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C:\Users\ntakatzo\Downloads\"/>
    </mc:Choice>
  </mc:AlternateContent>
  <xr:revisionPtr revIDLastSave="0" documentId="8_{ED54E362-1652-4D0D-A909-6E7118093E47}" xr6:coauthVersionLast="47" xr6:coauthVersionMax="47" xr10:uidLastSave="{00000000-0000-0000-0000-000000000000}"/>
  <bookViews>
    <workbookView xWindow="-120" yWindow="-120" windowWidth="29040" windowHeight="17520" tabRatio="800" firstSheet="2" activeTab="3" xr2:uid="{2E4CA103-8607-41D3-A0D6-4D1D05FED203}"/>
  </bookViews>
  <sheets>
    <sheet name="Pasting output" sheetId="1" state="hidden" r:id="rId1"/>
    <sheet name="GPT4 Decision x 3 (sampled)" sheetId="3" state="hidden" r:id="rId2"/>
    <sheet name="Results Tab (Master Tab)" sheetId="5" r:id="rId3"/>
    <sheet name="T&amp;A Metrics" sheetId="8" r:id="rId4"/>
    <sheet name="Intern Comparisons T&amp;A" sheetId="9" state="hidden" r:id="rId5"/>
    <sheet name="Humans Alignment T&amp;A" sheetId="7" state="hidden" r:id="rId6"/>
    <sheet name="T&amp;A AI Metrics" sheetId="10" state="hidden" r:id="rId7"/>
    <sheet name="Full-Text Metrics" sheetId="21" r:id="rId8"/>
    <sheet name="Cindy's full-text results tab" sheetId="6" state="hidden" r:id="rId9"/>
  </sheets>
  <definedNames>
    <definedName name="_xlnm._FilterDatabase" localSheetId="8" hidden="1">'Cindy''s full-text results tab'!$R$1:$R$2408</definedName>
    <definedName name="_xlnm._FilterDatabase" localSheetId="5" hidden="1">'Humans Alignment T&amp;A'!$A$1:$AI$2302</definedName>
    <definedName name="_xlnm._FilterDatabase" localSheetId="4" hidden="1">'Intern Comparisons T&amp;A'!$A$1:$H$2299</definedName>
    <definedName name="_xlnm._FilterDatabase" localSheetId="0" hidden="1">'Pasting output'!$F$1:$F$2415</definedName>
    <definedName name="_xlnm._FilterDatabase" localSheetId="2" hidden="1">'Results Tab (Master Tab)'!$A$1:$BS$2299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35" i="5" l="1"/>
  <c r="E21" i="21"/>
  <c r="D21" i="21"/>
  <c r="C21" i="21"/>
  <c r="B21" i="21"/>
  <c r="E20" i="21"/>
  <c r="D20" i="21"/>
  <c r="C20" i="21"/>
  <c r="B20" i="21"/>
  <c r="E19" i="21"/>
  <c r="D19" i="21"/>
  <c r="C19" i="21"/>
  <c r="B19" i="21"/>
  <c r="E18" i="21"/>
  <c r="D18" i="21"/>
  <c r="C18" i="21"/>
  <c r="B18" i="21"/>
  <c r="D15" i="21"/>
  <c r="B15" i="21"/>
  <c r="E15" i="21"/>
  <c r="C15" i="21"/>
  <c r="E14" i="21"/>
  <c r="D14" i="21"/>
  <c r="C14" i="21"/>
  <c r="B14" i="21"/>
  <c r="C25" i="21"/>
  <c r="G21" i="21" l="1"/>
  <c r="H21" i="21"/>
  <c r="H15" i="21"/>
  <c r="F21" i="21"/>
  <c r="G15" i="21"/>
  <c r="F15" i="21"/>
  <c r="H14" i="21"/>
  <c r="G14" i="21"/>
  <c r="F14" i="21"/>
  <c r="B27" i="21"/>
  <c r="E27" i="21"/>
  <c r="D27" i="21"/>
  <c r="C27" i="21"/>
  <c r="E26" i="21"/>
  <c r="D26" i="21"/>
  <c r="C26" i="21"/>
  <c r="B26" i="21"/>
  <c r="E25" i="21"/>
  <c r="D25" i="21"/>
  <c r="B25" i="21"/>
  <c r="G2" i="5"/>
  <c r="Z6" i="5"/>
  <c r="G1212" i="5"/>
  <c r="Z1212" i="5"/>
  <c r="AG1212" i="5"/>
  <c r="AH1212" i="5"/>
  <c r="AO1212" i="5"/>
  <c r="AH2015" i="5"/>
  <c r="AG2015" i="5"/>
  <c r="Z2015" i="5"/>
  <c r="AH1953" i="5"/>
  <c r="AG1953" i="5"/>
  <c r="Z1953" i="5"/>
  <c r="AH1926" i="5"/>
  <c r="AG1926" i="5"/>
  <c r="Z1926" i="5"/>
  <c r="AH1922" i="5"/>
  <c r="AG1922" i="5"/>
  <c r="AH1833" i="5"/>
  <c r="AG1833" i="5"/>
  <c r="AH1831" i="5"/>
  <c r="AG1831" i="5"/>
  <c r="Z1831" i="5"/>
  <c r="AH1825" i="5"/>
  <c r="AG1825" i="5"/>
  <c r="AH1787" i="5"/>
  <c r="AG1787" i="5"/>
  <c r="AH1702" i="5"/>
  <c r="AG1702" i="5"/>
  <c r="AH1358" i="5"/>
  <c r="AG1358" i="5"/>
  <c r="Z1358" i="5"/>
  <c r="AH1240" i="5"/>
  <c r="AG1240" i="5"/>
  <c r="AH784" i="5"/>
  <c r="AG784" i="5"/>
  <c r="Z784" i="5"/>
  <c r="AH653" i="5"/>
  <c r="AG653" i="5"/>
  <c r="AH513" i="5"/>
  <c r="AG513" i="5"/>
  <c r="AH482" i="5"/>
  <c r="AG482" i="5"/>
  <c r="Z482" i="5"/>
  <c r="AG473" i="5"/>
  <c r="AG451" i="5"/>
  <c r="AH403" i="5"/>
  <c r="AG403" i="5"/>
  <c r="Z403" i="5"/>
  <c r="AH378" i="5"/>
  <c r="AG378" i="5"/>
  <c r="Z378" i="5"/>
  <c r="AP370" i="5"/>
  <c r="AO370" i="5" s="1"/>
  <c r="AG370" i="5"/>
  <c r="Z370" i="5"/>
  <c r="AG1650" i="5"/>
  <c r="AH1563" i="5"/>
  <c r="AG1563" i="5"/>
  <c r="Z1563" i="5"/>
  <c r="AP77" i="5"/>
  <c r="AO77" i="5" s="1"/>
  <c r="AG77" i="5"/>
  <c r="Z77" i="5"/>
  <c r="AP76" i="5"/>
  <c r="AO76" i="5" s="1"/>
  <c r="AG76" i="5"/>
  <c r="Z76" i="5"/>
  <c r="AP74" i="5"/>
  <c r="AG74" i="5"/>
  <c r="Z74" i="5"/>
  <c r="AP60" i="5"/>
  <c r="AO60" i="5" s="1"/>
  <c r="AH2162" i="5"/>
  <c r="AG2162" i="5"/>
  <c r="Z2162" i="5"/>
  <c r="AH1815" i="5"/>
  <c r="AG1815" i="5"/>
  <c r="Z1815" i="5"/>
  <c r="AG759" i="5"/>
  <c r="Z759" i="5"/>
  <c r="AG735" i="5"/>
  <c r="Z735" i="5"/>
  <c r="AG643" i="5"/>
  <c r="Z643" i="5"/>
  <c r="AG602" i="5"/>
  <c r="Z602" i="5"/>
  <c r="AG573" i="5"/>
  <c r="Z573" i="5"/>
  <c r="AG552" i="5"/>
  <c r="Z552" i="5"/>
  <c r="AG541" i="5"/>
  <c r="Z541" i="5"/>
  <c r="AG520" i="5"/>
  <c r="Z520" i="5"/>
  <c r="AG466" i="5"/>
  <c r="Z466" i="5"/>
  <c r="AG457" i="5"/>
  <c r="Z457" i="5"/>
  <c r="AG439" i="5"/>
  <c r="Z439" i="5"/>
  <c r="AG431" i="5"/>
  <c r="Z431" i="5"/>
  <c r="AP51" i="5"/>
  <c r="AH51" i="5" s="1"/>
  <c r="AG51" i="5"/>
  <c r="Z52" i="5"/>
  <c r="AG52" i="5"/>
  <c r="AP52" i="5"/>
  <c r="AH52" i="5" s="1"/>
  <c r="AP2036" i="5"/>
  <c r="AO2036" i="5" s="1"/>
  <c r="AP49" i="5"/>
  <c r="AG49" i="5"/>
  <c r="Z49" i="5"/>
  <c r="AP41" i="5"/>
  <c r="AG41" i="5"/>
  <c r="Z41" i="5"/>
  <c r="Z1982" i="5"/>
  <c r="AG1982" i="5"/>
  <c r="AH1982" i="5"/>
  <c r="AO1982" i="5"/>
  <c r="Z1688" i="5"/>
  <c r="AG1688" i="5"/>
  <c r="AH1688" i="5"/>
  <c r="AO1688" i="5"/>
  <c r="AP1290" i="5"/>
  <c r="AG1290" i="5"/>
  <c r="Z1290" i="5"/>
  <c r="Z1291" i="5"/>
  <c r="AG1291" i="5"/>
  <c r="AH1291" i="5"/>
  <c r="AO1291" i="5"/>
  <c r="AP1133" i="5"/>
  <c r="AO1133" i="5" s="1"/>
  <c r="AG1133" i="5"/>
  <c r="Z1133" i="5"/>
  <c r="Z1134" i="5"/>
  <c r="AG1134" i="5"/>
  <c r="AH1134" i="5"/>
  <c r="AO1134" i="5"/>
  <c r="Z1085" i="5"/>
  <c r="AG1085" i="5"/>
  <c r="AH1085" i="5"/>
  <c r="AO1085" i="5"/>
  <c r="AP22" i="5"/>
  <c r="AO22" i="5" s="1"/>
  <c r="AG22" i="5"/>
  <c r="Z22" i="5"/>
  <c r="AG20" i="5"/>
  <c r="AP706" i="5"/>
  <c r="AG706" i="5"/>
  <c r="Z706" i="5"/>
  <c r="AP14" i="5"/>
  <c r="AO14" i="5" s="1"/>
  <c r="Z14" i="5"/>
  <c r="AG14" i="5"/>
  <c r="AP411" i="5"/>
  <c r="AG411" i="5"/>
  <c r="Z411" i="5"/>
  <c r="AP400" i="5"/>
  <c r="AO400" i="5" s="1"/>
  <c r="AG400" i="5"/>
  <c r="Z400" i="5"/>
  <c r="AO336" i="5"/>
  <c r="AH336" i="5"/>
  <c r="AG336" i="5"/>
  <c r="Z336" i="5"/>
  <c r="AP244" i="5"/>
  <c r="AO244" i="5" s="1"/>
  <c r="AG244" i="5"/>
  <c r="Z244" i="5"/>
  <c r="AP243" i="5"/>
  <c r="AO243" i="5" s="1"/>
  <c r="AG243" i="5"/>
  <c r="Z243" i="5"/>
  <c r="AP194" i="5"/>
  <c r="AO194" i="5" s="1"/>
  <c r="AG194" i="5"/>
  <c r="Z194" i="5"/>
  <c r="AP139" i="5"/>
  <c r="AO139" i="5" s="1"/>
  <c r="AP6" i="5"/>
  <c r="AO6" i="5" s="1"/>
  <c r="AG6" i="5"/>
  <c r="AP27" i="5"/>
  <c r="AO27" i="5" s="1"/>
  <c r="AG27" i="5"/>
  <c r="Z27" i="5"/>
  <c r="AP87" i="5"/>
  <c r="AO87" i="5" s="1"/>
  <c r="Z87" i="5"/>
  <c r="AG87" i="5"/>
  <c r="AP105" i="5"/>
  <c r="AO105" i="5" s="1"/>
  <c r="AG105" i="5"/>
  <c r="Z105" i="5"/>
  <c r="AP4" i="5"/>
  <c r="AG60" i="5"/>
  <c r="Z60" i="5"/>
  <c r="AP5" i="5"/>
  <c r="AO5" i="5" s="1"/>
  <c r="AG5" i="5"/>
  <c r="Z5" i="5"/>
  <c r="AP32" i="5"/>
  <c r="AO32" i="5" s="1"/>
  <c r="AG32" i="5"/>
  <c r="Z32" i="5"/>
  <c r="AP2198" i="5"/>
  <c r="AO2198" i="5" s="1"/>
  <c r="AG2198" i="5"/>
  <c r="Z2198" i="5"/>
  <c r="AP2121" i="5"/>
  <c r="AO2121" i="5" s="1"/>
  <c r="Z2121" i="5"/>
  <c r="AG2036" i="5"/>
  <c r="Z2036" i="5"/>
  <c r="AP2030" i="5"/>
  <c r="AO2030" i="5" s="1"/>
  <c r="AG2030" i="5"/>
  <c r="Z2030" i="5"/>
  <c r="AP2000" i="5"/>
  <c r="AO2000" i="5" s="1"/>
  <c r="AG2000" i="5"/>
  <c r="Z2000" i="5"/>
  <c r="AP1980" i="5"/>
  <c r="AP1969" i="5"/>
  <c r="AO1969" i="5" s="1"/>
  <c r="AP1951" i="5"/>
  <c r="AO1951" i="5" s="1"/>
  <c r="AG1951" i="5"/>
  <c r="Z1951" i="5"/>
  <c r="AP1895" i="5"/>
  <c r="AO1895" i="5" s="1"/>
  <c r="AG1895" i="5"/>
  <c r="Z1895" i="5"/>
  <c r="AP1835" i="5"/>
  <c r="AO1835" i="5" s="1"/>
  <c r="AG1835" i="5"/>
  <c r="Z1835" i="5"/>
  <c r="AP1824" i="5"/>
  <c r="AO1824" i="5" s="1"/>
  <c r="AG1824" i="5"/>
  <c r="Z1824" i="5"/>
  <c r="AP1811" i="5"/>
  <c r="AO1811" i="5" s="1"/>
  <c r="Z1811" i="5"/>
  <c r="AP1807" i="5"/>
  <c r="Z1807" i="5"/>
  <c r="AP1795" i="5"/>
  <c r="AH1795" i="5" s="1"/>
  <c r="AG1795" i="5"/>
  <c r="AP1770" i="5"/>
  <c r="AG1762" i="5"/>
  <c r="AP1762" i="5"/>
  <c r="AG1744" i="5"/>
  <c r="Z1744" i="5"/>
  <c r="AP1744" i="5"/>
  <c r="AO1744" i="5" s="1"/>
  <c r="AP1733" i="5"/>
  <c r="AO1733" i="5" s="1"/>
  <c r="AP1730" i="5"/>
  <c r="Z1730" i="5"/>
  <c r="AP1709" i="5"/>
  <c r="AP1687" i="5"/>
  <c r="AO1687" i="5" s="1"/>
  <c r="AP1641" i="5"/>
  <c r="AP1637" i="5"/>
  <c r="AP1626" i="5"/>
  <c r="AO1626" i="5" s="1"/>
  <c r="Z1626" i="5"/>
  <c r="Z1611" i="5"/>
  <c r="AG1611" i="5"/>
  <c r="AP1611" i="5"/>
  <c r="AH1611" i="5" s="1"/>
  <c r="AP1557" i="5"/>
  <c r="AH1557" i="5" s="1"/>
  <c r="AG1557" i="5"/>
  <c r="Z1557" i="5"/>
  <c r="AP1537" i="5"/>
  <c r="AO1537" i="5" s="1"/>
  <c r="AP1415" i="5"/>
  <c r="AO1415" i="5" s="1"/>
  <c r="AP1414" i="5"/>
  <c r="AO1414" i="5" s="1"/>
  <c r="AP1305" i="5"/>
  <c r="AO1305" i="5" s="1"/>
  <c r="AG1266" i="5"/>
  <c r="AP1266" i="5"/>
  <c r="AO1266" i="5" s="1"/>
  <c r="AP1242" i="5"/>
  <c r="AO1242" i="5" s="1"/>
  <c r="Z1242" i="5"/>
  <c r="AG1231" i="5"/>
  <c r="AP1231" i="5"/>
  <c r="AO1231" i="5" s="1"/>
  <c r="AP1230" i="5"/>
  <c r="AO1230" i="5" s="1"/>
  <c r="Z1226" i="5"/>
  <c r="AP1226" i="5"/>
  <c r="AO1226" i="5" s="1"/>
  <c r="AP1207" i="5"/>
  <c r="AO1207" i="5" s="1"/>
  <c r="AP1177" i="5"/>
  <c r="AO1177" i="5" s="1"/>
  <c r="AP1146" i="5"/>
  <c r="AO1146" i="5" s="1"/>
  <c r="AP1092" i="5"/>
  <c r="AP1084" i="5"/>
  <c r="AP1000" i="5"/>
  <c r="AO1000" i="5" s="1"/>
  <c r="AP989" i="5"/>
  <c r="AO989" i="5" s="1"/>
  <c r="Z989" i="5"/>
  <c r="AP986" i="5"/>
  <c r="AO986" i="5" s="1"/>
  <c r="Z986" i="5"/>
  <c r="AP983" i="5"/>
  <c r="Z983" i="5"/>
  <c r="AP950" i="5"/>
  <c r="AO950" i="5" s="1"/>
  <c r="AP922" i="5"/>
  <c r="AO922" i="5" s="1"/>
  <c r="Z922" i="5"/>
  <c r="AP911" i="5"/>
  <c r="AO911" i="5" s="1"/>
  <c r="Z911" i="5"/>
  <c r="AP765" i="5"/>
  <c r="AO765" i="5" s="1"/>
  <c r="AG765" i="5"/>
  <c r="Z765" i="5"/>
  <c r="AP759" i="5"/>
  <c r="AO759" i="5" s="1"/>
  <c r="AP735" i="5"/>
  <c r="AO735" i="5" s="1"/>
  <c r="AP715" i="5"/>
  <c r="AH715" i="5" s="1"/>
  <c r="Z715" i="5"/>
  <c r="AP688" i="5"/>
  <c r="AO688" i="5" s="1"/>
  <c r="Z688" i="5"/>
  <c r="AP663" i="5"/>
  <c r="AH663" i="5" s="1"/>
  <c r="AG663" i="5"/>
  <c r="Z663" i="5"/>
  <c r="AP662" i="5"/>
  <c r="AO662" i="5" s="1"/>
  <c r="AG662" i="5"/>
  <c r="Z662" i="5"/>
  <c r="AP643" i="5"/>
  <c r="AO643" i="5" s="1"/>
  <c r="AP602" i="5"/>
  <c r="AO602" i="5" s="1"/>
  <c r="AP573" i="5"/>
  <c r="AO573" i="5" s="1"/>
  <c r="AP552" i="5"/>
  <c r="AO552" i="5" s="1"/>
  <c r="AP541" i="5"/>
  <c r="AO541" i="5" s="1"/>
  <c r="AP520" i="5"/>
  <c r="AO520" i="5" s="1"/>
  <c r="AP468" i="5"/>
  <c r="AO468" i="5" s="1"/>
  <c r="AG468" i="5"/>
  <c r="Z468" i="5"/>
  <c r="AP466" i="5"/>
  <c r="AO466" i="5" s="1"/>
  <c r="AP457" i="5"/>
  <c r="AO457" i="5" s="1"/>
  <c r="AP447" i="5"/>
  <c r="AO447" i="5" s="1"/>
  <c r="AP439" i="5"/>
  <c r="AO439" i="5" s="1"/>
  <c r="AP432" i="5"/>
  <c r="AH432" i="5" s="1"/>
  <c r="AG432" i="5"/>
  <c r="Z432" i="5"/>
  <c r="AP431" i="5"/>
  <c r="AO431" i="5" s="1"/>
  <c r="AP379" i="5"/>
  <c r="AO379" i="5" s="1"/>
  <c r="Z379" i="5"/>
  <c r="U5" i="5"/>
  <c r="U36" i="5"/>
  <c r="U37" i="5"/>
  <c r="U38" i="5"/>
  <c r="U39" i="5"/>
  <c r="U41" i="5"/>
  <c r="U84" i="5"/>
  <c r="U435" i="5"/>
  <c r="U817" i="5"/>
  <c r="U944" i="5"/>
  <c r="U1157" i="5"/>
  <c r="U1190" i="5"/>
  <c r="U1224" i="5"/>
  <c r="U1232" i="5"/>
  <c r="AO4" i="5" l="1"/>
  <c r="E13" i="21"/>
  <c r="B13" i="21"/>
  <c r="H26" i="21"/>
  <c r="H25" i="21"/>
  <c r="H27" i="21"/>
  <c r="F25" i="21"/>
  <c r="G25" i="21"/>
  <c r="F26" i="21"/>
  <c r="G26" i="21"/>
  <c r="F27" i="21"/>
  <c r="G27" i="21"/>
  <c r="J1212" i="5"/>
  <c r="O1212" i="5" s="1"/>
  <c r="AU1212" i="5" s="1"/>
  <c r="AH370" i="5"/>
  <c r="AH77" i="5"/>
  <c r="AH76" i="5"/>
  <c r="AH74" i="5"/>
  <c r="AO74" i="5"/>
  <c r="AH759" i="5"/>
  <c r="AH735" i="5"/>
  <c r="AH643" i="5"/>
  <c r="AH602" i="5"/>
  <c r="AH573" i="5"/>
  <c r="AH552" i="5"/>
  <c r="AH541" i="5"/>
  <c r="AH520" i="5"/>
  <c r="AH466" i="5"/>
  <c r="AH457" i="5"/>
  <c r="AH439" i="5"/>
  <c r="AH431" i="5"/>
  <c r="AO52" i="5"/>
  <c r="AH49" i="5"/>
  <c r="AO49" i="5"/>
  <c r="AH41" i="5"/>
  <c r="AO41" i="5"/>
  <c r="AH1290" i="5"/>
  <c r="AO1290" i="5"/>
  <c r="AH1133" i="5"/>
  <c r="AH22" i="5"/>
  <c r="AH706" i="5"/>
  <c r="AO706" i="5"/>
  <c r="AH14" i="5"/>
  <c r="AH411" i="5"/>
  <c r="AO411" i="5"/>
  <c r="AH400" i="5"/>
  <c r="AH244" i="5"/>
  <c r="AH243" i="5"/>
  <c r="AH194" i="5"/>
  <c r="AH6" i="5"/>
  <c r="AH27" i="5"/>
  <c r="AH105" i="5"/>
  <c r="AH60" i="5"/>
  <c r="AH5" i="5"/>
  <c r="AH32" i="5"/>
  <c r="AH2198" i="5"/>
  <c r="AH2036" i="5"/>
  <c r="AH2030" i="5"/>
  <c r="AH2000" i="5"/>
  <c r="AH1951" i="5"/>
  <c r="AH1895" i="5"/>
  <c r="AH1835" i="5"/>
  <c r="AH1824" i="5"/>
  <c r="AO1557" i="5"/>
  <c r="AO1611" i="5"/>
  <c r="AH1744" i="5"/>
  <c r="AH1266" i="5"/>
  <c r="AH1414" i="5"/>
  <c r="AH1305" i="5"/>
  <c r="AH1231" i="5"/>
  <c r="AH1230" i="5"/>
  <c r="AH1207" i="5"/>
  <c r="AH950" i="5"/>
  <c r="AH662" i="5"/>
  <c r="AH468" i="5"/>
  <c r="G13" i="21" l="1"/>
  <c r="AP191" i="5"/>
  <c r="Z191" i="5"/>
  <c r="Z139" i="5"/>
  <c r="C13" i="21" l="1"/>
  <c r="D13" i="21"/>
  <c r="G822" i="5"/>
  <c r="Z822" i="5"/>
  <c r="AG822" i="5"/>
  <c r="AH822" i="5"/>
  <c r="AO822" i="5"/>
  <c r="AO913" i="5"/>
  <c r="AO906" i="5"/>
  <c r="AO895" i="5"/>
  <c r="AO879" i="5"/>
  <c r="AO862" i="5"/>
  <c r="AO852" i="5"/>
  <c r="AO834" i="5"/>
  <c r="AO833" i="5"/>
  <c r="AO832" i="5"/>
  <c r="AO831" i="5"/>
  <c r="AO830" i="5"/>
  <c r="AO829" i="5"/>
  <c r="AO828" i="5"/>
  <c r="AO826" i="5"/>
  <c r="AO825" i="5"/>
  <c r="AO821" i="5"/>
  <c r="AO818" i="5"/>
  <c r="AO815" i="5"/>
  <c r="AO1877" i="5"/>
  <c r="AO1014" i="5"/>
  <c r="AO1006" i="5"/>
  <c r="AO980" i="5"/>
  <c r="AO2299" i="5"/>
  <c r="AO2298" i="5"/>
  <c r="AO2297" i="5"/>
  <c r="AO2296" i="5"/>
  <c r="AO2295" i="5"/>
  <c r="AO2294" i="5"/>
  <c r="AO2293" i="5"/>
  <c r="AO2292" i="5"/>
  <c r="AO2291" i="5"/>
  <c r="AO2290" i="5"/>
  <c r="AO2289" i="5"/>
  <c r="AO2288" i="5"/>
  <c r="AO2287" i="5"/>
  <c r="AO2286" i="5"/>
  <c r="AO2285" i="5"/>
  <c r="AO2284" i="5"/>
  <c r="AO2283" i="5"/>
  <c r="AO2282" i="5"/>
  <c r="AO2281" i="5"/>
  <c r="AO2280" i="5"/>
  <c r="AO2279" i="5"/>
  <c r="AO2278" i="5"/>
  <c r="AO2277" i="5"/>
  <c r="AO2276" i="5"/>
  <c r="AO2275" i="5"/>
  <c r="AO2274" i="5"/>
  <c r="AO2273" i="5"/>
  <c r="AO2272" i="5"/>
  <c r="AO2271" i="5"/>
  <c r="AO2270" i="5"/>
  <c r="AO2269" i="5"/>
  <c r="AO2268" i="5"/>
  <c r="AO2267" i="5"/>
  <c r="AO2266" i="5"/>
  <c r="AO2265" i="5"/>
  <c r="AO2264" i="5"/>
  <c r="AO2263" i="5"/>
  <c r="AO2262" i="5"/>
  <c r="AO2261" i="5"/>
  <c r="AO2260" i="5"/>
  <c r="AO2259" i="5"/>
  <c r="AO2258" i="5"/>
  <c r="AO2257" i="5"/>
  <c r="AO2256" i="5"/>
  <c r="AO2255" i="5"/>
  <c r="AO2254" i="5"/>
  <c r="AO2253" i="5"/>
  <c r="AO2252" i="5"/>
  <c r="AO2251" i="5"/>
  <c r="AO2250" i="5"/>
  <c r="AO2249" i="5"/>
  <c r="AO2248" i="5"/>
  <c r="AO2247" i="5"/>
  <c r="AO2246" i="5"/>
  <c r="AO2245" i="5"/>
  <c r="AO2244" i="5"/>
  <c r="AO2243" i="5"/>
  <c r="AO2242" i="5"/>
  <c r="AO2241" i="5"/>
  <c r="AO2240" i="5"/>
  <c r="AO2239" i="5"/>
  <c r="AO2238" i="5"/>
  <c r="AO2237" i="5"/>
  <c r="AO2236" i="5"/>
  <c r="AO2235" i="5"/>
  <c r="AO2234" i="5"/>
  <c r="AO2233" i="5"/>
  <c r="AO2232" i="5"/>
  <c r="AO2231" i="5"/>
  <c r="AO2230" i="5"/>
  <c r="AO2229" i="5"/>
  <c r="AO2228" i="5"/>
  <c r="AO2227" i="5"/>
  <c r="AO2226" i="5"/>
  <c r="AO2225" i="5"/>
  <c r="AO2224" i="5"/>
  <c r="AO2223" i="5"/>
  <c r="AO2222" i="5"/>
  <c r="AO2220" i="5"/>
  <c r="AO2219" i="5"/>
  <c r="AO2218" i="5"/>
  <c r="AO2217" i="5"/>
  <c r="AO2216" i="5"/>
  <c r="AO2215" i="5"/>
  <c r="AO2214" i="5"/>
  <c r="AO2213" i="5"/>
  <c r="AO2212" i="5"/>
  <c r="AO2211" i="5"/>
  <c r="AO2210" i="5"/>
  <c r="AO2209" i="5"/>
  <c r="AO2208" i="5"/>
  <c r="AO2207" i="5"/>
  <c r="AO2206" i="5"/>
  <c r="AO2205" i="5"/>
  <c r="AO2204" i="5"/>
  <c r="AO2203" i="5"/>
  <c r="AO2202" i="5"/>
  <c r="AO2201" i="5"/>
  <c r="AO2200" i="5"/>
  <c r="AO2199" i="5"/>
  <c r="AO2197" i="5"/>
  <c r="AO2196" i="5"/>
  <c r="AO2195" i="5"/>
  <c r="AO2194" i="5"/>
  <c r="AO2193" i="5"/>
  <c r="AO2192" i="5"/>
  <c r="AO2191" i="5"/>
  <c r="AO2190" i="5"/>
  <c r="AO2189" i="5"/>
  <c r="AO2188" i="5"/>
  <c r="AO2187" i="5"/>
  <c r="AO2186" i="5"/>
  <c r="AO2184" i="5"/>
  <c r="AO2183" i="5"/>
  <c r="AO2182" i="5"/>
  <c r="AO2181" i="5"/>
  <c r="AO2180" i="5"/>
  <c r="AO2179" i="5"/>
  <c r="AO2178" i="5"/>
  <c r="AO2177" i="5"/>
  <c r="AO2176" i="5"/>
  <c r="AO2175" i="5"/>
  <c r="AO2174" i="5"/>
  <c r="AO2173" i="5"/>
  <c r="AO2172" i="5"/>
  <c r="AO2171" i="5"/>
  <c r="AO2170" i="5"/>
  <c r="AO2169" i="5"/>
  <c r="AO2168" i="5"/>
  <c r="AO2167" i="5"/>
  <c r="AO2166" i="5"/>
  <c r="AO2165" i="5"/>
  <c r="AO2164" i="5"/>
  <c r="AO2163" i="5"/>
  <c r="AO2161" i="5"/>
  <c r="AO2160" i="5"/>
  <c r="AO2159" i="5"/>
  <c r="AO2158" i="5"/>
  <c r="AO2157" i="5"/>
  <c r="AO2156" i="5"/>
  <c r="AO2155" i="5"/>
  <c r="AO2154" i="5"/>
  <c r="AO2153" i="5"/>
  <c r="AO2152" i="5"/>
  <c r="AO2151" i="5"/>
  <c r="AO2150" i="5"/>
  <c r="AO2149" i="5"/>
  <c r="AO2148" i="5"/>
  <c r="AO2147" i="5"/>
  <c r="AO2146" i="5"/>
  <c r="AO2145" i="5"/>
  <c r="AO2143" i="5"/>
  <c r="AO2142" i="5"/>
  <c r="AO2141" i="5"/>
  <c r="AO2140" i="5"/>
  <c r="AO2139" i="5"/>
  <c r="AO2138" i="5"/>
  <c r="AO2137" i="5"/>
  <c r="AO2136" i="5"/>
  <c r="AO2135" i="5"/>
  <c r="AO2134" i="5"/>
  <c r="AO2133" i="5"/>
  <c r="AO2132" i="5"/>
  <c r="AO2131" i="5"/>
  <c r="AO2130" i="5"/>
  <c r="AO2129" i="5"/>
  <c r="AO2128" i="5"/>
  <c r="AO2127" i="5"/>
  <c r="AO2126" i="5"/>
  <c r="AO2125" i="5"/>
  <c r="AO2124" i="5"/>
  <c r="AO2123" i="5"/>
  <c r="AO2122" i="5"/>
  <c r="AO2120" i="5"/>
  <c r="AO2119" i="5"/>
  <c r="AO2118" i="5"/>
  <c r="AO2117" i="5"/>
  <c r="AO2116" i="5"/>
  <c r="AO2115" i="5"/>
  <c r="AO2114" i="5"/>
  <c r="AO2113" i="5"/>
  <c r="AO2112" i="5"/>
  <c r="AO2111" i="5"/>
  <c r="AO2110" i="5"/>
  <c r="AO2109" i="5"/>
  <c r="AO2108" i="5"/>
  <c r="AO2107" i="5"/>
  <c r="AO2106" i="5"/>
  <c r="AO2105" i="5"/>
  <c r="AO2104" i="5"/>
  <c r="AO2103" i="5"/>
  <c r="AO2102" i="5"/>
  <c r="AO2101" i="5"/>
  <c r="AO2100" i="5"/>
  <c r="AO2099" i="5"/>
  <c r="AO2098" i="5"/>
  <c r="AO2097" i="5"/>
  <c r="AO2096" i="5"/>
  <c r="AO2095" i="5"/>
  <c r="AO2094" i="5"/>
  <c r="AO2093" i="5"/>
  <c r="AO2092" i="5"/>
  <c r="AO2091" i="5"/>
  <c r="AO2090" i="5"/>
  <c r="AO2089" i="5"/>
  <c r="AO2088" i="5"/>
  <c r="AO2087" i="5"/>
  <c r="AO2086" i="5"/>
  <c r="AO2085" i="5"/>
  <c r="AO2084" i="5"/>
  <c r="AO2083" i="5"/>
  <c r="AO2082" i="5"/>
  <c r="AO2081" i="5"/>
  <c r="AO2080" i="5"/>
  <c r="AO2079" i="5"/>
  <c r="AO2078" i="5"/>
  <c r="AO2077" i="5"/>
  <c r="AO2076" i="5"/>
  <c r="AO2075" i="5"/>
  <c r="AO2074" i="5"/>
  <c r="AO2073" i="5"/>
  <c r="AO2072" i="5"/>
  <c r="AO2071" i="5"/>
  <c r="AO2070" i="5"/>
  <c r="AO2069" i="5"/>
  <c r="AO2068" i="5"/>
  <c r="AO2067" i="5"/>
  <c r="AO2066" i="5"/>
  <c r="AO2065" i="5"/>
  <c r="AO2064" i="5"/>
  <c r="AO2063" i="5"/>
  <c r="AO2062" i="5"/>
  <c r="AO2061" i="5"/>
  <c r="AO2060" i="5"/>
  <c r="AO2059" i="5"/>
  <c r="AO2058" i="5"/>
  <c r="AO2057" i="5"/>
  <c r="AO2056" i="5"/>
  <c r="AO2055" i="5"/>
  <c r="AO2054" i="5"/>
  <c r="AO2053" i="5"/>
  <c r="AO2052" i="5"/>
  <c r="AO2051" i="5"/>
  <c r="AO2050" i="5"/>
  <c r="AO2049" i="5"/>
  <c r="AO2048" i="5"/>
  <c r="AO2047" i="5"/>
  <c r="AO2046" i="5"/>
  <c r="AO2045" i="5"/>
  <c r="AO2044" i="5"/>
  <c r="AO2043" i="5"/>
  <c r="AO2042" i="5"/>
  <c r="AO2041" i="5"/>
  <c r="AO2039" i="5"/>
  <c r="AO2038" i="5"/>
  <c r="AO2037" i="5"/>
  <c r="AO2035" i="5"/>
  <c r="AO2034" i="5"/>
  <c r="AO2033" i="5"/>
  <c r="AO2032" i="5"/>
  <c r="AO2031" i="5"/>
  <c r="AO2029" i="5"/>
  <c r="AO2028" i="5"/>
  <c r="AO2027" i="5"/>
  <c r="AO2026" i="5"/>
  <c r="AO2025" i="5"/>
  <c r="AO2024" i="5"/>
  <c r="AO2023" i="5"/>
  <c r="AO2022" i="5"/>
  <c r="AO2021" i="5"/>
  <c r="AO2020" i="5"/>
  <c r="AO2019" i="5"/>
  <c r="AO2018" i="5"/>
  <c r="AO2016" i="5"/>
  <c r="AO2015" i="5"/>
  <c r="AO2014" i="5"/>
  <c r="AO2013" i="5"/>
  <c r="AO2012" i="5"/>
  <c r="AO2011" i="5"/>
  <c r="AO2010" i="5"/>
  <c r="AO2009" i="5"/>
  <c r="AO2008" i="5"/>
  <c r="AO2007" i="5"/>
  <c r="AO2006" i="5"/>
  <c r="AO2005" i="5"/>
  <c r="AO2004" i="5"/>
  <c r="AO2003" i="5"/>
  <c r="AO2002" i="5"/>
  <c r="AO2001" i="5"/>
  <c r="AO1999" i="5"/>
  <c r="AO1998" i="5"/>
  <c r="AO1997" i="5"/>
  <c r="AO1996" i="5"/>
  <c r="AO1995" i="5"/>
  <c r="AO1994" i="5"/>
  <c r="AO1993" i="5"/>
  <c r="AO1992" i="5"/>
  <c r="AO1991" i="5"/>
  <c r="AO1990" i="5"/>
  <c r="AO1989" i="5"/>
  <c r="AO1988" i="5"/>
  <c r="AO1987" i="5"/>
  <c r="AO1986" i="5"/>
  <c r="AO1985" i="5"/>
  <c r="AO1984" i="5"/>
  <c r="AO1983" i="5"/>
  <c r="AO1981" i="5"/>
  <c r="AO1980" i="5"/>
  <c r="AO1979" i="5"/>
  <c r="AO1978" i="5"/>
  <c r="AO1977" i="5"/>
  <c r="AO1976" i="5"/>
  <c r="AO1975" i="5"/>
  <c r="AO1974" i="5"/>
  <c r="AO1973" i="5"/>
  <c r="AO1972" i="5"/>
  <c r="AO1971" i="5"/>
  <c r="AO1970" i="5"/>
  <c r="AO1968" i="5"/>
  <c r="AO1967" i="5"/>
  <c r="AO1966" i="5"/>
  <c r="AO1965" i="5"/>
  <c r="AO1964" i="5"/>
  <c r="AO1963" i="5"/>
  <c r="AO1962" i="5"/>
  <c r="AO1961" i="5"/>
  <c r="AO1960" i="5"/>
  <c r="AO1959" i="5"/>
  <c r="AO1958" i="5"/>
  <c r="AO1957" i="5"/>
  <c r="AO1956" i="5"/>
  <c r="AO1955" i="5"/>
  <c r="AO1953" i="5"/>
  <c r="AO1952" i="5"/>
  <c r="AO1950" i="5"/>
  <c r="AO1949" i="5"/>
  <c r="AO1948" i="5"/>
  <c r="AO1947" i="5"/>
  <c r="AO1946" i="5"/>
  <c r="AO1945" i="5"/>
  <c r="AO1944" i="5"/>
  <c r="AO1943" i="5"/>
  <c r="AO1942" i="5"/>
  <c r="AO1941" i="5"/>
  <c r="AO1940" i="5"/>
  <c r="AO1939" i="5"/>
  <c r="AO1938" i="5"/>
  <c r="AO1937" i="5"/>
  <c r="AO1936" i="5"/>
  <c r="AO1935" i="5"/>
  <c r="AO1934" i="5"/>
  <c r="AO1933" i="5"/>
  <c r="AO1932" i="5"/>
  <c r="AO1931" i="5"/>
  <c r="AO1930" i="5"/>
  <c r="AO1929" i="5"/>
  <c r="AO1928" i="5"/>
  <c r="AO1927" i="5"/>
  <c r="AO1926" i="5"/>
  <c r="AO1925" i="5"/>
  <c r="AO1924" i="5"/>
  <c r="AO1922" i="5"/>
  <c r="AO1921" i="5"/>
  <c r="AO1920" i="5"/>
  <c r="AO1919" i="5"/>
  <c r="AO1918" i="5"/>
  <c r="AO1917" i="5"/>
  <c r="AO1916" i="5"/>
  <c r="AO1915" i="5"/>
  <c r="AO1914" i="5"/>
  <c r="AO1913" i="5"/>
  <c r="AO1912" i="5"/>
  <c r="AO1911" i="5"/>
  <c r="AO1910" i="5"/>
  <c r="AO1909" i="5"/>
  <c r="AO1908" i="5"/>
  <c r="AO1907" i="5"/>
  <c r="AO1906" i="5"/>
  <c r="AO1905" i="5"/>
  <c r="AO1904" i="5"/>
  <c r="AO1903" i="5"/>
  <c r="AO1902" i="5"/>
  <c r="AO1901" i="5"/>
  <c r="AO1900" i="5"/>
  <c r="AO1899" i="5"/>
  <c r="AO1898" i="5"/>
  <c r="AO1897" i="5"/>
  <c r="AO1896" i="5"/>
  <c r="AO1894" i="5"/>
  <c r="AO1893" i="5"/>
  <c r="AO1892" i="5"/>
  <c r="AO1891" i="5"/>
  <c r="AO1890" i="5"/>
  <c r="AO1889" i="5"/>
  <c r="AO1888" i="5"/>
  <c r="AO1887" i="5"/>
  <c r="AO1886" i="5"/>
  <c r="AO1885" i="5"/>
  <c r="AO1884" i="5"/>
  <c r="AO1883" i="5"/>
  <c r="AO1882" i="5"/>
  <c r="AO1881" i="5"/>
  <c r="AO1880" i="5"/>
  <c r="AO1879" i="5"/>
  <c r="AO1878" i="5"/>
  <c r="AO1876" i="5"/>
  <c r="AO1875" i="5"/>
  <c r="AO1874" i="5"/>
  <c r="AO1873" i="5"/>
  <c r="AO1872" i="5"/>
  <c r="AO1871" i="5"/>
  <c r="AO1870" i="5"/>
  <c r="AO1869" i="5"/>
  <c r="AO1868" i="5"/>
  <c r="AO1867" i="5"/>
  <c r="AO1866" i="5"/>
  <c r="AO1865" i="5"/>
  <c r="AO1864" i="5"/>
  <c r="AO1862" i="5"/>
  <c r="AO1861" i="5"/>
  <c r="AO1860" i="5"/>
  <c r="AO1859" i="5"/>
  <c r="AO1858" i="5"/>
  <c r="AO1857" i="5"/>
  <c r="AO1856" i="5"/>
  <c r="AO1855" i="5"/>
  <c r="AO1854" i="5"/>
  <c r="AO1853" i="5"/>
  <c r="AO1851" i="5"/>
  <c r="AO1850" i="5"/>
  <c r="AO1849" i="5"/>
  <c r="AO1848" i="5"/>
  <c r="AO1847" i="5"/>
  <c r="AO1846" i="5"/>
  <c r="AO1845" i="5"/>
  <c r="AO1844" i="5"/>
  <c r="AO1842" i="5"/>
  <c r="AO1841" i="5"/>
  <c r="AO1840" i="5"/>
  <c r="AO1839" i="5"/>
  <c r="AO1838" i="5"/>
  <c r="AO1837" i="5"/>
  <c r="AO1836" i="5"/>
  <c r="AO1834" i="5"/>
  <c r="AO1833" i="5"/>
  <c r="AO1832" i="5"/>
  <c r="AO1831" i="5"/>
  <c r="AO1830" i="5"/>
  <c r="AO1829" i="5"/>
  <c r="AO1828" i="5"/>
  <c r="AO1827" i="5"/>
  <c r="AO1826" i="5"/>
  <c r="AO1825" i="5"/>
  <c r="AO1823" i="5"/>
  <c r="AO1822" i="5"/>
  <c r="AO1821" i="5"/>
  <c r="AO1820" i="5"/>
  <c r="AO1819" i="5"/>
  <c r="AO1818" i="5"/>
  <c r="AO1817" i="5"/>
  <c r="AO1816" i="5"/>
  <c r="AO1815" i="5"/>
  <c r="AO1814" i="5"/>
  <c r="AO1813" i="5"/>
  <c r="AO1812" i="5"/>
  <c r="AO1810" i="5"/>
  <c r="AO1809" i="5"/>
  <c r="AO1808" i="5"/>
  <c r="AO1807" i="5"/>
  <c r="AO1806" i="5"/>
  <c r="AO1805" i="5"/>
  <c r="AO1804" i="5"/>
  <c r="AO1803" i="5"/>
  <c r="AO1802" i="5"/>
  <c r="AO1801" i="5"/>
  <c r="AO1800" i="5"/>
  <c r="AO1799" i="5"/>
  <c r="AO1798" i="5"/>
  <c r="AO1797" i="5"/>
  <c r="AO1796" i="5"/>
  <c r="AO1795" i="5"/>
  <c r="AO1793" i="5"/>
  <c r="AO1792" i="5"/>
  <c r="AO1791" i="5"/>
  <c r="AO1790" i="5"/>
  <c r="AO1789" i="5"/>
  <c r="AO1788" i="5"/>
  <c r="AO1787" i="5"/>
  <c r="AO1786" i="5"/>
  <c r="AO1785" i="5"/>
  <c r="AO1784" i="5"/>
  <c r="AO1783" i="5"/>
  <c r="AO1782" i="5"/>
  <c r="AO1781" i="5"/>
  <c r="AO1780" i="5"/>
  <c r="AO1779" i="5"/>
  <c r="AO1778" i="5"/>
  <c r="AO1777" i="5"/>
  <c r="AO1776" i="5"/>
  <c r="AO1775" i="5"/>
  <c r="AO1774" i="5"/>
  <c r="AO1773" i="5"/>
  <c r="AO1772" i="5"/>
  <c r="AO1771" i="5"/>
  <c r="AO1770" i="5"/>
  <c r="AO1769" i="5"/>
  <c r="AO1768" i="5"/>
  <c r="AO1766" i="5"/>
  <c r="AO1765" i="5"/>
  <c r="AO1763" i="5"/>
  <c r="AO1762" i="5"/>
  <c r="AO1761" i="5"/>
  <c r="AO1760" i="5"/>
  <c r="AO1759" i="5"/>
  <c r="AO1758" i="5"/>
  <c r="AO1757" i="5"/>
  <c r="AO1756" i="5"/>
  <c r="AO1755" i="5"/>
  <c r="AO1754" i="5"/>
  <c r="AO1753" i="5"/>
  <c r="AO1752" i="5"/>
  <c r="AO1751" i="5"/>
  <c r="AO1750" i="5"/>
  <c r="AO1749" i="5"/>
  <c r="AO1748" i="5"/>
  <c r="AO1747" i="5"/>
  <c r="AO1746" i="5"/>
  <c r="AO1745" i="5"/>
  <c r="AO1742" i="5"/>
  <c r="AO1741" i="5"/>
  <c r="AO1740" i="5"/>
  <c r="AO1739" i="5"/>
  <c r="AO1738" i="5"/>
  <c r="AO1737" i="5"/>
  <c r="AO1736" i="5"/>
  <c r="AO1735" i="5"/>
  <c r="AO1734" i="5"/>
  <c r="AO1732" i="5"/>
  <c r="AO1731" i="5"/>
  <c r="AO1730" i="5"/>
  <c r="AO1729" i="5"/>
  <c r="AO1728" i="5"/>
  <c r="AO1727" i="5"/>
  <c r="AO1726" i="5"/>
  <c r="AO1725" i="5"/>
  <c r="AO1724" i="5"/>
  <c r="AO1723" i="5"/>
  <c r="AO1722" i="5"/>
  <c r="AO1721" i="5"/>
  <c r="AO1720" i="5"/>
  <c r="AO1719" i="5"/>
  <c r="AO1718" i="5"/>
  <c r="AO1717" i="5"/>
  <c r="AO1716" i="5"/>
  <c r="AO1715" i="5"/>
  <c r="AO1714" i="5"/>
  <c r="AO1713" i="5"/>
  <c r="AO1712" i="5"/>
  <c r="AO1711" i="5"/>
  <c r="AO1710" i="5"/>
  <c r="AO1709" i="5"/>
  <c r="AO1708" i="5"/>
  <c r="AO1707" i="5"/>
  <c r="AO1706" i="5"/>
  <c r="AO1705" i="5"/>
  <c r="AO1704" i="5"/>
  <c r="AO1703" i="5"/>
  <c r="AO1702" i="5"/>
  <c r="AO1701" i="5"/>
  <c r="AO1700" i="5"/>
  <c r="AO1699" i="5"/>
  <c r="AO1698" i="5"/>
  <c r="AO1697" i="5"/>
  <c r="AO1696" i="5"/>
  <c r="AO1695" i="5"/>
  <c r="AO1694" i="5"/>
  <c r="AO1693" i="5"/>
  <c r="AO1692" i="5"/>
  <c r="AO1691" i="5"/>
  <c r="AO1690" i="5"/>
  <c r="AO1689" i="5"/>
  <c r="AO1686" i="5"/>
  <c r="AO1685" i="5"/>
  <c r="AO1684" i="5"/>
  <c r="AO1683" i="5"/>
  <c r="AO1682" i="5"/>
  <c r="AO1681" i="5"/>
  <c r="AO1680" i="5"/>
  <c r="AO1679" i="5"/>
  <c r="AO1678" i="5"/>
  <c r="AO1677" i="5"/>
  <c r="AO1676" i="5"/>
  <c r="AO1675" i="5"/>
  <c r="AO1674" i="5"/>
  <c r="AO1673" i="5"/>
  <c r="AO1672" i="5"/>
  <c r="AO1671" i="5"/>
  <c r="AO1670" i="5"/>
  <c r="AO1669" i="5"/>
  <c r="AO1668" i="5"/>
  <c r="AO1667" i="5"/>
  <c r="AO1666" i="5"/>
  <c r="AO1665" i="5"/>
  <c r="AO1664" i="5"/>
  <c r="AO1663" i="5"/>
  <c r="AO1662" i="5"/>
  <c r="AO1661" i="5"/>
  <c r="AO1660" i="5"/>
  <c r="AO1659" i="5"/>
  <c r="AO1658" i="5"/>
  <c r="AO1657" i="5"/>
  <c r="AO1656" i="5"/>
  <c r="AO1655" i="5"/>
  <c r="AO1654" i="5"/>
  <c r="AO1653" i="5"/>
  <c r="AO1652" i="5"/>
  <c r="AO1651" i="5"/>
  <c r="AO1650" i="5"/>
  <c r="AO1649" i="5"/>
  <c r="AO1648" i="5"/>
  <c r="AO1647" i="5"/>
  <c r="AO1646" i="5"/>
  <c r="AO1645" i="5"/>
  <c r="AO1644" i="5"/>
  <c r="AO1643" i="5"/>
  <c r="AO1641" i="5"/>
  <c r="AO1640" i="5"/>
  <c r="AO1639" i="5"/>
  <c r="AO1638" i="5"/>
  <c r="AO1637" i="5"/>
  <c r="AO1636" i="5"/>
  <c r="AO1635" i="5"/>
  <c r="AO1634" i="5"/>
  <c r="AO1633" i="5"/>
  <c r="AO1632" i="5"/>
  <c r="AO1631" i="5"/>
  <c r="AO1630" i="5"/>
  <c r="AO1629" i="5"/>
  <c r="AO1628" i="5"/>
  <c r="AO1627" i="5"/>
  <c r="AO1625" i="5"/>
  <c r="AO1624" i="5"/>
  <c r="AO1623" i="5"/>
  <c r="AO1622" i="5"/>
  <c r="AO1621" i="5"/>
  <c r="AO1620" i="5"/>
  <c r="AO1619" i="5"/>
  <c r="AO1618" i="5"/>
  <c r="AO1617" i="5"/>
  <c r="AO1616" i="5"/>
  <c r="AO1615" i="5"/>
  <c r="AO1614" i="5"/>
  <c r="AO1613" i="5"/>
  <c r="AO1612" i="5"/>
  <c r="AO1610" i="5"/>
  <c r="AO1609" i="5"/>
  <c r="AO1608" i="5"/>
  <c r="AO1607" i="5"/>
  <c r="AO1606" i="5"/>
  <c r="AO1605" i="5"/>
  <c r="AO1604" i="5"/>
  <c r="AO1603" i="5"/>
  <c r="AO1602" i="5"/>
  <c r="AO1601" i="5"/>
  <c r="AO1600" i="5"/>
  <c r="AO1599" i="5"/>
  <c r="AO1598" i="5"/>
  <c r="AO1597" i="5"/>
  <c r="AO1596" i="5"/>
  <c r="AO1595" i="5"/>
  <c r="AO1594" i="5"/>
  <c r="AO1593" i="5"/>
  <c r="AO1592" i="5"/>
  <c r="AO1591" i="5"/>
  <c r="AO1590" i="5"/>
  <c r="AO1589" i="5"/>
  <c r="AO1588" i="5"/>
  <c r="AO1587" i="5"/>
  <c r="AO1586" i="5"/>
  <c r="AO1585" i="5"/>
  <c r="AO1584" i="5"/>
  <c r="AO1583" i="5"/>
  <c r="AO1582" i="5"/>
  <c r="AO1581" i="5"/>
  <c r="AO1580" i="5"/>
  <c r="AO1579" i="5"/>
  <c r="AO1578" i="5"/>
  <c r="AO1577" i="5"/>
  <c r="AO1576" i="5"/>
  <c r="AO1575" i="5"/>
  <c r="AO1574" i="5"/>
  <c r="AO1573" i="5"/>
  <c r="AO1572" i="5"/>
  <c r="AO1571" i="5"/>
  <c r="AO1570" i="5"/>
  <c r="AO1569" i="5"/>
  <c r="AO1568" i="5"/>
  <c r="AO1567" i="5"/>
  <c r="AO1566" i="5"/>
  <c r="AO1565" i="5"/>
  <c r="AO1564" i="5"/>
  <c r="AO1563" i="5"/>
  <c r="AO1562" i="5"/>
  <c r="AO1561" i="5"/>
  <c r="AO1560" i="5"/>
  <c r="AO1559" i="5"/>
  <c r="AO1558" i="5"/>
  <c r="AO1556" i="5"/>
  <c r="AO1555" i="5"/>
  <c r="AO1554" i="5"/>
  <c r="AO1553" i="5"/>
  <c r="AO1552" i="5"/>
  <c r="AO1551" i="5"/>
  <c r="AO1550" i="5"/>
  <c r="AO1549" i="5"/>
  <c r="AO1548" i="5"/>
  <c r="AO1547" i="5"/>
  <c r="AO1546" i="5"/>
  <c r="AO1545" i="5"/>
  <c r="AO1544" i="5"/>
  <c r="AO1543" i="5"/>
  <c r="AO1542" i="5"/>
  <c r="AO1541" i="5"/>
  <c r="AO1540" i="5"/>
  <c r="AO1539" i="5"/>
  <c r="AO1538" i="5"/>
  <c r="AO1536" i="5"/>
  <c r="AO1535" i="5"/>
  <c r="AO1534" i="5"/>
  <c r="AO1533" i="5"/>
  <c r="AO1532" i="5"/>
  <c r="AO1531" i="5"/>
  <c r="AO1530" i="5"/>
  <c r="AO1529" i="5"/>
  <c r="AO1528" i="5"/>
  <c r="AO1527" i="5"/>
  <c r="AO1526" i="5"/>
  <c r="AO1525" i="5"/>
  <c r="AO1524" i="5"/>
  <c r="AO1523" i="5"/>
  <c r="AO1522" i="5"/>
  <c r="AO1521" i="5"/>
  <c r="AO1520" i="5"/>
  <c r="AO1519" i="5"/>
  <c r="AO1518" i="5"/>
  <c r="AO1517" i="5"/>
  <c r="AO1516" i="5"/>
  <c r="AO1515" i="5"/>
  <c r="AO1514" i="5"/>
  <c r="AO1513" i="5"/>
  <c r="AO1512" i="5"/>
  <c r="AO1511" i="5"/>
  <c r="AO1510" i="5"/>
  <c r="AO1509" i="5"/>
  <c r="AO1508" i="5"/>
  <c r="AO1507" i="5"/>
  <c r="AO1506" i="5"/>
  <c r="AO1505" i="5"/>
  <c r="AO1504" i="5"/>
  <c r="AO1503" i="5"/>
  <c r="AO1502" i="5"/>
  <c r="AO1501" i="5"/>
  <c r="AO1500" i="5"/>
  <c r="AO1499" i="5"/>
  <c r="AO1498" i="5"/>
  <c r="AO1497" i="5"/>
  <c r="AO1496" i="5"/>
  <c r="AO1495" i="5"/>
  <c r="AO1494" i="5"/>
  <c r="AO1493" i="5"/>
  <c r="AO1492" i="5"/>
  <c r="AO1491" i="5"/>
  <c r="AO1490" i="5"/>
  <c r="AO1489" i="5"/>
  <c r="AO1488" i="5"/>
  <c r="AO1487" i="5"/>
  <c r="AO1486" i="5"/>
  <c r="AO1485" i="5"/>
  <c r="AO1484" i="5"/>
  <c r="AO1483" i="5"/>
  <c r="AO1482" i="5"/>
  <c r="AO1481" i="5"/>
  <c r="AO1480" i="5"/>
  <c r="AO1479" i="5"/>
  <c r="AO1478" i="5"/>
  <c r="AO1477" i="5"/>
  <c r="AO1476" i="5"/>
  <c r="AO1475" i="5"/>
  <c r="AO1474" i="5"/>
  <c r="AO1473" i="5"/>
  <c r="AO1472" i="5"/>
  <c r="AO1471" i="5"/>
  <c r="AO1470" i="5"/>
  <c r="AO1469" i="5"/>
  <c r="AO1468" i="5"/>
  <c r="AO1467" i="5"/>
  <c r="AO1466" i="5"/>
  <c r="AO1465" i="5"/>
  <c r="AO1464" i="5"/>
  <c r="AO1463" i="5"/>
  <c r="AO1462" i="5"/>
  <c r="AO1461" i="5"/>
  <c r="AO1460" i="5"/>
  <c r="AO1459" i="5"/>
  <c r="AO1458" i="5"/>
  <c r="AO1457" i="5"/>
  <c r="AO1456" i="5"/>
  <c r="AO1455" i="5"/>
  <c r="AO1454" i="5"/>
  <c r="AO1453" i="5"/>
  <c r="AO1452" i="5"/>
  <c r="AO1451" i="5"/>
  <c r="AO1450" i="5"/>
  <c r="AO1449" i="5"/>
  <c r="AO1448" i="5"/>
  <c r="AO1447" i="5"/>
  <c r="AO1446" i="5"/>
  <c r="AO1445" i="5"/>
  <c r="AO1444" i="5"/>
  <c r="AO1443" i="5"/>
  <c r="AO1442" i="5"/>
  <c r="AO1441" i="5"/>
  <c r="AO1440" i="5"/>
  <c r="AO1439" i="5"/>
  <c r="AO1438" i="5"/>
  <c r="AO1437" i="5"/>
  <c r="AO1436" i="5"/>
  <c r="AO1435" i="5"/>
  <c r="AO1434" i="5"/>
  <c r="AO1433" i="5"/>
  <c r="AO1432" i="5"/>
  <c r="AO1431" i="5"/>
  <c r="AO1430" i="5"/>
  <c r="AO1429" i="5"/>
  <c r="AO1428" i="5"/>
  <c r="AO1427" i="5"/>
  <c r="AO1426" i="5"/>
  <c r="AO1425" i="5"/>
  <c r="AO1424" i="5"/>
  <c r="AO1423" i="5"/>
  <c r="AO1422" i="5"/>
  <c r="AO1421" i="5"/>
  <c r="AO1420" i="5"/>
  <c r="AO1419" i="5"/>
  <c r="AO1418" i="5"/>
  <c r="AO1417" i="5"/>
  <c r="AO1416" i="5"/>
  <c r="AO1413" i="5"/>
  <c r="AO1412" i="5"/>
  <c r="AO1411" i="5"/>
  <c r="AO1410" i="5"/>
  <c r="AO1409" i="5"/>
  <c r="AO1408" i="5"/>
  <c r="AO1407" i="5"/>
  <c r="AO1406" i="5"/>
  <c r="AO1405" i="5"/>
  <c r="AO1404" i="5"/>
  <c r="AO1403" i="5"/>
  <c r="AO1402" i="5"/>
  <c r="AO1401" i="5"/>
  <c r="AO1400" i="5"/>
  <c r="AO1399" i="5"/>
  <c r="AO1398" i="5"/>
  <c r="AO1397" i="5"/>
  <c r="AO1396" i="5"/>
  <c r="AO1395" i="5"/>
  <c r="AO1394" i="5"/>
  <c r="AO1393" i="5"/>
  <c r="AO1392" i="5"/>
  <c r="AO1391" i="5"/>
  <c r="AO1390" i="5"/>
  <c r="AO1389" i="5"/>
  <c r="AO1388" i="5"/>
  <c r="AO1387" i="5"/>
  <c r="AO1386" i="5"/>
  <c r="AO1385" i="5"/>
  <c r="AO1384" i="5"/>
  <c r="AO1383" i="5"/>
  <c r="AO1382" i="5"/>
  <c r="AO1381" i="5"/>
  <c r="AO1380" i="5"/>
  <c r="AO1379" i="5"/>
  <c r="AO1378" i="5"/>
  <c r="AO1377" i="5"/>
  <c r="AO1376" i="5"/>
  <c r="AO1375" i="5"/>
  <c r="AO1374" i="5"/>
  <c r="AO1373" i="5"/>
  <c r="AO1372" i="5"/>
  <c r="AO1371" i="5"/>
  <c r="AO1370" i="5"/>
  <c r="AO1369" i="5"/>
  <c r="AO1368" i="5"/>
  <c r="AO1367" i="5"/>
  <c r="AO1366" i="5"/>
  <c r="AO1365" i="5"/>
  <c r="AO1364" i="5"/>
  <c r="AO1363" i="5"/>
  <c r="AO1362" i="5"/>
  <c r="AO1361" i="5"/>
  <c r="AO1360" i="5"/>
  <c r="AO1359" i="5"/>
  <c r="AO1358" i="5"/>
  <c r="AO1357" i="5"/>
  <c r="AO1356" i="5"/>
  <c r="AO1355" i="5"/>
  <c r="AO1354" i="5"/>
  <c r="AO1353" i="5"/>
  <c r="AO1352" i="5"/>
  <c r="AO1351" i="5"/>
  <c r="AO1350" i="5"/>
  <c r="AO1348" i="5"/>
  <c r="AO1347" i="5"/>
  <c r="AO1346" i="5"/>
  <c r="AO1345" i="5"/>
  <c r="AO1344" i="5"/>
  <c r="AO1343" i="5"/>
  <c r="AO1342" i="5"/>
  <c r="AO1341" i="5"/>
  <c r="AO1340" i="5"/>
  <c r="AO1339" i="5"/>
  <c r="AO1338" i="5"/>
  <c r="AO1337" i="5"/>
  <c r="AO1336" i="5"/>
  <c r="AO1335" i="5"/>
  <c r="AO1334" i="5"/>
  <c r="AO1333" i="5"/>
  <c r="AO1332" i="5"/>
  <c r="AO1331" i="5"/>
  <c r="AO1330" i="5"/>
  <c r="AO1329" i="5"/>
  <c r="AO1328" i="5"/>
  <c r="AO1327" i="5"/>
  <c r="AO1326" i="5"/>
  <c r="AO1325" i="5"/>
  <c r="AO1324" i="5"/>
  <c r="AO1323" i="5"/>
  <c r="AO1322" i="5"/>
  <c r="AO1321" i="5"/>
  <c r="AO1320" i="5"/>
  <c r="AO1319" i="5"/>
  <c r="AO1318" i="5"/>
  <c r="AO1317" i="5"/>
  <c r="AO1316" i="5"/>
  <c r="AO1315" i="5"/>
  <c r="AO1314" i="5"/>
  <c r="AO1313" i="5"/>
  <c r="AO1312" i="5"/>
  <c r="AO1311" i="5"/>
  <c r="AO1310" i="5"/>
  <c r="AO1309" i="5"/>
  <c r="AO1308" i="5"/>
  <c r="AO1307" i="5"/>
  <c r="AO1306" i="5"/>
  <c r="AO1304" i="5"/>
  <c r="AO1303" i="5"/>
  <c r="AO1302" i="5"/>
  <c r="AO1301" i="5"/>
  <c r="AO1300" i="5"/>
  <c r="AO1299" i="5"/>
  <c r="AO1298" i="5"/>
  <c r="AO1297" i="5"/>
  <c r="AO1296" i="5"/>
  <c r="AO1295" i="5"/>
  <c r="AO1294" i="5"/>
  <c r="AO1293" i="5"/>
  <c r="AO1292" i="5"/>
  <c r="AO1289" i="5"/>
  <c r="AO1288" i="5"/>
  <c r="AO1287" i="5"/>
  <c r="AO1286" i="5"/>
  <c r="AO1285" i="5"/>
  <c r="AO1284" i="5"/>
  <c r="AO1283" i="5"/>
  <c r="AO1282" i="5"/>
  <c r="AO1281" i="5"/>
  <c r="AO1280" i="5"/>
  <c r="AO1279" i="5"/>
  <c r="AO1278" i="5"/>
  <c r="AO1277" i="5"/>
  <c r="AO1276" i="5"/>
  <c r="AO1275" i="5"/>
  <c r="AO1274" i="5"/>
  <c r="AO1273" i="5"/>
  <c r="AO1272" i="5"/>
  <c r="AO1271" i="5"/>
  <c r="AO1270" i="5"/>
  <c r="AO1269" i="5"/>
  <c r="AO1268" i="5"/>
  <c r="AO1267" i="5"/>
  <c r="AO1265" i="5"/>
  <c r="AO1264" i="5"/>
  <c r="AO1263" i="5"/>
  <c r="AO1262" i="5"/>
  <c r="AO1261" i="5"/>
  <c r="AO1260" i="5"/>
  <c r="AO1259" i="5"/>
  <c r="AO1258" i="5"/>
  <c r="AO1257" i="5"/>
  <c r="AO1256" i="5"/>
  <c r="AO1255" i="5"/>
  <c r="AO1254" i="5"/>
  <c r="AO1253" i="5"/>
  <c r="AO1252" i="5"/>
  <c r="AO1251" i="5"/>
  <c r="AO1250" i="5"/>
  <c r="AO1249" i="5"/>
  <c r="AO1248" i="5"/>
  <c r="AO1247" i="5"/>
  <c r="AO1246" i="5"/>
  <c r="AO1245" i="5"/>
  <c r="AO1244" i="5"/>
  <c r="AO1243" i="5"/>
  <c r="AO1241" i="5"/>
  <c r="AO1240" i="5"/>
  <c r="AO1239" i="5"/>
  <c r="AO1238" i="5"/>
  <c r="AO1237" i="5"/>
  <c r="AO1236" i="5"/>
  <c r="AO1235" i="5"/>
  <c r="AO1234" i="5"/>
  <c r="AO1233" i="5"/>
  <c r="AO1232" i="5"/>
  <c r="AO1229" i="5"/>
  <c r="AO1228" i="5"/>
  <c r="AO1225" i="5"/>
  <c r="AO1224" i="5"/>
  <c r="AO1223" i="5"/>
  <c r="AO1222" i="5"/>
  <c r="AO1221" i="5"/>
  <c r="AO1220" i="5"/>
  <c r="AO1219" i="5"/>
  <c r="AO1218" i="5"/>
  <c r="AO1217" i="5"/>
  <c r="AO1216" i="5"/>
  <c r="AO1215" i="5"/>
  <c r="AO1214" i="5"/>
  <c r="AO1213" i="5"/>
  <c r="AO1211" i="5"/>
  <c r="AO1210" i="5"/>
  <c r="AO1209" i="5"/>
  <c r="AO1208" i="5"/>
  <c r="AO1206" i="5"/>
  <c r="AO1205" i="5"/>
  <c r="AO1204" i="5"/>
  <c r="AO1203" i="5"/>
  <c r="AO1202" i="5"/>
  <c r="AO1201" i="5"/>
  <c r="AO1200" i="5"/>
  <c r="AO1199" i="5"/>
  <c r="AO1198" i="5"/>
  <c r="AO1197" i="5"/>
  <c r="AO1196" i="5"/>
  <c r="AO1195" i="5"/>
  <c r="AO1194" i="5"/>
  <c r="AO1193" i="5"/>
  <c r="AO1192" i="5"/>
  <c r="AO1191" i="5"/>
  <c r="AO1190" i="5"/>
  <c r="AO1189" i="5"/>
  <c r="AO1188" i="5"/>
  <c r="AO1187" i="5"/>
  <c r="AO1186" i="5"/>
  <c r="AO1185" i="5"/>
  <c r="AO1184" i="5"/>
  <c r="AO1183" i="5"/>
  <c r="AO1182" i="5"/>
  <c r="AO1181" i="5"/>
  <c r="AO1180" i="5"/>
  <c r="AO1179" i="5"/>
  <c r="AO1176" i="5"/>
  <c r="AO1175" i="5"/>
  <c r="AO1174" i="5"/>
  <c r="AO1173" i="5"/>
  <c r="AO1172" i="5"/>
  <c r="AO1171" i="5"/>
  <c r="AO1170" i="5"/>
  <c r="AO1169" i="5"/>
  <c r="AO1168" i="5"/>
  <c r="AO1167" i="5"/>
  <c r="AO1166" i="5"/>
  <c r="AO1165" i="5"/>
  <c r="AO1164" i="5"/>
  <c r="AO1163" i="5"/>
  <c r="AO1162" i="5"/>
  <c r="AO1161" i="5"/>
  <c r="AO1160" i="5"/>
  <c r="AO1159" i="5"/>
  <c r="AO1158" i="5"/>
  <c r="AO1157" i="5"/>
  <c r="AO1156" i="5"/>
  <c r="AO1155" i="5"/>
  <c r="AO1154" i="5"/>
  <c r="AO1153" i="5"/>
  <c r="AO1152" i="5"/>
  <c r="AO1151" i="5"/>
  <c r="AO1150" i="5"/>
  <c r="AO1149" i="5"/>
  <c r="AO1148" i="5"/>
  <c r="AO1147" i="5"/>
  <c r="AO1145" i="5"/>
  <c r="AO1144" i="5"/>
  <c r="AO1143" i="5"/>
  <c r="AO1142" i="5"/>
  <c r="AO1141" i="5"/>
  <c r="AO1140" i="5"/>
  <c r="AO1139" i="5"/>
  <c r="AO1138" i="5"/>
  <c r="AO1137" i="5"/>
  <c r="AO1136" i="5"/>
  <c r="AO1135" i="5"/>
  <c r="AO1132" i="5"/>
  <c r="AO1131" i="5"/>
  <c r="AO1130" i="5"/>
  <c r="AO1129" i="5"/>
  <c r="AO1128" i="5"/>
  <c r="AO1127" i="5"/>
  <c r="AO1126" i="5"/>
  <c r="AO1125" i="5"/>
  <c r="AO1124" i="5"/>
  <c r="AO1123" i="5"/>
  <c r="AO1122" i="5"/>
  <c r="AO1121" i="5"/>
  <c r="AO1120" i="5"/>
  <c r="AO1119" i="5"/>
  <c r="AO1118" i="5"/>
  <c r="AO1117" i="5"/>
  <c r="AO1116" i="5"/>
  <c r="AO1115" i="5"/>
  <c r="AO1114" i="5"/>
  <c r="AO1113" i="5"/>
  <c r="AO1112" i="5"/>
  <c r="AO1111" i="5"/>
  <c r="AO1110" i="5"/>
  <c r="AO1109" i="5"/>
  <c r="AO1108" i="5"/>
  <c r="AO1107" i="5"/>
  <c r="AO1106" i="5"/>
  <c r="AO1105" i="5"/>
  <c r="AO1104" i="5"/>
  <c r="AO1103" i="5"/>
  <c r="AO1102" i="5"/>
  <c r="AO1101" i="5"/>
  <c r="AO1100" i="5"/>
  <c r="AO1099" i="5"/>
  <c r="AO1098" i="5"/>
  <c r="AO1097" i="5"/>
  <c r="AO1096" i="5"/>
  <c r="AO1095" i="5"/>
  <c r="AO1094" i="5"/>
  <c r="AO1093" i="5"/>
  <c r="AO1092" i="5"/>
  <c r="AO1091" i="5"/>
  <c r="AO1090" i="5"/>
  <c r="AO1089" i="5"/>
  <c r="AO1088" i="5"/>
  <c r="AO1087" i="5"/>
  <c r="AO1086" i="5"/>
  <c r="AO1084" i="5"/>
  <c r="AO1083" i="5"/>
  <c r="AO1082" i="5"/>
  <c r="AO1081" i="5"/>
  <c r="AO1080" i="5"/>
  <c r="AO1079" i="5"/>
  <c r="AO1078" i="5"/>
  <c r="AO1077" i="5"/>
  <c r="AO1076" i="5"/>
  <c r="AO1075" i="5"/>
  <c r="AO1074" i="5"/>
  <c r="AO1073" i="5"/>
  <c r="AO1072" i="5"/>
  <c r="AO1071" i="5"/>
  <c r="AO1070" i="5"/>
  <c r="AO1069" i="5"/>
  <c r="AO1068" i="5"/>
  <c r="AO1067" i="5"/>
  <c r="AO1066" i="5"/>
  <c r="AO1065" i="5"/>
  <c r="AO1064" i="5"/>
  <c r="AO1063" i="5"/>
  <c r="AO1061" i="5"/>
  <c r="AO1060" i="5"/>
  <c r="AO1059" i="5"/>
  <c r="AO1058" i="5"/>
  <c r="AO1057" i="5"/>
  <c r="AO1056" i="5"/>
  <c r="AO1055" i="5"/>
  <c r="AO1054" i="5"/>
  <c r="AO1053" i="5"/>
  <c r="AO1052" i="5"/>
  <c r="AO1051" i="5"/>
  <c r="AO1050" i="5"/>
  <c r="AO1049" i="5"/>
  <c r="AO1048" i="5"/>
  <c r="AO1047" i="5"/>
  <c r="AO1046" i="5"/>
  <c r="AO1045" i="5"/>
  <c r="AO1044" i="5"/>
  <c r="AO1043" i="5"/>
  <c r="AO1042" i="5"/>
  <c r="AO1041" i="5"/>
  <c r="AO1040" i="5"/>
  <c r="AO1039" i="5"/>
  <c r="AO1038" i="5"/>
  <c r="AO1036" i="5"/>
  <c r="AO1035" i="5"/>
  <c r="AO1034" i="5"/>
  <c r="AO1033" i="5"/>
  <c r="AO1031" i="5"/>
  <c r="AO1030" i="5"/>
  <c r="AO1029" i="5"/>
  <c r="AO1028" i="5"/>
  <c r="AO1027" i="5"/>
  <c r="AO1026" i="5"/>
  <c r="AO1025" i="5"/>
  <c r="AO1024" i="5"/>
  <c r="AO1023" i="5"/>
  <c r="AO1022" i="5"/>
  <c r="AO1021" i="5"/>
  <c r="AO1020" i="5"/>
  <c r="AO1019" i="5"/>
  <c r="AO1018" i="5"/>
  <c r="AO1017" i="5"/>
  <c r="AO1016" i="5"/>
  <c r="AO1015" i="5"/>
  <c r="AO1013" i="5"/>
  <c r="AO1012" i="5"/>
  <c r="AO1011" i="5"/>
  <c r="AO1010" i="5"/>
  <c r="AO1009" i="5"/>
  <c r="AO1008" i="5"/>
  <c r="AO1007" i="5"/>
  <c r="AO1005" i="5"/>
  <c r="AO1004" i="5"/>
  <c r="AO1003" i="5"/>
  <c r="AO1002" i="5"/>
  <c r="AO1001" i="5"/>
  <c r="AO999" i="5"/>
  <c r="AO998" i="5"/>
  <c r="AO997" i="5"/>
  <c r="AO996" i="5"/>
  <c r="AO995" i="5"/>
  <c r="AO994" i="5"/>
  <c r="AO993" i="5"/>
  <c r="AO992" i="5"/>
  <c r="AO991" i="5"/>
  <c r="AO990" i="5"/>
  <c r="AO988" i="5"/>
  <c r="AO987" i="5"/>
  <c r="AO985" i="5"/>
  <c r="AO984" i="5"/>
  <c r="AO983" i="5"/>
  <c r="AO982" i="5"/>
  <c r="AO981" i="5"/>
  <c r="AO979" i="5"/>
  <c r="AO978" i="5"/>
  <c r="AO977" i="5"/>
  <c r="AO976" i="5"/>
  <c r="AO975" i="5"/>
  <c r="AO974" i="5"/>
  <c r="AO973" i="5"/>
  <c r="AO972" i="5"/>
  <c r="AO971" i="5"/>
  <c r="AO970" i="5"/>
  <c r="AO969" i="5"/>
  <c r="AO968" i="5"/>
  <c r="AO967" i="5"/>
  <c r="AO966" i="5"/>
  <c r="AO965" i="5"/>
  <c r="AO964" i="5"/>
  <c r="AO963" i="5"/>
  <c r="AO962" i="5"/>
  <c r="AO961" i="5"/>
  <c r="AO960" i="5"/>
  <c r="AO959" i="5"/>
  <c r="AO958" i="5"/>
  <c r="AO957" i="5"/>
  <c r="AO956" i="5"/>
  <c r="AO955" i="5"/>
  <c r="AO954" i="5"/>
  <c r="AO953" i="5"/>
  <c r="AO952" i="5"/>
  <c r="AO951" i="5"/>
  <c r="AO949" i="5"/>
  <c r="AO948" i="5"/>
  <c r="AO947" i="5"/>
  <c r="AO946" i="5"/>
  <c r="AO945" i="5"/>
  <c r="AO944" i="5"/>
  <c r="AO943" i="5"/>
  <c r="AO942" i="5"/>
  <c r="AO941" i="5"/>
  <c r="AO940" i="5"/>
  <c r="AO939" i="5"/>
  <c r="AO938" i="5"/>
  <c r="AO937" i="5"/>
  <c r="AO936" i="5"/>
  <c r="AO935" i="5"/>
  <c r="AO934" i="5"/>
  <c r="AO933" i="5"/>
  <c r="AO932" i="5"/>
  <c r="AO931" i="5"/>
  <c r="AO930" i="5"/>
  <c r="AO929" i="5"/>
  <c r="AO928" i="5"/>
  <c r="AO927" i="5"/>
  <c r="AO926" i="5"/>
  <c r="AO925" i="5"/>
  <c r="AO924" i="5"/>
  <c r="AO923" i="5"/>
  <c r="AO921" i="5"/>
  <c r="AO920" i="5"/>
  <c r="AO919" i="5"/>
  <c r="AO918" i="5"/>
  <c r="AO917" i="5"/>
  <c r="AO916" i="5"/>
  <c r="AO915" i="5"/>
  <c r="AO914" i="5"/>
  <c r="AO912" i="5"/>
  <c r="AO910" i="5"/>
  <c r="AO909" i="5"/>
  <c r="AO908" i="5"/>
  <c r="AO907" i="5"/>
  <c r="AO905" i="5"/>
  <c r="AO904" i="5"/>
  <c r="AO903" i="5"/>
  <c r="AO902" i="5"/>
  <c r="AO901" i="5"/>
  <c r="AO900" i="5"/>
  <c r="AO899" i="5"/>
  <c r="AO898" i="5"/>
  <c r="AO897" i="5"/>
  <c r="AO896" i="5"/>
  <c r="AO894" i="5"/>
  <c r="AO893" i="5"/>
  <c r="AO892" i="5"/>
  <c r="AO891" i="5"/>
  <c r="AO890" i="5"/>
  <c r="AO889" i="5"/>
  <c r="AO888" i="5"/>
  <c r="AO887" i="5"/>
  <c r="AO886" i="5"/>
  <c r="AO885" i="5"/>
  <c r="AO884" i="5"/>
  <c r="AO883" i="5"/>
  <c r="AO882" i="5"/>
  <c r="AO881" i="5"/>
  <c r="AO880" i="5"/>
  <c r="AO878" i="5"/>
  <c r="AO877" i="5"/>
  <c r="AO876" i="5"/>
  <c r="AO875" i="5"/>
  <c r="AO874" i="5"/>
  <c r="AO873" i="5"/>
  <c r="AO872" i="5"/>
  <c r="AO871" i="5"/>
  <c r="AO870" i="5"/>
  <c r="AO869" i="5"/>
  <c r="AO868" i="5"/>
  <c r="AO867" i="5"/>
  <c r="AO866" i="5"/>
  <c r="AO865" i="5"/>
  <c r="AO864" i="5"/>
  <c r="AO863" i="5"/>
  <c r="AO861" i="5"/>
  <c r="AO860" i="5"/>
  <c r="AO859" i="5"/>
  <c r="AO858" i="5"/>
  <c r="AO857" i="5"/>
  <c r="AO856" i="5"/>
  <c r="AO855" i="5"/>
  <c r="AO854" i="5"/>
  <c r="AO853" i="5"/>
  <c r="AO851" i="5"/>
  <c r="AO850" i="5"/>
  <c r="AO849" i="5"/>
  <c r="AO848" i="5"/>
  <c r="AO847" i="5"/>
  <c r="AO846" i="5"/>
  <c r="AO845" i="5"/>
  <c r="AO844" i="5"/>
  <c r="AO843" i="5"/>
  <c r="AO842" i="5"/>
  <c r="AO841" i="5"/>
  <c r="AO840" i="5"/>
  <c r="AO839" i="5"/>
  <c r="AO838" i="5"/>
  <c r="AO837" i="5"/>
  <c r="AO836" i="5"/>
  <c r="AO835" i="5"/>
  <c r="AO827" i="5"/>
  <c r="AO824" i="5"/>
  <c r="AO823" i="5"/>
  <c r="AO820" i="5"/>
  <c r="AO819" i="5"/>
  <c r="AO817" i="5"/>
  <c r="AO816" i="5"/>
  <c r="AO814" i="5"/>
  <c r="AO813" i="5"/>
  <c r="AO812" i="5"/>
  <c r="AO811" i="5"/>
  <c r="AO810" i="5"/>
  <c r="AO809" i="5"/>
  <c r="AO808" i="5"/>
  <c r="AO807" i="5"/>
  <c r="AO806" i="5"/>
  <c r="AO805" i="5"/>
  <c r="AO804" i="5"/>
  <c r="AO803" i="5"/>
  <c r="AO802" i="5"/>
  <c r="AO801" i="5"/>
  <c r="AO800" i="5"/>
  <c r="AO799" i="5"/>
  <c r="AO798" i="5"/>
  <c r="AO797" i="5"/>
  <c r="AO796" i="5"/>
  <c r="AO795" i="5"/>
  <c r="AO794" i="5"/>
  <c r="AO793" i="5"/>
  <c r="AO792" i="5"/>
  <c r="AO791" i="5"/>
  <c r="AO790" i="5"/>
  <c r="AO789" i="5"/>
  <c r="AO788" i="5"/>
  <c r="AO787" i="5"/>
  <c r="AO786" i="5"/>
  <c r="AO785" i="5"/>
  <c r="AO784" i="5"/>
  <c r="AO783" i="5"/>
  <c r="AO782" i="5"/>
  <c r="AO781" i="5"/>
  <c r="AO780" i="5"/>
  <c r="AO779" i="5"/>
  <c r="AO778" i="5"/>
  <c r="AO777" i="5"/>
  <c r="AO776" i="5"/>
  <c r="AO775" i="5"/>
  <c r="AO774" i="5"/>
  <c r="AO773" i="5"/>
  <c r="AO772" i="5"/>
  <c r="AO771" i="5"/>
  <c r="AO769" i="5"/>
  <c r="AO768" i="5"/>
  <c r="AO767" i="5"/>
  <c r="AO766" i="5"/>
  <c r="AO764" i="5"/>
  <c r="AO763" i="5"/>
  <c r="AO762" i="5"/>
  <c r="AO761" i="5"/>
  <c r="AO760" i="5"/>
  <c r="AO758" i="5"/>
  <c r="AO757" i="5"/>
  <c r="AO756" i="5"/>
  <c r="AO755" i="5"/>
  <c r="AO754" i="5"/>
  <c r="AO753" i="5"/>
  <c r="AO752" i="5"/>
  <c r="AO751" i="5"/>
  <c r="AO750" i="5"/>
  <c r="AO749" i="5"/>
  <c r="AO748" i="5"/>
  <c r="AO747" i="5"/>
  <c r="AO746" i="5"/>
  <c r="AO745" i="5"/>
  <c r="AO744" i="5"/>
  <c r="AO743" i="5"/>
  <c r="AO742" i="5"/>
  <c r="AO741" i="5"/>
  <c r="AO740" i="5"/>
  <c r="AO739" i="5"/>
  <c r="AO738" i="5"/>
  <c r="AO737" i="5"/>
  <c r="AO736" i="5"/>
  <c r="AO734" i="5"/>
  <c r="AO733" i="5"/>
  <c r="AO732" i="5"/>
  <c r="AO731" i="5"/>
  <c r="AO730" i="5"/>
  <c r="AO729" i="5"/>
  <c r="AO728" i="5"/>
  <c r="AO727" i="5"/>
  <c r="AO726" i="5"/>
  <c r="AO725" i="5"/>
  <c r="AO724" i="5"/>
  <c r="AO723" i="5"/>
  <c r="AO722" i="5"/>
  <c r="AO721" i="5"/>
  <c r="AO720" i="5"/>
  <c r="AO719" i="5"/>
  <c r="AO718" i="5"/>
  <c r="AO717" i="5"/>
  <c r="AO716" i="5"/>
  <c r="AO715" i="5"/>
  <c r="AO714" i="5"/>
  <c r="AO713" i="5"/>
  <c r="AO712" i="5"/>
  <c r="AO711" i="5"/>
  <c r="AO710" i="5"/>
  <c r="AO709" i="5"/>
  <c r="AO708" i="5"/>
  <c r="AO707" i="5"/>
  <c r="AO705" i="5"/>
  <c r="AO704" i="5"/>
  <c r="AO703" i="5"/>
  <c r="AO702" i="5"/>
  <c r="AO701" i="5"/>
  <c r="AO700" i="5"/>
  <c r="AO699" i="5"/>
  <c r="AO698" i="5"/>
  <c r="AO697" i="5"/>
  <c r="AO696" i="5"/>
  <c r="AO695" i="5"/>
  <c r="AO694" i="5"/>
  <c r="AO693" i="5"/>
  <c r="AO692" i="5"/>
  <c r="AO691" i="5"/>
  <c r="AO690" i="5"/>
  <c r="AO689" i="5"/>
  <c r="AO687" i="5"/>
  <c r="AO686" i="5"/>
  <c r="AO685" i="5"/>
  <c r="AO684" i="5"/>
  <c r="AO683" i="5"/>
  <c r="AO682" i="5"/>
  <c r="AO681" i="5"/>
  <c r="AO680" i="5"/>
  <c r="AO679" i="5"/>
  <c r="AO678" i="5"/>
  <c r="AO677" i="5"/>
  <c r="AO676" i="5"/>
  <c r="AO675" i="5"/>
  <c r="AO674" i="5"/>
  <c r="AO673" i="5"/>
  <c r="AO672" i="5"/>
  <c r="AO671" i="5"/>
  <c r="AO670" i="5"/>
  <c r="AO669" i="5"/>
  <c r="AO668" i="5"/>
  <c r="AO667" i="5"/>
  <c r="AO666" i="5"/>
  <c r="AO665" i="5"/>
  <c r="AO664" i="5"/>
  <c r="AO663" i="5"/>
  <c r="AO661" i="5"/>
  <c r="AO660" i="5"/>
  <c r="AO659" i="5"/>
  <c r="AO658" i="5"/>
  <c r="AO657" i="5"/>
  <c r="AO656" i="5"/>
  <c r="AO655" i="5"/>
  <c r="AO654" i="5"/>
  <c r="AO653" i="5"/>
  <c r="AO652" i="5"/>
  <c r="AO651" i="5"/>
  <c r="AO650" i="5"/>
  <c r="AO649" i="5"/>
  <c r="AO648" i="5"/>
  <c r="AO647" i="5"/>
  <c r="AO646" i="5"/>
  <c r="AO645" i="5"/>
  <c r="AO644" i="5"/>
  <c r="AO642" i="5"/>
  <c r="AO641" i="5"/>
  <c r="AO640" i="5"/>
  <c r="AO639" i="5"/>
  <c r="AO638" i="5"/>
  <c r="AO637" i="5"/>
  <c r="AO636" i="5"/>
  <c r="AO635" i="5"/>
  <c r="AO634" i="5"/>
  <c r="AO633" i="5"/>
  <c r="AO632" i="5"/>
  <c r="AO631" i="5"/>
  <c r="AO630" i="5"/>
  <c r="AO629" i="5"/>
  <c r="AO628" i="5"/>
  <c r="AO627" i="5"/>
  <c r="AO626" i="5"/>
  <c r="AO625" i="5"/>
  <c r="AO624" i="5"/>
  <c r="AO623" i="5"/>
  <c r="AO622" i="5"/>
  <c r="AO621" i="5"/>
  <c r="AO620" i="5"/>
  <c r="AO619" i="5"/>
  <c r="AO618" i="5"/>
  <c r="AO617" i="5"/>
  <c r="AO616" i="5"/>
  <c r="AO615" i="5"/>
  <c r="AO614" i="5"/>
  <c r="AO613" i="5"/>
  <c r="AO612" i="5"/>
  <c r="AO611" i="5"/>
  <c r="AO610" i="5"/>
  <c r="AO609" i="5"/>
  <c r="AO608" i="5"/>
  <c r="AO607" i="5"/>
  <c r="AO606" i="5"/>
  <c r="AO605" i="5"/>
  <c r="AO604" i="5"/>
  <c r="AO603" i="5"/>
  <c r="AO601" i="5"/>
  <c r="AO600" i="5"/>
  <c r="AO599" i="5"/>
  <c r="AO598" i="5"/>
  <c r="AO597" i="5"/>
  <c r="AO596" i="5"/>
  <c r="AO595" i="5"/>
  <c r="AO594" i="5"/>
  <c r="AO593" i="5"/>
  <c r="AO592" i="5"/>
  <c r="AO591" i="5"/>
  <c r="AO590" i="5"/>
  <c r="AO589" i="5"/>
  <c r="AO588" i="5"/>
  <c r="AO587" i="5"/>
  <c r="AO586" i="5"/>
  <c r="AO585" i="5"/>
  <c r="AO584" i="5"/>
  <c r="AO583" i="5"/>
  <c r="AO582" i="5"/>
  <c r="AO581" i="5"/>
  <c r="AO580" i="5"/>
  <c r="AO579" i="5"/>
  <c r="AO578" i="5"/>
  <c r="AO577" i="5"/>
  <c r="AO576" i="5"/>
  <c r="AO575" i="5"/>
  <c r="AO574" i="5"/>
  <c r="AO572" i="5"/>
  <c r="AO571" i="5"/>
  <c r="AO570" i="5"/>
  <c r="AO569" i="5"/>
  <c r="AO568" i="5"/>
  <c r="AO567" i="5"/>
  <c r="AO566" i="5"/>
  <c r="AO565" i="5"/>
  <c r="AO564" i="5"/>
  <c r="AO563" i="5"/>
  <c r="AO562" i="5"/>
  <c r="AO561" i="5"/>
  <c r="AO560" i="5"/>
  <c r="AO559" i="5"/>
  <c r="AO558" i="5"/>
  <c r="AO557" i="5"/>
  <c r="AO556" i="5"/>
  <c r="AO555" i="5"/>
  <c r="AO554" i="5"/>
  <c r="AO553" i="5"/>
  <c r="AO551" i="5"/>
  <c r="AO550" i="5"/>
  <c r="AO549" i="5"/>
  <c r="AO548" i="5"/>
  <c r="AO547" i="5"/>
  <c r="AO546" i="5"/>
  <c r="AO545" i="5"/>
  <c r="AO544" i="5"/>
  <c r="AO543" i="5"/>
  <c r="AO542" i="5"/>
  <c r="AO540" i="5"/>
  <c r="AO539" i="5"/>
  <c r="AO538" i="5"/>
  <c r="AO537" i="5"/>
  <c r="AO536" i="5"/>
  <c r="AO535" i="5"/>
  <c r="AO534" i="5"/>
  <c r="AO533" i="5"/>
  <c r="AO532" i="5"/>
  <c r="AO531" i="5"/>
  <c r="AO529" i="5"/>
  <c r="AO528" i="5"/>
  <c r="AO527" i="5"/>
  <c r="AO526" i="5"/>
  <c r="AO525" i="5"/>
  <c r="AO524" i="5"/>
  <c r="AO523" i="5"/>
  <c r="AO522" i="5"/>
  <c r="AO521" i="5"/>
  <c r="AO519" i="5"/>
  <c r="AO518" i="5"/>
  <c r="AO517" i="5"/>
  <c r="AO516" i="5"/>
  <c r="AO515" i="5"/>
  <c r="AO514" i="5"/>
  <c r="AO513" i="5"/>
  <c r="AO512" i="5"/>
  <c r="AO511" i="5"/>
  <c r="AO510" i="5"/>
  <c r="AO508" i="5"/>
  <c r="AO507" i="5"/>
  <c r="AO506" i="5"/>
  <c r="AO505" i="5"/>
  <c r="AO504" i="5"/>
  <c r="AO503" i="5"/>
  <c r="AO502" i="5"/>
  <c r="AO501" i="5"/>
  <c r="AO500" i="5"/>
  <c r="AO499" i="5"/>
  <c r="AO498" i="5"/>
  <c r="AO497" i="5"/>
  <c r="AO496" i="5"/>
  <c r="AO495" i="5"/>
  <c r="AO494" i="5"/>
  <c r="AO493" i="5"/>
  <c r="AO492" i="5"/>
  <c r="AO491" i="5"/>
  <c r="AO490" i="5"/>
  <c r="AO489" i="5"/>
  <c r="AO488" i="5"/>
  <c r="AO487" i="5"/>
  <c r="AO486" i="5"/>
  <c r="AO485" i="5"/>
  <c r="AO484" i="5"/>
  <c r="AO483" i="5"/>
  <c r="AO482" i="5"/>
  <c r="AO481" i="5"/>
  <c r="AO480" i="5"/>
  <c r="AO479" i="5"/>
  <c r="AO478" i="5"/>
  <c r="AO477" i="5"/>
  <c r="AO476" i="5"/>
  <c r="AO475" i="5"/>
  <c r="AO474" i="5"/>
  <c r="AO473" i="5"/>
  <c r="AO472" i="5"/>
  <c r="AO471" i="5"/>
  <c r="AO470" i="5"/>
  <c r="AO469" i="5"/>
  <c r="AO467" i="5"/>
  <c r="AO465" i="5"/>
  <c r="AO464" i="5"/>
  <c r="AO463" i="5"/>
  <c r="AO462" i="5"/>
  <c r="AO461" i="5"/>
  <c r="AO460" i="5"/>
  <c r="AO459" i="5"/>
  <c r="AO458" i="5"/>
  <c r="AO456" i="5"/>
  <c r="AO455" i="5"/>
  <c r="AO454" i="5"/>
  <c r="AO453" i="5"/>
  <c r="AO452" i="5"/>
  <c r="AO451" i="5"/>
  <c r="AO450" i="5"/>
  <c r="AO449" i="5"/>
  <c r="AO448" i="5"/>
  <c r="AO446" i="5"/>
  <c r="AO445" i="5"/>
  <c r="AO444" i="5"/>
  <c r="AO442" i="5"/>
  <c r="AO441" i="5"/>
  <c r="AO440" i="5"/>
  <c r="AO438" i="5"/>
  <c r="AO437" i="5"/>
  <c r="AO436" i="5"/>
  <c r="AO434" i="5"/>
  <c r="AO433" i="5"/>
  <c r="AO432" i="5"/>
  <c r="AO430" i="5"/>
  <c r="AO429" i="5"/>
  <c r="AO428" i="5"/>
  <c r="AO427" i="5"/>
  <c r="AO426" i="5"/>
  <c r="AO425" i="5"/>
  <c r="AO424" i="5"/>
  <c r="AO423" i="5"/>
  <c r="AO422" i="5"/>
  <c r="AO421" i="5"/>
  <c r="AO420" i="5"/>
  <c r="AO419" i="5"/>
  <c r="AO418" i="5"/>
  <c r="AO417" i="5"/>
  <c r="AO416" i="5"/>
  <c r="AO415" i="5"/>
  <c r="AO414" i="5"/>
  <c r="AO413" i="5"/>
  <c r="AO412" i="5"/>
  <c r="AO410" i="5"/>
  <c r="AO409" i="5"/>
  <c r="AO408" i="5"/>
  <c r="AO407" i="5"/>
  <c r="AO406" i="5"/>
  <c r="AO405" i="5"/>
  <c r="AO404" i="5"/>
  <c r="AO403" i="5"/>
  <c r="AO402" i="5"/>
  <c r="AO401" i="5"/>
  <c r="AO399" i="5"/>
  <c r="AO398" i="5"/>
  <c r="AO397" i="5"/>
  <c r="AO396" i="5"/>
  <c r="AO395" i="5"/>
  <c r="AO394" i="5"/>
  <c r="AO393" i="5"/>
  <c r="AO392" i="5"/>
  <c r="AO391" i="5"/>
  <c r="AO390" i="5"/>
  <c r="AO389" i="5"/>
  <c r="AO388" i="5"/>
  <c r="AO387" i="5"/>
  <c r="AO386" i="5"/>
  <c r="AO385" i="5"/>
  <c r="AO384" i="5"/>
  <c r="AO383" i="5"/>
  <c r="AO382" i="5"/>
  <c r="AO381" i="5"/>
  <c r="AO380" i="5"/>
  <c r="AO378" i="5"/>
  <c r="AO377" i="5"/>
  <c r="AO376" i="5"/>
  <c r="AO375" i="5"/>
  <c r="AO374" i="5"/>
  <c r="AO373" i="5"/>
  <c r="AO372" i="5"/>
  <c r="AO371" i="5"/>
  <c r="AO369" i="5"/>
  <c r="AO368" i="5"/>
  <c r="AO367" i="5"/>
  <c r="AO366" i="5"/>
  <c r="AO365" i="5"/>
  <c r="AO364" i="5"/>
  <c r="AO363" i="5"/>
  <c r="AO362" i="5"/>
  <c r="AO361" i="5"/>
  <c r="AO360" i="5"/>
  <c r="AO359" i="5"/>
  <c r="AO358" i="5"/>
  <c r="AO357" i="5"/>
  <c r="AO356" i="5"/>
  <c r="AO355" i="5"/>
  <c r="AO354" i="5"/>
  <c r="AO353" i="5"/>
  <c r="AO352" i="5"/>
  <c r="AO351" i="5"/>
  <c r="AO350" i="5"/>
  <c r="AO349" i="5"/>
  <c r="AO348" i="5"/>
  <c r="AO347" i="5"/>
  <c r="AO346" i="5"/>
  <c r="AO345" i="5"/>
  <c r="AO344" i="5"/>
  <c r="AO343" i="5"/>
  <c r="AO342" i="5"/>
  <c r="AO341" i="5"/>
  <c r="AO340" i="5"/>
  <c r="AO339" i="5"/>
  <c r="AO338" i="5"/>
  <c r="AO337" i="5"/>
  <c r="AO335" i="5"/>
  <c r="AO334" i="5"/>
  <c r="AO333" i="5"/>
  <c r="AO332" i="5"/>
  <c r="AO331" i="5"/>
  <c r="AO330" i="5"/>
  <c r="AO329" i="5"/>
  <c r="AO328" i="5"/>
  <c r="AO327" i="5"/>
  <c r="AO326" i="5"/>
  <c r="AO325" i="5"/>
  <c r="AO324" i="5"/>
  <c r="AO323" i="5"/>
  <c r="AO322" i="5"/>
  <c r="AO321" i="5"/>
  <c r="AO320" i="5"/>
  <c r="AO319" i="5"/>
  <c r="AO318" i="5"/>
  <c r="AO317" i="5"/>
  <c r="AO316" i="5"/>
  <c r="AO315" i="5"/>
  <c r="AO314" i="5"/>
  <c r="AO313" i="5"/>
  <c r="AO312" i="5"/>
  <c r="AO311" i="5"/>
  <c r="AO310" i="5"/>
  <c r="AO309" i="5"/>
  <c r="AO308" i="5"/>
  <c r="AO307" i="5"/>
  <c r="AO306" i="5"/>
  <c r="AO305" i="5"/>
  <c r="AO304" i="5"/>
  <c r="AO303" i="5"/>
  <c r="AO302" i="5"/>
  <c r="AO301" i="5"/>
  <c r="AO300" i="5"/>
  <c r="AO299" i="5"/>
  <c r="AO298" i="5"/>
  <c r="AO297" i="5"/>
  <c r="AO296" i="5"/>
  <c r="AO295" i="5"/>
  <c r="AO294" i="5"/>
  <c r="AO293" i="5"/>
  <c r="AO292" i="5"/>
  <c r="AO291" i="5"/>
  <c r="AO290" i="5"/>
  <c r="AO289" i="5"/>
  <c r="AO288" i="5"/>
  <c r="AO287" i="5"/>
  <c r="AO286" i="5"/>
  <c r="AO285" i="5"/>
  <c r="AO284" i="5"/>
  <c r="AO283" i="5"/>
  <c r="AO282" i="5"/>
  <c r="AO281" i="5"/>
  <c r="AO280" i="5"/>
  <c r="AO279" i="5"/>
  <c r="AO278" i="5"/>
  <c r="AO277" i="5"/>
  <c r="AO276" i="5"/>
  <c r="AO275" i="5"/>
  <c r="AO274" i="5"/>
  <c r="AO273" i="5"/>
  <c r="AO272" i="5"/>
  <c r="AO271" i="5"/>
  <c r="AO270" i="5"/>
  <c r="AO269" i="5"/>
  <c r="AO268" i="5"/>
  <c r="AO267" i="5"/>
  <c r="AO266" i="5"/>
  <c r="AO265" i="5"/>
  <c r="AO264" i="5"/>
  <c r="AO263" i="5"/>
  <c r="AO262" i="5"/>
  <c r="AO261" i="5"/>
  <c r="AO260" i="5"/>
  <c r="AO259" i="5"/>
  <c r="AO258" i="5"/>
  <c r="AO257" i="5"/>
  <c r="AO256" i="5"/>
  <c r="AO255" i="5"/>
  <c r="AO254" i="5"/>
  <c r="AO253" i="5"/>
  <c r="AO252" i="5"/>
  <c r="AO251" i="5"/>
  <c r="AO250" i="5"/>
  <c r="AO249" i="5"/>
  <c r="AO248" i="5"/>
  <c r="AO247" i="5"/>
  <c r="AO246" i="5"/>
  <c r="AO245" i="5"/>
  <c r="AO242" i="5"/>
  <c r="AO241" i="5"/>
  <c r="AO240" i="5"/>
  <c r="AO239" i="5"/>
  <c r="AO238" i="5"/>
  <c r="AO237" i="5"/>
  <c r="AO236" i="5"/>
  <c r="AO235" i="5"/>
  <c r="AO234" i="5"/>
  <c r="AO233" i="5"/>
  <c r="AO232" i="5"/>
  <c r="AO231" i="5"/>
  <c r="AO230" i="5"/>
  <c r="AO229" i="5"/>
  <c r="AO228" i="5"/>
  <c r="AO227" i="5"/>
  <c r="AO226" i="5"/>
  <c r="AO225" i="5"/>
  <c r="AO224" i="5"/>
  <c r="AO223" i="5"/>
  <c r="AO222" i="5"/>
  <c r="AO221" i="5"/>
  <c r="AO220" i="5"/>
  <c r="AO219" i="5"/>
  <c r="AO218" i="5"/>
  <c r="AO217" i="5"/>
  <c r="AO216" i="5"/>
  <c r="AO215" i="5"/>
  <c r="AO214" i="5"/>
  <c r="AO213" i="5"/>
  <c r="AO212" i="5"/>
  <c r="AO211" i="5"/>
  <c r="AO210" i="5"/>
  <c r="AO209" i="5"/>
  <c r="AO208" i="5"/>
  <c r="AO207" i="5"/>
  <c r="AO206" i="5"/>
  <c r="AO205" i="5"/>
  <c r="AO204" i="5"/>
  <c r="AO203" i="5"/>
  <c r="AO202" i="5"/>
  <c r="AO201" i="5"/>
  <c r="AO200" i="5"/>
  <c r="AO199" i="5"/>
  <c r="AO198" i="5"/>
  <c r="AO197" i="5"/>
  <c r="AO196" i="5"/>
  <c r="AO195" i="5"/>
  <c r="AO193" i="5"/>
  <c r="AO192" i="5"/>
  <c r="AO191" i="5"/>
  <c r="AO190" i="5"/>
  <c r="AO189" i="5"/>
  <c r="AO188" i="5"/>
  <c r="AO187" i="5"/>
  <c r="AO186" i="5"/>
  <c r="AO185" i="5"/>
  <c r="AO184" i="5"/>
  <c r="AO183" i="5"/>
  <c r="AO182" i="5"/>
  <c r="AO181" i="5"/>
  <c r="AO180" i="5"/>
  <c r="AO179" i="5"/>
  <c r="AO178" i="5"/>
  <c r="AO177" i="5"/>
  <c r="AO176" i="5"/>
  <c r="AO175" i="5"/>
  <c r="AO174" i="5"/>
  <c r="AO173" i="5"/>
  <c r="AO172" i="5"/>
  <c r="AO171" i="5"/>
  <c r="AO170" i="5"/>
  <c r="AO169" i="5"/>
  <c r="AO168" i="5"/>
  <c r="AO167" i="5"/>
  <c r="AO166" i="5"/>
  <c r="AO165" i="5"/>
  <c r="AO164" i="5"/>
  <c r="AO163" i="5"/>
  <c r="AO162" i="5"/>
  <c r="AO161" i="5"/>
  <c r="AO160" i="5"/>
  <c r="AO159" i="5"/>
  <c r="AO158" i="5"/>
  <c r="AO157" i="5"/>
  <c r="AO156" i="5"/>
  <c r="AO155" i="5"/>
  <c r="AO154" i="5"/>
  <c r="AO152" i="5"/>
  <c r="AO151" i="5"/>
  <c r="AO150" i="5"/>
  <c r="AO149" i="5"/>
  <c r="AO148" i="5"/>
  <c r="AO147" i="5"/>
  <c r="AO146" i="5"/>
  <c r="AO145" i="5"/>
  <c r="AO144" i="5"/>
  <c r="AO143" i="5"/>
  <c r="AO142" i="5"/>
  <c r="AO141" i="5"/>
  <c r="AO140" i="5"/>
  <c r="AO138" i="5"/>
  <c r="AO137" i="5"/>
  <c r="AO136" i="5"/>
  <c r="AO135" i="5"/>
  <c r="AO134" i="5"/>
  <c r="AO133" i="5"/>
  <c r="AO132" i="5"/>
  <c r="AO131" i="5"/>
  <c r="AO130" i="5"/>
  <c r="AO129" i="5"/>
  <c r="AO128" i="5"/>
  <c r="AO127" i="5"/>
  <c r="AO126" i="5"/>
  <c r="AO125" i="5"/>
  <c r="AO124" i="5"/>
  <c r="AO123" i="5"/>
  <c r="AO122" i="5"/>
  <c r="AO121" i="5"/>
  <c r="AO120" i="5"/>
  <c r="AO119" i="5"/>
  <c r="AO118" i="5"/>
  <c r="AO117" i="5"/>
  <c r="AO116" i="5"/>
  <c r="AO115" i="5"/>
  <c r="AO114" i="5"/>
  <c r="AO113" i="5"/>
  <c r="AO112" i="5"/>
  <c r="AO111" i="5"/>
  <c r="AO110" i="5"/>
  <c r="AO109" i="5"/>
  <c r="AO108" i="5"/>
  <c r="AO106" i="5"/>
  <c r="AO104" i="5"/>
  <c r="AO103" i="5"/>
  <c r="AO102" i="5"/>
  <c r="AO101" i="5"/>
  <c r="AO100" i="5"/>
  <c r="AO99" i="5"/>
  <c r="AO98" i="5"/>
  <c r="AO97" i="5"/>
  <c r="AO96" i="5"/>
  <c r="AO95" i="5"/>
  <c r="Z94" i="5"/>
  <c r="Z95" i="5"/>
  <c r="Z96" i="5"/>
  <c r="Z97" i="5"/>
  <c r="Z98" i="5"/>
  <c r="Z99" i="5"/>
  <c r="Z100" i="5"/>
  <c r="Z101" i="5"/>
  <c r="Z102" i="5"/>
  <c r="Z103" i="5"/>
  <c r="Z104" i="5"/>
  <c r="Z106" i="5"/>
  <c r="Z108" i="5"/>
  <c r="Z109" i="5"/>
  <c r="Z110" i="5"/>
  <c r="Z111" i="5"/>
  <c r="Z112" i="5"/>
  <c r="Z113" i="5"/>
  <c r="Z114" i="5"/>
  <c r="Z115" i="5"/>
  <c r="Z116" i="5"/>
  <c r="Z4" i="5"/>
  <c r="Z117" i="5"/>
  <c r="Z118" i="5"/>
  <c r="Z119" i="5"/>
  <c r="Z120" i="5"/>
  <c r="Z121" i="5"/>
  <c r="Z122" i="5"/>
  <c r="Z123" i="5"/>
  <c r="Z124" i="5"/>
  <c r="Z36" i="5"/>
  <c r="Z125" i="5"/>
  <c r="Z126" i="5"/>
  <c r="Z127" i="5"/>
  <c r="Z128" i="5"/>
  <c r="Z129" i="5"/>
  <c r="Z130" i="5"/>
  <c r="Z131" i="5"/>
  <c r="Z132" i="5"/>
  <c r="Z133" i="5"/>
  <c r="Z134" i="5"/>
  <c r="Z135" i="5"/>
  <c r="Z136" i="5"/>
  <c r="Z137" i="5"/>
  <c r="Z138" i="5"/>
  <c r="Z140" i="5"/>
  <c r="Z141" i="5"/>
  <c r="Z142" i="5"/>
  <c r="Z143" i="5"/>
  <c r="Z144" i="5"/>
  <c r="Z145" i="5"/>
  <c r="Z146" i="5"/>
  <c r="Z147" i="5"/>
  <c r="Z148" i="5"/>
  <c r="Z149" i="5"/>
  <c r="Z150" i="5"/>
  <c r="Z151" i="5"/>
  <c r="Z152" i="5"/>
  <c r="Z154" i="5"/>
  <c r="Z155" i="5"/>
  <c r="Z156" i="5"/>
  <c r="Z157" i="5"/>
  <c r="Z158" i="5"/>
  <c r="Z159" i="5"/>
  <c r="Z160" i="5"/>
  <c r="Z161" i="5"/>
  <c r="Z162" i="5"/>
  <c r="Z163" i="5"/>
  <c r="Z164" i="5"/>
  <c r="Z165" i="5"/>
  <c r="Z166" i="5"/>
  <c r="Z167" i="5"/>
  <c r="Z168" i="5"/>
  <c r="Z169" i="5"/>
  <c r="Z170" i="5"/>
  <c r="Z171" i="5"/>
  <c r="Z172" i="5"/>
  <c r="Z173" i="5"/>
  <c r="Z174" i="5"/>
  <c r="Z175" i="5"/>
  <c r="Z176" i="5"/>
  <c r="Z177" i="5"/>
  <c r="Z178" i="5"/>
  <c r="Z179" i="5"/>
  <c r="Z180" i="5"/>
  <c r="Z181" i="5"/>
  <c r="Z182" i="5"/>
  <c r="Z183" i="5"/>
  <c r="Z184" i="5"/>
  <c r="Z185" i="5"/>
  <c r="Z186" i="5"/>
  <c r="Z187" i="5"/>
  <c r="Z188" i="5"/>
  <c r="Z189" i="5"/>
  <c r="Z190" i="5"/>
  <c r="Z192" i="5"/>
  <c r="Z193" i="5"/>
  <c r="Z195" i="5"/>
  <c r="Z196" i="5"/>
  <c r="Z197" i="5"/>
  <c r="Z198" i="5"/>
  <c r="Z199" i="5"/>
  <c r="Z200" i="5"/>
  <c r="Z201" i="5"/>
  <c r="Z202" i="5"/>
  <c r="Z203" i="5"/>
  <c r="Z204" i="5"/>
  <c r="Z205" i="5"/>
  <c r="Z206" i="5"/>
  <c r="Z207" i="5"/>
  <c r="Z208" i="5"/>
  <c r="Z209" i="5"/>
  <c r="Z210" i="5"/>
  <c r="Z211" i="5"/>
  <c r="Z212" i="5"/>
  <c r="Z213" i="5"/>
  <c r="Z214" i="5"/>
  <c r="Z215" i="5"/>
  <c r="Z216" i="5"/>
  <c r="Z217" i="5"/>
  <c r="Z218" i="5"/>
  <c r="Z219" i="5"/>
  <c r="Z220" i="5"/>
  <c r="Z221" i="5"/>
  <c r="Z222" i="5"/>
  <c r="Z223" i="5"/>
  <c r="Z224" i="5"/>
  <c r="Z225" i="5"/>
  <c r="Z226" i="5"/>
  <c r="Z227" i="5"/>
  <c r="Z228" i="5"/>
  <c r="Z229" i="5"/>
  <c r="Z230" i="5"/>
  <c r="Z231" i="5"/>
  <c r="Z232" i="5"/>
  <c r="Z233" i="5"/>
  <c r="Z234" i="5"/>
  <c r="Z235" i="5"/>
  <c r="Z236" i="5"/>
  <c r="Z237" i="5"/>
  <c r="Z238" i="5"/>
  <c r="Z239" i="5"/>
  <c r="Z240" i="5"/>
  <c r="Z241" i="5"/>
  <c r="Z242" i="5"/>
  <c r="Z245" i="5"/>
  <c r="Z246" i="5"/>
  <c r="Z247" i="5"/>
  <c r="Z248" i="5"/>
  <c r="Z249" i="5"/>
  <c r="Z250" i="5"/>
  <c r="Z251" i="5"/>
  <c r="Z252" i="5"/>
  <c r="Z253" i="5"/>
  <c r="Z254" i="5"/>
  <c r="Z255" i="5"/>
  <c r="Z256" i="5"/>
  <c r="Z257" i="5"/>
  <c r="Z258" i="5"/>
  <c r="Z259" i="5"/>
  <c r="Z260" i="5"/>
  <c r="Z261" i="5"/>
  <c r="Z262" i="5"/>
  <c r="Z263" i="5"/>
  <c r="Z264" i="5"/>
  <c r="Z265" i="5"/>
  <c r="Z266" i="5"/>
  <c r="Z267" i="5"/>
  <c r="Z268" i="5"/>
  <c r="Z269" i="5"/>
  <c r="Z270" i="5"/>
  <c r="Z271" i="5"/>
  <c r="Z272" i="5"/>
  <c r="Z273" i="5"/>
  <c r="Z274" i="5"/>
  <c r="Z275" i="5"/>
  <c r="Z276" i="5"/>
  <c r="Z277" i="5"/>
  <c r="Z278" i="5"/>
  <c r="Z279" i="5"/>
  <c r="Z280" i="5"/>
  <c r="Z281" i="5"/>
  <c r="Z282" i="5"/>
  <c r="Z283" i="5"/>
  <c r="Z284" i="5"/>
  <c r="Z285" i="5"/>
  <c r="Z286" i="5"/>
  <c r="Z287" i="5"/>
  <c r="Z288" i="5"/>
  <c r="Z289" i="5"/>
  <c r="Z290" i="5"/>
  <c r="Z291" i="5"/>
  <c r="Z292" i="5"/>
  <c r="Z293" i="5"/>
  <c r="Z294" i="5"/>
  <c r="Z295" i="5"/>
  <c r="Z296" i="5"/>
  <c r="Z297" i="5"/>
  <c r="Z298" i="5"/>
  <c r="Z299" i="5"/>
  <c r="Z300" i="5"/>
  <c r="Z301" i="5"/>
  <c r="Z302" i="5"/>
  <c r="Z303" i="5"/>
  <c r="Z304" i="5"/>
  <c r="Z305" i="5"/>
  <c r="Z306" i="5"/>
  <c r="Z307" i="5"/>
  <c r="Z308" i="5"/>
  <c r="Z310" i="5"/>
  <c r="Z311" i="5"/>
  <c r="Z312" i="5"/>
  <c r="Z313" i="5"/>
  <c r="Z314" i="5"/>
  <c r="Z315" i="5"/>
  <c r="Z316" i="5"/>
  <c r="Z317" i="5"/>
  <c r="Z318" i="5"/>
  <c r="Z319" i="5"/>
  <c r="Z320" i="5"/>
  <c r="Z321" i="5"/>
  <c r="Z322" i="5"/>
  <c r="Z323" i="5"/>
  <c r="Z324" i="5"/>
  <c r="Z325" i="5"/>
  <c r="Z326" i="5"/>
  <c r="Z327" i="5"/>
  <c r="Z328" i="5"/>
  <c r="Z329" i="5"/>
  <c r="Z330" i="5"/>
  <c r="Z332" i="5"/>
  <c r="Z333" i="5"/>
  <c r="Z334" i="5"/>
  <c r="Z335" i="5"/>
  <c r="Z337" i="5"/>
  <c r="Z338" i="5"/>
  <c r="Z339" i="5"/>
  <c r="Z340" i="5"/>
  <c r="Z341" i="5"/>
  <c r="Z342" i="5"/>
  <c r="Z343" i="5"/>
  <c r="Z344" i="5"/>
  <c r="Z345" i="5"/>
  <c r="Z346" i="5"/>
  <c r="Z347" i="5"/>
  <c r="Z348" i="5"/>
  <c r="Z349" i="5"/>
  <c r="Z350" i="5"/>
  <c r="Z351" i="5"/>
  <c r="Z352" i="5"/>
  <c r="Z353" i="5"/>
  <c r="Z354" i="5"/>
  <c r="Z355" i="5"/>
  <c r="Z356" i="5"/>
  <c r="Z357" i="5"/>
  <c r="Z358" i="5"/>
  <c r="Z359" i="5"/>
  <c r="Z360" i="5"/>
  <c r="Z361" i="5"/>
  <c r="Z362" i="5"/>
  <c r="Z363" i="5"/>
  <c r="Z364" i="5"/>
  <c r="Z365" i="5"/>
  <c r="Z366" i="5"/>
  <c r="Z367" i="5"/>
  <c r="Z368" i="5"/>
  <c r="Z369" i="5"/>
  <c r="Z371" i="5"/>
  <c r="Z372" i="5"/>
  <c r="Z373" i="5"/>
  <c r="Z374" i="5"/>
  <c r="Z375" i="5"/>
  <c r="Z376" i="5"/>
  <c r="Z377" i="5"/>
  <c r="Z380" i="5"/>
  <c r="Z381" i="5"/>
  <c r="Z382" i="5"/>
  <c r="Z383" i="5"/>
  <c r="Z384" i="5"/>
  <c r="Z385" i="5"/>
  <c r="Z386" i="5"/>
  <c r="Z387" i="5"/>
  <c r="Z388" i="5"/>
  <c r="Z389" i="5"/>
  <c r="Z390" i="5"/>
  <c r="Z391" i="5"/>
  <c r="Z392" i="5"/>
  <c r="Z393" i="5"/>
  <c r="Z394" i="5"/>
  <c r="Z395" i="5"/>
  <c r="Z396" i="5"/>
  <c r="Z397" i="5"/>
  <c r="Z398" i="5"/>
  <c r="Z399" i="5"/>
  <c r="Z401" i="5"/>
  <c r="Z402" i="5"/>
  <c r="Z404" i="5"/>
  <c r="Z405" i="5"/>
  <c r="Z406" i="5"/>
  <c r="Z407" i="5"/>
  <c r="Z408" i="5"/>
  <c r="Z409" i="5"/>
  <c r="Z410" i="5"/>
  <c r="Z412" i="5"/>
  <c r="Z413" i="5"/>
  <c r="Z414" i="5"/>
  <c r="Z415" i="5"/>
  <c r="Z416" i="5"/>
  <c r="Z417" i="5"/>
  <c r="Z418" i="5"/>
  <c r="Z419" i="5"/>
  <c r="Z420" i="5"/>
  <c r="Z421" i="5"/>
  <c r="Z422" i="5"/>
  <c r="Z423" i="5"/>
  <c r="Z424" i="5"/>
  <c r="Z425" i="5"/>
  <c r="Z426" i="5"/>
  <c r="Z427" i="5"/>
  <c r="Z428" i="5"/>
  <c r="Z429" i="5"/>
  <c r="Z430" i="5"/>
  <c r="Z433" i="5"/>
  <c r="Z434" i="5"/>
  <c r="Z436" i="5"/>
  <c r="Z437" i="5"/>
  <c r="Z438" i="5"/>
  <c r="Z440" i="5"/>
  <c r="Z441" i="5"/>
  <c r="Z442" i="5"/>
  <c r="Z444" i="5"/>
  <c r="Z445" i="5"/>
  <c r="Z446" i="5"/>
  <c r="Z447" i="5"/>
  <c r="Z448" i="5"/>
  <c r="Z449" i="5"/>
  <c r="Z450" i="5"/>
  <c r="Z451" i="5"/>
  <c r="Z452" i="5"/>
  <c r="Z453" i="5"/>
  <c r="Z454" i="5"/>
  <c r="Z455" i="5"/>
  <c r="Z456" i="5"/>
  <c r="Z458" i="5"/>
  <c r="Z459" i="5"/>
  <c r="Z460" i="5"/>
  <c r="Z461" i="5"/>
  <c r="Z462" i="5"/>
  <c r="Z463" i="5"/>
  <c r="Z464" i="5"/>
  <c r="Z465" i="5"/>
  <c r="Z467" i="5"/>
  <c r="Z469" i="5"/>
  <c r="Z470" i="5"/>
  <c r="Z471" i="5"/>
  <c r="Z472" i="5"/>
  <c r="Z473" i="5"/>
  <c r="Z474" i="5"/>
  <c r="Z475" i="5"/>
  <c r="Z476" i="5"/>
  <c r="Z477" i="5"/>
  <c r="Z478" i="5"/>
  <c r="Z479" i="5"/>
  <c r="Z480" i="5"/>
  <c r="Z481" i="5"/>
  <c r="Z483" i="5"/>
  <c r="Z484" i="5"/>
  <c r="Z485" i="5"/>
  <c r="Z486" i="5"/>
  <c r="Z487" i="5"/>
  <c r="Z488" i="5"/>
  <c r="Z489" i="5"/>
  <c r="Z490" i="5"/>
  <c r="Z491" i="5"/>
  <c r="Z492" i="5"/>
  <c r="Z493" i="5"/>
  <c r="Z494" i="5"/>
  <c r="Z495" i="5"/>
  <c r="Z496" i="5"/>
  <c r="Z497" i="5"/>
  <c r="Z498" i="5"/>
  <c r="Z499" i="5"/>
  <c r="Z500" i="5"/>
  <c r="Z501" i="5"/>
  <c r="Z502" i="5"/>
  <c r="Z503" i="5"/>
  <c r="Z504" i="5"/>
  <c r="Z505" i="5"/>
  <c r="Z506" i="5"/>
  <c r="Z507" i="5"/>
  <c r="Z508" i="5"/>
  <c r="Z510" i="5"/>
  <c r="Z511" i="5"/>
  <c r="Z512" i="5"/>
  <c r="Z513" i="5"/>
  <c r="Z514" i="5"/>
  <c r="Z515" i="5"/>
  <c r="Z516" i="5"/>
  <c r="Z517" i="5"/>
  <c r="Z518" i="5"/>
  <c r="Z519" i="5"/>
  <c r="Z521" i="5"/>
  <c r="Z522" i="5"/>
  <c r="Z523" i="5"/>
  <c r="Z524" i="5"/>
  <c r="Z51" i="5"/>
  <c r="Z525" i="5"/>
  <c r="Z526" i="5"/>
  <c r="Z527" i="5"/>
  <c r="Z528" i="5"/>
  <c r="Z529" i="5"/>
  <c r="Z531" i="5"/>
  <c r="Z532" i="5"/>
  <c r="Z533" i="5"/>
  <c r="Z534" i="5"/>
  <c r="Z535" i="5"/>
  <c r="Z536" i="5"/>
  <c r="Z537" i="5"/>
  <c r="Z538" i="5"/>
  <c r="Z540" i="5"/>
  <c r="Z542" i="5"/>
  <c r="Z543" i="5"/>
  <c r="Z544" i="5"/>
  <c r="Z545" i="5"/>
  <c r="Z546" i="5"/>
  <c r="Z547" i="5"/>
  <c r="Z548" i="5"/>
  <c r="Z549" i="5"/>
  <c r="Z550" i="5"/>
  <c r="Z551" i="5"/>
  <c r="Z553" i="5"/>
  <c r="Z554" i="5"/>
  <c r="Z555" i="5"/>
  <c r="Z556" i="5"/>
  <c r="Z557" i="5"/>
  <c r="Z558" i="5"/>
  <c r="Z559" i="5"/>
  <c r="Z560" i="5"/>
  <c r="Z561" i="5"/>
  <c r="Z562" i="5"/>
  <c r="Z563" i="5"/>
  <c r="Z564" i="5"/>
  <c r="Z565" i="5"/>
  <c r="Z566" i="5"/>
  <c r="Z567" i="5"/>
  <c r="Z569" i="5"/>
  <c r="Z570" i="5"/>
  <c r="Z571" i="5"/>
  <c r="Z572" i="5"/>
  <c r="Z574" i="5"/>
  <c r="Z575" i="5"/>
  <c r="Z576" i="5"/>
  <c r="Z577" i="5"/>
  <c r="Z578" i="5"/>
  <c r="Z579" i="5"/>
  <c r="Z580" i="5"/>
  <c r="Z581" i="5"/>
  <c r="Z582" i="5"/>
  <c r="Z583" i="5"/>
  <c r="Z584" i="5"/>
  <c r="Z585" i="5"/>
  <c r="Z586" i="5"/>
  <c r="Z587" i="5"/>
  <c r="Z588" i="5"/>
  <c r="Z589" i="5"/>
  <c r="Z590" i="5"/>
  <c r="Z591" i="5"/>
  <c r="Z592" i="5"/>
  <c r="Z593" i="5"/>
  <c r="Z594" i="5"/>
  <c r="Z595" i="5"/>
  <c r="Z596" i="5"/>
  <c r="Z597" i="5"/>
  <c r="Z598" i="5"/>
  <c r="Z599" i="5"/>
  <c r="Z600" i="5"/>
  <c r="Z601" i="5"/>
  <c r="Z603" i="5"/>
  <c r="Z604" i="5"/>
  <c r="Z605" i="5"/>
  <c r="Z606" i="5"/>
  <c r="Z607" i="5"/>
  <c r="Z608" i="5"/>
  <c r="Z609" i="5"/>
  <c r="Z610" i="5"/>
  <c r="Z611" i="5"/>
  <c r="Z612" i="5"/>
  <c r="Z613" i="5"/>
  <c r="Z614" i="5"/>
  <c r="Z615" i="5"/>
  <c r="Z616" i="5"/>
  <c r="Z617" i="5"/>
  <c r="Z618" i="5"/>
  <c r="Z619" i="5"/>
  <c r="Z620" i="5"/>
  <c r="Z621" i="5"/>
  <c r="Z622" i="5"/>
  <c r="Z623" i="5"/>
  <c r="Z624" i="5"/>
  <c r="Z625" i="5"/>
  <c r="Z626" i="5"/>
  <c r="Z627" i="5"/>
  <c r="Z628" i="5"/>
  <c r="Z629" i="5"/>
  <c r="Z630" i="5"/>
  <c r="Z631" i="5"/>
  <c r="Z632" i="5"/>
  <c r="Z633" i="5"/>
  <c r="Z634" i="5"/>
  <c r="Z635" i="5"/>
  <c r="Z636" i="5"/>
  <c r="Z637" i="5"/>
  <c r="Z638" i="5"/>
  <c r="Z639" i="5"/>
  <c r="Z640" i="5"/>
  <c r="Z641" i="5"/>
  <c r="Z642" i="5"/>
  <c r="Z644" i="5"/>
  <c r="Z645" i="5"/>
  <c r="Z646" i="5"/>
  <c r="Z647" i="5"/>
  <c r="Z648" i="5"/>
  <c r="Z649" i="5"/>
  <c r="Z650" i="5"/>
  <c r="Z651" i="5"/>
  <c r="Z652" i="5"/>
  <c r="Z653" i="5"/>
  <c r="Z654" i="5"/>
  <c r="Z655" i="5"/>
  <c r="Z656" i="5"/>
  <c r="Z657" i="5"/>
  <c r="Z658" i="5"/>
  <c r="Z659" i="5"/>
  <c r="Z660" i="5"/>
  <c r="Z661" i="5"/>
  <c r="Z664" i="5"/>
  <c r="Z665" i="5"/>
  <c r="Z666" i="5"/>
  <c r="Z667" i="5"/>
  <c r="Z668" i="5"/>
  <c r="Z669" i="5"/>
  <c r="Z670" i="5"/>
  <c r="Z671" i="5"/>
  <c r="Z672" i="5"/>
  <c r="Z673" i="5"/>
  <c r="Z674" i="5"/>
  <c r="Z675" i="5"/>
  <c r="Z676" i="5"/>
  <c r="Z677" i="5"/>
  <c r="Z678" i="5"/>
  <c r="Z679" i="5"/>
  <c r="Z680" i="5"/>
  <c r="Z681" i="5"/>
  <c r="Z682" i="5"/>
  <c r="Z683" i="5"/>
  <c r="Z684" i="5"/>
  <c r="Z685" i="5"/>
  <c r="Z686" i="5"/>
  <c r="Z687" i="5"/>
  <c r="Z689" i="5"/>
  <c r="Z690" i="5"/>
  <c r="Z691" i="5"/>
  <c r="Z692" i="5"/>
  <c r="Z693" i="5"/>
  <c r="Z694" i="5"/>
  <c r="Z695" i="5"/>
  <c r="Z696" i="5"/>
  <c r="Z697" i="5"/>
  <c r="Z698" i="5"/>
  <c r="Z699" i="5"/>
  <c r="Z700" i="5"/>
  <c r="Z701" i="5"/>
  <c r="Z702" i="5"/>
  <c r="Z703" i="5"/>
  <c r="Z704" i="5"/>
  <c r="Z705" i="5"/>
  <c r="Z707" i="5"/>
  <c r="Z708" i="5"/>
  <c r="Z709" i="5"/>
  <c r="Z710" i="5"/>
  <c r="Z711" i="5"/>
  <c r="Z712" i="5"/>
  <c r="Z713" i="5"/>
  <c r="Z714" i="5"/>
  <c r="Z716" i="5"/>
  <c r="Z717" i="5"/>
  <c r="Z718" i="5"/>
  <c r="Z719" i="5"/>
  <c r="Z720" i="5"/>
  <c r="Z721" i="5"/>
  <c r="Z722" i="5"/>
  <c r="Z723" i="5"/>
  <c r="Z724" i="5"/>
  <c r="Z725" i="5"/>
  <c r="Z726" i="5"/>
  <c r="Z727" i="5"/>
  <c r="Z728" i="5"/>
  <c r="Z729" i="5"/>
  <c r="Z730" i="5"/>
  <c r="Z731" i="5"/>
  <c r="Z732" i="5"/>
  <c r="Z733" i="5"/>
  <c r="Z734" i="5"/>
  <c r="Z736" i="5"/>
  <c r="Z737" i="5"/>
  <c r="Z738" i="5"/>
  <c r="Z739" i="5"/>
  <c r="Z740" i="5"/>
  <c r="Z741" i="5"/>
  <c r="Z742" i="5"/>
  <c r="Z743" i="5"/>
  <c r="Z744" i="5"/>
  <c r="Z745" i="5"/>
  <c r="Z746" i="5"/>
  <c r="Z747" i="5"/>
  <c r="Z748" i="5"/>
  <c r="Z749" i="5"/>
  <c r="Z750" i="5"/>
  <c r="Z751" i="5"/>
  <c r="Z752" i="5"/>
  <c r="Z753" i="5"/>
  <c r="Z754" i="5"/>
  <c r="Z755" i="5"/>
  <c r="Z756" i="5"/>
  <c r="Z757" i="5"/>
  <c r="Z758" i="5"/>
  <c r="Z760" i="5"/>
  <c r="Z761" i="5"/>
  <c r="Z762" i="5"/>
  <c r="Z763" i="5"/>
  <c r="Z764" i="5"/>
  <c r="Z766" i="5"/>
  <c r="Z767" i="5"/>
  <c r="Z768" i="5"/>
  <c r="Z769" i="5"/>
  <c r="Z771" i="5"/>
  <c r="Z772" i="5"/>
  <c r="Z773" i="5"/>
  <c r="Z774" i="5"/>
  <c r="Z775" i="5"/>
  <c r="Z776" i="5"/>
  <c r="Z777" i="5"/>
  <c r="Z778" i="5"/>
  <c r="Z779" i="5"/>
  <c r="Z780" i="5"/>
  <c r="Z781" i="5"/>
  <c r="Z782" i="5"/>
  <c r="Z783" i="5"/>
  <c r="Z785" i="5"/>
  <c r="Z786" i="5"/>
  <c r="Z787" i="5"/>
  <c r="Z788" i="5"/>
  <c r="Z789" i="5"/>
  <c r="Z790" i="5"/>
  <c r="Z791" i="5"/>
  <c r="Z792" i="5"/>
  <c r="Z793" i="5"/>
  <c r="Z794" i="5"/>
  <c r="Z795" i="5"/>
  <c r="Z796" i="5"/>
  <c r="Z797" i="5"/>
  <c r="Z798" i="5"/>
  <c r="Z799" i="5"/>
  <c r="Z800" i="5"/>
  <c r="Z801" i="5"/>
  <c r="Z802" i="5"/>
  <c r="Z803" i="5"/>
  <c r="Z804" i="5"/>
  <c r="Z805" i="5"/>
  <c r="Z806" i="5"/>
  <c r="Z807" i="5"/>
  <c r="Z808" i="5"/>
  <c r="Z809" i="5"/>
  <c r="Z810" i="5"/>
  <c r="Z811" i="5"/>
  <c r="Z812" i="5"/>
  <c r="Z813" i="5"/>
  <c r="Z814" i="5"/>
  <c r="Z816" i="5"/>
  <c r="Z817" i="5"/>
  <c r="Z819" i="5"/>
  <c r="Z820" i="5"/>
  <c r="Z823" i="5"/>
  <c r="Z824" i="5"/>
  <c r="Z827" i="5"/>
  <c r="Z835" i="5"/>
  <c r="Z837" i="5"/>
  <c r="Z838" i="5"/>
  <c r="Z839" i="5"/>
  <c r="Z840" i="5"/>
  <c r="Z841" i="5"/>
  <c r="Z842" i="5"/>
  <c r="Z843" i="5"/>
  <c r="Z844" i="5"/>
  <c r="Z845" i="5"/>
  <c r="Z846" i="5"/>
  <c r="Z847" i="5"/>
  <c r="Z848" i="5"/>
  <c r="Z849" i="5"/>
  <c r="Z850" i="5"/>
  <c r="Z851" i="5"/>
  <c r="Z853" i="5"/>
  <c r="Z854" i="5"/>
  <c r="Z855" i="5"/>
  <c r="Z856" i="5"/>
  <c r="Z857" i="5"/>
  <c r="Z858" i="5"/>
  <c r="Z859" i="5"/>
  <c r="Z860" i="5"/>
  <c r="Z861" i="5"/>
  <c r="Z863" i="5"/>
  <c r="Z864" i="5"/>
  <c r="Z865" i="5"/>
  <c r="Z866" i="5"/>
  <c r="Z867" i="5"/>
  <c r="Z868" i="5"/>
  <c r="Z869" i="5"/>
  <c r="Z870" i="5"/>
  <c r="Z871" i="5"/>
  <c r="Z872" i="5"/>
  <c r="Z873" i="5"/>
  <c r="Z874" i="5"/>
  <c r="Z875" i="5"/>
  <c r="Z876" i="5"/>
  <c r="Z877" i="5"/>
  <c r="Z878" i="5"/>
  <c r="Z880" i="5"/>
  <c r="Z881" i="5"/>
  <c r="Z882" i="5"/>
  <c r="Z883" i="5"/>
  <c r="Z884" i="5"/>
  <c r="Z885" i="5"/>
  <c r="Z886" i="5"/>
  <c r="Z887" i="5"/>
  <c r="Z888" i="5"/>
  <c r="Z889" i="5"/>
  <c r="Z890" i="5"/>
  <c r="Z891" i="5"/>
  <c r="Z892" i="5"/>
  <c r="Z893" i="5"/>
  <c r="Z894" i="5"/>
  <c r="Z896" i="5"/>
  <c r="Z897" i="5"/>
  <c r="Z898" i="5"/>
  <c r="Z899" i="5"/>
  <c r="Z900" i="5"/>
  <c r="Z901" i="5"/>
  <c r="Z902" i="5"/>
  <c r="Z903" i="5"/>
  <c r="Z904" i="5"/>
  <c r="Z905" i="5"/>
  <c r="Z907" i="5"/>
  <c r="Z908" i="5"/>
  <c r="Z909" i="5"/>
  <c r="Z910" i="5"/>
  <c r="Z912" i="5"/>
  <c r="Z914" i="5"/>
  <c r="Z915" i="5"/>
  <c r="Z916" i="5"/>
  <c r="Z917" i="5"/>
  <c r="Z918" i="5"/>
  <c r="Z919" i="5"/>
  <c r="Z920" i="5"/>
  <c r="Z921" i="5"/>
  <c r="Z923" i="5"/>
  <c r="Z924" i="5"/>
  <c r="Z925" i="5"/>
  <c r="Z926" i="5"/>
  <c r="Z927" i="5"/>
  <c r="Z928" i="5"/>
  <c r="Z929" i="5"/>
  <c r="Z930" i="5"/>
  <c r="Z931" i="5"/>
  <c r="Z932" i="5"/>
  <c r="Z933" i="5"/>
  <c r="Z934" i="5"/>
  <c r="Z935" i="5"/>
  <c r="Z936" i="5"/>
  <c r="Z937" i="5"/>
  <c r="Z938" i="5"/>
  <c r="Z939" i="5"/>
  <c r="Z940" i="5"/>
  <c r="Z941" i="5"/>
  <c r="Z942" i="5"/>
  <c r="Z943" i="5"/>
  <c r="Z944" i="5"/>
  <c r="Z945" i="5"/>
  <c r="Z946" i="5"/>
  <c r="Z947" i="5"/>
  <c r="Z948" i="5"/>
  <c r="Z949" i="5"/>
  <c r="Z950" i="5"/>
  <c r="Z951" i="5"/>
  <c r="Z952" i="5"/>
  <c r="Z953" i="5"/>
  <c r="Z954" i="5"/>
  <c r="Z955" i="5"/>
  <c r="Z956" i="5"/>
  <c r="Z59" i="5"/>
  <c r="Z957" i="5"/>
  <c r="Z958" i="5"/>
  <c r="Z959" i="5"/>
  <c r="Z960" i="5"/>
  <c r="Z961" i="5"/>
  <c r="Z962" i="5"/>
  <c r="Z963" i="5"/>
  <c r="Z964" i="5"/>
  <c r="Z965" i="5"/>
  <c r="Z966" i="5"/>
  <c r="Z967" i="5"/>
  <c r="Z968" i="5"/>
  <c r="Z969" i="5"/>
  <c r="Z970" i="5"/>
  <c r="Z971" i="5"/>
  <c r="Z972" i="5"/>
  <c r="Z973" i="5"/>
  <c r="Z974" i="5"/>
  <c r="Z975" i="5"/>
  <c r="Z976" i="5"/>
  <c r="Z977" i="5"/>
  <c r="Z978" i="5"/>
  <c r="Z979" i="5"/>
  <c r="Z981" i="5"/>
  <c r="Z982" i="5"/>
  <c r="Z984" i="5"/>
  <c r="Z985" i="5"/>
  <c r="Z987" i="5"/>
  <c r="Z988" i="5"/>
  <c r="Z990" i="5"/>
  <c r="Z991" i="5"/>
  <c r="Z992" i="5"/>
  <c r="Z993" i="5"/>
  <c r="Z994" i="5"/>
  <c r="Z995" i="5"/>
  <c r="Z996" i="5"/>
  <c r="Z997" i="5"/>
  <c r="Z998" i="5"/>
  <c r="Z999" i="5"/>
  <c r="Z1000" i="5"/>
  <c r="Z1001" i="5"/>
  <c r="Z1002" i="5"/>
  <c r="Z1003" i="5"/>
  <c r="Z1004" i="5"/>
  <c r="Z1005" i="5"/>
  <c r="Z1007" i="5"/>
  <c r="Z1008" i="5"/>
  <c r="Z1009" i="5"/>
  <c r="Z1010" i="5"/>
  <c r="Z1011" i="5"/>
  <c r="Z1012" i="5"/>
  <c r="Z1013" i="5"/>
  <c r="Z1015" i="5"/>
  <c r="Z1016" i="5"/>
  <c r="Z1018" i="5"/>
  <c r="Z1019" i="5"/>
  <c r="Z1020" i="5"/>
  <c r="Z1021" i="5"/>
  <c r="Z1022" i="5"/>
  <c r="Z1023" i="5"/>
  <c r="Z1024" i="5"/>
  <c r="Z1025" i="5"/>
  <c r="Z1026" i="5"/>
  <c r="Z1027" i="5"/>
  <c r="Z1028" i="5"/>
  <c r="Z1029" i="5"/>
  <c r="Z1030" i="5"/>
  <c r="Z1031" i="5"/>
  <c r="Z1033" i="5"/>
  <c r="Z1034" i="5"/>
  <c r="Z1035" i="5"/>
  <c r="Z1036" i="5"/>
  <c r="Z1038" i="5"/>
  <c r="Z1039" i="5"/>
  <c r="Z1040" i="5"/>
  <c r="Z1041" i="5"/>
  <c r="Z1042" i="5"/>
  <c r="Z1043" i="5"/>
  <c r="Z1044" i="5"/>
  <c r="Z1045" i="5"/>
  <c r="Z1046" i="5"/>
  <c r="Z1047" i="5"/>
  <c r="Z1048" i="5"/>
  <c r="Z1049" i="5"/>
  <c r="Z1050" i="5"/>
  <c r="Z1051" i="5"/>
  <c r="Z1052" i="5"/>
  <c r="Z1053" i="5"/>
  <c r="Z1054" i="5"/>
  <c r="Z1055" i="5"/>
  <c r="Z1056" i="5"/>
  <c r="Z1057" i="5"/>
  <c r="Z1058" i="5"/>
  <c r="Z1060" i="5"/>
  <c r="Z1061" i="5"/>
  <c r="Z1063" i="5"/>
  <c r="Z1064" i="5"/>
  <c r="Z1065" i="5"/>
  <c r="Z1066" i="5"/>
  <c r="Z1067" i="5"/>
  <c r="Z1068" i="5"/>
  <c r="Z1069" i="5"/>
  <c r="Z1070" i="5"/>
  <c r="Z1071" i="5"/>
  <c r="Z1072" i="5"/>
  <c r="Z1073" i="5"/>
  <c r="Z1074" i="5"/>
  <c r="Z1075" i="5"/>
  <c r="Z1076" i="5"/>
  <c r="Z1077" i="5"/>
  <c r="Z1078" i="5"/>
  <c r="Z1079" i="5"/>
  <c r="Z1080" i="5"/>
  <c r="Z1081" i="5"/>
  <c r="Z1082" i="5"/>
  <c r="Z1083" i="5"/>
  <c r="Z1084" i="5"/>
  <c r="Z1086" i="5"/>
  <c r="Z1087" i="5"/>
  <c r="Z1088" i="5"/>
  <c r="Z1089" i="5"/>
  <c r="Z1090" i="5"/>
  <c r="Z1091" i="5"/>
  <c r="Z1092" i="5"/>
  <c r="Z1093" i="5"/>
  <c r="Z1094" i="5"/>
  <c r="Z1095" i="5"/>
  <c r="Z1096" i="5"/>
  <c r="Z1097" i="5"/>
  <c r="Z1098" i="5"/>
  <c r="Z1099" i="5"/>
  <c r="Z1100" i="5"/>
  <c r="Z1101" i="5"/>
  <c r="Z1102" i="5"/>
  <c r="Z1103" i="5"/>
  <c r="Z1104" i="5"/>
  <c r="Z1105" i="5"/>
  <c r="Z1106" i="5"/>
  <c r="Z1107" i="5"/>
  <c r="Z1108" i="5"/>
  <c r="Z1109" i="5"/>
  <c r="Z1110" i="5"/>
  <c r="Z1111" i="5"/>
  <c r="Z1112" i="5"/>
  <c r="Z1113" i="5"/>
  <c r="Z1114" i="5"/>
  <c r="Z1115" i="5"/>
  <c r="Z1116" i="5"/>
  <c r="Z1117" i="5"/>
  <c r="Z1118" i="5"/>
  <c r="Z1119" i="5"/>
  <c r="Z1120" i="5"/>
  <c r="Z1121" i="5"/>
  <c r="Z1122" i="5"/>
  <c r="Z1123" i="5"/>
  <c r="Z1124" i="5"/>
  <c r="Z1125" i="5"/>
  <c r="Z1126" i="5"/>
  <c r="Z1127" i="5"/>
  <c r="Z1128" i="5"/>
  <c r="Z1129" i="5"/>
  <c r="Z1130" i="5"/>
  <c r="Z1131" i="5"/>
  <c r="Z1132" i="5"/>
  <c r="Z1135" i="5"/>
  <c r="Z1136" i="5"/>
  <c r="Z1137" i="5"/>
  <c r="Z1138" i="5"/>
  <c r="Z1139" i="5"/>
  <c r="Z1140" i="5"/>
  <c r="Z1141" i="5"/>
  <c r="Z1142" i="5"/>
  <c r="Z1143" i="5"/>
  <c r="Z1144" i="5"/>
  <c r="Z1145" i="5"/>
  <c r="Z1146" i="5"/>
  <c r="Z1147" i="5"/>
  <c r="Z1148" i="5"/>
  <c r="Z1149" i="5"/>
  <c r="Z1150" i="5"/>
  <c r="Z1151" i="5"/>
  <c r="Z1152" i="5"/>
  <c r="Z1153" i="5"/>
  <c r="Z1154" i="5"/>
  <c r="Z1155" i="5"/>
  <c r="Z1156" i="5"/>
  <c r="Z1157" i="5"/>
  <c r="Z1158" i="5"/>
  <c r="Z1159" i="5"/>
  <c r="Z1160" i="5"/>
  <c r="Z1161" i="5"/>
  <c r="Z1162" i="5"/>
  <c r="Z1163" i="5"/>
  <c r="Z1164" i="5"/>
  <c r="Z1165" i="5"/>
  <c r="Z1166" i="5"/>
  <c r="Z1167" i="5"/>
  <c r="Z1168" i="5"/>
  <c r="Z1169" i="5"/>
  <c r="Z1170" i="5"/>
  <c r="Z1171" i="5"/>
  <c r="Z1172" i="5"/>
  <c r="Z1173" i="5"/>
  <c r="Z1174" i="5"/>
  <c r="Z1175" i="5"/>
  <c r="Z1176" i="5"/>
  <c r="Z1177" i="5"/>
  <c r="Z1179" i="5"/>
  <c r="Z1180" i="5"/>
  <c r="Z1181" i="5"/>
  <c r="Z1182" i="5"/>
  <c r="Z1183" i="5"/>
  <c r="Z1184" i="5"/>
  <c r="Z1185" i="5"/>
  <c r="Z1186" i="5"/>
  <c r="Z1187" i="5"/>
  <c r="Z1188" i="5"/>
  <c r="Z1189" i="5"/>
  <c r="Z1190" i="5"/>
  <c r="Z1191" i="5"/>
  <c r="Z1192" i="5"/>
  <c r="Z1193" i="5"/>
  <c r="Z1194" i="5"/>
  <c r="Z1195" i="5"/>
  <c r="Z1196" i="5"/>
  <c r="Z1197" i="5"/>
  <c r="Z1198" i="5"/>
  <c r="Z1199" i="5"/>
  <c r="Z1200" i="5"/>
  <c r="Z1201" i="5"/>
  <c r="Z1202" i="5"/>
  <c r="Z1203" i="5"/>
  <c r="Z1204" i="5"/>
  <c r="Z1205" i="5"/>
  <c r="Z1206" i="5"/>
  <c r="Z1207" i="5"/>
  <c r="Z1208" i="5"/>
  <c r="Z1209" i="5"/>
  <c r="Z1210" i="5"/>
  <c r="Z1211" i="5"/>
  <c r="Z1213" i="5"/>
  <c r="Z1214" i="5"/>
  <c r="Z1215" i="5"/>
  <c r="Z1216" i="5"/>
  <c r="Z1217" i="5"/>
  <c r="Z1218" i="5"/>
  <c r="Z1219" i="5"/>
  <c r="Z1220" i="5"/>
  <c r="Z1221" i="5"/>
  <c r="Z1222" i="5"/>
  <c r="Z1223" i="5"/>
  <c r="Z1224" i="5"/>
  <c r="Z1225" i="5"/>
  <c r="Z1227" i="5"/>
  <c r="Z1228" i="5"/>
  <c r="Z1229" i="5"/>
  <c r="Z1230" i="5"/>
  <c r="Z1231" i="5"/>
  <c r="Z1232" i="5"/>
  <c r="Z1233" i="5"/>
  <c r="Z1234" i="5"/>
  <c r="Z1235" i="5"/>
  <c r="Z1236" i="5"/>
  <c r="Z1237" i="5"/>
  <c r="Z1238" i="5"/>
  <c r="Z1239" i="5"/>
  <c r="Z1240" i="5"/>
  <c r="Z1241" i="5"/>
  <c r="Z1243" i="5"/>
  <c r="Z1244" i="5"/>
  <c r="Z1245" i="5"/>
  <c r="Z1246" i="5"/>
  <c r="Z1247" i="5"/>
  <c r="Z1248" i="5"/>
  <c r="Z1249" i="5"/>
  <c r="Z1250" i="5"/>
  <c r="Z1251" i="5"/>
  <c r="Z1252" i="5"/>
  <c r="Z1253" i="5"/>
  <c r="Z1254" i="5"/>
  <c r="Z1255" i="5"/>
  <c r="Z1256" i="5"/>
  <c r="Z1257" i="5"/>
  <c r="Z1258" i="5"/>
  <c r="Z1259" i="5"/>
  <c r="Z1260" i="5"/>
  <c r="Z1261" i="5"/>
  <c r="Z1262" i="5"/>
  <c r="Z1263" i="5"/>
  <c r="Z1264" i="5"/>
  <c r="Z1265" i="5"/>
  <c r="Z1266" i="5"/>
  <c r="Z1267" i="5"/>
  <c r="Z1268" i="5"/>
  <c r="Z1269" i="5"/>
  <c r="Z1270" i="5"/>
  <c r="Z1271" i="5"/>
  <c r="Z1272" i="5"/>
  <c r="Z1273" i="5"/>
  <c r="Z1274" i="5"/>
  <c r="Z1275" i="5"/>
  <c r="Z1276" i="5"/>
  <c r="Z1277" i="5"/>
  <c r="Z1278" i="5"/>
  <c r="Z1279" i="5"/>
  <c r="Z1280" i="5"/>
  <c r="Z1281" i="5"/>
  <c r="Z1282" i="5"/>
  <c r="Z1283" i="5"/>
  <c r="Z1284" i="5"/>
  <c r="Z1285" i="5"/>
  <c r="Z1287" i="5"/>
  <c r="Z1288" i="5"/>
  <c r="Z1289" i="5"/>
  <c r="Z1292" i="5"/>
  <c r="Z1293" i="5"/>
  <c r="Z1294" i="5"/>
  <c r="Z1295" i="5"/>
  <c r="Z1296" i="5"/>
  <c r="Z1297" i="5"/>
  <c r="Z1298" i="5"/>
  <c r="Z1299" i="5"/>
  <c r="Z1300" i="5"/>
  <c r="Z1302" i="5"/>
  <c r="Z1303" i="5"/>
  <c r="Z1304" i="5"/>
  <c r="Z1305" i="5"/>
  <c r="Z1306" i="5"/>
  <c r="Z1307" i="5"/>
  <c r="Z1308" i="5"/>
  <c r="Z1309" i="5"/>
  <c r="Z1310" i="5"/>
  <c r="Z73" i="5"/>
  <c r="Z1311" i="5"/>
  <c r="Z1312" i="5"/>
  <c r="Z1313" i="5"/>
  <c r="Z1314" i="5"/>
  <c r="Z1315" i="5"/>
  <c r="Z1316" i="5"/>
  <c r="Z1317" i="5"/>
  <c r="Z1318" i="5"/>
  <c r="Z1319" i="5"/>
  <c r="Z1320" i="5"/>
  <c r="Z1321" i="5"/>
  <c r="Z1322" i="5"/>
  <c r="Z1323" i="5"/>
  <c r="Z1324" i="5"/>
  <c r="Z1325" i="5"/>
  <c r="Z1326" i="5"/>
  <c r="Z1327" i="5"/>
  <c r="Z1328" i="5"/>
  <c r="Z1329" i="5"/>
  <c r="Z1330" i="5"/>
  <c r="Z1331" i="5"/>
  <c r="Z1332" i="5"/>
  <c r="Z1333" i="5"/>
  <c r="Z1334" i="5"/>
  <c r="Z1335" i="5"/>
  <c r="Z1336" i="5"/>
  <c r="Z1337" i="5"/>
  <c r="Z1338" i="5"/>
  <c r="Z1339" i="5"/>
  <c r="Z1340" i="5"/>
  <c r="Z1341" i="5"/>
  <c r="Z1342" i="5"/>
  <c r="Z1343" i="5"/>
  <c r="Z1344" i="5"/>
  <c r="Z1345" i="5"/>
  <c r="Z1346" i="5"/>
  <c r="Z1347" i="5"/>
  <c r="Z1348" i="5"/>
  <c r="Z1350" i="5"/>
  <c r="Z1351" i="5"/>
  <c r="Z1352" i="5"/>
  <c r="Z1353" i="5"/>
  <c r="Z1354" i="5"/>
  <c r="Z1355" i="5"/>
  <c r="Z1356" i="5"/>
  <c r="Z1357" i="5"/>
  <c r="Z1359" i="5"/>
  <c r="Z1360" i="5"/>
  <c r="Z1361" i="5"/>
  <c r="Z1362" i="5"/>
  <c r="Z1363" i="5"/>
  <c r="Z1364" i="5"/>
  <c r="Z1365" i="5"/>
  <c r="Z1366" i="5"/>
  <c r="Z1367" i="5"/>
  <c r="Z1368" i="5"/>
  <c r="Z1369" i="5"/>
  <c r="Z1370" i="5"/>
  <c r="Z1371" i="5"/>
  <c r="Z1372" i="5"/>
  <c r="Z1373" i="5"/>
  <c r="Z1374" i="5"/>
  <c r="Z1375" i="5"/>
  <c r="Z1376" i="5"/>
  <c r="Z1377" i="5"/>
  <c r="Z1378" i="5"/>
  <c r="Z1379" i="5"/>
  <c r="Z1380" i="5"/>
  <c r="Z1381" i="5"/>
  <c r="Z1382" i="5"/>
  <c r="Z1383" i="5"/>
  <c r="Z1384" i="5"/>
  <c r="Z1385" i="5"/>
  <c r="Z1386" i="5"/>
  <c r="Z1387" i="5"/>
  <c r="Z1388" i="5"/>
  <c r="Z1389" i="5"/>
  <c r="Z1390" i="5"/>
  <c r="Z1391" i="5"/>
  <c r="Z1392" i="5"/>
  <c r="Z1393" i="5"/>
  <c r="Z1394" i="5"/>
  <c r="Z1395" i="5"/>
  <c r="Z1396" i="5"/>
  <c r="Z1397" i="5"/>
  <c r="Z1398" i="5"/>
  <c r="Z1399" i="5"/>
  <c r="Z1400" i="5"/>
  <c r="Z1402" i="5"/>
  <c r="Z1403" i="5"/>
  <c r="Z1404" i="5"/>
  <c r="Z1405" i="5"/>
  <c r="Z1406" i="5"/>
  <c r="Z1407" i="5"/>
  <c r="Z1408" i="5"/>
  <c r="Z1409" i="5"/>
  <c r="Z1410" i="5"/>
  <c r="Z1411" i="5"/>
  <c r="Z1412" i="5"/>
  <c r="Z1413" i="5"/>
  <c r="Z1414" i="5"/>
  <c r="Z1415" i="5"/>
  <c r="Z1416" i="5"/>
  <c r="Z1417" i="5"/>
  <c r="Z1418" i="5"/>
  <c r="Z1419" i="5"/>
  <c r="Z1420" i="5"/>
  <c r="Z1421" i="5"/>
  <c r="Z1422" i="5"/>
  <c r="Z1423" i="5"/>
  <c r="Z1424" i="5"/>
  <c r="Z1425" i="5"/>
  <c r="Z1426" i="5"/>
  <c r="Z1427" i="5"/>
  <c r="Z1428" i="5"/>
  <c r="Z1429" i="5"/>
  <c r="Z1430" i="5"/>
  <c r="Z1431" i="5"/>
  <c r="Z1432" i="5"/>
  <c r="Z1433" i="5"/>
  <c r="Z1434" i="5"/>
  <c r="Z1435" i="5"/>
  <c r="Z1436" i="5"/>
  <c r="Z1437" i="5"/>
  <c r="Z1438" i="5"/>
  <c r="Z1439" i="5"/>
  <c r="Z1440" i="5"/>
  <c r="Z1441" i="5"/>
  <c r="Z1442" i="5"/>
  <c r="Z1443" i="5"/>
  <c r="Z1444" i="5"/>
  <c r="Z1445" i="5"/>
  <c r="Z1446" i="5"/>
  <c r="Z1447" i="5"/>
  <c r="Z1448" i="5"/>
  <c r="Z1449" i="5"/>
  <c r="Z1450" i="5"/>
  <c r="Z1451" i="5"/>
  <c r="Z1452" i="5"/>
  <c r="Z1453" i="5"/>
  <c r="Z1454" i="5"/>
  <c r="Z1455" i="5"/>
  <c r="Z1456" i="5"/>
  <c r="Z1457" i="5"/>
  <c r="Z1458" i="5"/>
  <c r="Z1459" i="5"/>
  <c r="Z1460" i="5"/>
  <c r="Z1461" i="5"/>
  <c r="Z1462" i="5"/>
  <c r="Z1463" i="5"/>
  <c r="Z1464" i="5"/>
  <c r="Z1465" i="5"/>
  <c r="Z1466" i="5"/>
  <c r="Z1467" i="5"/>
  <c r="Z1468" i="5"/>
  <c r="Z1469" i="5"/>
  <c r="Z1470" i="5"/>
  <c r="Z1471" i="5"/>
  <c r="Z1472" i="5"/>
  <c r="Z1473" i="5"/>
  <c r="Z1474" i="5"/>
  <c r="Z1475" i="5"/>
  <c r="Z1476" i="5"/>
  <c r="Z1477" i="5"/>
  <c r="Z1478" i="5"/>
  <c r="Z1479" i="5"/>
  <c r="Z1480" i="5"/>
  <c r="Z1481" i="5"/>
  <c r="Z1482" i="5"/>
  <c r="Z1483" i="5"/>
  <c r="Z1484" i="5"/>
  <c r="Z1486" i="5"/>
  <c r="Z1487" i="5"/>
  <c r="Z1488" i="5"/>
  <c r="Z1489" i="5"/>
  <c r="Z1490" i="5"/>
  <c r="Z1491" i="5"/>
  <c r="Z1492" i="5"/>
  <c r="Z1493" i="5"/>
  <c r="Z1494" i="5"/>
  <c r="Z1495" i="5"/>
  <c r="Z1496" i="5"/>
  <c r="Z1497" i="5"/>
  <c r="Z1498" i="5"/>
  <c r="Z1499" i="5"/>
  <c r="Z1500" i="5"/>
  <c r="Z1501" i="5"/>
  <c r="Z1502" i="5"/>
  <c r="Z1503" i="5"/>
  <c r="Z1504" i="5"/>
  <c r="Z1505" i="5"/>
  <c r="Z1506" i="5"/>
  <c r="Z1507" i="5"/>
  <c r="Z1508" i="5"/>
  <c r="Z1509" i="5"/>
  <c r="Z1510" i="5"/>
  <c r="Z1511" i="5"/>
  <c r="Z1512" i="5"/>
  <c r="Z1513" i="5"/>
  <c r="Z1514" i="5"/>
  <c r="Z1515" i="5"/>
  <c r="Z1516" i="5"/>
  <c r="Z1517" i="5"/>
  <c r="Z1518" i="5"/>
  <c r="Z1519" i="5"/>
  <c r="Z1520" i="5"/>
  <c r="Z1521" i="5"/>
  <c r="Z1522" i="5"/>
  <c r="Z1523" i="5"/>
  <c r="Z1524" i="5"/>
  <c r="Z1525" i="5"/>
  <c r="Z1526" i="5"/>
  <c r="Z1527" i="5"/>
  <c r="Z1528" i="5"/>
  <c r="Z1529" i="5"/>
  <c r="Z1530" i="5"/>
  <c r="Z1531" i="5"/>
  <c r="Z1532" i="5"/>
  <c r="Z1533" i="5"/>
  <c r="Z1534" i="5"/>
  <c r="Z1535" i="5"/>
  <c r="Z1537" i="5"/>
  <c r="Z1538" i="5"/>
  <c r="Z1539" i="5"/>
  <c r="Z1540" i="5"/>
  <c r="Z1541" i="5"/>
  <c r="Z1542" i="5"/>
  <c r="Z1543" i="5"/>
  <c r="Z1544" i="5"/>
  <c r="Z1545" i="5"/>
  <c r="Z1546" i="5"/>
  <c r="Z1547" i="5"/>
  <c r="Z1548" i="5"/>
  <c r="Z1549" i="5"/>
  <c r="Z1550" i="5"/>
  <c r="Z1551" i="5"/>
  <c r="Z1552" i="5"/>
  <c r="Z1553" i="5"/>
  <c r="Z1554" i="5"/>
  <c r="Z1555" i="5"/>
  <c r="Z1556" i="5"/>
  <c r="Z1558" i="5"/>
  <c r="Z1559" i="5"/>
  <c r="Z1560" i="5"/>
  <c r="Z1561" i="5"/>
  <c r="Z1562" i="5"/>
  <c r="Z1564" i="5"/>
  <c r="Z1565" i="5"/>
  <c r="Z1566" i="5"/>
  <c r="Z1567" i="5"/>
  <c r="Z1568" i="5"/>
  <c r="Z1569" i="5"/>
  <c r="Z1570" i="5"/>
  <c r="Z1571" i="5"/>
  <c r="Z1572" i="5"/>
  <c r="Z1573" i="5"/>
  <c r="Z1574" i="5"/>
  <c r="Z1575" i="5"/>
  <c r="Z1576" i="5"/>
  <c r="Z1577" i="5"/>
  <c r="Z1578" i="5"/>
  <c r="Z1579" i="5"/>
  <c r="Z1580" i="5"/>
  <c r="Z1581" i="5"/>
  <c r="Z1582" i="5"/>
  <c r="Z1583" i="5"/>
  <c r="Z1584" i="5"/>
  <c r="Z1585" i="5"/>
  <c r="Z1586" i="5"/>
  <c r="Z1587" i="5"/>
  <c r="Z1588" i="5"/>
  <c r="Z1589" i="5"/>
  <c r="Z1590" i="5"/>
  <c r="Z1591" i="5"/>
  <c r="Z1592" i="5"/>
  <c r="Z1593" i="5"/>
  <c r="Z1594" i="5"/>
  <c r="Z1595" i="5"/>
  <c r="Z1597" i="5"/>
  <c r="Z1598" i="5"/>
  <c r="Z1599" i="5"/>
  <c r="Z1600" i="5"/>
  <c r="Z1601" i="5"/>
  <c r="Z1603" i="5"/>
  <c r="Z1604" i="5"/>
  <c r="Z1605" i="5"/>
  <c r="Z1606" i="5"/>
  <c r="Z1607" i="5"/>
  <c r="Z1608" i="5"/>
  <c r="Z1609" i="5"/>
  <c r="Z1610" i="5"/>
  <c r="Z1612" i="5"/>
  <c r="Z1613" i="5"/>
  <c r="Z1614" i="5"/>
  <c r="Z1615" i="5"/>
  <c r="Z1616" i="5"/>
  <c r="Z1617" i="5"/>
  <c r="Z1618" i="5"/>
  <c r="Z1619" i="5"/>
  <c r="Z1620" i="5"/>
  <c r="Z1621" i="5"/>
  <c r="Z1622" i="5"/>
  <c r="Z1623" i="5"/>
  <c r="Z1624" i="5"/>
  <c r="Z1625" i="5"/>
  <c r="Z1627" i="5"/>
  <c r="Z1628" i="5"/>
  <c r="Z1629" i="5"/>
  <c r="Z1630" i="5"/>
  <c r="Z1631" i="5"/>
  <c r="Z1632" i="5"/>
  <c r="Z1633" i="5"/>
  <c r="Z1634" i="5"/>
  <c r="Z1635" i="5"/>
  <c r="Z1636" i="5"/>
  <c r="Z1637" i="5"/>
  <c r="Z1638" i="5"/>
  <c r="Z1639" i="5"/>
  <c r="Z1640" i="5"/>
  <c r="Z1641" i="5"/>
  <c r="Z1643" i="5"/>
  <c r="Z1644" i="5"/>
  <c r="Z1645" i="5"/>
  <c r="Z1646" i="5"/>
  <c r="Z1647" i="5"/>
  <c r="Z1648" i="5"/>
  <c r="Z1649" i="5"/>
  <c r="Z1650" i="5"/>
  <c r="Z1651" i="5"/>
  <c r="Z1652" i="5"/>
  <c r="Z1653" i="5"/>
  <c r="Z1654" i="5"/>
  <c r="Z1655" i="5"/>
  <c r="Z1656" i="5"/>
  <c r="Z1658" i="5"/>
  <c r="Z1659" i="5"/>
  <c r="Z1660" i="5"/>
  <c r="Z1661" i="5"/>
  <c r="Z1662" i="5"/>
  <c r="Z1663" i="5"/>
  <c r="Z1664" i="5"/>
  <c r="Z1665" i="5"/>
  <c r="Z1666" i="5"/>
  <c r="Z1667" i="5"/>
  <c r="Z1668" i="5"/>
  <c r="Z1669" i="5"/>
  <c r="Z1670" i="5"/>
  <c r="Z1671" i="5"/>
  <c r="Z1672" i="5"/>
  <c r="Z1673" i="5"/>
  <c r="Z1674" i="5"/>
  <c r="Z1675" i="5"/>
  <c r="Z1676" i="5"/>
  <c r="Z1677" i="5"/>
  <c r="Z1678" i="5"/>
  <c r="Z1679" i="5"/>
  <c r="Z1680" i="5"/>
  <c r="Z1681" i="5"/>
  <c r="Z1682" i="5"/>
  <c r="Z1683" i="5"/>
  <c r="Z1684" i="5"/>
  <c r="Z1685" i="5"/>
  <c r="Z1686" i="5"/>
  <c r="Z1687" i="5"/>
  <c r="Z1689" i="5"/>
  <c r="Z1690" i="5"/>
  <c r="Z1691" i="5"/>
  <c r="Z1692" i="5"/>
  <c r="Z1693" i="5"/>
  <c r="Z1694" i="5"/>
  <c r="Z1695" i="5"/>
  <c r="Z1696" i="5"/>
  <c r="Z1697" i="5"/>
  <c r="Z1698" i="5"/>
  <c r="Z1699" i="5"/>
  <c r="Z1700" i="5"/>
  <c r="Z1701" i="5"/>
  <c r="Z1702" i="5"/>
  <c r="Z1703" i="5"/>
  <c r="Z1704" i="5"/>
  <c r="Z1705" i="5"/>
  <c r="Z1706" i="5"/>
  <c r="Z1707" i="5"/>
  <c r="Z1708" i="5"/>
  <c r="Z1709" i="5"/>
  <c r="Z1710" i="5"/>
  <c r="Z1711" i="5"/>
  <c r="Z1712" i="5"/>
  <c r="Z1713" i="5"/>
  <c r="Z1714" i="5"/>
  <c r="Z1715" i="5"/>
  <c r="Z1716" i="5"/>
  <c r="Z1717" i="5"/>
  <c r="Z1718" i="5"/>
  <c r="Z1719" i="5"/>
  <c r="Z1720" i="5"/>
  <c r="Z1721" i="5"/>
  <c r="Z1722" i="5"/>
  <c r="Z1723" i="5"/>
  <c r="Z1724" i="5"/>
  <c r="Z1725" i="5"/>
  <c r="Z1726" i="5"/>
  <c r="Z1727" i="5"/>
  <c r="Z1728" i="5"/>
  <c r="Z1729" i="5"/>
  <c r="Z1731" i="5"/>
  <c r="Z1732" i="5"/>
  <c r="Z1733" i="5"/>
  <c r="Z1734" i="5"/>
  <c r="Z1735" i="5"/>
  <c r="Z1737" i="5"/>
  <c r="Z1738" i="5"/>
  <c r="Z1739" i="5"/>
  <c r="Z1740" i="5"/>
  <c r="Z1741" i="5"/>
  <c r="Z1742" i="5"/>
  <c r="Z1745" i="5"/>
  <c r="Z1746" i="5"/>
  <c r="Z1747" i="5"/>
  <c r="Z1748" i="5"/>
  <c r="Z1749" i="5"/>
  <c r="Z1750" i="5"/>
  <c r="Z1751" i="5"/>
  <c r="Z1752" i="5"/>
  <c r="Z1753" i="5"/>
  <c r="Z1754" i="5"/>
  <c r="Z1755" i="5"/>
  <c r="Z1756" i="5"/>
  <c r="Z1757" i="5"/>
  <c r="Z1758" i="5"/>
  <c r="Z1759" i="5"/>
  <c r="Z1760" i="5"/>
  <c r="Z1761" i="5"/>
  <c r="Z1762" i="5"/>
  <c r="Z1763" i="5"/>
  <c r="Z1765" i="5"/>
  <c r="Z1766" i="5"/>
  <c r="Z1768" i="5"/>
  <c r="Z1769" i="5"/>
  <c r="Z1770" i="5"/>
  <c r="Z1771" i="5"/>
  <c r="Z1772" i="5"/>
  <c r="Z1773" i="5"/>
  <c r="Z1774" i="5"/>
  <c r="Z1775" i="5"/>
  <c r="Z1776" i="5"/>
  <c r="Z1777" i="5"/>
  <c r="Z1778" i="5"/>
  <c r="Z1779" i="5"/>
  <c r="Z1780" i="5"/>
  <c r="Z1781" i="5"/>
  <c r="Z1782" i="5"/>
  <c r="Z1783" i="5"/>
  <c r="Z1784" i="5"/>
  <c r="Z1785" i="5"/>
  <c r="Z1786" i="5"/>
  <c r="Z1787" i="5"/>
  <c r="Z1788" i="5"/>
  <c r="Z1789" i="5"/>
  <c r="Z1790" i="5"/>
  <c r="Z1791" i="5"/>
  <c r="Z1792" i="5"/>
  <c r="Z1793" i="5"/>
  <c r="Z1795" i="5"/>
  <c r="Z1796" i="5"/>
  <c r="Z1797" i="5"/>
  <c r="Z1798" i="5"/>
  <c r="Z1799" i="5"/>
  <c r="Z1801" i="5"/>
  <c r="Z1802" i="5"/>
  <c r="Z1803" i="5"/>
  <c r="Z1804" i="5"/>
  <c r="Z1805" i="5"/>
  <c r="Z1806" i="5"/>
  <c r="Z1808" i="5"/>
  <c r="Z1809" i="5"/>
  <c r="Z1810" i="5"/>
  <c r="Z1812" i="5"/>
  <c r="Z1813" i="5"/>
  <c r="Z1814" i="5"/>
  <c r="Z1816" i="5"/>
  <c r="Z1817" i="5"/>
  <c r="Z1819" i="5"/>
  <c r="Z1820" i="5"/>
  <c r="Z1821" i="5"/>
  <c r="Z1822" i="5"/>
  <c r="Z1823" i="5"/>
  <c r="Z1825" i="5"/>
  <c r="Z1826" i="5"/>
  <c r="Z1827" i="5"/>
  <c r="Z1828" i="5"/>
  <c r="Z1829" i="5"/>
  <c r="Z1830" i="5"/>
  <c r="Z1832" i="5"/>
  <c r="Z1833" i="5"/>
  <c r="Z1834" i="5"/>
  <c r="Z1836" i="5"/>
  <c r="Z1837" i="5"/>
  <c r="Z1838" i="5"/>
  <c r="Z1839" i="5"/>
  <c r="Z86" i="5"/>
  <c r="Z1840" i="5"/>
  <c r="Z1841" i="5"/>
  <c r="Z1842" i="5"/>
  <c r="Z1845" i="5"/>
  <c r="Z1846" i="5"/>
  <c r="Z1847" i="5"/>
  <c r="Z1848" i="5"/>
  <c r="Z1849" i="5"/>
  <c r="Z1850" i="5"/>
  <c r="Z1851" i="5"/>
  <c r="Z1854" i="5"/>
  <c r="Z1855" i="5"/>
  <c r="Z1856" i="5"/>
  <c r="Z1857" i="5"/>
  <c r="Z1858" i="5"/>
  <c r="Z1860" i="5"/>
  <c r="Z1862" i="5"/>
  <c r="Z1864" i="5"/>
  <c r="Z1865" i="5"/>
  <c r="Z1866" i="5"/>
  <c r="Z1867" i="5"/>
  <c r="Z1868" i="5"/>
  <c r="Z1869" i="5"/>
  <c r="Z1870" i="5"/>
  <c r="Z1871" i="5"/>
  <c r="Z1872" i="5"/>
  <c r="Z1873" i="5"/>
  <c r="Z1874" i="5"/>
  <c r="Z1875" i="5"/>
  <c r="Z1876" i="5"/>
  <c r="Z1878" i="5"/>
  <c r="Z1879" i="5"/>
  <c r="Z1880" i="5"/>
  <c r="Z1881" i="5"/>
  <c r="Z1882" i="5"/>
  <c r="Z1883" i="5"/>
  <c r="Z1884" i="5"/>
  <c r="Z1885" i="5"/>
  <c r="Z1886" i="5"/>
  <c r="Z1887" i="5"/>
  <c r="Z1888" i="5"/>
  <c r="Z1889" i="5"/>
  <c r="Z1890" i="5"/>
  <c r="Z1891" i="5"/>
  <c r="Z1892" i="5"/>
  <c r="Z1893" i="5"/>
  <c r="Z1894" i="5"/>
  <c r="Z1896" i="5"/>
  <c r="Z1897" i="5"/>
  <c r="Z1898" i="5"/>
  <c r="Z1899" i="5"/>
  <c r="Z1900" i="5"/>
  <c r="Z1901" i="5"/>
  <c r="Z1902" i="5"/>
  <c r="Z1903" i="5"/>
  <c r="Z1904" i="5"/>
  <c r="Z1905" i="5"/>
  <c r="Z1906" i="5"/>
  <c r="Z1907" i="5"/>
  <c r="Z1908" i="5"/>
  <c r="Z1909" i="5"/>
  <c r="Z1910" i="5"/>
  <c r="Z1911" i="5"/>
  <c r="Z1912" i="5"/>
  <c r="Z1913" i="5"/>
  <c r="Z1914" i="5"/>
  <c r="Z1915" i="5"/>
  <c r="Z1916" i="5"/>
  <c r="Z1917" i="5"/>
  <c r="Z1918" i="5"/>
  <c r="Z1919" i="5"/>
  <c r="Z1920" i="5"/>
  <c r="Z1921" i="5"/>
  <c r="Z1922" i="5"/>
  <c r="Z1924" i="5"/>
  <c r="Z1925" i="5"/>
  <c r="Z1927" i="5"/>
  <c r="Z1928" i="5"/>
  <c r="Z1929" i="5"/>
  <c r="Z1930" i="5"/>
  <c r="Z1931" i="5"/>
  <c r="Z1932" i="5"/>
  <c r="Z1933" i="5"/>
  <c r="Z1934" i="5"/>
  <c r="Z1935" i="5"/>
  <c r="Z1936" i="5"/>
  <c r="Z1937" i="5"/>
  <c r="Z1938" i="5"/>
  <c r="Z1939" i="5"/>
  <c r="Z1940" i="5"/>
  <c r="Z1941" i="5"/>
  <c r="Z1942" i="5"/>
  <c r="Z1943" i="5"/>
  <c r="Z1944" i="5"/>
  <c r="Z1945" i="5"/>
  <c r="Z1946" i="5"/>
  <c r="Z1947" i="5"/>
  <c r="Z1948" i="5"/>
  <c r="Z1949" i="5"/>
  <c r="Z1952" i="5"/>
  <c r="Z1956" i="5"/>
  <c r="Z1957" i="5"/>
  <c r="Z1958" i="5"/>
  <c r="Z1959" i="5"/>
  <c r="Z1960" i="5"/>
  <c r="Z1961" i="5"/>
  <c r="Z1962" i="5"/>
  <c r="Z1963" i="5"/>
  <c r="Z1964" i="5"/>
  <c r="Z1965" i="5"/>
  <c r="Z1966" i="5"/>
  <c r="Z1967" i="5"/>
  <c r="Z1968" i="5"/>
  <c r="Z1969" i="5"/>
  <c r="Z1970" i="5"/>
  <c r="Z1971" i="5"/>
  <c r="Z1972" i="5"/>
  <c r="Z1973" i="5"/>
  <c r="Z1974" i="5"/>
  <c r="Z1975" i="5"/>
  <c r="Z1976" i="5"/>
  <c r="Z1977" i="5"/>
  <c r="Z1978" i="5"/>
  <c r="Z1979" i="5"/>
  <c r="Z1980" i="5"/>
  <c r="Z1983" i="5"/>
  <c r="Z1984" i="5"/>
  <c r="Z1985" i="5"/>
  <c r="Z1986" i="5"/>
  <c r="Z1987" i="5"/>
  <c r="Z1988" i="5"/>
  <c r="Z1989" i="5"/>
  <c r="Z1990" i="5"/>
  <c r="Z1991" i="5"/>
  <c r="Z1992" i="5"/>
  <c r="Z1993" i="5"/>
  <c r="Z1994" i="5"/>
  <c r="Z1995" i="5"/>
  <c r="Z1996" i="5"/>
  <c r="Z1997" i="5"/>
  <c r="Z1998" i="5"/>
  <c r="Z1999" i="5"/>
  <c r="Z2001" i="5"/>
  <c r="Z2002" i="5"/>
  <c r="Z2003" i="5"/>
  <c r="Z2004" i="5"/>
  <c r="Z2005" i="5"/>
  <c r="Z2006" i="5"/>
  <c r="Z2007" i="5"/>
  <c r="Z2008" i="5"/>
  <c r="Z2009" i="5"/>
  <c r="Z2010" i="5"/>
  <c r="Z2011" i="5"/>
  <c r="Z2012" i="5"/>
  <c r="Z2013" i="5"/>
  <c r="Z2014" i="5"/>
  <c r="Z2016" i="5"/>
  <c r="Z2018" i="5"/>
  <c r="Z2019" i="5"/>
  <c r="Z2020" i="5"/>
  <c r="Z2021" i="5"/>
  <c r="Z2022" i="5"/>
  <c r="Z2023" i="5"/>
  <c r="Z2024" i="5"/>
  <c r="Z2025" i="5"/>
  <c r="Z2026" i="5"/>
  <c r="Z2027" i="5"/>
  <c r="Z2028" i="5"/>
  <c r="Z2029" i="5"/>
  <c r="Z2031" i="5"/>
  <c r="Z2032" i="5"/>
  <c r="Z2033" i="5"/>
  <c r="Z2034" i="5"/>
  <c r="Z2035" i="5"/>
  <c r="Z2037" i="5"/>
  <c r="Z2038" i="5"/>
  <c r="Z2039" i="5"/>
  <c r="Z2041" i="5"/>
  <c r="Z2042" i="5"/>
  <c r="Z2043" i="5"/>
  <c r="Z2044" i="5"/>
  <c r="Z2045" i="5"/>
  <c r="Z2046" i="5"/>
  <c r="Z2047" i="5"/>
  <c r="Z2048" i="5"/>
  <c r="Z2049" i="5"/>
  <c r="Z2050" i="5"/>
  <c r="Z2051" i="5"/>
  <c r="Z2052" i="5"/>
  <c r="Z2053" i="5"/>
  <c r="Z2054" i="5"/>
  <c r="Z2055" i="5"/>
  <c r="Z2056" i="5"/>
  <c r="Z2057" i="5"/>
  <c r="Z2058" i="5"/>
  <c r="Z2059" i="5"/>
  <c r="Z2060" i="5"/>
  <c r="Z2061" i="5"/>
  <c r="Z2062" i="5"/>
  <c r="Z2063" i="5"/>
  <c r="Z2064" i="5"/>
  <c r="Z2065" i="5"/>
  <c r="Z2066" i="5"/>
  <c r="Z2067" i="5"/>
  <c r="Z2068" i="5"/>
  <c r="Z2069" i="5"/>
  <c r="Z2070" i="5"/>
  <c r="Z2071" i="5"/>
  <c r="Z2072" i="5"/>
  <c r="Z2073" i="5"/>
  <c r="Z2074" i="5"/>
  <c r="Z2075" i="5"/>
  <c r="Z2076" i="5"/>
  <c r="Z2077" i="5"/>
  <c r="Z2078" i="5"/>
  <c r="Z2079" i="5"/>
  <c r="Z2080" i="5"/>
  <c r="Z2081" i="5"/>
  <c r="Z2082" i="5"/>
  <c r="Z2083" i="5"/>
  <c r="Z2084" i="5"/>
  <c r="Z2085" i="5"/>
  <c r="Z2086" i="5"/>
  <c r="Z2087" i="5"/>
  <c r="Z2088" i="5"/>
  <c r="Z2089" i="5"/>
  <c r="Z2090" i="5"/>
  <c r="Z2091" i="5"/>
  <c r="Z2092" i="5"/>
  <c r="Z2093" i="5"/>
  <c r="Z2094" i="5"/>
  <c r="Z2095" i="5"/>
  <c r="Z2096" i="5"/>
  <c r="Z2097" i="5"/>
  <c r="Z2098" i="5"/>
  <c r="Z2099" i="5"/>
  <c r="Z2100" i="5"/>
  <c r="Z2101" i="5"/>
  <c r="Z2102" i="5"/>
  <c r="Z2103" i="5"/>
  <c r="Z2104" i="5"/>
  <c r="Z2105" i="5"/>
  <c r="Z2106" i="5"/>
  <c r="Z2107" i="5"/>
  <c r="Z2108" i="5"/>
  <c r="Z2109" i="5"/>
  <c r="Z2110" i="5"/>
  <c r="Z2111" i="5"/>
  <c r="Z2112" i="5"/>
  <c r="Z2113" i="5"/>
  <c r="Z2114" i="5"/>
  <c r="Z2115" i="5"/>
  <c r="Z2116" i="5"/>
  <c r="Z2117" i="5"/>
  <c r="Z2118" i="5"/>
  <c r="Z2119" i="5"/>
  <c r="Z2120" i="5"/>
  <c r="Z2122" i="5"/>
  <c r="Z2123" i="5"/>
  <c r="Z2124" i="5"/>
  <c r="Z2125" i="5"/>
  <c r="Z2126" i="5"/>
  <c r="Z2127" i="5"/>
  <c r="Z2128" i="5"/>
  <c r="Z2129" i="5"/>
  <c r="Z2130" i="5"/>
  <c r="Z2131" i="5"/>
  <c r="Z2132" i="5"/>
  <c r="Z2133" i="5"/>
  <c r="Z2134" i="5"/>
  <c r="Z2135" i="5"/>
  <c r="Z2136" i="5"/>
  <c r="Z2137" i="5"/>
  <c r="Z2138" i="5"/>
  <c r="Z2139" i="5"/>
  <c r="Z2140" i="5"/>
  <c r="Z2141" i="5"/>
  <c r="Z2142" i="5"/>
  <c r="Z2143" i="5"/>
  <c r="Z2145" i="5"/>
  <c r="Z2146" i="5"/>
  <c r="Z2147" i="5"/>
  <c r="Z2148" i="5"/>
  <c r="Z2149" i="5"/>
  <c r="Z2150" i="5"/>
  <c r="Z2151" i="5"/>
  <c r="Z2152" i="5"/>
  <c r="Z2153" i="5"/>
  <c r="Z2154" i="5"/>
  <c r="Z2155" i="5"/>
  <c r="Z2156" i="5"/>
  <c r="Z2157" i="5"/>
  <c r="Z2158" i="5"/>
  <c r="Z2159" i="5"/>
  <c r="Z2160" i="5"/>
  <c r="Z2161" i="5"/>
  <c r="Z2163" i="5"/>
  <c r="Z2164" i="5"/>
  <c r="Z2165" i="5"/>
  <c r="Z2166" i="5"/>
  <c r="Z2167" i="5"/>
  <c r="Z2168" i="5"/>
  <c r="Z2169" i="5"/>
  <c r="Z2170" i="5"/>
  <c r="Z2171" i="5"/>
  <c r="Z2172" i="5"/>
  <c r="Z2173" i="5"/>
  <c r="Z2174" i="5"/>
  <c r="Z2175" i="5"/>
  <c r="Z2176" i="5"/>
  <c r="Z2177" i="5"/>
  <c r="Z2178" i="5"/>
  <c r="Z2179" i="5"/>
  <c r="Z2180" i="5"/>
  <c r="Z2181" i="5"/>
  <c r="Z2182" i="5"/>
  <c r="Z2183" i="5"/>
  <c r="Z2184" i="5"/>
  <c r="Z2186" i="5"/>
  <c r="Z2187" i="5"/>
  <c r="Z2188" i="5"/>
  <c r="Z2189" i="5"/>
  <c r="Z2190" i="5"/>
  <c r="Z2191" i="5"/>
  <c r="Z2192" i="5"/>
  <c r="Z2193" i="5"/>
  <c r="Z2194" i="5"/>
  <c r="Z2195" i="5"/>
  <c r="Z2196" i="5"/>
  <c r="Z2197" i="5"/>
  <c r="Z2199" i="5"/>
  <c r="Z2200" i="5"/>
  <c r="Z2201" i="5"/>
  <c r="Z2202" i="5"/>
  <c r="Z2203" i="5"/>
  <c r="Z2204" i="5"/>
  <c r="Z2205" i="5"/>
  <c r="Z2206" i="5"/>
  <c r="Z2207" i="5"/>
  <c r="Z2208" i="5"/>
  <c r="Z2209" i="5"/>
  <c r="Z2210" i="5"/>
  <c r="Z2211" i="5"/>
  <c r="Z2212" i="5"/>
  <c r="Z2213" i="5"/>
  <c r="Z2214" i="5"/>
  <c r="Z2215" i="5"/>
  <c r="Z2216" i="5"/>
  <c r="Z2217" i="5"/>
  <c r="Z2218" i="5"/>
  <c r="Z2219" i="5"/>
  <c r="Z2220" i="5"/>
  <c r="Z2222" i="5"/>
  <c r="Z2223" i="5"/>
  <c r="Z2224" i="5"/>
  <c r="Z2225" i="5"/>
  <c r="Z2226" i="5"/>
  <c r="Z2227" i="5"/>
  <c r="Z2228" i="5"/>
  <c r="Z2229" i="5"/>
  <c r="Z2230" i="5"/>
  <c r="Z2231" i="5"/>
  <c r="Z2232" i="5"/>
  <c r="Z2233" i="5"/>
  <c r="Z2234" i="5"/>
  <c r="Z2235" i="5"/>
  <c r="Z2236" i="5"/>
  <c r="Z2237" i="5"/>
  <c r="Z2238" i="5"/>
  <c r="Z2239" i="5"/>
  <c r="Z2240" i="5"/>
  <c r="Z2241" i="5"/>
  <c r="Z2242" i="5"/>
  <c r="Z2243" i="5"/>
  <c r="Z2244" i="5"/>
  <c r="Z2245" i="5"/>
  <c r="Z2246" i="5"/>
  <c r="Z2247" i="5"/>
  <c r="Z2248" i="5"/>
  <c r="Z2249" i="5"/>
  <c r="Z2250" i="5"/>
  <c r="Z2251" i="5"/>
  <c r="Z2252" i="5"/>
  <c r="Z2253" i="5"/>
  <c r="Z2254" i="5"/>
  <c r="Z2255" i="5"/>
  <c r="Z2256" i="5"/>
  <c r="Z2257" i="5"/>
  <c r="Z2258" i="5"/>
  <c r="Z2259" i="5"/>
  <c r="Z2260" i="5"/>
  <c r="Z2261" i="5"/>
  <c r="Z2262" i="5"/>
  <c r="Z2263" i="5"/>
  <c r="Z2264" i="5"/>
  <c r="Z2265" i="5"/>
  <c r="Z2266" i="5"/>
  <c r="Z2267" i="5"/>
  <c r="Z2268" i="5"/>
  <c r="Z2269" i="5"/>
  <c r="Z2270" i="5"/>
  <c r="Z2271" i="5"/>
  <c r="Z2272" i="5"/>
  <c r="Z2273" i="5"/>
  <c r="Z2274" i="5"/>
  <c r="Z2275" i="5"/>
  <c r="Z2276" i="5"/>
  <c r="Z2277" i="5"/>
  <c r="Z2278" i="5"/>
  <c r="Z2279" i="5"/>
  <c r="Z2280" i="5"/>
  <c r="Z2281" i="5"/>
  <c r="Z2282" i="5"/>
  <c r="Z2283" i="5"/>
  <c r="Z2284" i="5"/>
  <c r="Z2285" i="5"/>
  <c r="Z2286" i="5"/>
  <c r="Z2287" i="5"/>
  <c r="Z2288" i="5"/>
  <c r="Z2289" i="5"/>
  <c r="Z2290" i="5"/>
  <c r="Z2291" i="5"/>
  <c r="Z2292" i="5"/>
  <c r="Z2293" i="5"/>
  <c r="Z2294" i="5"/>
  <c r="Z2295" i="5"/>
  <c r="Z2296" i="5"/>
  <c r="Z2297" i="5"/>
  <c r="Z2298" i="5"/>
  <c r="Z2299" i="5"/>
  <c r="Z980" i="5"/>
  <c r="Z1006" i="5"/>
  <c r="Z1014" i="5"/>
  <c r="Z1877" i="5"/>
  <c r="Z815" i="5"/>
  <c r="Z818" i="5"/>
  <c r="Z821" i="5"/>
  <c r="Z825" i="5"/>
  <c r="Z826" i="5"/>
  <c r="Z828" i="5"/>
  <c r="Z829" i="5"/>
  <c r="Z830" i="5"/>
  <c r="Z831" i="5"/>
  <c r="Z832" i="5"/>
  <c r="Z833" i="5"/>
  <c r="Z834" i="5"/>
  <c r="Z852" i="5"/>
  <c r="Z862" i="5"/>
  <c r="Z879" i="5"/>
  <c r="Z895" i="5"/>
  <c r="Z906" i="5"/>
  <c r="Z913" i="5"/>
  <c r="Z2323" i="5"/>
  <c r="Z2324" i="5"/>
  <c r="Z2325" i="5"/>
  <c r="Z2326" i="5"/>
  <c r="Z2327" i="5"/>
  <c r="Z2328" i="5"/>
  <c r="Z2329" i="5"/>
  <c r="Z2330" i="5"/>
  <c r="Z2331" i="5"/>
  <c r="Z2332" i="5"/>
  <c r="Z2333" i="5"/>
  <c r="Z2334" i="5"/>
  <c r="Z2335" i="5"/>
  <c r="Z2336" i="5"/>
  <c r="Z2337" i="5"/>
  <c r="Z2338" i="5"/>
  <c r="Z2339" i="5"/>
  <c r="Z2340" i="5"/>
  <c r="Z2341" i="5"/>
  <c r="Z2342" i="5"/>
  <c r="Z2343" i="5"/>
  <c r="Z2344" i="5"/>
  <c r="Z2345" i="5"/>
  <c r="Z2346" i="5"/>
  <c r="Z2347" i="5"/>
  <c r="Z2348" i="5"/>
  <c r="Z93" i="5"/>
  <c r="AG95" i="5"/>
  <c r="AG96" i="5"/>
  <c r="AG97" i="5"/>
  <c r="AG98" i="5"/>
  <c r="AG99" i="5"/>
  <c r="AG100" i="5"/>
  <c r="AG101" i="5"/>
  <c r="AG102" i="5"/>
  <c r="AG103" i="5"/>
  <c r="AG104" i="5"/>
  <c r="AG106" i="5"/>
  <c r="AG108" i="5"/>
  <c r="AG109" i="5"/>
  <c r="AG110" i="5"/>
  <c r="AG111" i="5"/>
  <c r="AG112" i="5"/>
  <c r="AG113" i="5"/>
  <c r="AG114" i="5"/>
  <c r="AG115" i="5"/>
  <c r="AG116" i="5"/>
  <c r="AG4" i="5"/>
  <c r="AG117" i="5"/>
  <c r="AG118" i="5"/>
  <c r="AG119" i="5"/>
  <c r="AG120" i="5"/>
  <c r="AG121" i="5"/>
  <c r="AG122" i="5"/>
  <c r="AG123" i="5"/>
  <c r="AG124" i="5"/>
  <c r="AG36" i="5"/>
  <c r="AG125" i="5"/>
  <c r="AG126" i="5"/>
  <c r="AG127" i="5"/>
  <c r="AG128" i="5"/>
  <c r="AG129" i="5"/>
  <c r="AG130" i="5"/>
  <c r="AG131" i="5"/>
  <c r="AG132" i="5"/>
  <c r="AG133" i="5"/>
  <c r="AG134" i="5"/>
  <c r="AG135" i="5"/>
  <c r="AG136" i="5"/>
  <c r="AG137" i="5"/>
  <c r="AG138" i="5"/>
  <c r="AG139" i="5"/>
  <c r="AG140" i="5"/>
  <c r="AG141" i="5"/>
  <c r="AG142" i="5"/>
  <c r="AG143" i="5"/>
  <c r="AG144" i="5"/>
  <c r="AG145" i="5"/>
  <c r="AG146" i="5"/>
  <c r="AG147" i="5"/>
  <c r="AG148" i="5"/>
  <c r="AG149" i="5"/>
  <c r="AG150" i="5"/>
  <c r="AG151" i="5"/>
  <c r="AG152" i="5"/>
  <c r="AG154" i="5"/>
  <c r="AG155" i="5"/>
  <c r="AG156" i="5"/>
  <c r="AG157" i="5"/>
  <c r="AG158" i="5"/>
  <c r="AG159" i="5"/>
  <c r="AG160" i="5"/>
  <c r="AG161" i="5"/>
  <c r="AG162" i="5"/>
  <c r="AG163" i="5"/>
  <c r="AG164" i="5"/>
  <c r="AG165" i="5"/>
  <c r="AG166" i="5"/>
  <c r="AG167" i="5"/>
  <c r="AG168" i="5"/>
  <c r="AG169" i="5"/>
  <c r="AG170" i="5"/>
  <c r="AG171" i="5"/>
  <c r="AG172" i="5"/>
  <c r="AG173" i="5"/>
  <c r="AG174" i="5"/>
  <c r="AG175" i="5"/>
  <c r="AG176" i="5"/>
  <c r="AG177" i="5"/>
  <c r="AG178" i="5"/>
  <c r="AG179" i="5"/>
  <c r="AG180" i="5"/>
  <c r="AG181" i="5"/>
  <c r="AG182" i="5"/>
  <c r="AG183" i="5"/>
  <c r="AG184" i="5"/>
  <c r="AG185" i="5"/>
  <c r="AG186" i="5"/>
  <c r="AG187" i="5"/>
  <c r="AG188" i="5"/>
  <c r="AG189" i="5"/>
  <c r="AG190" i="5"/>
  <c r="AG191" i="5"/>
  <c r="AG192" i="5"/>
  <c r="AG193" i="5"/>
  <c r="AG195" i="5"/>
  <c r="AG196" i="5"/>
  <c r="AG197" i="5"/>
  <c r="AG198" i="5"/>
  <c r="AG199" i="5"/>
  <c r="AG200" i="5"/>
  <c r="AG201" i="5"/>
  <c r="AG202" i="5"/>
  <c r="AG203" i="5"/>
  <c r="AG204" i="5"/>
  <c r="AG205" i="5"/>
  <c r="AG206" i="5"/>
  <c r="AG207" i="5"/>
  <c r="AG208" i="5"/>
  <c r="AG209" i="5"/>
  <c r="AG210" i="5"/>
  <c r="AG211" i="5"/>
  <c r="AG212" i="5"/>
  <c r="AG213" i="5"/>
  <c r="AG214" i="5"/>
  <c r="AG215" i="5"/>
  <c r="AG216" i="5"/>
  <c r="AG217" i="5"/>
  <c r="AG218" i="5"/>
  <c r="AG219" i="5"/>
  <c r="AG220" i="5"/>
  <c r="AG221" i="5"/>
  <c r="AG222" i="5"/>
  <c r="AG223" i="5"/>
  <c r="AG224" i="5"/>
  <c r="AG225" i="5"/>
  <c r="AG226" i="5"/>
  <c r="AG227" i="5"/>
  <c r="AG228" i="5"/>
  <c r="AG229" i="5"/>
  <c r="AG230" i="5"/>
  <c r="AG231" i="5"/>
  <c r="AG232" i="5"/>
  <c r="AG233" i="5"/>
  <c r="AG234" i="5"/>
  <c r="AG235" i="5"/>
  <c r="AG236" i="5"/>
  <c r="AG237" i="5"/>
  <c r="AG238" i="5"/>
  <c r="AG239" i="5"/>
  <c r="AG240" i="5"/>
  <c r="AG241" i="5"/>
  <c r="AG242" i="5"/>
  <c r="AG245" i="5"/>
  <c r="AG246" i="5"/>
  <c r="AG247" i="5"/>
  <c r="AG248" i="5"/>
  <c r="AG249" i="5"/>
  <c r="AG250" i="5"/>
  <c r="AG251" i="5"/>
  <c r="AG252" i="5"/>
  <c r="AG253" i="5"/>
  <c r="AG254" i="5"/>
  <c r="AG255" i="5"/>
  <c r="AG256" i="5"/>
  <c r="AG257" i="5"/>
  <c r="AG258" i="5"/>
  <c r="AG259" i="5"/>
  <c r="AG260" i="5"/>
  <c r="AG261" i="5"/>
  <c r="AG262" i="5"/>
  <c r="AG263" i="5"/>
  <c r="AG264" i="5"/>
  <c r="AG265" i="5"/>
  <c r="AG266" i="5"/>
  <c r="AG267" i="5"/>
  <c r="AG268" i="5"/>
  <c r="AG269" i="5"/>
  <c r="AG270" i="5"/>
  <c r="AG271" i="5"/>
  <c r="AG272" i="5"/>
  <c r="AG273" i="5"/>
  <c r="AG274" i="5"/>
  <c r="AG275" i="5"/>
  <c r="AG276" i="5"/>
  <c r="AG277" i="5"/>
  <c r="AG278" i="5"/>
  <c r="AG279" i="5"/>
  <c r="AG280" i="5"/>
  <c r="AG281" i="5"/>
  <c r="AG282" i="5"/>
  <c r="AG283" i="5"/>
  <c r="AG284" i="5"/>
  <c r="AG285" i="5"/>
  <c r="AG286" i="5"/>
  <c r="AG287" i="5"/>
  <c r="AG288" i="5"/>
  <c r="AG289" i="5"/>
  <c r="AG290" i="5"/>
  <c r="AG291" i="5"/>
  <c r="AG292" i="5"/>
  <c r="AG293" i="5"/>
  <c r="AG294" i="5"/>
  <c r="AG295" i="5"/>
  <c r="AG296" i="5"/>
  <c r="AG297" i="5"/>
  <c r="AG298" i="5"/>
  <c r="AG299" i="5"/>
  <c r="AG300" i="5"/>
  <c r="AG301" i="5"/>
  <c r="AG302" i="5"/>
  <c r="AG303" i="5"/>
  <c r="AG304" i="5"/>
  <c r="AG305" i="5"/>
  <c r="AG306" i="5"/>
  <c r="AG307" i="5"/>
  <c r="AG308" i="5"/>
  <c r="AG310" i="5"/>
  <c r="AG311" i="5"/>
  <c r="AG312" i="5"/>
  <c r="AG313" i="5"/>
  <c r="AG314" i="5"/>
  <c r="AG315" i="5"/>
  <c r="AG316" i="5"/>
  <c r="AG317" i="5"/>
  <c r="AG318" i="5"/>
  <c r="AG319" i="5"/>
  <c r="AG320" i="5"/>
  <c r="AG321" i="5"/>
  <c r="AG322" i="5"/>
  <c r="AG323" i="5"/>
  <c r="AG324" i="5"/>
  <c r="AG325" i="5"/>
  <c r="AG326" i="5"/>
  <c r="AG327" i="5"/>
  <c r="AG328" i="5"/>
  <c r="AG329" i="5"/>
  <c r="AG330" i="5"/>
  <c r="AG332" i="5"/>
  <c r="AG333" i="5"/>
  <c r="AG334" i="5"/>
  <c r="AG335" i="5"/>
  <c r="AG337" i="5"/>
  <c r="AG338" i="5"/>
  <c r="AG339" i="5"/>
  <c r="AG340" i="5"/>
  <c r="AG341" i="5"/>
  <c r="AG342" i="5"/>
  <c r="AG343" i="5"/>
  <c r="AG344" i="5"/>
  <c r="AG345" i="5"/>
  <c r="AG346" i="5"/>
  <c r="AG347" i="5"/>
  <c r="AG348" i="5"/>
  <c r="AG349" i="5"/>
  <c r="AG350" i="5"/>
  <c r="AG351" i="5"/>
  <c r="AG352" i="5"/>
  <c r="AG353" i="5"/>
  <c r="AG354" i="5"/>
  <c r="AG355" i="5"/>
  <c r="AG356" i="5"/>
  <c r="AG357" i="5"/>
  <c r="AG358" i="5"/>
  <c r="AG359" i="5"/>
  <c r="AG360" i="5"/>
  <c r="AG361" i="5"/>
  <c r="AG362" i="5"/>
  <c r="AG363" i="5"/>
  <c r="AG364" i="5"/>
  <c r="AG365" i="5"/>
  <c r="AG366" i="5"/>
  <c r="AG367" i="5"/>
  <c r="AG368" i="5"/>
  <c r="AG369" i="5"/>
  <c r="AG371" i="5"/>
  <c r="AG372" i="5"/>
  <c r="AG373" i="5"/>
  <c r="AG374" i="5"/>
  <c r="AG375" i="5"/>
  <c r="AG376" i="5"/>
  <c r="AG377" i="5"/>
  <c r="AG379" i="5"/>
  <c r="AG380" i="5"/>
  <c r="AG381" i="5"/>
  <c r="AG382" i="5"/>
  <c r="AG383" i="5"/>
  <c r="AG384" i="5"/>
  <c r="AG385" i="5"/>
  <c r="AG386" i="5"/>
  <c r="AG387" i="5"/>
  <c r="AG388" i="5"/>
  <c r="AG389" i="5"/>
  <c r="AG390" i="5"/>
  <c r="AG391" i="5"/>
  <c r="AG392" i="5"/>
  <c r="AG393" i="5"/>
  <c r="AG394" i="5"/>
  <c r="AG395" i="5"/>
  <c r="AG396" i="5"/>
  <c r="AG397" i="5"/>
  <c r="AG398" i="5"/>
  <c r="AG399" i="5"/>
  <c r="AG401" i="5"/>
  <c r="AG402" i="5"/>
  <c r="AG404" i="5"/>
  <c r="AG405" i="5"/>
  <c r="AG406" i="5"/>
  <c r="AG407" i="5"/>
  <c r="AG408" i="5"/>
  <c r="AG409" i="5"/>
  <c r="AG410" i="5"/>
  <c r="AG412" i="5"/>
  <c r="AG413" i="5"/>
  <c r="AG414" i="5"/>
  <c r="AG415" i="5"/>
  <c r="AG416" i="5"/>
  <c r="AG417" i="5"/>
  <c r="AG418" i="5"/>
  <c r="AG419" i="5"/>
  <c r="AG420" i="5"/>
  <c r="AG421" i="5"/>
  <c r="AG422" i="5"/>
  <c r="AG423" i="5"/>
  <c r="AG424" i="5"/>
  <c r="AG425" i="5"/>
  <c r="AG426" i="5"/>
  <c r="AG427" i="5"/>
  <c r="AG428" i="5"/>
  <c r="AG429" i="5"/>
  <c r="AG430" i="5"/>
  <c r="AG433" i="5"/>
  <c r="AG434" i="5"/>
  <c r="AG436" i="5"/>
  <c r="AG437" i="5"/>
  <c r="AG438" i="5"/>
  <c r="AG440" i="5"/>
  <c r="AG441" i="5"/>
  <c r="AG442" i="5"/>
  <c r="AG444" i="5"/>
  <c r="AG445" i="5"/>
  <c r="AG446" i="5"/>
  <c r="AG447" i="5"/>
  <c r="AG448" i="5"/>
  <c r="AG449" i="5"/>
  <c r="AG450" i="5"/>
  <c r="AG452" i="5"/>
  <c r="AG453" i="5"/>
  <c r="AG454" i="5"/>
  <c r="AG455" i="5"/>
  <c r="AG456" i="5"/>
  <c r="AG458" i="5"/>
  <c r="AG459" i="5"/>
  <c r="AG460" i="5"/>
  <c r="AG461" i="5"/>
  <c r="AG462" i="5"/>
  <c r="AG463" i="5"/>
  <c r="AG464" i="5"/>
  <c r="AG465" i="5"/>
  <c r="AG467" i="5"/>
  <c r="AG469" i="5"/>
  <c r="AG470" i="5"/>
  <c r="AG471" i="5"/>
  <c r="AG472" i="5"/>
  <c r="AG474" i="5"/>
  <c r="AG475" i="5"/>
  <c r="AG476" i="5"/>
  <c r="AG477" i="5"/>
  <c r="AG478" i="5"/>
  <c r="AG479" i="5"/>
  <c r="AG480" i="5"/>
  <c r="AG481" i="5"/>
  <c r="AG483" i="5"/>
  <c r="AG484" i="5"/>
  <c r="AG485" i="5"/>
  <c r="AG486" i="5"/>
  <c r="AG487" i="5"/>
  <c r="AG488" i="5"/>
  <c r="AG489" i="5"/>
  <c r="AG490" i="5"/>
  <c r="AG491" i="5"/>
  <c r="AG492" i="5"/>
  <c r="AG493" i="5"/>
  <c r="AG494" i="5"/>
  <c r="AG495" i="5"/>
  <c r="AG496" i="5"/>
  <c r="AG497" i="5"/>
  <c r="AG498" i="5"/>
  <c r="AG499" i="5"/>
  <c r="AG500" i="5"/>
  <c r="AG501" i="5"/>
  <c r="AG502" i="5"/>
  <c r="AG503" i="5"/>
  <c r="AG504" i="5"/>
  <c r="AG505" i="5"/>
  <c r="AG506" i="5"/>
  <c r="AG507" i="5"/>
  <c r="AG508" i="5"/>
  <c r="AG510" i="5"/>
  <c r="AG511" i="5"/>
  <c r="AG512" i="5"/>
  <c r="AG514" i="5"/>
  <c r="AG515" i="5"/>
  <c r="AG516" i="5"/>
  <c r="AG517" i="5"/>
  <c r="AG518" i="5"/>
  <c r="AG519" i="5"/>
  <c r="AG521" i="5"/>
  <c r="AG522" i="5"/>
  <c r="AG523" i="5"/>
  <c r="AG524" i="5"/>
  <c r="AG525" i="5"/>
  <c r="AG526" i="5"/>
  <c r="AG527" i="5"/>
  <c r="AG528" i="5"/>
  <c r="AG529" i="5"/>
  <c r="AG531" i="5"/>
  <c r="AG532" i="5"/>
  <c r="AG533" i="5"/>
  <c r="AG534" i="5"/>
  <c r="AG535" i="5"/>
  <c r="AG536" i="5"/>
  <c r="AG537" i="5"/>
  <c r="AG538" i="5"/>
  <c r="AG540" i="5"/>
  <c r="AG542" i="5"/>
  <c r="AG543" i="5"/>
  <c r="AG544" i="5"/>
  <c r="AG545" i="5"/>
  <c r="AG546" i="5"/>
  <c r="AG547" i="5"/>
  <c r="AG548" i="5"/>
  <c r="AG549" i="5"/>
  <c r="AG550" i="5"/>
  <c r="AG551" i="5"/>
  <c r="AG553" i="5"/>
  <c r="AG554" i="5"/>
  <c r="AG555" i="5"/>
  <c r="AG556" i="5"/>
  <c r="AG557" i="5"/>
  <c r="AG558" i="5"/>
  <c r="AG559" i="5"/>
  <c r="AG560" i="5"/>
  <c r="AG561" i="5"/>
  <c r="AG562" i="5"/>
  <c r="AG563" i="5"/>
  <c r="AG564" i="5"/>
  <c r="AG565" i="5"/>
  <c r="AG566" i="5"/>
  <c r="AG567" i="5"/>
  <c r="AG569" i="5"/>
  <c r="AG570" i="5"/>
  <c r="AG571" i="5"/>
  <c r="AG572" i="5"/>
  <c r="AG574" i="5"/>
  <c r="AG575" i="5"/>
  <c r="AG576" i="5"/>
  <c r="AG577" i="5"/>
  <c r="AG578" i="5"/>
  <c r="AG579" i="5"/>
  <c r="AG580" i="5"/>
  <c r="AG581" i="5"/>
  <c r="AG582" i="5"/>
  <c r="AG583" i="5"/>
  <c r="AG584" i="5"/>
  <c r="AG585" i="5"/>
  <c r="AG586" i="5"/>
  <c r="AG587" i="5"/>
  <c r="AG588" i="5"/>
  <c r="AG589" i="5"/>
  <c r="AG590" i="5"/>
  <c r="AG591" i="5"/>
  <c r="AG592" i="5"/>
  <c r="AG593" i="5"/>
  <c r="AG594" i="5"/>
  <c r="AG595" i="5"/>
  <c r="AG596" i="5"/>
  <c r="AG597" i="5"/>
  <c r="AG598" i="5"/>
  <c r="AG599" i="5"/>
  <c r="AG600" i="5"/>
  <c r="AG601" i="5"/>
  <c r="AG603" i="5"/>
  <c r="AG604" i="5"/>
  <c r="AG605" i="5"/>
  <c r="AG606" i="5"/>
  <c r="AG607" i="5"/>
  <c r="AG608" i="5"/>
  <c r="AG609" i="5"/>
  <c r="AG610" i="5"/>
  <c r="AG611" i="5"/>
  <c r="AG612" i="5"/>
  <c r="AG613" i="5"/>
  <c r="AG614" i="5"/>
  <c r="AG615" i="5"/>
  <c r="AG616" i="5"/>
  <c r="AG617" i="5"/>
  <c r="AG618" i="5"/>
  <c r="AG619" i="5"/>
  <c r="AG620" i="5"/>
  <c r="AG621" i="5"/>
  <c r="AG622" i="5"/>
  <c r="AG623" i="5"/>
  <c r="AG624" i="5"/>
  <c r="AG625" i="5"/>
  <c r="AG626" i="5"/>
  <c r="AG627" i="5"/>
  <c r="AG628" i="5"/>
  <c r="AG629" i="5"/>
  <c r="AG630" i="5"/>
  <c r="AG631" i="5"/>
  <c r="AG632" i="5"/>
  <c r="AG633" i="5"/>
  <c r="AG634" i="5"/>
  <c r="AG635" i="5"/>
  <c r="AG636" i="5"/>
  <c r="AG637" i="5"/>
  <c r="AG638" i="5"/>
  <c r="AG639" i="5"/>
  <c r="AG640" i="5"/>
  <c r="AG641" i="5"/>
  <c r="AG642" i="5"/>
  <c r="AG644" i="5"/>
  <c r="AG645" i="5"/>
  <c r="AG646" i="5"/>
  <c r="AG647" i="5"/>
  <c r="AG648" i="5"/>
  <c r="AG649" i="5"/>
  <c r="AG650" i="5"/>
  <c r="AG651" i="5"/>
  <c r="AG652" i="5"/>
  <c r="AG654" i="5"/>
  <c r="AG655" i="5"/>
  <c r="AG656" i="5"/>
  <c r="AG657" i="5"/>
  <c r="AG658" i="5"/>
  <c r="AG659" i="5"/>
  <c r="AG660" i="5"/>
  <c r="AG661" i="5"/>
  <c r="AG664" i="5"/>
  <c r="AG665" i="5"/>
  <c r="AG666" i="5"/>
  <c r="AG667" i="5"/>
  <c r="AG668" i="5"/>
  <c r="AG669" i="5"/>
  <c r="AG670" i="5"/>
  <c r="AG671" i="5"/>
  <c r="AG672" i="5"/>
  <c r="AG673" i="5"/>
  <c r="AG674" i="5"/>
  <c r="AG675" i="5"/>
  <c r="AG676" i="5"/>
  <c r="AG677" i="5"/>
  <c r="AG678" i="5"/>
  <c r="AG679" i="5"/>
  <c r="AG680" i="5"/>
  <c r="AG681" i="5"/>
  <c r="AG682" i="5"/>
  <c r="AG683" i="5"/>
  <c r="AG684" i="5"/>
  <c r="AG685" i="5"/>
  <c r="AG686" i="5"/>
  <c r="AG687" i="5"/>
  <c r="AG688" i="5"/>
  <c r="AG689" i="5"/>
  <c r="AG690" i="5"/>
  <c r="AG691" i="5"/>
  <c r="AG692" i="5"/>
  <c r="AG693" i="5"/>
  <c r="AG694" i="5"/>
  <c r="AG695" i="5"/>
  <c r="AG696" i="5"/>
  <c r="AG697" i="5"/>
  <c r="AG698" i="5"/>
  <c r="AG699" i="5"/>
  <c r="AG700" i="5"/>
  <c r="AG701" i="5"/>
  <c r="AG702" i="5"/>
  <c r="AG703" i="5"/>
  <c r="AG704" i="5"/>
  <c r="AG705" i="5"/>
  <c r="AG707" i="5"/>
  <c r="AG708" i="5"/>
  <c r="AG709" i="5"/>
  <c r="AG710" i="5"/>
  <c r="AG711" i="5"/>
  <c r="AG712" i="5"/>
  <c r="AG713" i="5"/>
  <c r="AG714" i="5"/>
  <c r="AG715" i="5"/>
  <c r="AG716" i="5"/>
  <c r="AG717" i="5"/>
  <c r="AG718" i="5"/>
  <c r="AG719" i="5"/>
  <c r="AG720" i="5"/>
  <c r="AG721" i="5"/>
  <c r="AG722" i="5"/>
  <c r="AG723" i="5"/>
  <c r="AG724" i="5"/>
  <c r="AG725" i="5"/>
  <c r="AG726" i="5"/>
  <c r="AG727" i="5"/>
  <c r="AG728" i="5"/>
  <c r="AG729" i="5"/>
  <c r="AG730" i="5"/>
  <c r="AG731" i="5"/>
  <c r="AG732" i="5"/>
  <c r="AG733" i="5"/>
  <c r="AG734" i="5"/>
  <c r="AG736" i="5"/>
  <c r="AG737" i="5"/>
  <c r="AG738" i="5"/>
  <c r="AG739" i="5"/>
  <c r="AG740" i="5"/>
  <c r="AG741" i="5"/>
  <c r="AG742" i="5"/>
  <c r="AG743" i="5"/>
  <c r="AG744" i="5"/>
  <c r="AG745" i="5"/>
  <c r="AG746" i="5"/>
  <c r="AG747" i="5"/>
  <c r="AG748" i="5"/>
  <c r="AG749" i="5"/>
  <c r="AG750" i="5"/>
  <c r="AG751" i="5"/>
  <c r="AG752" i="5"/>
  <c r="AG753" i="5"/>
  <c r="AG754" i="5"/>
  <c r="AG755" i="5"/>
  <c r="AG756" i="5"/>
  <c r="AG757" i="5"/>
  <c r="AG758" i="5"/>
  <c r="AG760" i="5"/>
  <c r="AG761" i="5"/>
  <c r="AG762" i="5"/>
  <c r="AG763" i="5"/>
  <c r="AG764" i="5"/>
  <c r="AG766" i="5"/>
  <c r="AG767" i="5"/>
  <c r="AG768" i="5"/>
  <c r="AG769" i="5"/>
  <c r="AG771" i="5"/>
  <c r="AG772" i="5"/>
  <c r="AG773" i="5"/>
  <c r="AG774" i="5"/>
  <c r="AG775" i="5"/>
  <c r="AG776" i="5"/>
  <c r="AG777" i="5"/>
  <c r="AG778" i="5"/>
  <c r="AG779" i="5"/>
  <c r="AG780" i="5"/>
  <c r="AG781" i="5"/>
  <c r="AG782" i="5"/>
  <c r="AG783" i="5"/>
  <c r="AG785" i="5"/>
  <c r="AG786" i="5"/>
  <c r="AG787" i="5"/>
  <c r="AG788" i="5"/>
  <c r="AG789" i="5"/>
  <c r="AG790" i="5"/>
  <c r="AG791" i="5"/>
  <c r="AG792" i="5"/>
  <c r="AG793" i="5"/>
  <c r="AG794" i="5"/>
  <c r="AG795" i="5"/>
  <c r="AG796" i="5"/>
  <c r="AG797" i="5"/>
  <c r="AG798" i="5"/>
  <c r="AG799" i="5"/>
  <c r="AG800" i="5"/>
  <c r="AG801" i="5"/>
  <c r="AG802" i="5"/>
  <c r="AG803" i="5"/>
  <c r="AG804" i="5"/>
  <c r="AG805" i="5"/>
  <c r="AG806" i="5"/>
  <c r="AG807" i="5"/>
  <c r="AG808" i="5"/>
  <c r="AG809" i="5"/>
  <c r="AG810" i="5"/>
  <c r="AG811" i="5"/>
  <c r="AG812" i="5"/>
  <c r="AG813" i="5"/>
  <c r="AG814" i="5"/>
  <c r="AG816" i="5"/>
  <c r="AG817" i="5"/>
  <c r="AG819" i="5"/>
  <c r="AG820" i="5"/>
  <c r="AG823" i="5"/>
  <c r="AG824" i="5"/>
  <c r="AG827" i="5"/>
  <c r="AG835" i="5"/>
  <c r="AG837" i="5"/>
  <c r="AG838" i="5"/>
  <c r="AG839" i="5"/>
  <c r="AG840" i="5"/>
  <c r="AG841" i="5"/>
  <c r="AG842" i="5"/>
  <c r="AG843" i="5"/>
  <c r="AG844" i="5"/>
  <c r="AG845" i="5"/>
  <c r="AG846" i="5"/>
  <c r="AG847" i="5"/>
  <c r="AG848" i="5"/>
  <c r="AG849" i="5"/>
  <c r="AG850" i="5"/>
  <c r="AG851" i="5"/>
  <c r="AG853" i="5"/>
  <c r="AG854" i="5"/>
  <c r="AG855" i="5"/>
  <c r="AG856" i="5"/>
  <c r="AG857" i="5"/>
  <c r="AG858" i="5"/>
  <c r="AG859" i="5"/>
  <c r="AG860" i="5"/>
  <c r="AG861" i="5"/>
  <c r="AG863" i="5"/>
  <c r="AG864" i="5"/>
  <c r="AG865" i="5"/>
  <c r="AG866" i="5"/>
  <c r="AG867" i="5"/>
  <c r="AG868" i="5"/>
  <c r="AG869" i="5"/>
  <c r="AG870" i="5"/>
  <c r="AG871" i="5"/>
  <c r="AG872" i="5"/>
  <c r="AG873" i="5"/>
  <c r="AG874" i="5"/>
  <c r="AG875" i="5"/>
  <c r="AG876" i="5"/>
  <c r="AG877" i="5"/>
  <c r="AG878" i="5"/>
  <c r="AG880" i="5"/>
  <c r="AG881" i="5"/>
  <c r="AG882" i="5"/>
  <c r="AG883" i="5"/>
  <c r="AG884" i="5"/>
  <c r="AG885" i="5"/>
  <c r="AG886" i="5"/>
  <c r="AG887" i="5"/>
  <c r="AG888" i="5"/>
  <c r="AG889" i="5"/>
  <c r="AG890" i="5"/>
  <c r="AG891" i="5"/>
  <c r="AG892" i="5"/>
  <c r="AG893" i="5"/>
  <c r="AG894" i="5"/>
  <c r="AG896" i="5"/>
  <c r="AG897" i="5"/>
  <c r="AG898" i="5"/>
  <c r="AG899" i="5"/>
  <c r="AG900" i="5"/>
  <c r="AG901" i="5"/>
  <c r="AG902" i="5"/>
  <c r="AG903" i="5"/>
  <c r="AG904" i="5"/>
  <c r="AG905" i="5"/>
  <c r="AG907" i="5"/>
  <c r="AG908" i="5"/>
  <c r="AG909" i="5"/>
  <c r="AG910" i="5"/>
  <c r="AG911" i="5"/>
  <c r="AG912" i="5"/>
  <c r="AG914" i="5"/>
  <c r="AG915" i="5"/>
  <c r="AG916" i="5"/>
  <c r="AG917" i="5"/>
  <c r="AG918" i="5"/>
  <c r="AG919" i="5"/>
  <c r="AG920" i="5"/>
  <c r="AG921" i="5"/>
  <c r="AG922" i="5"/>
  <c r="AG923" i="5"/>
  <c r="AG924" i="5"/>
  <c r="AG925" i="5"/>
  <c r="AG926" i="5"/>
  <c r="AG927" i="5"/>
  <c r="AG928" i="5"/>
  <c r="AG929" i="5"/>
  <c r="AG930" i="5"/>
  <c r="AG931" i="5"/>
  <c r="AG932" i="5"/>
  <c r="AG933" i="5"/>
  <c r="AG934" i="5"/>
  <c r="AG935" i="5"/>
  <c r="AG936" i="5"/>
  <c r="AG937" i="5"/>
  <c r="AG938" i="5"/>
  <c r="AG939" i="5"/>
  <c r="AG940" i="5"/>
  <c r="AG941" i="5"/>
  <c r="AG942" i="5"/>
  <c r="AG943" i="5"/>
  <c r="AG944" i="5"/>
  <c r="AG945" i="5"/>
  <c r="AG946" i="5"/>
  <c r="AG947" i="5"/>
  <c r="AG948" i="5"/>
  <c r="AG949" i="5"/>
  <c r="AG950" i="5"/>
  <c r="AG951" i="5"/>
  <c r="AG952" i="5"/>
  <c r="AG953" i="5"/>
  <c r="AG954" i="5"/>
  <c r="AG955" i="5"/>
  <c r="AG956" i="5"/>
  <c r="AG957" i="5"/>
  <c r="AG958" i="5"/>
  <c r="AG959" i="5"/>
  <c r="AG960" i="5"/>
  <c r="AG961" i="5"/>
  <c r="AG962" i="5"/>
  <c r="AG963" i="5"/>
  <c r="AG964" i="5"/>
  <c r="AG965" i="5"/>
  <c r="AG966" i="5"/>
  <c r="AG967" i="5"/>
  <c r="AG968" i="5"/>
  <c r="AG969" i="5"/>
  <c r="AG970" i="5"/>
  <c r="AG971" i="5"/>
  <c r="AG972" i="5"/>
  <c r="AG973" i="5"/>
  <c r="AG974" i="5"/>
  <c r="AG975" i="5"/>
  <c r="AG976" i="5"/>
  <c r="AG977" i="5"/>
  <c r="AG978" i="5"/>
  <c r="AG979" i="5"/>
  <c r="AG981" i="5"/>
  <c r="AG982" i="5"/>
  <c r="AG983" i="5"/>
  <c r="AG984" i="5"/>
  <c r="AG985" i="5"/>
  <c r="AG986" i="5"/>
  <c r="AG987" i="5"/>
  <c r="AG988" i="5"/>
  <c r="AG989" i="5"/>
  <c r="AG990" i="5"/>
  <c r="AG991" i="5"/>
  <c r="AG992" i="5"/>
  <c r="AG993" i="5"/>
  <c r="AG994" i="5"/>
  <c r="AG995" i="5"/>
  <c r="AG996" i="5"/>
  <c r="AG997" i="5"/>
  <c r="AG998" i="5"/>
  <c r="AG999" i="5"/>
  <c r="AG1000" i="5"/>
  <c r="AG1001" i="5"/>
  <c r="AG1002" i="5"/>
  <c r="AG1003" i="5"/>
  <c r="AG1004" i="5"/>
  <c r="AG1005" i="5"/>
  <c r="AG1007" i="5"/>
  <c r="AG1008" i="5"/>
  <c r="AG1009" i="5"/>
  <c r="AG1010" i="5"/>
  <c r="AG1011" i="5"/>
  <c r="AG1012" i="5"/>
  <c r="AG1013" i="5"/>
  <c r="AG1015" i="5"/>
  <c r="AG1016" i="5"/>
  <c r="AG1018" i="5"/>
  <c r="AG1019" i="5"/>
  <c r="AG1020" i="5"/>
  <c r="AG1021" i="5"/>
  <c r="AG1022" i="5"/>
  <c r="AG1023" i="5"/>
  <c r="AG1024" i="5"/>
  <c r="AG1025" i="5"/>
  <c r="AG1026" i="5"/>
  <c r="AG1027" i="5"/>
  <c r="AG1028" i="5"/>
  <c r="AG1029" i="5"/>
  <c r="AG1030" i="5"/>
  <c r="AG1031" i="5"/>
  <c r="AG1033" i="5"/>
  <c r="AG1034" i="5"/>
  <c r="AG1035" i="5"/>
  <c r="AG1036" i="5"/>
  <c r="AG1038" i="5"/>
  <c r="AG1039" i="5"/>
  <c r="AG1040" i="5"/>
  <c r="AG1041" i="5"/>
  <c r="AG1042" i="5"/>
  <c r="AG1043" i="5"/>
  <c r="AG1044" i="5"/>
  <c r="AG1045" i="5"/>
  <c r="AG1046" i="5"/>
  <c r="AG1047" i="5"/>
  <c r="AG1048" i="5"/>
  <c r="AG1049" i="5"/>
  <c r="AG1050" i="5"/>
  <c r="AG1051" i="5"/>
  <c r="AG1052" i="5"/>
  <c r="AG1053" i="5"/>
  <c r="AG1054" i="5"/>
  <c r="AG1055" i="5"/>
  <c r="AG1056" i="5"/>
  <c r="AG1057" i="5"/>
  <c r="AG1058" i="5"/>
  <c r="AG1060" i="5"/>
  <c r="AG1061" i="5"/>
  <c r="AG1063" i="5"/>
  <c r="AG1064" i="5"/>
  <c r="AG1065" i="5"/>
  <c r="AG1066" i="5"/>
  <c r="AG1067" i="5"/>
  <c r="AG1068" i="5"/>
  <c r="AG1069" i="5"/>
  <c r="AG1070" i="5"/>
  <c r="AG1071" i="5"/>
  <c r="AG1072" i="5"/>
  <c r="AG1073" i="5"/>
  <c r="AG1074" i="5"/>
  <c r="AG1075" i="5"/>
  <c r="AG1076" i="5"/>
  <c r="AG1077" i="5"/>
  <c r="AG1078" i="5"/>
  <c r="AG1079" i="5"/>
  <c r="AG1080" i="5"/>
  <c r="AG1081" i="5"/>
  <c r="AG1082" i="5"/>
  <c r="AG1083" i="5"/>
  <c r="AG1084" i="5"/>
  <c r="AG1086" i="5"/>
  <c r="AG1087" i="5"/>
  <c r="AG1088" i="5"/>
  <c r="AG1089" i="5"/>
  <c r="AG1090" i="5"/>
  <c r="AG1091" i="5"/>
  <c r="AG1092" i="5"/>
  <c r="AG1093" i="5"/>
  <c r="AG1094" i="5"/>
  <c r="AG1095" i="5"/>
  <c r="AG1096" i="5"/>
  <c r="AG1097" i="5"/>
  <c r="AG1098" i="5"/>
  <c r="AG1099" i="5"/>
  <c r="AG1100" i="5"/>
  <c r="AG1101" i="5"/>
  <c r="AG1102" i="5"/>
  <c r="AG1103" i="5"/>
  <c r="AG1104" i="5"/>
  <c r="AG1105" i="5"/>
  <c r="AG1106" i="5"/>
  <c r="AG1107" i="5"/>
  <c r="AG1108" i="5"/>
  <c r="AG1109" i="5"/>
  <c r="AG1110" i="5"/>
  <c r="AG1111" i="5"/>
  <c r="AG1112" i="5"/>
  <c r="AG1113" i="5"/>
  <c r="AG1114" i="5"/>
  <c r="AG1115" i="5"/>
  <c r="AG1116" i="5"/>
  <c r="AG1117" i="5"/>
  <c r="AG1118" i="5"/>
  <c r="AG1119" i="5"/>
  <c r="AG1120" i="5"/>
  <c r="AG1121" i="5"/>
  <c r="AG1122" i="5"/>
  <c r="AG1123" i="5"/>
  <c r="AG1124" i="5"/>
  <c r="AG1125" i="5"/>
  <c r="AG1126" i="5"/>
  <c r="AG1127" i="5"/>
  <c r="AG1128" i="5"/>
  <c r="AG1129" i="5"/>
  <c r="AG1130" i="5"/>
  <c r="AG1131" i="5"/>
  <c r="AG1132" i="5"/>
  <c r="AG1135" i="5"/>
  <c r="AG1136" i="5"/>
  <c r="AG1137" i="5"/>
  <c r="AG1138" i="5"/>
  <c r="AG1139" i="5"/>
  <c r="AG1140" i="5"/>
  <c r="AG1141" i="5"/>
  <c r="AG1142" i="5"/>
  <c r="AG1143" i="5"/>
  <c r="AG1144" i="5"/>
  <c r="AG1145" i="5"/>
  <c r="AG1146" i="5"/>
  <c r="AG1147" i="5"/>
  <c r="AG1148" i="5"/>
  <c r="AG1149" i="5"/>
  <c r="AG1150" i="5"/>
  <c r="AG1151" i="5"/>
  <c r="AG1152" i="5"/>
  <c r="AG1153" i="5"/>
  <c r="AG1154" i="5"/>
  <c r="AG1155" i="5"/>
  <c r="AG1156" i="5"/>
  <c r="AG1157" i="5"/>
  <c r="AG1158" i="5"/>
  <c r="AG1159" i="5"/>
  <c r="AG1160" i="5"/>
  <c r="AG1161" i="5"/>
  <c r="AG1162" i="5"/>
  <c r="AG1163" i="5"/>
  <c r="AG1164" i="5"/>
  <c r="AG1165" i="5"/>
  <c r="AG1166" i="5"/>
  <c r="AG1167" i="5"/>
  <c r="AG1168" i="5"/>
  <c r="AG1169" i="5"/>
  <c r="AG1170" i="5"/>
  <c r="AG1171" i="5"/>
  <c r="AG1172" i="5"/>
  <c r="AG1173" i="5"/>
  <c r="AG1174" i="5"/>
  <c r="AG1175" i="5"/>
  <c r="AG1176" i="5"/>
  <c r="AG1177" i="5"/>
  <c r="AG1179" i="5"/>
  <c r="AG1180" i="5"/>
  <c r="AG1181" i="5"/>
  <c r="AG1182" i="5"/>
  <c r="AG1183" i="5"/>
  <c r="AG1184" i="5"/>
  <c r="AG1185" i="5"/>
  <c r="AG1186" i="5"/>
  <c r="AG1187" i="5"/>
  <c r="AG1188" i="5"/>
  <c r="AG1189" i="5"/>
  <c r="AG1190" i="5"/>
  <c r="AG1191" i="5"/>
  <c r="AG1192" i="5"/>
  <c r="AG1193" i="5"/>
  <c r="AG1194" i="5"/>
  <c r="AG1195" i="5"/>
  <c r="AG1196" i="5"/>
  <c r="AG1197" i="5"/>
  <c r="AG1198" i="5"/>
  <c r="AG1199" i="5"/>
  <c r="AG1200" i="5"/>
  <c r="AG1201" i="5"/>
  <c r="AG1202" i="5"/>
  <c r="AG1203" i="5"/>
  <c r="AG1204" i="5"/>
  <c r="AG1205" i="5"/>
  <c r="AG1206" i="5"/>
  <c r="AG1207" i="5"/>
  <c r="AG1208" i="5"/>
  <c r="AG1209" i="5"/>
  <c r="AG1210" i="5"/>
  <c r="AG1211" i="5"/>
  <c r="AG1213" i="5"/>
  <c r="AG1214" i="5"/>
  <c r="AG1215" i="5"/>
  <c r="AG1216" i="5"/>
  <c r="AG1217" i="5"/>
  <c r="AG1218" i="5"/>
  <c r="AG1219" i="5"/>
  <c r="AG1220" i="5"/>
  <c r="AG1221" i="5"/>
  <c r="AG1222" i="5"/>
  <c r="AG1223" i="5"/>
  <c r="AG1224" i="5"/>
  <c r="AG1225" i="5"/>
  <c r="AG1226" i="5"/>
  <c r="AG1227" i="5"/>
  <c r="AG1228" i="5"/>
  <c r="AG1229" i="5"/>
  <c r="AG1230" i="5"/>
  <c r="AG1232" i="5"/>
  <c r="AG1233" i="5"/>
  <c r="AG1234" i="5"/>
  <c r="AG1235" i="5"/>
  <c r="AG1236" i="5"/>
  <c r="AG1237" i="5"/>
  <c r="AG1238" i="5"/>
  <c r="AG1239" i="5"/>
  <c r="AG1241" i="5"/>
  <c r="AG1242" i="5"/>
  <c r="AG1243" i="5"/>
  <c r="AG1244" i="5"/>
  <c r="AG1245" i="5"/>
  <c r="AG1246" i="5"/>
  <c r="AG1247" i="5"/>
  <c r="AG1248" i="5"/>
  <c r="AG1249" i="5"/>
  <c r="AG1250" i="5"/>
  <c r="AG1251" i="5"/>
  <c r="AG1252" i="5"/>
  <c r="AG1253" i="5"/>
  <c r="AG1254" i="5"/>
  <c r="AG1255" i="5"/>
  <c r="AG1256" i="5"/>
  <c r="AG1257" i="5"/>
  <c r="AG1258" i="5"/>
  <c r="AG1259" i="5"/>
  <c r="AG1260" i="5"/>
  <c r="AG1261" i="5"/>
  <c r="AG1262" i="5"/>
  <c r="AG1263" i="5"/>
  <c r="AG1264" i="5"/>
  <c r="AG1265" i="5"/>
  <c r="AG1267" i="5"/>
  <c r="AG1268" i="5"/>
  <c r="AG1269" i="5"/>
  <c r="AG1270" i="5"/>
  <c r="AG1271" i="5"/>
  <c r="AG1272" i="5"/>
  <c r="AG1273" i="5"/>
  <c r="AG1274" i="5"/>
  <c r="AG1275" i="5"/>
  <c r="AG1276" i="5"/>
  <c r="AG1277" i="5"/>
  <c r="AG1278" i="5"/>
  <c r="AG1279" i="5"/>
  <c r="AG1280" i="5"/>
  <c r="AG1281" i="5"/>
  <c r="AG1282" i="5"/>
  <c r="AG1283" i="5"/>
  <c r="AG1284" i="5"/>
  <c r="AG1285" i="5"/>
  <c r="AG1287" i="5"/>
  <c r="AG1288" i="5"/>
  <c r="AG1289" i="5"/>
  <c r="AG1292" i="5"/>
  <c r="AG1293" i="5"/>
  <c r="AG1294" i="5"/>
  <c r="AG1295" i="5"/>
  <c r="AG1296" i="5"/>
  <c r="AG1297" i="5"/>
  <c r="AG1298" i="5"/>
  <c r="AG1299" i="5"/>
  <c r="AG1300" i="5"/>
  <c r="AG1302" i="5"/>
  <c r="AG1303" i="5"/>
  <c r="AG1304" i="5"/>
  <c r="AG1305" i="5"/>
  <c r="AG1306" i="5"/>
  <c r="AG1307" i="5"/>
  <c r="AG1308" i="5"/>
  <c r="AG1309" i="5"/>
  <c r="AG1310" i="5"/>
  <c r="AG1311" i="5"/>
  <c r="AG1312" i="5"/>
  <c r="AG1313" i="5"/>
  <c r="AG1314" i="5"/>
  <c r="AG1315" i="5"/>
  <c r="AG1316" i="5"/>
  <c r="AG1317" i="5"/>
  <c r="AG1318" i="5"/>
  <c r="AG1319" i="5"/>
  <c r="AG1320" i="5"/>
  <c r="AG1321" i="5"/>
  <c r="AG1322" i="5"/>
  <c r="AG1323" i="5"/>
  <c r="AG1324" i="5"/>
  <c r="AG1325" i="5"/>
  <c r="AG1326" i="5"/>
  <c r="AG1327" i="5"/>
  <c r="AG1328" i="5"/>
  <c r="AG1329" i="5"/>
  <c r="AG1330" i="5"/>
  <c r="AG1331" i="5"/>
  <c r="AG1332" i="5"/>
  <c r="AG1333" i="5"/>
  <c r="AG1334" i="5"/>
  <c r="AG1335" i="5"/>
  <c r="AG1336" i="5"/>
  <c r="AG1337" i="5"/>
  <c r="AG1338" i="5"/>
  <c r="AG1339" i="5"/>
  <c r="AG1340" i="5"/>
  <c r="AG1341" i="5"/>
  <c r="AG1342" i="5"/>
  <c r="AG1343" i="5"/>
  <c r="AG1344" i="5"/>
  <c r="AG1345" i="5"/>
  <c r="AG1346" i="5"/>
  <c r="AG1347" i="5"/>
  <c r="AG1348" i="5"/>
  <c r="AG1350" i="5"/>
  <c r="AG1351" i="5"/>
  <c r="AG1352" i="5"/>
  <c r="AG1353" i="5"/>
  <c r="AG1354" i="5"/>
  <c r="AG1355" i="5"/>
  <c r="AG1356" i="5"/>
  <c r="AG1357" i="5"/>
  <c r="AG1359" i="5"/>
  <c r="AG1360" i="5"/>
  <c r="AG1361" i="5"/>
  <c r="AG1362" i="5"/>
  <c r="AG1363" i="5"/>
  <c r="AG1364" i="5"/>
  <c r="AG1365" i="5"/>
  <c r="AG1366" i="5"/>
  <c r="AG1367" i="5"/>
  <c r="AG1368" i="5"/>
  <c r="AG1369" i="5"/>
  <c r="AG1370" i="5"/>
  <c r="AG1371" i="5"/>
  <c r="AG1372" i="5"/>
  <c r="AG1373" i="5"/>
  <c r="AG1374" i="5"/>
  <c r="AG1375" i="5"/>
  <c r="AG1376" i="5"/>
  <c r="AG1377" i="5"/>
  <c r="AG1378" i="5"/>
  <c r="AG1379" i="5"/>
  <c r="AG1380" i="5"/>
  <c r="AG1381" i="5"/>
  <c r="AG1382" i="5"/>
  <c r="AG1383" i="5"/>
  <c r="AG1384" i="5"/>
  <c r="AG1385" i="5"/>
  <c r="AG1386" i="5"/>
  <c r="AG1387" i="5"/>
  <c r="AG1388" i="5"/>
  <c r="AG1389" i="5"/>
  <c r="AG1390" i="5"/>
  <c r="AG1391" i="5"/>
  <c r="AG1392" i="5"/>
  <c r="AG1393" i="5"/>
  <c r="AG1394" i="5"/>
  <c r="AG1395" i="5"/>
  <c r="AG1396" i="5"/>
  <c r="AG1397" i="5"/>
  <c r="AG1398" i="5"/>
  <c r="AG1399" i="5"/>
  <c r="AG1400" i="5"/>
  <c r="AG1402" i="5"/>
  <c r="AG1403" i="5"/>
  <c r="AG1404" i="5"/>
  <c r="AG1405" i="5"/>
  <c r="AG1406" i="5"/>
  <c r="AG1407" i="5"/>
  <c r="AG1408" i="5"/>
  <c r="AG1409" i="5"/>
  <c r="AG1410" i="5"/>
  <c r="AG1411" i="5"/>
  <c r="AG1412" i="5"/>
  <c r="AG1413" i="5"/>
  <c r="AG1414" i="5"/>
  <c r="AG1415" i="5"/>
  <c r="AG1416" i="5"/>
  <c r="AG1417" i="5"/>
  <c r="AG1418" i="5"/>
  <c r="AG1419" i="5"/>
  <c r="AG1420" i="5"/>
  <c r="AG1421" i="5"/>
  <c r="AG1422" i="5"/>
  <c r="AG1423" i="5"/>
  <c r="AG1424" i="5"/>
  <c r="AG1425" i="5"/>
  <c r="AG1426" i="5"/>
  <c r="AG1427" i="5"/>
  <c r="AG1428" i="5"/>
  <c r="AG1429" i="5"/>
  <c r="AG1430" i="5"/>
  <c r="AG1431" i="5"/>
  <c r="AG1432" i="5"/>
  <c r="AG1433" i="5"/>
  <c r="AG1434" i="5"/>
  <c r="AG1435" i="5"/>
  <c r="AG1436" i="5"/>
  <c r="AG1437" i="5"/>
  <c r="AG1438" i="5"/>
  <c r="AG1439" i="5"/>
  <c r="AG1440" i="5"/>
  <c r="AG1441" i="5"/>
  <c r="AG1442" i="5"/>
  <c r="AG1443" i="5"/>
  <c r="AG1444" i="5"/>
  <c r="AG1445" i="5"/>
  <c r="AG1446" i="5"/>
  <c r="AG1447" i="5"/>
  <c r="AG1448" i="5"/>
  <c r="AG1449" i="5"/>
  <c r="AG1450" i="5"/>
  <c r="AG1451" i="5"/>
  <c r="AG1452" i="5"/>
  <c r="AG1453" i="5"/>
  <c r="AG1454" i="5"/>
  <c r="AG1455" i="5"/>
  <c r="AG1456" i="5"/>
  <c r="AG1457" i="5"/>
  <c r="AG1458" i="5"/>
  <c r="AG1459" i="5"/>
  <c r="AG1460" i="5"/>
  <c r="AG1461" i="5"/>
  <c r="AG1462" i="5"/>
  <c r="AG1463" i="5"/>
  <c r="AG1464" i="5"/>
  <c r="AG1465" i="5"/>
  <c r="AG1466" i="5"/>
  <c r="AG1467" i="5"/>
  <c r="AG1468" i="5"/>
  <c r="AG1469" i="5"/>
  <c r="AG1470" i="5"/>
  <c r="AG1471" i="5"/>
  <c r="AG1472" i="5"/>
  <c r="AG1473" i="5"/>
  <c r="AG1474" i="5"/>
  <c r="AG1475" i="5"/>
  <c r="AG1476" i="5"/>
  <c r="AG1477" i="5"/>
  <c r="AG1478" i="5"/>
  <c r="AG1479" i="5"/>
  <c r="AG1480" i="5"/>
  <c r="AG1481" i="5"/>
  <c r="AG1482" i="5"/>
  <c r="AG1483" i="5"/>
  <c r="AG1484" i="5"/>
  <c r="AG1486" i="5"/>
  <c r="AG1487" i="5"/>
  <c r="AG1488" i="5"/>
  <c r="AG1489" i="5"/>
  <c r="AG1490" i="5"/>
  <c r="AG1491" i="5"/>
  <c r="AG1492" i="5"/>
  <c r="AG1493" i="5"/>
  <c r="AG1494" i="5"/>
  <c r="AG1495" i="5"/>
  <c r="AG1496" i="5"/>
  <c r="AG1497" i="5"/>
  <c r="AG1498" i="5"/>
  <c r="AG1499" i="5"/>
  <c r="AG1500" i="5"/>
  <c r="AG1501" i="5"/>
  <c r="AG1502" i="5"/>
  <c r="AG1503" i="5"/>
  <c r="AG1504" i="5"/>
  <c r="AG1505" i="5"/>
  <c r="AG1506" i="5"/>
  <c r="AG1507" i="5"/>
  <c r="AG1508" i="5"/>
  <c r="AG1509" i="5"/>
  <c r="AG1510" i="5"/>
  <c r="AG1511" i="5"/>
  <c r="AG1512" i="5"/>
  <c r="AG1513" i="5"/>
  <c r="AG1514" i="5"/>
  <c r="AG1515" i="5"/>
  <c r="AG1516" i="5"/>
  <c r="AG1517" i="5"/>
  <c r="AG1518" i="5"/>
  <c r="AG1519" i="5"/>
  <c r="AG1520" i="5"/>
  <c r="AG1521" i="5"/>
  <c r="AG1522" i="5"/>
  <c r="AG1523" i="5"/>
  <c r="AG1524" i="5"/>
  <c r="AG1525" i="5"/>
  <c r="AG1526" i="5"/>
  <c r="AG1527" i="5"/>
  <c r="AG1528" i="5"/>
  <c r="AG1529" i="5"/>
  <c r="AG1530" i="5"/>
  <c r="AG1531" i="5"/>
  <c r="AG1532" i="5"/>
  <c r="AG1533" i="5"/>
  <c r="AG1534" i="5"/>
  <c r="AG1535" i="5"/>
  <c r="AG1537" i="5"/>
  <c r="AG1538" i="5"/>
  <c r="AG1539" i="5"/>
  <c r="AG1540" i="5"/>
  <c r="AG1541" i="5"/>
  <c r="AG1542" i="5"/>
  <c r="AG1543" i="5"/>
  <c r="AG1544" i="5"/>
  <c r="AG1545" i="5"/>
  <c r="AG1546" i="5"/>
  <c r="AG1547" i="5"/>
  <c r="AG1548" i="5"/>
  <c r="AG1549" i="5"/>
  <c r="AG1550" i="5"/>
  <c r="AG1551" i="5"/>
  <c r="AG1552" i="5"/>
  <c r="AG1553" i="5"/>
  <c r="AG1554" i="5"/>
  <c r="AG1555" i="5"/>
  <c r="AG1556" i="5"/>
  <c r="AG1558" i="5"/>
  <c r="AG1559" i="5"/>
  <c r="AG1560" i="5"/>
  <c r="AG1561" i="5"/>
  <c r="AG1562" i="5"/>
  <c r="AG1564" i="5"/>
  <c r="AG1565" i="5"/>
  <c r="AG1566" i="5"/>
  <c r="AG1567" i="5"/>
  <c r="AG1568" i="5"/>
  <c r="AG1569" i="5"/>
  <c r="AG1570" i="5"/>
  <c r="AG1571" i="5"/>
  <c r="AG1572" i="5"/>
  <c r="AG1573" i="5"/>
  <c r="AG1574" i="5"/>
  <c r="AG1575" i="5"/>
  <c r="AG1576" i="5"/>
  <c r="AG1577" i="5"/>
  <c r="AG1578" i="5"/>
  <c r="AG1579" i="5"/>
  <c r="AG1580" i="5"/>
  <c r="AG1581" i="5"/>
  <c r="AG1582" i="5"/>
  <c r="AG1583" i="5"/>
  <c r="AG1584" i="5"/>
  <c r="AG1585" i="5"/>
  <c r="AG1586" i="5"/>
  <c r="AG1587" i="5"/>
  <c r="AG1588" i="5"/>
  <c r="AG1589" i="5"/>
  <c r="AG1590" i="5"/>
  <c r="AG1591" i="5"/>
  <c r="AG1592" i="5"/>
  <c r="AG1593" i="5"/>
  <c r="AG1594" i="5"/>
  <c r="AG1595" i="5"/>
  <c r="AG1597" i="5"/>
  <c r="AG1598" i="5"/>
  <c r="AG1599" i="5"/>
  <c r="AG1600" i="5"/>
  <c r="AG1601" i="5"/>
  <c r="AG1603" i="5"/>
  <c r="AG1604" i="5"/>
  <c r="AG1605" i="5"/>
  <c r="AG1606" i="5"/>
  <c r="AG1607" i="5"/>
  <c r="AG1608" i="5"/>
  <c r="AG1609" i="5"/>
  <c r="AG1610" i="5"/>
  <c r="AG1612" i="5"/>
  <c r="AG1613" i="5"/>
  <c r="AG1614" i="5"/>
  <c r="AG1615" i="5"/>
  <c r="AG1616" i="5"/>
  <c r="AG1617" i="5"/>
  <c r="AG1618" i="5"/>
  <c r="AG1619" i="5"/>
  <c r="AG1620" i="5"/>
  <c r="AG1621" i="5"/>
  <c r="AG1622" i="5"/>
  <c r="AG1623" i="5"/>
  <c r="AG1624" i="5"/>
  <c r="AG1625" i="5"/>
  <c r="AG1626" i="5"/>
  <c r="AG1627" i="5"/>
  <c r="AG1628" i="5"/>
  <c r="AG1629" i="5"/>
  <c r="AG1630" i="5"/>
  <c r="AG1631" i="5"/>
  <c r="AG1632" i="5"/>
  <c r="AG1633" i="5"/>
  <c r="AG1634" i="5"/>
  <c r="AG1635" i="5"/>
  <c r="AG1636" i="5"/>
  <c r="AG1637" i="5"/>
  <c r="AG1638" i="5"/>
  <c r="AG1639" i="5"/>
  <c r="AG1640" i="5"/>
  <c r="AG1641" i="5"/>
  <c r="AG1643" i="5"/>
  <c r="AG1644" i="5"/>
  <c r="AG1645" i="5"/>
  <c r="AG1646" i="5"/>
  <c r="AG1647" i="5"/>
  <c r="AG1648" i="5"/>
  <c r="AG1649" i="5"/>
  <c r="AG1651" i="5"/>
  <c r="AG1652" i="5"/>
  <c r="AG1653" i="5"/>
  <c r="AG1654" i="5"/>
  <c r="AG1655" i="5"/>
  <c r="AG1656" i="5"/>
  <c r="AG1658" i="5"/>
  <c r="AG1659" i="5"/>
  <c r="AG1660" i="5"/>
  <c r="AG1661" i="5"/>
  <c r="AG1662" i="5"/>
  <c r="AG1663" i="5"/>
  <c r="AG1664" i="5"/>
  <c r="AG1665" i="5"/>
  <c r="AG1666" i="5"/>
  <c r="AG1667" i="5"/>
  <c r="AG1668" i="5"/>
  <c r="AG1669" i="5"/>
  <c r="AG1670" i="5"/>
  <c r="AG1671" i="5"/>
  <c r="AG1672" i="5"/>
  <c r="AG1673" i="5"/>
  <c r="AG1674" i="5"/>
  <c r="AG1675" i="5"/>
  <c r="AG1676" i="5"/>
  <c r="AG1677" i="5"/>
  <c r="AG1678" i="5"/>
  <c r="AG1679" i="5"/>
  <c r="AG1680" i="5"/>
  <c r="AG1681" i="5"/>
  <c r="AG1682" i="5"/>
  <c r="AG1683" i="5"/>
  <c r="AG1686" i="5"/>
  <c r="AG1687" i="5"/>
  <c r="AG1689" i="5"/>
  <c r="AG1690" i="5"/>
  <c r="AG1691" i="5"/>
  <c r="AG1692" i="5"/>
  <c r="AG1693" i="5"/>
  <c r="AG1694" i="5"/>
  <c r="AG1695" i="5"/>
  <c r="AG1696" i="5"/>
  <c r="AG1697" i="5"/>
  <c r="AG1698" i="5"/>
  <c r="AG1699" i="5"/>
  <c r="AG1700" i="5"/>
  <c r="AG1701" i="5"/>
  <c r="AG1703" i="5"/>
  <c r="AG1704" i="5"/>
  <c r="AG1705" i="5"/>
  <c r="AG1706" i="5"/>
  <c r="AG1707" i="5"/>
  <c r="AG1708" i="5"/>
  <c r="AG1709" i="5"/>
  <c r="AG1710" i="5"/>
  <c r="AG1711" i="5"/>
  <c r="AG1712" i="5"/>
  <c r="AG1713" i="5"/>
  <c r="AG1714" i="5"/>
  <c r="AG1715" i="5"/>
  <c r="AG1716" i="5"/>
  <c r="AG1717" i="5"/>
  <c r="AG1718" i="5"/>
  <c r="AG1719" i="5"/>
  <c r="AG1720" i="5"/>
  <c r="AG1721" i="5"/>
  <c r="AG1722" i="5"/>
  <c r="AG1723" i="5"/>
  <c r="AG1724" i="5"/>
  <c r="AG1725" i="5"/>
  <c r="AG1726" i="5"/>
  <c r="AG1727" i="5"/>
  <c r="AG1728" i="5"/>
  <c r="AG1729" i="5"/>
  <c r="AG1730" i="5"/>
  <c r="AG1731" i="5"/>
  <c r="AG1732" i="5"/>
  <c r="AG1733" i="5"/>
  <c r="AG1734" i="5"/>
  <c r="AG1735" i="5"/>
  <c r="AG1737" i="5"/>
  <c r="AG1738" i="5"/>
  <c r="AG1739" i="5"/>
  <c r="AG1740" i="5"/>
  <c r="AG1741" i="5"/>
  <c r="AG1742" i="5"/>
  <c r="AG1745" i="5"/>
  <c r="AG1746" i="5"/>
  <c r="AG1747" i="5"/>
  <c r="AG1748" i="5"/>
  <c r="AG1749" i="5"/>
  <c r="AG1750" i="5"/>
  <c r="AG1751" i="5"/>
  <c r="AG1752" i="5"/>
  <c r="AG1753" i="5"/>
  <c r="AG1754" i="5"/>
  <c r="AG1755" i="5"/>
  <c r="AG1756" i="5"/>
  <c r="AG1757" i="5"/>
  <c r="AG1758" i="5"/>
  <c r="AG1759" i="5"/>
  <c r="AG1760" i="5"/>
  <c r="AG1761" i="5"/>
  <c r="AG1763" i="5"/>
  <c r="AG1765" i="5"/>
  <c r="AG1766" i="5"/>
  <c r="AG1768" i="5"/>
  <c r="AG1769" i="5"/>
  <c r="AG1770" i="5"/>
  <c r="AG1771" i="5"/>
  <c r="AG1772" i="5"/>
  <c r="AG1773" i="5"/>
  <c r="AG1774" i="5"/>
  <c r="AG1775" i="5"/>
  <c r="AG1776" i="5"/>
  <c r="AG1777" i="5"/>
  <c r="AG1778" i="5"/>
  <c r="AG1779" i="5"/>
  <c r="AG1780" i="5"/>
  <c r="AG1781" i="5"/>
  <c r="AG1782" i="5"/>
  <c r="AG1783" i="5"/>
  <c r="AG1784" i="5"/>
  <c r="AG1785" i="5"/>
  <c r="AG1786" i="5"/>
  <c r="AG1788" i="5"/>
  <c r="AG1789" i="5"/>
  <c r="AG1790" i="5"/>
  <c r="AG1791" i="5"/>
  <c r="AG1792" i="5"/>
  <c r="AG1793" i="5"/>
  <c r="AG1796" i="5"/>
  <c r="AG1797" i="5"/>
  <c r="AG1798" i="5"/>
  <c r="AG1799" i="5"/>
  <c r="AG1801" i="5"/>
  <c r="AG1802" i="5"/>
  <c r="AG1803" i="5"/>
  <c r="AG1804" i="5"/>
  <c r="AG1805" i="5"/>
  <c r="AG1806" i="5"/>
  <c r="AG1807" i="5"/>
  <c r="AG1808" i="5"/>
  <c r="AG1809" i="5"/>
  <c r="AG1810" i="5"/>
  <c r="AG1811" i="5"/>
  <c r="AG1812" i="5"/>
  <c r="AG1813" i="5"/>
  <c r="AG1814" i="5"/>
  <c r="AG1816" i="5"/>
  <c r="AG1817" i="5"/>
  <c r="AG1819" i="5"/>
  <c r="AG1820" i="5"/>
  <c r="AG1821" i="5"/>
  <c r="AG1822" i="5"/>
  <c r="AG1823" i="5"/>
  <c r="AG1826" i="5"/>
  <c r="AG1827" i="5"/>
  <c r="AG1828" i="5"/>
  <c r="AG1829" i="5"/>
  <c r="AG1830" i="5"/>
  <c r="AG1832" i="5"/>
  <c r="AG1834" i="5"/>
  <c r="AG1836" i="5"/>
  <c r="AG1837" i="5"/>
  <c r="AG1838" i="5"/>
  <c r="AG1839" i="5"/>
  <c r="AG86" i="5"/>
  <c r="AG1840" i="5"/>
  <c r="AG1841" i="5"/>
  <c r="AG1842" i="5"/>
  <c r="AG1845" i="5"/>
  <c r="AG1846" i="5"/>
  <c r="AG1847" i="5"/>
  <c r="AG1848" i="5"/>
  <c r="AG1849" i="5"/>
  <c r="AG1850" i="5"/>
  <c r="AG1851" i="5"/>
  <c r="AG1854" i="5"/>
  <c r="AG1855" i="5"/>
  <c r="AG1856" i="5"/>
  <c r="AG1857" i="5"/>
  <c r="AG1858" i="5"/>
  <c r="AG1860" i="5"/>
  <c r="AG1862" i="5"/>
  <c r="AG1864" i="5"/>
  <c r="AG1865" i="5"/>
  <c r="AG1866" i="5"/>
  <c r="AG1867" i="5"/>
  <c r="AG1868" i="5"/>
  <c r="AG1869" i="5"/>
  <c r="AG1870" i="5"/>
  <c r="AG1871" i="5"/>
  <c r="AG1872" i="5"/>
  <c r="AG1873" i="5"/>
  <c r="AG1874" i="5"/>
  <c r="AG1875" i="5"/>
  <c r="AG1876" i="5"/>
  <c r="AG1878" i="5"/>
  <c r="AG1879" i="5"/>
  <c r="AG1880" i="5"/>
  <c r="AG1881" i="5"/>
  <c r="AG1882" i="5"/>
  <c r="AG1883" i="5"/>
  <c r="AG1884" i="5"/>
  <c r="AG1885" i="5"/>
  <c r="AG1886" i="5"/>
  <c r="AG1887" i="5"/>
  <c r="AG1888" i="5"/>
  <c r="AG1889" i="5"/>
  <c r="AG1890" i="5"/>
  <c r="AG1891" i="5"/>
  <c r="AG1892" i="5"/>
  <c r="AG1893" i="5"/>
  <c r="AG1894" i="5"/>
  <c r="AG1896" i="5"/>
  <c r="AG1897" i="5"/>
  <c r="AG1898" i="5"/>
  <c r="AG1899" i="5"/>
  <c r="AG1900" i="5"/>
  <c r="AG1901" i="5"/>
  <c r="AG1902" i="5"/>
  <c r="AG1903" i="5"/>
  <c r="AG1904" i="5"/>
  <c r="AG1905" i="5"/>
  <c r="AG1906" i="5"/>
  <c r="AG1907" i="5"/>
  <c r="AG1908" i="5"/>
  <c r="AG1909" i="5"/>
  <c r="AG1910" i="5"/>
  <c r="AG1911" i="5"/>
  <c r="AG1912" i="5"/>
  <c r="AG1913" i="5"/>
  <c r="AG1914" i="5"/>
  <c r="AG1915" i="5"/>
  <c r="AG1916" i="5"/>
  <c r="AG1917" i="5"/>
  <c r="AG1918" i="5"/>
  <c r="AG1919" i="5"/>
  <c r="AG1920" i="5"/>
  <c r="AG1921" i="5"/>
  <c r="AG1924" i="5"/>
  <c r="AG1925" i="5"/>
  <c r="AG1927" i="5"/>
  <c r="AG1928" i="5"/>
  <c r="AG1929" i="5"/>
  <c r="AG1930" i="5"/>
  <c r="AG1931" i="5"/>
  <c r="AG1932" i="5"/>
  <c r="AG1933" i="5"/>
  <c r="AG1934" i="5"/>
  <c r="AG1935" i="5"/>
  <c r="AG1936" i="5"/>
  <c r="AG1937" i="5"/>
  <c r="AG1938" i="5"/>
  <c r="AG1939" i="5"/>
  <c r="AG1940" i="5"/>
  <c r="AG1941" i="5"/>
  <c r="AG1942" i="5"/>
  <c r="AG1943" i="5"/>
  <c r="AG1944" i="5"/>
  <c r="AG1945" i="5"/>
  <c r="AG1946" i="5"/>
  <c r="AG1947" i="5"/>
  <c r="AG1948" i="5"/>
  <c r="AG1949" i="5"/>
  <c r="AG1952" i="5"/>
  <c r="AG1956" i="5"/>
  <c r="AG1957" i="5"/>
  <c r="AG1958" i="5"/>
  <c r="AG1959" i="5"/>
  <c r="AG1960" i="5"/>
  <c r="AG1961" i="5"/>
  <c r="AG1962" i="5"/>
  <c r="AG1963" i="5"/>
  <c r="AG1964" i="5"/>
  <c r="AG1965" i="5"/>
  <c r="AG1966" i="5"/>
  <c r="AG1967" i="5"/>
  <c r="AG1968" i="5"/>
  <c r="AG1969" i="5"/>
  <c r="AG1970" i="5"/>
  <c r="AG1971" i="5"/>
  <c r="AG1972" i="5"/>
  <c r="AG1973" i="5"/>
  <c r="AG1974" i="5"/>
  <c r="AG1975" i="5"/>
  <c r="AG1976" i="5"/>
  <c r="AG1977" i="5"/>
  <c r="AG1978" i="5"/>
  <c r="AG1979" i="5"/>
  <c r="AG1980" i="5"/>
  <c r="AG1983" i="5"/>
  <c r="AG1984" i="5"/>
  <c r="AG1985" i="5"/>
  <c r="AG1986" i="5"/>
  <c r="AG1987" i="5"/>
  <c r="AG1988" i="5"/>
  <c r="AG1989" i="5"/>
  <c r="AG1990" i="5"/>
  <c r="AG1991" i="5"/>
  <c r="AG1992" i="5"/>
  <c r="AG1993" i="5"/>
  <c r="AG1994" i="5"/>
  <c r="AG1995" i="5"/>
  <c r="AG1996" i="5"/>
  <c r="AG1997" i="5"/>
  <c r="AG1998" i="5"/>
  <c r="AG1999" i="5"/>
  <c r="AG2001" i="5"/>
  <c r="AG2002" i="5"/>
  <c r="AG2003" i="5"/>
  <c r="AG2004" i="5"/>
  <c r="AG2005" i="5"/>
  <c r="AG2006" i="5"/>
  <c r="AG2007" i="5"/>
  <c r="AG2008" i="5"/>
  <c r="AG2009" i="5"/>
  <c r="AG2010" i="5"/>
  <c r="AG2011" i="5"/>
  <c r="AG2012" i="5"/>
  <c r="AG2013" i="5"/>
  <c r="AG2014" i="5"/>
  <c r="AG2016" i="5"/>
  <c r="AG2018" i="5"/>
  <c r="AG2019" i="5"/>
  <c r="AG2020" i="5"/>
  <c r="AG2021" i="5"/>
  <c r="AG2022" i="5"/>
  <c r="AG2023" i="5"/>
  <c r="AG2024" i="5"/>
  <c r="AG2025" i="5"/>
  <c r="AG2026" i="5"/>
  <c r="AG2027" i="5"/>
  <c r="AG2028" i="5"/>
  <c r="AG2029" i="5"/>
  <c r="AG2031" i="5"/>
  <c r="AG2032" i="5"/>
  <c r="AG2033" i="5"/>
  <c r="AG2034" i="5"/>
  <c r="AG2035" i="5"/>
  <c r="AG2037" i="5"/>
  <c r="AG2038" i="5"/>
  <c r="AG2039" i="5"/>
  <c r="AG2041" i="5"/>
  <c r="AG2042" i="5"/>
  <c r="AG2043" i="5"/>
  <c r="AG2044" i="5"/>
  <c r="AG2045" i="5"/>
  <c r="AG2046" i="5"/>
  <c r="AG2047" i="5"/>
  <c r="AG2048" i="5"/>
  <c r="AG2049" i="5"/>
  <c r="AG2051" i="5"/>
  <c r="AG2052" i="5"/>
  <c r="AG2053" i="5"/>
  <c r="AG2054" i="5"/>
  <c r="AG2055" i="5"/>
  <c r="AG2056" i="5"/>
  <c r="AG2057" i="5"/>
  <c r="AG2058" i="5"/>
  <c r="AG2059" i="5"/>
  <c r="AG2060" i="5"/>
  <c r="AG2061" i="5"/>
  <c r="AG2062" i="5"/>
  <c r="AG2063" i="5"/>
  <c r="AG2064" i="5"/>
  <c r="AG2065" i="5"/>
  <c r="AG2066" i="5"/>
  <c r="AG2067" i="5"/>
  <c r="AG2068" i="5"/>
  <c r="AG2069" i="5"/>
  <c r="AG2070" i="5"/>
  <c r="AG2071" i="5"/>
  <c r="AG2072" i="5"/>
  <c r="AG2073" i="5"/>
  <c r="AG2074" i="5"/>
  <c r="AG2075" i="5"/>
  <c r="AG2076" i="5"/>
  <c r="AG2077" i="5"/>
  <c r="AG2078" i="5"/>
  <c r="AG2079" i="5"/>
  <c r="AG2080" i="5"/>
  <c r="AG2081" i="5"/>
  <c r="AG2082" i="5"/>
  <c r="AG2083" i="5"/>
  <c r="AG2084" i="5"/>
  <c r="AG2085" i="5"/>
  <c r="AG2086" i="5"/>
  <c r="AG2087" i="5"/>
  <c r="AG2088" i="5"/>
  <c r="AG2089" i="5"/>
  <c r="AG2090" i="5"/>
  <c r="AG2091" i="5"/>
  <c r="AG2092" i="5"/>
  <c r="AG2093" i="5"/>
  <c r="AG2094" i="5"/>
  <c r="AG2095" i="5"/>
  <c r="AG2096" i="5"/>
  <c r="AG2097" i="5"/>
  <c r="AG2098" i="5"/>
  <c r="AG2099" i="5"/>
  <c r="AG2100" i="5"/>
  <c r="AG2101" i="5"/>
  <c r="AG2102" i="5"/>
  <c r="AG2103" i="5"/>
  <c r="AG2104" i="5"/>
  <c r="AG2105" i="5"/>
  <c r="AG2106" i="5"/>
  <c r="AG2107" i="5"/>
  <c r="AG2108" i="5"/>
  <c r="AG2109" i="5"/>
  <c r="AG2110" i="5"/>
  <c r="AG2111" i="5"/>
  <c r="AG2112" i="5"/>
  <c r="AG2113" i="5"/>
  <c r="AG2114" i="5"/>
  <c r="AG2115" i="5"/>
  <c r="AG2116" i="5"/>
  <c r="AG2117" i="5"/>
  <c r="AG2118" i="5"/>
  <c r="AG2119" i="5"/>
  <c r="AG2120" i="5"/>
  <c r="AG2121" i="5"/>
  <c r="AG2122" i="5"/>
  <c r="AG2123" i="5"/>
  <c r="AG2124" i="5"/>
  <c r="AG2125" i="5"/>
  <c r="AG2126" i="5"/>
  <c r="AG2127" i="5"/>
  <c r="AG2128" i="5"/>
  <c r="AG2129" i="5"/>
  <c r="AG2130" i="5"/>
  <c r="AG2131" i="5"/>
  <c r="AG2132" i="5"/>
  <c r="AG2133" i="5"/>
  <c r="AG2134" i="5"/>
  <c r="AG2135" i="5"/>
  <c r="AG2136" i="5"/>
  <c r="AG2137" i="5"/>
  <c r="AG2138" i="5"/>
  <c r="AG2139" i="5"/>
  <c r="AG2140" i="5"/>
  <c r="AG2141" i="5"/>
  <c r="AG2142" i="5"/>
  <c r="AG2143" i="5"/>
  <c r="AG2145" i="5"/>
  <c r="AG2146" i="5"/>
  <c r="AG2147" i="5"/>
  <c r="AG2148" i="5"/>
  <c r="AG2149" i="5"/>
  <c r="AG2150" i="5"/>
  <c r="AG2151" i="5"/>
  <c r="AG2152" i="5"/>
  <c r="AG2153" i="5"/>
  <c r="AG2154" i="5"/>
  <c r="AG2155" i="5"/>
  <c r="AG2156" i="5"/>
  <c r="AG2157" i="5"/>
  <c r="AG2158" i="5"/>
  <c r="AG2159" i="5"/>
  <c r="AG2160" i="5"/>
  <c r="AG2161" i="5"/>
  <c r="AG2163" i="5"/>
  <c r="AG2164" i="5"/>
  <c r="AG2165" i="5"/>
  <c r="AG2166" i="5"/>
  <c r="AG2167" i="5"/>
  <c r="AG2168" i="5"/>
  <c r="AG2169" i="5"/>
  <c r="AG2170" i="5"/>
  <c r="AG2171" i="5"/>
  <c r="AG2172" i="5"/>
  <c r="AG2173" i="5"/>
  <c r="AG2174" i="5"/>
  <c r="AG2175" i="5"/>
  <c r="AG2176" i="5"/>
  <c r="AG2177" i="5"/>
  <c r="AG2178" i="5"/>
  <c r="AG2179" i="5"/>
  <c r="AG2180" i="5"/>
  <c r="AG2181" i="5"/>
  <c r="AG2182" i="5"/>
  <c r="AG2183" i="5"/>
  <c r="AG2184" i="5"/>
  <c r="AG2186" i="5"/>
  <c r="AG2187" i="5"/>
  <c r="AG2188" i="5"/>
  <c r="AG2189" i="5"/>
  <c r="AG2190" i="5"/>
  <c r="AG2191" i="5"/>
  <c r="AG2192" i="5"/>
  <c r="AG2193" i="5"/>
  <c r="AG2194" i="5"/>
  <c r="AG2195" i="5"/>
  <c r="AG2196" i="5"/>
  <c r="AG2197" i="5"/>
  <c r="AG2199" i="5"/>
  <c r="AG2200" i="5"/>
  <c r="AG2201" i="5"/>
  <c r="AG2202" i="5"/>
  <c r="AG2203" i="5"/>
  <c r="AG2204" i="5"/>
  <c r="AG2205" i="5"/>
  <c r="AG2206" i="5"/>
  <c r="AG2207" i="5"/>
  <c r="AG2208" i="5"/>
  <c r="AG2209" i="5"/>
  <c r="AG2210" i="5"/>
  <c r="AG2211" i="5"/>
  <c r="AG2212" i="5"/>
  <c r="AG2213" i="5"/>
  <c r="AG2214" i="5"/>
  <c r="AG2215" i="5"/>
  <c r="AG2216" i="5"/>
  <c r="AG2217" i="5"/>
  <c r="AG2218" i="5"/>
  <c r="AG2219" i="5"/>
  <c r="AG2220" i="5"/>
  <c r="AG2222" i="5"/>
  <c r="AG2223" i="5"/>
  <c r="AG2224" i="5"/>
  <c r="AG2225" i="5"/>
  <c r="AG2226" i="5"/>
  <c r="AG2227" i="5"/>
  <c r="AG2228" i="5"/>
  <c r="AG2229" i="5"/>
  <c r="AG2230" i="5"/>
  <c r="AG2231" i="5"/>
  <c r="AG2232" i="5"/>
  <c r="AG2233" i="5"/>
  <c r="AG2234" i="5"/>
  <c r="AG2235" i="5"/>
  <c r="AG2236" i="5"/>
  <c r="AG2237" i="5"/>
  <c r="AG2238" i="5"/>
  <c r="AG2239" i="5"/>
  <c r="AG2240" i="5"/>
  <c r="AG2241" i="5"/>
  <c r="AG2242" i="5"/>
  <c r="AG2243" i="5"/>
  <c r="AG2244" i="5"/>
  <c r="AG2245" i="5"/>
  <c r="AG2246" i="5"/>
  <c r="AG2247" i="5"/>
  <c r="AG2248" i="5"/>
  <c r="AG2249" i="5"/>
  <c r="AG2250" i="5"/>
  <c r="AG2251" i="5"/>
  <c r="AG2252" i="5"/>
  <c r="AG2253" i="5"/>
  <c r="AG2254" i="5"/>
  <c r="AG2255" i="5"/>
  <c r="AG2256" i="5"/>
  <c r="AG2257" i="5"/>
  <c r="AG2258" i="5"/>
  <c r="AG2259" i="5"/>
  <c r="AG2260" i="5"/>
  <c r="AG2261" i="5"/>
  <c r="AG2262" i="5"/>
  <c r="AG2263" i="5"/>
  <c r="AG2264" i="5"/>
  <c r="AG2265" i="5"/>
  <c r="AG2266" i="5"/>
  <c r="AG2267" i="5"/>
  <c r="AG2268" i="5"/>
  <c r="AG2269" i="5"/>
  <c r="AG2270" i="5"/>
  <c r="AG2271" i="5"/>
  <c r="AG2272" i="5"/>
  <c r="AG2273" i="5"/>
  <c r="AG2274" i="5"/>
  <c r="AG2275" i="5"/>
  <c r="AG2276" i="5"/>
  <c r="AG2277" i="5"/>
  <c r="AG2278" i="5"/>
  <c r="AG2279" i="5"/>
  <c r="AG2280" i="5"/>
  <c r="AG2281" i="5"/>
  <c r="AG2282" i="5"/>
  <c r="AG2283" i="5"/>
  <c r="AG2284" i="5"/>
  <c r="AG2285" i="5"/>
  <c r="AG2286" i="5"/>
  <c r="AG2287" i="5"/>
  <c r="AG2288" i="5"/>
  <c r="AG2289" i="5"/>
  <c r="AG2290" i="5"/>
  <c r="AG2291" i="5"/>
  <c r="AG2292" i="5"/>
  <c r="AG2293" i="5"/>
  <c r="AG2294" i="5"/>
  <c r="AG2295" i="5"/>
  <c r="AG2296" i="5"/>
  <c r="AG2297" i="5"/>
  <c r="AG2298" i="5"/>
  <c r="AG2299" i="5"/>
  <c r="AG980" i="5"/>
  <c r="AG1006" i="5"/>
  <c r="AG1014" i="5"/>
  <c r="AG1877" i="5"/>
  <c r="AG815" i="5"/>
  <c r="AG818" i="5"/>
  <c r="AG821" i="5"/>
  <c r="AG825" i="5"/>
  <c r="AG826" i="5"/>
  <c r="AG828" i="5"/>
  <c r="AG829" i="5"/>
  <c r="AG830" i="5"/>
  <c r="AG831" i="5"/>
  <c r="AG832" i="5"/>
  <c r="AG833" i="5"/>
  <c r="AG834" i="5"/>
  <c r="AG852" i="5"/>
  <c r="AG862" i="5"/>
  <c r="AG879" i="5"/>
  <c r="AG895" i="5"/>
  <c r="AG906" i="5"/>
  <c r="AG913" i="5"/>
  <c r="AG2323" i="5"/>
  <c r="AG2324" i="5"/>
  <c r="AG2325" i="5"/>
  <c r="AG2326" i="5"/>
  <c r="AG2327" i="5"/>
  <c r="AG2328" i="5"/>
  <c r="AG2329" i="5"/>
  <c r="AG2330" i="5"/>
  <c r="AG2331" i="5"/>
  <c r="AG2332" i="5"/>
  <c r="AG2335" i="5"/>
  <c r="AG2336" i="5"/>
  <c r="AG2337" i="5"/>
  <c r="AG2338" i="5"/>
  <c r="AG2339" i="5"/>
  <c r="AG2342" i="5"/>
  <c r="AG2343" i="5"/>
  <c r="AG2344" i="5"/>
  <c r="AG2345" i="5"/>
  <c r="AG2346" i="5"/>
  <c r="AG2347" i="5"/>
  <c r="AG2348" i="5"/>
  <c r="AG94" i="5"/>
  <c r="AG93" i="5"/>
  <c r="AP94" i="5"/>
  <c r="AH101" i="5"/>
  <c r="AP1227" i="5"/>
  <c r="AH831" i="5"/>
  <c r="AH830" i="5"/>
  <c r="AH829" i="5"/>
  <c r="AH1006" i="5"/>
  <c r="AH2299" i="5"/>
  <c r="AH2289" i="5"/>
  <c r="AH2287" i="5"/>
  <c r="AH2277" i="5"/>
  <c r="AH2275" i="5"/>
  <c r="AH2265" i="5"/>
  <c r="AH2263" i="5"/>
  <c r="AH2253" i="5"/>
  <c r="AH2251" i="5"/>
  <c r="AH2241" i="5"/>
  <c r="AH2239" i="5"/>
  <c r="AH2229" i="5"/>
  <c r="AH2227" i="5"/>
  <c r="AH2217" i="5"/>
  <c r="AH2215" i="5"/>
  <c r="AH2205" i="5"/>
  <c r="AH2203" i="5"/>
  <c r="AH2191" i="5"/>
  <c r="AH2181" i="5"/>
  <c r="AH2179" i="5"/>
  <c r="AH2169" i="5"/>
  <c r="AH2167" i="5"/>
  <c r="AH2157" i="5"/>
  <c r="AH2155" i="5"/>
  <c r="AH2145" i="5"/>
  <c r="AH2133" i="5"/>
  <c r="AH2121" i="5"/>
  <c r="AH2109" i="5"/>
  <c r="AH2097" i="5"/>
  <c r="AH2085" i="5"/>
  <c r="AH2073" i="5"/>
  <c r="AH2061" i="5"/>
  <c r="AH2051" i="5"/>
  <c r="AH2049" i="5"/>
  <c r="AH2039" i="5"/>
  <c r="AH2038" i="5"/>
  <c r="AH2037" i="5"/>
  <c r="AH2027" i="5"/>
  <c r="AH2026" i="5"/>
  <c r="AH2016" i="5"/>
  <c r="AH2014" i="5"/>
  <c r="AH2003" i="5"/>
  <c r="AH1994" i="5"/>
  <c r="AH1983" i="5"/>
  <c r="AH1972" i="5"/>
  <c r="AH1960" i="5"/>
  <c r="AH1948" i="5"/>
  <c r="AH1936" i="5"/>
  <c r="AH1925" i="5"/>
  <c r="AH1914" i="5"/>
  <c r="AH1902" i="5"/>
  <c r="AH1890" i="5"/>
  <c r="AH1878" i="5"/>
  <c r="AH1865" i="5"/>
  <c r="AH1853" i="5"/>
  <c r="AH1851" i="5"/>
  <c r="AH1840" i="5"/>
  <c r="AH1832" i="5"/>
  <c r="AH1830" i="5"/>
  <c r="AH1821" i="5"/>
  <c r="AH1819" i="5"/>
  <c r="AH1810" i="5"/>
  <c r="AH1808" i="5"/>
  <c r="AH1799" i="5"/>
  <c r="AH1797" i="5"/>
  <c r="AH1777" i="5"/>
  <c r="AH1765" i="5"/>
  <c r="AH1753" i="5"/>
  <c r="AH1741" i="5"/>
  <c r="AH1739" i="5"/>
  <c r="AH1729" i="5"/>
  <c r="AH1727" i="5"/>
  <c r="AH1718" i="5"/>
  <c r="AH1716" i="5"/>
  <c r="AH1706" i="5"/>
  <c r="AH1704" i="5"/>
  <c r="AH1694" i="5"/>
  <c r="AH1692" i="5"/>
  <c r="AH1682" i="5"/>
  <c r="AH1680" i="5"/>
  <c r="AH1672" i="5"/>
  <c r="AH1671" i="5"/>
  <c r="AH1670" i="5"/>
  <c r="AH1661" i="5"/>
  <c r="AH1660" i="5"/>
  <c r="AH1659" i="5"/>
  <c r="AH1649" i="5"/>
  <c r="AH1648" i="5"/>
  <c r="AH1639" i="5"/>
  <c r="AH1637" i="5"/>
  <c r="AH1627" i="5"/>
  <c r="AH1625" i="5"/>
  <c r="AH1615" i="5"/>
  <c r="AH1613" i="5"/>
  <c r="AH1593" i="5"/>
  <c r="AH1591" i="5"/>
  <c r="AH1581" i="5"/>
  <c r="AH1579" i="5"/>
  <c r="AH1570" i="5"/>
  <c r="AH1568" i="5"/>
  <c r="AH1558" i="5"/>
  <c r="AH1547" i="5"/>
  <c r="AH1534" i="5"/>
  <c r="AH1524" i="5"/>
  <c r="AH1522" i="5"/>
  <c r="AH1512" i="5"/>
  <c r="AH1510" i="5"/>
  <c r="AH1498" i="5"/>
  <c r="AH1490" i="5"/>
  <c r="AH1488" i="5"/>
  <c r="AH1478" i="5"/>
  <c r="AH1476" i="5"/>
  <c r="AH1468" i="5"/>
  <c r="AH1456" i="5"/>
  <c r="AH1446" i="5"/>
  <c r="AH1434" i="5"/>
  <c r="AH1423" i="5"/>
  <c r="AH1413" i="5"/>
  <c r="AH1402" i="5"/>
  <c r="AH1390" i="5"/>
  <c r="AH1379" i="5"/>
  <c r="AH1367" i="5"/>
  <c r="AH1355" i="5"/>
  <c r="AH1343" i="5"/>
  <c r="AH1330" i="5"/>
  <c r="AH1320" i="5"/>
  <c r="AH1318" i="5"/>
  <c r="AH1309" i="5"/>
  <c r="AH1307" i="5"/>
  <c r="AH1297" i="5"/>
  <c r="AH1295" i="5"/>
  <c r="AH1287" i="5"/>
  <c r="AH1285" i="5"/>
  <c r="AH1277" i="5"/>
  <c r="AH1276" i="5"/>
  <c r="AH1267" i="5"/>
  <c r="AH1265" i="5"/>
  <c r="AH1256" i="5"/>
  <c r="AH1254" i="5"/>
  <c r="AH1245" i="5"/>
  <c r="AH1243" i="5"/>
  <c r="AH1233" i="5"/>
  <c r="AH1222" i="5"/>
  <c r="AH1211" i="5"/>
  <c r="AH1199" i="5"/>
  <c r="AH1189" i="5"/>
  <c r="AH1154" i="5"/>
  <c r="AH1143" i="5"/>
  <c r="AH1141" i="5"/>
  <c r="AH1132" i="5"/>
  <c r="AH1131" i="5"/>
  <c r="AH1130" i="5"/>
  <c r="AH1120" i="5"/>
  <c r="AH1119" i="5"/>
  <c r="AH1118" i="5"/>
  <c r="AH1108" i="5"/>
  <c r="AH1107" i="5"/>
  <c r="AH1106" i="5"/>
  <c r="AH1096" i="5"/>
  <c r="AH1095" i="5"/>
  <c r="AH1094" i="5"/>
  <c r="AH1084" i="5"/>
  <c r="AH1083" i="5"/>
  <c r="AH1082" i="5"/>
  <c r="AH1072" i="5"/>
  <c r="AH1071" i="5"/>
  <c r="AH1070" i="5"/>
  <c r="AH1060" i="5"/>
  <c r="AH1058" i="5"/>
  <c r="AH1049" i="5"/>
  <c r="AH1048" i="5"/>
  <c r="AH1039" i="5"/>
  <c r="AH1038" i="5"/>
  <c r="AH1029" i="5"/>
  <c r="AH1027" i="5"/>
  <c r="AH1010" i="5"/>
  <c r="AH992" i="5"/>
  <c r="AH981" i="5"/>
  <c r="AH973" i="5"/>
  <c r="AH965" i="5"/>
  <c r="AH923" i="5"/>
  <c r="AH905" i="5"/>
  <c r="AH892" i="5"/>
  <c r="AH883" i="5"/>
  <c r="AH861" i="5"/>
  <c r="AH850" i="5"/>
  <c r="AH797" i="5"/>
  <c r="AH796" i="5"/>
  <c r="AH785" i="5"/>
  <c r="AH776" i="5"/>
  <c r="AH775" i="5"/>
  <c r="AH774" i="5"/>
  <c r="AH764" i="5"/>
  <c r="AH763" i="5"/>
  <c r="AH762" i="5"/>
  <c r="AH753" i="5"/>
  <c r="AH744" i="5"/>
  <c r="AH743" i="5"/>
  <c r="AH742" i="5"/>
  <c r="AH733" i="5"/>
  <c r="AH732" i="5"/>
  <c r="AH731" i="5"/>
  <c r="AH722" i="5"/>
  <c r="AH721" i="5"/>
  <c r="AH720" i="5"/>
  <c r="AH701" i="5"/>
  <c r="AH691" i="5"/>
  <c r="AH689" i="5"/>
  <c r="AH679" i="5"/>
  <c r="AH677" i="5"/>
  <c r="AH668" i="5"/>
  <c r="AH666" i="5"/>
  <c r="AH657" i="5"/>
  <c r="AH656" i="5"/>
  <c r="AH647" i="5"/>
  <c r="AH646" i="5"/>
  <c r="AH645" i="5"/>
  <c r="AH635" i="5"/>
  <c r="AH634" i="5"/>
  <c r="AH633" i="5"/>
  <c r="AH624" i="5"/>
  <c r="AH622" i="5"/>
  <c r="AH612" i="5"/>
  <c r="AH601" i="5"/>
  <c r="AH590" i="5"/>
  <c r="AH580" i="5"/>
  <c r="AH570" i="5"/>
  <c r="AH569" i="5"/>
  <c r="AH559" i="5"/>
  <c r="AH558" i="5"/>
  <c r="AH548" i="5"/>
  <c r="AH537" i="5"/>
  <c r="AH536" i="5"/>
  <c r="AH525" i="5"/>
  <c r="AH524" i="5"/>
  <c r="AH515" i="5"/>
  <c r="AH514" i="5"/>
  <c r="AH505" i="5"/>
  <c r="AH504" i="5"/>
  <c r="AH495" i="5"/>
  <c r="AH494" i="5"/>
  <c r="AH486" i="5"/>
  <c r="AH485" i="5"/>
  <c r="AH484" i="5"/>
  <c r="AH483" i="5"/>
  <c r="AH473" i="5"/>
  <c r="AH472" i="5"/>
  <c r="AH463" i="5"/>
  <c r="AH462" i="5"/>
  <c r="AH453" i="5"/>
  <c r="AH452" i="5"/>
  <c r="AH451" i="5"/>
  <c r="AH442" i="5"/>
  <c r="AH441" i="5"/>
  <c r="AH440" i="5"/>
  <c r="AH430" i="5"/>
  <c r="AH429" i="5"/>
  <c r="AH420" i="5"/>
  <c r="AH419" i="5"/>
  <c r="AH418" i="5"/>
  <c r="AH409" i="5"/>
  <c r="AH408" i="5"/>
  <c r="AH407" i="5"/>
  <c r="AH398" i="5"/>
  <c r="AH397" i="5"/>
  <c r="AH396" i="5"/>
  <c r="AH387" i="5"/>
  <c r="AH386" i="5"/>
  <c r="AH385" i="5"/>
  <c r="AH376" i="5"/>
  <c r="AH375" i="5"/>
  <c r="AH374" i="5"/>
  <c r="AH373" i="5"/>
  <c r="AH365" i="5"/>
  <c r="AH364" i="5"/>
  <c r="AH363" i="5"/>
  <c r="AH362" i="5"/>
  <c r="AH353" i="5"/>
  <c r="AH352" i="5"/>
  <c r="AH351" i="5"/>
  <c r="AH350" i="5"/>
  <c r="AH340" i="5"/>
  <c r="AH339" i="5"/>
  <c r="AH338" i="5"/>
  <c r="AH329" i="5"/>
  <c r="AH328" i="5"/>
  <c r="AH327" i="5"/>
  <c r="AH326" i="5"/>
  <c r="AH317" i="5"/>
  <c r="AH316" i="5"/>
  <c r="AH315" i="5"/>
  <c r="AH307" i="5"/>
  <c r="AH306" i="5"/>
  <c r="AH305" i="5"/>
  <c r="AH295" i="5"/>
  <c r="AH294" i="5"/>
  <c r="AH293" i="5"/>
  <c r="AH284" i="5"/>
  <c r="AH283" i="5"/>
  <c r="AH282" i="5"/>
  <c r="AH281" i="5"/>
  <c r="AH276" i="5"/>
  <c r="AH272" i="5"/>
  <c r="AH271" i="5"/>
  <c r="AH270" i="5"/>
  <c r="AH269" i="5"/>
  <c r="AH261" i="5"/>
  <c r="AH260" i="5"/>
  <c r="AH259" i="5"/>
  <c r="AH255" i="5"/>
  <c r="AH251" i="5"/>
  <c r="AH250" i="5"/>
  <c r="AH249" i="5"/>
  <c r="AH248" i="5"/>
  <c r="AH239" i="5"/>
  <c r="AH238" i="5"/>
  <c r="AH237" i="5"/>
  <c r="AH236" i="5"/>
  <c r="AH227" i="5"/>
  <c r="AH226" i="5"/>
  <c r="AH225" i="5"/>
  <c r="AH224" i="5"/>
  <c r="AH219" i="5"/>
  <c r="AH216" i="5"/>
  <c r="AH215" i="5"/>
  <c r="AH214" i="5"/>
  <c r="AH206" i="5"/>
  <c r="AH205" i="5"/>
  <c r="AH204" i="5"/>
  <c r="AH203" i="5"/>
  <c r="AH193" i="5"/>
  <c r="AH192" i="5"/>
  <c r="AH191" i="5"/>
  <c r="AH190" i="5"/>
  <c r="AH186" i="5"/>
  <c r="AH181" i="5"/>
  <c r="AH180" i="5"/>
  <c r="AH175" i="5"/>
  <c r="AH171" i="5"/>
  <c r="AH170" i="5"/>
  <c r="AH169" i="5"/>
  <c r="AH168" i="5"/>
  <c r="AH161" i="5"/>
  <c r="AH160" i="5"/>
  <c r="AH159" i="5"/>
  <c r="AH158" i="5"/>
  <c r="AH157" i="5"/>
  <c r="AH149" i="5"/>
  <c r="AH148" i="5"/>
  <c r="AH142" i="5"/>
  <c r="AH139" i="5"/>
  <c r="AH138" i="5"/>
  <c r="AH137" i="5"/>
  <c r="AH136" i="5"/>
  <c r="AH135" i="5"/>
  <c r="AH133" i="5"/>
  <c r="AH130" i="5"/>
  <c r="AH129" i="5"/>
  <c r="AH128" i="5"/>
  <c r="AH127" i="5"/>
  <c r="AH124" i="5"/>
  <c r="AH120" i="5"/>
  <c r="AH119" i="5"/>
  <c r="AH118" i="5"/>
  <c r="AH117" i="5"/>
  <c r="AH116" i="5"/>
  <c r="AH113" i="5"/>
  <c r="AH112" i="5"/>
  <c r="AH109" i="5"/>
  <c r="AH108" i="5"/>
  <c r="AH106" i="5"/>
  <c r="AH104" i="5"/>
  <c r="AH100" i="5"/>
  <c r="AH99" i="5"/>
  <c r="AH98" i="5"/>
  <c r="AH95" i="5"/>
  <c r="AP93" i="5"/>
  <c r="AO93" i="5" s="1"/>
  <c r="AH102" i="5"/>
  <c r="AH103" i="5"/>
  <c r="AH110" i="5"/>
  <c r="AH111" i="5"/>
  <c r="AH114" i="5"/>
  <c r="AH115" i="5"/>
  <c r="AH121" i="5"/>
  <c r="AH122" i="5"/>
  <c r="AH123" i="5"/>
  <c r="AH125" i="5"/>
  <c r="AH126" i="5"/>
  <c r="AH131" i="5"/>
  <c r="AH132" i="5"/>
  <c r="AH134" i="5"/>
  <c r="AH140" i="5"/>
  <c r="AH141" i="5"/>
  <c r="AH143" i="5"/>
  <c r="AH144" i="5"/>
  <c r="AH145" i="5"/>
  <c r="AH146" i="5"/>
  <c r="AH150" i="5"/>
  <c r="AH151" i="5"/>
  <c r="AH152" i="5"/>
  <c r="AH154" i="5"/>
  <c r="AH155" i="5"/>
  <c r="AH156" i="5"/>
  <c r="AH162" i="5"/>
  <c r="AH163" i="5"/>
  <c r="AH164" i="5"/>
  <c r="AH165" i="5"/>
  <c r="AH166" i="5"/>
  <c r="AH167" i="5"/>
  <c r="AH172" i="5"/>
  <c r="AH173" i="5"/>
  <c r="AH174" i="5"/>
  <c r="AH176" i="5"/>
  <c r="AH177" i="5"/>
  <c r="AH178" i="5"/>
  <c r="AH179" i="5"/>
  <c r="AH182" i="5"/>
  <c r="AH183" i="5"/>
  <c r="AH184" i="5"/>
  <c r="AH185" i="5"/>
  <c r="AH187" i="5"/>
  <c r="AH188" i="5"/>
  <c r="AH189" i="5"/>
  <c r="AH195" i="5"/>
  <c r="AH196" i="5"/>
  <c r="AH197" i="5"/>
  <c r="AH198" i="5"/>
  <c r="AH199" i="5"/>
  <c r="AH200" i="5"/>
  <c r="AH201" i="5"/>
  <c r="AH202" i="5"/>
  <c r="AH207" i="5"/>
  <c r="AH208" i="5"/>
  <c r="AH209" i="5"/>
  <c r="AH210" i="5"/>
  <c r="AH211" i="5"/>
  <c r="AH212" i="5"/>
  <c r="AH213" i="5"/>
  <c r="AH217" i="5"/>
  <c r="AH218" i="5"/>
  <c r="AH220" i="5"/>
  <c r="AH221" i="5"/>
  <c r="AH222" i="5"/>
  <c r="AH223" i="5"/>
  <c r="AH228" i="5"/>
  <c r="AH229" i="5"/>
  <c r="AH230" i="5"/>
  <c r="AH231" i="5"/>
  <c r="AH232" i="5"/>
  <c r="AH233" i="5"/>
  <c r="AH234" i="5"/>
  <c r="AH235" i="5"/>
  <c r="AH240" i="5"/>
  <c r="AH241" i="5"/>
  <c r="AH242" i="5"/>
  <c r="AH245" i="5"/>
  <c r="AH246" i="5"/>
  <c r="AH247" i="5"/>
  <c r="AH252" i="5"/>
  <c r="AH253" i="5"/>
  <c r="AH254" i="5"/>
  <c r="AH256" i="5"/>
  <c r="AH257" i="5"/>
  <c r="AH258" i="5"/>
  <c r="AH262" i="5"/>
  <c r="AH263" i="5"/>
  <c r="AH264" i="5"/>
  <c r="AH265" i="5"/>
  <c r="AH266" i="5"/>
  <c r="AH267" i="5"/>
  <c r="AH268" i="5"/>
  <c r="AH273" i="5"/>
  <c r="AH274" i="5"/>
  <c r="AH275" i="5"/>
  <c r="AH277" i="5"/>
  <c r="AH278" i="5"/>
  <c r="AH279" i="5"/>
  <c r="AH280" i="5"/>
  <c r="AH285" i="5"/>
  <c r="AH286" i="5"/>
  <c r="AH287" i="5"/>
  <c r="AH288" i="5"/>
  <c r="AH289" i="5"/>
  <c r="AH290" i="5"/>
  <c r="AH291" i="5"/>
  <c r="AH292" i="5"/>
  <c r="AH296" i="5"/>
  <c r="AH297" i="5"/>
  <c r="AH298" i="5"/>
  <c r="AH299" i="5"/>
  <c r="AH300" i="5"/>
  <c r="AH301" i="5"/>
  <c r="AH302" i="5"/>
  <c r="AH303" i="5"/>
  <c r="AH304" i="5"/>
  <c r="AH308" i="5"/>
  <c r="AH310" i="5"/>
  <c r="AH311" i="5"/>
  <c r="AH312" i="5"/>
  <c r="AH313" i="5"/>
  <c r="AH314" i="5"/>
  <c r="AH318" i="5"/>
  <c r="AH319" i="5"/>
  <c r="AH320" i="5"/>
  <c r="AH321" i="5"/>
  <c r="AH322" i="5"/>
  <c r="AH323" i="5"/>
  <c r="AH324" i="5"/>
  <c r="AH325" i="5"/>
  <c r="AH330" i="5"/>
  <c r="AH332" i="5"/>
  <c r="AH333" i="5"/>
  <c r="AH334" i="5"/>
  <c r="AH335" i="5"/>
  <c r="AH337" i="5"/>
  <c r="AH341" i="5"/>
  <c r="AH342" i="5"/>
  <c r="AH343" i="5"/>
  <c r="AH344" i="5"/>
  <c r="AH345" i="5"/>
  <c r="AH346" i="5"/>
  <c r="AH347" i="5"/>
  <c r="AH348" i="5"/>
  <c r="AH349" i="5"/>
  <c r="AH354" i="5"/>
  <c r="AH355" i="5"/>
  <c r="AH356" i="5"/>
  <c r="AH357" i="5"/>
  <c r="AH358" i="5"/>
  <c r="AH359" i="5"/>
  <c r="AH360" i="5"/>
  <c r="AH361" i="5"/>
  <c r="AH366" i="5"/>
  <c r="AH367" i="5"/>
  <c r="AH368" i="5"/>
  <c r="AH369" i="5"/>
  <c r="AH371" i="5"/>
  <c r="AH372" i="5"/>
  <c r="AH377" i="5"/>
  <c r="AH379" i="5"/>
  <c r="AH380" i="5"/>
  <c r="AH381" i="5"/>
  <c r="AH382" i="5"/>
  <c r="AH383" i="5"/>
  <c r="AH384" i="5"/>
  <c r="AH388" i="5"/>
  <c r="AH389" i="5"/>
  <c r="AH390" i="5"/>
  <c r="AH391" i="5"/>
  <c r="AH392" i="5"/>
  <c r="AH393" i="5"/>
  <c r="AH394" i="5"/>
  <c r="AH395" i="5"/>
  <c r="AH399" i="5"/>
  <c r="AH401" i="5"/>
  <c r="AH402" i="5"/>
  <c r="AH404" i="5"/>
  <c r="AH405" i="5"/>
  <c r="AH406" i="5"/>
  <c r="AH410" i="5"/>
  <c r="AH412" i="5"/>
  <c r="AH413" i="5"/>
  <c r="AH414" i="5"/>
  <c r="AH415" i="5"/>
  <c r="AH416" i="5"/>
  <c r="AH417" i="5"/>
  <c r="AH421" i="5"/>
  <c r="AH422" i="5"/>
  <c r="AH423" i="5"/>
  <c r="AH424" i="5"/>
  <c r="AH425" i="5"/>
  <c r="AH426" i="5"/>
  <c r="AH427" i="5"/>
  <c r="AH428" i="5"/>
  <c r="AH433" i="5"/>
  <c r="AH434" i="5"/>
  <c r="AH436" i="5"/>
  <c r="AH437" i="5"/>
  <c r="AH438" i="5"/>
  <c r="AH444" i="5"/>
  <c r="AH445" i="5"/>
  <c r="AH446" i="5"/>
  <c r="AH447" i="5"/>
  <c r="AH448" i="5"/>
  <c r="AH449" i="5"/>
  <c r="AH450" i="5"/>
  <c r="AH454" i="5"/>
  <c r="AH455" i="5"/>
  <c r="AH456" i="5"/>
  <c r="AH458" i="5"/>
  <c r="AH459" i="5"/>
  <c r="AH460" i="5"/>
  <c r="AH461" i="5"/>
  <c r="AH464" i="5"/>
  <c r="AH465" i="5"/>
  <c r="AH467" i="5"/>
  <c r="AH469" i="5"/>
  <c r="AH470" i="5"/>
  <c r="AH471" i="5"/>
  <c r="AH474" i="5"/>
  <c r="AH475" i="5"/>
  <c r="AH476" i="5"/>
  <c r="AH477" i="5"/>
  <c r="AH478" i="5"/>
  <c r="AH479" i="5"/>
  <c r="AH480" i="5"/>
  <c r="AH481" i="5"/>
  <c r="AH487" i="5"/>
  <c r="AH488" i="5"/>
  <c r="AH489" i="5"/>
  <c r="AH490" i="5"/>
  <c r="AH491" i="5"/>
  <c r="AH492" i="5"/>
  <c r="AH493" i="5"/>
  <c r="AH496" i="5"/>
  <c r="AH497" i="5"/>
  <c r="AH498" i="5"/>
  <c r="AH499" i="5"/>
  <c r="AH500" i="5"/>
  <c r="AH501" i="5"/>
  <c r="AH502" i="5"/>
  <c r="AH503" i="5"/>
  <c r="AH506" i="5"/>
  <c r="AH507" i="5"/>
  <c r="AH508" i="5"/>
  <c r="AH510" i="5"/>
  <c r="AH511" i="5"/>
  <c r="AH512" i="5"/>
  <c r="AH516" i="5"/>
  <c r="AH517" i="5"/>
  <c r="AH518" i="5"/>
  <c r="AH519" i="5"/>
  <c r="AH521" i="5"/>
  <c r="AH522" i="5"/>
  <c r="AH523" i="5"/>
  <c r="AH526" i="5"/>
  <c r="AH527" i="5"/>
  <c r="AH528" i="5"/>
  <c r="AH529" i="5"/>
  <c r="AH531" i="5"/>
  <c r="AH532" i="5"/>
  <c r="AH533" i="5"/>
  <c r="AH534" i="5"/>
  <c r="AH538" i="5"/>
  <c r="AH540" i="5"/>
  <c r="AH542" i="5"/>
  <c r="AH543" i="5"/>
  <c r="AH544" i="5"/>
  <c r="AH545" i="5"/>
  <c r="AH546" i="5"/>
  <c r="AH549" i="5"/>
  <c r="AH550" i="5"/>
  <c r="AH551" i="5"/>
  <c r="AH553" i="5"/>
  <c r="AH554" i="5"/>
  <c r="AH555" i="5"/>
  <c r="AH556" i="5"/>
  <c r="AH560" i="5"/>
  <c r="AH561" i="5"/>
  <c r="AH562" i="5"/>
  <c r="AH563" i="5"/>
  <c r="AH564" i="5"/>
  <c r="AH565" i="5"/>
  <c r="AH566" i="5"/>
  <c r="AH567" i="5"/>
  <c r="AH571" i="5"/>
  <c r="AH572" i="5"/>
  <c r="AH574" i="5"/>
  <c r="AH575" i="5"/>
  <c r="AH576" i="5"/>
  <c r="AH577" i="5"/>
  <c r="AH581" i="5"/>
  <c r="AH582" i="5"/>
  <c r="AH583" i="5"/>
  <c r="AH584" i="5"/>
  <c r="AH585" i="5"/>
  <c r="AH586" i="5"/>
  <c r="AH587" i="5"/>
  <c r="AH591" i="5"/>
  <c r="AH592" i="5"/>
  <c r="AH593" i="5"/>
  <c r="AH594" i="5"/>
  <c r="AH595" i="5"/>
  <c r="AH596" i="5"/>
  <c r="AH597" i="5"/>
  <c r="AH598" i="5"/>
  <c r="AH603" i="5"/>
  <c r="AH604" i="5"/>
  <c r="AH605" i="5"/>
  <c r="AH606" i="5"/>
  <c r="AH607" i="5"/>
  <c r="AH608" i="5"/>
  <c r="AH609" i="5"/>
  <c r="AH613" i="5"/>
  <c r="AH614" i="5"/>
  <c r="AH615" i="5"/>
  <c r="AH616" i="5"/>
  <c r="AH617" i="5"/>
  <c r="AH618" i="5"/>
  <c r="AH619" i="5"/>
  <c r="AH620" i="5"/>
  <c r="AH621" i="5"/>
  <c r="AH625" i="5"/>
  <c r="AH626" i="5"/>
  <c r="AH627" i="5"/>
  <c r="AH628" i="5"/>
  <c r="AH629" i="5"/>
  <c r="AH630" i="5"/>
  <c r="AH631" i="5"/>
  <c r="AH632" i="5"/>
  <c r="AH636" i="5"/>
  <c r="AH637" i="5"/>
  <c r="AH638" i="5"/>
  <c r="AH639" i="5"/>
  <c r="AH640" i="5"/>
  <c r="AH641" i="5"/>
  <c r="AH642" i="5"/>
  <c r="AH644" i="5"/>
  <c r="AH648" i="5"/>
  <c r="AH649" i="5"/>
  <c r="AH650" i="5"/>
  <c r="AH651" i="5"/>
  <c r="AH652" i="5"/>
  <c r="AH654" i="5"/>
  <c r="AH655" i="5"/>
  <c r="AH658" i="5"/>
  <c r="AH659" i="5"/>
  <c r="AH660" i="5"/>
  <c r="AH661" i="5"/>
  <c r="AH664" i="5"/>
  <c r="AH665" i="5"/>
  <c r="AH669" i="5"/>
  <c r="AH670" i="5"/>
  <c r="AH671" i="5"/>
  <c r="AH672" i="5"/>
  <c r="AH673" i="5"/>
  <c r="AH674" i="5"/>
  <c r="AH675" i="5"/>
  <c r="AH676" i="5"/>
  <c r="AH680" i="5"/>
  <c r="AH681" i="5"/>
  <c r="AH682" i="5"/>
  <c r="AH683" i="5"/>
  <c r="AH684" i="5"/>
  <c r="AH685" i="5"/>
  <c r="AH686" i="5"/>
  <c r="AH687" i="5"/>
  <c r="AH688" i="5"/>
  <c r="AH692" i="5"/>
  <c r="AH693" i="5"/>
  <c r="AH694" i="5"/>
  <c r="AH695" i="5"/>
  <c r="AH696" i="5"/>
  <c r="AH697" i="5"/>
  <c r="AH698" i="5"/>
  <c r="AH699" i="5"/>
  <c r="AH702" i="5"/>
  <c r="AH703" i="5"/>
  <c r="AH704" i="5"/>
  <c r="AH705" i="5"/>
  <c r="AH707" i="5"/>
  <c r="AH708" i="5"/>
  <c r="AH709" i="5"/>
  <c r="AH711" i="5"/>
  <c r="AH712" i="5"/>
  <c r="AH713" i="5"/>
  <c r="AH714" i="5"/>
  <c r="AH716" i="5"/>
  <c r="AH717" i="5"/>
  <c r="AH718" i="5"/>
  <c r="AH719" i="5"/>
  <c r="AH723" i="5"/>
  <c r="AH724" i="5"/>
  <c r="AH725" i="5"/>
  <c r="AH726" i="5"/>
  <c r="AH727" i="5"/>
  <c r="AH728" i="5"/>
  <c r="AH729" i="5"/>
  <c r="AH730" i="5"/>
  <c r="AH734" i="5"/>
  <c r="AH736" i="5"/>
  <c r="AH737" i="5"/>
  <c r="AH738" i="5"/>
  <c r="AH739" i="5"/>
  <c r="AH740" i="5"/>
  <c r="AH741" i="5"/>
  <c r="AH745" i="5"/>
  <c r="AH746" i="5"/>
  <c r="AH747" i="5"/>
  <c r="AH748" i="5"/>
  <c r="AH749" i="5"/>
  <c r="AH750" i="5"/>
  <c r="AH751" i="5"/>
  <c r="AH752" i="5"/>
  <c r="AH754" i="5"/>
  <c r="AH755" i="5"/>
  <c r="AH756" i="5"/>
  <c r="AH757" i="5"/>
  <c r="AH758" i="5"/>
  <c r="AH760" i="5"/>
  <c r="AH761" i="5"/>
  <c r="AH766" i="5"/>
  <c r="AH767" i="5"/>
  <c r="AH768" i="5"/>
  <c r="AH769" i="5"/>
  <c r="AH771" i="5"/>
  <c r="AH772" i="5"/>
  <c r="AH773" i="5"/>
  <c r="AH777" i="5"/>
  <c r="AH778" i="5"/>
  <c r="AH779" i="5"/>
  <c r="AH780" i="5"/>
  <c r="AH781" i="5"/>
  <c r="AH782" i="5"/>
  <c r="AH786" i="5"/>
  <c r="AH787" i="5"/>
  <c r="AH788" i="5"/>
  <c r="AH789" i="5"/>
  <c r="AH790" i="5"/>
  <c r="AH791" i="5"/>
  <c r="AH792" i="5"/>
  <c r="AH793" i="5"/>
  <c r="AH794" i="5"/>
  <c r="AH798" i="5"/>
  <c r="AH799" i="5"/>
  <c r="AH800" i="5"/>
  <c r="AH801" i="5"/>
  <c r="AH802" i="5"/>
  <c r="AH803" i="5"/>
  <c r="AH804" i="5"/>
  <c r="AH807" i="5"/>
  <c r="AH808" i="5"/>
  <c r="AH809" i="5"/>
  <c r="AH810" i="5"/>
  <c r="AH811" i="5"/>
  <c r="AH812" i="5"/>
  <c r="AH813" i="5"/>
  <c r="AH814" i="5"/>
  <c r="AH816" i="5"/>
  <c r="AH819" i="5"/>
  <c r="AH820" i="5"/>
  <c r="AH823" i="5"/>
  <c r="AH824" i="5"/>
  <c r="AH827" i="5"/>
  <c r="AH835" i="5"/>
  <c r="AH839" i="5"/>
  <c r="AH840" i="5"/>
  <c r="AH841" i="5"/>
  <c r="AH842" i="5"/>
  <c r="AH843" i="5"/>
  <c r="AH844" i="5"/>
  <c r="AH845" i="5"/>
  <c r="AH846" i="5"/>
  <c r="AH847" i="5"/>
  <c r="AH851" i="5"/>
  <c r="AH853" i="5"/>
  <c r="AH854" i="5"/>
  <c r="AH855" i="5"/>
  <c r="AH856" i="5"/>
  <c r="AH857" i="5"/>
  <c r="AH858" i="5"/>
  <c r="AH863" i="5"/>
  <c r="AH864" i="5"/>
  <c r="AH865" i="5"/>
  <c r="AH866" i="5"/>
  <c r="AH867" i="5"/>
  <c r="AH868" i="5"/>
  <c r="AH869" i="5"/>
  <c r="AH872" i="5"/>
  <c r="AH873" i="5"/>
  <c r="AH874" i="5"/>
  <c r="AH875" i="5"/>
  <c r="AH876" i="5"/>
  <c r="AH877" i="5"/>
  <c r="AH878" i="5"/>
  <c r="AH880" i="5"/>
  <c r="AH881" i="5"/>
  <c r="AH884" i="5"/>
  <c r="AH885" i="5"/>
  <c r="AH886" i="5"/>
  <c r="AH887" i="5"/>
  <c r="AH888" i="5"/>
  <c r="AH889" i="5"/>
  <c r="AH893" i="5"/>
  <c r="AH894" i="5"/>
  <c r="AH896" i="5"/>
  <c r="AH897" i="5"/>
  <c r="AH898" i="5"/>
  <c r="AH899" i="5"/>
  <c r="AH900" i="5"/>
  <c r="AH901" i="5"/>
  <c r="AH902" i="5"/>
  <c r="AH907" i="5"/>
  <c r="AH908" i="5"/>
  <c r="AH909" i="5"/>
  <c r="AH910" i="5"/>
  <c r="AH914" i="5"/>
  <c r="AH915" i="5"/>
  <c r="AH916" i="5"/>
  <c r="AH917" i="5"/>
  <c r="AH918" i="5"/>
  <c r="AH919" i="5"/>
  <c r="AH920" i="5"/>
  <c r="AH921" i="5"/>
  <c r="AH924" i="5"/>
  <c r="AH925" i="5"/>
  <c r="AH926" i="5"/>
  <c r="AH927" i="5"/>
  <c r="AH928" i="5"/>
  <c r="AH929" i="5"/>
  <c r="AH930" i="5"/>
  <c r="AH931" i="5"/>
  <c r="AH932" i="5"/>
  <c r="AH933" i="5"/>
  <c r="AH934" i="5"/>
  <c r="AH935" i="5"/>
  <c r="AH936" i="5"/>
  <c r="AH937" i="5"/>
  <c r="AH938" i="5"/>
  <c r="AH941" i="5"/>
  <c r="AH942" i="5"/>
  <c r="AH943" i="5"/>
  <c r="AH944" i="5"/>
  <c r="AH945" i="5"/>
  <c r="AH946" i="5"/>
  <c r="AH947" i="5"/>
  <c r="AH948" i="5"/>
  <c r="AH951" i="5"/>
  <c r="AH952" i="5"/>
  <c r="AH953" i="5"/>
  <c r="AH954" i="5"/>
  <c r="AH955" i="5"/>
  <c r="AH957" i="5"/>
  <c r="AH958" i="5"/>
  <c r="AH959" i="5"/>
  <c r="AH960" i="5"/>
  <c r="AH961" i="5"/>
  <c r="AH962" i="5"/>
  <c r="AH966" i="5"/>
  <c r="AH967" i="5"/>
  <c r="AH968" i="5"/>
  <c r="AH969" i="5"/>
  <c r="AH970" i="5"/>
  <c r="AH971" i="5"/>
  <c r="AH974" i="5"/>
  <c r="AH975" i="5"/>
  <c r="AH976" i="5"/>
  <c r="AH977" i="5"/>
  <c r="AH978" i="5"/>
  <c r="AH982" i="5"/>
  <c r="AH983" i="5"/>
  <c r="AH984" i="5"/>
  <c r="AH985" i="5"/>
  <c r="AH986" i="5"/>
  <c r="AH987" i="5"/>
  <c r="AH988" i="5"/>
  <c r="AH989" i="5"/>
  <c r="AH990" i="5"/>
  <c r="AH993" i="5"/>
  <c r="AH994" i="5"/>
  <c r="AH995" i="5"/>
  <c r="AH996" i="5"/>
  <c r="AH997" i="5"/>
  <c r="AH998" i="5"/>
  <c r="AH1001" i="5"/>
  <c r="AH1002" i="5"/>
  <c r="AH1003" i="5"/>
  <c r="AH1004" i="5"/>
  <c r="AH1005" i="5"/>
  <c r="AH1007" i="5"/>
  <c r="AH1011" i="5"/>
  <c r="AH1012" i="5"/>
  <c r="AH1013" i="5"/>
  <c r="AH1015" i="5"/>
  <c r="AH1018" i="5"/>
  <c r="AH1019" i="5"/>
  <c r="AH1020" i="5"/>
  <c r="AH1021" i="5"/>
  <c r="AH1022" i="5"/>
  <c r="AH1023" i="5"/>
  <c r="AH1024" i="5"/>
  <c r="AH1025" i="5"/>
  <c r="AH1026" i="5"/>
  <c r="AH1030" i="5"/>
  <c r="AH1031" i="5"/>
  <c r="AH1033" i="5"/>
  <c r="AH1034" i="5"/>
  <c r="AH1035" i="5"/>
  <c r="AH1036" i="5"/>
  <c r="AH1040" i="5"/>
  <c r="AH1041" i="5"/>
  <c r="AH1042" i="5"/>
  <c r="AH1043" i="5"/>
  <c r="AH1044" i="5"/>
  <c r="AH1045" i="5"/>
  <c r="AH1046" i="5"/>
  <c r="AH1047" i="5"/>
  <c r="AH1050" i="5"/>
  <c r="AH1051" i="5"/>
  <c r="AH1052" i="5"/>
  <c r="AH1053" i="5"/>
  <c r="AH1054" i="5"/>
  <c r="AH1055" i="5"/>
  <c r="AH1056" i="5"/>
  <c r="AH1057" i="5"/>
  <c r="AH1061" i="5"/>
  <c r="AH1063" i="5"/>
  <c r="AH1064" i="5"/>
  <c r="AH1065" i="5"/>
  <c r="AH1066" i="5"/>
  <c r="AH1067" i="5"/>
  <c r="AH1068" i="5"/>
  <c r="AH1069" i="5"/>
  <c r="AH1073" i="5"/>
  <c r="AH1074" i="5"/>
  <c r="AH1075" i="5"/>
  <c r="AH1076" i="5"/>
  <c r="AH1077" i="5"/>
  <c r="AH1078" i="5"/>
  <c r="AH1079" i="5"/>
  <c r="AH1080" i="5"/>
  <c r="AH1081" i="5"/>
  <c r="AH1086" i="5"/>
  <c r="AH1087" i="5"/>
  <c r="AH1088" i="5"/>
  <c r="AH1089" i="5"/>
  <c r="AH1090" i="5"/>
  <c r="AH1091" i="5"/>
  <c r="AH1092" i="5"/>
  <c r="AH1093" i="5"/>
  <c r="AH1097" i="5"/>
  <c r="AH1098" i="5"/>
  <c r="AH1099" i="5"/>
  <c r="AH1100" i="5"/>
  <c r="AH1101" i="5"/>
  <c r="AH1102" i="5"/>
  <c r="AH1103" i="5"/>
  <c r="AH1104" i="5"/>
  <c r="AH1105" i="5"/>
  <c r="AH1109" i="5"/>
  <c r="AH1110" i="5"/>
  <c r="AH1111" i="5"/>
  <c r="AH1112" i="5"/>
  <c r="AH1113" i="5"/>
  <c r="AH1114" i="5"/>
  <c r="AH1115" i="5"/>
  <c r="AH1116" i="5"/>
  <c r="AH1117" i="5"/>
  <c r="AH1121" i="5"/>
  <c r="AH1122" i="5"/>
  <c r="AH1123" i="5"/>
  <c r="AH1124" i="5"/>
  <c r="AH1125" i="5"/>
  <c r="AH1126" i="5"/>
  <c r="AH1127" i="5"/>
  <c r="AH1128" i="5"/>
  <c r="AH1129" i="5"/>
  <c r="AH1135" i="5"/>
  <c r="AH1136" i="5"/>
  <c r="AH1137" i="5"/>
  <c r="AH1138" i="5"/>
  <c r="AH1139" i="5"/>
  <c r="AH1140" i="5"/>
  <c r="AH1144" i="5"/>
  <c r="AH1145" i="5"/>
  <c r="AH1146" i="5"/>
  <c r="AH1147" i="5"/>
  <c r="AH1148" i="5"/>
  <c r="AH1149" i="5"/>
  <c r="AH1150" i="5"/>
  <c r="AH1151" i="5"/>
  <c r="AH1152" i="5"/>
  <c r="AH1155" i="5"/>
  <c r="AH1156" i="5"/>
  <c r="AH1157" i="5"/>
  <c r="AH1158" i="5"/>
  <c r="AH1159" i="5"/>
  <c r="AH1160" i="5"/>
  <c r="AH1161" i="5"/>
  <c r="AH1162" i="5"/>
  <c r="AH1163" i="5"/>
  <c r="AH1164" i="5"/>
  <c r="AH1166" i="5"/>
  <c r="AH1167" i="5"/>
  <c r="AH1168" i="5"/>
  <c r="AH1169" i="5"/>
  <c r="AH1170" i="5"/>
  <c r="AH1171" i="5"/>
  <c r="AH1172" i="5"/>
  <c r="AH1173" i="5"/>
  <c r="AH1174" i="5"/>
  <c r="AH1175" i="5"/>
  <c r="AH1176" i="5"/>
  <c r="AH1179" i="5"/>
  <c r="AH1180" i="5"/>
  <c r="AH1181" i="5"/>
  <c r="AH1182" i="5"/>
  <c r="AH1183" i="5"/>
  <c r="AH1184" i="5"/>
  <c r="AH1185" i="5"/>
  <c r="AH1186" i="5"/>
  <c r="AH1187" i="5"/>
  <c r="AH1190" i="5"/>
  <c r="AH1191" i="5"/>
  <c r="AH1192" i="5"/>
  <c r="AH1193" i="5"/>
  <c r="AH1194" i="5"/>
  <c r="AH1195" i="5"/>
  <c r="AH1196" i="5"/>
  <c r="AH1197" i="5"/>
  <c r="AH1198" i="5"/>
  <c r="AH1200" i="5"/>
  <c r="AH1201" i="5"/>
  <c r="AH1202" i="5"/>
  <c r="AH1203" i="5"/>
  <c r="AH1204" i="5"/>
  <c r="AH1205" i="5"/>
  <c r="AH1206" i="5"/>
  <c r="AH1208" i="5"/>
  <c r="AH1213" i="5"/>
  <c r="AH1214" i="5"/>
  <c r="AH1215" i="5"/>
  <c r="AH1216" i="5"/>
  <c r="AH1217" i="5"/>
  <c r="AH1218" i="5"/>
  <c r="AH1219" i="5"/>
  <c r="AH1223" i="5"/>
  <c r="AH1224" i="5"/>
  <c r="AH1225" i="5"/>
  <c r="AH1226" i="5"/>
  <c r="AH1228" i="5"/>
  <c r="AH1229" i="5"/>
  <c r="AH1234" i="5"/>
  <c r="AH1235" i="5"/>
  <c r="AH1236" i="5"/>
  <c r="AH1237" i="5"/>
  <c r="AH1238" i="5"/>
  <c r="AH1239" i="5"/>
  <c r="AH1241" i="5"/>
  <c r="AH1242" i="5"/>
  <c r="AH1246" i="5"/>
  <c r="AH1247" i="5"/>
  <c r="AH1248" i="5"/>
  <c r="AH1249" i="5"/>
  <c r="AH1250" i="5"/>
  <c r="AH1251" i="5"/>
  <c r="AH1252" i="5"/>
  <c r="AH1253" i="5"/>
  <c r="AH1257" i="5"/>
  <c r="AH1258" i="5"/>
  <c r="AH1259" i="5"/>
  <c r="AH1260" i="5"/>
  <c r="AH1261" i="5"/>
  <c r="AH1262" i="5"/>
  <c r="AH1263" i="5"/>
  <c r="AH1264" i="5"/>
  <c r="AH1268" i="5"/>
  <c r="AH1269" i="5"/>
  <c r="AH1270" i="5"/>
  <c r="AH1271" i="5"/>
  <c r="AH1272" i="5"/>
  <c r="AH1273" i="5"/>
  <c r="AH1274" i="5"/>
  <c r="AH1275" i="5"/>
  <c r="AH1278" i="5"/>
  <c r="AH1279" i="5"/>
  <c r="AH1280" i="5"/>
  <c r="AH1281" i="5"/>
  <c r="AH1282" i="5"/>
  <c r="AH1283" i="5"/>
  <c r="AH1284" i="5"/>
  <c r="AH1288" i="5"/>
  <c r="AH1289" i="5"/>
  <c r="AH1292" i="5"/>
  <c r="AH1293" i="5"/>
  <c r="AH1294" i="5"/>
  <c r="AH1298" i="5"/>
  <c r="AH1299" i="5"/>
  <c r="AH1300" i="5"/>
  <c r="AH1302" i="5"/>
  <c r="AH1303" i="5"/>
  <c r="AH1304" i="5"/>
  <c r="AH1306" i="5"/>
  <c r="AH1310" i="5"/>
  <c r="AH1311" i="5"/>
  <c r="AH1312" i="5"/>
  <c r="AH1313" i="5"/>
  <c r="AH1314" i="5"/>
  <c r="AH1315" i="5"/>
  <c r="AH1316" i="5"/>
  <c r="AH1317" i="5"/>
  <c r="AH1321" i="5"/>
  <c r="AH1322" i="5"/>
  <c r="AH1323" i="5"/>
  <c r="AH1324" i="5"/>
  <c r="AH1325" i="5"/>
  <c r="AH1326" i="5"/>
  <c r="AH1327" i="5"/>
  <c r="AH1328" i="5"/>
  <c r="AH1329" i="5"/>
  <c r="AH1332" i="5"/>
  <c r="AH1333" i="5"/>
  <c r="AH1334" i="5"/>
  <c r="AH1335" i="5"/>
  <c r="AH1336" i="5"/>
  <c r="AH1337" i="5"/>
  <c r="AH1338" i="5"/>
  <c r="AH1339" i="5"/>
  <c r="AH1340" i="5"/>
  <c r="AH1341" i="5"/>
  <c r="AH1344" i="5"/>
  <c r="AH1345" i="5"/>
  <c r="AH1346" i="5"/>
  <c r="AH1347" i="5"/>
  <c r="AH1348" i="5"/>
  <c r="AH1350" i="5"/>
  <c r="AH1351" i="5"/>
  <c r="AH1352" i="5"/>
  <c r="AH1353" i="5"/>
  <c r="AH1356" i="5"/>
  <c r="AH1357" i="5"/>
  <c r="AH1359" i="5"/>
  <c r="AH1360" i="5"/>
  <c r="AH1361" i="5"/>
  <c r="AH1362" i="5"/>
  <c r="AH1363" i="5"/>
  <c r="AH1364" i="5"/>
  <c r="AH1365" i="5"/>
  <c r="AH1368" i="5"/>
  <c r="AH1369" i="5"/>
  <c r="AH1370" i="5"/>
  <c r="AH1371" i="5"/>
  <c r="AH1372" i="5"/>
  <c r="AH1373" i="5"/>
  <c r="AH1374" i="5"/>
  <c r="AH1375" i="5"/>
  <c r="AH1376" i="5"/>
  <c r="AH1377" i="5"/>
  <c r="AH1380" i="5"/>
  <c r="AH1381" i="5"/>
  <c r="AH1382" i="5"/>
  <c r="AH1383" i="5"/>
  <c r="AH1384" i="5"/>
  <c r="AH1385" i="5"/>
  <c r="AH1386" i="5"/>
  <c r="AH1387" i="5"/>
  <c r="AH1388" i="5"/>
  <c r="AH1391" i="5"/>
  <c r="AH1392" i="5"/>
  <c r="AH1393" i="5"/>
  <c r="AH1394" i="5"/>
  <c r="AH1395" i="5"/>
  <c r="AH1396" i="5"/>
  <c r="AH1397" i="5"/>
  <c r="AH1398" i="5"/>
  <c r="AH1399" i="5"/>
  <c r="AH1400" i="5"/>
  <c r="AH1403" i="5"/>
  <c r="AH1404" i="5"/>
  <c r="AH1405" i="5"/>
  <c r="AH1406" i="5"/>
  <c r="AH1407" i="5"/>
  <c r="AH1408" i="5"/>
  <c r="AH1409" i="5"/>
  <c r="AH1410" i="5"/>
  <c r="AH1411" i="5"/>
  <c r="AH1415" i="5"/>
  <c r="AH1416" i="5"/>
  <c r="AH1417" i="5"/>
  <c r="AH1418" i="5"/>
  <c r="AH1419" i="5"/>
  <c r="AH1420" i="5"/>
  <c r="AH1421" i="5"/>
  <c r="AH1422" i="5"/>
  <c r="AH1424" i="5"/>
  <c r="AH1425" i="5"/>
  <c r="AH1426" i="5"/>
  <c r="AH1427" i="5"/>
  <c r="AH1428" i="5"/>
  <c r="AH1429" i="5"/>
  <c r="AH1430" i="5"/>
  <c r="AH1431" i="5"/>
  <c r="AH1432" i="5"/>
  <c r="AH1435" i="5"/>
  <c r="AH1436" i="5"/>
  <c r="AH1437" i="5"/>
  <c r="AH1438" i="5"/>
  <c r="AH1439" i="5"/>
  <c r="AH1440" i="5"/>
  <c r="AH1441" i="5"/>
  <c r="AH1442" i="5"/>
  <c r="AH1443" i="5"/>
  <c r="AH1444" i="5"/>
  <c r="AH1447" i="5"/>
  <c r="AH1448" i="5"/>
  <c r="AH1449" i="5"/>
  <c r="AH1450" i="5"/>
  <c r="AH1451" i="5"/>
  <c r="AH1452" i="5"/>
  <c r="AH1453" i="5"/>
  <c r="AH1454" i="5"/>
  <c r="AH1457" i="5"/>
  <c r="AH1458" i="5"/>
  <c r="AH1459" i="5"/>
  <c r="AH1460" i="5"/>
  <c r="AH1461" i="5"/>
  <c r="AH1462" i="5"/>
  <c r="AH1463" i="5"/>
  <c r="AH1464" i="5"/>
  <c r="AH1465" i="5"/>
  <c r="AH1469" i="5"/>
  <c r="AH1470" i="5"/>
  <c r="AH1471" i="5"/>
  <c r="AH1472" i="5"/>
  <c r="AH1473" i="5"/>
  <c r="AH1474" i="5"/>
  <c r="AH1475" i="5"/>
  <c r="AH1479" i="5"/>
  <c r="AH1480" i="5"/>
  <c r="AH1481" i="5"/>
  <c r="AH1482" i="5"/>
  <c r="AH1483" i="5"/>
  <c r="AH1484" i="5"/>
  <c r="AH1486" i="5"/>
  <c r="AH1487" i="5"/>
  <c r="AH1491" i="5"/>
  <c r="AH1492" i="5"/>
  <c r="AH1493" i="5"/>
  <c r="AH1494" i="5"/>
  <c r="AH1495" i="5"/>
  <c r="AH1496" i="5"/>
  <c r="AH1497" i="5"/>
  <c r="AH1500" i="5"/>
  <c r="AH1501" i="5"/>
  <c r="AH1502" i="5"/>
  <c r="AH1503" i="5"/>
  <c r="AH1504" i="5"/>
  <c r="AH1505" i="5"/>
  <c r="AH1506" i="5"/>
  <c r="AH1507" i="5"/>
  <c r="AH1508" i="5"/>
  <c r="AH1509" i="5"/>
  <c r="AH1513" i="5"/>
  <c r="AH1514" i="5"/>
  <c r="AH1515" i="5"/>
  <c r="AH1516" i="5"/>
  <c r="AH1517" i="5"/>
  <c r="AH1518" i="5"/>
  <c r="AH1519" i="5"/>
  <c r="AH1520" i="5"/>
  <c r="AH1521" i="5"/>
  <c r="AH1525" i="5"/>
  <c r="AH1526" i="5"/>
  <c r="AH1527" i="5"/>
  <c r="AH1528" i="5"/>
  <c r="AH1529" i="5"/>
  <c r="AH1530" i="5"/>
  <c r="AH1531" i="5"/>
  <c r="AH1532" i="5"/>
  <c r="AH1533" i="5"/>
  <c r="AH1537" i="5"/>
  <c r="AH1538" i="5"/>
  <c r="AH1539" i="5"/>
  <c r="AH1540" i="5"/>
  <c r="AH1541" i="5"/>
  <c r="AH1542" i="5"/>
  <c r="AH1543" i="5"/>
  <c r="AH1544" i="5"/>
  <c r="AH1545" i="5"/>
  <c r="AH1548" i="5"/>
  <c r="AH1549" i="5"/>
  <c r="AH1550" i="5"/>
  <c r="AH1551" i="5"/>
  <c r="AH1552" i="5"/>
  <c r="AH1553" i="5"/>
  <c r="AH1554" i="5"/>
  <c r="AH1555" i="5"/>
  <c r="AH1556" i="5"/>
  <c r="AH1559" i="5"/>
  <c r="AH1560" i="5"/>
  <c r="AH1561" i="5"/>
  <c r="AH1562" i="5"/>
  <c r="AH1564" i="5"/>
  <c r="AH1565" i="5"/>
  <c r="AH1566" i="5"/>
  <c r="AH1567" i="5"/>
  <c r="AH1571" i="5"/>
  <c r="AH1572" i="5"/>
  <c r="AH1573" i="5"/>
  <c r="AH1574" i="5"/>
  <c r="AH1575" i="5"/>
  <c r="AH1576" i="5"/>
  <c r="AH1577" i="5"/>
  <c r="AH1578" i="5"/>
  <c r="AH1582" i="5"/>
  <c r="AH1583" i="5"/>
  <c r="AH1584" i="5"/>
  <c r="AH1585" i="5"/>
  <c r="AH1586" i="5"/>
  <c r="AH1587" i="5"/>
  <c r="AH1588" i="5"/>
  <c r="AH1589" i="5"/>
  <c r="AH1590" i="5"/>
  <c r="AH1594" i="5"/>
  <c r="AH1595" i="5"/>
  <c r="AH1597" i="5"/>
  <c r="AH1598" i="5"/>
  <c r="AH1599" i="5"/>
  <c r="AH1600" i="5"/>
  <c r="AH1601" i="5"/>
  <c r="AH1604" i="5"/>
  <c r="AH1605" i="5"/>
  <c r="AH1606" i="5"/>
  <c r="AH1607" i="5"/>
  <c r="AH1608" i="5"/>
  <c r="AH1609" i="5"/>
  <c r="AH1610" i="5"/>
  <c r="AH1612" i="5"/>
  <c r="AH1616" i="5"/>
  <c r="AH1617" i="5"/>
  <c r="AH1618" i="5"/>
  <c r="AH1619" i="5"/>
  <c r="AH1620" i="5"/>
  <c r="AH1621" i="5"/>
  <c r="AH1622" i="5"/>
  <c r="AH1623" i="5"/>
  <c r="AH1624" i="5"/>
  <c r="AH1628" i="5"/>
  <c r="AH1629" i="5"/>
  <c r="AH1630" i="5"/>
  <c r="AH1631" i="5"/>
  <c r="AH1632" i="5"/>
  <c r="AH1633" i="5"/>
  <c r="AH1634" i="5"/>
  <c r="AH1635" i="5"/>
  <c r="AH1636" i="5"/>
  <c r="AH1640" i="5"/>
  <c r="AH1641" i="5"/>
  <c r="AH1643" i="5"/>
  <c r="AH1644" i="5"/>
  <c r="AH1645" i="5"/>
  <c r="AH1646" i="5"/>
  <c r="AH1647" i="5"/>
  <c r="AH1650" i="5"/>
  <c r="AH1651" i="5"/>
  <c r="AH1652" i="5"/>
  <c r="AH1653" i="5"/>
  <c r="AH1654" i="5"/>
  <c r="AH1655" i="5"/>
  <c r="AH1656" i="5"/>
  <c r="AH1658" i="5"/>
  <c r="AH1662" i="5"/>
  <c r="AH1663" i="5"/>
  <c r="AH1664" i="5"/>
  <c r="AH1665" i="5"/>
  <c r="AH1666" i="5"/>
  <c r="AH1667" i="5"/>
  <c r="AH1668" i="5"/>
  <c r="AH1669" i="5"/>
  <c r="AH1673" i="5"/>
  <c r="AH1674" i="5"/>
  <c r="AH1675" i="5"/>
  <c r="AH1676" i="5"/>
  <c r="AH1677" i="5"/>
  <c r="AH1678" i="5"/>
  <c r="AH1679" i="5"/>
  <c r="AH1683" i="5"/>
  <c r="AH1686" i="5"/>
  <c r="AH1687" i="5"/>
  <c r="AH1689" i="5"/>
  <c r="AH1690" i="5"/>
  <c r="AH1691" i="5"/>
  <c r="AH1695" i="5"/>
  <c r="AH1696" i="5"/>
  <c r="AH1697" i="5"/>
  <c r="AH1698" i="5"/>
  <c r="AH1699" i="5"/>
  <c r="AH1700" i="5"/>
  <c r="AH1701" i="5"/>
  <c r="AH1703" i="5"/>
  <c r="AH1707" i="5"/>
  <c r="AH1708" i="5"/>
  <c r="AH1709" i="5"/>
  <c r="AH1710" i="5"/>
  <c r="AH1711" i="5"/>
  <c r="AH1712" i="5"/>
  <c r="AH1713" i="5"/>
  <c r="AH1714" i="5"/>
  <c r="AH1715" i="5"/>
  <c r="AH1719" i="5"/>
  <c r="AH1720" i="5"/>
  <c r="AH1721" i="5"/>
  <c r="AH1722" i="5"/>
  <c r="AH1723" i="5"/>
  <c r="AH1724" i="5"/>
  <c r="AH1725" i="5"/>
  <c r="AH1726" i="5"/>
  <c r="AH1730" i="5"/>
  <c r="AH1731" i="5"/>
  <c r="AH1732" i="5"/>
  <c r="AH1733" i="5"/>
  <c r="AH1734" i="5"/>
  <c r="AH1735" i="5"/>
  <c r="AH1737" i="5"/>
  <c r="AH1738" i="5"/>
  <c r="AH1742" i="5"/>
  <c r="AH1745" i="5"/>
  <c r="AH1746" i="5"/>
  <c r="AH1747" i="5"/>
  <c r="AH1748" i="5"/>
  <c r="AH1749" i="5"/>
  <c r="AH1750" i="5"/>
  <c r="AH1751" i="5"/>
  <c r="AH1754" i="5"/>
  <c r="AH1755" i="5"/>
  <c r="AH1756" i="5"/>
  <c r="AH1757" i="5"/>
  <c r="AH1758" i="5"/>
  <c r="AH1759" i="5"/>
  <c r="AH1760" i="5"/>
  <c r="AH1761" i="5"/>
  <c r="AH1762" i="5"/>
  <c r="AH1763" i="5"/>
  <c r="AH1766" i="5"/>
  <c r="AH1768" i="5"/>
  <c r="AH1769" i="5"/>
  <c r="AH1770" i="5"/>
  <c r="AH1771" i="5"/>
  <c r="AH1772" i="5"/>
  <c r="AH1773" i="5"/>
  <c r="AH1774" i="5"/>
  <c r="AH1778" i="5"/>
  <c r="AH1779" i="5"/>
  <c r="AH1780" i="5"/>
  <c r="AH1781" i="5"/>
  <c r="AH1782" i="5"/>
  <c r="AH1783" i="5"/>
  <c r="AH1784" i="5"/>
  <c r="AH1785" i="5"/>
  <c r="AH1788" i="5"/>
  <c r="AH1789" i="5"/>
  <c r="AH1790" i="5"/>
  <c r="AH1791" i="5"/>
  <c r="AH1792" i="5"/>
  <c r="AH1793" i="5"/>
  <c r="AH1796" i="5"/>
  <c r="AH1801" i="5"/>
  <c r="AH1802" i="5"/>
  <c r="AH1803" i="5"/>
  <c r="AH1804" i="5"/>
  <c r="AH1805" i="5"/>
  <c r="AH1806" i="5"/>
  <c r="AH1807" i="5"/>
  <c r="AH1811" i="5"/>
  <c r="AH1812" i="5"/>
  <c r="AH1813" i="5"/>
  <c r="AH1814" i="5"/>
  <c r="AH1816" i="5"/>
  <c r="AH1817" i="5"/>
  <c r="AH1822" i="5"/>
  <c r="AH1823" i="5"/>
  <c r="AH1826" i="5"/>
  <c r="AH1827" i="5"/>
  <c r="AH1828" i="5"/>
  <c r="AH1829" i="5"/>
  <c r="AH1834" i="5"/>
  <c r="AH1836" i="5"/>
  <c r="AH1837" i="5"/>
  <c r="AH1838" i="5"/>
  <c r="AH1839" i="5"/>
  <c r="AH1841" i="5"/>
  <c r="AH1842" i="5"/>
  <c r="AH1845" i="5"/>
  <c r="AH1846" i="5"/>
  <c r="AH1847" i="5"/>
  <c r="AH1848" i="5"/>
  <c r="AH1849" i="5"/>
  <c r="AH1850" i="5"/>
  <c r="AH1854" i="5"/>
  <c r="AH1855" i="5"/>
  <c r="AH1856" i="5"/>
  <c r="AH1857" i="5"/>
  <c r="AH1858" i="5"/>
  <c r="AH1860" i="5"/>
  <c r="AH1862" i="5"/>
  <c r="AH1866" i="5"/>
  <c r="AH1867" i="5"/>
  <c r="AH1868" i="5"/>
  <c r="AH1869" i="5"/>
  <c r="AH1870" i="5"/>
  <c r="AH1871" i="5"/>
  <c r="AH1872" i="5"/>
  <c r="AH1873" i="5"/>
  <c r="AH1874" i="5"/>
  <c r="AH1875" i="5"/>
  <c r="AH1879" i="5"/>
  <c r="AH1880" i="5"/>
  <c r="AH1881" i="5"/>
  <c r="AH1882" i="5"/>
  <c r="AH1883" i="5"/>
  <c r="AH1884" i="5"/>
  <c r="AH1885" i="5"/>
  <c r="AH1886" i="5"/>
  <c r="AH1887" i="5"/>
  <c r="AH1888" i="5"/>
  <c r="AH1891" i="5"/>
  <c r="AH1892" i="5"/>
  <c r="AH1893" i="5"/>
  <c r="AH1894" i="5"/>
  <c r="AH1896" i="5"/>
  <c r="AH1897" i="5"/>
  <c r="AH1898" i="5"/>
  <c r="AH1899" i="5"/>
  <c r="AH1900" i="5"/>
  <c r="AH1903" i="5"/>
  <c r="AH1904" i="5"/>
  <c r="AH1905" i="5"/>
  <c r="AH1906" i="5"/>
  <c r="AH1907" i="5"/>
  <c r="AH1908" i="5"/>
  <c r="AH1909" i="5"/>
  <c r="AH1910" i="5"/>
  <c r="AH1911" i="5"/>
  <c r="AH1912" i="5"/>
  <c r="AH1915" i="5"/>
  <c r="AH1916" i="5"/>
  <c r="AH1917" i="5"/>
  <c r="AH1918" i="5"/>
  <c r="AH1919" i="5"/>
  <c r="AH1920" i="5"/>
  <c r="AH1921" i="5"/>
  <c r="AH1927" i="5"/>
  <c r="AH1928" i="5"/>
  <c r="AH1929" i="5"/>
  <c r="AH1930" i="5"/>
  <c r="AH1931" i="5"/>
  <c r="AH1932" i="5"/>
  <c r="AH1933" i="5"/>
  <c r="AH1934" i="5"/>
  <c r="AH1937" i="5"/>
  <c r="AH1938" i="5"/>
  <c r="AH1939" i="5"/>
  <c r="AH1940" i="5"/>
  <c r="AH1941" i="5"/>
  <c r="AH1942" i="5"/>
  <c r="AH1943" i="5"/>
  <c r="AH1944" i="5"/>
  <c r="AH1945" i="5"/>
  <c r="AH1946" i="5"/>
  <c r="AH1949" i="5"/>
  <c r="AH1952" i="5"/>
  <c r="AH1956" i="5"/>
  <c r="AH1957" i="5"/>
  <c r="AH1961" i="5"/>
  <c r="AH1962" i="5"/>
  <c r="AH1963" i="5"/>
  <c r="AH1964" i="5"/>
  <c r="AH1965" i="5"/>
  <c r="AH1966" i="5"/>
  <c r="AH1967" i="5"/>
  <c r="AH1968" i="5"/>
  <c r="AH1969" i="5"/>
  <c r="AH1973" i="5"/>
  <c r="AH1974" i="5"/>
  <c r="AH1975" i="5"/>
  <c r="AH1976" i="5"/>
  <c r="AH1977" i="5"/>
  <c r="AH1978" i="5"/>
  <c r="AH1979" i="5"/>
  <c r="AH1980" i="5"/>
  <c r="AH1984" i="5"/>
  <c r="AH1985" i="5"/>
  <c r="AH1986" i="5"/>
  <c r="AH1987" i="5"/>
  <c r="AH1988" i="5"/>
  <c r="AH1989" i="5"/>
  <c r="AH1990" i="5"/>
  <c r="AH1991" i="5"/>
  <c r="AH1995" i="5"/>
  <c r="AH1996" i="5"/>
  <c r="AH1997" i="5"/>
  <c r="AH1998" i="5"/>
  <c r="AH1999" i="5"/>
  <c r="AH2001" i="5"/>
  <c r="AH2002" i="5"/>
  <c r="AH2005" i="5"/>
  <c r="AH2006" i="5"/>
  <c r="AH2007" i="5"/>
  <c r="AH2008" i="5"/>
  <c r="AH2009" i="5"/>
  <c r="AH2010" i="5"/>
  <c r="AH2011" i="5"/>
  <c r="AH2012" i="5"/>
  <c r="AH2013" i="5"/>
  <c r="AH2018" i="5"/>
  <c r="AH2019" i="5"/>
  <c r="AH2020" i="5"/>
  <c r="AH2021" i="5"/>
  <c r="AH2022" i="5"/>
  <c r="AH2023" i="5"/>
  <c r="AH2024" i="5"/>
  <c r="AH2025" i="5"/>
  <c r="AH2028" i="5"/>
  <c r="AH2029" i="5"/>
  <c r="AH2031" i="5"/>
  <c r="AH2032" i="5"/>
  <c r="AH2033" i="5"/>
  <c r="AH2034" i="5"/>
  <c r="AH2035" i="5"/>
  <c r="AH2041" i="5"/>
  <c r="AH2042" i="5"/>
  <c r="AH2043" i="5"/>
  <c r="AH2044" i="5"/>
  <c r="AH2045" i="5"/>
  <c r="AH2046" i="5"/>
  <c r="AH2047" i="5"/>
  <c r="AH2048" i="5"/>
  <c r="AH2052" i="5"/>
  <c r="AH2053" i="5"/>
  <c r="AH2054" i="5"/>
  <c r="AH2055" i="5"/>
  <c r="AH2056" i="5"/>
  <c r="AH2057" i="5"/>
  <c r="AH2058" i="5"/>
  <c r="AH2059" i="5"/>
  <c r="AH2062" i="5"/>
  <c r="AH2063" i="5"/>
  <c r="AH2064" i="5"/>
  <c r="AH2065" i="5"/>
  <c r="AH2066" i="5"/>
  <c r="AH2067" i="5"/>
  <c r="AH2068" i="5"/>
  <c r="AH2069" i="5"/>
  <c r="AH2070" i="5"/>
  <c r="AH2074" i="5"/>
  <c r="AH2075" i="5"/>
  <c r="AH2076" i="5"/>
  <c r="AH2077" i="5"/>
  <c r="AH2078" i="5"/>
  <c r="AH2079" i="5"/>
  <c r="AH2080" i="5"/>
  <c r="AH2081" i="5"/>
  <c r="AH2082" i="5"/>
  <c r="AH2086" i="5"/>
  <c r="AH2087" i="5"/>
  <c r="AH2088" i="5"/>
  <c r="AH2089" i="5"/>
  <c r="AH2090" i="5"/>
  <c r="AH2091" i="5"/>
  <c r="AH2092" i="5"/>
  <c r="AH2093" i="5"/>
  <c r="AH2094" i="5"/>
  <c r="AH2098" i="5"/>
  <c r="AH2099" i="5"/>
  <c r="AH2100" i="5"/>
  <c r="AH2101" i="5"/>
  <c r="AH2102" i="5"/>
  <c r="AH2103" i="5"/>
  <c r="AH2104" i="5"/>
  <c r="AH2105" i="5"/>
  <c r="AH2106" i="5"/>
  <c r="AH2110" i="5"/>
  <c r="AH2111" i="5"/>
  <c r="AH2112" i="5"/>
  <c r="AH2113" i="5"/>
  <c r="AH2114" i="5"/>
  <c r="AH2115" i="5"/>
  <c r="AH2116" i="5"/>
  <c r="AH2117" i="5"/>
  <c r="AH2118" i="5"/>
  <c r="AH2122" i="5"/>
  <c r="AH2123" i="5"/>
  <c r="AH2124" i="5"/>
  <c r="AH2125" i="5"/>
  <c r="AH2126" i="5"/>
  <c r="AH2127" i="5"/>
  <c r="AH2128" i="5"/>
  <c r="AH2129" i="5"/>
  <c r="AH2130" i="5"/>
  <c r="AH2134" i="5"/>
  <c r="AH2135" i="5"/>
  <c r="AH2136" i="5"/>
  <c r="AH2137" i="5"/>
  <c r="AH2138" i="5"/>
  <c r="AH2139" i="5"/>
  <c r="AH2140" i="5"/>
  <c r="AH2141" i="5"/>
  <c r="AH2142" i="5"/>
  <c r="AH2146" i="5"/>
  <c r="AH2147" i="5"/>
  <c r="AH2148" i="5"/>
  <c r="AH2149" i="5"/>
  <c r="AH2150" i="5"/>
  <c r="AH2151" i="5"/>
  <c r="AH2152" i="5"/>
  <c r="AH2153" i="5"/>
  <c r="AH2154" i="5"/>
  <c r="AH2158" i="5"/>
  <c r="AH2159" i="5"/>
  <c r="AH2160" i="5"/>
  <c r="AH2161" i="5"/>
  <c r="AH2163" i="5"/>
  <c r="AH2164" i="5"/>
  <c r="AH2165" i="5"/>
  <c r="AH2166" i="5"/>
  <c r="AH2170" i="5"/>
  <c r="AH2171" i="5"/>
  <c r="AH2172" i="5"/>
  <c r="AH2173" i="5"/>
  <c r="AH2174" i="5"/>
  <c r="AH2175" i="5"/>
  <c r="AH2176" i="5"/>
  <c r="AH2177" i="5"/>
  <c r="AH2178" i="5"/>
  <c r="AH2182" i="5"/>
  <c r="AH2183" i="5"/>
  <c r="AH2184" i="5"/>
  <c r="AH2186" i="5"/>
  <c r="AH2187" i="5"/>
  <c r="AH2188" i="5"/>
  <c r="AH2189" i="5"/>
  <c r="AH2190" i="5"/>
  <c r="AH2193" i="5"/>
  <c r="AH2194" i="5"/>
  <c r="AH2195" i="5"/>
  <c r="AH2196" i="5"/>
  <c r="AH2197" i="5"/>
  <c r="AH2199" i="5"/>
  <c r="AH2200" i="5"/>
  <c r="AH2201" i="5"/>
  <c r="AH2202" i="5"/>
  <c r="AH2206" i="5"/>
  <c r="AH2207" i="5"/>
  <c r="AH2208" i="5"/>
  <c r="AH2209" i="5"/>
  <c r="AH2210" i="5"/>
  <c r="AH2211" i="5"/>
  <c r="AH2212" i="5"/>
  <c r="AH2213" i="5"/>
  <c r="AH2214" i="5"/>
  <c r="AH2218" i="5"/>
  <c r="AH2219" i="5"/>
  <c r="AH2220" i="5"/>
  <c r="AH2222" i="5"/>
  <c r="AH2223" i="5"/>
  <c r="AH2224" i="5"/>
  <c r="AH2225" i="5"/>
  <c r="AH2226" i="5"/>
  <c r="AH2230" i="5"/>
  <c r="AH2231" i="5"/>
  <c r="AH2232" i="5"/>
  <c r="AH2233" i="5"/>
  <c r="AH2234" i="5"/>
  <c r="AH2235" i="5"/>
  <c r="AH2236" i="5"/>
  <c r="AH2237" i="5"/>
  <c r="AH2238" i="5"/>
  <c r="AH2242" i="5"/>
  <c r="AH2243" i="5"/>
  <c r="AH2244" i="5"/>
  <c r="AH2245" i="5"/>
  <c r="AH2246" i="5"/>
  <c r="AH2247" i="5"/>
  <c r="AH2248" i="5"/>
  <c r="AH2249" i="5"/>
  <c r="AH2250" i="5"/>
  <c r="AH2254" i="5"/>
  <c r="AH2255" i="5"/>
  <c r="AH2256" i="5"/>
  <c r="AH2257" i="5"/>
  <c r="AH2258" i="5"/>
  <c r="AH2259" i="5"/>
  <c r="AH2260" i="5"/>
  <c r="AH2261" i="5"/>
  <c r="AH2262" i="5"/>
  <c r="AH2266" i="5"/>
  <c r="AH2267" i="5"/>
  <c r="AH2268" i="5"/>
  <c r="AH2269" i="5"/>
  <c r="AH2270" i="5"/>
  <c r="AH2271" i="5"/>
  <c r="AH2272" i="5"/>
  <c r="AH2273" i="5"/>
  <c r="AH2274" i="5"/>
  <c r="AH2278" i="5"/>
  <c r="AH2279" i="5"/>
  <c r="AH2280" i="5"/>
  <c r="AH2281" i="5"/>
  <c r="AH2282" i="5"/>
  <c r="AH2283" i="5"/>
  <c r="AH2284" i="5"/>
  <c r="AH2285" i="5"/>
  <c r="AH2286" i="5"/>
  <c r="AH2290" i="5"/>
  <c r="AH2291" i="5"/>
  <c r="AH2292" i="5"/>
  <c r="AH2293" i="5"/>
  <c r="AH2294" i="5"/>
  <c r="AH2295" i="5"/>
  <c r="AH2296" i="5"/>
  <c r="AH2297" i="5"/>
  <c r="AH2298" i="5"/>
  <c r="AH1014" i="5"/>
  <c r="AH1877" i="5"/>
  <c r="AH815" i="5"/>
  <c r="AH818" i="5"/>
  <c r="AH821" i="5"/>
  <c r="AH825" i="5"/>
  <c r="AH826" i="5"/>
  <c r="AH828" i="5"/>
  <c r="AH832" i="5"/>
  <c r="AH833" i="5"/>
  <c r="AH834" i="5"/>
  <c r="AH852" i="5"/>
  <c r="AH862" i="5"/>
  <c r="AH879" i="5"/>
  <c r="AH895" i="5"/>
  <c r="AH906" i="5"/>
  <c r="AH913" i="5"/>
  <c r="M2324" i="9"/>
  <c r="K2319" i="9"/>
  <c r="J2319" i="9"/>
  <c r="K2318" i="9"/>
  <c r="J2318" i="9"/>
  <c r="K2317" i="9"/>
  <c r="J2317" i="9"/>
  <c r="K2316" i="9"/>
  <c r="J2316" i="9"/>
  <c r="K2312" i="9"/>
  <c r="K2311" i="9"/>
  <c r="K2310" i="9"/>
  <c r="K2309" i="9"/>
  <c r="D2305" i="9"/>
  <c r="C2305" i="9"/>
  <c r="B2305" i="9"/>
  <c r="D2304" i="9"/>
  <c r="C2304" i="9"/>
  <c r="B2304" i="9"/>
  <c r="D2303" i="9"/>
  <c r="C2303" i="9"/>
  <c r="B2303" i="9"/>
  <c r="G2299" i="9"/>
  <c r="F2299" i="9"/>
  <c r="G2298" i="9"/>
  <c r="F2298" i="9"/>
  <c r="G2297" i="9"/>
  <c r="F2297" i="9"/>
  <c r="G2296" i="9"/>
  <c r="F2296" i="9"/>
  <c r="G2295" i="9"/>
  <c r="F2295" i="9"/>
  <c r="G2294" i="9"/>
  <c r="F2294" i="9"/>
  <c r="G2293" i="9"/>
  <c r="F2293" i="9"/>
  <c r="G2292" i="9"/>
  <c r="F2292" i="9"/>
  <c r="G2291" i="9"/>
  <c r="F2291" i="9"/>
  <c r="G2290" i="9"/>
  <c r="F2290" i="9"/>
  <c r="G2289" i="9"/>
  <c r="F2289" i="9"/>
  <c r="G2288" i="9"/>
  <c r="F2288" i="9"/>
  <c r="G2287" i="9"/>
  <c r="F2287" i="9"/>
  <c r="G2286" i="9"/>
  <c r="F2286" i="9"/>
  <c r="G2285" i="9"/>
  <c r="F2285" i="9"/>
  <c r="G2284" i="9"/>
  <c r="F2284" i="9"/>
  <c r="G2283" i="9"/>
  <c r="F2283" i="9"/>
  <c r="G2282" i="9"/>
  <c r="F2282" i="9"/>
  <c r="G2281" i="9"/>
  <c r="F2281" i="9"/>
  <c r="G2280" i="9"/>
  <c r="F2280" i="9"/>
  <c r="G2279" i="9"/>
  <c r="F2279" i="9"/>
  <c r="G2278" i="9"/>
  <c r="F2278" i="9"/>
  <c r="G2277" i="9"/>
  <c r="F2277" i="9"/>
  <c r="G2276" i="9"/>
  <c r="F2276" i="9"/>
  <c r="G2275" i="9"/>
  <c r="F2275" i="9"/>
  <c r="G2274" i="9"/>
  <c r="F2274" i="9"/>
  <c r="G2273" i="9"/>
  <c r="F2273" i="9"/>
  <c r="G2272" i="9"/>
  <c r="F2272" i="9"/>
  <c r="G2271" i="9"/>
  <c r="F2271" i="9"/>
  <c r="G2270" i="9"/>
  <c r="F2270" i="9"/>
  <c r="G2269" i="9"/>
  <c r="F2269" i="9"/>
  <c r="G2268" i="9"/>
  <c r="F2268" i="9"/>
  <c r="G2267" i="9"/>
  <c r="F2267" i="9"/>
  <c r="G2266" i="9"/>
  <c r="F2266" i="9"/>
  <c r="G2265" i="9"/>
  <c r="F2265" i="9"/>
  <c r="G2264" i="9"/>
  <c r="F2264" i="9"/>
  <c r="G2263" i="9"/>
  <c r="F2263" i="9"/>
  <c r="G2262" i="9"/>
  <c r="F2262" i="9"/>
  <c r="G2261" i="9"/>
  <c r="F2261" i="9"/>
  <c r="G2260" i="9"/>
  <c r="F2260" i="9"/>
  <c r="G2259" i="9"/>
  <c r="F2259" i="9"/>
  <c r="G2258" i="9"/>
  <c r="F2258" i="9"/>
  <c r="G2257" i="9"/>
  <c r="F2257" i="9"/>
  <c r="G2256" i="9"/>
  <c r="F2256" i="9"/>
  <c r="G2255" i="9"/>
  <c r="F2255" i="9"/>
  <c r="G2254" i="9"/>
  <c r="F2254" i="9"/>
  <c r="G2253" i="9"/>
  <c r="F2253" i="9"/>
  <c r="G2252" i="9"/>
  <c r="F2252" i="9"/>
  <c r="G2251" i="9"/>
  <c r="F2251" i="9"/>
  <c r="G2250" i="9"/>
  <c r="F2250" i="9"/>
  <c r="G2249" i="9"/>
  <c r="F2249" i="9"/>
  <c r="G2248" i="9"/>
  <c r="F2248" i="9"/>
  <c r="G2247" i="9"/>
  <c r="F2247" i="9"/>
  <c r="G2246" i="9"/>
  <c r="F2246" i="9"/>
  <c r="G2245" i="9"/>
  <c r="F2245" i="9"/>
  <c r="G2244" i="9"/>
  <c r="F2244" i="9"/>
  <c r="G2243" i="9"/>
  <c r="F2243" i="9"/>
  <c r="G2242" i="9"/>
  <c r="F2242" i="9"/>
  <c r="G2241" i="9"/>
  <c r="F2241" i="9"/>
  <c r="G2240" i="9"/>
  <c r="F2240" i="9"/>
  <c r="G2239" i="9"/>
  <c r="F2239" i="9"/>
  <c r="G2238" i="9"/>
  <c r="F2238" i="9"/>
  <c r="G2237" i="9"/>
  <c r="F2237" i="9"/>
  <c r="G2236" i="9"/>
  <c r="F2236" i="9"/>
  <c r="G2235" i="9"/>
  <c r="F2235" i="9"/>
  <c r="G2234" i="9"/>
  <c r="F2234" i="9"/>
  <c r="G2233" i="9"/>
  <c r="F2233" i="9"/>
  <c r="G2232" i="9"/>
  <c r="F2232" i="9"/>
  <c r="G2231" i="9"/>
  <c r="F2231" i="9"/>
  <c r="G2230" i="9"/>
  <c r="F2230" i="9"/>
  <c r="G2229" i="9"/>
  <c r="F2229" i="9"/>
  <c r="G2228" i="9"/>
  <c r="F2228" i="9"/>
  <c r="G2227" i="9"/>
  <c r="F2227" i="9"/>
  <c r="G2226" i="9"/>
  <c r="F2226" i="9"/>
  <c r="G2225" i="9"/>
  <c r="F2225" i="9"/>
  <c r="G2224" i="9"/>
  <c r="F2224" i="9"/>
  <c r="G2223" i="9"/>
  <c r="F2223" i="9"/>
  <c r="G2222" i="9"/>
  <c r="F2222" i="9"/>
  <c r="G2221" i="9"/>
  <c r="F2221" i="9"/>
  <c r="G2220" i="9"/>
  <c r="F2220" i="9"/>
  <c r="G2219" i="9"/>
  <c r="F2219" i="9"/>
  <c r="G2218" i="9"/>
  <c r="F2218" i="9"/>
  <c r="G2217" i="9"/>
  <c r="F2217" i="9"/>
  <c r="G2216" i="9"/>
  <c r="F2216" i="9"/>
  <c r="G2215" i="9"/>
  <c r="F2215" i="9"/>
  <c r="G2214" i="9"/>
  <c r="F2214" i="9"/>
  <c r="G2213" i="9"/>
  <c r="F2213" i="9"/>
  <c r="G2212" i="9"/>
  <c r="F2212" i="9"/>
  <c r="G2211" i="9"/>
  <c r="F2211" i="9"/>
  <c r="G2210" i="9"/>
  <c r="F2210" i="9"/>
  <c r="G2209" i="9"/>
  <c r="F2209" i="9"/>
  <c r="G2208" i="9"/>
  <c r="F2208" i="9"/>
  <c r="G2207" i="9"/>
  <c r="F2207" i="9"/>
  <c r="G2206" i="9"/>
  <c r="F2206" i="9"/>
  <c r="G2205" i="9"/>
  <c r="F2205" i="9"/>
  <c r="G2204" i="9"/>
  <c r="F2204" i="9"/>
  <c r="G2203" i="9"/>
  <c r="F2203" i="9"/>
  <c r="G2202" i="9"/>
  <c r="F2202" i="9"/>
  <c r="G2201" i="9"/>
  <c r="F2201" i="9"/>
  <c r="G2200" i="9"/>
  <c r="F2200" i="9"/>
  <c r="G2199" i="9"/>
  <c r="F2199" i="9"/>
  <c r="G2198" i="9"/>
  <c r="F2198" i="9"/>
  <c r="G2197" i="9"/>
  <c r="F2197" i="9"/>
  <c r="G2196" i="9"/>
  <c r="F2196" i="9"/>
  <c r="G2195" i="9"/>
  <c r="F2195" i="9"/>
  <c r="G2194" i="9"/>
  <c r="F2194" i="9"/>
  <c r="G2193" i="9"/>
  <c r="F2193" i="9"/>
  <c r="G2192" i="9"/>
  <c r="F2192" i="9"/>
  <c r="G2191" i="9"/>
  <c r="F2191" i="9"/>
  <c r="G2190" i="9"/>
  <c r="F2190" i="9"/>
  <c r="G2189" i="9"/>
  <c r="F2189" i="9"/>
  <c r="G2188" i="9"/>
  <c r="F2188" i="9"/>
  <c r="G2187" i="9"/>
  <c r="F2187" i="9"/>
  <c r="G2186" i="9"/>
  <c r="F2186" i="9"/>
  <c r="G2185" i="9"/>
  <c r="F2185" i="9"/>
  <c r="G2184" i="9"/>
  <c r="F2184" i="9"/>
  <c r="G2183" i="9"/>
  <c r="F2183" i="9"/>
  <c r="G2182" i="9"/>
  <c r="F2182" i="9"/>
  <c r="G2181" i="9"/>
  <c r="F2181" i="9"/>
  <c r="G2180" i="9"/>
  <c r="F2180" i="9"/>
  <c r="G2179" i="9"/>
  <c r="F2179" i="9"/>
  <c r="G2178" i="9"/>
  <c r="F2178" i="9"/>
  <c r="G2177" i="9"/>
  <c r="F2177" i="9"/>
  <c r="G2176" i="9"/>
  <c r="F2176" i="9"/>
  <c r="G2175" i="9"/>
  <c r="F2175" i="9"/>
  <c r="G2174" i="9"/>
  <c r="F2174" i="9"/>
  <c r="G2173" i="9"/>
  <c r="F2173" i="9"/>
  <c r="G2172" i="9"/>
  <c r="F2172" i="9"/>
  <c r="G2171" i="9"/>
  <c r="F2171" i="9"/>
  <c r="G2170" i="9"/>
  <c r="F2170" i="9"/>
  <c r="G2169" i="9"/>
  <c r="F2169" i="9"/>
  <c r="G2168" i="9"/>
  <c r="F2168" i="9"/>
  <c r="G2167" i="9"/>
  <c r="F2167" i="9"/>
  <c r="G2166" i="9"/>
  <c r="F2166" i="9"/>
  <c r="G2165" i="9"/>
  <c r="F2165" i="9"/>
  <c r="G2164" i="9"/>
  <c r="F2164" i="9"/>
  <c r="G2163" i="9"/>
  <c r="F2163" i="9"/>
  <c r="G2162" i="9"/>
  <c r="F2162" i="9"/>
  <c r="G2161" i="9"/>
  <c r="F2161" i="9"/>
  <c r="G2160" i="9"/>
  <c r="F2160" i="9"/>
  <c r="G2159" i="9"/>
  <c r="F2159" i="9"/>
  <c r="G2158" i="9"/>
  <c r="F2158" i="9"/>
  <c r="G2157" i="9"/>
  <c r="F2157" i="9"/>
  <c r="G2156" i="9"/>
  <c r="F2156" i="9"/>
  <c r="G2155" i="9"/>
  <c r="F2155" i="9"/>
  <c r="G2154" i="9"/>
  <c r="F2154" i="9"/>
  <c r="G2153" i="9"/>
  <c r="F2153" i="9"/>
  <c r="G2152" i="9"/>
  <c r="F2152" i="9"/>
  <c r="G2151" i="9"/>
  <c r="F2151" i="9"/>
  <c r="G2150" i="9"/>
  <c r="F2150" i="9"/>
  <c r="G2149" i="9"/>
  <c r="F2149" i="9"/>
  <c r="G2148" i="9"/>
  <c r="F2148" i="9"/>
  <c r="G2147" i="9"/>
  <c r="F2147" i="9"/>
  <c r="G2146" i="9"/>
  <c r="F2146" i="9"/>
  <c r="G2145" i="9"/>
  <c r="F2145" i="9"/>
  <c r="G2144" i="9"/>
  <c r="F2144" i="9"/>
  <c r="G2143" i="9"/>
  <c r="F2143" i="9"/>
  <c r="G2142" i="9"/>
  <c r="F2142" i="9"/>
  <c r="G2141" i="9"/>
  <c r="F2141" i="9"/>
  <c r="G2140" i="9"/>
  <c r="F2140" i="9"/>
  <c r="G2139" i="9"/>
  <c r="F2139" i="9"/>
  <c r="G2138" i="9"/>
  <c r="F2138" i="9"/>
  <c r="G2137" i="9"/>
  <c r="F2137" i="9"/>
  <c r="G2136" i="9"/>
  <c r="F2136" i="9"/>
  <c r="G2135" i="9"/>
  <c r="F2135" i="9"/>
  <c r="G2134" i="9"/>
  <c r="F2134" i="9"/>
  <c r="G2133" i="9"/>
  <c r="F2133" i="9"/>
  <c r="G2132" i="9"/>
  <c r="F2132" i="9"/>
  <c r="G2131" i="9"/>
  <c r="F2131" i="9"/>
  <c r="G2130" i="9"/>
  <c r="F2130" i="9"/>
  <c r="G2129" i="9"/>
  <c r="F2129" i="9"/>
  <c r="G2128" i="9"/>
  <c r="F2128" i="9"/>
  <c r="G2127" i="9"/>
  <c r="F2127" i="9"/>
  <c r="G2126" i="9"/>
  <c r="F2126" i="9"/>
  <c r="G2125" i="9"/>
  <c r="F2125" i="9"/>
  <c r="G2124" i="9"/>
  <c r="F2124" i="9"/>
  <c r="G2123" i="9"/>
  <c r="F2123" i="9"/>
  <c r="G2122" i="9"/>
  <c r="F2122" i="9"/>
  <c r="G2121" i="9"/>
  <c r="F2121" i="9"/>
  <c r="G2120" i="9"/>
  <c r="F2120" i="9"/>
  <c r="G2119" i="9"/>
  <c r="F2119" i="9"/>
  <c r="G2118" i="9"/>
  <c r="F2118" i="9"/>
  <c r="G2117" i="9"/>
  <c r="F2117" i="9"/>
  <c r="G2116" i="9"/>
  <c r="F2116" i="9"/>
  <c r="G2115" i="9"/>
  <c r="F2115" i="9"/>
  <c r="G2114" i="9"/>
  <c r="F2114" i="9"/>
  <c r="G2113" i="9"/>
  <c r="F2113" i="9"/>
  <c r="G2112" i="9"/>
  <c r="F2112" i="9"/>
  <c r="G2111" i="9"/>
  <c r="F2111" i="9"/>
  <c r="G2110" i="9"/>
  <c r="F2110" i="9"/>
  <c r="G2109" i="9"/>
  <c r="F2109" i="9"/>
  <c r="G2108" i="9"/>
  <c r="F2108" i="9"/>
  <c r="G2107" i="9"/>
  <c r="F2107" i="9"/>
  <c r="G2106" i="9"/>
  <c r="F2106" i="9"/>
  <c r="G2105" i="9"/>
  <c r="F2105" i="9"/>
  <c r="G2104" i="9"/>
  <c r="F2104" i="9"/>
  <c r="G2103" i="9"/>
  <c r="F2103" i="9"/>
  <c r="G2102" i="9"/>
  <c r="F2102" i="9"/>
  <c r="G2101" i="9"/>
  <c r="F2101" i="9"/>
  <c r="G2100" i="9"/>
  <c r="F2100" i="9"/>
  <c r="G2099" i="9"/>
  <c r="F2099" i="9"/>
  <c r="G2098" i="9"/>
  <c r="F2098" i="9"/>
  <c r="G2097" i="9"/>
  <c r="F2097" i="9"/>
  <c r="G2096" i="9"/>
  <c r="F2096" i="9"/>
  <c r="G2095" i="9"/>
  <c r="F2095" i="9"/>
  <c r="G2094" i="9"/>
  <c r="F2094" i="9"/>
  <c r="G2093" i="9"/>
  <c r="F2093" i="9"/>
  <c r="G2092" i="9"/>
  <c r="F2092" i="9"/>
  <c r="G2091" i="9"/>
  <c r="F2091" i="9"/>
  <c r="G2090" i="9"/>
  <c r="F2090" i="9"/>
  <c r="G2089" i="9"/>
  <c r="F2089" i="9"/>
  <c r="G2088" i="9"/>
  <c r="F2088" i="9"/>
  <c r="G2087" i="9"/>
  <c r="F2087" i="9"/>
  <c r="G2086" i="9"/>
  <c r="F2086" i="9"/>
  <c r="G2085" i="9"/>
  <c r="F2085" i="9"/>
  <c r="G2084" i="9"/>
  <c r="F2084" i="9"/>
  <c r="G2083" i="9"/>
  <c r="F2083" i="9"/>
  <c r="G2082" i="9"/>
  <c r="F2082" i="9"/>
  <c r="G2081" i="9"/>
  <c r="F2081" i="9"/>
  <c r="G2080" i="9"/>
  <c r="F2080" i="9"/>
  <c r="G2079" i="9"/>
  <c r="F2079" i="9"/>
  <c r="G2078" i="9"/>
  <c r="F2078" i="9"/>
  <c r="G2077" i="9"/>
  <c r="F2077" i="9"/>
  <c r="G2076" i="9"/>
  <c r="F2076" i="9"/>
  <c r="G2075" i="9"/>
  <c r="F2075" i="9"/>
  <c r="G2074" i="9"/>
  <c r="F2074" i="9"/>
  <c r="G2073" i="9"/>
  <c r="F2073" i="9"/>
  <c r="G2072" i="9"/>
  <c r="F2072" i="9"/>
  <c r="G2071" i="9"/>
  <c r="F2071" i="9"/>
  <c r="G2070" i="9"/>
  <c r="F2070" i="9"/>
  <c r="G2069" i="9"/>
  <c r="F2069" i="9"/>
  <c r="G2068" i="9"/>
  <c r="F2068" i="9"/>
  <c r="G2067" i="9"/>
  <c r="F2067" i="9"/>
  <c r="G2066" i="9"/>
  <c r="F2066" i="9"/>
  <c r="G2065" i="9"/>
  <c r="F2065" i="9"/>
  <c r="G2064" i="9"/>
  <c r="F2064" i="9"/>
  <c r="G2063" i="9"/>
  <c r="F2063" i="9"/>
  <c r="G2062" i="9"/>
  <c r="F2062" i="9"/>
  <c r="G2061" i="9"/>
  <c r="F2061" i="9"/>
  <c r="G2060" i="9"/>
  <c r="F2060" i="9"/>
  <c r="G2059" i="9"/>
  <c r="F2059" i="9"/>
  <c r="G2058" i="9"/>
  <c r="F2058" i="9"/>
  <c r="G2057" i="9"/>
  <c r="F2057" i="9"/>
  <c r="G2056" i="9"/>
  <c r="F2056" i="9"/>
  <c r="G2055" i="9"/>
  <c r="F2055" i="9"/>
  <c r="G2054" i="9"/>
  <c r="F2054" i="9"/>
  <c r="G2053" i="9"/>
  <c r="F2053" i="9"/>
  <c r="G2052" i="9"/>
  <c r="F2052" i="9"/>
  <c r="G2051" i="9"/>
  <c r="F2051" i="9"/>
  <c r="G2050" i="9"/>
  <c r="F2050" i="9"/>
  <c r="G2049" i="9"/>
  <c r="F2049" i="9"/>
  <c r="G2048" i="9"/>
  <c r="F2048" i="9"/>
  <c r="G2047" i="9"/>
  <c r="F2047" i="9"/>
  <c r="G2046" i="9"/>
  <c r="F2046" i="9"/>
  <c r="G2045" i="9"/>
  <c r="F2045" i="9"/>
  <c r="G2044" i="9"/>
  <c r="F2044" i="9"/>
  <c r="G2043" i="9"/>
  <c r="F2043" i="9"/>
  <c r="G2042" i="9"/>
  <c r="F2042" i="9"/>
  <c r="G2041" i="9"/>
  <c r="F2041" i="9"/>
  <c r="G2040" i="9"/>
  <c r="F2040" i="9"/>
  <c r="G2039" i="9"/>
  <c r="F2039" i="9"/>
  <c r="G2038" i="9"/>
  <c r="F2038" i="9"/>
  <c r="G2037" i="9"/>
  <c r="F2037" i="9"/>
  <c r="G2036" i="9"/>
  <c r="F2036" i="9"/>
  <c r="G2035" i="9"/>
  <c r="F2035" i="9"/>
  <c r="G2034" i="9"/>
  <c r="F2034" i="9"/>
  <c r="G2033" i="9"/>
  <c r="F2033" i="9"/>
  <c r="G2032" i="9"/>
  <c r="F2032" i="9"/>
  <c r="G2031" i="9"/>
  <c r="F2031" i="9"/>
  <c r="G2030" i="9"/>
  <c r="F2030" i="9"/>
  <c r="G2029" i="9"/>
  <c r="F2029" i="9"/>
  <c r="G2028" i="9"/>
  <c r="F2028" i="9"/>
  <c r="G2027" i="9"/>
  <c r="F2027" i="9"/>
  <c r="G2026" i="9"/>
  <c r="F2026" i="9"/>
  <c r="G2025" i="9"/>
  <c r="F2025" i="9"/>
  <c r="G2024" i="9"/>
  <c r="F2024" i="9"/>
  <c r="G2023" i="9"/>
  <c r="F2023" i="9"/>
  <c r="G2022" i="9"/>
  <c r="F2022" i="9"/>
  <c r="G2021" i="9"/>
  <c r="F2021" i="9"/>
  <c r="G2020" i="9"/>
  <c r="F2020" i="9"/>
  <c r="G2019" i="9"/>
  <c r="F2019" i="9"/>
  <c r="G2018" i="9"/>
  <c r="F2018" i="9"/>
  <c r="G2017" i="9"/>
  <c r="F2017" i="9"/>
  <c r="G2016" i="9"/>
  <c r="F2016" i="9"/>
  <c r="G2015" i="9"/>
  <c r="F2015" i="9"/>
  <c r="G2014" i="9"/>
  <c r="F2014" i="9"/>
  <c r="G2013" i="9"/>
  <c r="F2013" i="9"/>
  <c r="G2012" i="9"/>
  <c r="F2012" i="9"/>
  <c r="G2011" i="9"/>
  <c r="F2011" i="9"/>
  <c r="G2010" i="9"/>
  <c r="F2010" i="9"/>
  <c r="G2009" i="9"/>
  <c r="F2009" i="9"/>
  <c r="G2008" i="9"/>
  <c r="F2008" i="9"/>
  <c r="G2007" i="9"/>
  <c r="F2007" i="9"/>
  <c r="G2006" i="9"/>
  <c r="F2006" i="9"/>
  <c r="G2005" i="9"/>
  <c r="F2005" i="9"/>
  <c r="G2004" i="9"/>
  <c r="F2004" i="9"/>
  <c r="G2003" i="9"/>
  <c r="F2003" i="9"/>
  <c r="G2002" i="9"/>
  <c r="F2002" i="9"/>
  <c r="G2001" i="9"/>
  <c r="F2001" i="9"/>
  <c r="G2000" i="9"/>
  <c r="F2000" i="9"/>
  <c r="G1999" i="9"/>
  <c r="F1999" i="9"/>
  <c r="G1998" i="9"/>
  <c r="F1998" i="9"/>
  <c r="G1997" i="9"/>
  <c r="F1997" i="9"/>
  <c r="G1996" i="9"/>
  <c r="F1996" i="9"/>
  <c r="G1995" i="9"/>
  <c r="F1995" i="9"/>
  <c r="G1994" i="9"/>
  <c r="F1994" i="9"/>
  <c r="G1993" i="9"/>
  <c r="F1993" i="9"/>
  <c r="G1992" i="9"/>
  <c r="F1992" i="9"/>
  <c r="G1991" i="9"/>
  <c r="F1991" i="9"/>
  <c r="G1990" i="9"/>
  <c r="F1990" i="9"/>
  <c r="G1989" i="9"/>
  <c r="F1989" i="9"/>
  <c r="G1988" i="9"/>
  <c r="F1988" i="9"/>
  <c r="G1987" i="9"/>
  <c r="F1987" i="9"/>
  <c r="G1986" i="9"/>
  <c r="F1986" i="9"/>
  <c r="G1985" i="9"/>
  <c r="F1985" i="9"/>
  <c r="G1984" i="9"/>
  <c r="F1984" i="9"/>
  <c r="G1983" i="9"/>
  <c r="F1983" i="9"/>
  <c r="G1982" i="9"/>
  <c r="F1982" i="9"/>
  <c r="G1981" i="9"/>
  <c r="F1981" i="9"/>
  <c r="G1980" i="9"/>
  <c r="F1980" i="9"/>
  <c r="G1979" i="9"/>
  <c r="F1979" i="9"/>
  <c r="G1978" i="9"/>
  <c r="F1978" i="9"/>
  <c r="G1977" i="9"/>
  <c r="F1977" i="9"/>
  <c r="G1976" i="9"/>
  <c r="F1976" i="9"/>
  <c r="G1975" i="9"/>
  <c r="F1975" i="9"/>
  <c r="G1974" i="9"/>
  <c r="F1974" i="9"/>
  <c r="G1973" i="9"/>
  <c r="F1973" i="9"/>
  <c r="G1972" i="9"/>
  <c r="F1972" i="9"/>
  <c r="G1971" i="9"/>
  <c r="F1971" i="9"/>
  <c r="G1970" i="9"/>
  <c r="F1970" i="9"/>
  <c r="G1969" i="9"/>
  <c r="F1969" i="9"/>
  <c r="G1968" i="9"/>
  <c r="F1968" i="9"/>
  <c r="G1967" i="9"/>
  <c r="F1967" i="9"/>
  <c r="G1966" i="9"/>
  <c r="F1966" i="9"/>
  <c r="G1965" i="9"/>
  <c r="F1965" i="9"/>
  <c r="G1964" i="9"/>
  <c r="F1964" i="9"/>
  <c r="G1963" i="9"/>
  <c r="F1963" i="9"/>
  <c r="G1962" i="9"/>
  <c r="F1962" i="9"/>
  <c r="G1961" i="9"/>
  <c r="F1961" i="9"/>
  <c r="G1960" i="9"/>
  <c r="F1960" i="9"/>
  <c r="G1959" i="9"/>
  <c r="F1959" i="9"/>
  <c r="G1958" i="9"/>
  <c r="F1958" i="9"/>
  <c r="G1957" i="9"/>
  <c r="F1957" i="9"/>
  <c r="G1956" i="9"/>
  <c r="F1956" i="9"/>
  <c r="G1955" i="9"/>
  <c r="F1955" i="9"/>
  <c r="G1954" i="9"/>
  <c r="F1954" i="9"/>
  <c r="G1953" i="9"/>
  <c r="F1953" i="9"/>
  <c r="G1952" i="9"/>
  <c r="F1952" i="9"/>
  <c r="G1951" i="9"/>
  <c r="F1951" i="9"/>
  <c r="G1950" i="9"/>
  <c r="F1950" i="9"/>
  <c r="G1949" i="9"/>
  <c r="F1949" i="9"/>
  <c r="G1948" i="9"/>
  <c r="F1948" i="9"/>
  <c r="G1947" i="9"/>
  <c r="F1947" i="9"/>
  <c r="G1946" i="9"/>
  <c r="F1946" i="9"/>
  <c r="G1945" i="9"/>
  <c r="F1945" i="9"/>
  <c r="G1944" i="9"/>
  <c r="F1944" i="9"/>
  <c r="G1943" i="9"/>
  <c r="F1943" i="9"/>
  <c r="G1942" i="9"/>
  <c r="F1942" i="9"/>
  <c r="G1941" i="9"/>
  <c r="F1941" i="9"/>
  <c r="G1940" i="9"/>
  <c r="F1940" i="9"/>
  <c r="G1939" i="9"/>
  <c r="F1939" i="9"/>
  <c r="G1938" i="9"/>
  <c r="F1938" i="9"/>
  <c r="G1937" i="9"/>
  <c r="F1937" i="9"/>
  <c r="G1936" i="9"/>
  <c r="F1936" i="9"/>
  <c r="G1935" i="9"/>
  <c r="F1935" i="9"/>
  <c r="G1934" i="9"/>
  <c r="F1934" i="9"/>
  <c r="G1933" i="9"/>
  <c r="F1933" i="9"/>
  <c r="G1932" i="9"/>
  <c r="F1932" i="9"/>
  <c r="G1931" i="9"/>
  <c r="F1931" i="9"/>
  <c r="G1930" i="9"/>
  <c r="F1930" i="9"/>
  <c r="G1929" i="9"/>
  <c r="F1929" i="9"/>
  <c r="G1928" i="9"/>
  <c r="F1928" i="9"/>
  <c r="G1927" i="9"/>
  <c r="F1927" i="9"/>
  <c r="G1926" i="9"/>
  <c r="F1926" i="9"/>
  <c r="G1925" i="9"/>
  <c r="F1925" i="9"/>
  <c r="G1924" i="9"/>
  <c r="F1924" i="9"/>
  <c r="G1923" i="9"/>
  <c r="F1923" i="9"/>
  <c r="G1922" i="9"/>
  <c r="F1922" i="9"/>
  <c r="G1921" i="9"/>
  <c r="F1921" i="9"/>
  <c r="G1920" i="9"/>
  <c r="F1920" i="9"/>
  <c r="G1919" i="9"/>
  <c r="F1919" i="9"/>
  <c r="G1918" i="9"/>
  <c r="F1918" i="9"/>
  <c r="G1917" i="9"/>
  <c r="F1917" i="9"/>
  <c r="G1916" i="9"/>
  <c r="F1916" i="9"/>
  <c r="G1915" i="9"/>
  <c r="F1915" i="9"/>
  <c r="G1914" i="9"/>
  <c r="F1914" i="9"/>
  <c r="G1913" i="9"/>
  <c r="F1913" i="9"/>
  <c r="G1912" i="9"/>
  <c r="F1912" i="9"/>
  <c r="G1911" i="9"/>
  <c r="F1911" i="9"/>
  <c r="G1910" i="9"/>
  <c r="F1910" i="9"/>
  <c r="G1909" i="9"/>
  <c r="F1909" i="9"/>
  <c r="G1908" i="9"/>
  <c r="F1908" i="9"/>
  <c r="G1907" i="9"/>
  <c r="F1907" i="9"/>
  <c r="G1906" i="9"/>
  <c r="F1906" i="9"/>
  <c r="G1905" i="9"/>
  <c r="F1905" i="9"/>
  <c r="G1904" i="9"/>
  <c r="F1904" i="9"/>
  <c r="G1903" i="9"/>
  <c r="F1903" i="9"/>
  <c r="G1902" i="9"/>
  <c r="F1902" i="9"/>
  <c r="G1901" i="9"/>
  <c r="F1901" i="9"/>
  <c r="G1900" i="9"/>
  <c r="F1900" i="9"/>
  <c r="G1899" i="9"/>
  <c r="F1899" i="9"/>
  <c r="G1898" i="9"/>
  <c r="F1898" i="9"/>
  <c r="G1897" i="9"/>
  <c r="F1897" i="9"/>
  <c r="G1896" i="9"/>
  <c r="F1896" i="9"/>
  <c r="G1895" i="9"/>
  <c r="F1895" i="9"/>
  <c r="G1894" i="9"/>
  <c r="F1894" i="9"/>
  <c r="G1893" i="9"/>
  <c r="F1893" i="9"/>
  <c r="G1892" i="9"/>
  <c r="F1892" i="9"/>
  <c r="G1891" i="9"/>
  <c r="F1891" i="9"/>
  <c r="G1890" i="9"/>
  <c r="F1890" i="9"/>
  <c r="G1889" i="9"/>
  <c r="F1889" i="9"/>
  <c r="G1888" i="9"/>
  <c r="F1888" i="9"/>
  <c r="G1887" i="9"/>
  <c r="F1887" i="9"/>
  <c r="G1886" i="9"/>
  <c r="F1886" i="9"/>
  <c r="G1885" i="9"/>
  <c r="F1885" i="9"/>
  <c r="G1884" i="9"/>
  <c r="F1884" i="9"/>
  <c r="G1883" i="9"/>
  <c r="F1883" i="9"/>
  <c r="G1882" i="9"/>
  <c r="F1882" i="9"/>
  <c r="G1881" i="9"/>
  <c r="F1881" i="9"/>
  <c r="G1880" i="9"/>
  <c r="F1880" i="9"/>
  <c r="G1879" i="9"/>
  <c r="F1879" i="9"/>
  <c r="G1878" i="9"/>
  <c r="F1878" i="9"/>
  <c r="G1877" i="9"/>
  <c r="F1877" i="9"/>
  <c r="G1876" i="9"/>
  <c r="F1876" i="9"/>
  <c r="G1875" i="9"/>
  <c r="F1875" i="9"/>
  <c r="G1874" i="9"/>
  <c r="F1874" i="9"/>
  <c r="G1873" i="9"/>
  <c r="F1873" i="9"/>
  <c r="G1872" i="9"/>
  <c r="F1872" i="9"/>
  <c r="G1871" i="9"/>
  <c r="F1871" i="9"/>
  <c r="G1870" i="9"/>
  <c r="F1870" i="9"/>
  <c r="G1869" i="9"/>
  <c r="F1869" i="9"/>
  <c r="G1868" i="9"/>
  <c r="F1868" i="9"/>
  <c r="G1867" i="9"/>
  <c r="F1867" i="9"/>
  <c r="G1866" i="9"/>
  <c r="F1866" i="9"/>
  <c r="G1865" i="9"/>
  <c r="F1865" i="9"/>
  <c r="G1864" i="9"/>
  <c r="F1864" i="9"/>
  <c r="G1863" i="9"/>
  <c r="F1863" i="9"/>
  <c r="G1862" i="9"/>
  <c r="F1862" i="9"/>
  <c r="G1861" i="9"/>
  <c r="F1861" i="9"/>
  <c r="G1860" i="9"/>
  <c r="F1860" i="9"/>
  <c r="G1859" i="9"/>
  <c r="F1859" i="9"/>
  <c r="G1858" i="9"/>
  <c r="F1858" i="9"/>
  <c r="G1857" i="9"/>
  <c r="F1857" i="9"/>
  <c r="G1856" i="9"/>
  <c r="F1856" i="9"/>
  <c r="G1855" i="9"/>
  <c r="F1855" i="9"/>
  <c r="G1854" i="9"/>
  <c r="F1854" i="9"/>
  <c r="G1853" i="9"/>
  <c r="F1853" i="9"/>
  <c r="G1852" i="9"/>
  <c r="F1852" i="9"/>
  <c r="G1851" i="9"/>
  <c r="F1851" i="9"/>
  <c r="G1850" i="9"/>
  <c r="F1850" i="9"/>
  <c r="G1849" i="9"/>
  <c r="F1849" i="9"/>
  <c r="G1848" i="9"/>
  <c r="F1848" i="9"/>
  <c r="G1847" i="9"/>
  <c r="F1847" i="9"/>
  <c r="G1846" i="9"/>
  <c r="F1846" i="9"/>
  <c r="G1845" i="9"/>
  <c r="F1845" i="9"/>
  <c r="G1844" i="9"/>
  <c r="F1844" i="9"/>
  <c r="G1843" i="9"/>
  <c r="F1843" i="9"/>
  <c r="G1842" i="9"/>
  <c r="F1842" i="9"/>
  <c r="G1841" i="9"/>
  <c r="F1841" i="9"/>
  <c r="G1840" i="9"/>
  <c r="F1840" i="9"/>
  <c r="G1839" i="9"/>
  <c r="F1839" i="9"/>
  <c r="G1838" i="9"/>
  <c r="F1838" i="9"/>
  <c r="G1837" i="9"/>
  <c r="F1837" i="9"/>
  <c r="G1836" i="9"/>
  <c r="F1836" i="9"/>
  <c r="G1835" i="9"/>
  <c r="F1835" i="9"/>
  <c r="G1834" i="9"/>
  <c r="F1834" i="9"/>
  <c r="G1833" i="9"/>
  <c r="F1833" i="9"/>
  <c r="G1832" i="9"/>
  <c r="F1832" i="9"/>
  <c r="G1831" i="9"/>
  <c r="F1831" i="9"/>
  <c r="G1830" i="9"/>
  <c r="F1830" i="9"/>
  <c r="G1829" i="9"/>
  <c r="F1829" i="9"/>
  <c r="G1828" i="9"/>
  <c r="F1828" i="9"/>
  <c r="G1827" i="9"/>
  <c r="F1827" i="9"/>
  <c r="G1826" i="9"/>
  <c r="F1826" i="9"/>
  <c r="G1825" i="9"/>
  <c r="F1825" i="9"/>
  <c r="G1824" i="9"/>
  <c r="F1824" i="9"/>
  <c r="G1823" i="9"/>
  <c r="F1823" i="9"/>
  <c r="G1822" i="9"/>
  <c r="F1822" i="9"/>
  <c r="G1821" i="9"/>
  <c r="F1821" i="9"/>
  <c r="G1820" i="9"/>
  <c r="F1820" i="9"/>
  <c r="G1819" i="9"/>
  <c r="F1819" i="9"/>
  <c r="G1818" i="9"/>
  <c r="F1818" i="9"/>
  <c r="G1817" i="9"/>
  <c r="F1817" i="9"/>
  <c r="G1816" i="9"/>
  <c r="F1816" i="9"/>
  <c r="G1815" i="9"/>
  <c r="F1815" i="9"/>
  <c r="G1814" i="9"/>
  <c r="F1814" i="9"/>
  <c r="G1813" i="9"/>
  <c r="F1813" i="9"/>
  <c r="G1812" i="9"/>
  <c r="F1812" i="9"/>
  <c r="G1811" i="9"/>
  <c r="F1811" i="9"/>
  <c r="G1810" i="9"/>
  <c r="F1810" i="9"/>
  <c r="G1809" i="9"/>
  <c r="F1809" i="9"/>
  <c r="G1808" i="9"/>
  <c r="F1808" i="9"/>
  <c r="G1807" i="9"/>
  <c r="F1807" i="9"/>
  <c r="G1806" i="9"/>
  <c r="F1806" i="9"/>
  <c r="G1805" i="9"/>
  <c r="F1805" i="9"/>
  <c r="G1804" i="9"/>
  <c r="F1804" i="9"/>
  <c r="G1803" i="9"/>
  <c r="F1803" i="9"/>
  <c r="G1802" i="9"/>
  <c r="F1802" i="9"/>
  <c r="G1801" i="9"/>
  <c r="F1801" i="9"/>
  <c r="G1800" i="9"/>
  <c r="F1800" i="9"/>
  <c r="G1799" i="9"/>
  <c r="F1799" i="9"/>
  <c r="G1798" i="9"/>
  <c r="F1798" i="9"/>
  <c r="G1797" i="9"/>
  <c r="F1797" i="9"/>
  <c r="G1796" i="9"/>
  <c r="F1796" i="9"/>
  <c r="G1795" i="9"/>
  <c r="F1795" i="9"/>
  <c r="G1794" i="9"/>
  <c r="F1794" i="9"/>
  <c r="G1793" i="9"/>
  <c r="F1793" i="9"/>
  <c r="G1792" i="9"/>
  <c r="F1792" i="9"/>
  <c r="G1791" i="9"/>
  <c r="F1791" i="9"/>
  <c r="G1790" i="9"/>
  <c r="F1790" i="9"/>
  <c r="G1789" i="9"/>
  <c r="F1789" i="9"/>
  <c r="G1788" i="9"/>
  <c r="F1788" i="9"/>
  <c r="G1787" i="9"/>
  <c r="F1787" i="9"/>
  <c r="G1786" i="9"/>
  <c r="F1786" i="9"/>
  <c r="G1785" i="9"/>
  <c r="F1785" i="9"/>
  <c r="G1784" i="9"/>
  <c r="F1784" i="9"/>
  <c r="G1783" i="9"/>
  <c r="F1783" i="9"/>
  <c r="G1782" i="9"/>
  <c r="F1782" i="9"/>
  <c r="G1781" i="9"/>
  <c r="F1781" i="9"/>
  <c r="G1780" i="9"/>
  <c r="F1780" i="9"/>
  <c r="G1779" i="9"/>
  <c r="F1779" i="9"/>
  <c r="G1778" i="9"/>
  <c r="F1778" i="9"/>
  <c r="G1777" i="9"/>
  <c r="F1777" i="9"/>
  <c r="G1776" i="9"/>
  <c r="F1776" i="9"/>
  <c r="G1775" i="9"/>
  <c r="F1775" i="9"/>
  <c r="G1774" i="9"/>
  <c r="F1774" i="9"/>
  <c r="G1773" i="9"/>
  <c r="F1773" i="9"/>
  <c r="G1772" i="9"/>
  <c r="F1772" i="9"/>
  <c r="G1771" i="9"/>
  <c r="F1771" i="9"/>
  <c r="G1770" i="9"/>
  <c r="F1770" i="9"/>
  <c r="G1769" i="9"/>
  <c r="F1769" i="9"/>
  <c r="G1768" i="9"/>
  <c r="F1768" i="9"/>
  <c r="G1767" i="9"/>
  <c r="F1767" i="9"/>
  <c r="G1766" i="9"/>
  <c r="F1766" i="9"/>
  <c r="G1765" i="9"/>
  <c r="F1765" i="9"/>
  <c r="G1764" i="9"/>
  <c r="F1764" i="9"/>
  <c r="G1763" i="9"/>
  <c r="F1763" i="9"/>
  <c r="G1762" i="9"/>
  <c r="F1762" i="9"/>
  <c r="G1761" i="9"/>
  <c r="F1761" i="9"/>
  <c r="G1760" i="9"/>
  <c r="F1760" i="9"/>
  <c r="G1759" i="9"/>
  <c r="F1759" i="9"/>
  <c r="G1758" i="9"/>
  <c r="F1758" i="9"/>
  <c r="G1757" i="9"/>
  <c r="F1757" i="9"/>
  <c r="G1756" i="9"/>
  <c r="F1756" i="9"/>
  <c r="G1755" i="9"/>
  <c r="F1755" i="9"/>
  <c r="G1754" i="9"/>
  <c r="F1754" i="9"/>
  <c r="G1753" i="9"/>
  <c r="F1753" i="9"/>
  <c r="G1752" i="9"/>
  <c r="F1752" i="9"/>
  <c r="G1751" i="9"/>
  <c r="F1751" i="9"/>
  <c r="G1750" i="9"/>
  <c r="F1750" i="9"/>
  <c r="G1749" i="9"/>
  <c r="F1749" i="9"/>
  <c r="G1748" i="9"/>
  <c r="F1748" i="9"/>
  <c r="G1747" i="9"/>
  <c r="F1747" i="9"/>
  <c r="G1746" i="9"/>
  <c r="F1746" i="9"/>
  <c r="G1745" i="9"/>
  <c r="F1745" i="9"/>
  <c r="G1744" i="9"/>
  <c r="F1744" i="9"/>
  <c r="G1743" i="9"/>
  <c r="F1743" i="9"/>
  <c r="G1742" i="9"/>
  <c r="F1742" i="9"/>
  <c r="G1741" i="9"/>
  <c r="F1741" i="9"/>
  <c r="G1740" i="9"/>
  <c r="F1740" i="9"/>
  <c r="G1739" i="9"/>
  <c r="F1739" i="9"/>
  <c r="G1738" i="9"/>
  <c r="F1738" i="9"/>
  <c r="G1737" i="9"/>
  <c r="F1737" i="9"/>
  <c r="G1736" i="9"/>
  <c r="F1736" i="9"/>
  <c r="G1735" i="9"/>
  <c r="F1735" i="9"/>
  <c r="G1734" i="9"/>
  <c r="F1734" i="9"/>
  <c r="G1733" i="9"/>
  <c r="F1733" i="9"/>
  <c r="G1732" i="9"/>
  <c r="F1732" i="9"/>
  <c r="G1731" i="9"/>
  <c r="F1731" i="9"/>
  <c r="G1730" i="9"/>
  <c r="F1730" i="9"/>
  <c r="G1729" i="9"/>
  <c r="F1729" i="9"/>
  <c r="G1728" i="9"/>
  <c r="F1728" i="9"/>
  <c r="G1727" i="9"/>
  <c r="F1727" i="9"/>
  <c r="G1726" i="9"/>
  <c r="F1726" i="9"/>
  <c r="G1725" i="9"/>
  <c r="F1725" i="9"/>
  <c r="G1724" i="9"/>
  <c r="F1724" i="9"/>
  <c r="G1723" i="9"/>
  <c r="F1723" i="9"/>
  <c r="G1722" i="9"/>
  <c r="F1722" i="9"/>
  <c r="G1721" i="9"/>
  <c r="F1721" i="9"/>
  <c r="G1720" i="9"/>
  <c r="F1720" i="9"/>
  <c r="G1719" i="9"/>
  <c r="F1719" i="9"/>
  <c r="G1718" i="9"/>
  <c r="F1718" i="9"/>
  <c r="G1717" i="9"/>
  <c r="F1717" i="9"/>
  <c r="G1716" i="9"/>
  <c r="F1716" i="9"/>
  <c r="G1715" i="9"/>
  <c r="F1715" i="9"/>
  <c r="G1714" i="9"/>
  <c r="F1714" i="9"/>
  <c r="G1713" i="9"/>
  <c r="F1713" i="9"/>
  <c r="G1712" i="9"/>
  <c r="F1712" i="9"/>
  <c r="G1711" i="9"/>
  <c r="F1711" i="9"/>
  <c r="G1710" i="9"/>
  <c r="F1710" i="9"/>
  <c r="G1709" i="9"/>
  <c r="F1709" i="9"/>
  <c r="G1708" i="9"/>
  <c r="F1708" i="9"/>
  <c r="G1707" i="9"/>
  <c r="F1707" i="9"/>
  <c r="G1706" i="9"/>
  <c r="F1706" i="9"/>
  <c r="G1705" i="9"/>
  <c r="F1705" i="9"/>
  <c r="G1704" i="9"/>
  <c r="F1704" i="9"/>
  <c r="G1703" i="9"/>
  <c r="F1703" i="9"/>
  <c r="G1702" i="9"/>
  <c r="F1702" i="9"/>
  <c r="G1701" i="9"/>
  <c r="F1701" i="9"/>
  <c r="G1700" i="9"/>
  <c r="F1700" i="9"/>
  <c r="G1699" i="9"/>
  <c r="F1699" i="9"/>
  <c r="G1698" i="9"/>
  <c r="F1698" i="9"/>
  <c r="G1697" i="9"/>
  <c r="F1697" i="9"/>
  <c r="G1696" i="9"/>
  <c r="F1696" i="9"/>
  <c r="G1695" i="9"/>
  <c r="F1695" i="9"/>
  <c r="G1694" i="9"/>
  <c r="F1694" i="9"/>
  <c r="G1693" i="9"/>
  <c r="F1693" i="9"/>
  <c r="G1692" i="9"/>
  <c r="F1692" i="9"/>
  <c r="G1691" i="9"/>
  <c r="F1691" i="9"/>
  <c r="G1690" i="9"/>
  <c r="F1690" i="9"/>
  <c r="G1689" i="9"/>
  <c r="F1689" i="9"/>
  <c r="G1688" i="9"/>
  <c r="F1688" i="9"/>
  <c r="G1687" i="9"/>
  <c r="F1687" i="9"/>
  <c r="G1686" i="9"/>
  <c r="F1686" i="9"/>
  <c r="G1685" i="9"/>
  <c r="F1685" i="9"/>
  <c r="G1684" i="9"/>
  <c r="F1684" i="9"/>
  <c r="G1683" i="9"/>
  <c r="F1683" i="9"/>
  <c r="G1682" i="9"/>
  <c r="F1682" i="9"/>
  <c r="G1681" i="9"/>
  <c r="F1681" i="9"/>
  <c r="G1680" i="9"/>
  <c r="F1680" i="9"/>
  <c r="G1679" i="9"/>
  <c r="F1679" i="9"/>
  <c r="G1678" i="9"/>
  <c r="F1678" i="9"/>
  <c r="G1677" i="9"/>
  <c r="F1677" i="9"/>
  <c r="G1676" i="9"/>
  <c r="F1676" i="9"/>
  <c r="G1675" i="9"/>
  <c r="F1675" i="9"/>
  <c r="G1674" i="9"/>
  <c r="F1674" i="9"/>
  <c r="G1673" i="9"/>
  <c r="F1673" i="9"/>
  <c r="G1672" i="9"/>
  <c r="F1672" i="9"/>
  <c r="G1671" i="9"/>
  <c r="F1671" i="9"/>
  <c r="G1670" i="9"/>
  <c r="F1670" i="9"/>
  <c r="G1669" i="9"/>
  <c r="F1669" i="9"/>
  <c r="G1668" i="9"/>
  <c r="F1668" i="9"/>
  <c r="G1667" i="9"/>
  <c r="F1667" i="9"/>
  <c r="G1666" i="9"/>
  <c r="F1666" i="9"/>
  <c r="G1665" i="9"/>
  <c r="F1665" i="9"/>
  <c r="G1664" i="9"/>
  <c r="F1664" i="9"/>
  <c r="G1663" i="9"/>
  <c r="F1663" i="9"/>
  <c r="G1662" i="9"/>
  <c r="F1662" i="9"/>
  <c r="G1661" i="9"/>
  <c r="F1661" i="9"/>
  <c r="G1660" i="9"/>
  <c r="F1660" i="9"/>
  <c r="G1659" i="9"/>
  <c r="F1659" i="9"/>
  <c r="G1658" i="9"/>
  <c r="F1658" i="9"/>
  <c r="G1657" i="9"/>
  <c r="F1657" i="9"/>
  <c r="G1656" i="9"/>
  <c r="F1656" i="9"/>
  <c r="G1655" i="9"/>
  <c r="F1655" i="9"/>
  <c r="G1654" i="9"/>
  <c r="F1654" i="9"/>
  <c r="G1653" i="9"/>
  <c r="F1653" i="9"/>
  <c r="G1652" i="9"/>
  <c r="F1652" i="9"/>
  <c r="G1651" i="9"/>
  <c r="F1651" i="9"/>
  <c r="G1650" i="9"/>
  <c r="F1650" i="9"/>
  <c r="G1649" i="9"/>
  <c r="F1649" i="9"/>
  <c r="G1648" i="9"/>
  <c r="F1648" i="9"/>
  <c r="G1647" i="9"/>
  <c r="F1647" i="9"/>
  <c r="G1646" i="9"/>
  <c r="F1646" i="9"/>
  <c r="G1645" i="9"/>
  <c r="F1645" i="9"/>
  <c r="G1644" i="9"/>
  <c r="F1644" i="9"/>
  <c r="G1643" i="9"/>
  <c r="F1643" i="9"/>
  <c r="G1642" i="9"/>
  <c r="F1642" i="9"/>
  <c r="G1641" i="9"/>
  <c r="F1641" i="9"/>
  <c r="G1640" i="9"/>
  <c r="F1640" i="9"/>
  <c r="G1639" i="9"/>
  <c r="F1639" i="9"/>
  <c r="G1638" i="9"/>
  <c r="F1638" i="9"/>
  <c r="G1637" i="9"/>
  <c r="F1637" i="9"/>
  <c r="G1636" i="9"/>
  <c r="F1636" i="9"/>
  <c r="G1635" i="9"/>
  <c r="F1635" i="9"/>
  <c r="G1634" i="9"/>
  <c r="F1634" i="9"/>
  <c r="G1633" i="9"/>
  <c r="F1633" i="9"/>
  <c r="G1632" i="9"/>
  <c r="F1632" i="9"/>
  <c r="G1631" i="9"/>
  <c r="F1631" i="9"/>
  <c r="G1630" i="9"/>
  <c r="F1630" i="9"/>
  <c r="G1629" i="9"/>
  <c r="F1629" i="9"/>
  <c r="G1628" i="9"/>
  <c r="F1628" i="9"/>
  <c r="G1627" i="9"/>
  <c r="F1627" i="9"/>
  <c r="G1626" i="9"/>
  <c r="F1626" i="9"/>
  <c r="G1625" i="9"/>
  <c r="F1625" i="9"/>
  <c r="G1624" i="9"/>
  <c r="F1624" i="9"/>
  <c r="G1623" i="9"/>
  <c r="F1623" i="9"/>
  <c r="G1622" i="9"/>
  <c r="F1622" i="9"/>
  <c r="G1621" i="9"/>
  <c r="F1621" i="9"/>
  <c r="G1620" i="9"/>
  <c r="F1620" i="9"/>
  <c r="G1619" i="9"/>
  <c r="F1619" i="9"/>
  <c r="G1618" i="9"/>
  <c r="F1618" i="9"/>
  <c r="G1617" i="9"/>
  <c r="F1617" i="9"/>
  <c r="G1616" i="9"/>
  <c r="F1616" i="9"/>
  <c r="G1615" i="9"/>
  <c r="F1615" i="9"/>
  <c r="G1614" i="9"/>
  <c r="F1614" i="9"/>
  <c r="G1613" i="9"/>
  <c r="F1613" i="9"/>
  <c r="G1612" i="9"/>
  <c r="F1612" i="9"/>
  <c r="G1611" i="9"/>
  <c r="F1611" i="9"/>
  <c r="G1610" i="9"/>
  <c r="F1610" i="9"/>
  <c r="G1609" i="9"/>
  <c r="F1609" i="9"/>
  <c r="G1608" i="9"/>
  <c r="F1608" i="9"/>
  <c r="G1607" i="9"/>
  <c r="F1607" i="9"/>
  <c r="G1606" i="9"/>
  <c r="F1606" i="9"/>
  <c r="G1605" i="9"/>
  <c r="F1605" i="9"/>
  <c r="G1604" i="9"/>
  <c r="F1604" i="9"/>
  <c r="G1603" i="9"/>
  <c r="F1603" i="9"/>
  <c r="G1602" i="9"/>
  <c r="F1602" i="9"/>
  <c r="G1601" i="9"/>
  <c r="F1601" i="9"/>
  <c r="G1600" i="9"/>
  <c r="F1600" i="9"/>
  <c r="G1599" i="9"/>
  <c r="F1599" i="9"/>
  <c r="G1598" i="9"/>
  <c r="F1598" i="9"/>
  <c r="G1597" i="9"/>
  <c r="F1597" i="9"/>
  <c r="G1596" i="9"/>
  <c r="F1596" i="9"/>
  <c r="G1595" i="9"/>
  <c r="F1595" i="9"/>
  <c r="G1594" i="9"/>
  <c r="F1594" i="9"/>
  <c r="G1593" i="9"/>
  <c r="F1593" i="9"/>
  <c r="G1592" i="9"/>
  <c r="F1592" i="9"/>
  <c r="G1591" i="9"/>
  <c r="F1591" i="9"/>
  <c r="G1590" i="9"/>
  <c r="F1590" i="9"/>
  <c r="G1589" i="9"/>
  <c r="F1589" i="9"/>
  <c r="G1588" i="9"/>
  <c r="F1588" i="9"/>
  <c r="G1587" i="9"/>
  <c r="F1587" i="9"/>
  <c r="G1586" i="9"/>
  <c r="F1586" i="9"/>
  <c r="G1585" i="9"/>
  <c r="F1585" i="9"/>
  <c r="G1584" i="9"/>
  <c r="F1584" i="9"/>
  <c r="G1583" i="9"/>
  <c r="F1583" i="9"/>
  <c r="G1582" i="9"/>
  <c r="F1582" i="9"/>
  <c r="G1581" i="9"/>
  <c r="F1581" i="9"/>
  <c r="G1580" i="9"/>
  <c r="F1580" i="9"/>
  <c r="G1579" i="9"/>
  <c r="F1579" i="9"/>
  <c r="G1578" i="9"/>
  <c r="F1578" i="9"/>
  <c r="G1577" i="9"/>
  <c r="F1577" i="9"/>
  <c r="G1576" i="9"/>
  <c r="F1576" i="9"/>
  <c r="G1575" i="9"/>
  <c r="F1575" i="9"/>
  <c r="G1574" i="9"/>
  <c r="F1574" i="9"/>
  <c r="G1573" i="9"/>
  <c r="F1573" i="9"/>
  <c r="G1572" i="9"/>
  <c r="F1572" i="9"/>
  <c r="G1571" i="9"/>
  <c r="F1571" i="9"/>
  <c r="G1570" i="9"/>
  <c r="F1570" i="9"/>
  <c r="G1569" i="9"/>
  <c r="F1569" i="9"/>
  <c r="G1568" i="9"/>
  <c r="F1568" i="9"/>
  <c r="G1567" i="9"/>
  <c r="F1567" i="9"/>
  <c r="G1566" i="9"/>
  <c r="F1566" i="9"/>
  <c r="G1565" i="9"/>
  <c r="F1565" i="9"/>
  <c r="G1564" i="9"/>
  <c r="F1564" i="9"/>
  <c r="G1563" i="9"/>
  <c r="F1563" i="9"/>
  <c r="G1562" i="9"/>
  <c r="F1562" i="9"/>
  <c r="G1561" i="9"/>
  <c r="F1561" i="9"/>
  <c r="G1560" i="9"/>
  <c r="F1560" i="9"/>
  <c r="G1559" i="9"/>
  <c r="F1559" i="9"/>
  <c r="G1558" i="9"/>
  <c r="F1558" i="9"/>
  <c r="G1557" i="9"/>
  <c r="F1557" i="9"/>
  <c r="G1556" i="9"/>
  <c r="F1556" i="9"/>
  <c r="G1555" i="9"/>
  <c r="F1555" i="9"/>
  <c r="G1554" i="9"/>
  <c r="F1554" i="9"/>
  <c r="G1553" i="9"/>
  <c r="F1553" i="9"/>
  <c r="G1552" i="9"/>
  <c r="F1552" i="9"/>
  <c r="G1551" i="9"/>
  <c r="F1551" i="9"/>
  <c r="G1550" i="9"/>
  <c r="F1550" i="9"/>
  <c r="G1549" i="9"/>
  <c r="F1549" i="9"/>
  <c r="G1548" i="9"/>
  <c r="F1548" i="9"/>
  <c r="G1547" i="9"/>
  <c r="F1547" i="9"/>
  <c r="G1546" i="9"/>
  <c r="F1546" i="9"/>
  <c r="G1545" i="9"/>
  <c r="F1545" i="9"/>
  <c r="G1544" i="9"/>
  <c r="F1544" i="9"/>
  <c r="G1543" i="9"/>
  <c r="F1543" i="9"/>
  <c r="G1542" i="9"/>
  <c r="F1542" i="9"/>
  <c r="G1541" i="9"/>
  <c r="F1541" i="9"/>
  <c r="G1540" i="9"/>
  <c r="F1540" i="9"/>
  <c r="G1539" i="9"/>
  <c r="F1539" i="9"/>
  <c r="G1538" i="9"/>
  <c r="F1538" i="9"/>
  <c r="G1537" i="9"/>
  <c r="F1537" i="9"/>
  <c r="G1536" i="9"/>
  <c r="F1536" i="9"/>
  <c r="G1535" i="9"/>
  <c r="F1535" i="9"/>
  <c r="G1534" i="9"/>
  <c r="F1534" i="9"/>
  <c r="G1533" i="9"/>
  <c r="F1533" i="9"/>
  <c r="G1532" i="9"/>
  <c r="F1532" i="9"/>
  <c r="G1531" i="9"/>
  <c r="F1531" i="9"/>
  <c r="G1530" i="9"/>
  <c r="F1530" i="9"/>
  <c r="G1529" i="9"/>
  <c r="F1529" i="9"/>
  <c r="G1528" i="9"/>
  <c r="F1528" i="9"/>
  <c r="G1527" i="9"/>
  <c r="F1527" i="9"/>
  <c r="G1526" i="9"/>
  <c r="F1526" i="9"/>
  <c r="G1525" i="9"/>
  <c r="F1525" i="9"/>
  <c r="G1524" i="9"/>
  <c r="F1524" i="9"/>
  <c r="G1523" i="9"/>
  <c r="F1523" i="9"/>
  <c r="G1522" i="9"/>
  <c r="F1522" i="9"/>
  <c r="G1521" i="9"/>
  <c r="F1521" i="9"/>
  <c r="G1520" i="9"/>
  <c r="F1520" i="9"/>
  <c r="G1519" i="9"/>
  <c r="F1519" i="9"/>
  <c r="G1518" i="9"/>
  <c r="F1518" i="9"/>
  <c r="G1517" i="9"/>
  <c r="F1517" i="9"/>
  <c r="G1516" i="9"/>
  <c r="F1516" i="9"/>
  <c r="G1515" i="9"/>
  <c r="F1515" i="9"/>
  <c r="G1514" i="9"/>
  <c r="F1514" i="9"/>
  <c r="G1513" i="9"/>
  <c r="F1513" i="9"/>
  <c r="G1512" i="9"/>
  <c r="F1512" i="9"/>
  <c r="G1511" i="9"/>
  <c r="F1511" i="9"/>
  <c r="G1510" i="9"/>
  <c r="F1510" i="9"/>
  <c r="G1509" i="9"/>
  <c r="F1509" i="9"/>
  <c r="G1508" i="9"/>
  <c r="F1508" i="9"/>
  <c r="G1507" i="9"/>
  <c r="F1507" i="9"/>
  <c r="G1506" i="9"/>
  <c r="F1506" i="9"/>
  <c r="G1505" i="9"/>
  <c r="F1505" i="9"/>
  <c r="G1504" i="9"/>
  <c r="F1504" i="9"/>
  <c r="G1503" i="9"/>
  <c r="F1503" i="9"/>
  <c r="G1502" i="9"/>
  <c r="F1502" i="9"/>
  <c r="G1501" i="9"/>
  <c r="F1501" i="9"/>
  <c r="G1500" i="9"/>
  <c r="F1500" i="9"/>
  <c r="G1499" i="9"/>
  <c r="F1499" i="9"/>
  <c r="G1498" i="9"/>
  <c r="F1498" i="9"/>
  <c r="G1497" i="9"/>
  <c r="F1497" i="9"/>
  <c r="G1496" i="9"/>
  <c r="F1496" i="9"/>
  <c r="G1495" i="9"/>
  <c r="F1495" i="9"/>
  <c r="G1494" i="9"/>
  <c r="F1494" i="9"/>
  <c r="G1493" i="9"/>
  <c r="F1493" i="9"/>
  <c r="G1492" i="9"/>
  <c r="F1492" i="9"/>
  <c r="G1491" i="9"/>
  <c r="F1491" i="9"/>
  <c r="G1490" i="9"/>
  <c r="F1490" i="9"/>
  <c r="G1489" i="9"/>
  <c r="F1489" i="9"/>
  <c r="G1488" i="9"/>
  <c r="F1488" i="9"/>
  <c r="G1487" i="9"/>
  <c r="F1487" i="9"/>
  <c r="G1486" i="9"/>
  <c r="F1486" i="9"/>
  <c r="G1485" i="9"/>
  <c r="F1485" i="9"/>
  <c r="G1484" i="9"/>
  <c r="F1484" i="9"/>
  <c r="G1483" i="9"/>
  <c r="F1483" i="9"/>
  <c r="G1482" i="9"/>
  <c r="F1482" i="9"/>
  <c r="G1481" i="9"/>
  <c r="F1481" i="9"/>
  <c r="G1480" i="9"/>
  <c r="F1480" i="9"/>
  <c r="G1479" i="9"/>
  <c r="F1479" i="9"/>
  <c r="G1478" i="9"/>
  <c r="F1478" i="9"/>
  <c r="G1477" i="9"/>
  <c r="F1477" i="9"/>
  <c r="G1476" i="9"/>
  <c r="F1476" i="9"/>
  <c r="G1475" i="9"/>
  <c r="F1475" i="9"/>
  <c r="G1474" i="9"/>
  <c r="F1474" i="9"/>
  <c r="G1473" i="9"/>
  <c r="F1473" i="9"/>
  <c r="G1472" i="9"/>
  <c r="F1472" i="9"/>
  <c r="G1471" i="9"/>
  <c r="F1471" i="9"/>
  <c r="G1470" i="9"/>
  <c r="F1470" i="9"/>
  <c r="G1469" i="9"/>
  <c r="F1469" i="9"/>
  <c r="G1468" i="9"/>
  <c r="F1468" i="9"/>
  <c r="G1467" i="9"/>
  <c r="F1467" i="9"/>
  <c r="G1466" i="9"/>
  <c r="F1466" i="9"/>
  <c r="G1465" i="9"/>
  <c r="F1465" i="9"/>
  <c r="G1464" i="9"/>
  <c r="F1464" i="9"/>
  <c r="G1463" i="9"/>
  <c r="F1463" i="9"/>
  <c r="G1462" i="9"/>
  <c r="F1462" i="9"/>
  <c r="G1461" i="9"/>
  <c r="F1461" i="9"/>
  <c r="G1460" i="9"/>
  <c r="F1460" i="9"/>
  <c r="G1459" i="9"/>
  <c r="F1459" i="9"/>
  <c r="G1458" i="9"/>
  <c r="F1458" i="9"/>
  <c r="G1457" i="9"/>
  <c r="F1457" i="9"/>
  <c r="G1456" i="9"/>
  <c r="F1456" i="9"/>
  <c r="G1455" i="9"/>
  <c r="F1455" i="9"/>
  <c r="G1454" i="9"/>
  <c r="F1454" i="9"/>
  <c r="G1453" i="9"/>
  <c r="F1453" i="9"/>
  <c r="G1452" i="9"/>
  <c r="F1452" i="9"/>
  <c r="G1451" i="9"/>
  <c r="F1451" i="9"/>
  <c r="G1450" i="9"/>
  <c r="F1450" i="9"/>
  <c r="G1449" i="9"/>
  <c r="F1449" i="9"/>
  <c r="G1448" i="9"/>
  <c r="F1448" i="9"/>
  <c r="G1447" i="9"/>
  <c r="F1447" i="9"/>
  <c r="G1446" i="9"/>
  <c r="F1446" i="9"/>
  <c r="G1445" i="9"/>
  <c r="F1445" i="9"/>
  <c r="G1444" i="9"/>
  <c r="F1444" i="9"/>
  <c r="G1443" i="9"/>
  <c r="F1443" i="9"/>
  <c r="G1442" i="9"/>
  <c r="F1442" i="9"/>
  <c r="G1441" i="9"/>
  <c r="F1441" i="9"/>
  <c r="G1440" i="9"/>
  <c r="F1440" i="9"/>
  <c r="G1439" i="9"/>
  <c r="F1439" i="9"/>
  <c r="G1438" i="9"/>
  <c r="F1438" i="9"/>
  <c r="G1437" i="9"/>
  <c r="F1437" i="9"/>
  <c r="G1436" i="9"/>
  <c r="F1436" i="9"/>
  <c r="G1435" i="9"/>
  <c r="F1435" i="9"/>
  <c r="G1434" i="9"/>
  <c r="F1434" i="9"/>
  <c r="G1433" i="9"/>
  <c r="F1433" i="9"/>
  <c r="G1432" i="9"/>
  <c r="F1432" i="9"/>
  <c r="G1431" i="9"/>
  <c r="F1431" i="9"/>
  <c r="G1430" i="9"/>
  <c r="F1430" i="9"/>
  <c r="G1429" i="9"/>
  <c r="F1429" i="9"/>
  <c r="G1428" i="9"/>
  <c r="F1428" i="9"/>
  <c r="G1427" i="9"/>
  <c r="F1427" i="9"/>
  <c r="G1426" i="9"/>
  <c r="F1426" i="9"/>
  <c r="G1425" i="9"/>
  <c r="F1425" i="9"/>
  <c r="G1424" i="9"/>
  <c r="F1424" i="9"/>
  <c r="G1423" i="9"/>
  <c r="F1423" i="9"/>
  <c r="G1422" i="9"/>
  <c r="F1422" i="9"/>
  <c r="G1421" i="9"/>
  <c r="F1421" i="9"/>
  <c r="G1420" i="9"/>
  <c r="F1420" i="9"/>
  <c r="G1419" i="9"/>
  <c r="F1419" i="9"/>
  <c r="G1418" i="9"/>
  <c r="F1418" i="9"/>
  <c r="G1417" i="9"/>
  <c r="F1417" i="9"/>
  <c r="G1416" i="9"/>
  <c r="F1416" i="9"/>
  <c r="G1415" i="9"/>
  <c r="F1415" i="9"/>
  <c r="G1414" i="9"/>
  <c r="F1414" i="9"/>
  <c r="G1413" i="9"/>
  <c r="F1413" i="9"/>
  <c r="G1412" i="9"/>
  <c r="F1412" i="9"/>
  <c r="G1411" i="9"/>
  <c r="F1411" i="9"/>
  <c r="G1410" i="9"/>
  <c r="F1410" i="9"/>
  <c r="G1409" i="9"/>
  <c r="F1409" i="9"/>
  <c r="G1408" i="9"/>
  <c r="F1408" i="9"/>
  <c r="G1407" i="9"/>
  <c r="F1407" i="9"/>
  <c r="G1406" i="9"/>
  <c r="F1406" i="9"/>
  <c r="G1405" i="9"/>
  <c r="F1405" i="9"/>
  <c r="G1404" i="9"/>
  <c r="F1404" i="9"/>
  <c r="G1403" i="9"/>
  <c r="F1403" i="9"/>
  <c r="G1402" i="9"/>
  <c r="F1402" i="9"/>
  <c r="G1401" i="9"/>
  <c r="F1401" i="9"/>
  <c r="G1400" i="9"/>
  <c r="F1400" i="9"/>
  <c r="G1399" i="9"/>
  <c r="F1399" i="9"/>
  <c r="G1398" i="9"/>
  <c r="F1398" i="9"/>
  <c r="G1397" i="9"/>
  <c r="F1397" i="9"/>
  <c r="G1396" i="9"/>
  <c r="F1396" i="9"/>
  <c r="G1395" i="9"/>
  <c r="F1395" i="9"/>
  <c r="G1394" i="9"/>
  <c r="F1394" i="9"/>
  <c r="G1393" i="9"/>
  <c r="F1393" i="9"/>
  <c r="G1392" i="9"/>
  <c r="F1392" i="9"/>
  <c r="G1391" i="9"/>
  <c r="F1391" i="9"/>
  <c r="G1390" i="9"/>
  <c r="F1390" i="9"/>
  <c r="G1389" i="9"/>
  <c r="F1389" i="9"/>
  <c r="G1388" i="9"/>
  <c r="F1388" i="9"/>
  <c r="G1387" i="9"/>
  <c r="F1387" i="9"/>
  <c r="G1386" i="9"/>
  <c r="F1386" i="9"/>
  <c r="G1385" i="9"/>
  <c r="F1385" i="9"/>
  <c r="G1384" i="9"/>
  <c r="F1384" i="9"/>
  <c r="G1383" i="9"/>
  <c r="F1383" i="9"/>
  <c r="G1382" i="9"/>
  <c r="F1382" i="9"/>
  <c r="G1381" i="9"/>
  <c r="F1381" i="9"/>
  <c r="G1380" i="9"/>
  <c r="F1380" i="9"/>
  <c r="G1379" i="9"/>
  <c r="F1379" i="9"/>
  <c r="G1378" i="9"/>
  <c r="F1378" i="9"/>
  <c r="G1377" i="9"/>
  <c r="F1377" i="9"/>
  <c r="G1376" i="9"/>
  <c r="F1376" i="9"/>
  <c r="G1375" i="9"/>
  <c r="F1375" i="9"/>
  <c r="G1374" i="9"/>
  <c r="F1374" i="9"/>
  <c r="G1373" i="9"/>
  <c r="F1373" i="9"/>
  <c r="G1372" i="9"/>
  <c r="F1372" i="9"/>
  <c r="G1371" i="9"/>
  <c r="F1371" i="9"/>
  <c r="G1370" i="9"/>
  <c r="F1370" i="9"/>
  <c r="G1369" i="9"/>
  <c r="F1369" i="9"/>
  <c r="G1368" i="9"/>
  <c r="F1368" i="9"/>
  <c r="G1367" i="9"/>
  <c r="F1367" i="9"/>
  <c r="G1366" i="9"/>
  <c r="F1366" i="9"/>
  <c r="G1365" i="9"/>
  <c r="F1365" i="9"/>
  <c r="G1364" i="9"/>
  <c r="F1364" i="9"/>
  <c r="G1363" i="9"/>
  <c r="F1363" i="9"/>
  <c r="G1362" i="9"/>
  <c r="F1362" i="9"/>
  <c r="G1361" i="9"/>
  <c r="F1361" i="9"/>
  <c r="G1360" i="9"/>
  <c r="F1360" i="9"/>
  <c r="G1359" i="9"/>
  <c r="F1359" i="9"/>
  <c r="G1358" i="9"/>
  <c r="F1358" i="9"/>
  <c r="G1357" i="9"/>
  <c r="F1357" i="9"/>
  <c r="G1356" i="9"/>
  <c r="F1356" i="9"/>
  <c r="G1355" i="9"/>
  <c r="F1355" i="9"/>
  <c r="G1354" i="9"/>
  <c r="F1354" i="9"/>
  <c r="G1353" i="9"/>
  <c r="F1353" i="9"/>
  <c r="G1352" i="9"/>
  <c r="F1352" i="9"/>
  <c r="G1351" i="9"/>
  <c r="F1351" i="9"/>
  <c r="G1350" i="9"/>
  <c r="F1350" i="9"/>
  <c r="G1349" i="9"/>
  <c r="F1349" i="9"/>
  <c r="G1348" i="9"/>
  <c r="F1348" i="9"/>
  <c r="G1347" i="9"/>
  <c r="F1347" i="9"/>
  <c r="G1346" i="9"/>
  <c r="F1346" i="9"/>
  <c r="G1345" i="9"/>
  <c r="F1345" i="9"/>
  <c r="G1344" i="9"/>
  <c r="F1344" i="9"/>
  <c r="G1343" i="9"/>
  <c r="F1343" i="9"/>
  <c r="G1342" i="9"/>
  <c r="F1342" i="9"/>
  <c r="G1341" i="9"/>
  <c r="F1341" i="9"/>
  <c r="G1340" i="9"/>
  <c r="F1340" i="9"/>
  <c r="G1339" i="9"/>
  <c r="F1339" i="9"/>
  <c r="G1338" i="9"/>
  <c r="F1338" i="9"/>
  <c r="G1337" i="9"/>
  <c r="F1337" i="9"/>
  <c r="G1336" i="9"/>
  <c r="F1336" i="9"/>
  <c r="G1335" i="9"/>
  <c r="F1335" i="9"/>
  <c r="G1334" i="9"/>
  <c r="F1334" i="9"/>
  <c r="G1333" i="9"/>
  <c r="F1333" i="9"/>
  <c r="G1332" i="9"/>
  <c r="F1332" i="9"/>
  <c r="G1331" i="9"/>
  <c r="F1331" i="9"/>
  <c r="G1330" i="9"/>
  <c r="F1330" i="9"/>
  <c r="G1329" i="9"/>
  <c r="F1329" i="9"/>
  <c r="G1328" i="9"/>
  <c r="F1328" i="9"/>
  <c r="G1327" i="9"/>
  <c r="F1327" i="9"/>
  <c r="G1326" i="9"/>
  <c r="F1326" i="9"/>
  <c r="G1325" i="9"/>
  <c r="F1325" i="9"/>
  <c r="G1324" i="9"/>
  <c r="F1324" i="9"/>
  <c r="G1323" i="9"/>
  <c r="F1323" i="9"/>
  <c r="G1322" i="9"/>
  <c r="F1322" i="9"/>
  <c r="G1321" i="9"/>
  <c r="F1321" i="9"/>
  <c r="G1320" i="9"/>
  <c r="F1320" i="9"/>
  <c r="G1319" i="9"/>
  <c r="F1319" i="9"/>
  <c r="G1318" i="9"/>
  <c r="F1318" i="9"/>
  <c r="G1317" i="9"/>
  <c r="F1317" i="9"/>
  <c r="G1316" i="9"/>
  <c r="F1316" i="9"/>
  <c r="G1315" i="9"/>
  <c r="F1315" i="9"/>
  <c r="G1314" i="9"/>
  <c r="F1314" i="9"/>
  <c r="G1313" i="9"/>
  <c r="F1313" i="9"/>
  <c r="G1312" i="9"/>
  <c r="F1312" i="9"/>
  <c r="G1311" i="9"/>
  <c r="F1311" i="9"/>
  <c r="G1310" i="9"/>
  <c r="F1310" i="9"/>
  <c r="G1309" i="9"/>
  <c r="F1309" i="9"/>
  <c r="G1308" i="9"/>
  <c r="F1308" i="9"/>
  <c r="G1307" i="9"/>
  <c r="F1307" i="9"/>
  <c r="G1306" i="9"/>
  <c r="F1306" i="9"/>
  <c r="G1305" i="9"/>
  <c r="F1305" i="9"/>
  <c r="G1304" i="9"/>
  <c r="F1304" i="9"/>
  <c r="G1303" i="9"/>
  <c r="F1303" i="9"/>
  <c r="G1302" i="9"/>
  <c r="F1302" i="9"/>
  <c r="G1301" i="9"/>
  <c r="F1301" i="9"/>
  <c r="G1300" i="9"/>
  <c r="F1300" i="9"/>
  <c r="G1299" i="9"/>
  <c r="F1299" i="9"/>
  <c r="G1298" i="9"/>
  <c r="F1298" i="9"/>
  <c r="G1297" i="9"/>
  <c r="F1297" i="9"/>
  <c r="G1296" i="9"/>
  <c r="F1296" i="9"/>
  <c r="G1295" i="9"/>
  <c r="F1295" i="9"/>
  <c r="G1294" i="9"/>
  <c r="F1294" i="9"/>
  <c r="G1293" i="9"/>
  <c r="F1293" i="9"/>
  <c r="G1292" i="9"/>
  <c r="F1292" i="9"/>
  <c r="G1291" i="9"/>
  <c r="F1291" i="9"/>
  <c r="G1290" i="9"/>
  <c r="F1290" i="9"/>
  <c r="G1289" i="9"/>
  <c r="F1289" i="9"/>
  <c r="G1288" i="9"/>
  <c r="F1288" i="9"/>
  <c r="G1287" i="9"/>
  <c r="F1287" i="9"/>
  <c r="G1286" i="9"/>
  <c r="F1286" i="9"/>
  <c r="G1285" i="9"/>
  <c r="F1285" i="9"/>
  <c r="G1284" i="9"/>
  <c r="F1284" i="9"/>
  <c r="G1283" i="9"/>
  <c r="F1283" i="9"/>
  <c r="G1282" i="9"/>
  <c r="F1282" i="9"/>
  <c r="G1281" i="9"/>
  <c r="F1281" i="9"/>
  <c r="G1280" i="9"/>
  <c r="F1280" i="9"/>
  <c r="G1279" i="9"/>
  <c r="F1279" i="9"/>
  <c r="G1278" i="9"/>
  <c r="F1278" i="9"/>
  <c r="G1277" i="9"/>
  <c r="F1277" i="9"/>
  <c r="G1276" i="9"/>
  <c r="F1276" i="9"/>
  <c r="G1275" i="9"/>
  <c r="F1275" i="9"/>
  <c r="G1274" i="9"/>
  <c r="F1274" i="9"/>
  <c r="G1273" i="9"/>
  <c r="F1273" i="9"/>
  <c r="G1272" i="9"/>
  <c r="F1272" i="9"/>
  <c r="G1271" i="9"/>
  <c r="F1271" i="9"/>
  <c r="G1270" i="9"/>
  <c r="F1270" i="9"/>
  <c r="G1269" i="9"/>
  <c r="F1269" i="9"/>
  <c r="G1268" i="9"/>
  <c r="F1268" i="9"/>
  <c r="G1267" i="9"/>
  <c r="F1267" i="9"/>
  <c r="G1266" i="9"/>
  <c r="F1266" i="9"/>
  <c r="G1265" i="9"/>
  <c r="F1265" i="9"/>
  <c r="G1264" i="9"/>
  <c r="F1264" i="9"/>
  <c r="G1263" i="9"/>
  <c r="F1263" i="9"/>
  <c r="G1262" i="9"/>
  <c r="F1262" i="9"/>
  <c r="G1261" i="9"/>
  <c r="F1261" i="9"/>
  <c r="G1260" i="9"/>
  <c r="F1260" i="9"/>
  <c r="G1259" i="9"/>
  <c r="F1259" i="9"/>
  <c r="G1258" i="9"/>
  <c r="F1258" i="9"/>
  <c r="G1257" i="9"/>
  <c r="F1257" i="9"/>
  <c r="G1256" i="9"/>
  <c r="F1256" i="9"/>
  <c r="G1255" i="9"/>
  <c r="F1255" i="9"/>
  <c r="G1254" i="9"/>
  <c r="F1254" i="9"/>
  <c r="G1253" i="9"/>
  <c r="F1253" i="9"/>
  <c r="G1252" i="9"/>
  <c r="F1252" i="9"/>
  <c r="G1251" i="9"/>
  <c r="F1251" i="9"/>
  <c r="G1250" i="9"/>
  <c r="F1250" i="9"/>
  <c r="G1249" i="9"/>
  <c r="F1249" i="9"/>
  <c r="G1248" i="9"/>
  <c r="F1248" i="9"/>
  <c r="G1247" i="9"/>
  <c r="F1247" i="9"/>
  <c r="G1246" i="9"/>
  <c r="F1246" i="9"/>
  <c r="G1245" i="9"/>
  <c r="F1245" i="9"/>
  <c r="G1244" i="9"/>
  <c r="F1244" i="9"/>
  <c r="G1243" i="9"/>
  <c r="F1243" i="9"/>
  <c r="G1242" i="9"/>
  <c r="F1242" i="9"/>
  <c r="G1241" i="9"/>
  <c r="F1241" i="9"/>
  <c r="G1240" i="9"/>
  <c r="F1240" i="9"/>
  <c r="G1239" i="9"/>
  <c r="F1239" i="9"/>
  <c r="G1238" i="9"/>
  <c r="F1238" i="9"/>
  <c r="G1237" i="9"/>
  <c r="F1237" i="9"/>
  <c r="G1236" i="9"/>
  <c r="F1236" i="9"/>
  <c r="G1235" i="9"/>
  <c r="F1235" i="9"/>
  <c r="G1234" i="9"/>
  <c r="F1234" i="9"/>
  <c r="G1233" i="9"/>
  <c r="F1233" i="9"/>
  <c r="G1232" i="9"/>
  <c r="F1232" i="9"/>
  <c r="G1231" i="9"/>
  <c r="F1231" i="9"/>
  <c r="G1230" i="9"/>
  <c r="F1230" i="9"/>
  <c r="G1229" i="9"/>
  <c r="F1229" i="9"/>
  <c r="G1228" i="9"/>
  <c r="F1228" i="9"/>
  <c r="G1227" i="9"/>
  <c r="F1227" i="9"/>
  <c r="G1226" i="9"/>
  <c r="F1226" i="9"/>
  <c r="G1225" i="9"/>
  <c r="F1225" i="9"/>
  <c r="G1224" i="9"/>
  <c r="F1224" i="9"/>
  <c r="G1223" i="9"/>
  <c r="F1223" i="9"/>
  <c r="G1222" i="9"/>
  <c r="F1222" i="9"/>
  <c r="G1221" i="9"/>
  <c r="F1221" i="9"/>
  <c r="G1220" i="9"/>
  <c r="F1220" i="9"/>
  <c r="G1219" i="9"/>
  <c r="F1219" i="9"/>
  <c r="G1218" i="9"/>
  <c r="F1218" i="9"/>
  <c r="G1217" i="9"/>
  <c r="F1217" i="9"/>
  <c r="G1216" i="9"/>
  <c r="F1216" i="9"/>
  <c r="G1215" i="9"/>
  <c r="F1215" i="9"/>
  <c r="G1214" i="9"/>
  <c r="F1214" i="9"/>
  <c r="G1213" i="9"/>
  <c r="F1213" i="9"/>
  <c r="G1212" i="9"/>
  <c r="F1212" i="9"/>
  <c r="G1211" i="9"/>
  <c r="F1211" i="9"/>
  <c r="G1210" i="9"/>
  <c r="F1210" i="9"/>
  <c r="G1209" i="9"/>
  <c r="F1209" i="9"/>
  <c r="G1208" i="9"/>
  <c r="F1208" i="9"/>
  <c r="G1207" i="9"/>
  <c r="F1207" i="9"/>
  <c r="G1206" i="9"/>
  <c r="F1206" i="9"/>
  <c r="G1205" i="9"/>
  <c r="F1205" i="9"/>
  <c r="G1204" i="9"/>
  <c r="F1204" i="9"/>
  <c r="G1203" i="9"/>
  <c r="F1203" i="9"/>
  <c r="G1202" i="9"/>
  <c r="F1202" i="9"/>
  <c r="G1201" i="9"/>
  <c r="F1201" i="9"/>
  <c r="G1200" i="9"/>
  <c r="F1200" i="9"/>
  <c r="G1199" i="9"/>
  <c r="F1199" i="9"/>
  <c r="G1198" i="9"/>
  <c r="F1198" i="9"/>
  <c r="G1197" i="9"/>
  <c r="F1197" i="9"/>
  <c r="G1196" i="9"/>
  <c r="F1196" i="9"/>
  <c r="G1195" i="9"/>
  <c r="F1195" i="9"/>
  <c r="G1194" i="9"/>
  <c r="F1194" i="9"/>
  <c r="G1193" i="9"/>
  <c r="F1193" i="9"/>
  <c r="G1192" i="9"/>
  <c r="F1192" i="9"/>
  <c r="G1191" i="9"/>
  <c r="F1191" i="9"/>
  <c r="G1190" i="9"/>
  <c r="F1190" i="9"/>
  <c r="G1189" i="9"/>
  <c r="F1189" i="9"/>
  <c r="G1188" i="9"/>
  <c r="F1188" i="9"/>
  <c r="G1187" i="9"/>
  <c r="F1187" i="9"/>
  <c r="G1186" i="9"/>
  <c r="F1186" i="9"/>
  <c r="G1185" i="9"/>
  <c r="F1185" i="9"/>
  <c r="G1184" i="9"/>
  <c r="F1184" i="9"/>
  <c r="G1183" i="9"/>
  <c r="F1183" i="9"/>
  <c r="G1182" i="9"/>
  <c r="F1182" i="9"/>
  <c r="G1181" i="9"/>
  <c r="F1181" i="9"/>
  <c r="G1180" i="9"/>
  <c r="F1180" i="9"/>
  <c r="G1179" i="9"/>
  <c r="F1179" i="9"/>
  <c r="G1178" i="9"/>
  <c r="F1178" i="9"/>
  <c r="G1177" i="9"/>
  <c r="F1177" i="9"/>
  <c r="G1176" i="9"/>
  <c r="F1176" i="9"/>
  <c r="G1175" i="9"/>
  <c r="F1175" i="9"/>
  <c r="G1174" i="9"/>
  <c r="F1174" i="9"/>
  <c r="G1173" i="9"/>
  <c r="F1173" i="9"/>
  <c r="G1172" i="9"/>
  <c r="F1172" i="9"/>
  <c r="G1171" i="9"/>
  <c r="F1171" i="9"/>
  <c r="G1170" i="9"/>
  <c r="F1170" i="9"/>
  <c r="G1169" i="9"/>
  <c r="F1169" i="9"/>
  <c r="G1168" i="9"/>
  <c r="F1168" i="9"/>
  <c r="G1167" i="9"/>
  <c r="F1167" i="9"/>
  <c r="G1166" i="9"/>
  <c r="F1166" i="9"/>
  <c r="G1165" i="9"/>
  <c r="F1165" i="9"/>
  <c r="G1164" i="9"/>
  <c r="F1164" i="9"/>
  <c r="G1163" i="9"/>
  <c r="F1163" i="9"/>
  <c r="G1162" i="9"/>
  <c r="F1162" i="9"/>
  <c r="G1161" i="9"/>
  <c r="F1161" i="9"/>
  <c r="G1160" i="9"/>
  <c r="F1160" i="9"/>
  <c r="G1159" i="9"/>
  <c r="F1159" i="9"/>
  <c r="G1158" i="9"/>
  <c r="F1158" i="9"/>
  <c r="G1157" i="9"/>
  <c r="F1157" i="9"/>
  <c r="G1156" i="9"/>
  <c r="F1156" i="9"/>
  <c r="G1155" i="9"/>
  <c r="F1155" i="9"/>
  <c r="G1154" i="9"/>
  <c r="F1154" i="9"/>
  <c r="G1153" i="9"/>
  <c r="F1153" i="9"/>
  <c r="G1152" i="9"/>
  <c r="F1152" i="9"/>
  <c r="G1151" i="9"/>
  <c r="F1151" i="9"/>
  <c r="G1150" i="9"/>
  <c r="F1150" i="9"/>
  <c r="G1149" i="9"/>
  <c r="F1149" i="9"/>
  <c r="G1148" i="9"/>
  <c r="F1148" i="9"/>
  <c r="G1147" i="9"/>
  <c r="F1147" i="9"/>
  <c r="G1146" i="9"/>
  <c r="F1146" i="9"/>
  <c r="G1145" i="9"/>
  <c r="F1145" i="9"/>
  <c r="G1144" i="9"/>
  <c r="F1144" i="9"/>
  <c r="G1143" i="9"/>
  <c r="F1143" i="9"/>
  <c r="G1142" i="9"/>
  <c r="F1142" i="9"/>
  <c r="G1141" i="9"/>
  <c r="F1141" i="9"/>
  <c r="G1140" i="9"/>
  <c r="F1140" i="9"/>
  <c r="G1139" i="9"/>
  <c r="F1139" i="9"/>
  <c r="G1138" i="9"/>
  <c r="F1138" i="9"/>
  <c r="G1137" i="9"/>
  <c r="F1137" i="9"/>
  <c r="G1136" i="9"/>
  <c r="F1136" i="9"/>
  <c r="G1135" i="9"/>
  <c r="F1135" i="9"/>
  <c r="G1134" i="9"/>
  <c r="F1134" i="9"/>
  <c r="G1133" i="9"/>
  <c r="F1133" i="9"/>
  <c r="G1132" i="9"/>
  <c r="F1132" i="9"/>
  <c r="G1131" i="9"/>
  <c r="F1131" i="9"/>
  <c r="G1130" i="9"/>
  <c r="F1130" i="9"/>
  <c r="G1129" i="9"/>
  <c r="F1129" i="9"/>
  <c r="G1128" i="9"/>
  <c r="F1128" i="9"/>
  <c r="G1127" i="9"/>
  <c r="F1127" i="9"/>
  <c r="G1126" i="9"/>
  <c r="F1126" i="9"/>
  <c r="G1125" i="9"/>
  <c r="F1125" i="9"/>
  <c r="G1124" i="9"/>
  <c r="F1124" i="9"/>
  <c r="G1123" i="9"/>
  <c r="F1123" i="9"/>
  <c r="G1122" i="9"/>
  <c r="F1122" i="9"/>
  <c r="G1121" i="9"/>
  <c r="F1121" i="9"/>
  <c r="G1120" i="9"/>
  <c r="F1120" i="9"/>
  <c r="G1119" i="9"/>
  <c r="F1119" i="9"/>
  <c r="G1118" i="9"/>
  <c r="F1118" i="9"/>
  <c r="G1117" i="9"/>
  <c r="F1117" i="9"/>
  <c r="G1116" i="9"/>
  <c r="F1116" i="9"/>
  <c r="G1115" i="9"/>
  <c r="F1115" i="9"/>
  <c r="G1114" i="9"/>
  <c r="F1114" i="9"/>
  <c r="G1113" i="9"/>
  <c r="F1113" i="9"/>
  <c r="G1112" i="9"/>
  <c r="F1112" i="9"/>
  <c r="G1111" i="9"/>
  <c r="F1111" i="9"/>
  <c r="G1110" i="9"/>
  <c r="F1110" i="9"/>
  <c r="G1109" i="9"/>
  <c r="F1109" i="9"/>
  <c r="G1108" i="9"/>
  <c r="F1108" i="9"/>
  <c r="G1107" i="9"/>
  <c r="F1107" i="9"/>
  <c r="G1106" i="9"/>
  <c r="F1106" i="9"/>
  <c r="G1105" i="9"/>
  <c r="F1105" i="9"/>
  <c r="G1104" i="9"/>
  <c r="F1104" i="9"/>
  <c r="G1103" i="9"/>
  <c r="F1103" i="9"/>
  <c r="G1102" i="9"/>
  <c r="F1102" i="9"/>
  <c r="G1101" i="9"/>
  <c r="F1101" i="9"/>
  <c r="G1100" i="9"/>
  <c r="F1100" i="9"/>
  <c r="G1099" i="9"/>
  <c r="F1099" i="9"/>
  <c r="G1098" i="9"/>
  <c r="F1098" i="9"/>
  <c r="G1097" i="9"/>
  <c r="F1097" i="9"/>
  <c r="G1096" i="9"/>
  <c r="F1096" i="9"/>
  <c r="G1095" i="9"/>
  <c r="F1095" i="9"/>
  <c r="G1094" i="9"/>
  <c r="F1094" i="9"/>
  <c r="G1093" i="9"/>
  <c r="F1093" i="9"/>
  <c r="G1092" i="9"/>
  <c r="F1092" i="9"/>
  <c r="G1091" i="9"/>
  <c r="F1091" i="9"/>
  <c r="G1090" i="9"/>
  <c r="F1090" i="9"/>
  <c r="G1089" i="9"/>
  <c r="F1089" i="9"/>
  <c r="G1088" i="9"/>
  <c r="F1088" i="9"/>
  <c r="G1087" i="9"/>
  <c r="F1087" i="9"/>
  <c r="G1086" i="9"/>
  <c r="F1086" i="9"/>
  <c r="G1085" i="9"/>
  <c r="F1085" i="9"/>
  <c r="G1084" i="9"/>
  <c r="F1084" i="9"/>
  <c r="G1083" i="9"/>
  <c r="F1083" i="9"/>
  <c r="G1082" i="9"/>
  <c r="F1082" i="9"/>
  <c r="G1081" i="9"/>
  <c r="F1081" i="9"/>
  <c r="G1080" i="9"/>
  <c r="F1080" i="9"/>
  <c r="G1079" i="9"/>
  <c r="F1079" i="9"/>
  <c r="G1078" i="9"/>
  <c r="F1078" i="9"/>
  <c r="G1077" i="9"/>
  <c r="F1077" i="9"/>
  <c r="G1076" i="9"/>
  <c r="F1076" i="9"/>
  <c r="G1075" i="9"/>
  <c r="F1075" i="9"/>
  <c r="G1074" i="9"/>
  <c r="F1074" i="9"/>
  <c r="G1073" i="9"/>
  <c r="F1073" i="9"/>
  <c r="G1072" i="9"/>
  <c r="F1072" i="9"/>
  <c r="G1071" i="9"/>
  <c r="F1071" i="9"/>
  <c r="G1070" i="9"/>
  <c r="F1070" i="9"/>
  <c r="G1069" i="9"/>
  <c r="F1069" i="9"/>
  <c r="G1068" i="9"/>
  <c r="F1068" i="9"/>
  <c r="G1067" i="9"/>
  <c r="F1067" i="9"/>
  <c r="G1066" i="9"/>
  <c r="F1066" i="9"/>
  <c r="G1065" i="9"/>
  <c r="F1065" i="9"/>
  <c r="G1064" i="9"/>
  <c r="F1064" i="9"/>
  <c r="G1063" i="9"/>
  <c r="F1063" i="9"/>
  <c r="G1062" i="9"/>
  <c r="F1062" i="9"/>
  <c r="G1061" i="9"/>
  <c r="F1061" i="9"/>
  <c r="G1060" i="9"/>
  <c r="F1060" i="9"/>
  <c r="G1059" i="9"/>
  <c r="F1059" i="9"/>
  <c r="G1058" i="9"/>
  <c r="F1058" i="9"/>
  <c r="G1057" i="9"/>
  <c r="F1057" i="9"/>
  <c r="G1056" i="9"/>
  <c r="F1056" i="9"/>
  <c r="G1055" i="9"/>
  <c r="F1055" i="9"/>
  <c r="G1054" i="9"/>
  <c r="F1054" i="9"/>
  <c r="G1053" i="9"/>
  <c r="F1053" i="9"/>
  <c r="G1052" i="9"/>
  <c r="F1052" i="9"/>
  <c r="G1051" i="9"/>
  <c r="F1051" i="9"/>
  <c r="G1050" i="9"/>
  <c r="F1050" i="9"/>
  <c r="G1049" i="9"/>
  <c r="F1049" i="9"/>
  <c r="G1048" i="9"/>
  <c r="F1048" i="9"/>
  <c r="G1047" i="9"/>
  <c r="F1047" i="9"/>
  <c r="G1046" i="9"/>
  <c r="F1046" i="9"/>
  <c r="G1045" i="9"/>
  <c r="F1045" i="9"/>
  <c r="G1044" i="9"/>
  <c r="F1044" i="9"/>
  <c r="G1043" i="9"/>
  <c r="F1043" i="9"/>
  <c r="G1042" i="9"/>
  <c r="F1042" i="9"/>
  <c r="G1041" i="9"/>
  <c r="F1041" i="9"/>
  <c r="G1040" i="9"/>
  <c r="F1040" i="9"/>
  <c r="G1039" i="9"/>
  <c r="F1039" i="9"/>
  <c r="G1038" i="9"/>
  <c r="F1038" i="9"/>
  <c r="G1037" i="9"/>
  <c r="F1037" i="9"/>
  <c r="G1036" i="9"/>
  <c r="F1036" i="9"/>
  <c r="G1035" i="9"/>
  <c r="F1035" i="9"/>
  <c r="G1034" i="9"/>
  <c r="F1034" i="9"/>
  <c r="G1033" i="9"/>
  <c r="F1033" i="9"/>
  <c r="G1032" i="9"/>
  <c r="F1032" i="9"/>
  <c r="G1031" i="9"/>
  <c r="F1031" i="9"/>
  <c r="G1030" i="9"/>
  <c r="F1030" i="9"/>
  <c r="G1029" i="9"/>
  <c r="F1029" i="9"/>
  <c r="G1028" i="9"/>
  <c r="F1028" i="9"/>
  <c r="G1027" i="9"/>
  <c r="F1027" i="9"/>
  <c r="G1026" i="9"/>
  <c r="F1026" i="9"/>
  <c r="G1025" i="9"/>
  <c r="F1025" i="9"/>
  <c r="G1024" i="9"/>
  <c r="F1024" i="9"/>
  <c r="G1023" i="9"/>
  <c r="F1023" i="9"/>
  <c r="G1022" i="9"/>
  <c r="F1022" i="9"/>
  <c r="G1021" i="9"/>
  <c r="F1021" i="9"/>
  <c r="G1020" i="9"/>
  <c r="F1020" i="9"/>
  <c r="G1019" i="9"/>
  <c r="F1019" i="9"/>
  <c r="G1018" i="9"/>
  <c r="F1018" i="9"/>
  <c r="G1017" i="9"/>
  <c r="F1017" i="9"/>
  <c r="G1016" i="9"/>
  <c r="F1016" i="9"/>
  <c r="G1015" i="9"/>
  <c r="F1015" i="9"/>
  <c r="G1014" i="9"/>
  <c r="F1014" i="9"/>
  <c r="G1013" i="9"/>
  <c r="F1013" i="9"/>
  <c r="G1012" i="9"/>
  <c r="F1012" i="9"/>
  <c r="G1011" i="9"/>
  <c r="F1011" i="9"/>
  <c r="G1010" i="9"/>
  <c r="F1010" i="9"/>
  <c r="G1009" i="9"/>
  <c r="F1009" i="9"/>
  <c r="G1008" i="9"/>
  <c r="F1008" i="9"/>
  <c r="G1007" i="9"/>
  <c r="F1007" i="9"/>
  <c r="G1006" i="9"/>
  <c r="F1006" i="9"/>
  <c r="G1005" i="9"/>
  <c r="F1005" i="9"/>
  <c r="G1004" i="9"/>
  <c r="F1004" i="9"/>
  <c r="G1003" i="9"/>
  <c r="F1003" i="9"/>
  <c r="G1002" i="9"/>
  <c r="F1002" i="9"/>
  <c r="G1001" i="9"/>
  <c r="F1001" i="9"/>
  <c r="G1000" i="9"/>
  <c r="F1000" i="9"/>
  <c r="G999" i="9"/>
  <c r="F999" i="9"/>
  <c r="G998" i="9"/>
  <c r="F998" i="9"/>
  <c r="G997" i="9"/>
  <c r="F997" i="9"/>
  <c r="G996" i="9"/>
  <c r="F996" i="9"/>
  <c r="G995" i="9"/>
  <c r="F995" i="9"/>
  <c r="G994" i="9"/>
  <c r="F994" i="9"/>
  <c r="G993" i="9"/>
  <c r="F993" i="9"/>
  <c r="G992" i="9"/>
  <c r="F992" i="9"/>
  <c r="G991" i="9"/>
  <c r="F991" i="9"/>
  <c r="G990" i="9"/>
  <c r="F990" i="9"/>
  <c r="G989" i="9"/>
  <c r="F989" i="9"/>
  <c r="G988" i="9"/>
  <c r="F988" i="9"/>
  <c r="G987" i="9"/>
  <c r="F987" i="9"/>
  <c r="G986" i="9"/>
  <c r="F986" i="9"/>
  <c r="G985" i="9"/>
  <c r="F985" i="9"/>
  <c r="G984" i="9"/>
  <c r="F984" i="9"/>
  <c r="G983" i="9"/>
  <c r="F983" i="9"/>
  <c r="G982" i="9"/>
  <c r="F982" i="9"/>
  <c r="G981" i="9"/>
  <c r="F981" i="9"/>
  <c r="G980" i="9"/>
  <c r="F980" i="9"/>
  <c r="G979" i="9"/>
  <c r="F979" i="9"/>
  <c r="G978" i="9"/>
  <c r="F978" i="9"/>
  <c r="G977" i="9"/>
  <c r="F977" i="9"/>
  <c r="G976" i="9"/>
  <c r="F976" i="9"/>
  <c r="G975" i="9"/>
  <c r="F975" i="9"/>
  <c r="G974" i="9"/>
  <c r="F974" i="9"/>
  <c r="G973" i="9"/>
  <c r="F973" i="9"/>
  <c r="G972" i="9"/>
  <c r="F972" i="9"/>
  <c r="G971" i="9"/>
  <c r="F971" i="9"/>
  <c r="G970" i="9"/>
  <c r="F970" i="9"/>
  <c r="G969" i="9"/>
  <c r="F969" i="9"/>
  <c r="G968" i="9"/>
  <c r="F968" i="9"/>
  <c r="G967" i="9"/>
  <c r="F967" i="9"/>
  <c r="G966" i="9"/>
  <c r="F966" i="9"/>
  <c r="G965" i="9"/>
  <c r="F965" i="9"/>
  <c r="G964" i="9"/>
  <c r="F964" i="9"/>
  <c r="G963" i="9"/>
  <c r="F963" i="9"/>
  <c r="G962" i="9"/>
  <c r="F962" i="9"/>
  <c r="G961" i="9"/>
  <c r="F961" i="9"/>
  <c r="G960" i="9"/>
  <c r="F960" i="9"/>
  <c r="G959" i="9"/>
  <c r="F959" i="9"/>
  <c r="G958" i="9"/>
  <c r="F958" i="9"/>
  <c r="G957" i="9"/>
  <c r="F957" i="9"/>
  <c r="G956" i="9"/>
  <c r="F956" i="9"/>
  <c r="G955" i="9"/>
  <c r="F955" i="9"/>
  <c r="G954" i="9"/>
  <c r="F954" i="9"/>
  <c r="G953" i="9"/>
  <c r="F953" i="9"/>
  <c r="G952" i="9"/>
  <c r="F952" i="9"/>
  <c r="G951" i="9"/>
  <c r="F951" i="9"/>
  <c r="G950" i="9"/>
  <c r="F950" i="9"/>
  <c r="G949" i="9"/>
  <c r="F949" i="9"/>
  <c r="G948" i="9"/>
  <c r="F948" i="9"/>
  <c r="G947" i="9"/>
  <c r="F947" i="9"/>
  <c r="G946" i="9"/>
  <c r="F946" i="9"/>
  <c r="G945" i="9"/>
  <c r="F945" i="9"/>
  <c r="G944" i="9"/>
  <c r="F944" i="9"/>
  <c r="G943" i="9"/>
  <c r="F943" i="9"/>
  <c r="G942" i="9"/>
  <c r="F942" i="9"/>
  <c r="G941" i="9"/>
  <c r="F941" i="9"/>
  <c r="G940" i="9"/>
  <c r="F940" i="9"/>
  <c r="G939" i="9"/>
  <c r="F939" i="9"/>
  <c r="G938" i="9"/>
  <c r="F938" i="9"/>
  <c r="G937" i="9"/>
  <c r="F937" i="9"/>
  <c r="G936" i="9"/>
  <c r="F936" i="9"/>
  <c r="G935" i="9"/>
  <c r="F935" i="9"/>
  <c r="G934" i="9"/>
  <c r="F934" i="9"/>
  <c r="G933" i="9"/>
  <c r="F933" i="9"/>
  <c r="G932" i="9"/>
  <c r="F932" i="9"/>
  <c r="G931" i="9"/>
  <c r="F931" i="9"/>
  <c r="G930" i="9"/>
  <c r="F930" i="9"/>
  <c r="G929" i="9"/>
  <c r="F929" i="9"/>
  <c r="G928" i="9"/>
  <c r="F928" i="9"/>
  <c r="G927" i="9"/>
  <c r="F927" i="9"/>
  <c r="G926" i="9"/>
  <c r="F926" i="9"/>
  <c r="G925" i="9"/>
  <c r="F925" i="9"/>
  <c r="G924" i="9"/>
  <c r="F924" i="9"/>
  <c r="G923" i="9"/>
  <c r="F923" i="9"/>
  <c r="G922" i="9"/>
  <c r="F922" i="9"/>
  <c r="G921" i="9"/>
  <c r="F921" i="9"/>
  <c r="G920" i="9"/>
  <c r="F920" i="9"/>
  <c r="G919" i="9"/>
  <c r="F919" i="9"/>
  <c r="G918" i="9"/>
  <c r="F918" i="9"/>
  <c r="G917" i="9"/>
  <c r="F917" i="9"/>
  <c r="G916" i="9"/>
  <c r="F916" i="9"/>
  <c r="G915" i="9"/>
  <c r="F915" i="9"/>
  <c r="G914" i="9"/>
  <c r="F914" i="9"/>
  <c r="G913" i="9"/>
  <c r="F913" i="9"/>
  <c r="G912" i="9"/>
  <c r="F912" i="9"/>
  <c r="G911" i="9"/>
  <c r="F911" i="9"/>
  <c r="G910" i="9"/>
  <c r="F910" i="9"/>
  <c r="G909" i="9"/>
  <c r="F909" i="9"/>
  <c r="G908" i="9"/>
  <c r="F908" i="9"/>
  <c r="G907" i="9"/>
  <c r="F907" i="9"/>
  <c r="G906" i="9"/>
  <c r="F906" i="9"/>
  <c r="G905" i="9"/>
  <c r="F905" i="9"/>
  <c r="G904" i="9"/>
  <c r="F904" i="9"/>
  <c r="G903" i="9"/>
  <c r="F903" i="9"/>
  <c r="G902" i="9"/>
  <c r="F902" i="9"/>
  <c r="G901" i="9"/>
  <c r="F901" i="9"/>
  <c r="G900" i="9"/>
  <c r="F900" i="9"/>
  <c r="G899" i="9"/>
  <c r="F899" i="9"/>
  <c r="G898" i="9"/>
  <c r="F898" i="9"/>
  <c r="G897" i="9"/>
  <c r="F897" i="9"/>
  <c r="G896" i="9"/>
  <c r="F896" i="9"/>
  <c r="G895" i="9"/>
  <c r="F895" i="9"/>
  <c r="G894" i="9"/>
  <c r="F894" i="9"/>
  <c r="G893" i="9"/>
  <c r="F893" i="9"/>
  <c r="G892" i="9"/>
  <c r="F892" i="9"/>
  <c r="G891" i="9"/>
  <c r="F891" i="9"/>
  <c r="G890" i="9"/>
  <c r="F890" i="9"/>
  <c r="G889" i="9"/>
  <c r="F889" i="9"/>
  <c r="G888" i="9"/>
  <c r="F888" i="9"/>
  <c r="G887" i="9"/>
  <c r="F887" i="9"/>
  <c r="G886" i="9"/>
  <c r="F886" i="9"/>
  <c r="G885" i="9"/>
  <c r="F885" i="9"/>
  <c r="G884" i="9"/>
  <c r="F884" i="9"/>
  <c r="G883" i="9"/>
  <c r="F883" i="9"/>
  <c r="G882" i="9"/>
  <c r="F882" i="9"/>
  <c r="G881" i="9"/>
  <c r="F881" i="9"/>
  <c r="G880" i="9"/>
  <c r="F880" i="9"/>
  <c r="G879" i="9"/>
  <c r="F879" i="9"/>
  <c r="G878" i="9"/>
  <c r="F878" i="9"/>
  <c r="G877" i="9"/>
  <c r="F877" i="9"/>
  <c r="G876" i="9"/>
  <c r="F876" i="9"/>
  <c r="G875" i="9"/>
  <c r="F875" i="9"/>
  <c r="G874" i="9"/>
  <c r="F874" i="9"/>
  <c r="G873" i="9"/>
  <c r="F873" i="9"/>
  <c r="G872" i="9"/>
  <c r="F872" i="9"/>
  <c r="G871" i="9"/>
  <c r="F871" i="9"/>
  <c r="G870" i="9"/>
  <c r="F870" i="9"/>
  <c r="G869" i="9"/>
  <c r="F869" i="9"/>
  <c r="G868" i="9"/>
  <c r="F868" i="9"/>
  <c r="G867" i="9"/>
  <c r="F867" i="9"/>
  <c r="G866" i="9"/>
  <c r="F866" i="9"/>
  <c r="G865" i="9"/>
  <c r="F865" i="9"/>
  <c r="G864" i="9"/>
  <c r="F864" i="9"/>
  <c r="G863" i="9"/>
  <c r="F863" i="9"/>
  <c r="G862" i="9"/>
  <c r="F862" i="9"/>
  <c r="G861" i="9"/>
  <c r="F861" i="9"/>
  <c r="G860" i="9"/>
  <c r="F860" i="9"/>
  <c r="G859" i="9"/>
  <c r="F859" i="9"/>
  <c r="G858" i="9"/>
  <c r="F858" i="9"/>
  <c r="G857" i="9"/>
  <c r="F857" i="9"/>
  <c r="G856" i="9"/>
  <c r="F856" i="9"/>
  <c r="G855" i="9"/>
  <c r="F855" i="9"/>
  <c r="G854" i="9"/>
  <c r="F854" i="9"/>
  <c r="G853" i="9"/>
  <c r="F853" i="9"/>
  <c r="G852" i="9"/>
  <c r="F852" i="9"/>
  <c r="G851" i="9"/>
  <c r="F851" i="9"/>
  <c r="G850" i="9"/>
  <c r="F850" i="9"/>
  <c r="G849" i="9"/>
  <c r="F849" i="9"/>
  <c r="G848" i="9"/>
  <c r="F848" i="9"/>
  <c r="G847" i="9"/>
  <c r="F847" i="9"/>
  <c r="G846" i="9"/>
  <c r="F846" i="9"/>
  <c r="G845" i="9"/>
  <c r="F845" i="9"/>
  <c r="G844" i="9"/>
  <c r="F844" i="9"/>
  <c r="G843" i="9"/>
  <c r="F843" i="9"/>
  <c r="G842" i="9"/>
  <c r="F842" i="9"/>
  <c r="G841" i="9"/>
  <c r="F841" i="9"/>
  <c r="G840" i="9"/>
  <c r="F840" i="9"/>
  <c r="G839" i="9"/>
  <c r="F839" i="9"/>
  <c r="G838" i="9"/>
  <c r="F838" i="9"/>
  <c r="G837" i="9"/>
  <c r="F837" i="9"/>
  <c r="G836" i="9"/>
  <c r="F836" i="9"/>
  <c r="G835" i="9"/>
  <c r="F835" i="9"/>
  <c r="G834" i="9"/>
  <c r="F834" i="9"/>
  <c r="G833" i="9"/>
  <c r="F833" i="9"/>
  <c r="G832" i="9"/>
  <c r="F832" i="9"/>
  <c r="G831" i="9"/>
  <c r="F831" i="9"/>
  <c r="G830" i="9"/>
  <c r="F830" i="9"/>
  <c r="G829" i="9"/>
  <c r="F829" i="9"/>
  <c r="G828" i="9"/>
  <c r="F828" i="9"/>
  <c r="G827" i="9"/>
  <c r="F827" i="9"/>
  <c r="G826" i="9"/>
  <c r="F826" i="9"/>
  <c r="G825" i="9"/>
  <c r="F825" i="9"/>
  <c r="G824" i="9"/>
  <c r="F824" i="9"/>
  <c r="G823" i="9"/>
  <c r="F823" i="9"/>
  <c r="G822" i="9"/>
  <c r="F822" i="9"/>
  <c r="G821" i="9"/>
  <c r="F821" i="9"/>
  <c r="G820" i="9"/>
  <c r="F820" i="9"/>
  <c r="G819" i="9"/>
  <c r="F819" i="9"/>
  <c r="G818" i="9"/>
  <c r="F818" i="9"/>
  <c r="G817" i="9"/>
  <c r="F817" i="9"/>
  <c r="G816" i="9"/>
  <c r="F816" i="9"/>
  <c r="G815" i="9"/>
  <c r="F815" i="9"/>
  <c r="G814" i="9"/>
  <c r="F814" i="9"/>
  <c r="G813" i="9"/>
  <c r="F813" i="9"/>
  <c r="G812" i="9"/>
  <c r="F812" i="9"/>
  <c r="G811" i="9"/>
  <c r="F811" i="9"/>
  <c r="G810" i="9"/>
  <c r="F810" i="9"/>
  <c r="G809" i="9"/>
  <c r="F809" i="9"/>
  <c r="G808" i="9"/>
  <c r="F808" i="9"/>
  <c r="G807" i="9"/>
  <c r="F807" i="9"/>
  <c r="G806" i="9"/>
  <c r="F806" i="9"/>
  <c r="G805" i="9"/>
  <c r="F805" i="9"/>
  <c r="G804" i="9"/>
  <c r="F804" i="9"/>
  <c r="G803" i="9"/>
  <c r="F803" i="9"/>
  <c r="G802" i="9"/>
  <c r="F802" i="9"/>
  <c r="G801" i="9"/>
  <c r="F801" i="9"/>
  <c r="G800" i="9"/>
  <c r="F800" i="9"/>
  <c r="G799" i="9"/>
  <c r="F799" i="9"/>
  <c r="G798" i="9"/>
  <c r="F798" i="9"/>
  <c r="G797" i="9"/>
  <c r="F797" i="9"/>
  <c r="G796" i="9"/>
  <c r="F796" i="9"/>
  <c r="G795" i="9"/>
  <c r="F795" i="9"/>
  <c r="G794" i="9"/>
  <c r="F794" i="9"/>
  <c r="G793" i="9"/>
  <c r="F793" i="9"/>
  <c r="G792" i="9"/>
  <c r="F792" i="9"/>
  <c r="G791" i="9"/>
  <c r="F791" i="9"/>
  <c r="G790" i="9"/>
  <c r="F790" i="9"/>
  <c r="G789" i="9"/>
  <c r="F789" i="9"/>
  <c r="G788" i="9"/>
  <c r="F788" i="9"/>
  <c r="G787" i="9"/>
  <c r="F787" i="9"/>
  <c r="G786" i="9"/>
  <c r="F786" i="9"/>
  <c r="G785" i="9"/>
  <c r="F785" i="9"/>
  <c r="G784" i="9"/>
  <c r="F784" i="9"/>
  <c r="G783" i="9"/>
  <c r="F783" i="9"/>
  <c r="G782" i="9"/>
  <c r="F782" i="9"/>
  <c r="G781" i="9"/>
  <c r="F781" i="9"/>
  <c r="G780" i="9"/>
  <c r="F780" i="9"/>
  <c r="G779" i="9"/>
  <c r="F779" i="9"/>
  <c r="G778" i="9"/>
  <c r="F778" i="9"/>
  <c r="G777" i="9"/>
  <c r="F777" i="9"/>
  <c r="G776" i="9"/>
  <c r="F776" i="9"/>
  <c r="G775" i="9"/>
  <c r="F775" i="9"/>
  <c r="G774" i="9"/>
  <c r="F774" i="9"/>
  <c r="G773" i="9"/>
  <c r="F773" i="9"/>
  <c r="G772" i="9"/>
  <c r="F772" i="9"/>
  <c r="G771" i="9"/>
  <c r="F771" i="9"/>
  <c r="G770" i="9"/>
  <c r="F770" i="9"/>
  <c r="G769" i="9"/>
  <c r="F769" i="9"/>
  <c r="G768" i="9"/>
  <c r="F768" i="9"/>
  <c r="G767" i="9"/>
  <c r="F767" i="9"/>
  <c r="G766" i="9"/>
  <c r="F766" i="9"/>
  <c r="G765" i="9"/>
  <c r="F765" i="9"/>
  <c r="G764" i="9"/>
  <c r="F764" i="9"/>
  <c r="G763" i="9"/>
  <c r="F763" i="9"/>
  <c r="G762" i="9"/>
  <c r="F762" i="9"/>
  <c r="G761" i="9"/>
  <c r="F761" i="9"/>
  <c r="G760" i="9"/>
  <c r="F760" i="9"/>
  <c r="G759" i="9"/>
  <c r="F759" i="9"/>
  <c r="G758" i="9"/>
  <c r="F758" i="9"/>
  <c r="G757" i="9"/>
  <c r="F757" i="9"/>
  <c r="G756" i="9"/>
  <c r="F756" i="9"/>
  <c r="G755" i="9"/>
  <c r="F755" i="9"/>
  <c r="G754" i="9"/>
  <c r="F754" i="9"/>
  <c r="G753" i="9"/>
  <c r="F753" i="9"/>
  <c r="G752" i="9"/>
  <c r="F752" i="9"/>
  <c r="G751" i="9"/>
  <c r="F751" i="9"/>
  <c r="G750" i="9"/>
  <c r="F750" i="9"/>
  <c r="G749" i="9"/>
  <c r="F749" i="9"/>
  <c r="G748" i="9"/>
  <c r="F748" i="9"/>
  <c r="G747" i="9"/>
  <c r="F747" i="9"/>
  <c r="G746" i="9"/>
  <c r="F746" i="9"/>
  <c r="G745" i="9"/>
  <c r="F745" i="9"/>
  <c r="G744" i="9"/>
  <c r="F744" i="9"/>
  <c r="G743" i="9"/>
  <c r="F743" i="9"/>
  <c r="G742" i="9"/>
  <c r="F742" i="9"/>
  <c r="G741" i="9"/>
  <c r="F741" i="9"/>
  <c r="G740" i="9"/>
  <c r="F740" i="9"/>
  <c r="G739" i="9"/>
  <c r="F739" i="9"/>
  <c r="G738" i="9"/>
  <c r="F738" i="9"/>
  <c r="G737" i="9"/>
  <c r="F737" i="9"/>
  <c r="G736" i="9"/>
  <c r="F736" i="9"/>
  <c r="G735" i="9"/>
  <c r="F735" i="9"/>
  <c r="G734" i="9"/>
  <c r="F734" i="9"/>
  <c r="G733" i="9"/>
  <c r="F733" i="9"/>
  <c r="G732" i="9"/>
  <c r="F732" i="9"/>
  <c r="G731" i="9"/>
  <c r="F731" i="9"/>
  <c r="G730" i="9"/>
  <c r="F730" i="9"/>
  <c r="G729" i="9"/>
  <c r="F729" i="9"/>
  <c r="G728" i="9"/>
  <c r="F728" i="9"/>
  <c r="G727" i="9"/>
  <c r="F727" i="9"/>
  <c r="G726" i="9"/>
  <c r="F726" i="9"/>
  <c r="G725" i="9"/>
  <c r="F725" i="9"/>
  <c r="G724" i="9"/>
  <c r="F724" i="9"/>
  <c r="G723" i="9"/>
  <c r="F723" i="9"/>
  <c r="G722" i="9"/>
  <c r="F722" i="9"/>
  <c r="G721" i="9"/>
  <c r="F721" i="9"/>
  <c r="G720" i="9"/>
  <c r="F720" i="9"/>
  <c r="G719" i="9"/>
  <c r="F719" i="9"/>
  <c r="G718" i="9"/>
  <c r="F718" i="9"/>
  <c r="G717" i="9"/>
  <c r="F717" i="9"/>
  <c r="G716" i="9"/>
  <c r="F716" i="9"/>
  <c r="G715" i="9"/>
  <c r="F715" i="9"/>
  <c r="G714" i="9"/>
  <c r="F714" i="9"/>
  <c r="G713" i="9"/>
  <c r="F713" i="9"/>
  <c r="G712" i="9"/>
  <c r="F712" i="9"/>
  <c r="G711" i="9"/>
  <c r="F711" i="9"/>
  <c r="G710" i="9"/>
  <c r="F710" i="9"/>
  <c r="G709" i="9"/>
  <c r="F709" i="9"/>
  <c r="G708" i="9"/>
  <c r="F708" i="9"/>
  <c r="G707" i="9"/>
  <c r="F707" i="9"/>
  <c r="G706" i="9"/>
  <c r="F706" i="9"/>
  <c r="G705" i="9"/>
  <c r="F705" i="9"/>
  <c r="G704" i="9"/>
  <c r="F704" i="9"/>
  <c r="G703" i="9"/>
  <c r="F703" i="9"/>
  <c r="G702" i="9"/>
  <c r="F702" i="9"/>
  <c r="G701" i="9"/>
  <c r="F701" i="9"/>
  <c r="G700" i="9"/>
  <c r="F700" i="9"/>
  <c r="G699" i="9"/>
  <c r="F699" i="9"/>
  <c r="G698" i="9"/>
  <c r="F698" i="9"/>
  <c r="G697" i="9"/>
  <c r="F697" i="9"/>
  <c r="G696" i="9"/>
  <c r="F696" i="9"/>
  <c r="G695" i="9"/>
  <c r="F695" i="9"/>
  <c r="G694" i="9"/>
  <c r="F694" i="9"/>
  <c r="G693" i="9"/>
  <c r="F693" i="9"/>
  <c r="G692" i="9"/>
  <c r="F692" i="9"/>
  <c r="G691" i="9"/>
  <c r="F691" i="9"/>
  <c r="G690" i="9"/>
  <c r="F690" i="9"/>
  <c r="G689" i="9"/>
  <c r="F689" i="9"/>
  <c r="G688" i="9"/>
  <c r="F688" i="9"/>
  <c r="G687" i="9"/>
  <c r="F687" i="9"/>
  <c r="G686" i="9"/>
  <c r="F686" i="9"/>
  <c r="G685" i="9"/>
  <c r="F685" i="9"/>
  <c r="G684" i="9"/>
  <c r="F684" i="9"/>
  <c r="G683" i="9"/>
  <c r="F683" i="9"/>
  <c r="G682" i="9"/>
  <c r="F682" i="9"/>
  <c r="G681" i="9"/>
  <c r="F681" i="9"/>
  <c r="G680" i="9"/>
  <c r="F680" i="9"/>
  <c r="G679" i="9"/>
  <c r="F679" i="9"/>
  <c r="G678" i="9"/>
  <c r="F678" i="9"/>
  <c r="G677" i="9"/>
  <c r="F677" i="9"/>
  <c r="G676" i="9"/>
  <c r="F676" i="9"/>
  <c r="G675" i="9"/>
  <c r="F675" i="9"/>
  <c r="G674" i="9"/>
  <c r="F674" i="9"/>
  <c r="G673" i="9"/>
  <c r="F673" i="9"/>
  <c r="G672" i="9"/>
  <c r="F672" i="9"/>
  <c r="G671" i="9"/>
  <c r="F671" i="9"/>
  <c r="G670" i="9"/>
  <c r="F670" i="9"/>
  <c r="G669" i="9"/>
  <c r="F669" i="9"/>
  <c r="G668" i="9"/>
  <c r="F668" i="9"/>
  <c r="G667" i="9"/>
  <c r="F667" i="9"/>
  <c r="G666" i="9"/>
  <c r="F666" i="9"/>
  <c r="G665" i="9"/>
  <c r="F665" i="9"/>
  <c r="G664" i="9"/>
  <c r="F664" i="9"/>
  <c r="G663" i="9"/>
  <c r="F663" i="9"/>
  <c r="G662" i="9"/>
  <c r="F662" i="9"/>
  <c r="G661" i="9"/>
  <c r="F661" i="9"/>
  <c r="G660" i="9"/>
  <c r="F660" i="9"/>
  <c r="G659" i="9"/>
  <c r="F659" i="9"/>
  <c r="G658" i="9"/>
  <c r="F658" i="9"/>
  <c r="G657" i="9"/>
  <c r="F657" i="9"/>
  <c r="G656" i="9"/>
  <c r="F656" i="9"/>
  <c r="G655" i="9"/>
  <c r="F655" i="9"/>
  <c r="G654" i="9"/>
  <c r="F654" i="9"/>
  <c r="G653" i="9"/>
  <c r="F653" i="9"/>
  <c r="G652" i="9"/>
  <c r="F652" i="9"/>
  <c r="G651" i="9"/>
  <c r="F651" i="9"/>
  <c r="G650" i="9"/>
  <c r="F650" i="9"/>
  <c r="G649" i="9"/>
  <c r="F649" i="9"/>
  <c r="G648" i="9"/>
  <c r="F648" i="9"/>
  <c r="G647" i="9"/>
  <c r="F647" i="9"/>
  <c r="G646" i="9"/>
  <c r="F646" i="9"/>
  <c r="G645" i="9"/>
  <c r="F645" i="9"/>
  <c r="G644" i="9"/>
  <c r="F644" i="9"/>
  <c r="G643" i="9"/>
  <c r="F643" i="9"/>
  <c r="G642" i="9"/>
  <c r="F642" i="9"/>
  <c r="G641" i="9"/>
  <c r="F641" i="9"/>
  <c r="G640" i="9"/>
  <c r="F640" i="9"/>
  <c r="G639" i="9"/>
  <c r="F639" i="9"/>
  <c r="G638" i="9"/>
  <c r="F638" i="9"/>
  <c r="G637" i="9"/>
  <c r="F637" i="9"/>
  <c r="G636" i="9"/>
  <c r="F636" i="9"/>
  <c r="G635" i="9"/>
  <c r="F635" i="9"/>
  <c r="G634" i="9"/>
  <c r="F634" i="9"/>
  <c r="G633" i="9"/>
  <c r="F633" i="9"/>
  <c r="G632" i="9"/>
  <c r="F632" i="9"/>
  <c r="G631" i="9"/>
  <c r="F631" i="9"/>
  <c r="G630" i="9"/>
  <c r="F630" i="9"/>
  <c r="G629" i="9"/>
  <c r="F629" i="9"/>
  <c r="G628" i="9"/>
  <c r="F628" i="9"/>
  <c r="G627" i="9"/>
  <c r="F627" i="9"/>
  <c r="G626" i="9"/>
  <c r="F626" i="9"/>
  <c r="G625" i="9"/>
  <c r="F625" i="9"/>
  <c r="G624" i="9"/>
  <c r="F624" i="9"/>
  <c r="G623" i="9"/>
  <c r="F623" i="9"/>
  <c r="G622" i="9"/>
  <c r="F622" i="9"/>
  <c r="G621" i="9"/>
  <c r="F621" i="9"/>
  <c r="G620" i="9"/>
  <c r="F620" i="9"/>
  <c r="G619" i="9"/>
  <c r="F619" i="9"/>
  <c r="G618" i="9"/>
  <c r="F618" i="9"/>
  <c r="G617" i="9"/>
  <c r="F617" i="9"/>
  <c r="G616" i="9"/>
  <c r="F616" i="9"/>
  <c r="G615" i="9"/>
  <c r="F615" i="9"/>
  <c r="G614" i="9"/>
  <c r="F614" i="9"/>
  <c r="G613" i="9"/>
  <c r="F613" i="9"/>
  <c r="G612" i="9"/>
  <c r="F612" i="9"/>
  <c r="G611" i="9"/>
  <c r="F611" i="9"/>
  <c r="G610" i="9"/>
  <c r="F610" i="9"/>
  <c r="G609" i="9"/>
  <c r="F609" i="9"/>
  <c r="G608" i="9"/>
  <c r="F608" i="9"/>
  <c r="G607" i="9"/>
  <c r="F607" i="9"/>
  <c r="G606" i="9"/>
  <c r="F606" i="9"/>
  <c r="G605" i="9"/>
  <c r="F605" i="9"/>
  <c r="G604" i="9"/>
  <c r="F604" i="9"/>
  <c r="G603" i="9"/>
  <c r="F603" i="9"/>
  <c r="G602" i="9"/>
  <c r="F602" i="9"/>
  <c r="G601" i="9"/>
  <c r="F601" i="9"/>
  <c r="G600" i="9"/>
  <c r="F600" i="9"/>
  <c r="G599" i="9"/>
  <c r="F599" i="9"/>
  <c r="G598" i="9"/>
  <c r="F598" i="9"/>
  <c r="G597" i="9"/>
  <c r="F597" i="9"/>
  <c r="G596" i="9"/>
  <c r="F596" i="9"/>
  <c r="G595" i="9"/>
  <c r="F595" i="9"/>
  <c r="G594" i="9"/>
  <c r="F594" i="9"/>
  <c r="G593" i="9"/>
  <c r="F593" i="9"/>
  <c r="G592" i="9"/>
  <c r="F592" i="9"/>
  <c r="G591" i="9"/>
  <c r="F591" i="9"/>
  <c r="G590" i="9"/>
  <c r="F590" i="9"/>
  <c r="G589" i="9"/>
  <c r="F589" i="9"/>
  <c r="G588" i="9"/>
  <c r="F588" i="9"/>
  <c r="G587" i="9"/>
  <c r="F587" i="9"/>
  <c r="G586" i="9"/>
  <c r="F586" i="9"/>
  <c r="G585" i="9"/>
  <c r="F585" i="9"/>
  <c r="G584" i="9"/>
  <c r="F584" i="9"/>
  <c r="G583" i="9"/>
  <c r="F583" i="9"/>
  <c r="G582" i="9"/>
  <c r="F582" i="9"/>
  <c r="G581" i="9"/>
  <c r="F581" i="9"/>
  <c r="G580" i="9"/>
  <c r="F580" i="9"/>
  <c r="G579" i="9"/>
  <c r="F579" i="9"/>
  <c r="G578" i="9"/>
  <c r="F578" i="9"/>
  <c r="G577" i="9"/>
  <c r="F577" i="9"/>
  <c r="G576" i="9"/>
  <c r="F576" i="9"/>
  <c r="G575" i="9"/>
  <c r="F575" i="9"/>
  <c r="G574" i="9"/>
  <c r="F574" i="9"/>
  <c r="G573" i="9"/>
  <c r="F573" i="9"/>
  <c r="G572" i="9"/>
  <c r="F572" i="9"/>
  <c r="G571" i="9"/>
  <c r="F571" i="9"/>
  <c r="G570" i="9"/>
  <c r="F570" i="9"/>
  <c r="G569" i="9"/>
  <c r="F569" i="9"/>
  <c r="G568" i="9"/>
  <c r="F568" i="9"/>
  <c r="G567" i="9"/>
  <c r="F567" i="9"/>
  <c r="G566" i="9"/>
  <c r="F566" i="9"/>
  <c r="G565" i="9"/>
  <c r="F565" i="9"/>
  <c r="G564" i="9"/>
  <c r="F564" i="9"/>
  <c r="G563" i="9"/>
  <c r="F563" i="9"/>
  <c r="G562" i="9"/>
  <c r="F562" i="9"/>
  <c r="G561" i="9"/>
  <c r="F561" i="9"/>
  <c r="G560" i="9"/>
  <c r="F560" i="9"/>
  <c r="G559" i="9"/>
  <c r="F559" i="9"/>
  <c r="G558" i="9"/>
  <c r="F558" i="9"/>
  <c r="G557" i="9"/>
  <c r="F557" i="9"/>
  <c r="G556" i="9"/>
  <c r="F556" i="9"/>
  <c r="G555" i="9"/>
  <c r="F555" i="9"/>
  <c r="G554" i="9"/>
  <c r="F554" i="9"/>
  <c r="G553" i="9"/>
  <c r="F553" i="9"/>
  <c r="G552" i="9"/>
  <c r="F552" i="9"/>
  <c r="G551" i="9"/>
  <c r="F551" i="9"/>
  <c r="G550" i="9"/>
  <c r="F550" i="9"/>
  <c r="G549" i="9"/>
  <c r="F549" i="9"/>
  <c r="G548" i="9"/>
  <c r="F548" i="9"/>
  <c r="G547" i="9"/>
  <c r="F547" i="9"/>
  <c r="G546" i="9"/>
  <c r="F546" i="9"/>
  <c r="G545" i="9"/>
  <c r="F545" i="9"/>
  <c r="G544" i="9"/>
  <c r="F544" i="9"/>
  <c r="G543" i="9"/>
  <c r="F543" i="9"/>
  <c r="G542" i="9"/>
  <c r="F542" i="9"/>
  <c r="G541" i="9"/>
  <c r="F541" i="9"/>
  <c r="G540" i="9"/>
  <c r="F540" i="9"/>
  <c r="G539" i="9"/>
  <c r="F539" i="9"/>
  <c r="G538" i="9"/>
  <c r="F538" i="9"/>
  <c r="G537" i="9"/>
  <c r="F537" i="9"/>
  <c r="G536" i="9"/>
  <c r="F536" i="9"/>
  <c r="G535" i="9"/>
  <c r="F535" i="9"/>
  <c r="G534" i="9"/>
  <c r="F534" i="9"/>
  <c r="G533" i="9"/>
  <c r="F533" i="9"/>
  <c r="G532" i="9"/>
  <c r="F532" i="9"/>
  <c r="G531" i="9"/>
  <c r="F531" i="9"/>
  <c r="G530" i="9"/>
  <c r="F530" i="9"/>
  <c r="G529" i="9"/>
  <c r="F529" i="9"/>
  <c r="G528" i="9"/>
  <c r="F528" i="9"/>
  <c r="G527" i="9"/>
  <c r="F527" i="9"/>
  <c r="G526" i="9"/>
  <c r="F526" i="9"/>
  <c r="G525" i="9"/>
  <c r="F525" i="9"/>
  <c r="G524" i="9"/>
  <c r="F524" i="9"/>
  <c r="G523" i="9"/>
  <c r="F523" i="9"/>
  <c r="G522" i="9"/>
  <c r="F522" i="9"/>
  <c r="G521" i="9"/>
  <c r="F521" i="9"/>
  <c r="G520" i="9"/>
  <c r="F520" i="9"/>
  <c r="G519" i="9"/>
  <c r="F519" i="9"/>
  <c r="G518" i="9"/>
  <c r="F518" i="9"/>
  <c r="G517" i="9"/>
  <c r="F517" i="9"/>
  <c r="G516" i="9"/>
  <c r="F516" i="9"/>
  <c r="G515" i="9"/>
  <c r="F515" i="9"/>
  <c r="G514" i="9"/>
  <c r="F514" i="9"/>
  <c r="G513" i="9"/>
  <c r="F513" i="9"/>
  <c r="G512" i="9"/>
  <c r="F512" i="9"/>
  <c r="G511" i="9"/>
  <c r="F511" i="9"/>
  <c r="G510" i="9"/>
  <c r="F510" i="9"/>
  <c r="G509" i="9"/>
  <c r="F509" i="9"/>
  <c r="G508" i="9"/>
  <c r="F508" i="9"/>
  <c r="G507" i="9"/>
  <c r="F507" i="9"/>
  <c r="G506" i="9"/>
  <c r="F506" i="9"/>
  <c r="G505" i="9"/>
  <c r="F505" i="9"/>
  <c r="G504" i="9"/>
  <c r="F504" i="9"/>
  <c r="G503" i="9"/>
  <c r="F503" i="9"/>
  <c r="G502" i="9"/>
  <c r="F502" i="9"/>
  <c r="G501" i="9"/>
  <c r="F501" i="9"/>
  <c r="G500" i="9"/>
  <c r="F500" i="9"/>
  <c r="G499" i="9"/>
  <c r="F499" i="9"/>
  <c r="G498" i="9"/>
  <c r="F498" i="9"/>
  <c r="G497" i="9"/>
  <c r="F497" i="9"/>
  <c r="G496" i="9"/>
  <c r="F496" i="9"/>
  <c r="G495" i="9"/>
  <c r="F495" i="9"/>
  <c r="G494" i="9"/>
  <c r="F494" i="9"/>
  <c r="G493" i="9"/>
  <c r="F493" i="9"/>
  <c r="G492" i="9"/>
  <c r="F492" i="9"/>
  <c r="G491" i="9"/>
  <c r="F491" i="9"/>
  <c r="G490" i="9"/>
  <c r="F490" i="9"/>
  <c r="G489" i="9"/>
  <c r="F489" i="9"/>
  <c r="G488" i="9"/>
  <c r="F488" i="9"/>
  <c r="G487" i="9"/>
  <c r="F487" i="9"/>
  <c r="G486" i="9"/>
  <c r="F486" i="9"/>
  <c r="G485" i="9"/>
  <c r="F485" i="9"/>
  <c r="G484" i="9"/>
  <c r="F484" i="9"/>
  <c r="G483" i="9"/>
  <c r="F483" i="9"/>
  <c r="G482" i="9"/>
  <c r="F482" i="9"/>
  <c r="G481" i="9"/>
  <c r="F481" i="9"/>
  <c r="G480" i="9"/>
  <c r="F480" i="9"/>
  <c r="G479" i="9"/>
  <c r="F479" i="9"/>
  <c r="G478" i="9"/>
  <c r="F478" i="9"/>
  <c r="G477" i="9"/>
  <c r="F477" i="9"/>
  <c r="G476" i="9"/>
  <c r="F476" i="9"/>
  <c r="G475" i="9"/>
  <c r="F475" i="9"/>
  <c r="G474" i="9"/>
  <c r="F474" i="9"/>
  <c r="G473" i="9"/>
  <c r="F473" i="9"/>
  <c r="G472" i="9"/>
  <c r="F472" i="9"/>
  <c r="G471" i="9"/>
  <c r="F471" i="9"/>
  <c r="G470" i="9"/>
  <c r="F470" i="9"/>
  <c r="G469" i="9"/>
  <c r="F469" i="9"/>
  <c r="G468" i="9"/>
  <c r="F468" i="9"/>
  <c r="G467" i="9"/>
  <c r="F467" i="9"/>
  <c r="G466" i="9"/>
  <c r="F466" i="9"/>
  <c r="G465" i="9"/>
  <c r="F465" i="9"/>
  <c r="G464" i="9"/>
  <c r="F464" i="9"/>
  <c r="G463" i="9"/>
  <c r="F463" i="9"/>
  <c r="G462" i="9"/>
  <c r="F462" i="9"/>
  <c r="G461" i="9"/>
  <c r="F461" i="9"/>
  <c r="G460" i="9"/>
  <c r="F460" i="9"/>
  <c r="G459" i="9"/>
  <c r="F459" i="9"/>
  <c r="G458" i="9"/>
  <c r="F458" i="9"/>
  <c r="G457" i="9"/>
  <c r="F457" i="9"/>
  <c r="G456" i="9"/>
  <c r="F456" i="9"/>
  <c r="G455" i="9"/>
  <c r="F455" i="9"/>
  <c r="G454" i="9"/>
  <c r="F454" i="9"/>
  <c r="G453" i="9"/>
  <c r="F453" i="9"/>
  <c r="G452" i="9"/>
  <c r="F452" i="9"/>
  <c r="G451" i="9"/>
  <c r="F451" i="9"/>
  <c r="G450" i="9"/>
  <c r="F450" i="9"/>
  <c r="G449" i="9"/>
  <c r="F449" i="9"/>
  <c r="G448" i="9"/>
  <c r="F448" i="9"/>
  <c r="G447" i="9"/>
  <c r="F447" i="9"/>
  <c r="G446" i="9"/>
  <c r="F446" i="9"/>
  <c r="G445" i="9"/>
  <c r="F445" i="9"/>
  <c r="G444" i="9"/>
  <c r="F444" i="9"/>
  <c r="G443" i="9"/>
  <c r="F443" i="9"/>
  <c r="G442" i="9"/>
  <c r="F442" i="9"/>
  <c r="G441" i="9"/>
  <c r="F441" i="9"/>
  <c r="G440" i="9"/>
  <c r="F440" i="9"/>
  <c r="G439" i="9"/>
  <c r="F439" i="9"/>
  <c r="G438" i="9"/>
  <c r="F438" i="9"/>
  <c r="G437" i="9"/>
  <c r="F437" i="9"/>
  <c r="G436" i="9"/>
  <c r="F436" i="9"/>
  <c r="G435" i="9"/>
  <c r="F435" i="9"/>
  <c r="G434" i="9"/>
  <c r="F434" i="9"/>
  <c r="G433" i="9"/>
  <c r="F433" i="9"/>
  <c r="G432" i="9"/>
  <c r="F432" i="9"/>
  <c r="G431" i="9"/>
  <c r="F431" i="9"/>
  <c r="G430" i="9"/>
  <c r="F430" i="9"/>
  <c r="G429" i="9"/>
  <c r="F429" i="9"/>
  <c r="G428" i="9"/>
  <c r="F428" i="9"/>
  <c r="G427" i="9"/>
  <c r="F427" i="9"/>
  <c r="G426" i="9"/>
  <c r="F426" i="9"/>
  <c r="G425" i="9"/>
  <c r="F425" i="9"/>
  <c r="G424" i="9"/>
  <c r="F424" i="9"/>
  <c r="G423" i="9"/>
  <c r="F423" i="9"/>
  <c r="G422" i="9"/>
  <c r="F422" i="9"/>
  <c r="G421" i="9"/>
  <c r="F421" i="9"/>
  <c r="G420" i="9"/>
  <c r="F420" i="9"/>
  <c r="G419" i="9"/>
  <c r="F419" i="9"/>
  <c r="G418" i="9"/>
  <c r="F418" i="9"/>
  <c r="G417" i="9"/>
  <c r="F417" i="9"/>
  <c r="G416" i="9"/>
  <c r="F416" i="9"/>
  <c r="G415" i="9"/>
  <c r="F415" i="9"/>
  <c r="G414" i="9"/>
  <c r="F414" i="9"/>
  <c r="G413" i="9"/>
  <c r="F413" i="9"/>
  <c r="G412" i="9"/>
  <c r="F412" i="9"/>
  <c r="G411" i="9"/>
  <c r="F411" i="9"/>
  <c r="G410" i="9"/>
  <c r="F410" i="9"/>
  <c r="G409" i="9"/>
  <c r="F409" i="9"/>
  <c r="G408" i="9"/>
  <c r="F408" i="9"/>
  <c r="G407" i="9"/>
  <c r="F407" i="9"/>
  <c r="G406" i="9"/>
  <c r="F406" i="9"/>
  <c r="G405" i="9"/>
  <c r="F405" i="9"/>
  <c r="G404" i="9"/>
  <c r="F404" i="9"/>
  <c r="G403" i="9"/>
  <c r="F403" i="9"/>
  <c r="G402" i="9"/>
  <c r="F402" i="9"/>
  <c r="G401" i="9"/>
  <c r="F401" i="9"/>
  <c r="G400" i="9"/>
  <c r="F400" i="9"/>
  <c r="G399" i="9"/>
  <c r="F399" i="9"/>
  <c r="G398" i="9"/>
  <c r="F398" i="9"/>
  <c r="G397" i="9"/>
  <c r="F397" i="9"/>
  <c r="G396" i="9"/>
  <c r="F396" i="9"/>
  <c r="G395" i="9"/>
  <c r="F395" i="9"/>
  <c r="G394" i="9"/>
  <c r="F394" i="9"/>
  <c r="G393" i="9"/>
  <c r="F393" i="9"/>
  <c r="G392" i="9"/>
  <c r="F392" i="9"/>
  <c r="G391" i="9"/>
  <c r="F391" i="9"/>
  <c r="G390" i="9"/>
  <c r="F390" i="9"/>
  <c r="G389" i="9"/>
  <c r="F389" i="9"/>
  <c r="G388" i="9"/>
  <c r="F388" i="9"/>
  <c r="G387" i="9"/>
  <c r="F387" i="9"/>
  <c r="G386" i="9"/>
  <c r="F386" i="9"/>
  <c r="G385" i="9"/>
  <c r="F385" i="9"/>
  <c r="G384" i="9"/>
  <c r="F384" i="9"/>
  <c r="G383" i="9"/>
  <c r="F383" i="9"/>
  <c r="G382" i="9"/>
  <c r="F382" i="9"/>
  <c r="G381" i="9"/>
  <c r="F381" i="9"/>
  <c r="G380" i="9"/>
  <c r="F380" i="9"/>
  <c r="G379" i="9"/>
  <c r="F379" i="9"/>
  <c r="G378" i="9"/>
  <c r="F378" i="9"/>
  <c r="G377" i="9"/>
  <c r="F377" i="9"/>
  <c r="G376" i="9"/>
  <c r="F376" i="9"/>
  <c r="G375" i="9"/>
  <c r="F375" i="9"/>
  <c r="G374" i="9"/>
  <c r="F374" i="9"/>
  <c r="G373" i="9"/>
  <c r="F373" i="9"/>
  <c r="G372" i="9"/>
  <c r="F372" i="9"/>
  <c r="G371" i="9"/>
  <c r="F371" i="9"/>
  <c r="G370" i="9"/>
  <c r="F370" i="9"/>
  <c r="G369" i="9"/>
  <c r="F369" i="9"/>
  <c r="G368" i="9"/>
  <c r="F368" i="9"/>
  <c r="G367" i="9"/>
  <c r="F367" i="9"/>
  <c r="G366" i="9"/>
  <c r="F366" i="9"/>
  <c r="G365" i="9"/>
  <c r="F365" i="9"/>
  <c r="G364" i="9"/>
  <c r="F364" i="9"/>
  <c r="G363" i="9"/>
  <c r="F363" i="9"/>
  <c r="G362" i="9"/>
  <c r="F362" i="9"/>
  <c r="G361" i="9"/>
  <c r="F361" i="9"/>
  <c r="G360" i="9"/>
  <c r="F360" i="9"/>
  <c r="G359" i="9"/>
  <c r="F359" i="9"/>
  <c r="G358" i="9"/>
  <c r="F358" i="9"/>
  <c r="G357" i="9"/>
  <c r="F357" i="9"/>
  <c r="G356" i="9"/>
  <c r="F356" i="9"/>
  <c r="G355" i="9"/>
  <c r="F355" i="9"/>
  <c r="G354" i="9"/>
  <c r="F354" i="9"/>
  <c r="G353" i="9"/>
  <c r="F353" i="9"/>
  <c r="G352" i="9"/>
  <c r="F352" i="9"/>
  <c r="G351" i="9"/>
  <c r="F351" i="9"/>
  <c r="G350" i="9"/>
  <c r="F350" i="9"/>
  <c r="G349" i="9"/>
  <c r="F349" i="9"/>
  <c r="G348" i="9"/>
  <c r="F348" i="9"/>
  <c r="G347" i="9"/>
  <c r="F347" i="9"/>
  <c r="G346" i="9"/>
  <c r="F346" i="9"/>
  <c r="G345" i="9"/>
  <c r="F345" i="9"/>
  <c r="G344" i="9"/>
  <c r="F344" i="9"/>
  <c r="G343" i="9"/>
  <c r="F343" i="9"/>
  <c r="G342" i="9"/>
  <c r="F342" i="9"/>
  <c r="G341" i="9"/>
  <c r="F341" i="9"/>
  <c r="G340" i="9"/>
  <c r="F340" i="9"/>
  <c r="G339" i="9"/>
  <c r="F339" i="9"/>
  <c r="G338" i="9"/>
  <c r="F338" i="9"/>
  <c r="G337" i="9"/>
  <c r="F337" i="9"/>
  <c r="G336" i="9"/>
  <c r="F336" i="9"/>
  <c r="G335" i="9"/>
  <c r="F335" i="9"/>
  <c r="G334" i="9"/>
  <c r="F334" i="9"/>
  <c r="G333" i="9"/>
  <c r="F333" i="9"/>
  <c r="G332" i="9"/>
  <c r="F332" i="9"/>
  <c r="G331" i="9"/>
  <c r="F331" i="9"/>
  <c r="G330" i="9"/>
  <c r="F330" i="9"/>
  <c r="G329" i="9"/>
  <c r="F329" i="9"/>
  <c r="G328" i="9"/>
  <c r="F328" i="9"/>
  <c r="G327" i="9"/>
  <c r="F327" i="9"/>
  <c r="G326" i="9"/>
  <c r="F326" i="9"/>
  <c r="G325" i="9"/>
  <c r="F325" i="9"/>
  <c r="G324" i="9"/>
  <c r="F324" i="9"/>
  <c r="G323" i="9"/>
  <c r="F323" i="9"/>
  <c r="G322" i="9"/>
  <c r="F322" i="9"/>
  <c r="G321" i="9"/>
  <c r="F321" i="9"/>
  <c r="G320" i="9"/>
  <c r="F320" i="9"/>
  <c r="G319" i="9"/>
  <c r="F319" i="9"/>
  <c r="G318" i="9"/>
  <c r="F318" i="9"/>
  <c r="G317" i="9"/>
  <c r="F317" i="9"/>
  <c r="G316" i="9"/>
  <c r="F316" i="9"/>
  <c r="G315" i="9"/>
  <c r="F315" i="9"/>
  <c r="G314" i="9"/>
  <c r="F314" i="9"/>
  <c r="G313" i="9"/>
  <c r="F313" i="9"/>
  <c r="G312" i="9"/>
  <c r="F312" i="9"/>
  <c r="G311" i="9"/>
  <c r="F311" i="9"/>
  <c r="G310" i="9"/>
  <c r="F310" i="9"/>
  <c r="G309" i="9"/>
  <c r="F309" i="9"/>
  <c r="G308" i="9"/>
  <c r="F308" i="9"/>
  <c r="G307" i="9"/>
  <c r="F307" i="9"/>
  <c r="G306" i="9"/>
  <c r="F306" i="9"/>
  <c r="G305" i="9"/>
  <c r="F305" i="9"/>
  <c r="G304" i="9"/>
  <c r="F304" i="9"/>
  <c r="G303" i="9"/>
  <c r="F303" i="9"/>
  <c r="G302" i="9"/>
  <c r="F302" i="9"/>
  <c r="G301" i="9"/>
  <c r="F301" i="9"/>
  <c r="G300" i="9"/>
  <c r="F300" i="9"/>
  <c r="G299" i="9"/>
  <c r="F299" i="9"/>
  <c r="G298" i="9"/>
  <c r="F298" i="9"/>
  <c r="G297" i="9"/>
  <c r="F297" i="9"/>
  <c r="G296" i="9"/>
  <c r="F296" i="9"/>
  <c r="G295" i="9"/>
  <c r="F295" i="9"/>
  <c r="G294" i="9"/>
  <c r="F294" i="9"/>
  <c r="G293" i="9"/>
  <c r="F293" i="9"/>
  <c r="G292" i="9"/>
  <c r="F292" i="9"/>
  <c r="G291" i="9"/>
  <c r="F291" i="9"/>
  <c r="G290" i="9"/>
  <c r="F290" i="9"/>
  <c r="G289" i="9"/>
  <c r="F289" i="9"/>
  <c r="G288" i="9"/>
  <c r="F288" i="9"/>
  <c r="G287" i="9"/>
  <c r="F287" i="9"/>
  <c r="G286" i="9"/>
  <c r="F286" i="9"/>
  <c r="G285" i="9"/>
  <c r="F285" i="9"/>
  <c r="G284" i="9"/>
  <c r="F284" i="9"/>
  <c r="G283" i="9"/>
  <c r="F283" i="9"/>
  <c r="G282" i="9"/>
  <c r="F282" i="9"/>
  <c r="G281" i="9"/>
  <c r="F281" i="9"/>
  <c r="G280" i="9"/>
  <c r="F280" i="9"/>
  <c r="G279" i="9"/>
  <c r="F279" i="9"/>
  <c r="G278" i="9"/>
  <c r="F278" i="9"/>
  <c r="G277" i="9"/>
  <c r="F277" i="9"/>
  <c r="G276" i="9"/>
  <c r="F276" i="9"/>
  <c r="G275" i="9"/>
  <c r="F275" i="9"/>
  <c r="G274" i="9"/>
  <c r="F274" i="9"/>
  <c r="G273" i="9"/>
  <c r="F273" i="9"/>
  <c r="G272" i="9"/>
  <c r="F272" i="9"/>
  <c r="G271" i="9"/>
  <c r="F271" i="9"/>
  <c r="G270" i="9"/>
  <c r="F270" i="9"/>
  <c r="G269" i="9"/>
  <c r="F269" i="9"/>
  <c r="G268" i="9"/>
  <c r="F268" i="9"/>
  <c r="G267" i="9"/>
  <c r="F267" i="9"/>
  <c r="G266" i="9"/>
  <c r="F266" i="9"/>
  <c r="G265" i="9"/>
  <c r="F265" i="9"/>
  <c r="G264" i="9"/>
  <c r="F264" i="9"/>
  <c r="G263" i="9"/>
  <c r="F263" i="9"/>
  <c r="G262" i="9"/>
  <c r="F262" i="9"/>
  <c r="G261" i="9"/>
  <c r="F261" i="9"/>
  <c r="G260" i="9"/>
  <c r="F260" i="9"/>
  <c r="G259" i="9"/>
  <c r="F259" i="9"/>
  <c r="G258" i="9"/>
  <c r="F258" i="9"/>
  <c r="G257" i="9"/>
  <c r="F257" i="9"/>
  <c r="G256" i="9"/>
  <c r="F256" i="9"/>
  <c r="G255" i="9"/>
  <c r="F255" i="9"/>
  <c r="G254" i="9"/>
  <c r="F254" i="9"/>
  <c r="G253" i="9"/>
  <c r="F253" i="9"/>
  <c r="G252" i="9"/>
  <c r="F252" i="9"/>
  <c r="G251" i="9"/>
  <c r="F251" i="9"/>
  <c r="G250" i="9"/>
  <c r="F250" i="9"/>
  <c r="G249" i="9"/>
  <c r="F249" i="9"/>
  <c r="G248" i="9"/>
  <c r="F248" i="9"/>
  <c r="G247" i="9"/>
  <c r="F247" i="9"/>
  <c r="G246" i="9"/>
  <c r="F246" i="9"/>
  <c r="G245" i="9"/>
  <c r="F245" i="9"/>
  <c r="G244" i="9"/>
  <c r="F244" i="9"/>
  <c r="G243" i="9"/>
  <c r="F243" i="9"/>
  <c r="G242" i="9"/>
  <c r="F242" i="9"/>
  <c r="G241" i="9"/>
  <c r="F241" i="9"/>
  <c r="G240" i="9"/>
  <c r="F240" i="9"/>
  <c r="G239" i="9"/>
  <c r="F239" i="9"/>
  <c r="G238" i="9"/>
  <c r="F238" i="9"/>
  <c r="G237" i="9"/>
  <c r="F237" i="9"/>
  <c r="G236" i="9"/>
  <c r="F236" i="9"/>
  <c r="G235" i="9"/>
  <c r="F235" i="9"/>
  <c r="G234" i="9"/>
  <c r="F234" i="9"/>
  <c r="G233" i="9"/>
  <c r="F233" i="9"/>
  <c r="G232" i="9"/>
  <c r="F232" i="9"/>
  <c r="G231" i="9"/>
  <c r="F231" i="9"/>
  <c r="G230" i="9"/>
  <c r="F230" i="9"/>
  <c r="G229" i="9"/>
  <c r="F229" i="9"/>
  <c r="G228" i="9"/>
  <c r="F228" i="9"/>
  <c r="G227" i="9"/>
  <c r="F227" i="9"/>
  <c r="G226" i="9"/>
  <c r="F226" i="9"/>
  <c r="G225" i="9"/>
  <c r="F225" i="9"/>
  <c r="G224" i="9"/>
  <c r="F224" i="9"/>
  <c r="G223" i="9"/>
  <c r="F223" i="9"/>
  <c r="G222" i="9"/>
  <c r="F222" i="9"/>
  <c r="G221" i="9"/>
  <c r="F221" i="9"/>
  <c r="G220" i="9"/>
  <c r="F220" i="9"/>
  <c r="G219" i="9"/>
  <c r="F219" i="9"/>
  <c r="G218" i="9"/>
  <c r="F218" i="9"/>
  <c r="G217" i="9"/>
  <c r="F217" i="9"/>
  <c r="G216" i="9"/>
  <c r="F216" i="9"/>
  <c r="G215" i="9"/>
  <c r="F215" i="9"/>
  <c r="G214" i="9"/>
  <c r="F214" i="9"/>
  <c r="G213" i="9"/>
  <c r="F213" i="9"/>
  <c r="G212" i="9"/>
  <c r="F212" i="9"/>
  <c r="G211" i="9"/>
  <c r="F211" i="9"/>
  <c r="G210" i="9"/>
  <c r="F210" i="9"/>
  <c r="G209" i="9"/>
  <c r="F209" i="9"/>
  <c r="G208" i="9"/>
  <c r="F208" i="9"/>
  <c r="G207" i="9"/>
  <c r="F207" i="9"/>
  <c r="G206" i="9"/>
  <c r="F206" i="9"/>
  <c r="G205" i="9"/>
  <c r="F205" i="9"/>
  <c r="G204" i="9"/>
  <c r="F204" i="9"/>
  <c r="G203" i="9"/>
  <c r="F203" i="9"/>
  <c r="G202" i="9"/>
  <c r="F202" i="9"/>
  <c r="G201" i="9"/>
  <c r="F201" i="9"/>
  <c r="G200" i="9"/>
  <c r="F200" i="9"/>
  <c r="G199" i="9"/>
  <c r="F199" i="9"/>
  <c r="G198" i="9"/>
  <c r="F198" i="9"/>
  <c r="G197" i="9"/>
  <c r="F197" i="9"/>
  <c r="G196" i="9"/>
  <c r="F196" i="9"/>
  <c r="G195" i="9"/>
  <c r="F195" i="9"/>
  <c r="G194" i="9"/>
  <c r="F194" i="9"/>
  <c r="G193" i="9"/>
  <c r="F193" i="9"/>
  <c r="G192" i="9"/>
  <c r="F192" i="9"/>
  <c r="G191" i="9"/>
  <c r="F191" i="9"/>
  <c r="G190" i="9"/>
  <c r="F190" i="9"/>
  <c r="G189" i="9"/>
  <c r="F189" i="9"/>
  <c r="G188" i="9"/>
  <c r="F188" i="9"/>
  <c r="G187" i="9"/>
  <c r="F187" i="9"/>
  <c r="G186" i="9"/>
  <c r="F186" i="9"/>
  <c r="G185" i="9"/>
  <c r="F185" i="9"/>
  <c r="G184" i="9"/>
  <c r="F184" i="9"/>
  <c r="G183" i="9"/>
  <c r="F183" i="9"/>
  <c r="G182" i="9"/>
  <c r="F182" i="9"/>
  <c r="G181" i="9"/>
  <c r="F181" i="9"/>
  <c r="G180" i="9"/>
  <c r="F180" i="9"/>
  <c r="G179" i="9"/>
  <c r="F179" i="9"/>
  <c r="G178" i="9"/>
  <c r="F178" i="9"/>
  <c r="G177" i="9"/>
  <c r="F177" i="9"/>
  <c r="G176" i="9"/>
  <c r="F176" i="9"/>
  <c r="G175" i="9"/>
  <c r="F175" i="9"/>
  <c r="G174" i="9"/>
  <c r="F174" i="9"/>
  <c r="G173" i="9"/>
  <c r="F173" i="9"/>
  <c r="G172" i="9"/>
  <c r="F172" i="9"/>
  <c r="G171" i="9"/>
  <c r="F171" i="9"/>
  <c r="G170" i="9"/>
  <c r="F170" i="9"/>
  <c r="G169" i="9"/>
  <c r="F169" i="9"/>
  <c r="G168" i="9"/>
  <c r="F168" i="9"/>
  <c r="G167" i="9"/>
  <c r="F167" i="9"/>
  <c r="G166" i="9"/>
  <c r="F166" i="9"/>
  <c r="G165" i="9"/>
  <c r="F165" i="9"/>
  <c r="G164" i="9"/>
  <c r="F164" i="9"/>
  <c r="G163" i="9"/>
  <c r="F163" i="9"/>
  <c r="G162" i="9"/>
  <c r="F162" i="9"/>
  <c r="G161" i="9"/>
  <c r="F161" i="9"/>
  <c r="G160" i="9"/>
  <c r="F160" i="9"/>
  <c r="G159" i="9"/>
  <c r="F159" i="9"/>
  <c r="G158" i="9"/>
  <c r="F158" i="9"/>
  <c r="G157" i="9"/>
  <c r="F157" i="9"/>
  <c r="G156" i="9"/>
  <c r="F156" i="9"/>
  <c r="G155" i="9"/>
  <c r="F155" i="9"/>
  <c r="G154" i="9"/>
  <c r="F154" i="9"/>
  <c r="G153" i="9"/>
  <c r="F153" i="9"/>
  <c r="G152" i="9"/>
  <c r="F152" i="9"/>
  <c r="G151" i="9"/>
  <c r="F151" i="9"/>
  <c r="G150" i="9"/>
  <c r="F150" i="9"/>
  <c r="G149" i="9"/>
  <c r="F149" i="9"/>
  <c r="G148" i="9"/>
  <c r="F148" i="9"/>
  <c r="G147" i="9"/>
  <c r="F147" i="9"/>
  <c r="G146" i="9"/>
  <c r="F146" i="9"/>
  <c r="G145" i="9"/>
  <c r="F145" i="9"/>
  <c r="G144" i="9"/>
  <c r="F144" i="9"/>
  <c r="G143" i="9"/>
  <c r="F143" i="9"/>
  <c r="G142" i="9"/>
  <c r="F142" i="9"/>
  <c r="G141" i="9"/>
  <c r="F141" i="9"/>
  <c r="G140" i="9"/>
  <c r="F140" i="9"/>
  <c r="G139" i="9"/>
  <c r="F139" i="9"/>
  <c r="G138" i="9"/>
  <c r="F138" i="9"/>
  <c r="G137" i="9"/>
  <c r="F137" i="9"/>
  <c r="G136" i="9"/>
  <c r="F136" i="9"/>
  <c r="G135" i="9"/>
  <c r="F135" i="9"/>
  <c r="G134" i="9"/>
  <c r="F134" i="9"/>
  <c r="G133" i="9"/>
  <c r="F133" i="9"/>
  <c r="G132" i="9"/>
  <c r="F132" i="9"/>
  <c r="G131" i="9"/>
  <c r="F131" i="9"/>
  <c r="G130" i="9"/>
  <c r="F130" i="9"/>
  <c r="G129" i="9"/>
  <c r="F129" i="9"/>
  <c r="G128" i="9"/>
  <c r="F128" i="9"/>
  <c r="G127" i="9"/>
  <c r="F127" i="9"/>
  <c r="G126" i="9"/>
  <c r="F126" i="9"/>
  <c r="G125" i="9"/>
  <c r="F125" i="9"/>
  <c r="G124" i="9"/>
  <c r="F124" i="9"/>
  <c r="G123" i="9"/>
  <c r="F123" i="9"/>
  <c r="G122" i="9"/>
  <c r="F122" i="9"/>
  <c r="G121" i="9"/>
  <c r="F121" i="9"/>
  <c r="G120" i="9"/>
  <c r="F120" i="9"/>
  <c r="G119" i="9"/>
  <c r="F119" i="9"/>
  <c r="G118" i="9"/>
  <c r="F118" i="9"/>
  <c r="G117" i="9"/>
  <c r="F117" i="9"/>
  <c r="G116" i="9"/>
  <c r="F116" i="9"/>
  <c r="G115" i="9"/>
  <c r="F115" i="9"/>
  <c r="G114" i="9"/>
  <c r="F114" i="9"/>
  <c r="G113" i="9"/>
  <c r="F113" i="9"/>
  <c r="G112" i="9"/>
  <c r="F112" i="9"/>
  <c r="G111" i="9"/>
  <c r="F111" i="9"/>
  <c r="G110" i="9"/>
  <c r="F110" i="9"/>
  <c r="G109" i="9"/>
  <c r="F109" i="9"/>
  <c r="G108" i="9"/>
  <c r="F108" i="9"/>
  <c r="G107" i="9"/>
  <c r="F107" i="9"/>
  <c r="G106" i="9"/>
  <c r="F106" i="9"/>
  <c r="G105" i="9"/>
  <c r="F105" i="9"/>
  <c r="G104" i="9"/>
  <c r="F104" i="9"/>
  <c r="G103" i="9"/>
  <c r="F103" i="9"/>
  <c r="G102" i="9"/>
  <c r="F102" i="9"/>
  <c r="G101" i="9"/>
  <c r="F101" i="9"/>
  <c r="G100" i="9"/>
  <c r="F100" i="9"/>
  <c r="G99" i="9"/>
  <c r="F99" i="9"/>
  <c r="G98" i="9"/>
  <c r="F98" i="9"/>
  <c r="G97" i="9"/>
  <c r="F97" i="9"/>
  <c r="G96" i="9"/>
  <c r="F96" i="9"/>
  <c r="G95" i="9"/>
  <c r="F95" i="9"/>
  <c r="G94" i="9"/>
  <c r="F94" i="9"/>
  <c r="G93" i="9"/>
  <c r="F93" i="9"/>
  <c r="G92" i="9"/>
  <c r="F92" i="9"/>
  <c r="G91" i="9"/>
  <c r="F91" i="9"/>
  <c r="G90" i="9"/>
  <c r="F90" i="9"/>
  <c r="G89" i="9"/>
  <c r="F89" i="9"/>
  <c r="G88" i="9"/>
  <c r="F88" i="9"/>
  <c r="G87" i="9"/>
  <c r="F87" i="9"/>
  <c r="G86" i="9"/>
  <c r="F86" i="9"/>
  <c r="G85" i="9"/>
  <c r="F85" i="9"/>
  <c r="G84" i="9"/>
  <c r="F84" i="9"/>
  <c r="G83" i="9"/>
  <c r="F83" i="9"/>
  <c r="G82" i="9"/>
  <c r="F82" i="9"/>
  <c r="G81" i="9"/>
  <c r="F81" i="9"/>
  <c r="G80" i="9"/>
  <c r="F80" i="9"/>
  <c r="G79" i="9"/>
  <c r="F79" i="9"/>
  <c r="G78" i="9"/>
  <c r="F78" i="9"/>
  <c r="G77" i="9"/>
  <c r="F77" i="9"/>
  <c r="G76" i="9"/>
  <c r="F76" i="9"/>
  <c r="G75" i="9"/>
  <c r="F75" i="9"/>
  <c r="G74" i="9"/>
  <c r="F74" i="9"/>
  <c r="G73" i="9"/>
  <c r="F73" i="9"/>
  <c r="G72" i="9"/>
  <c r="F72" i="9"/>
  <c r="G71" i="9"/>
  <c r="F71" i="9"/>
  <c r="G70" i="9"/>
  <c r="F70" i="9"/>
  <c r="G69" i="9"/>
  <c r="F69" i="9"/>
  <c r="G68" i="9"/>
  <c r="F68" i="9"/>
  <c r="G67" i="9"/>
  <c r="F67" i="9"/>
  <c r="G66" i="9"/>
  <c r="F66" i="9"/>
  <c r="G65" i="9"/>
  <c r="F65" i="9"/>
  <c r="G64" i="9"/>
  <c r="F64" i="9"/>
  <c r="G63" i="9"/>
  <c r="F63" i="9"/>
  <c r="G62" i="9"/>
  <c r="F62" i="9"/>
  <c r="G61" i="9"/>
  <c r="F61" i="9"/>
  <c r="G60" i="9"/>
  <c r="F60" i="9"/>
  <c r="G59" i="9"/>
  <c r="F59" i="9"/>
  <c r="G58" i="9"/>
  <c r="F58" i="9"/>
  <c r="G57" i="9"/>
  <c r="F57" i="9"/>
  <c r="G56" i="9"/>
  <c r="F56" i="9"/>
  <c r="G55" i="9"/>
  <c r="F55" i="9"/>
  <c r="G54" i="9"/>
  <c r="F54" i="9"/>
  <c r="G53" i="9"/>
  <c r="F53" i="9"/>
  <c r="G52" i="9"/>
  <c r="F52" i="9"/>
  <c r="G51" i="9"/>
  <c r="F51" i="9"/>
  <c r="G50" i="9"/>
  <c r="F50" i="9"/>
  <c r="G49" i="9"/>
  <c r="F49" i="9"/>
  <c r="G48" i="9"/>
  <c r="F48" i="9"/>
  <c r="G47" i="9"/>
  <c r="F47" i="9"/>
  <c r="G46" i="9"/>
  <c r="F46" i="9"/>
  <c r="G45" i="9"/>
  <c r="F45" i="9"/>
  <c r="G44" i="9"/>
  <c r="F44" i="9"/>
  <c r="G43" i="9"/>
  <c r="F43" i="9"/>
  <c r="G42" i="9"/>
  <c r="F42" i="9"/>
  <c r="G41" i="9"/>
  <c r="F41" i="9"/>
  <c r="G40" i="9"/>
  <c r="F40" i="9"/>
  <c r="G39" i="9"/>
  <c r="F39" i="9"/>
  <c r="G38" i="9"/>
  <c r="F38" i="9"/>
  <c r="G37" i="9"/>
  <c r="F37" i="9"/>
  <c r="G36" i="9"/>
  <c r="F36" i="9"/>
  <c r="G35" i="9"/>
  <c r="F35" i="9"/>
  <c r="G34" i="9"/>
  <c r="F34" i="9"/>
  <c r="G33" i="9"/>
  <c r="F33" i="9"/>
  <c r="G32" i="9"/>
  <c r="F32" i="9"/>
  <c r="G31" i="9"/>
  <c r="F31" i="9"/>
  <c r="G30" i="9"/>
  <c r="F30" i="9"/>
  <c r="G29" i="9"/>
  <c r="F29" i="9"/>
  <c r="G28" i="9"/>
  <c r="F28" i="9"/>
  <c r="G27" i="9"/>
  <c r="F27" i="9"/>
  <c r="G26" i="9"/>
  <c r="F26" i="9"/>
  <c r="G25" i="9"/>
  <c r="F25" i="9"/>
  <c r="G24" i="9"/>
  <c r="F24" i="9"/>
  <c r="G23" i="9"/>
  <c r="F23" i="9"/>
  <c r="G22" i="9"/>
  <c r="F22" i="9"/>
  <c r="G21" i="9"/>
  <c r="F21" i="9"/>
  <c r="G20" i="9"/>
  <c r="F20" i="9"/>
  <c r="G19" i="9"/>
  <c r="F19" i="9"/>
  <c r="G18" i="9"/>
  <c r="F18" i="9"/>
  <c r="G17" i="9"/>
  <c r="F17" i="9"/>
  <c r="G16" i="9"/>
  <c r="F16" i="9"/>
  <c r="G15" i="9"/>
  <c r="F15" i="9"/>
  <c r="G14" i="9"/>
  <c r="F14" i="9"/>
  <c r="G13" i="9"/>
  <c r="F13" i="9"/>
  <c r="G12" i="9"/>
  <c r="F12" i="9"/>
  <c r="G11" i="9"/>
  <c r="F11" i="9"/>
  <c r="G10" i="9"/>
  <c r="F10" i="9"/>
  <c r="G9" i="9"/>
  <c r="F9" i="9"/>
  <c r="G8" i="9"/>
  <c r="F8" i="9"/>
  <c r="G7" i="9"/>
  <c r="F7" i="9"/>
  <c r="G6" i="9"/>
  <c r="F6" i="9"/>
  <c r="G5" i="9"/>
  <c r="F5" i="9"/>
  <c r="G4" i="9"/>
  <c r="F4" i="9"/>
  <c r="G3" i="9"/>
  <c r="F3" i="9"/>
  <c r="G2" i="9"/>
  <c r="F2" i="9"/>
  <c r="AG7" i="8"/>
  <c r="AD4" i="8"/>
  <c r="AD5" i="8"/>
  <c r="AD6" i="8"/>
  <c r="AG6" i="8"/>
  <c r="AD7" i="8"/>
  <c r="AD8" i="8"/>
  <c r="AG8" i="8"/>
  <c r="AH8" i="8"/>
  <c r="AI8" i="8"/>
  <c r="AJ8" i="8"/>
  <c r="AD12" i="8"/>
  <c r="AE12" i="8"/>
  <c r="AF12" i="8"/>
  <c r="AG12" i="8"/>
  <c r="AH12" i="8"/>
  <c r="AI12" i="8"/>
  <c r="AJ12" i="8"/>
  <c r="AK12" i="8"/>
  <c r="AD13" i="8"/>
  <c r="AD14" i="8"/>
  <c r="AE3" i="8"/>
  <c r="AF3" i="8"/>
  <c r="AG3" i="8"/>
  <c r="AH3" i="8"/>
  <c r="AI3" i="8"/>
  <c r="AJ3" i="8"/>
  <c r="AD3" i="8"/>
  <c r="AH14" i="8"/>
  <c r="AH13" i="8"/>
  <c r="P114" i="1"/>
  <c r="R3" i="7"/>
  <c r="Z3" i="7" s="1"/>
  <c r="P3" i="5" s="1"/>
  <c r="AV3" i="5" s="1"/>
  <c r="R4" i="7"/>
  <c r="Z4" i="7" s="1"/>
  <c r="P4" i="5" s="1"/>
  <c r="AV4" i="5" s="1"/>
  <c r="R5" i="7"/>
  <c r="Z5" i="7" s="1"/>
  <c r="P5" i="5" s="1"/>
  <c r="AV5" i="5" s="1"/>
  <c r="R6" i="7"/>
  <c r="Z6" i="7" s="1"/>
  <c r="P6" i="5" s="1"/>
  <c r="AV6" i="5" s="1"/>
  <c r="R7" i="7"/>
  <c r="Z7" i="7" s="1"/>
  <c r="P7" i="5" s="1"/>
  <c r="AV7" i="5" s="1"/>
  <c r="R8" i="7"/>
  <c r="Z8" i="7" s="1"/>
  <c r="P8" i="5" s="1"/>
  <c r="AV8" i="5" s="1"/>
  <c r="R9" i="7"/>
  <c r="Z9" i="7" s="1"/>
  <c r="P9" i="5" s="1"/>
  <c r="AV9" i="5" s="1"/>
  <c r="R10" i="7"/>
  <c r="Z10" i="7" s="1"/>
  <c r="P10" i="5" s="1"/>
  <c r="AV10" i="5" s="1"/>
  <c r="R11" i="7"/>
  <c r="Z11" i="7" s="1"/>
  <c r="P11" i="5" s="1"/>
  <c r="AV11" i="5" s="1"/>
  <c r="R12" i="7"/>
  <c r="Z12" i="7" s="1"/>
  <c r="P12" i="5" s="1"/>
  <c r="AV12" i="5" s="1"/>
  <c r="R13" i="7"/>
  <c r="Z13" i="7" s="1"/>
  <c r="P13" i="5" s="1"/>
  <c r="AV13" i="5" s="1"/>
  <c r="R14" i="7"/>
  <c r="Z14" i="7" s="1"/>
  <c r="P14" i="5" s="1"/>
  <c r="AV14" i="5" s="1"/>
  <c r="R15" i="7"/>
  <c r="Z15" i="7" s="1"/>
  <c r="P15" i="5" s="1"/>
  <c r="AV15" i="5" s="1"/>
  <c r="R16" i="7"/>
  <c r="Z16" i="7" s="1"/>
  <c r="P16" i="5" s="1"/>
  <c r="AV16" i="5" s="1"/>
  <c r="R17" i="7"/>
  <c r="Z17" i="7" s="1"/>
  <c r="P17" i="5" s="1"/>
  <c r="AV17" i="5" s="1"/>
  <c r="R18" i="7"/>
  <c r="Z18" i="7" s="1"/>
  <c r="P18" i="5" s="1"/>
  <c r="AV18" i="5" s="1"/>
  <c r="R19" i="7"/>
  <c r="Z19" i="7" s="1"/>
  <c r="P19" i="5" s="1"/>
  <c r="AV19" i="5" s="1"/>
  <c r="R20" i="7"/>
  <c r="Z20" i="7" s="1"/>
  <c r="P20" i="5" s="1"/>
  <c r="AV20" i="5" s="1"/>
  <c r="R21" i="7"/>
  <c r="Z21" i="7" s="1"/>
  <c r="P21" i="5" s="1"/>
  <c r="AV21" i="5" s="1"/>
  <c r="R22" i="7"/>
  <c r="Z22" i="7" s="1"/>
  <c r="P22" i="5" s="1"/>
  <c r="AV22" i="5" s="1"/>
  <c r="R23" i="7"/>
  <c r="Z23" i="7" s="1"/>
  <c r="P23" i="5" s="1"/>
  <c r="AV23" i="5" s="1"/>
  <c r="R24" i="7"/>
  <c r="Z24" i="7" s="1"/>
  <c r="P24" i="5" s="1"/>
  <c r="AV24" i="5" s="1"/>
  <c r="R25" i="7"/>
  <c r="Z25" i="7" s="1"/>
  <c r="P25" i="5" s="1"/>
  <c r="AV25" i="5" s="1"/>
  <c r="R26" i="7"/>
  <c r="Z26" i="7" s="1"/>
  <c r="P26" i="5" s="1"/>
  <c r="AV26" i="5" s="1"/>
  <c r="R27" i="7"/>
  <c r="Z27" i="7" s="1"/>
  <c r="P27" i="5" s="1"/>
  <c r="AV27" i="5" s="1"/>
  <c r="R28" i="7"/>
  <c r="Z28" i="7" s="1"/>
  <c r="P28" i="5" s="1"/>
  <c r="AV28" i="5" s="1"/>
  <c r="R29" i="7"/>
  <c r="Z29" i="7" s="1"/>
  <c r="P29" i="5" s="1"/>
  <c r="AV29" i="5" s="1"/>
  <c r="R30" i="7"/>
  <c r="Z30" i="7" s="1"/>
  <c r="P30" i="5" s="1"/>
  <c r="AV30" i="5" s="1"/>
  <c r="R31" i="7"/>
  <c r="Z31" i="7" s="1"/>
  <c r="P31" i="5" s="1"/>
  <c r="AV31" i="5" s="1"/>
  <c r="R32" i="7"/>
  <c r="Z32" i="7" s="1"/>
  <c r="P32" i="5" s="1"/>
  <c r="AV32" i="5" s="1"/>
  <c r="R33" i="7"/>
  <c r="Z33" i="7" s="1"/>
  <c r="P33" i="5" s="1"/>
  <c r="AV33" i="5" s="1"/>
  <c r="R34" i="7"/>
  <c r="Z34" i="7" s="1"/>
  <c r="P34" i="5" s="1"/>
  <c r="AV34" i="5" s="1"/>
  <c r="R35" i="7"/>
  <c r="Z35" i="7" s="1"/>
  <c r="P35" i="5" s="1"/>
  <c r="AV35" i="5" s="1"/>
  <c r="R36" i="7"/>
  <c r="Z36" i="7" s="1"/>
  <c r="P36" i="5" s="1"/>
  <c r="AV36" i="5" s="1"/>
  <c r="R37" i="7"/>
  <c r="Z37" i="7" s="1"/>
  <c r="P37" i="5" s="1"/>
  <c r="AV37" i="5" s="1"/>
  <c r="R38" i="7"/>
  <c r="Z38" i="7" s="1"/>
  <c r="P38" i="5" s="1"/>
  <c r="AV38" i="5" s="1"/>
  <c r="R39" i="7"/>
  <c r="Z39" i="7" s="1"/>
  <c r="P39" i="5" s="1"/>
  <c r="AV39" i="5" s="1"/>
  <c r="R40" i="7"/>
  <c r="Z40" i="7" s="1"/>
  <c r="P40" i="5" s="1"/>
  <c r="AV40" i="5" s="1"/>
  <c r="R41" i="7"/>
  <c r="Z41" i="7" s="1"/>
  <c r="P41" i="5" s="1"/>
  <c r="AV41" i="5" s="1"/>
  <c r="R42" i="7"/>
  <c r="Z42" i="7" s="1"/>
  <c r="P42" i="5" s="1"/>
  <c r="AV42" i="5" s="1"/>
  <c r="R43" i="7"/>
  <c r="Z43" i="7" s="1"/>
  <c r="P43" i="5" s="1"/>
  <c r="AV43" i="5" s="1"/>
  <c r="R44" i="7"/>
  <c r="Z44" i="7" s="1"/>
  <c r="P44" i="5" s="1"/>
  <c r="AV44" i="5" s="1"/>
  <c r="R45" i="7"/>
  <c r="Z45" i="7" s="1"/>
  <c r="P45" i="5" s="1"/>
  <c r="AV45" i="5" s="1"/>
  <c r="R46" i="7"/>
  <c r="Z46" i="7" s="1"/>
  <c r="P46" i="5" s="1"/>
  <c r="AV46" i="5" s="1"/>
  <c r="R47" i="7"/>
  <c r="Z47" i="7" s="1"/>
  <c r="P47" i="5" s="1"/>
  <c r="AV47" i="5" s="1"/>
  <c r="R48" i="7"/>
  <c r="Z48" i="7" s="1"/>
  <c r="P48" i="5" s="1"/>
  <c r="AV48" i="5" s="1"/>
  <c r="R49" i="7"/>
  <c r="Z49" i="7" s="1"/>
  <c r="P49" i="5" s="1"/>
  <c r="AV49" i="5" s="1"/>
  <c r="R50" i="7"/>
  <c r="Z50" i="7" s="1"/>
  <c r="P50" i="5" s="1"/>
  <c r="AV50" i="5" s="1"/>
  <c r="R51" i="7"/>
  <c r="Z51" i="7" s="1"/>
  <c r="P51" i="5" s="1"/>
  <c r="AV51" i="5" s="1"/>
  <c r="R52" i="7"/>
  <c r="Z52" i="7" s="1"/>
  <c r="P52" i="5" s="1"/>
  <c r="AV52" i="5" s="1"/>
  <c r="R53" i="7"/>
  <c r="Z53" i="7" s="1"/>
  <c r="P53" i="5" s="1"/>
  <c r="AV53" i="5" s="1"/>
  <c r="R54" i="7"/>
  <c r="Z54" i="7" s="1"/>
  <c r="P54" i="5" s="1"/>
  <c r="AV54" i="5" s="1"/>
  <c r="R55" i="7"/>
  <c r="Z55" i="7" s="1"/>
  <c r="P55" i="5" s="1"/>
  <c r="AV55" i="5" s="1"/>
  <c r="R56" i="7"/>
  <c r="Z56" i="7" s="1"/>
  <c r="P56" i="5" s="1"/>
  <c r="AV56" i="5" s="1"/>
  <c r="R57" i="7"/>
  <c r="Z57" i="7" s="1"/>
  <c r="P57" i="5" s="1"/>
  <c r="AV57" i="5" s="1"/>
  <c r="R58" i="7"/>
  <c r="Z58" i="7" s="1"/>
  <c r="P58" i="5" s="1"/>
  <c r="AV58" i="5" s="1"/>
  <c r="R59" i="7"/>
  <c r="Z59" i="7" s="1"/>
  <c r="P59" i="5" s="1"/>
  <c r="AV59" i="5" s="1"/>
  <c r="R60" i="7"/>
  <c r="Z60" i="7" s="1"/>
  <c r="P60" i="5" s="1"/>
  <c r="AV60" i="5" s="1"/>
  <c r="R61" i="7"/>
  <c r="Z61" i="7" s="1"/>
  <c r="P61" i="5" s="1"/>
  <c r="AV61" i="5" s="1"/>
  <c r="R62" i="7"/>
  <c r="Z62" i="7" s="1"/>
  <c r="P62" i="5" s="1"/>
  <c r="AV62" i="5" s="1"/>
  <c r="R63" i="7"/>
  <c r="Z63" i="7" s="1"/>
  <c r="P63" i="5" s="1"/>
  <c r="AV63" i="5" s="1"/>
  <c r="R64" i="7"/>
  <c r="Z64" i="7" s="1"/>
  <c r="P64" i="5" s="1"/>
  <c r="AV64" i="5" s="1"/>
  <c r="R65" i="7"/>
  <c r="Z65" i="7" s="1"/>
  <c r="P65" i="5" s="1"/>
  <c r="AV65" i="5" s="1"/>
  <c r="R66" i="7"/>
  <c r="Z66" i="7" s="1"/>
  <c r="P66" i="5" s="1"/>
  <c r="AV66" i="5" s="1"/>
  <c r="R67" i="7"/>
  <c r="Z67" i="7" s="1"/>
  <c r="P67" i="5" s="1"/>
  <c r="AV67" i="5" s="1"/>
  <c r="R68" i="7"/>
  <c r="Z68" i="7" s="1"/>
  <c r="P68" i="5" s="1"/>
  <c r="AV68" i="5" s="1"/>
  <c r="R69" i="7"/>
  <c r="Z69" i="7" s="1"/>
  <c r="P69" i="5" s="1"/>
  <c r="AV69" i="5" s="1"/>
  <c r="R70" i="7"/>
  <c r="Z70" i="7" s="1"/>
  <c r="P70" i="5" s="1"/>
  <c r="AV70" i="5" s="1"/>
  <c r="R71" i="7"/>
  <c r="Z71" i="7" s="1"/>
  <c r="P71" i="5" s="1"/>
  <c r="AV71" i="5" s="1"/>
  <c r="R72" i="7"/>
  <c r="Z72" i="7" s="1"/>
  <c r="P72" i="5" s="1"/>
  <c r="AV72" i="5" s="1"/>
  <c r="R73" i="7"/>
  <c r="Z73" i="7" s="1"/>
  <c r="P73" i="5" s="1"/>
  <c r="AV73" i="5" s="1"/>
  <c r="R74" i="7"/>
  <c r="Z74" i="7" s="1"/>
  <c r="P74" i="5" s="1"/>
  <c r="AV74" i="5" s="1"/>
  <c r="R75" i="7"/>
  <c r="Z75" i="7" s="1"/>
  <c r="P75" i="5" s="1"/>
  <c r="AV75" i="5" s="1"/>
  <c r="R76" i="7"/>
  <c r="Z76" i="7" s="1"/>
  <c r="P76" i="5" s="1"/>
  <c r="AV76" i="5" s="1"/>
  <c r="R77" i="7"/>
  <c r="Z77" i="7" s="1"/>
  <c r="P77" i="5" s="1"/>
  <c r="AV77" i="5" s="1"/>
  <c r="R78" i="7"/>
  <c r="Z78" i="7" s="1"/>
  <c r="P78" i="5" s="1"/>
  <c r="AV78" i="5" s="1"/>
  <c r="R79" i="7"/>
  <c r="Z79" i="7" s="1"/>
  <c r="P79" i="5" s="1"/>
  <c r="AV79" i="5" s="1"/>
  <c r="R80" i="7"/>
  <c r="Z80" i="7" s="1"/>
  <c r="P80" i="5" s="1"/>
  <c r="AV80" i="5" s="1"/>
  <c r="R81" i="7"/>
  <c r="Z81" i="7" s="1"/>
  <c r="P81" i="5" s="1"/>
  <c r="AV81" i="5" s="1"/>
  <c r="R82" i="7"/>
  <c r="Z82" i="7" s="1"/>
  <c r="P82" i="5" s="1"/>
  <c r="AV82" i="5" s="1"/>
  <c r="R83" i="7"/>
  <c r="Z83" i="7" s="1"/>
  <c r="P83" i="5" s="1"/>
  <c r="AV83" i="5" s="1"/>
  <c r="R84" i="7"/>
  <c r="Z84" i="7" s="1"/>
  <c r="P84" i="5" s="1"/>
  <c r="AV84" i="5" s="1"/>
  <c r="R85" i="7"/>
  <c r="Z85" i="7" s="1"/>
  <c r="P85" i="5" s="1"/>
  <c r="AV85" i="5" s="1"/>
  <c r="R86" i="7"/>
  <c r="Z86" i="7" s="1"/>
  <c r="P86" i="5" s="1"/>
  <c r="AV86" i="5" s="1"/>
  <c r="R87" i="7"/>
  <c r="Z87" i="7" s="1"/>
  <c r="P87" i="5" s="1"/>
  <c r="AV87" i="5" s="1"/>
  <c r="R88" i="7"/>
  <c r="Z88" i="7" s="1"/>
  <c r="P88" i="5" s="1"/>
  <c r="AV88" i="5" s="1"/>
  <c r="R89" i="7"/>
  <c r="Z89" i="7" s="1"/>
  <c r="P89" i="5" s="1"/>
  <c r="AV89" i="5" s="1"/>
  <c r="R90" i="7"/>
  <c r="Z90" i="7" s="1"/>
  <c r="P90" i="5" s="1"/>
  <c r="AV90" i="5" s="1"/>
  <c r="R91" i="7"/>
  <c r="Z91" i="7" s="1"/>
  <c r="P91" i="5" s="1"/>
  <c r="AV91" i="5" s="1"/>
  <c r="R92" i="7"/>
  <c r="Z92" i="7" s="1"/>
  <c r="P92" i="5" s="1"/>
  <c r="AV92" i="5" s="1"/>
  <c r="R93" i="7"/>
  <c r="Z93" i="7" s="1"/>
  <c r="P93" i="5" s="1"/>
  <c r="AV93" i="5" s="1"/>
  <c r="R94" i="7"/>
  <c r="Z94" i="7" s="1"/>
  <c r="P94" i="5" s="1"/>
  <c r="AV94" i="5" s="1"/>
  <c r="R95" i="7"/>
  <c r="Z95" i="7" s="1"/>
  <c r="P95" i="5" s="1"/>
  <c r="AV95" i="5" s="1"/>
  <c r="R96" i="7"/>
  <c r="Z96" i="7" s="1"/>
  <c r="P96" i="5" s="1"/>
  <c r="AV96" i="5" s="1"/>
  <c r="R97" i="7"/>
  <c r="Z97" i="7" s="1"/>
  <c r="P97" i="5" s="1"/>
  <c r="AV97" i="5" s="1"/>
  <c r="R98" i="7"/>
  <c r="Z98" i="7" s="1"/>
  <c r="P98" i="5" s="1"/>
  <c r="AV98" i="5" s="1"/>
  <c r="R99" i="7"/>
  <c r="Z99" i="7" s="1"/>
  <c r="P99" i="5" s="1"/>
  <c r="AV99" i="5" s="1"/>
  <c r="R100" i="7"/>
  <c r="Z100" i="7" s="1"/>
  <c r="P100" i="5" s="1"/>
  <c r="AV100" i="5" s="1"/>
  <c r="R101" i="7"/>
  <c r="Z101" i="7" s="1"/>
  <c r="P101" i="5" s="1"/>
  <c r="AV101" i="5" s="1"/>
  <c r="R102" i="7"/>
  <c r="Z102" i="7" s="1"/>
  <c r="P102" i="5" s="1"/>
  <c r="AV102" i="5" s="1"/>
  <c r="R103" i="7"/>
  <c r="Z103" i="7" s="1"/>
  <c r="P103" i="5" s="1"/>
  <c r="AV103" i="5" s="1"/>
  <c r="R104" i="7"/>
  <c r="Z104" i="7" s="1"/>
  <c r="P104" i="5" s="1"/>
  <c r="AV104" i="5" s="1"/>
  <c r="R105" i="7"/>
  <c r="Z105" i="7" s="1"/>
  <c r="P105" i="5" s="1"/>
  <c r="AV105" i="5" s="1"/>
  <c r="R106" i="7"/>
  <c r="Z106" i="7" s="1"/>
  <c r="P106" i="5" s="1"/>
  <c r="AV106" i="5" s="1"/>
  <c r="R107" i="7"/>
  <c r="Z107" i="7" s="1"/>
  <c r="P107" i="5" s="1"/>
  <c r="AV107" i="5" s="1"/>
  <c r="R108" i="7"/>
  <c r="Z108" i="7" s="1"/>
  <c r="P108" i="5" s="1"/>
  <c r="AV108" i="5" s="1"/>
  <c r="R109" i="7"/>
  <c r="Z109" i="7" s="1"/>
  <c r="P109" i="5" s="1"/>
  <c r="AV109" i="5" s="1"/>
  <c r="R110" i="7"/>
  <c r="Z110" i="7" s="1"/>
  <c r="P110" i="5" s="1"/>
  <c r="AV110" i="5" s="1"/>
  <c r="R111" i="7"/>
  <c r="Z111" i="7" s="1"/>
  <c r="P111" i="5" s="1"/>
  <c r="AV111" i="5" s="1"/>
  <c r="R112" i="7"/>
  <c r="Z112" i="7" s="1"/>
  <c r="P112" i="5" s="1"/>
  <c r="AV112" i="5" s="1"/>
  <c r="R113" i="7"/>
  <c r="Z113" i="7" s="1"/>
  <c r="P113" i="5" s="1"/>
  <c r="AV113" i="5" s="1"/>
  <c r="R114" i="7"/>
  <c r="Z114" i="7" s="1"/>
  <c r="P114" i="5" s="1"/>
  <c r="AV114" i="5" s="1"/>
  <c r="R115" i="7"/>
  <c r="Z115" i="7" s="1"/>
  <c r="P115" i="5" s="1"/>
  <c r="AV115" i="5" s="1"/>
  <c r="R116" i="7"/>
  <c r="Z116" i="7" s="1"/>
  <c r="P116" i="5" s="1"/>
  <c r="AV116" i="5" s="1"/>
  <c r="R117" i="7"/>
  <c r="Z117" i="7" s="1"/>
  <c r="P117" i="5" s="1"/>
  <c r="AV117" i="5" s="1"/>
  <c r="R118" i="7"/>
  <c r="Z118" i="7" s="1"/>
  <c r="P118" i="5" s="1"/>
  <c r="AV118" i="5" s="1"/>
  <c r="R119" i="7"/>
  <c r="Z119" i="7" s="1"/>
  <c r="P119" i="5" s="1"/>
  <c r="AV119" i="5" s="1"/>
  <c r="R120" i="7"/>
  <c r="Z120" i="7" s="1"/>
  <c r="P120" i="5" s="1"/>
  <c r="AV120" i="5" s="1"/>
  <c r="R121" i="7"/>
  <c r="Z121" i="7" s="1"/>
  <c r="P121" i="5" s="1"/>
  <c r="AV121" i="5" s="1"/>
  <c r="R122" i="7"/>
  <c r="Z122" i="7" s="1"/>
  <c r="P122" i="5" s="1"/>
  <c r="AV122" i="5" s="1"/>
  <c r="R123" i="7"/>
  <c r="Z123" i="7" s="1"/>
  <c r="P123" i="5" s="1"/>
  <c r="AV123" i="5" s="1"/>
  <c r="R124" i="7"/>
  <c r="Z124" i="7" s="1"/>
  <c r="P124" i="5" s="1"/>
  <c r="AV124" i="5" s="1"/>
  <c r="R125" i="7"/>
  <c r="Z125" i="7" s="1"/>
  <c r="P125" i="5" s="1"/>
  <c r="AV125" i="5" s="1"/>
  <c r="R126" i="7"/>
  <c r="Z126" i="7" s="1"/>
  <c r="P126" i="5" s="1"/>
  <c r="AV126" i="5" s="1"/>
  <c r="R127" i="7"/>
  <c r="Z127" i="7" s="1"/>
  <c r="P127" i="5" s="1"/>
  <c r="AV127" i="5" s="1"/>
  <c r="R128" i="7"/>
  <c r="Z128" i="7" s="1"/>
  <c r="P128" i="5" s="1"/>
  <c r="AV128" i="5" s="1"/>
  <c r="R129" i="7"/>
  <c r="Z129" i="7" s="1"/>
  <c r="P129" i="5" s="1"/>
  <c r="AV129" i="5" s="1"/>
  <c r="R130" i="7"/>
  <c r="Z130" i="7" s="1"/>
  <c r="P130" i="5" s="1"/>
  <c r="AV130" i="5" s="1"/>
  <c r="R131" i="7"/>
  <c r="Z131" i="7" s="1"/>
  <c r="P131" i="5" s="1"/>
  <c r="AV131" i="5" s="1"/>
  <c r="R132" i="7"/>
  <c r="Z132" i="7" s="1"/>
  <c r="P132" i="5" s="1"/>
  <c r="AV132" i="5" s="1"/>
  <c r="R133" i="7"/>
  <c r="Z133" i="7" s="1"/>
  <c r="P133" i="5" s="1"/>
  <c r="AV133" i="5" s="1"/>
  <c r="R134" i="7"/>
  <c r="Z134" i="7" s="1"/>
  <c r="P134" i="5" s="1"/>
  <c r="AV134" i="5" s="1"/>
  <c r="R135" i="7"/>
  <c r="Z135" i="7" s="1"/>
  <c r="P135" i="5" s="1"/>
  <c r="AV135" i="5" s="1"/>
  <c r="R136" i="7"/>
  <c r="Z136" i="7" s="1"/>
  <c r="P136" i="5" s="1"/>
  <c r="AV136" i="5" s="1"/>
  <c r="R137" i="7"/>
  <c r="Z137" i="7" s="1"/>
  <c r="P137" i="5" s="1"/>
  <c r="AV137" i="5" s="1"/>
  <c r="R138" i="7"/>
  <c r="Z138" i="7" s="1"/>
  <c r="P138" i="5" s="1"/>
  <c r="AV138" i="5" s="1"/>
  <c r="R139" i="7"/>
  <c r="Z139" i="7" s="1"/>
  <c r="P139" i="5" s="1"/>
  <c r="AV139" i="5" s="1"/>
  <c r="R140" i="7"/>
  <c r="Z140" i="7" s="1"/>
  <c r="P140" i="5" s="1"/>
  <c r="AV140" i="5" s="1"/>
  <c r="R141" i="7"/>
  <c r="Z141" i="7" s="1"/>
  <c r="P141" i="5" s="1"/>
  <c r="AV141" i="5" s="1"/>
  <c r="R142" i="7"/>
  <c r="Z142" i="7" s="1"/>
  <c r="P142" i="5" s="1"/>
  <c r="AV142" i="5" s="1"/>
  <c r="R143" i="7"/>
  <c r="Z143" i="7" s="1"/>
  <c r="P143" i="5" s="1"/>
  <c r="AV143" i="5" s="1"/>
  <c r="R144" i="7"/>
  <c r="Z144" i="7" s="1"/>
  <c r="P144" i="5" s="1"/>
  <c r="AV144" i="5" s="1"/>
  <c r="R145" i="7"/>
  <c r="Z145" i="7" s="1"/>
  <c r="P145" i="5" s="1"/>
  <c r="AV145" i="5" s="1"/>
  <c r="R146" i="7"/>
  <c r="Z146" i="7" s="1"/>
  <c r="P146" i="5" s="1"/>
  <c r="AV146" i="5" s="1"/>
  <c r="R147" i="7"/>
  <c r="Z147" i="7" s="1"/>
  <c r="P147" i="5" s="1"/>
  <c r="AV147" i="5" s="1"/>
  <c r="R148" i="7"/>
  <c r="Z148" i="7" s="1"/>
  <c r="P148" i="5" s="1"/>
  <c r="AV148" i="5" s="1"/>
  <c r="R149" i="7"/>
  <c r="Z149" i="7" s="1"/>
  <c r="P149" i="5" s="1"/>
  <c r="AV149" i="5" s="1"/>
  <c r="R150" i="7"/>
  <c r="Z150" i="7" s="1"/>
  <c r="P150" i="5" s="1"/>
  <c r="AV150" i="5" s="1"/>
  <c r="R151" i="7"/>
  <c r="Z151" i="7" s="1"/>
  <c r="P151" i="5" s="1"/>
  <c r="AV151" i="5" s="1"/>
  <c r="R152" i="7"/>
  <c r="Z152" i="7" s="1"/>
  <c r="P152" i="5" s="1"/>
  <c r="AV152" i="5" s="1"/>
  <c r="R153" i="7"/>
  <c r="Z153" i="7" s="1"/>
  <c r="P153" i="5" s="1"/>
  <c r="AV153" i="5" s="1"/>
  <c r="R154" i="7"/>
  <c r="Z154" i="7" s="1"/>
  <c r="P154" i="5" s="1"/>
  <c r="AV154" i="5" s="1"/>
  <c r="R155" i="7"/>
  <c r="Z155" i="7" s="1"/>
  <c r="P155" i="5" s="1"/>
  <c r="AV155" i="5" s="1"/>
  <c r="R156" i="7"/>
  <c r="Z156" i="7" s="1"/>
  <c r="P156" i="5" s="1"/>
  <c r="AV156" i="5" s="1"/>
  <c r="R157" i="7"/>
  <c r="Z157" i="7" s="1"/>
  <c r="P157" i="5" s="1"/>
  <c r="AV157" i="5" s="1"/>
  <c r="R158" i="7"/>
  <c r="Z158" i="7" s="1"/>
  <c r="P158" i="5" s="1"/>
  <c r="AV158" i="5" s="1"/>
  <c r="R159" i="7"/>
  <c r="Z159" i="7" s="1"/>
  <c r="P159" i="5" s="1"/>
  <c r="AV159" i="5" s="1"/>
  <c r="R160" i="7"/>
  <c r="Z160" i="7" s="1"/>
  <c r="P160" i="5" s="1"/>
  <c r="AV160" i="5" s="1"/>
  <c r="R161" i="7"/>
  <c r="Z161" i="7" s="1"/>
  <c r="P161" i="5" s="1"/>
  <c r="AV161" i="5" s="1"/>
  <c r="R162" i="7"/>
  <c r="Z162" i="7" s="1"/>
  <c r="P162" i="5" s="1"/>
  <c r="AV162" i="5" s="1"/>
  <c r="R163" i="7"/>
  <c r="Z163" i="7" s="1"/>
  <c r="P163" i="5" s="1"/>
  <c r="AV163" i="5" s="1"/>
  <c r="R164" i="7"/>
  <c r="Z164" i="7" s="1"/>
  <c r="P164" i="5" s="1"/>
  <c r="AV164" i="5" s="1"/>
  <c r="R165" i="7"/>
  <c r="Z165" i="7" s="1"/>
  <c r="P165" i="5" s="1"/>
  <c r="AV165" i="5" s="1"/>
  <c r="R166" i="7"/>
  <c r="Z166" i="7" s="1"/>
  <c r="P166" i="5" s="1"/>
  <c r="AV166" i="5" s="1"/>
  <c r="R167" i="7"/>
  <c r="Z167" i="7" s="1"/>
  <c r="P167" i="5" s="1"/>
  <c r="AV167" i="5" s="1"/>
  <c r="R168" i="7"/>
  <c r="Z168" i="7" s="1"/>
  <c r="P168" i="5" s="1"/>
  <c r="AV168" i="5" s="1"/>
  <c r="R169" i="7"/>
  <c r="Z169" i="7" s="1"/>
  <c r="P169" i="5" s="1"/>
  <c r="AV169" i="5" s="1"/>
  <c r="R170" i="7"/>
  <c r="Z170" i="7" s="1"/>
  <c r="P170" i="5" s="1"/>
  <c r="AV170" i="5" s="1"/>
  <c r="R171" i="7"/>
  <c r="Z171" i="7" s="1"/>
  <c r="P171" i="5" s="1"/>
  <c r="AV171" i="5" s="1"/>
  <c r="R172" i="7"/>
  <c r="Z172" i="7" s="1"/>
  <c r="P172" i="5" s="1"/>
  <c r="AV172" i="5" s="1"/>
  <c r="R173" i="7"/>
  <c r="Z173" i="7" s="1"/>
  <c r="P173" i="5" s="1"/>
  <c r="AV173" i="5" s="1"/>
  <c r="R174" i="7"/>
  <c r="Z174" i="7" s="1"/>
  <c r="P174" i="5" s="1"/>
  <c r="AV174" i="5" s="1"/>
  <c r="R175" i="7"/>
  <c r="Z175" i="7" s="1"/>
  <c r="P175" i="5" s="1"/>
  <c r="AV175" i="5" s="1"/>
  <c r="R176" i="7"/>
  <c r="Z176" i="7" s="1"/>
  <c r="P176" i="5" s="1"/>
  <c r="AV176" i="5" s="1"/>
  <c r="R177" i="7"/>
  <c r="Z177" i="7" s="1"/>
  <c r="P177" i="5" s="1"/>
  <c r="AV177" i="5" s="1"/>
  <c r="R178" i="7"/>
  <c r="Z178" i="7" s="1"/>
  <c r="P178" i="5" s="1"/>
  <c r="AV178" i="5" s="1"/>
  <c r="R179" i="7"/>
  <c r="Z179" i="7" s="1"/>
  <c r="P179" i="5" s="1"/>
  <c r="AV179" i="5" s="1"/>
  <c r="R180" i="7"/>
  <c r="Z180" i="7" s="1"/>
  <c r="P180" i="5" s="1"/>
  <c r="AV180" i="5" s="1"/>
  <c r="R181" i="7"/>
  <c r="Z181" i="7" s="1"/>
  <c r="P181" i="5" s="1"/>
  <c r="AV181" i="5" s="1"/>
  <c r="R182" i="7"/>
  <c r="Z182" i="7" s="1"/>
  <c r="P182" i="5" s="1"/>
  <c r="AV182" i="5" s="1"/>
  <c r="R183" i="7"/>
  <c r="Z183" i="7" s="1"/>
  <c r="P183" i="5" s="1"/>
  <c r="AV183" i="5" s="1"/>
  <c r="R184" i="7"/>
  <c r="Z184" i="7" s="1"/>
  <c r="P184" i="5" s="1"/>
  <c r="AV184" i="5" s="1"/>
  <c r="R185" i="7"/>
  <c r="Z185" i="7" s="1"/>
  <c r="P185" i="5" s="1"/>
  <c r="AV185" i="5" s="1"/>
  <c r="R186" i="7"/>
  <c r="Z186" i="7" s="1"/>
  <c r="P186" i="5" s="1"/>
  <c r="AV186" i="5" s="1"/>
  <c r="R187" i="7"/>
  <c r="Z187" i="7" s="1"/>
  <c r="P187" i="5" s="1"/>
  <c r="AV187" i="5" s="1"/>
  <c r="R188" i="7"/>
  <c r="Z188" i="7" s="1"/>
  <c r="P188" i="5" s="1"/>
  <c r="AV188" i="5" s="1"/>
  <c r="R189" i="7"/>
  <c r="Z189" i="7" s="1"/>
  <c r="P189" i="5" s="1"/>
  <c r="AV189" i="5" s="1"/>
  <c r="R190" i="7"/>
  <c r="Z190" i="7" s="1"/>
  <c r="P190" i="5" s="1"/>
  <c r="AV190" i="5" s="1"/>
  <c r="R191" i="7"/>
  <c r="Z191" i="7" s="1"/>
  <c r="P191" i="5" s="1"/>
  <c r="AV191" i="5" s="1"/>
  <c r="R192" i="7"/>
  <c r="Z192" i="7" s="1"/>
  <c r="P192" i="5" s="1"/>
  <c r="AV192" i="5" s="1"/>
  <c r="R193" i="7"/>
  <c r="Z193" i="7" s="1"/>
  <c r="P193" i="5" s="1"/>
  <c r="AV193" i="5" s="1"/>
  <c r="R194" i="7"/>
  <c r="Z194" i="7" s="1"/>
  <c r="P194" i="5" s="1"/>
  <c r="AV194" i="5" s="1"/>
  <c r="R195" i="7"/>
  <c r="Z195" i="7" s="1"/>
  <c r="P195" i="5" s="1"/>
  <c r="AV195" i="5" s="1"/>
  <c r="R196" i="7"/>
  <c r="Z196" i="7" s="1"/>
  <c r="P196" i="5" s="1"/>
  <c r="AV196" i="5" s="1"/>
  <c r="R197" i="7"/>
  <c r="Z197" i="7" s="1"/>
  <c r="P197" i="5" s="1"/>
  <c r="AV197" i="5" s="1"/>
  <c r="R198" i="7"/>
  <c r="Z198" i="7" s="1"/>
  <c r="P198" i="5" s="1"/>
  <c r="AV198" i="5" s="1"/>
  <c r="R199" i="7"/>
  <c r="Z199" i="7" s="1"/>
  <c r="P199" i="5" s="1"/>
  <c r="AV199" i="5" s="1"/>
  <c r="R200" i="7"/>
  <c r="Z200" i="7" s="1"/>
  <c r="P200" i="5" s="1"/>
  <c r="AV200" i="5" s="1"/>
  <c r="R201" i="7"/>
  <c r="Z201" i="7" s="1"/>
  <c r="P201" i="5" s="1"/>
  <c r="AV201" i="5" s="1"/>
  <c r="R202" i="7"/>
  <c r="Z202" i="7" s="1"/>
  <c r="P202" i="5" s="1"/>
  <c r="AV202" i="5" s="1"/>
  <c r="R203" i="7"/>
  <c r="Z203" i="7" s="1"/>
  <c r="P203" i="5" s="1"/>
  <c r="AV203" i="5" s="1"/>
  <c r="R204" i="7"/>
  <c r="Z204" i="7" s="1"/>
  <c r="P204" i="5" s="1"/>
  <c r="AV204" i="5" s="1"/>
  <c r="R205" i="7"/>
  <c r="Z205" i="7" s="1"/>
  <c r="P205" i="5" s="1"/>
  <c r="AV205" i="5" s="1"/>
  <c r="R206" i="7"/>
  <c r="Z206" i="7" s="1"/>
  <c r="P206" i="5" s="1"/>
  <c r="AV206" i="5" s="1"/>
  <c r="R207" i="7"/>
  <c r="Z207" i="7" s="1"/>
  <c r="P207" i="5" s="1"/>
  <c r="AV207" i="5" s="1"/>
  <c r="R208" i="7"/>
  <c r="Z208" i="7" s="1"/>
  <c r="P208" i="5" s="1"/>
  <c r="AV208" i="5" s="1"/>
  <c r="R209" i="7"/>
  <c r="Z209" i="7" s="1"/>
  <c r="P209" i="5" s="1"/>
  <c r="AV209" i="5" s="1"/>
  <c r="R210" i="7"/>
  <c r="Z210" i="7" s="1"/>
  <c r="P210" i="5" s="1"/>
  <c r="AV210" i="5" s="1"/>
  <c r="R211" i="7"/>
  <c r="Z211" i="7" s="1"/>
  <c r="P211" i="5" s="1"/>
  <c r="AV211" i="5" s="1"/>
  <c r="R212" i="7"/>
  <c r="Z212" i="7" s="1"/>
  <c r="P212" i="5" s="1"/>
  <c r="AV212" i="5" s="1"/>
  <c r="R213" i="7"/>
  <c r="Z213" i="7" s="1"/>
  <c r="P213" i="5" s="1"/>
  <c r="AV213" i="5" s="1"/>
  <c r="R214" i="7"/>
  <c r="Z214" i="7" s="1"/>
  <c r="P214" i="5" s="1"/>
  <c r="AV214" i="5" s="1"/>
  <c r="R215" i="7"/>
  <c r="Z215" i="7" s="1"/>
  <c r="P215" i="5" s="1"/>
  <c r="AV215" i="5" s="1"/>
  <c r="R216" i="7"/>
  <c r="Z216" i="7" s="1"/>
  <c r="P216" i="5" s="1"/>
  <c r="AV216" i="5" s="1"/>
  <c r="R217" i="7"/>
  <c r="Z217" i="7" s="1"/>
  <c r="P217" i="5" s="1"/>
  <c r="AV217" i="5" s="1"/>
  <c r="R218" i="7"/>
  <c r="Z218" i="7" s="1"/>
  <c r="P218" i="5" s="1"/>
  <c r="AV218" i="5" s="1"/>
  <c r="R219" i="7"/>
  <c r="Z219" i="7" s="1"/>
  <c r="P219" i="5" s="1"/>
  <c r="AV219" i="5" s="1"/>
  <c r="R220" i="7"/>
  <c r="Z220" i="7" s="1"/>
  <c r="P220" i="5" s="1"/>
  <c r="AV220" i="5" s="1"/>
  <c r="R221" i="7"/>
  <c r="Z221" i="7" s="1"/>
  <c r="P221" i="5" s="1"/>
  <c r="AV221" i="5" s="1"/>
  <c r="R222" i="7"/>
  <c r="Z222" i="7" s="1"/>
  <c r="P222" i="5" s="1"/>
  <c r="AV222" i="5" s="1"/>
  <c r="R223" i="7"/>
  <c r="Z223" i="7" s="1"/>
  <c r="P223" i="5" s="1"/>
  <c r="AV223" i="5" s="1"/>
  <c r="R224" i="7"/>
  <c r="Z224" i="7" s="1"/>
  <c r="P224" i="5" s="1"/>
  <c r="AV224" i="5" s="1"/>
  <c r="R225" i="7"/>
  <c r="Z225" i="7" s="1"/>
  <c r="P225" i="5" s="1"/>
  <c r="AV225" i="5" s="1"/>
  <c r="R226" i="7"/>
  <c r="Z226" i="7" s="1"/>
  <c r="P226" i="5" s="1"/>
  <c r="AV226" i="5" s="1"/>
  <c r="R227" i="7"/>
  <c r="Z227" i="7" s="1"/>
  <c r="P227" i="5" s="1"/>
  <c r="AV227" i="5" s="1"/>
  <c r="R228" i="7"/>
  <c r="Z228" i="7" s="1"/>
  <c r="P228" i="5" s="1"/>
  <c r="AV228" i="5" s="1"/>
  <c r="R229" i="7"/>
  <c r="Z229" i="7" s="1"/>
  <c r="P229" i="5" s="1"/>
  <c r="AV229" i="5" s="1"/>
  <c r="R230" i="7"/>
  <c r="Z230" i="7" s="1"/>
  <c r="P230" i="5" s="1"/>
  <c r="AV230" i="5" s="1"/>
  <c r="R231" i="7"/>
  <c r="Z231" i="7" s="1"/>
  <c r="P231" i="5" s="1"/>
  <c r="AV231" i="5" s="1"/>
  <c r="R232" i="7"/>
  <c r="Z232" i="7" s="1"/>
  <c r="P232" i="5" s="1"/>
  <c r="AV232" i="5" s="1"/>
  <c r="R233" i="7"/>
  <c r="Z233" i="7" s="1"/>
  <c r="P233" i="5" s="1"/>
  <c r="AV233" i="5" s="1"/>
  <c r="R234" i="7"/>
  <c r="Z234" i="7" s="1"/>
  <c r="P234" i="5" s="1"/>
  <c r="AV234" i="5" s="1"/>
  <c r="R235" i="7"/>
  <c r="Z235" i="7" s="1"/>
  <c r="P235" i="5" s="1"/>
  <c r="AV235" i="5" s="1"/>
  <c r="R236" i="7"/>
  <c r="Z236" i="7" s="1"/>
  <c r="P236" i="5" s="1"/>
  <c r="AV236" i="5" s="1"/>
  <c r="R237" i="7"/>
  <c r="Z237" i="7" s="1"/>
  <c r="P237" i="5" s="1"/>
  <c r="AV237" i="5" s="1"/>
  <c r="R238" i="7"/>
  <c r="Z238" i="7" s="1"/>
  <c r="P238" i="5" s="1"/>
  <c r="AV238" i="5" s="1"/>
  <c r="R239" i="7"/>
  <c r="Z239" i="7" s="1"/>
  <c r="P239" i="5" s="1"/>
  <c r="AV239" i="5" s="1"/>
  <c r="R240" i="7"/>
  <c r="Z240" i="7" s="1"/>
  <c r="P240" i="5" s="1"/>
  <c r="AV240" i="5" s="1"/>
  <c r="R241" i="7"/>
  <c r="Z241" i="7" s="1"/>
  <c r="P241" i="5" s="1"/>
  <c r="AV241" i="5" s="1"/>
  <c r="R242" i="7"/>
  <c r="Z242" i="7" s="1"/>
  <c r="P242" i="5" s="1"/>
  <c r="AV242" i="5" s="1"/>
  <c r="R243" i="7"/>
  <c r="Z243" i="7" s="1"/>
  <c r="P243" i="5" s="1"/>
  <c r="AV243" i="5" s="1"/>
  <c r="R244" i="7"/>
  <c r="Z244" i="7" s="1"/>
  <c r="P244" i="5" s="1"/>
  <c r="AV244" i="5" s="1"/>
  <c r="R245" i="7"/>
  <c r="Z245" i="7" s="1"/>
  <c r="P245" i="5" s="1"/>
  <c r="AV245" i="5" s="1"/>
  <c r="R246" i="7"/>
  <c r="Z246" i="7" s="1"/>
  <c r="P246" i="5" s="1"/>
  <c r="AV246" i="5" s="1"/>
  <c r="R247" i="7"/>
  <c r="Z247" i="7" s="1"/>
  <c r="P247" i="5" s="1"/>
  <c r="AV247" i="5" s="1"/>
  <c r="R248" i="7"/>
  <c r="Z248" i="7" s="1"/>
  <c r="P248" i="5" s="1"/>
  <c r="AV248" i="5" s="1"/>
  <c r="R249" i="7"/>
  <c r="Z249" i="7" s="1"/>
  <c r="P249" i="5" s="1"/>
  <c r="AV249" i="5" s="1"/>
  <c r="R250" i="7"/>
  <c r="Z250" i="7" s="1"/>
  <c r="P250" i="5" s="1"/>
  <c r="AV250" i="5" s="1"/>
  <c r="R251" i="7"/>
  <c r="Z251" i="7" s="1"/>
  <c r="P251" i="5" s="1"/>
  <c r="AV251" i="5" s="1"/>
  <c r="R252" i="7"/>
  <c r="Z252" i="7" s="1"/>
  <c r="P252" i="5" s="1"/>
  <c r="AV252" i="5" s="1"/>
  <c r="R253" i="7"/>
  <c r="Z253" i="7" s="1"/>
  <c r="P253" i="5" s="1"/>
  <c r="AV253" i="5" s="1"/>
  <c r="R254" i="7"/>
  <c r="Z254" i="7" s="1"/>
  <c r="P254" i="5" s="1"/>
  <c r="AV254" i="5" s="1"/>
  <c r="R255" i="7"/>
  <c r="Z255" i="7" s="1"/>
  <c r="P255" i="5" s="1"/>
  <c r="AV255" i="5" s="1"/>
  <c r="R256" i="7"/>
  <c r="Z256" i="7" s="1"/>
  <c r="P256" i="5" s="1"/>
  <c r="AV256" i="5" s="1"/>
  <c r="R257" i="7"/>
  <c r="Z257" i="7" s="1"/>
  <c r="P257" i="5" s="1"/>
  <c r="AV257" i="5" s="1"/>
  <c r="R258" i="7"/>
  <c r="Z258" i="7" s="1"/>
  <c r="P258" i="5" s="1"/>
  <c r="AV258" i="5" s="1"/>
  <c r="R259" i="7"/>
  <c r="Z259" i="7" s="1"/>
  <c r="P259" i="5" s="1"/>
  <c r="AV259" i="5" s="1"/>
  <c r="R260" i="7"/>
  <c r="Z260" i="7" s="1"/>
  <c r="P260" i="5" s="1"/>
  <c r="AV260" i="5" s="1"/>
  <c r="R261" i="7"/>
  <c r="Z261" i="7" s="1"/>
  <c r="P261" i="5" s="1"/>
  <c r="AV261" i="5" s="1"/>
  <c r="R262" i="7"/>
  <c r="Z262" i="7" s="1"/>
  <c r="P262" i="5" s="1"/>
  <c r="AV262" i="5" s="1"/>
  <c r="R263" i="7"/>
  <c r="Z263" i="7" s="1"/>
  <c r="P263" i="5" s="1"/>
  <c r="AV263" i="5" s="1"/>
  <c r="R264" i="7"/>
  <c r="Z264" i="7" s="1"/>
  <c r="P264" i="5" s="1"/>
  <c r="AV264" i="5" s="1"/>
  <c r="R265" i="7"/>
  <c r="Z265" i="7" s="1"/>
  <c r="P265" i="5" s="1"/>
  <c r="AV265" i="5" s="1"/>
  <c r="R266" i="7"/>
  <c r="Z266" i="7" s="1"/>
  <c r="P266" i="5" s="1"/>
  <c r="AV266" i="5" s="1"/>
  <c r="R267" i="7"/>
  <c r="Z267" i="7" s="1"/>
  <c r="P267" i="5" s="1"/>
  <c r="AV267" i="5" s="1"/>
  <c r="R268" i="7"/>
  <c r="Z268" i="7" s="1"/>
  <c r="P268" i="5" s="1"/>
  <c r="AV268" i="5" s="1"/>
  <c r="R269" i="7"/>
  <c r="Z269" i="7" s="1"/>
  <c r="P269" i="5" s="1"/>
  <c r="AV269" i="5" s="1"/>
  <c r="R270" i="7"/>
  <c r="Z270" i="7" s="1"/>
  <c r="P270" i="5" s="1"/>
  <c r="AV270" i="5" s="1"/>
  <c r="R271" i="7"/>
  <c r="Z271" i="7" s="1"/>
  <c r="P271" i="5" s="1"/>
  <c r="AV271" i="5" s="1"/>
  <c r="R272" i="7"/>
  <c r="Z272" i="7" s="1"/>
  <c r="P272" i="5" s="1"/>
  <c r="AV272" i="5" s="1"/>
  <c r="R273" i="7"/>
  <c r="Z273" i="7" s="1"/>
  <c r="P273" i="5" s="1"/>
  <c r="AV273" i="5" s="1"/>
  <c r="R274" i="7"/>
  <c r="Z274" i="7" s="1"/>
  <c r="P274" i="5" s="1"/>
  <c r="AV274" i="5" s="1"/>
  <c r="R275" i="7"/>
  <c r="Z275" i="7" s="1"/>
  <c r="P275" i="5" s="1"/>
  <c r="AV275" i="5" s="1"/>
  <c r="R276" i="7"/>
  <c r="Z276" i="7" s="1"/>
  <c r="P276" i="5" s="1"/>
  <c r="AV276" i="5" s="1"/>
  <c r="R277" i="7"/>
  <c r="Z277" i="7" s="1"/>
  <c r="P277" i="5" s="1"/>
  <c r="AV277" i="5" s="1"/>
  <c r="R278" i="7"/>
  <c r="Z278" i="7" s="1"/>
  <c r="P278" i="5" s="1"/>
  <c r="AV278" i="5" s="1"/>
  <c r="R279" i="7"/>
  <c r="Z279" i="7" s="1"/>
  <c r="P279" i="5" s="1"/>
  <c r="AV279" i="5" s="1"/>
  <c r="R280" i="7"/>
  <c r="Z280" i="7" s="1"/>
  <c r="P280" i="5" s="1"/>
  <c r="AV280" i="5" s="1"/>
  <c r="R281" i="7"/>
  <c r="Z281" i="7" s="1"/>
  <c r="P281" i="5" s="1"/>
  <c r="AV281" i="5" s="1"/>
  <c r="R282" i="7"/>
  <c r="Z282" i="7" s="1"/>
  <c r="P282" i="5" s="1"/>
  <c r="AV282" i="5" s="1"/>
  <c r="R283" i="7"/>
  <c r="Z283" i="7" s="1"/>
  <c r="P283" i="5" s="1"/>
  <c r="AV283" i="5" s="1"/>
  <c r="R284" i="7"/>
  <c r="Z284" i="7" s="1"/>
  <c r="P284" i="5" s="1"/>
  <c r="AV284" i="5" s="1"/>
  <c r="R285" i="7"/>
  <c r="Z285" i="7" s="1"/>
  <c r="P285" i="5" s="1"/>
  <c r="AV285" i="5" s="1"/>
  <c r="R286" i="7"/>
  <c r="Z286" i="7" s="1"/>
  <c r="P286" i="5" s="1"/>
  <c r="AV286" i="5" s="1"/>
  <c r="R287" i="7"/>
  <c r="Z287" i="7" s="1"/>
  <c r="P287" i="5" s="1"/>
  <c r="AV287" i="5" s="1"/>
  <c r="R288" i="7"/>
  <c r="Z288" i="7" s="1"/>
  <c r="P288" i="5" s="1"/>
  <c r="AV288" i="5" s="1"/>
  <c r="R289" i="7"/>
  <c r="Z289" i="7" s="1"/>
  <c r="P289" i="5" s="1"/>
  <c r="AV289" i="5" s="1"/>
  <c r="R290" i="7"/>
  <c r="Z290" i="7" s="1"/>
  <c r="P290" i="5" s="1"/>
  <c r="AV290" i="5" s="1"/>
  <c r="R291" i="7"/>
  <c r="Z291" i="7" s="1"/>
  <c r="P291" i="5" s="1"/>
  <c r="AV291" i="5" s="1"/>
  <c r="R292" i="7"/>
  <c r="Z292" i="7" s="1"/>
  <c r="P292" i="5" s="1"/>
  <c r="AV292" i="5" s="1"/>
  <c r="R293" i="7"/>
  <c r="Z293" i="7" s="1"/>
  <c r="P293" i="5" s="1"/>
  <c r="AV293" i="5" s="1"/>
  <c r="R294" i="7"/>
  <c r="Z294" i="7" s="1"/>
  <c r="P294" i="5" s="1"/>
  <c r="AV294" i="5" s="1"/>
  <c r="R295" i="7"/>
  <c r="Z295" i="7" s="1"/>
  <c r="P295" i="5" s="1"/>
  <c r="AV295" i="5" s="1"/>
  <c r="R296" i="7"/>
  <c r="Z296" i="7" s="1"/>
  <c r="P296" i="5" s="1"/>
  <c r="AV296" i="5" s="1"/>
  <c r="R297" i="7"/>
  <c r="Z297" i="7" s="1"/>
  <c r="P297" i="5" s="1"/>
  <c r="AV297" i="5" s="1"/>
  <c r="R298" i="7"/>
  <c r="Z298" i="7" s="1"/>
  <c r="P298" i="5" s="1"/>
  <c r="AV298" i="5" s="1"/>
  <c r="R299" i="7"/>
  <c r="Z299" i="7" s="1"/>
  <c r="P299" i="5" s="1"/>
  <c r="AV299" i="5" s="1"/>
  <c r="R300" i="7"/>
  <c r="Z300" i="7" s="1"/>
  <c r="P300" i="5" s="1"/>
  <c r="AV300" i="5" s="1"/>
  <c r="R301" i="7"/>
  <c r="Z301" i="7" s="1"/>
  <c r="P301" i="5" s="1"/>
  <c r="AV301" i="5" s="1"/>
  <c r="R302" i="7"/>
  <c r="Z302" i="7" s="1"/>
  <c r="P302" i="5" s="1"/>
  <c r="AV302" i="5" s="1"/>
  <c r="R303" i="7"/>
  <c r="Z303" i="7" s="1"/>
  <c r="P303" i="5" s="1"/>
  <c r="AV303" i="5" s="1"/>
  <c r="R304" i="7"/>
  <c r="Z304" i="7" s="1"/>
  <c r="P304" i="5" s="1"/>
  <c r="AV304" i="5" s="1"/>
  <c r="R305" i="7"/>
  <c r="Z305" i="7" s="1"/>
  <c r="P305" i="5" s="1"/>
  <c r="AV305" i="5" s="1"/>
  <c r="R306" i="7"/>
  <c r="Z306" i="7" s="1"/>
  <c r="P306" i="5" s="1"/>
  <c r="AV306" i="5" s="1"/>
  <c r="R307" i="7"/>
  <c r="Z307" i="7" s="1"/>
  <c r="P307" i="5" s="1"/>
  <c r="AV307" i="5" s="1"/>
  <c r="R308" i="7"/>
  <c r="Z308" i="7" s="1"/>
  <c r="P308" i="5" s="1"/>
  <c r="AV308" i="5" s="1"/>
  <c r="R309" i="7"/>
  <c r="Z309" i="7" s="1"/>
  <c r="P309" i="5" s="1"/>
  <c r="AV309" i="5" s="1"/>
  <c r="R310" i="7"/>
  <c r="Z310" i="7" s="1"/>
  <c r="P310" i="5" s="1"/>
  <c r="AV310" i="5" s="1"/>
  <c r="R311" i="7"/>
  <c r="Z311" i="7" s="1"/>
  <c r="P311" i="5" s="1"/>
  <c r="AV311" i="5" s="1"/>
  <c r="R312" i="7"/>
  <c r="Z312" i="7" s="1"/>
  <c r="P312" i="5" s="1"/>
  <c r="AV312" i="5" s="1"/>
  <c r="R313" i="7"/>
  <c r="Z313" i="7" s="1"/>
  <c r="P313" i="5" s="1"/>
  <c r="AV313" i="5" s="1"/>
  <c r="R314" i="7"/>
  <c r="Z314" i="7" s="1"/>
  <c r="P314" i="5" s="1"/>
  <c r="AV314" i="5" s="1"/>
  <c r="R315" i="7"/>
  <c r="Z315" i="7" s="1"/>
  <c r="P315" i="5" s="1"/>
  <c r="AV315" i="5" s="1"/>
  <c r="R316" i="7"/>
  <c r="Z316" i="7" s="1"/>
  <c r="P316" i="5" s="1"/>
  <c r="AV316" i="5" s="1"/>
  <c r="R317" i="7"/>
  <c r="Z317" i="7" s="1"/>
  <c r="P317" i="5" s="1"/>
  <c r="AV317" i="5" s="1"/>
  <c r="R318" i="7"/>
  <c r="Z318" i="7" s="1"/>
  <c r="P318" i="5" s="1"/>
  <c r="AV318" i="5" s="1"/>
  <c r="R319" i="7"/>
  <c r="Z319" i="7" s="1"/>
  <c r="P319" i="5" s="1"/>
  <c r="AV319" i="5" s="1"/>
  <c r="R320" i="7"/>
  <c r="Z320" i="7" s="1"/>
  <c r="P320" i="5" s="1"/>
  <c r="AV320" i="5" s="1"/>
  <c r="R321" i="7"/>
  <c r="Z321" i="7" s="1"/>
  <c r="P321" i="5" s="1"/>
  <c r="AV321" i="5" s="1"/>
  <c r="R322" i="7"/>
  <c r="Z322" i="7" s="1"/>
  <c r="P322" i="5" s="1"/>
  <c r="AV322" i="5" s="1"/>
  <c r="R323" i="7"/>
  <c r="Z323" i="7" s="1"/>
  <c r="P323" i="5" s="1"/>
  <c r="AV323" i="5" s="1"/>
  <c r="R324" i="7"/>
  <c r="Z324" i="7" s="1"/>
  <c r="P324" i="5" s="1"/>
  <c r="AV324" i="5" s="1"/>
  <c r="R325" i="7"/>
  <c r="Z325" i="7" s="1"/>
  <c r="P325" i="5" s="1"/>
  <c r="AV325" i="5" s="1"/>
  <c r="R326" i="7"/>
  <c r="Z326" i="7" s="1"/>
  <c r="P326" i="5" s="1"/>
  <c r="AV326" i="5" s="1"/>
  <c r="R327" i="7"/>
  <c r="Z327" i="7" s="1"/>
  <c r="P327" i="5" s="1"/>
  <c r="AV327" i="5" s="1"/>
  <c r="R328" i="7"/>
  <c r="Z328" i="7" s="1"/>
  <c r="P328" i="5" s="1"/>
  <c r="AV328" i="5" s="1"/>
  <c r="R329" i="7"/>
  <c r="Z329" i="7" s="1"/>
  <c r="P329" i="5" s="1"/>
  <c r="AV329" i="5" s="1"/>
  <c r="R330" i="7"/>
  <c r="Z330" i="7" s="1"/>
  <c r="P330" i="5" s="1"/>
  <c r="AV330" i="5" s="1"/>
  <c r="R331" i="7"/>
  <c r="Z331" i="7" s="1"/>
  <c r="P331" i="5" s="1"/>
  <c r="AV331" i="5" s="1"/>
  <c r="R332" i="7"/>
  <c r="Z332" i="7" s="1"/>
  <c r="P332" i="5" s="1"/>
  <c r="AV332" i="5" s="1"/>
  <c r="R333" i="7"/>
  <c r="Z333" i="7" s="1"/>
  <c r="P333" i="5" s="1"/>
  <c r="AV333" i="5" s="1"/>
  <c r="R334" i="7"/>
  <c r="Z334" i="7" s="1"/>
  <c r="P334" i="5" s="1"/>
  <c r="AV334" i="5" s="1"/>
  <c r="R335" i="7"/>
  <c r="Z335" i="7" s="1"/>
  <c r="P335" i="5" s="1"/>
  <c r="AV335" i="5" s="1"/>
  <c r="R336" i="7"/>
  <c r="Z336" i="7" s="1"/>
  <c r="P336" i="5" s="1"/>
  <c r="AV336" i="5" s="1"/>
  <c r="R337" i="7"/>
  <c r="Z337" i="7" s="1"/>
  <c r="P337" i="5" s="1"/>
  <c r="AV337" i="5" s="1"/>
  <c r="R338" i="7"/>
  <c r="Z338" i="7" s="1"/>
  <c r="P338" i="5" s="1"/>
  <c r="AV338" i="5" s="1"/>
  <c r="R339" i="7"/>
  <c r="Z339" i="7" s="1"/>
  <c r="P339" i="5" s="1"/>
  <c r="AV339" i="5" s="1"/>
  <c r="R340" i="7"/>
  <c r="Z340" i="7" s="1"/>
  <c r="P340" i="5" s="1"/>
  <c r="AV340" i="5" s="1"/>
  <c r="R341" i="7"/>
  <c r="Z341" i="7" s="1"/>
  <c r="P341" i="5" s="1"/>
  <c r="AV341" i="5" s="1"/>
  <c r="R342" i="7"/>
  <c r="Z342" i="7" s="1"/>
  <c r="P342" i="5" s="1"/>
  <c r="AV342" i="5" s="1"/>
  <c r="R343" i="7"/>
  <c r="Z343" i="7" s="1"/>
  <c r="P343" i="5" s="1"/>
  <c r="AV343" i="5" s="1"/>
  <c r="R344" i="7"/>
  <c r="Z344" i="7" s="1"/>
  <c r="P344" i="5" s="1"/>
  <c r="AV344" i="5" s="1"/>
  <c r="R345" i="7"/>
  <c r="Z345" i="7" s="1"/>
  <c r="P345" i="5" s="1"/>
  <c r="AV345" i="5" s="1"/>
  <c r="R346" i="7"/>
  <c r="Z346" i="7" s="1"/>
  <c r="P346" i="5" s="1"/>
  <c r="AV346" i="5" s="1"/>
  <c r="R347" i="7"/>
  <c r="Z347" i="7" s="1"/>
  <c r="P347" i="5" s="1"/>
  <c r="AV347" i="5" s="1"/>
  <c r="R348" i="7"/>
  <c r="Z348" i="7" s="1"/>
  <c r="P348" i="5" s="1"/>
  <c r="AV348" i="5" s="1"/>
  <c r="R349" i="7"/>
  <c r="Z349" i="7" s="1"/>
  <c r="P349" i="5" s="1"/>
  <c r="AV349" i="5" s="1"/>
  <c r="R350" i="7"/>
  <c r="Z350" i="7" s="1"/>
  <c r="P350" i="5" s="1"/>
  <c r="AV350" i="5" s="1"/>
  <c r="R351" i="7"/>
  <c r="Z351" i="7" s="1"/>
  <c r="P351" i="5" s="1"/>
  <c r="AV351" i="5" s="1"/>
  <c r="R352" i="7"/>
  <c r="Z352" i="7" s="1"/>
  <c r="P352" i="5" s="1"/>
  <c r="AV352" i="5" s="1"/>
  <c r="R353" i="7"/>
  <c r="Z353" i="7" s="1"/>
  <c r="P353" i="5" s="1"/>
  <c r="AV353" i="5" s="1"/>
  <c r="R354" i="7"/>
  <c r="Z354" i="7" s="1"/>
  <c r="P354" i="5" s="1"/>
  <c r="AV354" i="5" s="1"/>
  <c r="R355" i="7"/>
  <c r="Z355" i="7" s="1"/>
  <c r="P355" i="5" s="1"/>
  <c r="AV355" i="5" s="1"/>
  <c r="R356" i="7"/>
  <c r="Z356" i="7" s="1"/>
  <c r="P356" i="5" s="1"/>
  <c r="AV356" i="5" s="1"/>
  <c r="R357" i="7"/>
  <c r="Z357" i="7" s="1"/>
  <c r="P357" i="5" s="1"/>
  <c r="AV357" i="5" s="1"/>
  <c r="R358" i="7"/>
  <c r="Z358" i="7" s="1"/>
  <c r="P358" i="5" s="1"/>
  <c r="AV358" i="5" s="1"/>
  <c r="R359" i="7"/>
  <c r="Z359" i="7" s="1"/>
  <c r="P359" i="5" s="1"/>
  <c r="AV359" i="5" s="1"/>
  <c r="R360" i="7"/>
  <c r="Z360" i="7" s="1"/>
  <c r="P360" i="5" s="1"/>
  <c r="AV360" i="5" s="1"/>
  <c r="R361" i="7"/>
  <c r="Z361" i="7" s="1"/>
  <c r="P361" i="5" s="1"/>
  <c r="AV361" i="5" s="1"/>
  <c r="R362" i="7"/>
  <c r="Z362" i="7" s="1"/>
  <c r="P362" i="5" s="1"/>
  <c r="AV362" i="5" s="1"/>
  <c r="R363" i="7"/>
  <c r="Z363" i="7" s="1"/>
  <c r="P363" i="5" s="1"/>
  <c r="AV363" i="5" s="1"/>
  <c r="R364" i="7"/>
  <c r="Z364" i="7" s="1"/>
  <c r="P364" i="5" s="1"/>
  <c r="AV364" i="5" s="1"/>
  <c r="R365" i="7"/>
  <c r="Z365" i="7" s="1"/>
  <c r="P365" i="5" s="1"/>
  <c r="AV365" i="5" s="1"/>
  <c r="R366" i="7"/>
  <c r="Z366" i="7" s="1"/>
  <c r="P366" i="5" s="1"/>
  <c r="AV366" i="5" s="1"/>
  <c r="R367" i="7"/>
  <c r="Z367" i="7" s="1"/>
  <c r="P367" i="5" s="1"/>
  <c r="AV367" i="5" s="1"/>
  <c r="R368" i="7"/>
  <c r="Z368" i="7" s="1"/>
  <c r="P368" i="5" s="1"/>
  <c r="AV368" i="5" s="1"/>
  <c r="R369" i="7"/>
  <c r="Z369" i="7" s="1"/>
  <c r="P369" i="5" s="1"/>
  <c r="AV369" i="5" s="1"/>
  <c r="R370" i="7"/>
  <c r="Z370" i="7" s="1"/>
  <c r="P370" i="5" s="1"/>
  <c r="AV370" i="5" s="1"/>
  <c r="R371" i="7"/>
  <c r="Z371" i="7" s="1"/>
  <c r="P371" i="5" s="1"/>
  <c r="AV371" i="5" s="1"/>
  <c r="R372" i="7"/>
  <c r="Z372" i="7" s="1"/>
  <c r="P372" i="5" s="1"/>
  <c r="AV372" i="5" s="1"/>
  <c r="R373" i="7"/>
  <c r="Z373" i="7" s="1"/>
  <c r="P373" i="5" s="1"/>
  <c r="AV373" i="5" s="1"/>
  <c r="R374" i="7"/>
  <c r="Z374" i="7" s="1"/>
  <c r="P374" i="5" s="1"/>
  <c r="AV374" i="5" s="1"/>
  <c r="R375" i="7"/>
  <c r="Z375" i="7" s="1"/>
  <c r="P375" i="5" s="1"/>
  <c r="AV375" i="5" s="1"/>
  <c r="R376" i="7"/>
  <c r="Z376" i="7" s="1"/>
  <c r="P376" i="5" s="1"/>
  <c r="AV376" i="5" s="1"/>
  <c r="R377" i="7"/>
  <c r="Z377" i="7" s="1"/>
  <c r="P377" i="5" s="1"/>
  <c r="AV377" i="5" s="1"/>
  <c r="R378" i="7"/>
  <c r="Z378" i="7" s="1"/>
  <c r="P378" i="5" s="1"/>
  <c r="AV378" i="5" s="1"/>
  <c r="R379" i="7"/>
  <c r="Z379" i="7" s="1"/>
  <c r="P379" i="5" s="1"/>
  <c r="AV379" i="5" s="1"/>
  <c r="R380" i="7"/>
  <c r="Z380" i="7" s="1"/>
  <c r="P380" i="5" s="1"/>
  <c r="AV380" i="5" s="1"/>
  <c r="R381" i="7"/>
  <c r="Z381" i="7" s="1"/>
  <c r="P381" i="5" s="1"/>
  <c r="AV381" i="5" s="1"/>
  <c r="R382" i="7"/>
  <c r="Z382" i="7" s="1"/>
  <c r="P382" i="5" s="1"/>
  <c r="AV382" i="5" s="1"/>
  <c r="R383" i="7"/>
  <c r="Z383" i="7" s="1"/>
  <c r="P383" i="5" s="1"/>
  <c r="AV383" i="5" s="1"/>
  <c r="R384" i="7"/>
  <c r="Z384" i="7" s="1"/>
  <c r="P384" i="5" s="1"/>
  <c r="AV384" i="5" s="1"/>
  <c r="R385" i="7"/>
  <c r="Z385" i="7" s="1"/>
  <c r="P385" i="5" s="1"/>
  <c r="AV385" i="5" s="1"/>
  <c r="R386" i="7"/>
  <c r="Z386" i="7" s="1"/>
  <c r="P386" i="5" s="1"/>
  <c r="AV386" i="5" s="1"/>
  <c r="R387" i="7"/>
  <c r="Z387" i="7" s="1"/>
  <c r="P387" i="5" s="1"/>
  <c r="AV387" i="5" s="1"/>
  <c r="R388" i="7"/>
  <c r="Z388" i="7" s="1"/>
  <c r="P388" i="5" s="1"/>
  <c r="AV388" i="5" s="1"/>
  <c r="R389" i="7"/>
  <c r="Z389" i="7" s="1"/>
  <c r="P389" i="5" s="1"/>
  <c r="AV389" i="5" s="1"/>
  <c r="R390" i="7"/>
  <c r="Z390" i="7" s="1"/>
  <c r="P390" i="5" s="1"/>
  <c r="AV390" i="5" s="1"/>
  <c r="R391" i="7"/>
  <c r="Z391" i="7" s="1"/>
  <c r="P391" i="5" s="1"/>
  <c r="AV391" i="5" s="1"/>
  <c r="R392" i="7"/>
  <c r="Z392" i="7" s="1"/>
  <c r="P392" i="5" s="1"/>
  <c r="AV392" i="5" s="1"/>
  <c r="R393" i="7"/>
  <c r="Z393" i="7" s="1"/>
  <c r="P393" i="5" s="1"/>
  <c r="AV393" i="5" s="1"/>
  <c r="R394" i="7"/>
  <c r="Z394" i="7" s="1"/>
  <c r="P394" i="5" s="1"/>
  <c r="AV394" i="5" s="1"/>
  <c r="R395" i="7"/>
  <c r="Z395" i="7" s="1"/>
  <c r="P395" i="5" s="1"/>
  <c r="AV395" i="5" s="1"/>
  <c r="R396" i="7"/>
  <c r="Z396" i="7" s="1"/>
  <c r="P396" i="5" s="1"/>
  <c r="AV396" i="5" s="1"/>
  <c r="R397" i="7"/>
  <c r="Z397" i="7" s="1"/>
  <c r="P397" i="5" s="1"/>
  <c r="AV397" i="5" s="1"/>
  <c r="R398" i="7"/>
  <c r="Z398" i="7" s="1"/>
  <c r="P398" i="5" s="1"/>
  <c r="AV398" i="5" s="1"/>
  <c r="R399" i="7"/>
  <c r="Z399" i="7" s="1"/>
  <c r="P399" i="5" s="1"/>
  <c r="AV399" i="5" s="1"/>
  <c r="R400" i="7"/>
  <c r="Z400" i="7" s="1"/>
  <c r="P400" i="5" s="1"/>
  <c r="AV400" i="5" s="1"/>
  <c r="R401" i="7"/>
  <c r="Z401" i="7" s="1"/>
  <c r="P401" i="5" s="1"/>
  <c r="AV401" i="5" s="1"/>
  <c r="R402" i="7"/>
  <c r="Z402" i="7" s="1"/>
  <c r="P402" i="5" s="1"/>
  <c r="AV402" i="5" s="1"/>
  <c r="R403" i="7"/>
  <c r="Z403" i="7" s="1"/>
  <c r="P403" i="5" s="1"/>
  <c r="AV403" i="5" s="1"/>
  <c r="R404" i="7"/>
  <c r="Z404" i="7" s="1"/>
  <c r="P404" i="5" s="1"/>
  <c r="AV404" i="5" s="1"/>
  <c r="R405" i="7"/>
  <c r="Z405" i="7" s="1"/>
  <c r="P405" i="5" s="1"/>
  <c r="AV405" i="5" s="1"/>
  <c r="R406" i="7"/>
  <c r="Z406" i="7" s="1"/>
  <c r="P406" i="5" s="1"/>
  <c r="AV406" i="5" s="1"/>
  <c r="R407" i="7"/>
  <c r="Z407" i="7" s="1"/>
  <c r="P407" i="5" s="1"/>
  <c r="AV407" i="5" s="1"/>
  <c r="R408" i="7"/>
  <c r="Z408" i="7" s="1"/>
  <c r="P408" i="5" s="1"/>
  <c r="AV408" i="5" s="1"/>
  <c r="R409" i="7"/>
  <c r="Z409" i="7" s="1"/>
  <c r="P409" i="5" s="1"/>
  <c r="AV409" i="5" s="1"/>
  <c r="R410" i="7"/>
  <c r="Z410" i="7" s="1"/>
  <c r="P410" i="5" s="1"/>
  <c r="AV410" i="5" s="1"/>
  <c r="R411" i="7"/>
  <c r="Z411" i="7" s="1"/>
  <c r="P411" i="5" s="1"/>
  <c r="AV411" i="5" s="1"/>
  <c r="R412" i="7"/>
  <c r="Z412" i="7" s="1"/>
  <c r="P412" i="5" s="1"/>
  <c r="AV412" i="5" s="1"/>
  <c r="R413" i="7"/>
  <c r="Z413" i="7" s="1"/>
  <c r="P413" i="5" s="1"/>
  <c r="AV413" i="5" s="1"/>
  <c r="R414" i="7"/>
  <c r="Z414" i="7" s="1"/>
  <c r="P414" i="5" s="1"/>
  <c r="AV414" i="5" s="1"/>
  <c r="R415" i="7"/>
  <c r="Z415" i="7" s="1"/>
  <c r="P415" i="5" s="1"/>
  <c r="AV415" i="5" s="1"/>
  <c r="R416" i="7"/>
  <c r="Z416" i="7" s="1"/>
  <c r="P416" i="5" s="1"/>
  <c r="AV416" i="5" s="1"/>
  <c r="R417" i="7"/>
  <c r="Z417" i="7" s="1"/>
  <c r="P417" i="5" s="1"/>
  <c r="AV417" i="5" s="1"/>
  <c r="R418" i="7"/>
  <c r="Z418" i="7" s="1"/>
  <c r="P418" i="5" s="1"/>
  <c r="AV418" i="5" s="1"/>
  <c r="R419" i="7"/>
  <c r="Z419" i="7" s="1"/>
  <c r="P419" i="5" s="1"/>
  <c r="AV419" i="5" s="1"/>
  <c r="R420" i="7"/>
  <c r="Z420" i="7" s="1"/>
  <c r="P420" i="5" s="1"/>
  <c r="AV420" i="5" s="1"/>
  <c r="R421" i="7"/>
  <c r="Z421" i="7" s="1"/>
  <c r="P421" i="5" s="1"/>
  <c r="AV421" i="5" s="1"/>
  <c r="R422" i="7"/>
  <c r="Z422" i="7" s="1"/>
  <c r="P422" i="5" s="1"/>
  <c r="AV422" i="5" s="1"/>
  <c r="R423" i="7"/>
  <c r="Z423" i="7" s="1"/>
  <c r="P423" i="5" s="1"/>
  <c r="AV423" i="5" s="1"/>
  <c r="R424" i="7"/>
  <c r="Z424" i="7" s="1"/>
  <c r="P424" i="5" s="1"/>
  <c r="AV424" i="5" s="1"/>
  <c r="R425" i="7"/>
  <c r="Z425" i="7" s="1"/>
  <c r="P425" i="5" s="1"/>
  <c r="AV425" i="5" s="1"/>
  <c r="R426" i="7"/>
  <c r="Z426" i="7" s="1"/>
  <c r="P426" i="5" s="1"/>
  <c r="AV426" i="5" s="1"/>
  <c r="R427" i="7"/>
  <c r="Z427" i="7" s="1"/>
  <c r="P427" i="5" s="1"/>
  <c r="AV427" i="5" s="1"/>
  <c r="R428" i="7"/>
  <c r="Z428" i="7" s="1"/>
  <c r="P428" i="5" s="1"/>
  <c r="AV428" i="5" s="1"/>
  <c r="R429" i="7"/>
  <c r="Z429" i="7" s="1"/>
  <c r="P429" i="5" s="1"/>
  <c r="AV429" i="5" s="1"/>
  <c r="R430" i="7"/>
  <c r="Z430" i="7" s="1"/>
  <c r="P430" i="5" s="1"/>
  <c r="AV430" i="5" s="1"/>
  <c r="R431" i="7"/>
  <c r="Z431" i="7" s="1"/>
  <c r="P431" i="5" s="1"/>
  <c r="AV431" i="5" s="1"/>
  <c r="R432" i="7"/>
  <c r="Z432" i="7" s="1"/>
  <c r="P432" i="5" s="1"/>
  <c r="AV432" i="5" s="1"/>
  <c r="R433" i="7"/>
  <c r="Z433" i="7" s="1"/>
  <c r="P433" i="5" s="1"/>
  <c r="AV433" i="5" s="1"/>
  <c r="R434" i="7"/>
  <c r="Z434" i="7" s="1"/>
  <c r="P434" i="5" s="1"/>
  <c r="AV434" i="5" s="1"/>
  <c r="R435" i="7"/>
  <c r="Z435" i="7" s="1"/>
  <c r="P435" i="5" s="1"/>
  <c r="AV435" i="5" s="1"/>
  <c r="R436" i="7"/>
  <c r="Z436" i="7" s="1"/>
  <c r="P436" i="5" s="1"/>
  <c r="AV436" i="5" s="1"/>
  <c r="R437" i="7"/>
  <c r="Z437" i="7" s="1"/>
  <c r="P437" i="5" s="1"/>
  <c r="AV437" i="5" s="1"/>
  <c r="R438" i="7"/>
  <c r="Z438" i="7" s="1"/>
  <c r="P438" i="5" s="1"/>
  <c r="AV438" i="5" s="1"/>
  <c r="R439" i="7"/>
  <c r="Z439" i="7" s="1"/>
  <c r="P439" i="5" s="1"/>
  <c r="AV439" i="5" s="1"/>
  <c r="R440" i="7"/>
  <c r="Z440" i="7" s="1"/>
  <c r="P440" i="5" s="1"/>
  <c r="AV440" i="5" s="1"/>
  <c r="R441" i="7"/>
  <c r="Z441" i="7" s="1"/>
  <c r="P441" i="5" s="1"/>
  <c r="AV441" i="5" s="1"/>
  <c r="R442" i="7"/>
  <c r="Z442" i="7" s="1"/>
  <c r="P442" i="5" s="1"/>
  <c r="AV442" i="5" s="1"/>
  <c r="R443" i="7"/>
  <c r="Z443" i="7" s="1"/>
  <c r="P443" i="5" s="1"/>
  <c r="AV443" i="5" s="1"/>
  <c r="R444" i="7"/>
  <c r="Z444" i="7" s="1"/>
  <c r="P444" i="5" s="1"/>
  <c r="AV444" i="5" s="1"/>
  <c r="R445" i="7"/>
  <c r="Z445" i="7" s="1"/>
  <c r="P445" i="5" s="1"/>
  <c r="AV445" i="5" s="1"/>
  <c r="R446" i="7"/>
  <c r="Z446" i="7" s="1"/>
  <c r="P446" i="5" s="1"/>
  <c r="AV446" i="5" s="1"/>
  <c r="R447" i="7"/>
  <c r="Z447" i="7" s="1"/>
  <c r="P447" i="5" s="1"/>
  <c r="AV447" i="5" s="1"/>
  <c r="R448" i="7"/>
  <c r="Z448" i="7" s="1"/>
  <c r="P448" i="5" s="1"/>
  <c r="AV448" i="5" s="1"/>
  <c r="R449" i="7"/>
  <c r="Z449" i="7" s="1"/>
  <c r="P449" i="5" s="1"/>
  <c r="AV449" i="5" s="1"/>
  <c r="R450" i="7"/>
  <c r="Z450" i="7" s="1"/>
  <c r="P450" i="5" s="1"/>
  <c r="AV450" i="5" s="1"/>
  <c r="R451" i="7"/>
  <c r="Z451" i="7" s="1"/>
  <c r="P451" i="5" s="1"/>
  <c r="AV451" i="5" s="1"/>
  <c r="R452" i="7"/>
  <c r="Z452" i="7" s="1"/>
  <c r="P452" i="5" s="1"/>
  <c r="AV452" i="5" s="1"/>
  <c r="R453" i="7"/>
  <c r="Z453" i="7" s="1"/>
  <c r="P453" i="5" s="1"/>
  <c r="AV453" i="5" s="1"/>
  <c r="R454" i="7"/>
  <c r="Z454" i="7" s="1"/>
  <c r="P454" i="5" s="1"/>
  <c r="AV454" i="5" s="1"/>
  <c r="R455" i="7"/>
  <c r="Z455" i="7" s="1"/>
  <c r="P455" i="5" s="1"/>
  <c r="AV455" i="5" s="1"/>
  <c r="R456" i="7"/>
  <c r="Z456" i="7" s="1"/>
  <c r="P456" i="5" s="1"/>
  <c r="AV456" i="5" s="1"/>
  <c r="R457" i="7"/>
  <c r="Z457" i="7" s="1"/>
  <c r="P457" i="5" s="1"/>
  <c r="AV457" i="5" s="1"/>
  <c r="R458" i="7"/>
  <c r="Z458" i="7" s="1"/>
  <c r="P458" i="5" s="1"/>
  <c r="AV458" i="5" s="1"/>
  <c r="R459" i="7"/>
  <c r="Z459" i="7" s="1"/>
  <c r="P459" i="5" s="1"/>
  <c r="AV459" i="5" s="1"/>
  <c r="R460" i="7"/>
  <c r="Z460" i="7" s="1"/>
  <c r="P460" i="5" s="1"/>
  <c r="AV460" i="5" s="1"/>
  <c r="R461" i="7"/>
  <c r="Z461" i="7" s="1"/>
  <c r="P461" i="5" s="1"/>
  <c r="AV461" i="5" s="1"/>
  <c r="R462" i="7"/>
  <c r="Z462" i="7" s="1"/>
  <c r="P462" i="5" s="1"/>
  <c r="AV462" i="5" s="1"/>
  <c r="R463" i="7"/>
  <c r="Z463" i="7" s="1"/>
  <c r="P463" i="5" s="1"/>
  <c r="AV463" i="5" s="1"/>
  <c r="R464" i="7"/>
  <c r="Z464" i="7" s="1"/>
  <c r="P464" i="5" s="1"/>
  <c r="AV464" i="5" s="1"/>
  <c r="R465" i="7"/>
  <c r="Z465" i="7" s="1"/>
  <c r="P465" i="5" s="1"/>
  <c r="AV465" i="5" s="1"/>
  <c r="R466" i="7"/>
  <c r="Z466" i="7" s="1"/>
  <c r="P466" i="5" s="1"/>
  <c r="AV466" i="5" s="1"/>
  <c r="R467" i="7"/>
  <c r="Z467" i="7" s="1"/>
  <c r="P467" i="5" s="1"/>
  <c r="AV467" i="5" s="1"/>
  <c r="R468" i="7"/>
  <c r="Z468" i="7" s="1"/>
  <c r="P468" i="5" s="1"/>
  <c r="AV468" i="5" s="1"/>
  <c r="R469" i="7"/>
  <c r="Z469" i="7" s="1"/>
  <c r="P469" i="5" s="1"/>
  <c r="AV469" i="5" s="1"/>
  <c r="R470" i="7"/>
  <c r="Z470" i="7" s="1"/>
  <c r="P470" i="5" s="1"/>
  <c r="AV470" i="5" s="1"/>
  <c r="R471" i="7"/>
  <c r="Z471" i="7" s="1"/>
  <c r="P471" i="5" s="1"/>
  <c r="AV471" i="5" s="1"/>
  <c r="R472" i="7"/>
  <c r="Z472" i="7" s="1"/>
  <c r="P472" i="5" s="1"/>
  <c r="AV472" i="5" s="1"/>
  <c r="R473" i="7"/>
  <c r="Z473" i="7" s="1"/>
  <c r="P473" i="5" s="1"/>
  <c r="AV473" i="5" s="1"/>
  <c r="R474" i="7"/>
  <c r="Z474" i="7" s="1"/>
  <c r="P474" i="5" s="1"/>
  <c r="AV474" i="5" s="1"/>
  <c r="R475" i="7"/>
  <c r="Z475" i="7" s="1"/>
  <c r="P475" i="5" s="1"/>
  <c r="AV475" i="5" s="1"/>
  <c r="R476" i="7"/>
  <c r="Z476" i="7" s="1"/>
  <c r="P476" i="5" s="1"/>
  <c r="AV476" i="5" s="1"/>
  <c r="R477" i="7"/>
  <c r="Z477" i="7" s="1"/>
  <c r="P477" i="5" s="1"/>
  <c r="AV477" i="5" s="1"/>
  <c r="R478" i="7"/>
  <c r="Z478" i="7" s="1"/>
  <c r="P478" i="5" s="1"/>
  <c r="AV478" i="5" s="1"/>
  <c r="R479" i="7"/>
  <c r="Z479" i="7" s="1"/>
  <c r="P479" i="5" s="1"/>
  <c r="AV479" i="5" s="1"/>
  <c r="R480" i="7"/>
  <c r="Z480" i="7" s="1"/>
  <c r="P480" i="5" s="1"/>
  <c r="AV480" i="5" s="1"/>
  <c r="R481" i="7"/>
  <c r="Z481" i="7" s="1"/>
  <c r="P481" i="5" s="1"/>
  <c r="AV481" i="5" s="1"/>
  <c r="R482" i="7"/>
  <c r="Z482" i="7" s="1"/>
  <c r="P482" i="5" s="1"/>
  <c r="AV482" i="5" s="1"/>
  <c r="R483" i="7"/>
  <c r="Z483" i="7" s="1"/>
  <c r="P483" i="5" s="1"/>
  <c r="AV483" i="5" s="1"/>
  <c r="R484" i="7"/>
  <c r="Z484" i="7" s="1"/>
  <c r="P484" i="5" s="1"/>
  <c r="AV484" i="5" s="1"/>
  <c r="R485" i="7"/>
  <c r="Z485" i="7" s="1"/>
  <c r="P485" i="5" s="1"/>
  <c r="AV485" i="5" s="1"/>
  <c r="R486" i="7"/>
  <c r="Z486" i="7" s="1"/>
  <c r="P486" i="5" s="1"/>
  <c r="AV486" i="5" s="1"/>
  <c r="R487" i="7"/>
  <c r="Z487" i="7" s="1"/>
  <c r="P487" i="5" s="1"/>
  <c r="AV487" i="5" s="1"/>
  <c r="R488" i="7"/>
  <c r="Z488" i="7" s="1"/>
  <c r="P488" i="5" s="1"/>
  <c r="AV488" i="5" s="1"/>
  <c r="R489" i="7"/>
  <c r="Z489" i="7" s="1"/>
  <c r="P489" i="5" s="1"/>
  <c r="AV489" i="5" s="1"/>
  <c r="R490" i="7"/>
  <c r="Z490" i="7" s="1"/>
  <c r="P490" i="5" s="1"/>
  <c r="AV490" i="5" s="1"/>
  <c r="R491" i="7"/>
  <c r="Z491" i="7" s="1"/>
  <c r="P491" i="5" s="1"/>
  <c r="AV491" i="5" s="1"/>
  <c r="R492" i="7"/>
  <c r="Z492" i="7" s="1"/>
  <c r="P492" i="5" s="1"/>
  <c r="AV492" i="5" s="1"/>
  <c r="R493" i="7"/>
  <c r="Z493" i="7" s="1"/>
  <c r="P493" i="5" s="1"/>
  <c r="AV493" i="5" s="1"/>
  <c r="R494" i="7"/>
  <c r="Z494" i="7" s="1"/>
  <c r="P494" i="5" s="1"/>
  <c r="AV494" i="5" s="1"/>
  <c r="R495" i="7"/>
  <c r="Z495" i="7" s="1"/>
  <c r="P495" i="5" s="1"/>
  <c r="AV495" i="5" s="1"/>
  <c r="R496" i="7"/>
  <c r="Z496" i="7" s="1"/>
  <c r="P496" i="5" s="1"/>
  <c r="AV496" i="5" s="1"/>
  <c r="R497" i="7"/>
  <c r="Z497" i="7" s="1"/>
  <c r="P497" i="5" s="1"/>
  <c r="AV497" i="5" s="1"/>
  <c r="R498" i="7"/>
  <c r="Z498" i="7" s="1"/>
  <c r="P498" i="5" s="1"/>
  <c r="AV498" i="5" s="1"/>
  <c r="R499" i="7"/>
  <c r="Z499" i="7" s="1"/>
  <c r="P499" i="5" s="1"/>
  <c r="AV499" i="5" s="1"/>
  <c r="R500" i="7"/>
  <c r="Z500" i="7" s="1"/>
  <c r="P500" i="5" s="1"/>
  <c r="AV500" i="5" s="1"/>
  <c r="R501" i="7"/>
  <c r="Z501" i="7" s="1"/>
  <c r="P501" i="5" s="1"/>
  <c r="AV501" i="5" s="1"/>
  <c r="R502" i="7"/>
  <c r="Z502" i="7" s="1"/>
  <c r="P502" i="5" s="1"/>
  <c r="AV502" i="5" s="1"/>
  <c r="R503" i="7"/>
  <c r="Z503" i="7" s="1"/>
  <c r="P503" i="5" s="1"/>
  <c r="AV503" i="5" s="1"/>
  <c r="R504" i="7"/>
  <c r="Z504" i="7" s="1"/>
  <c r="P504" i="5" s="1"/>
  <c r="AV504" i="5" s="1"/>
  <c r="R505" i="7"/>
  <c r="Z505" i="7" s="1"/>
  <c r="P505" i="5" s="1"/>
  <c r="AV505" i="5" s="1"/>
  <c r="R506" i="7"/>
  <c r="Z506" i="7" s="1"/>
  <c r="P506" i="5" s="1"/>
  <c r="AV506" i="5" s="1"/>
  <c r="R507" i="7"/>
  <c r="Z507" i="7" s="1"/>
  <c r="P507" i="5" s="1"/>
  <c r="AV507" i="5" s="1"/>
  <c r="R508" i="7"/>
  <c r="Z508" i="7" s="1"/>
  <c r="P508" i="5" s="1"/>
  <c r="AV508" i="5" s="1"/>
  <c r="R509" i="7"/>
  <c r="Z509" i="7" s="1"/>
  <c r="P509" i="5" s="1"/>
  <c r="AV509" i="5" s="1"/>
  <c r="R510" i="7"/>
  <c r="Z510" i="7" s="1"/>
  <c r="P510" i="5" s="1"/>
  <c r="AV510" i="5" s="1"/>
  <c r="R511" i="7"/>
  <c r="Z511" i="7" s="1"/>
  <c r="P511" i="5" s="1"/>
  <c r="AV511" i="5" s="1"/>
  <c r="R512" i="7"/>
  <c r="Z512" i="7" s="1"/>
  <c r="P512" i="5" s="1"/>
  <c r="AV512" i="5" s="1"/>
  <c r="R513" i="7"/>
  <c r="Z513" i="7" s="1"/>
  <c r="P513" i="5" s="1"/>
  <c r="AV513" i="5" s="1"/>
  <c r="R514" i="7"/>
  <c r="Z514" i="7" s="1"/>
  <c r="P514" i="5" s="1"/>
  <c r="AV514" i="5" s="1"/>
  <c r="R515" i="7"/>
  <c r="Z515" i="7" s="1"/>
  <c r="P515" i="5" s="1"/>
  <c r="AV515" i="5" s="1"/>
  <c r="R516" i="7"/>
  <c r="Z516" i="7" s="1"/>
  <c r="P516" i="5" s="1"/>
  <c r="AV516" i="5" s="1"/>
  <c r="R517" i="7"/>
  <c r="Z517" i="7" s="1"/>
  <c r="P517" i="5" s="1"/>
  <c r="AV517" i="5" s="1"/>
  <c r="R518" i="7"/>
  <c r="Z518" i="7" s="1"/>
  <c r="P518" i="5" s="1"/>
  <c r="AV518" i="5" s="1"/>
  <c r="R519" i="7"/>
  <c r="Z519" i="7" s="1"/>
  <c r="P519" i="5" s="1"/>
  <c r="AV519" i="5" s="1"/>
  <c r="R520" i="7"/>
  <c r="Z520" i="7" s="1"/>
  <c r="P520" i="5" s="1"/>
  <c r="AV520" i="5" s="1"/>
  <c r="R521" i="7"/>
  <c r="Z521" i="7" s="1"/>
  <c r="P521" i="5" s="1"/>
  <c r="AV521" i="5" s="1"/>
  <c r="R522" i="7"/>
  <c r="Z522" i="7" s="1"/>
  <c r="P522" i="5" s="1"/>
  <c r="AV522" i="5" s="1"/>
  <c r="R523" i="7"/>
  <c r="Z523" i="7" s="1"/>
  <c r="P523" i="5" s="1"/>
  <c r="AV523" i="5" s="1"/>
  <c r="R524" i="7"/>
  <c r="Z524" i="7" s="1"/>
  <c r="P524" i="5" s="1"/>
  <c r="AV524" i="5" s="1"/>
  <c r="R525" i="7"/>
  <c r="Z525" i="7" s="1"/>
  <c r="P525" i="5" s="1"/>
  <c r="AV525" i="5" s="1"/>
  <c r="R526" i="7"/>
  <c r="Z526" i="7" s="1"/>
  <c r="P526" i="5" s="1"/>
  <c r="AV526" i="5" s="1"/>
  <c r="R527" i="7"/>
  <c r="Z527" i="7" s="1"/>
  <c r="P527" i="5" s="1"/>
  <c r="AV527" i="5" s="1"/>
  <c r="R528" i="7"/>
  <c r="Z528" i="7" s="1"/>
  <c r="P528" i="5" s="1"/>
  <c r="AV528" i="5" s="1"/>
  <c r="R529" i="7"/>
  <c r="Z529" i="7" s="1"/>
  <c r="P529" i="5" s="1"/>
  <c r="AV529" i="5" s="1"/>
  <c r="R530" i="7"/>
  <c r="Z530" i="7" s="1"/>
  <c r="P530" i="5" s="1"/>
  <c r="AV530" i="5" s="1"/>
  <c r="R531" i="7"/>
  <c r="Z531" i="7" s="1"/>
  <c r="P531" i="5" s="1"/>
  <c r="AV531" i="5" s="1"/>
  <c r="R532" i="7"/>
  <c r="Z532" i="7" s="1"/>
  <c r="P532" i="5" s="1"/>
  <c r="AV532" i="5" s="1"/>
  <c r="R533" i="7"/>
  <c r="Z533" i="7" s="1"/>
  <c r="P533" i="5" s="1"/>
  <c r="AV533" i="5" s="1"/>
  <c r="R534" i="7"/>
  <c r="Z534" i="7" s="1"/>
  <c r="P534" i="5" s="1"/>
  <c r="AV534" i="5" s="1"/>
  <c r="R535" i="7"/>
  <c r="Z535" i="7" s="1"/>
  <c r="P535" i="5" s="1"/>
  <c r="AV535" i="5" s="1"/>
  <c r="R536" i="7"/>
  <c r="Z536" i="7" s="1"/>
  <c r="P536" i="5" s="1"/>
  <c r="AV536" i="5" s="1"/>
  <c r="R537" i="7"/>
  <c r="Z537" i="7" s="1"/>
  <c r="P537" i="5" s="1"/>
  <c r="AV537" i="5" s="1"/>
  <c r="R538" i="7"/>
  <c r="Z538" i="7" s="1"/>
  <c r="P538" i="5" s="1"/>
  <c r="AV538" i="5" s="1"/>
  <c r="R539" i="7"/>
  <c r="Z539" i="7" s="1"/>
  <c r="P539" i="5" s="1"/>
  <c r="AV539" i="5" s="1"/>
  <c r="R540" i="7"/>
  <c r="Z540" i="7" s="1"/>
  <c r="P540" i="5" s="1"/>
  <c r="AV540" i="5" s="1"/>
  <c r="R541" i="7"/>
  <c r="Z541" i="7" s="1"/>
  <c r="P541" i="5" s="1"/>
  <c r="AV541" i="5" s="1"/>
  <c r="R542" i="7"/>
  <c r="Z542" i="7" s="1"/>
  <c r="P542" i="5" s="1"/>
  <c r="AV542" i="5" s="1"/>
  <c r="R543" i="7"/>
  <c r="Z543" i="7" s="1"/>
  <c r="P543" i="5" s="1"/>
  <c r="AV543" i="5" s="1"/>
  <c r="R544" i="7"/>
  <c r="Z544" i="7" s="1"/>
  <c r="P544" i="5" s="1"/>
  <c r="AV544" i="5" s="1"/>
  <c r="R545" i="7"/>
  <c r="Z545" i="7" s="1"/>
  <c r="P545" i="5" s="1"/>
  <c r="AV545" i="5" s="1"/>
  <c r="R546" i="7"/>
  <c r="Z546" i="7" s="1"/>
  <c r="P546" i="5" s="1"/>
  <c r="AV546" i="5" s="1"/>
  <c r="R547" i="7"/>
  <c r="Z547" i="7" s="1"/>
  <c r="P547" i="5" s="1"/>
  <c r="AV547" i="5" s="1"/>
  <c r="R548" i="7"/>
  <c r="Z548" i="7" s="1"/>
  <c r="P548" i="5" s="1"/>
  <c r="AV548" i="5" s="1"/>
  <c r="R549" i="7"/>
  <c r="Z549" i="7" s="1"/>
  <c r="P549" i="5" s="1"/>
  <c r="AV549" i="5" s="1"/>
  <c r="R550" i="7"/>
  <c r="Z550" i="7" s="1"/>
  <c r="P550" i="5" s="1"/>
  <c r="AV550" i="5" s="1"/>
  <c r="R551" i="7"/>
  <c r="Z551" i="7" s="1"/>
  <c r="P551" i="5" s="1"/>
  <c r="AV551" i="5" s="1"/>
  <c r="R552" i="7"/>
  <c r="Z552" i="7" s="1"/>
  <c r="P552" i="5" s="1"/>
  <c r="AV552" i="5" s="1"/>
  <c r="R553" i="7"/>
  <c r="Z553" i="7" s="1"/>
  <c r="P553" i="5" s="1"/>
  <c r="AV553" i="5" s="1"/>
  <c r="R554" i="7"/>
  <c r="Z554" i="7" s="1"/>
  <c r="P554" i="5" s="1"/>
  <c r="AV554" i="5" s="1"/>
  <c r="R555" i="7"/>
  <c r="Z555" i="7" s="1"/>
  <c r="P555" i="5" s="1"/>
  <c r="AV555" i="5" s="1"/>
  <c r="R556" i="7"/>
  <c r="Z556" i="7" s="1"/>
  <c r="P556" i="5" s="1"/>
  <c r="AV556" i="5" s="1"/>
  <c r="R557" i="7"/>
  <c r="Z557" i="7" s="1"/>
  <c r="P557" i="5" s="1"/>
  <c r="AV557" i="5" s="1"/>
  <c r="R558" i="7"/>
  <c r="Z558" i="7" s="1"/>
  <c r="P558" i="5" s="1"/>
  <c r="AV558" i="5" s="1"/>
  <c r="R559" i="7"/>
  <c r="Z559" i="7" s="1"/>
  <c r="P559" i="5" s="1"/>
  <c r="AV559" i="5" s="1"/>
  <c r="R560" i="7"/>
  <c r="Z560" i="7" s="1"/>
  <c r="P560" i="5" s="1"/>
  <c r="AV560" i="5" s="1"/>
  <c r="R561" i="7"/>
  <c r="Z561" i="7" s="1"/>
  <c r="P561" i="5" s="1"/>
  <c r="AV561" i="5" s="1"/>
  <c r="R562" i="7"/>
  <c r="Z562" i="7" s="1"/>
  <c r="P562" i="5" s="1"/>
  <c r="AV562" i="5" s="1"/>
  <c r="R563" i="7"/>
  <c r="Z563" i="7" s="1"/>
  <c r="P563" i="5" s="1"/>
  <c r="AV563" i="5" s="1"/>
  <c r="R564" i="7"/>
  <c r="Z564" i="7" s="1"/>
  <c r="P564" i="5" s="1"/>
  <c r="AV564" i="5" s="1"/>
  <c r="R565" i="7"/>
  <c r="Z565" i="7" s="1"/>
  <c r="P565" i="5" s="1"/>
  <c r="AV565" i="5" s="1"/>
  <c r="R566" i="7"/>
  <c r="Z566" i="7" s="1"/>
  <c r="P566" i="5" s="1"/>
  <c r="AV566" i="5" s="1"/>
  <c r="R567" i="7"/>
  <c r="Z567" i="7" s="1"/>
  <c r="P567" i="5" s="1"/>
  <c r="AV567" i="5" s="1"/>
  <c r="R568" i="7"/>
  <c r="Z568" i="7" s="1"/>
  <c r="P568" i="5" s="1"/>
  <c r="AV568" i="5" s="1"/>
  <c r="R569" i="7"/>
  <c r="Z569" i="7" s="1"/>
  <c r="P569" i="5" s="1"/>
  <c r="AV569" i="5" s="1"/>
  <c r="R570" i="7"/>
  <c r="Z570" i="7" s="1"/>
  <c r="P570" i="5" s="1"/>
  <c r="AV570" i="5" s="1"/>
  <c r="R571" i="7"/>
  <c r="Z571" i="7" s="1"/>
  <c r="P571" i="5" s="1"/>
  <c r="AV571" i="5" s="1"/>
  <c r="R572" i="7"/>
  <c r="Z572" i="7" s="1"/>
  <c r="P572" i="5" s="1"/>
  <c r="AV572" i="5" s="1"/>
  <c r="R573" i="7"/>
  <c r="Z573" i="7" s="1"/>
  <c r="P573" i="5" s="1"/>
  <c r="AV573" i="5" s="1"/>
  <c r="R574" i="7"/>
  <c r="Z574" i="7" s="1"/>
  <c r="P574" i="5" s="1"/>
  <c r="AV574" i="5" s="1"/>
  <c r="R575" i="7"/>
  <c r="Z575" i="7" s="1"/>
  <c r="P575" i="5" s="1"/>
  <c r="AV575" i="5" s="1"/>
  <c r="R576" i="7"/>
  <c r="Z576" i="7" s="1"/>
  <c r="P576" i="5" s="1"/>
  <c r="AV576" i="5" s="1"/>
  <c r="R577" i="7"/>
  <c r="Z577" i="7" s="1"/>
  <c r="P577" i="5" s="1"/>
  <c r="AV577" i="5" s="1"/>
  <c r="R578" i="7"/>
  <c r="Z578" i="7" s="1"/>
  <c r="P578" i="5" s="1"/>
  <c r="AV578" i="5" s="1"/>
  <c r="R579" i="7"/>
  <c r="Z579" i="7" s="1"/>
  <c r="P579" i="5" s="1"/>
  <c r="AV579" i="5" s="1"/>
  <c r="R580" i="7"/>
  <c r="Z580" i="7" s="1"/>
  <c r="P580" i="5" s="1"/>
  <c r="AV580" i="5" s="1"/>
  <c r="R581" i="7"/>
  <c r="Z581" i="7" s="1"/>
  <c r="P581" i="5" s="1"/>
  <c r="AV581" i="5" s="1"/>
  <c r="R582" i="7"/>
  <c r="Z582" i="7" s="1"/>
  <c r="P582" i="5" s="1"/>
  <c r="AV582" i="5" s="1"/>
  <c r="R583" i="7"/>
  <c r="Z583" i="7" s="1"/>
  <c r="P583" i="5" s="1"/>
  <c r="AV583" i="5" s="1"/>
  <c r="R584" i="7"/>
  <c r="Z584" i="7" s="1"/>
  <c r="P584" i="5" s="1"/>
  <c r="AV584" i="5" s="1"/>
  <c r="R585" i="7"/>
  <c r="Z585" i="7" s="1"/>
  <c r="P585" i="5" s="1"/>
  <c r="AV585" i="5" s="1"/>
  <c r="R586" i="7"/>
  <c r="Z586" i="7" s="1"/>
  <c r="P586" i="5" s="1"/>
  <c r="AV586" i="5" s="1"/>
  <c r="R587" i="7"/>
  <c r="Z587" i="7" s="1"/>
  <c r="P587" i="5" s="1"/>
  <c r="AV587" i="5" s="1"/>
  <c r="R588" i="7"/>
  <c r="Z588" i="7" s="1"/>
  <c r="P588" i="5" s="1"/>
  <c r="AV588" i="5" s="1"/>
  <c r="R589" i="7"/>
  <c r="Z589" i="7" s="1"/>
  <c r="P589" i="5" s="1"/>
  <c r="AV589" i="5" s="1"/>
  <c r="R590" i="7"/>
  <c r="Z590" i="7" s="1"/>
  <c r="P590" i="5" s="1"/>
  <c r="AV590" i="5" s="1"/>
  <c r="R591" i="7"/>
  <c r="Z591" i="7" s="1"/>
  <c r="P591" i="5" s="1"/>
  <c r="AV591" i="5" s="1"/>
  <c r="R592" i="7"/>
  <c r="Z592" i="7" s="1"/>
  <c r="P592" i="5" s="1"/>
  <c r="AV592" i="5" s="1"/>
  <c r="R593" i="7"/>
  <c r="Z593" i="7" s="1"/>
  <c r="P593" i="5" s="1"/>
  <c r="AV593" i="5" s="1"/>
  <c r="R594" i="7"/>
  <c r="Z594" i="7" s="1"/>
  <c r="P594" i="5" s="1"/>
  <c r="AV594" i="5" s="1"/>
  <c r="R595" i="7"/>
  <c r="Z595" i="7" s="1"/>
  <c r="P595" i="5" s="1"/>
  <c r="AV595" i="5" s="1"/>
  <c r="R596" i="7"/>
  <c r="Z596" i="7" s="1"/>
  <c r="P596" i="5" s="1"/>
  <c r="AV596" i="5" s="1"/>
  <c r="R597" i="7"/>
  <c r="Z597" i="7" s="1"/>
  <c r="P597" i="5" s="1"/>
  <c r="AV597" i="5" s="1"/>
  <c r="R598" i="7"/>
  <c r="Z598" i="7" s="1"/>
  <c r="P598" i="5" s="1"/>
  <c r="AV598" i="5" s="1"/>
  <c r="R599" i="7"/>
  <c r="Z599" i="7" s="1"/>
  <c r="P599" i="5" s="1"/>
  <c r="AV599" i="5" s="1"/>
  <c r="R600" i="7"/>
  <c r="Z600" i="7" s="1"/>
  <c r="P600" i="5" s="1"/>
  <c r="AV600" i="5" s="1"/>
  <c r="R601" i="7"/>
  <c r="Z601" i="7" s="1"/>
  <c r="P601" i="5" s="1"/>
  <c r="AV601" i="5" s="1"/>
  <c r="R602" i="7"/>
  <c r="Z602" i="7" s="1"/>
  <c r="P602" i="5" s="1"/>
  <c r="AV602" i="5" s="1"/>
  <c r="R603" i="7"/>
  <c r="Z603" i="7" s="1"/>
  <c r="P603" i="5" s="1"/>
  <c r="AV603" i="5" s="1"/>
  <c r="R604" i="7"/>
  <c r="Z604" i="7" s="1"/>
  <c r="P604" i="5" s="1"/>
  <c r="AV604" i="5" s="1"/>
  <c r="R605" i="7"/>
  <c r="Z605" i="7" s="1"/>
  <c r="P605" i="5" s="1"/>
  <c r="AV605" i="5" s="1"/>
  <c r="R606" i="7"/>
  <c r="Z606" i="7" s="1"/>
  <c r="P606" i="5" s="1"/>
  <c r="AV606" i="5" s="1"/>
  <c r="R607" i="7"/>
  <c r="Z607" i="7" s="1"/>
  <c r="P607" i="5" s="1"/>
  <c r="AV607" i="5" s="1"/>
  <c r="R608" i="7"/>
  <c r="Z608" i="7" s="1"/>
  <c r="P608" i="5" s="1"/>
  <c r="AV608" i="5" s="1"/>
  <c r="R609" i="7"/>
  <c r="Z609" i="7" s="1"/>
  <c r="P609" i="5" s="1"/>
  <c r="AV609" i="5" s="1"/>
  <c r="R610" i="7"/>
  <c r="Z610" i="7" s="1"/>
  <c r="P610" i="5" s="1"/>
  <c r="AV610" i="5" s="1"/>
  <c r="R611" i="7"/>
  <c r="Z611" i="7" s="1"/>
  <c r="P611" i="5" s="1"/>
  <c r="AV611" i="5" s="1"/>
  <c r="R612" i="7"/>
  <c r="Z612" i="7" s="1"/>
  <c r="P612" i="5" s="1"/>
  <c r="AV612" i="5" s="1"/>
  <c r="R613" i="7"/>
  <c r="Z613" i="7" s="1"/>
  <c r="P613" i="5" s="1"/>
  <c r="AV613" i="5" s="1"/>
  <c r="R614" i="7"/>
  <c r="Z614" i="7" s="1"/>
  <c r="P614" i="5" s="1"/>
  <c r="AV614" i="5" s="1"/>
  <c r="R615" i="7"/>
  <c r="Z615" i="7" s="1"/>
  <c r="P615" i="5" s="1"/>
  <c r="AV615" i="5" s="1"/>
  <c r="R616" i="7"/>
  <c r="Z616" i="7" s="1"/>
  <c r="P616" i="5" s="1"/>
  <c r="AV616" i="5" s="1"/>
  <c r="R617" i="7"/>
  <c r="Z617" i="7" s="1"/>
  <c r="P617" i="5" s="1"/>
  <c r="AV617" i="5" s="1"/>
  <c r="R618" i="7"/>
  <c r="Z618" i="7" s="1"/>
  <c r="P618" i="5" s="1"/>
  <c r="AV618" i="5" s="1"/>
  <c r="R619" i="7"/>
  <c r="Z619" i="7" s="1"/>
  <c r="P619" i="5" s="1"/>
  <c r="AV619" i="5" s="1"/>
  <c r="R620" i="7"/>
  <c r="Z620" i="7" s="1"/>
  <c r="P620" i="5" s="1"/>
  <c r="AV620" i="5" s="1"/>
  <c r="R621" i="7"/>
  <c r="Z621" i="7" s="1"/>
  <c r="P621" i="5" s="1"/>
  <c r="AV621" i="5" s="1"/>
  <c r="R622" i="7"/>
  <c r="Z622" i="7" s="1"/>
  <c r="P622" i="5" s="1"/>
  <c r="AV622" i="5" s="1"/>
  <c r="R623" i="7"/>
  <c r="Z623" i="7" s="1"/>
  <c r="P623" i="5" s="1"/>
  <c r="AV623" i="5" s="1"/>
  <c r="R624" i="7"/>
  <c r="Z624" i="7" s="1"/>
  <c r="P624" i="5" s="1"/>
  <c r="AV624" i="5" s="1"/>
  <c r="R625" i="7"/>
  <c r="Z625" i="7" s="1"/>
  <c r="P625" i="5" s="1"/>
  <c r="AV625" i="5" s="1"/>
  <c r="R626" i="7"/>
  <c r="Z626" i="7" s="1"/>
  <c r="P626" i="5" s="1"/>
  <c r="AV626" i="5" s="1"/>
  <c r="R627" i="7"/>
  <c r="Z627" i="7" s="1"/>
  <c r="P627" i="5" s="1"/>
  <c r="AV627" i="5" s="1"/>
  <c r="R628" i="7"/>
  <c r="Z628" i="7" s="1"/>
  <c r="P628" i="5" s="1"/>
  <c r="AV628" i="5" s="1"/>
  <c r="R629" i="7"/>
  <c r="Z629" i="7" s="1"/>
  <c r="P629" i="5" s="1"/>
  <c r="AV629" i="5" s="1"/>
  <c r="R630" i="7"/>
  <c r="Z630" i="7" s="1"/>
  <c r="P630" i="5" s="1"/>
  <c r="AV630" i="5" s="1"/>
  <c r="R631" i="7"/>
  <c r="Z631" i="7" s="1"/>
  <c r="P631" i="5" s="1"/>
  <c r="AV631" i="5" s="1"/>
  <c r="R632" i="7"/>
  <c r="Z632" i="7" s="1"/>
  <c r="P632" i="5" s="1"/>
  <c r="AV632" i="5" s="1"/>
  <c r="R633" i="7"/>
  <c r="Z633" i="7" s="1"/>
  <c r="P633" i="5" s="1"/>
  <c r="AV633" i="5" s="1"/>
  <c r="R634" i="7"/>
  <c r="Z634" i="7" s="1"/>
  <c r="P634" i="5" s="1"/>
  <c r="AV634" i="5" s="1"/>
  <c r="R635" i="7"/>
  <c r="Z635" i="7" s="1"/>
  <c r="P635" i="5" s="1"/>
  <c r="AV635" i="5" s="1"/>
  <c r="R636" i="7"/>
  <c r="Z636" i="7" s="1"/>
  <c r="P636" i="5" s="1"/>
  <c r="AV636" i="5" s="1"/>
  <c r="R637" i="7"/>
  <c r="Z637" i="7" s="1"/>
  <c r="P637" i="5" s="1"/>
  <c r="AV637" i="5" s="1"/>
  <c r="R638" i="7"/>
  <c r="Z638" i="7" s="1"/>
  <c r="P638" i="5" s="1"/>
  <c r="AV638" i="5" s="1"/>
  <c r="R639" i="7"/>
  <c r="Z639" i="7" s="1"/>
  <c r="P639" i="5" s="1"/>
  <c r="AV639" i="5" s="1"/>
  <c r="R640" i="7"/>
  <c r="Z640" i="7" s="1"/>
  <c r="P640" i="5" s="1"/>
  <c r="AV640" i="5" s="1"/>
  <c r="R641" i="7"/>
  <c r="Z641" i="7" s="1"/>
  <c r="P641" i="5" s="1"/>
  <c r="AV641" i="5" s="1"/>
  <c r="R642" i="7"/>
  <c r="Z642" i="7" s="1"/>
  <c r="P642" i="5" s="1"/>
  <c r="AV642" i="5" s="1"/>
  <c r="R643" i="7"/>
  <c r="Z643" i="7" s="1"/>
  <c r="P643" i="5" s="1"/>
  <c r="AV643" i="5" s="1"/>
  <c r="R644" i="7"/>
  <c r="Z644" i="7" s="1"/>
  <c r="P644" i="5" s="1"/>
  <c r="AV644" i="5" s="1"/>
  <c r="R645" i="7"/>
  <c r="Z645" i="7" s="1"/>
  <c r="P645" i="5" s="1"/>
  <c r="AV645" i="5" s="1"/>
  <c r="R646" i="7"/>
  <c r="Z646" i="7" s="1"/>
  <c r="P646" i="5" s="1"/>
  <c r="AV646" i="5" s="1"/>
  <c r="R647" i="7"/>
  <c r="Z647" i="7" s="1"/>
  <c r="P647" i="5" s="1"/>
  <c r="AV647" i="5" s="1"/>
  <c r="R648" i="7"/>
  <c r="Z648" i="7" s="1"/>
  <c r="P648" i="5" s="1"/>
  <c r="AV648" i="5" s="1"/>
  <c r="R649" i="7"/>
  <c r="Z649" i="7" s="1"/>
  <c r="P649" i="5" s="1"/>
  <c r="AV649" i="5" s="1"/>
  <c r="R650" i="7"/>
  <c r="Z650" i="7" s="1"/>
  <c r="P650" i="5" s="1"/>
  <c r="AV650" i="5" s="1"/>
  <c r="R651" i="7"/>
  <c r="Z651" i="7" s="1"/>
  <c r="P651" i="5" s="1"/>
  <c r="AV651" i="5" s="1"/>
  <c r="R652" i="7"/>
  <c r="Z652" i="7" s="1"/>
  <c r="P652" i="5" s="1"/>
  <c r="AV652" i="5" s="1"/>
  <c r="R653" i="7"/>
  <c r="Z653" i="7" s="1"/>
  <c r="P653" i="5" s="1"/>
  <c r="AV653" i="5" s="1"/>
  <c r="R654" i="7"/>
  <c r="Z654" i="7" s="1"/>
  <c r="P654" i="5" s="1"/>
  <c r="AV654" i="5" s="1"/>
  <c r="R655" i="7"/>
  <c r="Z655" i="7" s="1"/>
  <c r="P655" i="5" s="1"/>
  <c r="AV655" i="5" s="1"/>
  <c r="R656" i="7"/>
  <c r="Z656" i="7" s="1"/>
  <c r="P656" i="5" s="1"/>
  <c r="AV656" i="5" s="1"/>
  <c r="R657" i="7"/>
  <c r="Z657" i="7" s="1"/>
  <c r="P657" i="5" s="1"/>
  <c r="AV657" i="5" s="1"/>
  <c r="R658" i="7"/>
  <c r="Z658" i="7" s="1"/>
  <c r="P658" i="5" s="1"/>
  <c r="AV658" i="5" s="1"/>
  <c r="R659" i="7"/>
  <c r="Z659" i="7" s="1"/>
  <c r="P659" i="5" s="1"/>
  <c r="AV659" i="5" s="1"/>
  <c r="R660" i="7"/>
  <c r="Z660" i="7" s="1"/>
  <c r="P660" i="5" s="1"/>
  <c r="AV660" i="5" s="1"/>
  <c r="R661" i="7"/>
  <c r="Z661" i="7" s="1"/>
  <c r="P661" i="5" s="1"/>
  <c r="AV661" i="5" s="1"/>
  <c r="R662" i="7"/>
  <c r="Z662" i="7" s="1"/>
  <c r="P662" i="5" s="1"/>
  <c r="AV662" i="5" s="1"/>
  <c r="R663" i="7"/>
  <c r="Z663" i="7" s="1"/>
  <c r="P663" i="5" s="1"/>
  <c r="AV663" i="5" s="1"/>
  <c r="R664" i="7"/>
  <c r="Z664" i="7" s="1"/>
  <c r="P664" i="5" s="1"/>
  <c r="AV664" i="5" s="1"/>
  <c r="R665" i="7"/>
  <c r="Z665" i="7" s="1"/>
  <c r="P665" i="5" s="1"/>
  <c r="AV665" i="5" s="1"/>
  <c r="R666" i="7"/>
  <c r="Z666" i="7" s="1"/>
  <c r="P666" i="5" s="1"/>
  <c r="AV666" i="5" s="1"/>
  <c r="R667" i="7"/>
  <c r="Z667" i="7" s="1"/>
  <c r="P667" i="5" s="1"/>
  <c r="AV667" i="5" s="1"/>
  <c r="R668" i="7"/>
  <c r="Z668" i="7" s="1"/>
  <c r="P668" i="5" s="1"/>
  <c r="AV668" i="5" s="1"/>
  <c r="R669" i="7"/>
  <c r="Z669" i="7" s="1"/>
  <c r="P669" i="5" s="1"/>
  <c r="AV669" i="5" s="1"/>
  <c r="R670" i="7"/>
  <c r="Z670" i="7" s="1"/>
  <c r="P670" i="5" s="1"/>
  <c r="AV670" i="5" s="1"/>
  <c r="R671" i="7"/>
  <c r="Z671" i="7" s="1"/>
  <c r="P671" i="5" s="1"/>
  <c r="AV671" i="5" s="1"/>
  <c r="R672" i="7"/>
  <c r="Z672" i="7" s="1"/>
  <c r="P672" i="5" s="1"/>
  <c r="AV672" i="5" s="1"/>
  <c r="R673" i="7"/>
  <c r="Z673" i="7" s="1"/>
  <c r="P673" i="5" s="1"/>
  <c r="AV673" i="5" s="1"/>
  <c r="R674" i="7"/>
  <c r="Z674" i="7" s="1"/>
  <c r="P674" i="5" s="1"/>
  <c r="AV674" i="5" s="1"/>
  <c r="R675" i="7"/>
  <c r="Z675" i="7" s="1"/>
  <c r="P675" i="5" s="1"/>
  <c r="AV675" i="5" s="1"/>
  <c r="R676" i="7"/>
  <c r="Z676" i="7" s="1"/>
  <c r="P676" i="5" s="1"/>
  <c r="AV676" i="5" s="1"/>
  <c r="R677" i="7"/>
  <c r="Z677" i="7" s="1"/>
  <c r="P677" i="5" s="1"/>
  <c r="AV677" i="5" s="1"/>
  <c r="R678" i="7"/>
  <c r="Z678" i="7" s="1"/>
  <c r="P678" i="5" s="1"/>
  <c r="AV678" i="5" s="1"/>
  <c r="R679" i="7"/>
  <c r="Z679" i="7" s="1"/>
  <c r="P679" i="5" s="1"/>
  <c r="AV679" i="5" s="1"/>
  <c r="R680" i="7"/>
  <c r="Z680" i="7" s="1"/>
  <c r="P680" i="5" s="1"/>
  <c r="AV680" i="5" s="1"/>
  <c r="R681" i="7"/>
  <c r="Z681" i="7" s="1"/>
  <c r="P681" i="5" s="1"/>
  <c r="AV681" i="5" s="1"/>
  <c r="R682" i="7"/>
  <c r="Z682" i="7" s="1"/>
  <c r="P682" i="5" s="1"/>
  <c r="AV682" i="5" s="1"/>
  <c r="R683" i="7"/>
  <c r="Z683" i="7" s="1"/>
  <c r="P683" i="5" s="1"/>
  <c r="AV683" i="5" s="1"/>
  <c r="R684" i="7"/>
  <c r="Z684" i="7" s="1"/>
  <c r="P684" i="5" s="1"/>
  <c r="AV684" i="5" s="1"/>
  <c r="R685" i="7"/>
  <c r="Z685" i="7" s="1"/>
  <c r="P685" i="5" s="1"/>
  <c r="AV685" i="5" s="1"/>
  <c r="R686" i="7"/>
  <c r="Z686" i="7" s="1"/>
  <c r="P686" i="5" s="1"/>
  <c r="AV686" i="5" s="1"/>
  <c r="R687" i="7"/>
  <c r="Z687" i="7" s="1"/>
  <c r="P687" i="5" s="1"/>
  <c r="AV687" i="5" s="1"/>
  <c r="R688" i="7"/>
  <c r="Z688" i="7" s="1"/>
  <c r="P688" i="5" s="1"/>
  <c r="AV688" i="5" s="1"/>
  <c r="R689" i="7"/>
  <c r="Z689" i="7" s="1"/>
  <c r="P689" i="5" s="1"/>
  <c r="AV689" i="5" s="1"/>
  <c r="R690" i="7"/>
  <c r="Z690" i="7" s="1"/>
  <c r="P690" i="5" s="1"/>
  <c r="AV690" i="5" s="1"/>
  <c r="R691" i="7"/>
  <c r="Z691" i="7" s="1"/>
  <c r="P691" i="5" s="1"/>
  <c r="AV691" i="5" s="1"/>
  <c r="R692" i="7"/>
  <c r="Z692" i="7" s="1"/>
  <c r="P692" i="5" s="1"/>
  <c r="AV692" i="5" s="1"/>
  <c r="R693" i="7"/>
  <c r="Z693" i="7" s="1"/>
  <c r="P693" i="5" s="1"/>
  <c r="AV693" i="5" s="1"/>
  <c r="R694" i="7"/>
  <c r="Z694" i="7" s="1"/>
  <c r="P694" i="5" s="1"/>
  <c r="AV694" i="5" s="1"/>
  <c r="R695" i="7"/>
  <c r="Z695" i="7" s="1"/>
  <c r="P695" i="5" s="1"/>
  <c r="AV695" i="5" s="1"/>
  <c r="R696" i="7"/>
  <c r="Z696" i="7" s="1"/>
  <c r="P696" i="5" s="1"/>
  <c r="AV696" i="5" s="1"/>
  <c r="R697" i="7"/>
  <c r="Z697" i="7" s="1"/>
  <c r="P697" i="5" s="1"/>
  <c r="AV697" i="5" s="1"/>
  <c r="R698" i="7"/>
  <c r="Z698" i="7" s="1"/>
  <c r="P698" i="5" s="1"/>
  <c r="AV698" i="5" s="1"/>
  <c r="R699" i="7"/>
  <c r="Z699" i="7" s="1"/>
  <c r="P699" i="5" s="1"/>
  <c r="AV699" i="5" s="1"/>
  <c r="R700" i="7"/>
  <c r="Z700" i="7" s="1"/>
  <c r="P700" i="5" s="1"/>
  <c r="AV700" i="5" s="1"/>
  <c r="R701" i="7"/>
  <c r="Z701" i="7" s="1"/>
  <c r="P701" i="5" s="1"/>
  <c r="AV701" i="5" s="1"/>
  <c r="R702" i="7"/>
  <c r="Z702" i="7" s="1"/>
  <c r="P702" i="5" s="1"/>
  <c r="AV702" i="5" s="1"/>
  <c r="R703" i="7"/>
  <c r="Z703" i="7" s="1"/>
  <c r="P703" i="5" s="1"/>
  <c r="AV703" i="5" s="1"/>
  <c r="R704" i="7"/>
  <c r="Z704" i="7" s="1"/>
  <c r="P704" i="5" s="1"/>
  <c r="AV704" i="5" s="1"/>
  <c r="R705" i="7"/>
  <c r="Z705" i="7" s="1"/>
  <c r="P705" i="5" s="1"/>
  <c r="AV705" i="5" s="1"/>
  <c r="R706" i="7"/>
  <c r="Z706" i="7" s="1"/>
  <c r="P706" i="5" s="1"/>
  <c r="AV706" i="5" s="1"/>
  <c r="R707" i="7"/>
  <c r="Z707" i="7" s="1"/>
  <c r="P707" i="5" s="1"/>
  <c r="AV707" i="5" s="1"/>
  <c r="R708" i="7"/>
  <c r="Z708" i="7" s="1"/>
  <c r="P708" i="5" s="1"/>
  <c r="AV708" i="5" s="1"/>
  <c r="R709" i="7"/>
  <c r="Z709" i="7" s="1"/>
  <c r="P709" i="5" s="1"/>
  <c r="AV709" i="5" s="1"/>
  <c r="R710" i="7"/>
  <c r="Z710" i="7" s="1"/>
  <c r="P710" i="5" s="1"/>
  <c r="AV710" i="5" s="1"/>
  <c r="R711" i="7"/>
  <c r="Z711" i="7" s="1"/>
  <c r="P711" i="5" s="1"/>
  <c r="AV711" i="5" s="1"/>
  <c r="R712" i="7"/>
  <c r="Z712" i="7" s="1"/>
  <c r="P712" i="5" s="1"/>
  <c r="AV712" i="5" s="1"/>
  <c r="R713" i="7"/>
  <c r="Z713" i="7" s="1"/>
  <c r="P713" i="5" s="1"/>
  <c r="AV713" i="5" s="1"/>
  <c r="R714" i="7"/>
  <c r="Z714" i="7" s="1"/>
  <c r="P714" i="5" s="1"/>
  <c r="AV714" i="5" s="1"/>
  <c r="R715" i="7"/>
  <c r="Z715" i="7" s="1"/>
  <c r="P715" i="5" s="1"/>
  <c r="AV715" i="5" s="1"/>
  <c r="R716" i="7"/>
  <c r="Z716" i="7" s="1"/>
  <c r="P716" i="5" s="1"/>
  <c r="AV716" i="5" s="1"/>
  <c r="R717" i="7"/>
  <c r="Z717" i="7" s="1"/>
  <c r="P717" i="5" s="1"/>
  <c r="AV717" i="5" s="1"/>
  <c r="R718" i="7"/>
  <c r="Z718" i="7" s="1"/>
  <c r="P718" i="5" s="1"/>
  <c r="AV718" i="5" s="1"/>
  <c r="R719" i="7"/>
  <c r="Z719" i="7" s="1"/>
  <c r="P719" i="5" s="1"/>
  <c r="AV719" i="5" s="1"/>
  <c r="R720" i="7"/>
  <c r="Z720" i="7" s="1"/>
  <c r="P720" i="5" s="1"/>
  <c r="AV720" i="5" s="1"/>
  <c r="R721" i="7"/>
  <c r="Z721" i="7" s="1"/>
  <c r="P721" i="5" s="1"/>
  <c r="AV721" i="5" s="1"/>
  <c r="R722" i="7"/>
  <c r="Z722" i="7" s="1"/>
  <c r="P722" i="5" s="1"/>
  <c r="AV722" i="5" s="1"/>
  <c r="R723" i="7"/>
  <c r="Z723" i="7" s="1"/>
  <c r="P723" i="5" s="1"/>
  <c r="AV723" i="5" s="1"/>
  <c r="R724" i="7"/>
  <c r="Z724" i="7" s="1"/>
  <c r="P724" i="5" s="1"/>
  <c r="AV724" i="5" s="1"/>
  <c r="R725" i="7"/>
  <c r="Z725" i="7" s="1"/>
  <c r="P725" i="5" s="1"/>
  <c r="AV725" i="5" s="1"/>
  <c r="R726" i="7"/>
  <c r="Z726" i="7" s="1"/>
  <c r="P726" i="5" s="1"/>
  <c r="AV726" i="5" s="1"/>
  <c r="R727" i="7"/>
  <c r="Z727" i="7" s="1"/>
  <c r="P727" i="5" s="1"/>
  <c r="AV727" i="5" s="1"/>
  <c r="R728" i="7"/>
  <c r="Z728" i="7" s="1"/>
  <c r="P728" i="5" s="1"/>
  <c r="AV728" i="5" s="1"/>
  <c r="R729" i="7"/>
  <c r="Z729" i="7" s="1"/>
  <c r="P729" i="5" s="1"/>
  <c r="AV729" i="5" s="1"/>
  <c r="R730" i="7"/>
  <c r="Z730" i="7" s="1"/>
  <c r="P730" i="5" s="1"/>
  <c r="AV730" i="5" s="1"/>
  <c r="R731" i="7"/>
  <c r="Z731" i="7" s="1"/>
  <c r="P731" i="5" s="1"/>
  <c r="AV731" i="5" s="1"/>
  <c r="R732" i="7"/>
  <c r="Z732" i="7" s="1"/>
  <c r="P732" i="5" s="1"/>
  <c r="AV732" i="5" s="1"/>
  <c r="R733" i="7"/>
  <c r="Z733" i="7" s="1"/>
  <c r="P733" i="5" s="1"/>
  <c r="AV733" i="5" s="1"/>
  <c r="R734" i="7"/>
  <c r="Z734" i="7" s="1"/>
  <c r="P734" i="5" s="1"/>
  <c r="AV734" i="5" s="1"/>
  <c r="R735" i="7"/>
  <c r="Z735" i="7" s="1"/>
  <c r="P735" i="5" s="1"/>
  <c r="AV735" i="5" s="1"/>
  <c r="R736" i="7"/>
  <c r="Z736" i="7" s="1"/>
  <c r="P736" i="5" s="1"/>
  <c r="AV736" i="5" s="1"/>
  <c r="R737" i="7"/>
  <c r="Z737" i="7" s="1"/>
  <c r="P737" i="5" s="1"/>
  <c r="AV737" i="5" s="1"/>
  <c r="R738" i="7"/>
  <c r="Z738" i="7" s="1"/>
  <c r="P738" i="5" s="1"/>
  <c r="AV738" i="5" s="1"/>
  <c r="R739" i="7"/>
  <c r="Z739" i="7" s="1"/>
  <c r="P739" i="5" s="1"/>
  <c r="AV739" i="5" s="1"/>
  <c r="R740" i="7"/>
  <c r="Z740" i="7" s="1"/>
  <c r="P740" i="5" s="1"/>
  <c r="AV740" i="5" s="1"/>
  <c r="R741" i="7"/>
  <c r="Z741" i="7" s="1"/>
  <c r="P741" i="5" s="1"/>
  <c r="AV741" i="5" s="1"/>
  <c r="R742" i="7"/>
  <c r="Z742" i="7" s="1"/>
  <c r="P742" i="5" s="1"/>
  <c r="AV742" i="5" s="1"/>
  <c r="R743" i="7"/>
  <c r="Z743" i="7" s="1"/>
  <c r="P743" i="5" s="1"/>
  <c r="AV743" i="5" s="1"/>
  <c r="R744" i="7"/>
  <c r="Z744" i="7" s="1"/>
  <c r="P744" i="5" s="1"/>
  <c r="AV744" i="5" s="1"/>
  <c r="R745" i="7"/>
  <c r="Z745" i="7" s="1"/>
  <c r="P745" i="5" s="1"/>
  <c r="AV745" i="5" s="1"/>
  <c r="R746" i="7"/>
  <c r="Z746" i="7" s="1"/>
  <c r="P746" i="5" s="1"/>
  <c r="AV746" i="5" s="1"/>
  <c r="R747" i="7"/>
  <c r="Z747" i="7" s="1"/>
  <c r="P747" i="5" s="1"/>
  <c r="AV747" i="5" s="1"/>
  <c r="R748" i="7"/>
  <c r="Z748" i="7" s="1"/>
  <c r="P748" i="5" s="1"/>
  <c r="AV748" i="5" s="1"/>
  <c r="R749" i="7"/>
  <c r="Z749" i="7" s="1"/>
  <c r="P749" i="5" s="1"/>
  <c r="AV749" i="5" s="1"/>
  <c r="R750" i="7"/>
  <c r="Z750" i="7" s="1"/>
  <c r="P750" i="5" s="1"/>
  <c r="AV750" i="5" s="1"/>
  <c r="R751" i="7"/>
  <c r="Z751" i="7" s="1"/>
  <c r="P751" i="5" s="1"/>
  <c r="AV751" i="5" s="1"/>
  <c r="R752" i="7"/>
  <c r="Z752" i="7" s="1"/>
  <c r="P752" i="5" s="1"/>
  <c r="AV752" i="5" s="1"/>
  <c r="R753" i="7"/>
  <c r="Z753" i="7" s="1"/>
  <c r="P753" i="5" s="1"/>
  <c r="AV753" i="5" s="1"/>
  <c r="R754" i="7"/>
  <c r="Z754" i="7" s="1"/>
  <c r="P754" i="5" s="1"/>
  <c r="AV754" i="5" s="1"/>
  <c r="R755" i="7"/>
  <c r="Z755" i="7" s="1"/>
  <c r="P755" i="5" s="1"/>
  <c r="AV755" i="5" s="1"/>
  <c r="R756" i="7"/>
  <c r="Z756" i="7" s="1"/>
  <c r="P756" i="5" s="1"/>
  <c r="AV756" i="5" s="1"/>
  <c r="R757" i="7"/>
  <c r="Z757" i="7" s="1"/>
  <c r="P757" i="5" s="1"/>
  <c r="AV757" i="5" s="1"/>
  <c r="R758" i="7"/>
  <c r="Z758" i="7" s="1"/>
  <c r="P758" i="5" s="1"/>
  <c r="AV758" i="5" s="1"/>
  <c r="R759" i="7"/>
  <c r="Z759" i="7" s="1"/>
  <c r="P759" i="5" s="1"/>
  <c r="AV759" i="5" s="1"/>
  <c r="R760" i="7"/>
  <c r="Z760" i="7" s="1"/>
  <c r="P760" i="5" s="1"/>
  <c r="AV760" i="5" s="1"/>
  <c r="R761" i="7"/>
  <c r="Z761" i="7" s="1"/>
  <c r="P761" i="5" s="1"/>
  <c r="AV761" i="5" s="1"/>
  <c r="R762" i="7"/>
  <c r="Z762" i="7" s="1"/>
  <c r="P762" i="5" s="1"/>
  <c r="AV762" i="5" s="1"/>
  <c r="R763" i="7"/>
  <c r="Z763" i="7" s="1"/>
  <c r="P763" i="5" s="1"/>
  <c r="AV763" i="5" s="1"/>
  <c r="R764" i="7"/>
  <c r="Z764" i="7" s="1"/>
  <c r="P764" i="5" s="1"/>
  <c r="AV764" i="5" s="1"/>
  <c r="R765" i="7"/>
  <c r="Z765" i="7" s="1"/>
  <c r="P765" i="5" s="1"/>
  <c r="AV765" i="5" s="1"/>
  <c r="R766" i="7"/>
  <c r="Z766" i="7" s="1"/>
  <c r="P766" i="5" s="1"/>
  <c r="AV766" i="5" s="1"/>
  <c r="R767" i="7"/>
  <c r="Z767" i="7" s="1"/>
  <c r="P767" i="5" s="1"/>
  <c r="AV767" i="5" s="1"/>
  <c r="R768" i="7"/>
  <c r="Z768" i="7" s="1"/>
  <c r="P768" i="5" s="1"/>
  <c r="AV768" i="5" s="1"/>
  <c r="R769" i="7"/>
  <c r="Z769" i="7" s="1"/>
  <c r="P769" i="5" s="1"/>
  <c r="AV769" i="5" s="1"/>
  <c r="R770" i="7"/>
  <c r="Z770" i="7" s="1"/>
  <c r="P770" i="5" s="1"/>
  <c r="AV770" i="5" s="1"/>
  <c r="R771" i="7"/>
  <c r="Z771" i="7" s="1"/>
  <c r="P771" i="5" s="1"/>
  <c r="AV771" i="5" s="1"/>
  <c r="R772" i="7"/>
  <c r="Z772" i="7" s="1"/>
  <c r="P772" i="5" s="1"/>
  <c r="AV772" i="5" s="1"/>
  <c r="R773" i="7"/>
  <c r="Z773" i="7" s="1"/>
  <c r="P773" i="5" s="1"/>
  <c r="AV773" i="5" s="1"/>
  <c r="R774" i="7"/>
  <c r="Z774" i="7" s="1"/>
  <c r="P774" i="5" s="1"/>
  <c r="AV774" i="5" s="1"/>
  <c r="R775" i="7"/>
  <c r="Z775" i="7" s="1"/>
  <c r="P775" i="5" s="1"/>
  <c r="AV775" i="5" s="1"/>
  <c r="R776" i="7"/>
  <c r="Z776" i="7" s="1"/>
  <c r="P776" i="5" s="1"/>
  <c r="AV776" i="5" s="1"/>
  <c r="R777" i="7"/>
  <c r="Z777" i="7" s="1"/>
  <c r="P777" i="5" s="1"/>
  <c r="AV777" i="5" s="1"/>
  <c r="R778" i="7"/>
  <c r="Z778" i="7" s="1"/>
  <c r="P778" i="5" s="1"/>
  <c r="AV778" i="5" s="1"/>
  <c r="R779" i="7"/>
  <c r="Z779" i="7" s="1"/>
  <c r="P779" i="5" s="1"/>
  <c r="AV779" i="5" s="1"/>
  <c r="R780" i="7"/>
  <c r="Z780" i="7" s="1"/>
  <c r="P780" i="5" s="1"/>
  <c r="AV780" i="5" s="1"/>
  <c r="R781" i="7"/>
  <c r="Z781" i="7" s="1"/>
  <c r="P781" i="5" s="1"/>
  <c r="AV781" i="5" s="1"/>
  <c r="R782" i="7"/>
  <c r="Z782" i="7" s="1"/>
  <c r="P782" i="5" s="1"/>
  <c r="AV782" i="5" s="1"/>
  <c r="R783" i="7"/>
  <c r="Z783" i="7" s="1"/>
  <c r="P783" i="5" s="1"/>
  <c r="AV783" i="5" s="1"/>
  <c r="R784" i="7"/>
  <c r="Z784" i="7" s="1"/>
  <c r="P784" i="5" s="1"/>
  <c r="AV784" i="5" s="1"/>
  <c r="R785" i="7"/>
  <c r="Z785" i="7" s="1"/>
  <c r="P785" i="5" s="1"/>
  <c r="AV785" i="5" s="1"/>
  <c r="R786" i="7"/>
  <c r="Z786" i="7" s="1"/>
  <c r="P786" i="5" s="1"/>
  <c r="AV786" i="5" s="1"/>
  <c r="R787" i="7"/>
  <c r="Z787" i="7" s="1"/>
  <c r="P787" i="5" s="1"/>
  <c r="AV787" i="5" s="1"/>
  <c r="R788" i="7"/>
  <c r="Z788" i="7" s="1"/>
  <c r="P788" i="5" s="1"/>
  <c r="AV788" i="5" s="1"/>
  <c r="R789" i="7"/>
  <c r="Z789" i="7" s="1"/>
  <c r="P789" i="5" s="1"/>
  <c r="AV789" i="5" s="1"/>
  <c r="R790" i="7"/>
  <c r="Z790" i="7" s="1"/>
  <c r="P790" i="5" s="1"/>
  <c r="AV790" i="5" s="1"/>
  <c r="R791" i="7"/>
  <c r="Z791" i="7" s="1"/>
  <c r="P791" i="5" s="1"/>
  <c r="AV791" i="5" s="1"/>
  <c r="R792" i="7"/>
  <c r="Z792" i="7" s="1"/>
  <c r="P792" i="5" s="1"/>
  <c r="AV792" i="5" s="1"/>
  <c r="R793" i="7"/>
  <c r="Z793" i="7" s="1"/>
  <c r="P793" i="5" s="1"/>
  <c r="AV793" i="5" s="1"/>
  <c r="R794" i="7"/>
  <c r="Z794" i="7" s="1"/>
  <c r="P794" i="5" s="1"/>
  <c r="AV794" i="5" s="1"/>
  <c r="R795" i="7"/>
  <c r="Z795" i="7" s="1"/>
  <c r="P795" i="5" s="1"/>
  <c r="AV795" i="5" s="1"/>
  <c r="R796" i="7"/>
  <c r="Z796" i="7" s="1"/>
  <c r="P796" i="5" s="1"/>
  <c r="AV796" i="5" s="1"/>
  <c r="R797" i="7"/>
  <c r="Z797" i="7" s="1"/>
  <c r="P797" i="5" s="1"/>
  <c r="AV797" i="5" s="1"/>
  <c r="R798" i="7"/>
  <c r="Z798" i="7" s="1"/>
  <c r="P798" i="5" s="1"/>
  <c r="AV798" i="5" s="1"/>
  <c r="R799" i="7"/>
  <c r="Z799" i="7" s="1"/>
  <c r="P799" i="5" s="1"/>
  <c r="AV799" i="5" s="1"/>
  <c r="R800" i="7"/>
  <c r="Z800" i="7" s="1"/>
  <c r="P800" i="5" s="1"/>
  <c r="AV800" i="5" s="1"/>
  <c r="R801" i="7"/>
  <c r="Z801" i="7" s="1"/>
  <c r="P801" i="5" s="1"/>
  <c r="AV801" i="5" s="1"/>
  <c r="R802" i="7"/>
  <c r="Z802" i="7" s="1"/>
  <c r="P802" i="5" s="1"/>
  <c r="AV802" i="5" s="1"/>
  <c r="R803" i="7"/>
  <c r="Z803" i="7" s="1"/>
  <c r="P803" i="5" s="1"/>
  <c r="AV803" i="5" s="1"/>
  <c r="R804" i="7"/>
  <c r="Z804" i="7" s="1"/>
  <c r="P804" i="5" s="1"/>
  <c r="AV804" i="5" s="1"/>
  <c r="R805" i="7"/>
  <c r="Z805" i="7" s="1"/>
  <c r="P805" i="5" s="1"/>
  <c r="AV805" i="5" s="1"/>
  <c r="R806" i="7"/>
  <c r="Z806" i="7" s="1"/>
  <c r="P806" i="5" s="1"/>
  <c r="AV806" i="5" s="1"/>
  <c r="R807" i="7"/>
  <c r="Z807" i="7" s="1"/>
  <c r="P807" i="5" s="1"/>
  <c r="AV807" i="5" s="1"/>
  <c r="R808" i="7"/>
  <c r="Z808" i="7" s="1"/>
  <c r="P808" i="5" s="1"/>
  <c r="AV808" i="5" s="1"/>
  <c r="R809" i="7"/>
  <c r="Z809" i="7" s="1"/>
  <c r="P809" i="5" s="1"/>
  <c r="AV809" i="5" s="1"/>
  <c r="R810" i="7"/>
  <c r="Z810" i="7" s="1"/>
  <c r="P810" i="5" s="1"/>
  <c r="AV810" i="5" s="1"/>
  <c r="R811" i="7"/>
  <c r="Z811" i="7" s="1"/>
  <c r="P811" i="5" s="1"/>
  <c r="AV811" i="5" s="1"/>
  <c r="R812" i="7"/>
  <c r="Z812" i="7" s="1"/>
  <c r="P812" i="5" s="1"/>
  <c r="AV812" i="5" s="1"/>
  <c r="R813" i="7"/>
  <c r="Z813" i="7" s="1"/>
  <c r="P813" i="5" s="1"/>
  <c r="AV813" i="5" s="1"/>
  <c r="R814" i="7"/>
  <c r="Z814" i="7" s="1"/>
  <c r="P814" i="5" s="1"/>
  <c r="AV814" i="5" s="1"/>
  <c r="R815" i="7"/>
  <c r="Z815" i="7" s="1"/>
  <c r="P815" i="5" s="1"/>
  <c r="AV815" i="5" s="1"/>
  <c r="R816" i="7"/>
  <c r="Z816" i="7" s="1"/>
  <c r="P816" i="5" s="1"/>
  <c r="AV816" i="5" s="1"/>
  <c r="R817" i="7"/>
  <c r="Z817" i="7" s="1"/>
  <c r="P817" i="5" s="1"/>
  <c r="AV817" i="5" s="1"/>
  <c r="R818" i="7"/>
  <c r="Z818" i="7" s="1"/>
  <c r="P818" i="5" s="1"/>
  <c r="AV818" i="5" s="1"/>
  <c r="R819" i="7"/>
  <c r="Z819" i="7" s="1"/>
  <c r="P819" i="5" s="1"/>
  <c r="AV819" i="5" s="1"/>
  <c r="R820" i="7"/>
  <c r="Z820" i="7" s="1"/>
  <c r="P820" i="5" s="1"/>
  <c r="AV820" i="5" s="1"/>
  <c r="R821" i="7"/>
  <c r="Z821" i="7" s="1"/>
  <c r="P821" i="5" s="1"/>
  <c r="AV821" i="5" s="1"/>
  <c r="R822" i="7"/>
  <c r="Z822" i="7" s="1"/>
  <c r="P822" i="5" s="1"/>
  <c r="AV822" i="5" s="1"/>
  <c r="R823" i="7"/>
  <c r="Z823" i="7" s="1"/>
  <c r="P823" i="5" s="1"/>
  <c r="AV823" i="5" s="1"/>
  <c r="R824" i="7"/>
  <c r="Z824" i="7" s="1"/>
  <c r="P824" i="5" s="1"/>
  <c r="AV824" i="5" s="1"/>
  <c r="R825" i="7"/>
  <c r="Z825" i="7" s="1"/>
  <c r="P825" i="5" s="1"/>
  <c r="AV825" i="5" s="1"/>
  <c r="R826" i="7"/>
  <c r="Z826" i="7" s="1"/>
  <c r="P826" i="5" s="1"/>
  <c r="AV826" i="5" s="1"/>
  <c r="R827" i="7"/>
  <c r="Z827" i="7" s="1"/>
  <c r="P827" i="5" s="1"/>
  <c r="AV827" i="5" s="1"/>
  <c r="R828" i="7"/>
  <c r="Z828" i="7" s="1"/>
  <c r="P828" i="5" s="1"/>
  <c r="AV828" i="5" s="1"/>
  <c r="R829" i="7"/>
  <c r="Z829" i="7" s="1"/>
  <c r="P829" i="5" s="1"/>
  <c r="AV829" i="5" s="1"/>
  <c r="R830" i="7"/>
  <c r="Z830" i="7" s="1"/>
  <c r="P830" i="5" s="1"/>
  <c r="AV830" i="5" s="1"/>
  <c r="R831" i="7"/>
  <c r="Z831" i="7" s="1"/>
  <c r="P831" i="5" s="1"/>
  <c r="AV831" i="5" s="1"/>
  <c r="R832" i="7"/>
  <c r="Z832" i="7" s="1"/>
  <c r="P832" i="5" s="1"/>
  <c r="AV832" i="5" s="1"/>
  <c r="R833" i="7"/>
  <c r="Z833" i="7" s="1"/>
  <c r="P833" i="5" s="1"/>
  <c r="AV833" i="5" s="1"/>
  <c r="R834" i="7"/>
  <c r="Z834" i="7" s="1"/>
  <c r="P834" i="5" s="1"/>
  <c r="AV834" i="5" s="1"/>
  <c r="R835" i="7"/>
  <c r="Z835" i="7" s="1"/>
  <c r="P835" i="5" s="1"/>
  <c r="AV835" i="5" s="1"/>
  <c r="R836" i="7"/>
  <c r="Z836" i="7" s="1"/>
  <c r="P836" i="5" s="1"/>
  <c r="AV836" i="5" s="1"/>
  <c r="R837" i="7"/>
  <c r="Z837" i="7" s="1"/>
  <c r="P837" i="5" s="1"/>
  <c r="AV837" i="5" s="1"/>
  <c r="R838" i="7"/>
  <c r="Z838" i="7" s="1"/>
  <c r="P838" i="5" s="1"/>
  <c r="AV838" i="5" s="1"/>
  <c r="R839" i="7"/>
  <c r="Z839" i="7" s="1"/>
  <c r="P839" i="5" s="1"/>
  <c r="AV839" i="5" s="1"/>
  <c r="R840" i="7"/>
  <c r="Z840" i="7" s="1"/>
  <c r="P840" i="5" s="1"/>
  <c r="AV840" i="5" s="1"/>
  <c r="R841" i="7"/>
  <c r="Z841" i="7" s="1"/>
  <c r="P841" i="5" s="1"/>
  <c r="AV841" i="5" s="1"/>
  <c r="R842" i="7"/>
  <c r="Z842" i="7" s="1"/>
  <c r="P842" i="5" s="1"/>
  <c r="AV842" i="5" s="1"/>
  <c r="R843" i="7"/>
  <c r="Z843" i="7" s="1"/>
  <c r="P843" i="5" s="1"/>
  <c r="AV843" i="5" s="1"/>
  <c r="R844" i="7"/>
  <c r="Z844" i="7" s="1"/>
  <c r="P844" i="5" s="1"/>
  <c r="AV844" i="5" s="1"/>
  <c r="R845" i="7"/>
  <c r="Z845" i="7" s="1"/>
  <c r="P845" i="5" s="1"/>
  <c r="AV845" i="5" s="1"/>
  <c r="R846" i="7"/>
  <c r="Z846" i="7" s="1"/>
  <c r="P846" i="5" s="1"/>
  <c r="AV846" i="5" s="1"/>
  <c r="R847" i="7"/>
  <c r="Z847" i="7" s="1"/>
  <c r="P847" i="5" s="1"/>
  <c r="AV847" i="5" s="1"/>
  <c r="R848" i="7"/>
  <c r="Z848" i="7" s="1"/>
  <c r="P848" i="5" s="1"/>
  <c r="AV848" i="5" s="1"/>
  <c r="R849" i="7"/>
  <c r="Z849" i="7" s="1"/>
  <c r="P849" i="5" s="1"/>
  <c r="AV849" i="5" s="1"/>
  <c r="R850" i="7"/>
  <c r="Z850" i="7" s="1"/>
  <c r="P850" i="5" s="1"/>
  <c r="AV850" i="5" s="1"/>
  <c r="R851" i="7"/>
  <c r="Z851" i="7" s="1"/>
  <c r="P851" i="5" s="1"/>
  <c r="AV851" i="5" s="1"/>
  <c r="R852" i="7"/>
  <c r="Z852" i="7" s="1"/>
  <c r="P852" i="5" s="1"/>
  <c r="AV852" i="5" s="1"/>
  <c r="R853" i="7"/>
  <c r="Z853" i="7" s="1"/>
  <c r="P853" i="5" s="1"/>
  <c r="AV853" i="5" s="1"/>
  <c r="R854" i="7"/>
  <c r="Z854" i="7" s="1"/>
  <c r="P854" i="5" s="1"/>
  <c r="AV854" i="5" s="1"/>
  <c r="R855" i="7"/>
  <c r="Z855" i="7" s="1"/>
  <c r="P855" i="5" s="1"/>
  <c r="AV855" i="5" s="1"/>
  <c r="R856" i="7"/>
  <c r="Z856" i="7" s="1"/>
  <c r="P856" i="5" s="1"/>
  <c r="AV856" i="5" s="1"/>
  <c r="R857" i="7"/>
  <c r="Z857" i="7" s="1"/>
  <c r="P857" i="5" s="1"/>
  <c r="AV857" i="5" s="1"/>
  <c r="R858" i="7"/>
  <c r="Z858" i="7" s="1"/>
  <c r="P858" i="5" s="1"/>
  <c r="AV858" i="5" s="1"/>
  <c r="R859" i="7"/>
  <c r="Z859" i="7" s="1"/>
  <c r="P859" i="5" s="1"/>
  <c r="AV859" i="5" s="1"/>
  <c r="R860" i="7"/>
  <c r="Z860" i="7" s="1"/>
  <c r="P860" i="5" s="1"/>
  <c r="AV860" i="5" s="1"/>
  <c r="R861" i="7"/>
  <c r="Z861" i="7" s="1"/>
  <c r="P861" i="5" s="1"/>
  <c r="AV861" i="5" s="1"/>
  <c r="R862" i="7"/>
  <c r="Z862" i="7" s="1"/>
  <c r="P862" i="5" s="1"/>
  <c r="AV862" i="5" s="1"/>
  <c r="R863" i="7"/>
  <c r="Z863" i="7" s="1"/>
  <c r="P863" i="5" s="1"/>
  <c r="AV863" i="5" s="1"/>
  <c r="R864" i="7"/>
  <c r="Z864" i="7" s="1"/>
  <c r="P864" i="5" s="1"/>
  <c r="AV864" i="5" s="1"/>
  <c r="R865" i="7"/>
  <c r="Z865" i="7" s="1"/>
  <c r="P865" i="5" s="1"/>
  <c r="AV865" i="5" s="1"/>
  <c r="R866" i="7"/>
  <c r="Z866" i="7" s="1"/>
  <c r="P866" i="5" s="1"/>
  <c r="AV866" i="5" s="1"/>
  <c r="R867" i="7"/>
  <c r="Z867" i="7" s="1"/>
  <c r="P867" i="5" s="1"/>
  <c r="AV867" i="5" s="1"/>
  <c r="R868" i="7"/>
  <c r="Z868" i="7" s="1"/>
  <c r="P868" i="5" s="1"/>
  <c r="AV868" i="5" s="1"/>
  <c r="R869" i="7"/>
  <c r="Z869" i="7" s="1"/>
  <c r="P869" i="5" s="1"/>
  <c r="AV869" i="5" s="1"/>
  <c r="R870" i="7"/>
  <c r="Z870" i="7" s="1"/>
  <c r="P870" i="5" s="1"/>
  <c r="AV870" i="5" s="1"/>
  <c r="R871" i="7"/>
  <c r="Z871" i="7" s="1"/>
  <c r="P871" i="5" s="1"/>
  <c r="AV871" i="5" s="1"/>
  <c r="R872" i="7"/>
  <c r="Z872" i="7" s="1"/>
  <c r="P872" i="5" s="1"/>
  <c r="AV872" i="5" s="1"/>
  <c r="R873" i="7"/>
  <c r="Z873" i="7" s="1"/>
  <c r="P873" i="5" s="1"/>
  <c r="AV873" i="5" s="1"/>
  <c r="R874" i="7"/>
  <c r="Z874" i="7" s="1"/>
  <c r="P874" i="5" s="1"/>
  <c r="AV874" i="5" s="1"/>
  <c r="R875" i="7"/>
  <c r="Z875" i="7" s="1"/>
  <c r="P875" i="5" s="1"/>
  <c r="AV875" i="5" s="1"/>
  <c r="R876" i="7"/>
  <c r="Z876" i="7" s="1"/>
  <c r="P876" i="5" s="1"/>
  <c r="AV876" i="5" s="1"/>
  <c r="R877" i="7"/>
  <c r="Z877" i="7" s="1"/>
  <c r="P877" i="5" s="1"/>
  <c r="AV877" i="5" s="1"/>
  <c r="R878" i="7"/>
  <c r="Z878" i="7" s="1"/>
  <c r="P878" i="5" s="1"/>
  <c r="AV878" i="5" s="1"/>
  <c r="R879" i="7"/>
  <c r="Z879" i="7" s="1"/>
  <c r="P879" i="5" s="1"/>
  <c r="AV879" i="5" s="1"/>
  <c r="R880" i="7"/>
  <c r="Z880" i="7" s="1"/>
  <c r="P880" i="5" s="1"/>
  <c r="AV880" i="5" s="1"/>
  <c r="R881" i="7"/>
  <c r="Z881" i="7" s="1"/>
  <c r="P881" i="5" s="1"/>
  <c r="AV881" i="5" s="1"/>
  <c r="R882" i="7"/>
  <c r="Z882" i="7" s="1"/>
  <c r="P882" i="5" s="1"/>
  <c r="AV882" i="5" s="1"/>
  <c r="R883" i="7"/>
  <c r="Z883" i="7" s="1"/>
  <c r="P883" i="5" s="1"/>
  <c r="AV883" i="5" s="1"/>
  <c r="R884" i="7"/>
  <c r="Z884" i="7" s="1"/>
  <c r="P884" i="5" s="1"/>
  <c r="AV884" i="5" s="1"/>
  <c r="R885" i="7"/>
  <c r="Z885" i="7" s="1"/>
  <c r="P885" i="5" s="1"/>
  <c r="AV885" i="5" s="1"/>
  <c r="R886" i="7"/>
  <c r="Z886" i="7" s="1"/>
  <c r="P886" i="5" s="1"/>
  <c r="AV886" i="5" s="1"/>
  <c r="R887" i="7"/>
  <c r="Z887" i="7" s="1"/>
  <c r="P887" i="5" s="1"/>
  <c r="AV887" i="5" s="1"/>
  <c r="R888" i="7"/>
  <c r="Z888" i="7" s="1"/>
  <c r="P888" i="5" s="1"/>
  <c r="AV888" i="5" s="1"/>
  <c r="R889" i="7"/>
  <c r="Z889" i="7" s="1"/>
  <c r="P889" i="5" s="1"/>
  <c r="AV889" i="5" s="1"/>
  <c r="R890" i="7"/>
  <c r="Z890" i="7" s="1"/>
  <c r="P890" i="5" s="1"/>
  <c r="AV890" i="5" s="1"/>
  <c r="R891" i="7"/>
  <c r="Z891" i="7" s="1"/>
  <c r="P891" i="5" s="1"/>
  <c r="AV891" i="5" s="1"/>
  <c r="R892" i="7"/>
  <c r="Z892" i="7" s="1"/>
  <c r="P892" i="5" s="1"/>
  <c r="AV892" i="5" s="1"/>
  <c r="R893" i="7"/>
  <c r="Z893" i="7" s="1"/>
  <c r="P893" i="5" s="1"/>
  <c r="AV893" i="5" s="1"/>
  <c r="R894" i="7"/>
  <c r="Z894" i="7" s="1"/>
  <c r="P894" i="5" s="1"/>
  <c r="AV894" i="5" s="1"/>
  <c r="R895" i="7"/>
  <c r="Z895" i="7" s="1"/>
  <c r="P895" i="5" s="1"/>
  <c r="AV895" i="5" s="1"/>
  <c r="R896" i="7"/>
  <c r="Z896" i="7" s="1"/>
  <c r="P896" i="5" s="1"/>
  <c r="AV896" i="5" s="1"/>
  <c r="R897" i="7"/>
  <c r="Z897" i="7" s="1"/>
  <c r="P897" i="5" s="1"/>
  <c r="AV897" i="5" s="1"/>
  <c r="R898" i="7"/>
  <c r="Z898" i="7" s="1"/>
  <c r="P898" i="5" s="1"/>
  <c r="AV898" i="5" s="1"/>
  <c r="R899" i="7"/>
  <c r="Z899" i="7" s="1"/>
  <c r="P899" i="5" s="1"/>
  <c r="AV899" i="5" s="1"/>
  <c r="R900" i="7"/>
  <c r="Z900" i="7" s="1"/>
  <c r="P900" i="5" s="1"/>
  <c r="AV900" i="5" s="1"/>
  <c r="R901" i="7"/>
  <c r="Z901" i="7" s="1"/>
  <c r="P901" i="5" s="1"/>
  <c r="AV901" i="5" s="1"/>
  <c r="R902" i="7"/>
  <c r="Z902" i="7" s="1"/>
  <c r="P902" i="5" s="1"/>
  <c r="AV902" i="5" s="1"/>
  <c r="R903" i="7"/>
  <c r="Z903" i="7" s="1"/>
  <c r="P903" i="5" s="1"/>
  <c r="AV903" i="5" s="1"/>
  <c r="R904" i="7"/>
  <c r="Z904" i="7" s="1"/>
  <c r="P904" i="5" s="1"/>
  <c r="AV904" i="5" s="1"/>
  <c r="R905" i="7"/>
  <c r="Z905" i="7" s="1"/>
  <c r="P905" i="5" s="1"/>
  <c r="AV905" i="5" s="1"/>
  <c r="R906" i="7"/>
  <c r="Z906" i="7" s="1"/>
  <c r="P906" i="5" s="1"/>
  <c r="AV906" i="5" s="1"/>
  <c r="R907" i="7"/>
  <c r="Z907" i="7" s="1"/>
  <c r="P907" i="5" s="1"/>
  <c r="AV907" i="5" s="1"/>
  <c r="R908" i="7"/>
  <c r="Z908" i="7" s="1"/>
  <c r="P908" i="5" s="1"/>
  <c r="AV908" i="5" s="1"/>
  <c r="R909" i="7"/>
  <c r="Z909" i="7" s="1"/>
  <c r="P909" i="5" s="1"/>
  <c r="AV909" i="5" s="1"/>
  <c r="R910" i="7"/>
  <c r="Z910" i="7" s="1"/>
  <c r="P910" i="5" s="1"/>
  <c r="AV910" i="5" s="1"/>
  <c r="R911" i="7"/>
  <c r="Z911" i="7" s="1"/>
  <c r="P911" i="5" s="1"/>
  <c r="AV911" i="5" s="1"/>
  <c r="R912" i="7"/>
  <c r="Z912" i="7" s="1"/>
  <c r="P912" i="5" s="1"/>
  <c r="AV912" i="5" s="1"/>
  <c r="R913" i="7"/>
  <c r="Z913" i="7" s="1"/>
  <c r="P913" i="5" s="1"/>
  <c r="AV913" i="5" s="1"/>
  <c r="R914" i="7"/>
  <c r="Z914" i="7" s="1"/>
  <c r="P914" i="5" s="1"/>
  <c r="AV914" i="5" s="1"/>
  <c r="R915" i="7"/>
  <c r="Z915" i="7" s="1"/>
  <c r="P915" i="5" s="1"/>
  <c r="AV915" i="5" s="1"/>
  <c r="R916" i="7"/>
  <c r="Z916" i="7" s="1"/>
  <c r="P916" i="5" s="1"/>
  <c r="AV916" i="5" s="1"/>
  <c r="R917" i="7"/>
  <c r="Z917" i="7" s="1"/>
  <c r="P917" i="5" s="1"/>
  <c r="AV917" i="5" s="1"/>
  <c r="R918" i="7"/>
  <c r="Z918" i="7" s="1"/>
  <c r="P918" i="5" s="1"/>
  <c r="AV918" i="5" s="1"/>
  <c r="R919" i="7"/>
  <c r="Z919" i="7" s="1"/>
  <c r="P919" i="5" s="1"/>
  <c r="AV919" i="5" s="1"/>
  <c r="R920" i="7"/>
  <c r="Z920" i="7" s="1"/>
  <c r="P920" i="5" s="1"/>
  <c r="AV920" i="5" s="1"/>
  <c r="R921" i="7"/>
  <c r="Z921" i="7" s="1"/>
  <c r="P921" i="5" s="1"/>
  <c r="AV921" i="5" s="1"/>
  <c r="R922" i="7"/>
  <c r="Z922" i="7" s="1"/>
  <c r="P922" i="5" s="1"/>
  <c r="AV922" i="5" s="1"/>
  <c r="R923" i="7"/>
  <c r="Z923" i="7" s="1"/>
  <c r="P923" i="5" s="1"/>
  <c r="AV923" i="5" s="1"/>
  <c r="R924" i="7"/>
  <c r="Z924" i="7" s="1"/>
  <c r="P924" i="5" s="1"/>
  <c r="AV924" i="5" s="1"/>
  <c r="R925" i="7"/>
  <c r="Z925" i="7" s="1"/>
  <c r="P925" i="5" s="1"/>
  <c r="AV925" i="5" s="1"/>
  <c r="R926" i="7"/>
  <c r="Z926" i="7" s="1"/>
  <c r="P926" i="5" s="1"/>
  <c r="AV926" i="5" s="1"/>
  <c r="R927" i="7"/>
  <c r="Z927" i="7" s="1"/>
  <c r="P927" i="5" s="1"/>
  <c r="AV927" i="5" s="1"/>
  <c r="R928" i="7"/>
  <c r="Z928" i="7" s="1"/>
  <c r="P928" i="5" s="1"/>
  <c r="AV928" i="5" s="1"/>
  <c r="R929" i="7"/>
  <c r="Z929" i="7" s="1"/>
  <c r="P929" i="5" s="1"/>
  <c r="AV929" i="5" s="1"/>
  <c r="R930" i="7"/>
  <c r="Z930" i="7" s="1"/>
  <c r="P930" i="5" s="1"/>
  <c r="AV930" i="5" s="1"/>
  <c r="R931" i="7"/>
  <c r="Z931" i="7" s="1"/>
  <c r="P931" i="5" s="1"/>
  <c r="AV931" i="5" s="1"/>
  <c r="R932" i="7"/>
  <c r="Z932" i="7" s="1"/>
  <c r="P932" i="5" s="1"/>
  <c r="AV932" i="5" s="1"/>
  <c r="R933" i="7"/>
  <c r="Z933" i="7" s="1"/>
  <c r="P933" i="5" s="1"/>
  <c r="AV933" i="5" s="1"/>
  <c r="R934" i="7"/>
  <c r="Z934" i="7" s="1"/>
  <c r="P934" i="5" s="1"/>
  <c r="AV934" i="5" s="1"/>
  <c r="R935" i="7"/>
  <c r="Z935" i="7" s="1"/>
  <c r="P935" i="5" s="1"/>
  <c r="AV935" i="5" s="1"/>
  <c r="R936" i="7"/>
  <c r="Z936" i="7" s="1"/>
  <c r="P936" i="5" s="1"/>
  <c r="AV936" i="5" s="1"/>
  <c r="R937" i="7"/>
  <c r="Z937" i="7" s="1"/>
  <c r="P937" i="5" s="1"/>
  <c r="AV937" i="5" s="1"/>
  <c r="R938" i="7"/>
  <c r="Z938" i="7" s="1"/>
  <c r="P938" i="5" s="1"/>
  <c r="AV938" i="5" s="1"/>
  <c r="R939" i="7"/>
  <c r="Z939" i="7" s="1"/>
  <c r="P939" i="5" s="1"/>
  <c r="AV939" i="5" s="1"/>
  <c r="R940" i="7"/>
  <c r="Z940" i="7" s="1"/>
  <c r="P940" i="5" s="1"/>
  <c r="AV940" i="5" s="1"/>
  <c r="R941" i="7"/>
  <c r="Z941" i="7" s="1"/>
  <c r="P941" i="5" s="1"/>
  <c r="AV941" i="5" s="1"/>
  <c r="R942" i="7"/>
  <c r="Z942" i="7" s="1"/>
  <c r="P942" i="5" s="1"/>
  <c r="AV942" i="5" s="1"/>
  <c r="R943" i="7"/>
  <c r="Z943" i="7" s="1"/>
  <c r="P943" i="5" s="1"/>
  <c r="AV943" i="5" s="1"/>
  <c r="R944" i="7"/>
  <c r="Z944" i="7" s="1"/>
  <c r="P944" i="5" s="1"/>
  <c r="AV944" i="5" s="1"/>
  <c r="R945" i="7"/>
  <c r="Z945" i="7" s="1"/>
  <c r="P945" i="5" s="1"/>
  <c r="AV945" i="5" s="1"/>
  <c r="R946" i="7"/>
  <c r="Z946" i="7" s="1"/>
  <c r="P946" i="5" s="1"/>
  <c r="AV946" i="5" s="1"/>
  <c r="R947" i="7"/>
  <c r="Z947" i="7" s="1"/>
  <c r="P947" i="5" s="1"/>
  <c r="AV947" i="5" s="1"/>
  <c r="R948" i="7"/>
  <c r="Z948" i="7" s="1"/>
  <c r="P948" i="5" s="1"/>
  <c r="AV948" i="5" s="1"/>
  <c r="R949" i="7"/>
  <c r="Z949" i="7" s="1"/>
  <c r="P949" i="5" s="1"/>
  <c r="AV949" i="5" s="1"/>
  <c r="R950" i="7"/>
  <c r="Z950" i="7" s="1"/>
  <c r="P950" i="5" s="1"/>
  <c r="AV950" i="5" s="1"/>
  <c r="R951" i="7"/>
  <c r="Z951" i="7" s="1"/>
  <c r="P951" i="5" s="1"/>
  <c r="AV951" i="5" s="1"/>
  <c r="R952" i="7"/>
  <c r="Z952" i="7" s="1"/>
  <c r="P952" i="5" s="1"/>
  <c r="AV952" i="5" s="1"/>
  <c r="R953" i="7"/>
  <c r="Z953" i="7" s="1"/>
  <c r="P953" i="5" s="1"/>
  <c r="AV953" i="5" s="1"/>
  <c r="R954" i="7"/>
  <c r="Z954" i="7" s="1"/>
  <c r="P954" i="5" s="1"/>
  <c r="AV954" i="5" s="1"/>
  <c r="R955" i="7"/>
  <c r="Z955" i="7" s="1"/>
  <c r="P955" i="5" s="1"/>
  <c r="AV955" i="5" s="1"/>
  <c r="R956" i="7"/>
  <c r="Z956" i="7" s="1"/>
  <c r="P956" i="5" s="1"/>
  <c r="AV956" i="5" s="1"/>
  <c r="R957" i="7"/>
  <c r="Z957" i="7" s="1"/>
  <c r="P957" i="5" s="1"/>
  <c r="AV957" i="5" s="1"/>
  <c r="R958" i="7"/>
  <c r="Z958" i="7" s="1"/>
  <c r="P958" i="5" s="1"/>
  <c r="AV958" i="5" s="1"/>
  <c r="R959" i="7"/>
  <c r="Z959" i="7" s="1"/>
  <c r="P959" i="5" s="1"/>
  <c r="AV959" i="5" s="1"/>
  <c r="R960" i="7"/>
  <c r="Z960" i="7" s="1"/>
  <c r="P960" i="5" s="1"/>
  <c r="AV960" i="5" s="1"/>
  <c r="R961" i="7"/>
  <c r="Z961" i="7" s="1"/>
  <c r="P961" i="5" s="1"/>
  <c r="AV961" i="5" s="1"/>
  <c r="R962" i="7"/>
  <c r="Z962" i="7" s="1"/>
  <c r="P962" i="5" s="1"/>
  <c r="AV962" i="5" s="1"/>
  <c r="R963" i="7"/>
  <c r="Z963" i="7" s="1"/>
  <c r="P963" i="5" s="1"/>
  <c r="AV963" i="5" s="1"/>
  <c r="R964" i="7"/>
  <c r="Z964" i="7" s="1"/>
  <c r="P964" i="5" s="1"/>
  <c r="AV964" i="5" s="1"/>
  <c r="R965" i="7"/>
  <c r="Z965" i="7" s="1"/>
  <c r="P965" i="5" s="1"/>
  <c r="AV965" i="5" s="1"/>
  <c r="R966" i="7"/>
  <c r="Z966" i="7" s="1"/>
  <c r="P966" i="5" s="1"/>
  <c r="AV966" i="5" s="1"/>
  <c r="R967" i="7"/>
  <c r="Z967" i="7" s="1"/>
  <c r="P967" i="5" s="1"/>
  <c r="AV967" i="5" s="1"/>
  <c r="R968" i="7"/>
  <c r="Z968" i="7" s="1"/>
  <c r="P968" i="5" s="1"/>
  <c r="AV968" i="5" s="1"/>
  <c r="R969" i="7"/>
  <c r="Z969" i="7" s="1"/>
  <c r="P969" i="5" s="1"/>
  <c r="AV969" i="5" s="1"/>
  <c r="R970" i="7"/>
  <c r="Z970" i="7" s="1"/>
  <c r="P970" i="5" s="1"/>
  <c r="AV970" i="5" s="1"/>
  <c r="R971" i="7"/>
  <c r="Z971" i="7" s="1"/>
  <c r="P971" i="5" s="1"/>
  <c r="AV971" i="5" s="1"/>
  <c r="R972" i="7"/>
  <c r="Z972" i="7" s="1"/>
  <c r="P972" i="5" s="1"/>
  <c r="AV972" i="5" s="1"/>
  <c r="R973" i="7"/>
  <c r="Z973" i="7" s="1"/>
  <c r="P973" i="5" s="1"/>
  <c r="AV973" i="5" s="1"/>
  <c r="R974" i="7"/>
  <c r="Z974" i="7" s="1"/>
  <c r="P974" i="5" s="1"/>
  <c r="AV974" i="5" s="1"/>
  <c r="R975" i="7"/>
  <c r="Z975" i="7" s="1"/>
  <c r="P975" i="5" s="1"/>
  <c r="AV975" i="5" s="1"/>
  <c r="R976" i="7"/>
  <c r="Z976" i="7" s="1"/>
  <c r="P976" i="5" s="1"/>
  <c r="AV976" i="5" s="1"/>
  <c r="R977" i="7"/>
  <c r="Z977" i="7" s="1"/>
  <c r="P977" i="5" s="1"/>
  <c r="AV977" i="5" s="1"/>
  <c r="R978" i="7"/>
  <c r="Z978" i="7" s="1"/>
  <c r="P978" i="5" s="1"/>
  <c r="AV978" i="5" s="1"/>
  <c r="R979" i="7"/>
  <c r="Z979" i="7" s="1"/>
  <c r="P979" i="5" s="1"/>
  <c r="AV979" i="5" s="1"/>
  <c r="R980" i="7"/>
  <c r="Z980" i="7" s="1"/>
  <c r="P980" i="5" s="1"/>
  <c r="AV980" i="5" s="1"/>
  <c r="R981" i="7"/>
  <c r="Z981" i="7" s="1"/>
  <c r="P981" i="5" s="1"/>
  <c r="AV981" i="5" s="1"/>
  <c r="R982" i="7"/>
  <c r="Z982" i="7" s="1"/>
  <c r="P982" i="5" s="1"/>
  <c r="AV982" i="5" s="1"/>
  <c r="R983" i="7"/>
  <c r="Z983" i="7" s="1"/>
  <c r="P983" i="5" s="1"/>
  <c r="AV983" i="5" s="1"/>
  <c r="R984" i="7"/>
  <c r="Z984" i="7" s="1"/>
  <c r="P984" i="5" s="1"/>
  <c r="AV984" i="5" s="1"/>
  <c r="R985" i="7"/>
  <c r="Z985" i="7" s="1"/>
  <c r="P985" i="5" s="1"/>
  <c r="AV985" i="5" s="1"/>
  <c r="R986" i="7"/>
  <c r="Z986" i="7" s="1"/>
  <c r="P986" i="5" s="1"/>
  <c r="AV986" i="5" s="1"/>
  <c r="R987" i="7"/>
  <c r="Z987" i="7" s="1"/>
  <c r="P987" i="5" s="1"/>
  <c r="AV987" i="5" s="1"/>
  <c r="R988" i="7"/>
  <c r="Z988" i="7" s="1"/>
  <c r="P988" i="5" s="1"/>
  <c r="AV988" i="5" s="1"/>
  <c r="R989" i="7"/>
  <c r="Z989" i="7" s="1"/>
  <c r="P989" i="5" s="1"/>
  <c r="AV989" i="5" s="1"/>
  <c r="R990" i="7"/>
  <c r="Z990" i="7" s="1"/>
  <c r="P990" i="5" s="1"/>
  <c r="AV990" i="5" s="1"/>
  <c r="R991" i="7"/>
  <c r="Z991" i="7" s="1"/>
  <c r="P991" i="5" s="1"/>
  <c r="AV991" i="5" s="1"/>
  <c r="R992" i="7"/>
  <c r="Z992" i="7" s="1"/>
  <c r="P992" i="5" s="1"/>
  <c r="AV992" i="5" s="1"/>
  <c r="R993" i="7"/>
  <c r="Z993" i="7" s="1"/>
  <c r="P993" i="5" s="1"/>
  <c r="AV993" i="5" s="1"/>
  <c r="R994" i="7"/>
  <c r="Z994" i="7" s="1"/>
  <c r="P994" i="5" s="1"/>
  <c r="AV994" i="5" s="1"/>
  <c r="R995" i="7"/>
  <c r="Z995" i="7" s="1"/>
  <c r="P995" i="5" s="1"/>
  <c r="AV995" i="5" s="1"/>
  <c r="R996" i="7"/>
  <c r="Z996" i="7" s="1"/>
  <c r="P996" i="5" s="1"/>
  <c r="AV996" i="5" s="1"/>
  <c r="R997" i="7"/>
  <c r="Z997" i="7" s="1"/>
  <c r="P997" i="5" s="1"/>
  <c r="AV997" i="5" s="1"/>
  <c r="R998" i="7"/>
  <c r="Z998" i="7" s="1"/>
  <c r="P998" i="5" s="1"/>
  <c r="AV998" i="5" s="1"/>
  <c r="R999" i="7"/>
  <c r="Z999" i="7" s="1"/>
  <c r="P999" i="5" s="1"/>
  <c r="AV999" i="5" s="1"/>
  <c r="R1000" i="7"/>
  <c r="Z1000" i="7" s="1"/>
  <c r="P1000" i="5" s="1"/>
  <c r="AV1000" i="5" s="1"/>
  <c r="R1001" i="7"/>
  <c r="Z1001" i="7" s="1"/>
  <c r="P1001" i="5" s="1"/>
  <c r="AV1001" i="5" s="1"/>
  <c r="R1002" i="7"/>
  <c r="Z1002" i="7" s="1"/>
  <c r="P1002" i="5" s="1"/>
  <c r="AV1002" i="5" s="1"/>
  <c r="R1003" i="7"/>
  <c r="Z1003" i="7" s="1"/>
  <c r="P1003" i="5" s="1"/>
  <c r="AV1003" i="5" s="1"/>
  <c r="R1004" i="7"/>
  <c r="Z1004" i="7" s="1"/>
  <c r="P1004" i="5" s="1"/>
  <c r="AV1004" i="5" s="1"/>
  <c r="R1005" i="7"/>
  <c r="Z1005" i="7" s="1"/>
  <c r="P1005" i="5" s="1"/>
  <c r="AV1005" i="5" s="1"/>
  <c r="R1006" i="7"/>
  <c r="Z1006" i="7" s="1"/>
  <c r="P1006" i="5" s="1"/>
  <c r="AV1006" i="5" s="1"/>
  <c r="R1007" i="7"/>
  <c r="Z1007" i="7" s="1"/>
  <c r="P1007" i="5" s="1"/>
  <c r="AV1007" i="5" s="1"/>
  <c r="R1008" i="7"/>
  <c r="Z1008" i="7" s="1"/>
  <c r="P1008" i="5" s="1"/>
  <c r="AV1008" i="5" s="1"/>
  <c r="R1009" i="7"/>
  <c r="Z1009" i="7" s="1"/>
  <c r="P1009" i="5" s="1"/>
  <c r="AV1009" i="5" s="1"/>
  <c r="R1010" i="7"/>
  <c r="Z1010" i="7" s="1"/>
  <c r="P1010" i="5" s="1"/>
  <c r="AV1010" i="5" s="1"/>
  <c r="R1011" i="7"/>
  <c r="Z1011" i="7" s="1"/>
  <c r="P1011" i="5" s="1"/>
  <c r="AV1011" i="5" s="1"/>
  <c r="R1012" i="7"/>
  <c r="Z1012" i="7" s="1"/>
  <c r="P1012" i="5" s="1"/>
  <c r="AV1012" i="5" s="1"/>
  <c r="R1013" i="7"/>
  <c r="Z1013" i="7" s="1"/>
  <c r="P1013" i="5" s="1"/>
  <c r="AV1013" i="5" s="1"/>
  <c r="R1014" i="7"/>
  <c r="Z1014" i="7" s="1"/>
  <c r="P1014" i="5" s="1"/>
  <c r="AV1014" i="5" s="1"/>
  <c r="R1015" i="7"/>
  <c r="Z1015" i="7" s="1"/>
  <c r="P1015" i="5" s="1"/>
  <c r="AV1015" i="5" s="1"/>
  <c r="R1016" i="7"/>
  <c r="Z1016" i="7" s="1"/>
  <c r="P1016" i="5" s="1"/>
  <c r="AV1016" i="5" s="1"/>
  <c r="R1017" i="7"/>
  <c r="Z1017" i="7" s="1"/>
  <c r="P1017" i="5" s="1"/>
  <c r="AV1017" i="5" s="1"/>
  <c r="R1018" i="7"/>
  <c r="Z1018" i="7" s="1"/>
  <c r="P1018" i="5" s="1"/>
  <c r="AV1018" i="5" s="1"/>
  <c r="R1019" i="7"/>
  <c r="Z1019" i="7" s="1"/>
  <c r="P1019" i="5" s="1"/>
  <c r="AV1019" i="5" s="1"/>
  <c r="R1020" i="7"/>
  <c r="Z1020" i="7" s="1"/>
  <c r="P1020" i="5" s="1"/>
  <c r="AV1020" i="5" s="1"/>
  <c r="R1021" i="7"/>
  <c r="Z1021" i="7" s="1"/>
  <c r="P1021" i="5" s="1"/>
  <c r="AV1021" i="5" s="1"/>
  <c r="R1022" i="7"/>
  <c r="Z1022" i="7" s="1"/>
  <c r="P1022" i="5" s="1"/>
  <c r="AV1022" i="5" s="1"/>
  <c r="R1023" i="7"/>
  <c r="Z1023" i="7" s="1"/>
  <c r="P1023" i="5" s="1"/>
  <c r="AV1023" i="5" s="1"/>
  <c r="R1024" i="7"/>
  <c r="Z1024" i="7" s="1"/>
  <c r="P1024" i="5" s="1"/>
  <c r="AV1024" i="5" s="1"/>
  <c r="R1025" i="7"/>
  <c r="Z1025" i="7" s="1"/>
  <c r="P1025" i="5" s="1"/>
  <c r="AV1025" i="5" s="1"/>
  <c r="R1026" i="7"/>
  <c r="Z1026" i="7" s="1"/>
  <c r="P1026" i="5" s="1"/>
  <c r="AV1026" i="5" s="1"/>
  <c r="R1027" i="7"/>
  <c r="Z1027" i="7" s="1"/>
  <c r="P1027" i="5" s="1"/>
  <c r="AV1027" i="5" s="1"/>
  <c r="R1028" i="7"/>
  <c r="Z1028" i="7" s="1"/>
  <c r="P1028" i="5" s="1"/>
  <c r="AV1028" i="5" s="1"/>
  <c r="R1029" i="7"/>
  <c r="Z1029" i="7" s="1"/>
  <c r="P1029" i="5" s="1"/>
  <c r="AV1029" i="5" s="1"/>
  <c r="R1030" i="7"/>
  <c r="Z1030" i="7" s="1"/>
  <c r="P1030" i="5" s="1"/>
  <c r="AV1030" i="5" s="1"/>
  <c r="R1031" i="7"/>
  <c r="Z1031" i="7" s="1"/>
  <c r="P1031" i="5" s="1"/>
  <c r="AV1031" i="5" s="1"/>
  <c r="R1032" i="7"/>
  <c r="Z1032" i="7" s="1"/>
  <c r="P1032" i="5" s="1"/>
  <c r="AV1032" i="5" s="1"/>
  <c r="R1033" i="7"/>
  <c r="Z1033" i="7" s="1"/>
  <c r="P1033" i="5" s="1"/>
  <c r="AV1033" i="5" s="1"/>
  <c r="R1034" i="7"/>
  <c r="Z1034" i="7" s="1"/>
  <c r="P1034" i="5" s="1"/>
  <c r="AV1034" i="5" s="1"/>
  <c r="R1035" i="7"/>
  <c r="Z1035" i="7" s="1"/>
  <c r="P1035" i="5" s="1"/>
  <c r="AV1035" i="5" s="1"/>
  <c r="R1036" i="7"/>
  <c r="Z1036" i="7" s="1"/>
  <c r="P1036" i="5" s="1"/>
  <c r="AV1036" i="5" s="1"/>
  <c r="R1037" i="7"/>
  <c r="Z1037" i="7" s="1"/>
  <c r="P1037" i="5" s="1"/>
  <c r="AV1037" i="5" s="1"/>
  <c r="R1038" i="7"/>
  <c r="Z1038" i="7" s="1"/>
  <c r="P1038" i="5" s="1"/>
  <c r="AV1038" i="5" s="1"/>
  <c r="R1039" i="7"/>
  <c r="Z1039" i="7" s="1"/>
  <c r="P1039" i="5" s="1"/>
  <c r="AV1039" i="5" s="1"/>
  <c r="R1040" i="7"/>
  <c r="Z1040" i="7" s="1"/>
  <c r="P1040" i="5" s="1"/>
  <c r="AV1040" i="5" s="1"/>
  <c r="R1041" i="7"/>
  <c r="Z1041" i="7" s="1"/>
  <c r="P1041" i="5" s="1"/>
  <c r="AV1041" i="5" s="1"/>
  <c r="R1042" i="7"/>
  <c r="Z1042" i="7" s="1"/>
  <c r="P1042" i="5" s="1"/>
  <c r="AV1042" i="5" s="1"/>
  <c r="R1043" i="7"/>
  <c r="Z1043" i="7" s="1"/>
  <c r="P1043" i="5" s="1"/>
  <c r="AV1043" i="5" s="1"/>
  <c r="R1044" i="7"/>
  <c r="Z1044" i="7" s="1"/>
  <c r="P1044" i="5" s="1"/>
  <c r="AV1044" i="5" s="1"/>
  <c r="R1045" i="7"/>
  <c r="Z1045" i="7" s="1"/>
  <c r="P1045" i="5" s="1"/>
  <c r="AV1045" i="5" s="1"/>
  <c r="R1046" i="7"/>
  <c r="Z1046" i="7" s="1"/>
  <c r="P1046" i="5" s="1"/>
  <c r="AV1046" i="5" s="1"/>
  <c r="R1047" i="7"/>
  <c r="Z1047" i="7" s="1"/>
  <c r="P1047" i="5" s="1"/>
  <c r="AV1047" i="5" s="1"/>
  <c r="R1048" i="7"/>
  <c r="Z1048" i="7" s="1"/>
  <c r="P1048" i="5" s="1"/>
  <c r="AV1048" i="5" s="1"/>
  <c r="R1049" i="7"/>
  <c r="Z1049" i="7" s="1"/>
  <c r="P1049" i="5" s="1"/>
  <c r="AV1049" i="5" s="1"/>
  <c r="R1050" i="7"/>
  <c r="Z1050" i="7" s="1"/>
  <c r="P1050" i="5" s="1"/>
  <c r="AV1050" i="5" s="1"/>
  <c r="R1051" i="7"/>
  <c r="Z1051" i="7" s="1"/>
  <c r="P1051" i="5" s="1"/>
  <c r="AV1051" i="5" s="1"/>
  <c r="R1052" i="7"/>
  <c r="Z1052" i="7" s="1"/>
  <c r="P1052" i="5" s="1"/>
  <c r="AV1052" i="5" s="1"/>
  <c r="R1053" i="7"/>
  <c r="Z1053" i="7" s="1"/>
  <c r="P1053" i="5" s="1"/>
  <c r="AV1053" i="5" s="1"/>
  <c r="R1054" i="7"/>
  <c r="Z1054" i="7" s="1"/>
  <c r="P1054" i="5" s="1"/>
  <c r="AV1054" i="5" s="1"/>
  <c r="R1055" i="7"/>
  <c r="Z1055" i="7" s="1"/>
  <c r="P1055" i="5" s="1"/>
  <c r="AV1055" i="5" s="1"/>
  <c r="R1056" i="7"/>
  <c r="Z1056" i="7" s="1"/>
  <c r="P1056" i="5" s="1"/>
  <c r="AV1056" i="5" s="1"/>
  <c r="R1057" i="7"/>
  <c r="Z1057" i="7" s="1"/>
  <c r="P1057" i="5" s="1"/>
  <c r="AV1057" i="5" s="1"/>
  <c r="R1058" i="7"/>
  <c r="Z1058" i="7" s="1"/>
  <c r="P1058" i="5" s="1"/>
  <c r="AV1058" i="5" s="1"/>
  <c r="R1059" i="7"/>
  <c r="Z1059" i="7" s="1"/>
  <c r="P1059" i="5" s="1"/>
  <c r="AV1059" i="5" s="1"/>
  <c r="R1060" i="7"/>
  <c r="Z1060" i="7" s="1"/>
  <c r="P1060" i="5" s="1"/>
  <c r="AV1060" i="5" s="1"/>
  <c r="R1061" i="7"/>
  <c r="Z1061" i="7" s="1"/>
  <c r="P1061" i="5" s="1"/>
  <c r="AV1061" i="5" s="1"/>
  <c r="R1062" i="7"/>
  <c r="Z1062" i="7" s="1"/>
  <c r="P1062" i="5" s="1"/>
  <c r="AV1062" i="5" s="1"/>
  <c r="R1063" i="7"/>
  <c r="Z1063" i="7" s="1"/>
  <c r="P1063" i="5" s="1"/>
  <c r="AV1063" i="5" s="1"/>
  <c r="R1064" i="7"/>
  <c r="Z1064" i="7" s="1"/>
  <c r="P1064" i="5" s="1"/>
  <c r="AV1064" i="5" s="1"/>
  <c r="R1065" i="7"/>
  <c r="Z1065" i="7" s="1"/>
  <c r="P1065" i="5" s="1"/>
  <c r="AV1065" i="5" s="1"/>
  <c r="R1066" i="7"/>
  <c r="Z1066" i="7" s="1"/>
  <c r="P1066" i="5" s="1"/>
  <c r="AV1066" i="5" s="1"/>
  <c r="R1067" i="7"/>
  <c r="Z1067" i="7" s="1"/>
  <c r="P1067" i="5" s="1"/>
  <c r="AV1067" i="5" s="1"/>
  <c r="R1068" i="7"/>
  <c r="Z1068" i="7" s="1"/>
  <c r="P1068" i="5" s="1"/>
  <c r="AV1068" i="5" s="1"/>
  <c r="R1069" i="7"/>
  <c r="Z1069" i="7" s="1"/>
  <c r="P1069" i="5" s="1"/>
  <c r="AV1069" i="5" s="1"/>
  <c r="R1070" i="7"/>
  <c r="Z1070" i="7" s="1"/>
  <c r="P1070" i="5" s="1"/>
  <c r="AV1070" i="5" s="1"/>
  <c r="R1071" i="7"/>
  <c r="Z1071" i="7" s="1"/>
  <c r="P1071" i="5" s="1"/>
  <c r="AV1071" i="5" s="1"/>
  <c r="R1072" i="7"/>
  <c r="Z1072" i="7" s="1"/>
  <c r="P1072" i="5" s="1"/>
  <c r="AV1072" i="5" s="1"/>
  <c r="R1073" i="7"/>
  <c r="Z1073" i="7" s="1"/>
  <c r="P1073" i="5" s="1"/>
  <c r="AV1073" i="5" s="1"/>
  <c r="R1074" i="7"/>
  <c r="Z1074" i="7" s="1"/>
  <c r="P1074" i="5" s="1"/>
  <c r="AV1074" i="5" s="1"/>
  <c r="R1075" i="7"/>
  <c r="Z1075" i="7" s="1"/>
  <c r="P1075" i="5" s="1"/>
  <c r="AV1075" i="5" s="1"/>
  <c r="R1076" i="7"/>
  <c r="Z1076" i="7" s="1"/>
  <c r="P1076" i="5" s="1"/>
  <c r="AV1076" i="5" s="1"/>
  <c r="R1077" i="7"/>
  <c r="Z1077" i="7" s="1"/>
  <c r="P1077" i="5" s="1"/>
  <c r="AV1077" i="5" s="1"/>
  <c r="R1078" i="7"/>
  <c r="Z1078" i="7" s="1"/>
  <c r="P1078" i="5" s="1"/>
  <c r="AV1078" i="5" s="1"/>
  <c r="R1079" i="7"/>
  <c r="Z1079" i="7" s="1"/>
  <c r="P1079" i="5" s="1"/>
  <c r="AV1079" i="5" s="1"/>
  <c r="R1080" i="7"/>
  <c r="Z1080" i="7" s="1"/>
  <c r="P1080" i="5" s="1"/>
  <c r="AV1080" i="5" s="1"/>
  <c r="R1081" i="7"/>
  <c r="Z1081" i="7" s="1"/>
  <c r="P1081" i="5" s="1"/>
  <c r="AV1081" i="5" s="1"/>
  <c r="R1082" i="7"/>
  <c r="Z1082" i="7" s="1"/>
  <c r="P1082" i="5" s="1"/>
  <c r="AV1082" i="5" s="1"/>
  <c r="R1083" i="7"/>
  <c r="Z1083" i="7" s="1"/>
  <c r="P1083" i="5" s="1"/>
  <c r="AV1083" i="5" s="1"/>
  <c r="R1084" i="7"/>
  <c r="Z1084" i="7" s="1"/>
  <c r="P1084" i="5" s="1"/>
  <c r="AV1084" i="5" s="1"/>
  <c r="R1085" i="7"/>
  <c r="Z1085" i="7" s="1"/>
  <c r="P1085" i="5" s="1"/>
  <c r="AV1085" i="5" s="1"/>
  <c r="R1086" i="7"/>
  <c r="Z1086" i="7" s="1"/>
  <c r="P1086" i="5" s="1"/>
  <c r="AV1086" i="5" s="1"/>
  <c r="R1087" i="7"/>
  <c r="Z1087" i="7" s="1"/>
  <c r="P1087" i="5" s="1"/>
  <c r="AV1087" i="5" s="1"/>
  <c r="R1088" i="7"/>
  <c r="Z1088" i="7" s="1"/>
  <c r="P1088" i="5" s="1"/>
  <c r="AV1088" i="5" s="1"/>
  <c r="R1089" i="7"/>
  <c r="Z1089" i="7" s="1"/>
  <c r="P1089" i="5" s="1"/>
  <c r="AV1089" i="5" s="1"/>
  <c r="R1090" i="7"/>
  <c r="Z1090" i="7" s="1"/>
  <c r="P1090" i="5" s="1"/>
  <c r="AV1090" i="5" s="1"/>
  <c r="R1091" i="7"/>
  <c r="Z1091" i="7" s="1"/>
  <c r="P1091" i="5" s="1"/>
  <c r="AV1091" i="5" s="1"/>
  <c r="R1092" i="7"/>
  <c r="Z1092" i="7" s="1"/>
  <c r="P1092" i="5" s="1"/>
  <c r="AV1092" i="5" s="1"/>
  <c r="R1093" i="7"/>
  <c r="Z1093" i="7" s="1"/>
  <c r="P1093" i="5" s="1"/>
  <c r="AV1093" i="5" s="1"/>
  <c r="R1094" i="7"/>
  <c r="Z1094" i="7" s="1"/>
  <c r="P1094" i="5" s="1"/>
  <c r="AV1094" i="5" s="1"/>
  <c r="R1095" i="7"/>
  <c r="Z1095" i="7" s="1"/>
  <c r="P1095" i="5" s="1"/>
  <c r="AV1095" i="5" s="1"/>
  <c r="R1096" i="7"/>
  <c r="Z1096" i="7" s="1"/>
  <c r="P1096" i="5" s="1"/>
  <c r="AV1096" i="5" s="1"/>
  <c r="R1097" i="7"/>
  <c r="Z1097" i="7" s="1"/>
  <c r="P1097" i="5" s="1"/>
  <c r="AV1097" i="5" s="1"/>
  <c r="R1098" i="7"/>
  <c r="Z1098" i="7" s="1"/>
  <c r="P1098" i="5" s="1"/>
  <c r="AV1098" i="5" s="1"/>
  <c r="R1099" i="7"/>
  <c r="Z1099" i="7" s="1"/>
  <c r="P1099" i="5" s="1"/>
  <c r="AV1099" i="5" s="1"/>
  <c r="R1100" i="7"/>
  <c r="Z1100" i="7" s="1"/>
  <c r="P1100" i="5" s="1"/>
  <c r="AV1100" i="5" s="1"/>
  <c r="R1101" i="7"/>
  <c r="Z1101" i="7" s="1"/>
  <c r="P1101" i="5" s="1"/>
  <c r="AV1101" i="5" s="1"/>
  <c r="R1102" i="7"/>
  <c r="Z1102" i="7" s="1"/>
  <c r="P1102" i="5" s="1"/>
  <c r="AV1102" i="5" s="1"/>
  <c r="R1103" i="7"/>
  <c r="Z1103" i="7" s="1"/>
  <c r="P1103" i="5" s="1"/>
  <c r="AV1103" i="5" s="1"/>
  <c r="R1104" i="7"/>
  <c r="Z1104" i="7" s="1"/>
  <c r="P1104" i="5" s="1"/>
  <c r="AV1104" i="5" s="1"/>
  <c r="R1105" i="7"/>
  <c r="Z1105" i="7" s="1"/>
  <c r="P1105" i="5" s="1"/>
  <c r="AV1105" i="5" s="1"/>
  <c r="R1106" i="7"/>
  <c r="Z1106" i="7" s="1"/>
  <c r="P1106" i="5" s="1"/>
  <c r="AV1106" i="5" s="1"/>
  <c r="R1107" i="7"/>
  <c r="Z1107" i="7" s="1"/>
  <c r="P1107" i="5" s="1"/>
  <c r="AV1107" i="5" s="1"/>
  <c r="R1108" i="7"/>
  <c r="Z1108" i="7" s="1"/>
  <c r="P1108" i="5" s="1"/>
  <c r="AV1108" i="5" s="1"/>
  <c r="R1109" i="7"/>
  <c r="Z1109" i="7" s="1"/>
  <c r="P1109" i="5" s="1"/>
  <c r="AV1109" i="5" s="1"/>
  <c r="R1110" i="7"/>
  <c r="Z1110" i="7" s="1"/>
  <c r="P1110" i="5" s="1"/>
  <c r="AV1110" i="5" s="1"/>
  <c r="R1111" i="7"/>
  <c r="Z1111" i="7" s="1"/>
  <c r="P1111" i="5" s="1"/>
  <c r="AV1111" i="5" s="1"/>
  <c r="R1112" i="7"/>
  <c r="Z1112" i="7" s="1"/>
  <c r="P1112" i="5" s="1"/>
  <c r="AV1112" i="5" s="1"/>
  <c r="R1113" i="7"/>
  <c r="Z1113" i="7" s="1"/>
  <c r="P1113" i="5" s="1"/>
  <c r="AV1113" i="5" s="1"/>
  <c r="R1114" i="7"/>
  <c r="Z1114" i="7" s="1"/>
  <c r="P1114" i="5" s="1"/>
  <c r="AV1114" i="5" s="1"/>
  <c r="R1115" i="7"/>
  <c r="Z1115" i="7" s="1"/>
  <c r="P1115" i="5" s="1"/>
  <c r="AV1115" i="5" s="1"/>
  <c r="R1116" i="7"/>
  <c r="Z1116" i="7" s="1"/>
  <c r="P1116" i="5" s="1"/>
  <c r="AV1116" i="5" s="1"/>
  <c r="R1117" i="7"/>
  <c r="Z1117" i="7" s="1"/>
  <c r="P1117" i="5" s="1"/>
  <c r="AV1117" i="5" s="1"/>
  <c r="R1118" i="7"/>
  <c r="Z1118" i="7" s="1"/>
  <c r="P1118" i="5" s="1"/>
  <c r="AV1118" i="5" s="1"/>
  <c r="R1119" i="7"/>
  <c r="Z1119" i="7" s="1"/>
  <c r="P1119" i="5" s="1"/>
  <c r="AV1119" i="5" s="1"/>
  <c r="R1120" i="7"/>
  <c r="Z1120" i="7" s="1"/>
  <c r="P1120" i="5" s="1"/>
  <c r="AV1120" i="5" s="1"/>
  <c r="R1121" i="7"/>
  <c r="Z1121" i="7" s="1"/>
  <c r="P1121" i="5" s="1"/>
  <c r="AV1121" i="5" s="1"/>
  <c r="R1122" i="7"/>
  <c r="Z1122" i="7" s="1"/>
  <c r="P1122" i="5" s="1"/>
  <c r="AV1122" i="5" s="1"/>
  <c r="R1123" i="7"/>
  <c r="Z1123" i="7" s="1"/>
  <c r="P1123" i="5" s="1"/>
  <c r="AV1123" i="5" s="1"/>
  <c r="R1124" i="7"/>
  <c r="Z1124" i="7" s="1"/>
  <c r="P1124" i="5" s="1"/>
  <c r="AV1124" i="5" s="1"/>
  <c r="R1125" i="7"/>
  <c r="Z1125" i="7" s="1"/>
  <c r="P1125" i="5" s="1"/>
  <c r="AV1125" i="5" s="1"/>
  <c r="R1126" i="7"/>
  <c r="Z1126" i="7" s="1"/>
  <c r="P1126" i="5" s="1"/>
  <c r="AV1126" i="5" s="1"/>
  <c r="R1127" i="7"/>
  <c r="Z1127" i="7" s="1"/>
  <c r="P1127" i="5" s="1"/>
  <c r="AV1127" i="5" s="1"/>
  <c r="R1128" i="7"/>
  <c r="Z1128" i="7" s="1"/>
  <c r="P1128" i="5" s="1"/>
  <c r="AV1128" i="5" s="1"/>
  <c r="R1129" i="7"/>
  <c r="Z1129" i="7" s="1"/>
  <c r="P1129" i="5" s="1"/>
  <c r="AV1129" i="5" s="1"/>
  <c r="R1130" i="7"/>
  <c r="Z1130" i="7" s="1"/>
  <c r="P1130" i="5" s="1"/>
  <c r="AV1130" i="5" s="1"/>
  <c r="R1131" i="7"/>
  <c r="Z1131" i="7" s="1"/>
  <c r="P1131" i="5" s="1"/>
  <c r="AV1131" i="5" s="1"/>
  <c r="R1132" i="7"/>
  <c r="Z1132" i="7" s="1"/>
  <c r="P1132" i="5" s="1"/>
  <c r="AV1132" i="5" s="1"/>
  <c r="R1133" i="7"/>
  <c r="Z1133" i="7" s="1"/>
  <c r="P1133" i="5" s="1"/>
  <c r="AV1133" i="5" s="1"/>
  <c r="R1134" i="7"/>
  <c r="Z1134" i="7" s="1"/>
  <c r="P1134" i="5" s="1"/>
  <c r="AV1134" i="5" s="1"/>
  <c r="R1135" i="7"/>
  <c r="Z1135" i="7" s="1"/>
  <c r="P1135" i="5" s="1"/>
  <c r="AV1135" i="5" s="1"/>
  <c r="R1136" i="7"/>
  <c r="Z1136" i="7" s="1"/>
  <c r="P1136" i="5" s="1"/>
  <c r="AV1136" i="5" s="1"/>
  <c r="R1137" i="7"/>
  <c r="Z1137" i="7" s="1"/>
  <c r="P1137" i="5" s="1"/>
  <c r="AV1137" i="5" s="1"/>
  <c r="R1138" i="7"/>
  <c r="Z1138" i="7" s="1"/>
  <c r="P1138" i="5" s="1"/>
  <c r="AV1138" i="5" s="1"/>
  <c r="R1139" i="7"/>
  <c r="Z1139" i="7" s="1"/>
  <c r="P1139" i="5" s="1"/>
  <c r="AV1139" i="5" s="1"/>
  <c r="R1140" i="7"/>
  <c r="Z1140" i="7" s="1"/>
  <c r="P1140" i="5" s="1"/>
  <c r="AV1140" i="5" s="1"/>
  <c r="R1141" i="7"/>
  <c r="Z1141" i="7" s="1"/>
  <c r="P1141" i="5" s="1"/>
  <c r="AV1141" i="5" s="1"/>
  <c r="R1142" i="7"/>
  <c r="Z1142" i="7" s="1"/>
  <c r="P1142" i="5" s="1"/>
  <c r="AV1142" i="5" s="1"/>
  <c r="R1143" i="7"/>
  <c r="Z1143" i="7" s="1"/>
  <c r="P1143" i="5" s="1"/>
  <c r="AV1143" i="5" s="1"/>
  <c r="R1144" i="7"/>
  <c r="Z1144" i="7" s="1"/>
  <c r="P1144" i="5" s="1"/>
  <c r="AV1144" i="5" s="1"/>
  <c r="R1145" i="7"/>
  <c r="Z1145" i="7" s="1"/>
  <c r="P1145" i="5" s="1"/>
  <c r="AV1145" i="5" s="1"/>
  <c r="R1146" i="7"/>
  <c r="Z1146" i="7" s="1"/>
  <c r="P1146" i="5" s="1"/>
  <c r="AV1146" i="5" s="1"/>
  <c r="R1147" i="7"/>
  <c r="Z1147" i="7" s="1"/>
  <c r="P1147" i="5" s="1"/>
  <c r="AV1147" i="5" s="1"/>
  <c r="R1148" i="7"/>
  <c r="Z1148" i="7" s="1"/>
  <c r="P1148" i="5" s="1"/>
  <c r="AV1148" i="5" s="1"/>
  <c r="R1149" i="7"/>
  <c r="Z1149" i="7" s="1"/>
  <c r="P1149" i="5" s="1"/>
  <c r="AV1149" i="5" s="1"/>
  <c r="R1150" i="7"/>
  <c r="Z1150" i="7" s="1"/>
  <c r="P1150" i="5" s="1"/>
  <c r="AV1150" i="5" s="1"/>
  <c r="R1151" i="7"/>
  <c r="Z1151" i="7" s="1"/>
  <c r="P1151" i="5" s="1"/>
  <c r="AV1151" i="5" s="1"/>
  <c r="R1152" i="7"/>
  <c r="Z1152" i="7" s="1"/>
  <c r="P1152" i="5" s="1"/>
  <c r="AV1152" i="5" s="1"/>
  <c r="R1153" i="7"/>
  <c r="Z1153" i="7" s="1"/>
  <c r="P1153" i="5" s="1"/>
  <c r="AV1153" i="5" s="1"/>
  <c r="R1154" i="7"/>
  <c r="Z1154" i="7" s="1"/>
  <c r="P1154" i="5" s="1"/>
  <c r="AV1154" i="5" s="1"/>
  <c r="R1155" i="7"/>
  <c r="Z1155" i="7" s="1"/>
  <c r="P1155" i="5" s="1"/>
  <c r="AV1155" i="5" s="1"/>
  <c r="R1156" i="7"/>
  <c r="Z1156" i="7" s="1"/>
  <c r="P1156" i="5" s="1"/>
  <c r="AV1156" i="5" s="1"/>
  <c r="R1157" i="7"/>
  <c r="Z1157" i="7" s="1"/>
  <c r="P1157" i="5" s="1"/>
  <c r="AV1157" i="5" s="1"/>
  <c r="R1158" i="7"/>
  <c r="Z1158" i="7" s="1"/>
  <c r="P1158" i="5" s="1"/>
  <c r="AV1158" i="5" s="1"/>
  <c r="R1159" i="7"/>
  <c r="Z1159" i="7" s="1"/>
  <c r="P1159" i="5" s="1"/>
  <c r="AV1159" i="5" s="1"/>
  <c r="R1160" i="7"/>
  <c r="Z1160" i="7" s="1"/>
  <c r="P1160" i="5" s="1"/>
  <c r="AV1160" i="5" s="1"/>
  <c r="R1161" i="7"/>
  <c r="Z1161" i="7" s="1"/>
  <c r="P1161" i="5" s="1"/>
  <c r="AV1161" i="5" s="1"/>
  <c r="R1162" i="7"/>
  <c r="Z1162" i="7" s="1"/>
  <c r="P1162" i="5" s="1"/>
  <c r="AV1162" i="5" s="1"/>
  <c r="R1163" i="7"/>
  <c r="Z1163" i="7" s="1"/>
  <c r="P1163" i="5" s="1"/>
  <c r="AV1163" i="5" s="1"/>
  <c r="R1164" i="7"/>
  <c r="Z1164" i="7" s="1"/>
  <c r="P1164" i="5" s="1"/>
  <c r="AV1164" i="5" s="1"/>
  <c r="R1165" i="7"/>
  <c r="Z1165" i="7" s="1"/>
  <c r="P1165" i="5" s="1"/>
  <c r="AV1165" i="5" s="1"/>
  <c r="R1166" i="7"/>
  <c r="Z1166" i="7" s="1"/>
  <c r="P1166" i="5" s="1"/>
  <c r="AV1166" i="5" s="1"/>
  <c r="R1167" i="7"/>
  <c r="Z1167" i="7" s="1"/>
  <c r="P1167" i="5" s="1"/>
  <c r="AV1167" i="5" s="1"/>
  <c r="R1168" i="7"/>
  <c r="Z1168" i="7" s="1"/>
  <c r="P1168" i="5" s="1"/>
  <c r="AV1168" i="5" s="1"/>
  <c r="R1169" i="7"/>
  <c r="Z1169" i="7" s="1"/>
  <c r="P1169" i="5" s="1"/>
  <c r="AV1169" i="5" s="1"/>
  <c r="R1170" i="7"/>
  <c r="Z1170" i="7" s="1"/>
  <c r="P1170" i="5" s="1"/>
  <c r="AV1170" i="5" s="1"/>
  <c r="R1171" i="7"/>
  <c r="Z1171" i="7" s="1"/>
  <c r="P1171" i="5" s="1"/>
  <c r="AV1171" i="5" s="1"/>
  <c r="R1172" i="7"/>
  <c r="Z1172" i="7" s="1"/>
  <c r="P1172" i="5" s="1"/>
  <c r="AV1172" i="5" s="1"/>
  <c r="R1173" i="7"/>
  <c r="Z1173" i="7" s="1"/>
  <c r="P1173" i="5" s="1"/>
  <c r="AV1173" i="5" s="1"/>
  <c r="R1174" i="7"/>
  <c r="Z1174" i="7" s="1"/>
  <c r="P1174" i="5" s="1"/>
  <c r="AV1174" i="5" s="1"/>
  <c r="R1175" i="7"/>
  <c r="Z1175" i="7" s="1"/>
  <c r="P1175" i="5" s="1"/>
  <c r="AV1175" i="5" s="1"/>
  <c r="R1176" i="7"/>
  <c r="Z1176" i="7" s="1"/>
  <c r="P1176" i="5" s="1"/>
  <c r="AV1176" i="5" s="1"/>
  <c r="R1177" i="7"/>
  <c r="Z1177" i="7" s="1"/>
  <c r="P1177" i="5" s="1"/>
  <c r="AV1177" i="5" s="1"/>
  <c r="R1178" i="7"/>
  <c r="Z1178" i="7" s="1"/>
  <c r="P1178" i="5" s="1"/>
  <c r="AV1178" i="5" s="1"/>
  <c r="R1179" i="7"/>
  <c r="Z1179" i="7" s="1"/>
  <c r="P1179" i="5" s="1"/>
  <c r="AV1179" i="5" s="1"/>
  <c r="R1180" i="7"/>
  <c r="Z1180" i="7" s="1"/>
  <c r="P1180" i="5" s="1"/>
  <c r="AV1180" i="5" s="1"/>
  <c r="R1181" i="7"/>
  <c r="Z1181" i="7" s="1"/>
  <c r="P1181" i="5" s="1"/>
  <c r="AV1181" i="5" s="1"/>
  <c r="R1182" i="7"/>
  <c r="Z1182" i="7" s="1"/>
  <c r="P1182" i="5" s="1"/>
  <c r="AV1182" i="5" s="1"/>
  <c r="R1183" i="7"/>
  <c r="Z1183" i="7" s="1"/>
  <c r="P1183" i="5" s="1"/>
  <c r="AV1183" i="5" s="1"/>
  <c r="R1184" i="7"/>
  <c r="Z1184" i="7" s="1"/>
  <c r="P1184" i="5" s="1"/>
  <c r="AV1184" i="5" s="1"/>
  <c r="R1185" i="7"/>
  <c r="Z1185" i="7" s="1"/>
  <c r="P1185" i="5" s="1"/>
  <c r="AV1185" i="5" s="1"/>
  <c r="R1186" i="7"/>
  <c r="Z1186" i="7" s="1"/>
  <c r="P1186" i="5" s="1"/>
  <c r="AV1186" i="5" s="1"/>
  <c r="R1187" i="7"/>
  <c r="Z1187" i="7" s="1"/>
  <c r="P1187" i="5" s="1"/>
  <c r="AV1187" i="5" s="1"/>
  <c r="R1188" i="7"/>
  <c r="Z1188" i="7" s="1"/>
  <c r="P1188" i="5" s="1"/>
  <c r="AV1188" i="5" s="1"/>
  <c r="R1189" i="7"/>
  <c r="Z1189" i="7" s="1"/>
  <c r="P1189" i="5" s="1"/>
  <c r="AV1189" i="5" s="1"/>
  <c r="R1190" i="7"/>
  <c r="Z1190" i="7" s="1"/>
  <c r="P1190" i="5" s="1"/>
  <c r="AV1190" i="5" s="1"/>
  <c r="R1191" i="7"/>
  <c r="Z1191" i="7" s="1"/>
  <c r="P1191" i="5" s="1"/>
  <c r="AV1191" i="5" s="1"/>
  <c r="R1192" i="7"/>
  <c r="Z1192" i="7" s="1"/>
  <c r="P1192" i="5" s="1"/>
  <c r="AV1192" i="5" s="1"/>
  <c r="R1193" i="7"/>
  <c r="Z1193" i="7" s="1"/>
  <c r="P1193" i="5" s="1"/>
  <c r="AV1193" i="5" s="1"/>
  <c r="R1194" i="7"/>
  <c r="Z1194" i="7" s="1"/>
  <c r="P1194" i="5" s="1"/>
  <c r="AV1194" i="5" s="1"/>
  <c r="R1195" i="7"/>
  <c r="Z1195" i="7" s="1"/>
  <c r="P1195" i="5" s="1"/>
  <c r="AV1195" i="5" s="1"/>
  <c r="R1196" i="7"/>
  <c r="Z1196" i="7" s="1"/>
  <c r="P1196" i="5" s="1"/>
  <c r="AV1196" i="5" s="1"/>
  <c r="R1197" i="7"/>
  <c r="Z1197" i="7" s="1"/>
  <c r="P1197" i="5" s="1"/>
  <c r="AV1197" i="5" s="1"/>
  <c r="R1198" i="7"/>
  <c r="Z1198" i="7" s="1"/>
  <c r="P1198" i="5" s="1"/>
  <c r="AV1198" i="5" s="1"/>
  <c r="R1199" i="7"/>
  <c r="Z1199" i="7" s="1"/>
  <c r="P1199" i="5" s="1"/>
  <c r="AV1199" i="5" s="1"/>
  <c r="R1200" i="7"/>
  <c r="Z1200" i="7" s="1"/>
  <c r="P1200" i="5" s="1"/>
  <c r="AV1200" i="5" s="1"/>
  <c r="R1201" i="7"/>
  <c r="Z1201" i="7" s="1"/>
  <c r="P1201" i="5" s="1"/>
  <c r="AV1201" i="5" s="1"/>
  <c r="R1202" i="7"/>
  <c r="Z1202" i="7" s="1"/>
  <c r="P1202" i="5" s="1"/>
  <c r="AV1202" i="5" s="1"/>
  <c r="R1203" i="7"/>
  <c r="Z1203" i="7" s="1"/>
  <c r="P1203" i="5" s="1"/>
  <c r="AV1203" i="5" s="1"/>
  <c r="R1204" i="7"/>
  <c r="Z1204" i="7" s="1"/>
  <c r="P1204" i="5" s="1"/>
  <c r="AV1204" i="5" s="1"/>
  <c r="R1205" i="7"/>
  <c r="Z1205" i="7" s="1"/>
  <c r="P1205" i="5" s="1"/>
  <c r="AV1205" i="5" s="1"/>
  <c r="R1206" i="7"/>
  <c r="Z1206" i="7" s="1"/>
  <c r="P1206" i="5" s="1"/>
  <c r="AV1206" i="5" s="1"/>
  <c r="R1207" i="7"/>
  <c r="Z1207" i="7" s="1"/>
  <c r="P1207" i="5" s="1"/>
  <c r="AV1207" i="5" s="1"/>
  <c r="R1208" i="7"/>
  <c r="Z1208" i="7" s="1"/>
  <c r="P1208" i="5" s="1"/>
  <c r="AV1208" i="5" s="1"/>
  <c r="R1209" i="7"/>
  <c r="Z1209" i="7" s="1"/>
  <c r="P1209" i="5" s="1"/>
  <c r="AV1209" i="5" s="1"/>
  <c r="R1210" i="7"/>
  <c r="Z1210" i="7" s="1"/>
  <c r="P1210" i="5" s="1"/>
  <c r="AV1210" i="5" s="1"/>
  <c r="R1211" i="7"/>
  <c r="Z1211" i="7" s="1"/>
  <c r="P1211" i="5" s="1"/>
  <c r="AV1211" i="5" s="1"/>
  <c r="R1212" i="7"/>
  <c r="Z1212" i="7" s="1"/>
  <c r="P1212" i="5" s="1"/>
  <c r="R1213" i="7"/>
  <c r="Z1213" i="7" s="1"/>
  <c r="P1213" i="5" s="1"/>
  <c r="AV1213" i="5" s="1"/>
  <c r="R1214" i="7"/>
  <c r="Z1214" i="7" s="1"/>
  <c r="P1214" i="5" s="1"/>
  <c r="AV1214" i="5" s="1"/>
  <c r="R1215" i="7"/>
  <c r="Z1215" i="7" s="1"/>
  <c r="P1215" i="5" s="1"/>
  <c r="AV1215" i="5" s="1"/>
  <c r="R1216" i="7"/>
  <c r="Z1216" i="7" s="1"/>
  <c r="P1216" i="5" s="1"/>
  <c r="AV1216" i="5" s="1"/>
  <c r="R1217" i="7"/>
  <c r="Z1217" i="7" s="1"/>
  <c r="P1217" i="5" s="1"/>
  <c r="AV1217" i="5" s="1"/>
  <c r="R1218" i="7"/>
  <c r="Z1218" i="7" s="1"/>
  <c r="P1218" i="5" s="1"/>
  <c r="AV1218" i="5" s="1"/>
  <c r="R1219" i="7"/>
  <c r="Z1219" i="7" s="1"/>
  <c r="P1219" i="5" s="1"/>
  <c r="AV1219" i="5" s="1"/>
  <c r="R1220" i="7"/>
  <c r="Z1220" i="7" s="1"/>
  <c r="P1220" i="5" s="1"/>
  <c r="AV1220" i="5" s="1"/>
  <c r="R1221" i="7"/>
  <c r="Z1221" i="7" s="1"/>
  <c r="P1221" i="5" s="1"/>
  <c r="AV1221" i="5" s="1"/>
  <c r="R1222" i="7"/>
  <c r="Z1222" i="7" s="1"/>
  <c r="P1222" i="5" s="1"/>
  <c r="AV1222" i="5" s="1"/>
  <c r="R1223" i="7"/>
  <c r="Z1223" i="7" s="1"/>
  <c r="P1223" i="5" s="1"/>
  <c r="AV1223" i="5" s="1"/>
  <c r="R1224" i="7"/>
  <c r="Z1224" i="7" s="1"/>
  <c r="P1224" i="5" s="1"/>
  <c r="AV1224" i="5" s="1"/>
  <c r="R1225" i="7"/>
  <c r="Z1225" i="7" s="1"/>
  <c r="P1225" i="5" s="1"/>
  <c r="AV1225" i="5" s="1"/>
  <c r="R1226" i="7"/>
  <c r="Z1226" i="7" s="1"/>
  <c r="P1226" i="5" s="1"/>
  <c r="AV1226" i="5" s="1"/>
  <c r="R1227" i="7"/>
  <c r="Z1227" i="7" s="1"/>
  <c r="P1227" i="5" s="1"/>
  <c r="AV1227" i="5" s="1"/>
  <c r="R1228" i="7"/>
  <c r="Z1228" i="7" s="1"/>
  <c r="P1228" i="5" s="1"/>
  <c r="AV1228" i="5" s="1"/>
  <c r="R1229" i="7"/>
  <c r="Z1229" i="7" s="1"/>
  <c r="P1229" i="5" s="1"/>
  <c r="AV1229" i="5" s="1"/>
  <c r="R1230" i="7"/>
  <c r="Z1230" i="7" s="1"/>
  <c r="P1230" i="5" s="1"/>
  <c r="AV1230" i="5" s="1"/>
  <c r="R1231" i="7"/>
  <c r="Z1231" i="7" s="1"/>
  <c r="P1231" i="5" s="1"/>
  <c r="AV1231" i="5" s="1"/>
  <c r="R1232" i="7"/>
  <c r="Z1232" i="7" s="1"/>
  <c r="P1232" i="5" s="1"/>
  <c r="AV1232" i="5" s="1"/>
  <c r="R1233" i="7"/>
  <c r="Z1233" i="7" s="1"/>
  <c r="P1233" i="5" s="1"/>
  <c r="AV1233" i="5" s="1"/>
  <c r="R1234" i="7"/>
  <c r="Z1234" i="7" s="1"/>
  <c r="P1234" i="5" s="1"/>
  <c r="AV1234" i="5" s="1"/>
  <c r="R1235" i="7"/>
  <c r="Z1235" i="7" s="1"/>
  <c r="P1235" i="5" s="1"/>
  <c r="AV1235" i="5" s="1"/>
  <c r="R1236" i="7"/>
  <c r="Z1236" i="7" s="1"/>
  <c r="P1236" i="5" s="1"/>
  <c r="AV1236" i="5" s="1"/>
  <c r="R1237" i="7"/>
  <c r="Z1237" i="7" s="1"/>
  <c r="P1237" i="5" s="1"/>
  <c r="AV1237" i="5" s="1"/>
  <c r="R1238" i="7"/>
  <c r="Z1238" i="7" s="1"/>
  <c r="P1238" i="5" s="1"/>
  <c r="AV1238" i="5" s="1"/>
  <c r="R1239" i="7"/>
  <c r="Z1239" i="7" s="1"/>
  <c r="P1239" i="5" s="1"/>
  <c r="AV1239" i="5" s="1"/>
  <c r="R1240" i="7"/>
  <c r="Z1240" i="7" s="1"/>
  <c r="P1240" i="5" s="1"/>
  <c r="AV1240" i="5" s="1"/>
  <c r="R1241" i="7"/>
  <c r="Z1241" i="7" s="1"/>
  <c r="P1241" i="5" s="1"/>
  <c r="AV1241" i="5" s="1"/>
  <c r="R1242" i="7"/>
  <c r="Z1242" i="7" s="1"/>
  <c r="P1242" i="5" s="1"/>
  <c r="AV1242" i="5" s="1"/>
  <c r="R1243" i="7"/>
  <c r="Z1243" i="7" s="1"/>
  <c r="P1243" i="5" s="1"/>
  <c r="AV1243" i="5" s="1"/>
  <c r="R1244" i="7"/>
  <c r="Z1244" i="7" s="1"/>
  <c r="P1244" i="5" s="1"/>
  <c r="AV1244" i="5" s="1"/>
  <c r="R1245" i="7"/>
  <c r="Z1245" i="7" s="1"/>
  <c r="P1245" i="5" s="1"/>
  <c r="AV1245" i="5" s="1"/>
  <c r="R1246" i="7"/>
  <c r="Z1246" i="7" s="1"/>
  <c r="P1246" i="5" s="1"/>
  <c r="AV1246" i="5" s="1"/>
  <c r="R1247" i="7"/>
  <c r="Z1247" i="7" s="1"/>
  <c r="P1247" i="5" s="1"/>
  <c r="AV1247" i="5" s="1"/>
  <c r="R1248" i="7"/>
  <c r="Z1248" i="7" s="1"/>
  <c r="P1248" i="5" s="1"/>
  <c r="AV1248" i="5" s="1"/>
  <c r="R1249" i="7"/>
  <c r="Z1249" i="7" s="1"/>
  <c r="P1249" i="5" s="1"/>
  <c r="AV1249" i="5" s="1"/>
  <c r="R1250" i="7"/>
  <c r="Z1250" i="7" s="1"/>
  <c r="P1250" i="5" s="1"/>
  <c r="AV1250" i="5" s="1"/>
  <c r="R1251" i="7"/>
  <c r="Z1251" i="7" s="1"/>
  <c r="P1251" i="5" s="1"/>
  <c r="AV1251" i="5" s="1"/>
  <c r="R1252" i="7"/>
  <c r="Z1252" i="7" s="1"/>
  <c r="P1252" i="5" s="1"/>
  <c r="AV1252" i="5" s="1"/>
  <c r="R1253" i="7"/>
  <c r="Z1253" i="7" s="1"/>
  <c r="P1253" i="5" s="1"/>
  <c r="AV1253" i="5" s="1"/>
  <c r="R1254" i="7"/>
  <c r="Z1254" i="7" s="1"/>
  <c r="P1254" i="5" s="1"/>
  <c r="AV1254" i="5" s="1"/>
  <c r="R1255" i="7"/>
  <c r="Z1255" i="7" s="1"/>
  <c r="P1255" i="5" s="1"/>
  <c r="AV1255" i="5" s="1"/>
  <c r="R1256" i="7"/>
  <c r="Z1256" i="7" s="1"/>
  <c r="P1256" i="5" s="1"/>
  <c r="AV1256" i="5" s="1"/>
  <c r="R1257" i="7"/>
  <c r="Z1257" i="7" s="1"/>
  <c r="P1257" i="5" s="1"/>
  <c r="AV1257" i="5" s="1"/>
  <c r="R1258" i="7"/>
  <c r="Z1258" i="7" s="1"/>
  <c r="P1258" i="5" s="1"/>
  <c r="AV1258" i="5" s="1"/>
  <c r="R1259" i="7"/>
  <c r="Z1259" i="7" s="1"/>
  <c r="P1259" i="5" s="1"/>
  <c r="AV1259" i="5" s="1"/>
  <c r="R1260" i="7"/>
  <c r="Z1260" i="7" s="1"/>
  <c r="P1260" i="5" s="1"/>
  <c r="AV1260" i="5" s="1"/>
  <c r="R1261" i="7"/>
  <c r="Z1261" i="7" s="1"/>
  <c r="P1261" i="5" s="1"/>
  <c r="AV1261" i="5" s="1"/>
  <c r="R1262" i="7"/>
  <c r="Z1262" i="7" s="1"/>
  <c r="P1262" i="5" s="1"/>
  <c r="AV1262" i="5" s="1"/>
  <c r="R1263" i="7"/>
  <c r="Z1263" i="7" s="1"/>
  <c r="P1263" i="5" s="1"/>
  <c r="AV1263" i="5" s="1"/>
  <c r="R1264" i="7"/>
  <c r="Z1264" i="7" s="1"/>
  <c r="P1264" i="5" s="1"/>
  <c r="AV1264" i="5" s="1"/>
  <c r="R1265" i="7"/>
  <c r="Z1265" i="7" s="1"/>
  <c r="P1265" i="5" s="1"/>
  <c r="AV1265" i="5" s="1"/>
  <c r="R1266" i="7"/>
  <c r="Z1266" i="7" s="1"/>
  <c r="P1266" i="5" s="1"/>
  <c r="AV1266" i="5" s="1"/>
  <c r="R1267" i="7"/>
  <c r="Z1267" i="7" s="1"/>
  <c r="P1267" i="5" s="1"/>
  <c r="AV1267" i="5" s="1"/>
  <c r="R1268" i="7"/>
  <c r="Z1268" i="7" s="1"/>
  <c r="P1268" i="5" s="1"/>
  <c r="AV1268" i="5" s="1"/>
  <c r="R1269" i="7"/>
  <c r="Z1269" i="7" s="1"/>
  <c r="P1269" i="5" s="1"/>
  <c r="AV1269" i="5" s="1"/>
  <c r="R1270" i="7"/>
  <c r="Z1270" i="7" s="1"/>
  <c r="P1270" i="5" s="1"/>
  <c r="AV1270" i="5" s="1"/>
  <c r="R1271" i="7"/>
  <c r="Z1271" i="7" s="1"/>
  <c r="P1271" i="5" s="1"/>
  <c r="AV1271" i="5" s="1"/>
  <c r="R1272" i="7"/>
  <c r="Z1272" i="7" s="1"/>
  <c r="P1272" i="5" s="1"/>
  <c r="AV1272" i="5" s="1"/>
  <c r="R1273" i="7"/>
  <c r="Z1273" i="7" s="1"/>
  <c r="P1273" i="5" s="1"/>
  <c r="AV1273" i="5" s="1"/>
  <c r="R1274" i="7"/>
  <c r="Z1274" i="7" s="1"/>
  <c r="P1274" i="5" s="1"/>
  <c r="AV1274" i="5" s="1"/>
  <c r="R1275" i="7"/>
  <c r="Z1275" i="7" s="1"/>
  <c r="P1275" i="5" s="1"/>
  <c r="AV1275" i="5" s="1"/>
  <c r="R1276" i="7"/>
  <c r="Z1276" i="7" s="1"/>
  <c r="P1276" i="5" s="1"/>
  <c r="AV1276" i="5" s="1"/>
  <c r="R1277" i="7"/>
  <c r="Z1277" i="7" s="1"/>
  <c r="P1277" i="5" s="1"/>
  <c r="AV1277" i="5" s="1"/>
  <c r="R1278" i="7"/>
  <c r="Z1278" i="7" s="1"/>
  <c r="P1278" i="5" s="1"/>
  <c r="AV1278" i="5" s="1"/>
  <c r="R1279" i="7"/>
  <c r="Z1279" i="7" s="1"/>
  <c r="P1279" i="5" s="1"/>
  <c r="AV1279" i="5" s="1"/>
  <c r="R1280" i="7"/>
  <c r="Z1280" i="7" s="1"/>
  <c r="P1280" i="5" s="1"/>
  <c r="AV1280" i="5" s="1"/>
  <c r="R1281" i="7"/>
  <c r="Z1281" i="7" s="1"/>
  <c r="P1281" i="5" s="1"/>
  <c r="AV1281" i="5" s="1"/>
  <c r="R1282" i="7"/>
  <c r="Z1282" i="7" s="1"/>
  <c r="P1282" i="5" s="1"/>
  <c r="AV1282" i="5" s="1"/>
  <c r="R1283" i="7"/>
  <c r="Z1283" i="7" s="1"/>
  <c r="P1283" i="5" s="1"/>
  <c r="AV1283" i="5" s="1"/>
  <c r="R1284" i="7"/>
  <c r="Z1284" i="7" s="1"/>
  <c r="P1284" i="5" s="1"/>
  <c r="AV1284" i="5" s="1"/>
  <c r="R1285" i="7"/>
  <c r="Z1285" i="7" s="1"/>
  <c r="P1285" i="5" s="1"/>
  <c r="AV1285" i="5" s="1"/>
  <c r="R1286" i="7"/>
  <c r="Z1286" i="7" s="1"/>
  <c r="P1286" i="5" s="1"/>
  <c r="AV1286" i="5" s="1"/>
  <c r="R1287" i="7"/>
  <c r="Z1287" i="7" s="1"/>
  <c r="P1287" i="5" s="1"/>
  <c r="AV1287" i="5" s="1"/>
  <c r="R1288" i="7"/>
  <c r="Z1288" i="7" s="1"/>
  <c r="P1288" i="5" s="1"/>
  <c r="AV1288" i="5" s="1"/>
  <c r="R1289" i="7"/>
  <c r="Z1289" i="7" s="1"/>
  <c r="P1289" i="5" s="1"/>
  <c r="AV1289" i="5" s="1"/>
  <c r="R1290" i="7"/>
  <c r="Z1290" i="7" s="1"/>
  <c r="P1290" i="5" s="1"/>
  <c r="AV1290" i="5" s="1"/>
  <c r="R1291" i="7"/>
  <c r="Z1291" i="7" s="1"/>
  <c r="P1291" i="5" s="1"/>
  <c r="AV1291" i="5" s="1"/>
  <c r="R1292" i="7"/>
  <c r="Z1292" i="7" s="1"/>
  <c r="P1292" i="5" s="1"/>
  <c r="AV1292" i="5" s="1"/>
  <c r="R1293" i="7"/>
  <c r="Z1293" i="7" s="1"/>
  <c r="P1293" i="5" s="1"/>
  <c r="AV1293" i="5" s="1"/>
  <c r="R1294" i="7"/>
  <c r="Z1294" i="7" s="1"/>
  <c r="P1294" i="5" s="1"/>
  <c r="AV1294" i="5" s="1"/>
  <c r="R1295" i="7"/>
  <c r="Z1295" i="7" s="1"/>
  <c r="P1295" i="5" s="1"/>
  <c r="AV1295" i="5" s="1"/>
  <c r="R1296" i="7"/>
  <c r="Z1296" i="7" s="1"/>
  <c r="P1296" i="5" s="1"/>
  <c r="AV1296" i="5" s="1"/>
  <c r="R1297" i="7"/>
  <c r="Z1297" i="7" s="1"/>
  <c r="P1297" i="5" s="1"/>
  <c r="AV1297" i="5" s="1"/>
  <c r="R1298" i="7"/>
  <c r="Z1298" i="7" s="1"/>
  <c r="P1298" i="5" s="1"/>
  <c r="AV1298" i="5" s="1"/>
  <c r="R1299" i="7"/>
  <c r="Z1299" i="7" s="1"/>
  <c r="P1299" i="5" s="1"/>
  <c r="AV1299" i="5" s="1"/>
  <c r="R1300" i="7"/>
  <c r="Z1300" i="7" s="1"/>
  <c r="P1300" i="5" s="1"/>
  <c r="AV1300" i="5" s="1"/>
  <c r="R1301" i="7"/>
  <c r="Z1301" i="7" s="1"/>
  <c r="P1301" i="5" s="1"/>
  <c r="AV1301" i="5" s="1"/>
  <c r="R1302" i="7"/>
  <c r="Z1302" i="7" s="1"/>
  <c r="P1302" i="5" s="1"/>
  <c r="AV1302" i="5" s="1"/>
  <c r="R1303" i="7"/>
  <c r="Z1303" i="7" s="1"/>
  <c r="P1303" i="5" s="1"/>
  <c r="AV1303" i="5" s="1"/>
  <c r="R1304" i="7"/>
  <c r="Z1304" i="7" s="1"/>
  <c r="P1304" i="5" s="1"/>
  <c r="AV1304" i="5" s="1"/>
  <c r="R1305" i="7"/>
  <c r="Z1305" i="7" s="1"/>
  <c r="P1305" i="5" s="1"/>
  <c r="AV1305" i="5" s="1"/>
  <c r="R1306" i="7"/>
  <c r="Z1306" i="7" s="1"/>
  <c r="P1306" i="5" s="1"/>
  <c r="AV1306" i="5" s="1"/>
  <c r="R1307" i="7"/>
  <c r="Z1307" i="7" s="1"/>
  <c r="P1307" i="5" s="1"/>
  <c r="AV1307" i="5" s="1"/>
  <c r="R1308" i="7"/>
  <c r="Z1308" i="7" s="1"/>
  <c r="P1308" i="5" s="1"/>
  <c r="AV1308" i="5" s="1"/>
  <c r="R1309" i="7"/>
  <c r="Z1309" i="7" s="1"/>
  <c r="P1309" i="5" s="1"/>
  <c r="AV1309" i="5" s="1"/>
  <c r="R1310" i="7"/>
  <c r="Z1310" i="7" s="1"/>
  <c r="P1310" i="5" s="1"/>
  <c r="AV1310" i="5" s="1"/>
  <c r="R1311" i="7"/>
  <c r="Z1311" i="7" s="1"/>
  <c r="P1311" i="5" s="1"/>
  <c r="AV1311" i="5" s="1"/>
  <c r="R1312" i="7"/>
  <c r="Z1312" i="7" s="1"/>
  <c r="P1312" i="5" s="1"/>
  <c r="AV1312" i="5" s="1"/>
  <c r="R1313" i="7"/>
  <c r="Z1313" i="7" s="1"/>
  <c r="P1313" i="5" s="1"/>
  <c r="AV1313" i="5" s="1"/>
  <c r="R1314" i="7"/>
  <c r="Z1314" i="7" s="1"/>
  <c r="P1314" i="5" s="1"/>
  <c r="AV1314" i="5" s="1"/>
  <c r="R1315" i="7"/>
  <c r="Z1315" i="7" s="1"/>
  <c r="P1315" i="5" s="1"/>
  <c r="AV1315" i="5" s="1"/>
  <c r="R1316" i="7"/>
  <c r="Z1316" i="7" s="1"/>
  <c r="P1316" i="5" s="1"/>
  <c r="AV1316" i="5" s="1"/>
  <c r="R1317" i="7"/>
  <c r="Z1317" i="7" s="1"/>
  <c r="P1317" i="5" s="1"/>
  <c r="AV1317" i="5" s="1"/>
  <c r="R1318" i="7"/>
  <c r="Z1318" i="7" s="1"/>
  <c r="P1318" i="5" s="1"/>
  <c r="AV1318" i="5" s="1"/>
  <c r="R1319" i="7"/>
  <c r="Z1319" i="7" s="1"/>
  <c r="P1319" i="5" s="1"/>
  <c r="AV1319" i="5" s="1"/>
  <c r="R1320" i="7"/>
  <c r="Z1320" i="7" s="1"/>
  <c r="P1320" i="5" s="1"/>
  <c r="AV1320" i="5" s="1"/>
  <c r="R1321" i="7"/>
  <c r="Z1321" i="7" s="1"/>
  <c r="P1321" i="5" s="1"/>
  <c r="AV1321" i="5" s="1"/>
  <c r="R1322" i="7"/>
  <c r="Z1322" i="7" s="1"/>
  <c r="P1322" i="5" s="1"/>
  <c r="AV1322" i="5" s="1"/>
  <c r="R1323" i="7"/>
  <c r="Z1323" i="7" s="1"/>
  <c r="P1323" i="5" s="1"/>
  <c r="AV1323" i="5" s="1"/>
  <c r="R1324" i="7"/>
  <c r="Z1324" i="7" s="1"/>
  <c r="P1324" i="5" s="1"/>
  <c r="AV1324" i="5" s="1"/>
  <c r="R1325" i="7"/>
  <c r="Z1325" i="7" s="1"/>
  <c r="P1325" i="5" s="1"/>
  <c r="AV1325" i="5" s="1"/>
  <c r="R1326" i="7"/>
  <c r="Z1326" i="7" s="1"/>
  <c r="P1326" i="5" s="1"/>
  <c r="AV1326" i="5" s="1"/>
  <c r="R1327" i="7"/>
  <c r="Z1327" i="7" s="1"/>
  <c r="P1327" i="5" s="1"/>
  <c r="AV1327" i="5" s="1"/>
  <c r="R1328" i="7"/>
  <c r="Z1328" i="7" s="1"/>
  <c r="P1328" i="5" s="1"/>
  <c r="AV1328" i="5" s="1"/>
  <c r="R1329" i="7"/>
  <c r="Z1329" i="7" s="1"/>
  <c r="P1329" i="5" s="1"/>
  <c r="AV1329" i="5" s="1"/>
  <c r="R1330" i="7"/>
  <c r="Z1330" i="7" s="1"/>
  <c r="P1330" i="5" s="1"/>
  <c r="AV1330" i="5" s="1"/>
  <c r="R1331" i="7"/>
  <c r="Z1331" i="7" s="1"/>
  <c r="P1331" i="5" s="1"/>
  <c r="AV1331" i="5" s="1"/>
  <c r="R1332" i="7"/>
  <c r="Z1332" i="7" s="1"/>
  <c r="P1332" i="5" s="1"/>
  <c r="AV1332" i="5" s="1"/>
  <c r="R1333" i="7"/>
  <c r="Z1333" i="7" s="1"/>
  <c r="P1333" i="5" s="1"/>
  <c r="AV1333" i="5" s="1"/>
  <c r="R1334" i="7"/>
  <c r="Z1334" i="7" s="1"/>
  <c r="P1334" i="5" s="1"/>
  <c r="AV1334" i="5" s="1"/>
  <c r="R1335" i="7"/>
  <c r="Z1335" i="7" s="1"/>
  <c r="P1335" i="5" s="1"/>
  <c r="AV1335" i="5" s="1"/>
  <c r="R1336" i="7"/>
  <c r="Z1336" i="7" s="1"/>
  <c r="P1336" i="5" s="1"/>
  <c r="AV1336" i="5" s="1"/>
  <c r="R1337" i="7"/>
  <c r="Z1337" i="7" s="1"/>
  <c r="P1337" i="5" s="1"/>
  <c r="AV1337" i="5" s="1"/>
  <c r="R1338" i="7"/>
  <c r="Z1338" i="7" s="1"/>
  <c r="P1338" i="5" s="1"/>
  <c r="AV1338" i="5" s="1"/>
  <c r="R1339" i="7"/>
  <c r="Z1339" i="7" s="1"/>
  <c r="P1339" i="5" s="1"/>
  <c r="AV1339" i="5" s="1"/>
  <c r="R1340" i="7"/>
  <c r="Z1340" i="7" s="1"/>
  <c r="P1340" i="5" s="1"/>
  <c r="AV1340" i="5" s="1"/>
  <c r="R1341" i="7"/>
  <c r="Z1341" i="7" s="1"/>
  <c r="P1341" i="5" s="1"/>
  <c r="AV1341" i="5" s="1"/>
  <c r="R1342" i="7"/>
  <c r="Z1342" i="7" s="1"/>
  <c r="P1342" i="5" s="1"/>
  <c r="AV1342" i="5" s="1"/>
  <c r="R1343" i="7"/>
  <c r="Z1343" i="7" s="1"/>
  <c r="P1343" i="5" s="1"/>
  <c r="AV1343" i="5" s="1"/>
  <c r="R1344" i="7"/>
  <c r="Z1344" i="7" s="1"/>
  <c r="P1344" i="5" s="1"/>
  <c r="AV1344" i="5" s="1"/>
  <c r="R1345" i="7"/>
  <c r="Z1345" i="7" s="1"/>
  <c r="P1345" i="5" s="1"/>
  <c r="AV1345" i="5" s="1"/>
  <c r="R1346" i="7"/>
  <c r="Z1346" i="7" s="1"/>
  <c r="P1346" i="5" s="1"/>
  <c r="AV1346" i="5" s="1"/>
  <c r="R1347" i="7"/>
  <c r="Z1347" i="7" s="1"/>
  <c r="P1347" i="5" s="1"/>
  <c r="AV1347" i="5" s="1"/>
  <c r="R1348" i="7"/>
  <c r="Z1348" i="7" s="1"/>
  <c r="P1348" i="5" s="1"/>
  <c r="AV1348" i="5" s="1"/>
  <c r="R1349" i="7"/>
  <c r="Z1349" i="7" s="1"/>
  <c r="P1349" i="5" s="1"/>
  <c r="AV1349" i="5" s="1"/>
  <c r="R1350" i="7"/>
  <c r="Z1350" i="7" s="1"/>
  <c r="P1350" i="5" s="1"/>
  <c r="AV1350" i="5" s="1"/>
  <c r="R1351" i="7"/>
  <c r="Z1351" i="7" s="1"/>
  <c r="P1351" i="5" s="1"/>
  <c r="AV1351" i="5" s="1"/>
  <c r="R1352" i="7"/>
  <c r="Z1352" i="7" s="1"/>
  <c r="P1352" i="5" s="1"/>
  <c r="AV1352" i="5" s="1"/>
  <c r="R1353" i="7"/>
  <c r="Z1353" i="7" s="1"/>
  <c r="P1353" i="5" s="1"/>
  <c r="AV1353" i="5" s="1"/>
  <c r="R1354" i="7"/>
  <c r="Z1354" i="7" s="1"/>
  <c r="P1354" i="5" s="1"/>
  <c r="AV1354" i="5" s="1"/>
  <c r="R1355" i="7"/>
  <c r="Z1355" i="7" s="1"/>
  <c r="P1355" i="5" s="1"/>
  <c r="AV1355" i="5" s="1"/>
  <c r="R1356" i="7"/>
  <c r="Z1356" i="7" s="1"/>
  <c r="P1356" i="5" s="1"/>
  <c r="AV1356" i="5" s="1"/>
  <c r="R1357" i="7"/>
  <c r="Z1357" i="7" s="1"/>
  <c r="P1357" i="5" s="1"/>
  <c r="AV1357" i="5" s="1"/>
  <c r="R1358" i="7"/>
  <c r="Z1358" i="7" s="1"/>
  <c r="P1358" i="5" s="1"/>
  <c r="AV1358" i="5" s="1"/>
  <c r="R1359" i="7"/>
  <c r="Z1359" i="7" s="1"/>
  <c r="P1359" i="5" s="1"/>
  <c r="AV1359" i="5" s="1"/>
  <c r="R1360" i="7"/>
  <c r="Z1360" i="7" s="1"/>
  <c r="P1360" i="5" s="1"/>
  <c r="AV1360" i="5" s="1"/>
  <c r="R1361" i="7"/>
  <c r="Z1361" i="7" s="1"/>
  <c r="P1361" i="5" s="1"/>
  <c r="AV1361" i="5" s="1"/>
  <c r="R1362" i="7"/>
  <c r="Z1362" i="7" s="1"/>
  <c r="P1362" i="5" s="1"/>
  <c r="AV1362" i="5" s="1"/>
  <c r="R1363" i="7"/>
  <c r="Z1363" i="7" s="1"/>
  <c r="P1363" i="5" s="1"/>
  <c r="AV1363" i="5" s="1"/>
  <c r="R1364" i="7"/>
  <c r="Z1364" i="7" s="1"/>
  <c r="P1364" i="5" s="1"/>
  <c r="AV1364" i="5" s="1"/>
  <c r="R1365" i="7"/>
  <c r="Z1365" i="7" s="1"/>
  <c r="P1365" i="5" s="1"/>
  <c r="AV1365" i="5" s="1"/>
  <c r="R1366" i="7"/>
  <c r="Z1366" i="7" s="1"/>
  <c r="P1366" i="5" s="1"/>
  <c r="AV1366" i="5" s="1"/>
  <c r="R1367" i="7"/>
  <c r="Z1367" i="7" s="1"/>
  <c r="P1367" i="5" s="1"/>
  <c r="AV1367" i="5" s="1"/>
  <c r="R1368" i="7"/>
  <c r="Z1368" i="7" s="1"/>
  <c r="P1368" i="5" s="1"/>
  <c r="AV1368" i="5" s="1"/>
  <c r="R1369" i="7"/>
  <c r="Z1369" i="7" s="1"/>
  <c r="P1369" i="5" s="1"/>
  <c r="AV1369" i="5" s="1"/>
  <c r="R1370" i="7"/>
  <c r="Z1370" i="7" s="1"/>
  <c r="P1370" i="5" s="1"/>
  <c r="AV1370" i="5" s="1"/>
  <c r="R1371" i="7"/>
  <c r="Z1371" i="7" s="1"/>
  <c r="P1371" i="5" s="1"/>
  <c r="AV1371" i="5" s="1"/>
  <c r="R1372" i="7"/>
  <c r="Z1372" i="7" s="1"/>
  <c r="P1372" i="5" s="1"/>
  <c r="AV1372" i="5" s="1"/>
  <c r="R1373" i="7"/>
  <c r="Z1373" i="7" s="1"/>
  <c r="P1373" i="5" s="1"/>
  <c r="AV1373" i="5" s="1"/>
  <c r="R1374" i="7"/>
  <c r="Z1374" i="7" s="1"/>
  <c r="P1374" i="5" s="1"/>
  <c r="AV1374" i="5" s="1"/>
  <c r="R1375" i="7"/>
  <c r="Z1375" i="7" s="1"/>
  <c r="P1375" i="5" s="1"/>
  <c r="AV1375" i="5" s="1"/>
  <c r="R1376" i="7"/>
  <c r="Z1376" i="7" s="1"/>
  <c r="P1376" i="5" s="1"/>
  <c r="AV1376" i="5" s="1"/>
  <c r="R1377" i="7"/>
  <c r="Z1377" i="7" s="1"/>
  <c r="P1377" i="5" s="1"/>
  <c r="AV1377" i="5" s="1"/>
  <c r="R1378" i="7"/>
  <c r="Z1378" i="7" s="1"/>
  <c r="P1378" i="5" s="1"/>
  <c r="AV1378" i="5" s="1"/>
  <c r="R1379" i="7"/>
  <c r="Z1379" i="7" s="1"/>
  <c r="P1379" i="5" s="1"/>
  <c r="AV1379" i="5" s="1"/>
  <c r="R1380" i="7"/>
  <c r="Z1380" i="7" s="1"/>
  <c r="P1380" i="5" s="1"/>
  <c r="AV1380" i="5" s="1"/>
  <c r="R1381" i="7"/>
  <c r="Z1381" i="7" s="1"/>
  <c r="P1381" i="5" s="1"/>
  <c r="AV1381" i="5" s="1"/>
  <c r="R1382" i="7"/>
  <c r="Z1382" i="7" s="1"/>
  <c r="P1382" i="5" s="1"/>
  <c r="AV1382" i="5" s="1"/>
  <c r="R1383" i="7"/>
  <c r="Z1383" i="7" s="1"/>
  <c r="P1383" i="5" s="1"/>
  <c r="AV1383" i="5" s="1"/>
  <c r="R1384" i="7"/>
  <c r="Z1384" i="7" s="1"/>
  <c r="P1384" i="5" s="1"/>
  <c r="AV1384" i="5" s="1"/>
  <c r="R1385" i="7"/>
  <c r="Z1385" i="7" s="1"/>
  <c r="P1385" i="5" s="1"/>
  <c r="AV1385" i="5" s="1"/>
  <c r="R1386" i="7"/>
  <c r="Z1386" i="7" s="1"/>
  <c r="P1386" i="5" s="1"/>
  <c r="AV1386" i="5" s="1"/>
  <c r="R1387" i="7"/>
  <c r="Z1387" i="7" s="1"/>
  <c r="P1387" i="5" s="1"/>
  <c r="AV1387" i="5" s="1"/>
  <c r="R1388" i="7"/>
  <c r="Z1388" i="7" s="1"/>
  <c r="P1388" i="5" s="1"/>
  <c r="AV1388" i="5" s="1"/>
  <c r="R1389" i="7"/>
  <c r="Z1389" i="7" s="1"/>
  <c r="P1389" i="5" s="1"/>
  <c r="AV1389" i="5" s="1"/>
  <c r="R1390" i="7"/>
  <c r="Z1390" i="7" s="1"/>
  <c r="P1390" i="5" s="1"/>
  <c r="AV1390" i="5" s="1"/>
  <c r="R1391" i="7"/>
  <c r="Z1391" i="7" s="1"/>
  <c r="P1391" i="5" s="1"/>
  <c r="AV1391" i="5" s="1"/>
  <c r="R1392" i="7"/>
  <c r="Z1392" i="7" s="1"/>
  <c r="P1392" i="5" s="1"/>
  <c r="AV1392" i="5" s="1"/>
  <c r="R1393" i="7"/>
  <c r="Z1393" i="7" s="1"/>
  <c r="P1393" i="5" s="1"/>
  <c r="AV1393" i="5" s="1"/>
  <c r="R1394" i="7"/>
  <c r="Z1394" i="7" s="1"/>
  <c r="P1394" i="5" s="1"/>
  <c r="AV1394" i="5" s="1"/>
  <c r="R1395" i="7"/>
  <c r="Z1395" i="7" s="1"/>
  <c r="P1395" i="5" s="1"/>
  <c r="AV1395" i="5" s="1"/>
  <c r="R1396" i="7"/>
  <c r="Z1396" i="7" s="1"/>
  <c r="P1396" i="5" s="1"/>
  <c r="AV1396" i="5" s="1"/>
  <c r="R1397" i="7"/>
  <c r="Z1397" i="7" s="1"/>
  <c r="P1397" i="5" s="1"/>
  <c r="AV1397" i="5" s="1"/>
  <c r="R1398" i="7"/>
  <c r="Z1398" i="7" s="1"/>
  <c r="P1398" i="5" s="1"/>
  <c r="AV1398" i="5" s="1"/>
  <c r="R1399" i="7"/>
  <c r="Z1399" i="7" s="1"/>
  <c r="P1399" i="5" s="1"/>
  <c r="AV1399" i="5" s="1"/>
  <c r="R1400" i="7"/>
  <c r="Z1400" i="7" s="1"/>
  <c r="P1400" i="5" s="1"/>
  <c r="AV1400" i="5" s="1"/>
  <c r="R1401" i="7"/>
  <c r="Z1401" i="7" s="1"/>
  <c r="P1401" i="5" s="1"/>
  <c r="AV1401" i="5" s="1"/>
  <c r="R1402" i="7"/>
  <c r="Z1402" i="7" s="1"/>
  <c r="P1402" i="5" s="1"/>
  <c r="AV1402" i="5" s="1"/>
  <c r="R1403" i="7"/>
  <c r="Z1403" i="7" s="1"/>
  <c r="P1403" i="5" s="1"/>
  <c r="AV1403" i="5" s="1"/>
  <c r="R1404" i="7"/>
  <c r="Z1404" i="7" s="1"/>
  <c r="P1404" i="5" s="1"/>
  <c r="AV1404" i="5" s="1"/>
  <c r="R1405" i="7"/>
  <c r="Z1405" i="7" s="1"/>
  <c r="P1405" i="5" s="1"/>
  <c r="AV1405" i="5" s="1"/>
  <c r="R1406" i="7"/>
  <c r="Z1406" i="7" s="1"/>
  <c r="P1406" i="5" s="1"/>
  <c r="AV1406" i="5" s="1"/>
  <c r="R1407" i="7"/>
  <c r="Z1407" i="7" s="1"/>
  <c r="P1407" i="5" s="1"/>
  <c r="AV1407" i="5" s="1"/>
  <c r="R1408" i="7"/>
  <c r="Z1408" i="7" s="1"/>
  <c r="P1408" i="5" s="1"/>
  <c r="AV1408" i="5" s="1"/>
  <c r="R1409" i="7"/>
  <c r="Z1409" i="7" s="1"/>
  <c r="P1409" i="5" s="1"/>
  <c r="AV1409" i="5" s="1"/>
  <c r="R1410" i="7"/>
  <c r="Z1410" i="7" s="1"/>
  <c r="P1410" i="5" s="1"/>
  <c r="AV1410" i="5" s="1"/>
  <c r="R1411" i="7"/>
  <c r="Z1411" i="7" s="1"/>
  <c r="P1411" i="5" s="1"/>
  <c r="AV1411" i="5" s="1"/>
  <c r="R1412" i="7"/>
  <c r="Z1412" i="7" s="1"/>
  <c r="P1412" i="5" s="1"/>
  <c r="AV1412" i="5" s="1"/>
  <c r="R1413" i="7"/>
  <c r="Z1413" i="7" s="1"/>
  <c r="P1413" i="5" s="1"/>
  <c r="AV1413" i="5" s="1"/>
  <c r="R1414" i="7"/>
  <c r="Z1414" i="7" s="1"/>
  <c r="P1414" i="5" s="1"/>
  <c r="AV1414" i="5" s="1"/>
  <c r="R1415" i="7"/>
  <c r="Z1415" i="7" s="1"/>
  <c r="P1415" i="5" s="1"/>
  <c r="AV1415" i="5" s="1"/>
  <c r="R1416" i="7"/>
  <c r="Z1416" i="7" s="1"/>
  <c r="P1416" i="5" s="1"/>
  <c r="AV1416" i="5" s="1"/>
  <c r="R1417" i="7"/>
  <c r="Z1417" i="7" s="1"/>
  <c r="P1417" i="5" s="1"/>
  <c r="AV1417" i="5" s="1"/>
  <c r="R1418" i="7"/>
  <c r="Z1418" i="7" s="1"/>
  <c r="P1418" i="5" s="1"/>
  <c r="AV1418" i="5" s="1"/>
  <c r="R1419" i="7"/>
  <c r="Z1419" i="7" s="1"/>
  <c r="P1419" i="5" s="1"/>
  <c r="AV1419" i="5" s="1"/>
  <c r="R1420" i="7"/>
  <c r="Z1420" i="7" s="1"/>
  <c r="P1420" i="5" s="1"/>
  <c r="AV1420" i="5" s="1"/>
  <c r="R1421" i="7"/>
  <c r="Z1421" i="7" s="1"/>
  <c r="P1421" i="5" s="1"/>
  <c r="AV1421" i="5" s="1"/>
  <c r="R1422" i="7"/>
  <c r="Z1422" i="7" s="1"/>
  <c r="P1422" i="5" s="1"/>
  <c r="AV1422" i="5" s="1"/>
  <c r="R1423" i="7"/>
  <c r="Z1423" i="7" s="1"/>
  <c r="P1423" i="5" s="1"/>
  <c r="AV1423" i="5" s="1"/>
  <c r="R1424" i="7"/>
  <c r="Z1424" i="7" s="1"/>
  <c r="P1424" i="5" s="1"/>
  <c r="AV1424" i="5" s="1"/>
  <c r="R1425" i="7"/>
  <c r="Z1425" i="7" s="1"/>
  <c r="P1425" i="5" s="1"/>
  <c r="AV1425" i="5" s="1"/>
  <c r="R1426" i="7"/>
  <c r="Z1426" i="7" s="1"/>
  <c r="P1426" i="5" s="1"/>
  <c r="AV1426" i="5" s="1"/>
  <c r="R1427" i="7"/>
  <c r="Z1427" i="7" s="1"/>
  <c r="P1427" i="5" s="1"/>
  <c r="AV1427" i="5" s="1"/>
  <c r="R1428" i="7"/>
  <c r="Z1428" i="7" s="1"/>
  <c r="P1428" i="5" s="1"/>
  <c r="AV1428" i="5" s="1"/>
  <c r="R1429" i="7"/>
  <c r="Z1429" i="7" s="1"/>
  <c r="P1429" i="5" s="1"/>
  <c r="AV1429" i="5" s="1"/>
  <c r="R1430" i="7"/>
  <c r="Z1430" i="7" s="1"/>
  <c r="P1430" i="5" s="1"/>
  <c r="AV1430" i="5" s="1"/>
  <c r="R1431" i="7"/>
  <c r="Z1431" i="7" s="1"/>
  <c r="P1431" i="5" s="1"/>
  <c r="AV1431" i="5" s="1"/>
  <c r="R1432" i="7"/>
  <c r="Z1432" i="7" s="1"/>
  <c r="P1432" i="5" s="1"/>
  <c r="AV1432" i="5" s="1"/>
  <c r="R1433" i="7"/>
  <c r="Z1433" i="7" s="1"/>
  <c r="P1433" i="5" s="1"/>
  <c r="AV1433" i="5" s="1"/>
  <c r="R1434" i="7"/>
  <c r="Z1434" i="7" s="1"/>
  <c r="P1434" i="5" s="1"/>
  <c r="AV1434" i="5" s="1"/>
  <c r="R1435" i="7"/>
  <c r="Z1435" i="7" s="1"/>
  <c r="P1435" i="5" s="1"/>
  <c r="AV1435" i="5" s="1"/>
  <c r="R1436" i="7"/>
  <c r="Z1436" i="7" s="1"/>
  <c r="P1436" i="5" s="1"/>
  <c r="AV1436" i="5" s="1"/>
  <c r="R1437" i="7"/>
  <c r="Z1437" i="7" s="1"/>
  <c r="P1437" i="5" s="1"/>
  <c r="AV1437" i="5" s="1"/>
  <c r="R1438" i="7"/>
  <c r="Z1438" i="7" s="1"/>
  <c r="P1438" i="5" s="1"/>
  <c r="AV1438" i="5" s="1"/>
  <c r="R1439" i="7"/>
  <c r="Z1439" i="7" s="1"/>
  <c r="P1439" i="5" s="1"/>
  <c r="AV1439" i="5" s="1"/>
  <c r="R1440" i="7"/>
  <c r="Z1440" i="7" s="1"/>
  <c r="P1440" i="5" s="1"/>
  <c r="AV1440" i="5" s="1"/>
  <c r="R1441" i="7"/>
  <c r="Z1441" i="7" s="1"/>
  <c r="P1441" i="5" s="1"/>
  <c r="AV1441" i="5" s="1"/>
  <c r="R1442" i="7"/>
  <c r="Z1442" i="7" s="1"/>
  <c r="P1442" i="5" s="1"/>
  <c r="AV1442" i="5" s="1"/>
  <c r="R1443" i="7"/>
  <c r="Z1443" i="7" s="1"/>
  <c r="P1443" i="5" s="1"/>
  <c r="AV1443" i="5" s="1"/>
  <c r="R1444" i="7"/>
  <c r="Z1444" i="7" s="1"/>
  <c r="P1444" i="5" s="1"/>
  <c r="AV1444" i="5" s="1"/>
  <c r="R1445" i="7"/>
  <c r="Z1445" i="7" s="1"/>
  <c r="P1445" i="5" s="1"/>
  <c r="AV1445" i="5" s="1"/>
  <c r="R1446" i="7"/>
  <c r="Z1446" i="7" s="1"/>
  <c r="P1446" i="5" s="1"/>
  <c r="AV1446" i="5" s="1"/>
  <c r="R1447" i="7"/>
  <c r="Z1447" i="7" s="1"/>
  <c r="P1447" i="5" s="1"/>
  <c r="AV1447" i="5" s="1"/>
  <c r="R1448" i="7"/>
  <c r="Z1448" i="7" s="1"/>
  <c r="P1448" i="5" s="1"/>
  <c r="AV1448" i="5" s="1"/>
  <c r="R1449" i="7"/>
  <c r="Z1449" i="7" s="1"/>
  <c r="P1449" i="5" s="1"/>
  <c r="AV1449" i="5" s="1"/>
  <c r="R1450" i="7"/>
  <c r="Z1450" i="7" s="1"/>
  <c r="P1450" i="5" s="1"/>
  <c r="AV1450" i="5" s="1"/>
  <c r="R1451" i="7"/>
  <c r="Z1451" i="7" s="1"/>
  <c r="P1451" i="5" s="1"/>
  <c r="AV1451" i="5" s="1"/>
  <c r="R1452" i="7"/>
  <c r="Z1452" i="7" s="1"/>
  <c r="P1452" i="5" s="1"/>
  <c r="AV1452" i="5" s="1"/>
  <c r="R1453" i="7"/>
  <c r="Z1453" i="7" s="1"/>
  <c r="P1453" i="5" s="1"/>
  <c r="AV1453" i="5" s="1"/>
  <c r="R1454" i="7"/>
  <c r="Z1454" i="7" s="1"/>
  <c r="P1454" i="5" s="1"/>
  <c r="AV1454" i="5" s="1"/>
  <c r="R1455" i="7"/>
  <c r="Z1455" i="7" s="1"/>
  <c r="P1455" i="5" s="1"/>
  <c r="AV1455" i="5" s="1"/>
  <c r="R1456" i="7"/>
  <c r="Z1456" i="7" s="1"/>
  <c r="P1456" i="5" s="1"/>
  <c r="AV1456" i="5" s="1"/>
  <c r="R1457" i="7"/>
  <c r="Z1457" i="7" s="1"/>
  <c r="P1457" i="5" s="1"/>
  <c r="AV1457" i="5" s="1"/>
  <c r="R1458" i="7"/>
  <c r="Z1458" i="7" s="1"/>
  <c r="P1458" i="5" s="1"/>
  <c r="AV1458" i="5" s="1"/>
  <c r="R1459" i="7"/>
  <c r="Z1459" i="7" s="1"/>
  <c r="P1459" i="5" s="1"/>
  <c r="AV1459" i="5" s="1"/>
  <c r="R1460" i="7"/>
  <c r="Z1460" i="7" s="1"/>
  <c r="P1460" i="5" s="1"/>
  <c r="AV1460" i="5" s="1"/>
  <c r="R1461" i="7"/>
  <c r="Z1461" i="7" s="1"/>
  <c r="P1461" i="5" s="1"/>
  <c r="AV1461" i="5" s="1"/>
  <c r="R1462" i="7"/>
  <c r="Z1462" i="7" s="1"/>
  <c r="P1462" i="5" s="1"/>
  <c r="AV1462" i="5" s="1"/>
  <c r="R1463" i="7"/>
  <c r="Z1463" i="7" s="1"/>
  <c r="P1463" i="5" s="1"/>
  <c r="AV1463" i="5" s="1"/>
  <c r="R1464" i="7"/>
  <c r="Z1464" i="7" s="1"/>
  <c r="P1464" i="5" s="1"/>
  <c r="AV1464" i="5" s="1"/>
  <c r="R1465" i="7"/>
  <c r="Z1465" i="7" s="1"/>
  <c r="P1465" i="5" s="1"/>
  <c r="AV1465" i="5" s="1"/>
  <c r="R1466" i="7"/>
  <c r="Z1466" i="7" s="1"/>
  <c r="P1466" i="5" s="1"/>
  <c r="AV1466" i="5" s="1"/>
  <c r="R1467" i="7"/>
  <c r="Z1467" i="7" s="1"/>
  <c r="P1467" i="5" s="1"/>
  <c r="AV1467" i="5" s="1"/>
  <c r="R1468" i="7"/>
  <c r="Z1468" i="7" s="1"/>
  <c r="P1468" i="5" s="1"/>
  <c r="AV1468" i="5" s="1"/>
  <c r="R1469" i="7"/>
  <c r="Z1469" i="7" s="1"/>
  <c r="P1469" i="5" s="1"/>
  <c r="AV1469" i="5" s="1"/>
  <c r="R1470" i="7"/>
  <c r="Z1470" i="7" s="1"/>
  <c r="P1470" i="5" s="1"/>
  <c r="AV1470" i="5" s="1"/>
  <c r="R1471" i="7"/>
  <c r="Z1471" i="7" s="1"/>
  <c r="P1471" i="5" s="1"/>
  <c r="AV1471" i="5" s="1"/>
  <c r="R1472" i="7"/>
  <c r="Z1472" i="7" s="1"/>
  <c r="P1472" i="5" s="1"/>
  <c r="AV1472" i="5" s="1"/>
  <c r="R1473" i="7"/>
  <c r="Z1473" i="7" s="1"/>
  <c r="P1473" i="5" s="1"/>
  <c r="AV1473" i="5" s="1"/>
  <c r="R1474" i="7"/>
  <c r="Z1474" i="7" s="1"/>
  <c r="P1474" i="5" s="1"/>
  <c r="AV1474" i="5" s="1"/>
  <c r="R1475" i="7"/>
  <c r="Z1475" i="7" s="1"/>
  <c r="P1475" i="5" s="1"/>
  <c r="AV1475" i="5" s="1"/>
  <c r="R1476" i="7"/>
  <c r="Z1476" i="7" s="1"/>
  <c r="P1476" i="5" s="1"/>
  <c r="AV1476" i="5" s="1"/>
  <c r="R1477" i="7"/>
  <c r="Z1477" i="7" s="1"/>
  <c r="P1477" i="5" s="1"/>
  <c r="AV1477" i="5" s="1"/>
  <c r="R1478" i="7"/>
  <c r="Z1478" i="7" s="1"/>
  <c r="P1478" i="5" s="1"/>
  <c r="AV1478" i="5" s="1"/>
  <c r="R1479" i="7"/>
  <c r="Z1479" i="7" s="1"/>
  <c r="P1479" i="5" s="1"/>
  <c r="AV1479" i="5" s="1"/>
  <c r="R1480" i="7"/>
  <c r="Z1480" i="7" s="1"/>
  <c r="P1480" i="5" s="1"/>
  <c r="AV1480" i="5" s="1"/>
  <c r="R1481" i="7"/>
  <c r="Z1481" i="7" s="1"/>
  <c r="P1481" i="5" s="1"/>
  <c r="AV1481" i="5" s="1"/>
  <c r="R1482" i="7"/>
  <c r="Z1482" i="7" s="1"/>
  <c r="P1482" i="5" s="1"/>
  <c r="AV1482" i="5" s="1"/>
  <c r="R1483" i="7"/>
  <c r="Z1483" i="7" s="1"/>
  <c r="P1483" i="5" s="1"/>
  <c r="AV1483" i="5" s="1"/>
  <c r="R1484" i="7"/>
  <c r="Z1484" i="7" s="1"/>
  <c r="P1484" i="5" s="1"/>
  <c r="AV1484" i="5" s="1"/>
  <c r="R1485" i="7"/>
  <c r="Z1485" i="7" s="1"/>
  <c r="P1485" i="5" s="1"/>
  <c r="AV1485" i="5" s="1"/>
  <c r="R1486" i="7"/>
  <c r="Z1486" i="7" s="1"/>
  <c r="P1486" i="5" s="1"/>
  <c r="AV1486" i="5" s="1"/>
  <c r="R1487" i="7"/>
  <c r="Z1487" i="7" s="1"/>
  <c r="P1487" i="5" s="1"/>
  <c r="AV1487" i="5" s="1"/>
  <c r="R1488" i="7"/>
  <c r="Z1488" i="7" s="1"/>
  <c r="P1488" i="5" s="1"/>
  <c r="AV1488" i="5" s="1"/>
  <c r="R1489" i="7"/>
  <c r="Z1489" i="7" s="1"/>
  <c r="P1489" i="5" s="1"/>
  <c r="AV1489" i="5" s="1"/>
  <c r="R1490" i="7"/>
  <c r="Z1490" i="7" s="1"/>
  <c r="P1490" i="5" s="1"/>
  <c r="AV1490" i="5" s="1"/>
  <c r="R1491" i="7"/>
  <c r="Z1491" i="7" s="1"/>
  <c r="P1491" i="5" s="1"/>
  <c r="AV1491" i="5" s="1"/>
  <c r="R1492" i="7"/>
  <c r="Z1492" i="7" s="1"/>
  <c r="P1492" i="5" s="1"/>
  <c r="AV1492" i="5" s="1"/>
  <c r="R1493" i="7"/>
  <c r="Z1493" i="7" s="1"/>
  <c r="P1493" i="5" s="1"/>
  <c r="AV1493" i="5" s="1"/>
  <c r="R1494" i="7"/>
  <c r="Z1494" i="7" s="1"/>
  <c r="P1494" i="5" s="1"/>
  <c r="AV1494" i="5" s="1"/>
  <c r="R1495" i="7"/>
  <c r="Z1495" i="7" s="1"/>
  <c r="P1495" i="5" s="1"/>
  <c r="AV1495" i="5" s="1"/>
  <c r="R1496" i="7"/>
  <c r="Z1496" i="7" s="1"/>
  <c r="P1496" i="5" s="1"/>
  <c r="AV1496" i="5" s="1"/>
  <c r="R1497" i="7"/>
  <c r="Z1497" i="7" s="1"/>
  <c r="P1497" i="5" s="1"/>
  <c r="AV1497" i="5" s="1"/>
  <c r="R1498" i="7"/>
  <c r="Z1498" i="7" s="1"/>
  <c r="P1498" i="5" s="1"/>
  <c r="AV1498" i="5" s="1"/>
  <c r="R1499" i="7"/>
  <c r="Z1499" i="7" s="1"/>
  <c r="P1499" i="5" s="1"/>
  <c r="AV1499" i="5" s="1"/>
  <c r="R1500" i="7"/>
  <c r="Z1500" i="7" s="1"/>
  <c r="P1500" i="5" s="1"/>
  <c r="AV1500" i="5" s="1"/>
  <c r="R1501" i="7"/>
  <c r="Z1501" i="7" s="1"/>
  <c r="P1501" i="5" s="1"/>
  <c r="AV1501" i="5" s="1"/>
  <c r="R1502" i="7"/>
  <c r="Z1502" i="7" s="1"/>
  <c r="P1502" i="5" s="1"/>
  <c r="AV1502" i="5" s="1"/>
  <c r="R1503" i="7"/>
  <c r="Z1503" i="7" s="1"/>
  <c r="P1503" i="5" s="1"/>
  <c r="AV1503" i="5" s="1"/>
  <c r="R1504" i="7"/>
  <c r="Z1504" i="7" s="1"/>
  <c r="P1504" i="5" s="1"/>
  <c r="AV1504" i="5" s="1"/>
  <c r="R1505" i="7"/>
  <c r="Z1505" i="7" s="1"/>
  <c r="P1505" i="5" s="1"/>
  <c r="AV1505" i="5" s="1"/>
  <c r="R1506" i="7"/>
  <c r="Z1506" i="7" s="1"/>
  <c r="P1506" i="5" s="1"/>
  <c r="AV1506" i="5" s="1"/>
  <c r="R1507" i="7"/>
  <c r="Z1507" i="7" s="1"/>
  <c r="P1507" i="5" s="1"/>
  <c r="AV1507" i="5" s="1"/>
  <c r="R1508" i="7"/>
  <c r="Z1508" i="7" s="1"/>
  <c r="P1508" i="5" s="1"/>
  <c r="AV1508" i="5" s="1"/>
  <c r="R1509" i="7"/>
  <c r="Z1509" i="7" s="1"/>
  <c r="P1509" i="5" s="1"/>
  <c r="AV1509" i="5" s="1"/>
  <c r="R1510" i="7"/>
  <c r="Z1510" i="7" s="1"/>
  <c r="P1510" i="5" s="1"/>
  <c r="AV1510" i="5" s="1"/>
  <c r="R1511" i="7"/>
  <c r="Z1511" i="7" s="1"/>
  <c r="P1511" i="5" s="1"/>
  <c r="AV1511" i="5" s="1"/>
  <c r="R1512" i="7"/>
  <c r="Z1512" i="7" s="1"/>
  <c r="P1512" i="5" s="1"/>
  <c r="AV1512" i="5" s="1"/>
  <c r="R1513" i="7"/>
  <c r="Z1513" i="7" s="1"/>
  <c r="P1513" i="5" s="1"/>
  <c r="AV1513" i="5" s="1"/>
  <c r="R1514" i="7"/>
  <c r="Z1514" i="7" s="1"/>
  <c r="P1514" i="5" s="1"/>
  <c r="AV1514" i="5" s="1"/>
  <c r="R1515" i="7"/>
  <c r="Z1515" i="7" s="1"/>
  <c r="P1515" i="5" s="1"/>
  <c r="AV1515" i="5" s="1"/>
  <c r="R1516" i="7"/>
  <c r="Z1516" i="7" s="1"/>
  <c r="P1516" i="5" s="1"/>
  <c r="AV1516" i="5" s="1"/>
  <c r="R1517" i="7"/>
  <c r="Z1517" i="7" s="1"/>
  <c r="P1517" i="5" s="1"/>
  <c r="AV1517" i="5" s="1"/>
  <c r="R1518" i="7"/>
  <c r="Z1518" i="7" s="1"/>
  <c r="P1518" i="5" s="1"/>
  <c r="AV1518" i="5" s="1"/>
  <c r="R1519" i="7"/>
  <c r="Z1519" i="7" s="1"/>
  <c r="P1519" i="5" s="1"/>
  <c r="AV1519" i="5" s="1"/>
  <c r="R1520" i="7"/>
  <c r="Z1520" i="7" s="1"/>
  <c r="P1520" i="5" s="1"/>
  <c r="AV1520" i="5" s="1"/>
  <c r="R1521" i="7"/>
  <c r="Z1521" i="7" s="1"/>
  <c r="P1521" i="5" s="1"/>
  <c r="AV1521" i="5" s="1"/>
  <c r="R1522" i="7"/>
  <c r="Z1522" i="7" s="1"/>
  <c r="P1522" i="5" s="1"/>
  <c r="AV1522" i="5" s="1"/>
  <c r="R1523" i="7"/>
  <c r="Z1523" i="7" s="1"/>
  <c r="P1523" i="5" s="1"/>
  <c r="AV1523" i="5" s="1"/>
  <c r="R1524" i="7"/>
  <c r="Z1524" i="7" s="1"/>
  <c r="P1524" i="5" s="1"/>
  <c r="AV1524" i="5" s="1"/>
  <c r="R1525" i="7"/>
  <c r="Z1525" i="7" s="1"/>
  <c r="P1525" i="5" s="1"/>
  <c r="AV1525" i="5" s="1"/>
  <c r="R1526" i="7"/>
  <c r="Z1526" i="7" s="1"/>
  <c r="P1526" i="5" s="1"/>
  <c r="AV1526" i="5" s="1"/>
  <c r="R1527" i="7"/>
  <c r="Z1527" i="7" s="1"/>
  <c r="P1527" i="5" s="1"/>
  <c r="AV1527" i="5" s="1"/>
  <c r="R1528" i="7"/>
  <c r="Z1528" i="7" s="1"/>
  <c r="P1528" i="5" s="1"/>
  <c r="AV1528" i="5" s="1"/>
  <c r="R1529" i="7"/>
  <c r="Z1529" i="7" s="1"/>
  <c r="P1529" i="5" s="1"/>
  <c r="AV1529" i="5" s="1"/>
  <c r="R1530" i="7"/>
  <c r="Z1530" i="7" s="1"/>
  <c r="P1530" i="5" s="1"/>
  <c r="AV1530" i="5" s="1"/>
  <c r="R1531" i="7"/>
  <c r="Z1531" i="7" s="1"/>
  <c r="P1531" i="5" s="1"/>
  <c r="AV1531" i="5" s="1"/>
  <c r="R1532" i="7"/>
  <c r="Z1532" i="7" s="1"/>
  <c r="P1532" i="5" s="1"/>
  <c r="AV1532" i="5" s="1"/>
  <c r="R1533" i="7"/>
  <c r="Z1533" i="7" s="1"/>
  <c r="P1533" i="5" s="1"/>
  <c r="AV1533" i="5" s="1"/>
  <c r="R1534" i="7"/>
  <c r="Z1534" i="7" s="1"/>
  <c r="P1534" i="5" s="1"/>
  <c r="AV1534" i="5" s="1"/>
  <c r="R1535" i="7"/>
  <c r="Z1535" i="7" s="1"/>
  <c r="P1535" i="5" s="1"/>
  <c r="AV1535" i="5" s="1"/>
  <c r="R1536" i="7"/>
  <c r="Z1536" i="7" s="1"/>
  <c r="P1536" i="5" s="1"/>
  <c r="AV1536" i="5" s="1"/>
  <c r="R1537" i="7"/>
  <c r="Z1537" i="7" s="1"/>
  <c r="P1537" i="5" s="1"/>
  <c r="AV1537" i="5" s="1"/>
  <c r="R1538" i="7"/>
  <c r="Z1538" i="7" s="1"/>
  <c r="P1538" i="5" s="1"/>
  <c r="AV1538" i="5" s="1"/>
  <c r="R1539" i="7"/>
  <c r="Z1539" i="7" s="1"/>
  <c r="P1539" i="5" s="1"/>
  <c r="AV1539" i="5" s="1"/>
  <c r="R1540" i="7"/>
  <c r="Z1540" i="7" s="1"/>
  <c r="P1540" i="5" s="1"/>
  <c r="AV1540" i="5" s="1"/>
  <c r="R1541" i="7"/>
  <c r="Z1541" i="7" s="1"/>
  <c r="P1541" i="5" s="1"/>
  <c r="AV1541" i="5" s="1"/>
  <c r="R1542" i="7"/>
  <c r="Z1542" i="7" s="1"/>
  <c r="P1542" i="5" s="1"/>
  <c r="AV1542" i="5" s="1"/>
  <c r="R1543" i="7"/>
  <c r="Z1543" i="7" s="1"/>
  <c r="P1543" i="5" s="1"/>
  <c r="AV1543" i="5" s="1"/>
  <c r="R1544" i="7"/>
  <c r="Z1544" i="7" s="1"/>
  <c r="P1544" i="5" s="1"/>
  <c r="AV1544" i="5" s="1"/>
  <c r="R1545" i="7"/>
  <c r="Z1545" i="7" s="1"/>
  <c r="P1545" i="5" s="1"/>
  <c r="AV1545" i="5" s="1"/>
  <c r="R1546" i="7"/>
  <c r="Z1546" i="7" s="1"/>
  <c r="P1546" i="5" s="1"/>
  <c r="AV1546" i="5" s="1"/>
  <c r="R1547" i="7"/>
  <c r="Z1547" i="7" s="1"/>
  <c r="P1547" i="5" s="1"/>
  <c r="AV1547" i="5" s="1"/>
  <c r="R1548" i="7"/>
  <c r="Z1548" i="7" s="1"/>
  <c r="P1548" i="5" s="1"/>
  <c r="AV1548" i="5" s="1"/>
  <c r="R1549" i="7"/>
  <c r="Z1549" i="7" s="1"/>
  <c r="P1549" i="5" s="1"/>
  <c r="AV1549" i="5" s="1"/>
  <c r="R1550" i="7"/>
  <c r="Z1550" i="7" s="1"/>
  <c r="P1550" i="5" s="1"/>
  <c r="AV1550" i="5" s="1"/>
  <c r="R1551" i="7"/>
  <c r="Z1551" i="7" s="1"/>
  <c r="P1551" i="5" s="1"/>
  <c r="AV1551" i="5" s="1"/>
  <c r="R1552" i="7"/>
  <c r="Z1552" i="7" s="1"/>
  <c r="P1552" i="5" s="1"/>
  <c r="AV1552" i="5" s="1"/>
  <c r="R1553" i="7"/>
  <c r="Z1553" i="7" s="1"/>
  <c r="P1553" i="5" s="1"/>
  <c r="AV1553" i="5" s="1"/>
  <c r="R1554" i="7"/>
  <c r="Z1554" i="7" s="1"/>
  <c r="P1554" i="5" s="1"/>
  <c r="AV1554" i="5" s="1"/>
  <c r="R1555" i="7"/>
  <c r="Z1555" i="7" s="1"/>
  <c r="P1555" i="5" s="1"/>
  <c r="AV1555" i="5" s="1"/>
  <c r="R1556" i="7"/>
  <c r="Z1556" i="7" s="1"/>
  <c r="P1556" i="5" s="1"/>
  <c r="AV1556" i="5" s="1"/>
  <c r="R1557" i="7"/>
  <c r="Z1557" i="7" s="1"/>
  <c r="P1557" i="5" s="1"/>
  <c r="AV1557" i="5" s="1"/>
  <c r="R1558" i="7"/>
  <c r="Z1558" i="7" s="1"/>
  <c r="P1558" i="5" s="1"/>
  <c r="AV1558" i="5" s="1"/>
  <c r="R1559" i="7"/>
  <c r="Z1559" i="7" s="1"/>
  <c r="P1559" i="5" s="1"/>
  <c r="AV1559" i="5" s="1"/>
  <c r="R1560" i="7"/>
  <c r="Z1560" i="7" s="1"/>
  <c r="P1560" i="5" s="1"/>
  <c r="AV1560" i="5" s="1"/>
  <c r="R1561" i="7"/>
  <c r="Z1561" i="7" s="1"/>
  <c r="P1561" i="5" s="1"/>
  <c r="AV1561" i="5" s="1"/>
  <c r="R1562" i="7"/>
  <c r="Z1562" i="7" s="1"/>
  <c r="P1562" i="5" s="1"/>
  <c r="AV1562" i="5" s="1"/>
  <c r="R1563" i="7"/>
  <c r="Z1563" i="7" s="1"/>
  <c r="P1563" i="5" s="1"/>
  <c r="AV1563" i="5" s="1"/>
  <c r="R1564" i="7"/>
  <c r="Z1564" i="7" s="1"/>
  <c r="P1564" i="5" s="1"/>
  <c r="AV1564" i="5" s="1"/>
  <c r="R1565" i="7"/>
  <c r="Z1565" i="7" s="1"/>
  <c r="P1565" i="5" s="1"/>
  <c r="AV1565" i="5" s="1"/>
  <c r="R1566" i="7"/>
  <c r="Z1566" i="7" s="1"/>
  <c r="P1566" i="5" s="1"/>
  <c r="AV1566" i="5" s="1"/>
  <c r="R1567" i="7"/>
  <c r="Z1567" i="7" s="1"/>
  <c r="P1567" i="5" s="1"/>
  <c r="AV1567" i="5" s="1"/>
  <c r="R1568" i="7"/>
  <c r="Z1568" i="7" s="1"/>
  <c r="P1568" i="5" s="1"/>
  <c r="AV1568" i="5" s="1"/>
  <c r="R1569" i="7"/>
  <c r="Z1569" i="7" s="1"/>
  <c r="P1569" i="5" s="1"/>
  <c r="AV1569" i="5" s="1"/>
  <c r="R1570" i="7"/>
  <c r="Z1570" i="7" s="1"/>
  <c r="P1570" i="5" s="1"/>
  <c r="AV1570" i="5" s="1"/>
  <c r="R1571" i="7"/>
  <c r="Z1571" i="7" s="1"/>
  <c r="P1571" i="5" s="1"/>
  <c r="AV1571" i="5" s="1"/>
  <c r="R1572" i="7"/>
  <c r="Z1572" i="7" s="1"/>
  <c r="P1572" i="5" s="1"/>
  <c r="AV1572" i="5" s="1"/>
  <c r="R1573" i="7"/>
  <c r="Z1573" i="7" s="1"/>
  <c r="P1573" i="5" s="1"/>
  <c r="AV1573" i="5" s="1"/>
  <c r="R1574" i="7"/>
  <c r="Z1574" i="7" s="1"/>
  <c r="P1574" i="5" s="1"/>
  <c r="AV1574" i="5" s="1"/>
  <c r="R1575" i="7"/>
  <c r="Z1575" i="7" s="1"/>
  <c r="P1575" i="5" s="1"/>
  <c r="AV1575" i="5" s="1"/>
  <c r="R1576" i="7"/>
  <c r="Z1576" i="7" s="1"/>
  <c r="P1576" i="5" s="1"/>
  <c r="AV1576" i="5" s="1"/>
  <c r="R1577" i="7"/>
  <c r="Z1577" i="7" s="1"/>
  <c r="P1577" i="5" s="1"/>
  <c r="AV1577" i="5" s="1"/>
  <c r="R1578" i="7"/>
  <c r="Z1578" i="7" s="1"/>
  <c r="P1578" i="5" s="1"/>
  <c r="AV1578" i="5" s="1"/>
  <c r="R1579" i="7"/>
  <c r="Z1579" i="7" s="1"/>
  <c r="P1579" i="5" s="1"/>
  <c r="AV1579" i="5" s="1"/>
  <c r="R1580" i="7"/>
  <c r="Z1580" i="7" s="1"/>
  <c r="P1580" i="5" s="1"/>
  <c r="AV1580" i="5" s="1"/>
  <c r="R1581" i="7"/>
  <c r="Z1581" i="7" s="1"/>
  <c r="P1581" i="5" s="1"/>
  <c r="AV1581" i="5" s="1"/>
  <c r="R1582" i="7"/>
  <c r="Z1582" i="7" s="1"/>
  <c r="P1582" i="5" s="1"/>
  <c r="AV1582" i="5" s="1"/>
  <c r="R1583" i="7"/>
  <c r="Z1583" i="7" s="1"/>
  <c r="P1583" i="5" s="1"/>
  <c r="AV1583" i="5" s="1"/>
  <c r="R1584" i="7"/>
  <c r="Z1584" i="7" s="1"/>
  <c r="P1584" i="5" s="1"/>
  <c r="AV1584" i="5" s="1"/>
  <c r="R1585" i="7"/>
  <c r="Z1585" i="7" s="1"/>
  <c r="P1585" i="5" s="1"/>
  <c r="AV1585" i="5" s="1"/>
  <c r="R1586" i="7"/>
  <c r="Z1586" i="7" s="1"/>
  <c r="P1586" i="5" s="1"/>
  <c r="AV1586" i="5" s="1"/>
  <c r="R1587" i="7"/>
  <c r="Z1587" i="7" s="1"/>
  <c r="P1587" i="5" s="1"/>
  <c r="AV1587" i="5" s="1"/>
  <c r="R1588" i="7"/>
  <c r="Z1588" i="7" s="1"/>
  <c r="P1588" i="5" s="1"/>
  <c r="AV1588" i="5" s="1"/>
  <c r="R1589" i="7"/>
  <c r="Z1589" i="7" s="1"/>
  <c r="P1589" i="5" s="1"/>
  <c r="AV1589" i="5" s="1"/>
  <c r="R1590" i="7"/>
  <c r="Z1590" i="7" s="1"/>
  <c r="P1590" i="5" s="1"/>
  <c r="AV1590" i="5" s="1"/>
  <c r="R1591" i="7"/>
  <c r="Z1591" i="7" s="1"/>
  <c r="P1591" i="5" s="1"/>
  <c r="AV1591" i="5" s="1"/>
  <c r="R1592" i="7"/>
  <c r="Z1592" i="7" s="1"/>
  <c r="P1592" i="5" s="1"/>
  <c r="AV1592" i="5" s="1"/>
  <c r="R1593" i="7"/>
  <c r="Z1593" i="7" s="1"/>
  <c r="P1593" i="5" s="1"/>
  <c r="AV1593" i="5" s="1"/>
  <c r="R1594" i="7"/>
  <c r="Z1594" i="7" s="1"/>
  <c r="P1594" i="5" s="1"/>
  <c r="AV1594" i="5" s="1"/>
  <c r="R1595" i="7"/>
  <c r="Z1595" i="7" s="1"/>
  <c r="P1595" i="5" s="1"/>
  <c r="AV1595" i="5" s="1"/>
  <c r="R1596" i="7"/>
  <c r="Z1596" i="7" s="1"/>
  <c r="P1596" i="5" s="1"/>
  <c r="AV1596" i="5" s="1"/>
  <c r="R1597" i="7"/>
  <c r="Z1597" i="7" s="1"/>
  <c r="P1597" i="5" s="1"/>
  <c r="AV1597" i="5" s="1"/>
  <c r="R1598" i="7"/>
  <c r="Z1598" i="7" s="1"/>
  <c r="P1598" i="5" s="1"/>
  <c r="AV1598" i="5" s="1"/>
  <c r="R1599" i="7"/>
  <c r="Z1599" i="7" s="1"/>
  <c r="P1599" i="5" s="1"/>
  <c r="AV1599" i="5" s="1"/>
  <c r="R1600" i="7"/>
  <c r="Z1600" i="7" s="1"/>
  <c r="P1600" i="5" s="1"/>
  <c r="AV1600" i="5" s="1"/>
  <c r="R1601" i="7"/>
  <c r="Z1601" i="7" s="1"/>
  <c r="P1601" i="5" s="1"/>
  <c r="AV1601" i="5" s="1"/>
  <c r="R1602" i="7"/>
  <c r="Z1602" i="7" s="1"/>
  <c r="P1602" i="5" s="1"/>
  <c r="AV1602" i="5" s="1"/>
  <c r="R1603" i="7"/>
  <c r="Z1603" i="7" s="1"/>
  <c r="P1603" i="5" s="1"/>
  <c r="AV1603" i="5" s="1"/>
  <c r="R1604" i="7"/>
  <c r="Z1604" i="7" s="1"/>
  <c r="P1604" i="5" s="1"/>
  <c r="AV1604" i="5" s="1"/>
  <c r="R1605" i="7"/>
  <c r="Z1605" i="7" s="1"/>
  <c r="P1605" i="5" s="1"/>
  <c r="AV1605" i="5" s="1"/>
  <c r="R1606" i="7"/>
  <c r="Z1606" i="7" s="1"/>
  <c r="P1606" i="5" s="1"/>
  <c r="AV1606" i="5" s="1"/>
  <c r="R1607" i="7"/>
  <c r="Z1607" i="7" s="1"/>
  <c r="P1607" i="5" s="1"/>
  <c r="AV1607" i="5" s="1"/>
  <c r="R1608" i="7"/>
  <c r="Z1608" i="7" s="1"/>
  <c r="P1608" i="5" s="1"/>
  <c r="AV1608" i="5" s="1"/>
  <c r="R1609" i="7"/>
  <c r="Z1609" i="7" s="1"/>
  <c r="P1609" i="5" s="1"/>
  <c r="AV1609" i="5" s="1"/>
  <c r="R1610" i="7"/>
  <c r="Z1610" i="7" s="1"/>
  <c r="P1610" i="5" s="1"/>
  <c r="AV1610" i="5" s="1"/>
  <c r="R1611" i="7"/>
  <c r="Z1611" i="7" s="1"/>
  <c r="P1611" i="5" s="1"/>
  <c r="AV1611" i="5" s="1"/>
  <c r="R1612" i="7"/>
  <c r="Z1612" i="7" s="1"/>
  <c r="P1612" i="5" s="1"/>
  <c r="AV1612" i="5" s="1"/>
  <c r="R1613" i="7"/>
  <c r="Z1613" i="7" s="1"/>
  <c r="P1613" i="5" s="1"/>
  <c r="AV1613" i="5" s="1"/>
  <c r="R1614" i="7"/>
  <c r="Z1614" i="7" s="1"/>
  <c r="P1614" i="5" s="1"/>
  <c r="AV1614" i="5" s="1"/>
  <c r="R1615" i="7"/>
  <c r="Z1615" i="7" s="1"/>
  <c r="P1615" i="5" s="1"/>
  <c r="AV1615" i="5" s="1"/>
  <c r="R1616" i="7"/>
  <c r="Z1616" i="7" s="1"/>
  <c r="P1616" i="5" s="1"/>
  <c r="AV1616" i="5" s="1"/>
  <c r="R1617" i="7"/>
  <c r="Z1617" i="7" s="1"/>
  <c r="P1617" i="5" s="1"/>
  <c r="AV1617" i="5" s="1"/>
  <c r="R1618" i="7"/>
  <c r="Z1618" i="7" s="1"/>
  <c r="P1618" i="5" s="1"/>
  <c r="AV1618" i="5" s="1"/>
  <c r="R1619" i="7"/>
  <c r="Z1619" i="7" s="1"/>
  <c r="P1619" i="5" s="1"/>
  <c r="AV1619" i="5" s="1"/>
  <c r="R1620" i="7"/>
  <c r="Z1620" i="7" s="1"/>
  <c r="P1620" i="5" s="1"/>
  <c r="AV1620" i="5" s="1"/>
  <c r="R1621" i="7"/>
  <c r="Z1621" i="7" s="1"/>
  <c r="P1621" i="5" s="1"/>
  <c r="AV1621" i="5" s="1"/>
  <c r="R1622" i="7"/>
  <c r="Z1622" i="7" s="1"/>
  <c r="P1622" i="5" s="1"/>
  <c r="AV1622" i="5" s="1"/>
  <c r="R1623" i="7"/>
  <c r="Z1623" i="7" s="1"/>
  <c r="P1623" i="5" s="1"/>
  <c r="AV1623" i="5" s="1"/>
  <c r="R1624" i="7"/>
  <c r="Z1624" i="7" s="1"/>
  <c r="P1624" i="5" s="1"/>
  <c r="AV1624" i="5" s="1"/>
  <c r="R1625" i="7"/>
  <c r="Z1625" i="7" s="1"/>
  <c r="P1625" i="5" s="1"/>
  <c r="AV1625" i="5" s="1"/>
  <c r="R1626" i="7"/>
  <c r="Z1626" i="7" s="1"/>
  <c r="P1626" i="5" s="1"/>
  <c r="AV1626" i="5" s="1"/>
  <c r="R1627" i="7"/>
  <c r="Z1627" i="7" s="1"/>
  <c r="P1627" i="5" s="1"/>
  <c r="AV1627" i="5" s="1"/>
  <c r="R1628" i="7"/>
  <c r="Z1628" i="7" s="1"/>
  <c r="P1628" i="5" s="1"/>
  <c r="AV1628" i="5" s="1"/>
  <c r="R1629" i="7"/>
  <c r="Z1629" i="7" s="1"/>
  <c r="P1629" i="5" s="1"/>
  <c r="AV1629" i="5" s="1"/>
  <c r="R1630" i="7"/>
  <c r="Z1630" i="7" s="1"/>
  <c r="P1630" i="5" s="1"/>
  <c r="AV1630" i="5" s="1"/>
  <c r="R1631" i="7"/>
  <c r="Z1631" i="7" s="1"/>
  <c r="P1631" i="5" s="1"/>
  <c r="AV1631" i="5" s="1"/>
  <c r="R1632" i="7"/>
  <c r="Z1632" i="7" s="1"/>
  <c r="P1632" i="5" s="1"/>
  <c r="AV1632" i="5" s="1"/>
  <c r="R1633" i="7"/>
  <c r="Z1633" i="7" s="1"/>
  <c r="P1633" i="5" s="1"/>
  <c r="AV1633" i="5" s="1"/>
  <c r="R1634" i="7"/>
  <c r="Z1634" i="7" s="1"/>
  <c r="P1634" i="5" s="1"/>
  <c r="AV1634" i="5" s="1"/>
  <c r="R1635" i="7"/>
  <c r="Z1635" i="7" s="1"/>
  <c r="P1635" i="5" s="1"/>
  <c r="AV1635" i="5" s="1"/>
  <c r="R1636" i="7"/>
  <c r="Z1636" i="7" s="1"/>
  <c r="P1636" i="5" s="1"/>
  <c r="AV1636" i="5" s="1"/>
  <c r="R1637" i="7"/>
  <c r="Z1637" i="7" s="1"/>
  <c r="P1637" i="5" s="1"/>
  <c r="AV1637" i="5" s="1"/>
  <c r="R1638" i="7"/>
  <c r="Z1638" i="7" s="1"/>
  <c r="P1638" i="5" s="1"/>
  <c r="AV1638" i="5" s="1"/>
  <c r="R1639" i="7"/>
  <c r="Z1639" i="7" s="1"/>
  <c r="P1639" i="5" s="1"/>
  <c r="AV1639" i="5" s="1"/>
  <c r="R1640" i="7"/>
  <c r="Z1640" i="7" s="1"/>
  <c r="P1640" i="5" s="1"/>
  <c r="AV1640" i="5" s="1"/>
  <c r="R1641" i="7"/>
  <c r="Z1641" i="7" s="1"/>
  <c r="P1641" i="5" s="1"/>
  <c r="AV1641" i="5" s="1"/>
  <c r="R1642" i="7"/>
  <c r="Z1642" i="7" s="1"/>
  <c r="P1642" i="5" s="1"/>
  <c r="AV1642" i="5" s="1"/>
  <c r="R1643" i="7"/>
  <c r="Z1643" i="7" s="1"/>
  <c r="P1643" i="5" s="1"/>
  <c r="AV1643" i="5" s="1"/>
  <c r="R1644" i="7"/>
  <c r="Z1644" i="7" s="1"/>
  <c r="P1644" i="5" s="1"/>
  <c r="AV1644" i="5" s="1"/>
  <c r="R1645" i="7"/>
  <c r="Z1645" i="7" s="1"/>
  <c r="P1645" i="5" s="1"/>
  <c r="AV1645" i="5" s="1"/>
  <c r="R1646" i="7"/>
  <c r="Z1646" i="7" s="1"/>
  <c r="P1646" i="5" s="1"/>
  <c r="AV1646" i="5" s="1"/>
  <c r="R1647" i="7"/>
  <c r="Z1647" i="7" s="1"/>
  <c r="P1647" i="5" s="1"/>
  <c r="AV1647" i="5" s="1"/>
  <c r="R1648" i="7"/>
  <c r="Z1648" i="7" s="1"/>
  <c r="P1648" i="5" s="1"/>
  <c r="AV1648" i="5" s="1"/>
  <c r="R1649" i="7"/>
  <c r="Z1649" i="7" s="1"/>
  <c r="P1649" i="5" s="1"/>
  <c r="AV1649" i="5" s="1"/>
  <c r="R1650" i="7"/>
  <c r="Z1650" i="7" s="1"/>
  <c r="P1650" i="5" s="1"/>
  <c r="AV1650" i="5" s="1"/>
  <c r="R1651" i="7"/>
  <c r="Z1651" i="7" s="1"/>
  <c r="P1651" i="5" s="1"/>
  <c r="AV1651" i="5" s="1"/>
  <c r="R1652" i="7"/>
  <c r="Z1652" i="7" s="1"/>
  <c r="P1652" i="5" s="1"/>
  <c r="AV1652" i="5" s="1"/>
  <c r="R1653" i="7"/>
  <c r="Z1653" i="7" s="1"/>
  <c r="P1653" i="5" s="1"/>
  <c r="AV1653" i="5" s="1"/>
  <c r="R1654" i="7"/>
  <c r="Z1654" i="7" s="1"/>
  <c r="P1654" i="5" s="1"/>
  <c r="AV1654" i="5" s="1"/>
  <c r="R1655" i="7"/>
  <c r="Z1655" i="7" s="1"/>
  <c r="P1655" i="5" s="1"/>
  <c r="AV1655" i="5" s="1"/>
  <c r="R1656" i="7"/>
  <c r="Z1656" i="7" s="1"/>
  <c r="P1656" i="5" s="1"/>
  <c r="AV1656" i="5" s="1"/>
  <c r="R1657" i="7"/>
  <c r="Z1657" i="7" s="1"/>
  <c r="P1657" i="5" s="1"/>
  <c r="AV1657" i="5" s="1"/>
  <c r="R1658" i="7"/>
  <c r="Z1658" i="7" s="1"/>
  <c r="P1658" i="5" s="1"/>
  <c r="AV1658" i="5" s="1"/>
  <c r="R1659" i="7"/>
  <c r="Z1659" i="7" s="1"/>
  <c r="P1659" i="5" s="1"/>
  <c r="AV1659" i="5" s="1"/>
  <c r="R1660" i="7"/>
  <c r="Z1660" i="7" s="1"/>
  <c r="P1660" i="5" s="1"/>
  <c r="AV1660" i="5" s="1"/>
  <c r="R1661" i="7"/>
  <c r="Z1661" i="7" s="1"/>
  <c r="P1661" i="5" s="1"/>
  <c r="AV1661" i="5" s="1"/>
  <c r="R1662" i="7"/>
  <c r="Z1662" i="7" s="1"/>
  <c r="P1662" i="5" s="1"/>
  <c r="AV1662" i="5" s="1"/>
  <c r="R1663" i="7"/>
  <c r="Z1663" i="7" s="1"/>
  <c r="P1663" i="5" s="1"/>
  <c r="AV1663" i="5" s="1"/>
  <c r="R1664" i="7"/>
  <c r="Z1664" i="7" s="1"/>
  <c r="P1664" i="5" s="1"/>
  <c r="AV1664" i="5" s="1"/>
  <c r="R1665" i="7"/>
  <c r="Z1665" i="7" s="1"/>
  <c r="P1665" i="5" s="1"/>
  <c r="AV1665" i="5" s="1"/>
  <c r="R1666" i="7"/>
  <c r="Z1666" i="7" s="1"/>
  <c r="P1666" i="5" s="1"/>
  <c r="AV1666" i="5" s="1"/>
  <c r="R1667" i="7"/>
  <c r="Z1667" i="7" s="1"/>
  <c r="P1667" i="5" s="1"/>
  <c r="AV1667" i="5" s="1"/>
  <c r="R1668" i="7"/>
  <c r="Z1668" i="7" s="1"/>
  <c r="P1668" i="5" s="1"/>
  <c r="AV1668" i="5" s="1"/>
  <c r="R1669" i="7"/>
  <c r="Z1669" i="7" s="1"/>
  <c r="P1669" i="5" s="1"/>
  <c r="AV1669" i="5" s="1"/>
  <c r="R1670" i="7"/>
  <c r="Z1670" i="7" s="1"/>
  <c r="P1670" i="5" s="1"/>
  <c r="AV1670" i="5" s="1"/>
  <c r="R1671" i="7"/>
  <c r="Z1671" i="7" s="1"/>
  <c r="P1671" i="5" s="1"/>
  <c r="AV1671" i="5" s="1"/>
  <c r="R1672" i="7"/>
  <c r="Z1672" i="7" s="1"/>
  <c r="P1672" i="5" s="1"/>
  <c r="AV1672" i="5" s="1"/>
  <c r="R1673" i="7"/>
  <c r="Z1673" i="7" s="1"/>
  <c r="P1673" i="5" s="1"/>
  <c r="AV1673" i="5" s="1"/>
  <c r="R1674" i="7"/>
  <c r="Z1674" i="7" s="1"/>
  <c r="P1674" i="5" s="1"/>
  <c r="AV1674" i="5" s="1"/>
  <c r="R1675" i="7"/>
  <c r="Z1675" i="7" s="1"/>
  <c r="P1675" i="5" s="1"/>
  <c r="AV1675" i="5" s="1"/>
  <c r="R1676" i="7"/>
  <c r="Z1676" i="7" s="1"/>
  <c r="P1676" i="5" s="1"/>
  <c r="AV1676" i="5" s="1"/>
  <c r="R1677" i="7"/>
  <c r="Z1677" i="7" s="1"/>
  <c r="P1677" i="5" s="1"/>
  <c r="AV1677" i="5" s="1"/>
  <c r="R1678" i="7"/>
  <c r="Z1678" i="7" s="1"/>
  <c r="P1678" i="5" s="1"/>
  <c r="AV1678" i="5" s="1"/>
  <c r="R1679" i="7"/>
  <c r="Z1679" i="7" s="1"/>
  <c r="P1679" i="5" s="1"/>
  <c r="AV1679" i="5" s="1"/>
  <c r="R1680" i="7"/>
  <c r="Z1680" i="7" s="1"/>
  <c r="P1680" i="5" s="1"/>
  <c r="AV1680" i="5" s="1"/>
  <c r="R1681" i="7"/>
  <c r="Z1681" i="7" s="1"/>
  <c r="P1681" i="5" s="1"/>
  <c r="AV1681" i="5" s="1"/>
  <c r="R1682" i="7"/>
  <c r="Z1682" i="7" s="1"/>
  <c r="P1682" i="5" s="1"/>
  <c r="AV1682" i="5" s="1"/>
  <c r="R1683" i="7"/>
  <c r="Z1683" i="7" s="1"/>
  <c r="P1683" i="5" s="1"/>
  <c r="AV1683" i="5" s="1"/>
  <c r="R1684" i="7"/>
  <c r="Z1684" i="7" s="1"/>
  <c r="P1684" i="5" s="1"/>
  <c r="AV1684" i="5" s="1"/>
  <c r="R1685" i="7"/>
  <c r="Z1685" i="7" s="1"/>
  <c r="P1685" i="5" s="1"/>
  <c r="AV1685" i="5" s="1"/>
  <c r="R1686" i="7"/>
  <c r="Z1686" i="7" s="1"/>
  <c r="P1686" i="5" s="1"/>
  <c r="AV1686" i="5" s="1"/>
  <c r="R1687" i="7"/>
  <c r="Z1687" i="7" s="1"/>
  <c r="P1687" i="5" s="1"/>
  <c r="AV1687" i="5" s="1"/>
  <c r="R1688" i="7"/>
  <c r="Z1688" i="7" s="1"/>
  <c r="P1688" i="5" s="1"/>
  <c r="AV1688" i="5" s="1"/>
  <c r="R1689" i="7"/>
  <c r="Z1689" i="7" s="1"/>
  <c r="P1689" i="5" s="1"/>
  <c r="AV1689" i="5" s="1"/>
  <c r="R1690" i="7"/>
  <c r="Z1690" i="7" s="1"/>
  <c r="P1690" i="5" s="1"/>
  <c r="AV1690" i="5" s="1"/>
  <c r="R1691" i="7"/>
  <c r="Z1691" i="7" s="1"/>
  <c r="P1691" i="5" s="1"/>
  <c r="AV1691" i="5" s="1"/>
  <c r="R1692" i="7"/>
  <c r="Z1692" i="7" s="1"/>
  <c r="P1692" i="5" s="1"/>
  <c r="AV1692" i="5" s="1"/>
  <c r="R1693" i="7"/>
  <c r="Z1693" i="7" s="1"/>
  <c r="P1693" i="5" s="1"/>
  <c r="AV1693" i="5" s="1"/>
  <c r="R1694" i="7"/>
  <c r="Z1694" i="7" s="1"/>
  <c r="P1694" i="5" s="1"/>
  <c r="AV1694" i="5" s="1"/>
  <c r="R1695" i="7"/>
  <c r="Z1695" i="7" s="1"/>
  <c r="P1695" i="5" s="1"/>
  <c r="AV1695" i="5" s="1"/>
  <c r="R1696" i="7"/>
  <c r="Z1696" i="7" s="1"/>
  <c r="P1696" i="5" s="1"/>
  <c r="AV1696" i="5" s="1"/>
  <c r="R1697" i="7"/>
  <c r="Z1697" i="7" s="1"/>
  <c r="P1697" i="5" s="1"/>
  <c r="AV1697" i="5" s="1"/>
  <c r="R1698" i="7"/>
  <c r="Z1698" i="7" s="1"/>
  <c r="P1698" i="5" s="1"/>
  <c r="AV1698" i="5" s="1"/>
  <c r="R1699" i="7"/>
  <c r="Z1699" i="7" s="1"/>
  <c r="P1699" i="5" s="1"/>
  <c r="AV1699" i="5" s="1"/>
  <c r="R1700" i="7"/>
  <c r="Z1700" i="7" s="1"/>
  <c r="P1700" i="5" s="1"/>
  <c r="AV1700" i="5" s="1"/>
  <c r="R1701" i="7"/>
  <c r="Z1701" i="7" s="1"/>
  <c r="P1701" i="5" s="1"/>
  <c r="AV1701" i="5" s="1"/>
  <c r="R1702" i="7"/>
  <c r="Z1702" i="7" s="1"/>
  <c r="P1702" i="5" s="1"/>
  <c r="AV1702" i="5" s="1"/>
  <c r="R1703" i="7"/>
  <c r="Z1703" i="7" s="1"/>
  <c r="P1703" i="5" s="1"/>
  <c r="AV1703" i="5" s="1"/>
  <c r="R1704" i="7"/>
  <c r="Z1704" i="7" s="1"/>
  <c r="P1704" i="5" s="1"/>
  <c r="AV1704" i="5" s="1"/>
  <c r="R1705" i="7"/>
  <c r="Z1705" i="7" s="1"/>
  <c r="P1705" i="5" s="1"/>
  <c r="AV1705" i="5" s="1"/>
  <c r="R1706" i="7"/>
  <c r="Z1706" i="7" s="1"/>
  <c r="P1706" i="5" s="1"/>
  <c r="AV1706" i="5" s="1"/>
  <c r="R1707" i="7"/>
  <c r="Z1707" i="7" s="1"/>
  <c r="P1707" i="5" s="1"/>
  <c r="AV1707" i="5" s="1"/>
  <c r="R1708" i="7"/>
  <c r="Z1708" i="7" s="1"/>
  <c r="P1708" i="5" s="1"/>
  <c r="AV1708" i="5" s="1"/>
  <c r="R1709" i="7"/>
  <c r="Z1709" i="7" s="1"/>
  <c r="P1709" i="5" s="1"/>
  <c r="AV1709" i="5" s="1"/>
  <c r="R1710" i="7"/>
  <c r="Z1710" i="7" s="1"/>
  <c r="P1710" i="5" s="1"/>
  <c r="AV1710" i="5" s="1"/>
  <c r="R1711" i="7"/>
  <c r="Z1711" i="7" s="1"/>
  <c r="P1711" i="5" s="1"/>
  <c r="AV1711" i="5" s="1"/>
  <c r="R1712" i="7"/>
  <c r="Z1712" i="7" s="1"/>
  <c r="P1712" i="5" s="1"/>
  <c r="AV1712" i="5" s="1"/>
  <c r="R1713" i="7"/>
  <c r="Z1713" i="7" s="1"/>
  <c r="P1713" i="5" s="1"/>
  <c r="AV1713" i="5" s="1"/>
  <c r="R1714" i="7"/>
  <c r="Z1714" i="7" s="1"/>
  <c r="P1714" i="5" s="1"/>
  <c r="AV1714" i="5" s="1"/>
  <c r="R1715" i="7"/>
  <c r="Z1715" i="7" s="1"/>
  <c r="P1715" i="5" s="1"/>
  <c r="AV1715" i="5" s="1"/>
  <c r="R1716" i="7"/>
  <c r="Z1716" i="7" s="1"/>
  <c r="P1716" i="5" s="1"/>
  <c r="AV1716" i="5" s="1"/>
  <c r="R1717" i="7"/>
  <c r="Z1717" i="7" s="1"/>
  <c r="P1717" i="5" s="1"/>
  <c r="AV1717" i="5" s="1"/>
  <c r="R1718" i="7"/>
  <c r="Z1718" i="7" s="1"/>
  <c r="P1718" i="5" s="1"/>
  <c r="AV1718" i="5" s="1"/>
  <c r="R1719" i="7"/>
  <c r="Z1719" i="7" s="1"/>
  <c r="P1719" i="5" s="1"/>
  <c r="AV1719" i="5" s="1"/>
  <c r="R1720" i="7"/>
  <c r="Z1720" i="7" s="1"/>
  <c r="P1720" i="5" s="1"/>
  <c r="AV1720" i="5" s="1"/>
  <c r="R1721" i="7"/>
  <c r="Z1721" i="7" s="1"/>
  <c r="P1721" i="5" s="1"/>
  <c r="AV1721" i="5" s="1"/>
  <c r="R1722" i="7"/>
  <c r="Z1722" i="7" s="1"/>
  <c r="P1722" i="5" s="1"/>
  <c r="AV1722" i="5" s="1"/>
  <c r="R1723" i="7"/>
  <c r="Z1723" i="7" s="1"/>
  <c r="P1723" i="5" s="1"/>
  <c r="AV1723" i="5" s="1"/>
  <c r="R1724" i="7"/>
  <c r="Z1724" i="7" s="1"/>
  <c r="P1724" i="5" s="1"/>
  <c r="AV1724" i="5" s="1"/>
  <c r="R1725" i="7"/>
  <c r="Z1725" i="7" s="1"/>
  <c r="P1725" i="5" s="1"/>
  <c r="AV1725" i="5" s="1"/>
  <c r="R1726" i="7"/>
  <c r="Z1726" i="7" s="1"/>
  <c r="P1726" i="5" s="1"/>
  <c r="AV1726" i="5" s="1"/>
  <c r="R1727" i="7"/>
  <c r="Z1727" i="7" s="1"/>
  <c r="P1727" i="5" s="1"/>
  <c r="AV1727" i="5" s="1"/>
  <c r="R1728" i="7"/>
  <c r="Z1728" i="7" s="1"/>
  <c r="P1728" i="5" s="1"/>
  <c r="AV1728" i="5" s="1"/>
  <c r="R1729" i="7"/>
  <c r="Z1729" i="7" s="1"/>
  <c r="P1729" i="5" s="1"/>
  <c r="AV1729" i="5" s="1"/>
  <c r="R1730" i="7"/>
  <c r="Z1730" i="7" s="1"/>
  <c r="P1730" i="5" s="1"/>
  <c r="AV1730" i="5" s="1"/>
  <c r="R1731" i="7"/>
  <c r="Z1731" i="7" s="1"/>
  <c r="P1731" i="5" s="1"/>
  <c r="AV1731" i="5" s="1"/>
  <c r="R1732" i="7"/>
  <c r="Z1732" i="7" s="1"/>
  <c r="P1732" i="5" s="1"/>
  <c r="AV1732" i="5" s="1"/>
  <c r="R1733" i="7"/>
  <c r="Z1733" i="7" s="1"/>
  <c r="P1733" i="5" s="1"/>
  <c r="AV1733" i="5" s="1"/>
  <c r="R1734" i="7"/>
  <c r="Z1734" i="7" s="1"/>
  <c r="P1734" i="5" s="1"/>
  <c r="AV1734" i="5" s="1"/>
  <c r="R1735" i="7"/>
  <c r="Z1735" i="7" s="1"/>
  <c r="P1735" i="5" s="1"/>
  <c r="AV1735" i="5" s="1"/>
  <c r="R1736" i="7"/>
  <c r="Z1736" i="7" s="1"/>
  <c r="P1736" i="5" s="1"/>
  <c r="AV1736" i="5" s="1"/>
  <c r="R1737" i="7"/>
  <c r="Z1737" i="7" s="1"/>
  <c r="P1737" i="5" s="1"/>
  <c r="AV1737" i="5" s="1"/>
  <c r="R1738" i="7"/>
  <c r="Z1738" i="7" s="1"/>
  <c r="P1738" i="5" s="1"/>
  <c r="AV1738" i="5" s="1"/>
  <c r="R1739" i="7"/>
  <c r="Z1739" i="7" s="1"/>
  <c r="P1739" i="5" s="1"/>
  <c r="AV1739" i="5" s="1"/>
  <c r="R1740" i="7"/>
  <c r="Z1740" i="7" s="1"/>
  <c r="P1740" i="5" s="1"/>
  <c r="AV1740" i="5" s="1"/>
  <c r="R1741" i="7"/>
  <c r="Z1741" i="7" s="1"/>
  <c r="P1741" i="5" s="1"/>
  <c r="AV1741" i="5" s="1"/>
  <c r="R1742" i="7"/>
  <c r="Z1742" i="7" s="1"/>
  <c r="P1742" i="5" s="1"/>
  <c r="AV1742" i="5" s="1"/>
  <c r="R1743" i="7"/>
  <c r="Z1743" i="7" s="1"/>
  <c r="P1743" i="5" s="1"/>
  <c r="AV1743" i="5" s="1"/>
  <c r="R1744" i="7"/>
  <c r="Z1744" i="7" s="1"/>
  <c r="P1744" i="5" s="1"/>
  <c r="AV1744" i="5" s="1"/>
  <c r="R1745" i="7"/>
  <c r="Z1745" i="7" s="1"/>
  <c r="P1745" i="5" s="1"/>
  <c r="AV1745" i="5" s="1"/>
  <c r="R1746" i="7"/>
  <c r="Z1746" i="7" s="1"/>
  <c r="P1746" i="5" s="1"/>
  <c r="AV1746" i="5" s="1"/>
  <c r="R1747" i="7"/>
  <c r="Z1747" i="7" s="1"/>
  <c r="P1747" i="5" s="1"/>
  <c r="AV1747" i="5" s="1"/>
  <c r="R1748" i="7"/>
  <c r="Z1748" i="7" s="1"/>
  <c r="P1748" i="5" s="1"/>
  <c r="AV1748" i="5" s="1"/>
  <c r="R1749" i="7"/>
  <c r="Z1749" i="7" s="1"/>
  <c r="P1749" i="5" s="1"/>
  <c r="AV1749" i="5" s="1"/>
  <c r="R1750" i="7"/>
  <c r="Z1750" i="7" s="1"/>
  <c r="P1750" i="5" s="1"/>
  <c r="AV1750" i="5" s="1"/>
  <c r="R1751" i="7"/>
  <c r="Z1751" i="7" s="1"/>
  <c r="P1751" i="5" s="1"/>
  <c r="AV1751" i="5" s="1"/>
  <c r="R1752" i="7"/>
  <c r="Z1752" i="7" s="1"/>
  <c r="P1752" i="5" s="1"/>
  <c r="AV1752" i="5" s="1"/>
  <c r="R1753" i="7"/>
  <c r="Z1753" i="7" s="1"/>
  <c r="P1753" i="5" s="1"/>
  <c r="AV1753" i="5" s="1"/>
  <c r="R1754" i="7"/>
  <c r="Z1754" i="7" s="1"/>
  <c r="P1754" i="5" s="1"/>
  <c r="AV1754" i="5" s="1"/>
  <c r="R1755" i="7"/>
  <c r="Z1755" i="7" s="1"/>
  <c r="P1755" i="5" s="1"/>
  <c r="AV1755" i="5" s="1"/>
  <c r="R1756" i="7"/>
  <c r="Z1756" i="7" s="1"/>
  <c r="P1756" i="5" s="1"/>
  <c r="AV1756" i="5" s="1"/>
  <c r="R1757" i="7"/>
  <c r="Z1757" i="7" s="1"/>
  <c r="P1757" i="5" s="1"/>
  <c r="AV1757" i="5" s="1"/>
  <c r="R1758" i="7"/>
  <c r="Z1758" i="7" s="1"/>
  <c r="P1758" i="5" s="1"/>
  <c r="AV1758" i="5" s="1"/>
  <c r="R1759" i="7"/>
  <c r="Z1759" i="7" s="1"/>
  <c r="P1759" i="5" s="1"/>
  <c r="AV1759" i="5" s="1"/>
  <c r="R1760" i="7"/>
  <c r="Z1760" i="7" s="1"/>
  <c r="P1760" i="5" s="1"/>
  <c r="AV1760" i="5" s="1"/>
  <c r="R1761" i="7"/>
  <c r="Z1761" i="7" s="1"/>
  <c r="P1761" i="5" s="1"/>
  <c r="AV1761" i="5" s="1"/>
  <c r="R1762" i="7"/>
  <c r="Z1762" i="7" s="1"/>
  <c r="P1762" i="5" s="1"/>
  <c r="AV1762" i="5" s="1"/>
  <c r="R1763" i="7"/>
  <c r="Z1763" i="7" s="1"/>
  <c r="P1763" i="5" s="1"/>
  <c r="AV1763" i="5" s="1"/>
  <c r="R1764" i="7"/>
  <c r="Z1764" i="7" s="1"/>
  <c r="P1764" i="5" s="1"/>
  <c r="AV1764" i="5" s="1"/>
  <c r="R1765" i="7"/>
  <c r="Z1765" i="7" s="1"/>
  <c r="P1765" i="5" s="1"/>
  <c r="AV1765" i="5" s="1"/>
  <c r="R1766" i="7"/>
  <c r="Z1766" i="7" s="1"/>
  <c r="P1766" i="5" s="1"/>
  <c r="AV1766" i="5" s="1"/>
  <c r="R1767" i="7"/>
  <c r="Z1767" i="7" s="1"/>
  <c r="P1767" i="5" s="1"/>
  <c r="AV1767" i="5" s="1"/>
  <c r="R1768" i="7"/>
  <c r="Z1768" i="7" s="1"/>
  <c r="P1768" i="5" s="1"/>
  <c r="AV1768" i="5" s="1"/>
  <c r="R1769" i="7"/>
  <c r="Z1769" i="7" s="1"/>
  <c r="P1769" i="5" s="1"/>
  <c r="AV1769" i="5" s="1"/>
  <c r="R1770" i="7"/>
  <c r="Z1770" i="7" s="1"/>
  <c r="P1770" i="5" s="1"/>
  <c r="AV1770" i="5" s="1"/>
  <c r="R1771" i="7"/>
  <c r="Z1771" i="7" s="1"/>
  <c r="P1771" i="5" s="1"/>
  <c r="AV1771" i="5" s="1"/>
  <c r="R1772" i="7"/>
  <c r="Z1772" i="7" s="1"/>
  <c r="P1772" i="5" s="1"/>
  <c r="AV1772" i="5" s="1"/>
  <c r="R1773" i="7"/>
  <c r="Z1773" i="7" s="1"/>
  <c r="P1773" i="5" s="1"/>
  <c r="AV1773" i="5" s="1"/>
  <c r="R1774" i="7"/>
  <c r="Z1774" i="7" s="1"/>
  <c r="P1774" i="5" s="1"/>
  <c r="AV1774" i="5" s="1"/>
  <c r="R1775" i="7"/>
  <c r="Z1775" i="7" s="1"/>
  <c r="P1775" i="5" s="1"/>
  <c r="AV1775" i="5" s="1"/>
  <c r="R1776" i="7"/>
  <c r="Z1776" i="7" s="1"/>
  <c r="P1776" i="5" s="1"/>
  <c r="AV1776" i="5" s="1"/>
  <c r="R1777" i="7"/>
  <c r="Z1777" i="7" s="1"/>
  <c r="P1777" i="5" s="1"/>
  <c r="AV1777" i="5" s="1"/>
  <c r="R1778" i="7"/>
  <c r="Z1778" i="7" s="1"/>
  <c r="P1778" i="5" s="1"/>
  <c r="AV1778" i="5" s="1"/>
  <c r="R1779" i="7"/>
  <c r="Z1779" i="7" s="1"/>
  <c r="P1779" i="5" s="1"/>
  <c r="AV1779" i="5" s="1"/>
  <c r="R1780" i="7"/>
  <c r="Z1780" i="7" s="1"/>
  <c r="P1780" i="5" s="1"/>
  <c r="AV1780" i="5" s="1"/>
  <c r="R1781" i="7"/>
  <c r="Z1781" i="7" s="1"/>
  <c r="P1781" i="5" s="1"/>
  <c r="AV1781" i="5" s="1"/>
  <c r="R1782" i="7"/>
  <c r="Z1782" i="7" s="1"/>
  <c r="P1782" i="5" s="1"/>
  <c r="AV1782" i="5" s="1"/>
  <c r="R1783" i="7"/>
  <c r="Z1783" i="7" s="1"/>
  <c r="P1783" i="5" s="1"/>
  <c r="AV1783" i="5" s="1"/>
  <c r="R1784" i="7"/>
  <c r="Z1784" i="7" s="1"/>
  <c r="P1784" i="5" s="1"/>
  <c r="AV1784" i="5" s="1"/>
  <c r="R1785" i="7"/>
  <c r="Z1785" i="7" s="1"/>
  <c r="P1785" i="5" s="1"/>
  <c r="AV1785" i="5" s="1"/>
  <c r="R1786" i="7"/>
  <c r="Z1786" i="7" s="1"/>
  <c r="P1786" i="5" s="1"/>
  <c r="AV1786" i="5" s="1"/>
  <c r="R1787" i="7"/>
  <c r="Z1787" i="7" s="1"/>
  <c r="P1787" i="5" s="1"/>
  <c r="AV1787" i="5" s="1"/>
  <c r="R1788" i="7"/>
  <c r="Z1788" i="7" s="1"/>
  <c r="P1788" i="5" s="1"/>
  <c r="AV1788" i="5" s="1"/>
  <c r="R1789" i="7"/>
  <c r="Z1789" i="7" s="1"/>
  <c r="P1789" i="5" s="1"/>
  <c r="AV1789" i="5" s="1"/>
  <c r="R1790" i="7"/>
  <c r="Z1790" i="7" s="1"/>
  <c r="P1790" i="5" s="1"/>
  <c r="AV1790" i="5" s="1"/>
  <c r="R1791" i="7"/>
  <c r="Z1791" i="7" s="1"/>
  <c r="P1791" i="5" s="1"/>
  <c r="AV1791" i="5" s="1"/>
  <c r="R1792" i="7"/>
  <c r="Z1792" i="7" s="1"/>
  <c r="P1792" i="5" s="1"/>
  <c r="AV1792" i="5" s="1"/>
  <c r="R1793" i="7"/>
  <c r="Z1793" i="7" s="1"/>
  <c r="P1793" i="5" s="1"/>
  <c r="AV1793" i="5" s="1"/>
  <c r="R1794" i="7"/>
  <c r="Z1794" i="7" s="1"/>
  <c r="P1794" i="5" s="1"/>
  <c r="AV1794" i="5" s="1"/>
  <c r="R1795" i="7"/>
  <c r="Z1795" i="7" s="1"/>
  <c r="P1795" i="5" s="1"/>
  <c r="AV1795" i="5" s="1"/>
  <c r="R1796" i="7"/>
  <c r="Z1796" i="7" s="1"/>
  <c r="P1796" i="5" s="1"/>
  <c r="AV1796" i="5" s="1"/>
  <c r="R1797" i="7"/>
  <c r="Z1797" i="7" s="1"/>
  <c r="P1797" i="5" s="1"/>
  <c r="AV1797" i="5" s="1"/>
  <c r="R1798" i="7"/>
  <c r="Z1798" i="7" s="1"/>
  <c r="P1798" i="5" s="1"/>
  <c r="AV1798" i="5" s="1"/>
  <c r="R1799" i="7"/>
  <c r="Z1799" i="7" s="1"/>
  <c r="P1799" i="5" s="1"/>
  <c r="AV1799" i="5" s="1"/>
  <c r="R1800" i="7"/>
  <c r="Z1800" i="7" s="1"/>
  <c r="P1800" i="5" s="1"/>
  <c r="AV1800" i="5" s="1"/>
  <c r="R1801" i="7"/>
  <c r="Z1801" i="7" s="1"/>
  <c r="P1801" i="5" s="1"/>
  <c r="AV1801" i="5" s="1"/>
  <c r="R1802" i="7"/>
  <c r="Z1802" i="7" s="1"/>
  <c r="P1802" i="5" s="1"/>
  <c r="AV1802" i="5" s="1"/>
  <c r="R1803" i="7"/>
  <c r="Z1803" i="7" s="1"/>
  <c r="P1803" i="5" s="1"/>
  <c r="AV1803" i="5" s="1"/>
  <c r="R1804" i="7"/>
  <c r="Z1804" i="7" s="1"/>
  <c r="P1804" i="5" s="1"/>
  <c r="AV1804" i="5" s="1"/>
  <c r="R1805" i="7"/>
  <c r="Z1805" i="7" s="1"/>
  <c r="P1805" i="5" s="1"/>
  <c r="AV1805" i="5" s="1"/>
  <c r="R1806" i="7"/>
  <c r="Z1806" i="7" s="1"/>
  <c r="P1806" i="5" s="1"/>
  <c r="AV1806" i="5" s="1"/>
  <c r="R1807" i="7"/>
  <c r="Z1807" i="7" s="1"/>
  <c r="P1807" i="5" s="1"/>
  <c r="AV1807" i="5" s="1"/>
  <c r="R1808" i="7"/>
  <c r="Z1808" i="7" s="1"/>
  <c r="P1808" i="5" s="1"/>
  <c r="AV1808" i="5" s="1"/>
  <c r="R1809" i="7"/>
  <c r="Z1809" i="7" s="1"/>
  <c r="P1809" i="5" s="1"/>
  <c r="AV1809" i="5" s="1"/>
  <c r="R1810" i="7"/>
  <c r="Z1810" i="7" s="1"/>
  <c r="P1810" i="5" s="1"/>
  <c r="AV1810" i="5" s="1"/>
  <c r="R1811" i="7"/>
  <c r="Z1811" i="7" s="1"/>
  <c r="P1811" i="5" s="1"/>
  <c r="AV1811" i="5" s="1"/>
  <c r="R1812" i="7"/>
  <c r="Z1812" i="7" s="1"/>
  <c r="P1812" i="5" s="1"/>
  <c r="AV1812" i="5" s="1"/>
  <c r="R1813" i="7"/>
  <c r="Z1813" i="7" s="1"/>
  <c r="P1813" i="5" s="1"/>
  <c r="AV1813" i="5" s="1"/>
  <c r="R1814" i="7"/>
  <c r="Z1814" i="7" s="1"/>
  <c r="P1814" i="5" s="1"/>
  <c r="AV1814" i="5" s="1"/>
  <c r="R1815" i="7"/>
  <c r="Z1815" i="7" s="1"/>
  <c r="P1815" i="5" s="1"/>
  <c r="AV1815" i="5" s="1"/>
  <c r="R1816" i="7"/>
  <c r="Z1816" i="7" s="1"/>
  <c r="P1816" i="5" s="1"/>
  <c r="AV1816" i="5" s="1"/>
  <c r="R1817" i="7"/>
  <c r="Z1817" i="7" s="1"/>
  <c r="P1817" i="5" s="1"/>
  <c r="AV1817" i="5" s="1"/>
  <c r="R1818" i="7"/>
  <c r="Z1818" i="7" s="1"/>
  <c r="P1818" i="5" s="1"/>
  <c r="AV1818" i="5" s="1"/>
  <c r="R1819" i="7"/>
  <c r="Z1819" i="7" s="1"/>
  <c r="P1819" i="5" s="1"/>
  <c r="AV1819" i="5" s="1"/>
  <c r="R1820" i="7"/>
  <c r="Z1820" i="7" s="1"/>
  <c r="P1820" i="5" s="1"/>
  <c r="AV1820" i="5" s="1"/>
  <c r="R1821" i="7"/>
  <c r="Z1821" i="7" s="1"/>
  <c r="P1821" i="5" s="1"/>
  <c r="AV1821" i="5" s="1"/>
  <c r="R1822" i="7"/>
  <c r="Z1822" i="7" s="1"/>
  <c r="P1822" i="5" s="1"/>
  <c r="AV1822" i="5" s="1"/>
  <c r="R1823" i="7"/>
  <c r="Z1823" i="7" s="1"/>
  <c r="P1823" i="5" s="1"/>
  <c r="AV1823" i="5" s="1"/>
  <c r="R1824" i="7"/>
  <c r="Z1824" i="7" s="1"/>
  <c r="P1824" i="5" s="1"/>
  <c r="AV1824" i="5" s="1"/>
  <c r="R1825" i="7"/>
  <c r="Z1825" i="7" s="1"/>
  <c r="P1825" i="5" s="1"/>
  <c r="AV1825" i="5" s="1"/>
  <c r="R1826" i="7"/>
  <c r="Z1826" i="7" s="1"/>
  <c r="P1826" i="5" s="1"/>
  <c r="AV1826" i="5" s="1"/>
  <c r="R1827" i="7"/>
  <c r="Z1827" i="7" s="1"/>
  <c r="P1827" i="5" s="1"/>
  <c r="AV1827" i="5" s="1"/>
  <c r="R1828" i="7"/>
  <c r="Z1828" i="7" s="1"/>
  <c r="P1828" i="5" s="1"/>
  <c r="AV1828" i="5" s="1"/>
  <c r="R1829" i="7"/>
  <c r="Z1829" i="7" s="1"/>
  <c r="P1829" i="5" s="1"/>
  <c r="AV1829" i="5" s="1"/>
  <c r="R1830" i="7"/>
  <c r="Z1830" i="7" s="1"/>
  <c r="P1830" i="5" s="1"/>
  <c r="AV1830" i="5" s="1"/>
  <c r="R1831" i="7"/>
  <c r="Z1831" i="7" s="1"/>
  <c r="P1831" i="5" s="1"/>
  <c r="AV1831" i="5" s="1"/>
  <c r="R1832" i="7"/>
  <c r="Z1832" i="7" s="1"/>
  <c r="P1832" i="5" s="1"/>
  <c r="AV1832" i="5" s="1"/>
  <c r="R1833" i="7"/>
  <c r="Z1833" i="7" s="1"/>
  <c r="P1833" i="5" s="1"/>
  <c r="AV1833" i="5" s="1"/>
  <c r="R1834" i="7"/>
  <c r="Z1834" i="7" s="1"/>
  <c r="P1834" i="5" s="1"/>
  <c r="AV1834" i="5" s="1"/>
  <c r="R1835" i="7"/>
  <c r="Z1835" i="7" s="1"/>
  <c r="P1835" i="5" s="1"/>
  <c r="AV1835" i="5" s="1"/>
  <c r="R1836" i="7"/>
  <c r="Z1836" i="7" s="1"/>
  <c r="P1836" i="5" s="1"/>
  <c r="AV1836" i="5" s="1"/>
  <c r="R1837" i="7"/>
  <c r="Z1837" i="7" s="1"/>
  <c r="P1837" i="5" s="1"/>
  <c r="AV1837" i="5" s="1"/>
  <c r="R1838" i="7"/>
  <c r="Z1838" i="7" s="1"/>
  <c r="P1838" i="5" s="1"/>
  <c r="AV1838" i="5" s="1"/>
  <c r="R1839" i="7"/>
  <c r="Z1839" i="7" s="1"/>
  <c r="P1839" i="5" s="1"/>
  <c r="AV1839" i="5" s="1"/>
  <c r="R1840" i="7"/>
  <c r="Z1840" i="7" s="1"/>
  <c r="P1840" i="5" s="1"/>
  <c r="AV1840" i="5" s="1"/>
  <c r="R1841" i="7"/>
  <c r="Z1841" i="7" s="1"/>
  <c r="P1841" i="5" s="1"/>
  <c r="AV1841" i="5" s="1"/>
  <c r="R1842" i="7"/>
  <c r="Z1842" i="7" s="1"/>
  <c r="P1842" i="5" s="1"/>
  <c r="AV1842" i="5" s="1"/>
  <c r="R1843" i="7"/>
  <c r="Z1843" i="7" s="1"/>
  <c r="P1843" i="5" s="1"/>
  <c r="AV1843" i="5" s="1"/>
  <c r="R1844" i="7"/>
  <c r="Z1844" i="7" s="1"/>
  <c r="P1844" i="5" s="1"/>
  <c r="AV1844" i="5" s="1"/>
  <c r="R1845" i="7"/>
  <c r="Z1845" i="7" s="1"/>
  <c r="P1845" i="5" s="1"/>
  <c r="AV1845" i="5" s="1"/>
  <c r="R1846" i="7"/>
  <c r="Z1846" i="7" s="1"/>
  <c r="P1846" i="5" s="1"/>
  <c r="AV1846" i="5" s="1"/>
  <c r="R1847" i="7"/>
  <c r="Z1847" i="7" s="1"/>
  <c r="P1847" i="5" s="1"/>
  <c r="AV1847" i="5" s="1"/>
  <c r="R1848" i="7"/>
  <c r="Z1848" i="7" s="1"/>
  <c r="P1848" i="5" s="1"/>
  <c r="AV1848" i="5" s="1"/>
  <c r="R1849" i="7"/>
  <c r="Z1849" i="7" s="1"/>
  <c r="P1849" i="5" s="1"/>
  <c r="AV1849" i="5" s="1"/>
  <c r="R1850" i="7"/>
  <c r="Z1850" i="7" s="1"/>
  <c r="P1850" i="5" s="1"/>
  <c r="AV1850" i="5" s="1"/>
  <c r="R1851" i="7"/>
  <c r="Z1851" i="7" s="1"/>
  <c r="P1851" i="5" s="1"/>
  <c r="AV1851" i="5" s="1"/>
  <c r="R1852" i="7"/>
  <c r="Z1852" i="7" s="1"/>
  <c r="P1852" i="5" s="1"/>
  <c r="AV1852" i="5" s="1"/>
  <c r="R1853" i="7"/>
  <c r="Z1853" i="7" s="1"/>
  <c r="P1853" i="5" s="1"/>
  <c r="AV1853" i="5" s="1"/>
  <c r="R1854" i="7"/>
  <c r="Z1854" i="7" s="1"/>
  <c r="P1854" i="5" s="1"/>
  <c r="AV1854" i="5" s="1"/>
  <c r="R1855" i="7"/>
  <c r="Z1855" i="7" s="1"/>
  <c r="P1855" i="5" s="1"/>
  <c r="AV1855" i="5" s="1"/>
  <c r="R1856" i="7"/>
  <c r="Z1856" i="7" s="1"/>
  <c r="P1856" i="5" s="1"/>
  <c r="AV1856" i="5" s="1"/>
  <c r="R1857" i="7"/>
  <c r="Z1857" i="7" s="1"/>
  <c r="P1857" i="5" s="1"/>
  <c r="AV1857" i="5" s="1"/>
  <c r="R1858" i="7"/>
  <c r="Z1858" i="7" s="1"/>
  <c r="P1858" i="5" s="1"/>
  <c r="AV1858" i="5" s="1"/>
  <c r="R1859" i="7"/>
  <c r="Z1859" i="7" s="1"/>
  <c r="P1859" i="5" s="1"/>
  <c r="AV1859" i="5" s="1"/>
  <c r="R1860" i="7"/>
  <c r="Z1860" i="7" s="1"/>
  <c r="P1860" i="5" s="1"/>
  <c r="AV1860" i="5" s="1"/>
  <c r="R1861" i="7"/>
  <c r="Z1861" i="7" s="1"/>
  <c r="P1861" i="5" s="1"/>
  <c r="AV1861" i="5" s="1"/>
  <c r="R1862" i="7"/>
  <c r="Z1862" i="7" s="1"/>
  <c r="P1862" i="5" s="1"/>
  <c r="AV1862" i="5" s="1"/>
  <c r="R1863" i="7"/>
  <c r="Z1863" i="7" s="1"/>
  <c r="P1863" i="5" s="1"/>
  <c r="AV1863" i="5" s="1"/>
  <c r="R1864" i="7"/>
  <c r="Z1864" i="7" s="1"/>
  <c r="P1864" i="5" s="1"/>
  <c r="AV1864" i="5" s="1"/>
  <c r="R1865" i="7"/>
  <c r="Z1865" i="7" s="1"/>
  <c r="P1865" i="5" s="1"/>
  <c r="AV1865" i="5" s="1"/>
  <c r="R1866" i="7"/>
  <c r="Z1866" i="7" s="1"/>
  <c r="P1866" i="5" s="1"/>
  <c r="AV1866" i="5" s="1"/>
  <c r="R1867" i="7"/>
  <c r="Z1867" i="7" s="1"/>
  <c r="P1867" i="5" s="1"/>
  <c r="AV1867" i="5" s="1"/>
  <c r="R1868" i="7"/>
  <c r="Z1868" i="7" s="1"/>
  <c r="P1868" i="5" s="1"/>
  <c r="AV1868" i="5" s="1"/>
  <c r="R1869" i="7"/>
  <c r="Z1869" i="7" s="1"/>
  <c r="P1869" i="5" s="1"/>
  <c r="AV1869" i="5" s="1"/>
  <c r="R1870" i="7"/>
  <c r="Z1870" i="7" s="1"/>
  <c r="P1870" i="5" s="1"/>
  <c r="AV1870" i="5" s="1"/>
  <c r="R1871" i="7"/>
  <c r="Z1871" i="7" s="1"/>
  <c r="P1871" i="5" s="1"/>
  <c r="AV1871" i="5" s="1"/>
  <c r="R1872" i="7"/>
  <c r="Z1872" i="7" s="1"/>
  <c r="P1872" i="5" s="1"/>
  <c r="AV1872" i="5" s="1"/>
  <c r="R1873" i="7"/>
  <c r="Z1873" i="7" s="1"/>
  <c r="P1873" i="5" s="1"/>
  <c r="AV1873" i="5" s="1"/>
  <c r="R1874" i="7"/>
  <c r="Z1874" i="7" s="1"/>
  <c r="P1874" i="5" s="1"/>
  <c r="AV1874" i="5" s="1"/>
  <c r="R1875" i="7"/>
  <c r="Z1875" i="7" s="1"/>
  <c r="P1875" i="5" s="1"/>
  <c r="AV1875" i="5" s="1"/>
  <c r="R1876" i="7"/>
  <c r="Z1876" i="7" s="1"/>
  <c r="P1876" i="5" s="1"/>
  <c r="AV1876" i="5" s="1"/>
  <c r="R1877" i="7"/>
  <c r="Z1877" i="7" s="1"/>
  <c r="P1877" i="5" s="1"/>
  <c r="AV1877" i="5" s="1"/>
  <c r="R1878" i="7"/>
  <c r="Z1878" i="7" s="1"/>
  <c r="P1878" i="5" s="1"/>
  <c r="AV1878" i="5" s="1"/>
  <c r="R1879" i="7"/>
  <c r="Z1879" i="7" s="1"/>
  <c r="P1879" i="5" s="1"/>
  <c r="AV1879" i="5" s="1"/>
  <c r="R1880" i="7"/>
  <c r="Z1880" i="7" s="1"/>
  <c r="P1880" i="5" s="1"/>
  <c r="AV1880" i="5" s="1"/>
  <c r="R1881" i="7"/>
  <c r="Z1881" i="7" s="1"/>
  <c r="P1881" i="5" s="1"/>
  <c r="AV1881" i="5" s="1"/>
  <c r="R1882" i="7"/>
  <c r="Z1882" i="7" s="1"/>
  <c r="P1882" i="5" s="1"/>
  <c r="AV1882" i="5" s="1"/>
  <c r="R1883" i="7"/>
  <c r="Z1883" i="7" s="1"/>
  <c r="P1883" i="5" s="1"/>
  <c r="AV1883" i="5" s="1"/>
  <c r="R1884" i="7"/>
  <c r="Z1884" i="7" s="1"/>
  <c r="P1884" i="5" s="1"/>
  <c r="AV1884" i="5" s="1"/>
  <c r="R1885" i="7"/>
  <c r="Z1885" i="7" s="1"/>
  <c r="P1885" i="5" s="1"/>
  <c r="AV1885" i="5" s="1"/>
  <c r="R1886" i="7"/>
  <c r="Z1886" i="7" s="1"/>
  <c r="P1886" i="5" s="1"/>
  <c r="AV1886" i="5" s="1"/>
  <c r="R1887" i="7"/>
  <c r="Z1887" i="7" s="1"/>
  <c r="P1887" i="5" s="1"/>
  <c r="AV1887" i="5" s="1"/>
  <c r="R1888" i="7"/>
  <c r="Z1888" i="7" s="1"/>
  <c r="P1888" i="5" s="1"/>
  <c r="AV1888" i="5" s="1"/>
  <c r="R1889" i="7"/>
  <c r="Z1889" i="7" s="1"/>
  <c r="P1889" i="5" s="1"/>
  <c r="AV1889" i="5" s="1"/>
  <c r="R1890" i="7"/>
  <c r="Z1890" i="7" s="1"/>
  <c r="P1890" i="5" s="1"/>
  <c r="AV1890" i="5" s="1"/>
  <c r="R1891" i="7"/>
  <c r="Z1891" i="7" s="1"/>
  <c r="P1891" i="5" s="1"/>
  <c r="AV1891" i="5" s="1"/>
  <c r="R1892" i="7"/>
  <c r="Z1892" i="7" s="1"/>
  <c r="P1892" i="5" s="1"/>
  <c r="AV1892" i="5" s="1"/>
  <c r="R1893" i="7"/>
  <c r="Z1893" i="7" s="1"/>
  <c r="P1893" i="5" s="1"/>
  <c r="AV1893" i="5" s="1"/>
  <c r="R1894" i="7"/>
  <c r="Z1894" i="7" s="1"/>
  <c r="P1894" i="5" s="1"/>
  <c r="AV1894" i="5" s="1"/>
  <c r="R1895" i="7"/>
  <c r="Z1895" i="7" s="1"/>
  <c r="P1895" i="5" s="1"/>
  <c r="AV1895" i="5" s="1"/>
  <c r="R1896" i="7"/>
  <c r="Z1896" i="7" s="1"/>
  <c r="P1896" i="5" s="1"/>
  <c r="AV1896" i="5" s="1"/>
  <c r="R1897" i="7"/>
  <c r="Z1897" i="7" s="1"/>
  <c r="P1897" i="5" s="1"/>
  <c r="AV1897" i="5" s="1"/>
  <c r="R1898" i="7"/>
  <c r="Z1898" i="7" s="1"/>
  <c r="P1898" i="5" s="1"/>
  <c r="AV1898" i="5" s="1"/>
  <c r="R1899" i="7"/>
  <c r="Z1899" i="7" s="1"/>
  <c r="P1899" i="5" s="1"/>
  <c r="AV1899" i="5" s="1"/>
  <c r="R1900" i="7"/>
  <c r="Z1900" i="7" s="1"/>
  <c r="P1900" i="5" s="1"/>
  <c r="AV1900" i="5" s="1"/>
  <c r="R1901" i="7"/>
  <c r="Z1901" i="7" s="1"/>
  <c r="P1901" i="5" s="1"/>
  <c r="AV1901" i="5" s="1"/>
  <c r="R1902" i="7"/>
  <c r="Z1902" i="7" s="1"/>
  <c r="P1902" i="5" s="1"/>
  <c r="AV1902" i="5" s="1"/>
  <c r="R1903" i="7"/>
  <c r="Z1903" i="7" s="1"/>
  <c r="P1903" i="5" s="1"/>
  <c r="AV1903" i="5" s="1"/>
  <c r="R1904" i="7"/>
  <c r="Z1904" i="7" s="1"/>
  <c r="P1904" i="5" s="1"/>
  <c r="AV1904" i="5" s="1"/>
  <c r="R1905" i="7"/>
  <c r="Z1905" i="7" s="1"/>
  <c r="P1905" i="5" s="1"/>
  <c r="AV1905" i="5" s="1"/>
  <c r="R1906" i="7"/>
  <c r="Z1906" i="7" s="1"/>
  <c r="P1906" i="5" s="1"/>
  <c r="AV1906" i="5" s="1"/>
  <c r="R1907" i="7"/>
  <c r="Z1907" i="7" s="1"/>
  <c r="P1907" i="5" s="1"/>
  <c r="AV1907" i="5" s="1"/>
  <c r="R1908" i="7"/>
  <c r="Z1908" i="7" s="1"/>
  <c r="P1908" i="5" s="1"/>
  <c r="AV1908" i="5" s="1"/>
  <c r="R1909" i="7"/>
  <c r="Z1909" i="7" s="1"/>
  <c r="P1909" i="5" s="1"/>
  <c r="AV1909" i="5" s="1"/>
  <c r="R1910" i="7"/>
  <c r="Z1910" i="7" s="1"/>
  <c r="P1910" i="5" s="1"/>
  <c r="AV1910" i="5" s="1"/>
  <c r="R1911" i="7"/>
  <c r="Z1911" i="7" s="1"/>
  <c r="P1911" i="5" s="1"/>
  <c r="AV1911" i="5" s="1"/>
  <c r="R1912" i="7"/>
  <c r="Z1912" i="7" s="1"/>
  <c r="P1912" i="5" s="1"/>
  <c r="AV1912" i="5" s="1"/>
  <c r="R1913" i="7"/>
  <c r="Z1913" i="7" s="1"/>
  <c r="P1913" i="5" s="1"/>
  <c r="AV1913" i="5" s="1"/>
  <c r="R1914" i="7"/>
  <c r="Z1914" i="7" s="1"/>
  <c r="P1914" i="5" s="1"/>
  <c r="AV1914" i="5" s="1"/>
  <c r="R1915" i="7"/>
  <c r="Z1915" i="7" s="1"/>
  <c r="P1915" i="5" s="1"/>
  <c r="AV1915" i="5" s="1"/>
  <c r="R1916" i="7"/>
  <c r="Z1916" i="7" s="1"/>
  <c r="P1916" i="5" s="1"/>
  <c r="AV1916" i="5" s="1"/>
  <c r="R1917" i="7"/>
  <c r="Z1917" i="7" s="1"/>
  <c r="P1917" i="5" s="1"/>
  <c r="AV1917" i="5" s="1"/>
  <c r="R1918" i="7"/>
  <c r="Z1918" i="7" s="1"/>
  <c r="P1918" i="5" s="1"/>
  <c r="AV1918" i="5" s="1"/>
  <c r="R1919" i="7"/>
  <c r="Z1919" i="7" s="1"/>
  <c r="P1919" i="5" s="1"/>
  <c r="AV1919" i="5" s="1"/>
  <c r="R1920" i="7"/>
  <c r="Z1920" i="7" s="1"/>
  <c r="P1920" i="5" s="1"/>
  <c r="AV1920" i="5" s="1"/>
  <c r="R1921" i="7"/>
  <c r="Z1921" i="7" s="1"/>
  <c r="P1921" i="5" s="1"/>
  <c r="AV1921" i="5" s="1"/>
  <c r="R1922" i="7"/>
  <c r="Z1922" i="7" s="1"/>
  <c r="P1922" i="5" s="1"/>
  <c r="AV1922" i="5" s="1"/>
  <c r="R1923" i="7"/>
  <c r="Z1923" i="7" s="1"/>
  <c r="P1923" i="5" s="1"/>
  <c r="AV1923" i="5" s="1"/>
  <c r="R1924" i="7"/>
  <c r="Z1924" i="7" s="1"/>
  <c r="P1924" i="5" s="1"/>
  <c r="AV1924" i="5" s="1"/>
  <c r="R1925" i="7"/>
  <c r="Z1925" i="7" s="1"/>
  <c r="P1925" i="5" s="1"/>
  <c r="AV1925" i="5" s="1"/>
  <c r="R1926" i="7"/>
  <c r="Z1926" i="7" s="1"/>
  <c r="P1926" i="5" s="1"/>
  <c r="AV1926" i="5" s="1"/>
  <c r="R1927" i="7"/>
  <c r="Z1927" i="7" s="1"/>
  <c r="P1927" i="5" s="1"/>
  <c r="AV1927" i="5" s="1"/>
  <c r="R1928" i="7"/>
  <c r="Z1928" i="7" s="1"/>
  <c r="P1928" i="5" s="1"/>
  <c r="AV1928" i="5" s="1"/>
  <c r="R1929" i="7"/>
  <c r="Z1929" i="7" s="1"/>
  <c r="P1929" i="5" s="1"/>
  <c r="AV1929" i="5" s="1"/>
  <c r="R1930" i="7"/>
  <c r="Z1930" i="7" s="1"/>
  <c r="P1930" i="5" s="1"/>
  <c r="AV1930" i="5" s="1"/>
  <c r="R1931" i="7"/>
  <c r="Z1931" i="7" s="1"/>
  <c r="P1931" i="5" s="1"/>
  <c r="AV1931" i="5" s="1"/>
  <c r="R1932" i="7"/>
  <c r="Z1932" i="7" s="1"/>
  <c r="P1932" i="5" s="1"/>
  <c r="AV1932" i="5" s="1"/>
  <c r="R1933" i="7"/>
  <c r="Z1933" i="7" s="1"/>
  <c r="P1933" i="5" s="1"/>
  <c r="AV1933" i="5" s="1"/>
  <c r="R1934" i="7"/>
  <c r="Z1934" i="7" s="1"/>
  <c r="P1934" i="5" s="1"/>
  <c r="AV1934" i="5" s="1"/>
  <c r="R1935" i="7"/>
  <c r="Z1935" i="7" s="1"/>
  <c r="P1935" i="5" s="1"/>
  <c r="AV1935" i="5" s="1"/>
  <c r="R1936" i="7"/>
  <c r="Z1936" i="7" s="1"/>
  <c r="P1936" i="5" s="1"/>
  <c r="AV1936" i="5" s="1"/>
  <c r="R1937" i="7"/>
  <c r="Z1937" i="7" s="1"/>
  <c r="P1937" i="5" s="1"/>
  <c r="AV1937" i="5" s="1"/>
  <c r="R1938" i="7"/>
  <c r="Z1938" i="7" s="1"/>
  <c r="P1938" i="5" s="1"/>
  <c r="AV1938" i="5" s="1"/>
  <c r="R1939" i="7"/>
  <c r="Z1939" i="7" s="1"/>
  <c r="P1939" i="5" s="1"/>
  <c r="AV1939" i="5" s="1"/>
  <c r="R1940" i="7"/>
  <c r="Z1940" i="7" s="1"/>
  <c r="P1940" i="5" s="1"/>
  <c r="AV1940" i="5" s="1"/>
  <c r="R1941" i="7"/>
  <c r="Z1941" i="7" s="1"/>
  <c r="P1941" i="5" s="1"/>
  <c r="AV1941" i="5" s="1"/>
  <c r="R1942" i="7"/>
  <c r="Z1942" i="7" s="1"/>
  <c r="P1942" i="5" s="1"/>
  <c r="AV1942" i="5" s="1"/>
  <c r="R1943" i="7"/>
  <c r="Z1943" i="7" s="1"/>
  <c r="P1943" i="5" s="1"/>
  <c r="AV1943" i="5" s="1"/>
  <c r="R1944" i="7"/>
  <c r="Z1944" i="7" s="1"/>
  <c r="P1944" i="5" s="1"/>
  <c r="AV1944" i="5" s="1"/>
  <c r="R1945" i="7"/>
  <c r="Z1945" i="7" s="1"/>
  <c r="P1945" i="5" s="1"/>
  <c r="AV1945" i="5" s="1"/>
  <c r="R1946" i="7"/>
  <c r="Z1946" i="7" s="1"/>
  <c r="P1946" i="5" s="1"/>
  <c r="AV1946" i="5" s="1"/>
  <c r="R1947" i="7"/>
  <c r="Z1947" i="7" s="1"/>
  <c r="P1947" i="5" s="1"/>
  <c r="AV1947" i="5" s="1"/>
  <c r="R1948" i="7"/>
  <c r="Z1948" i="7" s="1"/>
  <c r="P1948" i="5" s="1"/>
  <c r="AV1948" i="5" s="1"/>
  <c r="R1949" i="7"/>
  <c r="Z1949" i="7" s="1"/>
  <c r="P1949" i="5" s="1"/>
  <c r="AV1949" i="5" s="1"/>
  <c r="R1950" i="7"/>
  <c r="Z1950" i="7" s="1"/>
  <c r="P1950" i="5" s="1"/>
  <c r="AV1950" i="5" s="1"/>
  <c r="R1951" i="7"/>
  <c r="Z1951" i="7" s="1"/>
  <c r="P1951" i="5" s="1"/>
  <c r="AV1951" i="5" s="1"/>
  <c r="R1952" i="7"/>
  <c r="Z1952" i="7" s="1"/>
  <c r="P1952" i="5" s="1"/>
  <c r="AV1952" i="5" s="1"/>
  <c r="R1953" i="7"/>
  <c r="Z1953" i="7" s="1"/>
  <c r="P1953" i="5" s="1"/>
  <c r="AV1953" i="5" s="1"/>
  <c r="R1954" i="7"/>
  <c r="Z1954" i="7" s="1"/>
  <c r="P1954" i="5" s="1"/>
  <c r="AV1954" i="5" s="1"/>
  <c r="R1955" i="7"/>
  <c r="Z1955" i="7" s="1"/>
  <c r="P1955" i="5" s="1"/>
  <c r="AV1955" i="5" s="1"/>
  <c r="R1956" i="7"/>
  <c r="Z1956" i="7" s="1"/>
  <c r="P1956" i="5" s="1"/>
  <c r="AV1956" i="5" s="1"/>
  <c r="R1957" i="7"/>
  <c r="Z1957" i="7" s="1"/>
  <c r="P1957" i="5" s="1"/>
  <c r="AV1957" i="5" s="1"/>
  <c r="R1958" i="7"/>
  <c r="Z1958" i="7" s="1"/>
  <c r="P1958" i="5" s="1"/>
  <c r="AV1958" i="5" s="1"/>
  <c r="R1959" i="7"/>
  <c r="Z1959" i="7" s="1"/>
  <c r="P1959" i="5" s="1"/>
  <c r="AV1959" i="5" s="1"/>
  <c r="R1960" i="7"/>
  <c r="Z1960" i="7" s="1"/>
  <c r="P1960" i="5" s="1"/>
  <c r="AV1960" i="5" s="1"/>
  <c r="R1961" i="7"/>
  <c r="Z1961" i="7" s="1"/>
  <c r="P1961" i="5" s="1"/>
  <c r="AV1961" i="5" s="1"/>
  <c r="R1962" i="7"/>
  <c r="Z1962" i="7" s="1"/>
  <c r="P1962" i="5" s="1"/>
  <c r="AV1962" i="5" s="1"/>
  <c r="R1963" i="7"/>
  <c r="Z1963" i="7" s="1"/>
  <c r="P1963" i="5" s="1"/>
  <c r="AV1963" i="5" s="1"/>
  <c r="R1964" i="7"/>
  <c r="Z1964" i="7" s="1"/>
  <c r="P1964" i="5" s="1"/>
  <c r="AV1964" i="5" s="1"/>
  <c r="R1965" i="7"/>
  <c r="Z1965" i="7" s="1"/>
  <c r="P1965" i="5" s="1"/>
  <c r="AV1965" i="5" s="1"/>
  <c r="R1966" i="7"/>
  <c r="Z1966" i="7" s="1"/>
  <c r="P1966" i="5" s="1"/>
  <c r="AV1966" i="5" s="1"/>
  <c r="R1967" i="7"/>
  <c r="Z1967" i="7" s="1"/>
  <c r="P1967" i="5" s="1"/>
  <c r="AV1967" i="5" s="1"/>
  <c r="R1968" i="7"/>
  <c r="Z1968" i="7" s="1"/>
  <c r="P1968" i="5" s="1"/>
  <c r="AV1968" i="5" s="1"/>
  <c r="R1969" i="7"/>
  <c r="Z1969" i="7" s="1"/>
  <c r="P1969" i="5" s="1"/>
  <c r="AV1969" i="5" s="1"/>
  <c r="R1970" i="7"/>
  <c r="Z1970" i="7" s="1"/>
  <c r="P1970" i="5" s="1"/>
  <c r="AV1970" i="5" s="1"/>
  <c r="R1971" i="7"/>
  <c r="Z1971" i="7" s="1"/>
  <c r="P1971" i="5" s="1"/>
  <c r="AV1971" i="5" s="1"/>
  <c r="R1972" i="7"/>
  <c r="Z1972" i="7" s="1"/>
  <c r="P1972" i="5" s="1"/>
  <c r="AV1972" i="5" s="1"/>
  <c r="R1973" i="7"/>
  <c r="Z1973" i="7" s="1"/>
  <c r="P1973" i="5" s="1"/>
  <c r="AV1973" i="5" s="1"/>
  <c r="R1974" i="7"/>
  <c r="Z1974" i="7" s="1"/>
  <c r="P1974" i="5" s="1"/>
  <c r="AV1974" i="5" s="1"/>
  <c r="R1975" i="7"/>
  <c r="Z1975" i="7" s="1"/>
  <c r="P1975" i="5" s="1"/>
  <c r="AV1975" i="5" s="1"/>
  <c r="R1976" i="7"/>
  <c r="Z1976" i="7" s="1"/>
  <c r="P1976" i="5" s="1"/>
  <c r="AV1976" i="5" s="1"/>
  <c r="R1977" i="7"/>
  <c r="Z1977" i="7" s="1"/>
  <c r="P1977" i="5" s="1"/>
  <c r="AV1977" i="5" s="1"/>
  <c r="R1978" i="7"/>
  <c r="Z1978" i="7" s="1"/>
  <c r="P1978" i="5" s="1"/>
  <c r="AV1978" i="5" s="1"/>
  <c r="R1979" i="7"/>
  <c r="Z1979" i="7" s="1"/>
  <c r="P1979" i="5" s="1"/>
  <c r="AV1979" i="5" s="1"/>
  <c r="R1980" i="7"/>
  <c r="Z1980" i="7" s="1"/>
  <c r="P1980" i="5" s="1"/>
  <c r="AV1980" i="5" s="1"/>
  <c r="R1981" i="7"/>
  <c r="Z1981" i="7" s="1"/>
  <c r="P1981" i="5" s="1"/>
  <c r="AV1981" i="5" s="1"/>
  <c r="R1982" i="7"/>
  <c r="Z1982" i="7" s="1"/>
  <c r="P1982" i="5" s="1"/>
  <c r="AV1982" i="5" s="1"/>
  <c r="R1983" i="7"/>
  <c r="Z1983" i="7" s="1"/>
  <c r="P1983" i="5" s="1"/>
  <c r="AV1983" i="5" s="1"/>
  <c r="R1984" i="7"/>
  <c r="Z1984" i="7" s="1"/>
  <c r="P1984" i="5" s="1"/>
  <c r="AV1984" i="5" s="1"/>
  <c r="R1985" i="7"/>
  <c r="Z1985" i="7" s="1"/>
  <c r="P1985" i="5" s="1"/>
  <c r="AV1985" i="5" s="1"/>
  <c r="R1986" i="7"/>
  <c r="Z1986" i="7" s="1"/>
  <c r="P1986" i="5" s="1"/>
  <c r="AV1986" i="5" s="1"/>
  <c r="R1987" i="7"/>
  <c r="Z1987" i="7" s="1"/>
  <c r="P1987" i="5" s="1"/>
  <c r="AV1987" i="5" s="1"/>
  <c r="R1988" i="7"/>
  <c r="Z1988" i="7" s="1"/>
  <c r="P1988" i="5" s="1"/>
  <c r="AV1988" i="5" s="1"/>
  <c r="R1989" i="7"/>
  <c r="Z1989" i="7" s="1"/>
  <c r="P1989" i="5" s="1"/>
  <c r="AV1989" i="5" s="1"/>
  <c r="R1990" i="7"/>
  <c r="Z1990" i="7" s="1"/>
  <c r="P1990" i="5" s="1"/>
  <c r="AV1990" i="5" s="1"/>
  <c r="R1991" i="7"/>
  <c r="Z1991" i="7" s="1"/>
  <c r="P1991" i="5" s="1"/>
  <c r="AV1991" i="5" s="1"/>
  <c r="R1992" i="7"/>
  <c r="Z1992" i="7" s="1"/>
  <c r="P1992" i="5" s="1"/>
  <c r="AV1992" i="5" s="1"/>
  <c r="R1993" i="7"/>
  <c r="Z1993" i="7" s="1"/>
  <c r="P1993" i="5" s="1"/>
  <c r="AV1993" i="5" s="1"/>
  <c r="R1994" i="7"/>
  <c r="Z1994" i="7" s="1"/>
  <c r="P1994" i="5" s="1"/>
  <c r="AV1994" i="5" s="1"/>
  <c r="R1995" i="7"/>
  <c r="Z1995" i="7" s="1"/>
  <c r="P1995" i="5" s="1"/>
  <c r="AV1995" i="5" s="1"/>
  <c r="R1996" i="7"/>
  <c r="Z1996" i="7" s="1"/>
  <c r="P1996" i="5" s="1"/>
  <c r="AV1996" i="5" s="1"/>
  <c r="R1997" i="7"/>
  <c r="Z1997" i="7" s="1"/>
  <c r="P1997" i="5" s="1"/>
  <c r="AV1997" i="5" s="1"/>
  <c r="R1998" i="7"/>
  <c r="Z1998" i="7" s="1"/>
  <c r="P1998" i="5" s="1"/>
  <c r="AV1998" i="5" s="1"/>
  <c r="R1999" i="7"/>
  <c r="Z1999" i="7" s="1"/>
  <c r="P1999" i="5" s="1"/>
  <c r="AV1999" i="5" s="1"/>
  <c r="R2000" i="7"/>
  <c r="Z2000" i="7" s="1"/>
  <c r="P2000" i="5" s="1"/>
  <c r="AV2000" i="5" s="1"/>
  <c r="R2001" i="7"/>
  <c r="Z2001" i="7" s="1"/>
  <c r="P2001" i="5" s="1"/>
  <c r="AV2001" i="5" s="1"/>
  <c r="R2002" i="7"/>
  <c r="Z2002" i="7" s="1"/>
  <c r="P2002" i="5" s="1"/>
  <c r="AV2002" i="5" s="1"/>
  <c r="R2003" i="7"/>
  <c r="Z2003" i="7" s="1"/>
  <c r="P2003" i="5" s="1"/>
  <c r="AV2003" i="5" s="1"/>
  <c r="R2004" i="7"/>
  <c r="Z2004" i="7" s="1"/>
  <c r="P2004" i="5" s="1"/>
  <c r="AV2004" i="5" s="1"/>
  <c r="R2005" i="7"/>
  <c r="Z2005" i="7" s="1"/>
  <c r="P2005" i="5" s="1"/>
  <c r="AV2005" i="5" s="1"/>
  <c r="R2006" i="7"/>
  <c r="Z2006" i="7" s="1"/>
  <c r="P2006" i="5" s="1"/>
  <c r="AV2006" i="5" s="1"/>
  <c r="R2007" i="7"/>
  <c r="Z2007" i="7" s="1"/>
  <c r="P2007" i="5" s="1"/>
  <c r="AV2007" i="5" s="1"/>
  <c r="R2008" i="7"/>
  <c r="Z2008" i="7" s="1"/>
  <c r="P2008" i="5" s="1"/>
  <c r="AV2008" i="5" s="1"/>
  <c r="R2009" i="7"/>
  <c r="Z2009" i="7" s="1"/>
  <c r="P2009" i="5" s="1"/>
  <c r="AV2009" i="5" s="1"/>
  <c r="R2010" i="7"/>
  <c r="Z2010" i="7" s="1"/>
  <c r="P2010" i="5" s="1"/>
  <c r="AV2010" i="5" s="1"/>
  <c r="R2011" i="7"/>
  <c r="Z2011" i="7" s="1"/>
  <c r="P2011" i="5" s="1"/>
  <c r="AV2011" i="5" s="1"/>
  <c r="R2012" i="7"/>
  <c r="Z2012" i="7" s="1"/>
  <c r="P2012" i="5" s="1"/>
  <c r="AV2012" i="5" s="1"/>
  <c r="R2013" i="7"/>
  <c r="Z2013" i="7" s="1"/>
  <c r="P2013" i="5" s="1"/>
  <c r="AV2013" i="5" s="1"/>
  <c r="R2014" i="7"/>
  <c r="Z2014" i="7" s="1"/>
  <c r="P2014" i="5" s="1"/>
  <c r="AV2014" i="5" s="1"/>
  <c r="R2015" i="7"/>
  <c r="Z2015" i="7" s="1"/>
  <c r="P2015" i="5" s="1"/>
  <c r="AV2015" i="5" s="1"/>
  <c r="R2016" i="7"/>
  <c r="Z2016" i="7" s="1"/>
  <c r="P2016" i="5" s="1"/>
  <c r="AV2016" i="5" s="1"/>
  <c r="R2017" i="7"/>
  <c r="Z2017" i="7" s="1"/>
  <c r="P2017" i="5" s="1"/>
  <c r="AV2017" i="5" s="1"/>
  <c r="R2018" i="7"/>
  <c r="Z2018" i="7" s="1"/>
  <c r="P2018" i="5" s="1"/>
  <c r="AV2018" i="5" s="1"/>
  <c r="R2019" i="7"/>
  <c r="Z2019" i="7" s="1"/>
  <c r="P2019" i="5" s="1"/>
  <c r="AV2019" i="5" s="1"/>
  <c r="R2020" i="7"/>
  <c r="Z2020" i="7" s="1"/>
  <c r="P2020" i="5" s="1"/>
  <c r="AV2020" i="5" s="1"/>
  <c r="R2021" i="7"/>
  <c r="Z2021" i="7" s="1"/>
  <c r="P2021" i="5" s="1"/>
  <c r="AV2021" i="5" s="1"/>
  <c r="R2022" i="7"/>
  <c r="Z2022" i="7" s="1"/>
  <c r="P2022" i="5" s="1"/>
  <c r="AV2022" i="5" s="1"/>
  <c r="R2023" i="7"/>
  <c r="Z2023" i="7" s="1"/>
  <c r="P2023" i="5" s="1"/>
  <c r="AV2023" i="5" s="1"/>
  <c r="R2024" i="7"/>
  <c r="Z2024" i="7" s="1"/>
  <c r="P2024" i="5" s="1"/>
  <c r="AV2024" i="5" s="1"/>
  <c r="R2025" i="7"/>
  <c r="Z2025" i="7" s="1"/>
  <c r="P2025" i="5" s="1"/>
  <c r="AV2025" i="5" s="1"/>
  <c r="R2026" i="7"/>
  <c r="Z2026" i="7" s="1"/>
  <c r="P2026" i="5" s="1"/>
  <c r="AV2026" i="5" s="1"/>
  <c r="R2027" i="7"/>
  <c r="Z2027" i="7" s="1"/>
  <c r="P2027" i="5" s="1"/>
  <c r="AV2027" i="5" s="1"/>
  <c r="R2028" i="7"/>
  <c r="Z2028" i="7" s="1"/>
  <c r="P2028" i="5" s="1"/>
  <c r="AV2028" i="5" s="1"/>
  <c r="R2029" i="7"/>
  <c r="Z2029" i="7" s="1"/>
  <c r="P2029" i="5" s="1"/>
  <c r="AV2029" i="5" s="1"/>
  <c r="R2030" i="7"/>
  <c r="Z2030" i="7" s="1"/>
  <c r="P2030" i="5" s="1"/>
  <c r="AV2030" i="5" s="1"/>
  <c r="R2031" i="7"/>
  <c r="Z2031" i="7" s="1"/>
  <c r="P2031" i="5" s="1"/>
  <c r="AV2031" i="5" s="1"/>
  <c r="R2032" i="7"/>
  <c r="Z2032" i="7" s="1"/>
  <c r="P2032" i="5" s="1"/>
  <c r="AV2032" i="5" s="1"/>
  <c r="R2033" i="7"/>
  <c r="Z2033" i="7" s="1"/>
  <c r="P2033" i="5" s="1"/>
  <c r="AV2033" i="5" s="1"/>
  <c r="R2034" i="7"/>
  <c r="Z2034" i="7" s="1"/>
  <c r="P2034" i="5" s="1"/>
  <c r="AV2034" i="5" s="1"/>
  <c r="R2035" i="7"/>
  <c r="Z2035" i="7" s="1"/>
  <c r="P2035" i="5" s="1"/>
  <c r="AV2035" i="5" s="1"/>
  <c r="R2036" i="7"/>
  <c r="Z2036" i="7" s="1"/>
  <c r="P2036" i="5" s="1"/>
  <c r="AV2036" i="5" s="1"/>
  <c r="R2037" i="7"/>
  <c r="Z2037" i="7" s="1"/>
  <c r="P2037" i="5" s="1"/>
  <c r="AV2037" i="5" s="1"/>
  <c r="R2038" i="7"/>
  <c r="Z2038" i="7" s="1"/>
  <c r="P2038" i="5" s="1"/>
  <c r="AV2038" i="5" s="1"/>
  <c r="R2039" i="7"/>
  <c r="Z2039" i="7" s="1"/>
  <c r="P2039" i="5" s="1"/>
  <c r="AV2039" i="5" s="1"/>
  <c r="R2040" i="7"/>
  <c r="Z2040" i="7" s="1"/>
  <c r="P2040" i="5" s="1"/>
  <c r="AV2040" i="5" s="1"/>
  <c r="R2041" i="7"/>
  <c r="Z2041" i="7" s="1"/>
  <c r="P2041" i="5" s="1"/>
  <c r="AV2041" i="5" s="1"/>
  <c r="R2042" i="7"/>
  <c r="Z2042" i="7" s="1"/>
  <c r="P2042" i="5" s="1"/>
  <c r="AV2042" i="5" s="1"/>
  <c r="R2043" i="7"/>
  <c r="Z2043" i="7" s="1"/>
  <c r="P2043" i="5" s="1"/>
  <c r="AV2043" i="5" s="1"/>
  <c r="R2044" i="7"/>
  <c r="Z2044" i="7" s="1"/>
  <c r="P2044" i="5" s="1"/>
  <c r="AV2044" i="5" s="1"/>
  <c r="R2045" i="7"/>
  <c r="Z2045" i="7" s="1"/>
  <c r="P2045" i="5" s="1"/>
  <c r="AV2045" i="5" s="1"/>
  <c r="R2046" i="7"/>
  <c r="Z2046" i="7" s="1"/>
  <c r="P2046" i="5" s="1"/>
  <c r="AV2046" i="5" s="1"/>
  <c r="R2047" i="7"/>
  <c r="Z2047" i="7" s="1"/>
  <c r="P2047" i="5" s="1"/>
  <c r="AV2047" i="5" s="1"/>
  <c r="R2048" i="7"/>
  <c r="Z2048" i="7" s="1"/>
  <c r="P2048" i="5" s="1"/>
  <c r="AV2048" i="5" s="1"/>
  <c r="R2049" i="7"/>
  <c r="Z2049" i="7" s="1"/>
  <c r="P2049" i="5" s="1"/>
  <c r="AV2049" i="5" s="1"/>
  <c r="R2050" i="7"/>
  <c r="Z2050" i="7" s="1"/>
  <c r="P2050" i="5" s="1"/>
  <c r="AV2050" i="5" s="1"/>
  <c r="R2051" i="7"/>
  <c r="Z2051" i="7" s="1"/>
  <c r="P2051" i="5" s="1"/>
  <c r="AV2051" i="5" s="1"/>
  <c r="R2052" i="7"/>
  <c r="Z2052" i="7" s="1"/>
  <c r="P2052" i="5" s="1"/>
  <c r="AV2052" i="5" s="1"/>
  <c r="R2053" i="7"/>
  <c r="Z2053" i="7" s="1"/>
  <c r="P2053" i="5" s="1"/>
  <c r="AV2053" i="5" s="1"/>
  <c r="R2054" i="7"/>
  <c r="Z2054" i="7" s="1"/>
  <c r="P2054" i="5" s="1"/>
  <c r="AV2054" i="5" s="1"/>
  <c r="R2055" i="7"/>
  <c r="Z2055" i="7" s="1"/>
  <c r="P2055" i="5" s="1"/>
  <c r="AV2055" i="5" s="1"/>
  <c r="R2056" i="7"/>
  <c r="Z2056" i="7" s="1"/>
  <c r="P2056" i="5" s="1"/>
  <c r="AV2056" i="5" s="1"/>
  <c r="R2057" i="7"/>
  <c r="Z2057" i="7" s="1"/>
  <c r="P2057" i="5" s="1"/>
  <c r="AV2057" i="5" s="1"/>
  <c r="R2058" i="7"/>
  <c r="Z2058" i="7" s="1"/>
  <c r="P2058" i="5" s="1"/>
  <c r="AV2058" i="5" s="1"/>
  <c r="R2059" i="7"/>
  <c r="Z2059" i="7" s="1"/>
  <c r="P2059" i="5" s="1"/>
  <c r="AV2059" i="5" s="1"/>
  <c r="R2060" i="7"/>
  <c r="Z2060" i="7" s="1"/>
  <c r="P2060" i="5" s="1"/>
  <c r="AV2060" i="5" s="1"/>
  <c r="R2061" i="7"/>
  <c r="Z2061" i="7" s="1"/>
  <c r="P2061" i="5" s="1"/>
  <c r="AV2061" i="5" s="1"/>
  <c r="R2062" i="7"/>
  <c r="Z2062" i="7" s="1"/>
  <c r="P2062" i="5" s="1"/>
  <c r="AV2062" i="5" s="1"/>
  <c r="R2063" i="7"/>
  <c r="Z2063" i="7" s="1"/>
  <c r="P2063" i="5" s="1"/>
  <c r="AV2063" i="5" s="1"/>
  <c r="R2064" i="7"/>
  <c r="Z2064" i="7" s="1"/>
  <c r="P2064" i="5" s="1"/>
  <c r="AV2064" i="5" s="1"/>
  <c r="R2065" i="7"/>
  <c r="Z2065" i="7" s="1"/>
  <c r="P2065" i="5" s="1"/>
  <c r="AV2065" i="5" s="1"/>
  <c r="R2066" i="7"/>
  <c r="Z2066" i="7" s="1"/>
  <c r="P2066" i="5" s="1"/>
  <c r="AV2066" i="5" s="1"/>
  <c r="R2067" i="7"/>
  <c r="Z2067" i="7" s="1"/>
  <c r="P2067" i="5" s="1"/>
  <c r="AV2067" i="5" s="1"/>
  <c r="R2068" i="7"/>
  <c r="Z2068" i="7" s="1"/>
  <c r="P2068" i="5" s="1"/>
  <c r="AV2068" i="5" s="1"/>
  <c r="R2069" i="7"/>
  <c r="Z2069" i="7" s="1"/>
  <c r="P2069" i="5" s="1"/>
  <c r="AV2069" i="5" s="1"/>
  <c r="R2070" i="7"/>
  <c r="Z2070" i="7" s="1"/>
  <c r="P2070" i="5" s="1"/>
  <c r="AV2070" i="5" s="1"/>
  <c r="R2071" i="7"/>
  <c r="Z2071" i="7" s="1"/>
  <c r="P2071" i="5" s="1"/>
  <c r="AV2071" i="5" s="1"/>
  <c r="R2072" i="7"/>
  <c r="Z2072" i="7" s="1"/>
  <c r="P2072" i="5" s="1"/>
  <c r="AV2072" i="5" s="1"/>
  <c r="R2073" i="7"/>
  <c r="Z2073" i="7" s="1"/>
  <c r="P2073" i="5" s="1"/>
  <c r="AV2073" i="5" s="1"/>
  <c r="R2074" i="7"/>
  <c r="Z2074" i="7" s="1"/>
  <c r="P2074" i="5" s="1"/>
  <c r="AV2074" i="5" s="1"/>
  <c r="R2075" i="7"/>
  <c r="Z2075" i="7" s="1"/>
  <c r="P2075" i="5" s="1"/>
  <c r="AV2075" i="5" s="1"/>
  <c r="R2076" i="7"/>
  <c r="Z2076" i="7" s="1"/>
  <c r="P2076" i="5" s="1"/>
  <c r="AV2076" i="5" s="1"/>
  <c r="R2077" i="7"/>
  <c r="Z2077" i="7" s="1"/>
  <c r="P2077" i="5" s="1"/>
  <c r="AV2077" i="5" s="1"/>
  <c r="R2078" i="7"/>
  <c r="Z2078" i="7" s="1"/>
  <c r="P2078" i="5" s="1"/>
  <c r="AV2078" i="5" s="1"/>
  <c r="R2079" i="7"/>
  <c r="Z2079" i="7" s="1"/>
  <c r="P2079" i="5" s="1"/>
  <c r="AV2079" i="5" s="1"/>
  <c r="R2080" i="7"/>
  <c r="Z2080" i="7" s="1"/>
  <c r="P2080" i="5" s="1"/>
  <c r="AV2080" i="5" s="1"/>
  <c r="R2081" i="7"/>
  <c r="Z2081" i="7" s="1"/>
  <c r="P2081" i="5" s="1"/>
  <c r="AV2081" i="5" s="1"/>
  <c r="R2082" i="7"/>
  <c r="Z2082" i="7" s="1"/>
  <c r="P2082" i="5" s="1"/>
  <c r="AV2082" i="5" s="1"/>
  <c r="R2083" i="7"/>
  <c r="Z2083" i="7" s="1"/>
  <c r="P2083" i="5" s="1"/>
  <c r="AV2083" i="5" s="1"/>
  <c r="R2084" i="7"/>
  <c r="Z2084" i="7" s="1"/>
  <c r="P2084" i="5" s="1"/>
  <c r="AV2084" i="5" s="1"/>
  <c r="R2085" i="7"/>
  <c r="Z2085" i="7" s="1"/>
  <c r="P2085" i="5" s="1"/>
  <c r="AV2085" i="5" s="1"/>
  <c r="R2086" i="7"/>
  <c r="Z2086" i="7" s="1"/>
  <c r="P2086" i="5" s="1"/>
  <c r="AV2086" i="5" s="1"/>
  <c r="R2087" i="7"/>
  <c r="Z2087" i="7" s="1"/>
  <c r="P2087" i="5" s="1"/>
  <c r="AV2087" i="5" s="1"/>
  <c r="R2088" i="7"/>
  <c r="Z2088" i="7" s="1"/>
  <c r="P2088" i="5" s="1"/>
  <c r="AV2088" i="5" s="1"/>
  <c r="R2089" i="7"/>
  <c r="Z2089" i="7" s="1"/>
  <c r="P2089" i="5" s="1"/>
  <c r="AV2089" i="5" s="1"/>
  <c r="R2090" i="7"/>
  <c r="Z2090" i="7" s="1"/>
  <c r="P2090" i="5" s="1"/>
  <c r="AV2090" i="5" s="1"/>
  <c r="R2091" i="7"/>
  <c r="Z2091" i="7" s="1"/>
  <c r="P2091" i="5" s="1"/>
  <c r="AV2091" i="5" s="1"/>
  <c r="R2092" i="7"/>
  <c r="Z2092" i="7" s="1"/>
  <c r="P2092" i="5" s="1"/>
  <c r="AV2092" i="5" s="1"/>
  <c r="R2093" i="7"/>
  <c r="Z2093" i="7" s="1"/>
  <c r="P2093" i="5" s="1"/>
  <c r="AV2093" i="5" s="1"/>
  <c r="R2094" i="7"/>
  <c r="Z2094" i="7" s="1"/>
  <c r="P2094" i="5" s="1"/>
  <c r="AV2094" i="5" s="1"/>
  <c r="R2095" i="7"/>
  <c r="Z2095" i="7" s="1"/>
  <c r="P2095" i="5" s="1"/>
  <c r="AV2095" i="5" s="1"/>
  <c r="R2096" i="7"/>
  <c r="Z2096" i="7" s="1"/>
  <c r="P2096" i="5" s="1"/>
  <c r="AV2096" i="5" s="1"/>
  <c r="R2097" i="7"/>
  <c r="Z2097" i="7" s="1"/>
  <c r="P2097" i="5" s="1"/>
  <c r="AV2097" i="5" s="1"/>
  <c r="R2098" i="7"/>
  <c r="Z2098" i="7" s="1"/>
  <c r="P2098" i="5" s="1"/>
  <c r="AV2098" i="5" s="1"/>
  <c r="R2099" i="7"/>
  <c r="Z2099" i="7" s="1"/>
  <c r="P2099" i="5" s="1"/>
  <c r="AV2099" i="5" s="1"/>
  <c r="R2100" i="7"/>
  <c r="Z2100" i="7" s="1"/>
  <c r="P2100" i="5" s="1"/>
  <c r="AV2100" i="5" s="1"/>
  <c r="R2101" i="7"/>
  <c r="Z2101" i="7" s="1"/>
  <c r="P2101" i="5" s="1"/>
  <c r="AV2101" i="5" s="1"/>
  <c r="R2102" i="7"/>
  <c r="Z2102" i="7" s="1"/>
  <c r="P2102" i="5" s="1"/>
  <c r="AV2102" i="5" s="1"/>
  <c r="R2103" i="7"/>
  <c r="Z2103" i="7" s="1"/>
  <c r="P2103" i="5" s="1"/>
  <c r="AV2103" i="5" s="1"/>
  <c r="R2104" i="7"/>
  <c r="Z2104" i="7" s="1"/>
  <c r="P2104" i="5" s="1"/>
  <c r="AV2104" i="5" s="1"/>
  <c r="R2105" i="7"/>
  <c r="Z2105" i="7" s="1"/>
  <c r="P2105" i="5" s="1"/>
  <c r="AV2105" i="5" s="1"/>
  <c r="R2106" i="7"/>
  <c r="Z2106" i="7" s="1"/>
  <c r="P2106" i="5" s="1"/>
  <c r="AV2106" i="5" s="1"/>
  <c r="R2107" i="7"/>
  <c r="Z2107" i="7" s="1"/>
  <c r="P2107" i="5" s="1"/>
  <c r="AV2107" i="5" s="1"/>
  <c r="R2108" i="7"/>
  <c r="Z2108" i="7" s="1"/>
  <c r="P2108" i="5" s="1"/>
  <c r="AV2108" i="5" s="1"/>
  <c r="R2109" i="7"/>
  <c r="Z2109" i="7" s="1"/>
  <c r="P2109" i="5" s="1"/>
  <c r="AV2109" i="5" s="1"/>
  <c r="R2110" i="7"/>
  <c r="Z2110" i="7" s="1"/>
  <c r="P2110" i="5" s="1"/>
  <c r="AV2110" i="5" s="1"/>
  <c r="R2111" i="7"/>
  <c r="Z2111" i="7" s="1"/>
  <c r="P2111" i="5" s="1"/>
  <c r="AV2111" i="5" s="1"/>
  <c r="R2112" i="7"/>
  <c r="Z2112" i="7" s="1"/>
  <c r="P2112" i="5" s="1"/>
  <c r="AV2112" i="5" s="1"/>
  <c r="R2113" i="7"/>
  <c r="Z2113" i="7" s="1"/>
  <c r="P2113" i="5" s="1"/>
  <c r="AV2113" i="5" s="1"/>
  <c r="R2114" i="7"/>
  <c r="Z2114" i="7" s="1"/>
  <c r="P2114" i="5" s="1"/>
  <c r="AV2114" i="5" s="1"/>
  <c r="R2115" i="7"/>
  <c r="Z2115" i="7" s="1"/>
  <c r="P2115" i="5" s="1"/>
  <c r="AV2115" i="5" s="1"/>
  <c r="R2116" i="7"/>
  <c r="Z2116" i="7" s="1"/>
  <c r="P2116" i="5" s="1"/>
  <c r="AV2116" i="5" s="1"/>
  <c r="R2117" i="7"/>
  <c r="Z2117" i="7" s="1"/>
  <c r="P2117" i="5" s="1"/>
  <c r="AV2117" i="5" s="1"/>
  <c r="R2118" i="7"/>
  <c r="Z2118" i="7" s="1"/>
  <c r="P2118" i="5" s="1"/>
  <c r="AV2118" i="5" s="1"/>
  <c r="R2119" i="7"/>
  <c r="Z2119" i="7" s="1"/>
  <c r="P2119" i="5" s="1"/>
  <c r="AV2119" i="5" s="1"/>
  <c r="R2120" i="7"/>
  <c r="Z2120" i="7" s="1"/>
  <c r="P2120" i="5" s="1"/>
  <c r="AV2120" i="5" s="1"/>
  <c r="R2121" i="7"/>
  <c r="Z2121" i="7" s="1"/>
  <c r="P2121" i="5" s="1"/>
  <c r="AV2121" i="5" s="1"/>
  <c r="R2122" i="7"/>
  <c r="Z2122" i="7" s="1"/>
  <c r="P2122" i="5" s="1"/>
  <c r="AV2122" i="5" s="1"/>
  <c r="R2123" i="7"/>
  <c r="Z2123" i="7" s="1"/>
  <c r="P2123" i="5" s="1"/>
  <c r="AV2123" i="5" s="1"/>
  <c r="R2124" i="7"/>
  <c r="Z2124" i="7" s="1"/>
  <c r="P2124" i="5" s="1"/>
  <c r="AV2124" i="5" s="1"/>
  <c r="R2125" i="7"/>
  <c r="Z2125" i="7" s="1"/>
  <c r="P2125" i="5" s="1"/>
  <c r="AV2125" i="5" s="1"/>
  <c r="R2126" i="7"/>
  <c r="Z2126" i="7" s="1"/>
  <c r="P2126" i="5" s="1"/>
  <c r="AV2126" i="5" s="1"/>
  <c r="R2127" i="7"/>
  <c r="Z2127" i="7" s="1"/>
  <c r="P2127" i="5" s="1"/>
  <c r="AV2127" i="5" s="1"/>
  <c r="R2128" i="7"/>
  <c r="Z2128" i="7" s="1"/>
  <c r="P2128" i="5" s="1"/>
  <c r="AV2128" i="5" s="1"/>
  <c r="R2129" i="7"/>
  <c r="Z2129" i="7" s="1"/>
  <c r="P2129" i="5" s="1"/>
  <c r="AV2129" i="5" s="1"/>
  <c r="R2130" i="7"/>
  <c r="Z2130" i="7" s="1"/>
  <c r="P2130" i="5" s="1"/>
  <c r="AV2130" i="5" s="1"/>
  <c r="R2131" i="7"/>
  <c r="Z2131" i="7" s="1"/>
  <c r="P2131" i="5" s="1"/>
  <c r="AV2131" i="5" s="1"/>
  <c r="R2132" i="7"/>
  <c r="Z2132" i="7" s="1"/>
  <c r="P2132" i="5" s="1"/>
  <c r="AV2132" i="5" s="1"/>
  <c r="R2133" i="7"/>
  <c r="Z2133" i="7" s="1"/>
  <c r="P2133" i="5" s="1"/>
  <c r="AV2133" i="5" s="1"/>
  <c r="R2134" i="7"/>
  <c r="Z2134" i="7" s="1"/>
  <c r="P2134" i="5" s="1"/>
  <c r="AV2134" i="5" s="1"/>
  <c r="R2135" i="7"/>
  <c r="Z2135" i="7" s="1"/>
  <c r="P2135" i="5" s="1"/>
  <c r="AV2135" i="5" s="1"/>
  <c r="R2136" i="7"/>
  <c r="Z2136" i="7" s="1"/>
  <c r="P2136" i="5" s="1"/>
  <c r="AV2136" i="5" s="1"/>
  <c r="R2137" i="7"/>
  <c r="Z2137" i="7" s="1"/>
  <c r="P2137" i="5" s="1"/>
  <c r="AV2137" i="5" s="1"/>
  <c r="R2138" i="7"/>
  <c r="Z2138" i="7" s="1"/>
  <c r="P2138" i="5" s="1"/>
  <c r="AV2138" i="5" s="1"/>
  <c r="R2139" i="7"/>
  <c r="Z2139" i="7" s="1"/>
  <c r="P2139" i="5" s="1"/>
  <c r="AV2139" i="5" s="1"/>
  <c r="R2140" i="7"/>
  <c r="Z2140" i="7" s="1"/>
  <c r="P2140" i="5" s="1"/>
  <c r="AV2140" i="5" s="1"/>
  <c r="R2141" i="7"/>
  <c r="Z2141" i="7" s="1"/>
  <c r="P2141" i="5" s="1"/>
  <c r="AV2141" i="5" s="1"/>
  <c r="R2142" i="7"/>
  <c r="Z2142" i="7" s="1"/>
  <c r="P2142" i="5" s="1"/>
  <c r="AV2142" i="5" s="1"/>
  <c r="R2143" i="7"/>
  <c r="Z2143" i="7" s="1"/>
  <c r="P2143" i="5" s="1"/>
  <c r="AV2143" i="5" s="1"/>
  <c r="R2144" i="7"/>
  <c r="Z2144" i="7" s="1"/>
  <c r="P2144" i="5" s="1"/>
  <c r="AV2144" i="5" s="1"/>
  <c r="R2145" i="7"/>
  <c r="Z2145" i="7" s="1"/>
  <c r="P2145" i="5" s="1"/>
  <c r="AV2145" i="5" s="1"/>
  <c r="R2146" i="7"/>
  <c r="Z2146" i="7" s="1"/>
  <c r="P2146" i="5" s="1"/>
  <c r="AV2146" i="5" s="1"/>
  <c r="R2147" i="7"/>
  <c r="Z2147" i="7" s="1"/>
  <c r="P2147" i="5" s="1"/>
  <c r="AV2147" i="5" s="1"/>
  <c r="R2148" i="7"/>
  <c r="Z2148" i="7" s="1"/>
  <c r="P2148" i="5" s="1"/>
  <c r="AV2148" i="5" s="1"/>
  <c r="R2149" i="7"/>
  <c r="Z2149" i="7" s="1"/>
  <c r="P2149" i="5" s="1"/>
  <c r="AV2149" i="5" s="1"/>
  <c r="R2150" i="7"/>
  <c r="Z2150" i="7" s="1"/>
  <c r="P2150" i="5" s="1"/>
  <c r="AV2150" i="5" s="1"/>
  <c r="R2151" i="7"/>
  <c r="Z2151" i="7" s="1"/>
  <c r="P2151" i="5" s="1"/>
  <c r="AV2151" i="5" s="1"/>
  <c r="R2152" i="7"/>
  <c r="Z2152" i="7" s="1"/>
  <c r="P2152" i="5" s="1"/>
  <c r="AV2152" i="5" s="1"/>
  <c r="R2153" i="7"/>
  <c r="Z2153" i="7" s="1"/>
  <c r="P2153" i="5" s="1"/>
  <c r="AV2153" i="5" s="1"/>
  <c r="R2154" i="7"/>
  <c r="Z2154" i="7" s="1"/>
  <c r="P2154" i="5" s="1"/>
  <c r="AV2154" i="5" s="1"/>
  <c r="R2155" i="7"/>
  <c r="Z2155" i="7" s="1"/>
  <c r="P2155" i="5" s="1"/>
  <c r="AV2155" i="5" s="1"/>
  <c r="R2156" i="7"/>
  <c r="Z2156" i="7" s="1"/>
  <c r="P2156" i="5" s="1"/>
  <c r="AV2156" i="5" s="1"/>
  <c r="R2157" i="7"/>
  <c r="Z2157" i="7" s="1"/>
  <c r="P2157" i="5" s="1"/>
  <c r="AV2157" i="5" s="1"/>
  <c r="R2158" i="7"/>
  <c r="Z2158" i="7" s="1"/>
  <c r="P2158" i="5" s="1"/>
  <c r="AV2158" i="5" s="1"/>
  <c r="R2159" i="7"/>
  <c r="Z2159" i="7" s="1"/>
  <c r="P2159" i="5" s="1"/>
  <c r="AV2159" i="5" s="1"/>
  <c r="R2160" i="7"/>
  <c r="Z2160" i="7" s="1"/>
  <c r="P2160" i="5" s="1"/>
  <c r="AV2160" i="5" s="1"/>
  <c r="R2161" i="7"/>
  <c r="Z2161" i="7" s="1"/>
  <c r="P2161" i="5" s="1"/>
  <c r="AV2161" i="5" s="1"/>
  <c r="R2162" i="7"/>
  <c r="Z2162" i="7" s="1"/>
  <c r="P2162" i="5" s="1"/>
  <c r="AV2162" i="5" s="1"/>
  <c r="R2163" i="7"/>
  <c r="Z2163" i="7" s="1"/>
  <c r="P2163" i="5" s="1"/>
  <c r="AV2163" i="5" s="1"/>
  <c r="R2164" i="7"/>
  <c r="Z2164" i="7" s="1"/>
  <c r="P2164" i="5" s="1"/>
  <c r="AV2164" i="5" s="1"/>
  <c r="R2165" i="7"/>
  <c r="Z2165" i="7" s="1"/>
  <c r="P2165" i="5" s="1"/>
  <c r="AV2165" i="5" s="1"/>
  <c r="R2166" i="7"/>
  <c r="Z2166" i="7" s="1"/>
  <c r="P2166" i="5" s="1"/>
  <c r="AV2166" i="5" s="1"/>
  <c r="R2167" i="7"/>
  <c r="Z2167" i="7" s="1"/>
  <c r="P2167" i="5" s="1"/>
  <c r="AV2167" i="5" s="1"/>
  <c r="R2168" i="7"/>
  <c r="Z2168" i="7" s="1"/>
  <c r="P2168" i="5" s="1"/>
  <c r="AV2168" i="5" s="1"/>
  <c r="R2169" i="7"/>
  <c r="Z2169" i="7" s="1"/>
  <c r="P2169" i="5" s="1"/>
  <c r="AV2169" i="5" s="1"/>
  <c r="R2170" i="7"/>
  <c r="Z2170" i="7" s="1"/>
  <c r="P2170" i="5" s="1"/>
  <c r="AV2170" i="5" s="1"/>
  <c r="R2171" i="7"/>
  <c r="Z2171" i="7" s="1"/>
  <c r="P2171" i="5" s="1"/>
  <c r="AV2171" i="5" s="1"/>
  <c r="R2172" i="7"/>
  <c r="Z2172" i="7" s="1"/>
  <c r="P2172" i="5" s="1"/>
  <c r="AV2172" i="5" s="1"/>
  <c r="R2173" i="7"/>
  <c r="Z2173" i="7" s="1"/>
  <c r="P2173" i="5" s="1"/>
  <c r="AV2173" i="5" s="1"/>
  <c r="R2174" i="7"/>
  <c r="Z2174" i="7" s="1"/>
  <c r="P2174" i="5" s="1"/>
  <c r="AV2174" i="5" s="1"/>
  <c r="R2175" i="7"/>
  <c r="Z2175" i="7" s="1"/>
  <c r="P2175" i="5" s="1"/>
  <c r="AV2175" i="5" s="1"/>
  <c r="R2176" i="7"/>
  <c r="Z2176" i="7" s="1"/>
  <c r="P2176" i="5" s="1"/>
  <c r="AV2176" i="5" s="1"/>
  <c r="R2177" i="7"/>
  <c r="Z2177" i="7" s="1"/>
  <c r="P2177" i="5" s="1"/>
  <c r="AV2177" i="5" s="1"/>
  <c r="R2178" i="7"/>
  <c r="Z2178" i="7" s="1"/>
  <c r="P2178" i="5" s="1"/>
  <c r="AV2178" i="5" s="1"/>
  <c r="R2179" i="7"/>
  <c r="Z2179" i="7" s="1"/>
  <c r="P2179" i="5" s="1"/>
  <c r="AV2179" i="5" s="1"/>
  <c r="R2180" i="7"/>
  <c r="Z2180" i="7" s="1"/>
  <c r="P2180" i="5" s="1"/>
  <c r="AV2180" i="5" s="1"/>
  <c r="R2181" i="7"/>
  <c r="Z2181" i="7" s="1"/>
  <c r="P2181" i="5" s="1"/>
  <c r="AV2181" i="5" s="1"/>
  <c r="R2182" i="7"/>
  <c r="Z2182" i="7" s="1"/>
  <c r="P2182" i="5" s="1"/>
  <c r="AV2182" i="5" s="1"/>
  <c r="R2183" i="7"/>
  <c r="Z2183" i="7" s="1"/>
  <c r="P2183" i="5" s="1"/>
  <c r="AV2183" i="5" s="1"/>
  <c r="R2184" i="7"/>
  <c r="Z2184" i="7" s="1"/>
  <c r="P2184" i="5" s="1"/>
  <c r="AV2184" i="5" s="1"/>
  <c r="R2185" i="7"/>
  <c r="Z2185" i="7" s="1"/>
  <c r="P2185" i="5" s="1"/>
  <c r="AV2185" i="5" s="1"/>
  <c r="R2186" i="7"/>
  <c r="Z2186" i="7" s="1"/>
  <c r="P2186" i="5" s="1"/>
  <c r="AV2186" i="5" s="1"/>
  <c r="R2187" i="7"/>
  <c r="Z2187" i="7" s="1"/>
  <c r="P2187" i="5" s="1"/>
  <c r="AV2187" i="5" s="1"/>
  <c r="R2188" i="7"/>
  <c r="Z2188" i="7" s="1"/>
  <c r="P2188" i="5" s="1"/>
  <c r="AV2188" i="5" s="1"/>
  <c r="R2189" i="7"/>
  <c r="Z2189" i="7" s="1"/>
  <c r="P2189" i="5" s="1"/>
  <c r="AV2189" i="5" s="1"/>
  <c r="R2190" i="7"/>
  <c r="Z2190" i="7" s="1"/>
  <c r="P2190" i="5" s="1"/>
  <c r="AV2190" i="5" s="1"/>
  <c r="R2191" i="7"/>
  <c r="Z2191" i="7" s="1"/>
  <c r="P2191" i="5" s="1"/>
  <c r="AV2191" i="5" s="1"/>
  <c r="R2192" i="7"/>
  <c r="Z2192" i="7" s="1"/>
  <c r="P2192" i="5" s="1"/>
  <c r="AV2192" i="5" s="1"/>
  <c r="R2193" i="7"/>
  <c r="Z2193" i="7" s="1"/>
  <c r="P2193" i="5" s="1"/>
  <c r="AV2193" i="5" s="1"/>
  <c r="R2194" i="7"/>
  <c r="Z2194" i="7" s="1"/>
  <c r="P2194" i="5" s="1"/>
  <c r="AV2194" i="5" s="1"/>
  <c r="R2195" i="7"/>
  <c r="Z2195" i="7" s="1"/>
  <c r="P2195" i="5" s="1"/>
  <c r="AV2195" i="5" s="1"/>
  <c r="R2196" i="7"/>
  <c r="Z2196" i="7" s="1"/>
  <c r="P2196" i="5" s="1"/>
  <c r="AV2196" i="5" s="1"/>
  <c r="R2197" i="7"/>
  <c r="Z2197" i="7" s="1"/>
  <c r="P2197" i="5" s="1"/>
  <c r="AV2197" i="5" s="1"/>
  <c r="R2198" i="7"/>
  <c r="Z2198" i="7" s="1"/>
  <c r="P2198" i="5" s="1"/>
  <c r="AV2198" i="5" s="1"/>
  <c r="R2199" i="7"/>
  <c r="Z2199" i="7" s="1"/>
  <c r="P2199" i="5" s="1"/>
  <c r="AV2199" i="5" s="1"/>
  <c r="R2200" i="7"/>
  <c r="Z2200" i="7" s="1"/>
  <c r="P2200" i="5" s="1"/>
  <c r="AV2200" i="5" s="1"/>
  <c r="R2201" i="7"/>
  <c r="Z2201" i="7" s="1"/>
  <c r="P2201" i="5" s="1"/>
  <c r="AV2201" i="5" s="1"/>
  <c r="R2202" i="7"/>
  <c r="Z2202" i="7" s="1"/>
  <c r="P2202" i="5" s="1"/>
  <c r="AV2202" i="5" s="1"/>
  <c r="R2203" i="7"/>
  <c r="Z2203" i="7" s="1"/>
  <c r="P2203" i="5" s="1"/>
  <c r="AV2203" i="5" s="1"/>
  <c r="R2204" i="7"/>
  <c r="Z2204" i="7" s="1"/>
  <c r="P2204" i="5" s="1"/>
  <c r="AV2204" i="5" s="1"/>
  <c r="R2205" i="7"/>
  <c r="Z2205" i="7" s="1"/>
  <c r="P2205" i="5" s="1"/>
  <c r="AV2205" i="5" s="1"/>
  <c r="R2206" i="7"/>
  <c r="Z2206" i="7" s="1"/>
  <c r="P2206" i="5" s="1"/>
  <c r="AV2206" i="5" s="1"/>
  <c r="R2207" i="7"/>
  <c r="Z2207" i="7" s="1"/>
  <c r="P2207" i="5" s="1"/>
  <c r="AV2207" i="5" s="1"/>
  <c r="R2208" i="7"/>
  <c r="Z2208" i="7" s="1"/>
  <c r="P2208" i="5" s="1"/>
  <c r="AV2208" i="5" s="1"/>
  <c r="R2209" i="7"/>
  <c r="Z2209" i="7" s="1"/>
  <c r="P2209" i="5" s="1"/>
  <c r="AV2209" i="5" s="1"/>
  <c r="R2210" i="7"/>
  <c r="Z2210" i="7" s="1"/>
  <c r="P2210" i="5" s="1"/>
  <c r="AV2210" i="5" s="1"/>
  <c r="R2211" i="7"/>
  <c r="Z2211" i="7" s="1"/>
  <c r="P2211" i="5" s="1"/>
  <c r="AV2211" i="5" s="1"/>
  <c r="R2212" i="7"/>
  <c r="Z2212" i="7" s="1"/>
  <c r="P2212" i="5" s="1"/>
  <c r="AV2212" i="5" s="1"/>
  <c r="R2213" i="7"/>
  <c r="Z2213" i="7" s="1"/>
  <c r="P2213" i="5" s="1"/>
  <c r="AV2213" i="5" s="1"/>
  <c r="R2214" i="7"/>
  <c r="Z2214" i="7" s="1"/>
  <c r="P2214" i="5" s="1"/>
  <c r="AV2214" i="5" s="1"/>
  <c r="R2215" i="7"/>
  <c r="Z2215" i="7" s="1"/>
  <c r="P2215" i="5" s="1"/>
  <c r="AV2215" i="5" s="1"/>
  <c r="R2216" i="7"/>
  <c r="Z2216" i="7" s="1"/>
  <c r="P2216" i="5" s="1"/>
  <c r="AV2216" i="5" s="1"/>
  <c r="R2217" i="7"/>
  <c r="Z2217" i="7" s="1"/>
  <c r="P2217" i="5" s="1"/>
  <c r="AV2217" i="5" s="1"/>
  <c r="R2218" i="7"/>
  <c r="Z2218" i="7" s="1"/>
  <c r="P2218" i="5" s="1"/>
  <c r="AV2218" i="5" s="1"/>
  <c r="R2219" i="7"/>
  <c r="Z2219" i="7" s="1"/>
  <c r="P2219" i="5" s="1"/>
  <c r="AV2219" i="5" s="1"/>
  <c r="R2220" i="7"/>
  <c r="Z2220" i="7" s="1"/>
  <c r="P2220" i="5" s="1"/>
  <c r="AV2220" i="5" s="1"/>
  <c r="R2221" i="7"/>
  <c r="Z2221" i="7" s="1"/>
  <c r="P2221" i="5" s="1"/>
  <c r="AV2221" i="5" s="1"/>
  <c r="R2222" i="7"/>
  <c r="Z2222" i="7" s="1"/>
  <c r="P2222" i="5" s="1"/>
  <c r="AV2222" i="5" s="1"/>
  <c r="R2223" i="7"/>
  <c r="Z2223" i="7" s="1"/>
  <c r="P2223" i="5" s="1"/>
  <c r="AV2223" i="5" s="1"/>
  <c r="R2224" i="7"/>
  <c r="Z2224" i="7" s="1"/>
  <c r="P2224" i="5" s="1"/>
  <c r="AV2224" i="5" s="1"/>
  <c r="R2225" i="7"/>
  <c r="Z2225" i="7" s="1"/>
  <c r="P2225" i="5" s="1"/>
  <c r="AV2225" i="5" s="1"/>
  <c r="R2226" i="7"/>
  <c r="Z2226" i="7" s="1"/>
  <c r="P2226" i="5" s="1"/>
  <c r="AV2226" i="5" s="1"/>
  <c r="R2227" i="7"/>
  <c r="Z2227" i="7" s="1"/>
  <c r="P2227" i="5" s="1"/>
  <c r="AV2227" i="5" s="1"/>
  <c r="R2228" i="7"/>
  <c r="Z2228" i="7" s="1"/>
  <c r="P2228" i="5" s="1"/>
  <c r="AV2228" i="5" s="1"/>
  <c r="R2229" i="7"/>
  <c r="Z2229" i="7" s="1"/>
  <c r="P2229" i="5" s="1"/>
  <c r="AV2229" i="5" s="1"/>
  <c r="R2230" i="7"/>
  <c r="Z2230" i="7" s="1"/>
  <c r="P2230" i="5" s="1"/>
  <c r="AV2230" i="5" s="1"/>
  <c r="R2231" i="7"/>
  <c r="Z2231" i="7" s="1"/>
  <c r="P2231" i="5" s="1"/>
  <c r="AV2231" i="5" s="1"/>
  <c r="R2232" i="7"/>
  <c r="Z2232" i="7" s="1"/>
  <c r="P2232" i="5" s="1"/>
  <c r="AV2232" i="5" s="1"/>
  <c r="R2233" i="7"/>
  <c r="Z2233" i="7" s="1"/>
  <c r="P2233" i="5" s="1"/>
  <c r="AV2233" i="5" s="1"/>
  <c r="R2234" i="7"/>
  <c r="Z2234" i="7" s="1"/>
  <c r="P2234" i="5" s="1"/>
  <c r="AV2234" i="5" s="1"/>
  <c r="R2235" i="7"/>
  <c r="Z2235" i="7" s="1"/>
  <c r="P2235" i="5" s="1"/>
  <c r="AV2235" i="5" s="1"/>
  <c r="R2236" i="7"/>
  <c r="Z2236" i="7" s="1"/>
  <c r="P2236" i="5" s="1"/>
  <c r="AV2236" i="5" s="1"/>
  <c r="R2237" i="7"/>
  <c r="Z2237" i="7" s="1"/>
  <c r="P2237" i="5" s="1"/>
  <c r="AV2237" i="5" s="1"/>
  <c r="R2238" i="7"/>
  <c r="Z2238" i="7" s="1"/>
  <c r="P2238" i="5" s="1"/>
  <c r="AV2238" i="5" s="1"/>
  <c r="R2239" i="7"/>
  <c r="Z2239" i="7" s="1"/>
  <c r="P2239" i="5" s="1"/>
  <c r="AV2239" i="5" s="1"/>
  <c r="R2240" i="7"/>
  <c r="Z2240" i="7" s="1"/>
  <c r="P2240" i="5" s="1"/>
  <c r="AV2240" i="5" s="1"/>
  <c r="R2241" i="7"/>
  <c r="Z2241" i="7" s="1"/>
  <c r="P2241" i="5" s="1"/>
  <c r="AV2241" i="5" s="1"/>
  <c r="R2242" i="7"/>
  <c r="Z2242" i="7" s="1"/>
  <c r="P2242" i="5" s="1"/>
  <c r="AV2242" i="5" s="1"/>
  <c r="R2243" i="7"/>
  <c r="Z2243" i="7" s="1"/>
  <c r="P2243" i="5" s="1"/>
  <c r="AV2243" i="5" s="1"/>
  <c r="R2244" i="7"/>
  <c r="Z2244" i="7" s="1"/>
  <c r="P2244" i="5" s="1"/>
  <c r="AV2244" i="5" s="1"/>
  <c r="R2245" i="7"/>
  <c r="Z2245" i="7" s="1"/>
  <c r="P2245" i="5" s="1"/>
  <c r="AV2245" i="5" s="1"/>
  <c r="R2246" i="7"/>
  <c r="Z2246" i="7" s="1"/>
  <c r="P2246" i="5" s="1"/>
  <c r="AV2246" i="5" s="1"/>
  <c r="R2247" i="7"/>
  <c r="Z2247" i="7" s="1"/>
  <c r="P2247" i="5" s="1"/>
  <c r="AV2247" i="5" s="1"/>
  <c r="R2248" i="7"/>
  <c r="Z2248" i="7" s="1"/>
  <c r="P2248" i="5" s="1"/>
  <c r="AV2248" i="5" s="1"/>
  <c r="R2249" i="7"/>
  <c r="Z2249" i="7" s="1"/>
  <c r="P2249" i="5" s="1"/>
  <c r="AV2249" i="5" s="1"/>
  <c r="R2250" i="7"/>
  <c r="Z2250" i="7" s="1"/>
  <c r="P2250" i="5" s="1"/>
  <c r="AV2250" i="5" s="1"/>
  <c r="R2251" i="7"/>
  <c r="Z2251" i="7" s="1"/>
  <c r="P2251" i="5" s="1"/>
  <c r="AV2251" i="5" s="1"/>
  <c r="R2252" i="7"/>
  <c r="Z2252" i="7" s="1"/>
  <c r="P2252" i="5" s="1"/>
  <c r="AV2252" i="5" s="1"/>
  <c r="R2253" i="7"/>
  <c r="Z2253" i="7" s="1"/>
  <c r="P2253" i="5" s="1"/>
  <c r="AV2253" i="5" s="1"/>
  <c r="R2254" i="7"/>
  <c r="Z2254" i="7" s="1"/>
  <c r="P2254" i="5" s="1"/>
  <c r="AV2254" i="5" s="1"/>
  <c r="R2255" i="7"/>
  <c r="Z2255" i="7" s="1"/>
  <c r="P2255" i="5" s="1"/>
  <c r="AV2255" i="5" s="1"/>
  <c r="R2256" i="7"/>
  <c r="Z2256" i="7" s="1"/>
  <c r="P2256" i="5" s="1"/>
  <c r="AV2256" i="5" s="1"/>
  <c r="R2257" i="7"/>
  <c r="Z2257" i="7" s="1"/>
  <c r="P2257" i="5" s="1"/>
  <c r="AV2257" i="5" s="1"/>
  <c r="R2258" i="7"/>
  <c r="Z2258" i="7" s="1"/>
  <c r="P2258" i="5" s="1"/>
  <c r="AV2258" i="5" s="1"/>
  <c r="R2259" i="7"/>
  <c r="Z2259" i="7" s="1"/>
  <c r="P2259" i="5" s="1"/>
  <c r="AV2259" i="5" s="1"/>
  <c r="R2260" i="7"/>
  <c r="Z2260" i="7" s="1"/>
  <c r="P2260" i="5" s="1"/>
  <c r="AV2260" i="5" s="1"/>
  <c r="R2261" i="7"/>
  <c r="Z2261" i="7" s="1"/>
  <c r="P2261" i="5" s="1"/>
  <c r="AV2261" i="5" s="1"/>
  <c r="R2262" i="7"/>
  <c r="Z2262" i="7" s="1"/>
  <c r="P2262" i="5" s="1"/>
  <c r="AV2262" i="5" s="1"/>
  <c r="R2263" i="7"/>
  <c r="Z2263" i="7" s="1"/>
  <c r="P2263" i="5" s="1"/>
  <c r="AV2263" i="5" s="1"/>
  <c r="R2264" i="7"/>
  <c r="Z2264" i="7" s="1"/>
  <c r="P2264" i="5" s="1"/>
  <c r="AV2264" i="5" s="1"/>
  <c r="R2265" i="7"/>
  <c r="Z2265" i="7" s="1"/>
  <c r="P2265" i="5" s="1"/>
  <c r="AV2265" i="5" s="1"/>
  <c r="R2266" i="7"/>
  <c r="Z2266" i="7" s="1"/>
  <c r="P2266" i="5" s="1"/>
  <c r="AV2266" i="5" s="1"/>
  <c r="R2267" i="7"/>
  <c r="Z2267" i="7" s="1"/>
  <c r="P2267" i="5" s="1"/>
  <c r="AV2267" i="5" s="1"/>
  <c r="R2268" i="7"/>
  <c r="Z2268" i="7" s="1"/>
  <c r="P2268" i="5" s="1"/>
  <c r="AV2268" i="5" s="1"/>
  <c r="R2269" i="7"/>
  <c r="Z2269" i="7" s="1"/>
  <c r="P2269" i="5" s="1"/>
  <c r="AV2269" i="5" s="1"/>
  <c r="R2270" i="7"/>
  <c r="Z2270" i="7" s="1"/>
  <c r="P2270" i="5" s="1"/>
  <c r="AV2270" i="5" s="1"/>
  <c r="R2271" i="7"/>
  <c r="Z2271" i="7" s="1"/>
  <c r="P2271" i="5" s="1"/>
  <c r="AV2271" i="5" s="1"/>
  <c r="R2272" i="7"/>
  <c r="Z2272" i="7" s="1"/>
  <c r="P2272" i="5" s="1"/>
  <c r="AV2272" i="5" s="1"/>
  <c r="R2273" i="7"/>
  <c r="Z2273" i="7" s="1"/>
  <c r="P2273" i="5" s="1"/>
  <c r="AV2273" i="5" s="1"/>
  <c r="R2274" i="7"/>
  <c r="Z2274" i="7" s="1"/>
  <c r="P2274" i="5" s="1"/>
  <c r="AV2274" i="5" s="1"/>
  <c r="R2275" i="7"/>
  <c r="Z2275" i="7" s="1"/>
  <c r="P2275" i="5" s="1"/>
  <c r="AV2275" i="5" s="1"/>
  <c r="R2276" i="7"/>
  <c r="Z2276" i="7" s="1"/>
  <c r="P2276" i="5" s="1"/>
  <c r="AV2276" i="5" s="1"/>
  <c r="R2277" i="7"/>
  <c r="Z2277" i="7" s="1"/>
  <c r="P2277" i="5" s="1"/>
  <c r="AV2277" i="5" s="1"/>
  <c r="R2278" i="7"/>
  <c r="Z2278" i="7" s="1"/>
  <c r="P2278" i="5" s="1"/>
  <c r="AV2278" i="5" s="1"/>
  <c r="R2279" i="7"/>
  <c r="Z2279" i="7" s="1"/>
  <c r="P2279" i="5" s="1"/>
  <c r="AV2279" i="5" s="1"/>
  <c r="R2280" i="7"/>
  <c r="Z2280" i="7" s="1"/>
  <c r="P2280" i="5" s="1"/>
  <c r="AV2280" i="5" s="1"/>
  <c r="R2281" i="7"/>
  <c r="Z2281" i="7" s="1"/>
  <c r="P2281" i="5" s="1"/>
  <c r="AV2281" i="5" s="1"/>
  <c r="R2282" i="7"/>
  <c r="Z2282" i="7" s="1"/>
  <c r="P2282" i="5" s="1"/>
  <c r="AV2282" i="5" s="1"/>
  <c r="R2283" i="7"/>
  <c r="Z2283" i="7" s="1"/>
  <c r="P2283" i="5" s="1"/>
  <c r="AV2283" i="5" s="1"/>
  <c r="R2284" i="7"/>
  <c r="Z2284" i="7" s="1"/>
  <c r="P2284" i="5" s="1"/>
  <c r="AV2284" i="5" s="1"/>
  <c r="R2285" i="7"/>
  <c r="Z2285" i="7" s="1"/>
  <c r="P2285" i="5" s="1"/>
  <c r="AV2285" i="5" s="1"/>
  <c r="R2286" i="7"/>
  <c r="Z2286" i="7" s="1"/>
  <c r="P2286" i="5" s="1"/>
  <c r="AV2286" i="5" s="1"/>
  <c r="R2287" i="7"/>
  <c r="Z2287" i="7" s="1"/>
  <c r="P2287" i="5" s="1"/>
  <c r="AV2287" i="5" s="1"/>
  <c r="R2288" i="7"/>
  <c r="Z2288" i="7" s="1"/>
  <c r="P2288" i="5" s="1"/>
  <c r="AV2288" i="5" s="1"/>
  <c r="R2289" i="7"/>
  <c r="Z2289" i="7" s="1"/>
  <c r="P2289" i="5" s="1"/>
  <c r="AV2289" i="5" s="1"/>
  <c r="R2290" i="7"/>
  <c r="Z2290" i="7" s="1"/>
  <c r="P2290" i="5" s="1"/>
  <c r="AV2290" i="5" s="1"/>
  <c r="R2291" i="7"/>
  <c r="Z2291" i="7" s="1"/>
  <c r="P2291" i="5" s="1"/>
  <c r="AV2291" i="5" s="1"/>
  <c r="R2292" i="7"/>
  <c r="Z2292" i="7" s="1"/>
  <c r="P2292" i="5" s="1"/>
  <c r="AV2292" i="5" s="1"/>
  <c r="R2293" i="7"/>
  <c r="Z2293" i="7" s="1"/>
  <c r="P2293" i="5" s="1"/>
  <c r="AV2293" i="5" s="1"/>
  <c r="R2294" i="7"/>
  <c r="Z2294" i="7" s="1"/>
  <c r="P2294" i="5" s="1"/>
  <c r="AV2294" i="5" s="1"/>
  <c r="R2295" i="7"/>
  <c r="Z2295" i="7" s="1"/>
  <c r="P2295" i="5" s="1"/>
  <c r="AV2295" i="5" s="1"/>
  <c r="R2296" i="7"/>
  <c r="Z2296" i="7" s="1"/>
  <c r="P2296" i="5" s="1"/>
  <c r="AV2296" i="5" s="1"/>
  <c r="R2297" i="7"/>
  <c r="Z2297" i="7" s="1"/>
  <c r="P2297" i="5" s="1"/>
  <c r="AV2297" i="5" s="1"/>
  <c r="R2298" i="7"/>
  <c r="Z2298" i="7" s="1"/>
  <c r="P2298" i="5" s="1"/>
  <c r="AV2298" i="5" s="1"/>
  <c r="R2299" i="7"/>
  <c r="Z2299" i="7" s="1"/>
  <c r="P2299" i="5" s="1"/>
  <c r="AV2299" i="5" s="1"/>
  <c r="R2" i="7"/>
  <c r="Q2300" i="7"/>
  <c r="I2299" i="7"/>
  <c r="V2299" i="7" s="1"/>
  <c r="I2298" i="7"/>
  <c r="V2298" i="7" s="1"/>
  <c r="I2297" i="7"/>
  <c r="V2297" i="7" s="1"/>
  <c r="I2296" i="7"/>
  <c r="V2296" i="7" s="1"/>
  <c r="I2295" i="7"/>
  <c r="V2295" i="7" s="1"/>
  <c r="I2294" i="7"/>
  <c r="V2294" i="7" s="1"/>
  <c r="I2293" i="7"/>
  <c r="V2293" i="7" s="1"/>
  <c r="I2292" i="7"/>
  <c r="V2292" i="7" s="1"/>
  <c r="I2291" i="7"/>
  <c r="V2291" i="7" s="1"/>
  <c r="I2290" i="7"/>
  <c r="V2290" i="7" s="1"/>
  <c r="I2289" i="7"/>
  <c r="V2289" i="7" s="1"/>
  <c r="I2288" i="7"/>
  <c r="V2288" i="7" s="1"/>
  <c r="I2287" i="7"/>
  <c r="V2287" i="7" s="1"/>
  <c r="I2286" i="7"/>
  <c r="V2286" i="7" s="1"/>
  <c r="I2285" i="7"/>
  <c r="V2285" i="7" s="1"/>
  <c r="I2284" i="7"/>
  <c r="V2284" i="7" s="1"/>
  <c r="I2283" i="7"/>
  <c r="V2283" i="7" s="1"/>
  <c r="I2282" i="7"/>
  <c r="V2282" i="7" s="1"/>
  <c r="I2281" i="7"/>
  <c r="V2281" i="7" s="1"/>
  <c r="I2280" i="7"/>
  <c r="V2280" i="7" s="1"/>
  <c r="I2279" i="7"/>
  <c r="V2279" i="7" s="1"/>
  <c r="I2278" i="7"/>
  <c r="V2278" i="7" s="1"/>
  <c r="I2277" i="7"/>
  <c r="V2277" i="7" s="1"/>
  <c r="I2276" i="7"/>
  <c r="V2276" i="7" s="1"/>
  <c r="I2275" i="7"/>
  <c r="V2275" i="7" s="1"/>
  <c r="I2274" i="7"/>
  <c r="V2274" i="7" s="1"/>
  <c r="I2273" i="7"/>
  <c r="V2273" i="7" s="1"/>
  <c r="I2272" i="7"/>
  <c r="V2272" i="7" s="1"/>
  <c r="I2271" i="7"/>
  <c r="V2271" i="7" s="1"/>
  <c r="I2270" i="7"/>
  <c r="V2270" i="7" s="1"/>
  <c r="I2269" i="7"/>
  <c r="V2269" i="7" s="1"/>
  <c r="I2268" i="7"/>
  <c r="V2268" i="7" s="1"/>
  <c r="I2267" i="7"/>
  <c r="V2267" i="7" s="1"/>
  <c r="I2266" i="7"/>
  <c r="V2266" i="7" s="1"/>
  <c r="I2265" i="7"/>
  <c r="V2265" i="7" s="1"/>
  <c r="I2264" i="7"/>
  <c r="V2264" i="7" s="1"/>
  <c r="I2263" i="7"/>
  <c r="V2263" i="7" s="1"/>
  <c r="I2262" i="7"/>
  <c r="V2262" i="7" s="1"/>
  <c r="I2261" i="7"/>
  <c r="V2261" i="7" s="1"/>
  <c r="I2260" i="7"/>
  <c r="V2260" i="7" s="1"/>
  <c r="I2259" i="7"/>
  <c r="V2259" i="7" s="1"/>
  <c r="I2258" i="7"/>
  <c r="V2258" i="7" s="1"/>
  <c r="I2257" i="7"/>
  <c r="V2257" i="7" s="1"/>
  <c r="I2256" i="7"/>
  <c r="V2256" i="7" s="1"/>
  <c r="I2255" i="7"/>
  <c r="V2255" i="7" s="1"/>
  <c r="I2254" i="7"/>
  <c r="V2254" i="7" s="1"/>
  <c r="I2253" i="7"/>
  <c r="V2253" i="7" s="1"/>
  <c r="I2252" i="7"/>
  <c r="V2252" i="7" s="1"/>
  <c r="I2251" i="7"/>
  <c r="V2251" i="7" s="1"/>
  <c r="I2250" i="7"/>
  <c r="V2250" i="7" s="1"/>
  <c r="I2249" i="7"/>
  <c r="V2249" i="7" s="1"/>
  <c r="I2248" i="7"/>
  <c r="V2248" i="7" s="1"/>
  <c r="I2247" i="7"/>
  <c r="V2247" i="7" s="1"/>
  <c r="I2246" i="7"/>
  <c r="V2246" i="7" s="1"/>
  <c r="I2245" i="7"/>
  <c r="V2245" i="7" s="1"/>
  <c r="I2244" i="7"/>
  <c r="V2244" i="7" s="1"/>
  <c r="I2243" i="7"/>
  <c r="V2243" i="7" s="1"/>
  <c r="I2242" i="7"/>
  <c r="V2242" i="7" s="1"/>
  <c r="I2241" i="7"/>
  <c r="V2241" i="7" s="1"/>
  <c r="I2240" i="7"/>
  <c r="V2240" i="7" s="1"/>
  <c r="I2239" i="7"/>
  <c r="V2239" i="7" s="1"/>
  <c r="I2238" i="7"/>
  <c r="V2238" i="7" s="1"/>
  <c r="I2237" i="7"/>
  <c r="V2237" i="7" s="1"/>
  <c r="I2236" i="7"/>
  <c r="V2236" i="7" s="1"/>
  <c r="I2235" i="7"/>
  <c r="V2235" i="7" s="1"/>
  <c r="I2234" i="7"/>
  <c r="V2234" i="7" s="1"/>
  <c r="I2233" i="7"/>
  <c r="V2233" i="7" s="1"/>
  <c r="I2232" i="7"/>
  <c r="V2232" i="7" s="1"/>
  <c r="I2231" i="7"/>
  <c r="V2231" i="7" s="1"/>
  <c r="I2230" i="7"/>
  <c r="V2230" i="7" s="1"/>
  <c r="I2229" i="7"/>
  <c r="V2229" i="7" s="1"/>
  <c r="I2228" i="7"/>
  <c r="V2228" i="7" s="1"/>
  <c r="I2227" i="7"/>
  <c r="V2227" i="7" s="1"/>
  <c r="I2226" i="7"/>
  <c r="V2226" i="7" s="1"/>
  <c r="I2225" i="7"/>
  <c r="V2225" i="7" s="1"/>
  <c r="I2224" i="7"/>
  <c r="V2224" i="7" s="1"/>
  <c r="I2223" i="7"/>
  <c r="V2223" i="7" s="1"/>
  <c r="I2222" i="7"/>
  <c r="V2222" i="7" s="1"/>
  <c r="I2221" i="7"/>
  <c r="V2221" i="7" s="1"/>
  <c r="I2220" i="7"/>
  <c r="V2220" i="7" s="1"/>
  <c r="I2219" i="7"/>
  <c r="V2219" i="7" s="1"/>
  <c r="I2218" i="7"/>
  <c r="V2218" i="7" s="1"/>
  <c r="I2217" i="7"/>
  <c r="V2217" i="7" s="1"/>
  <c r="I2216" i="7"/>
  <c r="V2216" i="7" s="1"/>
  <c r="I2215" i="7"/>
  <c r="V2215" i="7" s="1"/>
  <c r="I2214" i="7"/>
  <c r="V2214" i="7" s="1"/>
  <c r="I2213" i="7"/>
  <c r="V2213" i="7" s="1"/>
  <c r="I2212" i="7"/>
  <c r="V2212" i="7" s="1"/>
  <c r="I2211" i="7"/>
  <c r="V2211" i="7" s="1"/>
  <c r="I2210" i="7"/>
  <c r="V2210" i="7" s="1"/>
  <c r="I2209" i="7"/>
  <c r="V2209" i="7" s="1"/>
  <c r="I2208" i="7"/>
  <c r="V2208" i="7" s="1"/>
  <c r="I2207" i="7"/>
  <c r="V2207" i="7" s="1"/>
  <c r="I2206" i="7"/>
  <c r="V2206" i="7" s="1"/>
  <c r="I2205" i="7"/>
  <c r="V2205" i="7" s="1"/>
  <c r="I2204" i="7"/>
  <c r="V2204" i="7" s="1"/>
  <c r="I2203" i="7"/>
  <c r="V2203" i="7" s="1"/>
  <c r="I2202" i="7"/>
  <c r="V2202" i="7" s="1"/>
  <c r="I2201" i="7"/>
  <c r="V2201" i="7" s="1"/>
  <c r="I2200" i="7"/>
  <c r="V2200" i="7" s="1"/>
  <c r="I2199" i="7"/>
  <c r="V2199" i="7" s="1"/>
  <c r="I2198" i="7"/>
  <c r="V2198" i="7" s="1"/>
  <c r="I2197" i="7"/>
  <c r="V2197" i="7" s="1"/>
  <c r="I2196" i="7"/>
  <c r="V2196" i="7" s="1"/>
  <c r="I2195" i="7"/>
  <c r="V2195" i="7" s="1"/>
  <c r="I2194" i="7"/>
  <c r="V2194" i="7" s="1"/>
  <c r="I2193" i="7"/>
  <c r="V2193" i="7" s="1"/>
  <c r="I2192" i="7"/>
  <c r="V2192" i="7" s="1"/>
  <c r="I2191" i="7"/>
  <c r="V2191" i="7" s="1"/>
  <c r="I2190" i="7"/>
  <c r="V2190" i="7" s="1"/>
  <c r="I2189" i="7"/>
  <c r="V2189" i="7" s="1"/>
  <c r="I2188" i="7"/>
  <c r="V2188" i="7" s="1"/>
  <c r="I2187" i="7"/>
  <c r="V2187" i="7" s="1"/>
  <c r="I2186" i="7"/>
  <c r="V2186" i="7" s="1"/>
  <c r="I2185" i="7"/>
  <c r="V2185" i="7" s="1"/>
  <c r="I2184" i="7"/>
  <c r="V2184" i="7" s="1"/>
  <c r="I2183" i="7"/>
  <c r="V2183" i="7" s="1"/>
  <c r="I2182" i="7"/>
  <c r="V2182" i="7" s="1"/>
  <c r="I2181" i="7"/>
  <c r="V2181" i="7" s="1"/>
  <c r="I2180" i="7"/>
  <c r="V2180" i="7" s="1"/>
  <c r="I2179" i="7"/>
  <c r="V2179" i="7" s="1"/>
  <c r="I2178" i="7"/>
  <c r="V2178" i="7" s="1"/>
  <c r="I2177" i="7"/>
  <c r="V2177" i="7" s="1"/>
  <c r="I2176" i="7"/>
  <c r="V2176" i="7" s="1"/>
  <c r="I2175" i="7"/>
  <c r="V2175" i="7" s="1"/>
  <c r="I2174" i="7"/>
  <c r="V2174" i="7" s="1"/>
  <c r="I2173" i="7"/>
  <c r="V2173" i="7" s="1"/>
  <c r="I2172" i="7"/>
  <c r="V2172" i="7" s="1"/>
  <c r="I2171" i="7"/>
  <c r="V2171" i="7" s="1"/>
  <c r="I2170" i="7"/>
  <c r="V2170" i="7" s="1"/>
  <c r="I2169" i="7"/>
  <c r="V2169" i="7" s="1"/>
  <c r="I2168" i="7"/>
  <c r="V2168" i="7" s="1"/>
  <c r="I2167" i="7"/>
  <c r="V2167" i="7" s="1"/>
  <c r="I2166" i="7"/>
  <c r="V2166" i="7" s="1"/>
  <c r="I2165" i="7"/>
  <c r="V2165" i="7" s="1"/>
  <c r="I2164" i="7"/>
  <c r="V2164" i="7" s="1"/>
  <c r="I2163" i="7"/>
  <c r="V2163" i="7" s="1"/>
  <c r="I2162" i="7"/>
  <c r="V2162" i="7" s="1"/>
  <c r="I2161" i="7"/>
  <c r="V2161" i="7" s="1"/>
  <c r="I2160" i="7"/>
  <c r="V2160" i="7" s="1"/>
  <c r="I2159" i="7"/>
  <c r="V2159" i="7" s="1"/>
  <c r="I2158" i="7"/>
  <c r="V2158" i="7" s="1"/>
  <c r="I2157" i="7"/>
  <c r="V2157" i="7" s="1"/>
  <c r="I2156" i="7"/>
  <c r="V2156" i="7" s="1"/>
  <c r="I2155" i="7"/>
  <c r="V2155" i="7" s="1"/>
  <c r="I2154" i="7"/>
  <c r="V2154" i="7" s="1"/>
  <c r="I2153" i="7"/>
  <c r="V2153" i="7" s="1"/>
  <c r="I2152" i="7"/>
  <c r="V2152" i="7" s="1"/>
  <c r="I2151" i="7"/>
  <c r="V2151" i="7" s="1"/>
  <c r="I2150" i="7"/>
  <c r="V2150" i="7" s="1"/>
  <c r="I2149" i="7"/>
  <c r="V2149" i="7" s="1"/>
  <c r="I2148" i="7"/>
  <c r="V2148" i="7" s="1"/>
  <c r="I2147" i="7"/>
  <c r="V2147" i="7" s="1"/>
  <c r="I2146" i="7"/>
  <c r="V2146" i="7" s="1"/>
  <c r="I2145" i="7"/>
  <c r="V2145" i="7" s="1"/>
  <c r="I2144" i="7"/>
  <c r="V2144" i="7" s="1"/>
  <c r="I2143" i="7"/>
  <c r="V2143" i="7" s="1"/>
  <c r="I2142" i="7"/>
  <c r="V2142" i="7" s="1"/>
  <c r="I2141" i="7"/>
  <c r="V2141" i="7" s="1"/>
  <c r="I2140" i="7"/>
  <c r="V2140" i="7" s="1"/>
  <c r="I2139" i="7"/>
  <c r="V2139" i="7" s="1"/>
  <c r="I2138" i="7"/>
  <c r="V2138" i="7" s="1"/>
  <c r="I2137" i="7"/>
  <c r="V2137" i="7" s="1"/>
  <c r="I2136" i="7"/>
  <c r="V2136" i="7" s="1"/>
  <c r="I2135" i="7"/>
  <c r="V2135" i="7" s="1"/>
  <c r="I2134" i="7"/>
  <c r="V2134" i="7" s="1"/>
  <c r="I2133" i="7"/>
  <c r="V2133" i="7" s="1"/>
  <c r="I2132" i="7"/>
  <c r="V2132" i="7" s="1"/>
  <c r="I2131" i="7"/>
  <c r="V2131" i="7" s="1"/>
  <c r="I2130" i="7"/>
  <c r="V2130" i="7" s="1"/>
  <c r="I2129" i="7"/>
  <c r="V2129" i="7" s="1"/>
  <c r="I2128" i="7"/>
  <c r="V2128" i="7" s="1"/>
  <c r="I2127" i="7"/>
  <c r="V2127" i="7" s="1"/>
  <c r="I2126" i="7"/>
  <c r="V2126" i="7" s="1"/>
  <c r="I2125" i="7"/>
  <c r="V2125" i="7" s="1"/>
  <c r="I2124" i="7"/>
  <c r="V2124" i="7" s="1"/>
  <c r="I2123" i="7"/>
  <c r="V2123" i="7" s="1"/>
  <c r="I2122" i="7"/>
  <c r="V2122" i="7" s="1"/>
  <c r="I2121" i="7"/>
  <c r="V2121" i="7" s="1"/>
  <c r="I2120" i="7"/>
  <c r="V2120" i="7" s="1"/>
  <c r="I2119" i="7"/>
  <c r="V2119" i="7" s="1"/>
  <c r="I2118" i="7"/>
  <c r="V2118" i="7" s="1"/>
  <c r="I2117" i="7"/>
  <c r="V2117" i="7" s="1"/>
  <c r="I2116" i="7"/>
  <c r="V2116" i="7" s="1"/>
  <c r="I2115" i="7"/>
  <c r="V2115" i="7" s="1"/>
  <c r="I2114" i="7"/>
  <c r="V2114" i="7" s="1"/>
  <c r="I2113" i="7"/>
  <c r="V2113" i="7" s="1"/>
  <c r="I2112" i="7"/>
  <c r="V2112" i="7" s="1"/>
  <c r="I2111" i="7"/>
  <c r="V2111" i="7" s="1"/>
  <c r="I2110" i="7"/>
  <c r="V2110" i="7" s="1"/>
  <c r="I2109" i="7"/>
  <c r="V2109" i="7" s="1"/>
  <c r="I2108" i="7"/>
  <c r="V2108" i="7" s="1"/>
  <c r="I2107" i="7"/>
  <c r="V2107" i="7" s="1"/>
  <c r="I2106" i="7"/>
  <c r="V2106" i="7" s="1"/>
  <c r="I2105" i="7"/>
  <c r="V2105" i="7" s="1"/>
  <c r="I2104" i="7"/>
  <c r="V2104" i="7" s="1"/>
  <c r="I2103" i="7"/>
  <c r="V2103" i="7" s="1"/>
  <c r="I2102" i="7"/>
  <c r="V2102" i="7" s="1"/>
  <c r="I2101" i="7"/>
  <c r="V2101" i="7" s="1"/>
  <c r="I2100" i="7"/>
  <c r="V2100" i="7" s="1"/>
  <c r="I2099" i="7"/>
  <c r="V2099" i="7" s="1"/>
  <c r="I2098" i="7"/>
  <c r="V2098" i="7" s="1"/>
  <c r="I2097" i="7"/>
  <c r="V2097" i="7" s="1"/>
  <c r="I2096" i="7"/>
  <c r="V2096" i="7" s="1"/>
  <c r="I2095" i="7"/>
  <c r="V2095" i="7" s="1"/>
  <c r="I2094" i="7"/>
  <c r="V2094" i="7" s="1"/>
  <c r="I2093" i="7"/>
  <c r="V2093" i="7" s="1"/>
  <c r="I2092" i="7"/>
  <c r="V2092" i="7" s="1"/>
  <c r="I2091" i="7"/>
  <c r="V2091" i="7" s="1"/>
  <c r="I2090" i="7"/>
  <c r="V2090" i="7" s="1"/>
  <c r="I2089" i="7"/>
  <c r="V2089" i="7" s="1"/>
  <c r="I2088" i="7"/>
  <c r="V2088" i="7" s="1"/>
  <c r="I2087" i="7"/>
  <c r="V2087" i="7" s="1"/>
  <c r="I2086" i="7"/>
  <c r="V2086" i="7" s="1"/>
  <c r="I2085" i="7"/>
  <c r="V2085" i="7" s="1"/>
  <c r="I2084" i="7"/>
  <c r="V2084" i="7" s="1"/>
  <c r="I2083" i="7"/>
  <c r="V2083" i="7" s="1"/>
  <c r="I2082" i="7"/>
  <c r="V2082" i="7" s="1"/>
  <c r="I2081" i="7"/>
  <c r="V2081" i="7" s="1"/>
  <c r="I2080" i="7"/>
  <c r="V2080" i="7" s="1"/>
  <c r="I2079" i="7"/>
  <c r="V2079" i="7" s="1"/>
  <c r="I2078" i="7"/>
  <c r="V2078" i="7" s="1"/>
  <c r="I2077" i="7"/>
  <c r="V2077" i="7" s="1"/>
  <c r="I2076" i="7"/>
  <c r="V2076" i="7" s="1"/>
  <c r="I2075" i="7"/>
  <c r="V2075" i="7" s="1"/>
  <c r="I2074" i="7"/>
  <c r="V2074" i="7" s="1"/>
  <c r="I2073" i="7"/>
  <c r="V2073" i="7" s="1"/>
  <c r="I2072" i="7"/>
  <c r="V2072" i="7" s="1"/>
  <c r="I2071" i="7"/>
  <c r="V2071" i="7" s="1"/>
  <c r="I2070" i="7"/>
  <c r="V2070" i="7" s="1"/>
  <c r="I2069" i="7"/>
  <c r="V2069" i="7" s="1"/>
  <c r="I2068" i="7"/>
  <c r="V2068" i="7" s="1"/>
  <c r="I2067" i="7"/>
  <c r="V2067" i="7" s="1"/>
  <c r="I2066" i="7"/>
  <c r="V2066" i="7" s="1"/>
  <c r="I2065" i="7"/>
  <c r="V2065" i="7" s="1"/>
  <c r="I2064" i="7"/>
  <c r="V2064" i="7" s="1"/>
  <c r="I2063" i="7"/>
  <c r="V2063" i="7" s="1"/>
  <c r="I2062" i="7"/>
  <c r="V2062" i="7" s="1"/>
  <c r="I2061" i="7"/>
  <c r="V2061" i="7" s="1"/>
  <c r="I2060" i="7"/>
  <c r="V2060" i="7" s="1"/>
  <c r="I2059" i="7"/>
  <c r="V2059" i="7" s="1"/>
  <c r="I2058" i="7"/>
  <c r="V2058" i="7" s="1"/>
  <c r="I2057" i="7"/>
  <c r="V2057" i="7" s="1"/>
  <c r="I2056" i="7"/>
  <c r="V2056" i="7" s="1"/>
  <c r="I2055" i="7"/>
  <c r="V2055" i="7" s="1"/>
  <c r="I2054" i="7"/>
  <c r="V2054" i="7" s="1"/>
  <c r="I2053" i="7"/>
  <c r="V2053" i="7" s="1"/>
  <c r="I2052" i="7"/>
  <c r="V2052" i="7" s="1"/>
  <c r="I2051" i="7"/>
  <c r="V2051" i="7" s="1"/>
  <c r="I2050" i="7"/>
  <c r="V2050" i="7" s="1"/>
  <c r="I2049" i="7"/>
  <c r="V2049" i="7" s="1"/>
  <c r="I2048" i="7"/>
  <c r="V2048" i="7" s="1"/>
  <c r="I2047" i="7"/>
  <c r="V2047" i="7" s="1"/>
  <c r="I2046" i="7"/>
  <c r="V2046" i="7" s="1"/>
  <c r="I2045" i="7"/>
  <c r="V2045" i="7" s="1"/>
  <c r="I2044" i="7"/>
  <c r="V2044" i="7" s="1"/>
  <c r="I2043" i="7"/>
  <c r="V2043" i="7" s="1"/>
  <c r="I2042" i="7"/>
  <c r="V2042" i="7" s="1"/>
  <c r="I2041" i="7"/>
  <c r="V2041" i="7" s="1"/>
  <c r="I2040" i="7"/>
  <c r="V2040" i="7" s="1"/>
  <c r="I2039" i="7"/>
  <c r="V2039" i="7" s="1"/>
  <c r="I2038" i="7"/>
  <c r="V2038" i="7" s="1"/>
  <c r="I2037" i="7"/>
  <c r="V2037" i="7" s="1"/>
  <c r="I2036" i="7"/>
  <c r="V2036" i="7" s="1"/>
  <c r="I2035" i="7"/>
  <c r="V2035" i="7" s="1"/>
  <c r="I2034" i="7"/>
  <c r="V2034" i="7" s="1"/>
  <c r="I2033" i="7"/>
  <c r="V2033" i="7" s="1"/>
  <c r="I2032" i="7"/>
  <c r="V2032" i="7" s="1"/>
  <c r="I2031" i="7"/>
  <c r="V2031" i="7" s="1"/>
  <c r="I2030" i="7"/>
  <c r="V2030" i="7" s="1"/>
  <c r="I2029" i="7"/>
  <c r="V2029" i="7" s="1"/>
  <c r="I2028" i="7"/>
  <c r="V2028" i="7" s="1"/>
  <c r="I2027" i="7"/>
  <c r="V2027" i="7" s="1"/>
  <c r="I2026" i="7"/>
  <c r="V2026" i="7" s="1"/>
  <c r="I2025" i="7"/>
  <c r="V2025" i="7" s="1"/>
  <c r="I2024" i="7"/>
  <c r="V2024" i="7" s="1"/>
  <c r="I2023" i="7"/>
  <c r="V2023" i="7" s="1"/>
  <c r="I2022" i="7"/>
  <c r="V2022" i="7" s="1"/>
  <c r="I2021" i="7"/>
  <c r="V2021" i="7" s="1"/>
  <c r="I2020" i="7"/>
  <c r="V2020" i="7" s="1"/>
  <c r="I2019" i="7"/>
  <c r="V2019" i="7" s="1"/>
  <c r="I2018" i="7"/>
  <c r="V2018" i="7" s="1"/>
  <c r="I2017" i="7"/>
  <c r="V2017" i="7" s="1"/>
  <c r="I2016" i="7"/>
  <c r="V2016" i="7" s="1"/>
  <c r="I2015" i="7"/>
  <c r="V2015" i="7" s="1"/>
  <c r="I2014" i="7"/>
  <c r="V2014" i="7" s="1"/>
  <c r="I2013" i="7"/>
  <c r="V2013" i="7" s="1"/>
  <c r="I2012" i="7"/>
  <c r="V2012" i="7" s="1"/>
  <c r="I2011" i="7"/>
  <c r="V2011" i="7" s="1"/>
  <c r="I2010" i="7"/>
  <c r="V2010" i="7" s="1"/>
  <c r="I2009" i="7"/>
  <c r="V2009" i="7" s="1"/>
  <c r="I2008" i="7"/>
  <c r="V2008" i="7" s="1"/>
  <c r="I2007" i="7"/>
  <c r="V2007" i="7" s="1"/>
  <c r="I2006" i="7"/>
  <c r="V2006" i="7" s="1"/>
  <c r="I2005" i="7"/>
  <c r="V2005" i="7" s="1"/>
  <c r="I2004" i="7"/>
  <c r="V2004" i="7" s="1"/>
  <c r="I2003" i="7"/>
  <c r="V2003" i="7" s="1"/>
  <c r="I2002" i="7"/>
  <c r="V2002" i="7" s="1"/>
  <c r="I2001" i="7"/>
  <c r="V2001" i="7" s="1"/>
  <c r="I2000" i="7"/>
  <c r="V2000" i="7" s="1"/>
  <c r="I1999" i="7"/>
  <c r="V1999" i="7" s="1"/>
  <c r="I1998" i="7"/>
  <c r="V1998" i="7" s="1"/>
  <c r="I1997" i="7"/>
  <c r="V1997" i="7" s="1"/>
  <c r="I1996" i="7"/>
  <c r="V1996" i="7" s="1"/>
  <c r="I1995" i="7"/>
  <c r="V1995" i="7" s="1"/>
  <c r="I1994" i="7"/>
  <c r="V1994" i="7" s="1"/>
  <c r="I1993" i="7"/>
  <c r="V1993" i="7" s="1"/>
  <c r="I1992" i="7"/>
  <c r="V1992" i="7" s="1"/>
  <c r="I1991" i="7"/>
  <c r="V1991" i="7" s="1"/>
  <c r="I1990" i="7"/>
  <c r="V1990" i="7" s="1"/>
  <c r="I1989" i="7"/>
  <c r="V1989" i="7" s="1"/>
  <c r="I1988" i="7"/>
  <c r="V1988" i="7" s="1"/>
  <c r="I1987" i="7"/>
  <c r="V1987" i="7" s="1"/>
  <c r="I1986" i="7"/>
  <c r="V1986" i="7" s="1"/>
  <c r="I1985" i="7"/>
  <c r="V1985" i="7" s="1"/>
  <c r="I1984" i="7"/>
  <c r="V1984" i="7" s="1"/>
  <c r="I1983" i="7"/>
  <c r="V1983" i="7" s="1"/>
  <c r="I1982" i="7"/>
  <c r="V1982" i="7" s="1"/>
  <c r="I1981" i="7"/>
  <c r="V1981" i="7" s="1"/>
  <c r="I1980" i="7"/>
  <c r="V1980" i="7" s="1"/>
  <c r="I1979" i="7"/>
  <c r="V1979" i="7" s="1"/>
  <c r="I1978" i="7"/>
  <c r="V1978" i="7" s="1"/>
  <c r="I1977" i="7"/>
  <c r="V1977" i="7" s="1"/>
  <c r="I1976" i="7"/>
  <c r="V1976" i="7" s="1"/>
  <c r="I1975" i="7"/>
  <c r="V1975" i="7" s="1"/>
  <c r="I1974" i="7"/>
  <c r="V1974" i="7" s="1"/>
  <c r="I1973" i="7"/>
  <c r="V1973" i="7" s="1"/>
  <c r="I1972" i="7"/>
  <c r="V1972" i="7" s="1"/>
  <c r="I1971" i="7"/>
  <c r="V1971" i="7" s="1"/>
  <c r="I1970" i="7"/>
  <c r="V1970" i="7" s="1"/>
  <c r="I1969" i="7"/>
  <c r="V1969" i="7" s="1"/>
  <c r="I1968" i="7"/>
  <c r="V1968" i="7" s="1"/>
  <c r="I1967" i="7"/>
  <c r="V1967" i="7" s="1"/>
  <c r="I1966" i="7"/>
  <c r="V1966" i="7" s="1"/>
  <c r="I1965" i="7"/>
  <c r="V1965" i="7" s="1"/>
  <c r="I1964" i="7"/>
  <c r="V1964" i="7" s="1"/>
  <c r="I1963" i="7"/>
  <c r="V1963" i="7" s="1"/>
  <c r="I1962" i="7"/>
  <c r="V1962" i="7" s="1"/>
  <c r="I1961" i="7"/>
  <c r="V1961" i="7" s="1"/>
  <c r="I1960" i="7"/>
  <c r="V1960" i="7" s="1"/>
  <c r="I1959" i="7"/>
  <c r="V1959" i="7" s="1"/>
  <c r="I1958" i="7"/>
  <c r="V1958" i="7" s="1"/>
  <c r="I1957" i="7"/>
  <c r="V1957" i="7" s="1"/>
  <c r="I1956" i="7"/>
  <c r="V1956" i="7" s="1"/>
  <c r="I1955" i="7"/>
  <c r="V1955" i="7" s="1"/>
  <c r="I1954" i="7"/>
  <c r="V1954" i="7" s="1"/>
  <c r="I1953" i="7"/>
  <c r="V1953" i="7" s="1"/>
  <c r="I1952" i="7"/>
  <c r="V1952" i="7" s="1"/>
  <c r="I1951" i="7"/>
  <c r="V1951" i="7" s="1"/>
  <c r="I1950" i="7"/>
  <c r="V1950" i="7" s="1"/>
  <c r="I1949" i="7"/>
  <c r="V1949" i="7" s="1"/>
  <c r="I1948" i="7"/>
  <c r="V1948" i="7" s="1"/>
  <c r="I1947" i="7"/>
  <c r="V1947" i="7" s="1"/>
  <c r="I1946" i="7"/>
  <c r="V1946" i="7" s="1"/>
  <c r="I1945" i="7"/>
  <c r="V1945" i="7" s="1"/>
  <c r="I1944" i="7"/>
  <c r="V1944" i="7" s="1"/>
  <c r="I1943" i="7"/>
  <c r="V1943" i="7" s="1"/>
  <c r="I1942" i="7"/>
  <c r="V1942" i="7" s="1"/>
  <c r="I1941" i="7"/>
  <c r="V1941" i="7" s="1"/>
  <c r="I1940" i="7"/>
  <c r="V1940" i="7" s="1"/>
  <c r="I1939" i="7"/>
  <c r="V1939" i="7" s="1"/>
  <c r="I1938" i="7"/>
  <c r="V1938" i="7" s="1"/>
  <c r="I1937" i="7"/>
  <c r="V1937" i="7" s="1"/>
  <c r="I1936" i="7"/>
  <c r="V1936" i="7" s="1"/>
  <c r="I1935" i="7"/>
  <c r="V1935" i="7" s="1"/>
  <c r="I1934" i="7"/>
  <c r="V1934" i="7" s="1"/>
  <c r="I1933" i="7"/>
  <c r="V1933" i="7" s="1"/>
  <c r="I1932" i="7"/>
  <c r="V1932" i="7" s="1"/>
  <c r="I1931" i="7"/>
  <c r="V1931" i="7" s="1"/>
  <c r="I1930" i="7"/>
  <c r="V1930" i="7" s="1"/>
  <c r="I1929" i="7"/>
  <c r="V1929" i="7" s="1"/>
  <c r="I1928" i="7"/>
  <c r="V1928" i="7" s="1"/>
  <c r="I1927" i="7"/>
  <c r="V1927" i="7" s="1"/>
  <c r="I1926" i="7"/>
  <c r="V1926" i="7" s="1"/>
  <c r="I1925" i="7"/>
  <c r="V1925" i="7" s="1"/>
  <c r="I1924" i="7"/>
  <c r="V1924" i="7" s="1"/>
  <c r="I1923" i="7"/>
  <c r="V1923" i="7" s="1"/>
  <c r="I1922" i="7"/>
  <c r="V1922" i="7" s="1"/>
  <c r="I1921" i="7"/>
  <c r="V1921" i="7" s="1"/>
  <c r="I1920" i="7"/>
  <c r="V1920" i="7" s="1"/>
  <c r="I1919" i="7"/>
  <c r="V1919" i="7" s="1"/>
  <c r="I1918" i="7"/>
  <c r="V1918" i="7" s="1"/>
  <c r="I1917" i="7"/>
  <c r="V1917" i="7" s="1"/>
  <c r="I1916" i="7"/>
  <c r="V1916" i="7" s="1"/>
  <c r="I1915" i="7"/>
  <c r="V1915" i="7" s="1"/>
  <c r="I1914" i="7"/>
  <c r="V1914" i="7" s="1"/>
  <c r="I1913" i="7"/>
  <c r="V1913" i="7" s="1"/>
  <c r="I1912" i="7"/>
  <c r="V1912" i="7" s="1"/>
  <c r="I1911" i="7"/>
  <c r="V1911" i="7" s="1"/>
  <c r="I1910" i="7"/>
  <c r="V1910" i="7" s="1"/>
  <c r="I1909" i="7"/>
  <c r="V1909" i="7" s="1"/>
  <c r="I1908" i="7"/>
  <c r="V1908" i="7" s="1"/>
  <c r="I1907" i="7"/>
  <c r="V1907" i="7" s="1"/>
  <c r="I1906" i="7"/>
  <c r="V1906" i="7" s="1"/>
  <c r="I1905" i="7"/>
  <c r="V1905" i="7" s="1"/>
  <c r="I1904" i="7"/>
  <c r="V1904" i="7" s="1"/>
  <c r="I1903" i="7"/>
  <c r="V1903" i="7" s="1"/>
  <c r="I1902" i="7"/>
  <c r="V1902" i="7" s="1"/>
  <c r="I1901" i="7"/>
  <c r="V1901" i="7" s="1"/>
  <c r="I1900" i="7"/>
  <c r="V1900" i="7" s="1"/>
  <c r="I1899" i="7"/>
  <c r="V1899" i="7" s="1"/>
  <c r="I1898" i="7"/>
  <c r="V1898" i="7" s="1"/>
  <c r="I1897" i="7"/>
  <c r="V1897" i="7" s="1"/>
  <c r="I1896" i="7"/>
  <c r="V1896" i="7" s="1"/>
  <c r="I1895" i="7"/>
  <c r="V1895" i="7" s="1"/>
  <c r="I1894" i="7"/>
  <c r="V1894" i="7" s="1"/>
  <c r="I1893" i="7"/>
  <c r="V1893" i="7" s="1"/>
  <c r="I1892" i="7"/>
  <c r="V1892" i="7" s="1"/>
  <c r="I1891" i="7"/>
  <c r="V1891" i="7" s="1"/>
  <c r="I1890" i="7"/>
  <c r="V1890" i="7" s="1"/>
  <c r="I1889" i="7"/>
  <c r="V1889" i="7" s="1"/>
  <c r="I1888" i="7"/>
  <c r="V1888" i="7" s="1"/>
  <c r="I1887" i="7"/>
  <c r="V1887" i="7" s="1"/>
  <c r="I1886" i="7"/>
  <c r="V1886" i="7" s="1"/>
  <c r="I1885" i="7"/>
  <c r="V1885" i="7" s="1"/>
  <c r="I1884" i="7"/>
  <c r="V1884" i="7" s="1"/>
  <c r="I1883" i="7"/>
  <c r="V1883" i="7" s="1"/>
  <c r="I1882" i="7"/>
  <c r="V1882" i="7" s="1"/>
  <c r="I1881" i="7"/>
  <c r="V1881" i="7" s="1"/>
  <c r="I1880" i="7"/>
  <c r="V1880" i="7" s="1"/>
  <c r="I1879" i="7"/>
  <c r="V1879" i="7" s="1"/>
  <c r="I1878" i="7"/>
  <c r="V1878" i="7" s="1"/>
  <c r="I1877" i="7"/>
  <c r="V1877" i="7" s="1"/>
  <c r="I1876" i="7"/>
  <c r="V1876" i="7" s="1"/>
  <c r="I1875" i="7"/>
  <c r="V1875" i="7" s="1"/>
  <c r="I1874" i="7"/>
  <c r="V1874" i="7" s="1"/>
  <c r="I1873" i="7"/>
  <c r="V1873" i="7" s="1"/>
  <c r="I1872" i="7"/>
  <c r="V1872" i="7" s="1"/>
  <c r="I1871" i="7"/>
  <c r="V1871" i="7" s="1"/>
  <c r="I1870" i="7"/>
  <c r="V1870" i="7" s="1"/>
  <c r="I1869" i="7"/>
  <c r="V1869" i="7" s="1"/>
  <c r="I1868" i="7"/>
  <c r="V1868" i="7" s="1"/>
  <c r="I1867" i="7"/>
  <c r="V1867" i="7" s="1"/>
  <c r="I1866" i="7"/>
  <c r="V1866" i="7" s="1"/>
  <c r="I1865" i="7"/>
  <c r="V1865" i="7" s="1"/>
  <c r="I1864" i="7"/>
  <c r="V1864" i="7" s="1"/>
  <c r="I1863" i="7"/>
  <c r="V1863" i="7" s="1"/>
  <c r="I1862" i="7"/>
  <c r="V1862" i="7" s="1"/>
  <c r="I1861" i="7"/>
  <c r="V1861" i="7" s="1"/>
  <c r="I1860" i="7"/>
  <c r="V1860" i="7" s="1"/>
  <c r="I1859" i="7"/>
  <c r="V1859" i="7" s="1"/>
  <c r="I1858" i="7"/>
  <c r="V1858" i="7" s="1"/>
  <c r="I1857" i="7"/>
  <c r="V1857" i="7" s="1"/>
  <c r="I1856" i="7"/>
  <c r="V1856" i="7" s="1"/>
  <c r="I1855" i="7"/>
  <c r="V1855" i="7" s="1"/>
  <c r="I1854" i="7"/>
  <c r="V1854" i="7" s="1"/>
  <c r="I1853" i="7"/>
  <c r="V1853" i="7" s="1"/>
  <c r="I1852" i="7"/>
  <c r="V1852" i="7" s="1"/>
  <c r="I1851" i="7"/>
  <c r="V1851" i="7" s="1"/>
  <c r="I1850" i="7"/>
  <c r="V1850" i="7" s="1"/>
  <c r="I1849" i="7"/>
  <c r="V1849" i="7" s="1"/>
  <c r="I1848" i="7"/>
  <c r="V1848" i="7" s="1"/>
  <c r="I1847" i="7"/>
  <c r="V1847" i="7" s="1"/>
  <c r="I1846" i="7"/>
  <c r="V1846" i="7" s="1"/>
  <c r="I1845" i="7"/>
  <c r="V1845" i="7" s="1"/>
  <c r="I1844" i="7"/>
  <c r="V1844" i="7" s="1"/>
  <c r="I1843" i="7"/>
  <c r="V1843" i="7" s="1"/>
  <c r="I1842" i="7"/>
  <c r="V1842" i="7" s="1"/>
  <c r="I1841" i="7"/>
  <c r="V1841" i="7" s="1"/>
  <c r="I1840" i="7"/>
  <c r="V1840" i="7" s="1"/>
  <c r="I1839" i="7"/>
  <c r="V1839" i="7" s="1"/>
  <c r="I1838" i="7"/>
  <c r="V1838" i="7" s="1"/>
  <c r="I1837" i="7"/>
  <c r="V1837" i="7" s="1"/>
  <c r="I1836" i="7"/>
  <c r="V1836" i="7" s="1"/>
  <c r="I1835" i="7"/>
  <c r="V1835" i="7" s="1"/>
  <c r="I1834" i="7"/>
  <c r="V1834" i="7" s="1"/>
  <c r="I1833" i="7"/>
  <c r="V1833" i="7" s="1"/>
  <c r="I1832" i="7"/>
  <c r="V1832" i="7" s="1"/>
  <c r="I1831" i="7"/>
  <c r="V1831" i="7" s="1"/>
  <c r="I1830" i="7"/>
  <c r="V1830" i="7" s="1"/>
  <c r="I1829" i="7"/>
  <c r="V1829" i="7" s="1"/>
  <c r="I1828" i="7"/>
  <c r="V1828" i="7" s="1"/>
  <c r="I1827" i="7"/>
  <c r="V1827" i="7" s="1"/>
  <c r="I1826" i="7"/>
  <c r="V1826" i="7" s="1"/>
  <c r="I1825" i="7"/>
  <c r="V1825" i="7" s="1"/>
  <c r="I1824" i="7"/>
  <c r="V1824" i="7" s="1"/>
  <c r="I1823" i="7"/>
  <c r="V1823" i="7" s="1"/>
  <c r="I1822" i="7"/>
  <c r="V1822" i="7" s="1"/>
  <c r="I1821" i="7"/>
  <c r="V1821" i="7" s="1"/>
  <c r="I1820" i="7"/>
  <c r="V1820" i="7" s="1"/>
  <c r="I1819" i="7"/>
  <c r="V1819" i="7" s="1"/>
  <c r="I1818" i="7"/>
  <c r="V1818" i="7" s="1"/>
  <c r="I1817" i="7"/>
  <c r="V1817" i="7" s="1"/>
  <c r="I1816" i="7"/>
  <c r="V1816" i="7" s="1"/>
  <c r="I1815" i="7"/>
  <c r="V1815" i="7" s="1"/>
  <c r="I1814" i="7"/>
  <c r="V1814" i="7" s="1"/>
  <c r="I1813" i="7"/>
  <c r="V1813" i="7" s="1"/>
  <c r="I1812" i="7"/>
  <c r="V1812" i="7" s="1"/>
  <c r="I1811" i="7"/>
  <c r="V1811" i="7" s="1"/>
  <c r="I1810" i="7"/>
  <c r="V1810" i="7" s="1"/>
  <c r="I1809" i="7"/>
  <c r="V1809" i="7" s="1"/>
  <c r="I1808" i="7"/>
  <c r="V1808" i="7" s="1"/>
  <c r="I1807" i="7"/>
  <c r="V1807" i="7" s="1"/>
  <c r="I1806" i="7"/>
  <c r="V1806" i="7" s="1"/>
  <c r="I1805" i="7"/>
  <c r="V1805" i="7" s="1"/>
  <c r="I1804" i="7"/>
  <c r="V1804" i="7" s="1"/>
  <c r="I1803" i="7"/>
  <c r="V1803" i="7" s="1"/>
  <c r="I1802" i="7"/>
  <c r="V1802" i="7" s="1"/>
  <c r="I1801" i="7"/>
  <c r="V1801" i="7" s="1"/>
  <c r="I1800" i="7"/>
  <c r="V1800" i="7" s="1"/>
  <c r="I1799" i="7"/>
  <c r="V1799" i="7" s="1"/>
  <c r="I1798" i="7"/>
  <c r="V1798" i="7" s="1"/>
  <c r="I1797" i="7"/>
  <c r="V1797" i="7" s="1"/>
  <c r="I1796" i="7"/>
  <c r="V1796" i="7" s="1"/>
  <c r="I1795" i="7"/>
  <c r="V1795" i="7" s="1"/>
  <c r="I1794" i="7"/>
  <c r="V1794" i="7" s="1"/>
  <c r="I1793" i="7"/>
  <c r="V1793" i="7" s="1"/>
  <c r="I1792" i="7"/>
  <c r="V1792" i="7" s="1"/>
  <c r="I1791" i="7"/>
  <c r="V1791" i="7" s="1"/>
  <c r="I1790" i="7"/>
  <c r="V1790" i="7" s="1"/>
  <c r="I1789" i="7"/>
  <c r="V1789" i="7" s="1"/>
  <c r="I1788" i="7"/>
  <c r="V1788" i="7" s="1"/>
  <c r="I1787" i="7"/>
  <c r="V1787" i="7" s="1"/>
  <c r="I1786" i="7"/>
  <c r="V1786" i="7" s="1"/>
  <c r="I1785" i="7"/>
  <c r="V1785" i="7" s="1"/>
  <c r="I1784" i="7"/>
  <c r="V1784" i="7" s="1"/>
  <c r="I1783" i="7"/>
  <c r="V1783" i="7" s="1"/>
  <c r="I1782" i="7"/>
  <c r="V1782" i="7" s="1"/>
  <c r="I1781" i="7"/>
  <c r="V1781" i="7" s="1"/>
  <c r="I1780" i="7"/>
  <c r="V1780" i="7" s="1"/>
  <c r="I1779" i="7"/>
  <c r="V1779" i="7" s="1"/>
  <c r="I1778" i="7"/>
  <c r="V1778" i="7" s="1"/>
  <c r="I1777" i="7"/>
  <c r="V1777" i="7" s="1"/>
  <c r="I1776" i="7"/>
  <c r="V1776" i="7" s="1"/>
  <c r="I1775" i="7"/>
  <c r="V1775" i="7" s="1"/>
  <c r="I1774" i="7"/>
  <c r="V1774" i="7" s="1"/>
  <c r="I1773" i="7"/>
  <c r="V1773" i="7" s="1"/>
  <c r="I1772" i="7"/>
  <c r="V1772" i="7" s="1"/>
  <c r="I1771" i="7"/>
  <c r="V1771" i="7" s="1"/>
  <c r="I1770" i="7"/>
  <c r="V1770" i="7" s="1"/>
  <c r="I1769" i="7"/>
  <c r="V1769" i="7" s="1"/>
  <c r="I1768" i="7"/>
  <c r="V1768" i="7" s="1"/>
  <c r="I1767" i="7"/>
  <c r="V1767" i="7" s="1"/>
  <c r="I1766" i="7"/>
  <c r="V1766" i="7" s="1"/>
  <c r="I1765" i="7"/>
  <c r="V1765" i="7" s="1"/>
  <c r="I1764" i="7"/>
  <c r="V1764" i="7" s="1"/>
  <c r="I1763" i="7"/>
  <c r="V1763" i="7" s="1"/>
  <c r="I1762" i="7"/>
  <c r="V1762" i="7" s="1"/>
  <c r="I1761" i="7"/>
  <c r="V1761" i="7" s="1"/>
  <c r="I1760" i="7"/>
  <c r="V1760" i="7" s="1"/>
  <c r="I1759" i="7"/>
  <c r="V1759" i="7" s="1"/>
  <c r="I1758" i="7"/>
  <c r="V1758" i="7" s="1"/>
  <c r="I1757" i="7"/>
  <c r="V1757" i="7" s="1"/>
  <c r="I1756" i="7"/>
  <c r="V1756" i="7" s="1"/>
  <c r="I1755" i="7"/>
  <c r="V1755" i="7" s="1"/>
  <c r="I1754" i="7"/>
  <c r="V1754" i="7" s="1"/>
  <c r="I1753" i="7"/>
  <c r="V1753" i="7" s="1"/>
  <c r="I1752" i="7"/>
  <c r="V1752" i="7" s="1"/>
  <c r="I1751" i="7"/>
  <c r="V1751" i="7" s="1"/>
  <c r="I1750" i="7"/>
  <c r="V1750" i="7" s="1"/>
  <c r="I1749" i="7"/>
  <c r="V1749" i="7" s="1"/>
  <c r="I1748" i="7"/>
  <c r="V1748" i="7" s="1"/>
  <c r="I1747" i="7"/>
  <c r="V1747" i="7" s="1"/>
  <c r="I1746" i="7"/>
  <c r="V1746" i="7" s="1"/>
  <c r="I1745" i="7"/>
  <c r="V1745" i="7" s="1"/>
  <c r="I1744" i="7"/>
  <c r="V1744" i="7" s="1"/>
  <c r="I1743" i="7"/>
  <c r="V1743" i="7" s="1"/>
  <c r="I1742" i="7"/>
  <c r="V1742" i="7" s="1"/>
  <c r="I1741" i="7"/>
  <c r="V1741" i="7" s="1"/>
  <c r="I1740" i="7"/>
  <c r="V1740" i="7" s="1"/>
  <c r="I1739" i="7"/>
  <c r="V1739" i="7" s="1"/>
  <c r="I1738" i="7"/>
  <c r="V1738" i="7" s="1"/>
  <c r="I1737" i="7"/>
  <c r="V1737" i="7" s="1"/>
  <c r="I1736" i="7"/>
  <c r="V1736" i="7" s="1"/>
  <c r="I1735" i="7"/>
  <c r="V1735" i="7" s="1"/>
  <c r="I1734" i="7"/>
  <c r="V1734" i="7" s="1"/>
  <c r="I1733" i="7"/>
  <c r="V1733" i="7" s="1"/>
  <c r="I1732" i="7"/>
  <c r="V1732" i="7" s="1"/>
  <c r="I1731" i="7"/>
  <c r="V1731" i="7" s="1"/>
  <c r="I1730" i="7"/>
  <c r="V1730" i="7" s="1"/>
  <c r="I1729" i="7"/>
  <c r="V1729" i="7" s="1"/>
  <c r="I1728" i="7"/>
  <c r="V1728" i="7" s="1"/>
  <c r="I1727" i="7"/>
  <c r="V1727" i="7" s="1"/>
  <c r="I1726" i="7"/>
  <c r="V1726" i="7" s="1"/>
  <c r="I1725" i="7"/>
  <c r="V1725" i="7" s="1"/>
  <c r="I1724" i="7"/>
  <c r="V1724" i="7" s="1"/>
  <c r="I1723" i="7"/>
  <c r="V1723" i="7" s="1"/>
  <c r="I1722" i="7"/>
  <c r="V1722" i="7" s="1"/>
  <c r="I1721" i="7"/>
  <c r="V1721" i="7" s="1"/>
  <c r="I1720" i="7"/>
  <c r="V1720" i="7" s="1"/>
  <c r="I1719" i="7"/>
  <c r="V1719" i="7" s="1"/>
  <c r="I1718" i="7"/>
  <c r="V1718" i="7" s="1"/>
  <c r="I1717" i="7"/>
  <c r="V1717" i="7" s="1"/>
  <c r="I1716" i="7"/>
  <c r="V1716" i="7" s="1"/>
  <c r="I1715" i="7"/>
  <c r="V1715" i="7" s="1"/>
  <c r="I1714" i="7"/>
  <c r="V1714" i="7" s="1"/>
  <c r="I1713" i="7"/>
  <c r="V1713" i="7" s="1"/>
  <c r="I1712" i="7"/>
  <c r="V1712" i="7" s="1"/>
  <c r="I1711" i="7"/>
  <c r="V1711" i="7" s="1"/>
  <c r="I1710" i="7"/>
  <c r="V1710" i="7" s="1"/>
  <c r="I1709" i="7"/>
  <c r="V1709" i="7" s="1"/>
  <c r="I1708" i="7"/>
  <c r="V1708" i="7" s="1"/>
  <c r="I1707" i="7"/>
  <c r="V1707" i="7" s="1"/>
  <c r="I1706" i="7"/>
  <c r="V1706" i="7" s="1"/>
  <c r="I1705" i="7"/>
  <c r="V1705" i="7" s="1"/>
  <c r="I1704" i="7"/>
  <c r="V1704" i="7" s="1"/>
  <c r="I1703" i="7"/>
  <c r="V1703" i="7" s="1"/>
  <c r="I1702" i="7"/>
  <c r="V1702" i="7" s="1"/>
  <c r="I1701" i="7"/>
  <c r="V1701" i="7" s="1"/>
  <c r="I1700" i="7"/>
  <c r="V1700" i="7" s="1"/>
  <c r="I1699" i="7"/>
  <c r="V1699" i="7" s="1"/>
  <c r="I1698" i="7"/>
  <c r="V1698" i="7" s="1"/>
  <c r="I1697" i="7"/>
  <c r="V1697" i="7" s="1"/>
  <c r="I1696" i="7"/>
  <c r="V1696" i="7" s="1"/>
  <c r="I1695" i="7"/>
  <c r="V1695" i="7" s="1"/>
  <c r="I1694" i="7"/>
  <c r="V1694" i="7" s="1"/>
  <c r="I1693" i="7"/>
  <c r="V1693" i="7" s="1"/>
  <c r="I1692" i="7"/>
  <c r="V1692" i="7" s="1"/>
  <c r="I1691" i="7"/>
  <c r="V1691" i="7" s="1"/>
  <c r="I1690" i="7"/>
  <c r="V1690" i="7" s="1"/>
  <c r="I1689" i="7"/>
  <c r="V1689" i="7" s="1"/>
  <c r="I1688" i="7"/>
  <c r="V1688" i="7" s="1"/>
  <c r="I1687" i="7"/>
  <c r="V1687" i="7" s="1"/>
  <c r="I1686" i="7"/>
  <c r="V1686" i="7" s="1"/>
  <c r="I1685" i="7"/>
  <c r="V1685" i="7" s="1"/>
  <c r="I1684" i="7"/>
  <c r="V1684" i="7" s="1"/>
  <c r="I1683" i="7"/>
  <c r="V1683" i="7" s="1"/>
  <c r="I1682" i="7"/>
  <c r="V1682" i="7" s="1"/>
  <c r="I1681" i="7"/>
  <c r="V1681" i="7" s="1"/>
  <c r="I1680" i="7"/>
  <c r="V1680" i="7" s="1"/>
  <c r="I1679" i="7"/>
  <c r="V1679" i="7" s="1"/>
  <c r="I1678" i="7"/>
  <c r="V1678" i="7" s="1"/>
  <c r="I1677" i="7"/>
  <c r="V1677" i="7" s="1"/>
  <c r="I1676" i="7"/>
  <c r="V1676" i="7" s="1"/>
  <c r="I1675" i="7"/>
  <c r="V1675" i="7" s="1"/>
  <c r="I1674" i="7"/>
  <c r="V1674" i="7" s="1"/>
  <c r="I1673" i="7"/>
  <c r="V1673" i="7" s="1"/>
  <c r="I1672" i="7"/>
  <c r="V1672" i="7" s="1"/>
  <c r="I1671" i="7"/>
  <c r="V1671" i="7" s="1"/>
  <c r="I1670" i="7"/>
  <c r="V1670" i="7" s="1"/>
  <c r="I1669" i="7"/>
  <c r="V1669" i="7" s="1"/>
  <c r="I1668" i="7"/>
  <c r="V1668" i="7" s="1"/>
  <c r="I1667" i="7"/>
  <c r="V1667" i="7" s="1"/>
  <c r="I1666" i="7"/>
  <c r="V1666" i="7" s="1"/>
  <c r="I1665" i="7"/>
  <c r="V1665" i="7" s="1"/>
  <c r="I1664" i="7"/>
  <c r="V1664" i="7" s="1"/>
  <c r="I1663" i="7"/>
  <c r="V1663" i="7" s="1"/>
  <c r="I1662" i="7"/>
  <c r="V1662" i="7" s="1"/>
  <c r="I1661" i="7"/>
  <c r="V1661" i="7" s="1"/>
  <c r="I1660" i="7"/>
  <c r="V1660" i="7" s="1"/>
  <c r="I1659" i="7"/>
  <c r="V1659" i="7" s="1"/>
  <c r="I1658" i="7"/>
  <c r="V1658" i="7" s="1"/>
  <c r="I1657" i="7"/>
  <c r="V1657" i="7" s="1"/>
  <c r="I1656" i="7"/>
  <c r="V1656" i="7" s="1"/>
  <c r="I1655" i="7"/>
  <c r="V1655" i="7" s="1"/>
  <c r="I1654" i="7"/>
  <c r="V1654" i="7" s="1"/>
  <c r="I1653" i="7"/>
  <c r="V1653" i="7" s="1"/>
  <c r="I1652" i="7"/>
  <c r="V1652" i="7" s="1"/>
  <c r="I1651" i="7"/>
  <c r="V1651" i="7" s="1"/>
  <c r="I1650" i="7"/>
  <c r="V1650" i="7" s="1"/>
  <c r="I1649" i="7"/>
  <c r="V1649" i="7" s="1"/>
  <c r="I1648" i="7"/>
  <c r="V1648" i="7" s="1"/>
  <c r="I1647" i="7"/>
  <c r="V1647" i="7" s="1"/>
  <c r="I1646" i="7"/>
  <c r="V1646" i="7" s="1"/>
  <c r="I1645" i="7"/>
  <c r="V1645" i="7" s="1"/>
  <c r="I1644" i="7"/>
  <c r="V1644" i="7" s="1"/>
  <c r="I1643" i="7"/>
  <c r="V1643" i="7" s="1"/>
  <c r="I1642" i="7"/>
  <c r="V1642" i="7" s="1"/>
  <c r="I1641" i="7"/>
  <c r="V1641" i="7" s="1"/>
  <c r="I1640" i="7"/>
  <c r="V1640" i="7" s="1"/>
  <c r="I1639" i="7"/>
  <c r="V1639" i="7" s="1"/>
  <c r="I1638" i="7"/>
  <c r="V1638" i="7" s="1"/>
  <c r="I1637" i="7"/>
  <c r="V1637" i="7" s="1"/>
  <c r="I1636" i="7"/>
  <c r="V1636" i="7" s="1"/>
  <c r="I1635" i="7"/>
  <c r="V1635" i="7" s="1"/>
  <c r="I1634" i="7"/>
  <c r="V1634" i="7" s="1"/>
  <c r="I1633" i="7"/>
  <c r="V1633" i="7" s="1"/>
  <c r="I1632" i="7"/>
  <c r="V1632" i="7" s="1"/>
  <c r="I1631" i="7"/>
  <c r="V1631" i="7" s="1"/>
  <c r="I1630" i="7"/>
  <c r="V1630" i="7" s="1"/>
  <c r="I1629" i="7"/>
  <c r="V1629" i="7" s="1"/>
  <c r="I1628" i="7"/>
  <c r="V1628" i="7" s="1"/>
  <c r="I1627" i="7"/>
  <c r="V1627" i="7" s="1"/>
  <c r="I1626" i="7"/>
  <c r="V1626" i="7" s="1"/>
  <c r="I1625" i="7"/>
  <c r="V1625" i="7" s="1"/>
  <c r="I1624" i="7"/>
  <c r="V1624" i="7" s="1"/>
  <c r="I1623" i="7"/>
  <c r="V1623" i="7" s="1"/>
  <c r="I1622" i="7"/>
  <c r="V1622" i="7" s="1"/>
  <c r="I1621" i="7"/>
  <c r="V1621" i="7" s="1"/>
  <c r="I1620" i="7"/>
  <c r="V1620" i="7" s="1"/>
  <c r="I1619" i="7"/>
  <c r="V1619" i="7" s="1"/>
  <c r="I1618" i="7"/>
  <c r="V1618" i="7" s="1"/>
  <c r="I1617" i="7"/>
  <c r="V1617" i="7" s="1"/>
  <c r="I1616" i="7"/>
  <c r="V1616" i="7" s="1"/>
  <c r="I1615" i="7"/>
  <c r="V1615" i="7" s="1"/>
  <c r="I1614" i="7"/>
  <c r="V1614" i="7" s="1"/>
  <c r="I1613" i="7"/>
  <c r="V1613" i="7" s="1"/>
  <c r="I1612" i="7"/>
  <c r="V1612" i="7" s="1"/>
  <c r="I1611" i="7"/>
  <c r="V1611" i="7" s="1"/>
  <c r="I1610" i="7"/>
  <c r="V1610" i="7" s="1"/>
  <c r="I1609" i="7"/>
  <c r="V1609" i="7" s="1"/>
  <c r="I1608" i="7"/>
  <c r="V1608" i="7" s="1"/>
  <c r="I1607" i="7"/>
  <c r="V1607" i="7" s="1"/>
  <c r="I1606" i="7"/>
  <c r="V1606" i="7" s="1"/>
  <c r="I1605" i="7"/>
  <c r="V1605" i="7" s="1"/>
  <c r="I1604" i="7"/>
  <c r="V1604" i="7" s="1"/>
  <c r="I1603" i="7"/>
  <c r="V1603" i="7" s="1"/>
  <c r="I1602" i="7"/>
  <c r="V1602" i="7" s="1"/>
  <c r="I1601" i="7"/>
  <c r="V1601" i="7" s="1"/>
  <c r="I1600" i="7"/>
  <c r="V1600" i="7" s="1"/>
  <c r="I1599" i="7"/>
  <c r="V1599" i="7" s="1"/>
  <c r="I1598" i="7"/>
  <c r="V1598" i="7" s="1"/>
  <c r="I1597" i="7"/>
  <c r="V1597" i="7" s="1"/>
  <c r="I1596" i="7"/>
  <c r="V1596" i="7" s="1"/>
  <c r="I1595" i="7"/>
  <c r="V1595" i="7" s="1"/>
  <c r="I1594" i="7"/>
  <c r="V1594" i="7" s="1"/>
  <c r="I1593" i="7"/>
  <c r="V1593" i="7" s="1"/>
  <c r="I1592" i="7"/>
  <c r="V1592" i="7" s="1"/>
  <c r="I1591" i="7"/>
  <c r="V1591" i="7" s="1"/>
  <c r="I1590" i="7"/>
  <c r="V1590" i="7" s="1"/>
  <c r="I1589" i="7"/>
  <c r="V1589" i="7" s="1"/>
  <c r="I1588" i="7"/>
  <c r="V1588" i="7" s="1"/>
  <c r="I1587" i="7"/>
  <c r="V1587" i="7" s="1"/>
  <c r="I1586" i="7"/>
  <c r="V1586" i="7" s="1"/>
  <c r="I1585" i="7"/>
  <c r="V1585" i="7" s="1"/>
  <c r="I1584" i="7"/>
  <c r="V1584" i="7" s="1"/>
  <c r="I1583" i="7"/>
  <c r="V1583" i="7" s="1"/>
  <c r="I1582" i="7"/>
  <c r="V1582" i="7" s="1"/>
  <c r="I1581" i="7"/>
  <c r="V1581" i="7" s="1"/>
  <c r="I1580" i="7"/>
  <c r="V1580" i="7" s="1"/>
  <c r="I1579" i="7"/>
  <c r="V1579" i="7" s="1"/>
  <c r="I1578" i="7"/>
  <c r="V1578" i="7" s="1"/>
  <c r="I1577" i="7"/>
  <c r="V1577" i="7" s="1"/>
  <c r="I1576" i="7"/>
  <c r="V1576" i="7" s="1"/>
  <c r="I1575" i="7"/>
  <c r="V1575" i="7" s="1"/>
  <c r="I1574" i="7"/>
  <c r="V1574" i="7" s="1"/>
  <c r="I1573" i="7"/>
  <c r="V1573" i="7" s="1"/>
  <c r="I1572" i="7"/>
  <c r="V1572" i="7" s="1"/>
  <c r="I1571" i="7"/>
  <c r="V1571" i="7" s="1"/>
  <c r="I1570" i="7"/>
  <c r="V1570" i="7" s="1"/>
  <c r="I1569" i="7"/>
  <c r="V1569" i="7" s="1"/>
  <c r="I1568" i="7"/>
  <c r="V1568" i="7" s="1"/>
  <c r="I1567" i="7"/>
  <c r="V1567" i="7" s="1"/>
  <c r="I1566" i="7"/>
  <c r="V1566" i="7" s="1"/>
  <c r="I1565" i="7"/>
  <c r="V1565" i="7" s="1"/>
  <c r="I1564" i="7"/>
  <c r="V1564" i="7" s="1"/>
  <c r="I1563" i="7"/>
  <c r="V1563" i="7" s="1"/>
  <c r="I1562" i="7"/>
  <c r="V1562" i="7" s="1"/>
  <c r="I1561" i="7"/>
  <c r="V1561" i="7" s="1"/>
  <c r="I1560" i="7"/>
  <c r="V1560" i="7" s="1"/>
  <c r="I1559" i="7"/>
  <c r="V1559" i="7" s="1"/>
  <c r="I1558" i="7"/>
  <c r="V1558" i="7" s="1"/>
  <c r="I1557" i="7"/>
  <c r="V1557" i="7" s="1"/>
  <c r="I1556" i="7"/>
  <c r="V1556" i="7" s="1"/>
  <c r="I1555" i="7"/>
  <c r="V1555" i="7" s="1"/>
  <c r="I1554" i="7"/>
  <c r="V1554" i="7" s="1"/>
  <c r="I1553" i="7"/>
  <c r="V1553" i="7" s="1"/>
  <c r="I1552" i="7"/>
  <c r="V1552" i="7" s="1"/>
  <c r="I1551" i="7"/>
  <c r="V1551" i="7" s="1"/>
  <c r="I1550" i="7"/>
  <c r="V1550" i="7" s="1"/>
  <c r="I1549" i="7"/>
  <c r="V1549" i="7" s="1"/>
  <c r="I1548" i="7"/>
  <c r="V1548" i="7" s="1"/>
  <c r="I1547" i="7"/>
  <c r="V1547" i="7" s="1"/>
  <c r="I1546" i="7"/>
  <c r="V1546" i="7" s="1"/>
  <c r="I1545" i="7"/>
  <c r="V1545" i="7" s="1"/>
  <c r="I1544" i="7"/>
  <c r="V1544" i="7" s="1"/>
  <c r="I1543" i="7"/>
  <c r="V1543" i="7" s="1"/>
  <c r="I1542" i="7"/>
  <c r="V1542" i="7" s="1"/>
  <c r="I1541" i="7"/>
  <c r="V1541" i="7" s="1"/>
  <c r="I1540" i="7"/>
  <c r="V1540" i="7" s="1"/>
  <c r="I1539" i="7"/>
  <c r="V1539" i="7" s="1"/>
  <c r="I1538" i="7"/>
  <c r="V1538" i="7" s="1"/>
  <c r="I1537" i="7"/>
  <c r="V1537" i="7" s="1"/>
  <c r="I1536" i="7"/>
  <c r="V1536" i="7" s="1"/>
  <c r="I1535" i="7"/>
  <c r="V1535" i="7" s="1"/>
  <c r="I1534" i="7"/>
  <c r="V1534" i="7" s="1"/>
  <c r="I1533" i="7"/>
  <c r="V1533" i="7" s="1"/>
  <c r="I1532" i="7"/>
  <c r="V1532" i="7" s="1"/>
  <c r="I1531" i="7"/>
  <c r="V1531" i="7" s="1"/>
  <c r="I1530" i="7"/>
  <c r="V1530" i="7" s="1"/>
  <c r="I1529" i="7"/>
  <c r="V1529" i="7" s="1"/>
  <c r="I1528" i="7"/>
  <c r="V1528" i="7" s="1"/>
  <c r="I1527" i="7"/>
  <c r="V1527" i="7" s="1"/>
  <c r="I1526" i="7"/>
  <c r="V1526" i="7" s="1"/>
  <c r="I1525" i="7"/>
  <c r="V1525" i="7" s="1"/>
  <c r="I1524" i="7"/>
  <c r="V1524" i="7" s="1"/>
  <c r="I1523" i="7"/>
  <c r="V1523" i="7" s="1"/>
  <c r="I1522" i="7"/>
  <c r="V1522" i="7" s="1"/>
  <c r="I1521" i="7"/>
  <c r="V1521" i="7" s="1"/>
  <c r="I1520" i="7"/>
  <c r="V1520" i="7" s="1"/>
  <c r="I1519" i="7"/>
  <c r="V1519" i="7" s="1"/>
  <c r="I1518" i="7"/>
  <c r="V1518" i="7" s="1"/>
  <c r="I1517" i="7"/>
  <c r="V1517" i="7" s="1"/>
  <c r="I1516" i="7"/>
  <c r="V1516" i="7" s="1"/>
  <c r="I1515" i="7"/>
  <c r="V1515" i="7" s="1"/>
  <c r="I1514" i="7"/>
  <c r="V1514" i="7" s="1"/>
  <c r="I1513" i="7"/>
  <c r="V1513" i="7" s="1"/>
  <c r="I1512" i="7"/>
  <c r="V1512" i="7" s="1"/>
  <c r="I1511" i="7"/>
  <c r="V1511" i="7" s="1"/>
  <c r="I1510" i="7"/>
  <c r="V1510" i="7" s="1"/>
  <c r="I1509" i="7"/>
  <c r="V1509" i="7" s="1"/>
  <c r="I1508" i="7"/>
  <c r="V1508" i="7" s="1"/>
  <c r="I1507" i="7"/>
  <c r="V1507" i="7" s="1"/>
  <c r="I1506" i="7"/>
  <c r="V1506" i="7" s="1"/>
  <c r="I1505" i="7"/>
  <c r="V1505" i="7" s="1"/>
  <c r="I1504" i="7"/>
  <c r="V1504" i="7" s="1"/>
  <c r="I1503" i="7"/>
  <c r="V1503" i="7" s="1"/>
  <c r="I1502" i="7"/>
  <c r="V1502" i="7" s="1"/>
  <c r="I1501" i="7"/>
  <c r="V1501" i="7" s="1"/>
  <c r="I1500" i="7"/>
  <c r="V1500" i="7" s="1"/>
  <c r="I1499" i="7"/>
  <c r="V1499" i="7" s="1"/>
  <c r="I1498" i="7"/>
  <c r="V1498" i="7" s="1"/>
  <c r="I1497" i="7"/>
  <c r="V1497" i="7" s="1"/>
  <c r="I1496" i="7"/>
  <c r="V1496" i="7" s="1"/>
  <c r="I1495" i="7"/>
  <c r="V1495" i="7" s="1"/>
  <c r="I1494" i="7"/>
  <c r="V1494" i="7" s="1"/>
  <c r="I1493" i="7"/>
  <c r="V1493" i="7" s="1"/>
  <c r="I1492" i="7"/>
  <c r="V1492" i="7" s="1"/>
  <c r="I1491" i="7"/>
  <c r="V1491" i="7" s="1"/>
  <c r="I1490" i="7"/>
  <c r="V1490" i="7" s="1"/>
  <c r="I1489" i="7"/>
  <c r="V1489" i="7" s="1"/>
  <c r="I1488" i="7"/>
  <c r="V1488" i="7" s="1"/>
  <c r="I1487" i="7"/>
  <c r="V1487" i="7" s="1"/>
  <c r="I1486" i="7"/>
  <c r="V1486" i="7" s="1"/>
  <c r="I1485" i="7"/>
  <c r="V1485" i="7" s="1"/>
  <c r="I1484" i="7"/>
  <c r="V1484" i="7" s="1"/>
  <c r="I1483" i="7"/>
  <c r="V1483" i="7" s="1"/>
  <c r="I1482" i="7"/>
  <c r="V1482" i="7" s="1"/>
  <c r="I1481" i="7"/>
  <c r="V1481" i="7" s="1"/>
  <c r="I1480" i="7"/>
  <c r="V1480" i="7" s="1"/>
  <c r="I1479" i="7"/>
  <c r="V1479" i="7" s="1"/>
  <c r="I1478" i="7"/>
  <c r="V1478" i="7" s="1"/>
  <c r="I1477" i="7"/>
  <c r="V1477" i="7" s="1"/>
  <c r="I1476" i="7"/>
  <c r="V1476" i="7" s="1"/>
  <c r="I1475" i="7"/>
  <c r="V1475" i="7" s="1"/>
  <c r="I1474" i="7"/>
  <c r="V1474" i="7" s="1"/>
  <c r="I1473" i="7"/>
  <c r="V1473" i="7" s="1"/>
  <c r="I1472" i="7"/>
  <c r="V1472" i="7" s="1"/>
  <c r="I1471" i="7"/>
  <c r="V1471" i="7" s="1"/>
  <c r="I1470" i="7"/>
  <c r="V1470" i="7" s="1"/>
  <c r="I1469" i="7"/>
  <c r="V1469" i="7" s="1"/>
  <c r="I1468" i="7"/>
  <c r="V1468" i="7" s="1"/>
  <c r="I1467" i="7"/>
  <c r="V1467" i="7" s="1"/>
  <c r="I1466" i="7"/>
  <c r="V1466" i="7" s="1"/>
  <c r="I1465" i="7"/>
  <c r="V1465" i="7" s="1"/>
  <c r="I1464" i="7"/>
  <c r="V1464" i="7" s="1"/>
  <c r="I1463" i="7"/>
  <c r="V1463" i="7" s="1"/>
  <c r="I1462" i="7"/>
  <c r="V1462" i="7" s="1"/>
  <c r="I1461" i="7"/>
  <c r="V1461" i="7" s="1"/>
  <c r="I1460" i="7"/>
  <c r="V1460" i="7" s="1"/>
  <c r="I1459" i="7"/>
  <c r="V1459" i="7" s="1"/>
  <c r="I1458" i="7"/>
  <c r="V1458" i="7" s="1"/>
  <c r="I1457" i="7"/>
  <c r="V1457" i="7" s="1"/>
  <c r="I1456" i="7"/>
  <c r="V1456" i="7" s="1"/>
  <c r="I1455" i="7"/>
  <c r="V1455" i="7" s="1"/>
  <c r="I1454" i="7"/>
  <c r="V1454" i="7" s="1"/>
  <c r="I1453" i="7"/>
  <c r="V1453" i="7" s="1"/>
  <c r="I1452" i="7"/>
  <c r="V1452" i="7" s="1"/>
  <c r="I1451" i="7"/>
  <c r="V1451" i="7" s="1"/>
  <c r="I1450" i="7"/>
  <c r="V1450" i="7" s="1"/>
  <c r="I1449" i="7"/>
  <c r="V1449" i="7" s="1"/>
  <c r="I1448" i="7"/>
  <c r="V1448" i="7" s="1"/>
  <c r="I1447" i="7"/>
  <c r="V1447" i="7" s="1"/>
  <c r="I1446" i="7"/>
  <c r="V1446" i="7" s="1"/>
  <c r="I1445" i="7"/>
  <c r="V1445" i="7" s="1"/>
  <c r="I1444" i="7"/>
  <c r="V1444" i="7" s="1"/>
  <c r="I1443" i="7"/>
  <c r="V1443" i="7" s="1"/>
  <c r="I1442" i="7"/>
  <c r="V1442" i="7" s="1"/>
  <c r="I1441" i="7"/>
  <c r="V1441" i="7" s="1"/>
  <c r="I1440" i="7"/>
  <c r="V1440" i="7" s="1"/>
  <c r="I1439" i="7"/>
  <c r="V1439" i="7" s="1"/>
  <c r="I1438" i="7"/>
  <c r="V1438" i="7" s="1"/>
  <c r="I1437" i="7"/>
  <c r="V1437" i="7" s="1"/>
  <c r="I1436" i="7"/>
  <c r="V1436" i="7" s="1"/>
  <c r="I1435" i="7"/>
  <c r="V1435" i="7" s="1"/>
  <c r="I1434" i="7"/>
  <c r="V1434" i="7" s="1"/>
  <c r="I1433" i="7"/>
  <c r="V1433" i="7" s="1"/>
  <c r="I1432" i="7"/>
  <c r="V1432" i="7" s="1"/>
  <c r="I1431" i="7"/>
  <c r="V1431" i="7" s="1"/>
  <c r="I1430" i="7"/>
  <c r="V1430" i="7" s="1"/>
  <c r="I1429" i="7"/>
  <c r="V1429" i="7" s="1"/>
  <c r="I1428" i="7"/>
  <c r="V1428" i="7" s="1"/>
  <c r="I1427" i="7"/>
  <c r="V1427" i="7" s="1"/>
  <c r="I1426" i="7"/>
  <c r="V1426" i="7" s="1"/>
  <c r="I1425" i="7"/>
  <c r="V1425" i="7" s="1"/>
  <c r="I1424" i="7"/>
  <c r="V1424" i="7" s="1"/>
  <c r="I1423" i="7"/>
  <c r="V1423" i="7" s="1"/>
  <c r="I1422" i="7"/>
  <c r="V1422" i="7" s="1"/>
  <c r="I1421" i="7"/>
  <c r="V1421" i="7" s="1"/>
  <c r="I1420" i="7"/>
  <c r="V1420" i="7" s="1"/>
  <c r="I1419" i="7"/>
  <c r="V1419" i="7" s="1"/>
  <c r="I1418" i="7"/>
  <c r="V1418" i="7" s="1"/>
  <c r="I1417" i="7"/>
  <c r="V1417" i="7" s="1"/>
  <c r="I1416" i="7"/>
  <c r="V1416" i="7" s="1"/>
  <c r="I1415" i="7"/>
  <c r="V1415" i="7" s="1"/>
  <c r="I1414" i="7"/>
  <c r="V1414" i="7" s="1"/>
  <c r="I1413" i="7"/>
  <c r="V1413" i="7" s="1"/>
  <c r="I1412" i="7"/>
  <c r="V1412" i="7" s="1"/>
  <c r="I1411" i="7"/>
  <c r="V1411" i="7" s="1"/>
  <c r="I1410" i="7"/>
  <c r="V1410" i="7" s="1"/>
  <c r="I1409" i="7"/>
  <c r="V1409" i="7" s="1"/>
  <c r="I1408" i="7"/>
  <c r="V1408" i="7" s="1"/>
  <c r="I1407" i="7"/>
  <c r="V1407" i="7" s="1"/>
  <c r="I1406" i="7"/>
  <c r="V1406" i="7" s="1"/>
  <c r="I1405" i="7"/>
  <c r="V1405" i="7" s="1"/>
  <c r="I1404" i="7"/>
  <c r="V1404" i="7" s="1"/>
  <c r="I1403" i="7"/>
  <c r="V1403" i="7" s="1"/>
  <c r="I1402" i="7"/>
  <c r="V1402" i="7" s="1"/>
  <c r="I1401" i="7"/>
  <c r="V1401" i="7" s="1"/>
  <c r="I1400" i="7"/>
  <c r="V1400" i="7" s="1"/>
  <c r="I1399" i="7"/>
  <c r="V1399" i="7" s="1"/>
  <c r="I1398" i="7"/>
  <c r="V1398" i="7" s="1"/>
  <c r="I1397" i="7"/>
  <c r="V1397" i="7" s="1"/>
  <c r="I1396" i="7"/>
  <c r="V1396" i="7" s="1"/>
  <c r="I1395" i="7"/>
  <c r="V1395" i="7" s="1"/>
  <c r="I1394" i="7"/>
  <c r="V1394" i="7" s="1"/>
  <c r="I1393" i="7"/>
  <c r="V1393" i="7" s="1"/>
  <c r="I1392" i="7"/>
  <c r="V1392" i="7" s="1"/>
  <c r="I1391" i="7"/>
  <c r="V1391" i="7" s="1"/>
  <c r="I1390" i="7"/>
  <c r="V1390" i="7" s="1"/>
  <c r="I1389" i="7"/>
  <c r="V1389" i="7" s="1"/>
  <c r="I1388" i="7"/>
  <c r="V1388" i="7" s="1"/>
  <c r="I1387" i="7"/>
  <c r="V1387" i="7" s="1"/>
  <c r="I1386" i="7"/>
  <c r="V1386" i="7" s="1"/>
  <c r="I1385" i="7"/>
  <c r="V1385" i="7" s="1"/>
  <c r="I1384" i="7"/>
  <c r="V1384" i="7" s="1"/>
  <c r="I1383" i="7"/>
  <c r="V1383" i="7" s="1"/>
  <c r="I1382" i="7"/>
  <c r="V1382" i="7" s="1"/>
  <c r="I1381" i="7"/>
  <c r="V1381" i="7" s="1"/>
  <c r="I1380" i="7"/>
  <c r="V1380" i="7" s="1"/>
  <c r="I1379" i="7"/>
  <c r="V1379" i="7" s="1"/>
  <c r="I1378" i="7"/>
  <c r="V1378" i="7" s="1"/>
  <c r="I1377" i="7"/>
  <c r="V1377" i="7" s="1"/>
  <c r="I1376" i="7"/>
  <c r="V1376" i="7" s="1"/>
  <c r="I1375" i="7"/>
  <c r="V1375" i="7" s="1"/>
  <c r="I1374" i="7"/>
  <c r="V1374" i="7" s="1"/>
  <c r="I1373" i="7"/>
  <c r="V1373" i="7" s="1"/>
  <c r="I1372" i="7"/>
  <c r="V1372" i="7" s="1"/>
  <c r="I1371" i="7"/>
  <c r="V1371" i="7" s="1"/>
  <c r="I1370" i="7"/>
  <c r="V1370" i="7" s="1"/>
  <c r="I1369" i="7"/>
  <c r="V1369" i="7" s="1"/>
  <c r="I1368" i="7"/>
  <c r="V1368" i="7" s="1"/>
  <c r="I1367" i="7"/>
  <c r="V1367" i="7" s="1"/>
  <c r="I1366" i="7"/>
  <c r="V1366" i="7" s="1"/>
  <c r="I1365" i="7"/>
  <c r="V1365" i="7" s="1"/>
  <c r="I1364" i="7"/>
  <c r="V1364" i="7" s="1"/>
  <c r="I1363" i="7"/>
  <c r="V1363" i="7" s="1"/>
  <c r="I1362" i="7"/>
  <c r="V1362" i="7" s="1"/>
  <c r="I1361" i="7"/>
  <c r="V1361" i="7" s="1"/>
  <c r="I1360" i="7"/>
  <c r="V1360" i="7" s="1"/>
  <c r="I1359" i="7"/>
  <c r="V1359" i="7" s="1"/>
  <c r="I1358" i="7"/>
  <c r="V1358" i="7" s="1"/>
  <c r="I1357" i="7"/>
  <c r="V1357" i="7" s="1"/>
  <c r="I1356" i="7"/>
  <c r="V1356" i="7" s="1"/>
  <c r="I1355" i="7"/>
  <c r="V1355" i="7" s="1"/>
  <c r="I1354" i="7"/>
  <c r="V1354" i="7" s="1"/>
  <c r="I1353" i="7"/>
  <c r="V1353" i="7" s="1"/>
  <c r="I1352" i="7"/>
  <c r="V1352" i="7" s="1"/>
  <c r="I1351" i="7"/>
  <c r="V1351" i="7" s="1"/>
  <c r="I1350" i="7"/>
  <c r="V1350" i="7" s="1"/>
  <c r="I1349" i="7"/>
  <c r="V1349" i="7" s="1"/>
  <c r="I1348" i="7"/>
  <c r="V1348" i="7" s="1"/>
  <c r="I1347" i="7"/>
  <c r="V1347" i="7" s="1"/>
  <c r="I1346" i="7"/>
  <c r="V1346" i="7" s="1"/>
  <c r="I1345" i="7"/>
  <c r="V1345" i="7" s="1"/>
  <c r="I1344" i="7"/>
  <c r="V1344" i="7" s="1"/>
  <c r="I1343" i="7"/>
  <c r="V1343" i="7" s="1"/>
  <c r="I1342" i="7"/>
  <c r="V1342" i="7" s="1"/>
  <c r="I1341" i="7"/>
  <c r="V1341" i="7" s="1"/>
  <c r="I1340" i="7"/>
  <c r="V1340" i="7" s="1"/>
  <c r="I1339" i="7"/>
  <c r="V1339" i="7" s="1"/>
  <c r="I1338" i="7"/>
  <c r="V1338" i="7" s="1"/>
  <c r="I1337" i="7"/>
  <c r="V1337" i="7" s="1"/>
  <c r="I1336" i="7"/>
  <c r="V1336" i="7" s="1"/>
  <c r="I1335" i="7"/>
  <c r="V1335" i="7" s="1"/>
  <c r="I1334" i="7"/>
  <c r="V1334" i="7" s="1"/>
  <c r="I1333" i="7"/>
  <c r="V1333" i="7" s="1"/>
  <c r="I1332" i="7"/>
  <c r="V1332" i="7" s="1"/>
  <c r="I1331" i="7"/>
  <c r="V1331" i="7" s="1"/>
  <c r="I1330" i="7"/>
  <c r="V1330" i="7" s="1"/>
  <c r="I1329" i="7"/>
  <c r="V1329" i="7" s="1"/>
  <c r="I1328" i="7"/>
  <c r="V1328" i="7" s="1"/>
  <c r="I1327" i="7"/>
  <c r="V1327" i="7" s="1"/>
  <c r="I1326" i="7"/>
  <c r="V1326" i="7" s="1"/>
  <c r="I1325" i="7"/>
  <c r="V1325" i="7" s="1"/>
  <c r="I1324" i="7"/>
  <c r="V1324" i="7" s="1"/>
  <c r="I1323" i="7"/>
  <c r="V1323" i="7" s="1"/>
  <c r="I1322" i="7"/>
  <c r="V1322" i="7" s="1"/>
  <c r="I1321" i="7"/>
  <c r="V1321" i="7" s="1"/>
  <c r="I1320" i="7"/>
  <c r="V1320" i="7" s="1"/>
  <c r="I1319" i="7"/>
  <c r="V1319" i="7" s="1"/>
  <c r="I1318" i="7"/>
  <c r="V1318" i="7" s="1"/>
  <c r="I1317" i="7"/>
  <c r="V1317" i="7" s="1"/>
  <c r="I1316" i="7"/>
  <c r="V1316" i="7" s="1"/>
  <c r="I1315" i="7"/>
  <c r="V1315" i="7" s="1"/>
  <c r="I1314" i="7"/>
  <c r="V1314" i="7" s="1"/>
  <c r="I1313" i="7"/>
  <c r="V1313" i="7" s="1"/>
  <c r="I1312" i="7"/>
  <c r="V1312" i="7" s="1"/>
  <c r="I1311" i="7"/>
  <c r="V1311" i="7" s="1"/>
  <c r="I1310" i="7"/>
  <c r="V1310" i="7" s="1"/>
  <c r="I1309" i="7"/>
  <c r="V1309" i="7" s="1"/>
  <c r="I1308" i="7"/>
  <c r="V1308" i="7" s="1"/>
  <c r="I1307" i="7"/>
  <c r="V1307" i="7" s="1"/>
  <c r="I1306" i="7"/>
  <c r="V1306" i="7" s="1"/>
  <c r="I1305" i="7"/>
  <c r="V1305" i="7" s="1"/>
  <c r="I1304" i="7"/>
  <c r="V1304" i="7" s="1"/>
  <c r="I1303" i="7"/>
  <c r="V1303" i="7" s="1"/>
  <c r="I1302" i="7"/>
  <c r="V1302" i="7" s="1"/>
  <c r="I1301" i="7"/>
  <c r="V1301" i="7" s="1"/>
  <c r="I1300" i="7"/>
  <c r="V1300" i="7" s="1"/>
  <c r="I1299" i="7"/>
  <c r="V1299" i="7" s="1"/>
  <c r="I1298" i="7"/>
  <c r="V1298" i="7" s="1"/>
  <c r="I1297" i="7"/>
  <c r="V1297" i="7" s="1"/>
  <c r="I1296" i="7"/>
  <c r="V1296" i="7" s="1"/>
  <c r="I1295" i="7"/>
  <c r="V1295" i="7" s="1"/>
  <c r="I1294" i="7"/>
  <c r="V1294" i="7" s="1"/>
  <c r="I1293" i="7"/>
  <c r="V1293" i="7" s="1"/>
  <c r="I1292" i="7"/>
  <c r="V1292" i="7" s="1"/>
  <c r="I1291" i="7"/>
  <c r="V1291" i="7" s="1"/>
  <c r="I1290" i="7"/>
  <c r="V1290" i="7" s="1"/>
  <c r="I1289" i="7"/>
  <c r="V1289" i="7" s="1"/>
  <c r="I1288" i="7"/>
  <c r="V1288" i="7" s="1"/>
  <c r="I1287" i="7"/>
  <c r="V1287" i="7" s="1"/>
  <c r="I1286" i="7"/>
  <c r="V1286" i="7" s="1"/>
  <c r="I1285" i="7"/>
  <c r="V1285" i="7" s="1"/>
  <c r="I1284" i="7"/>
  <c r="V1284" i="7" s="1"/>
  <c r="I1283" i="7"/>
  <c r="V1283" i="7" s="1"/>
  <c r="I1282" i="7"/>
  <c r="V1282" i="7" s="1"/>
  <c r="I1281" i="7"/>
  <c r="V1281" i="7" s="1"/>
  <c r="I1280" i="7"/>
  <c r="V1280" i="7" s="1"/>
  <c r="I1279" i="7"/>
  <c r="V1279" i="7" s="1"/>
  <c r="I1278" i="7"/>
  <c r="V1278" i="7" s="1"/>
  <c r="I1277" i="7"/>
  <c r="V1277" i="7" s="1"/>
  <c r="I1276" i="7"/>
  <c r="V1276" i="7" s="1"/>
  <c r="I1275" i="7"/>
  <c r="V1275" i="7" s="1"/>
  <c r="I1274" i="7"/>
  <c r="V1274" i="7" s="1"/>
  <c r="I1273" i="7"/>
  <c r="V1273" i="7" s="1"/>
  <c r="I1272" i="7"/>
  <c r="V1272" i="7" s="1"/>
  <c r="I1271" i="7"/>
  <c r="V1271" i="7" s="1"/>
  <c r="I1270" i="7"/>
  <c r="V1270" i="7" s="1"/>
  <c r="I1269" i="7"/>
  <c r="V1269" i="7" s="1"/>
  <c r="I1268" i="7"/>
  <c r="V1268" i="7" s="1"/>
  <c r="I1267" i="7"/>
  <c r="V1267" i="7" s="1"/>
  <c r="I1266" i="7"/>
  <c r="V1266" i="7" s="1"/>
  <c r="I1265" i="7"/>
  <c r="V1265" i="7" s="1"/>
  <c r="I1264" i="7"/>
  <c r="V1264" i="7" s="1"/>
  <c r="I1263" i="7"/>
  <c r="V1263" i="7" s="1"/>
  <c r="I1262" i="7"/>
  <c r="V1262" i="7" s="1"/>
  <c r="I1261" i="7"/>
  <c r="V1261" i="7" s="1"/>
  <c r="I1260" i="7"/>
  <c r="V1260" i="7" s="1"/>
  <c r="I1259" i="7"/>
  <c r="V1259" i="7" s="1"/>
  <c r="I1258" i="7"/>
  <c r="V1258" i="7" s="1"/>
  <c r="I1257" i="7"/>
  <c r="V1257" i="7" s="1"/>
  <c r="I1256" i="7"/>
  <c r="V1256" i="7" s="1"/>
  <c r="I1255" i="7"/>
  <c r="V1255" i="7" s="1"/>
  <c r="I1254" i="7"/>
  <c r="V1254" i="7" s="1"/>
  <c r="I1253" i="7"/>
  <c r="V1253" i="7" s="1"/>
  <c r="I1252" i="7"/>
  <c r="V1252" i="7" s="1"/>
  <c r="I1251" i="7"/>
  <c r="V1251" i="7" s="1"/>
  <c r="I1250" i="7"/>
  <c r="V1250" i="7" s="1"/>
  <c r="I1249" i="7"/>
  <c r="V1249" i="7" s="1"/>
  <c r="I1248" i="7"/>
  <c r="V1248" i="7" s="1"/>
  <c r="I1247" i="7"/>
  <c r="V1247" i="7" s="1"/>
  <c r="I1246" i="7"/>
  <c r="V1246" i="7" s="1"/>
  <c r="I1245" i="7"/>
  <c r="V1245" i="7" s="1"/>
  <c r="I1244" i="7"/>
  <c r="V1244" i="7" s="1"/>
  <c r="I1243" i="7"/>
  <c r="V1243" i="7" s="1"/>
  <c r="I1242" i="7"/>
  <c r="V1242" i="7" s="1"/>
  <c r="I1241" i="7"/>
  <c r="V1241" i="7" s="1"/>
  <c r="I1240" i="7"/>
  <c r="V1240" i="7" s="1"/>
  <c r="I1239" i="7"/>
  <c r="V1239" i="7" s="1"/>
  <c r="I1238" i="7"/>
  <c r="V1238" i="7" s="1"/>
  <c r="I1237" i="7"/>
  <c r="V1237" i="7" s="1"/>
  <c r="I1236" i="7"/>
  <c r="V1236" i="7" s="1"/>
  <c r="I1235" i="7"/>
  <c r="V1235" i="7" s="1"/>
  <c r="I1234" i="7"/>
  <c r="V1234" i="7" s="1"/>
  <c r="I1233" i="7"/>
  <c r="V1233" i="7" s="1"/>
  <c r="I1232" i="7"/>
  <c r="V1232" i="7" s="1"/>
  <c r="I1231" i="7"/>
  <c r="V1231" i="7" s="1"/>
  <c r="I1230" i="7"/>
  <c r="V1230" i="7" s="1"/>
  <c r="I1229" i="7"/>
  <c r="V1229" i="7" s="1"/>
  <c r="I1228" i="7"/>
  <c r="V1228" i="7" s="1"/>
  <c r="I1227" i="7"/>
  <c r="V1227" i="7" s="1"/>
  <c r="I1226" i="7"/>
  <c r="V1226" i="7" s="1"/>
  <c r="I1225" i="7"/>
  <c r="V1225" i="7" s="1"/>
  <c r="I1224" i="7"/>
  <c r="V1224" i="7" s="1"/>
  <c r="I1223" i="7"/>
  <c r="V1223" i="7" s="1"/>
  <c r="I1222" i="7"/>
  <c r="V1222" i="7" s="1"/>
  <c r="I1221" i="7"/>
  <c r="V1221" i="7" s="1"/>
  <c r="I1220" i="7"/>
  <c r="V1220" i="7" s="1"/>
  <c r="I1219" i="7"/>
  <c r="V1219" i="7" s="1"/>
  <c r="I1218" i="7"/>
  <c r="V1218" i="7" s="1"/>
  <c r="I1217" i="7"/>
  <c r="V1217" i="7" s="1"/>
  <c r="I1216" i="7"/>
  <c r="V1216" i="7" s="1"/>
  <c r="I1215" i="7"/>
  <c r="V1215" i="7" s="1"/>
  <c r="I1214" i="7"/>
  <c r="V1214" i="7" s="1"/>
  <c r="I1213" i="7"/>
  <c r="V1213" i="7" s="1"/>
  <c r="I1212" i="7"/>
  <c r="V1212" i="7" s="1"/>
  <c r="I1211" i="7"/>
  <c r="V1211" i="7" s="1"/>
  <c r="I1210" i="7"/>
  <c r="V1210" i="7" s="1"/>
  <c r="I1209" i="7"/>
  <c r="V1209" i="7" s="1"/>
  <c r="I1208" i="7"/>
  <c r="V1208" i="7" s="1"/>
  <c r="I1207" i="7"/>
  <c r="V1207" i="7" s="1"/>
  <c r="I1206" i="7"/>
  <c r="V1206" i="7" s="1"/>
  <c r="I1205" i="7"/>
  <c r="V1205" i="7" s="1"/>
  <c r="I1204" i="7"/>
  <c r="V1204" i="7" s="1"/>
  <c r="I1203" i="7"/>
  <c r="V1203" i="7" s="1"/>
  <c r="I1202" i="7"/>
  <c r="V1202" i="7" s="1"/>
  <c r="I1201" i="7"/>
  <c r="V1201" i="7" s="1"/>
  <c r="I1200" i="7"/>
  <c r="V1200" i="7" s="1"/>
  <c r="I1199" i="7"/>
  <c r="V1199" i="7" s="1"/>
  <c r="I1198" i="7"/>
  <c r="V1198" i="7" s="1"/>
  <c r="I1197" i="7"/>
  <c r="V1197" i="7" s="1"/>
  <c r="I1196" i="7"/>
  <c r="V1196" i="7" s="1"/>
  <c r="I1195" i="7"/>
  <c r="V1195" i="7" s="1"/>
  <c r="I1194" i="7"/>
  <c r="V1194" i="7" s="1"/>
  <c r="I1193" i="7"/>
  <c r="V1193" i="7" s="1"/>
  <c r="I1192" i="7"/>
  <c r="V1192" i="7" s="1"/>
  <c r="I1191" i="7"/>
  <c r="V1191" i="7" s="1"/>
  <c r="I1190" i="7"/>
  <c r="V1190" i="7" s="1"/>
  <c r="I1189" i="7"/>
  <c r="V1189" i="7" s="1"/>
  <c r="I1188" i="7"/>
  <c r="V1188" i="7" s="1"/>
  <c r="I1187" i="7"/>
  <c r="V1187" i="7" s="1"/>
  <c r="I1186" i="7"/>
  <c r="V1186" i="7" s="1"/>
  <c r="I1185" i="7"/>
  <c r="V1185" i="7" s="1"/>
  <c r="I1184" i="7"/>
  <c r="V1184" i="7" s="1"/>
  <c r="I1183" i="7"/>
  <c r="V1183" i="7" s="1"/>
  <c r="I1182" i="7"/>
  <c r="V1182" i="7" s="1"/>
  <c r="I1181" i="7"/>
  <c r="V1181" i="7" s="1"/>
  <c r="I1180" i="7"/>
  <c r="V1180" i="7" s="1"/>
  <c r="I1179" i="7"/>
  <c r="V1179" i="7" s="1"/>
  <c r="I1178" i="7"/>
  <c r="V1178" i="7" s="1"/>
  <c r="I1177" i="7"/>
  <c r="V1177" i="7" s="1"/>
  <c r="I1176" i="7"/>
  <c r="V1176" i="7" s="1"/>
  <c r="I1175" i="7"/>
  <c r="V1175" i="7" s="1"/>
  <c r="I1174" i="7"/>
  <c r="V1174" i="7" s="1"/>
  <c r="I1173" i="7"/>
  <c r="V1173" i="7" s="1"/>
  <c r="I1172" i="7"/>
  <c r="V1172" i="7" s="1"/>
  <c r="I1171" i="7"/>
  <c r="V1171" i="7" s="1"/>
  <c r="I1170" i="7"/>
  <c r="V1170" i="7" s="1"/>
  <c r="I1169" i="7"/>
  <c r="V1169" i="7" s="1"/>
  <c r="I1168" i="7"/>
  <c r="V1168" i="7" s="1"/>
  <c r="I1167" i="7"/>
  <c r="V1167" i="7" s="1"/>
  <c r="I1166" i="7"/>
  <c r="V1166" i="7" s="1"/>
  <c r="I1165" i="7"/>
  <c r="V1165" i="7" s="1"/>
  <c r="I1164" i="7"/>
  <c r="V1164" i="7" s="1"/>
  <c r="I1163" i="7"/>
  <c r="V1163" i="7" s="1"/>
  <c r="I1162" i="7"/>
  <c r="V1162" i="7" s="1"/>
  <c r="I1161" i="7"/>
  <c r="V1161" i="7" s="1"/>
  <c r="I1160" i="7"/>
  <c r="V1160" i="7" s="1"/>
  <c r="I1159" i="7"/>
  <c r="V1159" i="7" s="1"/>
  <c r="I1158" i="7"/>
  <c r="V1158" i="7" s="1"/>
  <c r="I1157" i="7"/>
  <c r="V1157" i="7" s="1"/>
  <c r="I1156" i="7"/>
  <c r="V1156" i="7" s="1"/>
  <c r="I1155" i="7"/>
  <c r="V1155" i="7" s="1"/>
  <c r="I1154" i="7"/>
  <c r="V1154" i="7" s="1"/>
  <c r="I1153" i="7"/>
  <c r="V1153" i="7" s="1"/>
  <c r="I1152" i="7"/>
  <c r="V1152" i="7" s="1"/>
  <c r="I1151" i="7"/>
  <c r="V1151" i="7" s="1"/>
  <c r="I1150" i="7"/>
  <c r="V1150" i="7" s="1"/>
  <c r="I1149" i="7"/>
  <c r="V1149" i="7" s="1"/>
  <c r="I1148" i="7"/>
  <c r="V1148" i="7" s="1"/>
  <c r="I1147" i="7"/>
  <c r="V1147" i="7" s="1"/>
  <c r="I1146" i="7"/>
  <c r="V1146" i="7" s="1"/>
  <c r="I1145" i="7"/>
  <c r="V1145" i="7" s="1"/>
  <c r="I1144" i="7"/>
  <c r="V1144" i="7" s="1"/>
  <c r="I1143" i="7"/>
  <c r="V1143" i="7" s="1"/>
  <c r="I1142" i="7"/>
  <c r="V1142" i="7" s="1"/>
  <c r="I1141" i="7"/>
  <c r="V1141" i="7" s="1"/>
  <c r="I1140" i="7"/>
  <c r="V1140" i="7" s="1"/>
  <c r="I1139" i="7"/>
  <c r="V1139" i="7" s="1"/>
  <c r="I1138" i="7"/>
  <c r="V1138" i="7" s="1"/>
  <c r="I1137" i="7"/>
  <c r="V1137" i="7" s="1"/>
  <c r="I1136" i="7"/>
  <c r="V1136" i="7" s="1"/>
  <c r="I1135" i="7"/>
  <c r="V1135" i="7" s="1"/>
  <c r="I1134" i="7"/>
  <c r="V1134" i="7" s="1"/>
  <c r="I1133" i="7"/>
  <c r="V1133" i="7" s="1"/>
  <c r="I1132" i="7"/>
  <c r="V1132" i="7" s="1"/>
  <c r="I1131" i="7"/>
  <c r="V1131" i="7" s="1"/>
  <c r="I1130" i="7"/>
  <c r="V1130" i="7" s="1"/>
  <c r="I1129" i="7"/>
  <c r="V1129" i="7" s="1"/>
  <c r="I1128" i="7"/>
  <c r="V1128" i="7" s="1"/>
  <c r="I1127" i="7"/>
  <c r="V1127" i="7" s="1"/>
  <c r="I1126" i="7"/>
  <c r="V1126" i="7" s="1"/>
  <c r="I1125" i="7"/>
  <c r="V1125" i="7" s="1"/>
  <c r="I1124" i="7"/>
  <c r="V1124" i="7" s="1"/>
  <c r="I1123" i="7"/>
  <c r="V1123" i="7" s="1"/>
  <c r="I1122" i="7"/>
  <c r="V1122" i="7" s="1"/>
  <c r="I1121" i="7"/>
  <c r="V1121" i="7" s="1"/>
  <c r="I1120" i="7"/>
  <c r="V1120" i="7" s="1"/>
  <c r="I1119" i="7"/>
  <c r="V1119" i="7" s="1"/>
  <c r="I1118" i="7"/>
  <c r="V1118" i="7" s="1"/>
  <c r="I1117" i="7"/>
  <c r="V1117" i="7" s="1"/>
  <c r="I1116" i="7"/>
  <c r="V1116" i="7" s="1"/>
  <c r="I1115" i="7"/>
  <c r="V1115" i="7" s="1"/>
  <c r="I1114" i="7"/>
  <c r="V1114" i="7" s="1"/>
  <c r="I1113" i="7"/>
  <c r="V1113" i="7" s="1"/>
  <c r="I1112" i="7"/>
  <c r="V1112" i="7" s="1"/>
  <c r="I1111" i="7"/>
  <c r="V1111" i="7" s="1"/>
  <c r="I1110" i="7"/>
  <c r="V1110" i="7" s="1"/>
  <c r="I1109" i="7"/>
  <c r="V1109" i="7" s="1"/>
  <c r="I1108" i="7"/>
  <c r="V1108" i="7" s="1"/>
  <c r="I1107" i="7"/>
  <c r="V1107" i="7" s="1"/>
  <c r="I1106" i="7"/>
  <c r="V1106" i="7" s="1"/>
  <c r="I1105" i="7"/>
  <c r="V1105" i="7" s="1"/>
  <c r="I1104" i="7"/>
  <c r="V1104" i="7" s="1"/>
  <c r="I1103" i="7"/>
  <c r="V1103" i="7" s="1"/>
  <c r="I1102" i="7"/>
  <c r="V1102" i="7" s="1"/>
  <c r="I1101" i="7"/>
  <c r="V1101" i="7" s="1"/>
  <c r="I1100" i="7"/>
  <c r="V1100" i="7" s="1"/>
  <c r="I1099" i="7"/>
  <c r="V1099" i="7" s="1"/>
  <c r="I1098" i="7"/>
  <c r="V1098" i="7" s="1"/>
  <c r="I1097" i="7"/>
  <c r="V1097" i="7" s="1"/>
  <c r="I1096" i="7"/>
  <c r="V1096" i="7" s="1"/>
  <c r="I1095" i="7"/>
  <c r="V1095" i="7" s="1"/>
  <c r="I1094" i="7"/>
  <c r="V1094" i="7" s="1"/>
  <c r="I1093" i="7"/>
  <c r="V1093" i="7" s="1"/>
  <c r="I1092" i="7"/>
  <c r="V1092" i="7" s="1"/>
  <c r="I1091" i="7"/>
  <c r="V1091" i="7" s="1"/>
  <c r="I1090" i="7"/>
  <c r="V1090" i="7" s="1"/>
  <c r="I1089" i="7"/>
  <c r="V1089" i="7" s="1"/>
  <c r="I1088" i="7"/>
  <c r="V1088" i="7" s="1"/>
  <c r="I1087" i="7"/>
  <c r="V1087" i="7" s="1"/>
  <c r="I1086" i="7"/>
  <c r="V1086" i="7" s="1"/>
  <c r="I1085" i="7"/>
  <c r="V1085" i="7" s="1"/>
  <c r="I1084" i="7"/>
  <c r="V1084" i="7" s="1"/>
  <c r="I1083" i="7"/>
  <c r="V1083" i="7" s="1"/>
  <c r="I1082" i="7"/>
  <c r="V1082" i="7" s="1"/>
  <c r="I1081" i="7"/>
  <c r="V1081" i="7" s="1"/>
  <c r="I1080" i="7"/>
  <c r="V1080" i="7" s="1"/>
  <c r="I1079" i="7"/>
  <c r="V1079" i="7" s="1"/>
  <c r="I1078" i="7"/>
  <c r="V1078" i="7" s="1"/>
  <c r="I1077" i="7"/>
  <c r="V1077" i="7" s="1"/>
  <c r="I1076" i="7"/>
  <c r="V1076" i="7" s="1"/>
  <c r="I1075" i="7"/>
  <c r="V1075" i="7" s="1"/>
  <c r="I1074" i="7"/>
  <c r="V1074" i="7" s="1"/>
  <c r="I1073" i="7"/>
  <c r="V1073" i="7" s="1"/>
  <c r="I1072" i="7"/>
  <c r="V1072" i="7" s="1"/>
  <c r="I1071" i="7"/>
  <c r="V1071" i="7" s="1"/>
  <c r="I1070" i="7"/>
  <c r="V1070" i="7" s="1"/>
  <c r="I1069" i="7"/>
  <c r="V1069" i="7" s="1"/>
  <c r="I1068" i="7"/>
  <c r="V1068" i="7" s="1"/>
  <c r="I1067" i="7"/>
  <c r="V1067" i="7" s="1"/>
  <c r="I1066" i="7"/>
  <c r="V1066" i="7" s="1"/>
  <c r="I1065" i="7"/>
  <c r="V1065" i="7" s="1"/>
  <c r="I1064" i="7"/>
  <c r="V1064" i="7" s="1"/>
  <c r="I1063" i="7"/>
  <c r="V1063" i="7" s="1"/>
  <c r="I1062" i="7"/>
  <c r="V1062" i="7" s="1"/>
  <c r="I1061" i="7"/>
  <c r="V1061" i="7" s="1"/>
  <c r="I1060" i="7"/>
  <c r="V1060" i="7" s="1"/>
  <c r="I1059" i="7"/>
  <c r="V1059" i="7" s="1"/>
  <c r="I1058" i="7"/>
  <c r="V1058" i="7" s="1"/>
  <c r="I1057" i="7"/>
  <c r="V1057" i="7" s="1"/>
  <c r="I1056" i="7"/>
  <c r="V1056" i="7" s="1"/>
  <c r="I1055" i="7"/>
  <c r="V1055" i="7" s="1"/>
  <c r="I1054" i="7"/>
  <c r="V1054" i="7" s="1"/>
  <c r="I1053" i="7"/>
  <c r="V1053" i="7" s="1"/>
  <c r="I1052" i="7"/>
  <c r="V1052" i="7" s="1"/>
  <c r="I1051" i="7"/>
  <c r="V1051" i="7" s="1"/>
  <c r="I1050" i="7"/>
  <c r="V1050" i="7" s="1"/>
  <c r="I1049" i="7"/>
  <c r="V1049" i="7" s="1"/>
  <c r="I1048" i="7"/>
  <c r="V1048" i="7" s="1"/>
  <c r="I1047" i="7"/>
  <c r="V1047" i="7" s="1"/>
  <c r="I1046" i="7"/>
  <c r="V1046" i="7" s="1"/>
  <c r="I1045" i="7"/>
  <c r="V1045" i="7" s="1"/>
  <c r="I1044" i="7"/>
  <c r="V1044" i="7" s="1"/>
  <c r="I1043" i="7"/>
  <c r="V1043" i="7" s="1"/>
  <c r="I1042" i="7"/>
  <c r="V1042" i="7" s="1"/>
  <c r="I1041" i="7"/>
  <c r="V1041" i="7" s="1"/>
  <c r="I1040" i="7"/>
  <c r="V1040" i="7" s="1"/>
  <c r="I1039" i="7"/>
  <c r="V1039" i="7" s="1"/>
  <c r="I1038" i="7"/>
  <c r="V1038" i="7" s="1"/>
  <c r="I1037" i="7"/>
  <c r="V1037" i="7" s="1"/>
  <c r="I1036" i="7"/>
  <c r="V1036" i="7" s="1"/>
  <c r="I1035" i="7"/>
  <c r="V1035" i="7" s="1"/>
  <c r="I1034" i="7"/>
  <c r="V1034" i="7" s="1"/>
  <c r="I1033" i="7"/>
  <c r="V1033" i="7" s="1"/>
  <c r="I1032" i="7"/>
  <c r="V1032" i="7" s="1"/>
  <c r="I1031" i="7"/>
  <c r="V1031" i="7" s="1"/>
  <c r="I1030" i="7"/>
  <c r="V1030" i="7" s="1"/>
  <c r="I1029" i="7"/>
  <c r="V1029" i="7" s="1"/>
  <c r="I1028" i="7"/>
  <c r="V1028" i="7" s="1"/>
  <c r="I1027" i="7"/>
  <c r="V1027" i="7" s="1"/>
  <c r="I1026" i="7"/>
  <c r="V1026" i="7" s="1"/>
  <c r="I1025" i="7"/>
  <c r="V1025" i="7" s="1"/>
  <c r="I1024" i="7"/>
  <c r="V1024" i="7" s="1"/>
  <c r="I1023" i="7"/>
  <c r="V1023" i="7" s="1"/>
  <c r="I1022" i="7"/>
  <c r="V1022" i="7" s="1"/>
  <c r="I1021" i="7"/>
  <c r="V1021" i="7" s="1"/>
  <c r="I1020" i="7"/>
  <c r="V1020" i="7" s="1"/>
  <c r="I1019" i="7"/>
  <c r="V1019" i="7" s="1"/>
  <c r="I1018" i="7"/>
  <c r="V1018" i="7" s="1"/>
  <c r="I1017" i="7"/>
  <c r="V1017" i="7" s="1"/>
  <c r="I1016" i="7"/>
  <c r="V1016" i="7" s="1"/>
  <c r="I1015" i="7"/>
  <c r="V1015" i="7" s="1"/>
  <c r="I1014" i="7"/>
  <c r="V1014" i="7" s="1"/>
  <c r="I1013" i="7"/>
  <c r="V1013" i="7" s="1"/>
  <c r="I1012" i="7"/>
  <c r="V1012" i="7" s="1"/>
  <c r="I1011" i="7"/>
  <c r="V1011" i="7" s="1"/>
  <c r="I1010" i="7"/>
  <c r="V1010" i="7" s="1"/>
  <c r="I1009" i="7"/>
  <c r="V1009" i="7" s="1"/>
  <c r="I1008" i="7"/>
  <c r="V1008" i="7" s="1"/>
  <c r="I1007" i="7"/>
  <c r="V1007" i="7" s="1"/>
  <c r="I1006" i="7"/>
  <c r="V1006" i="7" s="1"/>
  <c r="I1005" i="7"/>
  <c r="V1005" i="7" s="1"/>
  <c r="I1004" i="7"/>
  <c r="V1004" i="7" s="1"/>
  <c r="I1003" i="7"/>
  <c r="V1003" i="7" s="1"/>
  <c r="I1002" i="7"/>
  <c r="V1002" i="7" s="1"/>
  <c r="I1001" i="7"/>
  <c r="V1001" i="7" s="1"/>
  <c r="I1000" i="7"/>
  <c r="V1000" i="7" s="1"/>
  <c r="I999" i="7"/>
  <c r="V999" i="7" s="1"/>
  <c r="I998" i="7"/>
  <c r="V998" i="7" s="1"/>
  <c r="I997" i="7"/>
  <c r="V997" i="7" s="1"/>
  <c r="I996" i="7"/>
  <c r="V996" i="7" s="1"/>
  <c r="I995" i="7"/>
  <c r="V995" i="7" s="1"/>
  <c r="I994" i="7"/>
  <c r="V994" i="7" s="1"/>
  <c r="I993" i="7"/>
  <c r="V993" i="7" s="1"/>
  <c r="I992" i="7"/>
  <c r="V992" i="7" s="1"/>
  <c r="I991" i="7"/>
  <c r="V991" i="7" s="1"/>
  <c r="I990" i="7"/>
  <c r="V990" i="7" s="1"/>
  <c r="I989" i="7"/>
  <c r="V989" i="7" s="1"/>
  <c r="I988" i="7"/>
  <c r="V988" i="7" s="1"/>
  <c r="I987" i="7"/>
  <c r="V987" i="7" s="1"/>
  <c r="I986" i="7"/>
  <c r="V986" i="7" s="1"/>
  <c r="I985" i="7"/>
  <c r="V985" i="7" s="1"/>
  <c r="I984" i="7"/>
  <c r="V984" i="7" s="1"/>
  <c r="I983" i="7"/>
  <c r="V983" i="7" s="1"/>
  <c r="I982" i="7"/>
  <c r="V982" i="7" s="1"/>
  <c r="I981" i="7"/>
  <c r="V981" i="7" s="1"/>
  <c r="I980" i="7"/>
  <c r="V980" i="7" s="1"/>
  <c r="I979" i="7"/>
  <c r="V979" i="7" s="1"/>
  <c r="I978" i="7"/>
  <c r="V978" i="7" s="1"/>
  <c r="I977" i="7"/>
  <c r="V977" i="7" s="1"/>
  <c r="I976" i="7"/>
  <c r="V976" i="7" s="1"/>
  <c r="I975" i="7"/>
  <c r="V975" i="7" s="1"/>
  <c r="I974" i="7"/>
  <c r="V974" i="7" s="1"/>
  <c r="I973" i="7"/>
  <c r="V973" i="7" s="1"/>
  <c r="I972" i="7"/>
  <c r="V972" i="7" s="1"/>
  <c r="I971" i="7"/>
  <c r="V971" i="7" s="1"/>
  <c r="I970" i="7"/>
  <c r="V970" i="7" s="1"/>
  <c r="I969" i="7"/>
  <c r="V969" i="7" s="1"/>
  <c r="I968" i="7"/>
  <c r="V968" i="7" s="1"/>
  <c r="I967" i="7"/>
  <c r="V967" i="7" s="1"/>
  <c r="I966" i="7"/>
  <c r="V966" i="7" s="1"/>
  <c r="I965" i="7"/>
  <c r="V965" i="7" s="1"/>
  <c r="I964" i="7"/>
  <c r="V964" i="7" s="1"/>
  <c r="I963" i="7"/>
  <c r="V963" i="7" s="1"/>
  <c r="I962" i="7"/>
  <c r="V962" i="7" s="1"/>
  <c r="I961" i="7"/>
  <c r="V961" i="7" s="1"/>
  <c r="I960" i="7"/>
  <c r="V960" i="7" s="1"/>
  <c r="I959" i="7"/>
  <c r="V959" i="7" s="1"/>
  <c r="I958" i="7"/>
  <c r="V958" i="7" s="1"/>
  <c r="I957" i="7"/>
  <c r="V957" i="7" s="1"/>
  <c r="I956" i="7"/>
  <c r="V956" i="7" s="1"/>
  <c r="I955" i="7"/>
  <c r="V955" i="7" s="1"/>
  <c r="I954" i="7"/>
  <c r="V954" i="7" s="1"/>
  <c r="I953" i="7"/>
  <c r="V953" i="7" s="1"/>
  <c r="I952" i="7"/>
  <c r="V952" i="7" s="1"/>
  <c r="I951" i="7"/>
  <c r="V951" i="7" s="1"/>
  <c r="I950" i="7"/>
  <c r="V950" i="7" s="1"/>
  <c r="I949" i="7"/>
  <c r="V949" i="7" s="1"/>
  <c r="I948" i="7"/>
  <c r="V948" i="7" s="1"/>
  <c r="I947" i="7"/>
  <c r="V947" i="7" s="1"/>
  <c r="I946" i="7"/>
  <c r="V946" i="7" s="1"/>
  <c r="I945" i="7"/>
  <c r="V945" i="7" s="1"/>
  <c r="I944" i="7"/>
  <c r="V944" i="7" s="1"/>
  <c r="I943" i="7"/>
  <c r="V943" i="7" s="1"/>
  <c r="I942" i="7"/>
  <c r="V942" i="7" s="1"/>
  <c r="I941" i="7"/>
  <c r="V941" i="7" s="1"/>
  <c r="I940" i="7"/>
  <c r="V940" i="7" s="1"/>
  <c r="I939" i="7"/>
  <c r="V939" i="7" s="1"/>
  <c r="I938" i="7"/>
  <c r="V938" i="7" s="1"/>
  <c r="I937" i="7"/>
  <c r="V937" i="7" s="1"/>
  <c r="I936" i="7"/>
  <c r="V936" i="7" s="1"/>
  <c r="I935" i="7"/>
  <c r="V935" i="7" s="1"/>
  <c r="I934" i="7"/>
  <c r="V934" i="7" s="1"/>
  <c r="I933" i="7"/>
  <c r="V933" i="7" s="1"/>
  <c r="I932" i="7"/>
  <c r="V932" i="7" s="1"/>
  <c r="I931" i="7"/>
  <c r="V931" i="7" s="1"/>
  <c r="I930" i="7"/>
  <c r="V930" i="7" s="1"/>
  <c r="I929" i="7"/>
  <c r="V929" i="7" s="1"/>
  <c r="I928" i="7"/>
  <c r="V928" i="7" s="1"/>
  <c r="I927" i="7"/>
  <c r="V927" i="7" s="1"/>
  <c r="I926" i="7"/>
  <c r="V926" i="7" s="1"/>
  <c r="I925" i="7"/>
  <c r="V925" i="7" s="1"/>
  <c r="I924" i="7"/>
  <c r="V924" i="7" s="1"/>
  <c r="I923" i="7"/>
  <c r="V923" i="7" s="1"/>
  <c r="I922" i="7"/>
  <c r="V922" i="7" s="1"/>
  <c r="I921" i="7"/>
  <c r="V921" i="7" s="1"/>
  <c r="I920" i="7"/>
  <c r="V920" i="7" s="1"/>
  <c r="I919" i="7"/>
  <c r="V919" i="7" s="1"/>
  <c r="I918" i="7"/>
  <c r="V918" i="7" s="1"/>
  <c r="I917" i="7"/>
  <c r="V917" i="7" s="1"/>
  <c r="I916" i="7"/>
  <c r="V916" i="7" s="1"/>
  <c r="I915" i="7"/>
  <c r="V915" i="7" s="1"/>
  <c r="I914" i="7"/>
  <c r="V914" i="7" s="1"/>
  <c r="I913" i="7"/>
  <c r="V913" i="7" s="1"/>
  <c r="I912" i="7"/>
  <c r="V912" i="7" s="1"/>
  <c r="I911" i="7"/>
  <c r="V911" i="7" s="1"/>
  <c r="I910" i="7"/>
  <c r="V910" i="7" s="1"/>
  <c r="I909" i="7"/>
  <c r="V909" i="7" s="1"/>
  <c r="I908" i="7"/>
  <c r="V908" i="7" s="1"/>
  <c r="I907" i="7"/>
  <c r="V907" i="7" s="1"/>
  <c r="I906" i="7"/>
  <c r="V906" i="7" s="1"/>
  <c r="I905" i="7"/>
  <c r="V905" i="7" s="1"/>
  <c r="I904" i="7"/>
  <c r="V904" i="7" s="1"/>
  <c r="I903" i="7"/>
  <c r="V903" i="7" s="1"/>
  <c r="I902" i="7"/>
  <c r="V902" i="7" s="1"/>
  <c r="I901" i="7"/>
  <c r="V901" i="7" s="1"/>
  <c r="I900" i="7"/>
  <c r="V900" i="7" s="1"/>
  <c r="I899" i="7"/>
  <c r="V899" i="7" s="1"/>
  <c r="I898" i="7"/>
  <c r="V898" i="7" s="1"/>
  <c r="I897" i="7"/>
  <c r="V897" i="7" s="1"/>
  <c r="I896" i="7"/>
  <c r="V896" i="7" s="1"/>
  <c r="I895" i="7"/>
  <c r="V895" i="7" s="1"/>
  <c r="I894" i="7"/>
  <c r="V894" i="7" s="1"/>
  <c r="I893" i="7"/>
  <c r="V893" i="7" s="1"/>
  <c r="I892" i="7"/>
  <c r="V892" i="7" s="1"/>
  <c r="I891" i="7"/>
  <c r="V891" i="7" s="1"/>
  <c r="I890" i="7"/>
  <c r="V890" i="7" s="1"/>
  <c r="I889" i="7"/>
  <c r="V889" i="7" s="1"/>
  <c r="I888" i="7"/>
  <c r="V888" i="7" s="1"/>
  <c r="I887" i="7"/>
  <c r="V887" i="7" s="1"/>
  <c r="I886" i="7"/>
  <c r="V886" i="7" s="1"/>
  <c r="I885" i="7"/>
  <c r="V885" i="7" s="1"/>
  <c r="I884" i="7"/>
  <c r="V884" i="7" s="1"/>
  <c r="I883" i="7"/>
  <c r="V883" i="7" s="1"/>
  <c r="I882" i="7"/>
  <c r="V882" i="7" s="1"/>
  <c r="I881" i="7"/>
  <c r="V881" i="7" s="1"/>
  <c r="I880" i="7"/>
  <c r="V880" i="7" s="1"/>
  <c r="I879" i="7"/>
  <c r="V879" i="7" s="1"/>
  <c r="I878" i="7"/>
  <c r="V878" i="7" s="1"/>
  <c r="I877" i="7"/>
  <c r="V877" i="7" s="1"/>
  <c r="I876" i="7"/>
  <c r="V876" i="7" s="1"/>
  <c r="I875" i="7"/>
  <c r="V875" i="7" s="1"/>
  <c r="I874" i="7"/>
  <c r="V874" i="7" s="1"/>
  <c r="I873" i="7"/>
  <c r="V873" i="7" s="1"/>
  <c r="I872" i="7"/>
  <c r="V872" i="7" s="1"/>
  <c r="I871" i="7"/>
  <c r="V871" i="7" s="1"/>
  <c r="I870" i="7"/>
  <c r="V870" i="7" s="1"/>
  <c r="I869" i="7"/>
  <c r="V869" i="7" s="1"/>
  <c r="I868" i="7"/>
  <c r="V868" i="7" s="1"/>
  <c r="I867" i="7"/>
  <c r="V867" i="7" s="1"/>
  <c r="I866" i="7"/>
  <c r="V866" i="7" s="1"/>
  <c r="I865" i="7"/>
  <c r="V865" i="7" s="1"/>
  <c r="I864" i="7"/>
  <c r="V864" i="7" s="1"/>
  <c r="I863" i="7"/>
  <c r="V863" i="7" s="1"/>
  <c r="I862" i="7"/>
  <c r="V862" i="7" s="1"/>
  <c r="I861" i="7"/>
  <c r="V861" i="7" s="1"/>
  <c r="I860" i="7"/>
  <c r="V860" i="7" s="1"/>
  <c r="I859" i="7"/>
  <c r="V859" i="7" s="1"/>
  <c r="I858" i="7"/>
  <c r="V858" i="7" s="1"/>
  <c r="I857" i="7"/>
  <c r="V857" i="7" s="1"/>
  <c r="I856" i="7"/>
  <c r="V856" i="7" s="1"/>
  <c r="I855" i="7"/>
  <c r="V855" i="7" s="1"/>
  <c r="I854" i="7"/>
  <c r="V854" i="7" s="1"/>
  <c r="I853" i="7"/>
  <c r="V853" i="7" s="1"/>
  <c r="I852" i="7"/>
  <c r="V852" i="7" s="1"/>
  <c r="I851" i="7"/>
  <c r="V851" i="7" s="1"/>
  <c r="I850" i="7"/>
  <c r="V850" i="7" s="1"/>
  <c r="I849" i="7"/>
  <c r="V849" i="7" s="1"/>
  <c r="I848" i="7"/>
  <c r="V848" i="7" s="1"/>
  <c r="I847" i="7"/>
  <c r="V847" i="7" s="1"/>
  <c r="I846" i="7"/>
  <c r="V846" i="7" s="1"/>
  <c r="I845" i="7"/>
  <c r="V845" i="7" s="1"/>
  <c r="I844" i="7"/>
  <c r="V844" i="7" s="1"/>
  <c r="I843" i="7"/>
  <c r="V843" i="7" s="1"/>
  <c r="I842" i="7"/>
  <c r="V842" i="7" s="1"/>
  <c r="I841" i="7"/>
  <c r="V841" i="7" s="1"/>
  <c r="I840" i="7"/>
  <c r="V840" i="7" s="1"/>
  <c r="I839" i="7"/>
  <c r="V839" i="7" s="1"/>
  <c r="I838" i="7"/>
  <c r="V838" i="7" s="1"/>
  <c r="I837" i="7"/>
  <c r="V837" i="7" s="1"/>
  <c r="I836" i="7"/>
  <c r="V836" i="7" s="1"/>
  <c r="I835" i="7"/>
  <c r="V835" i="7" s="1"/>
  <c r="I834" i="7"/>
  <c r="V834" i="7" s="1"/>
  <c r="I833" i="7"/>
  <c r="V833" i="7" s="1"/>
  <c r="I832" i="7"/>
  <c r="V832" i="7" s="1"/>
  <c r="I831" i="7"/>
  <c r="V831" i="7" s="1"/>
  <c r="I830" i="7"/>
  <c r="V830" i="7" s="1"/>
  <c r="I829" i="7"/>
  <c r="V829" i="7" s="1"/>
  <c r="I828" i="7"/>
  <c r="V828" i="7" s="1"/>
  <c r="I827" i="7"/>
  <c r="V827" i="7" s="1"/>
  <c r="I826" i="7"/>
  <c r="V826" i="7" s="1"/>
  <c r="I825" i="7"/>
  <c r="V825" i="7" s="1"/>
  <c r="I824" i="7"/>
  <c r="V824" i="7" s="1"/>
  <c r="I823" i="7"/>
  <c r="V823" i="7" s="1"/>
  <c r="I822" i="7"/>
  <c r="V822" i="7" s="1"/>
  <c r="I821" i="7"/>
  <c r="V821" i="7" s="1"/>
  <c r="I820" i="7"/>
  <c r="V820" i="7" s="1"/>
  <c r="I819" i="7"/>
  <c r="V819" i="7" s="1"/>
  <c r="I818" i="7"/>
  <c r="V818" i="7" s="1"/>
  <c r="I817" i="7"/>
  <c r="V817" i="7" s="1"/>
  <c r="I816" i="7"/>
  <c r="V816" i="7" s="1"/>
  <c r="I815" i="7"/>
  <c r="V815" i="7" s="1"/>
  <c r="I814" i="7"/>
  <c r="V814" i="7" s="1"/>
  <c r="I813" i="7"/>
  <c r="V813" i="7" s="1"/>
  <c r="I812" i="7"/>
  <c r="V812" i="7" s="1"/>
  <c r="I811" i="7"/>
  <c r="V811" i="7" s="1"/>
  <c r="I810" i="7"/>
  <c r="V810" i="7" s="1"/>
  <c r="I809" i="7"/>
  <c r="V809" i="7" s="1"/>
  <c r="I808" i="7"/>
  <c r="V808" i="7" s="1"/>
  <c r="I807" i="7"/>
  <c r="V807" i="7" s="1"/>
  <c r="I806" i="7"/>
  <c r="V806" i="7" s="1"/>
  <c r="I805" i="7"/>
  <c r="V805" i="7" s="1"/>
  <c r="I804" i="7"/>
  <c r="V804" i="7" s="1"/>
  <c r="I803" i="7"/>
  <c r="V803" i="7" s="1"/>
  <c r="I802" i="7"/>
  <c r="V802" i="7" s="1"/>
  <c r="I801" i="7"/>
  <c r="V801" i="7" s="1"/>
  <c r="I800" i="7"/>
  <c r="V800" i="7" s="1"/>
  <c r="I799" i="7"/>
  <c r="V799" i="7" s="1"/>
  <c r="I798" i="7"/>
  <c r="V798" i="7" s="1"/>
  <c r="I797" i="7"/>
  <c r="V797" i="7" s="1"/>
  <c r="I796" i="7"/>
  <c r="V796" i="7" s="1"/>
  <c r="I795" i="7"/>
  <c r="V795" i="7" s="1"/>
  <c r="I794" i="7"/>
  <c r="V794" i="7" s="1"/>
  <c r="I793" i="7"/>
  <c r="V793" i="7" s="1"/>
  <c r="I792" i="7"/>
  <c r="V792" i="7" s="1"/>
  <c r="I791" i="7"/>
  <c r="V791" i="7" s="1"/>
  <c r="I790" i="7"/>
  <c r="V790" i="7" s="1"/>
  <c r="I789" i="7"/>
  <c r="V789" i="7" s="1"/>
  <c r="I788" i="7"/>
  <c r="V788" i="7" s="1"/>
  <c r="I787" i="7"/>
  <c r="V787" i="7" s="1"/>
  <c r="I786" i="7"/>
  <c r="V786" i="7" s="1"/>
  <c r="I785" i="7"/>
  <c r="V785" i="7" s="1"/>
  <c r="I784" i="7"/>
  <c r="V784" i="7" s="1"/>
  <c r="I783" i="7"/>
  <c r="V783" i="7" s="1"/>
  <c r="I782" i="7"/>
  <c r="V782" i="7" s="1"/>
  <c r="I781" i="7"/>
  <c r="V781" i="7" s="1"/>
  <c r="I780" i="7"/>
  <c r="V780" i="7" s="1"/>
  <c r="I779" i="7"/>
  <c r="V779" i="7" s="1"/>
  <c r="I778" i="7"/>
  <c r="V778" i="7" s="1"/>
  <c r="I777" i="7"/>
  <c r="V777" i="7" s="1"/>
  <c r="I776" i="7"/>
  <c r="V776" i="7" s="1"/>
  <c r="I775" i="7"/>
  <c r="V775" i="7" s="1"/>
  <c r="I774" i="7"/>
  <c r="V774" i="7" s="1"/>
  <c r="I773" i="7"/>
  <c r="V773" i="7" s="1"/>
  <c r="I772" i="7"/>
  <c r="V772" i="7" s="1"/>
  <c r="I771" i="7"/>
  <c r="V771" i="7" s="1"/>
  <c r="I770" i="7"/>
  <c r="V770" i="7" s="1"/>
  <c r="I769" i="7"/>
  <c r="V769" i="7" s="1"/>
  <c r="I768" i="7"/>
  <c r="V768" i="7" s="1"/>
  <c r="I767" i="7"/>
  <c r="V767" i="7" s="1"/>
  <c r="I766" i="7"/>
  <c r="V766" i="7" s="1"/>
  <c r="I765" i="7"/>
  <c r="V765" i="7" s="1"/>
  <c r="I764" i="7"/>
  <c r="V764" i="7" s="1"/>
  <c r="I763" i="7"/>
  <c r="V763" i="7" s="1"/>
  <c r="I762" i="7"/>
  <c r="V762" i="7" s="1"/>
  <c r="I761" i="7"/>
  <c r="V761" i="7" s="1"/>
  <c r="I760" i="7"/>
  <c r="V760" i="7" s="1"/>
  <c r="I759" i="7"/>
  <c r="V759" i="7" s="1"/>
  <c r="I758" i="7"/>
  <c r="V758" i="7" s="1"/>
  <c r="I757" i="7"/>
  <c r="V757" i="7" s="1"/>
  <c r="I756" i="7"/>
  <c r="V756" i="7" s="1"/>
  <c r="I755" i="7"/>
  <c r="V755" i="7" s="1"/>
  <c r="I754" i="7"/>
  <c r="V754" i="7" s="1"/>
  <c r="I753" i="7"/>
  <c r="V753" i="7" s="1"/>
  <c r="I752" i="7"/>
  <c r="V752" i="7" s="1"/>
  <c r="I751" i="7"/>
  <c r="V751" i="7" s="1"/>
  <c r="I750" i="7"/>
  <c r="V750" i="7" s="1"/>
  <c r="I749" i="7"/>
  <c r="V749" i="7" s="1"/>
  <c r="I748" i="7"/>
  <c r="V748" i="7" s="1"/>
  <c r="I747" i="7"/>
  <c r="V747" i="7" s="1"/>
  <c r="I746" i="7"/>
  <c r="V746" i="7" s="1"/>
  <c r="I745" i="7"/>
  <c r="V745" i="7" s="1"/>
  <c r="I744" i="7"/>
  <c r="V744" i="7" s="1"/>
  <c r="I743" i="7"/>
  <c r="V743" i="7" s="1"/>
  <c r="I742" i="7"/>
  <c r="V742" i="7" s="1"/>
  <c r="I741" i="7"/>
  <c r="V741" i="7" s="1"/>
  <c r="I740" i="7"/>
  <c r="V740" i="7" s="1"/>
  <c r="I739" i="7"/>
  <c r="V739" i="7" s="1"/>
  <c r="I738" i="7"/>
  <c r="V738" i="7" s="1"/>
  <c r="I737" i="7"/>
  <c r="V737" i="7" s="1"/>
  <c r="I736" i="7"/>
  <c r="V736" i="7" s="1"/>
  <c r="I735" i="7"/>
  <c r="V735" i="7" s="1"/>
  <c r="I734" i="7"/>
  <c r="V734" i="7" s="1"/>
  <c r="I733" i="7"/>
  <c r="V733" i="7" s="1"/>
  <c r="I732" i="7"/>
  <c r="V732" i="7" s="1"/>
  <c r="I731" i="7"/>
  <c r="V731" i="7" s="1"/>
  <c r="I730" i="7"/>
  <c r="V730" i="7" s="1"/>
  <c r="I729" i="7"/>
  <c r="V729" i="7" s="1"/>
  <c r="I728" i="7"/>
  <c r="V728" i="7" s="1"/>
  <c r="I727" i="7"/>
  <c r="V727" i="7" s="1"/>
  <c r="I726" i="7"/>
  <c r="V726" i="7" s="1"/>
  <c r="I725" i="7"/>
  <c r="V725" i="7" s="1"/>
  <c r="I724" i="7"/>
  <c r="V724" i="7" s="1"/>
  <c r="I723" i="7"/>
  <c r="V723" i="7" s="1"/>
  <c r="I722" i="7"/>
  <c r="V722" i="7" s="1"/>
  <c r="I721" i="7"/>
  <c r="V721" i="7" s="1"/>
  <c r="I720" i="7"/>
  <c r="V720" i="7" s="1"/>
  <c r="I719" i="7"/>
  <c r="V719" i="7" s="1"/>
  <c r="I718" i="7"/>
  <c r="V718" i="7" s="1"/>
  <c r="I717" i="7"/>
  <c r="V717" i="7" s="1"/>
  <c r="I716" i="7"/>
  <c r="V716" i="7" s="1"/>
  <c r="I715" i="7"/>
  <c r="V715" i="7" s="1"/>
  <c r="I714" i="7"/>
  <c r="V714" i="7" s="1"/>
  <c r="I713" i="7"/>
  <c r="V713" i="7" s="1"/>
  <c r="I712" i="7"/>
  <c r="V712" i="7" s="1"/>
  <c r="I711" i="7"/>
  <c r="V711" i="7" s="1"/>
  <c r="I710" i="7"/>
  <c r="V710" i="7" s="1"/>
  <c r="I709" i="7"/>
  <c r="V709" i="7" s="1"/>
  <c r="I708" i="7"/>
  <c r="V708" i="7" s="1"/>
  <c r="I707" i="7"/>
  <c r="V707" i="7" s="1"/>
  <c r="I706" i="7"/>
  <c r="V706" i="7" s="1"/>
  <c r="I705" i="7"/>
  <c r="V705" i="7" s="1"/>
  <c r="I704" i="7"/>
  <c r="V704" i="7" s="1"/>
  <c r="I703" i="7"/>
  <c r="V703" i="7" s="1"/>
  <c r="I702" i="7"/>
  <c r="V702" i="7" s="1"/>
  <c r="I701" i="7"/>
  <c r="V701" i="7" s="1"/>
  <c r="I700" i="7"/>
  <c r="V700" i="7" s="1"/>
  <c r="I699" i="7"/>
  <c r="V699" i="7" s="1"/>
  <c r="I698" i="7"/>
  <c r="V698" i="7" s="1"/>
  <c r="I697" i="7"/>
  <c r="V697" i="7" s="1"/>
  <c r="I696" i="7"/>
  <c r="V696" i="7" s="1"/>
  <c r="I695" i="7"/>
  <c r="V695" i="7" s="1"/>
  <c r="I694" i="7"/>
  <c r="V694" i="7" s="1"/>
  <c r="I693" i="7"/>
  <c r="V693" i="7" s="1"/>
  <c r="I692" i="7"/>
  <c r="V692" i="7" s="1"/>
  <c r="I691" i="7"/>
  <c r="V691" i="7" s="1"/>
  <c r="I690" i="7"/>
  <c r="V690" i="7" s="1"/>
  <c r="I689" i="7"/>
  <c r="V689" i="7" s="1"/>
  <c r="I688" i="7"/>
  <c r="V688" i="7" s="1"/>
  <c r="I687" i="7"/>
  <c r="V687" i="7" s="1"/>
  <c r="I686" i="7"/>
  <c r="V686" i="7" s="1"/>
  <c r="I685" i="7"/>
  <c r="V685" i="7" s="1"/>
  <c r="I684" i="7"/>
  <c r="V684" i="7" s="1"/>
  <c r="I683" i="7"/>
  <c r="V683" i="7" s="1"/>
  <c r="I682" i="7"/>
  <c r="V682" i="7" s="1"/>
  <c r="I681" i="7"/>
  <c r="V681" i="7" s="1"/>
  <c r="I680" i="7"/>
  <c r="V680" i="7" s="1"/>
  <c r="I679" i="7"/>
  <c r="V679" i="7" s="1"/>
  <c r="I678" i="7"/>
  <c r="V678" i="7" s="1"/>
  <c r="I677" i="7"/>
  <c r="V677" i="7" s="1"/>
  <c r="I676" i="7"/>
  <c r="V676" i="7" s="1"/>
  <c r="I675" i="7"/>
  <c r="V675" i="7" s="1"/>
  <c r="I674" i="7"/>
  <c r="V674" i="7" s="1"/>
  <c r="I673" i="7"/>
  <c r="V673" i="7" s="1"/>
  <c r="I672" i="7"/>
  <c r="V672" i="7" s="1"/>
  <c r="I671" i="7"/>
  <c r="V671" i="7" s="1"/>
  <c r="I670" i="7"/>
  <c r="V670" i="7" s="1"/>
  <c r="I669" i="7"/>
  <c r="V669" i="7" s="1"/>
  <c r="I668" i="7"/>
  <c r="V668" i="7" s="1"/>
  <c r="I667" i="7"/>
  <c r="V667" i="7" s="1"/>
  <c r="I666" i="7"/>
  <c r="V666" i="7" s="1"/>
  <c r="I665" i="7"/>
  <c r="V665" i="7" s="1"/>
  <c r="I664" i="7"/>
  <c r="V664" i="7" s="1"/>
  <c r="I663" i="7"/>
  <c r="V663" i="7" s="1"/>
  <c r="I662" i="7"/>
  <c r="V662" i="7" s="1"/>
  <c r="I661" i="7"/>
  <c r="V661" i="7" s="1"/>
  <c r="I660" i="7"/>
  <c r="V660" i="7" s="1"/>
  <c r="I659" i="7"/>
  <c r="V659" i="7" s="1"/>
  <c r="I658" i="7"/>
  <c r="V658" i="7" s="1"/>
  <c r="I657" i="7"/>
  <c r="V657" i="7" s="1"/>
  <c r="I656" i="7"/>
  <c r="V656" i="7" s="1"/>
  <c r="I655" i="7"/>
  <c r="V655" i="7" s="1"/>
  <c r="I654" i="7"/>
  <c r="V654" i="7" s="1"/>
  <c r="I653" i="7"/>
  <c r="V653" i="7" s="1"/>
  <c r="I652" i="7"/>
  <c r="V652" i="7" s="1"/>
  <c r="I651" i="7"/>
  <c r="V651" i="7" s="1"/>
  <c r="I650" i="7"/>
  <c r="V650" i="7" s="1"/>
  <c r="I649" i="7"/>
  <c r="V649" i="7" s="1"/>
  <c r="I648" i="7"/>
  <c r="V648" i="7" s="1"/>
  <c r="I647" i="7"/>
  <c r="V647" i="7" s="1"/>
  <c r="I646" i="7"/>
  <c r="V646" i="7" s="1"/>
  <c r="I645" i="7"/>
  <c r="V645" i="7" s="1"/>
  <c r="I644" i="7"/>
  <c r="V644" i="7" s="1"/>
  <c r="I643" i="7"/>
  <c r="V643" i="7" s="1"/>
  <c r="I642" i="7"/>
  <c r="V642" i="7" s="1"/>
  <c r="I641" i="7"/>
  <c r="V641" i="7" s="1"/>
  <c r="I640" i="7"/>
  <c r="V640" i="7" s="1"/>
  <c r="I639" i="7"/>
  <c r="V639" i="7" s="1"/>
  <c r="I638" i="7"/>
  <c r="V638" i="7" s="1"/>
  <c r="I637" i="7"/>
  <c r="V637" i="7" s="1"/>
  <c r="I636" i="7"/>
  <c r="V636" i="7" s="1"/>
  <c r="I635" i="7"/>
  <c r="V635" i="7" s="1"/>
  <c r="I634" i="7"/>
  <c r="V634" i="7" s="1"/>
  <c r="I633" i="7"/>
  <c r="V633" i="7" s="1"/>
  <c r="I632" i="7"/>
  <c r="V632" i="7" s="1"/>
  <c r="I631" i="7"/>
  <c r="V631" i="7" s="1"/>
  <c r="I630" i="7"/>
  <c r="V630" i="7" s="1"/>
  <c r="I629" i="7"/>
  <c r="V629" i="7" s="1"/>
  <c r="I628" i="7"/>
  <c r="V628" i="7" s="1"/>
  <c r="I627" i="7"/>
  <c r="V627" i="7" s="1"/>
  <c r="I626" i="7"/>
  <c r="V626" i="7" s="1"/>
  <c r="I625" i="7"/>
  <c r="V625" i="7" s="1"/>
  <c r="I624" i="7"/>
  <c r="V624" i="7" s="1"/>
  <c r="I623" i="7"/>
  <c r="V623" i="7" s="1"/>
  <c r="I622" i="7"/>
  <c r="V622" i="7" s="1"/>
  <c r="I621" i="7"/>
  <c r="V621" i="7" s="1"/>
  <c r="I620" i="7"/>
  <c r="V620" i="7" s="1"/>
  <c r="I619" i="7"/>
  <c r="V619" i="7" s="1"/>
  <c r="I618" i="7"/>
  <c r="V618" i="7" s="1"/>
  <c r="I617" i="7"/>
  <c r="V617" i="7" s="1"/>
  <c r="I616" i="7"/>
  <c r="V616" i="7" s="1"/>
  <c r="I615" i="7"/>
  <c r="V615" i="7" s="1"/>
  <c r="I614" i="7"/>
  <c r="V614" i="7" s="1"/>
  <c r="I613" i="7"/>
  <c r="V613" i="7" s="1"/>
  <c r="I612" i="7"/>
  <c r="V612" i="7" s="1"/>
  <c r="I611" i="7"/>
  <c r="V611" i="7" s="1"/>
  <c r="I610" i="7"/>
  <c r="V610" i="7" s="1"/>
  <c r="I609" i="7"/>
  <c r="V609" i="7" s="1"/>
  <c r="I608" i="7"/>
  <c r="V608" i="7" s="1"/>
  <c r="I607" i="7"/>
  <c r="V607" i="7" s="1"/>
  <c r="I606" i="7"/>
  <c r="V606" i="7" s="1"/>
  <c r="I605" i="7"/>
  <c r="V605" i="7" s="1"/>
  <c r="I604" i="7"/>
  <c r="V604" i="7" s="1"/>
  <c r="I603" i="7"/>
  <c r="V603" i="7" s="1"/>
  <c r="I602" i="7"/>
  <c r="V602" i="7" s="1"/>
  <c r="I601" i="7"/>
  <c r="V601" i="7" s="1"/>
  <c r="I600" i="7"/>
  <c r="V600" i="7" s="1"/>
  <c r="I599" i="7"/>
  <c r="V599" i="7" s="1"/>
  <c r="I598" i="7"/>
  <c r="V598" i="7" s="1"/>
  <c r="I597" i="7"/>
  <c r="V597" i="7" s="1"/>
  <c r="I596" i="7"/>
  <c r="V596" i="7" s="1"/>
  <c r="I595" i="7"/>
  <c r="V595" i="7" s="1"/>
  <c r="I594" i="7"/>
  <c r="V594" i="7" s="1"/>
  <c r="I593" i="7"/>
  <c r="V593" i="7" s="1"/>
  <c r="I592" i="7"/>
  <c r="V592" i="7" s="1"/>
  <c r="I591" i="7"/>
  <c r="V591" i="7" s="1"/>
  <c r="I590" i="7"/>
  <c r="V590" i="7" s="1"/>
  <c r="I589" i="7"/>
  <c r="V589" i="7" s="1"/>
  <c r="I588" i="7"/>
  <c r="V588" i="7" s="1"/>
  <c r="I587" i="7"/>
  <c r="V587" i="7" s="1"/>
  <c r="I586" i="7"/>
  <c r="V586" i="7" s="1"/>
  <c r="I585" i="7"/>
  <c r="V585" i="7" s="1"/>
  <c r="I584" i="7"/>
  <c r="V584" i="7" s="1"/>
  <c r="I583" i="7"/>
  <c r="V583" i="7" s="1"/>
  <c r="I582" i="7"/>
  <c r="V582" i="7" s="1"/>
  <c r="I581" i="7"/>
  <c r="V581" i="7" s="1"/>
  <c r="I580" i="7"/>
  <c r="V580" i="7" s="1"/>
  <c r="I579" i="7"/>
  <c r="V579" i="7" s="1"/>
  <c r="I578" i="7"/>
  <c r="V578" i="7" s="1"/>
  <c r="I577" i="7"/>
  <c r="V577" i="7" s="1"/>
  <c r="I576" i="7"/>
  <c r="V576" i="7" s="1"/>
  <c r="I575" i="7"/>
  <c r="V575" i="7" s="1"/>
  <c r="I574" i="7"/>
  <c r="V574" i="7" s="1"/>
  <c r="I573" i="7"/>
  <c r="V573" i="7" s="1"/>
  <c r="I572" i="7"/>
  <c r="V572" i="7" s="1"/>
  <c r="I571" i="7"/>
  <c r="V571" i="7" s="1"/>
  <c r="I570" i="7"/>
  <c r="V570" i="7" s="1"/>
  <c r="I569" i="7"/>
  <c r="V569" i="7" s="1"/>
  <c r="I568" i="7"/>
  <c r="V568" i="7" s="1"/>
  <c r="I567" i="7"/>
  <c r="V567" i="7" s="1"/>
  <c r="I566" i="7"/>
  <c r="V566" i="7" s="1"/>
  <c r="I565" i="7"/>
  <c r="V565" i="7" s="1"/>
  <c r="I564" i="7"/>
  <c r="V564" i="7" s="1"/>
  <c r="I563" i="7"/>
  <c r="V563" i="7" s="1"/>
  <c r="I562" i="7"/>
  <c r="V562" i="7" s="1"/>
  <c r="I561" i="7"/>
  <c r="V561" i="7" s="1"/>
  <c r="I560" i="7"/>
  <c r="V560" i="7" s="1"/>
  <c r="I559" i="7"/>
  <c r="V559" i="7" s="1"/>
  <c r="I558" i="7"/>
  <c r="V558" i="7" s="1"/>
  <c r="I557" i="7"/>
  <c r="V557" i="7" s="1"/>
  <c r="I556" i="7"/>
  <c r="V556" i="7" s="1"/>
  <c r="I555" i="7"/>
  <c r="V555" i="7" s="1"/>
  <c r="I554" i="7"/>
  <c r="V554" i="7" s="1"/>
  <c r="I553" i="7"/>
  <c r="V553" i="7" s="1"/>
  <c r="I552" i="7"/>
  <c r="V552" i="7" s="1"/>
  <c r="I551" i="7"/>
  <c r="V551" i="7" s="1"/>
  <c r="I550" i="7"/>
  <c r="V550" i="7" s="1"/>
  <c r="I549" i="7"/>
  <c r="V549" i="7" s="1"/>
  <c r="I548" i="7"/>
  <c r="V548" i="7" s="1"/>
  <c r="I547" i="7"/>
  <c r="V547" i="7" s="1"/>
  <c r="I546" i="7"/>
  <c r="V546" i="7" s="1"/>
  <c r="I545" i="7"/>
  <c r="V545" i="7" s="1"/>
  <c r="I544" i="7"/>
  <c r="V544" i="7" s="1"/>
  <c r="I543" i="7"/>
  <c r="V543" i="7" s="1"/>
  <c r="I542" i="7"/>
  <c r="V542" i="7" s="1"/>
  <c r="I541" i="7"/>
  <c r="V541" i="7" s="1"/>
  <c r="I540" i="7"/>
  <c r="V540" i="7" s="1"/>
  <c r="I539" i="7"/>
  <c r="V539" i="7" s="1"/>
  <c r="I538" i="7"/>
  <c r="V538" i="7" s="1"/>
  <c r="I537" i="7"/>
  <c r="V537" i="7" s="1"/>
  <c r="I536" i="7"/>
  <c r="V536" i="7" s="1"/>
  <c r="I535" i="7"/>
  <c r="V535" i="7" s="1"/>
  <c r="I534" i="7"/>
  <c r="V534" i="7" s="1"/>
  <c r="I533" i="7"/>
  <c r="V533" i="7" s="1"/>
  <c r="I532" i="7"/>
  <c r="V532" i="7" s="1"/>
  <c r="I531" i="7"/>
  <c r="V531" i="7" s="1"/>
  <c r="I530" i="7"/>
  <c r="V530" i="7" s="1"/>
  <c r="I529" i="7"/>
  <c r="V529" i="7" s="1"/>
  <c r="I528" i="7"/>
  <c r="V528" i="7" s="1"/>
  <c r="I527" i="7"/>
  <c r="V527" i="7" s="1"/>
  <c r="I526" i="7"/>
  <c r="V526" i="7" s="1"/>
  <c r="I525" i="7"/>
  <c r="V525" i="7" s="1"/>
  <c r="I524" i="7"/>
  <c r="V524" i="7" s="1"/>
  <c r="I523" i="7"/>
  <c r="V523" i="7" s="1"/>
  <c r="I522" i="7"/>
  <c r="V522" i="7" s="1"/>
  <c r="I521" i="7"/>
  <c r="V521" i="7" s="1"/>
  <c r="I520" i="7"/>
  <c r="V520" i="7" s="1"/>
  <c r="I519" i="7"/>
  <c r="V519" i="7" s="1"/>
  <c r="I518" i="7"/>
  <c r="V518" i="7" s="1"/>
  <c r="I517" i="7"/>
  <c r="V517" i="7" s="1"/>
  <c r="I516" i="7"/>
  <c r="V516" i="7" s="1"/>
  <c r="I515" i="7"/>
  <c r="V515" i="7" s="1"/>
  <c r="I514" i="7"/>
  <c r="V514" i="7" s="1"/>
  <c r="I513" i="7"/>
  <c r="V513" i="7" s="1"/>
  <c r="I512" i="7"/>
  <c r="V512" i="7" s="1"/>
  <c r="I511" i="7"/>
  <c r="V511" i="7" s="1"/>
  <c r="I510" i="7"/>
  <c r="V510" i="7" s="1"/>
  <c r="I509" i="7"/>
  <c r="V509" i="7" s="1"/>
  <c r="I508" i="7"/>
  <c r="V508" i="7" s="1"/>
  <c r="I507" i="7"/>
  <c r="V507" i="7" s="1"/>
  <c r="I506" i="7"/>
  <c r="V506" i="7" s="1"/>
  <c r="I505" i="7"/>
  <c r="V505" i="7" s="1"/>
  <c r="I504" i="7"/>
  <c r="V504" i="7" s="1"/>
  <c r="I503" i="7"/>
  <c r="V503" i="7" s="1"/>
  <c r="I502" i="7"/>
  <c r="V502" i="7" s="1"/>
  <c r="I501" i="7"/>
  <c r="V501" i="7" s="1"/>
  <c r="I500" i="7"/>
  <c r="V500" i="7" s="1"/>
  <c r="I499" i="7"/>
  <c r="V499" i="7" s="1"/>
  <c r="I498" i="7"/>
  <c r="V498" i="7" s="1"/>
  <c r="I497" i="7"/>
  <c r="V497" i="7" s="1"/>
  <c r="I496" i="7"/>
  <c r="V496" i="7" s="1"/>
  <c r="I495" i="7"/>
  <c r="V495" i="7" s="1"/>
  <c r="I494" i="7"/>
  <c r="V494" i="7" s="1"/>
  <c r="I493" i="7"/>
  <c r="V493" i="7" s="1"/>
  <c r="I492" i="7"/>
  <c r="V492" i="7" s="1"/>
  <c r="I491" i="7"/>
  <c r="V491" i="7" s="1"/>
  <c r="I490" i="7"/>
  <c r="V490" i="7" s="1"/>
  <c r="I489" i="7"/>
  <c r="V489" i="7" s="1"/>
  <c r="I488" i="7"/>
  <c r="V488" i="7" s="1"/>
  <c r="I487" i="7"/>
  <c r="V487" i="7" s="1"/>
  <c r="I486" i="7"/>
  <c r="V486" i="7" s="1"/>
  <c r="I485" i="7"/>
  <c r="V485" i="7" s="1"/>
  <c r="I484" i="7"/>
  <c r="V484" i="7" s="1"/>
  <c r="I483" i="7"/>
  <c r="V483" i="7" s="1"/>
  <c r="I482" i="7"/>
  <c r="V482" i="7" s="1"/>
  <c r="I481" i="7"/>
  <c r="V481" i="7" s="1"/>
  <c r="I480" i="7"/>
  <c r="V480" i="7" s="1"/>
  <c r="I479" i="7"/>
  <c r="V479" i="7" s="1"/>
  <c r="I478" i="7"/>
  <c r="V478" i="7" s="1"/>
  <c r="I477" i="7"/>
  <c r="V477" i="7" s="1"/>
  <c r="I476" i="7"/>
  <c r="V476" i="7" s="1"/>
  <c r="I475" i="7"/>
  <c r="V475" i="7" s="1"/>
  <c r="I474" i="7"/>
  <c r="V474" i="7" s="1"/>
  <c r="I473" i="7"/>
  <c r="V473" i="7" s="1"/>
  <c r="I472" i="7"/>
  <c r="V472" i="7" s="1"/>
  <c r="I471" i="7"/>
  <c r="V471" i="7" s="1"/>
  <c r="I470" i="7"/>
  <c r="V470" i="7" s="1"/>
  <c r="I469" i="7"/>
  <c r="V469" i="7" s="1"/>
  <c r="I468" i="7"/>
  <c r="V468" i="7" s="1"/>
  <c r="I467" i="7"/>
  <c r="V467" i="7" s="1"/>
  <c r="I466" i="7"/>
  <c r="V466" i="7" s="1"/>
  <c r="I465" i="7"/>
  <c r="V465" i="7" s="1"/>
  <c r="I464" i="7"/>
  <c r="V464" i="7" s="1"/>
  <c r="I463" i="7"/>
  <c r="V463" i="7" s="1"/>
  <c r="I462" i="7"/>
  <c r="V462" i="7" s="1"/>
  <c r="I461" i="7"/>
  <c r="V461" i="7" s="1"/>
  <c r="I460" i="7"/>
  <c r="V460" i="7" s="1"/>
  <c r="I459" i="7"/>
  <c r="V459" i="7" s="1"/>
  <c r="I458" i="7"/>
  <c r="V458" i="7" s="1"/>
  <c r="I457" i="7"/>
  <c r="V457" i="7" s="1"/>
  <c r="I456" i="7"/>
  <c r="V456" i="7" s="1"/>
  <c r="I455" i="7"/>
  <c r="V455" i="7" s="1"/>
  <c r="I454" i="7"/>
  <c r="V454" i="7" s="1"/>
  <c r="I453" i="7"/>
  <c r="V453" i="7" s="1"/>
  <c r="I452" i="7"/>
  <c r="V452" i="7" s="1"/>
  <c r="I451" i="7"/>
  <c r="V451" i="7" s="1"/>
  <c r="I450" i="7"/>
  <c r="V450" i="7" s="1"/>
  <c r="I449" i="7"/>
  <c r="V449" i="7" s="1"/>
  <c r="I448" i="7"/>
  <c r="V448" i="7" s="1"/>
  <c r="I447" i="7"/>
  <c r="V447" i="7" s="1"/>
  <c r="I446" i="7"/>
  <c r="V446" i="7" s="1"/>
  <c r="I445" i="7"/>
  <c r="V445" i="7" s="1"/>
  <c r="I444" i="7"/>
  <c r="V444" i="7" s="1"/>
  <c r="I443" i="7"/>
  <c r="V443" i="7" s="1"/>
  <c r="I442" i="7"/>
  <c r="V442" i="7" s="1"/>
  <c r="I441" i="7"/>
  <c r="V441" i="7" s="1"/>
  <c r="I440" i="7"/>
  <c r="V440" i="7" s="1"/>
  <c r="I439" i="7"/>
  <c r="V439" i="7" s="1"/>
  <c r="I438" i="7"/>
  <c r="V438" i="7" s="1"/>
  <c r="I437" i="7"/>
  <c r="V437" i="7" s="1"/>
  <c r="I436" i="7"/>
  <c r="V436" i="7" s="1"/>
  <c r="I435" i="7"/>
  <c r="V435" i="7" s="1"/>
  <c r="I434" i="7"/>
  <c r="V434" i="7" s="1"/>
  <c r="I433" i="7"/>
  <c r="V433" i="7" s="1"/>
  <c r="I432" i="7"/>
  <c r="V432" i="7" s="1"/>
  <c r="I431" i="7"/>
  <c r="V431" i="7" s="1"/>
  <c r="I430" i="7"/>
  <c r="V430" i="7" s="1"/>
  <c r="I429" i="7"/>
  <c r="V429" i="7" s="1"/>
  <c r="I428" i="7"/>
  <c r="V428" i="7" s="1"/>
  <c r="I427" i="7"/>
  <c r="V427" i="7" s="1"/>
  <c r="I426" i="7"/>
  <c r="V426" i="7" s="1"/>
  <c r="I425" i="7"/>
  <c r="V425" i="7" s="1"/>
  <c r="I424" i="7"/>
  <c r="V424" i="7" s="1"/>
  <c r="I423" i="7"/>
  <c r="V423" i="7" s="1"/>
  <c r="I422" i="7"/>
  <c r="V422" i="7" s="1"/>
  <c r="I421" i="7"/>
  <c r="V421" i="7" s="1"/>
  <c r="I420" i="7"/>
  <c r="V420" i="7" s="1"/>
  <c r="I419" i="7"/>
  <c r="V419" i="7" s="1"/>
  <c r="I418" i="7"/>
  <c r="V418" i="7" s="1"/>
  <c r="I417" i="7"/>
  <c r="V417" i="7" s="1"/>
  <c r="I416" i="7"/>
  <c r="V416" i="7" s="1"/>
  <c r="I415" i="7"/>
  <c r="V415" i="7" s="1"/>
  <c r="I414" i="7"/>
  <c r="V414" i="7" s="1"/>
  <c r="I413" i="7"/>
  <c r="V413" i="7" s="1"/>
  <c r="I412" i="7"/>
  <c r="V412" i="7" s="1"/>
  <c r="I411" i="7"/>
  <c r="V411" i="7" s="1"/>
  <c r="I410" i="7"/>
  <c r="V410" i="7" s="1"/>
  <c r="I409" i="7"/>
  <c r="V409" i="7" s="1"/>
  <c r="I408" i="7"/>
  <c r="V408" i="7" s="1"/>
  <c r="I407" i="7"/>
  <c r="V407" i="7" s="1"/>
  <c r="I406" i="7"/>
  <c r="V406" i="7" s="1"/>
  <c r="I405" i="7"/>
  <c r="V405" i="7" s="1"/>
  <c r="I404" i="7"/>
  <c r="V404" i="7" s="1"/>
  <c r="I403" i="7"/>
  <c r="V403" i="7" s="1"/>
  <c r="I402" i="7"/>
  <c r="V402" i="7" s="1"/>
  <c r="I401" i="7"/>
  <c r="V401" i="7" s="1"/>
  <c r="I400" i="7"/>
  <c r="V400" i="7" s="1"/>
  <c r="I399" i="7"/>
  <c r="V399" i="7" s="1"/>
  <c r="I398" i="7"/>
  <c r="V398" i="7" s="1"/>
  <c r="I397" i="7"/>
  <c r="V397" i="7" s="1"/>
  <c r="I396" i="7"/>
  <c r="V396" i="7" s="1"/>
  <c r="I395" i="7"/>
  <c r="V395" i="7" s="1"/>
  <c r="I394" i="7"/>
  <c r="V394" i="7" s="1"/>
  <c r="I393" i="7"/>
  <c r="V393" i="7" s="1"/>
  <c r="I392" i="7"/>
  <c r="V392" i="7" s="1"/>
  <c r="I391" i="7"/>
  <c r="V391" i="7" s="1"/>
  <c r="I390" i="7"/>
  <c r="V390" i="7" s="1"/>
  <c r="I389" i="7"/>
  <c r="V389" i="7" s="1"/>
  <c r="I388" i="7"/>
  <c r="V388" i="7" s="1"/>
  <c r="I387" i="7"/>
  <c r="V387" i="7" s="1"/>
  <c r="I386" i="7"/>
  <c r="V386" i="7" s="1"/>
  <c r="I385" i="7"/>
  <c r="V385" i="7" s="1"/>
  <c r="I384" i="7"/>
  <c r="V384" i="7" s="1"/>
  <c r="I383" i="7"/>
  <c r="V383" i="7" s="1"/>
  <c r="I382" i="7"/>
  <c r="V382" i="7" s="1"/>
  <c r="I381" i="7"/>
  <c r="V381" i="7" s="1"/>
  <c r="I380" i="7"/>
  <c r="V380" i="7" s="1"/>
  <c r="I379" i="7"/>
  <c r="V379" i="7" s="1"/>
  <c r="I378" i="7"/>
  <c r="V378" i="7" s="1"/>
  <c r="I377" i="7"/>
  <c r="V377" i="7" s="1"/>
  <c r="I376" i="7"/>
  <c r="V376" i="7" s="1"/>
  <c r="I375" i="7"/>
  <c r="V375" i="7" s="1"/>
  <c r="I374" i="7"/>
  <c r="V374" i="7" s="1"/>
  <c r="I373" i="7"/>
  <c r="V373" i="7" s="1"/>
  <c r="I372" i="7"/>
  <c r="V372" i="7" s="1"/>
  <c r="I371" i="7"/>
  <c r="V371" i="7" s="1"/>
  <c r="I370" i="7"/>
  <c r="V370" i="7" s="1"/>
  <c r="I369" i="7"/>
  <c r="V369" i="7" s="1"/>
  <c r="I368" i="7"/>
  <c r="V368" i="7" s="1"/>
  <c r="I367" i="7"/>
  <c r="V367" i="7" s="1"/>
  <c r="I366" i="7"/>
  <c r="V366" i="7" s="1"/>
  <c r="I365" i="7"/>
  <c r="V365" i="7" s="1"/>
  <c r="I364" i="7"/>
  <c r="V364" i="7" s="1"/>
  <c r="I363" i="7"/>
  <c r="V363" i="7" s="1"/>
  <c r="I362" i="7"/>
  <c r="V362" i="7" s="1"/>
  <c r="I361" i="7"/>
  <c r="V361" i="7" s="1"/>
  <c r="I360" i="7"/>
  <c r="V360" i="7" s="1"/>
  <c r="I359" i="7"/>
  <c r="V359" i="7" s="1"/>
  <c r="I358" i="7"/>
  <c r="V358" i="7" s="1"/>
  <c r="I357" i="7"/>
  <c r="V357" i="7" s="1"/>
  <c r="I356" i="7"/>
  <c r="V356" i="7" s="1"/>
  <c r="I355" i="7"/>
  <c r="V355" i="7" s="1"/>
  <c r="I354" i="7"/>
  <c r="V354" i="7" s="1"/>
  <c r="I353" i="7"/>
  <c r="V353" i="7" s="1"/>
  <c r="I352" i="7"/>
  <c r="V352" i="7" s="1"/>
  <c r="I351" i="7"/>
  <c r="V351" i="7" s="1"/>
  <c r="I350" i="7"/>
  <c r="V350" i="7" s="1"/>
  <c r="I349" i="7"/>
  <c r="V349" i="7" s="1"/>
  <c r="I348" i="7"/>
  <c r="V348" i="7" s="1"/>
  <c r="I347" i="7"/>
  <c r="V347" i="7" s="1"/>
  <c r="I346" i="7"/>
  <c r="V346" i="7" s="1"/>
  <c r="I345" i="7"/>
  <c r="V345" i="7" s="1"/>
  <c r="I344" i="7"/>
  <c r="V344" i="7" s="1"/>
  <c r="I343" i="7"/>
  <c r="V343" i="7" s="1"/>
  <c r="I342" i="7"/>
  <c r="V342" i="7" s="1"/>
  <c r="I341" i="7"/>
  <c r="V341" i="7" s="1"/>
  <c r="I340" i="7"/>
  <c r="V340" i="7" s="1"/>
  <c r="I339" i="7"/>
  <c r="V339" i="7" s="1"/>
  <c r="I338" i="7"/>
  <c r="V338" i="7" s="1"/>
  <c r="I337" i="7"/>
  <c r="V337" i="7" s="1"/>
  <c r="I336" i="7"/>
  <c r="V336" i="7" s="1"/>
  <c r="I335" i="7"/>
  <c r="V335" i="7" s="1"/>
  <c r="I334" i="7"/>
  <c r="V334" i="7" s="1"/>
  <c r="I333" i="7"/>
  <c r="V333" i="7" s="1"/>
  <c r="I332" i="7"/>
  <c r="V332" i="7" s="1"/>
  <c r="I331" i="7"/>
  <c r="V331" i="7" s="1"/>
  <c r="I330" i="7"/>
  <c r="V330" i="7" s="1"/>
  <c r="I329" i="7"/>
  <c r="V329" i="7" s="1"/>
  <c r="I328" i="7"/>
  <c r="V328" i="7" s="1"/>
  <c r="I327" i="7"/>
  <c r="V327" i="7" s="1"/>
  <c r="I326" i="7"/>
  <c r="V326" i="7" s="1"/>
  <c r="I325" i="7"/>
  <c r="V325" i="7" s="1"/>
  <c r="I324" i="7"/>
  <c r="V324" i="7" s="1"/>
  <c r="I323" i="7"/>
  <c r="V323" i="7" s="1"/>
  <c r="I322" i="7"/>
  <c r="V322" i="7" s="1"/>
  <c r="I321" i="7"/>
  <c r="V321" i="7" s="1"/>
  <c r="I320" i="7"/>
  <c r="V320" i="7" s="1"/>
  <c r="I319" i="7"/>
  <c r="V319" i="7" s="1"/>
  <c r="I318" i="7"/>
  <c r="V318" i="7" s="1"/>
  <c r="I317" i="7"/>
  <c r="V317" i="7" s="1"/>
  <c r="I316" i="7"/>
  <c r="V316" i="7" s="1"/>
  <c r="I315" i="7"/>
  <c r="V315" i="7" s="1"/>
  <c r="I314" i="7"/>
  <c r="V314" i="7" s="1"/>
  <c r="I313" i="7"/>
  <c r="V313" i="7" s="1"/>
  <c r="I312" i="7"/>
  <c r="V312" i="7" s="1"/>
  <c r="I311" i="7"/>
  <c r="V311" i="7" s="1"/>
  <c r="I310" i="7"/>
  <c r="V310" i="7" s="1"/>
  <c r="I309" i="7"/>
  <c r="V309" i="7" s="1"/>
  <c r="I308" i="7"/>
  <c r="V308" i="7" s="1"/>
  <c r="I307" i="7"/>
  <c r="V307" i="7" s="1"/>
  <c r="I306" i="7"/>
  <c r="V306" i="7" s="1"/>
  <c r="I305" i="7"/>
  <c r="V305" i="7" s="1"/>
  <c r="I304" i="7"/>
  <c r="V304" i="7" s="1"/>
  <c r="I303" i="7"/>
  <c r="V303" i="7" s="1"/>
  <c r="I302" i="7"/>
  <c r="V302" i="7" s="1"/>
  <c r="I301" i="7"/>
  <c r="V301" i="7" s="1"/>
  <c r="I300" i="7"/>
  <c r="V300" i="7" s="1"/>
  <c r="I299" i="7"/>
  <c r="V299" i="7" s="1"/>
  <c r="I298" i="7"/>
  <c r="V298" i="7" s="1"/>
  <c r="I297" i="7"/>
  <c r="V297" i="7" s="1"/>
  <c r="I296" i="7"/>
  <c r="V296" i="7" s="1"/>
  <c r="I295" i="7"/>
  <c r="V295" i="7" s="1"/>
  <c r="I294" i="7"/>
  <c r="V294" i="7" s="1"/>
  <c r="I293" i="7"/>
  <c r="V293" i="7" s="1"/>
  <c r="I292" i="7"/>
  <c r="V292" i="7" s="1"/>
  <c r="I291" i="7"/>
  <c r="V291" i="7" s="1"/>
  <c r="I290" i="7"/>
  <c r="V290" i="7" s="1"/>
  <c r="I289" i="7"/>
  <c r="V289" i="7" s="1"/>
  <c r="I288" i="7"/>
  <c r="V288" i="7" s="1"/>
  <c r="I287" i="7"/>
  <c r="V287" i="7" s="1"/>
  <c r="I286" i="7"/>
  <c r="V286" i="7" s="1"/>
  <c r="I285" i="7"/>
  <c r="V285" i="7" s="1"/>
  <c r="I284" i="7"/>
  <c r="V284" i="7" s="1"/>
  <c r="I283" i="7"/>
  <c r="V283" i="7" s="1"/>
  <c r="I282" i="7"/>
  <c r="V282" i="7" s="1"/>
  <c r="I281" i="7"/>
  <c r="V281" i="7" s="1"/>
  <c r="I280" i="7"/>
  <c r="V280" i="7" s="1"/>
  <c r="I279" i="7"/>
  <c r="V279" i="7" s="1"/>
  <c r="I278" i="7"/>
  <c r="V278" i="7" s="1"/>
  <c r="I277" i="7"/>
  <c r="V277" i="7" s="1"/>
  <c r="I276" i="7"/>
  <c r="V276" i="7" s="1"/>
  <c r="I275" i="7"/>
  <c r="V275" i="7" s="1"/>
  <c r="I274" i="7"/>
  <c r="V274" i="7" s="1"/>
  <c r="I273" i="7"/>
  <c r="V273" i="7" s="1"/>
  <c r="I272" i="7"/>
  <c r="V272" i="7" s="1"/>
  <c r="I271" i="7"/>
  <c r="V271" i="7" s="1"/>
  <c r="I270" i="7"/>
  <c r="V270" i="7" s="1"/>
  <c r="I269" i="7"/>
  <c r="V269" i="7" s="1"/>
  <c r="I268" i="7"/>
  <c r="V268" i="7" s="1"/>
  <c r="I267" i="7"/>
  <c r="V267" i="7" s="1"/>
  <c r="I266" i="7"/>
  <c r="V266" i="7" s="1"/>
  <c r="I265" i="7"/>
  <c r="V265" i="7" s="1"/>
  <c r="I264" i="7"/>
  <c r="V264" i="7" s="1"/>
  <c r="I263" i="7"/>
  <c r="V263" i="7" s="1"/>
  <c r="I262" i="7"/>
  <c r="V262" i="7" s="1"/>
  <c r="I261" i="7"/>
  <c r="V261" i="7" s="1"/>
  <c r="I260" i="7"/>
  <c r="V260" i="7" s="1"/>
  <c r="I259" i="7"/>
  <c r="V259" i="7" s="1"/>
  <c r="I258" i="7"/>
  <c r="V258" i="7" s="1"/>
  <c r="I257" i="7"/>
  <c r="V257" i="7" s="1"/>
  <c r="I256" i="7"/>
  <c r="V256" i="7" s="1"/>
  <c r="I255" i="7"/>
  <c r="V255" i="7" s="1"/>
  <c r="I254" i="7"/>
  <c r="V254" i="7" s="1"/>
  <c r="I253" i="7"/>
  <c r="V253" i="7" s="1"/>
  <c r="I252" i="7"/>
  <c r="V252" i="7" s="1"/>
  <c r="I251" i="7"/>
  <c r="V251" i="7" s="1"/>
  <c r="I250" i="7"/>
  <c r="V250" i="7" s="1"/>
  <c r="I249" i="7"/>
  <c r="V249" i="7" s="1"/>
  <c r="I248" i="7"/>
  <c r="V248" i="7" s="1"/>
  <c r="I247" i="7"/>
  <c r="V247" i="7" s="1"/>
  <c r="I246" i="7"/>
  <c r="V246" i="7" s="1"/>
  <c r="I245" i="7"/>
  <c r="V245" i="7" s="1"/>
  <c r="I244" i="7"/>
  <c r="V244" i="7" s="1"/>
  <c r="I243" i="7"/>
  <c r="V243" i="7" s="1"/>
  <c r="I242" i="7"/>
  <c r="V242" i="7" s="1"/>
  <c r="I241" i="7"/>
  <c r="V241" i="7" s="1"/>
  <c r="I240" i="7"/>
  <c r="V240" i="7" s="1"/>
  <c r="I239" i="7"/>
  <c r="V239" i="7" s="1"/>
  <c r="I238" i="7"/>
  <c r="V238" i="7" s="1"/>
  <c r="I237" i="7"/>
  <c r="V237" i="7" s="1"/>
  <c r="I236" i="7"/>
  <c r="V236" i="7" s="1"/>
  <c r="I235" i="7"/>
  <c r="V235" i="7" s="1"/>
  <c r="I234" i="7"/>
  <c r="V234" i="7" s="1"/>
  <c r="I233" i="7"/>
  <c r="V233" i="7" s="1"/>
  <c r="I232" i="7"/>
  <c r="V232" i="7" s="1"/>
  <c r="I231" i="7"/>
  <c r="V231" i="7" s="1"/>
  <c r="I230" i="7"/>
  <c r="V230" i="7" s="1"/>
  <c r="I229" i="7"/>
  <c r="V229" i="7" s="1"/>
  <c r="I228" i="7"/>
  <c r="V228" i="7" s="1"/>
  <c r="I227" i="7"/>
  <c r="V227" i="7" s="1"/>
  <c r="I226" i="7"/>
  <c r="V226" i="7" s="1"/>
  <c r="I225" i="7"/>
  <c r="V225" i="7" s="1"/>
  <c r="I224" i="7"/>
  <c r="V224" i="7" s="1"/>
  <c r="I223" i="7"/>
  <c r="V223" i="7" s="1"/>
  <c r="I222" i="7"/>
  <c r="V222" i="7" s="1"/>
  <c r="I221" i="7"/>
  <c r="V221" i="7" s="1"/>
  <c r="I220" i="7"/>
  <c r="V220" i="7" s="1"/>
  <c r="I219" i="7"/>
  <c r="V219" i="7" s="1"/>
  <c r="I218" i="7"/>
  <c r="V218" i="7" s="1"/>
  <c r="I217" i="7"/>
  <c r="V217" i="7" s="1"/>
  <c r="I216" i="7"/>
  <c r="V216" i="7" s="1"/>
  <c r="I215" i="7"/>
  <c r="V215" i="7" s="1"/>
  <c r="I214" i="7"/>
  <c r="V214" i="7" s="1"/>
  <c r="I213" i="7"/>
  <c r="V213" i="7" s="1"/>
  <c r="I212" i="7"/>
  <c r="V212" i="7" s="1"/>
  <c r="I211" i="7"/>
  <c r="V211" i="7" s="1"/>
  <c r="I210" i="7"/>
  <c r="V210" i="7" s="1"/>
  <c r="I209" i="7"/>
  <c r="V209" i="7" s="1"/>
  <c r="I208" i="7"/>
  <c r="V208" i="7" s="1"/>
  <c r="I207" i="7"/>
  <c r="V207" i="7" s="1"/>
  <c r="I206" i="7"/>
  <c r="V206" i="7" s="1"/>
  <c r="I205" i="7"/>
  <c r="V205" i="7" s="1"/>
  <c r="I204" i="7"/>
  <c r="V204" i="7" s="1"/>
  <c r="I203" i="7"/>
  <c r="V203" i="7" s="1"/>
  <c r="I202" i="7"/>
  <c r="V202" i="7" s="1"/>
  <c r="I201" i="7"/>
  <c r="V201" i="7" s="1"/>
  <c r="I200" i="7"/>
  <c r="V200" i="7" s="1"/>
  <c r="I199" i="7"/>
  <c r="V199" i="7" s="1"/>
  <c r="I198" i="7"/>
  <c r="V198" i="7" s="1"/>
  <c r="I197" i="7"/>
  <c r="V197" i="7" s="1"/>
  <c r="I196" i="7"/>
  <c r="V196" i="7" s="1"/>
  <c r="I195" i="7"/>
  <c r="V195" i="7" s="1"/>
  <c r="I194" i="7"/>
  <c r="V194" i="7" s="1"/>
  <c r="I193" i="7"/>
  <c r="V193" i="7" s="1"/>
  <c r="I192" i="7"/>
  <c r="V192" i="7" s="1"/>
  <c r="I191" i="7"/>
  <c r="V191" i="7" s="1"/>
  <c r="I190" i="7"/>
  <c r="V190" i="7" s="1"/>
  <c r="I189" i="7"/>
  <c r="V189" i="7" s="1"/>
  <c r="I188" i="7"/>
  <c r="V188" i="7" s="1"/>
  <c r="I187" i="7"/>
  <c r="V187" i="7" s="1"/>
  <c r="I186" i="7"/>
  <c r="V186" i="7" s="1"/>
  <c r="I185" i="7"/>
  <c r="V185" i="7" s="1"/>
  <c r="I184" i="7"/>
  <c r="V184" i="7" s="1"/>
  <c r="I183" i="7"/>
  <c r="V183" i="7" s="1"/>
  <c r="I182" i="7"/>
  <c r="V182" i="7" s="1"/>
  <c r="I181" i="7"/>
  <c r="V181" i="7" s="1"/>
  <c r="I180" i="7"/>
  <c r="V180" i="7" s="1"/>
  <c r="I179" i="7"/>
  <c r="V179" i="7" s="1"/>
  <c r="I178" i="7"/>
  <c r="V178" i="7" s="1"/>
  <c r="I177" i="7"/>
  <c r="V177" i="7" s="1"/>
  <c r="I176" i="7"/>
  <c r="V176" i="7" s="1"/>
  <c r="I175" i="7"/>
  <c r="V175" i="7" s="1"/>
  <c r="I174" i="7"/>
  <c r="V174" i="7" s="1"/>
  <c r="I173" i="7"/>
  <c r="V173" i="7" s="1"/>
  <c r="I172" i="7"/>
  <c r="V172" i="7" s="1"/>
  <c r="I171" i="7"/>
  <c r="V171" i="7" s="1"/>
  <c r="I170" i="7"/>
  <c r="V170" i="7" s="1"/>
  <c r="I169" i="7"/>
  <c r="V169" i="7" s="1"/>
  <c r="I168" i="7"/>
  <c r="V168" i="7" s="1"/>
  <c r="I167" i="7"/>
  <c r="V167" i="7" s="1"/>
  <c r="I166" i="7"/>
  <c r="V166" i="7" s="1"/>
  <c r="I165" i="7"/>
  <c r="V165" i="7" s="1"/>
  <c r="I164" i="7"/>
  <c r="V164" i="7" s="1"/>
  <c r="I163" i="7"/>
  <c r="V163" i="7" s="1"/>
  <c r="I162" i="7"/>
  <c r="V162" i="7" s="1"/>
  <c r="I161" i="7"/>
  <c r="V161" i="7" s="1"/>
  <c r="I160" i="7"/>
  <c r="V160" i="7" s="1"/>
  <c r="I159" i="7"/>
  <c r="V159" i="7" s="1"/>
  <c r="I158" i="7"/>
  <c r="V158" i="7" s="1"/>
  <c r="I157" i="7"/>
  <c r="V157" i="7" s="1"/>
  <c r="I156" i="7"/>
  <c r="V156" i="7" s="1"/>
  <c r="I155" i="7"/>
  <c r="V155" i="7" s="1"/>
  <c r="I154" i="7"/>
  <c r="V154" i="7" s="1"/>
  <c r="I153" i="7"/>
  <c r="V153" i="7" s="1"/>
  <c r="I152" i="7"/>
  <c r="V152" i="7" s="1"/>
  <c r="I151" i="7"/>
  <c r="V151" i="7" s="1"/>
  <c r="I150" i="7"/>
  <c r="V150" i="7" s="1"/>
  <c r="I149" i="7"/>
  <c r="V149" i="7" s="1"/>
  <c r="I148" i="7"/>
  <c r="V148" i="7" s="1"/>
  <c r="I147" i="7"/>
  <c r="V147" i="7" s="1"/>
  <c r="I146" i="7"/>
  <c r="V146" i="7" s="1"/>
  <c r="I145" i="7"/>
  <c r="V145" i="7" s="1"/>
  <c r="I144" i="7"/>
  <c r="V144" i="7" s="1"/>
  <c r="I143" i="7"/>
  <c r="V143" i="7" s="1"/>
  <c r="I142" i="7"/>
  <c r="V142" i="7" s="1"/>
  <c r="I141" i="7"/>
  <c r="V141" i="7" s="1"/>
  <c r="I140" i="7"/>
  <c r="V140" i="7" s="1"/>
  <c r="I139" i="7"/>
  <c r="V139" i="7" s="1"/>
  <c r="I138" i="7"/>
  <c r="V138" i="7" s="1"/>
  <c r="I137" i="7"/>
  <c r="V137" i="7" s="1"/>
  <c r="I136" i="7"/>
  <c r="V136" i="7" s="1"/>
  <c r="I135" i="7"/>
  <c r="V135" i="7" s="1"/>
  <c r="I134" i="7"/>
  <c r="V134" i="7" s="1"/>
  <c r="I133" i="7"/>
  <c r="V133" i="7" s="1"/>
  <c r="I132" i="7"/>
  <c r="V132" i="7" s="1"/>
  <c r="I131" i="7"/>
  <c r="V131" i="7" s="1"/>
  <c r="I130" i="7"/>
  <c r="V130" i="7" s="1"/>
  <c r="I129" i="7"/>
  <c r="V129" i="7" s="1"/>
  <c r="I128" i="7"/>
  <c r="V128" i="7" s="1"/>
  <c r="I127" i="7"/>
  <c r="V127" i="7" s="1"/>
  <c r="I126" i="7"/>
  <c r="V126" i="7" s="1"/>
  <c r="I125" i="7"/>
  <c r="V125" i="7" s="1"/>
  <c r="I124" i="7"/>
  <c r="V124" i="7" s="1"/>
  <c r="I123" i="7"/>
  <c r="V123" i="7" s="1"/>
  <c r="I122" i="7"/>
  <c r="V122" i="7" s="1"/>
  <c r="I121" i="7"/>
  <c r="V121" i="7" s="1"/>
  <c r="I120" i="7"/>
  <c r="V120" i="7" s="1"/>
  <c r="I119" i="7"/>
  <c r="V119" i="7" s="1"/>
  <c r="I118" i="7"/>
  <c r="V118" i="7" s="1"/>
  <c r="I117" i="7"/>
  <c r="V117" i="7" s="1"/>
  <c r="I116" i="7"/>
  <c r="V116" i="7" s="1"/>
  <c r="I115" i="7"/>
  <c r="V115" i="7" s="1"/>
  <c r="I114" i="7"/>
  <c r="V114" i="7" s="1"/>
  <c r="I113" i="7"/>
  <c r="V113" i="7" s="1"/>
  <c r="I112" i="7"/>
  <c r="V112" i="7" s="1"/>
  <c r="I111" i="7"/>
  <c r="V111" i="7" s="1"/>
  <c r="I110" i="7"/>
  <c r="V110" i="7" s="1"/>
  <c r="I109" i="7"/>
  <c r="V109" i="7" s="1"/>
  <c r="I108" i="7"/>
  <c r="V108" i="7" s="1"/>
  <c r="I107" i="7"/>
  <c r="V107" i="7" s="1"/>
  <c r="I106" i="7"/>
  <c r="V106" i="7" s="1"/>
  <c r="I105" i="7"/>
  <c r="V105" i="7" s="1"/>
  <c r="I104" i="7"/>
  <c r="V104" i="7" s="1"/>
  <c r="I103" i="7"/>
  <c r="V103" i="7" s="1"/>
  <c r="I102" i="7"/>
  <c r="V102" i="7" s="1"/>
  <c r="I101" i="7"/>
  <c r="V101" i="7" s="1"/>
  <c r="I100" i="7"/>
  <c r="V100" i="7" s="1"/>
  <c r="I99" i="7"/>
  <c r="V99" i="7" s="1"/>
  <c r="I98" i="7"/>
  <c r="V98" i="7" s="1"/>
  <c r="I97" i="7"/>
  <c r="V97" i="7" s="1"/>
  <c r="I96" i="7"/>
  <c r="V96" i="7" s="1"/>
  <c r="I95" i="7"/>
  <c r="V95" i="7" s="1"/>
  <c r="I94" i="7"/>
  <c r="V94" i="7" s="1"/>
  <c r="I93" i="7"/>
  <c r="V93" i="7" s="1"/>
  <c r="I92" i="7"/>
  <c r="V92" i="7" s="1"/>
  <c r="I91" i="7"/>
  <c r="V91" i="7" s="1"/>
  <c r="I90" i="7"/>
  <c r="V90" i="7" s="1"/>
  <c r="I89" i="7"/>
  <c r="V89" i="7" s="1"/>
  <c r="I88" i="7"/>
  <c r="V88" i="7" s="1"/>
  <c r="I87" i="7"/>
  <c r="V87" i="7" s="1"/>
  <c r="I86" i="7"/>
  <c r="V86" i="7" s="1"/>
  <c r="I85" i="7"/>
  <c r="V85" i="7" s="1"/>
  <c r="I84" i="7"/>
  <c r="V84" i="7" s="1"/>
  <c r="I83" i="7"/>
  <c r="V83" i="7" s="1"/>
  <c r="I82" i="7"/>
  <c r="V82" i="7" s="1"/>
  <c r="I81" i="7"/>
  <c r="V81" i="7" s="1"/>
  <c r="I80" i="7"/>
  <c r="V80" i="7" s="1"/>
  <c r="I79" i="7"/>
  <c r="V79" i="7" s="1"/>
  <c r="I78" i="7"/>
  <c r="V78" i="7" s="1"/>
  <c r="I77" i="7"/>
  <c r="V77" i="7" s="1"/>
  <c r="I76" i="7"/>
  <c r="V76" i="7" s="1"/>
  <c r="I75" i="7"/>
  <c r="V75" i="7" s="1"/>
  <c r="I74" i="7"/>
  <c r="V74" i="7" s="1"/>
  <c r="I73" i="7"/>
  <c r="V73" i="7" s="1"/>
  <c r="I72" i="7"/>
  <c r="V72" i="7" s="1"/>
  <c r="I71" i="7"/>
  <c r="V71" i="7" s="1"/>
  <c r="I70" i="7"/>
  <c r="V70" i="7" s="1"/>
  <c r="I69" i="7"/>
  <c r="V69" i="7" s="1"/>
  <c r="I68" i="7"/>
  <c r="V68" i="7" s="1"/>
  <c r="I67" i="7"/>
  <c r="V67" i="7" s="1"/>
  <c r="I66" i="7"/>
  <c r="V66" i="7" s="1"/>
  <c r="I65" i="7"/>
  <c r="V65" i="7" s="1"/>
  <c r="I64" i="7"/>
  <c r="V64" i="7" s="1"/>
  <c r="I63" i="7"/>
  <c r="V63" i="7" s="1"/>
  <c r="I62" i="7"/>
  <c r="V62" i="7" s="1"/>
  <c r="I61" i="7"/>
  <c r="V61" i="7" s="1"/>
  <c r="I60" i="7"/>
  <c r="V60" i="7" s="1"/>
  <c r="I59" i="7"/>
  <c r="V59" i="7" s="1"/>
  <c r="I58" i="7"/>
  <c r="V58" i="7" s="1"/>
  <c r="I57" i="7"/>
  <c r="V57" i="7" s="1"/>
  <c r="I56" i="7"/>
  <c r="V56" i="7" s="1"/>
  <c r="I55" i="7"/>
  <c r="V55" i="7" s="1"/>
  <c r="I54" i="7"/>
  <c r="V54" i="7" s="1"/>
  <c r="I53" i="7"/>
  <c r="V53" i="7" s="1"/>
  <c r="I52" i="7"/>
  <c r="V52" i="7" s="1"/>
  <c r="I51" i="7"/>
  <c r="V51" i="7" s="1"/>
  <c r="I50" i="7"/>
  <c r="V50" i="7" s="1"/>
  <c r="I49" i="7"/>
  <c r="V49" i="7" s="1"/>
  <c r="I48" i="7"/>
  <c r="V48" i="7" s="1"/>
  <c r="I47" i="7"/>
  <c r="V47" i="7" s="1"/>
  <c r="I46" i="7"/>
  <c r="V46" i="7" s="1"/>
  <c r="I45" i="7"/>
  <c r="V45" i="7" s="1"/>
  <c r="I44" i="7"/>
  <c r="V44" i="7" s="1"/>
  <c r="I43" i="7"/>
  <c r="V43" i="7" s="1"/>
  <c r="I42" i="7"/>
  <c r="V42" i="7" s="1"/>
  <c r="I41" i="7"/>
  <c r="V41" i="7" s="1"/>
  <c r="I40" i="7"/>
  <c r="V40" i="7" s="1"/>
  <c r="I39" i="7"/>
  <c r="V39" i="7" s="1"/>
  <c r="I38" i="7"/>
  <c r="V38" i="7" s="1"/>
  <c r="I37" i="7"/>
  <c r="V37" i="7" s="1"/>
  <c r="I36" i="7"/>
  <c r="V36" i="7" s="1"/>
  <c r="I35" i="7"/>
  <c r="V35" i="7" s="1"/>
  <c r="I34" i="7"/>
  <c r="V34" i="7" s="1"/>
  <c r="I33" i="7"/>
  <c r="V33" i="7" s="1"/>
  <c r="I32" i="7"/>
  <c r="V32" i="7" s="1"/>
  <c r="I31" i="7"/>
  <c r="V31" i="7" s="1"/>
  <c r="I30" i="7"/>
  <c r="V30" i="7" s="1"/>
  <c r="I29" i="7"/>
  <c r="V29" i="7" s="1"/>
  <c r="I28" i="7"/>
  <c r="V28" i="7" s="1"/>
  <c r="I27" i="7"/>
  <c r="V27" i="7" s="1"/>
  <c r="I26" i="7"/>
  <c r="V26" i="7" s="1"/>
  <c r="I25" i="7"/>
  <c r="V25" i="7" s="1"/>
  <c r="I24" i="7"/>
  <c r="V24" i="7" s="1"/>
  <c r="I23" i="7"/>
  <c r="V23" i="7" s="1"/>
  <c r="I22" i="7"/>
  <c r="V22" i="7" s="1"/>
  <c r="I21" i="7"/>
  <c r="V21" i="7" s="1"/>
  <c r="I20" i="7"/>
  <c r="V20" i="7" s="1"/>
  <c r="I19" i="7"/>
  <c r="V19" i="7" s="1"/>
  <c r="I18" i="7"/>
  <c r="V18" i="7" s="1"/>
  <c r="I17" i="7"/>
  <c r="V17" i="7" s="1"/>
  <c r="I16" i="7"/>
  <c r="V16" i="7" s="1"/>
  <c r="I15" i="7"/>
  <c r="V15" i="7" s="1"/>
  <c r="I14" i="7"/>
  <c r="V14" i="7" s="1"/>
  <c r="I13" i="7"/>
  <c r="V13" i="7" s="1"/>
  <c r="I12" i="7"/>
  <c r="V12" i="7" s="1"/>
  <c r="I11" i="7"/>
  <c r="V11" i="7" s="1"/>
  <c r="I10" i="7"/>
  <c r="V10" i="7" s="1"/>
  <c r="I9" i="7"/>
  <c r="V9" i="7" s="1"/>
  <c r="I8" i="7"/>
  <c r="V8" i="7" s="1"/>
  <c r="I7" i="7"/>
  <c r="V7" i="7" s="1"/>
  <c r="I6" i="7"/>
  <c r="V6" i="7" s="1"/>
  <c r="I5" i="7"/>
  <c r="V5" i="7" s="1"/>
  <c r="I4" i="7"/>
  <c r="V4" i="7" s="1"/>
  <c r="I3" i="7"/>
  <c r="V3" i="7" s="1"/>
  <c r="I2" i="7"/>
  <c r="V2" i="7" s="1"/>
  <c r="T2408" i="6"/>
  <c r="S2408" i="6"/>
  <c r="U2408" i="6" s="1"/>
  <c r="W2408" i="6" s="1"/>
  <c r="J2407" i="6"/>
  <c r="R2407" i="6" s="1"/>
  <c r="J2406" i="6"/>
  <c r="R2406" i="6" s="1"/>
  <c r="J2405" i="6"/>
  <c r="R2405" i="6" s="1"/>
  <c r="J2404" i="6"/>
  <c r="R2404" i="6" s="1"/>
  <c r="J2403" i="6"/>
  <c r="R2403" i="6" s="1"/>
  <c r="J2402" i="6"/>
  <c r="R2402" i="6" s="1"/>
  <c r="J2401" i="6"/>
  <c r="R2401" i="6" s="1"/>
  <c r="J2400" i="6"/>
  <c r="R2400" i="6" s="1"/>
  <c r="J2399" i="6"/>
  <c r="R2399" i="6" s="1"/>
  <c r="J2398" i="6"/>
  <c r="R2398" i="6" s="1"/>
  <c r="J2397" i="6"/>
  <c r="R2397" i="6" s="1"/>
  <c r="J2396" i="6"/>
  <c r="R2396" i="6" s="1"/>
  <c r="J2395" i="6"/>
  <c r="R2395" i="6" s="1"/>
  <c r="J2394" i="6"/>
  <c r="R2394" i="6" s="1"/>
  <c r="J2393" i="6"/>
  <c r="R2393" i="6" s="1"/>
  <c r="J2392" i="6"/>
  <c r="R2392" i="6" s="1"/>
  <c r="J2391" i="6"/>
  <c r="R2391" i="6" s="1"/>
  <c r="J2390" i="6"/>
  <c r="R2390" i="6" s="1"/>
  <c r="J2389" i="6"/>
  <c r="R2389" i="6" s="1"/>
  <c r="J2388" i="6"/>
  <c r="R2388" i="6" s="1"/>
  <c r="J2387" i="6"/>
  <c r="R2387" i="6" s="1"/>
  <c r="J2386" i="6"/>
  <c r="R2386" i="6" s="1"/>
  <c r="J2385" i="6"/>
  <c r="R2385" i="6" s="1"/>
  <c r="J2384" i="6"/>
  <c r="R2384" i="6" s="1"/>
  <c r="J2383" i="6"/>
  <c r="R2383" i="6" s="1"/>
  <c r="J2382" i="6"/>
  <c r="R2382" i="6" s="1"/>
  <c r="J2381" i="6"/>
  <c r="R2381" i="6" s="1"/>
  <c r="J2380" i="6"/>
  <c r="R2380" i="6" s="1"/>
  <c r="J2379" i="6"/>
  <c r="R2379" i="6" s="1"/>
  <c r="J2378" i="6"/>
  <c r="R2378" i="6" s="1"/>
  <c r="J2377" i="6"/>
  <c r="R2377" i="6" s="1"/>
  <c r="J2376" i="6"/>
  <c r="R2376" i="6" s="1"/>
  <c r="J2375" i="6"/>
  <c r="R2375" i="6" s="1"/>
  <c r="J2374" i="6"/>
  <c r="R2374" i="6" s="1"/>
  <c r="J2373" i="6"/>
  <c r="R2373" i="6" s="1"/>
  <c r="J2372" i="6"/>
  <c r="R2372" i="6" s="1"/>
  <c r="J2371" i="6"/>
  <c r="R2371" i="6" s="1"/>
  <c r="J2370" i="6"/>
  <c r="R2370" i="6" s="1"/>
  <c r="J2369" i="6"/>
  <c r="R2369" i="6" s="1"/>
  <c r="J2368" i="6"/>
  <c r="R2368" i="6" s="1"/>
  <c r="J2367" i="6"/>
  <c r="R2367" i="6" s="1"/>
  <c r="J2366" i="6"/>
  <c r="R2366" i="6" s="1"/>
  <c r="J2365" i="6"/>
  <c r="R2365" i="6" s="1"/>
  <c r="J2364" i="6"/>
  <c r="R2364" i="6" s="1"/>
  <c r="J2363" i="6"/>
  <c r="R2363" i="6" s="1"/>
  <c r="J2362" i="6"/>
  <c r="R2362" i="6" s="1"/>
  <c r="J2361" i="6"/>
  <c r="R2361" i="6" s="1"/>
  <c r="J2360" i="6"/>
  <c r="R2360" i="6" s="1"/>
  <c r="J2359" i="6"/>
  <c r="R2359" i="6" s="1"/>
  <c r="J2358" i="6"/>
  <c r="R2358" i="6" s="1"/>
  <c r="J2357" i="6"/>
  <c r="R2357" i="6" s="1"/>
  <c r="J2356" i="6"/>
  <c r="R2356" i="6" s="1"/>
  <c r="J2355" i="6"/>
  <c r="R2355" i="6" s="1"/>
  <c r="J2354" i="6"/>
  <c r="R2354" i="6" s="1"/>
  <c r="J2353" i="6"/>
  <c r="R2353" i="6" s="1"/>
  <c r="J2352" i="6"/>
  <c r="R2352" i="6" s="1"/>
  <c r="J2351" i="6"/>
  <c r="R2351" i="6" s="1"/>
  <c r="J2350" i="6"/>
  <c r="R2350" i="6" s="1"/>
  <c r="J2349" i="6"/>
  <c r="R2349" i="6" s="1"/>
  <c r="J2348" i="6"/>
  <c r="R2348" i="6" s="1"/>
  <c r="J2347" i="6"/>
  <c r="R2347" i="6" s="1"/>
  <c r="J2346" i="6"/>
  <c r="R2346" i="6" s="1"/>
  <c r="J2345" i="6"/>
  <c r="R2345" i="6" s="1"/>
  <c r="J2344" i="6"/>
  <c r="R2344" i="6" s="1"/>
  <c r="J2343" i="6"/>
  <c r="R2343" i="6" s="1"/>
  <c r="J2342" i="6"/>
  <c r="R2342" i="6" s="1"/>
  <c r="J2341" i="6"/>
  <c r="R2341" i="6" s="1"/>
  <c r="J2340" i="6"/>
  <c r="R2340" i="6" s="1"/>
  <c r="J2339" i="6"/>
  <c r="R2339" i="6" s="1"/>
  <c r="J2338" i="6"/>
  <c r="R2338" i="6" s="1"/>
  <c r="J2337" i="6"/>
  <c r="R2337" i="6" s="1"/>
  <c r="J2336" i="6"/>
  <c r="R2336" i="6" s="1"/>
  <c r="J2335" i="6"/>
  <c r="R2335" i="6" s="1"/>
  <c r="J2334" i="6"/>
  <c r="R2334" i="6" s="1"/>
  <c r="J2333" i="6"/>
  <c r="R2333" i="6" s="1"/>
  <c r="J2332" i="6"/>
  <c r="R2332" i="6" s="1"/>
  <c r="J2331" i="6"/>
  <c r="R2331" i="6" s="1"/>
  <c r="J2330" i="6"/>
  <c r="R2330" i="6" s="1"/>
  <c r="J2329" i="6"/>
  <c r="R2329" i="6" s="1"/>
  <c r="J2328" i="6"/>
  <c r="R2328" i="6" s="1"/>
  <c r="J2327" i="6"/>
  <c r="R2327" i="6" s="1"/>
  <c r="J2326" i="6"/>
  <c r="R2326" i="6" s="1"/>
  <c r="J2325" i="6"/>
  <c r="R2325" i="6" s="1"/>
  <c r="J2324" i="6"/>
  <c r="R2324" i="6" s="1"/>
  <c r="J2323" i="6"/>
  <c r="R2323" i="6" s="1"/>
  <c r="J2322" i="6"/>
  <c r="R2322" i="6" s="1"/>
  <c r="J2321" i="6"/>
  <c r="R2321" i="6" s="1"/>
  <c r="J2320" i="6"/>
  <c r="R2320" i="6" s="1"/>
  <c r="J2319" i="6"/>
  <c r="R2319" i="6" s="1"/>
  <c r="J2318" i="6"/>
  <c r="R2318" i="6" s="1"/>
  <c r="J2317" i="6"/>
  <c r="R2317" i="6" s="1"/>
  <c r="J2316" i="6"/>
  <c r="R2316" i="6" s="1"/>
  <c r="J2315" i="6"/>
  <c r="R2315" i="6" s="1"/>
  <c r="J2314" i="6"/>
  <c r="R2314" i="6" s="1"/>
  <c r="J2313" i="6"/>
  <c r="R2313" i="6" s="1"/>
  <c r="J2312" i="6"/>
  <c r="R2312" i="6" s="1"/>
  <c r="J2311" i="6"/>
  <c r="R2311" i="6" s="1"/>
  <c r="J2310" i="6"/>
  <c r="R2310" i="6" s="1"/>
  <c r="J2309" i="6"/>
  <c r="R2309" i="6" s="1"/>
  <c r="J2308" i="6"/>
  <c r="R2308" i="6" s="1"/>
  <c r="J2307" i="6"/>
  <c r="R2307" i="6" s="1"/>
  <c r="J2306" i="6"/>
  <c r="R2306" i="6" s="1"/>
  <c r="J2305" i="6"/>
  <c r="R2305" i="6" s="1"/>
  <c r="J2304" i="6"/>
  <c r="R2304" i="6" s="1"/>
  <c r="J2303" i="6"/>
  <c r="R2303" i="6" s="1"/>
  <c r="J2302" i="6"/>
  <c r="R2302" i="6" s="1"/>
  <c r="J2301" i="6"/>
  <c r="R2301" i="6" s="1"/>
  <c r="J2300" i="6"/>
  <c r="R2300" i="6" s="1"/>
  <c r="J2299" i="6"/>
  <c r="R2299" i="6" s="1"/>
  <c r="J2298" i="6"/>
  <c r="R2298" i="6" s="1"/>
  <c r="J2297" i="6"/>
  <c r="R2297" i="6" s="1"/>
  <c r="J2296" i="6"/>
  <c r="R2296" i="6" s="1"/>
  <c r="J2295" i="6"/>
  <c r="R2295" i="6" s="1"/>
  <c r="J2294" i="6"/>
  <c r="R2294" i="6" s="1"/>
  <c r="J2293" i="6"/>
  <c r="R2293" i="6" s="1"/>
  <c r="J2292" i="6"/>
  <c r="R2292" i="6" s="1"/>
  <c r="J2291" i="6"/>
  <c r="R2291" i="6" s="1"/>
  <c r="J2290" i="6"/>
  <c r="R2290" i="6" s="1"/>
  <c r="J2289" i="6"/>
  <c r="R2289" i="6" s="1"/>
  <c r="J2288" i="6"/>
  <c r="R2288" i="6" s="1"/>
  <c r="J2287" i="6"/>
  <c r="R2287" i="6" s="1"/>
  <c r="J2286" i="6"/>
  <c r="R2286" i="6" s="1"/>
  <c r="J2285" i="6"/>
  <c r="R2285" i="6" s="1"/>
  <c r="J2284" i="6"/>
  <c r="R2284" i="6" s="1"/>
  <c r="J2283" i="6"/>
  <c r="R2283" i="6" s="1"/>
  <c r="J2282" i="6"/>
  <c r="R2282" i="6" s="1"/>
  <c r="J2281" i="6"/>
  <c r="R2281" i="6" s="1"/>
  <c r="J2280" i="6"/>
  <c r="R2280" i="6" s="1"/>
  <c r="J2279" i="6"/>
  <c r="R2279" i="6" s="1"/>
  <c r="J2278" i="6"/>
  <c r="R2278" i="6" s="1"/>
  <c r="J2277" i="6"/>
  <c r="R2277" i="6" s="1"/>
  <c r="J2276" i="6"/>
  <c r="R2276" i="6" s="1"/>
  <c r="J2275" i="6"/>
  <c r="R2275" i="6" s="1"/>
  <c r="J2274" i="6"/>
  <c r="R2274" i="6" s="1"/>
  <c r="J2273" i="6"/>
  <c r="R2273" i="6" s="1"/>
  <c r="J2272" i="6"/>
  <c r="R2272" i="6" s="1"/>
  <c r="J2271" i="6"/>
  <c r="R2271" i="6" s="1"/>
  <c r="J2270" i="6"/>
  <c r="R2270" i="6" s="1"/>
  <c r="J2269" i="6"/>
  <c r="R2269" i="6" s="1"/>
  <c r="J2268" i="6"/>
  <c r="R2268" i="6" s="1"/>
  <c r="J2267" i="6"/>
  <c r="R2267" i="6" s="1"/>
  <c r="J2266" i="6"/>
  <c r="R2266" i="6" s="1"/>
  <c r="J2265" i="6"/>
  <c r="R2265" i="6" s="1"/>
  <c r="J2264" i="6"/>
  <c r="R2264" i="6" s="1"/>
  <c r="J2263" i="6"/>
  <c r="R2263" i="6" s="1"/>
  <c r="J2262" i="6"/>
  <c r="R2262" i="6" s="1"/>
  <c r="J2261" i="6"/>
  <c r="R2261" i="6" s="1"/>
  <c r="J2260" i="6"/>
  <c r="R2260" i="6" s="1"/>
  <c r="J2259" i="6"/>
  <c r="R2259" i="6" s="1"/>
  <c r="R2258" i="6"/>
  <c r="J2258" i="6"/>
  <c r="J2257" i="6"/>
  <c r="R2257" i="6" s="1"/>
  <c r="J2256" i="6"/>
  <c r="R2256" i="6" s="1"/>
  <c r="J2255" i="6"/>
  <c r="R2255" i="6" s="1"/>
  <c r="J2254" i="6"/>
  <c r="R2254" i="6" s="1"/>
  <c r="J2253" i="6"/>
  <c r="R2253" i="6" s="1"/>
  <c r="J2252" i="6"/>
  <c r="R2252" i="6" s="1"/>
  <c r="J2251" i="6"/>
  <c r="R2251" i="6" s="1"/>
  <c r="J2250" i="6"/>
  <c r="R2250" i="6" s="1"/>
  <c r="J2249" i="6"/>
  <c r="R2249" i="6" s="1"/>
  <c r="J2248" i="6"/>
  <c r="R2248" i="6" s="1"/>
  <c r="J2247" i="6"/>
  <c r="R2247" i="6" s="1"/>
  <c r="J2246" i="6"/>
  <c r="R2246" i="6" s="1"/>
  <c r="J2245" i="6"/>
  <c r="R2245" i="6" s="1"/>
  <c r="J2244" i="6"/>
  <c r="R2244" i="6" s="1"/>
  <c r="J2243" i="6"/>
  <c r="R2243" i="6" s="1"/>
  <c r="J2242" i="6"/>
  <c r="R2242" i="6" s="1"/>
  <c r="J2241" i="6"/>
  <c r="R2241" i="6" s="1"/>
  <c r="J2240" i="6"/>
  <c r="R2240" i="6" s="1"/>
  <c r="J2239" i="6"/>
  <c r="R2239" i="6" s="1"/>
  <c r="J2238" i="6"/>
  <c r="R2238" i="6" s="1"/>
  <c r="J2237" i="6"/>
  <c r="R2237" i="6" s="1"/>
  <c r="J2236" i="6"/>
  <c r="R2236" i="6" s="1"/>
  <c r="J2235" i="6"/>
  <c r="R2235" i="6" s="1"/>
  <c r="J2234" i="6"/>
  <c r="R2234" i="6" s="1"/>
  <c r="J2233" i="6"/>
  <c r="R2233" i="6" s="1"/>
  <c r="J2232" i="6"/>
  <c r="R2232" i="6" s="1"/>
  <c r="J2231" i="6"/>
  <c r="R2231" i="6" s="1"/>
  <c r="J2230" i="6"/>
  <c r="R2230" i="6" s="1"/>
  <c r="J2229" i="6"/>
  <c r="R2229" i="6" s="1"/>
  <c r="J2228" i="6"/>
  <c r="R2228" i="6" s="1"/>
  <c r="J2227" i="6"/>
  <c r="R2227" i="6" s="1"/>
  <c r="J2226" i="6"/>
  <c r="R2226" i="6" s="1"/>
  <c r="J2225" i="6"/>
  <c r="R2225" i="6" s="1"/>
  <c r="J2224" i="6"/>
  <c r="R2224" i="6" s="1"/>
  <c r="J2223" i="6"/>
  <c r="R2223" i="6" s="1"/>
  <c r="J2222" i="6"/>
  <c r="R2222" i="6" s="1"/>
  <c r="J2221" i="6"/>
  <c r="R2221" i="6" s="1"/>
  <c r="J2220" i="6"/>
  <c r="R2220" i="6" s="1"/>
  <c r="J2219" i="6"/>
  <c r="R2219" i="6" s="1"/>
  <c r="J2218" i="6"/>
  <c r="R2218" i="6" s="1"/>
  <c r="J2217" i="6"/>
  <c r="R2217" i="6" s="1"/>
  <c r="J2216" i="6"/>
  <c r="R2216" i="6" s="1"/>
  <c r="J2215" i="6"/>
  <c r="R2215" i="6" s="1"/>
  <c r="J2214" i="6"/>
  <c r="R2214" i="6" s="1"/>
  <c r="J2213" i="6"/>
  <c r="R2213" i="6" s="1"/>
  <c r="J2212" i="6"/>
  <c r="R2212" i="6" s="1"/>
  <c r="J2211" i="6"/>
  <c r="R2211" i="6" s="1"/>
  <c r="J2210" i="6"/>
  <c r="R2210" i="6" s="1"/>
  <c r="J2209" i="6"/>
  <c r="R2209" i="6" s="1"/>
  <c r="J2208" i="6"/>
  <c r="R2208" i="6" s="1"/>
  <c r="J2207" i="6"/>
  <c r="R2207" i="6" s="1"/>
  <c r="J2206" i="6"/>
  <c r="R2206" i="6" s="1"/>
  <c r="J2205" i="6"/>
  <c r="R2205" i="6" s="1"/>
  <c r="J2204" i="6"/>
  <c r="R2204" i="6" s="1"/>
  <c r="J2203" i="6"/>
  <c r="R2203" i="6" s="1"/>
  <c r="J2202" i="6"/>
  <c r="R2202" i="6" s="1"/>
  <c r="J2201" i="6"/>
  <c r="R2201" i="6" s="1"/>
  <c r="J2200" i="6"/>
  <c r="R2200" i="6" s="1"/>
  <c r="J2199" i="6"/>
  <c r="R2199" i="6" s="1"/>
  <c r="J2198" i="6"/>
  <c r="R2198" i="6" s="1"/>
  <c r="J2197" i="6"/>
  <c r="R2197" i="6" s="1"/>
  <c r="J2196" i="6"/>
  <c r="R2196" i="6" s="1"/>
  <c r="J2195" i="6"/>
  <c r="R2195" i="6" s="1"/>
  <c r="J2194" i="6"/>
  <c r="R2194" i="6" s="1"/>
  <c r="J2193" i="6"/>
  <c r="R2193" i="6" s="1"/>
  <c r="J2192" i="6"/>
  <c r="R2192" i="6" s="1"/>
  <c r="J2191" i="6"/>
  <c r="R2191" i="6" s="1"/>
  <c r="J2190" i="6"/>
  <c r="R2190" i="6" s="1"/>
  <c r="R2189" i="6"/>
  <c r="J2189" i="6"/>
  <c r="J2188" i="6"/>
  <c r="R2188" i="6" s="1"/>
  <c r="J2187" i="6"/>
  <c r="R2187" i="6" s="1"/>
  <c r="R2186" i="6"/>
  <c r="J2186" i="6"/>
  <c r="J2185" i="6"/>
  <c r="R2185" i="6" s="1"/>
  <c r="J2184" i="6"/>
  <c r="R2184" i="6" s="1"/>
  <c r="J2183" i="6"/>
  <c r="R2183" i="6" s="1"/>
  <c r="J2182" i="6"/>
  <c r="R2182" i="6" s="1"/>
  <c r="J2181" i="6"/>
  <c r="R2181" i="6" s="1"/>
  <c r="J2180" i="6"/>
  <c r="R2180" i="6" s="1"/>
  <c r="J2179" i="6"/>
  <c r="R2179" i="6" s="1"/>
  <c r="J2178" i="6"/>
  <c r="R2178" i="6" s="1"/>
  <c r="J2177" i="6"/>
  <c r="R2177" i="6" s="1"/>
  <c r="J2176" i="6"/>
  <c r="R2176" i="6" s="1"/>
  <c r="J2175" i="6"/>
  <c r="R2175" i="6" s="1"/>
  <c r="J2174" i="6"/>
  <c r="R2174" i="6" s="1"/>
  <c r="J2173" i="6"/>
  <c r="R2173" i="6" s="1"/>
  <c r="J2172" i="6"/>
  <c r="R2172" i="6" s="1"/>
  <c r="J2171" i="6"/>
  <c r="R2171" i="6" s="1"/>
  <c r="J2170" i="6"/>
  <c r="R2170" i="6" s="1"/>
  <c r="J2169" i="6"/>
  <c r="R2169" i="6" s="1"/>
  <c r="J2168" i="6"/>
  <c r="R2168" i="6" s="1"/>
  <c r="R2167" i="6"/>
  <c r="J2167" i="6"/>
  <c r="J2166" i="6"/>
  <c r="R2166" i="6" s="1"/>
  <c r="J2165" i="6"/>
  <c r="R2165" i="6" s="1"/>
  <c r="J2164" i="6"/>
  <c r="R2164" i="6" s="1"/>
  <c r="J2163" i="6"/>
  <c r="R2163" i="6" s="1"/>
  <c r="J2162" i="6"/>
  <c r="R2162" i="6" s="1"/>
  <c r="J2161" i="6"/>
  <c r="R2161" i="6" s="1"/>
  <c r="J2160" i="6"/>
  <c r="R2160" i="6" s="1"/>
  <c r="J2159" i="6"/>
  <c r="R2159" i="6" s="1"/>
  <c r="J2158" i="6"/>
  <c r="R2158" i="6" s="1"/>
  <c r="J2157" i="6"/>
  <c r="R2157" i="6" s="1"/>
  <c r="J2156" i="6"/>
  <c r="R2156" i="6" s="1"/>
  <c r="J2155" i="6"/>
  <c r="R2155" i="6" s="1"/>
  <c r="J2154" i="6"/>
  <c r="R2154" i="6" s="1"/>
  <c r="J2153" i="6"/>
  <c r="R2153" i="6" s="1"/>
  <c r="J2152" i="6"/>
  <c r="R2152" i="6" s="1"/>
  <c r="J2151" i="6"/>
  <c r="R2151" i="6" s="1"/>
  <c r="J2150" i="6"/>
  <c r="R2150" i="6" s="1"/>
  <c r="J2149" i="6"/>
  <c r="R2149" i="6" s="1"/>
  <c r="J2148" i="6"/>
  <c r="R2148" i="6" s="1"/>
  <c r="J2147" i="6"/>
  <c r="R2147" i="6" s="1"/>
  <c r="J2146" i="6"/>
  <c r="R2146" i="6" s="1"/>
  <c r="J2145" i="6"/>
  <c r="R2145" i="6" s="1"/>
  <c r="J2144" i="6"/>
  <c r="R2144" i="6" s="1"/>
  <c r="J2143" i="6"/>
  <c r="R2143" i="6" s="1"/>
  <c r="J2142" i="6"/>
  <c r="R2142" i="6" s="1"/>
  <c r="J2141" i="6"/>
  <c r="R2141" i="6" s="1"/>
  <c r="J2140" i="6"/>
  <c r="R2140" i="6" s="1"/>
  <c r="J2139" i="6"/>
  <c r="R2139" i="6" s="1"/>
  <c r="J2138" i="6"/>
  <c r="R2138" i="6" s="1"/>
  <c r="J2137" i="6"/>
  <c r="R2137" i="6" s="1"/>
  <c r="J2136" i="6"/>
  <c r="R2136" i="6" s="1"/>
  <c r="J2135" i="6"/>
  <c r="R2135" i="6" s="1"/>
  <c r="J2134" i="6"/>
  <c r="R2134" i="6" s="1"/>
  <c r="J2133" i="6"/>
  <c r="R2133" i="6" s="1"/>
  <c r="R2132" i="6"/>
  <c r="J2132" i="6"/>
  <c r="R2131" i="6"/>
  <c r="J2131" i="6"/>
  <c r="J2130" i="6"/>
  <c r="R2130" i="6" s="1"/>
  <c r="J2129" i="6"/>
  <c r="R2129" i="6" s="1"/>
  <c r="J2128" i="6"/>
  <c r="R2128" i="6" s="1"/>
  <c r="J2127" i="6"/>
  <c r="R2127" i="6" s="1"/>
  <c r="J2126" i="6"/>
  <c r="R2126" i="6" s="1"/>
  <c r="J2125" i="6"/>
  <c r="R2125" i="6" s="1"/>
  <c r="J2124" i="6"/>
  <c r="R2124" i="6" s="1"/>
  <c r="J2123" i="6"/>
  <c r="R2123" i="6" s="1"/>
  <c r="J2122" i="6"/>
  <c r="R2122" i="6" s="1"/>
  <c r="J2121" i="6"/>
  <c r="R2121" i="6" s="1"/>
  <c r="J2120" i="6"/>
  <c r="R2120" i="6" s="1"/>
  <c r="J2119" i="6"/>
  <c r="R2119" i="6" s="1"/>
  <c r="J2118" i="6"/>
  <c r="R2118" i="6" s="1"/>
  <c r="J2117" i="6"/>
  <c r="R2117" i="6" s="1"/>
  <c r="J2116" i="6"/>
  <c r="R2116" i="6" s="1"/>
  <c r="J2115" i="6"/>
  <c r="R2115" i="6" s="1"/>
  <c r="J2114" i="6"/>
  <c r="R2114" i="6" s="1"/>
  <c r="J2113" i="6"/>
  <c r="R2113" i="6" s="1"/>
  <c r="J2112" i="6"/>
  <c r="R2112" i="6" s="1"/>
  <c r="J2111" i="6"/>
  <c r="R2111" i="6" s="1"/>
  <c r="J2110" i="6"/>
  <c r="R2110" i="6" s="1"/>
  <c r="J2109" i="6"/>
  <c r="R2109" i="6" s="1"/>
  <c r="J2108" i="6"/>
  <c r="R2108" i="6" s="1"/>
  <c r="J2107" i="6"/>
  <c r="R2107" i="6" s="1"/>
  <c r="J2106" i="6"/>
  <c r="R2106" i="6" s="1"/>
  <c r="J2105" i="6"/>
  <c r="R2105" i="6" s="1"/>
  <c r="J2104" i="6"/>
  <c r="R2104" i="6" s="1"/>
  <c r="J2103" i="6"/>
  <c r="R2103" i="6" s="1"/>
  <c r="J2102" i="6"/>
  <c r="R2102" i="6" s="1"/>
  <c r="J2101" i="6"/>
  <c r="R2101" i="6" s="1"/>
  <c r="J2100" i="6"/>
  <c r="R2100" i="6" s="1"/>
  <c r="J2099" i="6"/>
  <c r="R2099" i="6" s="1"/>
  <c r="J2098" i="6"/>
  <c r="R2098" i="6" s="1"/>
  <c r="J2097" i="6"/>
  <c r="R2097" i="6" s="1"/>
  <c r="J2096" i="6"/>
  <c r="R2096" i="6" s="1"/>
  <c r="J2095" i="6"/>
  <c r="R2095" i="6" s="1"/>
  <c r="J2094" i="6"/>
  <c r="R2094" i="6" s="1"/>
  <c r="J2093" i="6"/>
  <c r="R2093" i="6" s="1"/>
  <c r="J2092" i="6"/>
  <c r="R2092" i="6" s="1"/>
  <c r="J2091" i="6"/>
  <c r="R2091" i="6" s="1"/>
  <c r="J2090" i="6"/>
  <c r="R2090" i="6" s="1"/>
  <c r="J2089" i="6"/>
  <c r="R2089" i="6" s="1"/>
  <c r="J2088" i="6"/>
  <c r="R2088" i="6" s="1"/>
  <c r="J2087" i="6"/>
  <c r="R2087" i="6" s="1"/>
  <c r="J2086" i="6"/>
  <c r="R2086" i="6" s="1"/>
  <c r="J2085" i="6"/>
  <c r="R2085" i="6" s="1"/>
  <c r="J2084" i="6"/>
  <c r="R2084" i="6" s="1"/>
  <c r="J2083" i="6"/>
  <c r="R2083" i="6" s="1"/>
  <c r="J2082" i="6"/>
  <c r="R2082" i="6" s="1"/>
  <c r="J2081" i="6"/>
  <c r="R2081" i="6" s="1"/>
  <c r="J2080" i="6"/>
  <c r="R2080" i="6" s="1"/>
  <c r="J2079" i="6"/>
  <c r="R2079" i="6" s="1"/>
  <c r="J2078" i="6"/>
  <c r="R2078" i="6" s="1"/>
  <c r="J2077" i="6"/>
  <c r="R2077" i="6" s="1"/>
  <c r="J2076" i="6"/>
  <c r="R2076" i="6" s="1"/>
  <c r="J2075" i="6"/>
  <c r="R2075" i="6" s="1"/>
  <c r="J2074" i="6"/>
  <c r="R2074" i="6" s="1"/>
  <c r="J2073" i="6"/>
  <c r="R2073" i="6" s="1"/>
  <c r="J2072" i="6"/>
  <c r="R2072" i="6" s="1"/>
  <c r="J2071" i="6"/>
  <c r="R2071" i="6" s="1"/>
  <c r="J2070" i="6"/>
  <c r="R2070" i="6" s="1"/>
  <c r="J2069" i="6"/>
  <c r="R2069" i="6" s="1"/>
  <c r="J2068" i="6"/>
  <c r="R2068" i="6" s="1"/>
  <c r="J2067" i="6"/>
  <c r="R2067" i="6" s="1"/>
  <c r="J2066" i="6"/>
  <c r="R2066" i="6" s="1"/>
  <c r="J2065" i="6"/>
  <c r="R2065" i="6" s="1"/>
  <c r="J2064" i="6"/>
  <c r="R2064" i="6" s="1"/>
  <c r="J2063" i="6"/>
  <c r="R2063" i="6" s="1"/>
  <c r="J2062" i="6"/>
  <c r="R2062" i="6" s="1"/>
  <c r="J2061" i="6"/>
  <c r="R2061" i="6" s="1"/>
  <c r="J2060" i="6"/>
  <c r="R2060" i="6" s="1"/>
  <c r="J2059" i="6"/>
  <c r="R2059" i="6" s="1"/>
  <c r="J2058" i="6"/>
  <c r="R2058" i="6" s="1"/>
  <c r="J2057" i="6"/>
  <c r="R2057" i="6" s="1"/>
  <c r="J2056" i="6"/>
  <c r="R2056" i="6" s="1"/>
  <c r="J2055" i="6"/>
  <c r="R2055" i="6" s="1"/>
  <c r="J2054" i="6"/>
  <c r="R2054" i="6" s="1"/>
  <c r="J2053" i="6"/>
  <c r="R2053" i="6" s="1"/>
  <c r="J2052" i="6"/>
  <c r="R2052" i="6" s="1"/>
  <c r="J2051" i="6"/>
  <c r="R2051" i="6" s="1"/>
  <c r="J2050" i="6"/>
  <c r="R2050" i="6" s="1"/>
  <c r="J2049" i="6"/>
  <c r="R2049" i="6" s="1"/>
  <c r="J2048" i="6"/>
  <c r="R2048" i="6" s="1"/>
  <c r="J2047" i="6"/>
  <c r="R2047" i="6" s="1"/>
  <c r="J2046" i="6"/>
  <c r="R2046" i="6" s="1"/>
  <c r="J2045" i="6"/>
  <c r="R2045" i="6" s="1"/>
  <c r="J2044" i="6"/>
  <c r="R2044" i="6" s="1"/>
  <c r="J2043" i="6"/>
  <c r="R2043" i="6" s="1"/>
  <c r="J2042" i="6"/>
  <c r="R2042" i="6" s="1"/>
  <c r="J2041" i="6"/>
  <c r="R2041" i="6" s="1"/>
  <c r="J2040" i="6"/>
  <c r="R2040" i="6" s="1"/>
  <c r="J2039" i="6"/>
  <c r="R2039" i="6" s="1"/>
  <c r="J2038" i="6"/>
  <c r="R2038" i="6" s="1"/>
  <c r="J2037" i="6"/>
  <c r="R2037" i="6" s="1"/>
  <c r="J2036" i="6"/>
  <c r="R2036" i="6" s="1"/>
  <c r="J2035" i="6"/>
  <c r="R2035" i="6" s="1"/>
  <c r="J2034" i="6"/>
  <c r="R2034" i="6" s="1"/>
  <c r="J2033" i="6"/>
  <c r="R2033" i="6" s="1"/>
  <c r="J2032" i="6"/>
  <c r="R2032" i="6" s="1"/>
  <c r="J2031" i="6"/>
  <c r="R2031" i="6" s="1"/>
  <c r="J2030" i="6"/>
  <c r="R2030" i="6" s="1"/>
  <c r="J2029" i="6"/>
  <c r="R2029" i="6" s="1"/>
  <c r="J2028" i="6"/>
  <c r="R2028" i="6" s="1"/>
  <c r="J2027" i="6"/>
  <c r="R2027" i="6" s="1"/>
  <c r="J2026" i="6"/>
  <c r="R2026" i="6" s="1"/>
  <c r="J2025" i="6"/>
  <c r="R2025" i="6" s="1"/>
  <c r="J2024" i="6"/>
  <c r="R2024" i="6" s="1"/>
  <c r="J2023" i="6"/>
  <c r="R2023" i="6" s="1"/>
  <c r="J2022" i="6"/>
  <c r="R2022" i="6" s="1"/>
  <c r="J2021" i="6"/>
  <c r="R2021" i="6" s="1"/>
  <c r="J2020" i="6"/>
  <c r="R2020" i="6" s="1"/>
  <c r="J2019" i="6"/>
  <c r="R2019" i="6" s="1"/>
  <c r="J2018" i="6"/>
  <c r="R2018" i="6" s="1"/>
  <c r="R2017" i="6"/>
  <c r="J2017" i="6"/>
  <c r="J2016" i="6"/>
  <c r="R2016" i="6" s="1"/>
  <c r="J2015" i="6"/>
  <c r="R2015" i="6" s="1"/>
  <c r="J2014" i="6"/>
  <c r="R2014" i="6" s="1"/>
  <c r="J2013" i="6"/>
  <c r="R2013" i="6" s="1"/>
  <c r="J2012" i="6"/>
  <c r="R2012" i="6" s="1"/>
  <c r="J2011" i="6"/>
  <c r="R2011" i="6" s="1"/>
  <c r="J2010" i="6"/>
  <c r="R2010" i="6" s="1"/>
  <c r="J2009" i="6"/>
  <c r="R2009" i="6" s="1"/>
  <c r="J2008" i="6"/>
  <c r="R2008" i="6" s="1"/>
  <c r="J2007" i="6"/>
  <c r="R2007" i="6" s="1"/>
  <c r="J2006" i="6"/>
  <c r="R2006" i="6" s="1"/>
  <c r="J2005" i="6"/>
  <c r="R2005" i="6" s="1"/>
  <c r="J2004" i="6"/>
  <c r="R2004" i="6" s="1"/>
  <c r="J2003" i="6"/>
  <c r="R2003" i="6" s="1"/>
  <c r="J2002" i="6"/>
  <c r="R2002" i="6" s="1"/>
  <c r="J2001" i="6"/>
  <c r="R2001" i="6" s="1"/>
  <c r="J2000" i="6"/>
  <c r="R2000" i="6" s="1"/>
  <c r="J1999" i="6"/>
  <c r="R1999" i="6" s="1"/>
  <c r="J1998" i="6"/>
  <c r="R1998" i="6" s="1"/>
  <c r="J1997" i="6"/>
  <c r="R1997" i="6" s="1"/>
  <c r="J1996" i="6"/>
  <c r="R1996" i="6" s="1"/>
  <c r="J1995" i="6"/>
  <c r="R1995" i="6" s="1"/>
  <c r="J1994" i="6"/>
  <c r="R1994" i="6" s="1"/>
  <c r="J1993" i="6"/>
  <c r="R1993" i="6" s="1"/>
  <c r="J1992" i="6"/>
  <c r="R1992" i="6" s="1"/>
  <c r="J1991" i="6"/>
  <c r="R1991" i="6" s="1"/>
  <c r="J1990" i="6"/>
  <c r="R1990" i="6" s="1"/>
  <c r="J1989" i="6"/>
  <c r="R1989" i="6" s="1"/>
  <c r="J1988" i="6"/>
  <c r="R1988" i="6" s="1"/>
  <c r="J1987" i="6"/>
  <c r="R1987" i="6" s="1"/>
  <c r="J1986" i="6"/>
  <c r="R1986" i="6" s="1"/>
  <c r="J1985" i="6"/>
  <c r="R1985" i="6" s="1"/>
  <c r="J1984" i="6"/>
  <c r="R1984" i="6" s="1"/>
  <c r="J1983" i="6"/>
  <c r="R1983" i="6" s="1"/>
  <c r="J1982" i="6"/>
  <c r="R1982" i="6" s="1"/>
  <c r="J1981" i="6"/>
  <c r="R1981" i="6" s="1"/>
  <c r="J1980" i="6"/>
  <c r="R1980" i="6" s="1"/>
  <c r="J1979" i="6"/>
  <c r="R1979" i="6" s="1"/>
  <c r="J1978" i="6"/>
  <c r="R1978" i="6" s="1"/>
  <c r="J1977" i="6"/>
  <c r="R1977" i="6" s="1"/>
  <c r="J1976" i="6"/>
  <c r="R1976" i="6" s="1"/>
  <c r="J1975" i="6"/>
  <c r="R1975" i="6" s="1"/>
  <c r="R1974" i="6"/>
  <c r="J1974" i="6"/>
  <c r="J1973" i="6"/>
  <c r="R1973" i="6" s="1"/>
  <c r="J1972" i="6"/>
  <c r="R1972" i="6" s="1"/>
  <c r="J1971" i="6"/>
  <c r="R1971" i="6" s="1"/>
  <c r="J1970" i="6"/>
  <c r="R1970" i="6" s="1"/>
  <c r="J1969" i="6"/>
  <c r="R1969" i="6" s="1"/>
  <c r="J1968" i="6"/>
  <c r="R1968" i="6" s="1"/>
  <c r="J1967" i="6"/>
  <c r="R1967" i="6" s="1"/>
  <c r="J1966" i="6"/>
  <c r="R1966" i="6" s="1"/>
  <c r="J1965" i="6"/>
  <c r="R1965" i="6" s="1"/>
  <c r="J1964" i="6"/>
  <c r="R1964" i="6" s="1"/>
  <c r="J1963" i="6"/>
  <c r="R1963" i="6" s="1"/>
  <c r="J1962" i="6"/>
  <c r="R1962" i="6" s="1"/>
  <c r="J1961" i="6"/>
  <c r="R1961" i="6" s="1"/>
  <c r="J1960" i="6"/>
  <c r="R1960" i="6" s="1"/>
  <c r="J1959" i="6"/>
  <c r="R1959" i="6" s="1"/>
  <c r="J1958" i="6"/>
  <c r="R1958" i="6" s="1"/>
  <c r="J1957" i="6"/>
  <c r="R1957" i="6" s="1"/>
  <c r="J1956" i="6"/>
  <c r="R1956" i="6" s="1"/>
  <c r="J1955" i="6"/>
  <c r="R1955" i="6" s="1"/>
  <c r="J1954" i="6"/>
  <c r="R1954" i="6" s="1"/>
  <c r="J1953" i="6"/>
  <c r="R1953" i="6" s="1"/>
  <c r="J1952" i="6"/>
  <c r="R1952" i="6" s="1"/>
  <c r="J1951" i="6"/>
  <c r="R1951" i="6" s="1"/>
  <c r="J1950" i="6"/>
  <c r="R1950" i="6" s="1"/>
  <c r="J1949" i="6"/>
  <c r="R1949" i="6" s="1"/>
  <c r="J1948" i="6"/>
  <c r="R1948" i="6" s="1"/>
  <c r="J1947" i="6"/>
  <c r="R1947" i="6" s="1"/>
  <c r="J1946" i="6"/>
  <c r="R1946" i="6" s="1"/>
  <c r="J1945" i="6"/>
  <c r="R1945" i="6" s="1"/>
  <c r="J1944" i="6"/>
  <c r="R1944" i="6" s="1"/>
  <c r="J1943" i="6"/>
  <c r="R1943" i="6" s="1"/>
  <c r="J1942" i="6"/>
  <c r="R1942" i="6" s="1"/>
  <c r="J1941" i="6"/>
  <c r="R1941" i="6" s="1"/>
  <c r="J1940" i="6"/>
  <c r="R1940" i="6" s="1"/>
  <c r="J1939" i="6"/>
  <c r="R1939" i="6" s="1"/>
  <c r="J1938" i="6"/>
  <c r="R1938" i="6" s="1"/>
  <c r="J1937" i="6"/>
  <c r="R1937" i="6" s="1"/>
  <c r="J1936" i="6"/>
  <c r="R1936" i="6" s="1"/>
  <c r="J1935" i="6"/>
  <c r="R1935" i="6" s="1"/>
  <c r="J1934" i="6"/>
  <c r="R1934" i="6" s="1"/>
  <c r="J1933" i="6"/>
  <c r="R1933" i="6" s="1"/>
  <c r="J1932" i="6"/>
  <c r="R1932" i="6" s="1"/>
  <c r="R1931" i="6"/>
  <c r="J1931" i="6"/>
  <c r="J1930" i="6"/>
  <c r="R1930" i="6" s="1"/>
  <c r="J1929" i="6"/>
  <c r="R1929" i="6" s="1"/>
  <c r="J1928" i="6"/>
  <c r="R1928" i="6" s="1"/>
  <c r="J1927" i="6"/>
  <c r="R1927" i="6" s="1"/>
  <c r="J1926" i="6"/>
  <c r="R1926" i="6" s="1"/>
  <c r="J1925" i="6"/>
  <c r="R1925" i="6" s="1"/>
  <c r="J1924" i="6"/>
  <c r="R1924" i="6" s="1"/>
  <c r="J1923" i="6"/>
  <c r="R1923" i="6" s="1"/>
  <c r="J1922" i="6"/>
  <c r="R1922" i="6" s="1"/>
  <c r="J1921" i="6"/>
  <c r="R1921" i="6" s="1"/>
  <c r="J1920" i="6"/>
  <c r="R1920" i="6" s="1"/>
  <c r="J1919" i="6"/>
  <c r="R1919" i="6" s="1"/>
  <c r="J1918" i="6"/>
  <c r="R1918" i="6" s="1"/>
  <c r="J1917" i="6"/>
  <c r="R1917" i="6" s="1"/>
  <c r="J1916" i="6"/>
  <c r="R1916" i="6" s="1"/>
  <c r="J1915" i="6"/>
  <c r="R1915" i="6" s="1"/>
  <c r="J1914" i="6"/>
  <c r="R1914" i="6" s="1"/>
  <c r="J1913" i="6"/>
  <c r="R1913" i="6" s="1"/>
  <c r="J1912" i="6"/>
  <c r="R1912" i="6" s="1"/>
  <c r="J1911" i="6"/>
  <c r="R1911" i="6" s="1"/>
  <c r="J1910" i="6"/>
  <c r="R1910" i="6" s="1"/>
  <c r="J1909" i="6"/>
  <c r="R1909" i="6" s="1"/>
  <c r="J1908" i="6"/>
  <c r="R1908" i="6" s="1"/>
  <c r="J1907" i="6"/>
  <c r="R1907" i="6" s="1"/>
  <c r="J1906" i="6"/>
  <c r="R1906" i="6" s="1"/>
  <c r="J1905" i="6"/>
  <c r="R1905" i="6" s="1"/>
  <c r="J1904" i="6"/>
  <c r="R1904" i="6" s="1"/>
  <c r="J1903" i="6"/>
  <c r="R1903" i="6" s="1"/>
  <c r="J1902" i="6"/>
  <c r="R1902" i="6" s="1"/>
  <c r="J1901" i="6"/>
  <c r="R1901" i="6" s="1"/>
  <c r="J1900" i="6"/>
  <c r="R1900" i="6" s="1"/>
  <c r="J1899" i="6"/>
  <c r="R1899" i="6" s="1"/>
  <c r="J1898" i="6"/>
  <c r="R1898" i="6" s="1"/>
  <c r="J1897" i="6"/>
  <c r="R1897" i="6" s="1"/>
  <c r="J1896" i="6"/>
  <c r="R1896" i="6" s="1"/>
  <c r="J1895" i="6"/>
  <c r="R1895" i="6" s="1"/>
  <c r="J1894" i="6"/>
  <c r="R1894" i="6" s="1"/>
  <c r="J1893" i="6"/>
  <c r="R1893" i="6" s="1"/>
  <c r="J1892" i="6"/>
  <c r="R1892" i="6" s="1"/>
  <c r="R1891" i="6"/>
  <c r="J1891" i="6"/>
  <c r="J1890" i="6"/>
  <c r="R1890" i="6" s="1"/>
  <c r="J1889" i="6"/>
  <c r="R1889" i="6" s="1"/>
  <c r="J1888" i="6"/>
  <c r="R1888" i="6" s="1"/>
  <c r="J1887" i="6"/>
  <c r="R1887" i="6" s="1"/>
  <c r="R1886" i="6"/>
  <c r="J1886" i="6"/>
  <c r="J1885" i="6"/>
  <c r="R1885" i="6" s="1"/>
  <c r="J1884" i="6"/>
  <c r="R1884" i="6" s="1"/>
  <c r="J1883" i="6"/>
  <c r="R1883" i="6" s="1"/>
  <c r="J1882" i="6"/>
  <c r="R1882" i="6" s="1"/>
  <c r="J1881" i="6"/>
  <c r="R1881" i="6" s="1"/>
  <c r="J1880" i="6"/>
  <c r="R1880" i="6" s="1"/>
  <c r="J1879" i="6"/>
  <c r="R1879" i="6" s="1"/>
  <c r="J1878" i="6"/>
  <c r="R1878" i="6" s="1"/>
  <c r="J1877" i="6"/>
  <c r="R1877" i="6" s="1"/>
  <c r="J1876" i="6"/>
  <c r="R1876" i="6" s="1"/>
  <c r="J1875" i="6"/>
  <c r="R1875" i="6" s="1"/>
  <c r="J1874" i="6"/>
  <c r="R1874" i="6" s="1"/>
  <c r="J1873" i="6"/>
  <c r="R1873" i="6" s="1"/>
  <c r="J1872" i="6"/>
  <c r="R1872" i="6" s="1"/>
  <c r="R1871" i="6"/>
  <c r="J1871" i="6"/>
  <c r="J1870" i="6"/>
  <c r="R1870" i="6" s="1"/>
  <c r="J1869" i="6"/>
  <c r="R1869" i="6" s="1"/>
  <c r="J1868" i="6"/>
  <c r="R1868" i="6" s="1"/>
  <c r="J1867" i="6"/>
  <c r="R1867" i="6" s="1"/>
  <c r="J1866" i="6"/>
  <c r="R1866" i="6" s="1"/>
  <c r="R1865" i="6"/>
  <c r="J1865" i="6"/>
  <c r="J1864" i="6"/>
  <c r="R1864" i="6" s="1"/>
  <c r="J1863" i="6"/>
  <c r="R1863" i="6" s="1"/>
  <c r="J1862" i="6"/>
  <c r="R1862" i="6" s="1"/>
  <c r="J1861" i="6"/>
  <c r="R1861" i="6" s="1"/>
  <c r="J1860" i="6"/>
  <c r="R1860" i="6" s="1"/>
  <c r="J1859" i="6"/>
  <c r="R1859" i="6" s="1"/>
  <c r="J1858" i="6"/>
  <c r="R1858" i="6" s="1"/>
  <c r="J1857" i="6"/>
  <c r="R1857" i="6" s="1"/>
  <c r="J1856" i="6"/>
  <c r="R1856" i="6" s="1"/>
  <c r="J1855" i="6"/>
  <c r="R1855" i="6" s="1"/>
  <c r="J1854" i="6"/>
  <c r="R1854" i="6" s="1"/>
  <c r="R1853" i="6"/>
  <c r="J1853" i="6"/>
  <c r="J1852" i="6"/>
  <c r="R1852" i="6" s="1"/>
  <c r="J1851" i="6"/>
  <c r="R1851" i="6" s="1"/>
  <c r="J1850" i="6"/>
  <c r="R1850" i="6" s="1"/>
  <c r="J1849" i="6"/>
  <c r="R1849" i="6" s="1"/>
  <c r="J1848" i="6"/>
  <c r="R1848" i="6" s="1"/>
  <c r="J1847" i="6"/>
  <c r="R1847" i="6" s="1"/>
  <c r="J1846" i="6"/>
  <c r="R1846" i="6" s="1"/>
  <c r="J1845" i="6"/>
  <c r="R1845" i="6" s="1"/>
  <c r="J1844" i="6"/>
  <c r="R1844" i="6" s="1"/>
  <c r="J1843" i="6"/>
  <c r="R1843" i="6" s="1"/>
  <c r="J1842" i="6"/>
  <c r="R1842" i="6" s="1"/>
  <c r="R1841" i="6"/>
  <c r="J1841" i="6"/>
  <c r="J1840" i="6"/>
  <c r="R1840" i="6" s="1"/>
  <c r="J1839" i="6"/>
  <c r="R1839" i="6" s="1"/>
  <c r="J1838" i="6"/>
  <c r="R1838" i="6" s="1"/>
  <c r="J1837" i="6"/>
  <c r="R1837" i="6" s="1"/>
  <c r="J1836" i="6"/>
  <c r="R1836" i="6" s="1"/>
  <c r="J1835" i="6"/>
  <c r="R1835" i="6" s="1"/>
  <c r="J1834" i="6"/>
  <c r="R1834" i="6" s="1"/>
  <c r="J1833" i="6"/>
  <c r="R1833" i="6" s="1"/>
  <c r="J1832" i="6"/>
  <c r="R1832" i="6" s="1"/>
  <c r="J1831" i="6"/>
  <c r="R1831" i="6" s="1"/>
  <c r="J1830" i="6"/>
  <c r="R1830" i="6" s="1"/>
  <c r="J1829" i="6"/>
  <c r="R1829" i="6" s="1"/>
  <c r="J1828" i="6"/>
  <c r="R1828" i="6" s="1"/>
  <c r="J1827" i="6"/>
  <c r="R1827" i="6" s="1"/>
  <c r="J1826" i="6"/>
  <c r="R1826" i="6" s="1"/>
  <c r="J1825" i="6"/>
  <c r="R1825" i="6" s="1"/>
  <c r="J1824" i="6"/>
  <c r="R1824" i="6" s="1"/>
  <c r="J1823" i="6"/>
  <c r="R1823" i="6" s="1"/>
  <c r="J1822" i="6"/>
  <c r="R1822" i="6" s="1"/>
  <c r="J1821" i="6"/>
  <c r="R1821" i="6" s="1"/>
  <c r="J1820" i="6"/>
  <c r="R1820" i="6" s="1"/>
  <c r="J1819" i="6"/>
  <c r="R1819" i="6" s="1"/>
  <c r="J1818" i="6"/>
  <c r="R1818" i="6" s="1"/>
  <c r="J1817" i="6"/>
  <c r="R1817" i="6" s="1"/>
  <c r="J1816" i="6"/>
  <c r="R1816" i="6" s="1"/>
  <c r="J1815" i="6"/>
  <c r="R1815" i="6" s="1"/>
  <c r="J1814" i="6"/>
  <c r="R1814" i="6" s="1"/>
  <c r="J1813" i="6"/>
  <c r="R1813" i="6" s="1"/>
  <c r="J1812" i="6"/>
  <c r="R1812" i="6" s="1"/>
  <c r="J1811" i="6"/>
  <c r="R1811" i="6" s="1"/>
  <c r="J1810" i="6"/>
  <c r="R1810" i="6" s="1"/>
  <c r="J1809" i="6"/>
  <c r="R1809" i="6" s="1"/>
  <c r="J1808" i="6"/>
  <c r="R1808" i="6" s="1"/>
  <c r="J1807" i="6"/>
  <c r="R1807" i="6" s="1"/>
  <c r="J1806" i="6"/>
  <c r="R1806" i="6" s="1"/>
  <c r="J1805" i="6"/>
  <c r="R1805" i="6" s="1"/>
  <c r="J1804" i="6"/>
  <c r="R1804" i="6" s="1"/>
  <c r="J1803" i="6"/>
  <c r="R1803" i="6" s="1"/>
  <c r="J1802" i="6"/>
  <c r="R1802" i="6" s="1"/>
  <c r="J1801" i="6"/>
  <c r="R1801" i="6" s="1"/>
  <c r="J1800" i="6"/>
  <c r="R1800" i="6" s="1"/>
  <c r="J1799" i="6"/>
  <c r="R1799" i="6" s="1"/>
  <c r="J1798" i="6"/>
  <c r="R1798" i="6" s="1"/>
  <c r="J1797" i="6"/>
  <c r="R1797" i="6" s="1"/>
  <c r="J1796" i="6"/>
  <c r="R1796" i="6" s="1"/>
  <c r="J1795" i="6"/>
  <c r="R1795" i="6" s="1"/>
  <c r="J1794" i="6"/>
  <c r="R1794" i="6" s="1"/>
  <c r="J1793" i="6"/>
  <c r="R1793" i="6" s="1"/>
  <c r="J1792" i="6"/>
  <c r="R1792" i="6" s="1"/>
  <c r="J1791" i="6"/>
  <c r="R1791" i="6" s="1"/>
  <c r="J1790" i="6"/>
  <c r="R1790" i="6" s="1"/>
  <c r="J1789" i="6"/>
  <c r="R1789" i="6" s="1"/>
  <c r="J1788" i="6"/>
  <c r="R1788" i="6" s="1"/>
  <c r="J1787" i="6"/>
  <c r="R1787" i="6" s="1"/>
  <c r="J1786" i="6"/>
  <c r="R1786" i="6" s="1"/>
  <c r="J1785" i="6"/>
  <c r="R1785" i="6" s="1"/>
  <c r="R1784" i="6"/>
  <c r="J1784" i="6"/>
  <c r="J1783" i="6"/>
  <c r="R1783" i="6" s="1"/>
  <c r="J1782" i="6"/>
  <c r="R1782" i="6" s="1"/>
  <c r="J1781" i="6"/>
  <c r="R1781" i="6" s="1"/>
  <c r="J1780" i="6"/>
  <c r="R1780" i="6" s="1"/>
  <c r="J1779" i="6"/>
  <c r="R1779" i="6" s="1"/>
  <c r="J1778" i="6"/>
  <c r="R1778" i="6" s="1"/>
  <c r="J1777" i="6"/>
  <c r="R1777" i="6" s="1"/>
  <c r="J1776" i="6"/>
  <c r="R1776" i="6" s="1"/>
  <c r="J1775" i="6"/>
  <c r="R1775" i="6" s="1"/>
  <c r="J1774" i="6"/>
  <c r="R1774" i="6" s="1"/>
  <c r="J1773" i="6"/>
  <c r="R1773" i="6" s="1"/>
  <c r="J1772" i="6"/>
  <c r="R1772" i="6" s="1"/>
  <c r="J1771" i="6"/>
  <c r="R1771" i="6" s="1"/>
  <c r="J1770" i="6"/>
  <c r="R1770" i="6" s="1"/>
  <c r="J1769" i="6"/>
  <c r="R1769" i="6" s="1"/>
  <c r="J1768" i="6"/>
  <c r="R1768" i="6" s="1"/>
  <c r="J1767" i="6"/>
  <c r="R1767" i="6" s="1"/>
  <c r="J1766" i="6"/>
  <c r="R1766" i="6" s="1"/>
  <c r="J1765" i="6"/>
  <c r="R1765" i="6" s="1"/>
  <c r="J1764" i="6"/>
  <c r="R1764" i="6" s="1"/>
  <c r="J1763" i="6"/>
  <c r="R1763" i="6" s="1"/>
  <c r="J1762" i="6"/>
  <c r="R1762" i="6" s="1"/>
  <c r="J1761" i="6"/>
  <c r="R1761" i="6" s="1"/>
  <c r="J1760" i="6"/>
  <c r="R1760" i="6" s="1"/>
  <c r="J1759" i="6"/>
  <c r="R1759" i="6" s="1"/>
  <c r="J1758" i="6"/>
  <c r="R1758" i="6" s="1"/>
  <c r="J1757" i="6"/>
  <c r="R1757" i="6" s="1"/>
  <c r="J1756" i="6"/>
  <c r="R1756" i="6" s="1"/>
  <c r="J1755" i="6"/>
  <c r="R1755" i="6" s="1"/>
  <c r="J1754" i="6"/>
  <c r="R1754" i="6" s="1"/>
  <c r="J1753" i="6"/>
  <c r="R1753" i="6" s="1"/>
  <c r="J1752" i="6"/>
  <c r="R1752" i="6" s="1"/>
  <c r="J1751" i="6"/>
  <c r="R1751" i="6" s="1"/>
  <c r="J1750" i="6"/>
  <c r="R1750" i="6" s="1"/>
  <c r="J1749" i="6"/>
  <c r="R1749" i="6" s="1"/>
  <c r="J1748" i="6"/>
  <c r="R1748" i="6" s="1"/>
  <c r="J1747" i="6"/>
  <c r="R1747" i="6" s="1"/>
  <c r="J1746" i="6"/>
  <c r="R1746" i="6" s="1"/>
  <c r="J1745" i="6"/>
  <c r="R1745" i="6" s="1"/>
  <c r="J1744" i="6"/>
  <c r="R1744" i="6" s="1"/>
  <c r="J1743" i="6"/>
  <c r="R1743" i="6" s="1"/>
  <c r="J1742" i="6"/>
  <c r="R1742" i="6" s="1"/>
  <c r="R1741" i="6"/>
  <c r="J1741" i="6"/>
  <c r="J1740" i="6"/>
  <c r="R1740" i="6" s="1"/>
  <c r="J1739" i="6"/>
  <c r="R1739" i="6" s="1"/>
  <c r="J1738" i="6"/>
  <c r="R1738" i="6" s="1"/>
  <c r="J1737" i="6"/>
  <c r="R1737" i="6" s="1"/>
  <c r="J1736" i="6"/>
  <c r="R1736" i="6" s="1"/>
  <c r="J1735" i="6"/>
  <c r="R1735" i="6" s="1"/>
  <c r="J1734" i="6"/>
  <c r="R1734" i="6" s="1"/>
  <c r="J1733" i="6"/>
  <c r="R1733" i="6" s="1"/>
  <c r="J1732" i="6"/>
  <c r="R1732" i="6" s="1"/>
  <c r="J1731" i="6"/>
  <c r="R1731" i="6" s="1"/>
  <c r="R1730" i="6"/>
  <c r="J1730" i="6"/>
  <c r="R1729" i="6"/>
  <c r="J1729" i="6"/>
  <c r="J1728" i="6"/>
  <c r="R1728" i="6" s="1"/>
  <c r="J1727" i="6"/>
  <c r="R1727" i="6" s="1"/>
  <c r="J1726" i="6"/>
  <c r="R1726" i="6" s="1"/>
  <c r="J1725" i="6"/>
  <c r="R1725" i="6" s="1"/>
  <c r="J1724" i="6"/>
  <c r="R1724" i="6" s="1"/>
  <c r="J1723" i="6"/>
  <c r="R1723" i="6" s="1"/>
  <c r="J1722" i="6"/>
  <c r="R1722" i="6" s="1"/>
  <c r="J1721" i="6"/>
  <c r="R1721" i="6" s="1"/>
  <c r="J1720" i="6"/>
  <c r="R1720" i="6" s="1"/>
  <c r="J1719" i="6"/>
  <c r="R1719" i="6" s="1"/>
  <c r="J1718" i="6"/>
  <c r="R1718" i="6" s="1"/>
  <c r="R1717" i="6"/>
  <c r="J1717" i="6"/>
  <c r="J1716" i="6"/>
  <c r="R1716" i="6" s="1"/>
  <c r="J1715" i="6"/>
  <c r="R1715" i="6" s="1"/>
  <c r="R1714" i="6"/>
  <c r="J1714" i="6"/>
  <c r="J1713" i="6"/>
  <c r="R1713" i="6" s="1"/>
  <c r="J1712" i="6"/>
  <c r="R1712" i="6" s="1"/>
  <c r="J1711" i="6"/>
  <c r="R1711" i="6" s="1"/>
  <c r="J1710" i="6"/>
  <c r="R1710" i="6" s="1"/>
  <c r="J1709" i="6"/>
  <c r="R1709" i="6" s="1"/>
  <c r="J1708" i="6"/>
  <c r="R1708" i="6" s="1"/>
  <c r="J1707" i="6"/>
  <c r="R1707" i="6" s="1"/>
  <c r="J1706" i="6"/>
  <c r="R1706" i="6" s="1"/>
  <c r="J1705" i="6"/>
  <c r="R1705" i="6" s="1"/>
  <c r="J1704" i="6"/>
  <c r="R1704" i="6" s="1"/>
  <c r="J1703" i="6"/>
  <c r="R1703" i="6" s="1"/>
  <c r="J1702" i="6"/>
  <c r="R1702" i="6" s="1"/>
  <c r="J1701" i="6"/>
  <c r="R1701" i="6" s="1"/>
  <c r="J1700" i="6"/>
  <c r="R1700" i="6" s="1"/>
  <c r="J1699" i="6"/>
  <c r="R1699" i="6" s="1"/>
  <c r="J1698" i="6"/>
  <c r="R1698" i="6" s="1"/>
  <c r="J1697" i="6"/>
  <c r="R1697" i="6" s="1"/>
  <c r="J1696" i="6"/>
  <c r="R1696" i="6" s="1"/>
  <c r="J1695" i="6"/>
  <c r="R1695" i="6" s="1"/>
  <c r="J1694" i="6"/>
  <c r="R1694" i="6" s="1"/>
  <c r="J1693" i="6"/>
  <c r="R1693" i="6" s="1"/>
  <c r="J1692" i="6"/>
  <c r="R1692" i="6" s="1"/>
  <c r="J1691" i="6"/>
  <c r="R1691" i="6" s="1"/>
  <c r="J1690" i="6"/>
  <c r="R1690" i="6" s="1"/>
  <c r="J1689" i="6"/>
  <c r="R1689" i="6" s="1"/>
  <c r="J1688" i="6"/>
  <c r="R1688" i="6" s="1"/>
  <c r="J1687" i="6"/>
  <c r="R1687" i="6" s="1"/>
  <c r="J1686" i="6"/>
  <c r="R1686" i="6" s="1"/>
  <c r="J1685" i="6"/>
  <c r="R1685" i="6" s="1"/>
  <c r="J1684" i="6"/>
  <c r="R1684" i="6" s="1"/>
  <c r="J1683" i="6"/>
  <c r="R1683" i="6" s="1"/>
  <c r="J1682" i="6"/>
  <c r="R1682" i="6" s="1"/>
  <c r="J1681" i="6"/>
  <c r="R1681" i="6" s="1"/>
  <c r="J1680" i="6"/>
  <c r="R1680" i="6" s="1"/>
  <c r="R1679" i="6"/>
  <c r="J1679" i="6"/>
  <c r="J1678" i="6"/>
  <c r="R1678" i="6" s="1"/>
  <c r="J1677" i="6"/>
  <c r="R1677" i="6" s="1"/>
  <c r="J1676" i="6"/>
  <c r="R1676" i="6" s="1"/>
  <c r="J1675" i="6"/>
  <c r="R1675" i="6" s="1"/>
  <c r="J1674" i="6"/>
  <c r="R1674" i="6" s="1"/>
  <c r="J1673" i="6"/>
  <c r="R1673" i="6" s="1"/>
  <c r="J1672" i="6"/>
  <c r="R1672" i="6" s="1"/>
  <c r="R1671" i="6"/>
  <c r="J1671" i="6"/>
  <c r="J1670" i="6"/>
  <c r="R1670" i="6" s="1"/>
  <c r="J1669" i="6"/>
  <c r="R1669" i="6" s="1"/>
  <c r="J1668" i="6"/>
  <c r="R1668" i="6" s="1"/>
  <c r="J1667" i="6"/>
  <c r="R1667" i="6" s="1"/>
  <c r="J1666" i="6"/>
  <c r="R1666" i="6" s="1"/>
  <c r="J1665" i="6"/>
  <c r="R1665" i="6" s="1"/>
  <c r="J1664" i="6"/>
  <c r="R1664" i="6" s="1"/>
  <c r="J1663" i="6"/>
  <c r="R1663" i="6" s="1"/>
  <c r="J1662" i="6"/>
  <c r="R1662" i="6" s="1"/>
  <c r="J1661" i="6"/>
  <c r="R1661" i="6" s="1"/>
  <c r="J1660" i="6"/>
  <c r="R1660" i="6" s="1"/>
  <c r="J1659" i="6"/>
  <c r="R1659" i="6" s="1"/>
  <c r="J1658" i="6"/>
  <c r="R1658" i="6" s="1"/>
  <c r="J1657" i="6"/>
  <c r="R1657" i="6" s="1"/>
  <c r="J1656" i="6"/>
  <c r="R1656" i="6" s="1"/>
  <c r="R1655" i="6"/>
  <c r="J1655" i="6"/>
  <c r="J1654" i="6"/>
  <c r="R1654" i="6" s="1"/>
  <c r="J1653" i="6"/>
  <c r="R1653" i="6" s="1"/>
  <c r="J1652" i="6"/>
  <c r="R1652" i="6" s="1"/>
  <c r="J1651" i="6"/>
  <c r="R1651" i="6" s="1"/>
  <c r="J1650" i="6"/>
  <c r="R1650" i="6" s="1"/>
  <c r="J1649" i="6"/>
  <c r="R1649" i="6" s="1"/>
  <c r="J1648" i="6"/>
  <c r="R1648" i="6" s="1"/>
  <c r="J1647" i="6"/>
  <c r="R1647" i="6" s="1"/>
  <c r="J1646" i="6"/>
  <c r="R1646" i="6" s="1"/>
  <c r="R1645" i="6"/>
  <c r="J1645" i="6"/>
  <c r="J1644" i="6"/>
  <c r="R1644" i="6" s="1"/>
  <c r="J1643" i="6"/>
  <c r="R1643" i="6" s="1"/>
  <c r="J1642" i="6"/>
  <c r="R1642" i="6" s="1"/>
  <c r="J1641" i="6"/>
  <c r="R1641" i="6" s="1"/>
  <c r="J1640" i="6"/>
  <c r="R1640" i="6" s="1"/>
  <c r="J1639" i="6"/>
  <c r="R1639" i="6" s="1"/>
  <c r="J1638" i="6"/>
  <c r="R1638" i="6" s="1"/>
  <c r="J1637" i="6"/>
  <c r="R1637" i="6" s="1"/>
  <c r="J1636" i="6"/>
  <c r="R1636" i="6" s="1"/>
  <c r="J1635" i="6"/>
  <c r="R1635" i="6" s="1"/>
  <c r="J1634" i="6"/>
  <c r="R1634" i="6" s="1"/>
  <c r="J1633" i="6"/>
  <c r="R1633" i="6" s="1"/>
  <c r="J1632" i="6"/>
  <c r="R1632" i="6" s="1"/>
  <c r="J1631" i="6"/>
  <c r="R1631" i="6" s="1"/>
  <c r="J1630" i="6"/>
  <c r="R1630" i="6" s="1"/>
  <c r="J1629" i="6"/>
  <c r="R1629" i="6" s="1"/>
  <c r="J1628" i="6"/>
  <c r="R1628" i="6" s="1"/>
  <c r="R1627" i="6"/>
  <c r="J1627" i="6"/>
  <c r="J1626" i="6"/>
  <c r="R1626" i="6" s="1"/>
  <c r="J1625" i="6"/>
  <c r="R1625" i="6" s="1"/>
  <c r="J1624" i="6"/>
  <c r="R1624" i="6" s="1"/>
  <c r="J1623" i="6"/>
  <c r="R1623" i="6" s="1"/>
  <c r="J1622" i="6"/>
  <c r="R1622" i="6" s="1"/>
  <c r="J1621" i="6"/>
  <c r="R1621" i="6" s="1"/>
  <c r="J1620" i="6"/>
  <c r="R1620" i="6" s="1"/>
  <c r="J1619" i="6"/>
  <c r="R1619" i="6" s="1"/>
  <c r="J1618" i="6"/>
  <c r="R1618" i="6" s="1"/>
  <c r="J1617" i="6"/>
  <c r="R1617" i="6" s="1"/>
  <c r="J1616" i="6"/>
  <c r="R1616" i="6" s="1"/>
  <c r="J1615" i="6"/>
  <c r="R1615" i="6" s="1"/>
  <c r="J1614" i="6"/>
  <c r="R1614" i="6" s="1"/>
  <c r="J1613" i="6"/>
  <c r="R1613" i="6" s="1"/>
  <c r="J1612" i="6"/>
  <c r="R1612" i="6" s="1"/>
  <c r="J1611" i="6"/>
  <c r="R1611" i="6" s="1"/>
  <c r="R1610" i="6"/>
  <c r="J1610" i="6"/>
  <c r="J1609" i="6"/>
  <c r="R1609" i="6" s="1"/>
  <c r="J1608" i="6"/>
  <c r="R1608" i="6" s="1"/>
  <c r="J1607" i="6"/>
  <c r="R1607" i="6" s="1"/>
  <c r="J1606" i="6"/>
  <c r="R1606" i="6" s="1"/>
  <c r="J1605" i="6"/>
  <c r="R1605" i="6" s="1"/>
  <c r="J1604" i="6"/>
  <c r="R1604" i="6" s="1"/>
  <c r="R1603" i="6"/>
  <c r="J1603" i="6"/>
  <c r="J1602" i="6"/>
  <c r="R1602" i="6" s="1"/>
  <c r="J1601" i="6"/>
  <c r="R1601" i="6" s="1"/>
  <c r="J1600" i="6"/>
  <c r="R1600" i="6" s="1"/>
  <c r="J1599" i="6"/>
  <c r="R1599" i="6" s="1"/>
  <c r="J1598" i="6"/>
  <c r="R1598" i="6" s="1"/>
  <c r="J1597" i="6"/>
  <c r="R1597" i="6" s="1"/>
  <c r="J1596" i="6"/>
  <c r="R1596" i="6" s="1"/>
  <c r="J1595" i="6"/>
  <c r="R1595" i="6" s="1"/>
  <c r="J1594" i="6"/>
  <c r="R1594" i="6" s="1"/>
  <c r="J1593" i="6"/>
  <c r="R1593" i="6" s="1"/>
  <c r="J1592" i="6"/>
  <c r="R1592" i="6" s="1"/>
  <c r="J1591" i="6"/>
  <c r="R1591" i="6" s="1"/>
  <c r="J1590" i="6"/>
  <c r="R1590" i="6" s="1"/>
  <c r="J1589" i="6"/>
  <c r="R1589" i="6" s="1"/>
  <c r="J1588" i="6"/>
  <c r="R1588" i="6" s="1"/>
  <c r="J1587" i="6"/>
  <c r="R1587" i="6" s="1"/>
  <c r="J1586" i="6"/>
  <c r="R1586" i="6" s="1"/>
  <c r="J1585" i="6"/>
  <c r="R1585" i="6" s="1"/>
  <c r="J1584" i="6"/>
  <c r="R1584" i="6" s="1"/>
  <c r="R1583" i="6"/>
  <c r="J1583" i="6"/>
  <c r="J1582" i="6"/>
  <c r="R1582" i="6" s="1"/>
  <c r="J1581" i="6"/>
  <c r="R1581" i="6" s="1"/>
  <c r="J1580" i="6"/>
  <c r="R1580" i="6" s="1"/>
  <c r="J1579" i="6"/>
  <c r="R1579" i="6" s="1"/>
  <c r="J1578" i="6"/>
  <c r="R1578" i="6" s="1"/>
  <c r="J1577" i="6"/>
  <c r="R1577" i="6" s="1"/>
  <c r="J1576" i="6"/>
  <c r="R1576" i="6" s="1"/>
  <c r="J1575" i="6"/>
  <c r="R1575" i="6" s="1"/>
  <c r="J1574" i="6"/>
  <c r="R1574" i="6" s="1"/>
  <c r="J1573" i="6"/>
  <c r="R1573" i="6" s="1"/>
  <c r="J1572" i="6"/>
  <c r="R1572" i="6" s="1"/>
  <c r="J1571" i="6"/>
  <c r="R1571" i="6" s="1"/>
  <c r="J1570" i="6"/>
  <c r="R1570" i="6" s="1"/>
  <c r="J1569" i="6"/>
  <c r="R1569" i="6" s="1"/>
  <c r="R1568" i="6"/>
  <c r="J1568" i="6"/>
  <c r="J1567" i="6"/>
  <c r="R1567" i="6" s="1"/>
  <c r="J1566" i="6"/>
  <c r="R1566" i="6" s="1"/>
  <c r="R1565" i="6"/>
  <c r="J1565" i="6"/>
  <c r="J1564" i="6"/>
  <c r="R1564" i="6" s="1"/>
  <c r="J1563" i="6"/>
  <c r="R1563" i="6" s="1"/>
  <c r="J1562" i="6"/>
  <c r="R1562" i="6" s="1"/>
  <c r="J1561" i="6"/>
  <c r="R1561" i="6" s="1"/>
  <c r="J1560" i="6"/>
  <c r="R1560" i="6" s="1"/>
  <c r="J1559" i="6"/>
  <c r="R1559" i="6" s="1"/>
  <c r="J1558" i="6"/>
  <c r="R1558" i="6" s="1"/>
  <c r="J1557" i="6"/>
  <c r="R1557" i="6" s="1"/>
  <c r="R1556" i="6"/>
  <c r="J1556" i="6"/>
  <c r="R1555" i="6"/>
  <c r="J1555" i="6"/>
  <c r="J1554" i="6"/>
  <c r="R1554" i="6" s="1"/>
  <c r="J1553" i="6"/>
  <c r="R1553" i="6" s="1"/>
  <c r="J1552" i="6"/>
  <c r="R1552" i="6" s="1"/>
  <c r="J1551" i="6"/>
  <c r="R1551" i="6" s="1"/>
  <c r="J1550" i="6"/>
  <c r="R1550" i="6" s="1"/>
  <c r="J1549" i="6"/>
  <c r="R1549" i="6" s="1"/>
  <c r="J1548" i="6"/>
  <c r="R1548" i="6" s="1"/>
  <c r="J1547" i="6"/>
  <c r="R1547" i="6" s="1"/>
  <c r="J1546" i="6"/>
  <c r="R1546" i="6" s="1"/>
  <c r="J1545" i="6"/>
  <c r="R1545" i="6" s="1"/>
  <c r="J1544" i="6"/>
  <c r="R1544" i="6" s="1"/>
  <c r="J1543" i="6"/>
  <c r="R1543" i="6" s="1"/>
  <c r="J1542" i="6"/>
  <c r="R1542" i="6" s="1"/>
  <c r="J1541" i="6"/>
  <c r="R1541" i="6" s="1"/>
  <c r="J1540" i="6"/>
  <c r="R1540" i="6" s="1"/>
  <c r="J1539" i="6"/>
  <c r="R1539" i="6" s="1"/>
  <c r="R1538" i="6"/>
  <c r="J1538" i="6"/>
  <c r="J1537" i="6"/>
  <c r="R1537" i="6" s="1"/>
  <c r="J1536" i="6"/>
  <c r="R1536" i="6" s="1"/>
  <c r="J1535" i="6"/>
  <c r="R1535" i="6" s="1"/>
  <c r="J1534" i="6"/>
  <c r="R1534" i="6" s="1"/>
  <c r="J1533" i="6"/>
  <c r="R1533" i="6" s="1"/>
  <c r="J1532" i="6"/>
  <c r="R1532" i="6" s="1"/>
  <c r="J1531" i="6"/>
  <c r="R1531" i="6" s="1"/>
  <c r="J1530" i="6"/>
  <c r="R1530" i="6" s="1"/>
  <c r="R1529" i="6"/>
  <c r="J1529" i="6"/>
  <c r="J1528" i="6"/>
  <c r="R1528" i="6" s="1"/>
  <c r="J1527" i="6"/>
  <c r="R1527" i="6" s="1"/>
  <c r="R1526" i="6"/>
  <c r="J1526" i="6"/>
  <c r="J1525" i="6"/>
  <c r="R1525" i="6" s="1"/>
  <c r="J1524" i="6"/>
  <c r="R1524" i="6" s="1"/>
  <c r="J1523" i="6"/>
  <c r="R1523" i="6" s="1"/>
  <c r="J1522" i="6"/>
  <c r="R1522" i="6" s="1"/>
  <c r="J1521" i="6"/>
  <c r="R1521" i="6" s="1"/>
  <c r="J1520" i="6"/>
  <c r="R1520" i="6" s="1"/>
  <c r="J1519" i="6"/>
  <c r="R1519" i="6" s="1"/>
  <c r="J1518" i="6"/>
  <c r="R1518" i="6" s="1"/>
  <c r="J1517" i="6"/>
  <c r="R1517" i="6" s="1"/>
  <c r="J1516" i="6"/>
  <c r="R1516" i="6" s="1"/>
  <c r="J1515" i="6"/>
  <c r="R1515" i="6" s="1"/>
  <c r="J1514" i="6"/>
  <c r="R1514" i="6" s="1"/>
  <c r="J1513" i="6"/>
  <c r="R1513" i="6" s="1"/>
  <c r="J1512" i="6"/>
  <c r="R1512" i="6" s="1"/>
  <c r="J1511" i="6"/>
  <c r="R1511" i="6" s="1"/>
  <c r="J1510" i="6"/>
  <c r="R1510" i="6" s="1"/>
  <c r="J1509" i="6"/>
  <c r="R1509" i="6" s="1"/>
  <c r="J1508" i="6"/>
  <c r="R1508" i="6" s="1"/>
  <c r="J1507" i="6"/>
  <c r="R1507" i="6" s="1"/>
  <c r="J1506" i="6"/>
  <c r="R1506" i="6" s="1"/>
  <c r="J1505" i="6"/>
  <c r="R1505" i="6" s="1"/>
  <c r="J1504" i="6"/>
  <c r="R1504" i="6" s="1"/>
  <c r="J1503" i="6"/>
  <c r="R1503" i="6" s="1"/>
  <c r="J1502" i="6"/>
  <c r="R1502" i="6" s="1"/>
  <c r="J1501" i="6"/>
  <c r="R1501" i="6" s="1"/>
  <c r="J1500" i="6"/>
  <c r="R1500" i="6" s="1"/>
  <c r="J1499" i="6"/>
  <c r="R1499" i="6" s="1"/>
  <c r="J1498" i="6"/>
  <c r="R1498" i="6" s="1"/>
  <c r="J1497" i="6"/>
  <c r="R1497" i="6" s="1"/>
  <c r="J1496" i="6"/>
  <c r="R1496" i="6" s="1"/>
  <c r="J1495" i="6"/>
  <c r="R1495" i="6" s="1"/>
  <c r="J1494" i="6"/>
  <c r="R1494" i="6" s="1"/>
  <c r="J1493" i="6"/>
  <c r="R1493" i="6" s="1"/>
  <c r="J1492" i="6"/>
  <c r="R1492" i="6" s="1"/>
  <c r="J1491" i="6"/>
  <c r="R1491" i="6" s="1"/>
  <c r="J1490" i="6"/>
  <c r="R1490" i="6" s="1"/>
  <c r="J1489" i="6"/>
  <c r="R1489" i="6" s="1"/>
  <c r="J1488" i="6"/>
  <c r="R1488" i="6" s="1"/>
  <c r="J1487" i="6"/>
  <c r="R1487" i="6" s="1"/>
  <c r="J1486" i="6"/>
  <c r="R1486" i="6" s="1"/>
  <c r="J1485" i="6"/>
  <c r="R1485" i="6" s="1"/>
  <c r="J1484" i="6"/>
  <c r="R1484" i="6" s="1"/>
  <c r="J1483" i="6"/>
  <c r="R1483" i="6" s="1"/>
  <c r="J1482" i="6"/>
  <c r="R1482" i="6" s="1"/>
  <c r="J1481" i="6"/>
  <c r="R1481" i="6" s="1"/>
  <c r="J1480" i="6"/>
  <c r="R1480" i="6" s="1"/>
  <c r="J1479" i="6"/>
  <c r="R1479" i="6" s="1"/>
  <c r="J1478" i="6"/>
  <c r="R1478" i="6" s="1"/>
  <c r="J1477" i="6"/>
  <c r="R1477" i="6" s="1"/>
  <c r="J1476" i="6"/>
  <c r="R1476" i="6" s="1"/>
  <c r="J1475" i="6"/>
  <c r="R1475" i="6" s="1"/>
  <c r="R1474" i="6"/>
  <c r="J1474" i="6"/>
  <c r="J1473" i="6"/>
  <c r="R1473" i="6" s="1"/>
  <c r="J1472" i="6"/>
  <c r="R1472" i="6" s="1"/>
  <c r="J1471" i="6"/>
  <c r="R1471" i="6" s="1"/>
  <c r="J1470" i="6"/>
  <c r="R1470" i="6" s="1"/>
  <c r="J1469" i="6"/>
  <c r="R1469" i="6" s="1"/>
  <c r="J1468" i="6"/>
  <c r="R1468" i="6" s="1"/>
  <c r="R1467" i="6"/>
  <c r="J1467" i="6"/>
  <c r="J1466" i="6"/>
  <c r="R1466" i="6" s="1"/>
  <c r="J1465" i="6"/>
  <c r="R1465" i="6" s="1"/>
  <c r="J1464" i="6"/>
  <c r="R1464" i="6" s="1"/>
  <c r="J1463" i="6"/>
  <c r="R1463" i="6" s="1"/>
  <c r="J1462" i="6"/>
  <c r="R1462" i="6" s="1"/>
  <c r="J1461" i="6"/>
  <c r="R1461" i="6" s="1"/>
  <c r="J1460" i="6"/>
  <c r="R1460" i="6" s="1"/>
  <c r="J1459" i="6"/>
  <c r="R1459" i="6" s="1"/>
  <c r="J1458" i="6"/>
  <c r="R1458" i="6" s="1"/>
  <c r="J1457" i="6"/>
  <c r="R1457" i="6" s="1"/>
  <c r="J1456" i="6"/>
  <c r="R1456" i="6" s="1"/>
  <c r="J1455" i="6"/>
  <c r="R1455" i="6" s="1"/>
  <c r="J1454" i="6"/>
  <c r="R1454" i="6" s="1"/>
  <c r="J1453" i="6"/>
  <c r="R1453" i="6" s="1"/>
  <c r="J1452" i="6"/>
  <c r="R1452" i="6" s="1"/>
  <c r="J1451" i="6"/>
  <c r="R1451" i="6" s="1"/>
  <c r="J1450" i="6"/>
  <c r="R1450" i="6" s="1"/>
  <c r="J1449" i="6"/>
  <c r="R1449" i="6" s="1"/>
  <c r="J1448" i="6"/>
  <c r="R1448" i="6" s="1"/>
  <c r="R1447" i="6"/>
  <c r="J1447" i="6"/>
  <c r="J1446" i="6"/>
  <c r="R1446" i="6" s="1"/>
  <c r="J1445" i="6"/>
  <c r="R1445" i="6" s="1"/>
  <c r="J1444" i="6"/>
  <c r="R1444" i="6" s="1"/>
  <c r="J1443" i="6"/>
  <c r="R1443" i="6" s="1"/>
  <c r="J1442" i="6"/>
  <c r="R1442" i="6" s="1"/>
  <c r="J1441" i="6"/>
  <c r="R1441" i="6" s="1"/>
  <c r="J1440" i="6"/>
  <c r="R1440" i="6" s="1"/>
  <c r="J1439" i="6"/>
  <c r="R1439" i="6" s="1"/>
  <c r="J1438" i="6"/>
  <c r="R1438" i="6" s="1"/>
  <c r="J1437" i="6"/>
  <c r="R1437" i="6" s="1"/>
  <c r="J1436" i="6"/>
  <c r="R1436" i="6" s="1"/>
  <c r="J1435" i="6"/>
  <c r="R1435" i="6" s="1"/>
  <c r="J1434" i="6"/>
  <c r="R1434" i="6" s="1"/>
  <c r="J1433" i="6"/>
  <c r="R1433" i="6" s="1"/>
  <c r="J1432" i="6"/>
  <c r="R1432" i="6" s="1"/>
  <c r="J1431" i="6"/>
  <c r="R1431" i="6" s="1"/>
  <c r="J1430" i="6"/>
  <c r="R1430" i="6" s="1"/>
  <c r="J1429" i="6"/>
  <c r="R1429" i="6" s="1"/>
  <c r="J1428" i="6"/>
  <c r="R1428" i="6" s="1"/>
  <c r="R1427" i="6"/>
  <c r="J1427" i="6"/>
  <c r="R1426" i="6"/>
  <c r="J1426" i="6"/>
  <c r="J1425" i="6"/>
  <c r="R1425" i="6" s="1"/>
  <c r="J1424" i="6"/>
  <c r="R1424" i="6" s="1"/>
  <c r="R1423" i="6"/>
  <c r="J1423" i="6"/>
  <c r="J1422" i="6"/>
  <c r="R1422" i="6" s="1"/>
  <c r="J1421" i="6"/>
  <c r="R1421" i="6" s="1"/>
  <c r="J1420" i="6"/>
  <c r="R1420" i="6" s="1"/>
  <c r="J1419" i="6"/>
  <c r="R1419" i="6" s="1"/>
  <c r="J1418" i="6"/>
  <c r="R1418" i="6" s="1"/>
  <c r="J1417" i="6"/>
  <c r="R1417" i="6" s="1"/>
  <c r="J1416" i="6"/>
  <c r="R1416" i="6" s="1"/>
  <c r="J1415" i="6"/>
  <c r="R1415" i="6" s="1"/>
  <c r="J1414" i="6"/>
  <c r="R1414" i="6" s="1"/>
  <c r="J1413" i="6"/>
  <c r="R1413" i="6" s="1"/>
  <c r="J1412" i="6"/>
  <c r="R1412" i="6" s="1"/>
  <c r="J1411" i="6"/>
  <c r="R1411" i="6" s="1"/>
  <c r="J1410" i="6"/>
  <c r="R1410" i="6" s="1"/>
  <c r="J1409" i="6"/>
  <c r="R1409" i="6" s="1"/>
  <c r="R1408" i="6"/>
  <c r="J1408" i="6"/>
  <c r="J1407" i="6"/>
  <c r="R1407" i="6" s="1"/>
  <c r="J1406" i="6"/>
  <c r="R1406" i="6" s="1"/>
  <c r="J1405" i="6"/>
  <c r="R1405" i="6" s="1"/>
  <c r="J1404" i="6"/>
  <c r="R1404" i="6" s="1"/>
  <c r="J1403" i="6"/>
  <c r="R1403" i="6" s="1"/>
  <c r="R1402" i="6"/>
  <c r="J1402" i="6"/>
  <c r="J1401" i="6"/>
  <c r="R1401" i="6" s="1"/>
  <c r="J1400" i="6"/>
  <c r="R1400" i="6" s="1"/>
  <c r="J1399" i="6"/>
  <c r="R1399" i="6" s="1"/>
  <c r="J1398" i="6"/>
  <c r="R1398" i="6" s="1"/>
  <c r="J1397" i="6"/>
  <c r="R1397" i="6" s="1"/>
  <c r="R1396" i="6"/>
  <c r="J1396" i="6"/>
  <c r="R1395" i="6"/>
  <c r="J1395" i="6"/>
  <c r="J1394" i="6"/>
  <c r="R1394" i="6" s="1"/>
  <c r="J1393" i="6"/>
  <c r="R1393" i="6" s="1"/>
  <c r="J1392" i="6"/>
  <c r="R1392" i="6" s="1"/>
  <c r="J1391" i="6"/>
  <c r="R1391" i="6" s="1"/>
  <c r="R1390" i="6"/>
  <c r="J1390" i="6"/>
  <c r="R1389" i="6"/>
  <c r="J1389" i="6"/>
  <c r="J1388" i="6"/>
  <c r="R1388" i="6" s="1"/>
  <c r="J1387" i="6"/>
  <c r="R1387" i="6" s="1"/>
  <c r="J1386" i="6"/>
  <c r="R1386" i="6" s="1"/>
  <c r="J1385" i="6"/>
  <c r="R1385" i="6" s="1"/>
  <c r="J1384" i="6"/>
  <c r="R1384" i="6" s="1"/>
  <c r="J1383" i="6"/>
  <c r="R1383" i="6" s="1"/>
  <c r="J1382" i="6"/>
  <c r="R1382" i="6" s="1"/>
  <c r="J1381" i="6"/>
  <c r="R1381" i="6" s="1"/>
  <c r="J1380" i="6"/>
  <c r="R1380" i="6" s="1"/>
  <c r="J1379" i="6"/>
  <c r="R1379" i="6" s="1"/>
  <c r="J1378" i="6"/>
  <c r="R1378" i="6" s="1"/>
  <c r="J1377" i="6"/>
  <c r="R1377" i="6" s="1"/>
  <c r="J1376" i="6"/>
  <c r="R1376" i="6" s="1"/>
  <c r="J1375" i="6"/>
  <c r="R1375" i="6" s="1"/>
  <c r="J1374" i="6"/>
  <c r="R1374" i="6" s="1"/>
  <c r="J1373" i="6"/>
  <c r="R1373" i="6" s="1"/>
  <c r="J1372" i="6"/>
  <c r="R1372" i="6" s="1"/>
  <c r="J1371" i="6"/>
  <c r="R1371" i="6" s="1"/>
  <c r="J1370" i="6"/>
  <c r="R1370" i="6" s="1"/>
  <c r="J1369" i="6"/>
  <c r="R1369" i="6" s="1"/>
  <c r="J1368" i="6"/>
  <c r="R1368" i="6" s="1"/>
  <c r="J1367" i="6"/>
  <c r="R1367" i="6" s="1"/>
  <c r="J1366" i="6"/>
  <c r="R1366" i="6" s="1"/>
  <c r="J1365" i="6"/>
  <c r="R1365" i="6" s="1"/>
  <c r="J1364" i="6"/>
  <c r="R1364" i="6" s="1"/>
  <c r="J1363" i="6"/>
  <c r="R1363" i="6" s="1"/>
  <c r="J1362" i="6"/>
  <c r="R1362" i="6" s="1"/>
  <c r="J1361" i="6"/>
  <c r="R1361" i="6" s="1"/>
  <c r="J1360" i="6"/>
  <c r="R1360" i="6" s="1"/>
  <c r="J1359" i="6"/>
  <c r="R1359" i="6" s="1"/>
  <c r="J1358" i="6"/>
  <c r="R1358" i="6" s="1"/>
  <c r="J1357" i="6"/>
  <c r="R1357" i="6" s="1"/>
  <c r="J1356" i="6"/>
  <c r="R1356" i="6" s="1"/>
  <c r="J1355" i="6"/>
  <c r="R1355" i="6" s="1"/>
  <c r="J1354" i="6"/>
  <c r="R1354" i="6" s="1"/>
  <c r="J1353" i="6"/>
  <c r="R1353" i="6" s="1"/>
  <c r="J1352" i="6"/>
  <c r="R1352" i="6" s="1"/>
  <c r="R1351" i="6"/>
  <c r="J1351" i="6"/>
  <c r="J1350" i="6"/>
  <c r="R1350" i="6" s="1"/>
  <c r="J1349" i="6"/>
  <c r="R1349" i="6" s="1"/>
  <c r="J1348" i="6"/>
  <c r="R1348" i="6" s="1"/>
  <c r="J1347" i="6"/>
  <c r="R1347" i="6" s="1"/>
  <c r="J1346" i="6"/>
  <c r="R1346" i="6" s="1"/>
  <c r="J1345" i="6"/>
  <c r="R1345" i="6" s="1"/>
  <c r="J1344" i="6"/>
  <c r="R1344" i="6" s="1"/>
  <c r="J1343" i="6"/>
  <c r="R1343" i="6" s="1"/>
  <c r="R1342" i="6"/>
  <c r="J1342" i="6"/>
  <c r="J1341" i="6"/>
  <c r="R1341" i="6" s="1"/>
  <c r="J1340" i="6"/>
  <c r="R1340" i="6" s="1"/>
  <c r="J1339" i="6"/>
  <c r="R1339" i="6" s="1"/>
  <c r="J1338" i="6"/>
  <c r="R1338" i="6" s="1"/>
  <c r="J1337" i="6"/>
  <c r="R1337" i="6" s="1"/>
  <c r="J1336" i="6"/>
  <c r="R1336" i="6" s="1"/>
  <c r="J1335" i="6"/>
  <c r="R1335" i="6" s="1"/>
  <c r="J1334" i="6"/>
  <c r="R1334" i="6" s="1"/>
  <c r="J1333" i="6"/>
  <c r="R1333" i="6" s="1"/>
  <c r="J1332" i="6"/>
  <c r="R1332" i="6" s="1"/>
  <c r="J1331" i="6"/>
  <c r="R1331" i="6" s="1"/>
  <c r="J1330" i="6"/>
  <c r="R1330" i="6" s="1"/>
  <c r="J1329" i="6"/>
  <c r="R1329" i="6" s="1"/>
  <c r="J1328" i="6"/>
  <c r="R1328" i="6" s="1"/>
  <c r="J1327" i="6"/>
  <c r="R1327" i="6" s="1"/>
  <c r="J1326" i="6"/>
  <c r="R1326" i="6" s="1"/>
  <c r="J1325" i="6"/>
  <c r="R1325" i="6" s="1"/>
  <c r="J1324" i="6"/>
  <c r="R1324" i="6" s="1"/>
  <c r="J1323" i="6"/>
  <c r="R1323" i="6" s="1"/>
  <c r="R1322" i="6"/>
  <c r="J1322" i="6"/>
  <c r="J1321" i="6"/>
  <c r="R1321" i="6" s="1"/>
  <c r="J1320" i="6"/>
  <c r="R1320" i="6" s="1"/>
  <c r="J1319" i="6"/>
  <c r="R1319" i="6" s="1"/>
  <c r="J1318" i="6"/>
  <c r="R1318" i="6" s="1"/>
  <c r="J1317" i="6"/>
  <c r="R1317" i="6" s="1"/>
  <c r="J1316" i="6"/>
  <c r="R1316" i="6" s="1"/>
  <c r="J1315" i="6"/>
  <c r="R1315" i="6" s="1"/>
  <c r="J1314" i="6"/>
  <c r="R1314" i="6" s="1"/>
  <c r="J1313" i="6"/>
  <c r="R1313" i="6" s="1"/>
  <c r="J1312" i="6"/>
  <c r="R1312" i="6" s="1"/>
  <c r="J1311" i="6"/>
  <c r="R1311" i="6" s="1"/>
  <c r="J1310" i="6"/>
  <c r="R1310" i="6" s="1"/>
  <c r="J1309" i="6"/>
  <c r="R1309" i="6" s="1"/>
  <c r="J1308" i="6"/>
  <c r="R1308" i="6" s="1"/>
  <c r="J1307" i="6"/>
  <c r="R1307" i="6" s="1"/>
  <c r="J1306" i="6"/>
  <c r="R1306" i="6" s="1"/>
  <c r="J1305" i="6"/>
  <c r="R1305" i="6" s="1"/>
  <c r="J1304" i="6"/>
  <c r="R1304" i="6" s="1"/>
  <c r="J1303" i="6"/>
  <c r="R1303" i="6" s="1"/>
  <c r="J1302" i="6"/>
  <c r="R1302" i="6" s="1"/>
  <c r="J1301" i="6"/>
  <c r="R1301" i="6" s="1"/>
  <c r="J1300" i="6"/>
  <c r="R1300" i="6" s="1"/>
  <c r="J1299" i="6"/>
  <c r="R1299" i="6" s="1"/>
  <c r="J1298" i="6"/>
  <c r="R1298" i="6" s="1"/>
  <c r="J1297" i="6"/>
  <c r="R1297" i="6" s="1"/>
  <c r="J1296" i="6"/>
  <c r="R1296" i="6" s="1"/>
  <c r="R1295" i="6"/>
  <c r="J1295" i="6"/>
  <c r="J1294" i="6"/>
  <c r="R1294" i="6" s="1"/>
  <c r="J1293" i="6"/>
  <c r="R1293" i="6" s="1"/>
  <c r="J1292" i="6"/>
  <c r="R1292" i="6" s="1"/>
  <c r="J1291" i="6"/>
  <c r="R1291" i="6" s="1"/>
  <c r="J1290" i="6"/>
  <c r="R1290" i="6" s="1"/>
  <c r="J1289" i="6"/>
  <c r="R1289" i="6" s="1"/>
  <c r="J1288" i="6"/>
  <c r="R1288" i="6" s="1"/>
  <c r="J1287" i="6"/>
  <c r="R1287" i="6" s="1"/>
  <c r="J1286" i="6"/>
  <c r="R1286" i="6" s="1"/>
  <c r="J1285" i="6"/>
  <c r="R1285" i="6" s="1"/>
  <c r="J1284" i="6"/>
  <c r="R1284" i="6" s="1"/>
  <c r="J1283" i="6"/>
  <c r="R1283" i="6" s="1"/>
  <c r="J1282" i="6"/>
  <c r="R1282" i="6" s="1"/>
  <c r="J1281" i="6"/>
  <c r="R1281" i="6" s="1"/>
  <c r="J1280" i="6"/>
  <c r="R1280" i="6" s="1"/>
  <c r="R1279" i="6"/>
  <c r="J1279" i="6"/>
  <c r="J1278" i="6"/>
  <c r="R1278" i="6" s="1"/>
  <c r="J1277" i="6"/>
  <c r="R1277" i="6" s="1"/>
  <c r="J1276" i="6"/>
  <c r="R1276" i="6" s="1"/>
  <c r="J1275" i="6"/>
  <c r="R1275" i="6" s="1"/>
  <c r="J1274" i="6"/>
  <c r="R1274" i="6" s="1"/>
  <c r="J1273" i="6"/>
  <c r="R1273" i="6" s="1"/>
  <c r="J1272" i="6"/>
  <c r="R1272" i="6" s="1"/>
  <c r="J1271" i="6"/>
  <c r="R1271" i="6" s="1"/>
  <c r="J1270" i="6"/>
  <c r="R1270" i="6" s="1"/>
  <c r="J1269" i="6"/>
  <c r="R1269" i="6" s="1"/>
  <c r="J1268" i="6"/>
  <c r="R1268" i="6" s="1"/>
  <c r="J1267" i="6"/>
  <c r="R1267" i="6" s="1"/>
  <c r="J1266" i="6"/>
  <c r="R1266" i="6" s="1"/>
  <c r="J1265" i="6"/>
  <c r="R1265" i="6" s="1"/>
  <c r="J1264" i="6"/>
  <c r="R1264" i="6" s="1"/>
  <c r="J1263" i="6"/>
  <c r="R1263" i="6" s="1"/>
  <c r="J1262" i="6"/>
  <c r="R1262" i="6" s="1"/>
  <c r="J1261" i="6"/>
  <c r="R1261" i="6" s="1"/>
  <c r="J1260" i="6"/>
  <c r="R1260" i="6" s="1"/>
  <c r="J1259" i="6"/>
  <c r="R1259" i="6" s="1"/>
  <c r="J1258" i="6"/>
  <c r="R1258" i="6" s="1"/>
  <c r="J1257" i="6"/>
  <c r="R1257" i="6" s="1"/>
  <c r="J1256" i="6"/>
  <c r="R1256" i="6" s="1"/>
  <c r="J1255" i="6"/>
  <c r="R1255" i="6" s="1"/>
  <c r="J1254" i="6"/>
  <c r="R1254" i="6" s="1"/>
  <c r="J1253" i="6"/>
  <c r="R1253" i="6" s="1"/>
  <c r="J1252" i="6"/>
  <c r="R1252" i="6" s="1"/>
  <c r="J1251" i="6"/>
  <c r="R1251" i="6" s="1"/>
  <c r="J1250" i="6"/>
  <c r="R1250" i="6" s="1"/>
  <c r="J1249" i="6"/>
  <c r="R1249" i="6" s="1"/>
  <c r="J1248" i="6"/>
  <c r="R1248" i="6" s="1"/>
  <c r="J1247" i="6"/>
  <c r="R1247" i="6" s="1"/>
  <c r="J1246" i="6"/>
  <c r="R1246" i="6" s="1"/>
  <c r="J1245" i="6"/>
  <c r="R1245" i="6" s="1"/>
  <c r="J1244" i="6"/>
  <c r="R1244" i="6" s="1"/>
  <c r="J1243" i="6"/>
  <c r="R1243" i="6" s="1"/>
  <c r="J1242" i="6"/>
  <c r="R1242" i="6" s="1"/>
  <c r="J1241" i="6"/>
  <c r="R1241" i="6" s="1"/>
  <c r="J1240" i="6"/>
  <c r="R1240" i="6" s="1"/>
  <c r="J1239" i="6"/>
  <c r="R1239" i="6" s="1"/>
  <c r="J1238" i="6"/>
  <c r="R1238" i="6" s="1"/>
  <c r="J1237" i="6"/>
  <c r="R1237" i="6" s="1"/>
  <c r="J1236" i="6"/>
  <c r="R1236" i="6" s="1"/>
  <c r="J1235" i="6"/>
  <c r="R1235" i="6" s="1"/>
  <c r="J1234" i="6"/>
  <c r="R1234" i="6" s="1"/>
  <c r="R1233" i="6"/>
  <c r="J1233" i="6"/>
  <c r="J1232" i="6"/>
  <c r="R1232" i="6" s="1"/>
  <c r="J1231" i="6"/>
  <c r="R1231" i="6" s="1"/>
  <c r="J1230" i="6"/>
  <c r="R1230" i="6" s="1"/>
  <c r="J1229" i="6"/>
  <c r="R1229" i="6" s="1"/>
  <c r="J1228" i="6"/>
  <c r="R1228" i="6" s="1"/>
  <c r="J1227" i="6"/>
  <c r="R1227" i="6" s="1"/>
  <c r="J1226" i="6"/>
  <c r="R1226" i="6" s="1"/>
  <c r="J1225" i="6"/>
  <c r="R1225" i="6" s="1"/>
  <c r="J1224" i="6"/>
  <c r="R1224" i="6" s="1"/>
  <c r="J1223" i="6"/>
  <c r="R1223" i="6" s="1"/>
  <c r="J1222" i="6"/>
  <c r="R1222" i="6" s="1"/>
  <c r="J1221" i="6"/>
  <c r="R1221" i="6" s="1"/>
  <c r="J1220" i="6"/>
  <c r="R1220" i="6" s="1"/>
  <c r="J1219" i="6"/>
  <c r="R1219" i="6" s="1"/>
  <c r="J1218" i="6"/>
  <c r="R1218" i="6" s="1"/>
  <c r="J1217" i="6"/>
  <c r="R1217" i="6" s="1"/>
  <c r="J1216" i="6"/>
  <c r="R1216" i="6" s="1"/>
  <c r="J1215" i="6"/>
  <c r="R1215" i="6" s="1"/>
  <c r="J1214" i="6"/>
  <c r="R1214" i="6" s="1"/>
  <c r="J1213" i="6"/>
  <c r="R1213" i="6" s="1"/>
  <c r="J1212" i="6"/>
  <c r="R1212" i="6" s="1"/>
  <c r="J1211" i="6"/>
  <c r="R1211" i="6" s="1"/>
  <c r="R1210" i="6"/>
  <c r="J1210" i="6"/>
  <c r="J1209" i="6"/>
  <c r="R1209" i="6" s="1"/>
  <c r="J1208" i="6"/>
  <c r="R1208" i="6" s="1"/>
  <c r="R1207" i="6"/>
  <c r="J1207" i="6"/>
  <c r="J1206" i="6"/>
  <c r="R1206" i="6" s="1"/>
  <c r="J1205" i="6"/>
  <c r="R1205" i="6" s="1"/>
  <c r="J1204" i="6"/>
  <c r="R1204" i="6" s="1"/>
  <c r="J1203" i="6"/>
  <c r="R1203" i="6" s="1"/>
  <c r="J1202" i="6"/>
  <c r="R1202" i="6" s="1"/>
  <c r="J1201" i="6"/>
  <c r="R1201" i="6" s="1"/>
  <c r="J1200" i="6"/>
  <c r="R1200" i="6" s="1"/>
  <c r="J1199" i="6"/>
  <c r="R1199" i="6" s="1"/>
  <c r="R1198" i="6"/>
  <c r="J1198" i="6"/>
  <c r="J1197" i="6"/>
  <c r="R1197" i="6" s="1"/>
  <c r="J1196" i="6"/>
  <c r="R1196" i="6" s="1"/>
  <c r="J1195" i="6"/>
  <c r="R1195" i="6" s="1"/>
  <c r="J1194" i="6"/>
  <c r="R1194" i="6" s="1"/>
  <c r="J1193" i="6"/>
  <c r="R1193" i="6" s="1"/>
  <c r="J1192" i="6"/>
  <c r="R1192" i="6" s="1"/>
  <c r="J1191" i="6"/>
  <c r="R1191" i="6" s="1"/>
  <c r="J1190" i="6"/>
  <c r="R1190" i="6" s="1"/>
  <c r="J1189" i="6"/>
  <c r="R1189" i="6" s="1"/>
  <c r="J1188" i="6"/>
  <c r="R1188" i="6" s="1"/>
  <c r="J1187" i="6"/>
  <c r="R1187" i="6" s="1"/>
  <c r="J1186" i="6"/>
  <c r="R1186" i="6" s="1"/>
  <c r="J1185" i="6"/>
  <c r="R1185" i="6" s="1"/>
  <c r="J1184" i="6"/>
  <c r="R1184" i="6" s="1"/>
  <c r="J1183" i="6"/>
  <c r="R1183" i="6" s="1"/>
  <c r="J1182" i="6"/>
  <c r="R1182" i="6" s="1"/>
  <c r="J1181" i="6"/>
  <c r="R1181" i="6" s="1"/>
  <c r="J1180" i="6"/>
  <c r="R1180" i="6" s="1"/>
  <c r="J1179" i="6"/>
  <c r="R1179" i="6" s="1"/>
  <c r="J1178" i="6"/>
  <c r="R1178" i="6" s="1"/>
  <c r="J1177" i="6"/>
  <c r="R1177" i="6" s="1"/>
  <c r="J1176" i="6"/>
  <c r="R1176" i="6" s="1"/>
  <c r="J1175" i="6"/>
  <c r="R1175" i="6" s="1"/>
  <c r="R1174" i="6"/>
  <c r="J1174" i="6"/>
  <c r="R1173" i="6"/>
  <c r="J1173" i="6"/>
  <c r="R1172" i="6"/>
  <c r="J1172" i="6"/>
  <c r="J1171" i="6"/>
  <c r="R1171" i="6" s="1"/>
  <c r="J1170" i="6"/>
  <c r="R1170" i="6" s="1"/>
  <c r="J1169" i="6"/>
  <c r="R1169" i="6" s="1"/>
  <c r="J1168" i="6"/>
  <c r="R1168" i="6" s="1"/>
  <c r="J1167" i="6"/>
  <c r="R1167" i="6" s="1"/>
  <c r="J1166" i="6"/>
  <c r="R1166" i="6" s="1"/>
  <c r="J1165" i="6"/>
  <c r="R1165" i="6" s="1"/>
  <c r="J1164" i="6"/>
  <c r="R1164" i="6" s="1"/>
  <c r="J1163" i="6"/>
  <c r="R1163" i="6" s="1"/>
  <c r="J1162" i="6"/>
  <c r="R1162" i="6" s="1"/>
  <c r="J1161" i="6"/>
  <c r="R1161" i="6" s="1"/>
  <c r="J1160" i="6"/>
  <c r="R1160" i="6" s="1"/>
  <c r="J1159" i="6"/>
  <c r="R1159" i="6" s="1"/>
  <c r="J1158" i="6"/>
  <c r="R1158" i="6" s="1"/>
  <c r="J1157" i="6"/>
  <c r="R1157" i="6" s="1"/>
  <c r="J1156" i="6"/>
  <c r="R1156" i="6" s="1"/>
  <c r="J1155" i="6"/>
  <c r="R1155" i="6" s="1"/>
  <c r="J1154" i="6"/>
  <c r="R1154" i="6" s="1"/>
  <c r="J1153" i="6"/>
  <c r="R1153" i="6" s="1"/>
  <c r="J1152" i="6"/>
  <c r="R1152" i="6" s="1"/>
  <c r="J1151" i="6"/>
  <c r="R1151" i="6" s="1"/>
  <c r="J1150" i="6"/>
  <c r="R1150" i="6" s="1"/>
  <c r="J1149" i="6"/>
  <c r="R1149" i="6" s="1"/>
  <c r="J1148" i="6"/>
  <c r="R1148" i="6" s="1"/>
  <c r="J1147" i="6"/>
  <c r="R1147" i="6" s="1"/>
  <c r="J1146" i="6"/>
  <c r="R1146" i="6" s="1"/>
  <c r="J1145" i="6"/>
  <c r="R1145" i="6" s="1"/>
  <c r="J1144" i="6"/>
  <c r="R1144" i="6" s="1"/>
  <c r="J1143" i="6"/>
  <c r="R1143" i="6" s="1"/>
  <c r="J1142" i="6"/>
  <c r="R1142" i="6" s="1"/>
  <c r="J1141" i="6"/>
  <c r="R1141" i="6" s="1"/>
  <c r="J1140" i="6"/>
  <c r="R1140" i="6" s="1"/>
  <c r="J1139" i="6"/>
  <c r="R1139" i="6" s="1"/>
  <c r="J1138" i="6"/>
  <c r="R1138" i="6" s="1"/>
  <c r="J1137" i="6"/>
  <c r="R1137" i="6" s="1"/>
  <c r="J1136" i="6"/>
  <c r="R1136" i="6" s="1"/>
  <c r="J1135" i="6"/>
  <c r="R1135" i="6" s="1"/>
  <c r="J1134" i="6"/>
  <c r="R1134" i="6" s="1"/>
  <c r="J1133" i="6"/>
  <c r="R1133" i="6" s="1"/>
  <c r="J1132" i="6"/>
  <c r="R1132" i="6" s="1"/>
  <c r="J1131" i="6"/>
  <c r="R1131" i="6" s="1"/>
  <c r="J1130" i="6"/>
  <c r="R1130" i="6" s="1"/>
  <c r="J1129" i="6"/>
  <c r="R1129" i="6" s="1"/>
  <c r="J1128" i="6"/>
  <c r="R1128" i="6" s="1"/>
  <c r="J1127" i="6"/>
  <c r="R1127" i="6" s="1"/>
  <c r="J1126" i="6"/>
  <c r="R1126" i="6" s="1"/>
  <c r="J1125" i="6"/>
  <c r="R1125" i="6" s="1"/>
  <c r="R1124" i="6"/>
  <c r="J1124" i="6"/>
  <c r="J1123" i="6"/>
  <c r="R1123" i="6" s="1"/>
  <c r="J1122" i="6"/>
  <c r="R1122" i="6" s="1"/>
  <c r="J1121" i="6"/>
  <c r="R1121" i="6" s="1"/>
  <c r="J1120" i="6"/>
  <c r="R1120" i="6" s="1"/>
  <c r="J1119" i="6"/>
  <c r="R1119" i="6" s="1"/>
  <c r="J1118" i="6"/>
  <c r="R1118" i="6" s="1"/>
  <c r="R1117" i="6"/>
  <c r="J1117" i="6"/>
  <c r="J1116" i="6"/>
  <c r="R1116" i="6" s="1"/>
  <c r="J1115" i="6"/>
  <c r="R1115" i="6" s="1"/>
  <c r="J1114" i="6"/>
  <c r="R1114" i="6" s="1"/>
  <c r="J1113" i="6"/>
  <c r="R1113" i="6" s="1"/>
  <c r="J1112" i="6"/>
  <c r="R1112" i="6" s="1"/>
  <c r="J1111" i="6"/>
  <c r="R1111" i="6" s="1"/>
  <c r="J1110" i="6"/>
  <c r="R1110" i="6" s="1"/>
  <c r="J1109" i="6"/>
  <c r="R1109" i="6" s="1"/>
  <c r="J1108" i="6"/>
  <c r="R1108" i="6" s="1"/>
  <c r="J1107" i="6"/>
  <c r="R1107" i="6" s="1"/>
  <c r="J1106" i="6"/>
  <c r="R1106" i="6" s="1"/>
  <c r="J1105" i="6"/>
  <c r="R1105" i="6" s="1"/>
  <c r="J1104" i="6"/>
  <c r="R1104" i="6" s="1"/>
  <c r="J1103" i="6"/>
  <c r="R1103" i="6" s="1"/>
  <c r="J1102" i="6"/>
  <c r="R1102" i="6" s="1"/>
  <c r="J1101" i="6"/>
  <c r="R1101" i="6" s="1"/>
  <c r="R1100" i="6"/>
  <c r="J1100" i="6"/>
  <c r="J1099" i="6"/>
  <c r="R1099" i="6" s="1"/>
  <c r="J1098" i="6"/>
  <c r="R1098" i="6" s="1"/>
  <c r="R1097" i="6"/>
  <c r="J1097" i="6"/>
  <c r="J1096" i="6"/>
  <c r="R1096" i="6" s="1"/>
  <c r="J1095" i="6"/>
  <c r="R1095" i="6" s="1"/>
  <c r="J1094" i="6"/>
  <c r="R1094" i="6" s="1"/>
  <c r="J1093" i="6"/>
  <c r="R1093" i="6" s="1"/>
  <c r="J1092" i="6"/>
  <c r="R1092" i="6" s="1"/>
  <c r="J1091" i="6"/>
  <c r="R1091" i="6" s="1"/>
  <c r="J1090" i="6"/>
  <c r="R1090" i="6" s="1"/>
  <c r="J1089" i="6"/>
  <c r="R1089" i="6" s="1"/>
  <c r="J1088" i="6"/>
  <c r="R1088" i="6" s="1"/>
  <c r="J1087" i="6"/>
  <c r="R1087" i="6" s="1"/>
  <c r="J1086" i="6"/>
  <c r="R1086" i="6" s="1"/>
  <c r="J1085" i="6"/>
  <c r="R1085" i="6" s="1"/>
  <c r="J1084" i="6"/>
  <c r="R1084" i="6" s="1"/>
  <c r="J1083" i="6"/>
  <c r="R1083" i="6" s="1"/>
  <c r="J1082" i="6"/>
  <c r="R1082" i="6" s="1"/>
  <c r="J1081" i="6"/>
  <c r="R1081" i="6" s="1"/>
  <c r="J1080" i="6"/>
  <c r="R1080" i="6" s="1"/>
  <c r="J1079" i="6"/>
  <c r="R1079" i="6" s="1"/>
  <c r="J1078" i="6"/>
  <c r="R1078" i="6" s="1"/>
  <c r="J1077" i="6"/>
  <c r="R1077" i="6" s="1"/>
  <c r="J1076" i="6"/>
  <c r="R1076" i="6" s="1"/>
  <c r="J1075" i="6"/>
  <c r="R1075" i="6" s="1"/>
  <c r="J1074" i="6"/>
  <c r="R1074" i="6" s="1"/>
  <c r="J1073" i="6"/>
  <c r="R1073" i="6" s="1"/>
  <c r="J1072" i="6"/>
  <c r="R1072" i="6" s="1"/>
  <c r="R1071" i="6"/>
  <c r="J1071" i="6"/>
  <c r="J1070" i="6"/>
  <c r="R1070" i="6" s="1"/>
  <c r="J1069" i="6"/>
  <c r="R1069" i="6" s="1"/>
  <c r="J1068" i="6"/>
  <c r="R1068" i="6" s="1"/>
  <c r="J1067" i="6"/>
  <c r="R1067" i="6" s="1"/>
  <c r="R1066" i="6"/>
  <c r="J1066" i="6"/>
  <c r="J1065" i="6"/>
  <c r="R1065" i="6" s="1"/>
  <c r="J1064" i="6"/>
  <c r="R1064" i="6" s="1"/>
  <c r="R1063" i="6"/>
  <c r="J1063" i="6"/>
  <c r="J1062" i="6"/>
  <c r="R1062" i="6" s="1"/>
  <c r="J1061" i="6"/>
  <c r="R1061" i="6" s="1"/>
  <c r="J1060" i="6"/>
  <c r="R1060" i="6" s="1"/>
  <c r="J1059" i="6"/>
  <c r="R1059" i="6" s="1"/>
  <c r="R1058" i="6"/>
  <c r="J1058" i="6"/>
  <c r="J1057" i="6"/>
  <c r="R1057" i="6" s="1"/>
  <c r="J1056" i="6"/>
  <c r="R1056" i="6" s="1"/>
  <c r="J1055" i="6"/>
  <c r="R1055" i="6" s="1"/>
  <c r="J1054" i="6"/>
  <c r="R1054" i="6" s="1"/>
  <c r="J1053" i="6"/>
  <c r="R1053" i="6" s="1"/>
  <c r="J1052" i="6"/>
  <c r="R1052" i="6" s="1"/>
  <c r="J1051" i="6"/>
  <c r="R1051" i="6" s="1"/>
  <c r="J1050" i="6"/>
  <c r="R1050" i="6" s="1"/>
  <c r="J1049" i="6"/>
  <c r="R1049" i="6" s="1"/>
  <c r="J1048" i="6"/>
  <c r="R1048" i="6" s="1"/>
  <c r="J1047" i="6"/>
  <c r="R1047" i="6" s="1"/>
  <c r="J1046" i="6"/>
  <c r="R1046" i="6" s="1"/>
  <c r="J1045" i="6"/>
  <c r="R1045" i="6" s="1"/>
  <c r="J1044" i="6"/>
  <c r="R1044" i="6" s="1"/>
  <c r="J1043" i="6"/>
  <c r="R1043" i="6" s="1"/>
  <c r="J1042" i="6"/>
  <c r="R1042" i="6" s="1"/>
  <c r="J1041" i="6"/>
  <c r="R1041" i="6" s="1"/>
  <c r="J1040" i="6"/>
  <c r="R1040" i="6" s="1"/>
  <c r="J1039" i="6"/>
  <c r="R1039" i="6" s="1"/>
  <c r="J1038" i="6"/>
  <c r="R1038" i="6" s="1"/>
  <c r="J1037" i="6"/>
  <c r="R1037" i="6" s="1"/>
  <c r="J1036" i="6"/>
  <c r="R1036" i="6" s="1"/>
  <c r="J1035" i="6"/>
  <c r="R1035" i="6" s="1"/>
  <c r="J1034" i="6"/>
  <c r="R1034" i="6" s="1"/>
  <c r="J1033" i="6"/>
  <c r="R1033" i="6" s="1"/>
  <c r="J1032" i="6"/>
  <c r="R1032" i="6" s="1"/>
  <c r="J1031" i="6"/>
  <c r="R1031" i="6" s="1"/>
  <c r="J1030" i="6"/>
  <c r="R1030" i="6" s="1"/>
  <c r="J1029" i="6"/>
  <c r="R1029" i="6" s="1"/>
  <c r="J1028" i="6"/>
  <c r="R1028" i="6" s="1"/>
  <c r="R1027" i="6"/>
  <c r="J1027" i="6"/>
  <c r="J1026" i="6"/>
  <c r="R1026" i="6" s="1"/>
  <c r="J1025" i="6"/>
  <c r="R1025" i="6" s="1"/>
  <c r="J1024" i="6"/>
  <c r="R1024" i="6" s="1"/>
  <c r="J1023" i="6"/>
  <c r="R1023" i="6" s="1"/>
  <c r="J1022" i="6"/>
  <c r="R1022" i="6" s="1"/>
  <c r="J1021" i="6"/>
  <c r="R1021" i="6" s="1"/>
  <c r="J1020" i="6"/>
  <c r="R1020" i="6" s="1"/>
  <c r="J1019" i="6"/>
  <c r="R1019" i="6" s="1"/>
  <c r="J1018" i="6"/>
  <c r="R1018" i="6" s="1"/>
  <c r="J1017" i="6"/>
  <c r="R1017" i="6" s="1"/>
  <c r="J1016" i="6"/>
  <c r="R1016" i="6" s="1"/>
  <c r="J1015" i="6"/>
  <c r="R1015" i="6" s="1"/>
  <c r="J1014" i="6"/>
  <c r="R1014" i="6" s="1"/>
  <c r="J1013" i="6"/>
  <c r="R1013" i="6" s="1"/>
  <c r="R1012" i="6"/>
  <c r="J1012" i="6"/>
  <c r="J1011" i="6"/>
  <c r="R1011" i="6" s="1"/>
  <c r="J1010" i="6"/>
  <c r="R1010" i="6" s="1"/>
  <c r="J1009" i="6"/>
  <c r="R1009" i="6" s="1"/>
  <c r="J1008" i="6"/>
  <c r="R1008" i="6" s="1"/>
  <c r="J1007" i="6"/>
  <c r="R1007" i="6" s="1"/>
  <c r="J1006" i="6"/>
  <c r="R1006" i="6" s="1"/>
  <c r="J1005" i="6"/>
  <c r="R1005" i="6" s="1"/>
  <c r="J1004" i="6"/>
  <c r="R1004" i="6" s="1"/>
  <c r="J1003" i="6"/>
  <c r="R1003" i="6" s="1"/>
  <c r="J1002" i="6"/>
  <c r="R1002" i="6" s="1"/>
  <c r="J1001" i="6"/>
  <c r="R1001" i="6" s="1"/>
  <c r="J1000" i="6"/>
  <c r="R1000" i="6" s="1"/>
  <c r="J999" i="6"/>
  <c r="R999" i="6" s="1"/>
  <c r="J998" i="6"/>
  <c r="R998" i="6" s="1"/>
  <c r="J997" i="6"/>
  <c r="R997" i="6" s="1"/>
  <c r="J996" i="6"/>
  <c r="R996" i="6" s="1"/>
  <c r="J995" i="6"/>
  <c r="R995" i="6" s="1"/>
  <c r="J994" i="6"/>
  <c r="R994" i="6" s="1"/>
  <c r="R993" i="6"/>
  <c r="J993" i="6"/>
  <c r="J992" i="6"/>
  <c r="R992" i="6" s="1"/>
  <c r="J991" i="6"/>
  <c r="R991" i="6" s="1"/>
  <c r="J990" i="6"/>
  <c r="R990" i="6" s="1"/>
  <c r="J989" i="6"/>
  <c r="R989" i="6" s="1"/>
  <c r="J988" i="6"/>
  <c r="R988" i="6" s="1"/>
  <c r="J987" i="6"/>
  <c r="R987" i="6" s="1"/>
  <c r="J986" i="6"/>
  <c r="R986" i="6" s="1"/>
  <c r="J985" i="6"/>
  <c r="R985" i="6" s="1"/>
  <c r="J984" i="6"/>
  <c r="R984" i="6" s="1"/>
  <c r="J983" i="6"/>
  <c r="R983" i="6" s="1"/>
  <c r="J982" i="6"/>
  <c r="R982" i="6" s="1"/>
  <c r="J981" i="6"/>
  <c r="R981" i="6" s="1"/>
  <c r="J980" i="6"/>
  <c r="R980" i="6" s="1"/>
  <c r="J979" i="6"/>
  <c r="R979" i="6" s="1"/>
  <c r="J978" i="6"/>
  <c r="R978" i="6" s="1"/>
  <c r="J977" i="6"/>
  <c r="R977" i="6" s="1"/>
  <c r="J976" i="6"/>
  <c r="R976" i="6" s="1"/>
  <c r="J975" i="6"/>
  <c r="R975" i="6" s="1"/>
  <c r="J974" i="6"/>
  <c r="R974" i="6" s="1"/>
  <c r="J973" i="6"/>
  <c r="R973" i="6" s="1"/>
  <c r="J972" i="6"/>
  <c r="R972" i="6" s="1"/>
  <c r="J971" i="6"/>
  <c r="R971" i="6" s="1"/>
  <c r="J970" i="6"/>
  <c r="R970" i="6" s="1"/>
  <c r="J969" i="6"/>
  <c r="R969" i="6" s="1"/>
  <c r="J968" i="6"/>
  <c r="R968" i="6" s="1"/>
  <c r="J967" i="6"/>
  <c r="R967" i="6" s="1"/>
  <c r="J966" i="6"/>
  <c r="R966" i="6" s="1"/>
  <c r="J965" i="6"/>
  <c r="R965" i="6" s="1"/>
  <c r="J964" i="6"/>
  <c r="R964" i="6" s="1"/>
  <c r="J963" i="6"/>
  <c r="R963" i="6" s="1"/>
  <c r="J962" i="6"/>
  <c r="R962" i="6" s="1"/>
  <c r="J961" i="6"/>
  <c r="R961" i="6" s="1"/>
  <c r="J960" i="6"/>
  <c r="R960" i="6" s="1"/>
  <c r="J959" i="6"/>
  <c r="R959" i="6" s="1"/>
  <c r="J958" i="6"/>
  <c r="R958" i="6" s="1"/>
  <c r="J957" i="6"/>
  <c r="R957" i="6" s="1"/>
  <c r="J956" i="6"/>
  <c r="R956" i="6" s="1"/>
  <c r="J955" i="6"/>
  <c r="R955" i="6" s="1"/>
  <c r="J954" i="6"/>
  <c r="R954" i="6" s="1"/>
  <c r="R953" i="6"/>
  <c r="J953" i="6"/>
  <c r="J952" i="6"/>
  <c r="R952" i="6" s="1"/>
  <c r="J951" i="6"/>
  <c r="R951" i="6" s="1"/>
  <c r="J950" i="6"/>
  <c r="R950" i="6" s="1"/>
  <c r="J949" i="6"/>
  <c r="R949" i="6" s="1"/>
  <c r="J948" i="6"/>
  <c r="R948" i="6" s="1"/>
  <c r="J947" i="6"/>
  <c r="R947" i="6" s="1"/>
  <c r="J946" i="6"/>
  <c r="R946" i="6" s="1"/>
  <c r="J945" i="6"/>
  <c r="R945" i="6" s="1"/>
  <c r="J944" i="6"/>
  <c r="R944" i="6" s="1"/>
  <c r="J943" i="6"/>
  <c r="R943" i="6" s="1"/>
  <c r="J942" i="6"/>
  <c r="R942" i="6" s="1"/>
  <c r="J941" i="6"/>
  <c r="R941" i="6" s="1"/>
  <c r="J940" i="6"/>
  <c r="R940" i="6" s="1"/>
  <c r="J939" i="6"/>
  <c r="R939" i="6" s="1"/>
  <c r="J938" i="6"/>
  <c r="R938" i="6" s="1"/>
  <c r="J937" i="6"/>
  <c r="R937" i="6" s="1"/>
  <c r="J936" i="6"/>
  <c r="R936" i="6" s="1"/>
  <c r="R935" i="6"/>
  <c r="J935" i="6"/>
  <c r="J934" i="6"/>
  <c r="R934" i="6" s="1"/>
  <c r="J933" i="6"/>
  <c r="R933" i="6" s="1"/>
  <c r="J932" i="6"/>
  <c r="R932" i="6" s="1"/>
  <c r="J931" i="6"/>
  <c r="R931" i="6" s="1"/>
  <c r="J930" i="6"/>
  <c r="R930" i="6" s="1"/>
  <c r="J929" i="6"/>
  <c r="R929" i="6" s="1"/>
  <c r="J928" i="6"/>
  <c r="R928" i="6" s="1"/>
  <c r="J927" i="6"/>
  <c r="R927" i="6" s="1"/>
  <c r="J926" i="6"/>
  <c r="R926" i="6" s="1"/>
  <c r="J925" i="6"/>
  <c r="R925" i="6" s="1"/>
  <c r="J924" i="6"/>
  <c r="R924" i="6" s="1"/>
  <c r="J923" i="6"/>
  <c r="R923" i="6" s="1"/>
  <c r="J922" i="6"/>
  <c r="R922" i="6" s="1"/>
  <c r="J921" i="6"/>
  <c r="R921" i="6" s="1"/>
  <c r="J920" i="6"/>
  <c r="R920" i="6" s="1"/>
  <c r="R919" i="6"/>
  <c r="J919" i="6"/>
  <c r="J918" i="6"/>
  <c r="R918" i="6" s="1"/>
  <c r="J917" i="6"/>
  <c r="R917" i="6" s="1"/>
  <c r="J916" i="6"/>
  <c r="R916" i="6" s="1"/>
  <c r="J915" i="6"/>
  <c r="R915" i="6" s="1"/>
  <c r="J914" i="6"/>
  <c r="R914" i="6" s="1"/>
  <c r="J913" i="6"/>
  <c r="R913" i="6" s="1"/>
  <c r="J912" i="6"/>
  <c r="R912" i="6" s="1"/>
  <c r="J911" i="6"/>
  <c r="R911" i="6" s="1"/>
  <c r="J910" i="6"/>
  <c r="R910" i="6" s="1"/>
  <c r="J909" i="6"/>
  <c r="R909" i="6" s="1"/>
  <c r="J908" i="6"/>
  <c r="R908" i="6" s="1"/>
  <c r="J907" i="6"/>
  <c r="R907" i="6" s="1"/>
  <c r="J906" i="6"/>
  <c r="R906" i="6" s="1"/>
  <c r="J905" i="6"/>
  <c r="R905" i="6" s="1"/>
  <c r="J904" i="6"/>
  <c r="R904" i="6" s="1"/>
  <c r="J903" i="6"/>
  <c r="R903" i="6" s="1"/>
  <c r="J902" i="6"/>
  <c r="R902" i="6" s="1"/>
  <c r="J901" i="6"/>
  <c r="R901" i="6" s="1"/>
  <c r="J900" i="6"/>
  <c r="R900" i="6" s="1"/>
  <c r="J899" i="6"/>
  <c r="R899" i="6" s="1"/>
  <c r="J898" i="6"/>
  <c r="R898" i="6" s="1"/>
  <c r="J897" i="6"/>
  <c r="R897" i="6" s="1"/>
  <c r="R896" i="6"/>
  <c r="J896" i="6"/>
  <c r="J895" i="6"/>
  <c r="R895" i="6" s="1"/>
  <c r="J894" i="6"/>
  <c r="R894" i="6" s="1"/>
  <c r="J893" i="6"/>
  <c r="R893" i="6" s="1"/>
  <c r="J892" i="6"/>
  <c r="R892" i="6" s="1"/>
  <c r="J891" i="6"/>
  <c r="R891" i="6" s="1"/>
  <c r="J890" i="6"/>
  <c r="R890" i="6" s="1"/>
  <c r="J889" i="6"/>
  <c r="R889" i="6" s="1"/>
  <c r="J888" i="6"/>
  <c r="R888" i="6" s="1"/>
  <c r="J887" i="6"/>
  <c r="R887" i="6" s="1"/>
  <c r="J886" i="6"/>
  <c r="R886" i="6" s="1"/>
  <c r="J885" i="6"/>
  <c r="R885" i="6" s="1"/>
  <c r="J884" i="6"/>
  <c r="R884" i="6" s="1"/>
  <c r="J883" i="6"/>
  <c r="R883" i="6" s="1"/>
  <c r="J882" i="6"/>
  <c r="R882" i="6" s="1"/>
  <c r="J881" i="6"/>
  <c r="R881" i="6" s="1"/>
  <c r="J880" i="6"/>
  <c r="R880" i="6" s="1"/>
  <c r="J879" i="6"/>
  <c r="R879" i="6" s="1"/>
  <c r="J878" i="6"/>
  <c r="R878" i="6" s="1"/>
  <c r="J877" i="6"/>
  <c r="R877" i="6" s="1"/>
  <c r="J876" i="6"/>
  <c r="R876" i="6" s="1"/>
  <c r="J875" i="6"/>
  <c r="R875" i="6" s="1"/>
  <c r="J874" i="6"/>
  <c r="R874" i="6" s="1"/>
  <c r="J873" i="6"/>
  <c r="R873" i="6" s="1"/>
  <c r="J872" i="6"/>
  <c r="R872" i="6" s="1"/>
  <c r="J871" i="6"/>
  <c r="R871" i="6" s="1"/>
  <c r="J870" i="6"/>
  <c r="R870" i="6" s="1"/>
  <c r="J869" i="6"/>
  <c r="R869" i="6" s="1"/>
  <c r="J868" i="6"/>
  <c r="R868" i="6" s="1"/>
  <c r="J867" i="6"/>
  <c r="R867" i="6" s="1"/>
  <c r="R866" i="6"/>
  <c r="J866" i="6"/>
  <c r="J865" i="6"/>
  <c r="R865" i="6" s="1"/>
  <c r="J864" i="6"/>
  <c r="R864" i="6" s="1"/>
  <c r="J863" i="6"/>
  <c r="R863" i="6" s="1"/>
  <c r="J862" i="6"/>
  <c r="R862" i="6" s="1"/>
  <c r="J861" i="6"/>
  <c r="R861" i="6" s="1"/>
  <c r="J860" i="6"/>
  <c r="R860" i="6" s="1"/>
  <c r="J859" i="6"/>
  <c r="R859" i="6" s="1"/>
  <c r="J858" i="6"/>
  <c r="R858" i="6" s="1"/>
  <c r="J857" i="6"/>
  <c r="R857" i="6" s="1"/>
  <c r="J856" i="6"/>
  <c r="R856" i="6" s="1"/>
  <c r="J855" i="6"/>
  <c r="R855" i="6" s="1"/>
  <c r="J854" i="6"/>
  <c r="R854" i="6" s="1"/>
  <c r="J853" i="6"/>
  <c r="R853" i="6" s="1"/>
  <c r="J852" i="6"/>
  <c r="R852" i="6" s="1"/>
  <c r="J851" i="6"/>
  <c r="R851" i="6" s="1"/>
  <c r="J850" i="6"/>
  <c r="R850" i="6" s="1"/>
  <c r="J849" i="6"/>
  <c r="R849" i="6" s="1"/>
  <c r="J848" i="6"/>
  <c r="R848" i="6" s="1"/>
  <c r="J847" i="6"/>
  <c r="R847" i="6" s="1"/>
  <c r="J846" i="6"/>
  <c r="R846" i="6" s="1"/>
  <c r="J845" i="6"/>
  <c r="R845" i="6" s="1"/>
  <c r="J844" i="6"/>
  <c r="R844" i="6" s="1"/>
  <c r="J843" i="6"/>
  <c r="R843" i="6" s="1"/>
  <c r="J842" i="6"/>
  <c r="R842" i="6" s="1"/>
  <c r="J841" i="6"/>
  <c r="R841" i="6" s="1"/>
  <c r="J840" i="6"/>
  <c r="R840" i="6" s="1"/>
  <c r="J839" i="6"/>
  <c r="R839" i="6" s="1"/>
  <c r="J838" i="6"/>
  <c r="R838" i="6" s="1"/>
  <c r="J837" i="6"/>
  <c r="R837" i="6" s="1"/>
  <c r="J836" i="6"/>
  <c r="R836" i="6" s="1"/>
  <c r="J835" i="6"/>
  <c r="R835" i="6" s="1"/>
  <c r="J834" i="6"/>
  <c r="R834" i="6" s="1"/>
  <c r="J833" i="6"/>
  <c r="R833" i="6" s="1"/>
  <c r="J832" i="6"/>
  <c r="R832" i="6" s="1"/>
  <c r="J831" i="6"/>
  <c r="R831" i="6" s="1"/>
  <c r="J830" i="6"/>
  <c r="R830" i="6" s="1"/>
  <c r="J829" i="6"/>
  <c r="R829" i="6" s="1"/>
  <c r="J828" i="6"/>
  <c r="R828" i="6" s="1"/>
  <c r="J827" i="6"/>
  <c r="R827" i="6" s="1"/>
  <c r="J826" i="6"/>
  <c r="R826" i="6" s="1"/>
  <c r="J825" i="6"/>
  <c r="R825" i="6" s="1"/>
  <c r="J824" i="6"/>
  <c r="R824" i="6" s="1"/>
  <c r="J823" i="6"/>
  <c r="R823" i="6" s="1"/>
  <c r="J822" i="6"/>
  <c r="R822" i="6" s="1"/>
  <c r="J821" i="6"/>
  <c r="R821" i="6" s="1"/>
  <c r="J820" i="6"/>
  <c r="R820" i="6" s="1"/>
  <c r="J819" i="6"/>
  <c r="R819" i="6" s="1"/>
  <c r="J818" i="6"/>
  <c r="R818" i="6" s="1"/>
  <c r="J817" i="6"/>
  <c r="R817" i="6" s="1"/>
  <c r="J816" i="6"/>
  <c r="R816" i="6" s="1"/>
  <c r="J815" i="6"/>
  <c r="R815" i="6" s="1"/>
  <c r="J814" i="6"/>
  <c r="R814" i="6" s="1"/>
  <c r="J813" i="6"/>
  <c r="R813" i="6" s="1"/>
  <c r="J812" i="6"/>
  <c r="R812" i="6" s="1"/>
  <c r="J811" i="6"/>
  <c r="R811" i="6" s="1"/>
  <c r="J810" i="6"/>
  <c r="R810" i="6" s="1"/>
  <c r="J809" i="6"/>
  <c r="R809" i="6" s="1"/>
  <c r="J808" i="6"/>
  <c r="R808" i="6" s="1"/>
  <c r="J807" i="6"/>
  <c r="R807" i="6" s="1"/>
  <c r="J806" i="6"/>
  <c r="R806" i="6" s="1"/>
  <c r="J805" i="6"/>
  <c r="R805" i="6" s="1"/>
  <c r="J804" i="6"/>
  <c r="R804" i="6" s="1"/>
  <c r="J803" i="6"/>
  <c r="R803" i="6" s="1"/>
  <c r="J802" i="6"/>
  <c r="R802" i="6" s="1"/>
  <c r="J801" i="6"/>
  <c r="R801" i="6" s="1"/>
  <c r="J800" i="6"/>
  <c r="R800" i="6" s="1"/>
  <c r="J799" i="6"/>
  <c r="R799" i="6" s="1"/>
  <c r="J798" i="6"/>
  <c r="R798" i="6" s="1"/>
  <c r="J797" i="6"/>
  <c r="R797" i="6" s="1"/>
  <c r="J796" i="6"/>
  <c r="R796" i="6" s="1"/>
  <c r="J795" i="6"/>
  <c r="R795" i="6" s="1"/>
  <c r="R794" i="6"/>
  <c r="J794" i="6"/>
  <c r="J793" i="6"/>
  <c r="R793" i="6" s="1"/>
  <c r="J792" i="6"/>
  <c r="R792" i="6" s="1"/>
  <c r="J791" i="6"/>
  <c r="R791" i="6" s="1"/>
  <c r="J790" i="6"/>
  <c r="R790" i="6" s="1"/>
  <c r="J789" i="6"/>
  <c r="R789" i="6" s="1"/>
  <c r="J788" i="6"/>
  <c r="R788" i="6" s="1"/>
  <c r="J787" i="6"/>
  <c r="R787" i="6" s="1"/>
  <c r="J786" i="6"/>
  <c r="R786" i="6" s="1"/>
  <c r="J785" i="6"/>
  <c r="R785" i="6" s="1"/>
  <c r="J784" i="6"/>
  <c r="R784" i="6" s="1"/>
  <c r="J783" i="6"/>
  <c r="R783" i="6" s="1"/>
  <c r="J782" i="6"/>
  <c r="R782" i="6" s="1"/>
  <c r="J781" i="6"/>
  <c r="R781" i="6" s="1"/>
  <c r="J780" i="6"/>
  <c r="R780" i="6" s="1"/>
  <c r="J779" i="6"/>
  <c r="R779" i="6" s="1"/>
  <c r="J778" i="6"/>
  <c r="R778" i="6" s="1"/>
  <c r="J777" i="6"/>
  <c r="R777" i="6" s="1"/>
  <c r="J776" i="6"/>
  <c r="R776" i="6" s="1"/>
  <c r="J775" i="6"/>
  <c r="R775" i="6" s="1"/>
  <c r="J774" i="6"/>
  <c r="R774" i="6" s="1"/>
  <c r="J773" i="6"/>
  <c r="R773" i="6" s="1"/>
  <c r="J772" i="6"/>
  <c r="R772" i="6" s="1"/>
  <c r="J771" i="6"/>
  <c r="R771" i="6" s="1"/>
  <c r="J770" i="6"/>
  <c r="R770" i="6" s="1"/>
  <c r="J769" i="6"/>
  <c r="R769" i="6" s="1"/>
  <c r="J768" i="6"/>
  <c r="R768" i="6" s="1"/>
  <c r="J767" i="6"/>
  <c r="R767" i="6" s="1"/>
  <c r="J766" i="6"/>
  <c r="R766" i="6" s="1"/>
  <c r="J765" i="6"/>
  <c r="R765" i="6" s="1"/>
  <c r="J764" i="6"/>
  <c r="R764" i="6" s="1"/>
  <c r="J763" i="6"/>
  <c r="R763" i="6" s="1"/>
  <c r="J762" i="6"/>
  <c r="R762" i="6" s="1"/>
  <c r="J761" i="6"/>
  <c r="R761" i="6" s="1"/>
  <c r="J760" i="6"/>
  <c r="R760" i="6" s="1"/>
  <c r="J759" i="6"/>
  <c r="R759" i="6" s="1"/>
  <c r="J758" i="6"/>
  <c r="R758" i="6" s="1"/>
  <c r="J757" i="6"/>
  <c r="R757" i="6" s="1"/>
  <c r="J756" i="6"/>
  <c r="R756" i="6" s="1"/>
  <c r="J755" i="6"/>
  <c r="R755" i="6" s="1"/>
  <c r="J754" i="6"/>
  <c r="R754" i="6" s="1"/>
  <c r="J753" i="6"/>
  <c r="R753" i="6" s="1"/>
  <c r="J752" i="6"/>
  <c r="R752" i="6" s="1"/>
  <c r="J751" i="6"/>
  <c r="R751" i="6" s="1"/>
  <c r="J750" i="6"/>
  <c r="R750" i="6" s="1"/>
  <c r="J749" i="6"/>
  <c r="R749" i="6" s="1"/>
  <c r="J748" i="6"/>
  <c r="R748" i="6" s="1"/>
  <c r="J747" i="6"/>
  <c r="R747" i="6" s="1"/>
  <c r="R746" i="6"/>
  <c r="J746" i="6"/>
  <c r="J745" i="6"/>
  <c r="R745" i="6" s="1"/>
  <c r="J744" i="6"/>
  <c r="R744" i="6" s="1"/>
  <c r="J743" i="6"/>
  <c r="R743" i="6" s="1"/>
  <c r="J742" i="6"/>
  <c r="R742" i="6" s="1"/>
  <c r="J741" i="6"/>
  <c r="R741" i="6" s="1"/>
  <c r="J740" i="6"/>
  <c r="R740" i="6" s="1"/>
  <c r="J739" i="6"/>
  <c r="R739" i="6" s="1"/>
  <c r="J738" i="6"/>
  <c r="R738" i="6" s="1"/>
  <c r="J737" i="6"/>
  <c r="R737" i="6" s="1"/>
  <c r="J736" i="6"/>
  <c r="R736" i="6" s="1"/>
  <c r="J735" i="6"/>
  <c r="R735" i="6" s="1"/>
  <c r="J734" i="6"/>
  <c r="R734" i="6" s="1"/>
  <c r="J733" i="6"/>
  <c r="R733" i="6" s="1"/>
  <c r="J732" i="6"/>
  <c r="R732" i="6" s="1"/>
  <c r="J731" i="6"/>
  <c r="R731" i="6" s="1"/>
  <c r="J730" i="6"/>
  <c r="R730" i="6" s="1"/>
  <c r="J729" i="6"/>
  <c r="R729" i="6" s="1"/>
  <c r="J728" i="6"/>
  <c r="R728" i="6" s="1"/>
  <c r="J727" i="6"/>
  <c r="R727" i="6" s="1"/>
  <c r="J726" i="6"/>
  <c r="R726" i="6" s="1"/>
  <c r="J725" i="6"/>
  <c r="R725" i="6" s="1"/>
  <c r="J724" i="6"/>
  <c r="R724" i="6" s="1"/>
  <c r="J723" i="6"/>
  <c r="R723" i="6" s="1"/>
  <c r="J722" i="6"/>
  <c r="R722" i="6" s="1"/>
  <c r="J721" i="6"/>
  <c r="R721" i="6" s="1"/>
  <c r="J720" i="6"/>
  <c r="R720" i="6" s="1"/>
  <c r="J719" i="6"/>
  <c r="R719" i="6" s="1"/>
  <c r="J718" i="6"/>
  <c r="R718" i="6" s="1"/>
  <c r="J717" i="6"/>
  <c r="R717" i="6" s="1"/>
  <c r="J716" i="6"/>
  <c r="R716" i="6" s="1"/>
  <c r="J715" i="6"/>
  <c r="R715" i="6" s="1"/>
  <c r="J714" i="6"/>
  <c r="R714" i="6" s="1"/>
  <c r="J713" i="6"/>
  <c r="R713" i="6" s="1"/>
  <c r="J712" i="6"/>
  <c r="R712" i="6" s="1"/>
  <c r="J711" i="6"/>
  <c r="R711" i="6" s="1"/>
  <c r="J710" i="6"/>
  <c r="R710" i="6" s="1"/>
  <c r="J709" i="6"/>
  <c r="R709" i="6" s="1"/>
  <c r="J708" i="6"/>
  <c r="R708" i="6" s="1"/>
  <c r="J707" i="6"/>
  <c r="R707" i="6" s="1"/>
  <c r="J706" i="6"/>
  <c r="R706" i="6" s="1"/>
  <c r="J705" i="6"/>
  <c r="R705" i="6" s="1"/>
  <c r="J704" i="6"/>
  <c r="R704" i="6" s="1"/>
  <c r="J703" i="6"/>
  <c r="R703" i="6" s="1"/>
  <c r="J702" i="6"/>
  <c r="R702" i="6" s="1"/>
  <c r="J701" i="6"/>
  <c r="R701" i="6" s="1"/>
  <c r="J700" i="6"/>
  <c r="R700" i="6" s="1"/>
  <c r="J699" i="6"/>
  <c r="R699" i="6" s="1"/>
  <c r="J698" i="6"/>
  <c r="R698" i="6" s="1"/>
  <c r="J697" i="6"/>
  <c r="R697" i="6" s="1"/>
  <c r="J696" i="6"/>
  <c r="R696" i="6" s="1"/>
  <c r="J695" i="6"/>
  <c r="R695" i="6" s="1"/>
  <c r="J694" i="6"/>
  <c r="R694" i="6" s="1"/>
  <c r="J693" i="6"/>
  <c r="R693" i="6" s="1"/>
  <c r="J692" i="6"/>
  <c r="R692" i="6" s="1"/>
  <c r="J691" i="6"/>
  <c r="R691" i="6" s="1"/>
  <c r="J690" i="6"/>
  <c r="R690" i="6" s="1"/>
  <c r="J689" i="6"/>
  <c r="R689" i="6" s="1"/>
  <c r="J688" i="6"/>
  <c r="R688" i="6" s="1"/>
  <c r="J687" i="6"/>
  <c r="R687" i="6" s="1"/>
  <c r="R686" i="6"/>
  <c r="J686" i="6"/>
  <c r="J685" i="6"/>
  <c r="R685" i="6" s="1"/>
  <c r="J684" i="6"/>
  <c r="R684" i="6" s="1"/>
  <c r="J683" i="6"/>
  <c r="R683" i="6" s="1"/>
  <c r="J682" i="6"/>
  <c r="R682" i="6" s="1"/>
  <c r="J681" i="6"/>
  <c r="R681" i="6" s="1"/>
  <c r="J680" i="6"/>
  <c r="R680" i="6" s="1"/>
  <c r="R679" i="6"/>
  <c r="J679" i="6"/>
  <c r="J678" i="6"/>
  <c r="R678" i="6" s="1"/>
  <c r="J677" i="6"/>
  <c r="R677" i="6" s="1"/>
  <c r="J676" i="6"/>
  <c r="R676" i="6" s="1"/>
  <c r="J675" i="6"/>
  <c r="R675" i="6" s="1"/>
  <c r="R674" i="6"/>
  <c r="J674" i="6"/>
  <c r="J673" i="6"/>
  <c r="R673" i="6" s="1"/>
  <c r="J672" i="6"/>
  <c r="R672" i="6" s="1"/>
  <c r="J671" i="6"/>
  <c r="R671" i="6" s="1"/>
  <c r="J670" i="6"/>
  <c r="R670" i="6" s="1"/>
  <c r="J669" i="6"/>
  <c r="R669" i="6" s="1"/>
  <c r="J668" i="6"/>
  <c r="R668" i="6" s="1"/>
  <c r="J667" i="6"/>
  <c r="R667" i="6" s="1"/>
  <c r="J666" i="6"/>
  <c r="R666" i="6" s="1"/>
  <c r="J665" i="6"/>
  <c r="R665" i="6" s="1"/>
  <c r="J664" i="6"/>
  <c r="R664" i="6" s="1"/>
  <c r="J663" i="6"/>
  <c r="R663" i="6" s="1"/>
  <c r="R662" i="6"/>
  <c r="J662" i="6"/>
  <c r="J661" i="6"/>
  <c r="R661" i="6" s="1"/>
  <c r="J660" i="6"/>
  <c r="R660" i="6" s="1"/>
  <c r="J659" i="6"/>
  <c r="R659" i="6" s="1"/>
  <c r="J658" i="6"/>
  <c r="R658" i="6" s="1"/>
  <c r="J657" i="6"/>
  <c r="R657" i="6" s="1"/>
  <c r="J656" i="6"/>
  <c r="R656" i="6" s="1"/>
  <c r="J655" i="6"/>
  <c r="R655" i="6" s="1"/>
  <c r="J654" i="6"/>
  <c r="R654" i="6" s="1"/>
  <c r="J653" i="6"/>
  <c r="R653" i="6" s="1"/>
  <c r="J652" i="6"/>
  <c r="R652" i="6" s="1"/>
  <c r="J651" i="6"/>
  <c r="R651" i="6" s="1"/>
  <c r="J650" i="6"/>
  <c r="R650" i="6" s="1"/>
  <c r="J649" i="6"/>
  <c r="R649" i="6" s="1"/>
  <c r="J648" i="6"/>
  <c r="R648" i="6" s="1"/>
  <c r="J647" i="6"/>
  <c r="R647" i="6" s="1"/>
  <c r="J646" i="6"/>
  <c r="R646" i="6" s="1"/>
  <c r="J645" i="6"/>
  <c r="R645" i="6" s="1"/>
  <c r="J644" i="6"/>
  <c r="R644" i="6" s="1"/>
  <c r="J643" i="6"/>
  <c r="R643" i="6" s="1"/>
  <c r="J642" i="6"/>
  <c r="R642" i="6" s="1"/>
  <c r="J641" i="6"/>
  <c r="R641" i="6" s="1"/>
  <c r="J640" i="6"/>
  <c r="R640" i="6" s="1"/>
  <c r="J639" i="6"/>
  <c r="R639" i="6" s="1"/>
  <c r="J638" i="6"/>
  <c r="R638" i="6" s="1"/>
  <c r="J637" i="6"/>
  <c r="R637" i="6" s="1"/>
  <c r="J636" i="6"/>
  <c r="R636" i="6" s="1"/>
  <c r="R635" i="6"/>
  <c r="J635" i="6"/>
  <c r="J634" i="6"/>
  <c r="R634" i="6" s="1"/>
  <c r="J633" i="6"/>
  <c r="R633" i="6" s="1"/>
  <c r="J632" i="6"/>
  <c r="R632" i="6" s="1"/>
  <c r="J631" i="6"/>
  <c r="R631" i="6" s="1"/>
  <c r="J630" i="6"/>
  <c r="R630" i="6" s="1"/>
  <c r="J629" i="6"/>
  <c r="R629" i="6" s="1"/>
  <c r="J628" i="6"/>
  <c r="R628" i="6" s="1"/>
  <c r="J627" i="6"/>
  <c r="R627" i="6" s="1"/>
  <c r="J626" i="6"/>
  <c r="R626" i="6" s="1"/>
  <c r="J625" i="6"/>
  <c r="R625" i="6" s="1"/>
  <c r="J624" i="6"/>
  <c r="R624" i="6" s="1"/>
  <c r="J623" i="6"/>
  <c r="R623" i="6" s="1"/>
  <c r="J622" i="6"/>
  <c r="R622" i="6" s="1"/>
  <c r="J621" i="6"/>
  <c r="R621" i="6" s="1"/>
  <c r="J620" i="6"/>
  <c r="R620" i="6" s="1"/>
  <c r="J619" i="6"/>
  <c r="R619" i="6" s="1"/>
  <c r="J618" i="6"/>
  <c r="R618" i="6" s="1"/>
  <c r="J617" i="6"/>
  <c r="R617" i="6" s="1"/>
  <c r="J616" i="6"/>
  <c r="R616" i="6" s="1"/>
  <c r="J615" i="6"/>
  <c r="R615" i="6" s="1"/>
  <c r="R614" i="6"/>
  <c r="J614" i="6"/>
  <c r="J613" i="6"/>
  <c r="R613" i="6" s="1"/>
  <c r="J612" i="6"/>
  <c r="R612" i="6" s="1"/>
  <c r="J611" i="6"/>
  <c r="R611" i="6" s="1"/>
  <c r="J610" i="6"/>
  <c r="R610" i="6" s="1"/>
  <c r="J609" i="6"/>
  <c r="R609" i="6" s="1"/>
  <c r="J608" i="6"/>
  <c r="R608" i="6" s="1"/>
  <c r="J607" i="6"/>
  <c r="R607" i="6" s="1"/>
  <c r="J606" i="6"/>
  <c r="R606" i="6" s="1"/>
  <c r="R605" i="6"/>
  <c r="J605" i="6"/>
  <c r="J604" i="6"/>
  <c r="R604" i="6" s="1"/>
  <c r="J603" i="6"/>
  <c r="R603" i="6" s="1"/>
  <c r="J602" i="6"/>
  <c r="R602" i="6" s="1"/>
  <c r="J601" i="6"/>
  <c r="R601" i="6" s="1"/>
  <c r="J600" i="6"/>
  <c r="R600" i="6" s="1"/>
  <c r="J599" i="6"/>
  <c r="R599" i="6" s="1"/>
  <c r="J598" i="6"/>
  <c r="R598" i="6" s="1"/>
  <c r="J597" i="6"/>
  <c r="R597" i="6" s="1"/>
  <c r="J596" i="6"/>
  <c r="R596" i="6" s="1"/>
  <c r="J595" i="6"/>
  <c r="R595" i="6" s="1"/>
  <c r="J594" i="6"/>
  <c r="R594" i="6" s="1"/>
  <c r="J593" i="6"/>
  <c r="R593" i="6" s="1"/>
  <c r="J592" i="6"/>
  <c r="R592" i="6" s="1"/>
  <c r="J591" i="6"/>
  <c r="R591" i="6" s="1"/>
  <c r="J590" i="6"/>
  <c r="R590" i="6" s="1"/>
  <c r="J589" i="6"/>
  <c r="R589" i="6" s="1"/>
  <c r="J588" i="6"/>
  <c r="R588" i="6" s="1"/>
  <c r="J587" i="6"/>
  <c r="R587" i="6" s="1"/>
  <c r="J586" i="6"/>
  <c r="R586" i="6" s="1"/>
  <c r="J585" i="6"/>
  <c r="R585" i="6" s="1"/>
  <c r="J584" i="6"/>
  <c r="R584" i="6" s="1"/>
  <c r="J583" i="6"/>
  <c r="R583" i="6" s="1"/>
  <c r="J582" i="6"/>
  <c r="R582" i="6" s="1"/>
  <c r="R581" i="6"/>
  <c r="J581" i="6"/>
  <c r="J580" i="6"/>
  <c r="R580" i="6" s="1"/>
  <c r="J579" i="6"/>
  <c r="R579" i="6" s="1"/>
  <c r="J578" i="6"/>
  <c r="R578" i="6" s="1"/>
  <c r="J577" i="6"/>
  <c r="R577" i="6" s="1"/>
  <c r="J576" i="6"/>
  <c r="R576" i="6" s="1"/>
  <c r="J575" i="6"/>
  <c r="R575" i="6" s="1"/>
  <c r="J574" i="6"/>
  <c r="R574" i="6" s="1"/>
  <c r="J573" i="6"/>
  <c r="R573" i="6" s="1"/>
  <c r="J572" i="6"/>
  <c r="R572" i="6" s="1"/>
  <c r="J571" i="6"/>
  <c r="R571" i="6" s="1"/>
  <c r="J570" i="6"/>
  <c r="R570" i="6" s="1"/>
  <c r="J569" i="6"/>
  <c r="R569" i="6" s="1"/>
  <c r="J568" i="6"/>
  <c r="R568" i="6" s="1"/>
  <c r="J567" i="6"/>
  <c r="R567" i="6" s="1"/>
  <c r="J566" i="6"/>
  <c r="R566" i="6" s="1"/>
  <c r="J565" i="6"/>
  <c r="R565" i="6" s="1"/>
  <c r="J564" i="6"/>
  <c r="R564" i="6" s="1"/>
  <c r="J563" i="6"/>
  <c r="R563" i="6" s="1"/>
  <c r="J562" i="6"/>
  <c r="R562" i="6" s="1"/>
  <c r="J561" i="6"/>
  <c r="R561" i="6" s="1"/>
  <c r="J560" i="6"/>
  <c r="R560" i="6" s="1"/>
  <c r="J559" i="6"/>
  <c r="R559" i="6" s="1"/>
  <c r="J558" i="6"/>
  <c r="R558" i="6" s="1"/>
  <c r="J557" i="6"/>
  <c r="R557" i="6" s="1"/>
  <c r="J556" i="6"/>
  <c r="R556" i="6" s="1"/>
  <c r="J555" i="6"/>
  <c r="R555" i="6" s="1"/>
  <c r="J554" i="6"/>
  <c r="R554" i="6" s="1"/>
  <c r="J553" i="6"/>
  <c r="R553" i="6" s="1"/>
  <c r="J552" i="6"/>
  <c r="R552" i="6" s="1"/>
  <c r="J551" i="6"/>
  <c r="R551" i="6" s="1"/>
  <c r="J550" i="6"/>
  <c r="R550" i="6" s="1"/>
  <c r="J549" i="6"/>
  <c r="R549" i="6" s="1"/>
  <c r="J548" i="6"/>
  <c r="R548" i="6" s="1"/>
  <c r="J547" i="6"/>
  <c r="R547" i="6" s="1"/>
  <c r="J546" i="6"/>
  <c r="R546" i="6" s="1"/>
  <c r="J545" i="6"/>
  <c r="R545" i="6" s="1"/>
  <c r="J544" i="6"/>
  <c r="R544" i="6" s="1"/>
  <c r="J543" i="6"/>
  <c r="R543" i="6" s="1"/>
  <c r="J542" i="6"/>
  <c r="R542" i="6" s="1"/>
  <c r="J541" i="6"/>
  <c r="R541" i="6" s="1"/>
  <c r="J540" i="6"/>
  <c r="R540" i="6" s="1"/>
  <c r="J539" i="6"/>
  <c r="R539" i="6" s="1"/>
  <c r="J538" i="6"/>
  <c r="R538" i="6" s="1"/>
  <c r="J537" i="6"/>
  <c r="R537" i="6" s="1"/>
  <c r="J536" i="6"/>
  <c r="R536" i="6" s="1"/>
  <c r="J535" i="6"/>
  <c r="R535" i="6" s="1"/>
  <c r="J534" i="6"/>
  <c r="R534" i="6" s="1"/>
  <c r="J533" i="6"/>
  <c r="R533" i="6" s="1"/>
  <c r="J532" i="6"/>
  <c r="R532" i="6" s="1"/>
  <c r="J531" i="6"/>
  <c r="R531" i="6" s="1"/>
  <c r="J530" i="6"/>
  <c r="R530" i="6" s="1"/>
  <c r="J529" i="6"/>
  <c r="R529" i="6" s="1"/>
  <c r="J528" i="6"/>
  <c r="R528" i="6" s="1"/>
  <c r="J527" i="6"/>
  <c r="R527" i="6" s="1"/>
  <c r="J526" i="6"/>
  <c r="R526" i="6" s="1"/>
  <c r="J525" i="6"/>
  <c r="R525" i="6" s="1"/>
  <c r="J524" i="6"/>
  <c r="R524" i="6" s="1"/>
  <c r="J523" i="6"/>
  <c r="R523" i="6" s="1"/>
  <c r="J522" i="6"/>
  <c r="R522" i="6" s="1"/>
  <c r="J521" i="6"/>
  <c r="R521" i="6" s="1"/>
  <c r="J520" i="6"/>
  <c r="R520" i="6" s="1"/>
  <c r="J519" i="6"/>
  <c r="R519" i="6" s="1"/>
  <c r="J518" i="6"/>
  <c r="R518" i="6" s="1"/>
  <c r="J517" i="6"/>
  <c r="R517" i="6" s="1"/>
  <c r="J516" i="6"/>
  <c r="R516" i="6" s="1"/>
  <c r="J515" i="6"/>
  <c r="R515" i="6" s="1"/>
  <c r="J514" i="6"/>
  <c r="R514" i="6" s="1"/>
  <c r="J513" i="6"/>
  <c r="R513" i="6" s="1"/>
  <c r="J512" i="6"/>
  <c r="R512" i="6" s="1"/>
  <c r="J511" i="6"/>
  <c r="R511" i="6" s="1"/>
  <c r="J510" i="6"/>
  <c r="R510" i="6" s="1"/>
  <c r="J509" i="6"/>
  <c r="R509" i="6" s="1"/>
  <c r="J508" i="6"/>
  <c r="R508" i="6" s="1"/>
  <c r="J507" i="6"/>
  <c r="R507" i="6" s="1"/>
  <c r="J506" i="6"/>
  <c r="R506" i="6" s="1"/>
  <c r="J505" i="6"/>
  <c r="R505" i="6" s="1"/>
  <c r="J504" i="6"/>
  <c r="R504" i="6" s="1"/>
  <c r="J503" i="6"/>
  <c r="R503" i="6" s="1"/>
  <c r="J502" i="6"/>
  <c r="R502" i="6" s="1"/>
  <c r="J501" i="6"/>
  <c r="R501" i="6" s="1"/>
  <c r="J500" i="6"/>
  <c r="R500" i="6" s="1"/>
  <c r="J499" i="6"/>
  <c r="R499" i="6" s="1"/>
  <c r="J498" i="6"/>
  <c r="R498" i="6" s="1"/>
  <c r="J497" i="6"/>
  <c r="R497" i="6" s="1"/>
  <c r="J496" i="6"/>
  <c r="R496" i="6" s="1"/>
  <c r="J495" i="6"/>
  <c r="R495" i="6" s="1"/>
  <c r="J494" i="6"/>
  <c r="R494" i="6" s="1"/>
  <c r="J493" i="6"/>
  <c r="R493" i="6" s="1"/>
  <c r="J492" i="6"/>
  <c r="R492" i="6" s="1"/>
  <c r="J491" i="6"/>
  <c r="R491" i="6" s="1"/>
  <c r="J490" i="6"/>
  <c r="R490" i="6" s="1"/>
  <c r="J489" i="6"/>
  <c r="R489" i="6" s="1"/>
  <c r="J488" i="6"/>
  <c r="R488" i="6" s="1"/>
  <c r="J487" i="6"/>
  <c r="R487" i="6" s="1"/>
  <c r="J486" i="6"/>
  <c r="R486" i="6" s="1"/>
  <c r="J485" i="6"/>
  <c r="R485" i="6" s="1"/>
  <c r="J484" i="6"/>
  <c r="R484" i="6" s="1"/>
  <c r="J483" i="6"/>
  <c r="R483" i="6" s="1"/>
  <c r="J482" i="6"/>
  <c r="R482" i="6" s="1"/>
  <c r="J481" i="6"/>
  <c r="R481" i="6" s="1"/>
  <c r="J480" i="6"/>
  <c r="R480" i="6" s="1"/>
  <c r="J479" i="6"/>
  <c r="R479" i="6" s="1"/>
  <c r="J478" i="6"/>
  <c r="R478" i="6" s="1"/>
  <c r="J477" i="6"/>
  <c r="R477" i="6" s="1"/>
  <c r="J476" i="6"/>
  <c r="R476" i="6" s="1"/>
  <c r="J475" i="6"/>
  <c r="R475" i="6" s="1"/>
  <c r="J474" i="6"/>
  <c r="R474" i="6" s="1"/>
  <c r="J473" i="6"/>
  <c r="R473" i="6" s="1"/>
  <c r="J472" i="6"/>
  <c r="R472" i="6" s="1"/>
  <c r="J471" i="6"/>
  <c r="R471" i="6" s="1"/>
  <c r="J470" i="6"/>
  <c r="R470" i="6" s="1"/>
  <c r="J469" i="6"/>
  <c r="R469" i="6" s="1"/>
  <c r="J468" i="6"/>
  <c r="R468" i="6" s="1"/>
  <c r="J467" i="6"/>
  <c r="R467" i="6" s="1"/>
  <c r="J466" i="6"/>
  <c r="R466" i="6" s="1"/>
  <c r="J465" i="6"/>
  <c r="R465" i="6" s="1"/>
  <c r="J464" i="6"/>
  <c r="R464" i="6" s="1"/>
  <c r="J463" i="6"/>
  <c r="R463" i="6" s="1"/>
  <c r="J462" i="6"/>
  <c r="R462" i="6" s="1"/>
  <c r="J461" i="6"/>
  <c r="R461" i="6" s="1"/>
  <c r="J460" i="6"/>
  <c r="R460" i="6" s="1"/>
  <c r="J459" i="6"/>
  <c r="R459" i="6" s="1"/>
  <c r="J458" i="6"/>
  <c r="R458" i="6" s="1"/>
  <c r="J457" i="6"/>
  <c r="R457" i="6" s="1"/>
  <c r="J456" i="6"/>
  <c r="R456" i="6" s="1"/>
  <c r="J455" i="6"/>
  <c r="R455" i="6" s="1"/>
  <c r="J454" i="6"/>
  <c r="R454" i="6" s="1"/>
  <c r="J453" i="6"/>
  <c r="R453" i="6" s="1"/>
  <c r="J452" i="6"/>
  <c r="R452" i="6" s="1"/>
  <c r="J451" i="6"/>
  <c r="R451" i="6" s="1"/>
  <c r="J450" i="6"/>
  <c r="R450" i="6" s="1"/>
  <c r="J449" i="6"/>
  <c r="R449" i="6" s="1"/>
  <c r="J448" i="6"/>
  <c r="R448" i="6" s="1"/>
  <c r="J447" i="6"/>
  <c r="R447" i="6" s="1"/>
  <c r="J446" i="6"/>
  <c r="R446" i="6" s="1"/>
  <c r="J445" i="6"/>
  <c r="R445" i="6" s="1"/>
  <c r="J444" i="6"/>
  <c r="R444" i="6" s="1"/>
  <c r="J443" i="6"/>
  <c r="R443" i="6" s="1"/>
  <c r="J442" i="6"/>
  <c r="R442" i="6" s="1"/>
  <c r="J441" i="6"/>
  <c r="R441" i="6" s="1"/>
  <c r="J440" i="6"/>
  <c r="R440" i="6" s="1"/>
  <c r="J439" i="6"/>
  <c r="R439" i="6" s="1"/>
  <c r="J438" i="6"/>
  <c r="R438" i="6" s="1"/>
  <c r="J437" i="6"/>
  <c r="R437" i="6" s="1"/>
  <c r="J436" i="6"/>
  <c r="R436" i="6" s="1"/>
  <c r="J435" i="6"/>
  <c r="R435" i="6" s="1"/>
  <c r="J434" i="6"/>
  <c r="R434" i="6" s="1"/>
  <c r="J433" i="6"/>
  <c r="R433" i="6" s="1"/>
  <c r="J432" i="6"/>
  <c r="R432" i="6" s="1"/>
  <c r="J431" i="6"/>
  <c r="R431" i="6" s="1"/>
  <c r="J430" i="6"/>
  <c r="R430" i="6" s="1"/>
  <c r="J429" i="6"/>
  <c r="R429" i="6" s="1"/>
  <c r="J428" i="6"/>
  <c r="R428" i="6" s="1"/>
  <c r="J427" i="6"/>
  <c r="R427" i="6" s="1"/>
  <c r="J426" i="6"/>
  <c r="R426" i="6" s="1"/>
  <c r="J425" i="6"/>
  <c r="R425" i="6" s="1"/>
  <c r="J424" i="6"/>
  <c r="R424" i="6" s="1"/>
  <c r="J423" i="6"/>
  <c r="R423" i="6" s="1"/>
  <c r="J422" i="6"/>
  <c r="R422" i="6" s="1"/>
  <c r="J421" i="6"/>
  <c r="R421" i="6" s="1"/>
  <c r="J420" i="6"/>
  <c r="R420" i="6" s="1"/>
  <c r="J419" i="6"/>
  <c r="R419" i="6" s="1"/>
  <c r="J418" i="6"/>
  <c r="R418" i="6" s="1"/>
  <c r="J417" i="6"/>
  <c r="R417" i="6" s="1"/>
  <c r="J416" i="6"/>
  <c r="R416" i="6" s="1"/>
  <c r="J415" i="6"/>
  <c r="R415" i="6" s="1"/>
  <c r="J414" i="6"/>
  <c r="R414" i="6" s="1"/>
  <c r="J413" i="6"/>
  <c r="R413" i="6" s="1"/>
  <c r="J412" i="6"/>
  <c r="R412" i="6" s="1"/>
  <c r="J411" i="6"/>
  <c r="R411" i="6" s="1"/>
  <c r="J410" i="6"/>
  <c r="R410" i="6" s="1"/>
  <c r="J409" i="6"/>
  <c r="R409" i="6" s="1"/>
  <c r="J408" i="6"/>
  <c r="R408" i="6" s="1"/>
  <c r="J407" i="6"/>
  <c r="R407" i="6" s="1"/>
  <c r="J406" i="6"/>
  <c r="R406" i="6" s="1"/>
  <c r="J405" i="6"/>
  <c r="R405" i="6" s="1"/>
  <c r="J404" i="6"/>
  <c r="R404" i="6" s="1"/>
  <c r="J403" i="6"/>
  <c r="R403" i="6" s="1"/>
  <c r="J402" i="6"/>
  <c r="R402" i="6" s="1"/>
  <c r="J401" i="6"/>
  <c r="R401" i="6" s="1"/>
  <c r="J400" i="6"/>
  <c r="R400" i="6" s="1"/>
  <c r="J399" i="6"/>
  <c r="R399" i="6" s="1"/>
  <c r="J398" i="6"/>
  <c r="R398" i="6" s="1"/>
  <c r="J397" i="6"/>
  <c r="R397" i="6" s="1"/>
  <c r="J396" i="6"/>
  <c r="R396" i="6" s="1"/>
  <c r="J395" i="6"/>
  <c r="R395" i="6" s="1"/>
  <c r="J394" i="6"/>
  <c r="R394" i="6" s="1"/>
  <c r="J393" i="6"/>
  <c r="R393" i="6" s="1"/>
  <c r="J392" i="6"/>
  <c r="R392" i="6" s="1"/>
  <c r="J391" i="6"/>
  <c r="R391" i="6" s="1"/>
  <c r="J390" i="6"/>
  <c r="R390" i="6" s="1"/>
  <c r="J389" i="6"/>
  <c r="R389" i="6" s="1"/>
  <c r="J388" i="6"/>
  <c r="R388" i="6" s="1"/>
  <c r="J387" i="6"/>
  <c r="R387" i="6" s="1"/>
  <c r="J386" i="6"/>
  <c r="R386" i="6" s="1"/>
  <c r="J385" i="6"/>
  <c r="R385" i="6" s="1"/>
  <c r="J384" i="6"/>
  <c r="R384" i="6" s="1"/>
  <c r="J383" i="6"/>
  <c r="R383" i="6" s="1"/>
  <c r="J382" i="6"/>
  <c r="R382" i="6" s="1"/>
  <c r="J381" i="6"/>
  <c r="R381" i="6" s="1"/>
  <c r="J380" i="6"/>
  <c r="R380" i="6" s="1"/>
  <c r="J379" i="6"/>
  <c r="R379" i="6" s="1"/>
  <c r="J378" i="6"/>
  <c r="R378" i="6" s="1"/>
  <c r="J377" i="6"/>
  <c r="R377" i="6" s="1"/>
  <c r="J376" i="6"/>
  <c r="R376" i="6" s="1"/>
  <c r="J375" i="6"/>
  <c r="R375" i="6" s="1"/>
  <c r="J374" i="6"/>
  <c r="R374" i="6" s="1"/>
  <c r="J373" i="6"/>
  <c r="R373" i="6" s="1"/>
  <c r="J372" i="6"/>
  <c r="R372" i="6" s="1"/>
  <c r="J371" i="6"/>
  <c r="R371" i="6" s="1"/>
  <c r="J370" i="6"/>
  <c r="R370" i="6" s="1"/>
  <c r="J369" i="6"/>
  <c r="R369" i="6" s="1"/>
  <c r="J368" i="6"/>
  <c r="R368" i="6" s="1"/>
  <c r="J367" i="6"/>
  <c r="R367" i="6" s="1"/>
  <c r="J366" i="6"/>
  <c r="R366" i="6" s="1"/>
  <c r="J365" i="6"/>
  <c r="R365" i="6" s="1"/>
  <c r="J364" i="6"/>
  <c r="R364" i="6" s="1"/>
  <c r="J363" i="6"/>
  <c r="R363" i="6" s="1"/>
  <c r="J362" i="6"/>
  <c r="R362" i="6" s="1"/>
  <c r="J361" i="6"/>
  <c r="R361" i="6" s="1"/>
  <c r="J360" i="6"/>
  <c r="R360" i="6" s="1"/>
  <c r="J359" i="6"/>
  <c r="R359" i="6" s="1"/>
  <c r="J358" i="6"/>
  <c r="R358" i="6" s="1"/>
  <c r="J357" i="6"/>
  <c r="R357" i="6" s="1"/>
  <c r="J356" i="6"/>
  <c r="R356" i="6" s="1"/>
  <c r="J355" i="6"/>
  <c r="R355" i="6" s="1"/>
  <c r="J354" i="6"/>
  <c r="R354" i="6" s="1"/>
  <c r="J353" i="6"/>
  <c r="R353" i="6" s="1"/>
  <c r="J352" i="6"/>
  <c r="R352" i="6" s="1"/>
  <c r="J351" i="6"/>
  <c r="R351" i="6" s="1"/>
  <c r="J350" i="6"/>
  <c r="R350" i="6" s="1"/>
  <c r="J349" i="6"/>
  <c r="R349" i="6" s="1"/>
  <c r="J348" i="6"/>
  <c r="R348" i="6" s="1"/>
  <c r="J347" i="6"/>
  <c r="R347" i="6" s="1"/>
  <c r="J346" i="6"/>
  <c r="R346" i="6" s="1"/>
  <c r="J345" i="6"/>
  <c r="R345" i="6" s="1"/>
  <c r="J344" i="6"/>
  <c r="R344" i="6" s="1"/>
  <c r="J343" i="6"/>
  <c r="R343" i="6" s="1"/>
  <c r="J342" i="6"/>
  <c r="R342" i="6" s="1"/>
  <c r="J341" i="6"/>
  <c r="R341" i="6" s="1"/>
  <c r="J340" i="6"/>
  <c r="R340" i="6" s="1"/>
  <c r="J339" i="6"/>
  <c r="R339" i="6" s="1"/>
  <c r="J338" i="6"/>
  <c r="R338" i="6" s="1"/>
  <c r="J337" i="6"/>
  <c r="R337" i="6" s="1"/>
  <c r="J336" i="6"/>
  <c r="R336" i="6" s="1"/>
  <c r="J335" i="6"/>
  <c r="R335" i="6" s="1"/>
  <c r="J334" i="6"/>
  <c r="R334" i="6" s="1"/>
  <c r="J333" i="6"/>
  <c r="R333" i="6" s="1"/>
  <c r="J332" i="6"/>
  <c r="R332" i="6" s="1"/>
  <c r="J331" i="6"/>
  <c r="R331" i="6" s="1"/>
  <c r="J330" i="6"/>
  <c r="R330" i="6" s="1"/>
  <c r="J329" i="6"/>
  <c r="R329" i="6" s="1"/>
  <c r="R328" i="6"/>
  <c r="J328" i="6"/>
  <c r="R327" i="6"/>
  <c r="J327" i="6"/>
  <c r="J326" i="6"/>
  <c r="R326" i="6" s="1"/>
  <c r="J325" i="6"/>
  <c r="R325" i="6" s="1"/>
  <c r="J324" i="6"/>
  <c r="R324" i="6" s="1"/>
  <c r="J323" i="6"/>
  <c r="R323" i="6" s="1"/>
  <c r="J322" i="6"/>
  <c r="R322" i="6" s="1"/>
  <c r="J321" i="6"/>
  <c r="R321" i="6" s="1"/>
  <c r="J320" i="6"/>
  <c r="R320" i="6" s="1"/>
  <c r="J319" i="6"/>
  <c r="R319" i="6" s="1"/>
  <c r="J318" i="6"/>
  <c r="R318" i="6" s="1"/>
  <c r="J317" i="6"/>
  <c r="R317" i="6" s="1"/>
  <c r="J316" i="6"/>
  <c r="R316" i="6" s="1"/>
  <c r="J315" i="6"/>
  <c r="R315" i="6" s="1"/>
  <c r="J314" i="6"/>
  <c r="R314" i="6" s="1"/>
  <c r="J313" i="6"/>
  <c r="R313" i="6" s="1"/>
  <c r="J312" i="6"/>
  <c r="R312" i="6" s="1"/>
  <c r="J311" i="6"/>
  <c r="R311" i="6" s="1"/>
  <c r="J310" i="6"/>
  <c r="R310" i="6" s="1"/>
  <c r="J309" i="6"/>
  <c r="R309" i="6" s="1"/>
  <c r="J308" i="6"/>
  <c r="R308" i="6" s="1"/>
  <c r="J307" i="6"/>
  <c r="R307" i="6" s="1"/>
  <c r="J306" i="6"/>
  <c r="R306" i="6" s="1"/>
  <c r="R305" i="6"/>
  <c r="J305" i="6"/>
  <c r="J304" i="6"/>
  <c r="R304" i="6" s="1"/>
  <c r="J303" i="6"/>
  <c r="R303" i="6" s="1"/>
  <c r="J302" i="6"/>
  <c r="R302" i="6" s="1"/>
  <c r="J301" i="6"/>
  <c r="R301" i="6" s="1"/>
  <c r="J300" i="6"/>
  <c r="R300" i="6" s="1"/>
  <c r="J299" i="6"/>
  <c r="R299" i="6" s="1"/>
  <c r="J298" i="6"/>
  <c r="R298" i="6" s="1"/>
  <c r="J297" i="6"/>
  <c r="R297" i="6" s="1"/>
  <c r="J296" i="6"/>
  <c r="R296" i="6" s="1"/>
  <c r="J295" i="6"/>
  <c r="R295" i="6" s="1"/>
  <c r="J294" i="6"/>
  <c r="R294" i="6" s="1"/>
  <c r="J293" i="6"/>
  <c r="R293" i="6" s="1"/>
  <c r="R292" i="6"/>
  <c r="J292" i="6"/>
  <c r="J291" i="6"/>
  <c r="R291" i="6" s="1"/>
  <c r="J290" i="6"/>
  <c r="R290" i="6" s="1"/>
  <c r="J289" i="6"/>
  <c r="R289" i="6" s="1"/>
  <c r="J288" i="6"/>
  <c r="R288" i="6" s="1"/>
  <c r="J287" i="6"/>
  <c r="R287" i="6" s="1"/>
  <c r="J286" i="6"/>
  <c r="R286" i="6" s="1"/>
  <c r="R285" i="6"/>
  <c r="J285" i="6"/>
  <c r="J284" i="6"/>
  <c r="R284" i="6" s="1"/>
  <c r="J283" i="6"/>
  <c r="R283" i="6" s="1"/>
  <c r="J282" i="6"/>
  <c r="R282" i="6" s="1"/>
  <c r="J281" i="6"/>
  <c r="R281" i="6" s="1"/>
  <c r="J280" i="6"/>
  <c r="R280" i="6" s="1"/>
  <c r="J279" i="6"/>
  <c r="R279" i="6" s="1"/>
  <c r="J278" i="6"/>
  <c r="R278" i="6" s="1"/>
  <c r="J277" i="6"/>
  <c r="R277" i="6" s="1"/>
  <c r="J276" i="6"/>
  <c r="R276" i="6" s="1"/>
  <c r="J275" i="6"/>
  <c r="R275" i="6" s="1"/>
  <c r="J274" i="6"/>
  <c r="R274" i="6" s="1"/>
  <c r="J273" i="6"/>
  <c r="R273" i="6" s="1"/>
  <c r="J272" i="6"/>
  <c r="R272" i="6" s="1"/>
  <c r="J271" i="6"/>
  <c r="R271" i="6" s="1"/>
  <c r="J270" i="6"/>
  <c r="R270" i="6" s="1"/>
  <c r="J269" i="6"/>
  <c r="R269" i="6" s="1"/>
  <c r="J268" i="6"/>
  <c r="R268" i="6" s="1"/>
  <c r="R267" i="6"/>
  <c r="J267" i="6"/>
  <c r="J266" i="6"/>
  <c r="R266" i="6" s="1"/>
  <c r="J265" i="6"/>
  <c r="R265" i="6" s="1"/>
  <c r="J264" i="6"/>
  <c r="R264" i="6" s="1"/>
  <c r="J263" i="6"/>
  <c r="R263" i="6" s="1"/>
  <c r="J262" i="6"/>
  <c r="R262" i="6" s="1"/>
  <c r="J261" i="6"/>
  <c r="R261" i="6" s="1"/>
  <c r="J260" i="6"/>
  <c r="R260" i="6" s="1"/>
  <c r="J259" i="6"/>
  <c r="R259" i="6" s="1"/>
  <c r="J258" i="6"/>
  <c r="R258" i="6" s="1"/>
  <c r="J257" i="6"/>
  <c r="R257" i="6" s="1"/>
  <c r="J256" i="6"/>
  <c r="R256" i="6" s="1"/>
  <c r="J255" i="6"/>
  <c r="R255" i="6" s="1"/>
  <c r="J254" i="6"/>
  <c r="R254" i="6" s="1"/>
  <c r="J253" i="6"/>
  <c r="R253" i="6" s="1"/>
  <c r="J252" i="6"/>
  <c r="R252" i="6" s="1"/>
  <c r="J251" i="6"/>
  <c r="R251" i="6" s="1"/>
  <c r="J250" i="6"/>
  <c r="R250" i="6" s="1"/>
  <c r="J249" i="6"/>
  <c r="R249" i="6" s="1"/>
  <c r="J248" i="6"/>
  <c r="R248" i="6" s="1"/>
  <c r="J247" i="6"/>
  <c r="R247" i="6" s="1"/>
  <c r="J246" i="6"/>
  <c r="R246" i="6" s="1"/>
  <c r="J245" i="6"/>
  <c r="R245" i="6" s="1"/>
  <c r="J244" i="6"/>
  <c r="R244" i="6" s="1"/>
  <c r="J243" i="6"/>
  <c r="R243" i="6" s="1"/>
  <c r="J242" i="6"/>
  <c r="R242" i="6" s="1"/>
  <c r="J241" i="6"/>
  <c r="R241" i="6" s="1"/>
  <c r="J240" i="6"/>
  <c r="R240" i="6" s="1"/>
  <c r="J239" i="6"/>
  <c r="R239" i="6" s="1"/>
  <c r="J238" i="6"/>
  <c r="R238" i="6" s="1"/>
  <c r="J237" i="6"/>
  <c r="R237" i="6" s="1"/>
  <c r="J236" i="6"/>
  <c r="R236" i="6" s="1"/>
  <c r="J235" i="6"/>
  <c r="R235" i="6" s="1"/>
  <c r="J234" i="6"/>
  <c r="R234" i="6" s="1"/>
  <c r="J233" i="6"/>
  <c r="R233" i="6" s="1"/>
  <c r="J232" i="6"/>
  <c r="R232" i="6" s="1"/>
  <c r="J231" i="6"/>
  <c r="R231" i="6" s="1"/>
  <c r="J230" i="6"/>
  <c r="R230" i="6" s="1"/>
  <c r="J229" i="6"/>
  <c r="R229" i="6" s="1"/>
  <c r="J228" i="6"/>
  <c r="R228" i="6" s="1"/>
  <c r="J227" i="6"/>
  <c r="R227" i="6" s="1"/>
  <c r="J226" i="6"/>
  <c r="R226" i="6" s="1"/>
  <c r="J225" i="6"/>
  <c r="R225" i="6" s="1"/>
  <c r="J224" i="6"/>
  <c r="R224" i="6" s="1"/>
  <c r="J223" i="6"/>
  <c r="R223" i="6" s="1"/>
  <c r="J222" i="6"/>
  <c r="R222" i="6" s="1"/>
  <c r="J221" i="6"/>
  <c r="R221" i="6" s="1"/>
  <c r="J220" i="6"/>
  <c r="R220" i="6" s="1"/>
  <c r="J219" i="6"/>
  <c r="R219" i="6" s="1"/>
  <c r="J218" i="6"/>
  <c r="R218" i="6" s="1"/>
  <c r="J217" i="6"/>
  <c r="R217" i="6" s="1"/>
  <c r="J216" i="6"/>
  <c r="R216" i="6" s="1"/>
  <c r="J215" i="6"/>
  <c r="R215" i="6" s="1"/>
  <c r="J214" i="6"/>
  <c r="R214" i="6" s="1"/>
  <c r="J213" i="6"/>
  <c r="R213" i="6" s="1"/>
  <c r="J212" i="6"/>
  <c r="R212" i="6" s="1"/>
  <c r="J211" i="6"/>
  <c r="R211" i="6" s="1"/>
  <c r="J210" i="6"/>
  <c r="R210" i="6" s="1"/>
  <c r="J209" i="6"/>
  <c r="R209" i="6" s="1"/>
  <c r="J208" i="6"/>
  <c r="R208" i="6" s="1"/>
  <c r="J207" i="6"/>
  <c r="R207" i="6" s="1"/>
  <c r="J206" i="6"/>
  <c r="R206" i="6" s="1"/>
  <c r="J205" i="6"/>
  <c r="R205" i="6" s="1"/>
  <c r="J204" i="6"/>
  <c r="R204" i="6" s="1"/>
  <c r="J203" i="6"/>
  <c r="R203" i="6" s="1"/>
  <c r="J202" i="6"/>
  <c r="R202" i="6" s="1"/>
  <c r="J201" i="6"/>
  <c r="R201" i="6" s="1"/>
  <c r="J200" i="6"/>
  <c r="R200" i="6" s="1"/>
  <c r="J199" i="6"/>
  <c r="R199" i="6" s="1"/>
  <c r="J198" i="6"/>
  <c r="R198" i="6" s="1"/>
  <c r="J197" i="6"/>
  <c r="R197" i="6" s="1"/>
  <c r="J196" i="6"/>
  <c r="R196" i="6" s="1"/>
  <c r="J195" i="6"/>
  <c r="R195" i="6" s="1"/>
  <c r="J194" i="6"/>
  <c r="R194" i="6" s="1"/>
  <c r="J193" i="6"/>
  <c r="R193" i="6" s="1"/>
  <c r="J192" i="6"/>
  <c r="R192" i="6" s="1"/>
  <c r="J191" i="6"/>
  <c r="R191" i="6" s="1"/>
  <c r="J190" i="6"/>
  <c r="R190" i="6" s="1"/>
  <c r="R189" i="6"/>
  <c r="J189" i="6"/>
  <c r="J188" i="6"/>
  <c r="R188" i="6" s="1"/>
  <c r="J187" i="6"/>
  <c r="R187" i="6" s="1"/>
  <c r="J186" i="6"/>
  <c r="R186" i="6" s="1"/>
  <c r="J185" i="6"/>
  <c r="R185" i="6" s="1"/>
  <c r="J184" i="6"/>
  <c r="R184" i="6" s="1"/>
  <c r="J183" i="6"/>
  <c r="R183" i="6" s="1"/>
  <c r="J182" i="6"/>
  <c r="R182" i="6" s="1"/>
  <c r="J181" i="6"/>
  <c r="R181" i="6" s="1"/>
  <c r="J180" i="6"/>
  <c r="R180" i="6" s="1"/>
  <c r="J179" i="6"/>
  <c r="R179" i="6" s="1"/>
  <c r="J178" i="6"/>
  <c r="R178" i="6" s="1"/>
  <c r="J177" i="6"/>
  <c r="R177" i="6" s="1"/>
  <c r="J176" i="6"/>
  <c r="R176" i="6" s="1"/>
  <c r="J175" i="6"/>
  <c r="R175" i="6" s="1"/>
  <c r="J174" i="6"/>
  <c r="R174" i="6" s="1"/>
  <c r="J173" i="6"/>
  <c r="R173" i="6" s="1"/>
  <c r="J172" i="6"/>
  <c r="R172" i="6" s="1"/>
  <c r="J171" i="6"/>
  <c r="R171" i="6" s="1"/>
  <c r="J170" i="6"/>
  <c r="R170" i="6" s="1"/>
  <c r="J169" i="6"/>
  <c r="R169" i="6" s="1"/>
  <c r="J168" i="6"/>
  <c r="R168" i="6" s="1"/>
  <c r="J167" i="6"/>
  <c r="R167" i="6" s="1"/>
  <c r="J166" i="6"/>
  <c r="R166" i="6" s="1"/>
  <c r="J165" i="6"/>
  <c r="R165" i="6" s="1"/>
  <c r="J164" i="6"/>
  <c r="R164" i="6" s="1"/>
  <c r="J163" i="6"/>
  <c r="R163" i="6" s="1"/>
  <c r="J162" i="6"/>
  <c r="R162" i="6" s="1"/>
  <c r="J161" i="6"/>
  <c r="R161" i="6" s="1"/>
  <c r="J160" i="6"/>
  <c r="R160" i="6" s="1"/>
  <c r="R159" i="6"/>
  <c r="J159" i="6"/>
  <c r="J158" i="6"/>
  <c r="R158" i="6" s="1"/>
  <c r="J157" i="6"/>
  <c r="R157" i="6" s="1"/>
  <c r="J156" i="6"/>
  <c r="R156" i="6" s="1"/>
  <c r="J155" i="6"/>
  <c r="R155" i="6" s="1"/>
  <c r="J154" i="6"/>
  <c r="R154" i="6" s="1"/>
  <c r="J153" i="6"/>
  <c r="R153" i="6" s="1"/>
  <c r="J152" i="6"/>
  <c r="R152" i="6" s="1"/>
  <c r="J151" i="6"/>
  <c r="R151" i="6" s="1"/>
  <c r="J150" i="6"/>
  <c r="R150" i="6" s="1"/>
  <c r="J149" i="6"/>
  <c r="R149" i="6" s="1"/>
  <c r="J148" i="6"/>
  <c r="R148" i="6" s="1"/>
  <c r="J147" i="6"/>
  <c r="R147" i="6" s="1"/>
  <c r="J146" i="6"/>
  <c r="R146" i="6" s="1"/>
  <c r="J145" i="6"/>
  <c r="R145" i="6" s="1"/>
  <c r="J144" i="6"/>
  <c r="R144" i="6" s="1"/>
  <c r="J143" i="6"/>
  <c r="R143" i="6" s="1"/>
  <c r="J142" i="6"/>
  <c r="R142" i="6" s="1"/>
  <c r="J141" i="6"/>
  <c r="R141" i="6" s="1"/>
  <c r="J140" i="6"/>
  <c r="R140" i="6" s="1"/>
  <c r="J139" i="6"/>
  <c r="R139" i="6" s="1"/>
  <c r="J138" i="6"/>
  <c r="R138" i="6" s="1"/>
  <c r="J137" i="6"/>
  <c r="R137" i="6" s="1"/>
  <c r="R136" i="6"/>
  <c r="J136" i="6"/>
  <c r="J135" i="6"/>
  <c r="R135" i="6" s="1"/>
  <c r="J134" i="6"/>
  <c r="R134" i="6" s="1"/>
  <c r="J133" i="6"/>
  <c r="R133" i="6" s="1"/>
  <c r="J132" i="6"/>
  <c r="R132" i="6" s="1"/>
  <c r="R131" i="6"/>
  <c r="J131" i="6"/>
  <c r="R130" i="6"/>
  <c r="J130" i="6"/>
  <c r="J129" i="6"/>
  <c r="R129" i="6" s="1"/>
  <c r="J128" i="6"/>
  <c r="R128" i="6" s="1"/>
  <c r="J127" i="6"/>
  <c r="R127" i="6" s="1"/>
  <c r="J126" i="6"/>
  <c r="R126" i="6" s="1"/>
  <c r="J125" i="6"/>
  <c r="R125" i="6" s="1"/>
  <c r="J124" i="6"/>
  <c r="R124" i="6" s="1"/>
  <c r="R123" i="6"/>
  <c r="J123" i="6"/>
  <c r="J122" i="6"/>
  <c r="R122" i="6" s="1"/>
  <c r="J121" i="6"/>
  <c r="R121" i="6" s="1"/>
  <c r="J120" i="6"/>
  <c r="R120" i="6" s="1"/>
  <c r="J119" i="6"/>
  <c r="R119" i="6" s="1"/>
  <c r="J118" i="6"/>
  <c r="R118" i="6" s="1"/>
  <c r="J117" i="6"/>
  <c r="R117" i="6" s="1"/>
  <c r="J116" i="6"/>
  <c r="R116" i="6" s="1"/>
  <c r="J115" i="6"/>
  <c r="R115" i="6" s="1"/>
  <c r="J114" i="6"/>
  <c r="R114" i="6" s="1"/>
  <c r="J113" i="6"/>
  <c r="R113" i="6" s="1"/>
  <c r="J112" i="6"/>
  <c r="R112" i="6" s="1"/>
  <c r="J111" i="6"/>
  <c r="R111" i="6" s="1"/>
  <c r="J110" i="6"/>
  <c r="R110" i="6" s="1"/>
  <c r="J109" i="6"/>
  <c r="R109" i="6" s="1"/>
  <c r="J108" i="6"/>
  <c r="R108" i="6" s="1"/>
  <c r="J107" i="6"/>
  <c r="R107" i="6" s="1"/>
  <c r="J106" i="6"/>
  <c r="R106" i="6" s="1"/>
  <c r="J105" i="6"/>
  <c r="R105" i="6" s="1"/>
  <c r="R104" i="6"/>
  <c r="J104" i="6"/>
  <c r="J103" i="6"/>
  <c r="R103" i="6" s="1"/>
  <c r="J102" i="6"/>
  <c r="R102" i="6" s="1"/>
  <c r="R101" i="6"/>
  <c r="J101" i="6"/>
  <c r="J100" i="6"/>
  <c r="R100" i="6" s="1"/>
  <c r="J99" i="6"/>
  <c r="R99" i="6" s="1"/>
  <c r="J98" i="6"/>
  <c r="R98" i="6" s="1"/>
  <c r="J97" i="6"/>
  <c r="R97" i="6" s="1"/>
  <c r="J96" i="6"/>
  <c r="R96" i="6" s="1"/>
  <c r="J95" i="6"/>
  <c r="R95" i="6" s="1"/>
  <c r="R94" i="6"/>
  <c r="J94" i="6"/>
  <c r="J93" i="6"/>
  <c r="R93" i="6" s="1"/>
  <c r="J92" i="6"/>
  <c r="R92" i="6" s="1"/>
  <c r="J91" i="6"/>
  <c r="R91" i="6" s="1"/>
  <c r="J90" i="6"/>
  <c r="R90" i="6" s="1"/>
  <c r="J89" i="6"/>
  <c r="R89" i="6" s="1"/>
  <c r="J88" i="6"/>
  <c r="R88" i="6" s="1"/>
  <c r="J87" i="6"/>
  <c r="R87" i="6" s="1"/>
  <c r="J86" i="6"/>
  <c r="R86" i="6" s="1"/>
  <c r="J85" i="6"/>
  <c r="R85" i="6" s="1"/>
  <c r="J84" i="6"/>
  <c r="R84" i="6" s="1"/>
  <c r="J83" i="6"/>
  <c r="R83" i="6" s="1"/>
  <c r="J82" i="6"/>
  <c r="R82" i="6" s="1"/>
  <c r="J81" i="6"/>
  <c r="R81" i="6" s="1"/>
  <c r="J80" i="6"/>
  <c r="R80" i="6" s="1"/>
  <c r="J79" i="6"/>
  <c r="R79" i="6" s="1"/>
  <c r="J78" i="6"/>
  <c r="R78" i="6" s="1"/>
  <c r="J77" i="6"/>
  <c r="R77" i="6" s="1"/>
  <c r="J76" i="6"/>
  <c r="R76" i="6" s="1"/>
  <c r="J75" i="6"/>
  <c r="R75" i="6" s="1"/>
  <c r="J74" i="6"/>
  <c r="R74" i="6" s="1"/>
  <c r="J73" i="6"/>
  <c r="R73" i="6" s="1"/>
  <c r="J72" i="6"/>
  <c r="R72" i="6" s="1"/>
  <c r="R71" i="6"/>
  <c r="J71" i="6"/>
  <c r="J70" i="6"/>
  <c r="R70" i="6" s="1"/>
  <c r="J69" i="6"/>
  <c r="R69" i="6" s="1"/>
  <c r="J68" i="6"/>
  <c r="R68" i="6" s="1"/>
  <c r="J67" i="6"/>
  <c r="R67" i="6" s="1"/>
  <c r="J66" i="6"/>
  <c r="R66" i="6" s="1"/>
  <c r="J65" i="6"/>
  <c r="R65" i="6" s="1"/>
  <c r="R64" i="6"/>
  <c r="J64" i="6"/>
  <c r="J63" i="6"/>
  <c r="R63" i="6" s="1"/>
  <c r="J62" i="6"/>
  <c r="R62" i="6" s="1"/>
  <c r="J61" i="6"/>
  <c r="R61" i="6" s="1"/>
  <c r="J60" i="6"/>
  <c r="R60" i="6" s="1"/>
  <c r="J59" i="6"/>
  <c r="R59" i="6" s="1"/>
  <c r="R58" i="6"/>
  <c r="J58" i="6"/>
  <c r="J57" i="6"/>
  <c r="R57" i="6" s="1"/>
  <c r="J56" i="6"/>
  <c r="R56" i="6" s="1"/>
  <c r="J55" i="6"/>
  <c r="R55" i="6" s="1"/>
  <c r="J54" i="6"/>
  <c r="R54" i="6" s="1"/>
  <c r="J53" i="6"/>
  <c r="R53" i="6" s="1"/>
  <c r="J52" i="6"/>
  <c r="R52" i="6" s="1"/>
  <c r="R51" i="6"/>
  <c r="J51" i="6"/>
  <c r="J50" i="6"/>
  <c r="R50" i="6" s="1"/>
  <c r="J49" i="6"/>
  <c r="R49" i="6" s="1"/>
  <c r="J48" i="6"/>
  <c r="R48" i="6" s="1"/>
  <c r="J47" i="6"/>
  <c r="R47" i="6" s="1"/>
  <c r="J46" i="6"/>
  <c r="R46" i="6" s="1"/>
  <c r="J45" i="6"/>
  <c r="R45" i="6" s="1"/>
  <c r="J44" i="6"/>
  <c r="R44" i="6" s="1"/>
  <c r="J43" i="6"/>
  <c r="R43" i="6" s="1"/>
  <c r="J42" i="6"/>
  <c r="R42" i="6" s="1"/>
  <c r="J41" i="6"/>
  <c r="R41" i="6" s="1"/>
  <c r="J40" i="6"/>
  <c r="R40" i="6" s="1"/>
  <c r="J39" i="6"/>
  <c r="R39" i="6" s="1"/>
  <c r="R38" i="6"/>
  <c r="J38" i="6"/>
  <c r="J37" i="6"/>
  <c r="R37" i="6" s="1"/>
  <c r="J36" i="6"/>
  <c r="R36" i="6" s="1"/>
  <c r="J35" i="6"/>
  <c r="R35" i="6" s="1"/>
  <c r="J34" i="6"/>
  <c r="R34" i="6" s="1"/>
  <c r="R33" i="6"/>
  <c r="J33" i="6"/>
  <c r="R32" i="6"/>
  <c r="J32" i="6"/>
  <c r="J31" i="6"/>
  <c r="R31" i="6" s="1"/>
  <c r="J30" i="6"/>
  <c r="R30" i="6" s="1"/>
  <c r="J29" i="6"/>
  <c r="R29" i="6" s="1"/>
  <c r="J28" i="6"/>
  <c r="R28" i="6" s="1"/>
  <c r="J27" i="6"/>
  <c r="R27" i="6" s="1"/>
  <c r="J26" i="6"/>
  <c r="R26" i="6" s="1"/>
  <c r="J25" i="6"/>
  <c r="R25" i="6" s="1"/>
  <c r="J24" i="6"/>
  <c r="R24" i="6" s="1"/>
  <c r="J23" i="6"/>
  <c r="R23" i="6" s="1"/>
  <c r="J22" i="6"/>
  <c r="R22" i="6" s="1"/>
  <c r="J21" i="6"/>
  <c r="R21" i="6" s="1"/>
  <c r="R20" i="6"/>
  <c r="J20" i="6"/>
  <c r="J19" i="6"/>
  <c r="R19" i="6" s="1"/>
  <c r="J18" i="6"/>
  <c r="R18" i="6" s="1"/>
  <c r="J17" i="6"/>
  <c r="R17" i="6" s="1"/>
  <c r="J16" i="6"/>
  <c r="R16" i="6" s="1"/>
  <c r="J15" i="6"/>
  <c r="R15" i="6" s="1"/>
  <c r="J14" i="6"/>
  <c r="R14" i="6" s="1"/>
  <c r="J13" i="6"/>
  <c r="R13" i="6" s="1"/>
  <c r="J12" i="6"/>
  <c r="R12" i="6" s="1"/>
  <c r="J11" i="6"/>
  <c r="R11" i="6" s="1"/>
  <c r="J10" i="6"/>
  <c r="R10" i="6" s="1"/>
  <c r="J9" i="6"/>
  <c r="R9" i="6" s="1"/>
  <c r="R8" i="6"/>
  <c r="J8" i="6"/>
  <c r="J7" i="6"/>
  <c r="R7" i="6" s="1"/>
  <c r="J6" i="6"/>
  <c r="R6" i="6" s="1"/>
  <c r="R5" i="6"/>
  <c r="J5" i="6"/>
  <c r="J4" i="6"/>
  <c r="R4" i="6" s="1"/>
  <c r="J3" i="6"/>
  <c r="R3" i="6" s="1"/>
  <c r="J2" i="6"/>
  <c r="R2" i="6" s="1"/>
  <c r="P386"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 i="1"/>
  <c r="O2412" i="1"/>
  <c r="O2413" i="1"/>
  <c r="O2414" i="1"/>
  <c r="J2" i="5"/>
  <c r="I2414" i="1"/>
  <c r="I2413" i="1"/>
  <c r="I2412" i="1"/>
  <c r="G3" i="5"/>
  <c r="G4" i="5"/>
  <c r="G5" i="5"/>
  <c r="G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82" i="5"/>
  <c r="G483" i="5"/>
  <c r="G484" i="5"/>
  <c r="G485" i="5"/>
  <c r="G486" i="5"/>
  <c r="G487" i="5"/>
  <c r="G488" i="5"/>
  <c r="G489" i="5"/>
  <c r="G490" i="5"/>
  <c r="G491" i="5"/>
  <c r="G492" i="5"/>
  <c r="G493" i="5"/>
  <c r="G494" i="5"/>
  <c r="G495" i="5"/>
  <c r="G496" i="5"/>
  <c r="G497" i="5"/>
  <c r="G498" i="5"/>
  <c r="G499" i="5"/>
  <c r="G500" i="5"/>
  <c r="G501" i="5"/>
  <c r="G502" i="5"/>
  <c r="G503" i="5"/>
  <c r="G504" i="5"/>
  <c r="G505" i="5"/>
  <c r="G506" i="5"/>
  <c r="G507" i="5"/>
  <c r="G508" i="5"/>
  <c r="G509" i="5"/>
  <c r="G510" i="5"/>
  <c r="G511" i="5"/>
  <c r="G512" i="5"/>
  <c r="G513" i="5"/>
  <c r="G514" i="5"/>
  <c r="G515" i="5"/>
  <c r="G516" i="5"/>
  <c r="G517" i="5"/>
  <c r="G518" i="5"/>
  <c r="G519" i="5"/>
  <c r="G520" i="5"/>
  <c r="G521" i="5"/>
  <c r="G522" i="5"/>
  <c r="G523" i="5"/>
  <c r="G524" i="5"/>
  <c r="G525" i="5"/>
  <c r="G526" i="5"/>
  <c r="G527" i="5"/>
  <c r="G528" i="5"/>
  <c r="G529" i="5"/>
  <c r="G530" i="5"/>
  <c r="G531" i="5"/>
  <c r="G532" i="5"/>
  <c r="G533" i="5"/>
  <c r="G534" i="5"/>
  <c r="G535" i="5"/>
  <c r="G536" i="5"/>
  <c r="G537" i="5"/>
  <c r="G538" i="5"/>
  <c r="G539" i="5"/>
  <c r="G540" i="5"/>
  <c r="G541" i="5"/>
  <c r="G542" i="5"/>
  <c r="G543" i="5"/>
  <c r="G544" i="5"/>
  <c r="G545" i="5"/>
  <c r="G546" i="5"/>
  <c r="G547" i="5"/>
  <c r="G548" i="5"/>
  <c r="G549" i="5"/>
  <c r="G550" i="5"/>
  <c r="G551" i="5"/>
  <c r="G552" i="5"/>
  <c r="G553" i="5"/>
  <c r="G554" i="5"/>
  <c r="G555" i="5"/>
  <c r="G556" i="5"/>
  <c r="G557" i="5"/>
  <c r="G558" i="5"/>
  <c r="G559" i="5"/>
  <c r="G560" i="5"/>
  <c r="G561" i="5"/>
  <c r="G562" i="5"/>
  <c r="G563" i="5"/>
  <c r="G564" i="5"/>
  <c r="G565" i="5"/>
  <c r="G566" i="5"/>
  <c r="G567" i="5"/>
  <c r="G568" i="5"/>
  <c r="G569" i="5"/>
  <c r="G570" i="5"/>
  <c r="G571" i="5"/>
  <c r="G572" i="5"/>
  <c r="G573" i="5"/>
  <c r="G574" i="5"/>
  <c r="G575" i="5"/>
  <c r="G576" i="5"/>
  <c r="G577" i="5"/>
  <c r="G578" i="5"/>
  <c r="G579" i="5"/>
  <c r="G580" i="5"/>
  <c r="G581" i="5"/>
  <c r="G582" i="5"/>
  <c r="G583" i="5"/>
  <c r="G584" i="5"/>
  <c r="G585" i="5"/>
  <c r="G586" i="5"/>
  <c r="G587" i="5"/>
  <c r="G588" i="5"/>
  <c r="G589" i="5"/>
  <c r="G590" i="5"/>
  <c r="G591" i="5"/>
  <c r="G592" i="5"/>
  <c r="G593" i="5"/>
  <c r="G594" i="5"/>
  <c r="G595" i="5"/>
  <c r="G596" i="5"/>
  <c r="G597" i="5"/>
  <c r="G598" i="5"/>
  <c r="G599" i="5"/>
  <c r="G600" i="5"/>
  <c r="G601" i="5"/>
  <c r="G602" i="5"/>
  <c r="G603" i="5"/>
  <c r="G604" i="5"/>
  <c r="G605" i="5"/>
  <c r="G606" i="5"/>
  <c r="G607" i="5"/>
  <c r="G608" i="5"/>
  <c r="G609" i="5"/>
  <c r="G610" i="5"/>
  <c r="G611" i="5"/>
  <c r="G612" i="5"/>
  <c r="G613" i="5"/>
  <c r="G614" i="5"/>
  <c r="G615" i="5"/>
  <c r="G616" i="5"/>
  <c r="G617" i="5"/>
  <c r="G618" i="5"/>
  <c r="G619" i="5"/>
  <c r="G620" i="5"/>
  <c r="G621" i="5"/>
  <c r="G622" i="5"/>
  <c r="G623" i="5"/>
  <c r="G624" i="5"/>
  <c r="G625" i="5"/>
  <c r="G626" i="5"/>
  <c r="G627" i="5"/>
  <c r="G628" i="5"/>
  <c r="G629" i="5"/>
  <c r="G630" i="5"/>
  <c r="G631" i="5"/>
  <c r="G632" i="5"/>
  <c r="G633" i="5"/>
  <c r="G634" i="5"/>
  <c r="G635" i="5"/>
  <c r="G636" i="5"/>
  <c r="G637" i="5"/>
  <c r="G638" i="5"/>
  <c r="G639" i="5"/>
  <c r="G640" i="5"/>
  <c r="G641" i="5"/>
  <c r="G642" i="5"/>
  <c r="G643" i="5"/>
  <c r="G644" i="5"/>
  <c r="G645" i="5"/>
  <c r="G646" i="5"/>
  <c r="G647" i="5"/>
  <c r="G648" i="5"/>
  <c r="G649" i="5"/>
  <c r="G650" i="5"/>
  <c r="G651" i="5"/>
  <c r="G652" i="5"/>
  <c r="G653" i="5"/>
  <c r="G654" i="5"/>
  <c r="G655" i="5"/>
  <c r="G656" i="5"/>
  <c r="G657" i="5"/>
  <c r="G658" i="5"/>
  <c r="G659" i="5"/>
  <c r="G660" i="5"/>
  <c r="G661" i="5"/>
  <c r="G662" i="5"/>
  <c r="G663" i="5"/>
  <c r="G664" i="5"/>
  <c r="G665" i="5"/>
  <c r="G666" i="5"/>
  <c r="G667" i="5"/>
  <c r="G668" i="5"/>
  <c r="G669" i="5"/>
  <c r="G670" i="5"/>
  <c r="G671" i="5"/>
  <c r="G672" i="5"/>
  <c r="G673" i="5"/>
  <c r="G674" i="5"/>
  <c r="G675" i="5"/>
  <c r="G676" i="5"/>
  <c r="G677" i="5"/>
  <c r="G678" i="5"/>
  <c r="G679" i="5"/>
  <c r="G680" i="5"/>
  <c r="G681" i="5"/>
  <c r="G682" i="5"/>
  <c r="G683" i="5"/>
  <c r="G684" i="5"/>
  <c r="G685" i="5"/>
  <c r="G686" i="5"/>
  <c r="G687" i="5"/>
  <c r="G688" i="5"/>
  <c r="G689" i="5"/>
  <c r="G690" i="5"/>
  <c r="G691" i="5"/>
  <c r="G692" i="5"/>
  <c r="G693" i="5"/>
  <c r="G694" i="5"/>
  <c r="G695" i="5"/>
  <c r="G696" i="5"/>
  <c r="G697" i="5"/>
  <c r="G698" i="5"/>
  <c r="G699" i="5"/>
  <c r="G700" i="5"/>
  <c r="G701" i="5"/>
  <c r="G702" i="5"/>
  <c r="G703" i="5"/>
  <c r="G704" i="5"/>
  <c r="G705" i="5"/>
  <c r="G706" i="5"/>
  <c r="G707" i="5"/>
  <c r="G708" i="5"/>
  <c r="G709" i="5"/>
  <c r="G710" i="5"/>
  <c r="G711" i="5"/>
  <c r="G712" i="5"/>
  <c r="G713" i="5"/>
  <c r="G714" i="5"/>
  <c r="G715" i="5"/>
  <c r="G716" i="5"/>
  <c r="G717" i="5"/>
  <c r="G718" i="5"/>
  <c r="G719" i="5"/>
  <c r="G720" i="5"/>
  <c r="G721" i="5"/>
  <c r="G722" i="5"/>
  <c r="G723" i="5"/>
  <c r="G724" i="5"/>
  <c r="G725" i="5"/>
  <c r="G726" i="5"/>
  <c r="G727" i="5"/>
  <c r="G728" i="5"/>
  <c r="G729" i="5"/>
  <c r="G730" i="5"/>
  <c r="G731" i="5"/>
  <c r="G732" i="5"/>
  <c r="G733" i="5"/>
  <c r="G734" i="5"/>
  <c r="G735" i="5"/>
  <c r="G736" i="5"/>
  <c r="G737" i="5"/>
  <c r="G738" i="5"/>
  <c r="G739" i="5"/>
  <c r="G740" i="5"/>
  <c r="G741" i="5"/>
  <c r="G742" i="5"/>
  <c r="G743" i="5"/>
  <c r="G744" i="5"/>
  <c r="G745" i="5"/>
  <c r="G746" i="5"/>
  <c r="G747" i="5"/>
  <c r="G748" i="5"/>
  <c r="G749" i="5"/>
  <c r="G750" i="5"/>
  <c r="G751" i="5"/>
  <c r="G752" i="5"/>
  <c r="G753" i="5"/>
  <c r="G754" i="5"/>
  <c r="G755" i="5"/>
  <c r="G756" i="5"/>
  <c r="G757" i="5"/>
  <c r="G758" i="5"/>
  <c r="G759" i="5"/>
  <c r="G760" i="5"/>
  <c r="G761" i="5"/>
  <c r="G762" i="5"/>
  <c r="G763" i="5"/>
  <c r="G764" i="5"/>
  <c r="G765" i="5"/>
  <c r="G766" i="5"/>
  <c r="G767" i="5"/>
  <c r="G768" i="5"/>
  <c r="G769" i="5"/>
  <c r="G770" i="5"/>
  <c r="G771" i="5"/>
  <c r="G772" i="5"/>
  <c r="G773" i="5"/>
  <c r="G774" i="5"/>
  <c r="G775" i="5"/>
  <c r="G776" i="5"/>
  <c r="G777" i="5"/>
  <c r="G778" i="5"/>
  <c r="G779" i="5"/>
  <c r="G780" i="5"/>
  <c r="G781" i="5"/>
  <c r="G782" i="5"/>
  <c r="G783" i="5"/>
  <c r="G784" i="5"/>
  <c r="G785" i="5"/>
  <c r="G786" i="5"/>
  <c r="G787" i="5"/>
  <c r="G788" i="5"/>
  <c r="G789" i="5"/>
  <c r="G790" i="5"/>
  <c r="G791" i="5"/>
  <c r="G792" i="5"/>
  <c r="G793" i="5"/>
  <c r="G794" i="5"/>
  <c r="G795" i="5"/>
  <c r="G796" i="5"/>
  <c r="G797" i="5"/>
  <c r="G798" i="5"/>
  <c r="G799" i="5"/>
  <c r="G800" i="5"/>
  <c r="G801" i="5"/>
  <c r="G802" i="5"/>
  <c r="G803" i="5"/>
  <c r="G804" i="5"/>
  <c r="G805" i="5"/>
  <c r="G806" i="5"/>
  <c r="G807" i="5"/>
  <c r="G808" i="5"/>
  <c r="G809" i="5"/>
  <c r="G810" i="5"/>
  <c r="G811" i="5"/>
  <c r="G812" i="5"/>
  <c r="G813" i="5"/>
  <c r="G814" i="5"/>
  <c r="G815" i="5"/>
  <c r="G816" i="5"/>
  <c r="G817" i="5"/>
  <c r="G818" i="5"/>
  <c r="G819" i="5"/>
  <c r="G820" i="5"/>
  <c r="G821" i="5"/>
  <c r="G823" i="5"/>
  <c r="G824" i="5"/>
  <c r="G825" i="5"/>
  <c r="G826" i="5"/>
  <c r="G827" i="5"/>
  <c r="G828" i="5"/>
  <c r="G829" i="5"/>
  <c r="G830" i="5"/>
  <c r="G831" i="5"/>
  <c r="G832" i="5"/>
  <c r="G833" i="5"/>
  <c r="G834" i="5"/>
  <c r="G835" i="5"/>
  <c r="G836" i="5"/>
  <c r="G837" i="5"/>
  <c r="G838" i="5"/>
  <c r="G839" i="5"/>
  <c r="G840" i="5"/>
  <c r="G841" i="5"/>
  <c r="G842" i="5"/>
  <c r="G843" i="5"/>
  <c r="G844" i="5"/>
  <c r="G845" i="5"/>
  <c r="G846" i="5"/>
  <c r="G847" i="5"/>
  <c r="G848" i="5"/>
  <c r="G849" i="5"/>
  <c r="G850" i="5"/>
  <c r="G851" i="5"/>
  <c r="G852" i="5"/>
  <c r="G853" i="5"/>
  <c r="G854" i="5"/>
  <c r="G855" i="5"/>
  <c r="G856" i="5"/>
  <c r="G857" i="5"/>
  <c r="G858" i="5"/>
  <c r="G859" i="5"/>
  <c r="G860" i="5"/>
  <c r="G861" i="5"/>
  <c r="G862" i="5"/>
  <c r="G863" i="5"/>
  <c r="G864" i="5"/>
  <c r="G865" i="5"/>
  <c r="G866" i="5"/>
  <c r="G867" i="5"/>
  <c r="G868" i="5"/>
  <c r="G869" i="5"/>
  <c r="G870" i="5"/>
  <c r="G871" i="5"/>
  <c r="G872" i="5"/>
  <c r="G873" i="5"/>
  <c r="G874" i="5"/>
  <c r="G875" i="5"/>
  <c r="G876" i="5"/>
  <c r="G877" i="5"/>
  <c r="G878" i="5"/>
  <c r="G879" i="5"/>
  <c r="G880" i="5"/>
  <c r="G881" i="5"/>
  <c r="G882" i="5"/>
  <c r="G883" i="5"/>
  <c r="G884" i="5"/>
  <c r="G885" i="5"/>
  <c r="G886" i="5"/>
  <c r="G887" i="5"/>
  <c r="G888" i="5"/>
  <c r="G889" i="5"/>
  <c r="G890" i="5"/>
  <c r="G891" i="5"/>
  <c r="G892" i="5"/>
  <c r="G893" i="5"/>
  <c r="G894" i="5"/>
  <c r="G895" i="5"/>
  <c r="G896" i="5"/>
  <c r="G897" i="5"/>
  <c r="G898" i="5"/>
  <c r="G899" i="5"/>
  <c r="G900" i="5"/>
  <c r="G901" i="5"/>
  <c r="G902" i="5"/>
  <c r="G903" i="5"/>
  <c r="G904" i="5"/>
  <c r="G905" i="5"/>
  <c r="G906" i="5"/>
  <c r="G907" i="5"/>
  <c r="G908" i="5"/>
  <c r="G909" i="5"/>
  <c r="G910" i="5"/>
  <c r="G911" i="5"/>
  <c r="G912" i="5"/>
  <c r="G913" i="5"/>
  <c r="G914" i="5"/>
  <c r="G915" i="5"/>
  <c r="G916" i="5"/>
  <c r="G917" i="5"/>
  <c r="G918" i="5"/>
  <c r="G919" i="5"/>
  <c r="G920" i="5"/>
  <c r="G921" i="5"/>
  <c r="G922" i="5"/>
  <c r="G923" i="5"/>
  <c r="G924" i="5"/>
  <c r="G925" i="5"/>
  <c r="G926" i="5"/>
  <c r="G927" i="5"/>
  <c r="G928" i="5"/>
  <c r="G929" i="5"/>
  <c r="G930" i="5"/>
  <c r="G931" i="5"/>
  <c r="G932" i="5"/>
  <c r="G933" i="5"/>
  <c r="G934" i="5"/>
  <c r="G935" i="5"/>
  <c r="G936" i="5"/>
  <c r="G937" i="5"/>
  <c r="G938" i="5"/>
  <c r="G939" i="5"/>
  <c r="G940" i="5"/>
  <c r="G941" i="5"/>
  <c r="G942" i="5"/>
  <c r="G943" i="5"/>
  <c r="G944" i="5"/>
  <c r="G945" i="5"/>
  <c r="G946" i="5"/>
  <c r="G947" i="5"/>
  <c r="G948" i="5"/>
  <c r="G949" i="5"/>
  <c r="G950" i="5"/>
  <c r="G951" i="5"/>
  <c r="G952" i="5"/>
  <c r="G953" i="5"/>
  <c r="G954" i="5"/>
  <c r="G955" i="5"/>
  <c r="G956" i="5"/>
  <c r="G957" i="5"/>
  <c r="G958" i="5"/>
  <c r="G959" i="5"/>
  <c r="G960" i="5"/>
  <c r="G961" i="5"/>
  <c r="G962" i="5"/>
  <c r="G963" i="5"/>
  <c r="G964" i="5"/>
  <c r="G965" i="5"/>
  <c r="G966" i="5"/>
  <c r="G967" i="5"/>
  <c r="G968" i="5"/>
  <c r="G969" i="5"/>
  <c r="G970" i="5"/>
  <c r="G971" i="5"/>
  <c r="G972" i="5"/>
  <c r="G973" i="5"/>
  <c r="G974" i="5"/>
  <c r="G975" i="5"/>
  <c r="G976" i="5"/>
  <c r="G977" i="5"/>
  <c r="G978" i="5"/>
  <c r="G979" i="5"/>
  <c r="G980" i="5"/>
  <c r="G981" i="5"/>
  <c r="G982" i="5"/>
  <c r="G983" i="5"/>
  <c r="G984" i="5"/>
  <c r="G985" i="5"/>
  <c r="G986" i="5"/>
  <c r="G987" i="5"/>
  <c r="G988" i="5"/>
  <c r="G989" i="5"/>
  <c r="G990" i="5"/>
  <c r="G991" i="5"/>
  <c r="G992" i="5"/>
  <c r="G993" i="5"/>
  <c r="G994" i="5"/>
  <c r="G995" i="5"/>
  <c r="G996" i="5"/>
  <c r="G997" i="5"/>
  <c r="G998" i="5"/>
  <c r="G999" i="5"/>
  <c r="G1000" i="5"/>
  <c r="G1001" i="5"/>
  <c r="G1002" i="5"/>
  <c r="G1003" i="5"/>
  <c r="G1004" i="5"/>
  <c r="G1005" i="5"/>
  <c r="G1006" i="5"/>
  <c r="G1007" i="5"/>
  <c r="G1008" i="5"/>
  <c r="G1009" i="5"/>
  <c r="G1010" i="5"/>
  <c r="G1011" i="5"/>
  <c r="G1012" i="5"/>
  <c r="G1013" i="5"/>
  <c r="G1014" i="5"/>
  <c r="G1015" i="5"/>
  <c r="G1016" i="5"/>
  <c r="G1017" i="5"/>
  <c r="G1018" i="5"/>
  <c r="G1019" i="5"/>
  <c r="G1020" i="5"/>
  <c r="G1021" i="5"/>
  <c r="G1022" i="5"/>
  <c r="G1023" i="5"/>
  <c r="G1024" i="5"/>
  <c r="G1025" i="5"/>
  <c r="G1026" i="5"/>
  <c r="G1027" i="5"/>
  <c r="G1028" i="5"/>
  <c r="G1029" i="5"/>
  <c r="G1030" i="5"/>
  <c r="G1031" i="5"/>
  <c r="G1032" i="5"/>
  <c r="G1033" i="5"/>
  <c r="G1034" i="5"/>
  <c r="G1035" i="5"/>
  <c r="G1036" i="5"/>
  <c r="G1037" i="5"/>
  <c r="G1038" i="5"/>
  <c r="G1039" i="5"/>
  <c r="G1040" i="5"/>
  <c r="G1041" i="5"/>
  <c r="G1042" i="5"/>
  <c r="G1043" i="5"/>
  <c r="G1044" i="5"/>
  <c r="G1045" i="5"/>
  <c r="G1046" i="5"/>
  <c r="G1047" i="5"/>
  <c r="G1048" i="5"/>
  <c r="G1049" i="5"/>
  <c r="G1050" i="5"/>
  <c r="G1051" i="5"/>
  <c r="G1052" i="5"/>
  <c r="G1053" i="5"/>
  <c r="G1054" i="5"/>
  <c r="G1055" i="5"/>
  <c r="G1056" i="5"/>
  <c r="G1057" i="5"/>
  <c r="G1058" i="5"/>
  <c r="G1059" i="5"/>
  <c r="G1060" i="5"/>
  <c r="G1061" i="5"/>
  <c r="G1062" i="5"/>
  <c r="G1063" i="5"/>
  <c r="G1064" i="5"/>
  <c r="G1065" i="5"/>
  <c r="G1066" i="5"/>
  <c r="G1067" i="5"/>
  <c r="G1068" i="5"/>
  <c r="G1069" i="5"/>
  <c r="G1070" i="5"/>
  <c r="G1071" i="5"/>
  <c r="G1072" i="5"/>
  <c r="G1073" i="5"/>
  <c r="G1074" i="5"/>
  <c r="G1075" i="5"/>
  <c r="G1076" i="5"/>
  <c r="G1077" i="5"/>
  <c r="G1078" i="5"/>
  <c r="G1079" i="5"/>
  <c r="G1080" i="5"/>
  <c r="G1081" i="5"/>
  <c r="G1082" i="5"/>
  <c r="G1083" i="5"/>
  <c r="G1084" i="5"/>
  <c r="G1085" i="5"/>
  <c r="G1086" i="5"/>
  <c r="G1087" i="5"/>
  <c r="G1088" i="5"/>
  <c r="G1089" i="5"/>
  <c r="G1090" i="5"/>
  <c r="G1091" i="5"/>
  <c r="G1092" i="5"/>
  <c r="G1093" i="5"/>
  <c r="G1094" i="5"/>
  <c r="G1095" i="5"/>
  <c r="G1096" i="5"/>
  <c r="G1097" i="5"/>
  <c r="G1098" i="5"/>
  <c r="G1099" i="5"/>
  <c r="G1100" i="5"/>
  <c r="G1101" i="5"/>
  <c r="G1102" i="5"/>
  <c r="G1103" i="5"/>
  <c r="G1104" i="5"/>
  <c r="G1105" i="5"/>
  <c r="G1106" i="5"/>
  <c r="G1107" i="5"/>
  <c r="G1108" i="5"/>
  <c r="G1109" i="5"/>
  <c r="G1110" i="5"/>
  <c r="G1111" i="5"/>
  <c r="G1112" i="5"/>
  <c r="G1113" i="5"/>
  <c r="G1114" i="5"/>
  <c r="G1115" i="5"/>
  <c r="G1116" i="5"/>
  <c r="G1117" i="5"/>
  <c r="G1118" i="5"/>
  <c r="G1119" i="5"/>
  <c r="G1120" i="5"/>
  <c r="G1121" i="5"/>
  <c r="G1122" i="5"/>
  <c r="G1123" i="5"/>
  <c r="G1124" i="5"/>
  <c r="G1125" i="5"/>
  <c r="G1126" i="5"/>
  <c r="G1127" i="5"/>
  <c r="G1128" i="5"/>
  <c r="G1129" i="5"/>
  <c r="G1130" i="5"/>
  <c r="G1131" i="5"/>
  <c r="G1132" i="5"/>
  <c r="G1133" i="5"/>
  <c r="G1134" i="5"/>
  <c r="G1135" i="5"/>
  <c r="G1136" i="5"/>
  <c r="G1137" i="5"/>
  <c r="G1138" i="5"/>
  <c r="G1139" i="5"/>
  <c r="G1140" i="5"/>
  <c r="G1141" i="5"/>
  <c r="G1142" i="5"/>
  <c r="G1143" i="5"/>
  <c r="G1144" i="5"/>
  <c r="G1145" i="5"/>
  <c r="G1146" i="5"/>
  <c r="G1147" i="5"/>
  <c r="G1148" i="5"/>
  <c r="G1149" i="5"/>
  <c r="G1150" i="5"/>
  <c r="G1151" i="5"/>
  <c r="G1152" i="5"/>
  <c r="G1153" i="5"/>
  <c r="G1154" i="5"/>
  <c r="G1155" i="5"/>
  <c r="G1156" i="5"/>
  <c r="G1157" i="5"/>
  <c r="G1158" i="5"/>
  <c r="G1159" i="5"/>
  <c r="G1160" i="5"/>
  <c r="G1161" i="5"/>
  <c r="G1162" i="5"/>
  <c r="G1163" i="5"/>
  <c r="G1164" i="5"/>
  <c r="G1165" i="5"/>
  <c r="G1166" i="5"/>
  <c r="G1167" i="5"/>
  <c r="G1168" i="5"/>
  <c r="G1169" i="5"/>
  <c r="G1170" i="5"/>
  <c r="G1171" i="5"/>
  <c r="G1172" i="5"/>
  <c r="G1173" i="5"/>
  <c r="G1174" i="5"/>
  <c r="G1175" i="5"/>
  <c r="G1176" i="5"/>
  <c r="G1177" i="5"/>
  <c r="G1178" i="5"/>
  <c r="G1179" i="5"/>
  <c r="G1180" i="5"/>
  <c r="G1181" i="5"/>
  <c r="G1182" i="5"/>
  <c r="G1183" i="5"/>
  <c r="G1184" i="5"/>
  <c r="G1185" i="5"/>
  <c r="G1186" i="5"/>
  <c r="G1187" i="5"/>
  <c r="G1188" i="5"/>
  <c r="G1189" i="5"/>
  <c r="G1190" i="5"/>
  <c r="G1191" i="5"/>
  <c r="G1192" i="5"/>
  <c r="G1193" i="5"/>
  <c r="G1194" i="5"/>
  <c r="G1195" i="5"/>
  <c r="G1196" i="5"/>
  <c r="G1197" i="5"/>
  <c r="G1198" i="5"/>
  <c r="G1199" i="5"/>
  <c r="G1200" i="5"/>
  <c r="G1201" i="5"/>
  <c r="G1202" i="5"/>
  <c r="G1203" i="5"/>
  <c r="G1204" i="5"/>
  <c r="G1205" i="5"/>
  <c r="G1206" i="5"/>
  <c r="G1207" i="5"/>
  <c r="G1208" i="5"/>
  <c r="G1209" i="5"/>
  <c r="G1210" i="5"/>
  <c r="G1211" i="5"/>
  <c r="G1213" i="5"/>
  <c r="G1214" i="5"/>
  <c r="G1215" i="5"/>
  <c r="G1216" i="5"/>
  <c r="G1217" i="5"/>
  <c r="G1218" i="5"/>
  <c r="G1219" i="5"/>
  <c r="G1220" i="5"/>
  <c r="G1221" i="5"/>
  <c r="G1222" i="5"/>
  <c r="G1223" i="5"/>
  <c r="G1224" i="5"/>
  <c r="G1225" i="5"/>
  <c r="G1226" i="5"/>
  <c r="G1227" i="5"/>
  <c r="G1228" i="5"/>
  <c r="G1229" i="5"/>
  <c r="G1230" i="5"/>
  <c r="G1231" i="5"/>
  <c r="G1232" i="5"/>
  <c r="G1233" i="5"/>
  <c r="G1234" i="5"/>
  <c r="G1235" i="5"/>
  <c r="G1236" i="5"/>
  <c r="G1237" i="5"/>
  <c r="G1238" i="5"/>
  <c r="G1239" i="5"/>
  <c r="G1240" i="5"/>
  <c r="G1241" i="5"/>
  <c r="G1242" i="5"/>
  <c r="G1243" i="5"/>
  <c r="G1244" i="5"/>
  <c r="G1245" i="5"/>
  <c r="G1246" i="5"/>
  <c r="G1247" i="5"/>
  <c r="G1248" i="5"/>
  <c r="G1249" i="5"/>
  <c r="G1250" i="5"/>
  <c r="G1251" i="5"/>
  <c r="G1252" i="5"/>
  <c r="G1253" i="5"/>
  <c r="G1254" i="5"/>
  <c r="G1255" i="5"/>
  <c r="G1256" i="5"/>
  <c r="G1257" i="5"/>
  <c r="G1258" i="5"/>
  <c r="G1259" i="5"/>
  <c r="G1260" i="5"/>
  <c r="G1261" i="5"/>
  <c r="G1262" i="5"/>
  <c r="G1263" i="5"/>
  <c r="G1264" i="5"/>
  <c r="G1265" i="5"/>
  <c r="G1266" i="5"/>
  <c r="G1267" i="5"/>
  <c r="G1268" i="5"/>
  <c r="G1269" i="5"/>
  <c r="G1270" i="5"/>
  <c r="G1271" i="5"/>
  <c r="G1272" i="5"/>
  <c r="G1273" i="5"/>
  <c r="G1274" i="5"/>
  <c r="G1275" i="5"/>
  <c r="G1276" i="5"/>
  <c r="G1277" i="5"/>
  <c r="G1278" i="5"/>
  <c r="G1279" i="5"/>
  <c r="G1280" i="5"/>
  <c r="G1281" i="5"/>
  <c r="G1282" i="5"/>
  <c r="G1283" i="5"/>
  <c r="G1284" i="5"/>
  <c r="G1285" i="5"/>
  <c r="G1286" i="5"/>
  <c r="G1287" i="5"/>
  <c r="G1288" i="5"/>
  <c r="G1289" i="5"/>
  <c r="G1290" i="5"/>
  <c r="G1291" i="5"/>
  <c r="G1292" i="5"/>
  <c r="G1293" i="5"/>
  <c r="G1294" i="5"/>
  <c r="G1295" i="5"/>
  <c r="G1296" i="5"/>
  <c r="G1297" i="5"/>
  <c r="G1298" i="5"/>
  <c r="G1299" i="5"/>
  <c r="G1300" i="5"/>
  <c r="G1301" i="5"/>
  <c r="G1302" i="5"/>
  <c r="G1303" i="5"/>
  <c r="G1304" i="5"/>
  <c r="G1305" i="5"/>
  <c r="G1306" i="5"/>
  <c r="G1307" i="5"/>
  <c r="G1308" i="5"/>
  <c r="G1309" i="5"/>
  <c r="G1310" i="5"/>
  <c r="G1311" i="5"/>
  <c r="G1312" i="5"/>
  <c r="G1313" i="5"/>
  <c r="G1314" i="5"/>
  <c r="G1315" i="5"/>
  <c r="G1316" i="5"/>
  <c r="G1317" i="5"/>
  <c r="G1318" i="5"/>
  <c r="G1319" i="5"/>
  <c r="G1320" i="5"/>
  <c r="G1321" i="5"/>
  <c r="G1322" i="5"/>
  <c r="G1323" i="5"/>
  <c r="G1324" i="5"/>
  <c r="G1325" i="5"/>
  <c r="G1326" i="5"/>
  <c r="G1327" i="5"/>
  <c r="G1328" i="5"/>
  <c r="G1329" i="5"/>
  <c r="G1330" i="5"/>
  <c r="G1331" i="5"/>
  <c r="G1332" i="5"/>
  <c r="G1333" i="5"/>
  <c r="G1334" i="5"/>
  <c r="G1335" i="5"/>
  <c r="G1336" i="5"/>
  <c r="G1337" i="5"/>
  <c r="G1338" i="5"/>
  <c r="G1339" i="5"/>
  <c r="G1340" i="5"/>
  <c r="G1341" i="5"/>
  <c r="G1342" i="5"/>
  <c r="G1343" i="5"/>
  <c r="G1344" i="5"/>
  <c r="G1345" i="5"/>
  <c r="G1346" i="5"/>
  <c r="G1347" i="5"/>
  <c r="G1348" i="5"/>
  <c r="G1349" i="5"/>
  <c r="G1350" i="5"/>
  <c r="G1351" i="5"/>
  <c r="G1352" i="5"/>
  <c r="G1353" i="5"/>
  <c r="G1354" i="5"/>
  <c r="G1355" i="5"/>
  <c r="G1356" i="5"/>
  <c r="G1357" i="5"/>
  <c r="G1358" i="5"/>
  <c r="G1359" i="5"/>
  <c r="G1360" i="5"/>
  <c r="G1361" i="5"/>
  <c r="G1362" i="5"/>
  <c r="G1363" i="5"/>
  <c r="G1364" i="5"/>
  <c r="G1365" i="5"/>
  <c r="G1366" i="5"/>
  <c r="G1367" i="5"/>
  <c r="G1368" i="5"/>
  <c r="G1369" i="5"/>
  <c r="G1370" i="5"/>
  <c r="G1371" i="5"/>
  <c r="G1372" i="5"/>
  <c r="G1373" i="5"/>
  <c r="G1374" i="5"/>
  <c r="G1375" i="5"/>
  <c r="G1376" i="5"/>
  <c r="G1377" i="5"/>
  <c r="G1378" i="5"/>
  <c r="G1379" i="5"/>
  <c r="G1380" i="5"/>
  <c r="G1381" i="5"/>
  <c r="G1382" i="5"/>
  <c r="G1383" i="5"/>
  <c r="G1384" i="5"/>
  <c r="G1385" i="5"/>
  <c r="G1386" i="5"/>
  <c r="G1387" i="5"/>
  <c r="G1388" i="5"/>
  <c r="G1389" i="5"/>
  <c r="G1390" i="5"/>
  <c r="G1391" i="5"/>
  <c r="G1392" i="5"/>
  <c r="G1393" i="5"/>
  <c r="G1394" i="5"/>
  <c r="G1395" i="5"/>
  <c r="G1396" i="5"/>
  <c r="G1397" i="5"/>
  <c r="G1398" i="5"/>
  <c r="G1399" i="5"/>
  <c r="G1400" i="5"/>
  <c r="G1401" i="5"/>
  <c r="G1402" i="5"/>
  <c r="G1403" i="5"/>
  <c r="G1404" i="5"/>
  <c r="G1405" i="5"/>
  <c r="G1406" i="5"/>
  <c r="G1407" i="5"/>
  <c r="G1408" i="5"/>
  <c r="G1409" i="5"/>
  <c r="G1410" i="5"/>
  <c r="G1411" i="5"/>
  <c r="G1412" i="5"/>
  <c r="G1413" i="5"/>
  <c r="G1414" i="5"/>
  <c r="G1415" i="5"/>
  <c r="G1416" i="5"/>
  <c r="G1417" i="5"/>
  <c r="G1418" i="5"/>
  <c r="G1419" i="5"/>
  <c r="G1420" i="5"/>
  <c r="G1421" i="5"/>
  <c r="G1422" i="5"/>
  <c r="G1423" i="5"/>
  <c r="G1424" i="5"/>
  <c r="G1425" i="5"/>
  <c r="G1426" i="5"/>
  <c r="G1427" i="5"/>
  <c r="G1428" i="5"/>
  <c r="G1429" i="5"/>
  <c r="G1430" i="5"/>
  <c r="G1431" i="5"/>
  <c r="G1432" i="5"/>
  <c r="G1433" i="5"/>
  <c r="G1434" i="5"/>
  <c r="G1435" i="5"/>
  <c r="G1436" i="5"/>
  <c r="G1437" i="5"/>
  <c r="G1438" i="5"/>
  <c r="G1439" i="5"/>
  <c r="G1440" i="5"/>
  <c r="G1441" i="5"/>
  <c r="G1442" i="5"/>
  <c r="G1443" i="5"/>
  <c r="G1444" i="5"/>
  <c r="G1445" i="5"/>
  <c r="G1446" i="5"/>
  <c r="G1447" i="5"/>
  <c r="G1448" i="5"/>
  <c r="G1449" i="5"/>
  <c r="G1450" i="5"/>
  <c r="G1451" i="5"/>
  <c r="G1452" i="5"/>
  <c r="G1453" i="5"/>
  <c r="G1454" i="5"/>
  <c r="G1455" i="5"/>
  <c r="G1456" i="5"/>
  <c r="G1457" i="5"/>
  <c r="G1458" i="5"/>
  <c r="G1459" i="5"/>
  <c r="G1460" i="5"/>
  <c r="G1461" i="5"/>
  <c r="G1462" i="5"/>
  <c r="G1463" i="5"/>
  <c r="G1464" i="5"/>
  <c r="G1465" i="5"/>
  <c r="G1466" i="5"/>
  <c r="G1467" i="5"/>
  <c r="G1468" i="5"/>
  <c r="G1469" i="5"/>
  <c r="G1470" i="5"/>
  <c r="G1471" i="5"/>
  <c r="G1472" i="5"/>
  <c r="G1473" i="5"/>
  <c r="G1474" i="5"/>
  <c r="G1475" i="5"/>
  <c r="G1476" i="5"/>
  <c r="G1477" i="5"/>
  <c r="G1478" i="5"/>
  <c r="G1479" i="5"/>
  <c r="G1480" i="5"/>
  <c r="G1481" i="5"/>
  <c r="G1482" i="5"/>
  <c r="G1483" i="5"/>
  <c r="G1484" i="5"/>
  <c r="G1485" i="5"/>
  <c r="G1486" i="5"/>
  <c r="G1487" i="5"/>
  <c r="G1488" i="5"/>
  <c r="G1489" i="5"/>
  <c r="G1490" i="5"/>
  <c r="G1491" i="5"/>
  <c r="G1492" i="5"/>
  <c r="G1493" i="5"/>
  <c r="G1494" i="5"/>
  <c r="G1495" i="5"/>
  <c r="G1496" i="5"/>
  <c r="G1497" i="5"/>
  <c r="G1498" i="5"/>
  <c r="G1499" i="5"/>
  <c r="G1500" i="5"/>
  <c r="G1501" i="5"/>
  <c r="G1502" i="5"/>
  <c r="G1503" i="5"/>
  <c r="G1504" i="5"/>
  <c r="G1505" i="5"/>
  <c r="G1506" i="5"/>
  <c r="G1507" i="5"/>
  <c r="G1508" i="5"/>
  <c r="G1509" i="5"/>
  <c r="G1510" i="5"/>
  <c r="G1511" i="5"/>
  <c r="G1512" i="5"/>
  <c r="G1513" i="5"/>
  <c r="G1514" i="5"/>
  <c r="G1515" i="5"/>
  <c r="G1516" i="5"/>
  <c r="G1517" i="5"/>
  <c r="G1518" i="5"/>
  <c r="G1519" i="5"/>
  <c r="G1520" i="5"/>
  <c r="G1521" i="5"/>
  <c r="G1522" i="5"/>
  <c r="G1523" i="5"/>
  <c r="G1524" i="5"/>
  <c r="G1525" i="5"/>
  <c r="G1526" i="5"/>
  <c r="G1527" i="5"/>
  <c r="G1528" i="5"/>
  <c r="G1529" i="5"/>
  <c r="G1530" i="5"/>
  <c r="G1531" i="5"/>
  <c r="G1532" i="5"/>
  <c r="G1533" i="5"/>
  <c r="G1534" i="5"/>
  <c r="G1535" i="5"/>
  <c r="G1536" i="5"/>
  <c r="G1537" i="5"/>
  <c r="G1538" i="5"/>
  <c r="G1539" i="5"/>
  <c r="G1540" i="5"/>
  <c r="G1541" i="5"/>
  <c r="G1542" i="5"/>
  <c r="G1543" i="5"/>
  <c r="G1544" i="5"/>
  <c r="G1545" i="5"/>
  <c r="G1546" i="5"/>
  <c r="G1547" i="5"/>
  <c r="G1548" i="5"/>
  <c r="G1549" i="5"/>
  <c r="G1550" i="5"/>
  <c r="G1551" i="5"/>
  <c r="G1552" i="5"/>
  <c r="G1553" i="5"/>
  <c r="G1554" i="5"/>
  <c r="G1555" i="5"/>
  <c r="G1556" i="5"/>
  <c r="G1557" i="5"/>
  <c r="G1558" i="5"/>
  <c r="G1559" i="5"/>
  <c r="G1560" i="5"/>
  <c r="G1561" i="5"/>
  <c r="G1562" i="5"/>
  <c r="G1563" i="5"/>
  <c r="G1564" i="5"/>
  <c r="G1565" i="5"/>
  <c r="G1566" i="5"/>
  <c r="G1567" i="5"/>
  <c r="G1568" i="5"/>
  <c r="G1569" i="5"/>
  <c r="G1570" i="5"/>
  <c r="G1571" i="5"/>
  <c r="G1572" i="5"/>
  <c r="G1573" i="5"/>
  <c r="G1574" i="5"/>
  <c r="G1575" i="5"/>
  <c r="G1576" i="5"/>
  <c r="G1577" i="5"/>
  <c r="G1578" i="5"/>
  <c r="G1579" i="5"/>
  <c r="G1580" i="5"/>
  <c r="G1581" i="5"/>
  <c r="G1582" i="5"/>
  <c r="G1583" i="5"/>
  <c r="G1584" i="5"/>
  <c r="G1585" i="5"/>
  <c r="G1586" i="5"/>
  <c r="G1587" i="5"/>
  <c r="G1588" i="5"/>
  <c r="G1589" i="5"/>
  <c r="G1590" i="5"/>
  <c r="G1591" i="5"/>
  <c r="G1592" i="5"/>
  <c r="G1593" i="5"/>
  <c r="G1594" i="5"/>
  <c r="G1595" i="5"/>
  <c r="G1596" i="5"/>
  <c r="G1597" i="5"/>
  <c r="G1598" i="5"/>
  <c r="G1599" i="5"/>
  <c r="G1600" i="5"/>
  <c r="G1601" i="5"/>
  <c r="G1602" i="5"/>
  <c r="G1603" i="5"/>
  <c r="G1604" i="5"/>
  <c r="G1605" i="5"/>
  <c r="G1606" i="5"/>
  <c r="G1607" i="5"/>
  <c r="G1608" i="5"/>
  <c r="G1609" i="5"/>
  <c r="G1610" i="5"/>
  <c r="G1611" i="5"/>
  <c r="G1612" i="5"/>
  <c r="G1613" i="5"/>
  <c r="G1614" i="5"/>
  <c r="G1615" i="5"/>
  <c r="G1616" i="5"/>
  <c r="G1617" i="5"/>
  <c r="G1618" i="5"/>
  <c r="G1619" i="5"/>
  <c r="G1620" i="5"/>
  <c r="G1621" i="5"/>
  <c r="G1622" i="5"/>
  <c r="G1623" i="5"/>
  <c r="G1624" i="5"/>
  <c r="G1625" i="5"/>
  <c r="G1626" i="5"/>
  <c r="G1627" i="5"/>
  <c r="G1628" i="5"/>
  <c r="G1629" i="5"/>
  <c r="G1630" i="5"/>
  <c r="G1631" i="5"/>
  <c r="G1632" i="5"/>
  <c r="G1633" i="5"/>
  <c r="G1634" i="5"/>
  <c r="G1635" i="5"/>
  <c r="G1636" i="5"/>
  <c r="G1637" i="5"/>
  <c r="G1638" i="5"/>
  <c r="G1639" i="5"/>
  <c r="G1640" i="5"/>
  <c r="G1641" i="5"/>
  <c r="G1642" i="5"/>
  <c r="G1643" i="5"/>
  <c r="G1644" i="5"/>
  <c r="G1645" i="5"/>
  <c r="G1646" i="5"/>
  <c r="G1647" i="5"/>
  <c r="G1648" i="5"/>
  <c r="G1649" i="5"/>
  <c r="G1650" i="5"/>
  <c r="G1651" i="5"/>
  <c r="G1652" i="5"/>
  <c r="G1653" i="5"/>
  <c r="G1654" i="5"/>
  <c r="G1655" i="5"/>
  <c r="G1656" i="5"/>
  <c r="G1657" i="5"/>
  <c r="G1658" i="5"/>
  <c r="G1659" i="5"/>
  <c r="G1660" i="5"/>
  <c r="G1661" i="5"/>
  <c r="G1662" i="5"/>
  <c r="G1663" i="5"/>
  <c r="G1664" i="5"/>
  <c r="G1665" i="5"/>
  <c r="G1666" i="5"/>
  <c r="G1667" i="5"/>
  <c r="G1668" i="5"/>
  <c r="G1669" i="5"/>
  <c r="G1670" i="5"/>
  <c r="G1671" i="5"/>
  <c r="G1672" i="5"/>
  <c r="G1673" i="5"/>
  <c r="G1674" i="5"/>
  <c r="G1675" i="5"/>
  <c r="G1676" i="5"/>
  <c r="G1677" i="5"/>
  <c r="G1678" i="5"/>
  <c r="G1679" i="5"/>
  <c r="G1680" i="5"/>
  <c r="G1681" i="5"/>
  <c r="G1682" i="5"/>
  <c r="G1683" i="5"/>
  <c r="G1684" i="5"/>
  <c r="G1685" i="5"/>
  <c r="G1686" i="5"/>
  <c r="G1687" i="5"/>
  <c r="G1688" i="5"/>
  <c r="G1689" i="5"/>
  <c r="G1690" i="5"/>
  <c r="G1691" i="5"/>
  <c r="G1692" i="5"/>
  <c r="G1693" i="5"/>
  <c r="G1694" i="5"/>
  <c r="G1695" i="5"/>
  <c r="G1696" i="5"/>
  <c r="G1697" i="5"/>
  <c r="G1698" i="5"/>
  <c r="G1699" i="5"/>
  <c r="G1700" i="5"/>
  <c r="G1701" i="5"/>
  <c r="G1702" i="5"/>
  <c r="G1703" i="5"/>
  <c r="G1704" i="5"/>
  <c r="G1705" i="5"/>
  <c r="G1706" i="5"/>
  <c r="G1707" i="5"/>
  <c r="G1708" i="5"/>
  <c r="G1709" i="5"/>
  <c r="G1710" i="5"/>
  <c r="G1711" i="5"/>
  <c r="G1712" i="5"/>
  <c r="G1713" i="5"/>
  <c r="G1714" i="5"/>
  <c r="G1715" i="5"/>
  <c r="G1716" i="5"/>
  <c r="G1717" i="5"/>
  <c r="G1718" i="5"/>
  <c r="G1719" i="5"/>
  <c r="G1720" i="5"/>
  <c r="G1721" i="5"/>
  <c r="G1722" i="5"/>
  <c r="G1723" i="5"/>
  <c r="G1724" i="5"/>
  <c r="G1725" i="5"/>
  <c r="G1726" i="5"/>
  <c r="G1727" i="5"/>
  <c r="G1728" i="5"/>
  <c r="G1729" i="5"/>
  <c r="G1730" i="5"/>
  <c r="G1731" i="5"/>
  <c r="G1732" i="5"/>
  <c r="G1733" i="5"/>
  <c r="G1734" i="5"/>
  <c r="G1735" i="5"/>
  <c r="G1736" i="5"/>
  <c r="G1737" i="5"/>
  <c r="G1738" i="5"/>
  <c r="G1739" i="5"/>
  <c r="G1740" i="5"/>
  <c r="G1741" i="5"/>
  <c r="G1742" i="5"/>
  <c r="G1743" i="5"/>
  <c r="G1744" i="5"/>
  <c r="G1745" i="5"/>
  <c r="G1746" i="5"/>
  <c r="G1747" i="5"/>
  <c r="G1748" i="5"/>
  <c r="G1749" i="5"/>
  <c r="G1750" i="5"/>
  <c r="G1751" i="5"/>
  <c r="G1752" i="5"/>
  <c r="G1753" i="5"/>
  <c r="G1754" i="5"/>
  <c r="G1755" i="5"/>
  <c r="G1756" i="5"/>
  <c r="G1757" i="5"/>
  <c r="G1758" i="5"/>
  <c r="G1759" i="5"/>
  <c r="G1760" i="5"/>
  <c r="G1761" i="5"/>
  <c r="G1762" i="5"/>
  <c r="G1763" i="5"/>
  <c r="G1764" i="5"/>
  <c r="G1765" i="5"/>
  <c r="G1766" i="5"/>
  <c r="G1767" i="5"/>
  <c r="G1768" i="5"/>
  <c r="G1769" i="5"/>
  <c r="G1770" i="5"/>
  <c r="G1771" i="5"/>
  <c r="G1772" i="5"/>
  <c r="G1773" i="5"/>
  <c r="G1774" i="5"/>
  <c r="G1775" i="5"/>
  <c r="G1776" i="5"/>
  <c r="G1777" i="5"/>
  <c r="G1778" i="5"/>
  <c r="G1779" i="5"/>
  <c r="G1780" i="5"/>
  <c r="G1781" i="5"/>
  <c r="G1782" i="5"/>
  <c r="G1783" i="5"/>
  <c r="G1784" i="5"/>
  <c r="G1785" i="5"/>
  <c r="G1786" i="5"/>
  <c r="G1787" i="5"/>
  <c r="G1788" i="5"/>
  <c r="G1789" i="5"/>
  <c r="G1790" i="5"/>
  <c r="G1791" i="5"/>
  <c r="G1792" i="5"/>
  <c r="G1793" i="5"/>
  <c r="G1794" i="5"/>
  <c r="G1795" i="5"/>
  <c r="G1796" i="5"/>
  <c r="G1797" i="5"/>
  <c r="G1798" i="5"/>
  <c r="G1799" i="5"/>
  <c r="G1800" i="5"/>
  <c r="G1801" i="5"/>
  <c r="G1802" i="5"/>
  <c r="G1803" i="5"/>
  <c r="G1804" i="5"/>
  <c r="G1805" i="5"/>
  <c r="G1806" i="5"/>
  <c r="G1807" i="5"/>
  <c r="G1808" i="5"/>
  <c r="G1809" i="5"/>
  <c r="G1810" i="5"/>
  <c r="G1811" i="5"/>
  <c r="G1812" i="5"/>
  <c r="G1813" i="5"/>
  <c r="G1814" i="5"/>
  <c r="G1815" i="5"/>
  <c r="G1816" i="5"/>
  <c r="G1817" i="5"/>
  <c r="G1818" i="5"/>
  <c r="G1819" i="5"/>
  <c r="G1820" i="5"/>
  <c r="G1821" i="5"/>
  <c r="G1822" i="5"/>
  <c r="G1823" i="5"/>
  <c r="G1824" i="5"/>
  <c r="G1825" i="5"/>
  <c r="G1826" i="5"/>
  <c r="G1827" i="5"/>
  <c r="G1828" i="5"/>
  <c r="G1829" i="5"/>
  <c r="G1830" i="5"/>
  <c r="G1831" i="5"/>
  <c r="G1832" i="5"/>
  <c r="G1833" i="5"/>
  <c r="G1834" i="5"/>
  <c r="G1835" i="5"/>
  <c r="G1836" i="5"/>
  <c r="G1837" i="5"/>
  <c r="G1838" i="5"/>
  <c r="G1839" i="5"/>
  <c r="G1840" i="5"/>
  <c r="G1841" i="5"/>
  <c r="G1842" i="5"/>
  <c r="G1843" i="5"/>
  <c r="G1844" i="5"/>
  <c r="G1845" i="5"/>
  <c r="G1846" i="5"/>
  <c r="G1847" i="5"/>
  <c r="G1848" i="5"/>
  <c r="G1849" i="5"/>
  <c r="G1850" i="5"/>
  <c r="G1851" i="5"/>
  <c r="G1852" i="5"/>
  <c r="G1853" i="5"/>
  <c r="G1854" i="5"/>
  <c r="G1855" i="5"/>
  <c r="G1856" i="5"/>
  <c r="G1857" i="5"/>
  <c r="G1858" i="5"/>
  <c r="G1859" i="5"/>
  <c r="G1860" i="5"/>
  <c r="G1861" i="5"/>
  <c r="G1862" i="5"/>
  <c r="G1863" i="5"/>
  <c r="G1864" i="5"/>
  <c r="G1865" i="5"/>
  <c r="G1866" i="5"/>
  <c r="G1867" i="5"/>
  <c r="G1868" i="5"/>
  <c r="G1869" i="5"/>
  <c r="G1870" i="5"/>
  <c r="G1871" i="5"/>
  <c r="G1872" i="5"/>
  <c r="G1873" i="5"/>
  <c r="G1874" i="5"/>
  <c r="G1875" i="5"/>
  <c r="G1876" i="5"/>
  <c r="G1877" i="5"/>
  <c r="G1878" i="5"/>
  <c r="G1879" i="5"/>
  <c r="G1880" i="5"/>
  <c r="G1881" i="5"/>
  <c r="G1882" i="5"/>
  <c r="G1883" i="5"/>
  <c r="G1884" i="5"/>
  <c r="G1885" i="5"/>
  <c r="G1886" i="5"/>
  <c r="G1887" i="5"/>
  <c r="G1888" i="5"/>
  <c r="G1889" i="5"/>
  <c r="G1890" i="5"/>
  <c r="G1891" i="5"/>
  <c r="G1892" i="5"/>
  <c r="G1893" i="5"/>
  <c r="G1894" i="5"/>
  <c r="G1895" i="5"/>
  <c r="G1896" i="5"/>
  <c r="G1897" i="5"/>
  <c r="G1898" i="5"/>
  <c r="G1899" i="5"/>
  <c r="G1900" i="5"/>
  <c r="G1901" i="5"/>
  <c r="G1902" i="5"/>
  <c r="G1903" i="5"/>
  <c r="G1904" i="5"/>
  <c r="G1905" i="5"/>
  <c r="G1906" i="5"/>
  <c r="G1907" i="5"/>
  <c r="G1908" i="5"/>
  <c r="G1909" i="5"/>
  <c r="G1910" i="5"/>
  <c r="G1911" i="5"/>
  <c r="G1912" i="5"/>
  <c r="G1913" i="5"/>
  <c r="G1914" i="5"/>
  <c r="G1915" i="5"/>
  <c r="G1916" i="5"/>
  <c r="G1917" i="5"/>
  <c r="G1918" i="5"/>
  <c r="G1919" i="5"/>
  <c r="G1920" i="5"/>
  <c r="G1921" i="5"/>
  <c r="G1922" i="5"/>
  <c r="G1923" i="5"/>
  <c r="G1924" i="5"/>
  <c r="G1925" i="5"/>
  <c r="G1926" i="5"/>
  <c r="G1927" i="5"/>
  <c r="G1928" i="5"/>
  <c r="G1929" i="5"/>
  <c r="G1930" i="5"/>
  <c r="G1931" i="5"/>
  <c r="G1932" i="5"/>
  <c r="G1933" i="5"/>
  <c r="G1934" i="5"/>
  <c r="G1935" i="5"/>
  <c r="G1936" i="5"/>
  <c r="G1937" i="5"/>
  <c r="G1938" i="5"/>
  <c r="G1939" i="5"/>
  <c r="G1940" i="5"/>
  <c r="G1941" i="5"/>
  <c r="G1942" i="5"/>
  <c r="G1943" i="5"/>
  <c r="G1944" i="5"/>
  <c r="G1945" i="5"/>
  <c r="G1946" i="5"/>
  <c r="G1947" i="5"/>
  <c r="G1948" i="5"/>
  <c r="G1949" i="5"/>
  <c r="G1950" i="5"/>
  <c r="G1951" i="5"/>
  <c r="G1952" i="5"/>
  <c r="G1953" i="5"/>
  <c r="G1954" i="5"/>
  <c r="G1955" i="5"/>
  <c r="G1956" i="5"/>
  <c r="G1957" i="5"/>
  <c r="G1958" i="5"/>
  <c r="G1959" i="5"/>
  <c r="G1960" i="5"/>
  <c r="G1961" i="5"/>
  <c r="G1962" i="5"/>
  <c r="G1963" i="5"/>
  <c r="G1964" i="5"/>
  <c r="G1965" i="5"/>
  <c r="G1966" i="5"/>
  <c r="G1967" i="5"/>
  <c r="G1968" i="5"/>
  <c r="G1969" i="5"/>
  <c r="G1970" i="5"/>
  <c r="G1971" i="5"/>
  <c r="G1972" i="5"/>
  <c r="G1973" i="5"/>
  <c r="G1974" i="5"/>
  <c r="G1975" i="5"/>
  <c r="G1976" i="5"/>
  <c r="G1977" i="5"/>
  <c r="G1978" i="5"/>
  <c r="G1979" i="5"/>
  <c r="G1980" i="5"/>
  <c r="G1981" i="5"/>
  <c r="G1982" i="5"/>
  <c r="G1983" i="5"/>
  <c r="G1984" i="5"/>
  <c r="G1985" i="5"/>
  <c r="G1986" i="5"/>
  <c r="G1987" i="5"/>
  <c r="G1988" i="5"/>
  <c r="G1989" i="5"/>
  <c r="G1990" i="5"/>
  <c r="G1991" i="5"/>
  <c r="G1992" i="5"/>
  <c r="G1993" i="5"/>
  <c r="G1994" i="5"/>
  <c r="G1995" i="5"/>
  <c r="G1996" i="5"/>
  <c r="G1997" i="5"/>
  <c r="G1998" i="5"/>
  <c r="G1999" i="5"/>
  <c r="G2000" i="5"/>
  <c r="G2001" i="5"/>
  <c r="G2002" i="5"/>
  <c r="G2003" i="5"/>
  <c r="G2004" i="5"/>
  <c r="G2005" i="5"/>
  <c r="G2006" i="5"/>
  <c r="G2007" i="5"/>
  <c r="G2008" i="5"/>
  <c r="G2009" i="5"/>
  <c r="G2010" i="5"/>
  <c r="G2011" i="5"/>
  <c r="G2012" i="5"/>
  <c r="G2013" i="5"/>
  <c r="G2014" i="5"/>
  <c r="G2015" i="5"/>
  <c r="G2016" i="5"/>
  <c r="G2017" i="5"/>
  <c r="G2018" i="5"/>
  <c r="G2019" i="5"/>
  <c r="G2020" i="5"/>
  <c r="G2021" i="5"/>
  <c r="G2022" i="5"/>
  <c r="G2023" i="5"/>
  <c r="G2024" i="5"/>
  <c r="G2025" i="5"/>
  <c r="G2026" i="5"/>
  <c r="G2027" i="5"/>
  <c r="G2028" i="5"/>
  <c r="G2029" i="5"/>
  <c r="G2030" i="5"/>
  <c r="G2031" i="5"/>
  <c r="G2032" i="5"/>
  <c r="G2033" i="5"/>
  <c r="G2034" i="5"/>
  <c r="G2035" i="5"/>
  <c r="G2036" i="5"/>
  <c r="G2037" i="5"/>
  <c r="G2038" i="5"/>
  <c r="G2039" i="5"/>
  <c r="G2040" i="5"/>
  <c r="G2041" i="5"/>
  <c r="G2042" i="5"/>
  <c r="G2043" i="5"/>
  <c r="G2044" i="5"/>
  <c r="G2045" i="5"/>
  <c r="G2046" i="5"/>
  <c r="G2047" i="5"/>
  <c r="G2048" i="5"/>
  <c r="G2049" i="5"/>
  <c r="G2050" i="5"/>
  <c r="G2051" i="5"/>
  <c r="G2052" i="5"/>
  <c r="G2053" i="5"/>
  <c r="G2054" i="5"/>
  <c r="G2055" i="5"/>
  <c r="G2056" i="5"/>
  <c r="G2057" i="5"/>
  <c r="G2058" i="5"/>
  <c r="G2059" i="5"/>
  <c r="G2060" i="5"/>
  <c r="G2061" i="5"/>
  <c r="G2062" i="5"/>
  <c r="G2063" i="5"/>
  <c r="G2064" i="5"/>
  <c r="G2065" i="5"/>
  <c r="G2066" i="5"/>
  <c r="G2067" i="5"/>
  <c r="G2068" i="5"/>
  <c r="G2069" i="5"/>
  <c r="G2070" i="5"/>
  <c r="G2071" i="5"/>
  <c r="G2072" i="5"/>
  <c r="G2073" i="5"/>
  <c r="G2074" i="5"/>
  <c r="G2075" i="5"/>
  <c r="G2076" i="5"/>
  <c r="G2077" i="5"/>
  <c r="G2078" i="5"/>
  <c r="G2079" i="5"/>
  <c r="G2080" i="5"/>
  <c r="G2081" i="5"/>
  <c r="G2082" i="5"/>
  <c r="G2083" i="5"/>
  <c r="G2084" i="5"/>
  <c r="G2085" i="5"/>
  <c r="G2086" i="5"/>
  <c r="G2087" i="5"/>
  <c r="G2088" i="5"/>
  <c r="G2089" i="5"/>
  <c r="G2090" i="5"/>
  <c r="G2091" i="5"/>
  <c r="G2092" i="5"/>
  <c r="G2093" i="5"/>
  <c r="G2094" i="5"/>
  <c r="G2095" i="5"/>
  <c r="G2096" i="5"/>
  <c r="G2097" i="5"/>
  <c r="G2098" i="5"/>
  <c r="G2099" i="5"/>
  <c r="G2100" i="5"/>
  <c r="G2101" i="5"/>
  <c r="G2102" i="5"/>
  <c r="G2103" i="5"/>
  <c r="G2104" i="5"/>
  <c r="G2105" i="5"/>
  <c r="G2106" i="5"/>
  <c r="G2107" i="5"/>
  <c r="G2108" i="5"/>
  <c r="G2109" i="5"/>
  <c r="G2110" i="5"/>
  <c r="G2111" i="5"/>
  <c r="G2112" i="5"/>
  <c r="G2113" i="5"/>
  <c r="G2114" i="5"/>
  <c r="G2115" i="5"/>
  <c r="G2116" i="5"/>
  <c r="G2117" i="5"/>
  <c r="G2118" i="5"/>
  <c r="G2119" i="5"/>
  <c r="G2120" i="5"/>
  <c r="G2121" i="5"/>
  <c r="G2122" i="5"/>
  <c r="G2123" i="5"/>
  <c r="G2124" i="5"/>
  <c r="G2125" i="5"/>
  <c r="G2126" i="5"/>
  <c r="G2127" i="5"/>
  <c r="G2128" i="5"/>
  <c r="G2129" i="5"/>
  <c r="G2130" i="5"/>
  <c r="G2131" i="5"/>
  <c r="G2132" i="5"/>
  <c r="G2133" i="5"/>
  <c r="G2134" i="5"/>
  <c r="G2135" i="5"/>
  <c r="G2136" i="5"/>
  <c r="G2137" i="5"/>
  <c r="G2138" i="5"/>
  <c r="G2139" i="5"/>
  <c r="G2140" i="5"/>
  <c r="G2141" i="5"/>
  <c r="G2142" i="5"/>
  <c r="G2143" i="5"/>
  <c r="G2144" i="5"/>
  <c r="G2145" i="5"/>
  <c r="G2146" i="5"/>
  <c r="G2147" i="5"/>
  <c r="G2148" i="5"/>
  <c r="G2149" i="5"/>
  <c r="G2150" i="5"/>
  <c r="G2151" i="5"/>
  <c r="G2152" i="5"/>
  <c r="G2153" i="5"/>
  <c r="G2154" i="5"/>
  <c r="G2155" i="5"/>
  <c r="G2156" i="5"/>
  <c r="G2157" i="5"/>
  <c r="G2158" i="5"/>
  <c r="G2159" i="5"/>
  <c r="G2160" i="5"/>
  <c r="G2161" i="5"/>
  <c r="G2162" i="5"/>
  <c r="G2163" i="5"/>
  <c r="G2164" i="5"/>
  <c r="G2165" i="5"/>
  <c r="G2166" i="5"/>
  <c r="G2167" i="5"/>
  <c r="G2168" i="5"/>
  <c r="G2169" i="5"/>
  <c r="G2170" i="5"/>
  <c r="G2171" i="5"/>
  <c r="G2172" i="5"/>
  <c r="G2173" i="5"/>
  <c r="G2174" i="5"/>
  <c r="G2175" i="5"/>
  <c r="G2176" i="5"/>
  <c r="G2177" i="5"/>
  <c r="G2178" i="5"/>
  <c r="G2179" i="5"/>
  <c r="G2180" i="5"/>
  <c r="G2181" i="5"/>
  <c r="G2182" i="5"/>
  <c r="G2183" i="5"/>
  <c r="G2184" i="5"/>
  <c r="G2185" i="5"/>
  <c r="G2186" i="5"/>
  <c r="G2187" i="5"/>
  <c r="G2188" i="5"/>
  <c r="G2189" i="5"/>
  <c r="G2190" i="5"/>
  <c r="G2191" i="5"/>
  <c r="G2192" i="5"/>
  <c r="G2193" i="5"/>
  <c r="G2194" i="5"/>
  <c r="G2195" i="5"/>
  <c r="G2196" i="5"/>
  <c r="G2197" i="5"/>
  <c r="G2198" i="5"/>
  <c r="G2199" i="5"/>
  <c r="G2200" i="5"/>
  <c r="G2201" i="5"/>
  <c r="G2202" i="5"/>
  <c r="G2203" i="5"/>
  <c r="G2204" i="5"/>
  <c r="G2205" i="5"/>
  <c r="G2206" i="5"/>
  <c r="G2207" i="5"/>
  <c r="G2208" i="5"/>
  <c r="G2209" i="5"/>
  <c r="G2210" i="5"/>
  <c r="G2211" i="5"/>
  <c r="G2212" i="5"/>
  <c r="G2213" i="5"/>
  <c r="G2214" i="5"/>
  <c r="G2215" i="5"/>
  <c r="G2216" i="5"/>
  <c r="G2217" i="5"/>
  <c r="G2218" i="5"/>
  <c r="G2219" i="5"/>
  <c r="G2220" i="5"/>
  <c r="G2221" i="5"/>
  <c r="G2222" i="5"/>
  <c r="G2223" i="5"/>
  <c r="G2224" i="5"/>
  <c r="G2225" i="5"/>
  <c r="G2226" i="5"/>
  <c r="G2227" i="5"/>
  <c r="G2228" i="5"/>
  <c r="G2229" i="5"/>
  <c r="G2230" i="5"/>
  <c r="G2231" i="5"/>
  <c r="G2232" i="5"/>
  <c r="G2233" i="5"/>
  <c r="G2234" i="5"/>
  <c r="G2235" i="5"/>
  <c r="G2236" i="5"/>
  <c r="G2237" i="5"/>
  <c r="G2238" i="5"/>
  <c r="G2239" i="5"/>
  <c r="G2240" i="5"/>
  <c r="G2241" i="5"/>
  <c r="G2242" i="5"/>
  <c r="G2243" i="5"/>
  <c r="G2244" i="5"/>
  <c r="G2245" i="5"/>
  <c r="G2246" i="5"/>
  <c r="G2247" i="5"/>
  <c r="G2248" i="5"/>
  <c r="G2249" i="5"/>
  <c r="G2250" i="5"/>
  <c r="G2251" i="5"/>
  <c r="G2252" i="5"/>
  <c r="G2253" i="5"/>
  <c r="G2254" i="5"/>
  <c r="G2255" i="5"/>
  <c r="G2256" i="5"/>
  <c r="G2257" i="5"/>
  <c r="G2258" i="5"/>
  <c r="G2259" i="5"/>
  <c r="G2260" i="5"/>
  <c r="G2261" i="5"/>
  <c r="G2262" i="5"/>
  <c r="G2263" i="5"/>
  <c r="G2264" i="5"/>
  <c r="G2265" i="5"/>
  <c r="G2266" i="5"/>
  <c r="G2267" i="5"/>
  <c r="G2268" i="5"/>
  <c r="G2269" i="5"/>
  <c r="G2270" i="5"/>
  <c r="G2271" i="5"/>
  <c r="G2272" i="5"/>
  <c r="G2273" i="5"/>
  <c r="G2274" i="5"/>
  <c r="G2275" i="5"/>
  <c r="G2276" i="5"/>
  <c r="G2277" i="5"/>
  <c r="G2278" i="5"/>
  <c r="G2279" i="5"/>
  <c r="G2280" i="5"/>
  <c r="G2281" i="5"/>
  <c r="G2282" i="5"/>
  <c r="G2283" i="5"/>
  <c r="G2284" i="5"/>
  <c r="G2285" i="5"/>
  <c r="G2286" i="5"/>
  <c r="G2287" i="5"/>
  <c r="G2288" i="5"/>
  <c r="G2289" i="5"/>
  <c r="G2290" i="5"/>
  <c r="G2291" i="5"/>
  <c r="G2292" i="5"/>
  <c r="G2293" i="5"/>
  <c r="G2294" i="5"/>
  <c r="G2295" i="5"/>
  <c r="G2296" i="5"/>
  <c r="G2297" i="5"/>
  <c r="G2298" i="5"/>
  <c r="G2299" i="5"/>
  <c r="B17" i="21" l="1"/>
  <c r="E17" i="21"/>
  <c r="D17" i="21"/>
  <c r="C17" i="21"/>
  <c r="Q1212" i="5"/>
  <c r="U1212" i="5" s="1"/>
  <c r="AV1212" i="5"/>
  <c r="H13" i="21"/>
  <c r="F13" i="21"/>
  <c r="J2152" i="5"/>
  <c r="O2152" i="5" s="1"/>
  <c r="AU2152" i="5" s="1"/>
  <c r="J1976" i="5"/>
  <c r="O1976" i="5" s="1"/>
  <c r="AU1976" i="5" s="1"/>
  <c r="J1736" i="5"/>
  <c r="O1736" i="5" s="1"/>
  <c r="AU1736" i="5" s="1"/>
  <c r="J1528" i="5"/>
  <c r="O1528" i="5" s="1"/>
  <c r="AU1528" i="5" s="1"/>
  <c r="J1352" i="5"/>
  <c r="O1352" i="5" s="1"/>
  <c r="AU1352" i="5" s="1"/>
  <c r="J1207" i="5"/>
  <c r="O1207" i="5" s="1"/>
  <c r="J1031" i="5"/>
  <c r="O1031" i="5" s="1"/>
  <c r="AU1031" i="5" s="1"/>
  <c r="J871" i="5"/>
  <c r="O871" i="5" s="1"/>
  <c r="AU871" i="5" s="1"/>
  <c r="J678" i="5"/>
  <c r="O678" i="5" s="1"/>
  <c r="AU678" i="5" s="1"/>
  <c r="J502" i="5"/>
  <c r="O502" i="5" s="1"/>
  <c r="J310" i="5"/>
  <c r="O310" i="5" s="1"/>
  <c r="J134" i="5"/>
  <c r="O134" i="5" s="1"/>
  <c r="J2279" i="5"/>
  <c r="O2279" i="5" s="1"/>
  <c r="J2247" i="5"/>
  <c r="O2247" i="5" s="1"/>
  <c r="J2231" i="5"/>
  <c r="O2231" i="5" s="1"/>
  <c r="J2215" i="5"/>
  <c r="O2215" i="5" s="1"/>
  <c r="J2199" i="5"/>
  <c r="O2199" i="5" s="1"/>
  <c r="AU2199" i="5" s="1"/>
  <c r="J2183" i="5"/>
  <c r="O2183" i="5" s="1"/>
  <c r="AU2183" i="5" s="1"/>
  <c r="J2167" i="5"/>
  <c r="O2167" i="5" s="1"/>
  <c r="AU2167" i="5" s="1"/>
  <c r="J2151" i="5"/>
  <c r="O2151" i="5" s="1"/>
  <c r="AU2151" i="5" s="1"/>
  <c r="J2135" i="5"/>
  <c r="O2135" i="5" s="1"/>
  <c r="AU2135" i="5" s="1"/>
  <c r="J2119" i="5"/>
  <c r="O2119" i="5" s="1"/>
  <c r="AU2119" i="5" s="1"/>
  <c r="J2103" i="5"/>
  <c r="O2103" i="5" s="1"/>
  <c r="AU2103" i="5" s="1"/>
  <c r="J2087" i="5"/>
  <c r="O2087" i="5" s="1"/>
  <c r="AU2087" i="5" s="1"/>
  <c r="J2071" i="5"/>
  <c r="O2071" i="5" s="1"/>
  <c r="AU2071" i="5" s="1"/>
  <c r="J2055" i="5"/>
  <c r="O2055" i="5" s="1"/>
  <c r="J2039" i="5"/>
  <c r="O2039" i="5" s="1"/>
  <c r="J2023" i="5"/>
  <c r="O2023" i="5" s="1"/>
  <c r="J2007" i="5"/>
  <c r="O2007" i="5" s="1"/>
  <c r="J1991" i="5"/>
  <c r="O1991" i="5" s="1"/>
  <c r="J1975" i="5"/>
  <c r="O1975" i="5" s="1"/>
  <c r="AU1975" i="5" s="1"/>
  <c r="J1959" i="5"/>
  <c r="O1959" i="5" s="1"/>
  <c r="J1943" i="5"/>
  <c r="O1943" i="5" s="1"/>
  <c r="AU1943" i="5" s="1"/>
  <c r="J1927" i="5"/>
  <c r="O1927" i="5" s="1"/>
  <c r="AU1927" i="5" s="1"/>
  <c r="J1911" i="5"/>
  <c r="O1911" i="5" s="1"/>
  <c r="AU1911" i="5" s="1"/>
  <c r="J1895" i="5"/>
  <c r="O1895" i="5" s="1"/>
  <c r="J1879" i="5"/>
  <c r="O1879" i="5" s="1"/>
  <c r="AU1879" i="5" s="1"/>
  <c r="J1863" i="5"/>
  <c r="O1863" i="5" s="1"/>
  <c r="AU1863" i="5" s="1"/>
  <c r="J1847" i="5"/>
  <c r="O1847" i="5" s="1"/>
  <c r="AU1847" i="5" s="1"/>
  <c r="J1831" i="5"/>
  <c r="O1831" i="5" s="1"/>
  <c r="AU1831" i="5" s="1"/>
  <c r="J1815" i="5"/>
  <c r="O1815" i="5" s="1"/>
  <c r="J1799" i="5"/>
  <c r="O1799" i="5" s="1"/>
  <c r="J1783" i="5"/>
  <c r="O1783" i="5" s="1"/>
  <c r="J1767" i="5"/>
  <c r="O1767" i="5" s="1"/>
  <c r="J1751" i="5"/>
  <c r="O1751" i="5" s="1"/>
  <c r="J1735" i="5"/>
  <c r="O1735" i="5" s="1"/>
  <c r="J1719" i="5"/>
  <c r="O1719" i="5" s="1"/>
  <c r="J1703" i="5"/>
  <c r="O1703" i="5" s="1"/>
  <c r="J1687" i="5"/>
  <c r="O1687" i="5" s="1"/>
  <c r="J1671" i="5"/>
  <c r="O1671" i="5" s="1"/>
  <c r="AU1671" i="5" s="1"/>
  <c r="J1655" i="5"/>
  <c r="O1655" i="5" s="1"/>
  <c r="AU1655" i="5" s="1"/>
  <c r="J1639" i="5"/>
  <c r="O1639" i="5" s="1"/>
  <c r="AU1639" i="5" s="1"/>
  <c r="J1623" i="5"/>
  <c r="O1623" i="5" s="1"/>
  <c r="AU1623" i="5" s="1"/>
  <c r="J1607" i="5"/>
  <c r="O1607" i="5" s="1"/>
  <c r="AU1607" i="5" s="1"/>
  <c r="J1591" i="5"/>
  <c r="O1591" i="5" s="1"/>
  <c r="AU1591" i="5" s="1"/>
  <c r="J1575" i="5"/>
  <c r="O1575" i="5" s="1"/>
  <c r="AU1575" i="5" s="1"/>
  <c r="J1559" i="5"/>
  <c r="O1559" i="5" s="1"/>
  <c r="AU1559" i="5" s="1"/>
  <c r="J1543" i="5"/>
  <c r="O1543" i="5" s="1"/>
  <c r="AU1543" i="5" s="1"/>
  <c r="J1527" i="5"/>
  <c r="O1527" i="5" s="1"/>
  <c r="J1511" i="5"/>
  <c r="O1511" i="5" s="1"/>
  <c r="J1495" i="5"/>
  <c r="O1495" i="5" s="1"/>
  <c r="J1479" i="5"/>
  <c r="O1479" i="5" s="1"/>
  <c r="J1463" i="5"/>
  <c r="O1463" i="5" s="1"/>
  <c r="J1447" i="5"/>
  <c r="O1447" i="5" s="1"/>
  <c r="J1431" i="5"/>
  <c r="O1431" i="5" s="1"/>
  <c r="AU1431" i="5" s="1"/>
  <c r="J1415" i="5"/>
  <c r="O1415" i="5" s="1"/>
  <c r="J1399" i="5"/>
  <c r="O1399" i="5" s="1"/>
  <c r="AU1399" i="5" s="1"/>
  <c r="J1383" i="5"/>
  <c r="O1383" i="5" s="1"/>
  <c r="AU1383" i="5" s="1"/>
  <c r="J1367" i="5"/>
  <c r="O1367" i="5" s="1"/>
  <c r="AU1367" i="5" s="1"/>
  <c r="J1351" i="5"/>
  <c r="O1351" i="5" s="1"/>
  <c r="AU1351" i="5" s="1"/>
  <c r="J1335" i="5"/>
  <c r="O1335" i="5" s="1"/>
  <c r="AU1335" i="5" s="1"/>
  <c r="J1319" i="5"/>
  <c r="O1319" i="5" s="1"/>
  <c r="AU1319" i="5" s="1"/>
  <c r="J1303" i="5"/>
  <c r="O1303" i="5" s="1"/>
  <c r="AU1303" i="5" s="1"/>
  <c r="J1287" i="5"/>
  <c r="O1287" i="5" s="1"/>
  <c r="J1271" i="5"/>
  <c r="O1271" i="5" s="1"/>
  <c r="AU1271" i="5" s="1"/>
  <c r="J1255" i="5"/>
  <c r="O1255" i="5" s="1"/>
  <c r="J1239" i="5"/>
  <c r="O1239" i="5" s="1"/>
  <c r="J1223" i="5"/>
  <c r="O1223" i="5" s="1"/>
  <c r="J1206" i="5"/>
  <c r="O1206" i="5" s="1"/>
  <c r="J1190" i="5"/>
  <c r="O1190" i="5" s="1"/>
  <c r="AU1190" i="5" s="1"/>
  <c r="J1174" i="5"/>
  <c r="O1174" i="5" s="1"/>
  <c r="AU1174" i="5" s="1"/>
  <c r="J1158" i="5"/>
  <c r="O1158" i="5" s="1"/>
  <c r="AU1158" i="5" s="1"/>
  <c r="J1142" i="5"/>
  <c r="O1142" i="5" s="1"/>
  <c r="AU1142" i="5" s="1"/>
  <c r="J1126" i="5"/>
  <c r="O1126" i="5" s="1"/>
  <c r="AU1126" i="5" s="1"/>
  <c r="J1110" i="5"/>
  <c r="O1110" i="5" s="1"/>
  <c r="AU1110" i="5" s="1"/>
  <c r="J1094" i="5"/>
  <c r="O1094" i="5" s="1"/>
  <c r="AU1094" i="5" s="1"/>
  <c r="J1078" i="5"/>
  <c r="O1078" i="5" s="1"/>
  <c r="AU1078" i="5" s="1"/>
  <c r="J1062" i="5"/>
  <c r="O1062" i="5" s="1"/>
  <c r="J1046" i="5"/>
  <c r="O1046" i="5" s="1"/>
  <c r="AU1046" i="5" s="1"/>
  <c r="J1030" i="5"/>
  <c r="O1030" i="5" s="1"/>
  <c r="J1014" i="5"/>
  <c r="O1014" i="5" s="1"/>
  <c r="J998" i="5"/>
  <c r="O998" i="5" s="1"/>
  <c r="J982" i="5"/>
  <c r="O982" i="5" s="1"/>
  <c r="J966" i="5"/>
  <c r="O966" i="5" s="1"/>
  <c r="J950" i="5"/>
  <c r="O950" i="5" s="1"/>
  <c r="J934" i="5"/>
  <c r="O934" i="5" s="1"/>
  <c r="J918" i="5"/>
  <c r="O918" i="5" s="1"/>
  <c r="AU918" i="5" s="1"/>
  <c r="J902" i="5"/>
  <c r="O902" i="5" s="1"/>
  <c r="AU902" i="5" s="1"/>
  <c r="J886" i="5"/>
  <c r="O886" i="5" s="1"/>
  <c r="AU886" i="5" s="1"/>
  <c r="J870" i="5"/>
  <c r="O870" i="5" s="1"/>
  <c r="AU870" i="5" s="1"/>
  <c r="J854" i="5"/>
  <c r="O854" i="5" s="1"/>
  <c r="AU854" i="5" s="1"/>
  <c r="J838" i="5"/>
  <c r="O838" i="5" s="1"/>
  <c r="AU838" i="5" s="1"/>
  <c r="J821" i="5"/>
  <c r="O821" i="5" s="1"/>
  <c r="AU821" i="5" s="1"/>
  <c r="J805" i="5"/>
  <c r="O805" i="5" s="1"/>
  <c r="AU805" i="5" s="1"/>
  <c r="J789" i="5"/>
  <c r="O789" i="5" s="1"/>
  <c r="AU789" i="5" s="1"/>
  <c r="J773" i="5"/>
  <c r="O773" i="5" s="1"/>
  <c r="J757" i="5"/>
  <c r="O757" i="5" s="1"/>
  <c r="J741" i="5"/>
  <c r="O741" i="5" s="1"/>
  <c r="J725" i="5"/>
  <c r="O725" i="5" s="1"/>
  <c r="J709" i="5"/>
  <c r="O709" i="5" s="1"/>
  <c r="J693" i="5"/>
  <c r="O693" i="5" s="1"/>
  <c r="AU693" i="5" s="1"/>
  <c r="J677" i="5"/>
  <c r="O677" i="5" s="1"/>
  <c r="J661" i="5"/>
  <c r="O661" i="5" s="1"/>
  <c r="AU661" i="5" s="1"/>
  <c r="J645" i="5"/>
  <c r="O645" i="5" s="1"/>
  <c r="AU645" i="5" s="1"/>
  <c r="J629" i="5"/>
  <c r="O629" i="5" s="1"/>
  <c r="AU629" i="5" s="1"/>
  <c r="J613" i="5"/>
  <c r="O613" i="5" s="1"/>
  <c r="AU613" i="5" s="1"/>
  <c r="J597" i="5"/>
  <c r="O597" i="5" s="1"/>
  <c r="AU597" i="5" s="1"/>
  <c r="J581" i="5"/>
  <c r="O581" i="5" s="1"/>
  <c r="AU581" i="5" s="1"/>
  <c r="J565" i="5"/>
  <c r="O565" i="5" s="1"/>
  <c r="AU565" i="5" s="1"/>
  <c r="J549" i="5"/>
  <c r="O549" i="5" s="1"/>
  <c r="AU549" i="5" s="1"/>
  <c r="J533" i="5"/>
  <c r="O533" i="5" s="1"/>
  <c r="AU533" i="5" s="1"/>
  <c r="J517" i="5"/>
  <c r="O517" i="5" s="1"/>
  <c r="AU517" i="5" s="1"/>
  <c r="J501" i="5"/>
  <c r="O501" i="5" s="1"/>
  <c r="J485" i="5"/>
  <c r="O485" i="5" s="1"/>
  <c r="J469" i="5"/>
  <c r="O469" i="5" s="1"/>
  <c r="J453" i="5"/>
  <c r="O453" i="5" s="1"/>
  <c r="J437" i="5"/>
  <c r="O437" i="5" s="1"/>
  <c r="AU437" i="5" s="1"/>
  <c r="J421" i="5"/>
  <c r="O421" i="5" s="1"/>
  <c r="J405" i="5"/>
  <c r="O405" i="5" s="1"/>
  <c r="AU405" i="5" s="1"/>
  <c r="J389" i="5"/>
  <c r="O389" i="5" s="1"/>
  <c r="AU389" i="5" s="1"/>
  <c r="J373" i="5"/>
  <c r="O373" i="5" s="1"/>
  <c r="AU373" i="5" s="1"/>
  <c r="J357" i="5"/>
  <c r="O357" i="5" s="1"/>
  <c r="AU357" i="5" s="1"/>
  <c r="J341" i="5"/>
  <c r="O341" i="5" s="1"/>
  <c r="AU341" i="5" s="1"/>
  <c r="J325" i="5"/>
  <c r="O325" i="5" s="1"/>
  <c r="AU325" i="5" s="1"/>
  <c r="J309" i="5"/>
  <c r="O309" i="5" s="1"/>
  <c r="AU309" i="5" s="1"/>
  <c r="J293" i="5"/>
  <c r="O293" i="5" s="1"/>
  <c r="AU293" i="5" s="1"/>
  <c r="J277" i="5"/>
  <c r="O277" i="5" s="1"/>
  <c r="AU277" i="5" s="1"/>
  <c r="J261" i="5"/>
  <c r="O261" i="5" s="1"/>
  <c r="AU261" i="5" s="1"/>
  <c r="J245" i="5"/>
  <c r="O245" i="5" s="1"/>
  <c r="AU245" i="5" s="1"/>
  <c r="J229" i="5"/>
  <c r="O229" i="5" s="1"/>
  <c r="J213" i="5"/>
  <c r="O213" i="5" s="1"/>
  <c r="J197" i="5"/>
  <c r="O197" i="5" s="1"/>
  <c r="J181" i="5"/>
  <c r="O181" i="5" s="1"/>
  <c r="J165" i="5"/>
  <c r="O165" i="5" s="1"/>
  <c r="J149" i="5"/>
  <c r="O149" i="5" s="1"/>
  <c r="AU149" i="5" s="1"/>
  <c r="J133" i="5"/>
  <c r="O133" i="5" s="1"/>
  <c r="AU133" i="5" s="1"/>
  <c r="J117" i="5"/>
  <c r="O117" i="5" s="1"/>
  <c r="AU117" i="5" s="1"/>
  <c r="J101" i="5"/>
  <c r="O101" i="5" s="1"/>
  <c r="AU101" i="5" s="1"/>
  <c r="J85" i="5"/>
  <c r="O85" i="5" s="1"/>
  <c r="AU85" i="5" s="1"/>
  <c r="J69" i="5"/>
  <c r="O69" i="5" s="1"/>
  <c r="AU69" i="5" s="1"/>
  <c r="J53" i="5"/>
  <c r="O53" i="5" s="1"/>
  <c r="J37" i="5"/>
  <c r="O37" i="5" s="1"/>
  <c r="AU37" i="5" s="1"/>
  <c r="J21" i="5"/>
  <c r="O21" i="5" s="1"/>
  <c r="AU21" i="5" s="1"/>
  <c r="J5" i="5"/>
  <c r="O5" i="5" s="1"/>
  <c r="AU5" i="5" s="1"/>
  <c r="J2168" i="5"/>
  <c r="O2168" i="5" s="1"/>
  <c r="J2008" i="5"/>
  <c r="O2008" i="5" s="1"/>
  <c r="J1848" i="5"/>
  <c r="O1848" i="5" s="1"/>
  <c r="J1704" i="5"/>
  <c r="O1704" i="5" s="1"/>
  <c r="J1560" i="5"/>
  <c r="O1560" i="5" s="1"/>
  <c r="AU1560" i="5" s="1"/>
  <c r="J1400" i="5"/>
  <c r="O1400" i="5" s="1"/>
  <c r="J1240" i="5"/>
  <c r="O1240" i="5" s="1"/>
  <c r="AU1240" i="5" s="1"/>
  <c r="J1063" i="5"/>
  <c r="O1063" i="5" s="1"/>
  <c r="AU1063" i="5" s="1"/>
  <c r="J887" i="5"/>
  <c r="O887" i="5" s="1"/>
  <c r="AU887" i="5" s="1"/>
  <c r="J726" i="5"/>
  <c r="O726" i="5" s="1"/>
  <c r="AU726" i="5" s="1"/>
  <c r="J550" i="5"/>
  <c r="O550" i="5" s="1"/>
  <c r="AU550" i="5" s="1"/>
  <c r="J374" i="5"/>
  <c r="O374" i="5" s="1"/>
  <c r="AU374" i="5" s="1"/>
  <c r="J214" i="5"/>
  <c r="O214" i="5" s="1"/>
  <c r="AU214" i="5" s="1"/>
  <c r="J6" i="5"/>
  <c r="O6" i="5" s="1"/>
  <c r="J436" i="5"/>
  <c r="O436" i="5" s="1"/>
  <c r="AU436" i="5" s="1"/>
  <c r="J2200" i="5"/>
  <c r="O2200" i="5" s="1"/>
  <c r="J2024" i="5"/>
  <c r="O2024" i="5" s="1"/>
  <c r="J1768" i="5"/>
  <c r="O1768" i="5" s="1"/>
  <c r="J1544" i="5"/>
  <c r="O1544" i="5" s="1"/>
  <c r="J1272" i="5"/>
  <c r="O1272" i="5" s="1"/>
  <c r="J1079" i="5"/>
  <c r="O1079" i="5" s="1"/>
  <c r="J855" i="5"/>
  <c r="O855" i="5" s="1"/>
  <c r="J646" i="5"/>
  <c r="O646" i="5" s="1"/>
  <c r="AU646" i="5" s="1"/>
  <c r="J438" i="5"/>
  <c r="O438" i="5" s="1"/>
  <c r="AU438" i="5" s="1"/>
  <c r="J230" i="5"/>
  <c r="O230" i="5" s="1"/>
  <c r="J54" i="5"/>
  <c r="O54" i="5" s="1"/>
  <c r="AU54" i="5" s="1"/>
  <c r="J2166" i="5"/>
  <c r="O2166" i="5" s="1"/>
  <c r="AU2166" i="5" s="1"/>
  <c r="J1958" i="5"/>
  <c r="O1958" i="5" s="1"/>
  <c r="AU1958" i="5" s="1"/>
  <c r="J1782" i="5"/>
  <c r="O1782" i="5" s="1"/>
  <c r="AU1782" i="5" s="1"/>
  <c r="J1622" i="5"/>
  <c r="O1622" i="5" s="1"/>
  <c r="AU1622" i="5" s="1"/>
  <c r="J1446" i="5"/>
  <c r="O1446" i="5" s="1"/>
  <c r="AU1446" i="5" s="1"/>
  <c r="J1222" i="5"/>
  <c r="O1222" i="5" s="1"/>
  <c r="J1045" i="5"/>
  <c r="O1045" i="5" s="1"/>
  <c r="J901" i="5"/>
  <c r="O901" i="5" s="1"/>
  <c r="J804" i="5"/>
  <c r="O804" i="5" s="1"/>
  <c r="J676" i="5"/>
  <c r="O676" i="5" s="1"/>
  <c r="J596" i="5"/>
  <c r="O596" i="5" s="1"/>
  <c r="AU596" i="5" s="1"/>
  <c r="J484" i="5"/>
  <c r="O484" i="5" s="1"/>
  <c r="J356" i="5"/>
  <c r="O356" i="5" s="1"/>
  <c r="AU356" i="5" s="1"/>
  <c r="J292" i="5"/>
  <c r="O292" i="5" s="1"/>
  <c r="AU292" i="5" s="1"/>
  <c r="J276" i="5"/>
  <c r="O276" i="5" s="1"/>
  <c r="AU276" i="5" s="1"/>
  <c r="J212" i="5"/>
  <c r="O212" i="5" s="1"/>
  <c r="AU212" i="5" s="1"/>
  <c r="J196" i="5"/>
  <c r="O196" i="5" s="1"/>
  <c r="AU196" i="5" s="1"/>
  <c r="J148" i="5"/>
  <c r="O148" i="5" s="1"/>
  <c r="AU148" i="5" s="1"/>
  <c r="J100" i="5"/>
  <c r="O100" i="5" s="1"/>
  <c r="AU100" i="5" s="1"/>
  <c r="J68" i="5"/>
  <c r="O68" i="5" s="1"/>
  <c r="AU68" i="5" s="1"/>
  <c r="J52" i="5"/>
  <c r="O52" i="5" s="1"/>
  <c r="J2293" i="5"/>
  <c r="O2293" i="5" s="1"/>
  <c r="J2277" i="5"/>
  <c r="O2277" i="5" s="1"/>
  <c r="AU2277" i="5" s="1"/>
  <c r="J2261" i="5"/>
  <c r="O2261" i="5" s="1"/>
  <c r="J2245" i="5"/>
  <c r="O2245" i="5" s="1"/>
  <c r="J2229" i="5"/>
  <c r="O2229" i="5" s="1"/>
  <c r="J2213" i="5"/>
  <c r="O2213" i="5" s="1"/>
  <c r="J2197" i="5"/>
  <c r="O2197" i="5" s="1"/>
  <c r="J2181" i="5"/>
  <c r="O2181" i="5" s="1"/>
  <c r="AU2181" i="5" s="1"/>
  <c r="J2165" i="5"/>
  <c r="O2165" i="5" s="1"/>
  <c r="AU2165" i="5" s="1"/>
  <c r="J2149" i="5"/>
  <c r="O2149" i="5" s="1"/>
  <c r="AU2149" i="5" s="1"/>
  <c r="J2133" i="5"/>
  <c r="O2133" i="5" s="1"/>
  <c r="AU2133" i="5" s="1"/>
  <c r="J2117" i="5"/>
  <c r="O2117" i="5" s="1"/>
  <c r="AU2117" i="5" s="1"/>
  <c r="J2101" i="5"/>
  <c r="O2101" i="5" s="1"/>
  <c r="AU2101" i="5" s="1"/>
  <c r="J2085" i="5"/>
  <c r="O2085" i="5" s="1"/>
  <c r="J2069" i="5"/>
  <c r="O2069" i="5" s="1"/>
  <c r="AU2069" i="5" s="1"/>
  <c r="J2053" i="5"/>
  <c r="O2053" i="5" s="1"/>
  <c r="AU2053" i="5" s="1"/>
  <c r="J2037" i="5"/>
  <c r="O2037" i="5" s="1"/>
  <c r="J2021" i="5"/>
  <c r="O2021" i="5" s="1"/>
  <c r="J2005" i="5"/>
  <c r="O2005" i="5" s="1"/>
  <c r="J1989" i="5"/>
  <c r="O1989" i="5" s="1"/>
  <c r="J1973" i="5"/>
  <c r="O1973" i="5" s="1"/>
  <c r="J1957" i="5"/>
  <c r="O1957" i="5" s="1"/>
  <c r="J1941" i="5"/>
  <c r="O1941" i="5" s="1"/>
  <c r="J1925" i="5"/>
  <c r="O1925" i="5" s="1"/>
  <c r="AU1925" i="5" s="1"/>
  <c r="J1909" i="5"/>
  <c r="O1909" i="5" s="1"/>
  <c r="AU1909" i="5" s="1"/>
  <c r="J1893" i="5"/>
  <c r="O1893" i="5" s="1"/>
  <c r="J1877" i="5"/>
  <c r="O1877" i="5" s="1"/>
  <c r="AU1877" i="5" s="1"/>
  <c r="J1861" i="5"/>
  <c r="O1861" i="5" s="1"/>
  <c r="AU1861" i="5" s="1"/>
  <c r="J1845" i="5"/>
  <c r="O1845" i="5" s="1"/>
  <c r="AU1845" i="5" s="1"/>
  <c r="J1829" i="5"/>
  <c r="O1829" i="5" s="1"/>
  <c r="J1813" i="5"/>
  <c r="O1813" i="5" s="1"/>
  <c r="AU1813" i="5" s="1"/>
  <c r="J1797" i="5"/>
  <c r="O1797" i="5" s="1"/>
  <c r="AU1797" i="5" s="1"/>
  <c r="J1781" i="5"/>
  <c r="O1781" i="5" s="1"/>
  <c r="J1765" i="5"/>
  <c r="O1765" i="5" s="1"/>
  <c r="AU1765" i="5" s="1"/>
  <c r="J1749" i="5"/>
  <c r="O1749" i="5" s="1"/>
  <c r="J1733" i="5"/>
  <c r="O1733" i="5" s="1"/>
  <c r="J1717" i="5"/>
  <c r="O1717" i="5" s="1"/>
  <c r="J1701" i="5"/>
  <c r="O1701" i="5" s="1"/>
  <c r="J1685" i="5"/>
  <c r="O1685" i="5" s="1"/>
  <c r="J1669" i="5"/>
  <c r="O1669" i="5" s="1"/>
  <c r="AU1669" i="5" s="1"/>
  <c r="J1653" i="5"/>
  <c r="O1653" i="5" s="1"/>
  <c r="AU1653" i="5" s="1"/>
  <c r="J1637" i="5"/>
  <c r="O1637" i="5" s="1"/>
  <c r="J1621" i="5"/>
  <c r="O1621" i="5" s="1"/>
  <c r="AU1621" i="5" s="1"/>
  <c r="J1605" i="5"/>
  <c r="O1605" i="5" s="1"/>
  <c r="AU1605" i="5" s="1"/>
  <c r="J1589" i="5"/>
  <c r="O1589" i="5" s="1"/>
  <c r="AU1589" i="5" s="1"/>
  <c r="J1573" i="5"/>
  <c r="O1573" i="5" s="1"/>
  <c r="AU1573" i="5" s="1"/>
  <c r="J1557" i="5"/>
  <c r="O1557" i="5" s="1"/>
  <c r="J1541" i="5"/>
  <c r="O1541" i="5" s="1"/>
  <c r="AU1541" i="5" s="1"/>
  <c r="J1525" i="5"/>
  <c r="O1525" i="5" s="1"/>
  <c r="AU1525" i="5" s="1"/>
  <c r="J1509" i="5"/>
  <c r="O1509" i="5" s="1"/>
  <c r="J1493" i="5"/>
  <c r="O1493" i="5" s="1"/>
  <c r="J1477" i="5"/>
  <c r="O1477" i="5" s="1"/>
  <c r="AU1477" i="5" s="1"/>
  <c r="J1461" i="5"/>
  <c r="O1461" i="5" s="1"/>
  <c r="J1445" i="5"/>
  <c r="O1445" i="5" s="1"/>
  <c r="AU1445" i="5" s="1"/>
  <c r="J1429" i="5"/>
  <c r="O1429" i="5" s="1"/>
  <c r="J1413" i="5"/>
  <c r="O1413" i="5" s="1"/>
  <c r="AU1413" i="5" s="1"/>
  <c r="J1397" i="5"/>
  <c r="O1397" i="5" s="1"/>
  <c r="AU1397" i="5" s="1"/>
  <c r="J1381" i="5"/>
  <c r="O1381" i="5" s="1"/>
  <c r="AU1381" i="5" s="1"/>
  <c r="J1365" i="5"/>
  <c r="O1365" i="5" s="1"/>
  <c r="AU1365" i="5" s="1"/>
  <c r="J1349" i="5"/>
  <c r="O1349" i="5" s="1"/>
  <c r="AU1349" i="5" s="1"/>
  <c r="J1333" i="5"/>
  <c r="O1333" i="5" s="1"/>
  <c r="AU1333" i="5" s="1"/>
  <c r="J1317" i="5"/>
  <c r="O1317" i="5" s="1"/>
  <c r="AU1317" i="5" s="1"/>
  <c r="J1301" i="5"/>
  <c r="O1301" i="5" s="1"/>
  <c r="AU1301" i="5" s="1"/>
  <c r="J1285" i="5"/>
  <c r="O1285" i="5" s="1"/>
  <c r="AU1285" i="5" s="1"/>
  <c r="J1269" i="5"/>
  <c r="O1269" i="5" s="1"/>
  <c r="J1253" i="5"/>
  <c r="O1253" i="5" s="1"/>
  <c r="J1237" i="5"/>
  <c r="O1237" i="5" s="1"/>
  <c r="J1221" i="5"/>
  <c r="O1221" i="5" s="1"/>
  <c r="J1204" i="5"/>
  <c r="O1204" i="5" s="1"/>
  <c r="J1188" i="5"/>
  <c r="O1188" i="5" s="1"/>
  <c r="J1172" i="5"/>
  <c r="O1172" i="5" s="1"/>
  <c r="J1156" i="5"/>
  <c r="O1156" i="5" s="1"/>
  <c r="AU1156" i="5" s="1"/>
  <c r="J1140" i="5"/>
  <c r="O1140" i="5" s="1"/>
  <c r="AU1140" i="5" s="1"/>
  <c r="J1124" i="5"/>
  <c r="O1124" i="5" s="1"/>
  <c r="AU1124" i="5" s="1"/>
  <c r="J1108" i="5"/>
  <c r="O1108" i="5" s="1"/>
  <c r="AU1108" i="5" s="1"/>
  <c r="J1092" i="5"/>
  <c r="O1092" i="5" s="1"/>
  <c r="J1076" i="5"/>
  <c r="O1076" i="5" s="1"/>
  <c r="AU1076" i="5" s="1"/>
  <c r="J1060" i="5"/>
  <c r="O1060" i="5" s="1"/>
  <c r="AU1060" i="5" s="1"/>
  <c r="J1044" i="5"/>
  <c r="O1044" i="5" s="1"/>
  <c r="AU1044" i="5" s="1"/>
  <c r="J1028" i="5"/>
  <c r="O1028" i="5" s="1"/>
  <c r="AU1028" i="5" s="1"/>
  <c r="J1012" i="5"/>
  <c r="O1012" i="5" s="1"/>
  <c r="AU1012" i="5" s="1"/>
  <c r="J996" i="5"/>
  <c r="O996" i="5" s="1"/>
  <c r="J980" i="5"/>
  <c r="O980" i="5" s="1"/>
  <c r="J964" i="5"/>
  <c r="O964" i="5" s="1"/>
  <c r="J948" i="5"/>
  <c r="O948" i="5" s="1"/>
  <c r="J932" i="5"/>
  <c r="O932" i="5" s="1"/>
  <c r="J916" i="5"/>
  <c r="O916" i="5" s="1"/>
  <c r="J900" i="5"/>
  <c r="O900" i="5" s="1"/>
  <c r="AU900" i="5" s="1"/>
  <c r="J884" i="5"/>
  <c r="O884" i="5" s="1"/>
  <c r="AU884" i="5" s="1"/>
  <c r="J868" i="5"/>
  <c r="O868" i="5" s="1"/>
  <c r="J852" i="5"/>
  <c r="O852" i="5" s="1"/>
  <c r="AU852" i="5" s="1"/>
  <c r="J836" i="5"/>
  <c r="O836" i="5" s="1"/>
  <c r="AU836" i="5" s="1"/>
  <c r="J819" i="5"/>
  <c r="O819" i="5" s="1"/>
  <c r="AU819" i="5" s="1"/>
  <c r="J803" i="5"/>
  <c r="O803" i="5" s="1"/>
  <c r="AU803" i="5" s="1"/>
  <c r="J787" i="5"/>
  <c r="O787" i="5" s="1"/>
  <c r="AU787" i="5" s="1"/>
  <c r="J771" i="5"/>
  <c r="O771" i="5" s="1"/>
  <c r="AU771" i="5" s="1"/>
  <c r="J755" i="5"/>
  <c r="O755" i="5" s="1"/>
  <c r="J739" i="5"/>
  <c r="O739" i="5" s="1"/>
  <c r="J723" i="5"/>
  <c r="O723" i="5" s="1"/>
  <c r="J707" i="5"/>
  <c r="O707" i="5" s="1"/>
  <c r="J691" i="5"/>
  <c r="O691" i="5" s="1"/>
  <c r="J675" i="5"/>
  <c r="O675" i="5" s="1"/>
  <c r="AU675" i="5" s="1"/>
  <c r="J659" i="5"/>
  <c r="O659" i="5" s="1"/>
  <c r="J643" i="5"/>
  <c r="J627" i="5"/>
  <c r="O627" i="5" s="1"/>
  <c r="AU627" i="5" s="1"/>
  <c r="J611" i="5"/>
  <c r="O611" i="5" s="1"/>
  <c r="AU611" i="5" s="1"/>
  <c r="J595" i="5"/>
  <c r="O595" i="5" s="1"/>
  <c r="AU595" i="5" s="1"/>
  <c r="J579" i="5"/>
  <c r="O579" i="5" s="1"/>
  <c r="AU579" i="5" s="1"/>
  <c r="J563" i="5"/>
  <c r="O563" i="5" s="1"/>
  <c r="AU563" i="5" s="1"/>
  <c r="J547" i="5"/>
  <c r="O547" i="5" s="1"/>
  <c r="J531" i="5"/>
  <c r="O531" i="5" s="1"/>
  <c r="AU531" i="5" s="1"/>
  <c r="J515" i="5"/>
  <c r="O515" i="5" s="1"/>
  <c r="AU515" i="5" s="1"/>
  <c r="J499" i="5"/>
  <c r="O499" i="5" s="1"/>
  <c r="AU499" i="5" s="1"/>
  <c r="J483" i="5"/>
  <c r="O483" i="5" s="1"/>
  <c r="J467" i="5"/>
  <c r="O467" i="5" s="1"/>
  <c r="J451" i="5"/>
  <c r="O451" i="5" s="1"/>
  <c r="J435" i="5"/>
  <c r="O435" i="5" s="1"/>
  <c r="AU435" i="5" s="1"/>
  <c r="J419" i="5"/>
  <c r="O419" i="5" s="1"/>
  <c r="J403" i="5"/>
  <c r="O403" i="5" s="1"/>
  <c r="J387" i="5"/>
  <c r="O387" i="5" s="1"/>
  <c r="AU387" i="5" s="1"/>
  <c r="J371" i="5"/>
  <c r="O371" i="5" s="1"/>
  <c r="AU371" i="5" s="1"/>
  <c r="J355" i="5"/>
  <c r="O355" i="5" s="1"/>
  <c r="AU355" i="5" s="1"/>
  <c r="J339" i="5"/>
  <c r="O339" i="5" s="1"/>
  <c r="AU339" i="5" s="1"/>
  <c r="J323" i="5"/>
  <c r="O323" i="5" s="1"/>
  <c r="AU323" i="5" s="1"/>
  <c r="J307" i="5"/>
  <c r="O307" i="5" s="1"/>
  <c r="AU307" i="5" s="1"/>
  <c r="J291" i="5"/>
  <c r="O291" i="5" s="1"/>
  <c r="J275" i="5"/>
  <c r="O275" i="5" s="1"/>
  <c r="AU275" i="5" s="1"/>
  <c r="J259" i="5"/>
  <c r="O259" i="5" s="1"/>
  <c r="AU259" i="5" s="1"/>
  <c r="J243" i="5"/>
  <c r="O243" i="5" s="1"/>
  <c r="J227" i="5"/>
  <c r="O227" i="5" s="1"/>
  <c r="J211" i="5"/>
  <c r="O211" i="5" s="1"/>
  <c r="J195" i="5"/>
  <c r="O195" i="5" s="1"/>
  <c r="J179" i="5"/>
  <c r="O179" i="5" s="1"/>
  <c r="J163" i="5"/>
  <c r="O163" i="5" s="1"/>
  <c r="J147" i="5"/>
  <c r="O147" i="5" s="1"/>
  <c r="J131" i="5"/>
  <c r="O131" i="5" s="1"/>
  <c r="AU131" i="5" s="1"/>
  <c r="J115" i="5"/>
  <c r="O115" i="5" s="1"/>
  <c r="AU115" i="5" s="1"/>
  <c r="J99" i="5"/>
  <c r="O99" i="5" s="1"/>
  <c r="J83" i="5"/>
  <c r="O83" i="5" s="1"/>
  <c r="AU83" i="5" s="1"/>
  <c r="J67" i="5"/>
  <c r="O67" i="5" s="1"/>
  <c r="AU67" i="5" s="1"/>
  <c r="J51" i="5"/>
  <c r="O51" i="5" s="1"/>
  <c r="J35" i="5"/>
  <c r="O35" i="5" s="1"/>
  <c r="AU35" i="5" s="1"/>
  <c r="J19" i="5"/>
  <c r="O19" i="5" s="1"/>
  <c r="AU19" i="5" s="1"/>
  <c r="J3" i="5"/>
  <c r="O3" i="5" s="1"/>
  <c r="J406" i="5"/>
  <c r="O406" i="5" s="1"/>
  <c r="J2295" i="5"/>
  <c r="O2295" i="5" s="1"/>
  <c r="J2214" i="5"/>
  <c r="O2214" i="5" s="1"/>
  <c r="J2102" i="5"/>
  <c r="O2102" i="5" s="1"/>
  <c r="J1990" i="5"/>
  <c r="O1990" i="5" s="1"/>
  <c r="J1894" i="5"/>
  <c r="O1894" i="5" s="1"/>
  <c r="J1750" i="5"/>
  <c r="O1750" i="5" s="1"/>
  <c r="J1590" i="5"/>
  <c r="O1590" i="5" s="1"/>
  <c r="AU1590" i="5" s="1"/>
  <c r="J1478" i="5"/>
  <c r="O1478" i="5" s="1"/>
  <c r="AU1478" i="5" s="1"/>
  <c r="J1334" i="5"/>
  <c r="O1334" i="5" s="1"/>
  <c r="AU1334" i="5" s="1"/>
  <c r="J1173" i="5"/>
  <c r="O1173" i="5" s="1"/>
  <c r="AU1173" i="5" s="1"/>
  <c r="J981" i="5"/>
  <c r="O981" i="5" s="1"/>
  <c r="AU981" i="5" s="1"/>
  <c r="J756" i="5"/>
  <c r="O756" i="5" s="1"/>
  <c r="AU756" i="5" s="1"/>
  <c r="J228" i="5"/>
  <c r="O228" i="5" s="1"/>
  <c r="J2052" i="5"/>
  <c r="O2052" i="5" s="1"/>
  <c r="AU2052" i="5" s="1"/>
  <c r="J1524" i="5"/>
  <c r="O1524" i="5" s="1"/>
  <c r="AU1524" i="5" s="1"/>
  <c r="J562" i="5"/>
  <c r="O562" i="5" s="1"/>
  <c r="J2291" i="5"/>
  <c r="O2291" i="5" s="1"/>
  <c r="J2275" i="5"/>
  <c r="O2275" i="5" s="1"/>
  <c r="J2259" i="5"/>
  <c r="O2259" i="5" s="1"/>
  <c r="J2243" i="5"/>
  <c r="O2243" i="5" s="1"/>
  <c r="J2227" i="5"/>
  <c r="O2227" i="5" s="1"/>
  <c r="J2211" i="5"/>
  <c r="O2211" i="5" s="1"/>
  <c r="J2195" i="5"/>
  <c r="O2195" i="5" s="1"/>
  <c r="AU2195" i="5" s="1"/>
  <c r="J2179" i="5"/>
  <c r="O2179" i="5" s="1"/>
  <c r="AU2179" i="5" s="1"/>
  <c r="J2163" i="5"/>
  <c r="O2163" i="5" s="1"/>
  <c r="AU2163" i="5" s="1"/>
  <c r="J2147" i="5"/>
  <c r="O2147" i="5" s="1"/>
  <c r="AU2147" i="5" s="1"/>
  <c r="J2131" i="5"/>
  <c r="O2131" i="5" s="1"/>
  <c r="AU2131" i="5" s="1"/>
  <c r="J2115" i="5"/>
  <c r="O2115" i="5" s="1"/>
  <c r="AU2115" i="5" s="1"/>
  <c r="J2099" i="5"/>
  <c r="O2099" i="5" s="1"/>
  <c r="J2083" i="5"/>
  <c r="O2083" i="5" s="1"/>
  <c r="AU2083" i="5" s="1"/>
  <c r="J2067" i="5"/>
  <c r="O2067" i="5" s="1"/>
  <c r="AU2067" i="5" s="1"/>
  <c r="J2051" i="5"/>
  <c r="O2051" i="5" s="1"/>
  <c r="J2035" i="5"/>
  <c r="O2035" i="5" s="1"/>
  <c r="J2019" i="5"/>
  <c r="O2019" i="5" s="1"/>
  <c r="J2003" i="5"/>
  <c r="O2003" i="5" s="1"/>
  <c r="J1987" i="5"/>
  <c r="O1987" i="5" s="1"/>
  <c r="J1971" i="5"/>
  <c r="O1971" i="5" s="1"/>
  <c r="AU1971" i="5" s="1"/>
  <c r="J1955" i="5"/>
  <c r="O1955" i="5" s="1"/>
  <c r="J1939" i="5"/>
  <c r="O1939" i="5" s="1"/>
  <c r="AU1939" i="5" s="1"/>
  <c r="J1923" i="5"/>
  <c r="O1923" i="5" s="1"/>
  <c r="AU1923" i="5" s="1"/>
  <c r="J1907" i="5"/>
  <c r="O1907" i="5" s="1"/>
  <c r="J1891" i="5"/>
  <c r="O1891" i="5" s="1"/>
  <c r="AU1891" i="5" s="1"/>
  <c r="J1875" i="5"/>
  <c r="O1875" i="5" s="1"/>
  <c r="AU1875" i="5" s="1"/>
  <c r="J1859" i="5"/>
  <c r="O1859" i="5" s="1"/>
  <c r="AU1859" i="5" s="1"/>
  <c r="J1843" i="5"/>
  <c r="O1843" i="5" s="1"/>
  <c r="AU1843" i="5" s="1"/>
  <c r="J1827" i="5"/>
  <c r="O1827" i="5" s="1"/>
  <c r="AU1827" i="5" s="1"/>
  <c r="J1811" i="5"/>
  <c r="O1811" i="5" s="1"/>
  <c r="J1795" i="5"/>
  <c r="O1795" i="5" s="1"/>
  <c r="J1779" i="5"/>
  <c r="O1779" i="5" s="1"/>
  <c r="J1763" i="5"/>
  <c r="O1763" i="5" s="1"/>
  <c r="J1747" i="5"/>
  <c r="O1747" i="5" s="1"/>
  <c r="J1731" i="5"/>
  <c r="O1731" i="5" s="1"/>
  <c r="J1715" i="5"/>
  <c r="O1715" i="5" s="1"/>
  <c r="J1699" i="5"/>
  <c r="O1699" i="5" s="1"/>
  <c r="J1683" i="5"/>
  <c r="O1683" i="5" s="1"/>
  <c r="AU1683" i="5" s="1"/>
  <c r="J1667" i="5"/>
  <c r="O1667" i="5" s="1"/>
  <c r="AU1667" i="5" s="1"/>
  <c r="J1651" i="5"/>
  <c r="O1651" i="5" s="1"/>
  <c r="AU1651" i="5" s="1"/>
  <c r="J1635" i="5"/>
  <c r="O1635" i="5" s="1"/>
  <c r="AU1635" i="5" s="1"/>
  <c r="J1619" i="5"/>
  <c r="O1619" i="5" s="1"/>
  <c r="AU1619" i="5" s="1"/>
  <c r="J1603" i="5"/>
  <c r="O1603" i="5" s="1"/>
  <c r="AU1603" i="5" s="1"/>
  <c r="J1587" i="5"/>
  <c r="O1587" i="5" s="1"/>
  <c r="J1571" i="5"/>
  <c r="O1571" i="5" s="1"/>
  <c r="AU1571" i="5" s="1"/>
  <c r="J1555" i="5"/>
  <c r="O1555" i="5" s="1"/>
  <c r="J1539" i="5"/>
  <c r="O1539" i="5" s="1"/>
  <c r="J1523" i="5"/>
  <c r="O1523" i="5" s="1"/>
  <c r="J1507" i="5"/>
  <c r="O1507" i="5" s="1"/>
  <c r="J1491" i="5"/>
  <c r="O1491" i="5" s="1"/>
  <c r="J1475" i="5"/>
  <c r="O1475" i="5" s="1"/>
  <c r="J1459" i="5"/>
  <c r="O1459" i="5" s="1"/>
  <c r="J1443" i="5"/>
  <c r="O1443" i="5" s="1"/>
  <c r="J1427" i="5"/>
  <c r="O1427" i="5" s="1"/>
  <c r="AU1427" i="5" s="1"/>
  <c r="J1411" i="5"/>
  <c r="O1411" i="5" s="1"/>
  <c r="AU1411" i="5" s="1"/>
  <c r="J1395" i="5"/>
  <c r="O1395" i="5" s="1"/>
  <c r="AU1395" i="5" s="1"/>
  <c r="J1379" i="5"/>
  <c r="O1379" i="5" s="1"/>
  <c r="AU1379" i="5" s="1"/>
  <c r="J1363" i="5"/>
  <c r="O1363" i="5" s="1"/>
  <c r="AU1363" i="5" s="1"/>
  <c r="J1347" i="5"/>
  <c r="O1347" i="5" s="1"/>
  <c r="AU1347" i="5" s="1"/>
  <c r="J1331" i="5"/>
  <c r="O1331" i="5" s="1"/>
  <c r="AU1331" i="5" s="1"/>
  <c r="J1315" i="5"/>
  <c r="O1315" i="5" s="1"/>
  <c r="AU1315" i="5" s="1"/>
  <c r="J1299" i="5"/>
  <c r="O1299" i="5" s="1"/>
  <c r="AU1299" i="5" s="1"/>
  <c r="J1283" i="5"/>
  <c r="O1283" i="5" s="1"/>
  <c r="J1267" i="5"/>
  <c r="O1267" i="5" s="1"/>
  <c r="J1251" i="5"/>
  <c r="O1251" i="5" s="1"/>
  <c r="J1235" i="5"/>
  <c r="O1235" i="5" s="1"/>
  <c r="J1219" i="5"/>
  <c r="O1219" i="5" s="1"/>
  <c r="J1202" i="5"/>
  <c r="O1202" i="5" s="1"/>
  <c r="J1186" i="5"/>
  <c r="O1186" i="5" s="1"/>
  <c r="J1170" i="5"/>
  <c r="O1170" i="5" s="1"/>
  <c r="AU1170" i="5" s="1"/>
  <c r="J1154" i="5"/>
  <c r="O1154" i="5" s="1"/>
  <c r="AU1154" i="5" s="1"/>
  <c r="J1138" i="5"/>
  <c r="O1138" i="5" s="1"/>
  <c r="J1122" i="5"/>
  <c r="O1122" i="5" s="1"/>
  <c r="AU1122" i="5" s="1"/>
  <c r="J1106" i="5"/>
  <c r="O1106" i="5" s="1"/>
  <c r="AU1106" i="5" s="1"/>
  <c r="J1090" i="5"/>
  <c r="O1090" i="5" s="1"/>
  <c r="AU1090" i="5" s="1"/>
  <c r="J1074" i="5"/>
  <c r="O1074" i="5" s="1"/>
  <c r="J1058" i="5"/>
  <c r="O1058" i="5" s="1"/>
  <c r="AU1058" i="5" s="1"/>
  <c r="J1042" i="5"/>
  <c r="O1042" i="5" s="1"/>
  <c r="AU1042" i="5" s="1"/>
  <c r="J1026" i="5"/>
  <c r="O1026" i="5" s="1"/>
  <c r="J1010" i="5"/>
  <c r="O1010" i="5" s="1"/>
  <c r="AU1010" i="5" s="1"/>
  <c r="J994" i="5"/>
  <c r="O994" i="5" s="1"/>
  <c r="J978" i="5"/>
  <c r="O978" i="5" s="1"/>
  <c r="J962" i="5"/>
  <c r="O962" i="5" s="1"/>
  <c r="J946" i="5"/>
  <c r="O946" i="5" s="1"/>
  <c r="J930" i="5"/>
  <c r="O930" i="5" s="1"/>
  <c r="J914" i="5"/>
  <c r="O914" i="5" s="1"/>
  <c r="AU914" i="5" s="1"/>
  <c r="J898" i="5"/>
  <c r="O898" i="5" s="1"/>
  <c r="AU898" i="5" s="1"/>
  <c r="J882" i="5"/>
  <c r="O882" i="5" s="1"/>
  <c r="AU882" i="5" s="1"/>
  <c r="J866" i="5"/>
  <c r="O866" i="5" s="1"/>
  <c r="AU866" i="5" s="1"/>
  <c r="J850" i="5"/>
  <c r="O850" i="5" s="1"/>
  <c r="AU850" i="5" s="1"/>
  <c r="J834" i="5"/>
  <c r="O834" i="5" s="1"/>
  <c r="AU834" i="5" s="1"/>
  <c r="J817" i="5"/>
  <c r="O817" i="5" s="1"/>
  <c r="AU817" i="5" s="1"/>
  <c r="J801" i="5"/>
  <c r="O801" i="5" s="1"/>
  <c r="AU801" i="5" s="1"/>
  <c r="J785" i="5"/>
  <c r="O785" i="5" s="1"/>
  <c r="AU785" i="5" s="1"/>
  <c r="J769" i="5"/>
  <c r="O769" i="5" s="1"/>
  <c r="J753" i="5"/>
  <c r="O753" i="5" s="1"/>
  <c r="J737" i="5"/>
  <c r="O737" i="5" s="1"/>
  <c r="J721" i="5"/>
  <c r="O721" i="5" s="1"/>
  <c r="J705" i="5"/>
  <c r="O705" i="5" s="1"/>
  <c r="J689" i="5"/>
  <c r="O689" i="5" s="1"/>
  <c r="J673" i="5"/>
  <c r="O673" i="5" s="1"/>
  <c r="J657" i="5"/>
  <c r="O657" i="5" s="1"/>
  <c r="AU657" i="5" s="1"/>
  <c r="J641" i="5"/>
  <c r="O641" i="5" s="1"/>
  <c r="AU641" i="5" s="1"/>
  <c r="J625" i="5"/>
  <c r="O625" i="5" s="1"/>
  <c r="AU625" i="5" s="1"/>
  <c r="J609" i="5"/>
  <c r="O609" i="5" s="1"/>
  <c r="AU609" i="5" s="1"/>
  <c r="J593" i="5"/>
  <c r="O593" i="5" s="1"/>
  <c r="AU593" i="5" s="1"/>
  <c r="J577" i="5"/>
  <c r="O577" i="5" s="1"/>
  <c r="AU577" i="5" s="1"/>
  <c r="J561" i="5"/>
  <c r="O561" i="5" s="1"/>
  <c r="J545" i="5"/>
  <c r="O545" i="5" s="1"/>
  <c r="AU545" i="5" s="1"/>
  <c r="J529" i="5"/>
  <c r="O529" i="5" s="1"/>
  <c r="AU529" i="5" s="1"/>
  <c r="J513" i="5"/>
  <c r="O513" i="5" s="1"/>
  <c r="J497" i="5"/>
  <c r="O497" i="5" s="1"/>
  <c r="J481" i="5"/>
  <c r="O481" i="5" s="1"/>
  <c r="J465" i="5"/>
  <c r="O465" i="5" s="1"/>
  <c r="J449" i="5"/>
  <c r="O449" i="5" s="1"/>
  <c r="J433" i="5"/>
  <c r="O433" i="5" s="1"/>
  <c r="J417" i="5"/>
  <c r="O417" i="5" s="1"/>
  <c r="J401" i="5"/>
  <c r="O401" i="5" s="1"/>
  <c r="AU401" i="5" s="1"/>
  <c r="J385" i="5"/>
  <c r="O385" i="5" s="1"/>
  <c r="AU385" i="5" s="1"/>
  <c r="J369" i="5"/>
  <c r="O369" i="5" s="1"/>
  <c r="J353" i="5"/>
  <c r="O353" i="5" s="1"/>
  <c r="AU353" i="5" s="1"/>
  <c r="J337" i="5"/>
  <c r="O337" i="5" s="1"/>
  <c r="AU337" i="5" s="1"/>
  <c r="J321" i="5"/>
  <c r="O321" i="5" s="1"/>
  <c r="AU321" i="5" s="1"/>
  <c r="J305" i="5"/>
  <c r="O305" i="5" s="1"/>
  <c r="AU305" i="5" s="1"/>
  <c r="J289" i="5"/>
  <c r="O289" i="5" s="1"/>
  <c r="AU289" i="5" s="1"/>
  <c r="J273" i="5"/>
  <c r="O273" i="5" s="1"/>
  <c r="AU273" i="5" s="1"/>
  <c r="J257" i="5"/>
  <c r="O257" i="5" s="1"/>
  <c r="J241" i="5"/>
  <c r="O241" i="5" s="1"/>
  <c r="J225" i="5"/>
  <c r="O225" i="5" s="1"/>
  <c r="J209" i="5"/>
  <c r="O209" i="5" s="1"/>
  <c r="J193" i="5"/>
  <c r="O193" i="5" s="1"/>
  <c r="J177" i="5"/>
  <c r="O177" i="5" s="1"/>
  <c r="J161" i="5"/>
  <c r="O161" i="5" s="1"/>
  <c r="J145" i="5"/>
  <c r="O145" i="5" s="1"/>
  <c r="AU145" i="5" s="1"/>
  <c r="J129" i="5"/>
  <c r="O129" i="5" s="1"/>
  <c r="AU129" i="5" s="1"/>
  <c r="J113" i="5"/>
  <c r="O113" i="5" s="1"/>
  <c r="J97" i="5"/>
  <c r="O97" i="5" s="1"/>
  <c r="AU97" i="5" s="1"/>
  <c r="J81" i="5"/>
  <c r="O81" i="5" s="1"/>
  <c r="AU81" i="5" s="1"/>
  <c r="J65" i="5"/>
  <c r="O65" i="5" s="1"/>
  <c r="AU65" i="5" s="1"/>
  <c r="J49" i="5"/>
  <c r="O49" i="5" s="1"/>
  <c r="J33" i="5"/>
  <c r="O33" i="5" s="1"/>
  <c r="AU33" i="5" s="1"/>
  <c r="J17" i="5"/>
  <c r="O17" i="5" s="1"/>
  <c r="AU17" i="5" s="1"/>
  <c r="J2216" i="5"/>
  <c r="O2216" i="5" s="1"/>
  <c r="J2104" i="5"/>
  <c r="O2104" i="5" s="1"/>
  <c r="J1944" i="5"/>
  <c r="O1944" i="5" s="1"/>
  <c r="J1800" i="5"/>
  <c r="O1800" i="5" s="1"/>
  <c r="J1672" i="5"/>
  <c r="O1672" i="5" s="1"/>
  <c r="J1512" i="5"/>
  <c r="O1512" i="5" s="1"/>
  <c r="J1336" i="5"/>
  <c r="O1336" i="5" s="1"/>
  <c r="J1111" i="5"/>
  <c r="O1111" i="5" s="1"/>
  <c r="AU1111" i="5" s="1"/>
  <c r="J903" i="5"/>
  <c r="O903" i="5" s="1"/>
  <c r="AU903" i="5" s="1"/>
  <c r="J710" i="5"/>
  <c r="O710" i="5" s="1"/>
  <c r="AU710" i="5" s="1"/>
  <c r="J486" i="5"/>
  <c r="O486" i="5" s="1"/>
  <c r="AU486" i="5" s="1"/>
  <c r="J278" i="5"/>
  <c r="O278" i="5" s="1"/>
  <c r="AU278" i="5" s="1"/>
  <c r="J70" i="5"/>
  <c r="O70" i="5" s="1"/>
  <c r="AU70" i="5" s="1"/>
  <c r="J2246" i="5"/>
  <c r="O2246" i="5" s="1"/>
  <c r="J2054" i="5"/>
  <c r="O2054" i="5" s="1"/>
  <c r="AU2054" i="5" s="1"/>
  <c r="J1814" i="5"/>
  <c r="O1814" i="5" s="1"/>
  <c r="AU1814" i="5" s="1"/>
  <c r="J1670" i="5"/>
  <c r="O1670" i="5" s="1"/>
  <c r="J1526" i="5"/>
  <c r="O1526" i="5" s="1"/>
  <c r="J1430" i="5"/>
  <c r="O1430" i="5" s="1"/>
  <c r="J1286" i="5"/>
  <c r="O1286" i="5" s="1"/>
  <c r="J1157" i="5"/>
  <c r="O1157" i="5" s="1"/>
  <c r="AU1157" i="5" s="1"/>
  <c r="J1013" i="5"/>
  <c r="O1013" i="5" s="1"/>
  <c r="J820" i="5"/>
  <c r="O820" i="5" s="1"/>
  <c r="J580" i="5"/>
  <c r="O580" i="5" s="1"/>
  <c r="AU580" i="5" s="1"/>
  <c r="J132" i="5"/>
  <c r="O132" i="5" s="1"/>
  <c r="AU132" i="5" s="1"/>
  <c r="J2260" i="5"/>
  <c r="O2260" i="5" s="1"/>
  <c r="AU2260" i="5" s="1"/>
  <c r="J2180" i="5"/>
  <c r="O2180" i="5" s="1"/>
  <c r="AU2180" i="5" s="1"/>
  <c r="J2020" i="5"/>
  <c r="O2020" i="5" s="1"/>
  <c r="AU2020" i="5" s="1"/>
  <c r="J1892" i="5"/>
  <c r="O1892" i="5" s="1"/>
  <c r="AU1892" i="5" s="1"/>
  <c r="J1860" i="5"/>
  <c r="O1860" i="5" s="1"/>
  <c r="AU1860" i="5" s="1"/>
  <c r="J1764" i="5"/>
  <c r="O1764" i="5" s="1"/>
  <c r="AU1764" i="5" s="1"/>
  <c r="J1668" i="5"/>
  <c r="O1668" i="5" s="1"/>
  <c r="AU1668" i="5" s="1"/>
  <c r="J1604" i="5"/>
  <c r="O1604" i="5" s="1"/>
  <c r="AU1604" i="5" s="1"/>
  <c r="J1492" i="5"/>
  <c r="O1492" i="5" s="1"/>
  <c r="J1396" i="5"/>
  <c r="O1396" i="5" s="1"/>
  <c r="J1332" i="5"/>
  <c r="O1332" i="5" s="1"/>
  <c r="J1252" i="5"/>
  <c r="O1252" i="5" s="1"/>
  <c r="J1171" i="5"/>
  <c r="O1171" i="5" s="1"/>
  <c r="J1075" i="5"/>
  <c r="O1075" i="5" s="1"/>
  <c r="J1027" i="5"/>
  <c r="O1027" i="5" s="1"/>
  <c r="AU1027" i="5" s="1"/>
  <c r="J963" i="5"/>
  <c r="O963" i="5" s="1"/>
  <c r="AU963" i="5" s="1"/>
  <c r="J867" i="5"/>
  <c r="O867" i="5" s="1"/>
  <c r="J802" i="5"/>
  <c r="O802" i="5" s="1"/>
  <c r="AU802" i="5" s="1"/>
  <c r="J754" i="5"/>
  <c r="O754" i="5" s="1"/>
  <c r="AU754" i="5" s="1"/>
  <c r="J658" i="5"/>
  <c r="O658" i="5" s="1"/>
  <c r="AU658" i="5" s="1"/>
  <c r="J610" i="5"/>
  <c r="O610" i="5" s="1"/>
  <c r="AU610" i="5" s="1"/>
  <c r="J530" i="5"/>
  <c r="O530" i="5" s="1"/>
  <c r="AU530" i="5" s="1"/>
  <c r="J466" i="5"/>
  <c r="O466" i="5" s="1"/>
  <c r="J402" i="5"/>
  <c r="O402" i="5" s="1"/>
  <c r="J290" i="5"/>
  <c r="O290" i="5" s="1"/>
  <c r="J242" i="5"/>
  <c r="O242" i="5" s="1"/>
  <c r="J178" i="5"/>
  <c r="O178" i="5" s="1"/>
  <c r="J130" i="5"/>
  <c r="O130" i="5" s="1"/>
  <c r="J34" i="5"/>
  <c r="O34" i="5" s="1"/>
  <c r="J1009" i="5"/>
  <c r="O1009" i="5" s="1"/>
  <c r="J2232" i="5"/>
  <c r="O2232" i="5" s="1"/>
  <c r="AU2232" i="5" s="1"/>
  <c r="J2088" i="5"/>
  <c r="O2088" i="5" s="1"/>
  <c r="AU2088" i="5" s="1"/>
  <c r="J1960" i="5"/>
  <c r="O1960" i="5" s="1"/>
  <c r="AU1960" i="5" s="1"/>
  <c r="J1832" i="5"/>
  <c r="O1832" i="5" s="1"/>
  <c r="AU1832" i="5" s="1"/>
  <c r="J1688" i="5"/>
  <c r="O1688" i="5" s="1"/>
  <c r="AU1688" i="5" s="1"/>
  <c r="J1496" i="5"/>
  <c r="O1496" i="5" s="1"/>
  <c r="AU1496" i="5" s="1"/>
  <c r="J1304" i="5"/>
  <c r="O1304" i="5" s="1"/>
  <c r="J1159" i="5"/>
  <c r="O1159" i="5" s="1"/>
  <c r="AU1159" i="5" s="1"/>
  <c r="J983" i="5"/>
  <c r="O983" i="5" s="1"/>
  <c r="J806" i="5"/>
  <c r="O806" i="5" s="1"/>
  <c r="J598" i="5"/>
  <c r="O598" i="5" s="1"/>
  <c r="J390" i="5"/>
  <c r="O390" i="5" s="1"/>
  <c r="J166" i="5"/>
  <c r="O166" i="5" s="1"/>
  <c r="J2150" i="5"/>
  <c r="O2150" i="5" s="1"/>
  <c r="J1942" i="5"/>
  <c r="O1942" i="5" s="1"/>
  <c r="J1798" i="5"/>
  <c r="O1798" i="5" s="1"/>
  <c r="J1638" i="5"/>
  <c r="O1638" i="5" s="1"/>
  <c r="AU1638" i="5" s="1"/>
  <c r="J1542" i="5"/>
  <c r="O1542" i="5" s="1"/>
  <c r="AU1542" i="5" s="1"/>
  <c r="J1414" i="5"/>
  <c r="O1414" i="5" s="1"/>
  <c r="J1270" i="5"/>
  <c r="O1270" i="5" s="1"/>
  <c r="AU1270" i="5" s="1"/>
  <c r="J1109" i="5"/>
  <c r="O1109" i="5" s="1"/>
  <c r="AU1109" i="5" s="1"/>
  <c r="J917" i="5"/>
  <c r="O917" i="5" s="1"/>
  <c r="AU917" i="5" s="1"/>
  <c r="J692" i="5"/>
  <c r="O692" i="5" s="1"/>
  <c r="J164" i="5"/>
  <c r="O164" i="5" s="1"/>
  <c r="AU164" i="5" s="1"/>
  <c r="J2164" i="5"/>
  <c r="O2164" i="5" s="1"/>
  <c r="AU2164" i="5" s="1"/>
  <c r="J2036" i="5"/>
  <c r="O2036" i="5" s="1"/>
  <c r="J1940" i="5"/>
  <c r="O1940" i="5" s="1"/>
  <c r="J1828" i="5"/>
  <c r="O1828" i="5" s="1"/>
  <c r="J1732" i="5"/>
  <c r="O1732" i="5" s="1"/>
  <c r="J1652" i="5"/>
  <c r="O1652" i="5" s="1"/>
  <c r="J1556" i="5"/>
  <c r="O1556" i="5" s="1"/>
  <c r="J1476" i="5"/>
  <c r="O1476" i="5" s="1"/>
  <c r="J1412" i="5"/>
  <c r="O1412" i="5" s="1"/>
  <c r="AU1412" i="5" s="1"/>
  <c r="J1348" i="5"/>
  <c r="O1348" i="5" s="1"/>
  <c r="AU1348" i="5" s="1"/>
  <c r="J1268" i="5"/>
  <c r="O1268" i="5" s="1"/>
  <c r="J1187" i="5"/>
  <c r="O1187" i="5" s="1"/>
  <c r="AU1187" i="5" s="1"/>
  <c r="J1123" i="5"/>
  <c r="O1123" i="5" s="1"/>
  <c r="AU1123" i="5" s="1"/>
  <c r="J1059" i="5"/>
  <c r="O1059" i="5" s="1"/>
  <c r="AU1059" i="5" s="1"/>
  <c r="J995" i="5"/>
  <c r="O995" i="5" s="1"/>
  <c r="J931" i="5"/>
  <c r="O931" i="5" s="1"/>
  <c r="AU931" i="5" s="1"/>
  <c r="J883" i="5"/>
  <c r="O883" i="5" s="1"/>
  <c r="AU883" i="5" s="1"/>
  <c r="J818" i="5"/>
  <c r="O818" i="5" s="1"/>
  <c r="J738" i="5"/>
  <c r="O738" i="5" s="1"/>
  <c r="AU738" i="5" s="1"/>
  <c r="J674" i="5"/>
  <c r="O674" i="5" s="1"/>
  <c r="J594" i="5"/>
  <c r="O594" i="5" s="1"/>
  <c r="J482" i="5"/>
  <c r="O482" i="5" s="1"/>
  <c r="J418" i="5"/>
  <c r="O418" i="5" s="1"/>
  <c r="AU418" i="5" s="1"/>
  <c r="J322" i="5"/>
  <c r="O322" i="5" s="1"/>
  <c r="J274" i="5"/>
  <c r="O274" i="5" s="1"/>
  <c r="AU274" i="5" s="1"/>
  <c r="J194" i="5"/>
  <c r="J146" i="5"/>
  <c r="O146" i="5" s="1"/>
  <c r="AU146" i="5" s="1"/>
  <c r="J50" i="5"/>
  <c r="O50" i="5" s="1"/>
  <c r="AU50" i="5" s="1"/>
  <c r="J2210" i="5"/>
  <c r="O2210" i="5" s="1"/>
  <c r="AU2210" i="5" s="1"/>
  <c r="J2114" i="5"/>
  <c r="O2114" i="5" s="1"/>
  <c r="AU2114" i="5" s="1"/>
  <c r="J2034" i="5"/>
  <c r="O2034" i="5" s="1"/>
  <c r="J1922" i="5"/>
  <c r="O1922" i="5" s="1"/>
  <c r="AU1922" i="5" s="1"/>
  <c r="J1826" i="5"/>
  <c r="O1826" i="5" s="1"/>
  <c r="AU1826" i="5" s="1"/>
  <c r="J1746" i="5"/>
  <c r="O1746" i="5" s="1"/>
  <c r="AU1746" i="5" s="1"/>
  <c r="J1602" i="5"/>
  <c r="O1602" i="5" s="1"/>
  <c r="J1474" i="5"/>
  <c r="O1474" i="5" s="1"/>
  <c r="J1346" i="5"/>
  <c r="O1346" i="5" s="1"/>
  <c r="J1201" i="5"/>
  <c r="O1201" i="5" s="1"/>
  <c r="J1073" i="5"/>
  <c r="O1073" i="5" s="1"/>
  <c r="J977" i="5"/>
  <c r="O977" i="5" s="1"/>
  <c r="J913" i="5"/>
  <c r="O913" i="5" s="1"/>
  <c r="AU913" i="5" s="1"/>
  <c r="J865" i="5"/>
  <c r="O865" i="5" s="1"/>
  <c r="AU865" i="5" s="1"/>
  <c r="J816" i="5"/>
  <c r="O816" i="5" s="1"/>
  <c r="AU816" i="5" s="1"/>
  <c r="J768" i="5"/>
  <c r="O768" i="5" s="1"/>
  <c r="AU768" i="5" s="1"/>
  <c r="J688" i="5"/>
  <c r="O688" i="5" s="1"/>
  <c r="J656" i="5"/>
  <c r="O656" i="5" s="1"/>
  <c r="AU656" i="5" s="1"/>
  <c r="J608" i="5"/>
  <c r="O608" i="5" s="1"/>
  <c r="J560" i="5"/>
  <c r="O560" i="5" s="1"/>
  <c r="AU560" i="5" s="1"/>
  <c r="J512" i="5"/>
  <c r="O512" i="5" s="1"/>
  <c r="AU512" i="5" s="1"/>
  <c r="J496" i="5"/>
  <c r="O496" i="5" s="1"/>
  <c r="J448" i="5"/>
  <c r="O448" i="5" s="1"/>
  <c r="J400" i="5"/>
  <c r="O400" i="5" s="1"/>
  <c r="J352" i="5"/>
  <c r="O352" i="5" s="1"/>
  <c r="J304" i="5"/>
  <c r="O304" i="5" s="1"/>
  <c r="J256" i="5"/>
  <c r="O256" i="5" s="1"/>
  <c r="J224" i="5"/>
  <c r="O224" i="5" s="1"/>
  <c r="J176" i="5"/>
  <c r="O176" i="5" s="1"/>
  <c r="AU176" i="5" s="1"/>
  <c r="J112" i="5"/>
  <c r="O112" i="5" s="1"/>
  <c r="AU112" i="5" s="1"/>
  <c r="J64" i="5"/>
  <c r="O64" i="5" s="1"/>
  <c r="J16" i="5"/>
  <c r="O16" i="5" s="1"/>
  <c r="AU16" i="5" s="1"/>
  <c r="J2161" i="5"/>
  <c r="O2161" i="5" s="1"/>
  <c r="AU2161" i="5" s="1"/>
  <c r="J2033" i="5"/>
  <c r="O2033" i="5" s="1"/>
  <c r="AU2033" i="5" s="1"/>
  <c r="J1745" i="5"/>
  <c r="O1745" i="5" s="1"/>
  <c r="AU1745" i="5" s="1"/>
  <c r="J671" i="5"/>
  <c r="O671" i="5" s="1"/>
  <c r="AU671" i="5" s="1"/>
  <c r="J1368" i="5"/>
  <c r="O1368" i="5" s="1"/>
  <c r="AU1368" i="5" s="1"/>
  <c r="J416" i="5"/>
  <c r="O416" i="5" s="1"/>
  <c r="J2193" i="5"/>
  <c r="O2193" i="5" s="1"/>
  <c r="J2065" i="5"/>
  <c r="O2065" i="5" s="1"/>
  <c r="J1953" i="5"/>
  <c r="O1953" i="5" s="1"/>
  <c r="J1841" i="5"/>
  <c r="O1841" i="5" s="1"/>
  <c r="J1729" i="5"/>
  <c r="O1729" i="5" s="1"/>
  <c r="J1617" i="5"/>
  <c r="O1617" i="5" s="1"/>
  <c r="J1521" i="5"/>
  <c r="O1521" i="5" s="1"/>
  <c r="AU1521" i="5" s="1"/>
  <c r="J1425" i="5"/>
  <c r="O1425" i="5" s="1"/>
  <c r="AU1425" i="5" s="1"/>
  <c r="J1345" i="5"/>
  <c r="O1345" i="5" s="1"/>
  <c r="J1265" i="5"/>
  <c r="O1265" i="5" s="1"/>
  <c r="AU1265" i="5" s="1"/>
  <c r="J1152" i="5"/>
  <c r="O1152" i="5" s="1"/>
  <c r="AU1152" i="5" s="1"/>
  <c r="J1072" i="5"/>
  <c r="O1072" i="5" s="1"/>
  <c r="AU1072" i="5" s="1"/>
  <c r="J1024" i="5"/>
  <c r="O1024" i="5" s="1"/>
  <c r="J944" i="5"/>
  <c r="O944" i="5" s="1"/>
  <c r="AU944" i="5" s="1"/>
  <c r="J864" i="5"/>
  <c r="O864" i="5" s="1"/>
  <c r="AU864" i="5" s="1"/>
  <c r="J815" i="5"/>
  <c r="O815" i="5" s="1"/>
  <c r="J799" i="5"/>
  <c r="O799" i="5" s="1"/>
  <c r="J783" i="5"/>
  <c r="O783" i="5" s="1"/>
  <c r="J735" i="5"/>
  <c r="O735" i="5" s="1"/>
  <c r="J719" i="5"/>
  <c r="O719" i="5" s="1"/>
  <c r="J703" i="5"/>
  <c r="O703" i="5" s="1"/>
  <c r="J687" i="5"/>
  <c r="O687" i="5" s="1"/>
  <c r="J655" i="5"/>
  <c r="O655" i="5" s="1"/>
  <c r="AU655" i="5" s="1"/>
  <c r="J639" i="5"/>
  <c r="O639" i="5" s="1"/>
  <c r="AU639" i="5" s="1"/>
  <c r="J623" i="5"/>
  <c r="O623" i="5" s="1"/>
  <c r="AU623" i="5" s="1"/>
  <c r="J607" i="5"/>
  <c r="O607" i="5" s="1"/>
  <c r="AU607" i="5" s="1"/>
  <c r="J591" i="5"/>
  <c r="O591" i="5" s="1"/>
  <c r="AU591" i="5" s="1"/>
  <c r="J575" i="5"/>
  <c r="O575" i="5" s="1"/>
  <c r="AU575" i="5" s="1"/>
  <c r="J559" i="5"/>
  <c r="O559" i="5" s="1"/>
  <c r="AU559" i="5" s="1"/>
  <c r="J543" i="5"/>
  <c r="O543" i="5" s="1"/>
  <c r="AU543" i="5" s="1"/>
  <c r="J527" i="5"/>
  <c r="O527" i="5" s="1"/>
  <c r="J511" i="5"/>
  <c r="O511" i="5" s="1"/>
  <c r="J495" i="5"/>
  <c r="O495" i="5" s="1"/>
  <c r="J479" i="5"/>
  <c r="O479" i="5" s="1"/>
  <c r="J463" i="5"/>
  <c r="O463" i="5" s="1"/>
  <c r="J447" i="5"/>
  <c r="O447" i="5" s="1"/>
  <c r="J431" i="5"/>
  <c r="O431" i="5" s="1"/>
  <c r="J415" i="5"/>
  <c r="O415" i="5" s="1"/>
  <c r="J399" i="5"/>
  <c r="O399" i="5" s="1"/>
  <c r="AU399" i="5" s="1"/>
  <c r="J383" i="5"/>
  <c r="O383" i="5" s="1"/>
  <c r="AU383" i="5" s="1"/>
  <c r="J367" i="5"/>
  <c r="O367" i="5" s="1"/>
  <c r="AU367" i="5" s="1"/>
  <c r="J351" i="5"/>
  <c r="O351" i="5" s="1"/>
  <c r="AU351" i="5" s="1"/>
  <c r="J335" i="5"/>
  <c r="O335" i="5" s="1"/>
  <c r="AU335" i="5" s="1"/>
  <c r="J319" i="5"/>
  <c r="O319" i="5" s="1"/>
  <c r="AU319" i="5" s="1"/>
  <c r="J303" i="5"/>
  <c r="O303" i="5" s="1"/>
  <c r="J287" i="5"/>
  <c r="O287" i="5" s="1"/>
  <c r="AU287" i="5" s="1"/>
  <c r="J271" i="5"/>
  <c r="O271" i="5" s="1"/>
  <c r="J255" i="5"/>
  <c r="O255" i="5" s="1"/>
  <c r="J239" i="5"/>
  <c r="O239" i="5" s="1"/>
  <c r="J223" i="5"/>
  <c r="O223" i="5" s="1"/>
  <c r="J207" i="5"/>
  <c r="O207" i="5" s="1"/>
  <c r="J191" i="5"/>
  <c r="O191" i="5" s="1"/>
  <c r="J175" i="5"/>
  <c r="O175" i="5" s="1"/>
  <c r="J159" i="5"/>
  <c r="O159" i="5" s="1"/>
  <c r="J143" i="5"/>
  <c r="O143" i="5" s="1"/>
  <c r="AU143" i="5" s="1"/>
  <c r="J127" i="5"/>
  <c r="O127" i="5" s="1"/>
  <c r="AU127" i="5" s="1"/>
  <c r="J111" i="5"/>
  <c r="O111" i="5" s="1"/>
  <c r="AU111" i="5" s="1"/>
  <c r="J95" i="5"/>
  <c r="O95" i="5" s="1"/>
  <c r="AU95" i="5" s="1"/>
  <c r="J79" i="5"/>
  <c r="O79" i="5" s="1"/>
  <c r="AU79" i="5" s="1"/>
  <c r="J63" i="5"/>
  <c r="O63" i="5" s="1"/>
  <c r="AU63" i="5" s="1"/>
  <c r="J47" i="5"/>
  <c r="O47" i="5" s="1"/>
  <c r="J31" i="5"/>
  <c r="O31" i="5" s="1"/>
  <c r="AU31" i="5" s="1"/>
  <c r="J15" i="5"/>
  <c r="O15" i="5" s="1"/>
  <c r="AU15" i="5" s="1"/>
  <c r="J2288" i="5"/>
  <c r="O2288" i="5" s="1"/>
  <c r="J2272" i="5"/>
  <c r="O2272" i="5" s="1"/>
  <c r="J2256" i="5"/>
  <c r="O2256" i="5" s="1"/>
  <c r="J2240" i="5"/>
  <c r="O2240" i="5" s="1"/>
  <c r="J2224" i="5"/>
  <c r="O2224" i="5" s="1"/>
  <c r="J2208" i="5"/>
  <c r="O2208" i="5" s="1"/>
  <c r="J2192" i="5"/>
  <c r="O2192" i="5" s="1"/>
  <c r="J2176" i="5"/>
  <c r="O2176" i="5" s="1"/>
  <c r="AU2176" i="5" s="1"/>
  <c r="J2160" i="5"/>
  <c r="O2160" i="5" s="1"/>
  <c r="AU2160" i="5" s="1"/>
  <c r="J2144" i="5"/>
  <c r="O2144" i="5" s="1"/>
  <c r="AU2144" i="5" s="1"/>
  <c r="J2128" i="5"/>
  <c r="O2128" i="5" s="1"/>
  <c r="AU2128" i="5" s="1"/>
  <c r="J2112" i="5"/>
  <c r="O2112" i="5" s="1"/>
  <c r="AU2112" i="5" s="1"/>
  <c r="J2096" i="5"/>
  <c r="O2096" i="5" s="1"/>
  <c r="AU2096" i="5" s="1"/>
  <c r="J2080" i="5"/>
  <c r="O2080" i="5" s="1"/>
  <c r="J2064" i="5"/>
  <c r="O2064" i="5" s="1"/>
  <c r="AU2064" i="5" s="1"/>
  <c r="J2048" i="5"/>
  <c r="O2048" i="5" s="1"/>
  <c r="AU2048" i="5" s="1"/>
  <c r="J2032" i="5"/>
  <c r="O2032" i="5" s="1"/>
  <c r="AU2032" i="5" s="1"/>
  <c r="J2016" i="5"/>
  <c r="O2016" i="5" s="1"/>
  <c r="J2000" i="5"/>
  <c r="O2000" i="5" s="1"/>
  <c r="J1984" i="5"/>
  <c r="O1984" i="5" s="1"/>
  <c r="J1968" i="5"/>
  <c r="O1968" i="5" s="1"/>
  <c r="J1952" i="5"/>
  <c r="O1952" i="5" s="1"/>
  <c r="J1936" i="5"/>
  <c r="O1936" i="5" s="1"/>
  <c r="J1920" i="5"/>
  <c r="O1920" i="5" s="1"/>
  <c r="AU1920" i="5" s="1"/>
  <c r="J1904" i="5"/>
  <c r="O1904" i="5" s="1"/>
  <c r="AU1904" i="5" s="1"/>
  <c r="J1888" i="5"/>
  <c r="O1888" i="5" s="1"/>
  <c r="J1872" i="5"/>
  <c r="O1872" i="5" s="1"/>
  <c r="AU1872" i="5" s="1"/>
  <c r="J1856" i="5"/>
  <c r="O1856" i="5" s="1"/>
  <c r="AU1856" i="5" s="1"/>
  <c r="J1840" i="5"/>
  <c r="O1840" i="5" s="1"/>
  <c r="AU1840" i="5" s="1"/>
  <c r="J1824" i="5"/>
  <c r="O1824" i="5" s="1"/>
  <c r="J1808" i="5"/>
  <c r="O1808" i="5" s="1"/>
  <c r="AU1808" i="5" s="1"/>
  <c r="J1792" i="5"/>
  <c r="O1792" i="5" s="1"/>
  <c r="AU1792" i="5" s="1"/>
  <c r="J1776" i="5"/>
  <c r="O1776" i="5" s="1"/>
  <c r="J1760" i="5"/>
  <c r="O1760" i="5" s="1"/>
  <c r="J1744" i="5"/>
  <c r="O1744" i="5" s="1"/>
  <c r="J1728" i="5"/>
  <c r="O1728" i="5" s="1"/>
  <c r="J1712" i="5"/>
  <c r="O1712" i="5" s="1"/>
  <c r="J1696" i="5"/>
  <c r="O1696" i="5" s="1"/>
  <c r="J1680" i="5"/>
  <c r="O1680" i="5" s="1"/>
  <c r="J1664" i="5"/>
  <c r="O1664" i="5" s="1"/>
  <c r="AU1664" i="5" s="1"/>
  <c r="J1648" i="5"/>
  <c r="O1648" i="5" s="1"/>
  <c r="AU1648" i="5" s="1"/>
  <c r="J1632" i="5"/>
  <c r="O1632" i="5" s="1"/>
  <c r="J1616" i="5"/>
  <c r="O1616" i="5" s="1"/>
  <c r="AU1616" i="5" s="1"/>
  <c r="J1600" i="5"/>
  <c r="O1600" i="5" s="1"/>
  <c r="AU1600" i="5" s="1"/>
  <c r="J1584" i="5"/>
  <c r="O1584" i="5" s="1"/>
  <c r="AU1584" i="5" s="1"/>
  <c r="J1568" i="5"/>
  <c r="O1568" i="5" s="1"/>
  <c r="J1552" i="5"/>
  <c r="O1552" i="5" s="1"/>
  <c r="AU1552" i="5" s="1"/>
  <c r="J1536" i="5"/>
  <c r="O1536" i="5" s="1"/>
  <c r="AU1536" i="5" s="1"/>
  <c r="J1520" i="5"/>
  <c r="O1520" i="5" s="1"/>
  <c r="J1504" i="5"/>
  <c r="O1504" i="5" s="1"/>
  <c r="J1488" i="5"/>
  <c r="O1488" i="5" s="1"/>
  <c r="J1472" i="5"/>
  <c r="O1472" i="5" s="1"/>
  <c r="J1456" i="5"/>
  <c r="O1456" i="5" s="1"/>
  <c r="J1440" i="5"/>
  <c r="O1440" i="5" s="1"/>
  <c r="J1424" i="5"/>
  <c r="O1424" i="5" s="1"/>
  <c r="J1408" i="5"/>
  <c r="O1408" i="5" s="1"/>
  <c r="AU1408" i="5" s="1"/>
  <c r="J1392" i="5"/>
  <c r="O1392" i="5" s="1"/>
  <c r="AU1392" i="5" s="1"/>
  <c r="J1376" i="5"/>
  <c r="O1376" i="5" s="1"/>
  <c r="J1360" i="5"/>
  <c r="O1360" i="5" s="1"/>
  <c r="AU1360" i="5" s="1"/>
  <c r="J1344" i="5"/>
  <c r="O1344" i="5" s="1"/>
  <c r="AU1344" i="5" s="1"/>
  <c r="J1328" i="5"/>
  <c r="O1328" i="5" s="1"/>
  <c r="AU1328" i="5" s="1"/>
  <c r="J1312" i="5"/>
  <c r="O1312" i="5" s="1"/>
  <c r="AU1312" i="5" s="1"/>
  <c r="J1296" i="5"/>
  <c r="O1296" i="5" s="1"/>
  <c r="AU1296" i="5" s="1"/>
  <c r="J1280" i="5"/>
  <c r="O1280" i="5" s="1"/>
  <c r="J1264" i="5"/>
  <c r="O1264" i="5" s="1"/>
  <c r="AU1264" i="5" s="1"/>
  <c r="J1248" i="5"/>
  <c r="O1248" i="5" s="1"/>
  <c r="J1232" i="5"/>
  <c r="O1232" i="5" s="1"/>
  <c r="AU1232" i="5" s="1"/>
  <c r="J1216" i="5"/>
  <c r="O1216" i="5" s="1"/>
  <c r="J1199" i="5"/>
  <c r="O1199" i="5" s="1"/>
  <c r="J1183" i="5"/>
  <c r="O1183" i="5" s="1"/>
  <c r="J1167" i="5"/>
  <c r="O1167" i="5" s="1"/>
  <c r="J1151" i="5"/>
  <c r="O1151" i="5" s="1"/>
  <c r="AU1151" i="5" s="1"/>
  <c r="J1135" i="5"/>
  <c r="O1135" i="5" s="1"/>
  <c r="AU1135" i="5" s="1"/>
  <c r="J1119" i="5"/>
  <c r="O1119" i="5" s="1"/>
  <c r="J1103" i="5"/>
  <c r="O1103" i="5" s="1"/>
  <c r="AU1103" i="5" s="1"/>
  <c r="J1087" i="5"/>
  <c r="O1087" i="5" s="1"/>
  <c r="AU1087" i="5" s="1"/>
  <c r="J1071" i="5"/>
  <c r="O1071" i="5" s="1"/>
  <c r="AU1071" i="5" s="1"/>
  <c r="J1055" i="5"/>
  <c r="O1055" i="5" s="1"/>
  <c r="AU1055" i="5" s="1"/>
  <c r="J1039" i="5"/>
  <c r="O1039" i="5" s="1"/>
  <c r="AU1039" i="5" s="1"/>
  <c r="J1023" i="5"/>
  <c r="O1023" i="5" s="1"/>
  <c r="AU1023" i="5" s="1"/>
  <c r="J1007" i="5"/>
  <c r="O1007" i="5" s="1"/>
  <c r="J991" i="5"/>
  <c r="O991" i="5" s="1"/>
  <c r="J975" i="5"/>
  <c r="O975" i="5" s="1"/>
  <c r="J959" i="5"/>
  <c r="O959" i="5" s="1"/>
  <c r="J943" i="5"/>
  <c r="O943" i="5" s="1"/>
  <c r="J927" i="5"/>
  <c r="O927" i="5" s="1"/>
  <c r="J911" i="5"/>
  <c r="O911" i="5" s="1"/>
  <c r="J895" i="5"/>
  <c r="O895" i="5" s="1"/>
  <c r="AU895" i="5" s="1"/>
  <c r="J879" i="5"/>
  <c r="O879" i="5" s="1"/>
  <c r="AU879" i="5" s="1"/>
  <c r="J863" i="5"/>
  <c r="O863" i="5" s="1"/>
  <c r="AU863" i="5" s="1"/>
  <c r="J847" i="5"/>
  <c r="O847" i="5" s="1"/>
  <c r="AU847" i="5" s="1"/>
  <c r="J831" i="5"/>
  <c r="O831" i="5" s="1"/>
  <c r="AU831" i="5" s="1"/>
  <c r="J814" i="5"/>
  <c r="O814" i="5" s="1"/>
  <c r="AU814" i="5" s="1"/>
  <c r="J798" i="5"/>
  <c r="O798" i="5" s="1"/>
  <c r="J782" i="5"/>
  <c r="O782" i="5" s="1"/>
  <c r="AU782" i="5" s="1"/>
  <c r="J766" i="5"/>
  <c r="O766" i="5" s="1"/>
  <c r="AU766" i="5" s="1"/>
  <c r="J750" i="5"/>
  <c r="O750" i="5" s="1"/>
  <c r="J734" i="5"/>
  <c r="O734" i="5" s="1"/>
  <c r="AU734" i="5" s="1"/>
  <c r="J718" i="5"/>
  <c r="O718" i="5" s="1"/>
  <c r="J702" i="5"/>
  <c r="O702" i="5" s="1"/>
  <c r="J686" i="5"/>
  <c r="O686" i="5" s="1"/>
  <c r="J670" i="5"/>
  <c r="O670" i="5" s="1"/>
  <c r="J654" i="5"/>
  <c r="O654" i="5" s="1"/>
  <c r="J638" i="5"/>
  <c r="O638" i="5" s="1"/>
  <c r="AU638" i="5" s="1"/>
  <c r="J622" i="5"/>
  <c r="O622" i="5" s="1"/>
  <c r="AU622" i="5" s="1"/>
  <c r="J606" i="5"/>
  <c r="O606" i="5" s="1"/>
  <c r="J590" i="5"/>
  <c r="O590" i="5" s="1"/>
  <c r="AU590" i="5" s="1"/>
  <c r="J574" i="5"/>
  <c r="O574" i="5" s="1"/>
  <c r="AU574" i="5" s="1"/>
  <c r="J558" i="5"/>
  <c r="O558" i="5" s="1"/>
  <c r="J542" i="5"/>
  <c r="O542" i="5" s="1"/>
  <c r="J526" i="5"/>
  <c r="O526" i="5" s="1"/>
  <c r="AU526" i="5" s="1"/>
  <c r="J510" i="5"/>
  <c r="O510" i="5" s="1"/>
  <c r="AU510" i="5" s="1"/>
  <c r="J494" i="5"/>
  <c r="O494" i="5" s="1"/>
  <c r="J478" i="5"/>
  <c r="O478" i="5" s="1"/>
  <c r="J462" i="5"/>
  <c r="O462" i="5" s="1"/>
  <c r="J446" i="5"/>
  <c r="O446" i="5" s="1"/>
  <c r="J430" i="5"/>
  <c r="O430" i="5" s="1"/>
  <c r="J414" i="5"/>
  <c r="O414" i="5" s="1"/>
  <c r="J398" i="5"/>
  <c r="O398" i="5" s="1"/>
  <c r="J382" i="5"/>
  <c r="O382" i="5" s="1"/>
  <c r="AU382" i="5" s="1"/>
  <c r="J366" i="5"/>
  <c r="O366" i="5" s="1"/>
  <c r="AU366" i="5" s="1"/>
  <c r="J350" i="5"/>
  <c r="O350" i="5" s="1"/>
  <c r="AU350" i="5" s="1"/>
  <c r="J334" i="5"/>
  <c r="O334" i="5" s="1"/>
  <c r="AU334" i="5" s="1"/>
  <c r="J318" i="5"/>
  <c r="O318" i="5" s="1"/>
  <c r="AU318" i="5" s="1"/>
  <c r="J302" i="5"/>
  <c r="O302" i="5" s="1"/>
  <c r="AU302" i="5" s="1"/>
  <c r="J286" i="5"/>
  <c r="O286" i="5" s="1"/>
  <c r="J270" i="5"/>
  <c r="O270" i="5" s="1"/>
  <c r="AU270" i="5" s="1"/>
  <c r="J254" i="5"/>
  <c r="O254" i="5" s="1"/>
  <c r="AU254" i="5" s="1"/>
  <c r="J238" i="5"/>
  <c r="O238" i="5" s="1"/>
  <c r="J222" i="5"/>
  <c r="O222" i="5" s="1"/>
  <c r="J206" i="5"/>
  <c r="O206" i="5" s="1"/>
  <c r="J190" i="5"/>
  <c r="O190" i="5" s="1"/>
  <c r="J174" i="5"/>
  <c r="O174" i="5" s="1"/>
  <c r="J158" i="5"/>
  <c r="O158" i="5" s="1"/>
  <c r="J142" i="5"/>
  <c r="O142" i="5" s="1"/>
  <c r="J126" i="5"/>
  <c r="O126" i="5" s="1"/>
  <c r="AU126" i="5" s="1"/>
  <c r="J110" i="5"/>
  <c r="O110" i="5" s="1"/>
  <c r="AU110" i="5" s="1"/>
  <c r="J94" i="5"/>
  <c r="O94" i="5" s="1"/>
  <c r="AU94" i="5" s="1"/>
  <c r="J78" i="5"/>
  <c r="O78" i="5" s="1"/>
  <c r="AU78" i="5" s="1"/>
  <c r="J62" i="5"/>
  <c r="O62" i="5" s="1"/>
  <c r="AU62" i="5" s="1"/>
  <c r="J46" i="5"/>
  <c r="O46" i="5" s="1"/>
  <c r="AU46" i="5" s="1"/>
  <c r="J30" i="5"/>
  <c r="O30" i="5" s="1"/>
  <c r="J14" i="5"/>
  <c r="O14" i="5" s="1"/>
  <c r="J2248" i="5"/>
  <c r="O2248" i="5" s="1"/>
  <c r="AU2248" i="5" s="1"/>
  <c r="J2040" i="5"/>
  <c r="O2040" i="5" s="1"/>
  <c r="J1864" i="5"/>
  <c r="O1864" i="5" s="1"/>
  <c r="AU1864" i="5" s="1"/>
  <c r="J1608" i="5"/>
  <c r="O1608" i="5" s="1"/>
  <c r="J1384" i="5"/>
  <c r="O1384" i="5" s="1"/>
  <c r="J1191" i="5"/>
  <c r="O1191" i="5" s="1"/>
  <c r="J999" i="5"/>
  <c r="O999" i="5" s="1"/>
  <c r="J823" i="5"/>
  <c r="O823" i="5" s="1"/>
  <c r="J662" i="5"/>
  <c r="O662" i="5" s="1"/>
  <c r="J470" i="5"/>
  <c r="O470" i="5" s="1"/>
  <c r="J294" i="5"/>
  <c r="O294" i="5" s="1"/>
  <c r="AU294" i="5" s="1"/>
  <c r="J150" i="5"/>
  <c r="O150" i="5" s="1"/>
  <c r="AU150" i="5" s="1"/>
  <c r="J2278" i="5"/>
  <c r="O2278" i="5" s="1"/>
  <c r="AU2278" i="5" s="1"/>
  <c r="J2118" i="5"/>
  <c r="O2118" i="5" s="1"/>
  <c r="AU2118" i="5" s="1"/>
  <c r="J1974" i="5"/>
  <c r="O1974" i="5" s="1"/>
  <c r="J1862" i="5"/>
  <c r="O1862" i="5" s="1"/>
  <c r="AU1862" i="5" s="1"/>
  <c r="J1718" i="5"/>
  <c r="O1718" i="5" s="1"/>
  <c r="J1574" i="5"/>
  <c r="O1574" i="5" s="1"/>
  <c r="J1462" i="5"/>
  <c r="O1462" i="5" s="1"/>
  <c r="J1350" i="5"/>
  <c r="O1350" i="5" s="1"/>
  <c r="J1189" i="5"/>
  <c r="O1189" i="5" s="1"/>
  <c r="J1077" i="5"/>
  <c r="O1077" i="5" s="1"/>
  <c r="J949" i="5"/>
  <c r="O949" i="5" s="1"/>
  <c r="J853" i="5"/>
  <c r="O853" i="5" s="1"/>
  <c r="J708" i="5"/>
  <c r="O708" i="5" s="1"/>
  <c r="AU708" i="5" s="1"/>
  <c r="J612" i="5"/>
  <c r="O612" i="5" s="1"/>
  <c r="AU612" i="5" s="1"/>
  <c r="J452" i="5"/>
  <c r="O452" i="5" s="1"/>
  <c r="AU452" i="5" s="1"/>
  <c r="J116" i="5"/>
  <c r="O116" i="5" s="1"/>
  <c r="AU116" i="5" s="1"/>
  <c r="J2292" i="5"/>
  <c r="O2292" i="5" s="1"/>
  <c r="J2196" i="5"/>
  <c r="O2196" i="5" s="1"/>
  <c r="J2068" i="5"/>
  <c r="O2068" i="5" s="1"/>
  <c r="J2004" i="5"/>
  <c r="O2004" i="5" s="1"/>
  <c r="AU2004" i="5" s="1"/>
  <c r="J1876" i="5"/>
  <c r="O1876" i="5" s="1"/>
  <c r="AU1876" i="5" s="1"/>
  <c r="J1780" i="5"/>
  <c r="O1780" i="5" s="1"/>
  <c r="J1700" i="5"/>
  <c r="O1700" i="5" s="1"/>
  <c r="J1636" i="5"/>
  <c r="O1636" i="5" s="1"/>
  <c r="J1540" i="5"/>
  <c r="O1540" i="5" s="1"/>
  <c r="J1444" i="5"/>
  <c r="O1444" i="5" s="1"/>
  <c r="J1364" i="5"/>
  <c r="O1364" i="5" s="1"/>
  <c r="J1316" i="5"/>
  <c r="O1316" i="5" s="1"/>
  <c r="J1220" i="5"/>
  <c r="O1220" i="5" s="1"/>
  <c r="AU1220" i="5" s="1"/>
  <c r="J1155" i="5"/>
  <c r="O1155" i="5" s="1"/>
  <c r="J1091" i="5"/>
  <c r="O1091" i="5" s="1"/>
  <c r="AU1091" i="5" s="1"/>
  <c r="J1043" i="5"/>
  <c r="O1043" i="5" s="1"/>
  <c r="AU1043" i="5" s="1"/>
  <c r="J979" i="5"/>
  <c r="O979" i="5" s="1"/>
  <c r="AU979" i="5" s="1"/>
  <c r="J899" i="5"/>
  <c r="O899" i="5" s="1"/>
  <c r="AU899" i="5" s="1"/>
  <c r="J851" i="5"/>
  <c r="O851" i="5" s="1"/>
  <c r="J770" i="5"/>
  <c r="O770" i="5" s="1"/>
  <c r="AU770" i="5" s="1"/>
  <c r="J690" i="5"/>
  <c r="O690" i="5" s="1"/>
  <c r="J626" i="5"/>
  <c r="O626" i="5" s="1"/>
  <c r="J578" i="5"/>
  <c r="O578" i="5" s="1"/>
  <c r="J498" i="5"/>
  <c r="O498" i="5" s="1"/>
  <c r="J450" i="5"/>
  <c r="O450" i="5" s="1"/>
  <c r="J370" i="5"/>
  <c r="O370" i="5" s="1"/>
  <c r="AU370" i="5" s="1"/>
  <c r="J306" i="5"/>
  <c r="O306" i="5" s="1"/>
  <c r="J258" i="5"/>
  <c r="O258" i="5" s="1"/>
  <c r="J162" i="5"/>
  <c r="O162" i="5" s="1"/>
  <c r="AU162" i="5" s="1"/>
  <c r="J114" i="5"/>
  <c r="O114" i="5" s="1"/>
  <c r="AU114" i="5" s="1"/>
  <c r="J18" i="5"/>
  <c r="O18" i="5" s="1"/>
  <c r="AU18" i="5" s="1"/>
  <c r="J2258" i="5"/>
  <c r="O2258" i="5" s="1"/>
  <c r="AU2258" i="5" s="1"/>
  <c r="J2194" i="5"/>
  <c r="O2194" i="5" s="1"/>
  <c r="AU2194" i="5" s="1"/>
  <c r="J2130" i="5"/>
  <c r="O2130" i="5" s="1"/>
  <c r="AU2130" i="5" s="1"/>
  <c r="J2050" i="5"/>
  <c r="O2050" i="5" s="1"/>
  <c r="J1970" i="5"/>
  <c r="O1970" i="5" s="1"/>
  <c r="AU1970" i="5" s="1"/>
  <c r="J1890" i="5"/>
  <c r="O1890" i="5" s="1"/>
  <c r="J1810" i="5"/>
  <c r="O1810" i="5" s="1"/>
  <c r="AU1810" i="5" s="1"/>
  <c r="J1730" i="5"/>
  <c r="O1730" i="5" s="1"/>
  <c r="J1666" i="5"/>
  <c r="O1666" i="5" s="1"/>
  <c r="J1586" i="5"/>
  <c r="O1586" i="5" s="1"/>
  <c r="J1522" i="5"/>
  <c r="O1522" i="5" s="1"/>
  <c r="J1442" i="5"/>
  <c r="O1442" i="5" s="1"/>
  <c r="J1394" i="5"/>
  <c r="O1394" i="5" s="1"/>
  <c r="J1314" i="5"/>
  <c r="O1314" i="5" s="1"/>
  <c r="AU1314" i="5" s="1"/>
  <c r="J1266" i="5"/>
  <c r="O1266" i="5" s="1"/>
  <c r="J1185" i="5"/>
  <c r="O1185" i="5" s="1"/>
  <c r="J1137" i="5"/>
  <c r="O1137" i="5" s="1"/>
  <c r="AU1137" i="5" s="1"/>
  <c r="J1121" i="5"/>
  <c r="O1121" i="5" s="1"/>
  <c r="AU1121" i="5" s="1"/>
  <c r="J1025" i="5"/>
  <c r="O1025" i="5" s="1"/>
  <c r="J993" i="5"/>
  <c r="O993" i="5" s="1"/>
  <c r="J929" i="5"/>
  <c r="O929" i="5" s="1"/>
  <c r="AU929" i="5" s="1"/>
  <c r="J881" i="5"/>
  <c r="O881" i="5" s="1"/>
  <c r="AU881" i="5" s="1"/>
  <c r="J833" i="5"/>
  <c r="O833" i="5" s="1"/>
  <c r="J784" i="5"/>
  <c r="O784" i="5" s="1"/>
  <c r="J736" i="5"/>
  <c r="O736" i="5" s="1"/>
  <c r="J672" i="5"/>
  <c r="O672" i="5" s="1"/>
  <c r="J624" i="5"/>
  <c r="O624" i="5" s="1"/>
  <c r="J576" i="5"/>
  <c r="O576" i="5" s="1"/>
  <c r="J528" i="5"/>
  <c r="O528" i="5" s="1"/>
  <c r="J464" i="5"/>
  <c r="O464" i="5" s="1"/>
  <c r="AU464" i="5" s="1"/>
  <c r="J432" i="5"/>
  <c r="O432" i="5" s="1"/>
  <c r="J368" i="5"/>
  <c r="O368" i="5" s="1"/>
  <c r="J320" i="5"/>
  <c r="O320" i="5" s="1"/>
  <c r="AU320" i="5" s="1"/>
  <c r="J288" i="5"/>
  <c r="O288" i="5" s="1"/>
  <c r="AU288" i="5" s="1"/>
  <c r="J240" i="5"/>
  <c r="O240" i="5" s="1"/>
  <c r="AU240" i="5" s="1"/>
  <c r="J192" i="5"/>
  <c r="O192" i="5" s="1"/>
  <c r="AU192" i="5" s="1"/>
  <c r="J144" i="5"/>
  <c r="O144" i="5" s="1"/>
  <c r="AU144" i="5" s="1"/>
  <c r="J80" i="5"/>
  <c r="O80" i="5" s="1"/>
  <c r="AU80" i="5" s="1"/>
  <c r="J48" i="5"/>
  <c r="O48" i="5" s="1"/>
  <c r="J32" i="5"/>
  <c r="O32" i="5" s="1"/>
  <c r="J733" i="5"/>
  <c r="O733" i="5" s="1"/>
  <c r="J717" i="5"/>
  <c r="O717" i="5" s="1"/>
  <c r="J701" i="5"/>
  <c r="O701" i="5" s="1"/>
  <c r="J685" i="5"/>
  <c r="O685" i="5" s="1"/>
  <c r="J669" i="5"/>
  <c r="O669" i="5" s="1"/>
  <c r="J653" i="5"/>
  <c r="O653" i="5" s="1"/>
  <c r="AU653" i="5" s="1"/>
  <c r="J637" i="5"/>
  <c r="O637" i="5" s="1"/>
  <c r="AU637" i="5" s="1"/>
  <c r="J621" i="5"/>
  <c r="O621" i="5" s="1"/>
  <c r="J605" i="5"/>
  <c r="O605" i="5" s="1"/>
  <c r="AU605" i="5" s="1"/>
  <c r="J589" i="5"/>
  <c r="O589" i="5" s="1"/>
  <c r="AU589" i="5" s="1"/>
  <c r="J573" i="5"/>
  <c r="O573" i="5" s="1"/>
  <c r="J557" i="5"/>
  <c r="O557" i="5" s="1"/>
  <c r="J541" i="5"/>
  <c r="O541" i="5" s="1"/>
  <c r="J525" i="5"/>
  <c r="O525" i="5" s="1"/>
  <c r="AU525" i="5" s="1"/>
  <c r="J509" i="5"/>
  <c r="O509" i="5" s="1"/>
  <c r="J493" i="5"/>
  <c r="O493" i="5" s="1"/>
  <c r="J477" i="5"/>
  <c r="O477" i="5" s="1"/>
  <c r="J461" i="5"/>
  <c r="O461" i="5" s="1"/>
  <c r="J445" i="5"/>
  <c r="O445" i="5" s="1"/>
  <c r="J429" i="5"/>
  <c r="O429" i="5" s="1"/>
  <c r="J413" i="5"/>
  <c r="O413" i="5" s="1"/>
  <c r="J397" i="5"/>
  <c r="O397" i="5" s="1"/>
  <c r="AU397" i="5" s="1"/>
  <c r="J381" i="5"/>
  <c r="O381" i="5" s="1"/>
  <c r="J365" i="5"/>
  <c r="O365" i="5" s="1"/>
  <c r="AU365" i="5" s="1"/>
  <c r="J349" i="5"/>
  <c r="O349" i="5" s="1"/>
  <c r="AU349" i="5" s="1"/>
  <c r="J333" i="5"/>
  <c r="O333" i="5" s="1"/>
  <c r="AU333" i="5" s="1"/>
  <c r="J317" i="5"/>
  <c r="O317" i="5" s="1"/>
  <c r="AU317" i="5" s="1"/>
  <c r="J301" i="5"/>
  <c r="O301" i="5" s="1"/>
  <c r="J285" i="5"/>
  <c r="O285" i="5" s="1"/>
  <c r="AU285" i="5" s="1"/>
  <c r="J269" i="5"/>
  <c r="O269" i="5" s="1"/>
  <c r="AU269" i="5" s="1"/>
  <c r="J253" i="5"/>
  <c r="O253" i="5" s="1"/>
  <c r="J237" i="5"/>
  <c r="O237" i="5" s="1"/>
  <c r="J221" i="5"/>
  <c r="O221" i="5" s="1"/>
  <c r="J205" i="5"/>
  <c r="O205" i="5" s="1"/>
  <c r="J189" i="5"/>
  <c r="O189" i="5" s="1"/>
  <c r="J173" i="5"/>
  <c r="O173" i="5" s="1"/>
  <c r="J157" i="5"/>
  <c r="O157" i="5" s="1"/>
  <c r="J141" i="5"/>
  <c r="O141" i="5" s="1"/>
  <c r="AU141" i="5" s="1"/>
  <c r="J125" i="5"/>
  <c r="O125" i="5" s="1"/>
  <c r="AU125" i="5" s="1"/>
  <c r="J109" i="5"/>
  <c r="O109" i="5" s="1"/>
  <c r="J93" i="5"/>
  <c r="O93" i="5" s="1"/>
  <c r="AU93" i="5" s="1"/>
  <c r="J77" i="5"/>
  <c r="O77" i="5" s="1"/>
  <c r="J61" i="5"/>
  <c r="O61" i="5" s="1"/>
  <c r="AU61" i="5" s="1"/>
  <c r="J45" i="5"/>
  <c r="O45" i="5" s="1"/>
  <c r="J29" i="5"/>
  <c r="O29" i="5" s="1"/>
  <c r="AU29" i="5" s="1"/>
  <c r="J13" i="5"/>
  <c r="O13" i="5" s="1"/>
  <c r="AU13" i="5" s="1"/>
  <c r="J2264" i="5"/>
  <c r="O2264" i="5" s="1"/>
  <c r="J2136" i="5"/>
  <c r="O2136" i="5" s="1"/>
  <c r="J1992" i="5"/>
  <c r="O1992" i="5" s="1"/>
  <c r="J1816" i="5"/>
  <c r="O1816" i="5" s="1"/>
  <c r="J1656" i="5"/>
  <c r="O1656" i="5" s="1"/>
  <c r="J1464" i="5"/>
  <c r="O1464" i="5" s="1"/>
  <c r="J1320" i="5"/>
  <c r="O1320" i="5" s="1"/>
  <c r="J1095" i="5"/>
  <c r="O1095" i="5" s="1"/>
  <c r="AU1095" i="5" s="1"/>
  <c r="J935" i="5"/>
  <c r="O935" i="5" s="1"/>
  <c r="AU935" i="5" s="1"/>
  <c r="J742" i="5"/>
  <c r="O742" i="5" s="1"/>
  <c r="AU742" i="5" s="1"/>
  <c r="J534" i="5"/>
  <c r="O534" i="5" s="1"/>
  <c r="AU534" i="5" s="1"/>
  <c r="J342" i="5"/>
  <c r="O342" i="5" s="1"/>
  <c r="AU342" i="5" s="1"/>
  <c r="J198" i="5"/>
  <c r="O198" i="5" s="1"/>
  <c r="AU198" i="5" s="1"/>
  <c r="J102" i="5"/>
  <c r="O102" i="5" s="1"/>
  <c r="J2263" i="5"/>
  <c r="O2263" i="5" s="1"/>
  <c r="AU2263" i="5" s="1"/>
  <c r="J2134" i="5"/>
  <c r="O2134" i="5" s="1"/>
  <c r="J2006" i="5"/>
  <c r="O2006" i="5" s="1"/>
  <c r="J1830" i="5"/>
  <c r="O1830" i="5" s="1"/>
  <c r="J1654" i="5"/>
  <c r="O1654" i="5" s="1"/>
  <c r="J1494" i="5"/>
  <c r="O1494" i="5" s="1"/>
  <c r="J1366" i="5"/>
  <c r="O1366" i="5" s="1"/>
  <c r="J1238" i="5"/>
  <c r="O1238" i="5" s="1"/>
  <c r="J1125" i="5"/>
  <c r="O1125" i="5" s="1"/>
  <c r="J1061" i="5"/>
  <c r="O1061" i="5" s="1"/>
  <c r="AU1061" i="5" s="1"/>
  <c r="J965" i="5"/>
  <c r="O965" i="5" s="1"/>
  <c r="AU965" i="5" s="1"/>
  <c r="J869" i="5"/>
  <c r="O869" i="5" s="1"/>
  <c r="AU869" i="5" s="1"/>
  <c r="J724" i="5"/>
  <c r="O724" i="5" s="1"/>
  <c r="AU724" i="5" s="1"/>
  <c r="J628" i="5"/>
  <c r="O628" i="5" s="1"/>
  <c r="AU628" i="5" s="1"/>
  <c r="J548" i="5"/>
  <c r="O548" i="5" s="1"/>
  <c r="AU548" i="5" s="1"/>
  <c r="J468" i="5"/>
  <c r="O468" i="5" s="1"/>
  <c r="J404" i="5"/>
  <c r="O404" i="5" s="1"/>
  <c r="AU404" i="5" s="1"/>
  <c r="J340" i="5"/>
  <c r="O340" i="5" s="1"/>
  <c r="AU340" i="5" s="1"/>
  <c r="J308" i="5"/>
  <c r="O308" i="5" s="1"/>
  <c r="J260" i="5"/>
  <c r="O260" i="5" s="1"/>
  <c r="J36" i="5"/>
  <c r="O36" i="5" s="1"/>
  <c r="AU36" i="5" s="1"/>
  <c r="J2228" i="5"/>
  <c r="O2228" i="5" s="1"/>
  <c r="J2100" i="5"/>
  <c r="O2100" i="5" s="1"/>
  <c r="J1924" i="5"/>
  <c r="O1924" i="5" s="1"/>
  <c r="J1796" i="5"/>
  <c r="O1796" i="5" s="1"/>
  <c r="J1620" i="5"/>
  <c r="O1620" i="5" s="1"/>
  <c r="AU1620" i="5" s="1"/>
  <c r="J1508" i="5"/>
  <c r="O1508" i="5" s="1"/>
  <c r="AU1508" i="5" s="1"/>
  <c r="J1428" i="5"/>
  <c r="O1428" i="5" s="1"/>
  <c r="J1284" i="5"/>
  <c r="O1284" i="5" s="1"/>
  <c r="AU1284" i="5" s="1"/>
  <c r="J1203" i="5"/>
  <c r="O1203" i="5" s="1"/>
  <c r="AU1203" i="5" s="1"/>
  <c r="J1107" i="5"/>
  <c r="O1107" i="5" s="1"/>
  <c r="AU1107" i="5" s="1"/>
  <c r="J1011" i="5"/>
  <c r="O1011" i="5" s="1"/>
  <c r="J915" i="5"/>
  <c r="O915" i="5" s="1"/>
  <c r="AU915" i="5" s="1"/>
  <c r="J835" i="5"/>
  <c r="O835" i="5" s="1"/>
  <c r="AU835" i="5" s="1"/>
  <c r="J722" i="5"/>
  <c r="O722" i="5" s="1"/>
  <c r="J642" i="5"/>
  <c r="O642" i="5" s="1"/>
  <c r="J546" i="5"/>
  <c r="O546" i="5" s="1"/>
  <c r="J434" i="5"/>
  <c r="O434" i="5" s="1"/>
  <c r="J338" i="5"/>
  <c r="O338" i="5" s="1"/>
  <c r="J226" i="5"/>
  <c r="O226" i="5" s="1"/>
  <c r="J98" i="5"/>
  <c r="O98" i="5" s="1"/>
  <c r="J2274" i="5"/>
  <c r="O2274" i="5" s="1"/>
  <c r="AU2274" i="5" s="1"/>
  <c r="J2178" i="5"/>
  <c r="O2178" i="5" s="1"/>
  <c r="AU2178" i="5" s="1"/>
  <c r="J2098" i="5"/>
  <c r="O2098" i="5" s="1"/>
  <c r="AU2098" i="5" s="1"/>
  <c r="J2018" i="5"/>
  <c r="O2018" i="5" s="1"/>
  <c r="AU2018" i="5" s="1"/>
  <c r="J1954" i="5"/>
  <c r="O1954" i="5" s="1"/>
  <c r="AU1954" i="5" s="1"/>
  <c r="J1858" i="5"/>
  <c r="O1858" i="5" s="1"/>
  <c r="AU1858" i="5" s="1"/>
  <c r="J1794" i="5"/>
  <c r="O1794" i="5" s="1"/>
  <c r="J1714" i="5"/>
  <c r="O1714" i="5" s="1"/>
  <c r="AU1714" i="5" s="1"/>
  <c r="J1650" i="5"/>
  <c r="O1650" i="5" s="1"/>
  <c r="AU1650" i="5" s="1"/>
  <c r="J1570" i="5"/>
  <c r="O1570" i="5" s="1"/>
  <c r="J1506" i="5"/>
  <c r="O1506" i="5" s="1"/>
  <c r="J1426" i="5"/>
  <c r="O1426" i="5" s="1"/>
  <c r="J1362" i="5"/>
  <c r="O1362" i="5" s="1"/>
  <c r="J1298" i="5"/>
  <c r="O1298" i="5" s="1"/>
  <c r="J1234" i="5"/>
  <c r="O1234" i="5" s="1"/>
  <c r="J1169" i="5"/>
  <c r="O1169" i="5" s="1"/>
  <c r="J1057" i="5"/>
  <c r="O1057" i="5" s="1"/>
  <c r="AU1057" i="5" s="1"/>
  <c r="J945" i="5"/>
  <c r="O945" i="5" s="1"/>
  <c r="J897" i="5"/>
  <c r="O897" i="5" s="1"/>
  <c r="J849" i="5"/>
  <c r="O849" i="5" s="1"/>
  <c r="AU849" i="5" s="1"/>
  <c r="J800" i="5"/>
  <c r="O800" i="5" s="1"/>
  <c r="AU800" i="5" s="1"/>
  <c r="J752" i="5"/>
  <c r="O752" i="5" s="1"/>
  <c r="AU752" i="5" s="1"/>
  <c r="J704" i="5"/>
  <c r="O704" i="5" s="1"/>
  <c r="J640" i="5"/>
  <c r="O640" i="5" s="1"/>
  <c r="AU640" i="5" s="1"/>
  <c r="J592" i="5"/>
  <c r="O592" i="5" s="1"/>
  <c r="AU592" i="5" s="1"/>
  <c r="J544" i="5"/>
  <c r="O544" i="5" s="1"/>
  <c r="J480" i="5"/>
  <c r="O480" i="5" s="1"/>
  <c r="J336" i="5"/>
  <c r="O336" i="5" s="1"/>
  <c r="J272" i="5"/>
  <c r="O272" i="5" s="1"/>
  <c r="J160" i="5"/>
  <c r="O160" i="5" s="1"/>
  <c r="J92" i="5"/>
  <c r="O92" i="5" s="1"/>
  <c r="J76" i="5"/>
  <c r="O76" i="5" s="1"/>
  <c r="J60" i="5"/>
  <c r="O60" i="5" s="1"/>
  <c r="J44" i="5"/>
  <c r="O44" i="5" s="1"/>
  <c r="AU44" i="5" s="1"/>
  <c r="J28" i="5"/>
  <c r="O28" i="5" s="1"/>
  <c r="J12" i="5"/>
  <c r="O12" i="5" s="1"/>
  <c r="AU12" i="5" s="1"/>
  <c r="J1896" i="5"/>
  <c r="O1896" i="5" s="1"/>
  <c r="AU1896" i="5" s="1"/>
  <c r="J1752" i="5"/>
  <c r="O1752" i="5" s="1"/>
  <c r="AU1752" i="5" s="1"/>
  <c r="J1576" i="5"/>
  <c r="O1576" i="5" s="1"/>
  <c r="J1416" i="5"/>
  <c r="O1416" i="5" s="1"/>
  <c r="AU1416" i="5" s="1"/>
  <c r="J1256" i="5"/>
  <c r="O1256" i="5" s="1"/>
  <c r="AU1256" i="5" s="1"/>
  <c r="J1143" i="5"/>
  <c r="O1143" i="5" s="1"/>
  <c r="J1047" i="5"/>
  <c r="O1047" i="5" s="1"/>
  <c r="J919" i="5"/>
  <c r="O919" i="5" s="1"/>
  <c r="J790" i="5"/>
  <c r="O790" i="5" s="1"/>
  <c r="J630" i="5"/>
  <c r="O630" i="5" s="1"/>
  <c r="J454" i="5"/>
  <c r="O454" i="5" s="1"/>
  <c r="J262" i="5"/>
  <c r="O262" i="5" s="1"/>
  <c r="J22" i="5"/>
  <c r="O22" i="5" s="1"/>
  <c r="J2230" i="5"/>
  <c r="O2230" i="5" s="1"/>
  <c r="AU2230" i="5" s="1"/>
  <c r="J2070" i="5"/>
  <c r="O2070" i="5" s="1"/>
  <c r="J1926" i="5"/>
  <c r="O1926" i="5" s="1"/>
  <c r="AU1926" i="5" s="1"/>
  <c r="J1734" i="5"/>
  <c r="O1734" i="5" s="1"/>
  <c r="AU1734" i="5" s="1"/>
  <c r="J1318" i="5"/>
  <c r="O1318" i="5" s="1"/>
  <c r="AU1318" i="5" s="1"/>
  <c r="J1041" i="5"/>
  <c r="O1041" i="5" s="1"/>
  <c r="J2289" i="5"/>
  <c r="O2289" i="5" s="1"/>
  <c r="AU2289" i="5" s="1"/>
  <c r="J2257" i="5"/>
  <c r="O2257" i="5" s="1"/>
  <c r="J2225" i="5"/>
  <c r="O2225" i="5" s="1"/>
  <c r="J2177" i="5"/>
  <c r="O2177" i="5" s="1"/>
  <c r="J2129" i="5"/>
  <c r="O2129" i="5" s="1"/>
  <c r="J2097" i="5"/>
  <c r="O2097" i="5" s="1"/>
  <c r="J2049" i="5"/>
  <c r="O2049" i="5" s="1"/>
  <c r="J2001" i="5"/>
  <c r="O2001" i="5" s="1"/>
  <c r="J1969" i="5"/>
  <c r="O1969" i="5" s="1"/>
  <c r="J1921" i="5"/>
  <c r="O1921" i="5" s="1"/>
  <c r="AU1921" i="5" s="1"/>
  <c r="J1889" i="5"/>
  <c r="O1889" i="5" s="1"/>
  <c r="AU1889" i="5" s="1"/>
  <c r="J1873" i="5"/>
  <c r="O1873" i="5" s="1"/>
  <c r="J1825" i="5"/>
  <c r="O1825" i="5" s="1"/>
  <c r="AU1825" i="5" s="1"/>
  <c r="J1793" i="5"/>
  <c r="O1793" i="5" s="1"/>
  <c r="AU1793" i="5" s="1"/>
  <c r="J1777" i="5"/>
  <c r="O1777" i="5" s="1"/>
  <c r="AU1777" i="5" s="1"/>
  <c r="J1697" i="5"/>
  <c r="O1697" i="5" s="1"/>
  <c r="J1665" i="5"/>
  <c r="O1665" i="5" s="1"/>
  <c r="AU1665" i="5" s="1"/>
  <c r="J1649" i="5"/>
  <c r="O1649" i="5" s="1"/>
  <c r="AU1649" i="5" s="1"/>
  <c r="J1601" i="5"/>
  <c r="O1601" i="5" s="1"/>
  <c r="AU1601" i="5" s="1"/>
  <c r="J1553" i="5"/>
  <c r="O1553" i="5" s="1"/>
  <c r="J1505" i="5"/>
  <c r="O1505" i="5" s="1"/>
  <c r="J1473" i="5"/>
  <c r="O1473" i="5" s="1"/>
  <c r="J1441" i="5"/>
  <c r="O1441" i="5" s="1"/>
  <c r="J1393" i="5"/>
  <c r="O1393" i="5" s="1"/>
  <c r="J1361" i="5"/>
  <c r="O1361" i="5" s="1"/>
  <c r="J1313" i="5"/>
  <c r="O1313" i="5" s="1"/>
  <c r="AU1313" i="5" s="1"/>
  <c r="J1281" i="5"/>
  <c r="O1281" i="5" s="1"/>
  <c r="AU1281" i="5" s="1"/>
  <c r="J1249" i="5"/>
  <c r="O1249" i="5" s="1"/>
  <c r="J1217" i="5"/>
  <c r="O1217" i="5" s="1"/>
  <c r="AU1217" i="5" s="1"/>
  <c r="J1184" i="5"/>
  <c r="O1184" i="5" s="1"/>
  <c r="AU1184" i="5" s="1"/>
  <c r="J1120" i="5"/>
  <c r="O1120" i="5" s="1"/>
  <c r="J1088" i="5"/>
  <c r="O1088" i="5" s="1"/>
  <c r="J1056" i="5"/>
  <c r="O1056" i="5" s="1"/>
  <c r="AU1056" i="5" s="1"/>
  <c r="J992" i="5"/>
  <c r="O992" i="5" s="1"/>
  <c r="AU992" i="5" s="1"/>
  <c r="J960" i="5"/>
  <c r="O960" i="5" s="1"/>
  <c r="J912" i="5"/>
  <c r="O912" i="5" s="1"/>
  <c r="J880" i="5"/>
  <c r="O880" i="5" s="1"/>
  <c r="J832" i="5"/>
  <c r="O832" i="5" s="1"/>
  <c r="J767" i="5"/>
  <c r="O767" i="5" s="1"/>
  <c r="J2287" i="5"/>
  <c r="O2287" i="5" s="1"/>
  <c r="J2255" i="5"/>
  <c r="O2255" i="5" s="1"/>
  <c r="J2207" i="5"/>
  <c r="O2207" i="5" s="1"/>
  <c r="AU2207" i="5" s="1"/>
  <c r="J2175" i="5"/>
  <c r="O2175" i="5" s="1"/>
  <c r="AU2175" i="5" s="1"/>
  <c r="J2159" i="5"/>
  <c r="O2159" i="5" s="1"/>
  <c r="J2127" i="5"/>
  <c r="O2127" i="5" s="1"/>
  <c r="AU2127" i="5" s="1"/>
  <c r="J2095" i="5"/>
  <c r="O2095" i="5" s="1"/>
  <c r="AU2095" i="5" s="1"/>
  <c r="J2063" i="5"/>
  <c r="O2063" i="5" s="1"/>
  <c r="AU2063" i="5" s="1"/>
  <c r="J2031" i="5"/>
  <c r="O2031" i="5" s="1"/>
  <c r="J1999" i="5"/>
  <c r="O1999" i="5" s="1"/>
  <c r="AU1999" i="5" s="1"/>
  <c r="J1967" i="5"/>
  <c r="O1967" i="5" s="1"/>
  <c r="J1935" i="5"/>
  <c r="O1935" i="5" s="1"/>
  <c r="J1903" i="5"/>
  <c r="O1903" i="5" s="1"/>
  <c r="J1871" i="5"/>
  <c r="O1871" i="5" s="1"/>
  <c r="J1839" i="5"/>
  <c r="O1839" i="5" s="1"/>
  <c r="J1807" i="5"/>
  <c r="O1807" i="5" s="1"/>
  <c r="J1775" i="5"/>
  <c r="O1775" i="5" s="1"/>
  <c r="J1743" i="5"/>
  <c r="O1743" i="5" s="1"/>
  <c r="J1711" i="5"/>
  <c r="O1711" i="5" s="1"/>
  <c r="AU1711" i="5" s="1"/>
  <c r="J1679" i="5"/>
  <c r="O1679" i="5" s="1"/>
  <c r="J1647" i="5"/>
  <c r="O1647" i="5" s="1"/>
  <c r="J1615" i="5"/>
  <c r="O1615" i="5" s="1"/>
  <c r="AU1615" i="5" s="1"/>
  <c r="J1583" i="5"/>
  <c r="O1583" i="5" s="1"/>
  <c r="AU1583" i="5" s="1"/>
  <c r="J1551" i="5"/>
  <c r="O1551" i="5" s="1"/>
  <c r="AU1551" i="5" s="1"/>
  <c r="J1519" i="5"/>
  <c r="O1519" i="5" s="1"/>
  <c r="J1487" i="5"/>
  <c r="O1487" i="5" s="1"/>
  <c r="AU1487" i="5" s="1"/>
  <c r="J1455" i="5"/>
  <c r="O1455" i="5" s="1"/>
  <c r="J1423" i="5"/>
  <c r="O1423" i="5" s="1"/>
  <c r="J1391" i="5"/>
  <c r="O1391" i="5" s="1"/>
  <c r="J1359" i="5"/>
  <c r="O1359" i="5" s="1"/>
  <c r="J1327" i="5"/>
  <c r="O1327" i="5" s="1"/>
  <c r="J1295" i="5"/>
  <c r="O1295" i="5" s="1"/>
  <c r="J1263" i="5"/>
  <c r="O1263" i="5" s="1"/>
  <c r="J1231" i="5"/>
  <c r="O1231" i="5" s="1"/>
  <c r="J1198" i="5"/>
  <c r="O1198" i="5" s="1"/>
  <c r="AU1198" i="5" s="1"/>
  <c r="J1166" i="5"/>
  <c r="O1166" i="5" s="1"/>
  <c r="AU1166" i="5" s="1"/>
  <c r="J1134" i="5"/>
  <c r="O1134" i="5" s="1"/>
  <c r="AU1134" i="5" s="1"/>
  <c r="J1102" i="5"/>
  <c r="O1102" i="5" s="1"/>
  <c r="AU1102" i="5" s="1"/>
  <c r="J1054" i="5"/>
  <c r="O1054" i="5" s="1"/>
  <c r="AU1054" i="5" s="1"/>
  <c r="J1022" i="5"/>
  <c r="O1022" i="5" s="1"/>
  <c r="J990" i="5"/>
  <c r="O990" i="5" s="1"/>
  <c r="J958" i="5"/>
  <c r="O958" i="5" s="1"/>
  <c r="AU958" i="5" s="1"/>
  <c r="J926" i="5"/>
  <c r="O926" i="5" s="1"/>
  <c r="AU926" i="5" s="1"/>
  <c r="J894" i="5"/>
  <c r="O894" i="5" s="1"/>
  <c r="J878" i="5"/>
  <c r="O878" i="5" s="1"/>
  <c r="J846" i="5"/>
  <c r="O846" i="5" s="1"/>
  <c r="J813" i="5"/>
  <c r="O813" i="5" s="1"/>
  <c r="J781" i="5"/>
  <c r="O781" i="5" s="1"/>
  <c r="J765" i="5"/>
  <c r="O765" i="5" s="1"/>
  <c r="J2270" i="5"/>
  <c r="O2270" i="5" s="1"/>
  <c r="J2254" i="5"/>
  <c r="O2254" i="5" s="1"/>
  <c r="AU2254" i="5" s="1"/>
  <c r="J2206" i="5"/>
  <c r="O2206" i="5" s="1"/>
  <c r="AU2206" i="5" s="1"/>
  <c r="J2174" i="5"/>
  <c r="O2174" i="5" s="1"/>
  <c r="J2158" i="5"/>
  <c r="O2158" i="5" s="1"/>
  <c r="AU2158" i="5" s="1"/>
  <c r="J2126" i="5"/>
  <c r="O2126" i="5" s="1"/>
  <c r="AU2126" i="5" s="1"/>
  <c r="J2094" i="5"/>
  <c r="O2094" i="5" s="1"/>
  <c r="AU2094" i="5" s="1"/>
  <c r="J2062" i="5"/>
  <c r="O2062" i="5" s="1"/>
  <c r="J2030" i="5"/>
  <c r="O2030" i="5" s="1"/>
  <c r="J1982" i="5"/>
  <c r="O1982" i="5" s="1"/>
  <c r="AU1982" i="5" s="1"/>
  <c r="J1950" i="5"/>
  <c r="O1950" i="5" s="1"/>
  <c r="J1918" i="5"/>
  <c r="O1918" i="5" s="1"/>
  <c r="J1886" i="5"/>
  <c r="O1886" i="5" s="1"/>
  <c r="J1854" i="5"/>
  <c r="O1854" i="5" s="1"/>
  <c r="J1838" i="5"/>
  <c r="O1838" i="5" s="1"/>
  <c r="J1806" i="5"/>
  <c r="O1806" i="5" s="1"/>
  <c r="J1774" i="5"/>
  <c r="O1774" i="5" s="1"/>
  <c r="J1742" i="5"/>
  <c r="O1742" i="5" s="1"/>
  <c r="AU1742" i="5" s="1"/>
  <c r="J1694" i="5"/>
  <c r="O1694" i="5" s="1"/>
  <c r="J1678" i="5"/>
  <c r="O1678" i="5" s="1"/>
  <c r="J1662" i="5"/>
  <c r="O1662" i="5" s="1"/>
  <c r="AU1662" i="5" s="1"/>
  <c r="J1646" i="5"/>
  <c r="O1646" i="5" s="1"/>
  <c r="AU1646" i="5" s="1"/>
  <c r="J1630" i="5"/>
  <c r="O1630" i="5" s="1"/>
  <c r="AU1630" i="5" s="1"/>
  <c r="J1614" i="5"/>
  <c r="O1614" i="5" s="1"/>
  <c r="J1598" i="5"/>
  <c r="O1598" i="5" s="1"/>
  <c r="AU1598" i="5" s="1"/>
  <c r="J1582" i="5"/>
  <c r="O1582" i="5" s="1"/>
  <c r="AU1582" i="5" s="1"/>
  <c r="J1566" i="5"/>
  <c r="O1566" i="5" s="1"/>
  <c r="J1550" i="5"/>
  <c r="O1550" i="5" s="1"/>
  <c r="J1534" i="5"/>
  <c r="O1534" i="5" s="1"/>
  <c r="J1518" i="5"/>
  <c r="O1518" i="5" s="1"/>
  <c r="J1502" i="5"/>
  <c r="O1502" i="5" s="1"/>
  <c r="J1486" i="5"/>
  <c r="O1486" i="5" s="1"/>
  <c r="J1470" i="5"/>
  <c r="O1470" i="5" s="1"/>
  <c r="J1454" i="5"/>
  <c r="O1454" i="5" s="1"/>
  <c r="AU1454" i="5" s="1"/>
  <c r="J1438" i="5"/>
  <c r="O1438" i="5" s="1"/>
  <c r="J1422" i="5"/>
  <c r="O1422" i="5" s="1"/>
  <c r="AU1422" i="5" s="1"/>
  <c r="J1406" i="5"/>
  <c r="O1406" i="5" s="1"/>
  <c r="AU1406" i="5" s="1"/>
  <c r="J1390" i="5"/>
  <c r="O1390" i="5" s="1"/>
  <c r="J1374" i="5"/>
  <c r="O1374" i="5" s="1"/>
  <c r="AU1374" i="5" s="1"/>
  <c r="J1358" i="5"/>
  <c r="O1358" i="5" s="1"/>
  <c r="J1342" i="5"/>
  <c r="O1342" i="5" s="1"/>
  <c r="AU1342" i="5" s="1"/>
  <c r="J1326" i="5"/>
  <c r="O1326" i="5" s="1"/>
  <c r="AU1326" i="5" s="1"/>
  <c r="J1310" i="5"/>
  <c r="O1310" i="5" s="1"/>
  <c r="J1294" i="5"/>
  <c r="O1294" i="5" s="1"/>
  <c r="J1278" i="5"/>
  <c r="O1278" i="5" s="1"/>
  <c r="J1262" i="5"/>
  <c r="O1262" i="5" s="1"/>
  <c r="J1246" i="5"/>
  <c r="O1246" i="5" s="1"/>
  <c r="J1230" i="5"/>
  <c r="O1230" i="5" s="1"/>
  <c r="J1214" i="5"/>
  <c r="O1214" i="5" s="1"/>
  <c r="J1197" i="5"/>
  <c r="O1197" i="5" s="1"/>
  <c r="AU1197" i="5" s="1"/>
  <c r="J1181" i="5"/>
  <c r="O1181" i="5" s="1"/>
  <c r="AU1181" i="5" s="1"/>
  <c r="J1165" i="5"/>
  <c r="O1165" i="5" s="1"/>
  <c r="J1149" i="5"/>
  <c r="O1149" i="5" s="1"/>
  <c r="AU1149" i="5" s="1"/>
  <c r="J1133" i="5"/>
  <c r="O1133" i="5" s="1"/>
  <c r="J1117" i="5"/>
  <c r="O1117" i="5" s="1"/>
  <c r="AU1117" i="5" s="1"/>
  <c r="J1101" i="5"/>
  <c r="O1101" i="5" s="1"/>
  <c r="AU1101" i="5" s="1"/>
  <c r="J1085" i="5"/>
  <c r="O1085" i="5" s="1"/>
  <c r="AU1085" i="5" s="1"/>
  <c r="J1069" i="5"/>
  <c r="O1069" i="5" s="1"/>
  <c r="AU1069" i="5" s="1"/>
  <c r="J1053" i="5"/>
  <c r="O1053" i="5" s="1"/>
  <c r="J1037" i="5"/>
  <c r="O1037" i="5" s="1"/>
  <c r="J1021" i="5"/>
  <c r="O1021" i="5" s="1"/>
  <c r="J1005" i="5"/>
  <c r="O1005" i="5" s="1"/>
  <c r="J989" i="5"/>
  <c r="O989" i="5" s="1"/>
  <c r="J973" i="5"/>
  <c r="O973" i="5" s="1"/>
  <c r="J957" i="5"/>
  <c r="O957" i="5" s="1"/>
  <c r="J941" i="5"/>
  <c r="O941" i="5" s="1"/>
  <c r="AU941" i="5" s="1"/>
  <c r="J925" i="5"/>
  <c r="O925" i="5" s="1"/>
  <c r="AU925" i="5" s="1"/>
  <c r="J909" i="5"/>
  <c r="O909" i="5" s="1"/>
  <c r="AU909" i="5" s="1"/>
  <c r="J893" i="5"/>
  <c r="O893" i="5" s="1"/>
  <c r="AU893" i="5" s="1"/>
  <c r="J877" i="5"/>
  <c r="O877" i="5" s="1"/>
  <c r="AU877" i="5" s="1"/>
  <c r="J861" i="5"/>
  <c r="O861" i="5" s="1"/>
  <c r="AU861" i="5" s="1"/>
  <c r="J845" i="5"/>
  <c r="O845" i="5" s="1"/>
  <c r="J829" i="5"/>
  <c r="O829" i="5" s="1"/>
  <c r="AU829" i="5" s="1"/>
  <c r="J812" i="5"/>
  <c r="O812" i="5" s="1"/>
  <c r="AU812" i="5" s="1"/>
  <c r="J796" i="5"/>
  <c r="O796" i="5" s="1"/>
  <c r="J780" i="5"/>
  <c r="O780" i="5" s="1"/>
  <c r="J764" i="5"/>
  <c r="O764" i="5" s="1"/>
  <c r="J748" i="5"/>
  <c r="O748" i="5" s="1"/>
  <c r="J732" i="5"/>
  <c r="O732" i="5" s="1"/>
  <c r="J716" i="5"/>
  <c r="O716" i="5" s="1"/>
  <c r="J700" i="5"/>
  <c r="O700" i="5" s="1"/>
  <c r="J684" i="5"/>
  <c r="O684" i="5" s="1"/>
  <c r="AU684" i="5" s="1"/>
  <c r="J668" i="5"/>
  <c r="O668" i="5" s="1"/>
  <c r="J652" i="5"/>
  <c r="O652" i="5" s="1"/>
  <c r="J636" i="5"/>
  <c r="O636" i="5" s="1"/>
  <c r="AU636" i="5" s="1"/>
  <c r="J620" i="5"/>
  <c r="O620" i="5" s="1"/>
  <c r="AU620" i="5" s="1"/>
  <c r="J604" i="5"/>
  <c r="O604" i="5" s="1"/>
  <c r="AU604" i="5" s="1"/>
  <c r="J588" i="5"/>
  <c r="O588" i="5" s="1"/>
  <c r="J572" i="5"/>
  <c r="O572" i="5" s="1"/>
  <c r="AU572" i="5" s="1"/>
  <c r="J556" i="5"/>
  <c r="O556" i="5" s="1"/>
  <c r="AU556" i="5" s="1"/>
  <c r="J540" i="5"/>
  <c r="O540" i="5" s="1"/>
  <c r="AU540" i="5" s="1"/>
  <c r="J524" i="5"/>
  <c r="O524" i="5" s="1"/>
  <c r="J508" i="5"/>
  <c r="O508" i="5" s="1"/>
  <c r="J492" i="5"/>
  <c r="O492" i="5" s="1"/>
  <c r="J476" i="5"/>
  <c r="O476" i="5" s="1"/>
  <c r="J460" i="5"/>
  <c r="O460" i="5" s="1"/>
  <c r="J444" i="5"/>
  <c r="O444" i="5" s="1"/>
  <c r="J428" i="5"/>
  <c r="O428" i="5" s="1"/>
  <c r="AU428" i="5" s="1"/>
  <c r="J412" i="5"/>
  <c r="O412" i="5" s="1"/>
  <c r="AU412" i="5" s="1"/>
  <c r="J396" i="5"/>
  <c r="O396" i="5" s="1"/>
  <c r="AU396" i="5" s="1"/>
  <c r="J380" i="5"/>
  <c r="O380" i="5" s="1"/>
  <c r="AU380" i="5" s="1"/>
  <c r="J364" i="5"/>
  <c r="O364" i="5" s="1"/>
  <c r="AU364" i="5" s="1"/>
  <c r="J348" i="5"/>
  <c r="O348" i="5" s="1"/>
  <c r="AU348" i="5" s="1"/>
  <c r="J332" i="5"/>
  <c r="O332" i="5" s="1"/>
  <c r="J316" i="5"/>
  <c r="O316" i="5" s="1"/>
  <c r="AU316" i="5" s="1"/>
  <c r="J300" i="5"/>
  <c r="O300" i="5" s="1"/>
  <c r="AU300" i="5" s="1"/>
  <c r="J284" i="5"/>
  <c r="O284" i="5" s="1"/>
  <c r="J268" i="5"/>
  <c r="O268" i="5" s="1"/>
  <c r="J252" i="5"/>
  <c r="O252" i="5" s="1"/>
  <c r="J236" i="5"/>
  <c r="O236" i="5" s="1"/>
  <c r="J220" i="5"/>
  <c r="O220" i="5" s="1"/>
  <c r="J204" i="5"/>
  <c r="O204" i="5" s="1"/>
  <c r="J188" i="5"/>
  <c r="O188" i="5" s="1"/>
  <c r="J172" i="5"/>
  <c r="O172" i="5" s="1"/>
  <c r="AU172" i="5" s="1"/>
  <c r="J156" i="5"/>
  <c r="O156" i="5" s="1"/>
  <c r="AU156" i="5" s="1"/>
  <c r="J140" i="5"/>
  <c r="O140" i="5" s="1"/>
  <c r="AU140" i="5" s="1"/>
  <c r="J124" i="5"/>
  <c r="O124" i="5" s="1"/>
  <c r="AU124" i="5" s="1"/>
  <c r="J108" i="5"/>
  <c r="O108" i="5" s="1"/>
  <c r="J2285" i="5"/>
  <c r="O2285" i="5" s="1"/>
  <c r="AU2285" i="5" s="1"/>
  <c r="J2269" i="5"/>
  <c r="O2269" i="5" s="1"/>
  <c r="J2253" i="5"/>
  <c r="O2253" i="5" s="1"/>
  <c r="AU2253" i="5" s="1"/>
  <c r="J2237" i="5"/>
  <c r="O2237" i="5" s="1"/>
  <c r="AU2237" i="5" s="1"/>
  <c r="J2221" i="5"/>
  <c r="O2221" i="5" s="1"/>
  <c r="J2205" i="5"/>
  <c r="O2205" i="5" s="1"/>
  <c r="J2189" i="5"/>
  <c r="O2189" i="5" s="1"/>
  <c r="J2173" i="5"/>
  <c r="O2173" i="5" s="1"/>
  <c r="J2157" i="5"/>
  <c r="O2157" i="5" s="1"/>
  <c r="J2141" i="5"/>
  <c r="O2141" i="5" s="1"/>
  <c r="J2125" i="5"/>
  <c r="O2125" i="5" s="1"/>
  <c r="J2109" i="5"/>
  <c r="O2109" i="5" s="1"/>
  <c r="AU2109" i="5" s="1"/>
  <c r="J2093" i="5"/>
  <c r="O2093" i="5" s="1"/>
  <c r="J2077" i="5"/>
  <c r="O2077" i="5" s="1"/>
  <c r="J2061" i="5"/>
  <c r="O2061" i="5" s="1"/>
  <c r="AU2061" i="5" s="1"/>
  <c r="J2045" i="5"/>
  <c r="O2045" i="5" s="1"/>
  <c r="J2029" i="5"/>
  <c r="O2029" i="5" s="1"/>
  <c r="AU2029" i="5" s="1"/>
  <c r="J2013" i="5"/>
  <c r="O2013" i="5" s="1"/>
  <c r="J1997" i="5"/>
  <c r="O1997" i="5" s="1"/>
  <c r="AU1997" i="5" s="1"/>
  <c r="J1981" i="5"/>
  <c r="O1981" i="5" s="1"/>
  <c r="AU1981" i="5" s="1"/>
  <c r="J1965" i="5"/>
  <c r="O1965" i="5" s="1"/>
  <c r="J1949" i="5"/>
  <c r="O1949" i="5" s="1"/>
  <c r="J1933" i="5"/>
  <c r="O1933" i="5" s="1"/>
  <c r="J1917" i="5"/>
  <c r="O1917" i="5" s="1"/>
  <c r="J1901" i="5"/>
  <c r="O1901" i="5" s="1"/>
  <c r="J1885" i="5"/>
  <c r="O1885" i="5" s="1"/>
  <c r="J1869" i="5"/>
  <c r="O1869" i="5" s="1"/>
  <c r="J1853" i="5"/>
  <c r="O1853" i="5" s="1"/>
  <c r="AU1853" i="5" s="1"/>
  <c r="J1837" i="5"/>
  <c r="O1837" i="5" s="1"/>
  <c r="J1821" i="5"/>
  <c r="O1821" i="5" s="1"/>
  <c r="J1805" i="5"/>
  <c r="O1805" i="5" s="1"/>
  <c r="AU1805" i="5" s="1"/>
  <c r="J1789" i="5"/>
  <c r="O1789" i="5" s="1"/>
  <c r="J1773" i="5"/>
  <c r="O1773" i="5" s="1"/>
  <c r="AU1773" i="5" s="1"/>
  <c r="J1757" i="5"/>
  <c r="O1757" i="5" s="1"/>
  <c r="AU1757" i="5" s="1"/>
  <c r="J1741" i="5"/>
  <c r="O1741" i="5" s="1"/>
  <c r="AU1741" i="5" s="1"/>
  <c r="J1725" i="5"/>
  <c r="O1725" i="5" s="1"/>
  <c r="AU1725" i="5" s="1"/>
  <c r="J1709" i="5"/>
  <c r="O1709" i="5" s="1"/>
  <c r="J1693" i="5"/>
  <c r="O1693" i="5" s="1"/>
  <c r="J1677" i="5"/>
  <c r="O1677" i="5" s="1"/>
  <c r="J1661" i="5"/>
  <c r="O1661" i="5" s="1"/>
  <c r="J1645" i="5"/>
  <c r="O1645" i="5" s="1"/>
  <c r="J1629" i="5"/>
  <c r="O1629" i="5" s="1"/>
  <c r="J1613" i="5"/>
  <c r="O1613" i="5" s="1"/>
  <c r="J1597" i="5"/>
  <c r="O1597" i="5" s="1"/>
  <c r="AU1597" i="5" s="1"/>
  <c r="J1581" i="5"/>
  <c r="O1581" i="5" s="1"/>
  <c r="J1565" i="5"/>
  <c r="O1565" i="5" s="1"/>
  <c r="J1549" i="5"/>
  <c r="O1549" i="5" s="1"/>
  <c r="AU1549" i="5" s="1"/>
  <c r="J1533" i="5"/>
  <c r="O1533" i="5" s="1"/>
  <c r="J1517" i="5"/>
  <c r="O1517" i="5" s="1"/>
  <c r="AU1517" i="5" s="1"/>
  <c r="J1501" i="5"/>
  <c r="O1501" i="5" s="1"/>
  <c r="J1485" i="5"/>
  <c r="O1485" i="5" s="1"/>
  <c r="AU1485" i="5" s="1"/>
  <c r="J1469" i="5"/>
  <c r="O1469" i="5" s="1"/>
  <c r="AU1469" i="5" s="1"/>
  <c r="J1453" i="5"/>
  <c r="O1453" i="5" s="1"/>
  <c r="AU1453" i="5" s="1"/>
  <c r="J1437" i="5"/>
  <c r="O1437" i="5" s="1"/>
  <c r="J1421" i="5"/>
  <c r="O1421" i="5" s="1"/>
  <c r="J1405" i="5"/>
  <c r="O1405" i="5" s="1"/>
  <c r="J1389" i="5"/>
  <c r="O1389" i="5" s="1"/>
  <c r="J1373" i="5"/>
  <c r="O1373" i="5" s="1"/>
  <c r="J1357" i="5"/>
  <c r="O1357" i="5" s="1"/>
  <c r="J1341" i="5"/>
  <c r="O1341" i="5" s="1"/>
  <c r="AU1341" i="5" s="1"/>
  <c r="J1325" i="5"/>
  <c r="O1325" i="5" s="1"/>
  <c r="J1309" i="5"/>
  <c r="O1309" i="5" s="1"/>
  <c r="J1293" i="5"/>
  <c r="O1293" i="5" s="1"/>
  <c r="AU1293" i="5" s="1"/>
  <c r="J1277" i="5"/>
  <c r="O1277" i="5" s="1"/>
  <c r="AU1277" i="5" s="1"/>
  <c r="J1261" i="5"/>
  <c r="O1261" i="5" s="1"/>
  <c r="AU1261" i="5" s="1"/>
  <c r="J1245" i="5"/>
  <c r="O1245" i="5" s="1"/>
  <c r="J1229" i="5"/>
  <c r="O1229" i="5" s="1"/>
  <c r="AU1229" i="5" s="1"/>
  <c r="J1213" i="5"/>
  <c r="O1213" i="5" s="1"/>
  <c r="AU1213" i="5" s="1"/>
  <c r="J1196" i="5"/>
  <c r="O1196" i="5" s="1"/>
  <c r="J1180" i="5"/>
  <c r="O1180" i="5" s="1"/>
  <c r="J1164" i="5"/>
  <c r="O1164" i="5" s="1"/>
  <c r="J1148" i="5"/>
  <c r="O1148" i="5" s="1"/>
  <c r="J1132" i="5"/>
  <c r="O1132" i="5" s="1"/>
  <c r="J1116" i="5"/>
  <c r="O1116" i="5" s="1"/>
  <c r="J1100" i="5"/>
  <c r="O1100" i="5" s="1"/>
  <c r="J1084" i="5"/>
  <c r="O1084" i="5" s="1"/>
  <c r="J1068" i="5"/>
  <c r="O1068" i="5" s="1"/>
  <c r="J1052" i="5"/>
  <c r="O1052" i="5" s="1"/>
  <c r="J1036" i="5"/>
  <c r="O1036" i="5" s="1"/>
  <c r="AU1036" i="5" s="1"/>
  <c r="J1020" i="5"/>
  <c r="O1020" i="5" s="1"/>
  <c r="J1004" i="5"/>
  <c r="O1004" i="5" s="1"/>
  <c r="AU1004" i="5" s="1"/>
  <c r="J988" i="5"/>
  <c r="O988" i="5" s="1"/>
  <c r="J972" i="5"/>
  <c r="O972" i="5" s="1"/>
  <c r="AU972" i="5" s="1"/>
  <c r="J956" i="5"/>
  <c r="O956" i="5" s="1"/>
  <c r="AU956" i="5" s="1"/>
  <c r="J940" i="5"/>
  <c r="O940" i="5" s="1"/>
  <c r="J924" i="5"/>
  <c r="O924" i="5" s="1"/>
  <c r="AU924" i="5" s="1"/>
  <c r="J908" i="5"/>
  <c r="O908" i="5" s="1"/>
  <c r="J892" i="5"/>
  <c r="O892" i="5" s="1"/>
  <c r="J876" i="5"/>
  <c r="O876" i="5" s="1"/>
  <c r="J860" i="5"/>
  <c r="O860" i="5" s="1"/>
  <c r="J844" i="5"/>
  <c r="O844" i="5" s="1"/>
  <c r="J828" i="5"/>
  <c r="O828" i="5" s="1"/>
  <c r="AU828" i="5" s="1"/>
  <c r="J811" i="5"/>
  <c r="O811" i="5" s="1"/>
  <c r="J795" i="5"/>
  <c r="O795" i="5" s="1"/>
  <c r="J779" i="5"/>
  <c r="O779" i="5" s="1"/>
  <c r="AU779" i="5" s="1"/>
  <c r="J763" i="5"/>
  <c r="O763" i="5" s="1"/>
  <c r="AU763" i="5" s="1"/>
  <c r="J747" i="5"/>
  <c r="O747" i="5" s="1"/>
  <c r="AU747" i="5" s="1"/>
  <c r="J731" i="5"/>
  <c r="O731" i="5" s="1"/>
  <c r="J715" i="5"/>
  <c r="O715" i="5" s="1"/>
  <c r="J699" i="5"/>
  <c r="O699" i="5" s="1"/>
  <c r="AU699" i="5" s="1"/>
  <c r="J683" i="5"/>
  <c r="O683" i="5" s="1"/>
  <c r="J667" i="5"/>
  <c r="O667" i="5" s="1"/>
  <c r="J651" i="5"/>
  <c r="O651" i="5" s="1"/>
  <c r="J635" i="5"/>
  <c r="O635" i="5" s="1"/>
  <c r="J619" i="5"/>
  <c r="O619" i="5" s="1"/>
  <c r="J603" i="5"/>
  <c r="O603" i="5" s="1"/>
  <c r="J587" i="5"/>
  <c r="O587" i="5" s="1"/>
  <c r="J571" i="5"/>
  <c r="O571" i="5" s="1"/>
  <c r="AU571" i="5" s="1"/>
  <c r="J555" i="5"/>
  <c r="O555" i="5" s="1"/>
  <c r="J539" i="5"/>
  <c r="O539" i="5" s="1"/>
  <c r="J523" i="5"/>
  <c r="O523" i="5" s="1"/>
  <c r="AU523" i="5" s="1"/>
  <c r="J507" i="5"/>
  <c r="O507" i="5" s="1"/>
  <c r="J491" i="5"/>
  <c r="O491" i="5" s="1"/>
  <c r="AU491" i="5" s="1"/>
  <c r="J475" i="5"/>
  <c r="O475" i="5" s="1"/>
  <c r="J459" i="5"/>
  <c r="O459" i="5" s="1"/>
  <c r="AU459" i="5" s="1"/>
  <c r="J443" i="5"/>
  <c r="O443" i="5" s="1"/>
  <c r="AU443" i="5" s="1"/>
  <c r="J427" i="5"/>
  <c r="O427" i="5" s="1"/>
  <c r="J411" i="5"/>
  <c r="O411" i="5" s="1"/>
  <c r="J395" i="5"/>
  <c r="O395" i="5" s="1"/>
  <c r="J379" i="5"/>
  <c r="O379" i="5" s="1"/>
  <c r="J363" i="5"/>
  <c r="O363" i="5" s="1"/>
  <c r="J347" i="5"/>
  <c r="O347" i="5" s="1"/>
  <c r="J331" i="5"/>
  <c r="O331" i="5" s="1"/>
  <c r="J315" i="5"/>
  <c r="O315" i="5" s="1"/>
  <c r="AU315" i="5" s="1"/>
  <c r="J299" i="5"/>
  <c r="O299" i="5" s="1"/>
  <c r="AU299" i="5" s="1"/>
  <c r="J283" i="5"/>
  <c r="O283" i="5" s="1"/>
  <c r="J267" i="5"/>
  <c r="O267" i="5" s="1"/>
  <c r="AU267" i="5" s="1"/>
  <c r="J251" i="5"/>
  <c r="O251" i="5" s="1"/>
  <c r="J235" i="5"/>
  <c r="O235" i="5" s="1"/>
  <c r="J219" i="5"/>
  <c r="O219" i="5" s="1"/>
  <c r="J203" i="5"/>
  <c r="O203" i="5" s="1"/>
  <c r="AU203" i="5" s="1"/>
  <c r="J187" i="5"/>
  <c r="O187" i="5" s="1"/>
  <c r="J171" i="5"/>
  <c r="O171" i="5" s="1"/>
  <c r="J155" i="5"/>
  <c r="O155" i="5" s="1"/>
  <c r="J139" i="5"/>
  <c r="O139" i="5" s="1"/>
  <c r="J123" i="5"/>
  <c r="O123" i="5" s="1"/>
  <c r="J107" i="5"/>
  <c r="O107" i="5" s="1"/>
  <c r="J91" i="5"/>
  <c r="O91" i="5" s="1"/>
  <c r="J75" i="5"/>
  <c r="O75" i="5" s="1"/>
  <c r="J59" i="5"/>
  <c r="O59" i="5" s="1"/>
  <c r="AU59" i="5" s="1"/>
  <c r="J43" i="5"/>
  <c r="O43" i="5" s="1"/>
  <c r="AU43" i="5" s="1"/>
  <c r="J27" i="5"/>
  <c r="O27" i="5" s="1"/>
  <c r="J11" i="5"/>
  <c r="O11" i="5" s="1"/>
  <c r="AU11" i="5" s="1"/>
  <c r="J2280" i="5"/>
  <c r="O2280" i="5" s="1"/>
  <c r="J2072" i="5"/>
  <c r="O2072" i="5" s="1"/>
  <c r="AU2072" i="5" s="1"/>
  <c r="J1880" i="5"/>
  <c r="O1880" i="5" s="1"/>
  <c r="J1624" i="5"/>
  <c r="O1624" i="5" s="1"/>
  <c r="AU1624" i="5" s="1"/>
  <c r="J1448" i="5"/>
  <c r="O1448" i="5" s="1"/>
  <c r="J1175" i="5"/>
  <c r="O1175" i="5" s="1"/>
  <c r="J951" i="5"/>
  <c r="O951" i="5" s="1"/>
  <c r="J758" i="5"/>
  <c r="O758" i="5" s="1"/>
  <c r="J566" i="5"/>
  <c r="O566" i="5" s="1"/>
  <c r="J358" i="5"/>
  <c r="O358" i="5" s="1"/>
  <c r="J182" i="5"/>
  <c r="O182" i="5" s="1"/>
  <c r="J38" i="5"/>
  <c r="O38" i="5" s="1"/>
  <c r="AU38" i="5" s="1"/>
  <c r="J2198" i="5"/>
  <c r="O2198" i="5" s="1"/>
  <c r="J2038" i="5"/>
  <c r="O2038" i="5" s="1"/>
  <c r="J1846" i="5"/>
  <c r="O1846" i="5" s="1"/>
  <c r="J1686" i="5"/>
  <c r="O1686" i="5" s="1"/>
  <c r="AU1686" i="5" s="1"/>
  <c r="J1510" i="5"/>
  <c r="O1510" i="5" s="1"/>
  <c r="AU1510" i="5" s="1"/>
  <c r="J1302" i="5"/>
  <c r="O1302" i="5" s="1"/>
  <c r="AU1302" i="5" s="1"/>
  <c r="J1093" i="5"/>
  <c r="O1093" i="5" s="1"/>
  <c r="J885" i="5"/>
  <c r="O885" i="5" s="1"/>
  <c r="AU885" i="5" s="1"/>
  <c r="J788" i="5"/>
  <c r="O788" i="5" s="1"/>
  <c r="AU788" i="5" s="1"/>
  <c r="J644" i="5"/>
  <c r="O644" i="5" s="1"/>
  <c r="J516" i="5"/>
  <c r="O516" i="5" s="1"/>
  <c r="J388" i="5"/>
  <c r="O388" i="5" s="1"/>
  <c r="J84" i="5"/>
  <c r="O84" i="5" s="1"/>
  <c r="AU84" i="5" s="1"/>
  <c r="J2148" i="5"/>
  <c r="O2148" i="5" s="1"/>
  <c r="J1972" i="5"/>
  <c r="O1972" i="5" s="1"/>
  <c r="J1748" i="5"/>
  <c r="O1748" i="5" s="1"/>
  <c r="J1300" i="5"/>
  <c r="O1300" i="5" s="1"/>
  <c r="AU1300" i="5" s="1"/>
  <c r="J82" i="5"/>
  <c r="O82" i="5" s="1"/>
  <c r="J384" i="5"/>
  <c r="O384" i="5" s="1"/>
  <c r="J2273" i="5"/>
  <c r="O2273" i="5" s="1"/>
  <c r="AU2273" i="5" s="1"/>
  <c r="J2241" i="5"/>
  <c r="O2241" i="5" s="1"/>
  <c r="J2209" i="5"/>
  <c r="O2209" i="5" s="1"/>
  <c r="AU2209" i="5" s="1"/>
  <c r="J2145" i="5"/>
  <c r="O2145" i="5" s="1"/>
  <c r="J2113" i="5"/>
  <c r="O2113" i="5" s="1"/>
  <c r="AU2113" i="5" s="1"/>
  <c r="J2081" i="5"/>
  <c r="O2081" i="5" s="1"/>
  <c r="AU2081" i="5" s="1"/>
  <c r="J2017" i="5"/>
  <c r="O2017" i="5" s="1"/>
  <c r="J1985" i="5"/>
  <c r="O1985" i="5" s="1"/>
  <c r="J1937" i="5"/>
  <c r="O1937" i="5" s="1"/>
  <c r="J1905" i="5"/>
  <c r="O1905" i="5" s="1"/>
  <c r="J1857" i="5"/>
  <c r="O1857" i="5" s="1"/>
  <c r="J1809" i="5"/>
  <c r="O1809" i="5" s="1"/>
  <c r="J1761" i="5"/>
  <c r="O1761" i="5" s="1"/>
  <c r="J1713" i="5"/>
  <c r="O1713" i="5" s="1"/>
  <c r="AU1713" i="5" s="1"/>
  <c r="J1681" i="5"/>
  <c r="O1681" i="5" s="1"/>
  <c r="AU1681" i="5" s="1"/>
  <c r="J1633" i="5"/>
  <c r="O1633" i="5" s="1"/>
  <c r="J1585" i="5"/>
  <c r="O1585" i="5" s="1"/>
  <c r="AU1585" i="5" s="1"/>
  <c r="J1569" i="5"/>
  <c r="O1569" i="5" s="1"/>
  <c r="J1537" i="5"/>
  <c r="O1537" i="5" s="1"/>
  <c r="J1489" i="5"/>
  <c r="O1489" i="5" s="1"/>
  <c r="J1457" i="5"/>
  <c r="O1457" i="5" s="1"/>
  <c r="AU1457" i="5" s="1"/>
  <c r="J1409" i="5"/>
  <c r="O1409" i="5" s="1"/>
  <c r="AU1409" i="5" s="1"/>
  <c r="J1377" i="5"/>
  <c r="O1377" i="5" s="1"/>
  <c r="J1329" i="5"/>
  <c r="O1329" i="5" s="1"/>
  <c r="J1297" i="5"/>
  <c r="O1297" i="5" s="1"/>
  <c r="J1233" i="5"/>
  <c r="O1233" i="5" s="1"/>
  <c r="J1200" i="5"/>
  <c r="O1200" i="5" s="1"/>
  <c r="J1168" i="5"/>
  <c r="O1168" i="5" s="1"/>
  <c r="J1136" i="5"/>
  <c r="O1136" i="5" s="1"/>
  <c r="J1104" i="5"/>
  <c r="O1104" i="5" s="1"/>
  <c r="AU1104" i="5" s="1"/>
  <c r="J1040" i="5"/>
  <c r="O1040" i="5" s="1"/>
  <c r="AU1040" i="5" s="1"/>
  <c r="J1008" i="5"/>
  <c r="O1008" i="5" s="1"/>
  <c r="J976" i="5"/>
  <c r="O976" i="5" s="1"/>
  <c r="AU976" i="5" s="1"/>
  <c r="J928" i="5"/>
  <c r="O928" i="5" s="1"/>
  <c r="J896" i="5"/>
  <c r="O896" i="5" s="1"/>
  <c r="J848" i="5"/>
  <c r="O848" i="5" s="1"/>
  <c r="J751" i="5"/>
  <c r="O751" i="5" s="1"/>
  <c r="AU751" i="5" s="1"/>
  <c r="J2271" i="5"/>
  <c r="O2271" i="5" s="1"/>
  <c r="J2239" i="5"/>
  <c r="O2239" i="5" s="1"/>
  <c r="J2223" i="5"/>
  <c r="O2223" i="5" s="1"/>
  <c r="J2191" i="5"/>
  <c r="O2191" i="5" s="1"/>
  <c r="J2143" i="5"/>
  <c r="O2143" i="5" s="1"/>
  <c r="J2111" i="5"/>
  <c r="O2111" i="5" s="1"/>
  <c r="J2079" i="5"/>
  <c r="O2079" i="5" s="1"/>
  <c r="J2047" i="5"/>
  <c r="O2047" i="5" s="1"/>
  <c r="J2015" i="5"/>
  <c r="O2015" i="5" s="1"/>
  <c r="AU2015" i="5" s="1"/>
  <c r="J1983" i="5"/>
  <c r="O1983" i="5" s="1"/>
  <c r="J1951" i="5"/>
  <c r="O1951" i="5" s="1"/>
  <c r="J1919" i="5"/>
  <c r="O1919" i="5" s="1"/>
  <c r="AU1919" i="5" s="1"/>
  <c r="J1887" i="5"/>
  <c r="O1887" i="5" s="1"/>
  <c r="AU1887" i="5" s="1"/>
  <c r="J1855" i="5"/>
  <c r="O1855" i="5" s="1"/>
  <c r="J1823" i="5"/>
  <c r="O1823" i="5" s="1"/>
  <c r="J1791" i="5"/>
  <c r="O1791" i="5" s="1"/>
  <c r="AU1791" i="5" s="1"/>
  <c r="J1759" i="5"/>
  <c r="O1759" i="5" s="1"/>
  <c r="J1727" i="5"/>
  <c r="O1727" i="5" s="1"/>
  <c r="J1695" i="5"/>
  <c r="O1695" i="5" s="1"/>
  <c r="J1663" i="5"/>
  <c r="O1663" i="5" s="1"/>
  <c r="J1631" i="5"/>
  <c r="O1631" i="5" s="1"/>
  <c r="J1599" i="5"/>
  <c r="O1599" i="5" s="1"/>
  <c r="J1567" i="5"/>
  <c r="O1567" i="5" s="1"/>
  <c r="J1535" i="5"/>
  <c r="O1535" i="5" s="1"/>
  <c r="J1503" i="5"/>
  <c r="O1503" i="5" s="1"/>
  <c r="AU1503" i="5" s="1"/>
  <c r="J1471" i="5"/>
  <c r="O1471" i="5" s="1"/>
  <c r="J1439" i="5"/>
  <c r="O1439" i="5" s="1"/>
  <c r="J1407" i="5"/>
  <c r="O1407" i="5" s="1"/>
  <c r="AU1407" i="5" s="1"/>
  <c r="J1375" i="5"/>
  <c r="O1375" i="5" s="1"/>
  <c r="AU1375" i="5" s="1"/>
  <c r="J1343" i="5"/>
  <c r="O1343" i="5" s="1"/>
  <c r="AU1343" i="5" s="1"/>
  <c r="J1311" i="5"/>
  <c r="O1311" i="5" s="1"/>
  <c r="J1279" i="5"/>
  <c r="O1279" i="5" s="1"/>
  <c r="AU1279" i="5" s="1"/>
  <c r="J1247" i="5"/>
  <c r="O1247" i="5" s="1"/>
  <c r="J1215" i="5"/>
  <c r="O1215" i="5" s="1"/>
  <c r="J1182" i="5"/>
  <c r="O1182" i="5" s="1"/>
  <c r="J1150" i="5"/>
  <c r="O1150" i="5" s="1"/>
  <c r="J1118" i="5"/>
  <c r="O1118" i="5" s="1"/>
  <c r="J1086" i="5"/>
  <c r="O1086" i="5" s="1"/>
  <c r="J1070" i="5"/>
  <c r="O1070" i="5" s="1"/>
  <c r="J1038" i="5"/>
  <c r="O1038" i="5" s="1"/>
  <c r="J1006" i="5"/>
  <c r="O1006" i="5" s="1"/>
  <c r="AU1006" i="5" s="1"/>
  <c r="J974" i="5"/>
  <c r="O974" i="5" s="1"/>
  <c r="J942" i="5"/>
  <c r="O942" i="5" s="1"/>
  <c r="J910" i="5"/>
  <c r="O910" i="5" s="1"/>
  <c r="AU910" i="5" s="1"/>
  <c r="J862" i="5"/>
  <c r="O862" i="5" s="1"/>
  <c r="J830" i="5"/>
  <c r="O830" i="5" s="1"/>
  <c r="AU830" i="5" s="1"/>
  <c r="J797" i="5"/>
  <c r="O797" i="5" s="1"/>
  <c r="J749" i="5"/>
  <c r="O749" i="5" s="1"/>
  <c r="AU749" i="5" s="1"/>
  <c r="J2286" i="5"/>
  <c r="O2286" i="5" s="1"/>
  <c r="AU2286" i="5" s="1"/>
  <c r="J2238" i="5"/>
  <c r="O2238" i="5" s="1"/>
  <c r="J2222" i="5"/>
  <c r="O2222" i="5" s="1"/>
  <c r="J2190" i="5"/>
  <c r="O2190" i="5" s="1"/>
  <c r="J2142" i="5"/>
  <c r="O2142" i="5" s="1"/>
  <c r="J2110" i="5"/>
  <c r="O2110" i="5" s="1"/>
  <c r="J2078" i="5"/>
  <c r="O2078" i="5" s="1"/>
  <c r="J2046" i="5"/>
  <c r="O2046" i="5" s="1"/>
  <c r="J2014" i="5"/>
  <c r="O2014" i="5" s="1"/>
  <c r="AU2014" i="5" s="1"/>
  <c r="J1998" i="5"/>
  <c r="O1998" i="5" s="1"/>
  <c r="J1966" i="5"/>
  <c r="O1966" i="5" s="1"/>
  <c r="J1934" i="5"/>
  <c r="O1934" i="5" s="1"/>
  <c r="AU1934" i="5" s="1"/>
  <c r="J1902" i="5"/>
  <c r="O1902" i="5" s="1"/>
  <c r="AU1902" i="5" s="1"/>
  <c r="J1870" i="5"/>
  <c r="O1870" i="5" s="1"/>
  <c r="AU1870" i="5" s="1"/>
  <c r="J1822" i="5"/>
  <c r="O1822" i="5" s="1"/>
  <c r="J1790" i="5"/>
  <c r="O1790" i="5" s="1"/>
  <c r="AU1790" i="5" s="1"/>
  <c r="J1758" i="5"/>
  <c r="O1758" i="5" s="1"/>
  <c r="J1726" i="5"/>
  <c r="O1726" i="5" s="1"/>
  <c r="J1710" i="5"/>
  <c r="O1710" i="5" s="1"/>
  <c r="J2284" i="5"/>
  <c r="O2284" i="5" s="1"/>
  <c r="J2268" i="5"/>
  <c r="O2268" i="5" s="1"/>
  <c r="J2252" i="5"/>
  <c r="O2252" i="5" s="1"/>
  <c r="J2236" i="5"/>
  <c r="O2236" i="5" s="1"/>
  <c r="J2220" i="5"/>
  <c r="O2220" i="5" s="1"/>
  <c r="J2204" i="5"/>
  <c r="O2204" i="5" s="1"/>
  <c r="AU2204" i="5" s="1"/>
  <c r="J2188" i="5"/>
  <c r="O2188" i="5" s="1"/>
  <c r="J2172" i="5"/>
  <c r="O2172" i="5" s="1"/>
  <c r="J2156" i="5"/>
  <c r="O2156" i="5" s="1"/>
  <c r="AU2156" i="5" s="1"/>
  <c r="J2140" i="5"/>
  <c r="O2140" i="5" s="1"/>
  <c r="J2124" i="5"/>
  <c r="O2124" i="5" s="1"/>
  <c r="AU2124" i="5" s="1"/>
  <c r="J2108" i="5"/>
  <c r="O2108" i="5" s="1"/>
  <c r="J2092" i="5"/>
  <c r="O2092" i="5" s="1"/>
  <c r="AU2092" i="5" s="1"/>
  <c r="J2076" i="5"/>
  <c r="O2076" i="5" s="1"/>
  <c r="J2060" i="5"/>
  <c r="O2060" i="5" s="1"/>
  <c r="J2044" i="5"/>
  <c r="O2044" i="5" s="1"/>
  <c r="J2028" i="5"/>
  <c r="O2028" i="5" s="1"/>
  <c r="J2012" i="5"/>
  <c r="O2012" i="5" s="1"/>
  <c r="J1996" i="5"/>
  <c r="O1996" i="5" s="1"/>
  <c r="J1980" i="5"/>
  <c r="O1980" i="5" s="1"/>
  <c r="J1964" i="5"/>
  <c r="O1964" i="5" s="1"/>
  <c r="J1948" i="5"/>
  <c r="O1948" i="5" s="1"/>
  <c r="AU1948" i="5" s="1"/>
  <c r="J1932" i="5"/>
  <c r="O1932" i="5" s="1"/>
  <c r="J1916" i="5"/>
  <c r="O1916" i="5" s="1"/>
  <c r="J1900" i="5"/>
  <c r="O1900" i="5" s="1"/>
  <c r="AU1900" i="5" s="1"/>
  <c r="J1884" i="5"/>
  <c r="O1884" i="5" s="1"/>
  <c r="J1868" i="5"/>
  <c r="O1868" i="5" s="1"/>
  <c r="AU1868" i="5" s="1"/>
  <c r="J1852" i="5"/>
  <c r="O1852" i="5" s="1"/>
  <c r="J1836" i="5"/>
  <c r="O1836" i="5" s="1"/>
  <c r="AU1836" i="5" s="1"/>
  <c r="J1820" i="5"/>
  <c r="O1820" i="5" s="1"/>
  <c r="AU1820" i="5" s="1"/>
  <c r="J1804" i="5"/>
  <c r="O1804" i="5" s="1"/>
  <c r="J1788" i="5"/>
  <c r="O1788" i="5" s="1"/>
  <c r="J1772" i="5"/>
  <c r="O1772" i="5" s="1"/>
  <c r="J1756" i="5"/>
  <c r="O1756" i="5" s="1"/>
  <c r="J1740" i="5"/>
  <c r="O1740" i="5" s="1"/>
  <c r="J1724" i="5"/>
  <c r="O1724" i="5" s="1"/>
  <c r="J1708" i="5"/>
  <c r="O1708" i="5" s="1"/>
  <c r="J1692" i="5"/>
  <c r="O1692" i="5" s="1"/>
  <c r="AU1692" i="5" s="1"/>
  <c r="J1676" i="5"/>
  <c r="O1676" i="5" s="1"/>
  <c r="J1660" i="5"/>
  <c r="O1660" i="5" s="1"/>
  <c r="J1644" i="5"/>
  <c r="O1644" i="5" s="1"/>
  <c r="AU1644" i="5" s="1"/>
  <c r="J1628" i="5"/>
  <c r="O1628" i="5" s="1"/>
  <c r="J1612" i="5"/>
  <c r="O1612" i="5" s="1"/>
  <c r="J1596" i="5"/>
  <c r="O1596" i="5" s="1"/>
  <c r="J1580" i="5"/>
  <c r="O1580" i="5" s="1"/>
  <c r="J1564" i="5"/>
  <c r="O1564" i="5" s="1"/>
  <c r="J1548" i="5"/>
  <c r="O1548" i="5" s="1"/>
  <c r="J1532" i="5"/>
  <c r="O1532" i="5" s="1"/>
  <c r="J1516" i="5"/>
  <c r="O1516" i="5" s="1"/>
  <c r="J1500" i="5"/>
  <c r="O1500" i="5" s="1"/>
  <c r="J1484" i="5"/>
  <c r="O1484" i="5" s="1"/>
  <c r="J1468" i="5"/>
  <c r="O1468" i="5" s="1"/>
  <c r="J1452" i="5"/>
  <c r="O1452" i="5" s="1"/>
  <c r="J1436" i="5"/>
  <c r="O1436" i="5" s="1"/>
  <c r="AU1436" i="5" s="1"/>
  <c r="J1420" i="5"/>
  <c r="O1420" i="5" s="1"/>
  <c r="J1404" i="5"/>
  <c r="O1404" i="5" s="1"/>
  <c r="J1388" i="5"/>
  <c r="O1388" i="5" s="1"/>
  <c r="AU1388" i="5" s="1"/>
  <c r="J1372" i="5"/>
  <c r="O1372" i="5" s="1"/>
  <c r="AU1372" i="5" s="1"/>
  <c r="J1356" i="5"/>
  <c r="O1356" i="5" s="1"/>
  <c r="AU1356" i="5" s="1"/>
  <c r="J1340" i="5"/>
  <c r="O1340" i="5" s="1"/>
  <c r="J1324" i="5"/>
  <c r="O1324" i="5" s="1"/>
  <c r="AU1324" i="5" s="1"/>
  <c r="J1308" i="5"/>
  <c r="O1308" i="5" s="1"/>
  <c r="J1292" i="5"/>
  <c r="O1292" i="5" s="1"/>
  <c r="J1276" i="5"/>
  <c r="O1276" i="5" s="1"/>
  <c r="J1260" i="5"/>
  <c r="O1260" i="5" s="1"/>
  <c r="J1244" i="5"/>
  <c r="O1244" i="5" s="1"/>
  <c r="J1228" i="5"/>
  <c r="O1228" i="5" s="1"/>
  <c r="J1211" i="5"/>
  <c r="O1211" i="5" s="1"/>
  <c r="J1195" i="5"/>
  <c r="O1195" i="5" s="1"/>
  <c r="J1179" i="5"/>
  <c r="O1179" i="5" s="1"/>
  <c r="AU1179" i="5" s="1"/>
  <c r="J1163" i="5"/>
  <c r="O1163" i="5" s="1"/>
  <c r="J1147" i="5"/>
  <c r="O1147" i="5" s="1"/>
  <c r="J1131" i="5"/>
  <c r="O1131" i="5" s="1"/>
  <c r="AU1131" i="5" s="1"/>
  <c r="J1115" i="5"/>
  <c r="O1115" i="5" s="1"/>
  <c r="J1099" i="5"/>
  <c r="O1099" i="5" s="1"/>
  <c r="AU1099" i="5" s="1"/>
  <c r="J1083" i="5"/>
  <c r="O1083" i="5" s="1"/>
  <c r="J1067" i="5"/>
  <c r="O1067" i="5" s="1"/>
  <c r="AU1067" i="5" s="1"/>
  <c r="J1051" i="5"/>
  <c r="O1051" i="5" s="1"/>
  <c r="J1035" i="5"/>
  <c r="O1035" i="5" s="1"/>
  <c r="AU1035" i="5" s="1"/>
  <c r="J1019" i="5"/>
  <c r="O1019" i="5" s="1"/>
  <c r="J1003" i="5"/>
  <c r="O1003" i="5" s="1"/>
  <c r="J987" i="5"/>
  <c r="O987" i="5" s="1"/>
  <c r="J971" i="5"/>
  <c r="O971" i="5" s="1"/>
  <c r="J955" i="5"/>
  <c r="O955" i="5" s="1"/>
  <c r="J939" i="5"/>
  <c r="O939" i="5" s="1"/>
  <c r="J923" i="5"/>
  <c r="O923" i="5" s="1"/>
  <c r="J907" i="5"/>
  <c r="O907" i="5" s="1"/>
  <c r="J891" i="5"/>
  <c r="O891" i="5" s="1"/>
  <c r="J875" i="5"/>
  <c r="O875" i="5" s="1"/>
  <c r="AU875" i="5" s="1"/>
  <c r="J859" i="5"/>
  <c r="O859" i="5" s="1"/>
  <c r="J843" i="5"/>
  <c r="O843" i="5" s="1"/>
  <c r="AU843" i="5" s="1"/>
  <c r="J827" i="5"/>
  <c r="O827" i="5" s="1"/>
  <c r="J810" i="5"/>
  <c r="O810" i="5" s="1"/>
  <c r="J794" i="5"/>
  <c r="O794" i="5" s="1"/>
  <c r="J778" i="5"/>
  <c r="O778" i="5" s="1"/>
  <c r="J762" i="5"/>
  <c r="O762" i="5" s="1"/>
  <c r="J746" i="5"/>
  <c r="O746" i="5" s="1"/>
  <c r="J730" i="5"/>
  <c r="O730" i="5" s="1"/>
  <c r="J714" i="5"/>
  <c r="O714" i="5" s="1"/>
  <c r="J698" i="5"/>
  <c r="O698" i="5" s="1"/>
  <c r="J682" i="5"/>
  <c r="O682" i="5" s="1"/>
  <c r="J666" i="5"/>
  <c r="O666" i="5" s="1"/>
  <c r="AU666" i="5" s="1"/>
  <c r="J650" i="5"/>
  <c r="O650" i="5" s="1"/>
  <c r="AU650" i="5" s="1"/>
  <c r="J634" i="5"/>
  <c r="O634" i="5" s="1"/>
  <c r="J618" i="5"/>
  <c r="O618" i="5" s="1"/>
  <c r="AU618" i="5" s="1"/>
  <c r="J602" i="5"/>
  <c r="O602" i="5" s="1"/>
  <c r="J586" i="5"/>
  <c r="O586" i="5" s="1"/>
  <c r="AU586" i="5" s="1"/>
  <c r="J570" i="5"/>
  <c r="O570" i="5" s="1"/>
  <c r="J554" i="5"/>
  <c r="O554" i="5" s="1"/>
  <c r="AU554" i="5" s="1"/>
  <c r="J538" i="5"/>
  <c r="O538" i="5" s="1"/>
  <c r="AU538" i="5" s="1"/>
  <c r="J522" i="5"/>
  <c r="O522" i="5" s="1"/>
  <c r="J506" i="5"/>
  <c r="O506" i="5" s="1"/>
  <c r="J490" i="5"/>
  <c r="O490" i="5" s="1"/>
  <c r="J474" i="5"/>
  <c r="O474" i="5" s="1"/>
  <c r="J458" i="5"/>
  <c r="O458" i="5" s="1"/>
  <c r="J442" i="5"/>
  <c r="O442" i="5" s="1"/>
  <c r="J426" i="5"/>
  <c r="O426" i="5" s="1"/>
  <c r="J410" i="5"/>
  <c r="O410" i="5" s="1"/>
  <c r="AU410" i="5" s="1"/>
  <c r="J394" i="5"/>
  <c r="O394" i="5" s="1"/>
  <c r="J378" i="5"/>
  <c r="O378" i="5" s="1"/>
  <c r="J362" i="5"/>
  <c r="O362" i="5" s="1"/>
  <c r="AU362" i="5" s="1"/>
  <c r="J346" i="5"/>
  <c r="O346" i="5" s="1"/>
  <c r="J330" i="5"/>
  <c r="O330" i="5" s="1"/>
  <c r="AU330" i="5" s="1"/>
  <c r="J314" i="5"/>
  <c r="O314" i="5" s="1"/>
  <c r="J298" i="5"/>
  <c r="O298" i="5" s="1"/>
  <c r="AU298" i="5" s="1"/>
  <c r="J282" i="5"/>
  <c r="O282" i="5" s="1"/>
  <c r="AU282" i="5" s="1"/>
  <c r="J266" i="5"/>
  <c r="O266" i="5" s="1"/>
  <c r="AU266" i="5" s="1"/>
  <c r="J250" i="5"/>
  <c r="O250" i="5" s="1"/>
  <c r="J234" i="5"/>
  <c r="O234" i="5" s="1"/>
  <c r="J218" i="5"/>
  <c r="O218" i="5" s="1"/>
  <c r="J202" i="5"/>
  <c r="O202" i="5" s="1"/>
  <c r="J186" i="5"/>
  <c r="O186" i="5" s="1"/>
  <c r="J170" i="5"/>
  <c r="O170" i="5" s="1"/>
  <c r="J154" i="5"/>
  <c r="O154" i="5" s="1"/>
  <c r="AU154" i="5" s="1"/>
  <c r="J138" i="5"/>
  <c r="O138" i="5" s="1"/>
  <c r="AU138" i="5" s="1"/>
  <c r="J122" i="5"/>
  <c r="O122" i="5" s="1"/>
  <c r="J106" i="5"/>
  <c r="O106" i="5" s="1"/>
  <c r="AU106" i="5" s="1"/>
  <c r="J90" i="5"/>
  <c r="O90" i="5" s="1"/>
  <c r="J74" i="5"/>
  <c r="O74" i="5" s="1"/>
  <c r="J58" i="5"/>
  <c r="O58" i="5" s="1"/>
  <c r="J42" i="5"/>
  <c r="O42" i="5" s="1"/>
  <c r="AU42" i="5" s="1"/>
  <c r="J26" i="5"/>
  <c r="O26" i="5" s="1"/>
  <c r="J10" i="5"/>
  <c r="O10" i="5" s="1"/>
  <c r="J2296" i="5"/>
  <c r="O2296" i="5" s="1"/>
  <c r="J2120" i="5"/>
  <c r="O2120" i="5" s="1"/>
  <c r="J1912" i="5"/>
  <c r="O1912" i="5" s="1"/>
  <c r="J1720" i="5"/>
  <c r="O1720" i="5" s="1"/>
  <c r="J1592" i="5"/>
  <c r="O1592" i="5" s="1"/>
  <c r="J1432" i="5"/>
  <c r="O1432" i="5" s="1"/>
  <c r="J1224" i="5"/>
  <c r="O1224" i="5" s="1"/>
  <c r="AU1224" i="5" s="1"/>
  <c r="J1015" i="5"/>
  <c r="O1015" i="5" s="1"/>
  <c r="J839" i="5"/>
  <c r="O839" i="5" s="1"/>
  <c r="J694" i="5"/>
  <c r="O694" i="5" s="1"/>
  <c r="AU694" i="5" s="1"/>
  <c r="J518" i="5"/>
  <c r="O518" i="5" s="1"/>
  <c r="J326" i="5"/>
  <c r="O326" i="5" s="1"/>
  <c r="J118" i="5"/>
  <c r="O118" i="5" s="1"/>
  <c r="J2262" i="5"/>
  <c r="O2262" i="5" s="1"/>
  <c r="AU2262" i="5" s="1"/>
  <c r="J2086" i="5"/>
  <c r="O2086" i="5" s="1"/>
  <c r="J1910" i="5"/>
  <c r="O1910" i="5" s="1"/>
  <c r="J1766" i="5"/>
  <c r="O1766" i="5" s="1"/>
  <c r="J1606" i="5"/>
  <c r="O1606" i="5" s="1"/>
  <c r="J1382" i="5"/>
  <c r="O1382" i="5" s="1"/>
  <c r="J1205" i="5"/>
  <c r="O1205" i="5" s="1"/>
  <c r="J997" i="5"/>
  <c r="O997" i="5" s="1"/>
  <c r="J740" i="5"/>
  <c r="O740" i="5" s="1"/>
  <c r="J180" i="5"/>
  <c r="O180" i="5" s="1"/>
  <c r="AU180" i="5" s="1"/>
  <c r="J2244" i="5"/>
  <c r="O2244" i="5" s="1"/>
  <c r="AU2244" i="5" s="1"/>
  <c r="J2116" i="5"/>
  <c r="O2116" i="5" s="1"/>
  <c r="J1988" i="5"/>
  <c r="O1988" i="5" s="1"/>
  <c r="AU1988" i="5" s="1"/>
  <c r="J1812" i="5"/>
  <c r="O1812" i="5" s="1"/>
  <c r="J1684" i="5"/>
  <c r="O1684" i="5" s="1"/>
  <c r="J1460" i="5"/>
  <c r="O1460" i="5" s="1"/>
  <c r="J1236" i="5"/>
  <c r="O1236" i="5" s="1"/>
  <c r="AU1236" i="5" s="1"/>
  <c r="J947" i="5"/>
  <c r="O947" i="5" s="1"/>
  <c r="AU947" i="5" s="1"/>
  <c r="J786" i="5"/>
  <c r="O786" i="5" s="1"/>
  <c r="J514" i="5"/>
  <c r="O514" i="5" s="1"/>
  <c r="J386" i="5"/>
  <c r="O386" i="5" s="1"/>
  <c r="J210" i="5"/>
  <c r="O210" i="5" s="1"/>
  <c r="J66" i="5"/>
  <c r="O66" i="5" s="1"/>
  <c r="J128" i="5"/>
  <c r="O128" i="5" s="1"/>
  <c r="J2283" i="5"/>
  <c r="O2283" i="5" s="1"/>
  <c r="J2251" i="5"/>
  <c r="O2251" i="5" s="1"/>
  <c r="J2219" i="5"/>
  <c r="O2219" i="5" s="1"/>
  <c r="J2187" i="5"/>
  <c r="O2187" i="5" s="1"/>
  <c r="J2155" i="5"/>
  <c r="O2155" i="5" s="1"/>
  <c r="AU2155" i="5" s="1"/>
  <c r="J2107" i="5"/>
  <c r="O2107" i="5" s="1"/>
  <c r="J2075" i="5"/>
  <c r="O2075" i="5" s="1"/>
  <c r="AU2075" i="5" s="1"/>
  <c r="J2043" i="5"/>
  <c r="O2043" i="5" s="1"/>
  <c r="J2011" i="5"/>
  <c r="O2011" i="5" s="1"/>
  <c r="J1979" i="5"/>
  <c r="O1979" i="5" s="1"/>
  <c r="J1947" i="5"/>
  <c r="O1947" i="5" s="1"/>
  <c r="J1899" i="5"/>
  <c r="O1899" i="5" s="1"/>
  <c r="J1867" i="5"/>
  <c r="O1867" i="5" s="1"/>
  <c r="J1835" i="5"/>
  <c r="O1835" i="5" s="1"/>
  <c r="J1803" i="5"/>
  <c r="O1803" i="5" s="1"/>
  <c r="J1771" i="5"/>
  <c r="O1771" i="5" s="1"/>
  <c r="J1739" i="5"/>
  <c r="O1739" i="5" s="1"/>
  <c r="J1707" i="5"/>
  <c r="O1707" i="5" s="1"/>
  <c r="J1675" i="5"/>
  <c r="O1675" i="5" s="1"/>
  <c r="J1627" i="5"/>
  <c r="O1627" i="5" s="1"/>
  <c r="J1595" i="5"/>
  <c r="O1595" i="5" s="1"/>
  <c r="AU1595" i="5" s="1"/>
  <c r="J1563" i="5"/>
  <c r="O1563" i="5" s="1"/>
  <c r="J1531" i="5"/>
  <c r="O1531" i="5" s="1"/>
  <c r="AU1531" i="5" s="1"/>
  <c r="J1499" i="5"/>
  <c r="O1499" i="5" s="1"/>
  <c r="J1467" i="5"/>
  <c r="O1467" i="5" s="1"/>
  <c r="AU1467" i="5" s="1"/>
  <c r="J1419" i="5"/>
  <c r="O1419" i="5" s="1"/>
  <c r="AU1419" i="5" s="1"/>
  <c r="J1323" i="5"/>
  <c r="O1323" i="5" s="1"/>
  <c r="J1291" i="5"/>
  <c r="O1291" i="5" s="1"/>
  <c r="J1259" i="5"/>
  <c r="O1259" i="5" s="1"/>
  <c r="J1210" i="5"/>
  <c r="O1210" i="5" s="1"/>
  <c r="J1162" i="5"/>
  <c r="O1162" i="5" s="1"/>
  <c r="J1130" i="5"/>
  <c r="O1130" i="5" s="1"/>
  <c r="J1082" i="5"/>
  <c r="O1082" i="5" s="1"/>
  <c r="J1050" i="5"/>
  <c r="O1050" i="5" s="1"/>
  <c r="AU1050" i="5" s="1"/>
  <c r="J1034" i="5"/>
  <c r="O1034" i="5" s="1"/>
  <c r="J1002" i="5"/>
  <c r="O1002" i="5" s="1"/>
  <c r="J986" i="5"/>
  <c r="O986" i="5" s="1"/>
  <c r="J970" i="5"/>
  <c r="O970" i="5" s="1"/>
  <c r="AU970" i="5" s="1"/>
  <c r="J954" i="5"/>
  <c r="O954" i="5" s="1"/>
  <c r="AU954" i="5" s="1"/>
  <c r="J938" i="5"/>
  <c r="O938" i="5" s="1"/>
  <c r="J922" i="5"/>
  <c r="O922" i="5" s="1"/>
  <c r="J906" i="5"/>
  <c r="O906" i="5" s="1"/>
  <c r="J890" i="5"/>
  <c r="O890" i="5" s="1"/>
  <c r="J874" i="5"/>
  <c r="O874" i="5" s="1"/>
  <c r="J858" i="5"/>
  <c r="O858" i="5" s="1"/>
  <c r="J842" i="5"/>
  <c r="O842" i="5" s="1"/>
  <c r="J826" i="5"/>
  <c r="O826" i="5" s="1"/>
  <c r="J809" i="5"/>
  <c r="O809" i="5" s="1"/>
  <c r="J793" i="5"/>
  <c r="O793" i="5" s="1"/>
  <c r="J777" i="5"/>
  <c r="O777" i="5" s="1"/>
  <c r="AU777" i="5" s="1"/>
  <c r="J761" i="5"/>
  <c r="O761" i="5" s="1"/>
  <c r="AU761" i="5" s="1"/>
  <c r="J745" i="5"/>
  <c r="O745" i="5" s="1"/>
  <c r="J729" i="5"/>
  <c r="O729" i="5" s="1"/>
  <c r="AU729" i="5" s="1"/>
  <c r="J713" i="5"/>
  <c r="O713" i="5" s="1"/>
  <c r="J697" i="5"/>
  <c r="O697" i="5" s="1"/>
  <c r="AU697" i="5" s="1"/>
  <c r="J681" i="5"/>
  <c r="O681" i="5" s="1"/>
  <c r="J665" i="5"/>
  <c r="O665" i="5" s="1"/>
  <c r="AU665" i="5" s="1"/>
  <c r="J649" i="5"/>
  <c r="O649" i="5" s="1"/>
  <c r="J633" i="5"/>
  <c r="O633" i="5" s="1"/>
  <c r="J617" i="5"/>
  <c r="O617" i="5" s="1"/>
  <c r="J601" i="5"/>
  <c r="O601" i="5" s="1"/>
  <c r="J585" i="5"/>
  <c r="O585" i="5" s="1"/>
  <c r="J569" i="5"/>
  <c r="O569" i="5" s="1"/>
  <c r="J553" i="5"/>
  <c r="O553" i="5" s="1"/>
  <c r="J537" i="5"/>
  <c r="O537" i="5" s="1"/>
  <c r="J521" i="5"/>
  <c r="O521" i="5" s="1"/>
  <c r="J505" i="5"/>
  <c r="O505" i="5" s="1"/>
  <c r="J489" i="5"/>
  <c r="O489" i="5" s="1"/>
  <c r="J473" i="5"/>
  <c r="O473" i="5" s="1"/>
  <c r="AU473" i="5" s="1"/>
  <c r="J457" i="5"/>
  <c r="O457" i="5" s="1"/>
  <c r="J441" i="5"/>
  <c r="O441" i="5" s="1"/>
  <c r="AU441" i="5" s="1"/>
  <c r="J425" i="5"/>
  <c r="O425" i="5" s="1"/>
  <c r="J409" i="5"/>
  <c r="O409" i="5" s="1"/>
  <c r="J393" i="5"/>
  <c r="O393" i="5" s="1"/>
  <c r="AU393" i="5" s="1"/>
  <c r="J377" i="5"/>
  <c r="O377" i="5" s="1"/>
  <c r="J361" i="5"/>
  <c r="O361" i="5" s="1"/>
  <c r="J345" i="5"/>
  <c r="O345" i="5" s="1"/>
  <c r="J329" i="5"/>
  <c r="O329" i="5" s="1"/>
  <c r="J313" i="5"/>
  <c r="O313" i="5" s="1"/>
  <c r="J297" i="5"/>
  <c r="O297" i="5" s="1"/>
  <c r="J281" i="5"/>
  <c r="O281" i="5" s="1"/>
  <c r="J265" i="5"/>
  <c r="O265" i="5" s="1"/>
  <c r="J249" i="5"/>
  <c r="O249" i="5" s="1"/>
  <c r="AU249" i="5" s="1"/>
  <c r="J233" i="5"/>
  <c r="O233" i="5" s="1"/>
  <c r="J217" i="5"/>
  <c r="O217" i="5" s="1"/>
  <c r="AU217" i="5" s="1"/>
  <c r="J201" i="5"/>
  <c r="O201" i="5" s="1"/>
  <c r="AU201" i="5" s="1"/>
  <c r="J185" i="5"/>
  <c r="O185" i="5" s="1"/>
  <c r="AU185" i="5" s="1"/>
  <c r="J169" i="5"/>
  <c r="O169" i="5" s="1"/>
  <c r="J153" i="5"/>
  <c r="O153" i="5" s="1"/>
  <c r="AU153" i="5" s="1"/>
  <c r="J137" i="5"/>
  <c r="O137" i="5" s="1"/>
  <c r="AU137" i="5" s="1"/>
  <c r="J121" i="5"/>
  <c r="O121" i="5" s="1"/>
  <c r="J105" i="5"/>
  <c r="O105" i="5" s="1"/>
  <c r="J89" i="5"/>
  <c r="O89" i="5" s="1"/>
  <c r="J73" i="5"/>
  <c r="O73" i="5" s="1"/>
  <c r="J57" i="5"/>
  <c r="O57" i="5" s="1"/>
  <c r="J41" i="5"/>
  <c r="O41" i="5" s="1"/>
  <c r="AU41" i="5" s="1"/>
  <c r="J25" i="5"/>
  <c r="O25" i="5" s="1"/>
  <c r="J9" i="5"/>
  <c r="O9" i="5" s="1"/>
  <c r="AU9" i="5" s="1"/>
  <c r="J614" i="5"/>
  <c r="O614" i="5" s="1"/>
  <c r="J532" i="5"/>
  <c r="O532" i="5" s="1"/>
  <c r="J2212" i="5"/>
  <c r="O2212" i="5" s="1"/>
  <c r="AU2212" i="5" s="1"/>
  <c r="J2084" i="5"/>
  <c r="O2084" i="5" s="1"/>
  <c r="J1956" i="5"/>
  <c r="O1956" i="5" s="1"/>
  <c r="AU1956" i="5" s="1"/>
  <c r="J1844" i="5"/>
  <c r="O1844" i="5" s="1"/>
  <c r="J1716" i="5"/>
  <c r="O1716" i="5" s="1"/>
  <c r="AU1716" i="5" s="1"/>
  <c r="J1572" i="5"/>
  <c r="O1572" i="5" s="1"/>
  <c r="AU1572" i="5" s="1"/>
  <c r="J1380" i="5"/>
  <c r="O1380" i="5" s="1"/>
  <c r="J1139" i="5"/>
  <c r="O1139" i="5" s="1"/>
  <c r="J706" i="5"/>
  <c r="O706" i="5" s="1"/>
  <c r="J2242" i="5"/>
  <c r="O2242" i="5" s="1"/>
  <c r="J2162" i="5"/>
  <c r="O2162" i="5" s="1"/>
  <c r="J2082" i="5"/>
  <c r="O2082" i="5" s="1"/>
  <c r="J2002" i="5"/>
  <c r="O2002" i="5" s="1"/>
  <c r="J1906" i="5"/>
  <c r="O1906" i="5" s="1"/>
  <c r="AU1906" i="5" s="1"/>
  <c r="J1842" i="5"/>
  <c r="O1842" i="5" s="1"/>
  <c r="J1762" i="5"/>
  <c r="O1762" i="5" s="1"/>
  <c r="J1682" i="5"/>
  <c r="O1682" i="5" s="1"/>
  <c r="AU1682" i="5" s="1"/>
  <c r="J1634" i="5"/>
  <c r="O1634" i="5" s="1"/>
  <c r="AU1634" i="5" s="1"/>
  <c r="J1538" i="5"/>
  <c r="O1538" i="5" s="1"/>
  <c r="AU1538" i="5" s="1"/>
  <c r="J1458" i="5"/>
  <c r="O1458" i="5" s="1"/>
  <c r="J1378" i="5"/>
  <c r="O1378" i="5" s="1"/>
  <c r="J1282" i="5"/>
  <c r="O1282" i="5" s="1"/>
  <c r="AU1282" i="5" s="1"/>
  <c r="J1218" i="5"/>
  <c r="O1218" i="5" s="1"/>
  <c r="J1153" i="5"/>
  <c r="O1153" i="5" s="1"/>
  <c r="J1105" i="5"/>
  <c r="O1105" i="5" s="1"/>
  <c r="J961" i="5"/>
  <c r="O961" i="5" s="1"/>
  <c r="J720" i="5"/>
  <c r="O720" i="5" s="1"/>
  <c r="J208" i="5"/>
  <c r="O208" i="5" s="1"/>
  <c r="J2299" i="5"/>
  <c r="O2299" i="5" s="1"/>
  <c r="J2267" i="5"/>
  <c r="O2267" i="5" s="1"/>
  <c r="AU2267" i="5" s="1"/>
  <c r="J2235" i="5"/>
  <c r="O2235" i="5" s="1"/>
  <c r="AU2235" i="5" s="1"/>
  <c r="J2203" i="5"/>
  <c r="O2203" i="5" s="1"/>
  <c r="J2171" i="5"/>
  <c r="O2171" i="5" s="1"/>
  <c r="AU2171" i="5" s="1"/>
  <c r="J2139" i="5"/>
  <c r="O2139" i="5" s="1"/>
  <c r="J2123" i="5"/>
  <c r="O2123" i="5" s="1"/>
  <c r="AU2123" i="5" s="1"/>
  <c r="J2091" i="5"/>
  <c r="O2091" i="5" s="1"/>
  <c r="J2059" i="5"/>
  <c r="O2059" i="5" s="1"/>
  <c r="AU2059" i="5" s="1"/>
  <c r="J2027" i="5"/>
  <c r="O2027" i="5" s="1"/>
  <c r="AU2027" i="5" s="1"/>
  <c r="J1995" i="5"/>
  <c r="O1995" i="5" s="1"/>
  <c r="J1963" i="5"/>
  <c r="O1963" i="5" s="1"/>
  <c r="J1931" i="5"/>
  <c r="O1931" i="5" s="1"/>
  <c r="J1915" i="5"/>
  <c r="O1915" i="5" s="1"/>
  <c r="J1883" i="5"/>
  <c r="O1883" i="5" s="1"/>
  <c r="J1851" i="5"/>
  <c r="O1851" i="5" s="1"/>
  <c r="J1819" i="5"/>
  <c r="O1819" i="5" s="1"/>
  <c r="J1787" i="5"/>
  <c r="O1787" i="5" s="1"/>
  <c r="J1755" i="5"/>
  <c r="O1755" i="5" s="1"/>
  <c r="J1723" i="5"/>
  <c r="O1723" i="5" s="1"/>
  <c r="J1691" i="5"/>
  <c r="O1691" i="5" s="1"/>
  <c r="AU1691" i="5" s="1"/>
  <c r="J1659" i="5"/>
  <c r="O1659" i="5" s="1"/>
  <c r="J1643" i="5"/>
  <c r="O1643" i="5" s="1"/>
  <c r="AU1643" i="5" s="1"/>
  <c r="J1611" i="5"/>
  <c r="O1611" i="5" s="1"/>
  <c r="J1579" i="5"/>
  <c r="O1579" i="5" s="1"/>
  <c r="AU1579" i="5" s="1"/>
  <c r="J1547" i="5"/>
  <c r="O1547" i="5" s="1"/>
  <c r="J1515" i="5"/>
  <c r="O1515" i="5" s="1"/>
  <c r="J1483" i="5"/>
  <c r="O1483" i="5" s="1"/>
  <c r="J1451" i="5"/>
  <c r="O1451" i="5" s="1"/>
  <c r="J1435" i="5"/>
  <c r="O1435" i="5" s="1"/>
  <c r="J1403" i="5"/>
  <c r="O1403" i="5" s="1"/>
  <c r="J1387" i="5"/>
  <c r="O1387" i="5" s="1"/>
  <c r="J1371" i="5"/>
  <c r="O1371" i="5" s="1"/>
  <c r="J1355" i="5"/>
  <c r="O1355" i="5" s="1"/>
  <c r="J1339" i="5"/>
  <c r="O1339" i="5" s="1"/>
  <c r="J1307" i="5"/>
  <c r="O1307" i="5" s="1"/>
  <c r="J1275" i="5"/>
  <c r="O1275" i="5" s="1"/>
  <c r="J1243" i="5"/>
  <c r="O1243" i="5" s="1"/>
  <c r="J1227" i="5"/>
  <c r="O1227" i="5" s="1"/>
  <c r="AU1227" i="5" s="1"/>
  <c r="J1194" i="5"/>
  <c r="O1194" i="5" s="1"/>
  <c r="J1178" i="5"/>
  <c r="O1178" i="5" s="1"/>
  <c r="J1146" i="5"/>
  <c r="O1146" i="5" s="1"/>
  <c r="J1114" i="5"/>
  <c r="O1114" i="5" s="1"/>
  <c r="J1098" i="5"/>
  <c r="O1098" i="5" s="1"/>
  <c r="J1066" i="5"/>
  <c r="O1066" i="5" s="1"/>
  <c r="J1018" i="5"/>
  <c r="O1018" i="5" s="1"/>
  <c r="J2298" i="5"/>
  <c r="O2298" i="5" s="1"/>
  <c r="J2282" i="5"/>
  <c r="O2282" i="5" s="1"/>
  <c r="J2266" i="5"/>
  <c r="O2266" i="5" s="1"/>
  <c r="J2250" i="5"/>
  <c r="O2250" i="5" s="1"/>
  <c r="J2234" i="5"/>
  <c r="O2234" i="5" s="1"/>
  <c r="J2218" i="5"/>
  <c r="O2218" i="5" s="1"/>
  <c r="J2202" i="5"/>
  <c r="O2202" i="5" s="1"/>
  <c r="J2186" i="5"/>
  <c r="O2186" i="5" s="1"/>
  <c r="J2170" i="5"/>
  <c r="O2170" i="5" s="1"/>
  <c r="J2154" i="5"/>
  <c r="O2154" i="5" s="1"/>
  <c r="J2138" i="5"/>
  <c r="O2138" i="5" s="1"/>
  <c r="AU2138" i="5" s="1"/>
  <c r="J2122" i="5"/>
  <c r="O2122" i="5" s="1"/>
  <c r="J2106" i="5"/>
  <c r="O2106" i="5" s="1"/>
  <c r="J2090" i="5"/>
  <c r="O2090" i="5" s="1"/>
  <c r="J2074" i="5"/>
  <c r="O2074" i="5" s="1"/>
  <c r="J2058" i="5"/>
  <c r="O2058" i="5" s="1"/>
  <c r="J2042" i="5"/>
  <c r="O2042" i="5" s="1"/>
  <c r="J2026" i="5"/>
  <c r="O2026" i="5" s="1"/>
  <c r="J2010" i="5"/>
  <c r="O2010" i="5" s="1"/>
  <c r="J1994" i="5"/>
  <c r="O1994" i="5" s="1"/>
  <c r="J1978" i="5"/>
  <c r="O1978" i="5" s="1"/>
  <c r="J1962" i="5"/>
  <c r="O1962" i="5" s="1"/>
  <c r="J1946" i="5"/>
  <c r="O1946" i="5" s="1"/>
  <c r="J1930" i="5"/>
  <c r="O1930" i="5" s="1"/>
  <c r="J1914" i="5"/>
  <c r="O1914" i="5" s="1"/>
  <c r="J1898" i="5"/>
  <c r="O1898" i="5" s="1"/>
  <c r="J1882" i="5"/>
  <c r="O1882" i="5" s="1"/>
  <c r="AU1882" i="5" s="1"/>
  <c r="J1866" i="5"/>
  <c r="O1866" i="5" s="1"/>
  <c r="J1850" i="5"/>
  <c r="O1850" i="5" s="1"/>
  <c r="J1834" i="5"/>
  <c r="O1834" i="5" s="1"/>
  <c r="J1818" i="5"/>
  <c r="O1818" i="5" s="1"/>
  <c r="J1802" i="5"/>
  <c r="O1802" i="5" s="1"/>
  <c r="J1786" i="5"/>
  <c r="O1786" i="5" s="1"/>
  <c r="J1770" i="5"/>
  <c r="O1770" i="5" s="1"/>
  <c r="J1754" i="5"/>
  <c r="O1754" i="5" s="1"/>
  <c r="J1738" i="5"/>
  <c r="O1738" i="5" s="1"/>
  <c r="AU1738" i="5" s="1"/>
  <c r="J1722" i="5"/>
  <c r="O1722" i="5" s="1"/>
  <c r="J1706" i="5"/>
  <c r="O1706" i="5" s="1"/>
  <c r="J1690" i="5"/>
  <c r="O1690" i="5" s="1"/>
  <c r="AU1690" i="5" s="1"/>
  <c r="J1674" i="5"/>
  <c r="O1674" i="5" s="1"/>
  <c r="J1658" i="5"/>
  <c r="O1658" i="5" s="1"/>
  <c r="AU1658" i="5" s="1"/>
  <c r="J1642" i="5"/>
  <c r="O1642" i="5" s="1"/>
  <c r="J1626" i="5"/>
  <c r="O1626" i="5" s="1"/>
  <c r="J1610" i="5"/>
  <c r="O1610" i="5" s="1"/>
  <c r="J1594" i="5"/>
  <c r="O1594" i="5" s="1"/>
  <c r="J1578" i="5"/>
  <c r="O1578" i="5" s="1"/>
  <c r="J1562" i="5"/>
  <c r="O1562" i="5" s="1"/>
  <c r="J1546" i="5"/>
  <c r="O1546" i="5" s="1"/>
  <c r="J1530" i="5"/>
  <c r="O1530" i="5" s="1"/>
  <c r="J1514" i="5"/>
  <c r="O1514" i="5" s="1"/>
  <c r="J1498" i="5"/>
  <c r="O1498" i="5" s="1"/>
  <c r="J1482" i="5"/>
  <c r="O1482" i="5" s="1"/>
  <c r="AU1482" i="5" s="1"/>
  <c r="J1466" i="5"/>
  <c r="O1466" i="5" s="1"/>
  <c r="J1450" i="5"/>
  <c r="O1450" i="5" s="1"/>
  <c r="J1434" i="5"/>
  <c r="O1434" i="5" s="1"/>
  <c r="AU1434" i="5" s="1"/>
  <c r="J1418" i="5"/>
  <c r="O1418" i="5" s="1"/>
  <c r="J1402" i="5"/>
  <c r="O1402" i="5" s="1"/>
  <c r="J1386" i="5"/>
  <c r="O1386" i="5" s="1"/>
  <c r="J1370" i="5"/>
  <c r="O1370" i="5" s="1"/>
  <c r="J1354" i="5"/>
  <c r="O1354" i="5" s="1"/>
  <c r="J1338" i="5"/>
  <c r="O1338" i="5" s="1"/>
  <c r="J1322" i="5"/>
  <c r="O1322" i="5" s="1"/>
  <c r="J1306" i="5"/>
  <c r="O1306" i="5" s="1"/>
  <c r="J1290" i="5"/>
  <c r="O1290" i="5" s="1"/>
  <c r="J1274" i="5"/>
  <c r="O1274" i="5" s="1"/>
  <c r="J1258" i="5"/>
  <c r="O1258" i="5" s="1"/>
  <c r="J1242" i="5"/>
  <c r="O1242" i="5" s="1"/>
  <c r="J1226" i="5"/>
  <c r="O1226" i="5" s="1"/>
  <c r="J1209" i="5"/>
  <c r="O1209" i="5" s="1"/>
  <c r="AU1209" i="5" s="1"/>
  <c r="J1193" i="5"/>
  <c r="O1193" i="5" s="1"/>
  <c r="J1177" i="5"/>
  <c r="O1177" i="5" s="1"/>
  <c r="J1161" i="5"/>
  <c r="O1161" i="5" s="1"/>
  <c r="J1145" i="5"/>
  <c r="O1145" i="5" s="1"/>
  <c r="J1129" i="5"/>
  <c r="O1129" i="5" s="1"/>
  <c r="J1113" i="5"/>
  <c r="O1113" i="5" s="1"/>
  <c r="J1097" i="5"/>
  <c r="O1097" i="5" s="1"/>
  <c r="J1081" i="5"/>
  <c r="O1081" i="5" s="1"/>
  <c r="J1065" i="5"/>
  <c r="O1065" i="5" s="1"/>
  <c r="J1049" i="5"/>
  <c r="O1049" i="5" s="1"/>
  <c r="J1033" i="5"/>
  <c r="O1033" i="5" s="1"/>
  <c r="J1017" i="5"/>
  <c r="O1017" i="5" s="1"/>
  <c r="J1001" i="5"/>
  <c r="O1001" i="5" s="1"/>
  <c r="J985" i="5"/>
  <c r="O985" i="5" s="1"/>
  <c r="J969" i="5"/>
  <c r="O969" i="5" s="1"/>
  <c r="AU969" i="5" s="1"/>
  <c r="J953" i="5"/>
  <c r="O953" i="5" s="1"/>
  <c r="J937" i="5"/>
  <c r="O937" i="5" s="1"/>
  <c r="J921" i="5"/>
  <c r="O921" i="5" s="1"/>
  <c r="AU921" i="5" s="1"/>
  <c r="J905" i="5"/>
  <c r="O905" i="5" s="1"/>
  <c r="J889" i="5"/>
  <c r="O889" i="5" s="1"/>
  <c r="AU889" i="5" s="1"/>
  <c r="J873" i="5"/>
  <c r="O873" i="5" s="1"/>
  <c r="J857" i="5"/>
  <c r="O857" i="5" s="1"/>
  <c r="AU857" i="5" s="1"/>
  <c r="J841" i="5"/>
  <c r="O841" i="5" s="1"/>
  <c r="AU841" i="5" s="1"/>
  <c r="J825" i="5"/>
  <c r="O825" i="5" s="1"/>
  <c r="J808" i="5"/>
  <c r="O808" i="5" s="1"/>
  <c r="J792" i="5"/>
  <c r="O792" i="5" s="1"/>
  <c r="J776" i="5"/>
  <c r="O776" i="5" s="1"/>
  <c r="J760" i="5"/>
  <c r="O760" i="5" s="1"/>
  <c r="J744" i="5"/>
  <c r="O744" i="5" s="1"/>
  <c r="J728" i="5"/>
  <c r="O728" i="5" s="1"/>
  <c r="J712" i="5"/>
  <c r="O712" i="5" s="1"/>
  <c r="J696" i="5"/>
  <c r="O696" i="5" s="1"/>
  <c r="J680" i="5"/>
  <c r="O680" i="5" s="1"/>
  <c r="J664" i="5"/>
  <c r="O664" i="5" s="1"/>
  <c r="AU664" i="5" s="1"/>
  <c r="J648" i="5"/>
  <c r="O648" i="5" s="1"/>
  <c r="AU648" i="5" s="1"/>
  <c r="J632" i="5"/>
  <c r="O632" i="5" s="1"/>
  <c r="AU632" i="5" s="1"/>
  <c r="J616" i="5"/>
  <c r="O616" i="5" s="1"/>
  <c r="J600" i="5"/>
  <c r="O600" i="5" s="1"/>
  <c r="AU600" i="5" s="1"/>
  <c r="J584" i="5"/>
  <c r="O584" i="5" s="1"/>
  <c r="J568" i="5"/>
  <c r="O568" i="5" s="1"/>
  <c r="J552" i="5"/>
  <c r="O552" i="5" s="1"/>
  <c r="J536" i="5"/>
  <c r="O536" i="5" s="1"/>
  <c r="J520" i="5"/>
  <c r="O520" i="5" s="1"/>
  <c r="J504" i="5"/>
  <c r="O504" i="5" s="1"/>
  <c r="J488" i="5"/>
  <c r="O488" i="5" s="1"/>
  <c r="J472" i="5"/>
  <c r="O472" i="5" s="1"/>
  <c r="J456" i="5"/>
  <c r="O456" i="5" s="1"/>
  <c r="AU456" i="5" s="1"/>
  <c r="J440" i="5"/>
  <c r="O440" i="5" s="1"/>
  <c r="J424" i="5"/>
  <c r="O424" i="5" s="1"/>
  <c r="J408" i="5"/>
  <c r="O408" i="5" s="1"/>
  <c r="AU408" i="5" s="1"/>
  <c r="J392" i="5"/>
  <c r="O392" i="5" s="1"/>
  <c r="J376" i="5"/>
  <c r="O376" i="5" s="1"/>
  <c r="J360" i="5"/>
  <c r="O360" i="5" s="1"/>
  <c r="J344" i="5"/>
  <c r="O344" i="5" s="1"/>
  <c r="AU344" i="5" s="1"/>
  <c r="J328" i="5"/>
  <c r="O328" i="5" s="1"/>
  <c r="J312" i="5"/>
  <c r="O312" i="5" s="1"/>
  <c r="J296" i="5"/>
  <c r="O296" i="5" s="1"/>
  <c r="J280" i="5"/>
  <c r="O280" i="5" s="1"/>
  <c r="J264" i="5"/>
  <c r="O264" i="5" s="1"/>
  <c r="J248" i="5"/>
  <c r="O248" i="5" s="1"/>
  <c r="J232" i="5"/>
  <c r="O232" i="5" s="1"/>
  <c r="J216" i="5"/>
  <c r="O216" i="5" s="1"/>
  <c r="J200" i="5"/>
  <c r="O200" i="5" s="1"/>
  <c r="J184" i="5"/>
  <c r="O184" i="5" s="1"/>
  <c r="J168" i="5"/>
  <c r="O168" i="5" s="1"/>
  <c r="J152" i="5"/>
  <c r="O152" i="5" s="1"/>
  <c r="AU152" i="5" s="1"/>
  <c r="J136" i="5"/>
  <c r="O136" i="5" s="1"/>
  <c r="J120" i="5"/>
  <c r="O120" i="5" s="1"/>
  <c r="J104" i="5"/>
  <c r="O104" i="5" s="1"/>
  <c r="J88" i="5"/>
  <c r="O88" i="5" s="1"/>
  <c r="AU88" i="5" s="1"/>
  <c r="J72" i="5"/>
  <c r="O72" i="5" s="1"/>
  <c r="J56" i="5"/>
  <c r="O56" i="5" s="1"/>
  <c r="J40" i="5"/>
  <c r="O40" i="5" s="1"/>
  <c r="J24" i="5"/>
  <c r="O24" i="5" s="1"/>
  <c r="J8" i="5"/>
  <c r="O8" i="5" s="1"/>
  <c r="J2184" i="5"/>
  <c r="O2184" i="5" s="1"/>
  <c r="J2056" i="5"/>
  <c r="O2056" i="5" s="1"/>
  <c r="J1928" i="5"/>
  <c r="O1928" i="5" s="1"/>
  <c r="J1784" i="5"/>
  <c r="O1784" i="5" s="1"/>
  <c r="J1640" i="5"/>
  <c r="O1640" i="5" s="1"/>
  <c r="J1480" i="5"/>
  <c r="O1480" i="5" s="1"/>
  <c r="J1288" i="5"/>
  <c r="O1288" i="5" s="1"/>
  <c r="AU1288" i="5" s="1"/>
  <c r="J1127" i="5"/>
  <c r="O1127" i="5" s="1"/>
  <c r="J967" i="5"/>
  <c r="O967" i="5" s="1"/>
  <c r="J774" i="5"/>
  <c r="O774" i="5" s="1"/>
  <c r="J582" i="5"/>
  <c r="O582" i="5" s="1"/>
  <c r="J422" i="5"/>
  <c r="O422" i="5" s="1"/>
  <c r="J246" i="5"/>
  <c r="O246" i="5" s="1"/>
  <c r="J86" i="5"/>
  <c r="O86" i="5" s="1"/>
  <c r="J2294" i="5"/>
  <c r="O2294" i="5" s="1"/>
  <c r="J2182" i="5"/>
  <c r="O2182" i="5" s="1"/>
  <c r="J2022" i="5"/>
  <c r="O2022" i="5" s="1"/>
  <c r="J1878" i="5"/>
  <c r="O1878" i="5" s="1"/>
  <c r="J1702" i="5"/>
  <c r="O1702" i="5" s="1"/>
  <c r="J1558" i="5"/>
  <c r="O1558" i="5" s="1"/>
  <c r="AU1558" i="5" s="1"/>
  <c r="J1398" i="5"/>
  <c r="O1398" i="5" s="1"/>
  <c r="AU1398" i="5" s="1"/>
  <c r="J1254" i="5"/>
  <c r="O1254" i="5" s="1"/>
  <c r="J1141" i="5"/>
  <c r="O1141" i="5" s="1"/>
  <c r="AU1141" i="5" s="1"/>
  <c r="J1029" i="5"/>
  <c r="O1029" i="5" s="1"/>
  <c r="J933" i="5"/>
  <c r="O933" i="5" s="1"/>
  <c r="J837" i="5"/>
  <c r="O837" i="5" s="1"/>
  <c r="J772" i="5"/>
  <c r="O772" i="5" s="1"/>
  <c r="J660" i="5"/>
  <c r="O660" i="5" s="1"/>
  <c r="AU660" i="5" s="1"/>
  <c r="J564" i="5"/>
  <c r="O564" i="5" s="1"/>
  <c r="J500" i="5"/>
  <c r="O500" i="5" s="1"/>
  <c r="J420" i="5"/>
  <c r="O420" i="5" s="1"/>
  <c r="J372" i="5"/>
  <c r="O372" i="5" s="1"/>
  <c r="J324" i="5"/>
  <c r="O324" i="5" s="1"/>
  <c r="J244" i="5"/>
  <c r="O244" i="5" s="1"/>
  <c r="J20" i="5"/>
  <c r="O20" i="5" s="1"/>
  <c r="J2276" i="5"/>
  <c r="O2276" i="5" s="1"/>
  <c r="J2132" i="5"/>
  <c r="O2132" i="5" s="1"/>
  <c r="J1908" i="5"/>
  <c r="O1908" i="5" s="1"/>
  <c r="J1588" i="5"/>
  <c r="O1588" i="5" s="1"/>
  <c r="AU1588" i="5" s="1"/>
  <c r="J354" i="5"/>
  <c r="O354" i="5" s="1"/>
  <c r="J2290" i="5"/>
  <c r="O2290" i="5" s="1"/>
  <c r="J2226" i="5"/>
  <c r="O2226" i="5" s="1"/>
  <c r="J2146" i="5"/>
  <c r="O2146" i="5" s="1"/>
  <c r="AU2146" i="5" s="1"/>
  <c r="J2066" i="5"/>
  <c r="O2066" i="5" s="1"/>
  <c r="J1986" i="5"/>
  <c r="O1986" i="5" s="1"/>
  <c r="J1938" i="5"/>
  <c r="O1938" i="5" s="1"/>
  <c r="J1874" i="5"/>
  <c r="O1874" i="5" s="1"/>
  <c r="J1778" i="5"/>
  <c r="O1778" i="5" s="1"/>
  <c r="J1698" i="5"/>
  <c r="O1698" i="5" s="1"/>
  <c r="J1618" i="5"/>
  <c r="O1618" i="5" s="1"/>
  <c r="J1554" i="5"/>
  <c r="O1554" i="5" s="1"/>
  <c r="J1490" i="5"/>
  <c r="O1490" i="5" s="1"/>
  <c r="J1410" i="5"/>
  <c r="O1410" i="5" s="1"/>
  <c r="J1330" i="5"/>
  <c r="O1330" i="5" s="1"/>
  <c r="J1250" i="5"/>
  <c r="O1250" i="5" s="1"/>
  <c r="AU1250" i="5" s="1"/>
  <c r="J1089" i="5"/>
  <c r="O1089" i="5" s="1"/>
  <c r="J96" i="5"/>
  <c r="O96" i="5" s="1"/>
  <c r="AU96" i="5" s="1"/>
  <c r="J2297" i="5"/>
  <c r="O2297" i="5" s="1"/>
  <c r="J2281" i="5"/>
  <c r="O2281" i="5" s="1"/>
  <c r="AU2281" i="5" s="1"/>
  <c r="J2265" i="5"/>
  <c r="O2265" i="5" s="1"/>
  <c r="J2249" i="5"/>
  <c r="O2249" i="5" s="1"/>
  <c r="J2233" i="5"/>
  <c r="O2233" i="5" s="1"/>
  <c r="J2217" i="5"/>
  <c r="O2217" i="5" s="1"/>
  <c r="J2201" i="5"/>
  <c r="O2201" i="5" s="1"/>
  <c r="J2185" i="5"/>
  <c r="O2185" i="5" s="1"/>
  <c r="J2169" i="5"/>
  <c r="O2169" i="5" s="1"/>
  <c r="J2153" i="5"/>
  <c r="O2153" i="5" s="1"/>
  <c r="J2137" i="5"/>
  <c r="O2137" i="5" s="1"/>
  <c r="AU2137" i="5" s="1"/>
  <c r="J2121" i="5"/>
  <c r="O2121" i="5" s="1"/>
  <c r="J2105" i="5"/>
  <c r="O2105" i="5" s="1"/>
  <c r="J2089" i="5"/>
  <c r="O2089" i="5" s="1"/>
  <c r="J2073" i="5"/>
  <c r="O2073" i="5" s="1"/>
  <c r="J2057" i="5"/>
  <c r="O2057" i="5" s="1"/>
  <c r="J2041" i="5"/>
  <c r="O2041" i="5" s="1"/>
  <c r="J2025" i="5"/>
  <c r="O2025" i="5" s="1"/>
  <c r="J2009" i="5"/>
  <c r="O2009" i="5" s="1"/>
  <c r="J1993" i="5"/>
  <c r="O1993" i="5" s="1"/>
  <c r="J1977" i="5"/>
  <c r="O1977" i="5" s="1"/>
  <c r="J1961" i="5"/>
  <c r="O1961" i="5" s="1"/>
  <c r="J1945" i="5"/>
  <c r="O1945" i="5" s="1"/>
  <c r="J1929" i="5"/>
  <c r="O1929" i="5" s="1"/>
  <c r="J1913" i="5"/>
  <c r="O1913" i="5" s="1"/>
  <c r="J1897" i="5"/>
  <c r="O1897" i="5" s="1"/>
  <c r="J1881" i="5"/>
  <c r="O1881" i="5" s="1"/>
  <c r="J1865" i="5"/>
  <c r="O1865" i="5" s="1"/>
  <c r="J1849" i="5"/>
  <c r="O1849" i="5" s="1"/>
  <c r="J1833" i="5"/>
  <c r="O1833" i="5" s="1"/>
  <c r="AU1833" i="5" s="1"/>
  <c r="J1817" i="5"/>
  <c r="O1817" i="5" s="1"/>
  <c r="J1801" i="5"/>
  <c r="O1801" i="5" s="1"/>
  <c r="J1785" i="5"/>
  <c r="O1785" i="5" s="1"/>
  <c r="J1769" i="5"/>
  <c r="O1769" i="5" s="1"/>
  <c r="J1753" i="5"/>
  <c r="O1753" i="5" s="1"/>
  <c r="J1737" i="5"/>
  <c r="O1737" i="5" s="1"/>
  <c r="J1721" i="5"/>
  <c r="O1721" i="5" s="1"/>
  <c r="J1705" i="5"/>
  <c r="O1705" i="5" s="1"/>
  <c r="J1689" i="5"/>
  <c r="O1689" i="5" s="1"/>
  <c r="J1673" i="5"/>
  <c r="O1673" i="5" s="1"/>
  <c r="J1657" i="5"/>
  <c r="O1657" i="5" s="1"/>
  <c r="J1641" i="5"/>
  <c r="O1641" i="5" s="1"/>
  <c r="J1625" i="5"/>
  <c r="O1625" i="5" s="1"/>
  <c r="J1609" i="5"/>
  <c r="O1609" i="5" s="1"/>
  <c r="J1593" i="5"/>
  <c r="O1593" i="5" s="1"/>
  <c r="J1577" i="5"/>
  <c r="O1577" i="5" s="1"/>
  <c r="AU1577" i="5" s="1"/>
  <c r="J1561" i="5"/>
  <c r="O1561" i="5" s="1"/>
  <c r="J1545" i="5"/>
  <c r="O1545" i="5" s="1"/>
  <c r="AU1545" i="5" s="1"/>
  <c r="J1529" i="5"/>
  <c r="O1529" i="5" s="1"/>
  <c r="J1513" i="5"/>
  <c r="O1513" i="5" s="1"/>
  <c r="J1497" i="5"/>
  <c r="O1497" i="5" s="1"/>
  <c r="AU1497" i="5" s="1"/>
  <c r="J1481" i="5"/>
  <c r="O1481" i="5" s="1"/>
  <c r="J1465" i="5"/>
  <c r="O1465" i="5" s="1"/>
  <c r="J1449" i="5"/>
  <c r="O1449" i="5" s="1"/>
  <c r="J1433" i="5"/>
  <c r="O1433" i="5" s="1"/>
  <c r="J1417" i="5"/>
  <c r="O1417" i="5" s="1"/>
  <c r="J1401" i="5"/>
  <c r="O1401" i="5" s="1"/>
  <c r="J1385" i="5"/>
  <c r="O1385" i="5" s="1"/>
  <c r="J1369" i="5"/>
  <c r="O1369" i="5" s="1"/>
  <c r="J1353" i="5"/>
  <c r="O1353" i="5" s="1"/>
  <c r="J1337" i="5"/>
  <c r="O1337" i="5" s="1"/>
  <c r="J1321" i="5"/>
  <c r="O1321" i="5" s="1"/>
  <c r="AU1321" i="5" s="1"/>
  <c r="J1305" i="5"/>
  <c r="O1305" i="5" s="1"/>
  <c r="J1289" i="5"/>
  <c r="O1289" i="5" s="1"/>
  <c r="AU1289" i="5" s="1"/>
  <c r="J1273" i="5"/>
  <c r="O1273" i="5" s="1"/>
  <c r="J1257" i="5"/>
  <c r="O1257" i="5" s="1"/>
  <c r="J1241" i="5"/>
  <c r="O1241" i="5" s="1"/>
  <c r="J1225" i="5"/>
  <c r="O1225" i="5" s="1"/>
  <c r="J1208" i="5"/>
  <c r="O1208" i="5" s="1"/>
  <c r="J1192" i="5"/>
  <c r="O1192" i="5" s="1"/>
  <c r="J1176" i="5"/>
  <c r="O1176" i="5" s="1"/>
  <c r="J1160" i="5"/>
  <c r="O1160" i="5" s="1"/>
  <c r="J1144" i="5"/>
  <c r="O1144" i="5" s="1"/>
  <c r="J1128" i="5"/>
  <c r="O1128" i="5" s="1"/>
  <c r="J1112" i="5"/>
  <c r="O1112" i="5" s="1"/>
  <c r="AU1112" i="5" s="1"/>
  <c r="J1096" i="5"/>
  <c r="O1096" i="5" s="1"/>
  <c r="AU1096" i="5" s="1"/>
  <c r="J1080" i="5"/>
  <c r="O1080" i="5" s="1"/>
  <c r="J1064" i="5"/>
  <c r="O1064" i="5" s="1"/>
  <c r="AU1064" i="5" s="1"/>
  <c r="J1048" i="5"/>
  <c r="O1048" i="5" s="1"/>
  <c r="J1032" i="5"/>
  <c r="O1032" i="5" s="1"/>
  <c r="J1016" i="5"/>
  <c r="O1016" i="5" s="1"/>
  <c r="J1000" i="5"/>
  <c r="O1000" i="5" s="1"/>
  <c r="J984" i="5"/>
  <c r="O984" i="5" s="1"/>
  <c r="J968" i="5"/>
  <c r="O968" i="5" s="1"/>
  <c r="J952" i="5"/>
  <c r="O952" i="5" s="1"/>
  <c r="J936" i="5"/>
  <c r="O936" i="5" s="1"/>
  <c r="J920" i="5"/>
  <c r="O920" i="5" s="1"/>
  <c r="J904" i="5"/>
  <c r="O904" i="5" s="1"/>
  <c r="J888" i="5"/>
  <c r="O888" i="5" s="1"/>
  <c r="J872" i="5"/>
  <c r="O872" i="5" s="1"/>
  <c r="J856" i="5"/>
  <c r="O856" i="5" s="1"/>
  <c r="AU856" i="5" s="1"/>
  <c r="J840" i="5"/>
  <c r="O840" i="5" s="1"/>
  <c r="J824" i="5"/>
  <c r="O824" i="5" s="1"/>
  <c r="J807" i="5"/>
  <c r="O807" i="5" s="1"/>
  <c r="J791" i="5"/>
  <c r="O791" i="5" s="1"/>
  <c r="J775" i="5"/>
  <c r="O775" i="5" s="1"/>
  <c r="AU775" i="5" s="1"/>
  <c r="J759" i="5"/>
  <c r="O759" i="5" s="1"/>
  <c r="J743" i="5"/>
  <c r="O743" i="5" s="1"/>
  <c r="AU743" i="5" s="1"/>
  <c r="J727" i="5"/>
  <c r="O727" i="5" s="1"/>
  <c r="J711" i="5"/>
  <c r="O711" i="5" s="1"/>
  <c r="J695" i="5"/>
  <c r="O695" i="5" s="1"/>
  <c r="J679" i="5"/>
  <c r="O679" i="5" s="1"/>
  <c r="J663" i="5"/>
  <c r="O663" i="5" s="1"/>
  <c r="J647" i="5"/>
  <c r="O647" i="5" s="1"/>
  <c r="J631" i="5"/>
  <c r="O631" i="5" s="1"/>
  <c r="J615" i="5"/>
  <c r="O615" i="5" s="1"/>
  <c r="J599" i="5"/>
  <c r="O599" i="5" s="1"/>
  <c r="AU599" i="5" s="1"/>
  <c r="J583" i="5"/>
  <c r="O583" i="5" s="1"/>
  <c r="J567" i="5"/>
  <c r="O567" i="5" s="1"/>
  <c r="J551" i="5"/>
  <c r="O551" i="5" s="1"/>
  <c r="J535" i="5"/>
  <c r="O535" i="5" s="1"/>
  <c r="J519" i="5"/>
  <c r="O519" i="5" s="1"/>
  <c r="AU519" i="5" s="1"/>
  <c r="J503" i="5"/>
  <c r="O503" i="5" s="1"/>
  <c r="J487" i="5"/>
  <c r="O487" i="5" s="1"/>
  <c r="J471" i="5"/>
  <c r="O471" i="5" s="1"/>
  <c r="J455" i="5"/>
  <c r="O455" i="5" s="1"/>
  <c r="J439" i="5"/>
  <c r="O439" i="5" s="1"/>
  <c r="J423" i="5"/>
  <c r="O423" i="5" s="1"/>
  <c r="J407" i="5"/>
  <c r="O407" i="5" s="1"/>
  <c r="J391" i="5"/>
  <c r="O391" i="5" s="1"/>
  <c r="J375" i="5"/>
  <c r="O375" i="5" s="1"/>
  <c r="J359" i="5"/>
  <c r="O359" i="5" s="1"/>
  <c r="J343" i="5"/>
  <c r="O343" i="5" s="1"/>
  <c r="AU343" i="5" s="1"/>
  <c r="J327" i="5"/>
  <c r="O327" i="5" s="1"/>
  <c r="J311" i="5"/>
  <c r="O311" i="5" s="1"/>
  <c r="J295" i="5"/>
  <c r="O295" i="5" s="1"/>
  <c r="AU295" i="5" s="1"/>
  <c r="J279" i="5"/>
  <c r="O279" i="5" s="1"/>
  <c r="J263" i="5"/>
  <c r="O263" i="5" s="1"/>
  <c r="J247" i="5"/>
  <c r="O247" i="5" s="1"/>
  <c r="J231" i="5"/>
  <c r="O231" i="5" s="1"/>
  <c r="AU231" i="5" s="1"/>
  <c r="J215" i="5"/>
  <c r="O215" i="5" s="1"/>
  <c r="J199" i="5"/>
  <c r="O199" i="5" s="1"/>
  <c r="J183" i="5"/>
  <c r="O183" i="5" s="1"/>
  <c r="J167" i="5"/>
  <c r="O167" i="5" s="1"/>
  <c r="J151" i="5"/>
  <c r="O151" i="5" s="1"/>
  <c r="J135" i="5"/>
  <c r="O135" i="5" s="1"/>
  <c r="J119" i="5"/>
  <c r="O119" i="5" s="1"/>
  <c r="J103" i="5"/>
  <c r="O103" i="5" s="1"/>
  <c r="J87" i="5"/>
  <c r="O87" i="5" s="1"/>
  <c r="J71" i="5"/>
  <c r="O71" i="5" s="1"/>
  <c r="J55" i="5"/>
  <c r="O55" i="5" s="1"/>
  <c r="J39" i="5"/>
  <c r="O39" i="5" s="1"/>
  <c r="AU39" i="5" s="1"/>
  <c r="J23" i="5"/>
  <c r="O23" i="5" s="1"/>
  <c r="J7" i="5"/>
  <c r="O7" i="5" s="1"/>
  <c r="J822" i="5"/>
  <c r="O822" i="5" s="1"/>
  <c r="J4" i="5"/>
  <c r="O4" i="5" s="1"/>
  <c r="AU4" i="5" s="1"/>
  <c r="X7" i="21" a="1"/>
  <c r="X7" i="21" s="1"/>
  <c r="X6" i="21" a="1"/>
  <c r="X6" i="21" s="1"/>
  <c r="N7" i="21" a="1"/>
  <c r="N7" i="21" s="1"/>
  <c r="N6" i="21" a="1"/>
  <c r="N6" i="21" s="1"/>
  <c r="V7" i="21"/>
  <c r="V6" i="21"/>
  <c r="V5" i="21"/>
  <c r="V4" i="21"/>
  <c r="L7" i="21"/>
  <c r="L6" i="21"/>
  <c r="L5" i="21"/>
  <c r="L4" i="21"/>
  <c r="N2311" i="9"/>
  <c r="K2320" i="9"/>
  <c r="Z2" i="7"/>
  <c r="P2" i="5" s="1"/>
  <c r="AV2" i="5" s="1"/>
  <c r="N7" i="8" a="1"/>
  <c r="N7" i="8" s="1"/>
  <c r="O7" i="8" s="1"/>
  <c r="Q7" i="8" s="1"/>
  <c r="N6" i="8" a="1"/>
  <c r="N6" i="8" s="1"/>
  <c r="O6" i="8" s="1"/>
  <c r="Q6" i="8" s="1"/>
  <c r="L7" i="8"/>
  <c r="L6" i="8"/>
  <c r="L5" i="8"/>
  <c r="L4" i="8"/>
  <c r="Q370" i="5"/>
  <c r="U370" i="5" s="1"/>
  <c r="Q1179" i="5"/>
  <c r="U1179" i="5" s="1"/>
  <c r="Q79" i="5"/>
  <c r="U79" i="5" s="1"/>
  <c r="Q50" i="5"/>
  <c r="U50" i="5" s="1"/>
  <c r="Q83" i="5"/>
  <c r="U83" i="5" s="1"/>
  <c r="Q579" i="5"/>
  <c r="U579" i="5" s="1"/>
  <c r="Q596" i="5"/>
  <c r="U596" i="5" s="1"/>
  <c r="Q274" i="5"/>
  <c r="U274" i="5" s="1"/>
  <c r="Q196" i="5"/>
  <c r="U196" i="5" s="1"/>
  <c r="Q2117" i="5"/>
  <c r="U2117" i="5" s="1"/>
  <c r="Q1054" i="5"/>
  <c r="U1054" i="5" s="1"/>
  <c r="Q2103" i="5"/>
  <c r="U2103" i="5" s="1"/>
  <c r="Q1399" i="5"/>
  <c r="U1399" i="5" s="1"/>
  <c r="O2" i="5"/>
  <c r="Q1688" i="5"/>
  <c r="U1688" i="5" s="1"/>
  <c r="Q1856" i="5"/>
  <c r="U1856" i="5" s="1"/>
  <c r="Q1896" i="5"/>
  <c r="U1896" i="5" s="1"/>
  <c r="Q1840" i="5"/>
  <c r="U1840" i="5" s="1"/>
  <c r="Q2260" i="5"/>
  <c r="U2260" i="5" s="1"/>
  <c r="Q2067" i="5"/>
  <c r="U2067" i="5" s="1"/>
  <c r="Q724" i="5"/>
  <c r="U724" i="5" s="1"/>
  <c r="Q591" i="5"/>
  <c r="U591" i="5" s="1"/>
  <c r="O194" i="5"/>
  <c r="Q1863" i="5"/>
  <c r="U1863" i="5" s="1"/>
  <c r="Q117" i="5"/>
  <c r="U117" i="5" s="1"/>
  <c r="Q1313" i="5"/>
  <c r="U1313" i="5" s="1"/>
  <c r="Q1151" i="5"/>
  <c r="U1151" i="5" s="1"/>
  <c r="Q1997" i="5"/>
  <c r="U1997" i="5" s="1"/>
  <c r="Q2274" i="5"/>
  <c r="U2274" i="5" s="1"/>
  <c r="Q2176" i="5"/>
  <c r="U2176" i="5" s="1"/>
  <c r="O643" i="5"/>
  <c r="Q1293" i="5"/>
  <c r="U1293" i="5" s="1"/>
  <c r="Q437" i="5"/>
  <c r="U437" i="5" s="1"/>
  <c r="Q2130" i="5"/>
  <c r="U2130" i="5" s="1"/>
  <c r="Q1413" i="5"/>
  <c r="U1413" i="5" s="1"/>
  <c r="Q1367" i="5"/>
  <c r="U1367" i="5" s="1"/>
  <c r="Q1531" i="5"/>
  <c r="U1531" i="5" s="1"/>
  <c r="Q2094" i="5"/>
  <c r="U2094" i="5" s="1"/>
  <c r="Q1879" i="5"/>
  <c r="U1879" i="5" s="1"/>
  <c r="Q1454" i="5"/>
  <c r="U1454" i="5" s="1"/>
  <c r="Q1170" i="5"/>
  <c r="U1170" i="5" s="1"/>
  <c r="Q1605" i="5"/>
  <c r="U1605" i="5" s="1"/>
  <c r="Q1634" i="5"/>
  <c r="U1634" i="5" s="1"/>
  <c r="Q1300" i="5"/>
  <c r="U1300" i="5" s="1"/>
  <c r="Q2171" i="5"/>
  <c r="U2171" i="5" s="1"/>
  <c r="Q1999" i="5"/>
  <c r="U1999" i="5" s="1"/>
  <c r="Q1875" i="5"/>
  <c r="U1875" i="5" s="1"/>
  <c r="Q1285" i="5"/>
  <c r="U1285" i="5" s="1"/>
  <c r="Q1814" i="5"/>
  <c r="U1814" i="5" s="1"/>
  <c r="Q364" i="5"/>
  <c r="U364" i="5" s="1"/>
  <c r="Q152" i="5"/>
  <c r="U152" i="5" s="1"/>
  <c r="Q1158" i="5"/>
  <c r="U1158" i="5" s="1"/>
  <c r="Q341" i="5"/>
  <c r="U341" i="5" s="1"/>
  <c r="Q325" i="5"/>
  <c r="U325" i="5" s="1"/>
  <c r="Q94" i="5"/>
  <c r="U94" i="5" s="1"/>
  <c r="Q1060" i="5"/>
  <c r="U1060" i="5" s="1"/>
  <c r="Q1123" i="5"/>
  <c r="U1123" i="5" s="1"/>
  <c r="Q958" i="5"/>
  <c r="U958" i="5" s="1"/>
  <c r="Q900" i="5"/>
  <c r="U900" i="5" s="1"/>
  <c r="Q646" i="5"/>
  <c r="U646" i="5" s="1"/>
  <c r="Q355" i="5"/>
  <c r="U355" i="5" s="1"/>
  <c r="Q339" i="5"/>
  <c r="U339" i="5" s="1"/>
  <c r="Q571" i="5"/>
  <c r="U571" i="5" s="1"/>
  <c r="AH93" i="5"/>
  <c r="AH86" i="5"/>
  <c r="AH1227" i="5"/>
  <c r="AO1227" i="5"/>
  <c r="AO51" i="5"/>
  <c r="AH36" i="5"/>
  <c r="AH94" i="5"/>
  <c r="AO94" i="5"/>
  <c r="AH97" i="5"/>
  <c r="AH837" i="5"/>
  <c r="AH1959" i="5"/>
  <c r="AH1971" i="5"/>
  <c r="AH1210" i="5"/>
  <c r="AH535" i="5"/>
  <c r="AH547" i="5"/>
  <c r="AH557" i="5"/>
  <c r="AH578" i="5"/>
  <c r="AH588" i="5"/>
  <c r="AH700" i="5"/>
  <c r="AH710" i="5"/>
  <c r="AH783" i="5"/>
  <c r="AH795" i="5"/>
  <c r="AH805" i="5"/>
  <c r="AH972" i="5"/>
  <c r="AH979" i="5"/>
  <c r="AH991" i="5"/>
  <c r="AH999" i="5"/>
  <c r="AH579" i="5"/>
  <c r="AH589" i="5"/>
  <c r="AH600" i="5"/>
  <c r="AH667" i="5"/>
  <c r="AH678" i="5"/>
  <c r="AH690" i="5"/>
  <c r="AH806" i="5"/>
  <c r="AH817" i="5"/>
  <c r="AH838" i="5"/>
  <c r="AH849" i="5"/>
  <c r="AH860" i="5"/>
  <c r="AH871" i="5"/>
  <c r="AH882" i="5"/>
  <c r="AH891" i="5"/>
  <c r="AH904" i="5"/>
  <c r="AH912" i="5"/>
  <c r="AH940" i="5"/>
  <c r="AH949" i="5"/>
  <c r="AH956" i="5"/>
  <c r="AH1000" i="5"/>
  <c r="AH1009" i="5"/>
  <c r="AH1028" i="5"/>
  <c r="AH1142" i="5"/>
  <c r="AH1153" i="5"/>
  <c r="AH1165" i="5"/>
  <c r="AH1177" i="5"/>
  <c r="AH1232" i="5"/>
  <c r="AH1244" i="5"/>
  <c r="AH1255" i="5"/>
  <c r="AH1296" i="5"/>
  <c r="AH1308" i="5"/>
  <c r="AH1319" i="5"/>
  <c r="AH1331" i="5"/>
  <c r="AH1342" i="5"/>
  <c r="AH1455" i="5"/>
  <c r="AH1467" i="5"/>
  <c r="AH1477" i="5"/>
  <c r="AH1489" i="5"/>
  <c r="AH1499" i="5"/>
  <c r="AH1511" i="5"/>
  <c r="AH1523" i="5"/>
  <c r="AH1535" i="5"/>
  <c r="AH1546" i="5"/>
  <c r="AH1569" i="5"/>
  <c r="AH1580" i="5"/>
  <c r="AH1592" i="5"/>
  <c r="AH1603" i="5"/>
  <c r="AH1614" i="5"/>
  <c r="AH1626" i="5"/>
  <c r="AH1638" i="5"/>
  <c r="AH1681" i="5"/>
  <c r="AH1693" i="5"/>
  <c r="AH1705" i="5"/>
  <c r="AH1717" i="5"/>
  <c r="AH1728" i="5"/>
  <c r="AH1740" i="5"/>
  <c r="AH1752" i="5"/>
  <c r="AH1798" i="5"/>
  <c r="AH1809" i="5"/>
  <c r="AH1820" i="5"/>
  <c r="AH1864" i="5"/>
  <c r="AH1876" i="5"/>
  <c r="AH1889" i="5"/>
  <c r="AH1901" i="5"/>
  <c r="AH1913" i="5"/>
  <c r="AH1993" i="5"/>
  <c r="AH2004" i="5"/>
  <c r="AH2060" i="5"/>
  <c r="AH2072" i="5"/>
  <c r="AH2084" i="5"/>
  <c r="AH2096" i="5"/>
  <c r="AH2108" i="5"/>
  <c r="AH2120" i="5"/>
  <c r="AH2132" i="5"/>
  <c r="AH2156" i="5"/>
  <c r="AH2168" i="5"/>
  <c r="AH2180" i="5"/>
  <c r="AH2192" i="5"/>
  <c r="AH2204" i="5"/>
  <c r="AH2216" i="5"/>
  <c r="AH2228" i="5"/>
  <c r="AH2240" i="5"/>
  <c r="AH2252" i="5"/>
  <c r="AH2264" i="5"/>
  <c r="AH2276" i="5"/>
  <c r="AH2288" i="5"/>
  <c r="AH980" i="5"/>
  <c r="AH1221" i="5"/>
  <c r="AH964" i="5"/>
  <c r="AH848" i="5"/>
  <c r="AH96" i="5"/>
  <c r="AH1776" i="5"/>
  <c r="AH963" i="5"/>
  <c r="AH859" i="5"/>
  <c r="AH870" i="5"/>
  <c r="AH599" i="5"/>
  <c r="AH147" i="5"/>
  <c r="AH623" i="5"/>
  <c r="AH611" i="5"/>
  <c r="AH890" i="5"/>
  <c r="AH610" i="5"/>
  <c r="AH1947" i="5"/>
  <c r="AH1935" i="5"/>
  <c r="AH1924" i="5"/>
  <c r="AH903" i="5"/>
  <c r="AH911" i="5"/>
  <c r="AH922" i="5"/>
  <c r="AH1445" i="5"/>
  <c r="AH1433" i="5"/>
  <c r="AH1412" i="5"/>
  <c r="AH1389" i="5"/>
  <c r="AH1378" i="5"/>
  <c r="AH1366" i="5"/>
  <c r="AH1354" i="5"/>
  <c r="AH1188" i="5"/>
  <c r="AH939" i="5"/>
  <c r="AH1970" i="5"/>
  <c r="AH1958" i="5"/>
  <c r="AH1775" i="5"/>
  <c r="AH1220" i="5"/>
  <c r="AH1209" i="5"/>
  <c r="AH1992" i="5"/>
  <c r="AH1786" i="5"/>
  <c r="AH1466" i="5"/>
  <c r="AH1016" i="5"/>
  <c r="AH1008" i="5"/>
  <c r="AH2143" i="5"/>
  <c r="AH2131" i="5"/>
  <c r="AH2119" i="5"/>
  <c r="AH2107" i="5"/>
  <c r="AH2095" i="5"/>
  <c r="AH2083" i="5"/>
  <c r="AH2071" i="5"/>
  <c r="J2312" i="9"/>
  <c r="J2311" i="9"/>
  <c r="J2310" i="9"/>
  <c r="J2309" i="9"/>
  <c r="K2313" i="9"/>
  <c r="N2309" i="9"/>
  <c r="J2323" i="9"/>
  <c r="J2320" i="9"/>
  <c r="L2318" i="9"/>
  <c r="N2319" i="9"/>
  <c r="M2319" i="9"/>
  <c r="O2319" i="9" s="1"/>
  <c r="Q828" i="5"/>
  <c r="U828" i="5" s="1"/>
  <c r="Q607" i="5"/>
  <c r="U607" i="5" s="1"/>
  <c r="Q623" i="5"/>
  <c r="U623" i="5" s="1"/>
  <c r="O2415" i="1"/>
  <c r="P2415" i="1" s="1"/>
  <c r="I2415" i="1"/>
  <c r="J2412" i="1" s="1"/>
  <c r="Q288" i="5" l="1"/>
  <c r="U288" i="5" s="1"/>
  <c r="Q305" i="5"/>
  <c r="U305" i="5" s="1"/>
  <c r="Q2160" i="5"/>
  <c r="U2160" i="5" s="1"/>
  <c r="Q285" i="5"/>
  <c r="U285" i="5" s="1"/>
  <c r="Q1407" i="5"/>
  <c r="U1407" i="5" s="1"/>
  <c r="Q1793" i="5"/>
  <c r="U1793" i="5" s="1"/>
  <c r="Q111" i="5"/>
  <c r="U111" i="5" s="1"/>
  <c r="Q1344" i="5"/>
  <c r="U1344" i="5" s="1"/>
  <c r="Q638" i="5"/>
  <c r="U638" i="5" s="1"/>
  <c r="Q309" i="5"/>
  <c r="U309" i="5" s="1"/>
  <c r="Q1736" i="5"/>
  <c r="U1736" i="5" s="1"/>
  <c r="Q46" i="5"/>
  <c r="U46" i="5" s="1"/>
  <c r="Q1334" i="5"/>
  <c r="U1334" i="5" s="1"/>
  <c r="Q1197" i="5"/>
  <c r="U1197" i="5" s="1"/>
  <c r="Q203" i="5"/>
  <c r="U203" i="5" s="1"/>
  <c r="Q1711" i="5"/>
  <c r="U1711" i="5" s="1"/>
  <c r="Q1496" i="5"/>
  <c r="U1496" i="5" s="1"/>
  <c r="Q106" i="5"/>
  <c r="U106" i="5" s="1"/>
  <c r="Q1347" i="5"/>
  <c r="U1347" i="5" s="1"/>
  <c r="Q2199" i="5"/>
  <c r="U2199" i="5" s="1"/>
  <c r="Q1363" i="5"/>
  <c r="U1363" i="5" s="1"/>
  <c r="Q1044" i="5"/>
  <c r="U1044" i="5" s="1"/>
  <c r="Q708" i="5"/>
  <c r="U708" i="5" s="1"/>
  <c r="Q176" i="5"/>
  <c r="U176" i="5" s="1"/>
  <c r="Q1035" i="5"/>
  <c r="U1035" i="5" s="1"/>
  <c r="Q805" i="5"/>
  <c r="U805" i="5" s="1"/>
  <c r="Q963" i="5"/>
  <c r="U963" i="5" s="1"/>
  <c r="Q141" i="5"/>
  <c r="U141" i="5" s="1"/>
  <c r="Q666" i="5"/>
  <c r="U666" i="5" s="1"/>
  <c r="Q657" i="5"/>
  <c r="U657" i="5" s="1"/>
  <c r="Q637" i="5"/>
  <c r="U637" i="5" s="1"/>
  <c r="Q1101" i="5"/>
  <c r="U1101" i="5" s="1"/>
  <c r="Q2126" i="5"/>
  <c r="U2126" i="5" s="1"/>
  <c r="Q612" i="5"/>
  <c r="U612" i="5" s="1"/>
  <c r="Q100" i="5"/>
  <c r="U100" i="5" s="1"/>
  <c r="Q2158" i="5"/>
  <c r="U2158" i="5" s="1"/>
  <c r="Q645" i="5"/>
  <c r="U645" i="5" s="1"/>
  <c r="Q1686" i="5"/>
  <c r="U1686" i="5" s="1"/>
  <c r="Q1434" i="5"/>
  <c r="U1434" i="5" s="1"/>
  <c r="Q675" i="5"/>
  <c r="U675" i="5" s="1"/>
  <c r="Q2014" i="5"/>
  <c r="U2014" i="5" s="1"/>
  <c r="Q1825" i="5"/>
  <c r="U1825" i="5" s="1"/>
  <c r="Q320" i="5"/>
  <c r="U320" i="5" s="1"/>
  <c r="Q801" i="5"/>
  <c r="U801" i="5" s="1"/>
  <c r="Q782" i="5"/>
  <c r="U782" i="5" s="1"/>
  <c r="Q1154" i="5"/>
  <c r="U1154" i="5" s="1"/>
  <c r="Q1042" i="5"/>
  <c r="U1042" i="5" s="1"/>
  <c r="Q1085" i="5"/>
  <c r="U1085" i="5" s="1"/>
  <c r="Q1072" i="5"/>
  <c r="U1072" i="5" s="1"/>
  <c r="Q180" i="5"/>
  <c r="U180" i="5" s="1"/>
  <c r="Q580" i="5"/>
  <c r="U580" i="5" s="1"/>
  <c r="Q396" i="5"/>
  <c r="U396" i="5" s="1"/>
  <c r="Q2152" i="5"/>
  <c r="U2152" i="5" s="1"/>
  <c r="Q770" i="5"/>
  <c r="U770" i="5" s="1"/>
  <c r="Q1457" i="5"/>
  <c r="U1457" i="5" s="1"/>
  <c r="Q1209" i="5"/>
  <c r="U1209" i="5" s="1"/>
  <c r="Q1887" i="5"/>
  <c r="U1887" i="5" s="1"/>
  <c r="Q459" i="5"/>
  <c r="U459" i="5" s="1"/>
  <c r="Q318" i="5"/>
  <c r="U318" i="5" s="1"/>
  <c r="Q1590" i="5"/>
  <c r="U1590" i="5" s="1"/>
  <c r="Q132" i="5"/>
  <c r="U132" i="5" s="1"/>
  <c r="Q1281" i="5"/>
  <c r="U1281" i="5" s="1"/>
  <c r="Q143" i="5"/>
  <c r="U143" i="5" s="1"/>
  <c r="Q1752" i="5"/>
  <c r="U1752" i="5" s="1"/>
  <c r="Q1397" i="5"/>
  <c r="U1397" i="5" s="1"/>
  <c r="Q857" i="5"/>
  <c r="U857" i="5" s="1"/>
  <c r="Q1558" i="5"/>
  <c r="U1558" i="5" s="1"/>
  <c r="Q1478" i="5"/>
  <c r="U1478" i="5" s="1"/>
  <c r="Q877" i="5"/>
  <c r="U877" i="5" s="1"/>
  <c r="Q628" i="5"/>
  <c r="U628" i="5" s="1"/>
  <c r="Q926" i="5"/>
  <c r="U926" i="5" s="1"/>
  <c r="Q1059" i="5"/>
  <c r="U1059" i="5" s="1"/>
  <c r="Q1892" i="5"/>
  <c r="U1892" i="5" s="1"/>
  <c r="Q2083" i="5"/>
  <c r="U2083" i="5" s="1"/>
  <c r="Q563" i="5"/>
  <c r="U563" i="5" s="1"/>
  <c r="Q2180" i="5"/>
  <c r="U2180" i="5" s="1"/>
  <c r="H17" i="21"/>
  <c r="Q1777" i="5"/>
  <c r="U1777" i="5" s="1"/>
  <c r="Q1954" i="5"/>
  <c r="U1954" i="5" s="1"/>
  <c r="Q2244" i="5"/>
  <c r="U2244" i="5" s="1"/>
  <c r="Q640" i="5"/>
  <c r="U640" i="5" s="1"/>
  <c r="Q661" i="5"/>
  <c r="U661" i="5" s="1"/>
  <c r="Q1853" i="5"/>
  <c r="U1853" i="5" s="1"/>
  <c r="Q1134" i="5"/>
  <c r="U1134" i="5" s="1"/>
  <c r="Q452" i="5"/>
  <c r="U452" i="5" s="1"/>
  <c r="Q298" i="5"/>
  <c r="U298" i="5" s="1"/>
  <c r="Q1109" i="5"/>
  <c r="U1109" i="5" s="1"/>
  <c r="Q397" i="5"/>
  <c r="U397" i="5" s="1"/>
  <c r="Q743" i="5"/>
  <c r="U743" i="5" s="1"/>
  <c r="Q1902" i="5"/>
  <c r="U1902" i="5" s="1"/>
  <c r="Q144" i="5"/>
  <c r="U144" i="5" s="1"/>
  <c r="Q1112" i="5"/>
  <c r="U1112" i="5" s="1"/>
  <c r="Q1757" i="5"/>
  <c r="U1757" i="5" s="1"/>
  <c r="Q54" i="5"/>
  <c r="U54" i="5" s="1"/>
  <c r="Q1975" i="5"/>
  <c r="U1975" i="5" s="1"/>
  <c r="Q1861" i="5"/>
  <c r="U1861" i="5" s="1"/>
  <c r="Q1312" i="5"/>
  <c r="U1312" i="5" s="1"/>
  <c r="Q1510" i="5"/>
  <c r="U1510" i="5" s="1"/>
  <c r="Q2109" i="5"/>
  <c r="U2109" i="5" s="1"/>
  <c r="Q1649" i="5"/>
  <c r="U1649" i="5" s="1"/>
  <c r="Q1664" i="5"/>
  <c r="U1664" i="5" s="1"/>
  <c r="Q95" i="5"/>
  <c r="U95" i="5" s="1"/>
  <c r="Q2207" i="5"/>
  <c r="U2207" i="5" s="1"/>
  <c r="Q1372" i="5"/>
  <c r="U1372" i="5" s="1"/>
  <c r="Q1745" i="5"/>
  <c r="U1745" i="5" s="1"/>
  <c r="Q125" i="5"/>
  <c r="U125" i="5" s="1"/>
  <c r="Q1270" i="5"/>
  <c r="U1270" i="5" s="1"/>
  <c r="Q549" i="5"/>
  <c r="U549" i="5" s="1"/>
  <c r="Q835" i="5"/>
  <c r="U835" i="5" s="1"/>
  <c r="Q148" i="5"/>
  <c r="U148" i="5" s="1"/>
  <c r="Q1573" i="5"/>
  <c r="U1573" i="5" s="1"/>
  <c r="Q124" i="5"/>
  <c r="U124" i="5" s="1"/>
  <c r="Q16" i="5"/>
  <c r="U16" i="5" s="1"/>
  <c r="Q1453" i="5"/>
  <c r="U1453" i="5" s="1"/>
  <c r="Q2194" i="5"/>
  <c r="U2194" i="5" s="1"/>
  <c r="Q869" i="5"/>
  <c r="U869" i="5" s="1"/>
  <c r="Q1713" i="5"/>
  <c r="U1713" i="5" s="1"/>
  <c r="Q436" i="5"/>
  <c r="U436" i="5" s="1"/>
  <c r="Q192" i="5"/>
  <c r="U192" i="5" s="1"/>
  <c r="Q821" i="5"/>
  <c r="U821" i="5" s="1"/>
  <c r="Q293" i="5"/>
  <c r="U293" i="5" s="1"/>
  <c r="Q266" i="5"/>
  <c r="U266" i="5" s="1"/>
  <c r="Q1102" i="5"/>
  <c r="U1102" i="5" s="1"/>
  <c r="Q1971" i="5"/>
  <c r="U1971" i="5" s="1"/>
  <c r="Q1277" i="5"/>
  <c r="U1277" i="5" s="1"/>
  <c r="Q1734" i="5"/>
  <c r="U1734" i="5" s="1"/>
  <c r="Q710" i="5"/>
  <c r="U710" i="5" s="1"/>
  <c r="Q269" i="5"/>
  <c r="U269" i="5" s="1"/>
  <c r="Q1056" i="5"/>
  <c r="U1056" i="5" s="1"/>
  <c r="Q1227" i="5"/>
  <c r="U1227" i="5" s="1"/>
  <c r="Q1615" i="5"/>
  <c r="U1615" i="5" s="1"/>
  <c r="Q653" i="5"/>
  <c r="U653" i="5" s="1"/>
  <c r="Q1174" i="5"/>
  <c r="U1174" i="5" s="1"/>
  <c r="Q172" i="5"/>
  <c r="U172" i="5" s="1"/>
  <c r="Q629" i="5"/>
  <c r="U629" i="5" s="1"/>
  <c r="Q153" i="5"/>
  <c r="U153" i="5" s="1"/>
  <c r="Q1485" i="5"/>
  <c r="U1485" i="5" s="1"/>
  <c r="Q1328" i="5"/>
  <c r="U1328" i="5" s="1"/>
  <c r="Q914" i="5"/>
  <c r="U914" i="5" s="1"/>
  <c r="Q2179" i="5"/>
  <c r="U2179" i="5" s="1"/>
  <c r="Q2119" i="5"/>
  <c r="U2119" i="5" s="1"/>
  <c r="Q2124" i="5"/>
  <c r="U2124" i="5" s="1"/>
  <c r="Q1922" i="5"/>
  <c r="U1922" i="5" s="1"/>
  <c r="Q373" i="5"/>
  <c r="U373" i="5" s="1"/>
  <c r="Q412" i="5"/>
  <c r="U412" i="5" s="1"/>
  <c r="Q899" i="5"/>
  <c r="U899" i="5" s="1"/>
  <c r="Q671" i="5"/>
  <c r="U671" i="5" s="1"/>
  <c r="Q560" i="5"/>
  <c r="U560" i="5" s="1"/>
  <c r="Q684" i="5"/>
  <c r="U684" i="5" s="1"/>
  <c r="Q2096" i="5"/>
  <c r="U2096" i="5" s="1"/>
  <c r="Q1261" i="5"/>
  <c r="U1261" i="5" s="1"/>
  <c r="Q1919" i="5"/>
  <c r="U1919" i="5" s="1"/>
  <c r="Q1135" i="5"/>
  <c r="U1135" i="5" s="1"/>
  <c r="Q2135" i="5"/>
  <c r="U2135" i="5" s="1"/>
  <c r="Q1301" i="5"/>
  <c r="U1301" i="5" s="1"/>
  <c r="Q486" i="5"/>
  <c r="U486" i="5" s="1"/>
  <c r="Q597" i="5"/>
  <c r="U597" i="5" s="1"/>
  <c r="Q17" i="5"/>
  <c r="U17" i="5" s="1"/>
  <c r="Q2248" i="5"/>
  <c r="U2248" i="5" s="1"/>
  <c r="Q609" i="5"/>
  <c r="U609" i="5" s="1"/>
  <c r="Q1335" i="5"/>
  <c r="U1335" i="5" s="1"/>
  <c r="Q65" i="5"/>
  <c r="U65" i="5" s="1"/>
  <c r="Q895" i="5"/>
  <c r="U895" i="5" s="1"/>
  <c r="Q800" i="5"/>
  <c r="U800" i="5" s="1"/>
  <c r="Q1099" i="5"/>
  <c r="U1099" i="5" s="1"/>
  <c r="Q887" i="5"/>
  <c r="U887" i="5" s="1"/>
  <c r="Q1542" i="5"/>
  <c r="U1542" i="5" s="1"/>
  <c r="Q1528" i="5"/>
  <c r="U1528" i="5" s="1"/>
  <c r="Q1427" i="5"/>
  <c r="U1427" i="5" s="1"/>
  <c r="Q1006" i="5"/>
  <c r="U1006" i="5" s="1"/>
  <c r="Q1925" i="5"/>
  <c r="U1925" i="5" s="1"/>
  <c r="Q1356" i="5"/>
  <c r="U1356" i="5" s="1"/>
  <c r="Q464" i="5"/>
  <c r="U464" i="5" s="1"/>
  <c r="Q752" i="5"/>
  <c r="U752" i="5" s="1"/>
  <c r="Q1889" i="5"/>
  <c r="U1889" i="5" s="1"/>
  <c r="Q259" i="5"/>
  <c r="U259" i="5" s="1"/>
  <c r="Q2113" i="5"/>
  <c r="U2113" i="5" s="1"/>
  <c r="Q1055" i="5"/>
  <c r="U1055" i="5" s="1"/>
  <c r="Q1317" i="5"/>
  <c r="U1317" i="5" s="1"/>
  <c r="Q1265" i="5"/>
  <c r="U1265" i="5" s="1"/>
  <c r="Q162" i="5"/>
  <c r="U162" i="5" s="1"/>
  <c r="Q1956" i="5"/>
  <c r="U1956" i="5" s="1"/>
  <c r="Q1091" i="5"/>
  <c r="U1091" i="5" s="1"/>
  <c r="Q590" i="5"/>
  <c r="U590" i="5" s="1"/>
  <c r="Q1860" i="5"/>
  <c r="U1860" i="5" s="1"/>
  <c r="Q1791" i="5"/>
  <c r="U1791" i="5" s="1"/>
  <c r="Q59" i="5"/>
  <c r="U59" i="5" s="1"/>
  <c r="Q1229" i="5"/>
  <c r="U1229" i="5" s="1"/>
  <c r="Q1671" i="5"/>
  <c r="U1671" i="5" s="1"/>
  <c r="Q1909" i="5"/>
  <c r="U1909" i="5" s="1"/>
  <c r="Q2020" i="5"/>
  <c r="U2020" i="5" s="1"/>
  <c r="Q93" i="5"/>
  <c r="U93" i="5" s="1"/>
  <c r="Q1620" i="5"/>
  <c r="U1620" i="5" s="1"/>
  <c r="Q1319" i="5"/>
  <c r="U1319" i="5" s="1"/>
  <c r="Q1858" i="5"/>
  <c r="U1858" i="5" s="1"/>
  <c r="Q1831" i="5"/>
  <c r="U1831" i="5" s="1"/>
  <c r="Q78" i="5"/>
  <c r="U78" i="5" s="1"/>
  <c r="Q1103" i="5"/>
  <c r="U1103" i="5" s="1"/>
  <c r="Q620" i="5"/>
  <c r="U620" i="5" s="1"/>
  <c r="Q2059" i="5"/>
  <c r="U2059" i="5" s="1"/>
  <c r="Q1302" i="5"/>
  <c r="U1302" i="5" s="1"/>
  <c r="Q81" i="5"/>
  <c r="U81" i="5" s="1"/>
  <c r="Q273" i="5"/>
  <c r="U273" i="5" s="1"/>
  <c r="Q1808" i="5"/>
  <c r="U1808" i="5" s="1"/>
  <c r="Q101" i="5"/>
  <c r="U101" i="5" s="1"/>
  <c r="Q97" i="5"/>
  <c r="U97" i="5" s="1"/>
  <c r="Q2212" i="5"/>
  <c r="U2212" i="5" s="1"/>
  <c r="Q116" i="5"/>
  <c r="U116" i="5" s="1"/>
  <c r="Q9" i="5"/>
  <c r="U9" i="5" s="1"/>
  <c r="Q289" i="5"/>
  <c r="U289" i="5" s="1"/>
  <c r="Q970" i="5"/>
  <c r="U970" i="5" s="1"/>
  <c r="Q2161" i="5"/>
  <c r="U2161" i="5" s="1"/>
  <c r="Q342" i="5"/>
  <c r="U342" i="5" s="1"/>
  <c r="Q1104" i="5"/>
  <c r="U1104" i="5" s="1"/>
  <c r="Q2101" i="5"/>
  <c r="U2101" i="5" s="1"/>
  <c r="Q292" i="5"/>
  <c r="U292" i="5" s="1"/>
  <c r="Q356" i="5"/>
  <c r="U356" i="5" s="1"/>
  <c r="Q861" i="5"/>
  <c r="U861" i="5" s="1"/>
  <c r="Q1988" i="5"/>
  <c r="U1988" i="5" s="1"/>
  <c r="Q2273" i="5"/>
  <c r="U2273" i="5" s="1"/>
  <c r="Q1220" i="5"/>
  <c r="U1220" i="5" s="1"/>
  <c r="Q1352" i="5"/>
  <c r="U1352" i="5" s="1"/>
  <c r="Q526" i="5"/>
  <c r="U526" i="5" s="1"/>
  <c r="Q1782" i="5"/>
  <c r="U1782" i="5" s="1"/>
  <c r="Q2032" i="5"/>
  <c r="U2032" i="5" s="1"/>
  <c r="Q146" i="5"/>
  <c r="U146" i="5" s="1"/>
  <c r="Q910" i="5"/>
  <c r="U910" i="5" s="1"/>
  <c r="Q1843" i="5"/>
  <c r="U1843" i="5" s="1"/>
  <c r="Q1560" i="5"/>
  <c r="U1560" i="5" s="1"/>
  <c r="Q1651" i="5"/>
  <c r="U1651" i="5" s="1"/>
  <c r="Q812" i="5"/>
  <c r="U812" i="5" s="1"/>
  <c r="Q1648" i="5"/>
  <c r="U1648" i="5" s="1"/>
  <c r="Q1425" i="5"/>
  <c r="U1425" i="5" s="1"/>
  <c r="Q277" i="5"/>
  <c r="U277" i="5" s="1"/>
  <c r="Q96" i="5"/>
  <c r="U96" i="5" s="1"/>
  <c r="Q1040" i="5"/>
  <c r="U1040" i="5" s="1"/>
  <c r="Q1859" i="5"/>
  <c r="U1859" i="5" s="1"/>
  <c r="Q531" i="5"/>
  <c r="U531" i="5" s="1"/>
  <c r="Q1324" i="5"/>
  <c r="U1324" i="5" s="1"/>
  <c r="Q156" i="5"/>
  <c r="U156" i="5" s="1"/>
  <c r="Q1847" i="5"/>
  <c r="U1847" i="5" s="1"/>
  <c r="Q2195" i="5"/>
  <c r="U2195" i="5" s="1"/>
  <c r="Q1868" i="5"/>
  <c r="U1868" i="5" s="1"/>
  <c r="Q2209" i="5"/>
  <c r="U2209" i="5" s="1"/>
  <c r="Q1061" i="5"/>
  <c r="U1061" i="5" s="1"/>
  <c r="Q164" i="5"/>
  <c r="U164" i="5" s="1"/>
  <c r="Q1597" i="5"/>
  <c r="U1597" i="5" s="1"/>
  <c r="Q1203" i="5"/>
  <c r="U1203" i="5" s="1"/>
  <c r="Q1572" i="5"/>
  <c r="U1572" i="5" s="1"/>
  <c r="Q863" i="5"/>
  <c r="U863" i="5" s="1"/>
  <c r="Q2092" i="5"/>
  <c r="U2092" i="5" s="1"/>
  <c r="Q2061" i="5"/>
  <c r="U2061" i="5" s="1"/>
  <c r="Q1906" i="5"/>
  <c r="U1906" i="5" s="1"/>
  <c r="Q1256" i="5"/>
  <c r="U1256" i="5" s="1"/>
  <c r="Q212" i="5"/>
  <c r="U212" i="5" s="1"/>
  <c r="Q137" i="5"/>
  <c r="U137" i="5" s="1"/>
  <c r="Q1716" i="5"/>
  <c r="U1716" i="5" s="1"/>
  <c r="Q315" i="5"/>
  <c r="U315" i="5" s="1"/>
  <c r="Q1057" i="5"/>
  <c r="U1057" i="5" s="1"/>
  <c r="Q789" i="5"/>
  <c r="U789" i="5" s="1"/>
  <c r="Q589" i="5"/>
  <c r="U589" i="5" s="1"/>
  <c r="Q2204" i="5"/>
  <c r="U2204" i="5" s="1"/>
  <c r="Q1187" i="5"/>
  <c r="U1187" i="5" s="1"/>
  <c r="Q1351" i="5"/>
  <c r="U1351" i="5" s="1"/>
  <c r="Q2114" i="5"/>
  <c r="U2114" i="5" s="1"/>
  <c r="Q1621" i="5"/>
  <c r="U1621" i="5" s="1"/>
  <c r="Q321" i="5"/>
  <c r="U321" i="5" s="1"/>
  <c r="Q918" i="5"/>
  <c r="U918" i="5" s="1"/>
  <c r="Q140" i="5"/>
  <c r="U140" i="5" s="1"/>
  <c r="Q865" i="5"/>
  <c r="U865" i="5" s="1"/>
  <c r="Q1043" i="5"/>
  <c r="U1043" i="5" s="1"/>
  <c r="Q404" i="5"/>
  <c r="U404" i="5" s="1"/>
  <c r="Q127" i="5"/>
  <c r="U127" i="5" s="1"/>
  <c r="Q1121" i="5"/>
  <c r="U1121" i="5" s="1"/>
  <c r="Q2156" i="5"/>
  <c r="U2156" i="5" s="1"/>
  <c r="Q1746" i="5"/>
  <c r="U1746" i="5" s="1"/>
  <c r="Q1036" i="5"/>
  <c r="U1036" i="5" s="1"/>
  <c r="Q1600" i="5"/>
  <c r="U1600" i="5" s="1"/>
  <c r="Q69" i="5"/>
  <c r="U69" i="5" s="1"/>
  <c r="Q85" i="5"/>
  <c r="U85" i="5" s="1"/>
  <c r="Q803" i="5"/>
  <c r="U803" i="5" s="1"/>
  <c r="Q693" i="5"/>
  <c r="U693" i="5" s="1"/>
  <c r="Q112" i="5"/>
  <c r="U112" i="5" s="1"/>
  <c r="Q1284" i="5"/>
  <c r="U1284" i="5" s="1"/>
  <c r="Q2146" i="5"/>
  <c r="U2146" i="5" s="1"/>
  <c r="Q2033" i="5"/>
  <c r="U2033" i="5" s="1"/>
  <c r="Q337" i="5"/>
  <c r="U337" i="5" s="1"/>
  <c r="Q389" i="5"/>
  <c r="U389" i="5" s="1"/>
  <c r="Q1934" i="5"/>
  <c r="U1934" i="5" s="1"/>
  <c r="Q1368" i="5"/>
  <c r="U1368" i="5" s="1"/>
  <c r="Q1827" i="5"/>
  <c r="U1827" i="5" s="1"/>
  <c r="Q866" i="5"/>
  <c r="U866" i="5" s="1"/>
  <c r="Q935" i="5"/>
  <c r="U935" i="5" s="1"/>
  <c r="Q605" i="5"/>
  <c r="U605" i="5" s="1"/>
  <c r="Q2128" i="5"/>
  <c r="U2128" i="5" s="1"/>
  <c r="Q1166" i="5"/>
  <c r="U1166" i="5" s="1"/>
  <c r="Q1538" i="5"/>
  <c r="U1538" i="5" s="1"/>
  <c r="Q1095" i="5"/>
  <c r="U1095" i="5" s="1"/>
  <c r="Q1333" i="5"/>
  <c r="U1333" i="5" s="1"/>
  <c r="Q1383" i="5"/>
  <c r="U1383" i="5" s="1"/>
  <c r="Q330" i="5"/>
  <c r="U330" i="5" s="1"/>
  <c r="Q2175" i="5"/>
  <c r="U2175" i="5" s="1"/>
  <c r="Q275" i="5"/>
  <c r="U275" i="5" s="1"/>
  <c r="Q913" i="5"/>
  <c r="U913" i="5" s="1"/>
  <c r="Q1142" i="5"/>
  <c r="U1142" i="5" s="1"/>
  <c r="Q1360" i="5"/>
  <c r="U1360" i="5" s="1"/>
  <c r="Q1970" i="5"/>
  <c r="U1970" i="5" s="1"/>
  <c r="Q1395" i="5"/>
  <c r="U1395" i="5" s="1"/>
  <c r="Q1398" i="5"/>
  <c r="U1398" i="5" s="1"/>
  <c r="Q2064" i="5"/>
  <c r="U2064" i="5" s="1"/>
  <c r="Q1004" i="5"/>
  <c r="U1004" i="5" s="1"/>
  <c r="Q1156" i="5"/>
  <c r="U1156" i="5" s="1"/>
  <c r="Q307" i="5"/>
  <c r="U307" i="5" s="1"/>
  <c r="Q1028" i="5"/>
  <c r="U1028" i="5" s="1"/>
  <c r="Q240" i="5"/>
  <c r="U240" i="5" s="1"/>
  <c r="Q1198" i="5"/>
  <c r="U1198" i="5" s="1"/>
  <c r="Q1071" i="5"/>
  <c r="U1071" i="5" s="1"/>
  <c r="Q294" i="5"/>
  <c r="U294" i="5" s="1"/>
  <c r="Q33" i="5"/>
  <c r="U33" i="5" s="1"/>
  <c r="Q565" i="5"/>
  <c r="U565" i="5" s="1"/>
  <c r="Q829" i="5"/>
  <c r="U829" i="5" s="1"/>
  <c r="Q323" i="5"/>
  <c r="U323" i="5" s="1"/>
  <c r="Q1140" i="5"/>
  <c r="U1140" i="5" s="1"/>
  <c r="Q405" i="5"/>
  <c r="U405" i="5" s="1"/>
  <c r="Q198" i="5"/>
  <c r="U198" i="5" s="1"/>
  <c r="Q610" i="5"/>
  <c r="U610" i="5" s="1"/>
  <c r="Q2123" i="5"/>
  <c r="U2123" i="5" s="1"/>
  <c r="Q1650" i="5"/>
  <c r="U1650" i="5" s="1"/>
  <c r="Q1577" i="5"/>
  <c r="U1577" i="5" s="1"/>
  <c r="Q2018" i="5"/>
  <c r="U2018" i="5" s="1"/>
  <c r="Q1365" i="5"/>
  <c r="U1365" i="5" s="1"/>
  <c r="Q729" i="5"/>
  <c r="U729" i="5" s="1"/>
  <c r="Q1303" i="5"/>
  <c r="U1303" i="5" s="1"/>
  <c r="Q622" i="5"/>
  <c r="U622" i="5" s="1"/>
  <c r="Q1521" i="5"/>
  <c r="U1521" i="5" s="1"/>
  <c r="Q62" i="5"/>
  <c r="U62" i="5" s="1"/>
  <c r="Q1108" i="5"/>
  <c r="U1108" i="5" s="1"/>
  <c r="Q1124" i="5"/>
  <c r="U1124" i="5" s="1"/>
  <c r="Q438" i="5"/>
  <c r="U438" i="5" s="1"/>
  <c r="Q1279" i="5"/>
  <c r="U1279" i="5" s="1"/>
  <c r="Q68" i="5"/>
  <c r="U68" i="5" s="1"/>
  <c r="Q548" i="5"/>
  <c r="U548" i="5" s="1"/>
  <c r="Q641" i="5"/>
  <c r="U641" i="5" s="1"/>
  <c r="Q2155" i="5"/>
  <c r="U2155" i="5" s="1"/>
  <c r="Q1379" i="5"/>
  <c r="U1379" i="5" s="1"/>
  <c r="Q1623" i="5"/>
  <c r="U1623" i="5" s="1"/>
  <c r="Q131" i="5"/>
  <c r="U131" i="5" s="1"/>
  <c r="Q1381" i="5"/>
  <c r="U1381" i="5" s="1"/>
  <c r="Q785" i="5"/>
  <c r="U785" i="5" s="1"/>
  <c r="Q2087" i="5"/>
  <c r="U2087" i="5" s="1"/>
  <c r="Q2281" i="5"/>
  <c r="U2281" i="5" s="1"/>
  <c r="Q523" i="5"/>
  <c r="U523" i="5" s="1"/>
  <c r="Q88" i="5"/>
  <c r="U88" i="5" s="1"/>
  <c r="Q365" i="5"/>
  <c r="U365" i="5" s="1"/>
  <c r="Q1122" i="5"/>
  <c r="U1122" i="5" s="1"/>
  <c r="Q1467" i="5"/>
  <c r="U1467" i="5" s="1"/>
  <c r="Q1836" i="5"/>
  <c r="U1836" i="5" s="1"/>
  <c r="Q385" i="5"/>
  <c r="U385" i="5" s="1"/>
  <c r="Q2278" i="5"/>
  <c r="U2278" i="5" s="1"/>
  <c r="Q2151" i="5"/>
  <c r="U2151" i="5" s="1"/>
  <c r="Q302" i="5"/>
  <c r="U302" i="5" s="1"/>
  <c r="Q530" i="5"/>
  <c r="U530" i="5" s="1"/>
  <c r="Q380" i="5"/>
  <c r="U380" i="5" s="1"/>
  <c r="Q1012" i="5"/>
  <c r="U1012" i="5" s="1"/>
  <c r="Q1152" i="5"/>
  <c r="U1152" i="5" s="1"/>
  <c r="Q1619" i="5"/>
  <c r="U1619" i="5" s="1"/>
  <c r="Q1976" i="5"/>
  <c r="U1976" i="5" s="1"/>
  <c r="Q1326" i="5"/>
  <c r="U1326" i="5" s="1"/>
  <c r="Q2178" i="5"/>
  <c r="U2178" i="5" s="1"/>
  <c r="Q543" i="5"/>
  <c r="U543" i="5" s="1"/>
  <c r="Q1790" i="5"/>
  <c r="U1790" i="5" s="1"/>
  <c r="Q1375" i="5"/>
  <c r="U1375" i="5" s="1"/>
  <c r="Q1240" i="5"/>
  <c r="U1240" i="5" s="1"/>
  <c r="Q2167" i="5"/>
  <c r="U2167" i="5" s="1"/>
  <c r="Q2069" i="5"/>
  <c r="U2069" i="5" s="1"/>
  <c r="Q351" i="5"/>
  <c r="U351" i="5" s="1"/>
  <c r="Q1131" i="5"/>
  <c r="U1131" i="5" s="1"/>
  <c r="Q317" i="5"/>
  <c r="U317" i="5" s="1"/>
  <c r="Q2164" i="5"/>
  <c r="U2164" i="5" s="1"/>
  <c r="Q333" i="5"/>
  <c r="U333" i="5" s="1"/>
  <c r="Q1810" i="5"/>
  <c r="U1810" i="5" s="1"/>
  <c r="Q349" i="5"/>
  <c r="U349" i="5" s="1"/>
  <c r="Q775" i="5"/>
  <c r="U775" i="5" s="1"/>
  <c r="Q335" i="5"/>
  <c r="U335" i="5" s="1"/>
  <c r="Q1087" i="5"/>
  <c r="U1087" i="5" s="1"/>
  <c r="Q410" i="5"/>
  <c r="U410" i="5" s="1"/>
  <c r="Q1027" i="5"/>
  <c r="U1027" i="5" s="1"/>
  <c r="Q1184" i="5"/>
  <c r="U1184" i="5" s="1"/>
  <c r="Q1603" i="5"/>
  <c r="U1603" i="5" s="1"/>
  <c r="Q1126" i="5"/>
  <c r="U1126" i="5" s="1"/>
  <c r="Q1388" i="5"/>
  <c r="U1388" i="5" s="1"/>
  <c r="Q2210" i="5"/>
  <c r="U2210" i="5" s="1"/>
  <c r="Q344" i="5"/>
  <c r="U344" i="5" s="1"/>
  <c r="Q1406" i="5"/>
  <c r="U1406" i="5" s="1"/>
  <c r="Q2183" i="5"/>
  <c r="U2183" i="5" s="1"/>
  <c r="Q382" i="5"/>
  <c r="U382" i="5" s="1"/>
  <c r="Q1891" i="5"/>
  <c r="U1891" i="5" s="1"/>
  <c r="Q299" i="5"/>
  <c r="U299" i="5" s="1"/>
  <c r="Q1431" i="5"/>
  <c r="U1431" i="5" s="1"/>
  <c r="Q879" i="5"/>
  <c r="U879" i="5" s="1"/>
  <c r="Q1107" i="5"/>
  <c r="U1107" i="5" s="1"/>
  <c r="Q343" i="5"/>
  <c r="U343" i="5" s="1"/>
  <c r="Q533" i="5"/>
  <c r="U533" i="5" s="1"/>
  <c r="Q787" i="5"/>
  <c r="U787" i="5" s="1"/>
  <c r="Q1094" i="5"/>
  <c r="U1094" i="5" s="1"/>
  <c r="Q2206" i="5"/>
  <c r="U2206" i="5" s="1"/>
  <c r="Q2289" i="5"/>
  <c r="U2289" i="5" s="1"/>
  <c r="Q756" i="5"/>
  <c r="U756" i="5" s="1"/>
  <c r="Q2004" i="5"/>
  <c r="U2004" i="5" s="1"/>
  <c r="Q1549" i="5"/>
  <c r="U1549" i="5" s="1"/>
  <c r="Q1583" i="5"/>
  <c r="U1583" i="5" s="1"/>
  <c r="Q1552" i="5"/>
  <c r="U1552" i="5" s="1"/>
  <c r="Q816" i="5"/>
  <c r="U816" i="5" s="1"/>
  <c r="Q19" i="5"/>
  <c r="U19" i="5" s="1"/>
  <c r="Q11" i="5"/>
  <c r="U11" i="5" s="1"/>
  <c r="Q278" i="5"/>
  <c r="U278" i="5" s="1"/>
  <c r="Q1923" i="5"/>
  <c r="U1923" i="5" s="1"/>
  <c r="Q12" i="5"/>
  <c r="U12" i="5" s="1"/>
  <c r="Q1579" i="5"/>
  <c r="U1579" i="5" s="1"/>
  <c r="Q1508" i="5"/>
  <c r="U1508" i="5" s="1"/>
  <c r="Q1900" i="5"/>
  <c r="U1900" i="5" s="1"/>
  <c r="Q726" i="5"/>
  <c r="U726" i="5" s="1"/>
  <c r="Q751" i="5"/>
  <c r="U751" i="5" s="1"/>
  <c r="Q754" i="5"/>
  <c r="U754" i="5" s="1"/>
  <c r="Q572" i="5"/>
  <c r="U572" i="5" s="1"/>
  <c r="Q150" i="5"/>
  <c r="U150" i="5" s="1"/>
  <c r="Q1958" i="5"/>
  <c r="U1958" i="5" s="1"/>
  <c r="Q1601" i="5"/>
  <c r="U1601" i="5" s="1"/>
  <c r="Q1149" i="5"/>
  <c r="U1149" i="5" s="1"/>
  <c r="Q80" i="5"/>
  <c r="U80" i="5" s="1"/>
  <c r="Q276" i="5"/>
  <c r="U276" i="5" s="1"/>
  <c r="Q371" i="5"/>
  <c r="U371" i="5" s="1"/>
  <c r="Q763" i="5"/>
  <c r="U763" i="5" s="1"/>
  <c r="Q664" i="5"/>
  <c r="U664" i="5" s="1"/>
  <c r="Q316" i="5"/>
  <c r="U316" i="5" s="1"/>
  <c r="Q1058" i="5"/>
  <c r="U1058" i="5" s="1"/>
  <c r="Q2015" i="5"/>
  <c r="U2015" i="5" s="1"/>
  <c r="Q1589" i="5"/>
  <c r="U1589" i="5" s="1"/>
  <c r="Q1575" i="5"/>
  <c r="U1575" i="5" s="1"/>
  <c r="Q575" i="5"/>
  <c r="U575" i="5" s="1"/>
  <c r="Q1639" i="5"/>
  <c r="U1639" i="5" s="1"/>
  <c r="Q1159" i="5"/>
  <c r="U1159" i="5" s="1"/>
  <c r="Q499" i="5"/>
  <c r="U499" i="5" s="1"/>
  <c r="Q1877" i="5"/>
  <c r="U1877" i="5" s="1"/>
  <c r="Q42" i="5"/>
  <c r="U42" i="5" s="1"/>
  <c r="Q129" i="5"/>
  <c r="U129" i="5" s="1"/>
  <c r="Q2147" i="5"/>
  <c r="U2147" i="5" s="1"/>
  <c r="Q1927" i="5"/>
  <c r="U1927" i="5" s="1"/>
  <c r="Q1374" i="5"/>
  <c r="U1374" i="5" s="1"/>
  <c r="Q1616" i="5"/>
  <c r="U1616" i="5" s="1"/>
  <c r="Q1181" i="5"/>
  <c r="U1181" i="5" s="1"/>
  <c r="Q1921" i="5"/>
  <c r="U1921" i="5" s="1"/>
  <c r="Q593" i="5"/>
  <c r="U593" i="5" s="1"/>
  <c r="Q1655" i="5"/>
  <c r="U1655" i="5" s="1"/>
  <c r="Q319" i="5"/>
  <c r="U319" i="5" s="1"/>
  <c r="Q387" i="5"/>
  <c r="U387" i="5" s="1"/>
  <c r="Q632" i="5"/>
  <c r="U632" i="5" s="1"/>
  <c r="Q779" i="5"/>
  <c r="U779" i="5" s="1"/>
  <c r="Q694" i="5"/>
  <c r="U694" i="5" s="1"/>
  <c r="Q348" i="5"/>
  <c r="U348" i="5" s="1"/>
  <c r="Q836" i="5"/>
  <c r="U836" i="5" s="1"/>
  <c r="Q510" i="5"/>
  <c r="U510" i="5" s="1"/>
  <c r="Q1090" i="5"/>
  <c r="U1090" i="5" s="1"/>
  <c r="Q1653" i="5"/>
  <c r="U1653" i="5" s="1"/>
  <c r="Q1669" i="5"/>
  <c r="U1669" i="5" s="1"/>
  <c r="Q2144" i="5"/>
  <c r="U2144" i="5" s="1"/>
  <c r="Q870" i="5"/>
  <c r="U870" i="5" s="1"/>
  <c r="Q903" i="5"/>
  <c r="U903" i="5" s="1"/>
  <c r="Q201" i="5"/>
  <c r="U201" i="5" s="1"/>
  <c r="Q1943" i="5"/>
  <c r="U1943" i="5" s="1"/>
  <c r="Q1662" i="5"/>
  <c r="U1662" i="5" s="1"/>
  <c r="Q270" i="5"/>
  <c r="U270" i="5" s="1"/>
  <c r="Q864" i="5"/>
  <c r="U864" i="5" s="1"/>
  <c r="Q1584" i="5"/>
  <c r="U1584" i="5" s="1"/>
  <c r="Q31" i="5"/>
  <c r="U31" i="5" s="1"/>
  <c r="Q771" i="5"/>
  <c r="U771" i="5" s="1"/>
  <c r="Q941" i="5"/>
  <c r="U941" i="5" s="1"/>
  <c r="Q550" i="5"/>
  <c r="U550" i="5" s="1"/>
  <c r="Q1643" i="5"/>
  <c r="U1643" i="5" s="1"/>
  <c r="Q145" i="5"/>
  <c r="U145" i="5" s="1"/>
  <c r="Q334" i="5"/>
  <c r="U334" i="5" s="1"/>
  <c r="Q1813" i="5"/>
  <c r="U1813" i="5" s="1"/>
  <c r="Q834" i="5"/>
  <c r="U834" i="5" s="1"/>
  <c r="Q217" i="5"/>
  <c r="U217" i="5" s="1"/>
  <c r="Q357" i="5"/>
  <c r="U357" i="5" s="1"/>
  <c r="Q604" i="5"/>
  <c r="U604" i="5" s="1"/>
  <c r="Q138" i="5"/>
  <c r="U138" i="5" s="1"/>
  <c r="Q350" i="5"/>
  <c r="U350" i="5" s="1"/>
  <c r="Q979" i="5"/>
  <c r="U979" i="5" s="1"/>
  <c r="Q1939" i="5"/>
  <c r="U1939" i="5" s="1"/>
  <c r="Q1348" i="5"/>
  <c r="U1348" i="5" s="1"/>
  <c r="Q1591" i="5"/>
  <c r="U1591" i="5" s="1"/>
  <c r="Q1607" i="5"/>
  <c r="U1607" i="5" s="1"/>
  <c r="Q1341" i="5"/>
  <c r="U1341" i="5" s="1"/>
  <c r="Q2095" i="5"/>
  <c r="U2095" i="5" s="1"/>
  <c r="Q517" i="5"/>
  <c r="U517" i="5" s="1"/>
  <c r="Q917" i="5"/>
  <c r="U917" i="5" s="1"/>
  <c r="Q1595" i="5"/>
  <c r="U1595" i="5" s="1"/>
  <c r="Q1926" i="5"/>
  <c r="U1926" i="5" s="1"/>
  <c r="Q882" i="5"/>
  <c r="U882" i="5" s="1"/>
  <c r="Q287" i="5"/>
  <c r="U287" i="5" s="1"/>
  <c r="Q1646" i="5"/>
  <c r="U1646" i="5" s="1"/>
  <c r="Q2181" i="5"/>
  <c r="U2181" i="5" s="1"/>
  <c r="Q231" i="5"/>
  <c r="U231" i="5" s="1"/>
  <c r="Q366" i="5"/>
  <c r="U366" i="5" s="1"/>
  <c r="Q1031" i="5"/>
  <c r="U1031" i="5" s="1"/>
  <c r="Q636" i="5"/>
  <c r="U636" i="5" s="1"/>
  <c r="Q2127" i="5"/>
  <c r="U2127" i="5" s="1"/>
  <c r="Q618" i="5"/>
  <c r="U618" i="5" s="1"/>
  <c r="Q115" i="5"/>
  <c r="U115" i="5" s="1"/>
  <c r="Q1342" i="5"/>
  <c r="U1342" i="5" s="1"/>
  <c r="Q2149" i="5"/>
  <c r="U2149" i="5" s="1"/>
  <c r="Q428" i="5"/>
  <c r="U428" i="5" s="1"/>
  <c r="Q401" i="5"/>
  <c r="U401" i="5" s="1"/>
  <c r="Q473" i="5"/>
  <c r="U473" i="5" s="1"/>
  <c r="Q648" i="5"/>
  <c r="U648" i="5" s="1"/>
  <c r="Q889" i="5"/>
  <c r="U889" i="5" s="1"/>
  <c r="Q893" i="5"/>
  <c r="U893" i="5" s="1"/>
  <c r="Q554" i="5"/>
  <c r="U554" i="5" s="1"/>
  <c r="Q1137" i="5"/>
  <c r="U1137" i="5" s="1"/>
  <c r="Q1106" i="5"/>
  <c r="U1106" i="5" s="1"/>
  <c r="Q2029" i="5"/>
  <c r="U2029" i="5" s="1"/>
  <c r="Q1635" i="5"/>
  <c r="U1635" i="5" s="1"/>
  <c r="Q1604" i="5"/>
  <c r="U1604" i="5" s="1"/>
  <c r="Q1412" i="5"/>
  <c r="U1412" i="5" s="1"/>
  <c r="Q1682" i="5"/>
  <c r="U1682" i="5" s="1"/>
  <c r="Q627" i="5"/>
  <c r="U627" i="5" s="1"/>
  <c r="Q2063" i="5"/>
  <c r="U2063" i="5" s="1"/>
  <c r="Q885" i="5"/>
  <c r="U885" i="5" s="1"/>
  <c r="Q972" i="5"/>
  <c r="U972" i="5" s="1"/>
  <c r="Q534" i="5"/>
  <c r="U534" i="5" s="1"/>
  <c r="Q261" i="5"/>
  <c r="U261" i="5" s="1"/>
  <c r="Q2163" i="5"/>
  <c r="U2163" i="5" s="1"/>
  <c r="Q1920" i="5"/>
  <c r="U1920" i="5" s="1"/>
  <c r="Q1691" i="5"/>
  <c r="U1691" i="5" s="1"/>
  <c r="Q1416" i="5"/>
  <c r="U1416" i="5" s="1"/>
  <c r="Q1630" i="5"/>
  <c r="U1630" i="5" s="1"/>
  <c r="Q63" i="5"/>
  <c r="U63" i="5" s="1"/>
  <c r="Q2165" i="5"/>
  <c r="U2165" i="5" s="1"/>
  <c r="Q1714" i="5"/>
  <c r="U1714" i="5" s="1"/>
  <c r="Q2088" i="5"/>
  <c r="U2088" i="5" s="1"/>
  <c r="Q267" i="5"/>
  <c r="U267" i="5" s="1"/>
  <c r="Q1543" i="5"/>
  <c r="U1543" i="5" s="1"/>
  <c r="Q831" i="5"/>
  <c r="U831" i="5" s="1"/>
  <c r="Q374" i="5"/>
  <c r="U374" i="5" s="1"/>
  <c r="Q854" i="5"/>
  <c r="U854" i="5" s="1"/>
  <c r="Q586" i="5"/>
  <c r="U586" i="5" s="1"/>
  <c r="Q749" i="5"/>
  <c r="U749" i="5" s="1"/>
  <c r="Q639" i="5"/>
  <c r="U639" i="5" s="1"/>
  <c r="Q353" i="5"/>
  <c r="U353" i="5" s="1"/>
  <c r="Q577" i="5"/>
  <c r="U577" i="5" s="1"/>
  <c r="Q1658" i="5"/>
  <c r="U1658" i="5" s="1"/>
  <c r="Q600" i="5"/>
  <c r="U600" i="5" s="1"/>
  <c r="Q777" i="5"/>
  <c r="U777" i="5" s="1"/>
  <c r="Q931" i="5"/>
  <c r="U931" i="5" s="1"/>
  <c r="Q399" i="5"/>
  <c r="U399" i="5" s="1"/>
  <c r="Q658" i="5"/>
  <c r="U658" i="5" s="1"/>
  <c r="Q2232" i="5"/>
  <c r="U2232" i="5" s="1"/>
  <c r="Q2166" i="5"/>
  <c r="U2166" i="5" s="1"/>
  <c r="Q214" i="5"/>
  <c r="U214" i="5" s="1"/>
  <c r="Q110" i="5"/>
  <c r="U110" i="5" s="1"/>
  <c r="Q1624" i="5"/>
  <c r="U1624" i="5" s="1"/>
  <c r="Q1585" i="5"/>
  <c r="U1585" i="5" s="1"/>
  <c r="Q595" i="5"/>
  <c r="U595" i="5" s="1"/>
  <c r="Q1872" i="5"/>
  <c r="U1872" i="5" s="1"/>
  <c r="Q954" i="5"/>
  <c r="U954" i="5" s="1"/>
  <c r="Q383" i="5"/>
  <c r="U383" i="5" s="1"/>
  <c r="Q850" i="5"/>
  <c r="U850" i="5" s="1"/>
  <c r="Q830" i="5"/>
  <c r="U830" i="5" s="1"/>
  <c r="Q747" i="5"/>
  <c r="U747" i="5" s="1"/>
  <c r="Q981" i="5"/>
  <c r="U981" i="5" s="1"/>
  <c r="Q1064" i="5"/>
  <c r="U1064" i="5" s="1"/>
  <c r="Q126" i="5"/>
  <c r="U126" i="5" s="1"/>
  <c r="Q1299" i="5"/>
  <c r="U1299" i="5" s="1"/>
  <c r="Q2285" i="5"/>
  <c r="U2285" i="5" s="1"/>
  <c r="Q1773" i="5"/>
  <c r="U1773" i="5" s="1"/>
  <c r="Q1862" i="5"/>
  <c r="U1862" i="5" s="1"/>
  <c r="Q1667" i="5"/>
  <c r="U1667" i="5" s="1"/>
  <c r="Q1296" i="5"/>
  <c r="U1296" i="5" s="1"/>
  <c r="Q871" i="5"/>
  <c r="U871" i="5" s="1"/>
  <c r="Q1349" i="5"/>
  <c r="U1349" i="5" s="1"/>
  <c r="Q847" i="5"/>
  <c r="U847" i="5" s="1"/>
  <c r="Q1764" i="5"/>
  <c r="U1764" i="5" s="1"/>
  <c r="Q1692" i="5"/>
  <c r="U1692" i="5" s="1"/>
  <c r="Q1039" i="5"/>
  <c r="U1039" i="5" s="1"/>
  <c r="Q408" i="5"/>
  <c r="U408" i="5" s="1"/>
  <c r="Q61" i="5"/>
  <c r="U61" i="5" s="1"/>
  <c r="Q1525" i="5"/>
  <c r="U1525" i="5" s="1"/>
  <c r="Q1882" i="5"/>
  <c r="U1882" i="5" s="1"/>
  <c r="Q2254" i="5"/>
  <c r="U2254" i="5" s="1"/>
  <c r="Q149" i="5"/>
  <c r="U149" i="5" s="1"/>
  <c r="Q1598" i="5"/>
  <c r="U1598" i="5" s="1"/>
  <c r="Q838" i="5"/>
  <c r="U838" i="5" s="1"/>
  <c r="Q581" i="5"/>
  <c r="U581" i="5" s="1"/>
  <c r="Q2052" i="5"/>
  <c r="U2052" i="5" s="1"/>
  <c r="Q556" i="5"/>
  <c r="U556" i="5" s="1"/>
  <c r="Q875" i="5"/>
  <c r="U875" i="5" s="1"/>
  <c r="Q655" i="5"/>
  <c r="U655" i="5" s="1"/>
  <c r="Q1741" i="5"/>
  <c r="U1741" i="5" s="1"/>
  <c r="Q1665" i="5"/>
  <c r="U1665" i="5" s="1"/>
  <c r="Q1622" i="5"/>
  <c r="U1622" i="5" s="1"/>
  <c r="Q1318" i="5"/>
  <c r="U1318" i="5" s="1"/>
  <c r="Q2115" i="5"/>
  <c r="U2115" i="5" s="1"/>
  <c r="Q249" i="5"/>
  <c r="U249" i="5" s="1"/>
  <c r="Q1111" i="5"/>
  <c r="U1111" i="5" s="1"/>
  <c r="Q613" i="5"/>
  <c r="U613" i="5" s="1"/>
  <c r="Q2118" i="5"/>
  <c r="U2118" i="5" s="1"/>
  <c r="Q1067" i="5"/>
  <c r="U1067" i="5" s="1"/>
  <c r="Q852" i="5"/>
  <c r="U852" i="5" s="1"/>
  <c r="Q902" i="5"/>
  <c r="U902" i="5" s="1"/>
  <c r="Q1173" i="5"/>
  <c r="U1173" i="5" s="1"/>
  <c r="Q1096" i="5"/>
  <c r="U1096" i="5" s="1"/>
  <c r="Q154" i="5"/>
  <c r="U154" i="5" s="1"/>
  <c r="Q656" i="5"/>
  <c r="U656" i="5" s="1"/>
  <c r="Q1314" i="5"/>
  <c r="U1314" i="5" s="1"/>
  <c r="Q1315" i="5"/>
  <c r="U1315" i="5" s="1"/>
  <c r="Q1078" i="5"/>
  <c r="U1078" i="5" s="1"/>
  <c r="Q1832" i="5"/>
  <c r="U1832" i="5" s="1"/>
  <c r="Q1681" i="5"/>
  <c r="U1681" i="5" s="1"/>
  <c r="Q1236" i="5"/>
  <c r="U1236" i="5" s="1"/>
  <c r="Q814" i="5"/>
  <c r="U814" i="5" s="1"/>
  <c r="Q545" i="5"/>
  <c r="U545" i="5" s="1"/>
  <c r="Q1264" i="5"/>
  <c r="U1264" i="5" s="1"/>
  <c r="Q2131" i="5"/>
  <c r="U2131" i="5" s="1"/>
  <c r="Q491" i="5"/>
  <c r="U491" i="5" s="1"/>
  <c r="Q2054" i="5"/>
  <c r="U2054" i="5" s="1"/>
  <c r="Q802" i="5"/>
  <c r="U802" i="5" s="1"/>
  <c r="Q418" i="5"/>
  <c r="U418" i="5" s="1"/>
  <c r="Q1217" i="5"/>
  <c r="U1217" i="5" s="1"/>
  <c r="Q1117" i="5"/>
  <c r="U1117" i="5" s="1"/>
  <c r="Q742" i="5"/>
  <c r="U742" i="5" s="1"/>
  <c r="Q1571" i="5"/>
  <c r="U1571" i="5" s="1"/>
  <c r="Q1436" i="5"/>
  <c r="U1436" i="5" s="1"/>
  <c r="Q1331" i="5"/>
  <c r="U1331" i="5" s="1"/>
  <c r="Q1110" i="5"/>
  <c r="U1110" i="5" s="1"/>
  <c r="Q1845" i="5"/>
  <c r="U1845" i="5" s="1"/>
  <c r="Q1960" i="5"/>
  <c r="U1960" i="5" s="1"/>
  <c r="Q965" i="5"/>
  <c r="U965" i="5" s="1"/>
  <c r="Q1797" i="5"/>
  <c r="U1797" i="5" s="1"/>
  <c r="Q2258" i="5"/>
  <c r="U2258" i="5" s="1"/>
  <c r="Q884" i="5"/>
  <c r="U884" i="5" s="1"/>
  <c r="Q559" i="5"/>
  <c r="U559" i="5" s="1"/>
  <c r="Q1487" i="5"/>
  <c r="U1487" i="5" s="1"/>
  <c r="Q2230" i="5"/>
  <c r="U2230" i="5" s="1"/>
  <c r="Q18" i="5"/>
  <c r="U18" i="5" s="1"/>
  <c r="Q2263" i="5"/>
  <c r="U2263" i="5" s="1"/>
  <c r="Q1551" i="5"/>
  <c r="U1551" i="5" s="1"/>
  <c r="Q1503" i="5"/>
  <c r="U1503" i="5" s="1"/>
  <c r="Q849" i="5"/>
  <c r="U849" i="5" s="1"/>
  <c r="Q67" i="5"/>
  <c r="U67" i="5" s="1"/>
  <c r="Q1445" i="5"/>
  <c r="U1445" i="5" s="1"/>
  <c r="Q1948" i="5"/>
  <c r="U1948" i="5" s="1"/>
  <c r="Q1644" i="5"/>
  <c r="U1644" i="5" s="1"/>
  <c r="Q929" i="5"/>
  <c r="U929" i="5" s="1"/>
  <c r="Q909" i="5"/>
  <c r="U909" i="5" s="1"/>
  <c r="Q1063" i="5"/>
  <c r="U1063" i="5" s="1"/>
  <c r="Q921" i="5"/>
  <c r="U921" i="5" s="1"/>
  <c r="Q1392" i="5"/>
  <c r="U1392" i="5" s="1"/>
  <c r="Q2072" i="5"/>
  <c r="U2072" i="5" s="1"/>
  <c r="Q843" i="5"/>
  <c r="U843" i="5" s="1"/>
  <c r="Q819" i="5"/>
  <c r="U819" i="5" s="1"/>
  <c r="Q768" i="5"/>
  <c r="U768" i="5" s="1"/>
  <c r="Q625" i="5"/>
  <c r="U625" i="5" s="1"/>
  <c r="Q2267" i="5"/>
  <c r="U2267" i="5" s="1"/>
  <c r="Q2253" i="5"/>
  <c r="U2253" i="5" s="1"/>
  <c r="Q1742" i="5"/>
  <c r="U1742" i="5" s="1"/>
  <c r="Q1638" i="5"/>
  <c r="U1638" i="5" s="1"/>
  <c r="Q362" i="5"/>
  <c r="U362" i="5" s="1"/>
  <c r="Q2112" i="5"/>
  <c r="U2112" i="5" s="1"/>
  <c r="Q665" i="5"/>
  <c r="U665" i="5" s="1"/>
  <c r="Q1690" i="5"/>
  <c r="U1690" i="5" s="1"/>
  <c r="Q2133" i="5"/>
  <c r="U2133" i="5" s="1"/>
  <c r="Q441" i="5"/>
  <c r="U441" i="5" s="1"/>
  <c r="Q611" i="5"/>
  <c r="U611" i="5" s="1"/>
  <c r="Q70" i="5"/>
  <c r="U70" i="5" s="1"/>
  <c r="Q856" i="5"/>
  <c r="U856" i="5" s="1"/>
  <c r="Q886" i="5"/>
  <c r="U886" i="5" s="1"/>
  <c r="Q1076" i="5"/>
  <c r="U1076" i="5" s="1"/>
  <c r="Q133" i="5"/>
  <c r="U133" i="5" s="1"/>
  <c r="Q1289" i="5"/>
  <c r="U1289" i="5" s="1"/>
  <c r="Q29" i="5"/>
  <c r="U29" i="5" s="1"/>
  <c r="Q1408" i="5"/>
  <c r="U1408" i="5" s="1"/>
  <c r="Q1911" i="5"/>
  <c r="U1911" i="5" s="1"/>
  <c r="Q1805" i="5"/>
  <c r="U1805" i="5" s="1"/>
  <c r="Q976" i="5"/>
  <c r="U976" i="5" s="1"/>
  <c r="Q898" i="5"/>
  <c r="U898" i="5" s="1"/>
  <c r="Q574" i="5"/>
  <c r="U574" i="5" s="1"/>
  <c r="Q1411" i="5"/>
  <c r="U1411" i="5" s="1"/>
  <c r="Q1683" i="5"/>
  <c r="U1683" i="5" s="1"/>
  <c r="Q883" i="5"/>
  <c r="U883" i="5" s="1"/>
  <c r="Q1904" i="5"/>
  <c r="U1904" i="5" s="1"/>
  <c r="Q2262" i="5"/>
  <c r="U2262" i="5" s="1"/>
  <c r="Q915" i="5"/>
  <c r="U915" i="5" s="1"/>
  <c r="Q114" i="5"/>
  <c r="U114" i="5" s="1"/>
  <c r="G17" i="21"/>
  <c r="F17" i="21"/>
  <c r="Q1343" i="5"/>
  <c r="U1343" i="5" s="1"/>
  <c r="Q2075" i="5"/>
  <c r="U2075" i="5" s="1"/>
  <c r="Q1545" i="5"/>
  <c r="U1545" i="5" s="1"/>
  <c r="Q697" i="5"/>
  <c r="U697" i="5" s="1"/>
  <c r="Q185" i="5"/>
  <c r="U185" i="5" s="1"/>
  <c r="Q1870" i="5"/>
  <c r="U1870" i="5" s="1"/>
  <c r="Q519" i="5"/>
  <c r="U519" i="5" s="1"/>
  <c r="Q1517" i="5"/>
  <c r="U1517" i="5" s="1"/>
  <c r="Q282" i="5"/>
  <c r="U282" i="5" s="1"/>
  <c r="Q841" i="5"/>
  <c r="U841" i="5" s="1"/>
  <c r="Q1876" i="5"/>
  <c r="U1876" i="5" s="1"/>
  <c r="Q992" i="5"/>
  <c r="U992" i="5" s="1"/>
  <c r="Q881" i="5"/>
  <c r="U881" i="5" s="1"/>
  <c r="Q1725" i="5"/>
  <c r="U1725" i="5" s="1"/>
  <c r="Q1282" i="5"/>
  <c r="U1282" i="5" s="1"/>
  <c r="Q1213" i="5"/>
  <c r="U1213" i="5" s="1"/>
  <c r="Q515" i="5"/>
  <c r="U515" i="5" s="1"/>
  <c r="Q1046" i="5"/>
  <c r="U1046" i="5" s="1"/>
  <c r="Q1469" i="5"/>
  <c r="U1469" i="5" s="1"/>
  <c r="Q2081" i="5"/>
  <c r="U2081" i="5" s="1"/>
  <c r="Q529" i="5"/>
  <c r="U529" i="5" s="1"/>
  <c r="Q956" i="5"/>
  <c r="U956" i="5" s="1"/>
  <c r="Q1446" i="5"/>
  <c r="U1446" i="5" s="1"/>
  <c r="Q1497" i="5"/>
  <c r="U1497" i="5" s="1"/>
  <c r="Q2048" i="5"/>
  <c r="U2048" i="5" s="1"/>
  <c r="Q15" i="5"/>
  <c r="U15" i="5" s="1"/>
  <c r="Q592" i="5"/>
  <c r="U592" i="5" s="1"/>
  <c r="Q1536" i="5"/>
  <c r="U1536" i="5" s="1"/>
  <c r="Q21" i="5"/>
  <c r="U21" i="5" s="1"/>
  <c r="Q947" i="5"/>
  <c r="U947" i="5" s="1"/>
  <c r="Q1419" i="5"/>
  <c r="U1419" i="5" s="1"/>
  <c r="Q1982" i="5"/>
  <c r="U1982" i="5" s="1"/>
  <c r="Q2071" i="5"/>
  <c r="U2071" i="5" s="1"/>
  <c r="Q295" i="5"/>
  <c r="U295" i="5" s="1"/>
  <c r="Q678" i="5"/>
  <c r="U678" i="5" s="1"/>
  <c r="Q254" i="5"/>
  <c r="U254" i="5" s="1"/>
  <c r="Q1541" i="5"/>
  <c r="U1541" i="5" s="1"/>
  <c r="Q1559" i="5"/>
  <c r="U1559" i="5" s="1"/>
  <c r="Q1826" i="5"/>
  <c r="U1826" i="5" s="1"/>
  <c r="Q1069" i="5"/>
  <c r="U1069" i="5" s="1"/>
  <c r="Q1409" i="5"/>
  <c r="U1409" i="5" s="1"/>
  <c r="Q525" i="5"/>
  <c r="U525" i="5" s="1"/>
  <c r="Q1668" i="5"/>
  <c r="U1668" i="5" s="1"/>
  <c r="Q2053" i="5"/>
  <c r="U2053" i="5" s="1"/>
  <c r="Q1582" i="5"/>
  <c r="U1582" i="5" s="1"/>
  <c r="Q393" i="5"/>
  <c r="U393" i="5" s="1"/>
  <c r="Q340" i="5"/>
  <c r="U340" i="5" s="1"/>
  <c r="Q788" i="5"/>
  <c r="U788" i="5" s="1"/>
  <c r="Q443" i="5"/>
  <c r="U443" i="5" s="1"/>
  <c r="Q13" i="5"/>
  <c r="U13" i="5" s="1"/>
  <c r="Q2237" i="5"/>
  <c r="U2237" i="5" s="1"/>
  <c r="Q2286" i="5"/>
  <c r="U2286" i="5" s="1"/>
  <c r="Q1820" i="5"/>
  <c r="U1820" i="5" s="1"/>
  <c r="Q1792" i="5"/>
  <c r="U1792" i="5" s="1"/>
  <c r="Q300" i="5"/>
  <c r="U300" i="5" s="1"/>
  <c r="Q766" i="5"/>
  <c r="U766" i="5" s="1"/>
  <c r="Q512" i="5"/>
  <c r="U512" i="5" s="1"/>
  <c r="Q1524" i="5"/>
  <c r="U1524" i="5" s="1"/>
  <c r="Q1981" i="5"/>
  <c r="U1981" i="5" s="1"/>
  <c r="Q660" i="5"/>
  <c r="U660" i="5" s="1"/>
  <c r="Q699" i="5"/>
  <c r="U699" i="5" s="1"/>
  <c r="Q1023" i="5"/>
  <c r="U1023" i="5" s="1"/>
  <c r="Q1010" i="5"/>
  <c r="U1010" i="5" s="1"/>
  <c r="Q2277" i="5"/>
  <c r="U2277" i="5" s="1"/>
  <c r="Q1271" i="5"/>
  <c r="U1271" i="5" s="1"/>
  <c r="Q245" i="5"/>
  <c r="U245" i="5" s="1"/>
  <c r="Q2098" i="5"/>
  <c r="U2098" i="5" s="1"/>
  <c r="Q367" i="5"/>
  <c r="U367" i="5" s="1"/>
  <c r="Q1422" i="5"/>
  <c r="U1422" i="5" s="1"/>
  <c r="Q456" i="5"/>
  <c r="U456" i="5" s="1"/>
  <c r="Q1765" i="5"/>
  <c r="U1765" i="5" s="1"/>
  <c r="Q1477" i="5"/>
  <c r="U1477" i="5" s="1"/>
  <c r="Q1321" i="5"/>
  <c r="U1321" i="5" s="1"/>
  <c r="Q1250" i="5"/>
  <c r="U1250" i="5" s="1"/>
  <c r="Q538" i="5"/>
  <c r="U538" i="5" s="1"/>
  <c r="Q1288" i="5"/>
  <c r="U1288" i="5" s="1"/>
  <c r="Q969" i="5"/>
  <c r="U969" i="5" s="1"/>
  <c r="Q2027" i="5"/>
  <c r="U2027" i="5" s="1"/>
  <c r="Q1482" i="5"/>
  <c r="U1482" i="5" s="1"/>
  <c r="Q1864" i="5"/>
  <c r="U1864" i="5" s="1"/>
  <c r="Q1050" i="5"/>
  <c r="U1050" i="5" s="1"/>
  <c r="Q540" i="5"/>
  <c r="U540" i="5" s="1"/>
  <c r="Q738" i="5"/>
  <c r="U738" i="5" s="1"/>
  <c r="Q599" i="5"/>
  <c r="U599" i="5" s="1"/>
  <c r="Q1588" i="5"/>
  <c r="U1588" i="5" s="1"/>
  <c r="Q1738" i="5"/>
  <c r="U1738" i="5" s="1"/>
  <c r="Q2138" i="5"/>
  <c r="U2138" i="5" s="1"/>
  <c r="Q734" i="5"/>
  <c r="U734" i="5" s="1"/>
  <c r="Q924" i="5"/>
  <c r="U924" i="5" s="1"/>
  <c r="Q2247" i="5"/>
  <c r="U2247" i="5" s="1"/>
  <c r="AU2247" i="5"/>
  <c r="Q715" i="5"/>
  <c r="U715" i="5" s="1"/>
  <c r="AU715" i="5"/>
  <c r="Q1883" i="5"/>
  <c r="U1883" i="5" s="1"/>
  <c r="AU1883" i="5"/>
  <c r="Q447" i="5"/>
  <c r="U447" i="5" s="1"/>
  <c r="AU447" i="5"/>
  <c r="Q151" i="5"/>
  <c r="U151" i="5" s="1"/>
  <c r="AU151" i="5"/>
  <c r="Q407" i="5"/>
  <c r="U407" i="5" s="1"/>
  <c r="AU407" i="5"/>
  <c r="Q663" i="5"/>
  <c r="U663" i="5" s="1"/>
  <c r="AU663" i="5"/>
  <c r="Q920" i="5"/>
  <c r="U920" i="5" s="1"/>
  <c r="AU920" i="5"/>
  <c r="Q1176" i="5"/>
  <c r="U1176" i="5" s="1"/>
  <c r="AU1176" i="5"/>
  <c r="Q1433" i="5"/>
  <c r="U1433" i="5" s="1"/>
  <c r="AU1433" i="5"/>
  <c r="Q1689" i="5"/>
  <c r="U1689" i="5" s="1"/>
  <c r="AU1689" i="5"/>
  <c r="Q1945" i="5"/>
  <c r="U1945" i="5" s="1"/>
  <c r="AU1945" i="5"/>
  <c r="Q2201" i="5"/>
  <c r="U2201" i="5" s="1"/>
  <c r="AU2201" i="5"/>
  <c r="Q1778" i="5"/>
  <c r="U1778" i="5" s="1"/>
  <c r="AU1778" i="5"/>
  <c r="Q372" i="5"/>
  <c r="U372" i="5" s="1"/>
  <c r="AU372" i="5"/>
  <c r="Q2182" i="5"/>
  <c r="U2182" i="5" s="1"/>
  <c r="AU2182" i="5"/>
  <c r="Q8" i="5"/>
  <c r="U8" i="5" s="1"/>
  <c r="AU8" i="5"/>
  <c r="Q264" i="5"/>
  <c r="U264" i="5" s="1"/>
  <c r="AU264" i="5"/>
  <c r="Q520" i="5"/>
  <c r="U520" i="5" s="1"/>
  <c r="AU520" i="5"/>
  <c r="Q776" i="5"/>
  <c r="U776" i="5" s="1"/>
  <c r="AU776" i="5"/>
  <c r="Q1033" i="5"/>
  <c r="U1033" i="5" s="1"/>
  <c r="AU1033" i="5"/>
  <c r="Q1290" i="5"/>
  <c r="U1290" i="5" s="1"/>
  <c r="AU1290" i="5"/>
  <c r="Q1546" i="5"/>
  <c r="U1546" i="5" s="1"/>
  <c r="AU1546" i="5"/>
  <c r="Q1802" i="5"/>
  <c r="U1802" i="5" s="1"/>
  <c r="AU1802" i="5"/>
  <c r="Q2058" i="5"/>
  <c r="U2058" i="5" s="1"/>
  <c r="AU2058" i="5"/>
  <c r="Q1018" i="5"/>
  <c r="U1018" i="5" s="1"/>
  <c r="AU1018" i="5"/>
  <c r="Q1435" i="5"/>
  <c r="U1435" i="5" s="1"/>
  <c r="AU1435" i="5"/>
  <c r="Q1915" i="5"/>
  <c r="U1915" i="5" s="1"/>
  <c r="AU1915" i="5"/>
  <c r="Q961" i="5"/>
  <c r="U961" i="5" s="1"/>
  <c r="AU961" i="5"/>
  <c r="Q2242" i="5"/>
  <c r="U2242" i="5" s="1"/>
  <c r="AU2242" i="5"/>
  <c r="Q73" i="5"/>
  <c r="U73" i="5" s="1"/>
  <c r="AU73" i="5"/>
  <c r="Q329" i="5"/>
  <c r="U329" i="5" s="1"/>
  <c r="AU329" i="5"/>
  <c r="Q585" i="5"/>
  <c r="U585" i="5" s="1"/>
  <c r="AU585" i="5"/>
  <c r="Q842" i="5"/>
  <c r="U842" i="5" s="1"/>
  <c r="AU842" i="5"/>
  <c r="Q1210" i="5"/>
  <c r="U1210" i="5" s="1"/>
  <c r="AU1210" i="5"/>
  <c r="Q1835" i="5"/>
  <c r="U1835" i="5" s="1"/>
  <c r="AU1835" i="5"/>
  <c r="Q210" i="5"/>
  <c r="U210" i="5" s="1"/>
  <c r="AU210" i="5"/>
  <c r="Q1382" i="5"/>
  <c r="U1382" i="5" s="1"/>
  <c r="AU1382" i="5"/>
  <c r="Q1912" i="5"/>
  <c r="U1912" i="5" s="1"/>
  <c r="AU1912" i="5"/>
  <c r="Q218" i="5"/>
  <c r="U218" i="5" s="1"/>
  <c r="AU218" i="5"/>
  <c r="Q474" i="5"/>
  <c r="U474" i="5" s="1"/>
  <c r="AU474" i="5"/>
  <c r="Q730" i="5"/>
  <c r="U730" i="5" s="1"/>
  <c r="AU730" i="5"/>
  <c r="Q987" i="5"/>
  <c r="U987" i="5" s="1"/>
  <c r="AU987" i="5"/>
  <c r="Q1244" i="5"/>
  <c r="U1244" i="5" s="1"/>
  <c r="AU1244" i="5"/>
  <c r="Q1500" i="5"/>
  <c r="U1500" i="5" s="1"/>
  <c r="AU1500" i="5"/>
  <c r="Q1756" i="5"/>
  <c r="U1756" i="5" s="1"/>
  <c r="AU1756" i="5"/>
  <c r="Q2012" i="5"/>
  <c r="U2012" i="5" s="1"/>
  <c r="AU2012" i="5"/>
  <c r="Q2268" i="5"/>
  <c r="U2268" i="5" s="1"/>
  <c r="AU2268" i="5"/>
  <c r="Q2142" i="5"/>
  <c r="U2142" i="5" s="1"/>
  <c r="AU2142" i="5"/>
  <c r="Q1118" i="5"/>
  <c r="U1118" i="5" s="1"/>
  <c r="AU1118" i="5"/>
  <c r="Q1631" i="5"/>
  <c r="U1631" i="5" s="1"/>
  <c r="AU1631" i="5"/>
  <c r="Q2143" i="5"/>
  <c r="U2143" i="5" s="1"/>
  <c r="AU2143" i="5"/>
  <c r="Q1233" i="5"/>
  <c r="U1233" i="5" s="1"/>
  <c r="AU1233" i="5"/>
  <c r="Q1905" i="5"/>
  <c r="U1905" i="5" s="1"/>
  <c r="AU1905" i="5"/>
  <c r="Q566" i="5"/>
  <c r="U566" i="5" s="1"/>
  <c r="AU566" i="5"/>
  <c r="Q123" i="5"/>
  <c r="U123" i="5" s="1"/>
  <c r="AU123" i="5"/>
  <c r="Q379" i="5"/>
  <c r="U379" i="5" s="1"/>
  <c r="AU379" i="5"/>
  <c r="Q635" i="5"/>
  <c r="U635" i="5" s="1"/>
  <c r="AU635" i="5"/>
  <c r="Q892" i="5"/>
  <c r="U892" i="5" s="1"/>
  <c r="AU892" i="5"/>
  <c r="Q1148" i="5"/>
  <c r="U1148" i="5" s="1"/>
  <c r="AU1148" i="5"/>
  <c r="Q1405" i="5"/>
  <c r="U1405" i="5" s="1"/>
  <c r="AU1405" i="5"/>
  <c r="Q1661" i="5"/>
  <c r="U1661" i="5" s="1"/>
  <c r="AU1661" i="5"/>
  <c r="Q1917" i="5"/>
  <c r="U1917" i="5" s="1"/>
  <c r="AU1917" i="5"/>
  <c r="Q2173" i="5"/>
  <c r="U2173" i="5" s="1"/>
  <c r="AU2173" i="5"/>
  <c r="Q236" i="5"/>
  <c r="U236" i="5" s="1"/>
  <c r="AU236" i="5"/>
  <c r="Q492" i="5"/>
  <c r="U492" i="5" s="1"/>
  <c r="AU492" i="5"/>
  <c r="Q748" i="5"/>
  <c r="U748" i="5" s="1"/>
  <c r="AU748" i="5"/>
  <c r="Q1005" i="5"/>
  <c r="U1005" i="5" s="1"/>
  <c r="AU1005" i="5"/>
  <c r="Q1262" i="5"/>
  <c r="U1262" i="5" s="1"/>
  <c r="AU1262" i="5"/>
  <c r="Q1518" i="5"/>
  <c r="U1518" i="5" s="1"/>
  <c r="AU1518" i="5"/>
  <c r="Q1854" i="5"/>
  <c r="U1854" i="5" s="1"/>
  <c r="AU1854" i="5"/>
  <c r="Q813" i="5"/>
  <c r="U813" i="5" s="1"/>
  <c r="AU813" i="5"/>
  <c r="Q1327" i="5"/>
  <c r="U1327" i="5" s="1"/>
  <c r="AU1327" i="5"/>
  <c r="Q1839" i="5"/>
  <c r="U1839" i="5" s="1"/>
  <c r="AU1839" i="5"/>
  <c r="Q832" i="5"/>
  <c r="U832" i="5" s="1"/>
  <c r="AU832" i="5"/>
  <c r="Q1473" i="5"/>
  <c r="U1473" i="5" s="1"/>
  <c r="AU1473" i="5"/>
  <c r="Q2097" i="5"/>
  <c r="U2097" i="5" s="1"/>
  <c r="AU2097" i="5"/>
  <c r="Q790" i="5"/>
  <c r="U790" i="5" s="1"/>
  <c r="AU790" i="5"/>
  <c r="Q272" i="5"/>
  <c r="U272" i="5" s="1"/>
  <c r="AU272" i="5"/>
  <c r="Q1362" i="5"/>
  <c r="U1362" i="5" s="1"/>
  <c r="AU1362" i="5"/>
  <c r="Q434" i="5"/>
  <c r="U434" i="5" s="1"/>
  <c r="AU434" i="5"/>
  <c r="Q2228" i="5"/>
  <c r="U2228" i="5" s="1"/>
  <c r="AU2228" i="5"/>
  <c r="Q1494" i="5"/>
  <c r="U1494" i="5" s="1"/>
  <c r="AU1494" i="5"/>
  <c r="Q1816" i="5"/>
  <c r="U1816" i="5" s="1"/>
  <c r="AU1816" i="5"/>
  <c r="Q205" i="5"/>
  <c r="U205" i="5" s="1"/>
  <c r="AU205" i="5"/>
  <c r="Q461" i="5"/>
  <c r="U461" i="5" s="1"/>
  <c r="AU461" i="5"/>
  <c r="Q717" i="5"/>
  <c r="U717" i="5" s="1"/>
  <c r="AU717" i="5"/>
  <c r="Q672" i="5"/>
  <c r="U672" i="5" s="1"/>
  <c r="AU672" i="5"/>
  <c r="Q1586" i="5"/>
  <c r="U1586" i="5" s="1"/>
  <c r="AU1586" i="5"/>
  <c r="Q450" i="5"/>
  <c r="U450" i="5" s="1"/>
  <c r="AU450" i="5"/>
  <c r="Q1540" i="5"/>
  <c r="U1540" i="5" s="1"/>
  <c r="AU1540" i="5"/>
  <c r="Q1189" i="5"/>
  <c r="U1189" i="5" s="1"/>
  <c r="AU1189" i="5"/>
  <c r="Q1384" i="5"/>
  <c r="U1384" i="5" s="1"/>
  <c r="AU1384" i="5"/>
  <c r="Q190" i="5"/>
  <c r="U190" i="5" s="1"/>
  <c r="AU190" i="5"/>
  <c r="Q446" i="5"/>
  <c r="U446" i="5" s="1"/>
  <c r="AU446" i="5"/>
  <c r="Q702" i="5"/>
  <c r="U702" i="5" s="1"/>
  <c r="AU702" i="5"/>
  <c r="Q959" i="5"/>
  <c r="U959" i="5" s="1"/>
  <c r="AU959" i="5"/>
  <c r="Q1216" i="5"/>
  <c r="U1216" i="5" s="1"/>
  <c r="AU1216" i="5"/>
  <c r="Q1472" i="5"/>
  <c r="U1472" i="5" s="1"/>
  <c r="AU1472" i="5"/>
  <c r="Q1728" i="5"/>
  <c r="U1728" i="5" s="1"/>
  <c r="AU1728" i="5"/>
  <c r="Q1984" i="5"/>
  <c r="U1984" i="5" s="1"/>
  <c r="AU1984" i="5"/>
  <c r="Q2240" i="5"/>
  <c r="U2240" i="5" s="1"/>
  <c r="AU2240" i="5"/>
  <c r="Q207" i="5"/>
  <c r="U207" i="5" s="1"/>
  <c r="AU207" i="5"/>
  <c r="Q463" i="5"/>
  <c r="U463" i="5" s="1"/>
  <c r="AU463" i="5"/>
  <c r="Q735" i="5"/>
  <c r="U735" i="5" s="1"/>
  <c r="AU735" i="5"/>
  <c r="Q1953" i="5"/>
  <c r="U1953" i="5" s="1"/>
  <c r="AU1953" i="5"/>
  <c r="Q352" i="5"/>
  <c r="U352" i="5" s="1"/>
  <c r="AU352" i="5"/>
  <c r="Q1346" i="5"/>
  <c r="U1346" i="5" s="1"/>
  <c r="AU1346" i="5"/>
  <c r="Q594" i="5"/>
  <c r="U594" i="5" s="1"/>
  <c r="AU594" i="5"/>
  <c r="Q1732" i="5"/>
  <c r="U1732" i="5" s="1"/>
  <c r="AU1732" i="5"/>
  <c r="Q166" i="5"/>
  <c r="U166" i="5" s="1"/>
  <c r="AU166" i="5"/>
  <c r="Q178" i="5"/>
  <c r="U178" i="5" s="1"/>
  <c r="AU178" i="5"/>
  <c r="Q1332" i="5"/>
  <c r="U1332" i="5" s="1"/>
  <c r="AU1332" i="5"/>
  <c r="Q1286" i="5"/>
  <c r="U1286" i="5" s="1"/>
  <c r="AU1286" i="5"/>
  <c r="Q1800" i="5"/>
  <c r="U1800" i="5" s="1"/>
  <c r="AU1800" i="5"/>
  <c r="Q209" i="5"/>
  <c r="U209" i="5" s="1"/>
  <c r="AU209" i="5"/>
  <c r="Q465" i="5"/>
  <c r="U465" i="5" s="1"/>
  <c r="AU465" i="5"/>
  <c r="Q721" i="5"/>
  <c r="U721" i="5" s="1"/>
  <c r="AU721" i="5"/>
  <c r="Q978" i="5"/>
  <c r="U978" i="5" s="1"/>
  <c r="AU978" i="5"/>
  <c r="Q1235" i="5"/>
  <c r="U1235" i="5" s="1"/>
  <c r="AU1235" i="5"/>
  <c r="Q1491" i="5"/>
  <c r="U1491" i="5" s="1"/>
  <c r="AU1491" i="5"/>
  <c r="Q1747" i="5"/>
  <c r="U1747" i="5" s="1"/>
  <c r="AU1747" i="5"/>
  <c r="Q2003" i="5"/>
  <c r="U2003" i="5" s="1"/>
  <c r="AU2003" i="5"/>
  <c r="Q2259" i="5"/>
  <c r="U2259" i="5" s="1"/>
  <c r="AU2259" i="5"/>
  <c r="Q2102" i="5"/>
  <c r="U2102" i="5" s="1"/>
  <c r="AU2102" i="5"/>
  <c r="Q195" i="5"/>
  <c r="U195" i="5" s="1"/>
  <c r="AU195" i="5"/>
  <c r="Q451" i="5"/>
  <c r="U451" i="5" s="1"/>
  <c r="AU451" i="5"/>
  <c r="Q707" i="5"/>
  <c r="U707" i="5" s="1"/>
  <c r="AU707" i="5"/>
  <c r="Q964" i="5"/>
  <c r="U964" i="5" s="1"/>
  <c r="AU964" i="5"/>
  <c r="Q1221" i="5"/>
  <c r="U1221" i="5" s="1"/>
  <c r="AU1221" i="5"/>
  <c r="Q1733" i="5"/>
  <c r="U1733" i="5" s="1"/>
  <c r="AU1733" i="5"/>
  <c r="Q1989" i="5"/>
  <c r="U1989" i="5" s="1"/>
  <c r="AU1989" i="5"/>
  <c r="Q2245" i="5"/>
  <c r="U2245" i="5" s="1"/>
  <c r="AU2245" i="5"/>
  <c r="Q804" i="5"/>
  <c r="U804" i="5" s="1"/>
  <c r="AU804" i="5"/>
  <c r="Q1544" i="5"/>
  <c r="U1544" i="5" s="1"/>
  <c r="AU1544" i="5"/>
  <c r="Q1848" i="5"/>
  <c r="U1848" i="5" s="1"/>
  <c r="AU1848" i="5"/>
  <c r="Q213" i="5"/>
  <c r="U213" i="5" s="1"/>
  <c r="AU213" i="5"/>
  <c r="Q469" i="5"/>
  <c r="U469" i="5" s="1"/>
  <c r="AU469" i="5"/>
  <c r="Q725" i="5"/>
  <c r="U725" i="5" s="1"/>
  <c r="AU725" i="5"/>
  <c r="Q982" i="5"/>
  <c r="U982" i="5" s="1"/>
  <c r="AU982" i="5"/>
  <c r="Q1239" i="5"/>
  <c r="U1239" i="5" s="1"/>
  <c r="AU1239" i="5"/>
  <c r="Q1495" i="5"/>
  <c r="U1495" i="5" s="1"/>
  <c r="AU1495" i="5"/>
  <c r="Q1751" i="5"/>
  <c r="U1751" i="5" s="1"/>
  <c r="AU1751" i="5"/>
  <c r="Q2007" i="5"/>
  <c r="U2007" i="5" s="1"/>
  <c r="AU2007" i="5"/>
  <c r="Q2279" i="5"/>
  <c r="U2279" i="5" s="1"/>
  <c r="AU2279" i="5"/>
  <c r="Q758" i="5"/>
  <c r="U758" i="5" s="1"/>
  <c r="AU758" i="5"/>
  <c r="Q139" i="5"/>
  <c r="U139" i="5" s="1"/>
  <c r="AU139" i="5"/>
  <c r="Q395" i="5"/>
  <c r="U395" i="5" s="1"/>
  <c r="AU395" i="5"/>
  <c r="Q651" i="5"/>
  <c r="U651" i="5" s="1"/>
  <c r="AU651" i="5"/>
  <c r="Q908" i="5"/>
  <c r="U908" i="5" s="1"/>
  <c r="AU908" i="5"/>
  <c r="Q1164" i="5"/>
  <c r="U1164" i="5" s="1"/>
  <c r="AU1164" i="5"/>
  <c r="Q1421" i="5"/>
  <c r="U1421" i="5" s="1"/>
  <c r="AU1421" i="5"/>
  <c r="Q1677" i="5"/>
  <c r="U1677" i="5" s="1"/>
  <c r="AU1677" i="5"/>
  <c r="Q1933" i="5"/>
  <c r="U1933" i="5" s="1"/>
  <c r="AU1933" i="5"/>
  <c r="Q2189" i="5"/>
  <c r="U2189" i="5" s="1"/>
  <c r="AU2189" i="5"/>
  <c r="Q252" i="5"/>
  <c r="U252" i="5" s="1"/>
  <c r="AU252" i="5"/>
  <c r="Q508" i="5"/>
  <c r="U508" i="5" s="1"/>
  <c r="AU508" i="5"/>
  <c r="Q764" i="5"/>
  <c r="U764" i="5" s="1"/>
  <c r="AU764" i="5"/>
  <c r="Q1021" i="5"/>
  <c r="U1021" i="5" s="1"/>
  <c r="AU1021" i="5"/>
  <c r="Q1278" i="5"/>
  <c r="U1278" i="5" s="1"/>
  <c r="AU1278" i="5"/>
  <c r="Q1534" i="5"/>
  <c r="U1534" i="5" s="1"/>
  <c r="AU1534" i="5"/>
  <c r="Q1886" i="5"/>
  <c r="U1886" i="5" s="1"/>
  <c r="AU1886" i="5"/>
  <c r="Q846" i="5"/>
  <c r="U846" i="5" s="1"/>
  <c r="AU846" i="5"/>
  <c r="Q1359" i="5"/>
  <c r="U1359" i="5" s="1"/>
  <c r="AU1359" i="5"/>
  <c r="Q1871" i="5"/>
  <c r="U1871" i="5" s="1"/>
  <c r="AU1871" i="5"/>
  <c r="Q880" i="5"/>
  <c r="U880" i="5" s="1"/>
  <c r="AU880" i="5"/>
  <c r="Q1505" i="5"/>
  <c r="U1505" i="5" s="1"/>
  <c r="AU1505" i="5"/>
  <c r="Q2129" i="5"/>
  <c r="U2129" i="5" s="1"/>
  <c r="AU2129" i="5"/>
  <c r="Q919" i="5"/>
  <c r="U919" i="5" s="1"/>
  <c r="AU919" i="5"/>
  <c r="Q336" i="5"/>
  <c r="U336" i="5" s="1"/>
  <c r="AU336" i="5"/>
  <c r="Q1426" i="5"/>
  <c r="U1426" i="5" s="1"/>
  <c r="AU1426" i="5"/>
  <c r="Q546" i="5"/>
  <c r="U546" i="5" s="1"/>
  <c r="AU546" i="5"/>
  <c r="Q1654" i="5"/>
  <c r="U1654" i="5" s="1"/>
  <c r="AU1654" i="5"/>
  <c r="Q1992" i="5"/>
  <c r="U1992" i="5" s="1"/>
  <c r="AU1992" i="5"/>
  <c r="Q221" i="5"/>
  <c r="U221" i="5" s="1"/>
  <c r="AU221" i="5"/>
  <c r="Q477" i="5"/>
  <c r="U477" i="5" s="1"/>
  <c r="AU477" i="5"/>
  <c r="Q733" i="5"/>
  <c r="U733" i="5" s="1"/>
  <c r="AU733" i="5"/>
  <c r="Q736" i="5"/>
  <c r="U736" i="5" s="1"/>
  <c r="AU736" i="5"/>
  <c r="Q1666" i="5"/>
  <c r="U1666" i="5" s="1"/>
  <c r="AU1666" i="5"/>
  <c r="Q498" i="5"/>
  <c r="U498" i="5" s="1"/>
  <c r="AU498" i="5"/>
  <c r="Q1636" i="5"/>
  <c r="U1636" i="5" s="1"/>
  <c r="AU1636" i="5"/>
  <c r="Q1350" i="5"/>
  <c r="U1350" i="5" s="1"/>
  <c r="AU1350" i="5"/>
  <c r="Q1608" i="5"/>
  <c r="U1608" i="5" s="1"/>
  <c r="AU1608" i="5"/>
  <c r="Q206" i="5"/>
  <c r="U206" i="5" s="1"/>
  <c r="AU206" i="5"/>
  <c r="Q462" i="5"/>
  <c r="U462" i="5" s="1"/>
  <c r="AU462" i="5"/>
  <c r="Q718" i="5"/>
  <c r="U718" i="5" s="1"/>
  <c r="AU718" i="5"/>
  <c r="Q975" i="5"/>
  <c r="U975" i="5" s="1"/>
  <c r="AU975" i="5"/>
  <c r="Q1488" i="5"/>
  <c r="U1488" i="5" s="1"/>
  <c r="AU1488" i="5"/>
  <c r="Q1744" i="5"/>
  <c r="U1744" i="5" s="1"/>
  <c r="AU1744" i="5"/>
  <c r="Q2000" i="5"/>
  <c r="U2000" i="5" s="1"/>
  <c r="AU2000" i="5"/>
  <c r="Q2256" i="5"/>
  <c r="U2256" i="5" s="1"/>
  <c r="AU2256" i="5"/>
  <c r="Q223" i="5"/>
  <c r="U223" i="5" s="1"/>
  <c r="AU223" i="5"/>
  <c r="Q479" i="5"/>
  <c r="U479" i="5" s="1"/>
  <c r="AU479" i="5"/>
  <c r="Q783" i="5"/>
  <c r="U783" i="5" s="1"/>
  <c r="AU783" i="5"/>
  <c r="Q2065" i="5"/>
  <c r="U2065" i="5" s="1"/>
  <c r="AU2065" i="5"/>
  <c r="Q400" i="5"/>
  <c r="U400" i="5" s="1"/>
  <c r="AU400" i="5"/>
  <c r="Q1474" i="5"/>
  <c r="U1474" i="5" s="1"/>
  <c r="AU1474" i="5"/>
  <c r="Q674" i="5"/>
  <c r="U674" i="5" s="1"/>
  <c r="AU674" i="5"/>
  <c r="Q1828" i="5"/>
  <c r="U1828" i="5" s="1"/>
  <c r="AU1828" i="5"/>
  <c r="Q390" i="5"/>
  <c r="U390" i="5" s="1"/>
  <c r="AU390" i="5"/>
  <c r="Q242" i="5"/>
  <c r="U242" i="5" s="1"/>
  <c r="AU242" i="5"/>
  <c r="Q1396" i="5"/>
  <c r="U1396" i="5" s="1"/>
  <c r="AU1396" i="5"/>
  <c r="Q1430" i="5"/>
  <c r="U1430" i="5" s="1"/>
  <c r="AU1430" i="5"/>
  <c r="Q1944" i="5"/>
  <c r="U1944" i="5" s="1"/>
  <c r="AU1944" i="5"/>
  <c r="Q225" i="5"/>
  <c r="U225" i="5" s="1"/>
  <c r="AU225" i="5"/>
  <c r="Q481" i="5"/>
  <c r="U481" i="5" s="1"/>
  <c r="AU481" i="5"/>
  <c r="Q737" i="5"/>
  <c r="U737" i="5" s="1"/>
  <c r="AU737" i="5"/>
  <c r="Q994" i="5"/>
  <c r="U994" i="5" s="1"/>
  <c r="AU994" i="5"/>
  <c r="Q1251" i="5"/>
  <c r="U1251" i="5" s="1"/>
  <c r="AU1251" i="5"/>
  <c r="Q1507" i="5"/>
  <c r="U1507" i="5" s="1"/>
  <c r="AU1507" i="5"/>
  <c r="Q1763" i="5"/>
  <c r="U1763" i="5" s="1"/>
  <c r="AU1763" i="5"/>
  <c r="Q2019" i="5"/>
  <c r="U2019" i="5" s="1"/>
  <c r="AU2019" i="5"/>
  <c r="Q2275" i="5"/>
  <c r="U2275" i="5" s="1"/>
  <c r="AU2275" i="5"/>
  <c r="Q2214" i="5"/>
  <c r="U2214" i="5" s="1"/>
  <c r="AU2214" i="5"/>
  <c r="Q211" i="5"/>
  <c r="U211" i="5" s="1"/>
  <c r="AU211" i="5"/>
  <c r="Q467" i="5"/>
  <c r="U467" i="5" s="1"/>
  <c r="AU467" i="5"/>
  <c r="Q723" i="5"/>
  <c r="U723" i="5" s="1"/>
  <c r="AU723" i="5"/>
  <c r="Q980" i="5"/>
  <c r="U980" i="5" s="1"/>
  <c r="AU980" i="5"/>
  <c r="Q1237" i="5"/>
  <c r="U1237" i="5" s="1"/>
  <c r="AU1237" i="5"/>
  <c r="Q1493" i="5"/>
  <c r="U1493" i="5" s="1"/>
  <c r="AU1493" i="5"/>
  <c r="Q1749" i="5"/>
  <c r="U1749" i="5" s="1"/>
  <c r="AU1749" i="5"/>
  <c r="Q2005" i="5"/>
  <c r="U2005" i="5" s="1"/>
  <c r="AU2005" i="5"/>
  <c r="Q2261" i="5"/>
  <c r="U2261" i="5" s="1"/>
  <c r="AU2261" i="5"/>
  <c r="Q901" i="5"/>
  <c r="U901" i="5" s="1"/>
  <c r="AU901" i="5"/>
  <c r="Q1768" i="5"/>
  <c r="U1768" i="5" s="1"/>
  <c r="AU1768" i="5"/>
  <c r="Q2008" i="5"/>
  <c r="U2008" i="5" s="1"/>
  <c r="AU2008" i="5"/>
  <c r="Q229" i="5"/>
  <c r="U229" i="5" s="1"/>
  <c r="AU229" i="5"/>
  <c r="Q485" i="5"/>
  <c r="U485" i="5" s="1"/>
  <c r="AU485" i="5"/>
  <c r="Q741" i="5"/>
  <c r="U741" i="5" s="1"/>
  <c r="AU741" i="5"/>
  <c r="Q998" i="5"/>
  <c r="U998" i="5" s="1"/>
  <c r="AU998" i="5"/>
  <c r="Q1255" i="5"/>
  <c r="U1255" i="5" s="1"/>
  <c r="AU1255" i="5"/>
  <c r="Q1511" i="5"/>
  <c r="U1511" i="5" s="1"/>
  <c r="AU1511" i="5"/>
  <c r="Q1767" i="5"/>
  <c r="U1767" i="5" s="1"/>
  <c r="AU1767" i="5"/>
  <c r="Q2023" i="5"/>
  <c r="U2023" i="5" s="1"/>
  <c r="AU2023" i="5"/>
  <c r="Q134" i="5"/>
  <c r="U134" i="5" s="1"/>
  <c r="AU134" i="5"/>
  <c r="Q1673" i="5"/>
  <c r="U1673" i="5" s="1"/>
  <c r="AU1673" i="5"/>
  <c r="Q2042" i="5"/>
  <c r="U2042" i="5" s="1"/>
  <c r="AU2042" i="5"/>
  <c r="Q1996" i="5"/>
  <c r="U1996" i="5" s="1"/>
  <c r="AU1996" i="5"/>
  <c r="Q767" i="5"/>
  <c r="U767" i="5" s="1"/>
  <c r="AU767" i="5"/>
  <c r="Q709" i="5"/>
  <c r="U709" i="5" s="1"/>
  <c r="AU709" i="5"/>
  <c r="Q49" i="5"/>
  <c r="U49" i="5" s="1"/>
  <c r="AU49" i="5"/>
  <c r="Q1192" i="5"/>
  <c r="U1192" i="5" s="1"/>
  <c r="AU1192" i="5"/>
  <c r="Q280" i="5"/>
  <c r="U280" i="5" s="1"/>
  <c r="AU280" i="5"/>
  <c r="Q1931" i="5"/>
  <c r="U1931" i="5" s="1"/>
  <c r="AU1931" i="5"/>
  <c r="Q1663" i="5"/>
  <c r="U1663" i="5" s="1"/>
  <c r="AU1663" i="5"/>
  <c r="Q986" i="5"/>
  <c r="U986" i="5" s="1"/>
  <c r="AU986" i="5"/>
  <c r="Q1084" i="5"/>
  <c r="U1084" i="5" s="1"/>
  <c r="AU1084" i="5"/>
  <c r="Q1687" i="5"/>
  <c r="U1687" i="5" s="1"/>
  <c r="AU1687" i="5"/>
  <c r="Q87" i="5"/>
  <c r="U87" i="5" s="1"/>
  <c r="AU87" i="5"/>
  <c r="Q183" i="5"/>
  <c r="U183" i="5" s="1"/>
  <c r="AU183" i="5"/>
  <c r="Q439" i="5"/>
  <c r="U439" i="5" s="1"/>
  <c r="AU439" i="5"/>
  <c r="Q695" i="5"/>
  <c r="U695" i="5" s="1"/>
  <c r="AU695" i="5"/>
  <c r="Q952" i="5"/>
  <c r="U952" i="5" s="1"/>
  <c r="AU952" i="5"/>
  <c r="Q1208" i="5"/>
  <c r="U1208" i="5" s="1"/>
  <c r="AU1208" i="5"/>
  <c r="Q1465" i="5"/>
  <c r="U1465" i="5" s="1"/>
  <c r="AU1465" i="5"/>
  <c r="Q1721" i="5"/>
  <c r="U1721" i="5" s="1"/>
  <c r="AU1721" i="5"/>
  <c r="Q1977" i="5"/>
  <c r="U1977" i="5" s="1"/>
  <c r="AU1977" i="5"/>
  <c r="Q2233" i="5"/>
  <c r="U2233" i="5" s="1"/>
  <c r="AU2233" i="5"/>
  <c r="Q1938" i="5"/>
  <c r="U1938" i="5" s="1"/>
  <c r="AU1938" i="5"/>
  <c r="Q500" i="5"/>
  <c r="U500" i="5" s="1"/>
  <c r="AU500" i="5"/>
  <c r="Q86" i="5"/>
  <c r="U86" i="5" s="1"/>
  <c r="AU86" i="5"/>
  <c r="Q40" i="5"/>
  <c r="U40" i="5" s="1"/>
  <c r="AU40" i="5"/>
  <c r="Q296" i="5"/>
  <c r="U296" i="5" s="1"/>
  <c r="AU296" i="5"/>
  <c r="Q552" i="5"/>
  <c r="U552" i="5" s="1"/>
  <c r="AU552" i="5"/>
  <c r="Q808" i="5"/>
  <c r="U808" i="5" s="1"/>
  <c r="AU808" i="5"/>
  <c r="Q1065" i="5"/>
  <c r="U1065" i="5" s="1"/>
  <c r="AU1065" i="5"/>
  <c r="Q1322" i="5"/>
  <c r="U1322" i="5" s="1"/>
  <c r="AU1322" i="5"/>
  <c r="Q1578" i="5"/>
  <c r="U1578" i="5" s="1"/>
  <c r="AU1578" i="5"/>
  <c r="Q1834" i="5"/>
  <c r="U1834" i="5" s="1"/>
  <c r="AU1834" i="5"/>
  <c r="Q2090" i="5"/>
  <c r="U2090" i="5" s="1"/>
  <c r="AU2090" i="5"/>
  <c r="Q1098" i="5"/>
  <c r="U1098" i="5" s="1"/>
  <c r="AU1098" i="5"/>
  <c r="Q1483" i="5"/>
  <c r="U1483" i="5" s="1"/>
  <c r="AU1483" i="5"/>
  <c r="Q1963" i="5"/>
  <c r="U1963" i="5" s="1"/>
  <c r="AU1963" i="5"/>
  <c r="Q1153" i="5"/>
  <c r="U1153" i="5" s="1"/>
  <c r="AU1153" i="5"/>
  <c r="Q1139" i="5"/>
  <c r="U1139" i="5" s="1"/>
  <c r="AU1139" i="5"/>
  <c r="Q105" i="5"/>
  <c r="U105" i="5" s="1"/>
  <c r="AU105" i="5"/>
  <c r="Q361" i="5"/>
  <c r="U361" i="5" s="1"/>
  <c r="AU361" i="5"/>
  <c r="Q617" i="5"/>
  <c r="U617" i="5" s="1"/>
  <c r="AU617" i="5"/>
  <c r="Q874" i="5"/>
  <c r="U874" i="5" s="1"/>
  <c r="AU874" i="5"/>
  <c r="Q1291" i="5"/>
  <c r="U1291" i="5" s="1"/>
  <c r="AU1291" i="5"/>
  <c r="Q1899" i="5"/>
  <c r="U1899" i="5" s="1"/>
  <c r="AU1899" i="5"/>
  <c r="Q514" i="5"/>
  <c r="U514" i="5" s="1"/>
  <c r="AU514" i="5"/>
  <c r="Q1766" i="5"/>
  <c r="U1766" i="5" s="1"/>
  <c r="AU1766" i="5"/>
  <c r="Q2296" i="5"/>
  <c r="U2296" i="5" s="1"/>
  <c r="AU2296" i="5"/>
  <c r="Q250" i="5"/>
  <c r="U250" i="5" s="1"/>
  <c r="AU250" i="5"/>
  <c r="Q506" i="5"/>
  <c r="U506" i="5" s="1"/>
  <c r="AU506" i="5"/>
  <c r="Q762" i="5"/>
  <c r="U762" i="5" s="1"/>
  <c r="AU762" i="5"/>
  <c r="Q1019" i="5"/>
  <c r="U1019" i="5" s="1"/>
  <c r="AU1019" i="5"/>
  <c r="Q1276" i="5"/>
  <c r="U1276" i="5" s="1"/>
  <c r="AU1276" i="5"/>
  <c r="Q1532" i="5"/>
  <c r="U1532" i="5" s="1"/>
  <c r="AU1532" i="5"/>
  <c r="Q1788" i="5"/>
  <c r="U1788" i="5" s="1"/>
  <c r="AU1788" i="5"/>
  <c r="Q2044" i="5"/>
  <c r="U2044" i="5" s="1"/>
  <c r="AU2044" i="5"/>
  <c r="Q1710" i="5"/>
  <c r="U1710" i="5" s="1"/>
  <c r="AU1710" i="5"/>
  <c r="Q2222" i="5"/>
  <c r="U2222" i="5" s="1"/>
  <c r="AU2222" i="5"/>
  <c r="Q1182" i="5"/>
  <c r="U1182" i="5" s="1"/>
  <c r="AU1182" i="5"/>
  <c r="Q1695" i="5"/>
  <c r="U1695" i="5" s="1"/>
  <c r="AU1695" i="5"/>
  <c r="Q2223" i="5"/>
  <c r="U2223" i="5" s="1"/>
  <c r="AU2223" i="5"/>
  <c r="Q1329" i="5"/>
  <c r="U1329" i="5" s="1"/>
  <c r="AU1329" i="5"/>
  <c r="Q1985" i="5"/>
  <c r="U1985" i="5" s="1"/>
  <c r="AU1985" i="5"/>
  <c r="Q516" i="5"/>
  <c r="U516" i="5" s="1"/>
  <c r="AU516" i="5"/>
  <c r="Q951" i="5"/>
  <c r="U951" i="5" s="1"/>
  <c r="AU951" i="5"/>
  <c r="Q155" i="5"/>
  <c r="U155" i="5" s="1"/>
  <c r="AU155" i="5"/>
  <c r="Q411" i="5"/>
  <c r="U411" i="5" s="1"/>
  <c r="AU411" i="5"/>
  <c r="Q667" i="5"/>
  <c r="U667" i="5" s="1"/>
  <c r="AU667" i="5"/>
  <c r="Q1180" i="5"/>
  <c r="U1180" i="5" s="1"/>
  <c r="AU1180" i="5"/>
  <c r="Q1437" i="5"/>
  <c r="U1437" i="5" s="1"/>
  <c r="AU1437" i="5"/>
  <c r="Q1693" i="5"/>
  <c r="U1693" i="5" s="1"/>
  <c r="AU1693" i="5"/>
  <c r="Q1949" i="5"/>
  <c r="U1949" i="5" s="1"/>
  <c r="AU1949" i="5"/>
  <c r="Q2205" i="5"/>
  <c r="U2205" i="5" s="1"/>
  <c r="AU2205" i="5"/>
  <c r="Q268" i="5"/>
  <c r="U268" i="5" s="1"/>
  <c r="AU268" i="5"/>
  <c r="Q524" i="5"/>
  <c r="U524" i="5" s="1"/>
  <c r="AU524" i="5"/>
  <c r="Q780" i="5"/>
  <c r="U780" i="5" s="1"/>
  <c r="AU780" i="5"/>
  <c r="Q1037" i="5"/>
  <c r="U1037" i="5" s="1"/>
  <c r="AU1037" i="5"/>
  <c r="Q1294" i="5"/>
  <c r="U1294" i="5" s="1"/>
  <c r="AU1294" i="5"/>
  <c r="Q1550" i="5"/>
  <c r="U1550" i="5" s="1"/>
  <c r="AU1550" i="5"/>
  <c r="Q1918" i="5"/>
  <c r="U1918" i="5" s="1"/>
  <c r="AU1918" i="5"/>
  <c r="Q878" i="5"/>
  <c r="U878" i="5" s="1"/>
  <c r="AU878" i="5"/>
  <c r="Q1391" i="5"/>
  <c r="U1391" i="5" s="1"/>
  <c r="AU1391" i="5"/>
  <c r="Q1903" i="5"/>
  <c r="U1903" i="5" s="1"/>
  <c r="AU1903" i="5"/>
  <c r="Q912" i="5"/>
  <c r="U912" i="5" s="1"/>
  <c r="AU912" i="5"/>
  <c r="Q1553" i="5"/>
  <c r="U1553" i="5" s="1"/>
  <c r="AU1553" i="5"/>
  <c r="Q2177" i="5"/>
  <c r="U2177" i="5" s="1"/>
  <c r="AU2177" i="5"/>
  <c r="Q1047" i="5"/>
  <c r="U1047" i="5" s="1"/>
  <c r="AU1047" i="5"/>
  <c r="Q480" i="5"/>
  <c r="U480" i="5" s="1"/>
  <c r="AU480" i="5"/>
  <c r="Q1506" i="5"/>
  <c r="U1506" i="5" s="1"/>
  <c r="AU1506" i="5"/>
  <c r="Q642" i="5"/>
  <c r="U642" i="5" s="1"/>
  <c r="AU642" i="5"/>
  <c r="Q260" i="5"/>
  <c r="U260" i="5" s="1"/>
  <c r="AU260" i="5"/>
  <c r="Q1830" i="5"/>
  <c r="U1830" i="5" s="1"/>
  <c r="AU1830" i="5"/>
  <c r="Q2136" i="5"/>
  <c r="U2136" i="5" s="1"/>
  <c r="AU2136" i="5"/>
  <c r="Q237" i="5"/>
  <c r="U237" i="5" s="1"/>
  <c r="AU237" i="5"/>
  <c r="Q493" i="5"/>
  <c r="U493" i="5" s="1"/>
  <c r="AU493" i="5"/>
  <c r="Q32" i="5"/>
  <c r="U32" i="5" s="1"/>
  <c r="AU32" i="5"/>
  <c r="Q784" i="5"/>
  <c r="U784" i="5" s="1"/>
  <c r="AU784" i="5"/>
  <c r="Q1730" i="5"/>
  <c r="U1730" i="5" s="1"/>
  <c r="AU1730" i="5"/>
  <c r="Q578" i="5"/>
  <c r="U578" i="5" s="1"/>
  <c r="AU578" i="5"/>
  <c r="Q1700" i="5"/>
  <c r="U1700" i="5" s="1"/>
  <c r="AU1700" i="5"/>
  <c r="Q1462" i="5"/>
  <c r="U1462" i="5" s="1"/>
  <c r="AU1462" i="5"/>
  <c r="Q222" i="5"/>
  <c r="U222" i="5" s="1"/>
  <c r="AU222" i="5"/>
  <c r="Q478" i="5"/>
  <c r="U478" i="5" s="1"/>
  <c r="AU478" i="5"/>
  <c r="Q991" i="5"/>
  <c r="U991" i="5" s="1"/>
  <c r="AU991" i="5"/>
  <c r="Q1248" i="5"/>
  <c r="U1248" i="5" s="1"/>
  <c r="AU1248" i="5"/>
  <c r="Q1504" i="5"/>
  <c r="U1504" i="5" s="1"/>
  <c r="AU1504" i="5"/>
  <c r="Q1760" i="5"/>
  <c r="U1760" i="5" s="1"/>
  <c r="AU1760" i="5"/>
  <c r="Q2016" i="5"/>
  <c r="U2016" i="5" s="1"/>
  <c r="AU2016" i="5"/>
  <c r="Q2272" i="5"/>
  <c r="U2272" i="5" s="1"/>
  <c r="AU2272" i="5"/>
  <c r="Q239" i="5"/>
  <c r="U239" i="5" s="1"/>
  <c r="AU239" i="5"/>
  <c r="Q495" i="5"/>
  <c r="U495" i="5" s="1"/>
  <c r="AU495" i="5"/>
  <c r="Q799" i="5"/>
  <c r="U799" i="5" s="1"/>
  <c r="AU799" i="5"/>
  <c r="Q2193" i="5"/>
  <c r="U2193" i="5" s="1"/>
  <c r="AU2193" i="5"/>
  <c r="Q448" i="5"/>
  <c r="U448" i="5" s="1"/>
  <c r="AU448" i="5"/>
  <c r="Q1602" i="5"/>
  <c r="U1602" i="5" s="1"/>
  <c r="AU1602" i="5"/>
  <c r="Q1940" i="5"/>
  <c r="U1940" i="5" s="1"/>
  <c r="AU1940" i="5"/>
  <c r="Q598" i="5"/>
  <c r="U598" i="5" s="1"/>
  <c r="AU598" i="5"/>
  <c r="Q290" i="5"/>
  <c r="U290" i="5" s="1"/>
  <c r="AU290" i="5"/>
  <c r="Q1492" i="5"/>
  <c r="U1492" i="5" s="1"/>
  <c r="AU1492" i="5"/>
  <c r="Q1526" i="5"/>
  <c r="U1526" i="5" s="1"/>
  <c r="AU1526" i="5"/>
  <c r="Q2104" i="5"/>
  <c r="U2104" i="5" s="1"/>
  <c r="AU2104" i="5"/>
  <c r="Q241" i="5"/>
  <c r="U241" i="5" s="1"/>
  <c r="AU241" i="5"/>
  <c r="Q497" i="5"/>
  <c r="U497" i="5" s="1"/>
  <c r="AU497" i="5"/>
  <c r="Q753" i="5"/>
  <c r="U753" i="5" s="1"/>
  <c r="AU753" i="5"/>
  <c r="Q1267" i="5"/>
  <c r="U1267" i="5" s="1"/>
  <c r="AU1267" i="5"/>
  <c r="Q1523" i="5"/>
  <c r="U1523" i="5" s="1"/>
  <c r="AU1523" i="5"/>
  <c r="Q1779" i="5"/>
  <c r="U1779" i="5" s="1"/>
  <c r="AU1779" i="5"/>
  <c r="Q2035" i="5"/>
  <c r="U2035" i="5" s="1"/>
  <c r="AU2035" i="5"/>
  <c r="Q2291" i="5"/>
  <c r="U2291" i="5" s="1"/>
  <c r="AU2291" i="5"/>
  <c r="Q2295" i="5"/>
  <c r="U2295" i="5" s="1"/>
  <c r="AU2295" i="5"/>
  <c r="Q227" i="5"/>
  <c r="U227" i="5" s="1"/>
  <c r="AU227" i="5"/>
  <c r="Q483" i="5"/>
  <c r="U483" i="5" s="1"/>
  <c r="AU483" i="5"/>
  <c r="Q739" i="5"/>
  <c r="U739" i="5" s="1"/>
  <c r="AU739" i="5"/>
  <c r="Q996" i="5"/>
  <c r="U996" i="5" s="1"/>
  <c r="AU996" i="5"/>
  <c r="Q1253" i="5"/>
  <c r="U1253" i="5" s="1"/>
  <c r="AU1253" i="5"/>
  <c r="Q1509" i="5"/>
  <c r="U1509" i="5" s="1"/>
  <c r="AU1509" i="5"/>
  <c r="Q2021" i="5"/>
  <c r="U2021" i="5" s="1"/>
  <c r="AU2021" i="5"/>
  <c r="Q1045" i="5"/>
  <c r="U1045" i="5" s="1"/>
  <c r="AU1045" i="5"/>
  <c r="Q2024" i="5"/>
  <c r="U2024" i="5" s="1"/>
  <c r="AU2024" i="5"/>
  <c r="Q2168" i="5"/>
  <c r="U2168" i="5" s="1"/>
  <c r="AU2168" i="5"/>
  <c r="Q501" i="5"/>
  <c r="U501" i="5" s="1"/>
  <c r="AU501" i="5"/>
  <c r="Q757" i="5"/>
  <c r="U757" i="5" s="1"/>
  <c r="AU757" i="5"/>
  <c r="Q1014" i="5"/>
  <c r="U1014" i="5" s="1"/>
  <c r="AU1014" i="5"/>
  <c r="Q1527" i="5"/>
  <c r="U1527" i="5" s="1"/>
  <c r="AU1527" i="5"/>
  <c r="Q1783" i="5"/>
  <c r="U1783" i="5" s="1"/>
  <c r="AU1783" i="5"/>
  <c r="Q2039" i="5"/>
  <c r="U2039" i="5" s="1"/>
  <c r="AU2039" i="5"/>
  <c r="Q310" i="5"/>
  <c r="U310" i="5" s="1"/>
  <c r="AU310" i="5"/>
  <c r="Q504" i="5"/>
  <c r="U504" i="5" s="1"/>
  <c r="AU504" i="5"/>
  <c r="Q66" i="5"/>
  <c r="U66" i="5" s="1"/>
  <c r="AU66" i="5"/>
  <c r="Q1901" i="5"/>
  <c r="U1901" i="5" s="1"/>
  <c r="AU1901" i="5"/>
  <c r="Q445" i="5"/>
  <c r="U445" i="5" s="1"/>
  <c r="AU445" i="5"/>
  <c r="Q1704" i="5"/>
  <c r="U1704" i="5" s="1"/>
  <c r="AU1704" i="5"/>
  <c r="Q167" i="5"/>
  <c r="U167" i="5" s="1"/>
  <c r="AU167" i="5"/>
  <c r="Q1961" i="5"/>
  <c r="U1961" i="5" s="1"/>
  <c r="AU1961" i="5"/>
  <c r="Q1562" i="5"/>
  <c r="U1562" i="5" s="1"/>
  <c r="AU1562" i="5"/>
  <c r="Q858" i="5"/>
  <c r="U858" i="5" s="1"/>
  <c r="AU858" i="5"/>
  <c r="Q2190" i="5"/>
  <c r="U2190" i="5" s="1"/>
  <c r="AU2190" i="5"/>
  <c r="Q1415" i="5"/>
  <c r="U1415" i="5" s="1"/>
  <c r="AU1415" i="5"/>
  <c r="Q199" i="5"/>
  <c r="U199" i="5" s="1"/>
  <c r="AU199" i="5"/>
  <c r="Q455" i="5"/>
  <c r="U455" i="5" s="1"/>
  <c r="AU455" i="5"/>
  <c r="Q711" i="5"/>
  <c r="U711" i="5" s="1"/>
  <c r="AU711" i="5"/>
  <c r="Q968" i="5"/>
  <c r="U968" i="5" s="1"/>
  <c r="AU968" i="5"/>
  <c r="Q1225" i="5"/>
  <c r="U1225" i="5" s="1"/>
  <c r="AU1225" i="5"/>
  <c r="Q1481" i="5"/>
  <c r="U1481" i="5" s="1"/>
  <c r="AU1481" i="5"/>
  <c r="Q1737" i="5"/>
  <c r="U1737" i="5" s="1"/>
  <c r="AU1737" i="5"/>
  <c r="Q1993" i="5"/>
  <c r="U1993" i="5" s="1"/>
  <c r="AU1993" i="5"/>
  <c r="Q2249" i="5"/>
  <c r="U2249" i="5" s="1"/>
  <c r="AU2249" i="5"/>
  <c r="Q1986" i="5"/>
  <c r="U1986" i="5" s="1"/>
  <c r="AU1986" i="5"/>
  <c r="Q564" i="5"/>
  <c r="U564" i="5" s="1"/>
  <c r="AU564" i="5"/>
  <c r="Q246" i="5"/>
  <c r="U246" i="5" s="1"/>
  <c r="AU246" i="5"/>
  <c r="Q56" i="5"/>
  <c r="U56" i="5" s="1"/>
  <c r="AU56" i="5"/>
  <c r="Q312" i="5"/>
  <c r="U312" i="5" s="1"/>
  <c r="AU312" i="5"/>
  <c r="Q568" i="5"/>
  <c r="U568" i="5" s="1"/>
  <c r="AU568" i="5"/>
  <c r="Q825" i="5"/>
  <c r="U825" i="5" s="1"/>
  <c r="AU825" i="5"/>
  <c r="Q1081" i="5"/>
  <c r="U1081" i="5" s="1"/>
  <c r="AU1081" i="5"/>
  <c r="Q1338" i="5"/>
  <c r="U1338" i="5" s="1"/>
  <c r="AU1338" i="5"/>
  <c r="Q1594" i="5"/>
  <c r="U1594" i="5" s="1"/>
  <c r="AU1594" i="5"/>
  <c r="Q1850" i="5"/>
  <c r="U1850" i="5" s="1"/>
  <c r="AU1850" i="5"/>
  <c r="Q2106" i="5"/>
  <c r="U2106" i="5" s="1"/>
  <c r="AU2106" i="5"/>
  <c r="Q1114" i="5"/>
  <c r="U1114" i="5" s="1"/>
  <c r="AU1114" i="5"/>
  <c r="Q1515" i="5"/>
  <c r="U1515" i="5" s="1"/>
  <c r="AU1515" i="5"/>
  <c r="Q1995" i="5"/>
  <c r="U1995" i="5" s="1"/>
  <c r="AU1995" i="5"/>
  <c r="Q1218" i="5"/>
  <c r="U1218" i="5" s="1"/>
  <c r="AU1218" i="5"/>
  <c r="Q1380" i="5"/>
  <c r="U1380" i="5" s="1"/>
  <c r="AU1380" i="5"/>
  <c r="Q121" i="5"/>
  <c r="U121" i="5" s="1"/>
  <c r="AU121" i="5"/>
  <c r="Q377" i="5"/>
  <c r="U377" i="5" s="1"/>
  <c r="AU377" i="5"/>
  <c r="Q633" i="5"/>
  <c r="U633" i="5" s="1"/>
  <c r="AU633" i="5"/>
  <c r="Q890" i="5"/>
  <c r="U890" i="5" s="1"/>
  <c r="AU890" i="5"/>
  <c r="Q1323" i="5"/>
  <c r="U1323" i="5" s="1"/>
  <c r="AU1323" i="5"/>
  <c r="Q1947" i="5"/>
  <c r="U1947" i="5" s="1"/>
  <c r="AU1947" i="5"/>
  <c r="Q786" i="5"/>
  <c r="U786" i="5" s="1"/>
  <c r="AU786" i="5"/>
  <c r="Q1910" i="5"/>
  <c r="U1910" i="5" s="1"/>
  <c r="AU1910" i="5"/>
  <c r="Q10" i="5"/>
  <c r="U10" i="5" s="1"/>
  <c r="AU10" i="5"/>
  <c r="Q522" i="5"/>
  <c r="U522" i="5" s="1"/>
  <c r="AU522" i="5"/>
  <c r="Q778" i="5"/>
  <c r="U778" i="5" s="1"/>
  <c r="AU778" i="5"/>
  <c r="Q1292" i="5"/>
  <c r="U1292" i="5" s="1"/>
  <c r="AU1292" i="5"/>
  <c r="Q1548" i="5"/>
  <c r="U1548" i="5" s="1"/>
  <c r="AU1548" i="5"/>
  <c r="Q1804" i="5"/>
  <c r="U1804" i="5" s="1"/>
  <c r="AU1804" i="5"/>
  <c r="Q2060" i="5"/>
  <c r="U2060" i="5" s="1"/>
  <c r="AU2060" i="5"/>
  <c r="Q1726" i="5"/>
  <c r="U1726" i="5" s="1"/>
  <c r="AU1726" i="5"/>
  <c r="Q2238" i="5"/>
  <c r="U2238" i="5" s="1"/>
  <c r="AU2238" i="5"/>
  <c r="Q1215" i="5"/>
  <c r="U1215" i="5" s="1"/>
  <c r="AU1215" i="5"/>
  <c r="Q1727" i="5"/>
  <c r="U1727" i="5" s="1"/>
  <c r="AU1727" i="5"/>
  <c r="Q2239" i="5"/>
  <c r="U2239" i="5" s="1"/>
  <c r="AU2239" i="5"/>
  <c r="Q1377" i="5"/>
  <c r="U1377" i="5" s="1"/>
  <c r="AU1377" i="5"/>
  <c r="Q2017" i="5"/>
  <c r="U2017" i="5" s="1"/>
  <c r="AU2017" i="5"/>
  <c r="Q644" i="5"/>
  <c r="U644" i="5" s="1"/>
  <c r="AU644" i="5"/>
  <c r="Q1175" i="5"/>
  <c r="U1175" i="5" s="1"/>
  <c r="AU1175" i="5"/>
  <c r="Q171" i="5"/>
  <c r="U171" i="5" s="1"/>
  <c r="AU171" i="5"/>
  <c r="Q427" i="5"/>
  <c r="U427" i="5" s="1"/>
  <c r="AU427" i="5"/>
  <c r="Q683" i="5"/>
  <c r="U683" i="5" s="1"/>
  <c r="AU683" i="5"/>
  <c r="Q940" i="5"/>
  <c r="U940" i="5" s="1"/>
  <c r="AU940" i="5"/>
  <c r="Q1196" i="5"/>
  <c r="U1196" i="5" s="1"/>
  <c r="AU1196" i="5"/>
  <c r="Q1709" i="5"/>
  <c r="U1709" i="5" s="1"/>
  <c r="AU1709" i="5"/>
  <c r="Q1965" i="5"/>
  <c r="U1965" i="5" s="1"/>
  <c r="AU1965" i="5"/>
  <c r="Q2221" i="5"/>
  <c r="U2221" i="5" s="1"/>
  <c r="AU2221" i="5"/>
  <c r="Q284" i="5"/>
  <c r="U284" i="5" s="1"/>
  <c r="AU284" i="5"/>
  <c r="Q796" i="5"/>
  <c r="U796" i="5" s="1"/>
  <c r="AU796" i="5"/>
  <c r="Q1053" i="5"/>
  <c r="U1053" i="5" s="1"/>
  <c r="AU1053" i="5"/>
  <c r="Q1310" i="5"/>
  <c r="U1310" i="5" s="1"/>
  <c r="AU1310" i="5"/>
  <c r="Q1566" i="5"/>
  <c r="U1566" i="5" s="1"/>
  <c r="AU1566" i="5"/>
  <c r="Q1950" i="5"/>
  <c r="U1950" i="5" s="1"/>
  <c r="AU1950" i="5"/>
  <c r="Q894" i="5"/>
  <c r="U894" i="5" s="1"/>
  <c r="AU894" i="5"/>
  <c r="Q1423" i="5"/>
  <c r="U1423" i="5" s="1"/>
  <c r="AU1423" i="5"/>
  <c r="Q1935" i="5"/>
  <c r="U1935" i="5" s="1"/>
  <c r="AU1935" i="5"/>
  <c r="Q960" i="5"/>
  <c r="U960" i="5" s="1"/>
  <c r="AU960" i="5"/>
  <c r="Q2225" i="5"/>
  <c r="U2225" i="5" s="1"/>
  <c r="AU2225" i="5"/>
  <c r="Q1143" i="5"/>
  <c r="U1143" i="5" s="1"/>
  <c r="AU1143" i="5"/>
  <c r="Q544" i="5"/>
  <c r="U544" i="5" s="1"/>
  <c r="AU544" i="5"/>
  <c r="Q1570" i="5"/>
  <c r="U1570" i="5" s="1"/>
  <c r="AU1570" i="5"/>
  <c r="Q722" i="5"/>
  <c r="U722" i="5" s="1"/>
  <c r="AU722" i="5"/>
  <c r="Q308" i="5"/>
  <c r="U308" i="5" s="1"/>
  <c r="AU308" i="5"/>
  <c r="Q2006" i="5"/>
  <c r="U2006" i="5" s="1"/>
  <c r="AU2006" i="5"/>
  <c r="Q2264" i="5"/>
  <c r="U2264" i="5" s="1"/>
  <c r="AU2264" i="5"/>
  <c r="Q253" i="5"/>
  <c r="U253" i="5" s="1"/>
  <c r="AU253" i="5"/>
  <c r="Q509" i="5"/>
  <c r="U509" i="5" s="1"/>
  <c r="AU509" i="5"/>
  <c r="Q48" i="5"/>
  <c r="U48" i="5" s="1"/>
  <c r="AU48" i="5"/>
  <c r="Q833" i="5"/>
  <c r="U833" i="5" s="1"/>
  <c r="AU833" i="5"/>
  <c r="Q626" i="5"/>
  <c r="U626" i="5" s="1"/>
  <c r="AU626" i="5"/>
  <c r="Q1780" i="5"/>
  <c r="U1780" i="5" s="1"/>
  <c r="AU1780" i="5"/>
  <c r="Q1574" i="5"/>
  <c r="U1574" i="5" s="1"/>
  <c r="AU1574" i="5"/>
  <c r="Q2040" i="5"/>
  <c r="U2040" i="5" s="1"/>
  <c r="AU2040" i="5"/>
  <c r="Q238" i="5"/>
  <c r="U238" i="5" s="1"/>
  <c r="AU238" i="5"/>
  <c r="Q494" i="5"/>
  <c r="U494" i="5" s="1"/>
  <c r="AU494" i="5"/>
  <c r="Q750" i="5"/>
  <c r="U750" i="5" s="1"/>
  <c r="AU750" i="5"/>
  <c r="Q1007" i="5"/>
  <c r="U1007" i="5" s="1"/>
  <c r="AU1007" i="5"/>
  <c r="Q1520" i="5"/>
  <c r="U1520" i="5" s="1"/>
  <c r="AU1520" i="5"/>
  <c r="Q1776" i="5"/>
  <c r="U1776" i="5" s="1"/>
  <c r="AU1776" i="5"/>
  <c r="Q2288" i="5"/>
  <c r="U2288" i="5" s="1"/>
  <c r="AU2288" i="5"/>
  <c r="Q255" i="5"/>
  <c r="U255" i="5" s="1"/>
  <c r="AU255" i="5"/>
  <c r="Q511" i="5"/>
  <c r="U511" i="5" s="1"/>
  <c r="AU511" i="5"/>
  <c r="Q815" i="5"/>
  <c r="U815" i="5" s="1"/>
  <c r="AU815" i="5"/>
  <c r="Q416" i="5"/>
  <c r="U416" i="5" s="1"/>
  <c r="AU416" i="5"/>
  <c r="Q496" i="5"/>
  <c r="U496" i="5" s="1"/>
  <c r="AU496" i="5"/>
  <c r="Q818" i="5"/>
  <c r="U818" i="5" s="1"/>
  <c r="AU818" i="5"/>
  <c r="Q2036" i="5"/>
  <c r="U2036" i="5" s="1"/>
  <c r="AU2036" i="5"/>
  <c r="Q806" i="5"/>
  <c r="U806" i="5" s="1"/>
  <c r="AU806" i="5"/>
  <c r="Q402" i="5"/>
  <c r="U402" i="5" s="1"/>
  <c r="AU402" i="5"/>
  <c r="Q1670" i="5"/>
  <c r="U1670" i="5" s="1"/>
  <c r="AU1670" i="5"/>
  <c r="Q2216" i="5"/>
  <c r="U2216" i="5" s="1"/>
  <c r="AU2216" i="5"/>
  <c r="Q257" i="5"/>
  <c r="U257" i="5" s="1"/>
  <c r="AU257" i="5"/>
  <c r="Q513" i="5"/>
  <c r="U513" i="5" s="1"/>
  <c r="AU513" i="5"/>
  <c r="Q769" i="5"/>
  <c r="U769" i="5" s="1"/>
  <c r="AU769" i="5"/>
  <c r="Q1026" i="5"/>
  <c r="U1026" i="5" s="1"/>
  <c r="AU1026" i="5"/>
  <c r="Q1283" i="5"/>
  <c r="U1283" i="5" s="1"/>
  <c r="AU1283" i="5"/>
  <c r="Q1539" i="5"/>
  <c r="U1539" i="5" s="1"/>
  <c r="AU1539" i="5"/>
  <c r="Q1795" i="5"/>
  <c r="U1795" i="5" s="1"/>
  <c r="AU1795" i="5"/>
  <c r="Q2051" i="5"/>
  <c r="U2051" i="5" s="1"/>
  <c r="AU2051" i="5"/>
  <c r="Q562" i="5"/>
  <c r="U562" i="5" s="1"/>
  <c r="AU562" i="5"/>
  <c r="Q406" i="5"/>
  <c r="U406" i="5" s="1"/>
  <c r="AU406" i="5"/>
  <c r="Q243" i="5"/>
  <c r="U243" i="5" s="1"/>
  <c r="AU243" i="5"/>
  <c r="Q755" i="5"/>
  <c r="U755" i="5" s="1"/>
  <c r="AU755" i="5"/>
  <c r="Q1269" i="5"/>
  <c r="U1269" i="5" s="1"/>
  <c r="AU1269" i="5"/>
  <c r="Q1781" i="5"/>
  <c r="U1781" i="5" s="1"/>
  <c r="AU1781" i="5"/>
  <c r="Q2037" i="5"/>
  <c r="U2037" i="5" s="1"/>
  <c r="AU2037" i="5"/>
  <c r="Q2293" i="5"/>
  <c r="U2293" i="5" s="1"/>
  <c r="AU2293" i="5"/>
  <c r="Q1222" i="5"/>
  <c r="U1222" i="5" s="1"/>
  <c r="AU1222" i="5"/>
  <c r="Q2200" i="5"/>
  <c r="U2200" i="5" s="1"/>
  <c r="AU2200" i="5"/>
  <c r="Q773" i="5"/>
  <c r="U773" i="5" s="1"/>
  <c r="AU773" i="5"/>
  <c r="Q1030" i="5"/>
  <c r="U1030" i="5" s="1"/>
  <c r="AU1030" i="5"/>
  <c r="Q1287" i="5"/>
  <c r="U1287" i="5" s="1"/>
  <c r="AU1287" i="5"/>
  <c r="Q1799" i="5"/>
  <c r="U1799" i="5" s="1"/>
  <c r="AU1799" i="5"/>
  <c r="Q2055" i="5"/>
  <c r="U2055" i="5" s="1"/>
  <c r="AU2055" i="5"/>
  <c r="Q502" i="5"/>
  <c r="U502" i="5" s="1"/>
  <c r="AU502" i="5"/>
  <c r="Q904" i="5"/>
  <c r="U904" i="5" s="1"/>
  <c r="AU904" i="5"/>
  <c r="Q720" i="5"/>
  <c r="U720" i="5" s="1"/>
  <c r="AU720" i="5"/>
  <c r="Q732" i="5"/>
  <c r="U732" i="5" s="1"/>
  <c r="AU732" i="5"/>
  <c r="Q1223" i="5"/>
  <c r="U1223" i="5" s="1"/>
  <c r="AU1223" i="5"/>
  <c r="Q573" i="5"/>
  <c r="U573" i="5" s="1"/>
  <c r="AU573" i="5"/>
  <c r="Q2" i="5"/>
  <c r="U2" i="5" s="1"/>
  <c r="AU2" i="5"/>
  <c r="Q1874" i="5"/>
  <c r="U1874" i="5" s="1"/>
  <c r="AU1874" i="5"/>
  <c r="Q706" i="5"/>
  <c r="U706" i="5" s="1"/>
  <c r="AU706" i="5"/>
  <c r="Q1150" i="5"/>
  <c r="U1150" i="5" s="1"/>
  <c r="AU1150" i="5"/>
  <c r="Q215" i="5"/>
  <c r="U215" i="5" s="1"/>
  <c r="AU215" i="5"/>
  <c r="Q471" i="5"/>
  <c r="U471" i="5" s="1"/>
  <c r="AU471" i="5"/>
  <c r="Q727" i="5"/>
  <c r="U727" i="5" s="1"/>
  <c r="AU727" i="5"/>
  <c r="Q984" i="5"/>
  <c r="U984" i="5" s="1"/>
  <c r="AU984" i="5"/>
  <c r="Q1241" i="5"/>
  <c r="U1241" i="5" s="1"/>
  <c r="AU1241" i="5"/>
  <c r="Q1753" i="5"/>
  <c r="U1753" i="5" s="1"/>
  <c r="AU1753" i="5"/>
  <c r="Q2009" i="5"/>
  <c r="U2009" i="5" s="1"/>
  <c r="AU2009" i="5"/>
  <c r="Q2265" i="5"/>
  <c r="U2265" i="5" s="1"/>
  <c r="AU2265" i="5"/>
  <c r="Q2066" i="5"/>
  <c r="U2066" i="5" s="1"/>
  <c r="AU2066" i="5"/>
  <c r="Q422" i="5"/>
  <c r="U422" i="5" s="1"/>
  <c r="AU422" i="5"/>
  <c r="Q72" i="5"/>
  <c r="U72" i="5" s="1"/>
  <c r="AU72" i="5"/>
  <c r="Q328" i="5"/>
  <c r="U328" i="5" s="1"/>
  <c r="AU328" i="5"/>
  <c r="Q584" i="5"/>
  <c r="U584" i="5" s="1"/>
  <c r="AU584" i="5"/>
  <c r="Q1097" i="5"/>
  <c r="U1097" i="5" s="1"/>
  <c r="AU1097" i="5"/>
  <c r="Q1354" i="5"/>
  <c r="U1354" i="5" s="1"/>
  <c r="AU1354" i="5"/>
  <c r="Q1610" i="5"/>
  <c r="U1610" i="5" s="1"/>
  <c r="AU1610" i="5"/>
  <c r="Q1866" i="5"/>
  <c r="U1866" i="5" s="1"/>
  <c r="AU1866" i="5"/>
  <c r="Q2122" i="5"/>
  <c r="U2122" i="5" s="1"/>
  <c r="AU2122" i="5"/>
  <c r="Q1146" i="5"/>
  <c r="U1146" i="5" s="1"/>
  <c r="AU1146" i="5"/>
  <c r="Q1547" i="5"/>
  <c r="U1547" i="5" s="1"/>
  <c r="AU1547" i="5"/>
  <c r="Q649" i="5"/>
  <c r="U649" i="5" s="1"/>
  <c r="AU649" i="5"/>
  <c r="Q906" i="5"/>
  <c r="U906" i="5" s="1"/>
  <c r="AU906" i="5"/>
  <c r="Q1979" i="5"/>
  <c r="U1979" i="5" s="1"/>
  <c r="AU1979" i="5"/>
  <c r="Q2086" i="5"/>
  <c r="U2086" i="5" s="1"/>
  <c r="AU2086" i="5"/>
  <c r="Q26" i="5"/>
  <c r="U26" i="5" s="1"/>
  <c r="AU26" i="5"/>
  <c r="Q794" i="5"/>
  <c r="U794" i="5" s="1"/>
  <c r="AU794" i="5"/>
  <c r="Q1051" i="5"/>
  <c r="U1051" i="5" s="1"/>
  <c r="AU1051" i="5"/>
  <c r="Q1308" i="5"/>
  <c r="U1308" i="5" s="1"/>
  <c r="AU1308" i="5"/>
  <c r="Q1564" i="5"/>
  <c r="U1564" i="5" s="1"/>
  <c r="AU1564" i="5"/>
  <c r="Q2076" i="5"/>
  <c r="U2076" i="5" s="1"/>
  <c r="AU2076" i="5"/>
  <c r="Q1758" i="5"/>
  <c r="U1758" i="5" s="1"/>
  <c r="AU1758" i="5"/>
  <c r="Q1247" i="5"/>
  <c r="U1247" i="5" s="1"/>
  <c r="AU1247" i="5"/>
  <c r="Q1759" i="5"/>
  <c r="U1759" i="5" s="1"/>
  <c r="AU1759" i="5"/>
  <c r="Q2271" i="5"/>
  <c r="U2271" i="5" s="1"/>
  <c r="AU2271" i="5"/>
  <c r="Q1448" i="5"/>
  <c r="U1448" i="5" s="1"/>
  <c r="AU1448" i="5"/>
  <c r="Q187" i="5"/>
  <c r="U187" i="5" s="1"/>
  <c r="AU187" i="5"/>
  <c r="Q1455" i="5"/>
  <c r="U1455" i="5" s="1"/>
  <c r="AU1455" i="5"/>
  <c r="Q1967" i="5"/>
  <c r="U1967" i="5" s="1"/>
  <c r="AU1967" i="5"/>
  <c r="Q2257" i="5"/>
  <c r="U2257" i="5" s="1"/>
  <c r="AU2257" i="5"/>
  <c r="Q2134" i="5"/>
  <c r="U2134" i="5" s="1"/>
  <c r="AU2134" i="5"/>
  <c r="Q1890" i="5"/>
  <c r="U1890" i="5" s="1"/>
  <c r="AU1890" i="5"/>
  <c r="Q690" i="5"/>
  <c r="U690" i="5" s="1"/>
  <c r="AU690" i="5"/>
  <c r="Q1718" i="5"/>
  <c r="U1718" i="5" s="1"/>
  <c r="AU1718" i="5"/>
  <c r="Q1280" i="5"/>
  <c r="U1280" i="5" s="1"/>
  <c r="AU1280" i="5"/>
  <c r="Q271" i="5"/>
  <c r="U271" i="5" s="1"/>
  <c r="AU271" i="5"/>
  <c r="Q527" i="5"/>
  <c r="U527" i="5" s="1"/>
  <c r="AU527" i="5"/>
  <c r="Q1555" i="5"/>
  <c r="U1555" i="5" s="1"/>
  <c r="AU1555" i="5"/>
  <c r="Q1417" i="5"/>
  <c r="U1417" i="5" s="1"/>
  <c r="AU1417" i="5"/>
  <c r="Q1403" i="5"/>
  <c r="U1403" i="5" s="1"/>
  <c r="AU1403" i="5"/>
  <c r="Q1162" i="5"/>
  <c r="U1162" i="5" s="1"/>
  <c r="AU1162" i="5"/>
  <c r="Q1228" i="5"/>
  <c r="U1228" i="5" s="1"/>
  <c r="AU1228" i="5"/>
  <c r="Q1086" i="5"/>
  <c r="U1086" i="5" s="1"/>
  <c r="AU1086" i="5"/>
  <c r="Q358" i="5"/>
  <c r="U358" i="5" s="1"/>
  <c r="AU358" i="5"/>
  <c r="Q1389" i="5"/>
  <c r="U1389" i="5" s="1"/>
  <c r="AU1389" i="5"/>
  <c r="Q1246" i="5"/>
  <c r="U1246" i="5" s="1"/>
  <c r="AU1246" i="5"/>
  <c r="Q1441" i="5"/>
  <c r="U1441" i="5" s="1"/>
  <c r="AU1441" i="5"/>
  <c r="Q686" i="5"/>
  <c r="U686" i="5" s="1"/>
  <c r="AU686" i="5"/>
  <c r="Q1712" i="5"/>
  <c r="U1712" i="5" s="1"/>
  <c r="AU1712" i="5"/>
  <c r="Q1841" i="5"/>
  <c r="U1841" i="5" s="1"/>
  <c r="AU1841" i="5"/>
  <c r="Q1252" i="5"/>
  <c r="U1252" i="5" s="1"/>
  <c r="AU1252" i="5"/>
  <c r="Q193" i="5"/>
  <c r="U193" i="5" s="1"/>
  <c r="AU193" i="5"/>
  <c r="Q1475" i="5"/>
  <c r="U1475" i="5" s="1"/>
  <c r="AU1475" i="5"/>
  <c r="Q2243" i="5"/>
  <c r="U2243" i="5" s="1"/>
  <c r="AU2243" i="5"/>
  <c r="Q948" i="5"/>
  <c r="U948" i="5" s="1"/>
  <c r="AU948" i="5"/>
  <c r="Q1461" i="5"/>
  <c r="U1461" i="5" s="1"/>
  <c r="AU1461" i="5"/>
  <c r="Q453" i="5"/>
  <c r="U453" i="5" s="1"/>
  <c r="AU453" i="5"/>
  <c r="Q679" i="5"/>
  <c r="U679" i="5" s="1"/>
  <c r="AU679" i="5"/>
  <c r="Q420" i="5"/>
  <c r="U420" i="5" s="1"/>
  <c r="AU420" i="5"/>
  <c r="Q1049" i="5"/>
  <c r="U1049" i="5" s="1"/>
  <c r="AU1049" i="5"/>
  <c r="Q1066" i="5"/>
  <c r="U1066" i="5" s="1"/>
  <c r="AU1066" i="5"/>
  <c r="Q89" i="5"/>
  <c r="U89" i="5" s="1"/>
  <c r="AU89" i="5"/>
  <c r="Q1867" i="5"/>
  <c r="U1867" i="5" s="1"/>
  <c r="AU1867" i="5"/>
  <c r="Q2120" i="5"/>
  <c r="U2120" i="5" s="1"/>
  <c r="AU2120" i="5"/>
  <c r="Q1516" i="5"/>
  <c r="U1516" i="5" s="1"/>
  <c r="AU1516" i="5"/>
  <c r="Q1937" i="5"/>
  <c r="U1937" i="5" s="1"/>
  <c r="AU1937" i="5"/>
  <c r="Q541" i="5"/>
  <c r="U541" i="5" s="1"/>
  <c r="AU541" i="5"/>
  <c r="Q466" i="5"/>
  <c r="U466" i="5" s="1"/>
  <c r="AU466" i="5"/>
  <c r="Q487" i="5"/>
  <c r="U487" i="5" s="1"/>
  <c r="AU487" i="5"/>
  <c r="Q1000" i="5"/>
  <c r="U1000" i="5" s="1"/>
  <c r="AU1000" i="5"/>
  <c r="Q1257" i="5"/>
  <c r="U1257" i="5" s="1"/>
  <c r="AU1257" i="5"/>
  <c r="Q1513" i="5"/>
  <c r="U1513" i="5" s="1"/>
  <c r="AU1513" i="5"/>
  <c r="Q1769" i="5"/>
  <c r="U1769" i="5" s="1"/>
  <c r="AU1769" i="5"/>
  <c r="Q2025" i="5"/>
  <c r="U2025" i="5" s="1"/>
  <c r="AU2025" i="5"/>
  <c r="Q772" i="5"/>
  <c r="U772" i="5" s="1"/>
  <c r="AU772" i="5"/>
  <c r="Q582" i="5"/>
  <c r="U582" i="5" s="1"/>
  <c r="AU582" i="5"/>
  <c r="Q1113" i="5"/>
  <c r="U1113" i="5" s="1"/>
  <c r="AU1113" i="5"/>
  <c r="Q1370" i="5"/>
  <c r="U1370" i="5" s="1"/>
  <c r="AU1370" i="5"/>
  <c r="Q1626" i="5"/>
  <c r="U1626" i="5" s="1"/>
  <c r="AU1626" i="5"/>
  <c r="Q1178" i="5"/>
  <c r="U1178" i="5" s="1"/>
  <c r="AU1178" i="5"/>
  <c r="Q1378" i="5"/>
  <c r="U1378" i="5" s="1"/>
  <c r="AU1378" i="5"/>
  <c r="Q409" i="5"/>
  <c r="U409" i="5" s="1"/>
  <c r="AU409" i="5"/>
  <c r="Q2011" i="5"/>
  <c r="U2011" i="5" s="1"/>
  <c r="AU2011" i="5"/>
  <c r="Q810" i="5"/>
  <c r="U810" i="5" s="1"/>
  <c r="AU810" i="5"/>
  <c r="Q1580" i="5"/>
  <c r="U1580" i="5" s="1"/>
  <c r="AU1580" i="5"/>
  <c r="Q1062" i="5"/>
  <c r="U1062" i="5" s="1"/>
  <c r="AU1062" i="5"/>
  <c r="Q135" i="5"/>
  <c r="U135" i="5" s="1"/>
  <c r="AU135" i="5"/>
  <c r="Q2185" i="5"/>
  <c r="U2185" i="5" s="1"/>
  <c r="AU2185" i="5"/>
  <c r="Q248" i="5"/>
  <c r="U248" i="5" s="1"/>
  <c r="AU248" i="5"/>
  <c r="Q2298" i="5"/>
  <c r="U2298" i="5" s="1"/>
  <c r="AU2298" i="5"/>
  <c r="Q2162" i="5"/>
  <c r="U2162" i="5" s="1"/>
  <c r="AU2162" i="5"/>
  <c r="Q1205" i="5"/>
  <c r="U1205" i="5" s="1"/>
  <c r="AU1205" i="5"/>
  <c r="Q1484" i="5"/>
  <c r="U1484" i="5" s="1"/>
  <c r="AU1484" i="5"/>
  <c r="Q2111" i="5"/>
  <c r="U2111" i="5" s="1"/>
  <c r="AU2111" i="5"/>
  <c r="Q619" i="5"/>
  <c r="U619" i="5" s="1"/>
  <c r="AU619" i="5"/>
  <c r="Q2157" i="5"/>
  <c r="U2157" i="5" s="1"/>
  <c r="AU2157" i="5"/>
  <c r="Q1502" i="5"/>
  <c r="U1502" i="5" s="1"/>
  <c r="AU1502" i="5"/>
  <c r="Q160" i="5"/>
  <c r="U160" i="5" s="1"/>
  <c r="AU160" i="5"/>
  <c r="Q1077" i="5"/>
  <c r="U1077" i="5" s="1"/>
  <c r="AU1077" i="5"/>
  <c r="Q943" i="5"/>
  <c r="U943" i="5" s="1"/>
  <c r="AU943" i="5"/>
  <c r="Q1968" i="5"/>
  <c r="U1968" i="5" s="1"/>
  <c r="AU1968" i="5"/>
  <c r="Q719" i="5"/>
  <c r="U719" i="5" s="1"/>
  <c r="AU719" i="5"/>
  <c r="Q2150" i="5"/>
  <c r="U2150" i="5" s="1"/>
  <c r="AU2150" i="5"/>
  <c r="Q1672" i="5"/>
  <c r="U1672" i="5" s="1"/>
  <c r="AU1672" i="5"/>
  <c r="Q1731" i="5"/>
  <c r="U1731" i="5" s="1"/>
  <c r="AU1731" i="5"/>
  <c r="Q1479" i="5"/>
  <c r="U1479" i="5" s="1"/>
  <c r="AU1479" i="5"/>
  <c r="Q423" i="5"/>
  <c r="U423" i="5" s="1"/>
  <c r="AU423" i="5"/>
  <c r="Q1705" i="5"/>
  <c r="U1705" i="5" s="1"/>
  <c r="AU1705" i="5"/>
  <c r="Q536" i="5"/>
  <c r="U536" i="5" s="1"/>
  <c r="AU536" i="5"/>
  <c r="Q2074" i="5"/>
  <c r="U2074" i="5" s="1"/>
  <c r="AU2074" i="5"/>
  <c r="Q345" i="5"/>
  <c r="U345" i="5" s="1"/>
  <c r="AU345" i="5"/>
  <c r="Q386" i="5"/>
  <c r="U386" i="5" s="1"/>
  <c r="AU386" i="5"/>
  <c r="Q234" i="5"/>
  <c r="U234" i="5" s="1"/>
  <c r="AU234" i="5"/>
  <c r="Q1003" i="5"/>
  <c r="U1003" i="5" s="1"/>
  <c r="AU1003" i="5"/>
  <c r="Q2028" i="5"/>
  <c r="U2028" i="5" s="1"/>
  <c r="AU2028" i="5"/>
  <c r="Q1297" i="5"/>
  <c r="U1297" i="5" s="1"/>
  <c r="AU1297" i="5"/>
  <c r="Q662" i="5"/>
  <c r="U662" i="5" s="1"/>
  <c r="AU662" i="5"/>
  <c r="Q1092" i="5"/>
  <c r="U1092" i="5" s="1"/>
  <c r="AU1092" i="5"/>
  <c r="Q761" i="5"/>
  <c r="U761" i="5" s="1"/>
  <c r="Q1557" i="5"/>
  <c r="U1557" i="5" s="1"/>
  <c r="AU1557" i="5"/>
  <c r="Q77" i="5"/>
  <c r="U77" i="5" s="1"/>
  <c r="AU77" i="5"/>
  <c r="Q1833" i="5"/>
  <c r="U1833" i="5" s="1"/>
  <c r="Q43" i="5"/>
  <c r="U43" i="5" s="1"/>
  <c r="Q1141" i="5"/>
  <c r="U1141" i="5" s="1"/>
  <c r="Q2137" i="5"/>
  <c r="U2137" i="5" s="1"/>
  <c r="Q822" i="5"/>
  <c r="U822" i="5" s="1"/>
  <c r="AU822" i="5"/>
  <c r="Q247" i="5"/>
  <c r="U247" i="5" s="1"/>
  <c r="AU247" i="5"/>
  <c r="Q503" i="5"/>
  <c r="U503" i="5" s="1"/>
  <c r="AU503" i="5"/>
  <c r="Q759" i="5"/>
  <c r="U759" i="5" s="1"/>
  <c r="AU759" i="5"/>
  <c r="Q1016" i="5"/>
  <c r="U1016" i="5" s="1"/>
  <c r="AU1016" i="5"/>
  <c r="Q1273" i="5"/>
  <c r="U1273" i="5" s="1"/>
  <c r="AU1273" i="5"/>
  <c r="Q1529" i="5"/>
  <c r="U1529" i="5" s="1"/>
  <c r="AU1529" i="5"/>
  <c r="Q1785" i="5"/>
  <c r="U1785" i="5" s="1"/>
  <c r="AU1785" i="5"/>
  <c r="Q2041" i="5"/>
  <c r="U2041" i="5" s="1"/>
  <c r="AU2041" i="5"/>
  <c r="Q2297" i="5"/>
  <c r="U2297" i="5" s="1"/>
  <c r="AU2297" i="5"/>
  <c r="Q2226" i="5"/>
  <c r="U2226" i="5" s="1"/>
  <c r="AU2226" i="5"/>
  <c r="Q837" i="5"/>
  <c r="U837" i="5" s="1"/>
  <c r="AU837" i="5"/>
  <c r="Q774" i="5"/>
  <c r="U774" i="5" s="1"/>
  <c r="AU774" i="5"/>
  <c r="Q104" i="5"/>
  <c r="U104" i="5" s="1"/>
  <c r="AU104" i="5"/>
  <c r="Q360" i="5"/>
  <c r="U360" i="5" s="1"/>
  <c r="AU360" i="5"/>
  <c r="Q616" i="5"/>
  <c r="U616" i="5" s="1"/>
  <c r="AU616" i="5"/>
  <c r="Q873" i="5"/>
  <c r="U873" i="5" s="1"/>
  <c r="AU873" i="5"/>
  <c r="Q1129" i="5"/>
  <c r="U1129" i="5" s="1"/>
  <c r="AU1129" i="5"/>
  <c r="Q1386" i="5"/>
  <c r="U1386" i="5" s="1"/>
  <c r="AU1386" i="5"/>
  <c r="Q1642" i="5"/>
  <c r="U1642" i="5" s="1"/>
  <c r="AU1642" i="5"/>
  <c r="Q1898" i="5"/>
  <c r="U1898" i="5" s="1"/>
  <c r="AU1898" i="5"/>
  <c r="Q2154" i="5"/>
  <c r="U2154" i="5" s="1"/>
  <c r="AU2154" i="5"/>
  <c r="Q1194" i="5"/>
  <c r="U1194" i="5" s="1"/>
  <c r="AU1194" i="5"/>
  <c r="Q1611" i="5"/>
  <c r="U1611" i="5" s="1"/>
  <c r="AU1611" i="5"/>
  <c r="Q2091" i="5"/>
  <c r="U2091" i="5" s="1"/>
  <c r="AU2091" i="5"/>
  <c r="Q1458" i="5"/>
  <c r="U1458" i="5" s="1"/>
  <c r="AU1458" i="5"/>
  <c r="Q1844" i="5"/>
  <c r="U1844" i="5" s="1"/>
  <c r="AU1844" i="5"/>
  <c r="Q169" i="5"/>
  <c r="U169" i="5" s="1"/>
  <c r="AU169" i="5"/>
  <c r="Q425" i="5"/>
  <c r="U425" i="5" s="1"/>
  <c r="AU425" i="5"/>
  <c r="Q681" i="5"/>
  <c r="U681" i="5" s="1"/>
  <c r="AU681" i="5"/>
  <c r="Q938" i="5"/>
  <c r="U938" i="5" s="1"/>
  <c r="AU938" i="5"/>
  <c r="Q1499" i="5"/>
  <c r="U1499" i="5" s="1"/>
  <c r="AU1499" i="5"/>
  <c r="Q2043" i="5"/>
  <c r="U2043" i="5" s="1"/>
  <c r="AU2043" i="5"/>
  <c r="Q1460" i="5"/>
  <c r="U1460" i="5" s="1"/>
  <c r="AU1460" i="5"/>
  <c r="Q118" i="5"/>
  <c r="U118" i="5" s="1"/>
  <c r="AU118" i="5"/>
  <c r="Q58" i="5"/>
  <c r="U58" i="5" s="1"/>
  <c r="AU58" i="5"/>
  <c r="Q314" i="5"/>
  <c r="U314" i="5" s="1"/>
  <c r="AU314" i="5"/>
  <c r="Q570" i="5"/>
  <c r="U570" i="5" s="1"/>
  <c r="AU570" i="5"/>
  <c r="Q827" i="5"/>
  <c r="U827" i="5" s="1"/>
  <c r="AU827" i="5"/>
  <c r="Q1083" i="5"/>
  <c r="U1083" i="5" s="1"/>
  <c r="AU1083" i="5"/>
  <c r="Q1340" i="5"/>
  <c r="U1340" i="5" s="1"/>
  <c r="AU1340" i="5"/>
  <c r="Q1596" i="5"/>
  <c r="U1596" i="5" s="1"/>
  <c r="AU1596" i="5"/>
  <c r="Q1852" i="5"/>
  <c r="U1852" i="5" s="1"/>
  <c r="AU1852" i="5"/>
  <c r="Q2108" i="5"/>
  <c r="U2108" i="5" s="1"/>
  <c r="AU2108" i="5"/>
  <c r="Q1822" i="5"/>
  <c r="U1822" i="5" s="1"/>
  <c r="AU1822" i="5"/>
  <c r="Q797" i="5"/>
  <c r="U797" i="5" s="1"/>
  <c r="AU797" i="5"/>
  <c r="Q1311" i="5"/>
  <c r="U1311" i="5" s="1"/>
  <c r="AU1311" i="5"/>
  <c r="Q1823" i="5"/>
  <c r="U1823" i="5" s="1"/>
  <c r="AU1823" i="5"/>
  <c r="Q848" i="5"/>
  <c r="U848" i="5" s="1"/>
  <c r="AU848" i="5"/>
  <c r="Q1489" i="5"/>
  <c r="U1489" i="5" s="1"/>
  <c r="AU1489" i="5"/>
  <c r="Q2145" i="5"/>
  <c r="U2145" i="5" s="1"/>
  <c r="AU2145" i="5"/>
  <c r="Q1093" i="5"/>
  <c r="U1093" i="5" s="1"/>
  <c r="AU1093" i="5"/>
  <c r="Q1880" i="5"/>
  <c r="U1880" i="5" s="1"/>
  <c r="AU1880" i="5"/>
  <c r="Q219" i="5"/>
  <c r="U219" i="5" s="1"/>
  <c r="AU219" i="5"/>
  <c r="Q475" i="5"/>
  <c r="U475" i="5" s="1"/>
  <c r="AU475" i="5"/>
  <c r="Q731" i="5"/>
  <c r="U731" i="5" s="1"/>
  <c r="AU731" i="5"/>
  <c r="Q988" i="5"/>
  <c r="U988" i="5" s="1"/>
  <c r="AU988" i="5"/>
  <c r="Q1245" i="5"/>
  <c r="U1245" i="5" s="1"/>
  <c r="AU1245" i="5"/>
  <c r="Q1501" i="5"/>
  <c r="U1501" i="5" s="1"/>
  <c r="AU1501" i="5"/>
  <c r="Q2013" i="5"/>
  <c r="U2013" i="5" s="1"/>
  <c r="AU2013" i="5"/>
  <c r="Q2269" i="5"/>
  <c r="U2269" i="5" s="1"/>
  <c r="AU2269" i="5"/>
  <c r="Q332" i="5"/>
  <c r="U332" i="5" s="1"/>
  <c r="AU332" i="5"/>
  <c r="Q588" i="5"/>
  <c r="U588" i="5" s="1"/>
  <c r="AU588" i="5"/>
  <c r="Q845" i="5"/>
  <c r="U845" i="5" s="1"/>
  <c r="AU845" i="5"/>
  <c r="Q1358" i="5"/>
  <c r="U1358" i="5" s="1"/>
  <c r="AU1358" i="5"/>
  <c r="Q1614" i="5"/>
  <c r="U1614" i="5" s="1"/>
  <c r="AU1614" i="5"/>
  <c r="Q2062" i="5"/>
  <c r="U2062" i="5" s="1"/>
  <c r="AU2062" i="5"/>
  <c r="Q990" i="5"/>
  <c r="U990" i="5" s="1"/>
  <c r="AU990" i="5"/>
  <c r="Q1519" i="5"/>
  <c r="U1519" i="5" s="1"/>
  <c r="AU1519" i="5"/>
  <c r="Q2031" i="5"/>
  <c r="U2031" i="5" s="1"/>
  <c r="AU2031" i="5"/>
  <c r="Q1088" i="5"/>
  <c r="U1088" i="5" s="1"/>
  <c r="AU1088" i="5"/>
  <c r="Q1697" i="5"/>
  <c r="U1697" i="5" s="1"/>
  <c r="AU1697" i="5"/>
  <c r="Q1041" i="5"/>
  <c r="U1041" i="5" s="1"/>
  <c r="AU1041" i="5"/>
  <c r="Q1576" i="5"/>
  <c r="U1576" i="5" s="1"/>
  <c r="AU1576" i="5"/>
  <c r="Q704" i="5"/>
  <c r="U704" i="5" s="1"/>
  <c r="AU704" i="5"/>
  <c r="Q1794" i="5"/>
  <c r="U1794" i="5" s="1"/>
  <c r="AU1794" i="5"/>
  <c r="Q1011" i="5"/>
  <c r="U1011" i="5" s="1"/>
  <c r="AU1011" i="5"/>
  <c r="Q468" i="5"/>
  <c r="U468" i="5" s="1"/>
  <c r="AU468" i="5"/>
  <c r="Q102" i="5"/>
  <c r="U102" i="5" s="1"/>
  <c r="AU102" i="5"/>
  <c r="Q45" i="5"/>
  <c r="U45" i="5" s="1"/>
  <c r="AU45" i="5"/>
  <c r="Q301" i="5"/>
  <c r="U301" i="5" s="1"/>
  <c r="AU301" i="5"/>
  <c r="Q557" i="5"/>
  <c r="U557" i="5" s="1"/>
  <c r="AU557" i="5"/>
  <c r="Q993" i="5"/>
  <c r="U993" i="5" s="1"/>
  <c r="AU993" i="5"/>
  <c r="Q2050" i="5"/>
  <c r="U2050" i="5" s="1"/>
  <c r="AU2050" i="5"/>
  <c r="Q851" i="5"/>
  <c r="U851" i="5" s="1"/>
  <c r="AU851" i="5"/>
  <c r="Q2068" i="5"/>
  <c r="U2068" i="5" s="1"/>
  <c r="AU2068" i="5"/>
  <c r="Q1974" i="5"/>
  <c r="U1974" i="5" s="1"/>
  <c r="AU1974" i="5"/>
  <c r="Q30" i="5"/>
  <c r="U30" i="5" s="1"/>
  <c r="AU30" i="5"/>
  <c r="Q286" i="5"/>
  <c r="U286" i="5" s="1"/>
  <c r="AU286" i="5"/>
  <c r="Q542" i="5"/>
  <c r="U542" i="5" s="1"/>
  <c r="AU542" i="5"/>
  <c r="Q798" i="5"/>
  <c r="U798" i="5" s="1"/>
  <c r="AU798" i="5"/>
  <c r="Q1568" i="5"/>
  <c r="U1568" i="5" s="1"/>
  <c r="AU1568" i="5"/>
  <c r="Q2080" i="5"/>
  <c r="U2080" i="5" s="1"/>
  <c r="AU2080" i="5"/>
  <c r="Q47" i="5"/>
  <c r="U47" i="5" s="1"/>
  <c r="AU47" i="5"/>
  <c r="Q303" i="5"/>
  <c r="U303" i="5" s="1"/>
  <c r="AU303" i="5"/>
  <c r="Q1024" i="5"/>
  <c r="U1024" i="5" s="1"/>
  <c r="AU1024" i="5"/>
  <c r="Q608" i="5"/>
  <c r="U608" i="5" s="1"/>
  <c r="AU608" i="5"/>
  <c r="Q2034" i="5"/>
  <c r="U2034" i="5" s="1"/>
  <c r="AU2034" i="5"/>
  <c r="Q995" i="5"/>
  <c r="U995" i="5" s="1"/>
  <c r="AU995" i="5"/>
  <c r="Q692" i="5"/>
  <c r="U692" i="5" s="1"/>
  <c r="AU692" i="5"/>
  <c r="Q1304" i="5"/>
  <c r="U1304" i="5" s="1"/>
  <c r="AU1304" i="5"/>
  <c r="Q2246" i="5"/>
  <c r="U2246" i="5" s="1"/>
  <c r="AU2246" i="5"/>
  <c r="Q561" i="5"/>
  <c r="U561" i="5" s="1"/>
  <c r="AU561" i="5"/>
  <c r="Q1074" i="5"/>
  <c r="U1074" i="5" s="1"/>
  <c r="AU1074" i="5"/>
  <c r="Q1587" i="5"/>
  <c r="U1587" i="5" s="1"/>
  <c r="AU1587" i="5"/>
  <c r="Q2099" i="5"/>
  <c r="U2099" i="5" s="1"/>
  <c r="AU2099" i="5"/>
  <c r="Q228" i="5"/>
  <c r="U228" i="5" s="1"/>
  <c r="AU228" i="5"/>
  <c r="Q291" i="5"/>
  <c r="U291" i="5" s="1"/>
  <c r="AU291" i="5"/>
  <c r="Q547" i="5"/>
  <c r="U547" i="5" s="1"/>
  <c r="AU547" i="5"/>
  <c r="Q1829" i="5"/>
  <c r="U1829" i="5" s="1"/>
  <c r="AU1829" i="5"/>
  <c r="Q2085" i="5"/>
  <c r="U2085" i="5" s="1"/>
  <c r="AU2085" i="5"/>
  <c r="Q53" i="5"/>
  <c r="U53" i="5" s="1"/>
  <c r="AU53" i="5"/>
  <c r="Q1786" i="5"/>
  <c r="U1786" i="5" s="1"/>
  <c r="AU1786" i="5"/>
  <c r="Q826" i="5"/>
  <c r="U826" i="5" s="1"/>
  <c r="AU826" i="5"/>
  <c r="Q971" i="5"/>
  <c r="U971" i="5" s="1"/>
  <c r="AU971" i="5"/>
  <c r="Q2110" i="5"/>
  <c r="U2110" i="5" s="1"/>
  <c r="AU2110" i="5"/>
  <c r="Q2148" i="5"/>
  <c r="U2148" i="5" s="1"/>
  <c r="AU2148" i="5"/>
  <c r="Q1645" i="5"/>
  <c r="U1645" i="5" s="1"/>
  <c r="AU1645" i="5"/>
  <c r="Q1807" i="5"/>
  <c r="U1807" i="5" s="1"/>
  <c r="AU1807" i="5"/>
  <c r="Q2100" i="5"/>
  <c r="U2100" i="5" s="1"/>
  <c r="AU2100" i="5"/>
  <c r="Q1191" i="5"/>
  <c r="U1191" i="5" s="1"/>
  <c r="AU1191" i="5"/>
  <c r="Q1201" i="5"/>
  <c r="U1201" i="5" s="1"/>
  <c r="AU1201" i="5"/>
  <c r="Q1735" i="5"/>
  <c r="U1735" i="5" s="1"/>
  <c r="AU1735" i="5"/>
  <c r="Q14" i="5"/>
  <c r="U14" i="5" s="1"/>
  <c r="AU14" i="5"/>
  <c r="Q1207" i="5"/>
  <c r="U1207" i="5" s="1"/>
  <c r="AU1207" i="5"/>
  <c r="Q60" i="5"/>
  <c r="U60" i="5" s="1"/>
  <c r="AU60" i="5"/>
  <c r="Q22" i="5"/>
  <c r="U22" i="5" s="1"/>
  <c r="AU22" i="5"/>
  <c r="Q936" i="5"/>
  <c r="U936" i="5" s="1"/>
  <c r="AU936" i="5"/>
  <c r="Q2217" i="5"/>
  <c r="U2217" i="5" s="1"/>
  <c r="AU2217" i="5"/>
  <c r="Q792" i="5"/>
  <c r="U792" i="5" s="1"/>
  <c r="AU792" i="5"/>
  <c r="Q1818" i="5"/>
  <c r="U1818" i="5" s="1"/>
  <c r="AU1818" i="5"/>
  <c r="Q1105" i="5"/>
  <c r="U1105" i="5" s="1"/>
  <c r="AU1105" i="5"/>
  <c r="Q1259" i="5"/>
  <c r="U1259" i="5" s="1"/>
  <c r="AU1259" i="5"/>
  <c r="Q746" i="5"/>
  <c r="U746" i="5" s="1"/>
  <c r="AU746" i="5"/>
  <c r="Q388" i="5"/>
  <c r="U388" i="5" s="1"/>
  <c r="AU388" i="5"/>
  <c r="Q650" i="5"/>
  <c r="U650" i="5" s="1"/>
  <c r="Q922" i="5"/>
  <c r="U922" i="5" s="1"/>
  <c r="AU922" i="5"/>
  <c r="Q643" i="5"/>
  <c r="U643" i="5" s="1"/>
  <c r="AU643" i="5"/>
  <c r="Q44" i="5"/>
  <c r="U44" i="5" s="1"/>
  <c r="Q925" i="5"/>
  <c r="U925" i="5" s="1"/>
  <c r="Q1537" i="5"/>
  <c r="U1537" i="5" s="1"/>
  <c r="AU1537" i="5"/>
  <c r="Q7" i="5"/>
  <c r="U7" i="5" s="1"/>
  <c r="AU7" i="5"/>
  <c r="Q263" i="5"/>
  <c r="U263" i="5" s="1"/>
  <c r="AU263" i="5"/>
  <c r="Q1032" i="5"/>
  <c r="U1032" i="5" s="1"/>
  <c r="AU1032" i="5"/>
  <c r="Q1801" i="5"/>
  <c r="U1801" i="5" s="1"/>
  <c r="AU1801" i="5"/>
  <c r="Q2057" i="5"/>
  <c r="U2057" i="5" s="1"/>
  <c r="AU2057" i="5"/>
  <c r="Q2290" i="5"/>
  <c r="U2290" i="5" s="1"/>
  <c r="AU2290" i="5"/>
  <c r="Q933" i="5"/>
  <c r="U933" i="5" s="1"/>
  <c r="AU933" i="5"/>
  <c r="Q967" i="5"/>
  <c r="U967" i="5" s="1"/>
  <c r="AU967" i="5"/>
  <c r="Q120" i="5"/>
  <c r="U120" i="5" s="1"/>
  <c r="AU120" i="5"/>
  <c r="Q376" i="5"/>
  <c r="U376" i="5" s="1"/>
  <c r="AU376" i="5"/>
  <c r="Q1145" i="5"/>
  <c r="U1145" i="5" s="1"/>
  <c r="AU1145" i="5"/>
  <c r="Q1402" i="5"/>
  <c r="U1402" i="5" s="1"/>
  <c r="AU1402" i="5"/>
  <c r="Q1914" i="5"/>
  <c r="U1914" i="5" s="1"/>
  <c r="AU1914" i="5"/>
  <c r="Q2170" i="5"/>
  <c r="U2170" i="5" s="1"/>
  <c r="AU2170" i="5"/>
  <c r="Q1684" i="5"/>
  <c r="U1684" i="5" s="1"/>
  <c r="AU1684" i="5"/>
  <c r="Q326" i="5"/>
  <c r="U326" i="5" s="1"/>
  <c r="AU326" i="5"/>
  <c r="Q74" i="5"/>
  <c r="U74" i="5" s="1"/>
  <c r="AU74" i="5"/>
  <c r="Q1612" i="5"/>
  <c r="U1612" i="5" s="1"/>
  <c r="AU1612" i="5"/>
  <c r="Q1855" i="5"/>
  <c r="U1855" i="5" s="1"/>
  <c r="AU1855" i="5"/>
  <c r="Q896" i="5"/>
  <c r="U896" i="5" s="1"/>
  <c r="AU896" i="5"/>
  <c r="Q235" i="5"/>
  <c r="U235" i="5" s="1"/>
  <c r="AU235" i="5"/>
  <c r="Q1022" i="5"/>
  <c r="U1022" i="5" s="1"/>
  <c r="AU1022" i="5"/>
  <c r="Q1120" i="5"/>
  <c r="U1120" i="5" s="1"/>
  <c r="AU1120" i="5"/>
  <c r="Q1025" i="5"/>
  <c r="U1025" i="5" s="1"/>
  <c r="AU1025" i="5"/>
  <c r="Q2196" i="5"/>
  <c r="U2196" i="5" s="1"/>
  <c r="AU2196" i="5"/>
  <c r="Q558" i="5"/>
  <c r="U558" i="5" s="1"/>
  <c r="AU558" i="5"/>
  <c r="Q1449" i="5"/>
  <c r="U1449" i="5" s="1"/>
  <c r="AU1449" i="5"/>
  <c r="Q24" i="5"/>
  <c r="U24" i="5" s="1"/>
  <c r="AU24" i="5"/>
  <c r="Q1306" i="5"/>
  <c r="U1306" i="5" s="1"/>
  <c r="AU1306" i="5"/>
  <c r="Q1451" i="5"/>
  <c r="U1451" i="5" s="1"/>
  <c r="AU1451" i="5"/>
  <c r="Q601" i="5"/>
  <c r="U601" i="5" s="1"/>
  <c r="AU601" i="5"/>
  <c r="Q1606" i="5"/>
  <c r="U1606" i="5" s="1"/>
  <c r="AU1606" i="5"/>
  <c r="Q490" i="5"/>
  <c r="U490" i="5" s="1"/>
  <c r="AU490" i="5"/>
  <c r="Q1260" i="5"/>
  <c r="U1260" i="5" s="1"/>
  <c r="AU1260" i="5"/>
  <c r="Q1772" i="5"/>
  <c r="U1772" i="5" s="1"/>
  <c r="AU1772" i="5"/>
  <c r="Q2284" i="5"/>
  <c r="U2284" i="5" s="1"/>
  <c r="AU2284" i="5"/>
  <c r="Q2191" i="5"/>
  <c r="U2191" i="5" s="1"/>
  <c r="AU2191" i="5"/>
  <c r="Q2235" i="5"/>
  <c r="U2235" i="5" s="1"/>
  <c r="Q1824" i="5"/>
  <c r="U1824" i="5" s="1"/>
  <c r="AU1824" i="5"/>
  <c r="Q2198" i="5"/>
  <c r="U2198" i="5" s="1"/>
  <c r="AU2198" i="5"/>
  <c r="Q23" i="5"/>
  <c r="U23" i="5" s="1"/>
  <c r="AU23" i="5"/>
  <c r="Q279" i="5"/>
  <c r="U279" i="5" s="1"/>
  <c r="AU279" i="5"/>
  <c r="Q535" i="5"/>
  <c r="U535" i="5" s="1"/>
  <c r="AU535" i="5"/>
  <c r="Q791" i="5"/>
  <c r="U791" i="5" s="1"/>
  <c r="AU791" i="5"/>
  <c r="Q1048" i="5"/>
  <c r="U1048" i="5" s="1"/>
  <c r="AU1048" i="5"/>
  <c r="Q1305" i="5"/>
  <c r="U1305" i="5" s="1"/>
  <c r="AU1305" i="5"/>
  <c r="Q1561" i="5"/>
  <c r="U1561" i="5" s="1"/>
  <c r="AU1561" i="5"/>
  <c r="Q1817" i="5"/>
  <c r="U1817" i="5" s="1"/>
  <c r="AU1817" i="5"/>
  <c r="Q2073" i="5"/>
  <c r="U2073" i="5" s="1"/>
  <c r="AU2073" i="5"/>
  <c r="Q1089" i="5"/>
  <c r="U1089" i="5" s="1"/>
  <c r="AU1089" i="5"/>
  <c r="Q354" i="5"/>
  <c r="U354" i="5" s="1"/>
  <c r="AU354" i="5"/>
  <c r="Q1029" i="5"/>
  <c r="U1029" i="5" s="1"/>
  <c r="AU1029" i="5"/>
  <c r="Q1127" i="5"/>
  <c r="U1127" i="5" s="1"/>
  <c r="AU1127" i="5"/>
  <c r="Q136" i="5"/>
  <c r="U136" i="5" s="1"/>
  <c r="AU136" i="5"/>
  <c r="Q392" i="5"/>
  <c r="U392" i="5" s="1"/>
  <c r="AU392" i="5"/>
  <c r="Q905" i="5"/>
  <c r="U905" i="5" s="1"/>
  <c r="AU905" i="5"/>
  <c r="Q1161" i="5"/>
  <c r="U1161" i="5" s="1"/>
  <c r="AU1161" i="5"/>
  <c r="Q1418" i="5"/>
  <c r="U1418" i="5" s="1"/>
  <c r="AU1418" i="5"/>
  <c r="Q1674" i="5"/>
  <c r="U1674" i="5" s="1"/>
  <c r="AU1674" i="5"/>
  <c r="Q1930" i="5"/>
  <c r="U1930" i="5" s="1"/>
  <c r="AU1930" i="5"/>
  <c r="Q2186" i="5"/>
  <c r="U2186" i="5" s="1"/>
  <c r="AU2186" i="5"/>
  <c r="Q1243" i="5"/>
  <c r="U1243" i="5" s="1"/>
  <c r="AU1243" i="5"/>
  <c r="Q1659" i="5"/>
  <c r="U1659" i="5" s="1"/>
  <c r="AU1659" i="5"/>
  <c r="Q2139" i="5"/>
  <c r="U2139" i="5" s="1"/>
  <c r="AU2139" i="5"/>
  <c r="Q2084" i="5"/>
  <c r="U2084" i="5" s="1"/>
  <c r="AU2084" i="5"/>
  <c r="Q457" i="5"/>
  <c r="U457" i="5" s="1"/>
  <c r="AU457" i="5"/>
  <c r="Q713" i="5"/>
  <c r="U713" i="5" s="1"/>
  <c r="AU713" i="5"/>
  <c r="Q1563" i="5"/>
  <c r="U1563" i="5" s="1"/>
  <c r="AU1563" i="5"/>
  <c r="Q2107" i="5"/>
  <c r="U2107" i="5" s="1"/>
  <c r="AU2107" i="5"/>
  <c r="Q1812" i="5"/>
  <c r="U1812" i="5" s="1"/>
  <c r="AU1812" i="5"/>
  <c r="Q518" i="5"/>
  <c r="U518" i="5" s="1"/>
  <c r="AU518" i="5"/>
  <c r="Q90" i="5"/>
  <c r="U90" i="5" s="1"/>
  <c r="AU90" i="5"/>
  <c r="Q346" i="5"/>
  <c r="U346" i="5" s="1"/>
  <c r="AU346" i="5"/>
  <c r="Q602" i="5"/>
  <c r="U602" i="5" s="1"/>
  <c r="AU602" i="5"/>
  <c r="Q859" i="5"/>
  <c r="U859" i="5" s="1"/>
  <c r="AU859" i="5"/>
  <c r="Q1115" i="5"/>
  <c r="U1115" i="5" s="1"/>
  <c r="AU1115" i="5"/>
  <c r="Q1628" i="5"/>
  <c r="U1628" i="5" s="1"/>
  <c r="AU1628" i="5"/>
  <c r="Q1884" i="5"/>
  <c r="U1884" i="5" s="1"/>
  <c r="AU1884" i="5"/>
  <c r="Q2140" i="5"/>
  <c r="U2140" i="5" s="1"/>
  <c r="AU2140" i="5"/>
  <c r="Q862" i="5"/>
  <c r="U862" i="5" s="1"/>
  <c r="AU862" i="5"/>
  <c r="Q928" i="5"/>
  <c r="U928" i="5" s="1"/>
  <c r="AU928" i="5"/>
  <c r="Q1569" i="5"/>
  <c r="U1569" i="5" s="1"/>
  <c r="AU1569" i="5"/>
  <c r="Q2241" i="5"/>
  <c r="U2241" i="5" s="1"/>
  <c r="AU2241" i="5"/>
  <c r="Q2280" i="5"/>
  <c r="U2280" i="5" s="1"/>
  <c r="AU2280" i="5"/>
  <c r="Q251" i="5"/>
  <c r="U251" i="5" s="1"/>
  <c r="AU251" i="5"/>
  <c r="Q507" i="5"/>
  <c r="U507" i="5" s="1"/>
  <c r="AU507" i="5"/>
  <c r="Q1020" i="5"/>
  <c r="U1020" i="5" s="1"/>
  <c r="AU1020" i="5"/>
  <c r="Q1533" i="5"/>
  <c r="U1533" i="5" s="1"/>
  <c r="AU1533" i="5"/>
  <c r="Q1789" i="5"/>
  <c r="U1789" i="5" s="1"/>
  <c r="AU1789" i="5"/>
  <c r="Q2045" i="5"/>
  <c r="U2045" i="5" s="1"/>
  <c r="AU2045" i="5"/>
  <c r="Q108" i="5"/>
  <c r="U108" i="5" s="1"/>
  <c r="AU108" i="5"/>
  <c r="Q1390" i="5"/>
  <c r="U1390" i="5" s="1"/>
  <c r="AU1390" i="5"/>
  <c r="Q2292" i="5"/>
  <c r="U2292" i="5" s="1"/>
  <c r="AU2292" i="5"/>
  <c r="Q1929" i="5"/>
  <c r="U1929" i="5" s="1"/>
  <c r="AU1929" i="5"/>
  <c r="Q1274" i="5"/>
  <c r="U1274" i="5" s="1"/>
  <c r="AU1274" i="5"/>
  <c r="Q458" i="5"/>
  <c r="U458" i="5" s="1"/>
  <c r="AU458" i="5"/>
  <c r="Q876" i="5"/>
  <c r="U876" i="5" s="1"/>
  <c r="AU876" i="5"/>
  <c r="Q701" i="5"/>
  <c r="U701" i="5" s="1"/>
  <c r="AU701" i="5"/>
  <c r="Q1272" i="5"/>
  <c r="U1272" i="5" s="1"/>
  <c r="AU1272" i="5"/>
  <c r="Q2294" i="5"/>
  <c r="U2294" i="5" s="1"/>
  <c r="AU2294" i="5"/>
  <c r="Q1815" i="5"/>
  <c r="U1815" i="5" s="1"/>
  <c r="AU1815" i="5"/>
  <c r="Q1895" i="5"/>
  <c r="U1895" i="5" s="1"/>
  <c r="AU1895" i="5"/>
  <c r="Q52" i="5"/>
  <c r="U52" i="5" s="1"/>
  <c r="AU52" i="5"/>
  <c r="Q551" i="5"/>
  <c r="U551" i="5" s="1"/>
  <c r="AU551" i="5"/>
  <c r="Q807" i="5"/>
  <c r="U807" i="5" s="1"/>
  <c r="AU807" i="5"/>
  <c r="Q2089" i="5"/>
  <c r="U2089" i="5" s="1"/>
  <c r="AU2089" i="5"/>
  <c r="Q1177" i="5"/>
  <c r="U1177" i="5" s="1"/>
  <c r="AU1177" i="5"/>
  <c r="Q1946" i="5"/>
  <c r="U1946" i="5" s="1"/>
  <c r="AU1946" i="5"/>
  <c r="Q2202" i="5"/>
  <c r="U2202" i="5" s="1"/>
  <c r="AU2202" i="5"/>
  <c r="Q1275" i="5"/>
  <c r="U1275" i="5" s="1"/>
  <c r="AU1275" i="5"/>
  <c r="Q1160" i="5"/>
  <c r="U1160" i="5" s="1"/>
  <c r="AU1160" i="5"/>
  <c r="Q760" i="5"/>
  <c r="U760" i="5" s="1"/>
  <c r="AU760" i="5"/>
  <c r="Q1803" i="5"/>
  <c r="U1803" i="5" s="1"/>
  <c r="AU1803" i="5"/>
  <c r="Q107" i="5"/>
  <c r="U107" i="5" s="1"/>
  <c r="AU107" i="5"/>
  <c r="Q1298" i="5"/>
  <c r="U1298" i="5" s="1"/>
  <c r="AU1298" i="5"/>
  <c r="Q197" i="5"/>
  <c r="U197" i="5" s="1"/>
  <c r="AU197" i="5"/>
  <c r="Q983" i="5"/>
  <c r="U983" i="5" s="1"/>
  <c r="AU983" i="5"/>
  <c r="Q6" i="5"/>
  <c r="U6" i="5" s="1"/>
  <c r="AU6" i="5"/>
  <c r="Q55" i="5"/>
  <c r="U55" i="5" s="1"/>
  <c r="AU55" i="5"/>
  <c r="Q311" i="5"/>
  <c r="U311" i="5" s="1"/>
  <c r="AU311" i="5"/>
  <c r="Q567" i="5"/>
  <c r="U567" i="5" s="1"/>
  <c r="AU567" i="5"/>
  <c r="Q824" i="5"/>
  <c r="U824" i="5" s="1"/>
  <c r="AU824" i="5"/>
  <c r="Q1080" i="5"/>
  <c r="U1080" i="5" s="1"/>
  <c r="AU1080" i="5"/>
  <c r="Q1337" i="5"/>
  <c r="U1337" i="5" s="1"/>
  <c r="AU1337" i="5"/>
  <c r="Q1593" i="5"/>
  <c r="U1593" i="5" s="1"/>
  <c r="AU1593" i="5"/>
  <c r="Q1849" i="5"/>
  <c r="U1849" i="5" s="1"/>
  <c r="AU1849" i="5"/>
  <c r="Q2105" i="5"/>
  <c r="U2105" i="5" s="1"/>
  <c r="AU2105" i="5"/>
  <c r="Q1330" i="5"/>
  <c r="U1330" i="5" s="1"/>
  <c r="AU1330" i="5"/>
  <c r="Q1908" i="5"/>
  <c r="U1908" i="5" s="1"/>
  <c r="AU1908" i="5"/>
  <c r="Q1254" i="5"/>
  <c r="U1254" i="5" s="1"/>
  <c r="AU1254" i="5"/>
  <c r="Q1480" i="5"/>
  <c r="U1480" i="5" s="1"/>
  <c r="AU1480" i="5"/>
  <c r="Q168" i="5"/>
  <c r="U168" i="5" s="1"/>
  <c r="AU168" i="5"/>
  <c r="Q424" i="5"/>
  <c r="U424" i="5" s="1"/>
  <c r="AU424" i="5"/>
  <c r="Q680" i="5"/>
  <c r="U680" i="5" s="1"/>
  <c r="AU680" i="5"/>
  <c r="Q937" i="5"/>
  <c r="U937" i="5" s="1"/>
  <c r="AU937" i="5"/>
  <c r="Q1193" i="5"/>
  <c r="U1193" i="5" s="1"/>
  <c r="AU1193" i="5"/>
  <c r="Q1450" i="5"/>
  <c r="U1450" i="5" s="1"/>
  <c r="AU1450" i="5"/>
  <c r="Q1706" i="5"/>
  <c r="U1706" i="5" s="1"/>
  <c r="AU1706" i="5"/>
  <c r="Q1962" i="5"/>
  <c r="U1962" i="5" s="1"/>
  <c r="AU1962" i="5"/>
  <c r="Q2218" i="5"/>
  <c r="U2218" i="5" s="1"/>
  <c r="AU2218" i="5"/>
  <c r="Q1307" i="5"/>
  <c r="U1307" i="5" s="1"/>
  <c r="AU1307" i="5"/>
  <c r="Q1723" i="5"/>
  <c r="U1723" i="5" s="1"/>
  <c r="AU1723" i="5"/>
  <c r="Q2203" i="5"/>
  <c r="U2203" i="5" s="1"/>
  <c r="AU2203" i="5"/>
  <c r="Q1762" i="5"/>
  <c r="U1762" i="5" s="1"/>
  <c r="AU1762" i="5"/>
  <c r="Q532" i="5"/>
  <c r="U532" i="5" s="1"/>
  <c r="AU532" i="5"/>
  <c r="Q233" i="5"/>
  <c r="U233" i="5" s="1"/>
  <c r="AU233" i="5"/>
  <c r="Q489" i="5"/>
  <c r="U489" i="5" s="1"/>
  <c r="AU489" i="5"/>
  <c r="Q745" i="5"/>
  <c r="U745" i="5" s="1"/>
  <c r="AU745" i="5"/>
  <c r="Q1002" i="5"/>
  <c r="U1002" i="5" s="1"/>
  <c r="AU1002" i="5"/>
  <c r="Q1627" i="5"/>
  <c r="U1627" i="5" s="1"/>
  <c r="AU1627" i="5"/>
  <c r="Q2187" i="5"/>
  <c r="U2187" i="5" s="1"/>
  <c r="AU2187" i="5"/>
  <c r="Q2116" i="5"/>
  <c r="U2116" i="5" s="1"/>
  <c r="AU2116" i="5"/>
  <c r="Q839" i="5"/>
  <c r="U839" i="5" s="1"/>
  <c r="AU839" i="5"/>
  <c r="Q122" i="5"/>
  <c r="U122" i="5" s="1"/>
  <c r="AU122" i="5"/>
  <c r="Q378" i="5"/>
  <c r="U378" i="5" s="1"/>
  <c r="AU378" i="5"/>
  <c r="Q634" i="5"/>
  <c r="U634" i="5" s="1"/>
  <c r="AU634" i="5"/>
  <c r="Q891" i="5"/>
  <c r="U891" i="5" s="1"/>
  <c r="AU891" i="5"/>
  <c r="Q1147" i="5"/>
  <c r="U1147" i="5" s="1"/>
  <c r="AU1147" i="5"/>
  <c r="Q1404" i="5"/>
  <c r="U1404" i="5" s="1"/>
  <c r="AU1404" i="5"/>
  <c r="Q1660" i="5"/>
  <c r="U1660" i="5" s="1"/>
  <c r="AU1660" i="5"/>
  <c r="Q1916" i="5"/>
  <c r="U1916" i="5" s="1"/>
  <c r="AU1916" i="5"/>
  <c r="Q2172" i="5"/>
  <c r="U2172" i="5" s="1"/>
  <c r="AU2172" i="5"/>
  <c r="Q1966" i="5"/>
  <c r="U1966" i="5" s="1"/>
  <c r="AU1966" i="5"/>
  <c r="Q942" i="5"/>
  <c r="U942" i="5" s="1"/>
  <c r="AU942" i="5"/>
  <c r="Q1439" i="5"/>
  <c r="U1439" i="5" s="1"/>
  <c r="AU1439" i="5"/>
  <c r="Q1951" i="5"/>
  <c r="U1951" i="5" s="1"/>
  <c r="AU1951" i="5"/>
  <c r="Q1008" i="5"/>
  <c r="U1008" i="5" s="1"/>
  <c r="AU1008" i="5"/>
  <c r="Q1633" i="5"/>
  <c r="U1633" i="5" s="1"/>
  <c r="AU1633" i="5"/>
  <c r="Q384" i="5"/>
  <c r="U384" i="5" s="1"/>
  <c r="AU384" i="5"/>
  <c r="Q1846" i="5"/>
  <c r="U1846" i="5" s="1"/>
  <c r="AU1846" i="5"/>
  <c r="Q27" i="5"/>
  <c r="U27" i="5" s="1"/>
  <c r="AU27" i="5"/>
  <c r="Q283" i="5"/>
  <c r="U283" i="5" s="1"/>
  <c r="AU283" i="5"/>
  <c r="Q539" i="5"/>
  <c r="U539" i="5" s="1"/>
  <c r="AU539" i="5"/>
  <c r="Q795" i="5"/>
  <c r="U795" i="5" s="1"/>
  <c r="AU795" i="5"/>
  <c r="Q1052" i="5"/>
  <c r="U1052" i="5" s="1"/>
  <c r="AU1052" i="5"/>
  <c r="Q1309" i="5"/>
  <c r="U1309" i="5" s="1"/>
  <c r="AU1309" i="5"/>
  <c r="Q1565" i="5"/>
  <c r="U1565" i="5" s="1"/>
  <c r="AU1565" i="5"/>
  <c r="Q1821" i="5"/>
  <c r="U1821" i="5" s="1"/>
  <c r="AU1821" i="5"/>
  <c r="Q2077" i="5"/>
  <c r="U2077" i="5" s="1"/>
  <c r="AU2077" i="5"/>
  <c r="Q652" i="5"/>
  <c r="U652" i="5" s="1"/>
  <c r="AU652" i="5"/>
  <c r="Q1165" i="5"/>
  <c r="U1165" i="5" s="1"/>
  <c r="AU1165" i="5"/>
  <c r="Q1678" i="5"/>
  <c r="U1678" i="5" s="1"/>
  <c r="AU1678" i="5"/>
  <c r="Q2174" i="5"/>
  <c r="U2174" i="5" s="1"/>
  <c r="AU2174" i="5"/>
  <c r="Q1647" i="5"/>
  <c r="U1647" i="5" s="1"/>
  <c r="AU1647" i="5"/>
  <c r="Q2159" i="5"/>
  <c r="U2159" i="5" s="1"/>
  <c r="AU2159" i="5"/>
  <c r="Q1249" i="5"/>
  <c r="U1249" i="5" s="1"/>
  <c r="AU1249" i="5"/>
  <c r="Q1873" i="5"/>
  <c r="U1873" i="5" s="1"/>
  <c r="AU1873" i="5"/>
  <c r="Q2070" i="5"/>
  <c r="U2070" i="5" s="1"/>
  <c r="AU2070" i="5"/>
  <c r="Q28" i="5"/>
  <c r="U28" i="5" s="1"/>
  <c r="AU28" i="5"/>
  <c r="Q897" i="5"/>
  <c r="U897" i="5" s="1"/>
  <c r="AU897" i="5"/>
  <c r="Q1428" i="5"/>
  <c r="U1428" i="5" s="1"/>
  <c r="AU1428" i="5"/>
  <c r="Q109" i="5"/>
  <c r="U109" i="5" s="1"/>
  <c r="AU109" i="5"/>
  <c r="Q621" i="5"/>
  <c r="U621" i="5" s="1"/>
  <c r="AU621" i="5"/>
  <c r="Q368" i="5"/>
  <c r="U368" i="5" s="1"/>
  <c r="AU368" i="5"/>
  <c r="Q1185" i="5"/>
  <c r="U1185" i="5" s="1"/>
  <c r="AU1185" i="5"/>
  <c r="Q606" i="5"/>
  <c r="U606" i="5" s="1"/>
  <c r="AU606" i="5"/>
  <c r="Q1119" i="5"/>
  <c r="U1119" i="5" s="1"/>
  <c r="AU1119" i="5"/>
  <c r="Q1376" i="5"/>
  <c r="U1376" i="5" s="1"/>
  <c r="AU1376" i="5"/>
  <c r="Q1632" i="5"/>
  <c r="U1632" i="5" s="1"/>
  <c r="AU1632" i="5"/>
  <c r="Q1888" i="5"/>
  <c r="U1888" i="5" s="1"/>
  <c r="AU1888" i="5"/>
  <c r="Q1345" i="5"/>
  <c r="U1345" i="5" s="1"/>
  <c r="AU1345" i="5"/>
  <c r="Q64" i="5"/>
  <c r="U64" i="5" s="1"/>
  <c r="AU64" i="5"/>
  <c r="Q1268" i="5"/>
  <c r="U1268" i="5" s="1"/>
  <c r="AU1268" i="5"/>
  <c r="Q1414" i="5"/>
  <c r="U1414" i="5" s="1"/>
  <c r="AU1414" i="5"/>
  <c r="Q867" i="5"/>
  <c r="U867" i="5" s="1"/>
  <c r="AU867" i="5"/>
  <c r="Q113" i="5"/>
  <c r="U113" i="5" s="1"/>
  <c r="AU113" i="5"/>
  <c r="Q369" i="5"/>
  <c r="U369" i="5" s="1"/>
  <c r="AU369" i="5"/>
  <c r="Q1138" i="5"/>
  <c r="U1138" i="5" s="1"/>
  <c r="AU1138" i="5"/>
  <c r="Q1907" i="5"/>
  <c r="U1907" i="5" s="1"/>
  <c r="AU1907" i="5"/>
  <c r="Q99" i="5"/>
  <c r="U99" i="5" s="1"/>
  <c r="AU99" i="5"/>
  <c r="Q868" i="5"/>
  <c r="U868" i="5" s="1"/>
  <c r="AU868" i="5"/>
  <c r="Q1637" i="5"/>
  <c r="U1637" i="5" s="1"/>
  <c r="AU1637" i="5"/>
  <c r="Q1893" i="5"/>
  <c r="U1893" i="5" s="1"/>
  <c r="AU1893" i="5"/>
  <c r="Q230" i="5"/>
  <c r="U230" i="5" s="1"/>
  <c r="AU230" i="5"/>
  <c r="Q71" i="5"/>
  <c r="U71" i="5" s="1"/>
  <c r="AU71" i="5"/>
  <c r="Q327" i="5"/>
  <c r="U327" i="5" s="1"/>
  <c r="AU327" i="5"/>
  <c r="Q583" i="5"/>
  <c r="U583" i="5" s="1"/>
  <c r="AU583" i="5"/>
  <c r="Q840" i="5"/>
  <c r="U840" i="5" s="1"/>
  <c r="AU840" i="5"/>
  <c r="Q1353" i="5"/>
  <c r="U1353" i="5" s="1"/>
  <c r="AU1353" i="5"/>
  <c r="Q1609" i="5"/>
  <c r="U1609" i="5" s="1"/>
  <c r="AU1609" i="5"/>
  <c r="Q1865" i="5"/>
  <c r="U1865" i="5" s="1"/>
  <c r="AU1865" i="5"/>
  <c r="Q2121" i="5"/>
  <c r="U2121" i="5" s="1"/>
  <c r="AU2121" i="5"/>
  <c r="Q1410" i="5"/>
  <c r="U1410" i="5" s="1"/>
  <c r="AU1410" i="5"/>
  <c r="Q2132" i="5"/>
  <c r="U2132" i="5" s="1"/>
  <c r="AU2132" i="5"/>
  <c r="Q1640" i="5"/>
  <c r="U1640" i="5" s="1"/>
  <c r="AU1640" i="5"/>
  <c r="Q184" i="5"/>
  <c r="U184" i="5" s="1"/>
  <c r="AU184" i="5"/>
  <c r="Q440" i="5"/>
  <c r="U440" i="5" s="1"/>
  <c r="AU440" i="5"/>
  <c r="Q696" i="5"/>
  <c r="U696" i="5" s="1"/>
  <c r="AU696" i="5"/>
  <c r="Q953" i="5"/>
  <c r="U953" i="5" s="1"/>
  <c r="AU953" i="5"/>
  <c r="Q1466" i="5"/>
  <c r="U1466" i="5" s="1"/>
  <c r="AU1466" i="5"/>
  <c r="Q1722" i="5"/>
  <c r="U1722" i="5" s="1"/>
  <c r="AU1722" i="5"/>
  <c r="Q1978" i="5"/>
  <c r="U1978" i="5" s="1"/>
  <c r="AU1978" i="5"/>
  <c r="Q2234" i="5"/>
  <c r="U2234" i="5" s="1"/>
  <c r="AU2234" i="5"/>
  <c r="Q1339" i="5"/>
  <c r="U1339" i="5" s="1"/>
  <c r="AU1339" i="5"/>
  <c r="Q1755" i="5"/>
  <c r="U1755" i="5" s="1"/>
  <c r="AU1755" i="5"/>
  <c r="Q1842" i="5"/>
  <c r="U1842" i="5" s="1"/>
  <c r="AU1842" i="5"/>
  <c r="Q614" i="5"/>
  <c r="U614" i="5" s="1"/>
  <c r="AU614" i="5"/>
  <c r="Q505" i="5"/>
  <c r="U505" i="5" s="1"/>
  <c r="AU505" i="5"/>
  <c r="Q1034" i="5"/>
  <c r="U1034" i="5" s="1"/>
  <c r="AU1034" i="5"/>
  <c r="Q1675" i="5"/>
  <c r="U1675" i="5" s="1"/>
  <c r="AU1675" i="5"/>
  <c r="Q2219" i="5"/>
  <c r="U2219" i="5" s="1"/>
  <c r="AU2219" i="5"/>
  <c r="Q1015" i="5"/>
  <c r="U1015" i="5" s="1"/>
  <c r="AU1015" i="5"/>
  <c r="Q394" i="5"/>
  <c r="U394" i="5" s="1"/>
  <c r="AU394" i="5"/>
  <c r="Q907" i="5"/>
  <c r="U907" i="5" s="1"/>
  <c r="AU907" i="5"/>
  <c r="Q1163" i="5"/>
  <c r="U1163" i="5" s="1"/>
  <c r="AU1163" i="5"/>
  <c r="Q1420" i="5"/>
  <c r="U1420" i="5" s="1"/>
  <c r="AU1420" i="5"/>
  <c r="Q1676" i="5"/>
  <c r="U1676" i="5" s="1"/>
  <c r="AU1676" i="5"/>
  <c r="Q1932" i="5"/>
  <c r="U1932" i="5" s="1"/>
  <c r="AU1932" i="5"/>
  <c r="Q2188" i="5"/>
  <c r="U2188" i="5" s="1"/>
  <c r="AU2188" i="5"/>
  <c r="Q1998" i="5"/>
  <c r="U1998" i="5" s="1"/>
  <c r="AU1998" i="5"/>
  <c r="Q974" i="5"/>
  <c r="U974" i="5" s="1"/>
  <c r="AU974" i="5"/>
  <c r="Q1471" i="5"/>
  <c r="U1471" i="5" s="1"/>
  <c r="AU1471" i="5"/>
  <c r="Q1983" i="5"/>
  <c r="U1983" i="5" s="1"/>
  <c r="AU1983" i="5"/>
  <c r="Q82" i="5"/>
  <c r="U82" i="5" s="1"/>
  <c r="AU82" i="5"/>
  <c r="Q2038" i="5"/>
  <c r="U2038" i="5" s="1"/>
  <c r="AU2038" i="5"/>
  <c r="Q555" i="5"/>
  <c r="U555" i="5" s="1"/>
  <c r="AU555" i="5"/>
  <c r="Q811" i="5"/>
  <c r="U811" i="5" s="1"/>
  <c r="AU811" i="5"/>
  <c r="Q1068" i="5"/>
  <c r="U1068" i="5" s="1"/>
  <c r="AU1068" i="5"/>
  <c r="Q1325" i="5"/>
  <c r="U1325" i="5" s="1"/>
  <c r="AU1325" i="5"/>
  <c r="Q1581" i="5"/>
  <c r="U1581" i="5" s="1"/>
  <c r="AU1581" i="5"/>
  <c r="Q1837" i="5"/>
  <c r="U1837" i="5" s="1"/>
  <c r="AU1837" i="5"/>
  <c r="Q2093" i="5"/>
  <c r="U2093" i="5" s="1"/>
  <c r="AU2093" i="5"/>
  <c r="Q668" i="5"/>
  <c r="U668" i="5" s="1"/>
  <c r="AU668" i="5"/>
  <c r="Q1438" i="5"/>
  <c r="U1438" i="5" s="1"/>
  <c r="AU1438" i="5"/>
  <c r="Q1694" i="5"/>
  <c r="U1694" i="5" s="1"/>
  <c r="AU1694" i="5"/>
  <c r="Q1679" i="5"/>
  <c r="U1679" i="5" s="1"/>
  <c r="AU1679" i="5"/>
  <c r="Q945" i="5"/>
  <c r="U945" i="5" s="1"/>
  <c r="AU945" i="5"/>
  <c r="Q381" i="5"/>
  <c r="U381" i="5" s="1"/>
  <c r="AU381" i="5"/>
  <c r="Q432" i="5"/>
  <c r="U432" i="5" s="1"/>
  <c r="AU432" i="5"/>
  <c r="Q1266" i="5"/>
  <c r="U1266" i="5" s="1"/>
  <c r="AU1266" i="5"/>
  <c r="Q1155" i="5"/>
  <c r="U1155" i="5" s="1"/>
  <c r="AU1155" i="5"/>
  <c r="Q470" i="5"/>
  <c r="U470" i="5" s="1"/>
  <c r="AU470" i="5"/>
  <c r="Q647" i="5"/>
  <c r="U647" i="5" s="1"/>
  <c r="AU647" i="5"/>
  <c r="Q2022" i="5"/>
  <c r="U2022" i="5" s="1"/>
  <c r="AU2022" i="5"/>
  <c r="Q569" i="5"/>
  <c r="U569" i="5" s="1"/>
  <c r="AU569" i="5"/>
  <c r="Q1720" i="5"/>
  <c r="U1720" i="5" s="1"/>
  <c r="AU1720" i="5"/>
  <c r="Q1740" i="5"/>
  <c r="U1740" i="5" s="1"/>
  <c r="AU1740" i="5"/>
  <c r="Q1200" i="5"/>
  <c r="U1200" i="5" s="1"/>
  <c r="AU1200" i="5"/>
  <c r="Q989" i="5"/>
  <c r="U989" i="5" s="1"/>
  <c r="AU989" i="5"/>
  <c r="Q1295" i="5"/>
  <c r="U1295" i="5" s="1"/>
  <c r="AU1295" i="5"/>
  <c r="Q338" i="5"/>
  <c r="U338" i="5" s="1"/>
  <c r="AU338" i="5"/>
  <c r="Q189" i="5"/>
  <c r="U189" i="5" s="1"/>
  <c r="AU189" i="5"/>
  <c r="Q1522" i="5"/>
  <c r="U1522" i="5" s="1"/>
  <c r="AU1522" i="5"/>
  <c r="Q174" i="5"/>
  <c r="U174" i="5" s="1"/>
  <c r="AU174" i="5"/>
  <c r="Q1456" i="5"/>
  <c r="U1456" i="5" s="1"/>
  <c r="AU1456" i="5"/>
  <c r="Q2224" i="5"/>
  <c r="U2224" i="5" s="1"/>
  <c r="AU2224" i="5"/>
  <c r="Q304" i="5"/>
  <c r="U304" i="5" s="1"/>
  <c r="AU304" i="5"/>
  <c r="Q130" i="5"/>
  <c r="U130" i="5" s="1"/>
  <c r="AU130" i="5"/>
  <c r="Q449" i="5"/>
  <c r="U449" i="5" s="1"/>
  <c r="AU449" i="5"/>
  <c r="Q1219" i="5"/>
  <c r="U1219" i="5" s="1"/>
  <c r="AU1219" i="5"/>
  <c r="Q1990" i="5"/>
  <c r="U1990" i="5" s="1"/>
  <c r="AU1990" i="5"/>
  <c r="Q966" i="5"/>
  <c r="U966" i="5" s="1"/>
  <c r="AU966" i="5"/>
  <c r="Q2030" i="5"/>
  <c r="U2030" i="5" s="1"/>
  <c r="AU2030" i="5"/>
  <c r="Q194" i="5"/>
  <c r="U194" i="5" s="1"/>
  <c r="AU194" i="5"/>
  <c r="Q1369" i="5"/>
  <c r="U1369" i="5" s="1"/>
  <c r="AU1369" i="5"/>
  <c r="Q1625" i="5"/>
  <c r="U1625" i="5" s="1"/>
  <c r="AU1625" i="5"/>
  <c r="Q1881" i="5"/>
  <c r="U1881" i="5" s="1"/>
  <c r="AU1881" i="5"/>
  <c r="Q1490" i="5"/>
  <c r="U1490" i="5" s="1"/>
  <c r="AU1490" i="5"/>
  <c r="Q2276" i="5"/>
  <c r="U2276" i="5" s="1"/>
  <c r="AU2276" i="5"/>
  <c r="Q1784" i="5"/>
  <c r="U1784" i="5" s="1"/>
  <c r="AU1784" i="5"/>
  <c r="Q200" i="5"/>
  <c r="U200" i="5" s="1"/>
  <c r="AU200" i="5"/>
  <c r="Q712" i="5"/>
  <c r="U712" i="5" s="1"/>
  <c r="AU712" i="5"/>
  <c r="Q1226" i="5"/>
  <c r="U1226" i="5" s="1"/>
  <c r="AU1226" i="5"/>
  <c r="Q1994" i="5"/>
  <c r="U1994" i="5" s="1"/>
  <c r="AU1994" i="5"/>
  <c r="Q2250" i="5"/>
  <c r="U2250" i="5" s="1"/>
  <c r="AU2250" i="5"/>
  <c r="Q1355" i="5"/>
  <c r="U1355" i="5" s="1"/>
  <c r="AU1355" i="5"/>
  <c r="Q1787" i="5"/>
  <c r="U1787" i="5" s="1"/>
  <c r="AU1787" i="5"/>
  <c r="Q265" i="5"/>
  <c r="U265" i="5" s="1"/>
  <c r="AU265" i="5"/>
  <c r="Q521" i="5"/>
  <c r="U521" i="5" s="1"/>
  <c r="AU521" i="5"/>
  <c r="Q1707" i="5"/>
  <c r="U1707" i="5" s="1"/>
  <c r="AU1707" i="5"/>
  <c r="Q2251" i="5"/>
  <c r="U2251" i="5" s="1"/>
  <c r="AU2251" i="5"/>
  <c r="Q923" i="5"/>
  <c r="U923" i="5" s="1"/>
  <c r="AU923" i="5"/>
  <c r="Q1698" i="5"/>
  <c r="U1698" i="5" s="1"/>
  <c r="AU1698" i="5"/>
  <c r="Q1017" i="5"/>
  <c r="U1017" i="5" s="1"/>
  <c r="AU1017" i="5"/>
  <c r="Q57" i="5"/>
  <c r="U57" i="5" s="1"/>
  <c r="AU57" i="5"/>
  <c r="Q714" i="5"/>
  <c r="U714" i="5" s="1"/>
  <c r="AU714" i="5"/>
  <c r="Q1599" i="5"/>
  <c r="U1599" i="5" s="1"/>
  <c r="AU1599" i="5"/>
  <c r="Q363" i="5"/>
  <c r="U363" i="5" s="1"/>
  <c r="AU363" i="5"/>
  <c r="Q220" i="5"/>
  <c r="U220" i="5" s="1"/>
  <c r="AU220" i="5"/>
  <c r="Q1838" i="5"/>
  <c r="U1838" i="5" s="1"/>
  <c r="AU1838" i="5"/>
  <c r="Q630" i="5"/>
  <c r="U630" i="5" s="1"/>
  <c r="AU630" i="5"/>
  <c r="Q1656" i="5"/>
  <c r="U1656" i="5" s="1"/>
  <c r="AU1656" i="5"/>
  <c r="Q1444" i="5"/>
  <c r="U1444" i="5" s="1"/>
  <c r="AU1444" i="5"/>
  <c r="Q1199" i="5"/>
  <c r="U1199" i="5" s="1"/>
  <c r="AU1199" i="5"/>
  <c r="Q482" i="5"/>
  <c r="U482" i="5" s="1"/>
  <c r="AU482" i="5"/>
  <c r="Q705" i="5"/>
  <c r="U705" i="5" s="1"/>
  <c r="AU705" i="5"/>
  <c r="Q1991" i="5"/>
  <c r="U1991" i="5" s="1"/>
  <c r="AU1991" i="5"/>
  <c r="Q51" i="5"/>
  <c r="U51" i="5" s="1"/>
  <c r="AU51" i="5"/>
  <c r="Q103" i="5"/>
  <c r="U103" i="5" s="1"/>
  <c r="AU103" i="5"/>
  <c r="Q359" i="5"/>
  <c r="U359" i="5" s="1"/>
  <c r="AU359" i="5"/>
  <c r="Q615" i="5"/>
  <c r="U615" i="5" s="1"/>
  <c r="AU615" i="5"/>
  <c r="Q872" i="5"/>
  <c r="U872" i="5" s="1"/>
  <c r="AU872" i="5"/>
  <c r="Q1128" i="5"/>
  <c r="U1128" i="5" s="1"/>
  <c r="AU1128" i="5"/>
  <c r="Q1385" i="5"/>
  <c r="U1385" i="5" s="1"/>
  <c r="AU1385" i="5"/>
  <c r="Q1641" i="5"/>
  <c r="U1641" i="5" s="1"/>
  <c r="AU1641" i="5"/>
  <c r="Q1897" i="5"/>
  <c r="U1897" i="5" s="1"/>
  <c r="AU1897" i="5"/>
  <c r="Q2153" i="5"/>
  <c r="U2153" i="5" s="1"/>
  <c r="AU2153" i="5"/>
  <c r="Q1554" i="5"/>
  <c r="U1554" i="5" s="1"/>
  <c r="AU1554" i="5"/>
  <c r="Q20" i="5"/>
  <c r="U20" i="5" s="1"/>
  <c r="AU20" i="5"/>
  <c r="Q1702" i="5"/>
  <c r="U1702" i="5" s="1"/>
  <c r="AU1702" i="5"/>
  <c r="Q1928" i="5"/>
  <c r="U1928" i="5" s="1"/>
  <c r="AU1928" i="5"/>
  <c r="Q216" i="5"/>
  <c r="U216" i="5" s="1"/>
  <c r="AU216" i="5"/>
  <c r="Q472" i="5"/>
  <c r="U472" i="5" s="1"/>
  <c r="AU472" i="5"/>
  <c r="Q728" i="5"/>
  <c r="U728" i="5" s="1"/>
  <c r="AU728" i="5"/>
  <c r="Q985" i="5"/>
  <c r="U985" i="5" s="1"/>
  <c r="AU985" i="5"/>
  <c r="Q1242" i="5"/>
  <c r="U1242" i="5" s="1"/>
  <c r="AU1242" i="5"/>
  <c r="Q1498" i="5"/>
  <c r="U1498" i="5" s="1"/>
  <c r="AU1498" i="5"/>
  <c r="Q1754" i="5"/>
  <c r="U1754" i="5" s="1"/>
  <c r="AU1754" i="5"/>
  <c r="Q2010" i="5"/>
  <c r="U2010" i="5" s="1"/>
  <c r="AU2010" i="5"/>
  <c r="Q2266" i="5"/>
  <c r="U2266" i="5" s="1"/>
  <c r="AU2266" i="5"/>
  <c r="Q1371" i="5"/>
  <c r="U1371" i="5" s="1"/>
  <c r="AU1371" i="5"/>
  <c r="Q1819" i="5"/>
  <c r="U1819" i="5" s="1"/>
  <c r="AU1819" i="5"/>
  <c r="Q2299" i="5"/>
  <c r="U2299" i="5" s="1"/>
  <c r="AU2299" i="5"/>
  <c r="Q2002" i="5"/>
  <c r="U2002" i="5" s="1"/>
  <c r="AU2002" i="5"/>
  <c r="Q25" i="5"/>
  <c r="U25" i="5" s="1"/>
  <c r="AU25" i="5"/>
  <c r="Q281" i="5"/>
  <c r="U281" i="5" s="1"/>
  <c r="AU281" i="5"/>
  <c r="Q537" i="5"/>
  <c r="U537" i="5" s="1"/>
  <c r="AU537" i="5"/>
  <c r="Q793" i="5"/>
  <c r="U793" i="5" s="1"/>
  <c r="AU793" i="5"/>
  <c r="Q1082" i="5"/>
  <c r="U1082" i="5" s="1"/>
  <c r="AU1082" i="5"/>
  <c r="Q1739" i="5"/>
  <c r="U1739" i="5" s="1"/>
  <c r="AU1739" i="5"/>
  <c r="Q2283" i="5"/>
  <c r="U2283" i="5" s="1"/>
  <c r="AU2283" i="5"/>
  <c r="Q740" i="5"/>
  <c r="U740" i="5" s="1"/>
  <c r="AU740" i="5"/>
  <c r="Q1432" i="5"/>
  <c r="U1432" i="5" s="1"/>
  <c r="AU1432" i="5"/>
  <c r="Q170" i="5"/>
  <c r="U170" i="5" s="1"/>
  <c r="AU170" i="5"/>
  <c r="Q426" i="5"/>
  <c r="U426" i="5" s="1"/>
  <c r="AU426" i="5"/>
  <c r="Q682" i="5"/>
  <c r="U682" i="5" s="1"/>
  <c r="AU682" i="5"/>
  <c r="Q939" i="5"/>
  <c r="U939" i="5" s="1"/>
  <c r="AU939" i="5"/>
  <c r="Q1195" i="5"/>
  <c r="U1195" i="5" s="1"/>
  <c r="AU1195" i="5"/>
  <c r="Q1452" i="5"/>
  <c r="U1452" i="5" s="1"/>
  <c r="AU1452" i="5"/>
  <c r="Q1708" i="5"/>
  <c r="U1708" i="5" s="1"/>
  <c r="AU1708" i="5"/>
  <c r="Q1964" i="5"/>
  <c r="U1964" i="5" s="1"/>
  <c r="AU1964" i="5"/>
  <c r="Q2220" i="5"/>
  <c r="U2220" i="5" s="1"/>
  <c r="AU2220" i="5"/>
  <c r="Q2046" i="5"/>
  <c r="U2046" i="5" s="1"/>
  <c r="AU2046" i="5"/>
  <c r="Q1038" i="5"/>
  <c r="U1038" i="5" s="1"/>
  <c r="AU1038" i="5"/>
  <c r="Q1535" i="5"/>
  <c r="U1535" i="5" s="1"/>
  <c r="AU1535" i="5"/>
  <c r="Q2047" i="5"/>
  <c r="U2047" i="5" s="1"/>
  <c r="AU2047" i="5"/>
  <c r="Q1136" i="5"/>
  <c r="U1136" i="5" s="1"/>
  <c r="AU1136" i="5"/>
  <c r="Q1761" i="5"/>
  <c r="U1761" i="5" s="1"/>
  <c r="AU1761" i="5"/>
  <c r="Q1748" i="5"/>
  <c r="U1748" i="5" s="1"/>
  <c r="AU1748" i="5"/>
  <c r="Q75" i="5"/>
  <c r="U75" i="5" s="1"/>
  <c r="AU75" i="5"/>
  <c r="Q331" i="5"/>
  <c r="U331" i="5" s="1"/>
  <c r="AU331" i="5"/>
  <c r="Q587" i="5"/>
  <c r="U587" i="5" s="1"/>
  <c r="AU587" i="5"/>
  <c r="Q844" i="5"/>
  <c r="U844" i="5" s="1"/>
  <c r="AU844" i="5"/>
  <c r="Q1100" i="5"/>
  <c r="U1100" i="5" s="1"/>
  <c r="AU1100" i="5"/>
  <c r="Q1357" i="5"/>
  <c r="U1357" i="5" s="1"/>
  <c r="AU1357" i="5"/>
  <c r="Q1613" i="5"/>
  <c r="U1613" i="5" s="1"/>
  <c r="AU1613" i="5"/>
  <c r="Q1869" i="5"/>
  <c r="U1869" i="5" s="1"/>
  <c r="AU1869" i="5"/>
  <c r="Q2125" i="5"/>
  <c r="U2125" i="5" s="1"/>
  <c r="AU2125" i="5"/>
  <c r="Q188" i="5"/>
  <c r="U188" i="5" s="1"/>
  <c r="AU188" i="5"/>
  <c r="Q444" i="5"/>
  <c r="U444" i="5" s="1"/>
  <c r="AU444" i="5"/>
  <c r="Q700" i="5"/>
  <c r="U700" i="5" s="1"/>
  <c r="AU700" i="5"/>
  <c r="Q957" i="5"/>
  <c r="U957" i="5" s="1"/>
  <c r="AU957" i="5"/>
  <c r="Q1214" i="5"/>
  <c r="U1214" i="5" s="1"/>
  <c r="AU1214" i="5"/>
  <c r="Q1470" i="5"/>
  <c r="U1470" i="5" s="1"/>
  <c r="AU1470" i="5"/>
  <c r="Q1774" i="5"/>
  <c r="U1774" i="5" s="1"/>
  <c r="AU1774" i="5"/>
  <c r="Q2270" i="5"/>
  <c r="U2270" i="5" s="1"/>
  <c r="AU2270" i="5"/>
  <c r="Q1231" i="5"/>
  <c r="U1231" i="5" s="1"/>
  <c r="AU1231" i="5"/>
  <c r="Q1743" i="5"/>
  <c r="U1743" i="5" s="1"/>
  <c r="AU1743" i="5"/>
  <c r="Q2255" i="5"/>
  <c r="U2255" i="5" s="1"/>
  <c r="AU2255" i="5"/>
  <c r="Q1361" i="5"/>
  <c r="U1361" i="5" s="1"/>
  <c r="AU1361" i="5"/>
  <c r="Q1969" i="5"/>
  <c r="U1969" i="5" s="1"/>
  <c r="AU1969" i="5"/>
  <c r="Q262" i="5"/>
  <c r="U262" i="5" s="1"/>
  <c r="AU262" i="5"/>
  <c r="Q76" i="5"/>
  <c r="U76" i="5" s="1"/>
  <c r="AU76" i="5"/>
  <c r="Q1169" i="5"/>
  <c r="U1169" i="5" s="1"/>
  <c r="AU1169" i="5"/>
  <c r="Q98" i="5"/>
  <c r="U98" i="5" s="1"/>
  <c r="AU98" i="5"/>
  <c r="Q1796" i="5"/>
  <c r="U1796" i="5" s="1"/>
  <c r="AU1796" i="5"/>
  <c r="Q1125" i="5"/>
  <c r="U1125" i="5" s="1"/>
  <c r="AU1125" i="5"/>
  <c r="Q1320" i="5"/>
  <c r="U1320" i="5" s="1"/>
  <c r="AU1320" i="5"/>
  <c r="Q157" i="5"/>
  <c r="U157" i="5" s="1"/>
  <c r="AU157" i="5"/>
  <c r="Q413" i="5"/>
  <c r="U413" i="5" s="1"/>
  <c r="AU413" i="5"/>
  <c r="Q669" i="5"/>
  <c r="U669" i="5" s="1"/>
  <c r="AU669" i="5"/>
  <c r="Q528" i="5"/>
  <c r="U528" i="5" s="1"/>
  <c r="AU528" i="5"/>
  <c r="Q1394" i="5"/>
  <c r="U1394" i="5" s="1"/>
  <c r="AU1394" i="5"/>
  <c r="Q258" i="5"/>
  <c r="U258" i="5" s="1"/>
  <c r="AU258" i="5"/>
  <c r="Q1316" i="5"/>
  <c r="U1316" i="5" s="1"/>
  <c r="AU1316" i="5"/>
  <c r="Q853" i="5"/>
  <c r="U853" i="5" s="1"/>
  <c r="AU853" i="5"/>
  <c r="Q823" i="5"/>
  <c r="U823" i="5" s="1"/>
  <c r="AU823" i="5"/>
  <c r="Q142" i="5"/>
  <c r="U142" i="5" s="1"/>
  <c r="AU142" i="5"/>
  <c r="Q398" i="5"/>
  <c r="U398" i="5" s="1"/>
  <c r="AU398" i="5"/>
  <c r="Q654" i="5"/>
  <c r="U654" i="5" s="1"/>
  <c r="AU654" i="5"/>
  <c r="Q911" i="5"/>
  <c r="U911" i="5" s="1"/>
  <c r="AU911" i="5"/>
  <c r="Q1167" i="5"/>
  <c r="U1167" i="5" s="1"/>
  <c r="AU1167" i="5"/>
  <c r="Q1424" i="5"/>
  <c r="U1424" i="5" s="1"/>
  <c r="AU1424" i="5"/>
  <c r="Q1680" i="5"/>
  <c r="U1680" i="5" s="1"/>
  <c r="AU1680" i="5"/>
  <c r="Q1936" i="5"/>
  <c r="U1936" i="5" s="1"/>
  <c r="AU1936" i="5"/>
  <c r="Q2192" i="5"/>
  <c r="U2192" i="5" s="1"/>
  <c r="AU2192" i="5"/>
  <c r="Q159" i="5"/>
  <c r="U159" i="5" s="1"/>
  <c r="AU159" i="5"/>
  <c r="Q415" i="5"/>
  <c r="U415" i="5" s="1"/>
  <c r="AU415" i="5"/>
  <c r="Q687" i="5"/>
  <c r="U687" i="5" s="1"/>
  <c r="AU687" i="5"/>
  <c r="Q1617" i="5"/>
  <c r="U1617" i="5" s="1"/>
  <c r="AU1617" i="5"/>
  <c r="Q224" i="5"/>
  <c r="U224" i="5" s="1"/>
  <c r="AU224" i="5"/>
  <c r="Q977" i="5"/>
  <c r="U977" i="5" s="1"/>
  <c r="AU977" i="5"/>
  <c r="Q322" i="5"/>
  <c r="U322" i="5" s="1"/>
  <c r="AU322" i="5"/>
  <c r="Q1476" i="5"/>
  <c r="U1476" i="5" s="1"/>
  <c r="AU1476" i="5"/>
  <c r="Q1798" i="5"/>
  <c r="U1798" i="5" s="1"/>
  <c r="AU1798" i="5"/>
  <c r="Q1009" i="5"/>
  <c r="U1009" i="5" s="1"/>
  <c r="AU1009" i="5"/>
  <c r="Q1075" i="5"/>
  <c r="U1075" i="5" s="1"/>
  <c r="AU1075" i="5"/>
  <c r="Q820" i="5"/>
  <c r="U820" i="5" s="1"/>
  <c r="AU820" i="5"/>
  <c r="Q1336" i="5"/>
  <c r="U1336" i="5" s="1"/>
  <c r="AU1336" i="5"/>
  <c r="Q161" i="5"/>
  <c r="U161" i="5" s="1"/>
  <c r="AU161" i="5"/>
  <c r="Q417" i="5"/>
  <c r="U417" i="5" s="1"/>
  <c r="AU417" i="5"/>
  <c r="Q673" i="5"/>
  <c r="U673" i="5" s="1"/>
  <c r="AU673" i="5"/>
  <c r="Q930" i="5"/>
  <c r="U930" i="5" s="1"/>
  <c r="AU930" i="5"/>
  <c r="Q1186" i="5"/>
  <c r="U1186" i="5" s="1"/>
  <c r="AU1186" i="5"/>
  <c r="Q1443" i="5"/>
  <c r="U1443" i="5" s="1"/>
  <c r="AU1443" i="5"/>
  <c r="Q1699" i="5"/>
  <c r="U1699" i="5" s="1"/>
  <c r="AU1699" i="5"/>
  <c r="Q1955" i="5"/>
  <c r="U1955" i="5" s="1"/>
  <c r="AU1955" i="5"/>
  <c r="Q2211" i="5"/>
  <c r="U2211" i="5" s="1"/>
  <c r="AU2211" i="5"/>
  <c r="Q1750" i="5"/>
  <c r="U1750" i="5" s="1"/>
  <c r="AU1750" i="5"/>
  <c r="Q147" i="5"/>
  <c r="U147" i="5" s="1"/>
  <c r="AU147" i="5"/>
  <c r="Q403" i="5"/>
  <c r="U403" i="5" s="1"/>
  <c r="AU403" i="5"/>
  <c r="Q659" i="5"/>
  <c r="U659" i="5" s="1"/>
  <c r="AU659" i="5"/>
  <c r="Q916" i="5"/>
  <c r="U916" i="5" s="1"/>
  <c r="AU916" i="5"/>
  <c r="Q1172" i="5"/>
  <c r="U1172" i="5" s="1"/>
  <c r="AU1172" i="5"/>
  <c r="Q1429" i="5"/>
  <c r="U1429" i="5" s="1"/>
  <c r="AU1429" i="5"/>
  <c r="Q1685" i="5"/>
  <c r="U1685" i="5" s="1"/>
  <c r="AU1685" i="5"/>
  <c r="Q1941" i="5"/>
  <c r="U1941" i="5" s="1"/>
  <c r="AU1941" i="5"/>
  <c r="Q2197" i="5"/>
  <c r="U2197" i="5" s="1"/>
  <c r="AU2197" i="5"/>
  <c r="Q484" i="5"/>
  <c r="U484" i="5" s="1"/>
  <c r="AU484" i="5"/>
  <c r="Q855" i="5"/>
  <c r="U855" i="5" s="1"/>
  <c r="AU855" i="5"/>
  <c r="Q1400" i="5"/>
  <c r="U1400" i="5" s="1"/>
  <c r="AU1400" i="5"/>
  <c r="Q165" i="5"/>
  <c r="U165" i="5" s="1"/>
  <c r="AU165" i="5"/>
  <c r="Q421" i="5"/>
  <c r="U421" i="5" s="1"/>
  <c r="AU421" i="5"/>
  <c r="Q677" i="5"/>
  <c r="U677" i="5" s="1"/>
  <c r="AU677" i="5"/>
  <c r="Q934" i="5"/>
  <c r="U934" i="5" s="1"/>
  <c r="AU934" i="5"/>
  <c r="Q1447" i="5"/>
  <c r="U1447" i="5" s="1"/>
  <c r="AU1447" i="5"/>
  <c r="Q1703" i="5"/>
  <c r="U1703" i="5" s="1"/>
  <c r="AU1703" i="5"/>
  <c r="Q1959" i="5"/>
  <c r="U1959" i="5" s="1"/>
  <c r="AU1959" i="5"/>
  <c r="Q2215" i="5"/>
  <c r="U2215" i="5" s="1"/>
  <c r="AU2215" i="5"/>
  <c r="Q391" i="5"/>
  <c r="U391" i="5" s="1"/>
  <c r="AU391" i="5"/>
  <c r="Q324" i="5"/>
  <c r="U324" i="5" s="1"/>
  <c r="AU324" i="5"/>
  <c r="Q2184" i="5"/>
  <c r="U2184" i="5" s="1"/>
  <c r="AU2184" i="5"/>
  <c r="Q1530" i="5"/>
  <c r="U1530" i="5" s="1"/>
  <c r="AU1530" i="5"/>
  <c r="Q313" i="5"/>
  <c r="U313" i="5" s="1"/>
  <c r="AU313" i="5"/>
  <c r="Q202" i="5"/>
  <c r="U202" i="5" s="1"/>
  <c r="AU202" i="5"/>
  <c r="Q2252" i="5"/>
  <c r="U2252" i="5" s="1"/>
  <c r="AU2252" i="5"/>
  <c r="Q1857" i="5"/>
  <c r="U1857" i="5" s="1"/>
  <c r="AU1857" i="5"/>
  <c r="Q1132" i="5"/>
  <c r="U1132" i="5" s="1"/>
  <c r="AU1132" i="5"/>
  <c r="Q476" i="5"/>
  <c r="U476" i="5" s="1"/>
  <c r="AU476" i="5"/>
  <c r="Q781" i="5"/>
  <c r="U781" i="5" s="1"/>
  <c r="AU781" i="5"/>
  <c r="Q2049" i="5"/>
  <c r="U2049" i="5" s="1"/>
  <c r="AU2049" i="5"/>
  <c r="Q1366" i="5"/>
  <c r="U1366" i="5" s="1"/>
  <c r="AU1366" i="5"/>
  <c r="Q624" i="5"/>
  <c r="U624" i="5" s="1"/>
  <c r="AU624" i="5"/>
  <c r="Q430" i="5"/>
  <c r="U430" i="5" s="1"/>
  <c r="AU430" i="5"/>
  <c r="Q191" i="5"/>
  <c r="U191" i="5" s="1"/>
  <c r="AU191" i="5"/>
  <c r="Q1652" i="5"/>
  <c r="U1652" i="5" s="1"/>
  <c r="AU1652" i="5"/>
  <c r="Q962" i="5"/>
  <c r="U962" i="5" s="1"/>
  <c r="AU962" i="5"/>
  <c r="Q1987" i="5"/>
  <c r="U1987" i="5" s="1"/>
  <c r="AU1987" i="5"/>
  <c r="Q179" i="5"/>
  <c r="U179" i="5" s="1"/>
  <c r="AU179" i="5"/>
  <c r="Q691" i="5"/>
  <c r="U691" i="5" s="1"/>
  <c r="AU691" i="5"/>
  <c r="Q1204" i="5"/>
  <c r="U1204" i="5" s="1"/>
  <c r="AU1204" i="5"/>
  <c r="Q1717" i="5"/>
  <c r="U1717" i="5" s="1"/>
  <c r="AU1717" i="5"/>
  <c r="Q1973" i="5"/>
  <c r="U1973" i="5" s="1"/>
  <c r="AU1973" i="5"/>
  <c r="Q2229" i="5"/>
  <c r="U2229" i="5" s="1"/>
  <c r="AU2229" i="5"/>
  <c r="Q676" i="5"/>
  <c r="U676" i="5" s="1"/>
  <c r="AU676" i="5"/>
  <c r="Q1811" i="5"/>
  <c r="U1811" i="5" s="1"/>
  <c r="AU1811" i="5"/>
  <c r="Q688" i="5"/>
  <c r="U688" i="5" s="1"/>
  <c r="AU688" i="5"/>
  <c r="Q1133" i="5"/>
  <c r="U1133" i="5" s="1"/>
  <c r="AU1133" i="5"/>
  <c r="Q3" i="5"/>
  <c r="U3" i="5" s="1"/>
  <c r="AU3" i="5"/>
  <c r="Q119" i="5"/>
  <c r="U119" i="5" s="1"/>
  <c r="AU119" i="5"/>
  <c r="Q375" i="5"/>
  <c r="U375" i="5" s="1"/>
  <c r="AU375" i="5"/>
  <c r="Q631" i="5"/>
  <c r="U631" i="5" s="1"/>
  <c r="AU631" i="5"/>
  <c r="Q888" i="5"/>
  <c r="U888" i="5" s="1"/>
  <c r="AU888" i="5"/>
  <c r="Q1144" i="5"/>
  <c r="U1144" i="5" s="1"/>
  <c r="AU1144" i="5"/>
  <c r="Q1401" i="5"/>
  <c r="U1401" i="5" s="1"/>
  <c r="AU1401" i="5"/>
  <c r="Q1657" i="5"/>
  <c r="U1657" i="5" s="1"/>
  <c r="AU1657" i="5"/>
  <c r="Q1913" i="5"/>
  <c r="U1913" i="5" s="1"/>
  <c r="AU1913" i="5"/>
  <c r="Q2169" i="5"/>
  <c r="U2169" i="5" s="1"/>
  <c r="AU2169" i="5"/>
  <c r="Q1618" i="5"/>
  <c r="U1618" i="5" s="1"/>
  <c r="AU1618" i="5"/>
  <c r="Q244" i="5"/>
  <c r="U244" i="5" s="1"/>
  <c r="AU244" i="5"/>
  <c r="Q1878" i="5"/>
  <c r="U1878" i="5" s="1"/>
  <c r="AU1878" i="5"/>
  <c r="Q2056" i="5"/>
  <c r="U2056" i="5" s="1"/>
  <c r="AU2056" i="5"/>
  <c r="Q232" i="5"/>
  <c r="U232" i="5" s="1"/>
  <c r="AU232" i="5"/>
  <c r="Q488" i="5"/>
  <c r="U488" i="5" s="1"/>
  <c r="AU488" i="5"/>
  <c r="Q744" i="5"/>
  <c r="U744" i="5" s="1"/>
  <c r="AU744" i="5"/>
  <c r="Q1001" i="5"/>
  <c r="U1001" i="5" s="1"/>
  <c r="AU1001" i="5"/>
  <c r="Q1258" i="5"/>
  <c r="U1258" i="5" s="1"/>
  <c r="AU1258" i="5"/>
  <c r="Q1514" i="5"/>
  <c r="U1514" i="5" s="1"/>
  <c r="AU1514" i="5"/>
  <c r="Q1770" i="5"/>
  <c r="U1770" i="5" s="1"/>
  <c r="AU1770" i="5"/>
  <c r="Q2026" i="5"/>
  <c r="U2026" i="5" s="1"/>
  <c r="AU2026" i="5"/>
  <c r="Q2282" i="5"/>
  <c r="U2282" i="5" s="1"/>
  <c r="AU2282" i="5"/>
  <c r="Q1387" i="5"/>
  <c r="U1387" i="5" s="1"/>
  <c r="AU1387" i="5"/>
  <c r="Q1851" i="5"/>
  <c r="U1851" i="5" s="1"/>
  <c r="AU1851" i="5"/>
  <c r="Q208" i="5"/>
  <c r="U208" i="5" s="1"/>
  <c r="AU208" i="5"/>
  <c r="Q2082" i="5"/>
  <c r="U2082" i="5" s="1"/>
  <c r="AU2082" i="5"/>
  <c r="Q297" i="5"/>
  <c r="U297" i="5" s="1"/>
  <c r="AU297" i="5"/>
  <c r="Q553" i="5"/>
  <c r="U553" i="5" s="1"/>
  <c r="AU553" i="5"/>
  <c r="Q809" i="5"/>
  <c r="U809" i="5" s="1"/>
  <c r="AU809" i="5"/>
  <c r="Q1130" i="5"/>
  <c r="U1130" i="5" s="1"/>
  <c r="AU1130" i="5"/>
  <c r="Q1771" i="5"/>
  <c r="U1771" i="5" s="1"/>
  <c r="AU1771" i="5"/>
  <c r="Q128" i="5"/>
  <c r="U128" i="5" s="1"/>
  <c r="AU128" i="5"/>
  <c r="Q997" i="5"/>
  <c r="U997" i="5" s="1"/>
  <c r="AU997" i="5"/>
  <c r="Q1592" i="5"/>
  <c r="U1592" i="5" s="1"/>
  <c r="AU1592" i="5"/>
  <c r="Q186" i="5"/>
  <c r="U186" i="5" s="1"/>
  <c r="AU186" i="5"/>
  <c r="Q442" i="5"/>
  <c r="U442" i="5" s="1"/>
  <c r="AU442" i="5"/>
  <c r="Q698" i="5"/>
  <c r="U698" i="5" s="1"/>
  <c r="AU698" i="5"/>
  <c r="Q955" i="5"/>
  <c r="U955" i="5" s="1"/>
  <c r="AU955" i="5"/>
  <c r="Q1211" i="5"/>
  <c r="U1211" i="5" s="1"/>
  <c r="AU1211" i="5"/>
  <c r="Q1468" i="5"/>
  <c r="U1468" i="5" s="1"/>
  <c r="AU1468" i="5"/>
  <c r="Q1724" i="5"/>
  <c r="U1724" i="5" s="1"/>
  <c r="AU1724" i="5"/>
  <c r="Q1980" i="5"/>
  <c r="U1980" i="5" s="1"/>
  <c r="AU1980" i="5"/>
  <c r="Q2236" i="5"/>
  <c r="U2236" i="5" s="1"/>
  <c r="AU2236" i="5"/>
  <c r="Q2078" i="5"/>
  <c r="U2078" i="5" s="1"/>
  <c r="AU2078" i="5"/>
  <c r="Q1070" i="5"/>
  <c r="U1070" i="5" s="1"/>
  <c r="AU1070" i="5"/>
  <c r="Q1567" i="5"/>
  <c r="U1567" i="5" s="1"/>
  <c r="AU1567" i="5"/>
  <c r="Q2079" i="5"/>
  <c r="U2079" i="5" s="1"/>
  <c r="AU2079" i="5"/>
  <c r="Q1168" i="5"/>
  <c r="U1168" i="5" s="1"/>
  <c r="AU1168" i="5"/>
  <c r="Q1809" i="5"/>
  <c r="U1809" i="5" s="1"/>
  <c r="AU1809" i="5"/>
  <c r="Q1972" i="5"/>
  <c r="U1972" i="5" s="1"/>
  <c r="AU1972" i="5"/>
  <c r="Q182" i="5"/>
  <c r="U182" i="5" s="1"/>
  <c r="AU182" i="5"/>
  <c r="Q91" i="5"/>
  <c r="U91" i="5" s="1"/>
  <c r="AU91" i="5"/>
  <c r="Q347" i="5"/>
  <c r="U347" i="5" s="1"/>
  <c r="AU347" i="5"/>
  <c r="Q603" i="5"/>
  <c r="U603" i="5" s="1"/>
  <c r="AU603" i="5"/>
  <c r="Q860" i="5"/>
  <c r="U860" i="5" s="1"/>
  <c r="AU860" i="5"/>
  <c r="Q1116" i="5"/>
  <c r="U1116" i="5" s="1"/>
  <c r="AU1116" i="5"/>
  <c r="Q1373" i="5"/>
  <c r="U1373" i="5" s="1"/>
  <c r="AU1373" i="5"/>
  <c r="Q1629" i="5"/>
  <c r="U1629" i="5" s="1"/>
  <c r="AU1629" i="5"/>
  <c r="Q1885" i="5"/>
  <c r="U1885" i="5" s="1"/>
  <c r="AU1885" i="5"/>
  <c r="Q2141" i="5"/>
  <c r="U2141" i="5" s="1"/>
  <c r="AU2141" i="5"/>
  <c r="Q204" i="5"/>
  <c r="U204" i="5" s="1"/>
  <c r="AU204" i="5"/>
  <c r="Q460" i="5"/>
  <c r="U460" i="5" s="1"/>
  <c r="AU460" i="5"/>
  <c r="Q716" i="5"/>
  <c r="U716" i="5" s="1"/>
  <c r="AU716" i="5"/>
  <c r="Q973" i="5"/>
  <c r="U973" i="5" s="1"/>
  <c r="AU973" i="5"/>
  <c r="Q1230" i="5"/>
  <c r="U1230" i="5" s="1"/>
  <c r="AU1230" i="5"/>
  <c r="Q1486" i="5"/>
  <c r="U1486" i="5" s="1"/>
  <c r="AU1486" i="5"/>
  <c r="Q1806" i="5"/>
  <c r="U1806" i="5" s="1"/>
  <c r="AU1806" i="5"/>
  <c r="Q765" i="5"/>
  <c r="U765" i="5" s="1"/>
  <c r="AU765" i="5"/>
  <c r="Q1263" i="5"/>
  <c r="U1263" i="5" s="1"/>
  <c r="AU1263" i="5"/>
  <c r="Q1775" i="5"/>
  <c r="U1775" i="5" s="1"/>
  <c r="AU1775" i="5"/>
  <c r="Q2287" i="5"/>
  <c r="U2287" i="5" s="1"/>
  <c r="AU2287" i="5"/>
  <c r="Q1393" i="5"/>
  <c r="U1393" i="5" s="1"/>
  <c r="AU1393" i="5"/>
  <c r="Q2001" i="5"/>
  <c r="U2001" i="5" s="1"/>
  <c r="AU2001" i="5"/>
  <c r="Q454" i="5"/>
  <c r="U454" i="5" s="1"/>
  <c r="AU454" i="5"/>
  <c r="Q92" i="5"/>
  <c r="U92" i="5" s="1"/>
  <c r="AU92" i="5"/>
  <c r="Q1234" i="5"/>
  <c r="U1234" i="5" s="1"/>
  <c r="AU1234" i="5"/>
  <c r="Q226" i="5"/>
  <c r="U226" i="5" s="1"/>
  <c r="AU226" i="5"/>
  <c r="Q1924" i="5"/>
  <c r="U1924" i="5" s="1"/>
  <c r="AU1924" i="5"/>
  <c r="Q1238" i="5"/>
  <c r="U1238" i="5" s="1"/>
  <c r="AU1238" i="5"/>
  <c r="Q1464" i="5"/>
  <c r="U1464" i="5" s="1"/>
  <c r="AU1464" i="5"/>
  <c r="Q173" i="5"/>
  <c r="U173" i="5" s="1"/>
  <c r="AU173" i="5"/>
  <c r="Q429" i="5"/>
  <c r="U429" i="5" s="1"/>
  <c r="AU429" i="5"/>
  <c r="Q685" i="5"/>
  <c r="U685" i="5" s="1"/>
  <c r="AU685" i="5"/>
  <c r="Q576" i="5"/>
  <c r="U576" i="5" s="1"/>
  <c r="AU576" i="5"/>
  <c r="Q1442" i="5"/>
  <c r="U1442" i="5" s="1"/>
  <c r="AU1442" i="5"/>
  <c r="Q306" i="5"/>
  <c r="U306" i="5" s="1"/>
  <c r="AU306" i="5"/>
  <c r="Q1364" i="5"/>
  <c r="U1364" i="5" s="1"/>
  <c r="AU1364" i="5"/>
  <c r="Q949" i="5"/>
  <c r="U949" i="5" s="1"/>
  <c r="AU949" i="5"/>
  <c r="Q999" i="5"/>
  <c r="U999" i="5" s="1"/>
  <c r="AU999" i="5"/>
  <c r="Q158" i="5"/>
  <c r="U158" i="5" s="1"/>
  <c r="AU158" i="5"/>
  <c r="Q414" i="5"/>
  <c r="U414" i="5" s="1"/>
  <c r="AU414" i="5"/>
  <c r="Q670" i="5"/>
  <c r="U670" i="5" s="1"/>
  <c r="AU670" i="5"/>
  <c r="Q927" i="5"/>
  <c r="U927" i="5" s="1"/>
  <c r="AU927" i="5"/>
  <c r="Q1183" i="5"/>
  <c r="U1183" i="5" s="1"/>
  <c r="AU1183" i="5"/>
  <c r="Q1440" i="5"/>
  <c r="U1440" i="5" s="1"/>
  <c r="AU1440" i="5"/>
  <c r="Q1696" i="5"/>
  <c r="U1696" i="5" s="1"/>
  <c r="AU1696" i="5"/>
  <c r="Q1952" i="5"/>
  <c r="U1952" i="5" s="1"/>
  <c r="AU1952" i="5"/>
  <c r="Q2208" i="5"/>
  <c r="U2208" i="5" s="1"/>
  <c r="AU2208" i="5"/>
  <c r="Q175" i="5"/>
  <c r="U175" i="5" s="1"/>
  <c r="AU175" i="5"/>
  <c r="Q431" i="5"/>
  <c r="U431" i="5" s="1"/>
  <c r="AU431" i="5"/>
  <c r="Q703" i="5"/>
  <c r="U703" i="5" s="1"/>
  <c r="AU703" i="5"/>
  <c r="Q1729" i="5"/>
  <c r="U1729" i="5" s="1"/>
  <c r="AU1729" i="5"/>
  <c r="Q256" i="5"/>
  <c r="U256" i="5" s="1"/>
  <c r="AU256" i="5"/>
  <c r="Q1073" i="5"/>
  <c r="U1073" i="5" s="1"/>
  <c r="AU1073" i="5"/>
  <c r="Q1556" i="5"/>
  <c r="U1556" i="5" s="1"/>
  <c r="AU1556" i="5"/>
  <c r="Q1942" i="5"/>
  <c r="U1942" i="5" s="1"/>
  <c r="AU1942" i="5"/>
  <c r="Q34" i="5"/>
  <c r="U34" i="5" s="1"/>
  <c r="AU34" i="5"/>
  <c r="Q1171" i="5"/>
  <c r="U1171" i="5" s="1"/>
  <c r="AU1171" i="5"/>
  <c r="Q1013" i="5"/>
  <c r="U1013" i="5" s="1"/>
  <c r="AU1013" i="5"/>
  <c r="Q1512" i="5"/>
  <c r="U1512" i="5" s="1"/>
  <c r="AU1512" i="5"/>
  <c r="Q177" i="5"/>
  <c r="U177" i="5" s="1"/>
  <c r="AU177" i="5"/>
  <c r="Q433" i="5"/>
  <c r="U433" i="5" s="1"/>
  <c r="AU433" i="5"/>
  <c r="Q689" i="5"/>
  <c r="U689" i="5" s="1"/>
  <c r="AU689" i="5"/>
  <c r="Q946" i="5"/>
  <c r="U946" i="5" s="1"/>
  <c r="AU946" i="5"/>
  <c r="Q1202" i="5"/>
  <c r="U1202" i="5" s="1"/>
  <c r="AU1202" i="5"/>
  <c r="Q1459" i="5"/>
  <c r="U1459" i="5" s="1"/>
  <c r="AU1459" i="5"/>
  <c r="Q1715" i="5"/>
  <c r="U1715" i="5" s="1"/>
  <c r="AU1715" i="5"/>
  <c r="Q2227" i="5"/>
  <c r="U2227" i="5" s="1"/>
  <c r="AU2227" i="5"/>
  <c r="Q1894" i="5"/>
  <c r="U1894" i="5" s="1"/>
  <c r="AU1894" i="5"/>
  <c r="Q163" i="5"/>
  <c r="U163" i="5" s="1"/>
  <c r="AU163" i="5"/>
  <c r="Q419" i="5"/>
  <c r="U419" i="5" s="1"/>
  <c r="AU419" i="5"/>
  <c r="Q932" i="5"/>
  <c r="U932" i="5" s="1"/>
  <c r="AU932" i="5"/>
  <c r="Q1188" i="5"/>
  <c r="U1188" i="5" s="1"/>
  <c r="AU1188" i="5"/>
  <c r="Q1701" i="5"/>
  <c r="U1701" i="5" s="1"/>
  <c r="AU1701" i="5"/>
  <c r="Q1957" i="5"/>
  <c r="U1957" i="5" s="1"/>
  <c r="AU1957" i="5"/>
  <c r="Q2213" i="5"/>
  <c r="U2213" i="5" s="1"/>
  <c r="AU2213" i="5"/>
  <c r="Q1079" i="5"/>
  <c r="U1079" i="5" s="1"/>
  <c r="AU1079" i="5"/>
  <c r="Q181" i="5"/>
  <c r="U181" i="5" s="1"/>
  <c r="AU181" i="5"/>
  <c r="Q950" i="5"/>
  <c r="U950" i="5" s="1"/>
  <c r="AU950" i="5"/>
  <c r="Q1206" i="5"/>
  <c r="U1206" i="5" s="1"/>
  <c r="AU1206" i="5"/>
  <c r="Q1463" i="5"/>
  <c r="U1463" i="5" s="1"/>
  <c r="AU1463" i="5"/>
  <c r="Q1719" i="5"/>
  <c r="U1719" i="5" s="1"/>
  <c r="AU1719" i="5"/>
  <c r="Q2231" i="5"/>
  <c r="U2231" i="5" s="1"/>
  <c r="AU2231" i="5"/>
  <c r="Q4" i="5"/>
  <c r="U4" i="5" s="1"/>
  <c r="H18" i="21" s="1"/>
  <c r="B4" i="8"/>
  <c r="B7" i="8"/>
  <c r="B6" i="8"/>
  <c r="B3" i="10"/>
  <c r="B5" i="8"/>
  <c r="D6" i="8" a="1"/>
  <c r="D6" i="8" s="1"/>
  <c r="D7" i="8" a="1"/>
  <c r="D7" i="8" s="1"/>
  <c r="D5" i="10" a="1"/>
  <c r="D5" i="10" s="1"/>
  <c r="B4" i="10"/>
  <c r="B5" i="10"/>
  <c r="D6" i="10" a="1"/>
  <c r="D6" i="10" s="1"/>
  <c r="B6" i="10"/>
  <c r="V8" i="21"/>
  <c r="Z6" i="21"/>
  <c r="Y6" i="21"/>
  <c r="AA6" i="21" s="1"/>
  <c r="Z7" i="21"/>
  <c r="Y7" i="21"/>
  <c r="AA7" i="21" s="1"/>
  <c r="L8" i="21"/>
  <c r="M4" i="21" s="1"/>
  <c r="P6" i="21"/>
  <c r="O6" i="21"/>
  <c r="Q6" i="21" s="1"/>
  <c r="P7" i="21"/>
  <c r="O7" i="21"/>
  <c r="Q7" i="21" s="1"/>
  <c r="D7" i="21" a="1"/>
  <c r="D7" i="21" s="1"/>
  <c r="D6" i="21" a="1"/>
  <c r="D6" i="21" s="1"/>
  <c r="B6" i="21"/>
  <c r="B5" i="21"/>
  <c r="B4" i="21"/>
  <c r="B7" i="21"/>
  <c r="J2313" i="9"/>
  <c r="P6" i="8"/>
  <c r="P7" i="8"/>
  <c r="L8" i="8"/>
  <c r="L2323" i="9"/>
  <c r="K2324" i="9"/>
  <c r="M2323" i="9"/>
  <c r="O2323" i="9" s="1"/>
  <c r="M2318" i="9"/>
  <c r="O2318" i="9" s="1"/>
  <c r="J2324" i="9"/>
  <c r="N2318" i="9"/>
  <c r="P2412" i="1"/>
  <c r="P2413" i="1"/>
  <c r="P2414" i="1"/>
  <c r="J2414" i="1"/>
  <c r="J2413" i="1"/>
  <c r="J2415" i="1" s="1"/>
  <c r="D16" i="21" l="1"/>
  <c r="E17" i="8"/>
  <c r="B13" i="8"/>
  <c r="B16" i="21"/>
  <c r="B15" i="8"/>
  <c r="E16" i="21"/>
  <c r="C16" i="21"/>
  <c r="D14" i="8"/>
  <c r="F7" i="8"/>
  <c r="K6" i="10"/>
  <c r="AE7" i="8" s="1"/>
  <c r="K4" i="10"/>
  <c r="AE5" i="8" s="1"/>
  <c r="B16" i="8"/>
  <c r="E14" i="8"/>
  <c r="K5" i="10"/>
  <c r="AE6" i="8" s="1"/>
  <c r="C18" i="8"/>
  <c r="C17" i="8"/>
  <c r="D18" i="8"/>
  <c r="D16" i="8"/>
  <c r="C13" i="8"/>
  <c r="E18" i="8"/>
  <c r="D17" i="8"/>
  <c r="D13" i="8"/>
  <c r="E16" i="8"/>
  <c r="C15" i="8"/>
  <c r="B14" i="8"/>
  <c r="E13" i="8"/>
  <c r="D15" i="8"/>
  <c r="C14" i="8"/>
  <c r="E15" i="8"/>
  <c r="W4" i="21"/>
  <c r="I21" i="21"/>
  <c r="I18" i="21"/>
  <c r="I17" i="21"/>
  <c r="C16" i="8"/>
  <c r="K3" i="10"/>
  <c r="AE4" i="8" s="1"/>
  <c r="B18" i="8"/>
  <c r="H20" i="21"/>
  <c r="G20" i="21"/>
  <c r="B17" i="8"/>
  <c r="H19" i="21"/>
  <c r="G19" i="21"/>
  <c r="F6" i="8"/>
  <c r="E6" i="8"/>
  <c r="G6" i="8" s="1"/>
  <c r="E7" i="8"/>
  <c r="G7" i="8" s="1"/>
  <c r="B8" i="8"/>
  <c r="M5" i="8" s="1"/>
  <c r="F5" i="10"/>
  <c r="E5" i="10"/>
  <c r="G5" i="10" s="1"/>
  <c r="E6" i="10"/>
  <c r="G6" i="10" s="1"/>
  <c r="F6" i="10"/>
  <c r="B7" i="10"/>
  <c r="C3" i="10" s="1"/>
  <c r="W7" i="21"/>
  <c r="W6" i="21"/>
  <c r="W5" i="21"/>
  <c r="M7" i="21"/>
  <c r="M6" i="21"/>
  <c r="M5" i="21"/>
  <c r="E7" i="21"/>
  <c r="G7" i="21" s="1"/>
  <c r="E6" i="21"/>
  <c r="G6" i="21" s="1"/>
  <c r="C7" i="8"/>
  <c r="C5" i="8"/>
  <c r="F7" i="21"/>
  <c r="B8" i="21"/>
  <c r="F6" i="21"/>
  <c r="L2324" i="9"/>
  <c r="K2323" i="9"/>
  <c r="O2324" i="9"/>
  <c r="N2324" i="9"/>
  <c r="P2324" i="9"/>
  <c r="G17" i="8" l="1"/>
  <c r="I25" i="21"/>
  <c r="C6" i="8"/>
  <c r="H14" i="8"/>
  <c r="Q6" i="10"/>
  <c r="AI7" i="8" s="1"/>
  <c r="H16" i="21"/>
  <c r="O6" i="10"/>
  <c r="R6" i="10" s="1"/>
  <c r="AJ7" i="8" s="1"/>
  <c r="H16" i="8"/>
  <c r="M6" i="8"/>
  <c r="I27" i="21"/>
  <c r="I26" i="21"/>
  <c r="H18" i="8"/>
  <c r="G18" i="8"/>
  <c r="G14" i="8"/>
  <c r="I13" i="8"/>
  <c r="H17" i="8"/>
  <c r="M4" i="8"/>
  <c r="G16" i="8"/>
  <c r="K7" i="10"/>
  <c r="L7" i="10" s="1"/>
  <c r="AF8" i="8" s="1"/>
  <c r="F16" i="8"/>
  <c r="O5" i="10"/>
  <c r="R5" i="10" s="1"/>
  <c r="AJ6" i="8" s="1"/>
  <c r="Q5" i="10"/>
  <c r="AI6" i="8" s="1"/>
  <c r="F18" i="8"/>
  <c r="I15" i="21"/>
  <c r="I20" i="21"/>
  <c r="I16" i="8"/>
  <c r="F14" i="8"/>
  <c r="F17" i="8"/>
  <c r="F20" i="21"/>
  <c r="I17" i="8"/>
  <c r="F19" i="21"/>
  <c r="G18" i="21"/>
  <c r="F18" i="21"/>
  <c r="F16" i="21"/>
  <c r="G16" i="21"/>
  <c r="C6" i="21"/>
  <c r="I16" i="21"/>
  <c r="I13" i="21"/>
  <c r="I19" i="21"/>
  <c r="I14" i="21"/>
  <c r="M7" i="8"/>
  <c r="I14" i="8"/>
  <c r="C4" i="8"/>
  <c r="I18" i="8"/>
  <c r="L3" i="10"/>
  <c r="AF4" i="8" s="1"/>
  <c r="L6" i="10"/>
  <c r="AF7" i="8" s="1"/>
  <c r="L5" i="10"/>
  <c r="AF6" i="8" s="1"/>
  <c r="L4" i="10"/>
  <c r="AF5" i="8" s="1"/>
  <c r="C4" i="10"/>
  <c r="C7" i="10"/>
  <c r="C5" i="10"/>
  <c r="C6" i="10"/>
  <c r="C5" i="21"/>
  <c r="C7" i="21"/>
  <c r="C4" i="21"/>
  <c r="I15" i="8"/>
  <c r="G13" i="8"/>
  <c r="F13" i="8"/>
  <c r="H13" i="8"/>
  <c r="G15" i="8"/>
  <c r="F15" i="8"/>
  <c r="H15" i="8"/>
  <c r="AE13" i="8"/>
  <c r="AG13" i="8"/>
  <c r="P2323" i="9"/>
  <c r="N2323" i="9"/>
  <c r="AG14" i="8"/>
  <c r="AE14" i="8"/>
  <c r="AG2334" i="5" l="1"/>
  <c r="C8" i="8"/>
  <c r="AH7" i="8"/>
  <c r="AE8" i="8"/>
  <c r="M8" i="8"/>
  <c r="AH6" i="8"/>
  <c r="AG2333" i="5"/>
  <c r="C8" i="21"/>
  <c r="W8" i="21"/>
  <c r="M8" i="21"/>
  <c r="AG2341" i="5"/>
  <c r="AJ14" i="8"/>
  <c r="AI14" i="8"/>
  <c r="AK13" i="8"/>
  <c r="AF14" i="8"/>
  <c r="AI13" i="8"/>
  <c r="AJ13" i="8"/>
  <c r="AG2340" i="5"/>
  <c r="AK14" i="8"/>
  <c r="AF13" i="8"/>
  <c r="AH4" i="5" l="1"/>
  <c r="BR2333" i="5" l="1"/>
  <c r="BQ2333" i="5"/>
  <c r="BS2333" i="5" s="1"/>
  <c r="BR2334" i="5"/>
  <c r="BQ2334" i="5"/>
  <c r="BS2334" i="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tc={CB503DD0-C884-4318-AA36-9AEDC14FC1E9}</author>
  </authors>
  <commentList>
    <comment ref="D482" authorId="0" shapeId="0" xr:uid="{CB503DD0-C884-4318-AA36-9AEDC14FC1E9}">
      <text>
        <t>[Threaded comment]
Your version of Excel allows you to read this threaded comment; however, any edits to it will get removed if the file is opened in a newer version of Excel. Learn more: https://go.microsoft.com/fwlink/?linkid=870924
Comment:
    (This is what I mean)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tc={BB90D102-3507-46F4-9260-6023347B7E94}</author>
    <author>tc={84439C3B-CBAC-4B8A-8598-05AC059C39EC}</author>
    <author>tc={803DE574-3B3C-4822-9278-1E37D53FB9EF}</author>
    <author>tc={B0371A5F-4C7D-4930-B834-CCE8F52016BD}</author>
    <author>tc={F9A64561-19C9-4B44-91EF-F5E91CACEF77}</author>
    <author>tc={84AA67B1-CFA5-4B72-998A-D24F73E07959}</author>
    <author>tc={2A2825FC-F3C3-4A47-8229-901D807B8DB7}</author>
    <author>tc={B5E2C5A8-62FE-4F04-84CA-B234198051C1}</author>
    <author>tc={82A29FB3-8A71-4E28-91EF-F0DE63CF2CD5}</author>
    <author>tc={B9F3F2D9-48BB-4521-8FA4-A9A457B1CA6F}</author>
    <author>tc={36DFDF92-61E9-46EF-B95A-92DC272CE030}</author>
    <author>tc={C3FAB6DB-6AC8-4046-BA97-BCF060DB50A5}</author>
    <author>tc={AF5D0285-5220-41E2-BAF7-3562CE4DAB9B}</author>
    <author>tc={6F156715-E63C-4D57-BA38-3762210637D3}</author>
    <author>tc={17B88B49-EFF7-404A-8E52-47231697A285}</author>
    <author>tc={256B99E9-C230-4AB5-AFE5-60ED2A2F77C0}</author>
    <author>tc={8903FBEF-7DB0-467B-9823-C7438414F8CC}</author>
    <author>tc={C5BC1229-9E0F-4D4F-BFC7-A9EC16A2AF40}</author>
    <author>tc={D89E1479-297C-4A79-BCD4-A34361CB0926}</author>
    <author>tc={270620A6-E892-4DDB-B198-242E1C680B69}</author>
    <author>tc={D2CDE80E-FDDD-45EA-8521-629882EB7E6D}</author>
    <author>tc={222EAB98-EA67-49A6-A1B3-E25DF37BAE6F}</author>
    <author>tc={7696F526-ACA3-466B-97F9-9E1C736C4A4B}</author>
    <author>tc={9D05EB4C-2B7B-4F99-8AE8-2A6B18C7F20F}</author>
    <author>tc={44199147-C27A-4538-9740-529C226032BE}</author>
    <author>tc={F2060620-E9D6-4B00-84A4-3D2B2C323D57}</author>
    <author>tc={A7B64535-DA86-4F01-9BA2-02DFB817E40E}</author>
    <author>tc={FC1D6F0A-1618-411A-A7B6-24D93B9926A6}</author>
    <author>tc={95BA9B4E-FFC1-4ADB-8828-ACF0076EB073}</author>
    <author>tc={561F3C3F-47AB-47E4-B1EE-B2FB8DAA3BFB}</author>
    <author>tc={77A943FD-7255-4456-8BE8-ADE14F5D83B5}</author>
    <author>tc={C5B8EBE1-B077-46AD-960F-EC17D1A637BB}</author>
    <author>tc={CF120D37-1A6F-4DF8-AE00-3E19E80917F1}</author>
    <author>tc={4714B720-4048-471D-9ECF-010296DBFA03}</author>
    <author>tc={008B511F-81CD-43D7-8275-3BC5B6015AE4}</author>
    <author>tc={DE9E3196-1283-4FB0-B7C1-DA95210E2183}</author>
    <author>tc={B9187DC2-B299-401F-A30B-0646B4187C8C}</author>
    <author>tc={896B9353-6C47-481F-85DD-0FCD0B94DB23}</author>
    <author>tc={FC95A72F-7689-46E6-861B-49C6C8FE340F}</author>
    <author>tc={AB19A335-4944-4C4F-AFD9-08BDA5F94D3F}</author>
    <author>tc={685EF57C-F7C2-423A-95FF-FF569A4C813E}</author>
    <author>tc={4DAF44AC-01FE-46D4-B589-03CAE607211F}</author>
    <author>tc={2DF4976E-3576-4724-8AF2-01ECF0A83A27}</author>
    <author>tc={9C756AEA-1CDA-4744-933B-2790DBF6A3F3}</author>
    <author>tc={4ADC0768-E777-47BC-A7B9-3FCCC9B20A85}</author>
    <author>tc={0DE5ECE5-D25D-472D-892E-C3CB4BDB2804}</author>
    <author>tc={9C2E2FED-F9E3-469B-882F-1F76A72CC4E9}</author>
    <author>tc={DFC906AD-CF5D-4933-B5D2-272CC225224D}</author>
    <author>tc={760D36E0-63BD-480E-BEC4-C139EDD7F532}</author>
    <author>tc={FDBBC7F6-BB37-427B-B87F-1C8428C608BA}</author>
    <author>tc={CE5E1CF4-D931-4A39-A32E-038526E5740A}</author>
    <author>tc={7A14E74F-C3CA-430A-91FF-B312126904A5}</author>
    <author>tc={642DFE1F-038F-4E15-9E20-76C545CB8F2D}</author>
    <author>tc={E1C82F37-4594-4687-93E5-957E6F285689}</author>
    <author>tc={2ECBA69B-F05D-4C11-B897-A2DEB64DB4F2}</author>
    <author>tc={F3CEE439-82D7-4137-80E3-FA6D090DBAAE}</author>
    <author>tc={DE81760A-D36B-4B2B-BB32-0E39ABB9936B}</author>
    <author>tc={B308083B-89A1-4155-A10E-E83B800EB0D4}</author>
    <author>tc={DAD8DF52-A8EC-4985-A8F6-1784F92FE967}</author>
    <author>tc={D810BD97-A567-40B3-8986-3F232209CD98}</author>
    <author>tc={5E39D583-DB58-4EFF-B291-7E007372AA57}</author>
    <author>tc={12C82884-88A4-4D3C-A831-930241B00796}</author>
    <author>tc={2D353240-CF66-4461-A85A-7B918CFB2FDD}</author>
    <author>tc={48B714F8-C1A6-494A-B8CE-4F7847251DAA}</author>
    <author>tc={119E3549-9F6A-4772-B9E7-9DC3FAFE431F}</author>
    <author>tc={A3E94008-5783-46E2-87A6-4A2E11A51371}</author>
    <author>tc={4C0A7A38-A307-4DA4-B48F-971E9727A15C}</author>
    <author>tc={3DB84778-D1FE-4A3F-AF01-CA7BBB5E264A}</author>
    <author>tc={C3009D2C-D79E-4590-8364-201121432990}</author>
    <author>tc={9FF35766-7C04-4231-8CB1-C1E2B2CF8C57}</author>
    <author>tc={9B913076-123B-4513-9584-51122F5DF6BD}</author>
    <author>tc={0AB5A864-F9F9-4252-8968-2CEC8286297B}</author>
    <author>tc={A02B7596-1CC8-42D9-BE12-AE8C4EE6BC05}</author>
    <author>tc={73A3E04C-59BF-4060-93A2-9B2638F205DE}</author>
    <author>tc={728CE5FB-2526-4FE3-8EA5-E494B7757917}</author>
  </authors>
  <commentList>
    <comment ref="T15" authorId="0" shapeId="0" xr:uid="{BB90D102-3507-46F4-9260-6023347B7E94}">
      <text>
        <t>[Threaded comment]
Your version of Excel allows you to read this threaded comment; however, any edits to it will get removed if the file is opened in a newer version of Excel. Learn more: https://go.microsoft.com/fwlink/?linkid=870924
Comment:
    mcda</t>
      </text>
    </comment>
    <comment ref="T18" authorId="1" shapeId="0" xr:uid="{84439C3B-CBAC-4B8A-8598-05AC059C39EC}">
      <text>
        <t>[Threaded comment]
Your version of Excel allows you to read this threaded comment; however, any edits to it will get removed if the file is opened in a newer version of Excel. Learn more: https://go.microsoft.com/fwlink/?linkid=870924
Comment:
    mcda</t>
      </text>
    </comment>
    <comment ref="T23" authorId="2" shapeId="0" xr:uid="{803DE574-3B3C-4822-9278-1E37D53FB9EF}">
      <text>
        <t>[Threaded comment]
Your version of Excel allows you to read this threaded comment; however, any edits to it will get removed if the file is opened in a newer version of Excel. Learn more: https://go.microsoft.com/fwlink/?linkid=870924
Comment:
    mcda</t>
      </text>
    </comment>
    <comment ref="T153" authorId="3" shapeId="0" xr:uid="{B0371A5F-4C7D-4930-B834-CCE8F52016BD}">
      <text>
        <t xml:space="preserve">[Threaded comment]
Your version of Excel allows you to read this threaded comment; however, any edits to it will get removed if the file is opened in a newer version of Excel. Learn more: https://go.microsoft.com/fwlink/?linkid=870924
Comment:
    MCDA
</t>
      </text>
    </comment>
    <comment ref="I370" authorId="4" shapeId="0" xr:uid="{F9A64561-19C9-4B44-91EF-F5E91CACEF77}">
      <text>
        <t>[Threaded comment]
Your version of Excel allows you to read this threaded comment; however, any edits to it will get removed if the file is opened in a newer version of Excel. Learn more: https://go.microsoft.com/fwlink/?linkid=870924
Comment:
    It made me rethink the addition of this paper; I now believe it is not the most relevant but still worth evaluating the full-text</t>
      </text>
    </comment>
    <comment ref="K370" authorId="5" shapeId="0" xr:uid="{84AA67B1-CFA5-4B72-998A-D24F73E07959}">
      <text>
        <t>[Threaded comment]
Your version of Excel allows you to read this threaded comment; however, any edits to it will get removed if the file is opened in a newer version of Excel. Learn more: https://go.microsoft.com/fwlink/?linkid=870924
Comment:
    It made me rethink the addition of this paper; I now believe it is not the most relevant but still worth evaluating the full-text</t>
      </text>
    </comment>
    <comment ref="L488" authorId="6" shapeId="0" xr:uid="{2A2825FC-F3C3-4A47-8229-901D807B8DB7}">
      <text>
        <t xml:space="preserve">[Threaded comment]
Your version of Excel allows you to read this threaded comment; however, any edits to it will get removed if the file is opened in a newer version of Excel. Learn more: https://go.microsoft.com/fwlink/?linkid=870924
Comment:
    Made me believe this to be a maybe, and just passing it to the next phase for full-text evaluation increasing the sensitivity; probably not relevant though. </t>
      </text>
    </comment>
    <comment ref="L509" authorId="7" shapeId="0" xr:uid="{B5E2C5A8-62FE-4F04-84CA-B234198051C1}">
      <text>
        <t xml:space="preserve">[Threaded comment]
Your version of Excel allows you to read this threaded comment; however, any edits to it will get removed if the file is opened in a newer version of Excel. Learn more: https://go.microsoft.com/fwlink/?linkid=870924
Comment:
    It made me understand the scope of MY review better… it is right… we need to stick to statistics, so revealed preferences and not stated ones, as this would have required a different search strategy. 
</t>
      </text>
    </comment>
    <comment ref="L557" authorId="8" shapeId="0" xr:uid="{82A29FB3-8A71-4E28-91EF-F0DE63CF2CD5}">
      <text>
        <t xml:space="preserve">[Threaded comment]
Your version of Excel allows you to read this threaded comment; however, any edits to it will get removed if the file is opened in a newer version of Excel. Learn more: https://go.microsoft.com/fwlink/?linkid=870924
Comment:
    It affected my decision based on earlier revelation that I want revealed preferences and not stated ones. </t>
      </text>
    </comment>
    <comment ref="L573" authorId="9" shapeId="0" xr:uid="{B9F3F2D9-48BB-4521-8FA4-A9A457B1CA6F}">
      <text>
        <t>[Threaded comment]
Your version of Excel allows you to read this threaded comment; however, any edits to it will get removed if the file is opened in a newer version of Excel. Learn more: https://go.microsoft.com/fwlink/?linkid=870924
Comment:
    Made me reconsider and more inclined to reject the papoer, but we included just in case there is something relevant in the full-text and just to increase our sensitivity</t>
      </text>
    </comment>
    <comment ref="L639" authorId="10" shapeId="0" xr:uid="{36DFDF92-61E9-46EF-B95A-92DC272CE030}">
      <text>
        <t>[Threaded comment]
Your version of Excel allows you to read this threaded comment; however, any edits to it will get removed if the file is opened in a newer version of Excel. Learn more: https://go.microsoft.com/fwlink/?linkid=870924
Comment:
    The AI helped clarify the inclusion criteria</t>
      </text>
    </comment>
    <comment ref="L644" authorId="11" shapeId="0" xr:uid="{C3FAB6DB-6AC8-4046-BA97-BCF060DB50A5}">
      <text>
        <t>[Threaded comment]
Your version of Excel allows you to read this threaded comment; however, any edits to it will get removed if the file is opened in a newer version of Excel. Learn more: https://go.microsoft.com/fwlink/?linkid=870924
Comment:
    Same comment on now rejecting based on clarified exclusion criteria</t>
      </text>
    </comment>
    <comment ref="L715" authorId="12" shapeId="0" xr:uid="{AF5D0285-5220-41E2-BAF7-3562CE4DAB9B}">
      <text>
        <t xml:space="preserve">[Threaded comment]
Your version of Excel allows you to read this threaded comment; however, any edits to it will get removed if the file is opened in a newer version of Excel. Learn more: https://go.microsoft.com/fwlink/?linkid=870924
Comment:
    But if I needed to decide now, without thinking of sensitivity, I would exclude it. Sort of convinced. </t>
      </text>
    </comment>
    <comment ref="I730" authorId="13" shapeId="0" xr:uid="{6F156715-E63C-4D57-BA38-3762210637D3}">
      <text>
        <t xml:space="preserve">[Threaded comment]
Your version of Excel allows you to read this threaded comment; however, any edits to it will get removed if the file is opened in a newer version of Excel. Learn more: https://go.microsoft.com/fwlink/?linkid=870924
Comment:
    Again MCDA, which made sense for the Bot to include considering the inclusion &amp; exclusion criteria, specifically the reque4st of drivers of HTA decisions </t>
      </text>
    </comment>
    <comment ref="K730" authorId="14" shapeId="0" xr:uid="{17B88B49-EFF7-404A-8E52-47231697A285}">
      <text>
        <t xml:space="preserve">[Threaded comment]
Your version of Excel allows you to read this threaded comment; however, any edits to it will get removed if the file is opened in a newer version of Excel. Learn more: https://go.microsoft.com/fwlink/?linkid=870924
Comment:
    Again MCDA, which made sense for the Bot to include considering the inclusion &amp; exclusion criteria, specifically the reque4st of drivers of HTA decisions </t>
      </text>
    </comment>
    <comment ref="L735" authorId="15" shapeId="0" xr:uid="{256B99E9-C230-4AB5-AFE5-60ED2A2F77C0}">
      <text>
        <t>[Threaded comment]
Your version of Excel allows you to read this threaded comment; however, any edits to it will get removed if the file is opened in a newer version of Excel. Learn more: https://go.microsoft.com/fwlink/?linkid=870924
Comment:
    This is a borderline decision that needs to check the full=text as it doesn't directly check if a drug has a positive/negative HTA decisions but rather if it going trhough the simple HTA; does though the simple HTA affect actually the final decision and thus indirectly affects our drivers identification?</t>
      </text>
    </comment>
    <comment ref="L744" authorId="16" shapeId="0" xr:uid="{8903FBEF-7DB0-467B-9823-C7438414F8CC}">
      <text>
        <t>[Threaded comment]
Your version of Excel allows you to read this threaded comment; however, any edits to it will get removed if the file is opened in a newer version of Excel. Learn more: https://go.microsoft.com/fwlink/?linkid=870924
Comment:
    Due the reclarification of the inclusion criteria</t>
      </text>
    </comment>
    <comment ref="L759" authorId="17" shapeId="0" xr:uid="{C5BC1229-9E0F-4D4F-BFC7-A9EC16A2AF40}">
      <text>
        <t>[Threaded comment]
Your version of Excel allows you to read this threaded comment; however, any edits to it will get removed if the file is opened in a newer version of Excel. Learn more: https://go.microsoft.com/fwlink/?linkid=870924
Comment:
    Missed it,but it was perplexing to understandthe abstract</t>
      </text>
    </comment>
    <comment ref="L776" authorId="18" shapeId="0" xr:uid="{D89E1479-297C-4A79-BCD4-A34361CB0926}">
      <text>
        <t xml:space="preserve">[Threaded comment]
Your version of Excel allows you to read this threaded comment; however, any edits to it will get removed if the file is opened in a newer version of Excel. Learn more: https://go.microsoft.com/fwlink/?linkid=870924
Comment:
    This seems to be a greatarticle that would be very relevant to be included, but We won’t include based on the new idea on what should be included, after the clarification of the inclusion criteria, as this is stated preferences and not revealed ones.
Reply:
    Asked the SLR's chief scientist opinion over this. 
Reply:
    Without his opinion, mine opinion after aligning with the AI, and actually sort of influence by the AI, the choice was to reject it. </t>
      </text>
    </comment>
    <comment ref="T836" authorId="19" shapeId="0" xr:uid="{270620A6-E892-4DDB-B198-242E1C680B69}">
      <text>
        <t>[Threaded comment]
Your version of Excel allows you to read this threaded comment; however, any edits to it will get removed if the file is opened in a newer version of Excel. Learn more: https://go.microsoft.com/fwlink/?linkid=870924
Comment:
    sensitivity</t>
      </text>
    </comment>
    <comment ref="L897" authorId="20" shapeId="0" xr:uid="{D2CDE80E-FDDD-45EA-8521-629882EB7E6D}">
      <text>
        <t xml:space="preserve">[Threaded comment]
Your version of Excel allows you to read this threaded comment; however, any edits to it will get removed if the file is opened in a newer version of Excel. Learn more: https://go.microsoft.com/fwlink/?linkid=870924
Comment:
    Discrete choice experiment
</t>
      </text>
    </comment>
    <comment ref="I911" authorId="21" shapeId="0" xr:uid="{222EAB98-EA67-49A6-A1B3-E25DF37BAE6F}">
      <text>
        <t xml:space="preserve">[Threaded comment]
Your version of Excel allows you to read this threaded comment; however, any edits to it will get removed if the file is opened in a newer version of Excel. Learn more: https://go.microsoft.com/fwlink/?linkid=870924
Comment:
    Comprosie as the core objective of the study was not aligned with our SLR goal but on the other hand it has some important information that we could use. Good catch from the bot actually. Would missthe paper on the other hadn; Really important to set the rigth inclusion and exclusion criteria. </t>
      </text>
    </comment>
    <comment ref="K911" authorId="22" shapeId="0" xr:uid="{7696F526-ACA3-466B-97F9-9E1C736C4A4B}">
      <text>
        <t xml:space="preserve">[Threaded comment]
Your version of Excel allows you to read this threaded comment; however, any edits to it will get removed if the file is opened in a newer version of Excel. Learn more: https://go.microsoft.com/fwlink/?linkid=870924
Comment:
    Comprosie as the core objective of the study was not aligned with our SLR goal but on the other hand it has some important information that we could use. Good catch from the bot actually. Would missthe paper on the other hadn; Really important to set the rigth inclusion and exclusion criteria. </t>
      </text>
    </comment>
    <comment ref="I922" authorId="23" shapeId="0" xr:uid="{9D05EB4C-2B7B-4F99-8AE8-2A6B18C7F20F}">
      <text>
        <t xml:space="preserve">[Threaded comment]
Your version of Excel allows you to read this threaded comment; however, any edits to it will get removed if the file is opened in a newer version of Excel. Learn more: https://go.microsoft.com/fwlink/?linkid=870924
Comment:
    It made good   points about inclusionand exclusion just forsensitivity sakewe areincluding               </t>
      </text>
    </comment>
    <comment ref="K922" authorId="24" shapeId="0" xr:uid="{44199147-C27A-4538-9740-529C226032BE}">
      <text>
        <t xml:space="preserve">[Threaded comment]
Your version of Excel allows you to read this threaded comment; however, any edits to it will get removed if the file is opened in a newer version of Excel. Learn more: https://go.microsoft.com/fwlink/?linkid=870924
Comment:
    It made good   points about inclusionand exclusion just forsensitivity sakewe areincluding               </t>
      </text>
    </comment>
    <comment ref="I989" authorId="25" shapeId="0" xr:uid="{F2060620-E9D6-4B00-84A4-3D2B2C323D57}">
      <text>
        <t>[Threaded comment]
Your version of Excel allows you to read this threaded comment; however, any edits to it will get removed if the file is opened in a newer version of Excel. Learn more: https://go.microsoft.com/fwlink/?linkid=870924
Comment:
    Just ot increase sensitivty after dicsussion</t>
      </text>
    </comment>
    <comment ref="K989" authorId="26" shapeId="0" xr:uid="{A7B64535-DA86-4F01-9BA2-02DFB817E40E}">
      <text>
        <t>[Threaded comment]
Your version of Excel allows you to read this threaded comment; however, any edits to it will get removed if the file is opened in a newer version of Excel. Learn more: https://go.microsoft.com/fwlink/?linkid=870924
Comment:
    Just ot increase sensitivty after dicsussion</t>
      </text>
    </comment>
    <comment ref="L1004" authorId="27" shapeId="0" xr:uid="{FC1D6F0A-1618-411A-A7B6-24D93B9926A6}">
      <text>
        <t>[Threaded comment]
Your version of Excel allows you to read this threaded comment; however, any edits to it will get removed if the file is opened in a newer version of Excel. Learn more: https://go.microsoft.com/fwlink/?linkid=870924
Comment:
    Stated instead of revealed preferences</t>
      </text>
    </comment>
    <comment ref="L1010" authorId="28" shapeId="0" xr:uid="{95BA9B4E-FFC1-4ADB-8828-ACF0076EB073}">
      <text>
        <t>[Threaded comment]
Your version of Excel allows you to read this threaded comment; however, any edits to it will get removed if the file is opened in a newer version of Excel. Learn more: https://go.microsoft.com/fwlink/?linkid=870924
Comment:
    Made a fair argument about the number of papers to be assess and the lessons learned seems to be more qualitiative in nature instead of prediction.</t>
      </text>
    </comment>
    <comment ref="T1062" authorId="29" shapeId="0" xr:uid="{561F3C3F-47AB-47E4-B1EE-B2FB8DAA3BFB}">
      <text>
        <t>[Threaded comment]
Your version of Excel allows you to read this threaded comment; however, any edits to it will get removed if the file is opened in a newer version of Excel. Learn more: https://go.microsoft.com/fwlink/?linkid=870924
Comment:
    Sensitivty sake</t>
      </text>
    </comment>
    <comment ref="L1084" authorId="30" shapeId="0" xr:uid="{77A943FD-7255-4456-8BE8-ADE14F5D83B5}">
      <text>
        <t xml:space="preserve">[Threaded comment]
Your version of Excel allows you to read this threaded comment; however, any edits to it will get removed if the file is opened in a newer version of Excel. Learn more: https://go.microsoft.com/fwlink/?linkid=870924
Comment:
    The bot helped in the clarification of the study's goal and objecti and together after a discussion agreed to check the full-text. </t>
      </text>
    </comment>
    <comment ref="V1084" authorId="31" shapeId="0" xr:uid="{C5B8EBE1-B077-46AD-960F-EC17D1A637BB}">
      <text>
        <t>[Threaded comment]
Your version of Excel allows you to read this threaded comment; however, any edits to it will get removed if the file is opened in a newer version of Excel. Learn more: https://go.microsoft.com/fwlink/?linkid=870924
Comment:
    Based on interviews/questionnaire, but I think this is an important paper to read (outside of SLR)</t>
      </text>
    </comment>
    <comment ref="I1133" authorId="32" shapeId="0" xr:uid="{CF120D37-1A6F-4DF8-AE00-3E19E80917F1}">
      <text>
        <t xml:space="preserve">[Threaded comment]
Your version of Excel allows you to read this threaded comment; however, any edits to it will get removed if the file is opened in a newer version of Excel. Learn more: https://go.microsoft.com/fwlink/?linkid=870924
Comment:
    Although highly unlikely to be relevant I believe it is fair to include it; I did not think that conceptual modeling for prospective HTA could mean they run a simulation for HTA decisions and perhaps a comparison could have been reported with actual HTA results., helping isolate drivers from the conceptual model. Hihly unlikely, but a fair point and explanation by the bot. </t>
      </text>
    </comment>
    <comment ref="K1133" authorId="33" shapeId="0" xr:uid="{4714B720-4048-471D-9ECF-010296DBFA03}">
      <text>
        <t xml:space="preserve">[Threaded comment]
Your version of Excel allows you to read this threaded comment; however, any edits to it will get removed if the file is opened in a newer version of Excel. Learn more: https://go.microsoft.com/fwlink/?linkid=870924
Comment:
    Although highly unlikely to be relevant I believe it is fair to include it; I did not think that conceptual modeling for prospective HTA could mean they run a simulation for HTA decisions and perhaps a comparison could have been reported with actual HTA results., helping isolate drivers from the conceptual model. Hihly unlikely, but a fair point and explanation by the bot. </t>
      </text>
    </comment>
    <comment ref="L1173" authorId="34" shapeId="0" xr:uid="{008B511F-81CD-43D7-8275-3BC5B6015AE4}">
      <text>
        <t>[Threaded comment]
Your version of Excel allows you to read this threaded comment; however, any edits to it will get removed if the file is opened in a newer version of Excel. Learn more: https://go.microsoft.com/fwlink/?linkid=870924
Comment:
    Discrete choice experiment</t>
      </text>
    </comment>
    <comment ref="V1177" authorId="35" shapeId="0" xr:uid="{DE9E3196-1283-4FB0-B7C1-DA95210E2183}">
      <text>
        <t>[Threaded comment]
Your version of Excel allows you to read this threaded comment; however, any edits to it will get removed if the file is opened in a newer version of Excel. Learn more: https://go.microsoft.com/fwlink/?linkid=870924
Comment:
    MCDA</t>
      </text>
    </comment>
    <comment ref="V1178" authorId="36" shapeId="0" xr:uid="{B9187DC2-B299-401F-A30B-0646B4187C8C}">
      <text>
        <t>[Threaded comment]
Your version of Excel allows you to read this threaded comment; however, any edits to it will get removed if the file is opened in a newer version of Excel. Learn more: https://go.microsoft.com/fwlink/?linkid=870924
Comment:
    MCDA</t>
      </text>
    </comment>
    <comment ref="V1242" authorId="37" shapeId="0" xr:uid="{896B9353-6C47-481F-85DD-0FCD0B94DB23}">
      <text>
        <t>[Threaded comment]
Your version of Excel allows you to read this threaded comment; however, any edits to it will get removed if the file is opened in a newer version of Excel. Learn more: https://go.microsoft.com/fwlink/?linkid=870924
Comment:
    Diagnosis test</t>
      </text>
    </comment>
    <comment ref="I1266" authorId="38" shapeId="0" xr:uid="{FC95A72F-7689-46E6-861B-49C6C8FE340F}">
      <text>
        <t xml:space="preserve">[Threaded comment]
Your version of Excel allows you to read this threaded comment; however, any edits to it will get removed if the file is opened in a newer version of Excel. Learn more: https://go.microsoft.com/fwlink/?linkid=870924
Comment:
    It makes a point that it is retrospective in nature… and that we are focusing on prediction… which means that we need better inclusion nad exclusion criteria. On the other hand…. My problem with this paper was that in the end it evaluates what were the reasons stated by the agency. </t>
      </text>
    </comment>
    <comment ref="K1266" authorId="39" shapeId="0" xr:uid="{AB19A335-4944-4C4F-AFD9-08BDA5F94D3F}">
      <text>
        <t xml:space="preserve">[Threaded comment]
Your version of Excel allows you to read this threaded comment; however, any edits to it will get removed if the file is opened in a newer version of Excel. Learn more: https://go.microsoft.com/fwlink/?linkid=870924
Comment:
    It makes a point that it is retrospective in nature… and that we are focusing on prediction… which means that we need better inclusion nad exclusion criteria. On the other hand…. My problem with this paper was that in the end it evaluates what were the reasons stated by the agency. </t>
      </text>
    </comment>
    <comment ref="L1290" authorId="40" shapeId="0" xr:uid="{685EF57C-F7C2-423A-95FF-FF569A4C813E}">
      <text>
        <t xml:space="preserve">[Threaded comment]
Your version of Excel allows you to read this threaded comment; however, any edits to it will get removed if the file is opened in a newer version of Excel. Learn more: https://go.microsoft.com/fwlink/?linkid=870924
Comment:
    Difficult in comprehension article; AI, help with the understanding. Stated preferences and trying to predict decisions based on a reasonableness feature.
Reply:
    Not sure in the end and thus we will reevaluate in the full-text phase
</t>
      </text>
    </comment>
    <comment ref="L1357" authorId="41" shapeId="0" xr:uid="{4DAF44AC-01FE-46D4-B589-03CAE607211F}">
      <text>
        <t xml:space="preserve">[Threaded comment]
Your version of Excel allows you to read this threaded comment; however, any edits to it will get removed if the file is opened in a newer version of Excel. Learn more: https://go.microsoft.com/fwlink/?linkid=870924
Comment:
    Mostly due to the more focused approach with the papers, sticking to the guidelines. </t>
      </text>
    </comment>
    <comment ref="L1395" authorId="42" shapeId="0" xr:uid="{2DF4976E-3576-4724-8AF2-01ECF0A83A27}">
      <text>
        <t>[Threaded comment]
Your version of Excel allows you to read this threaded comment; however, any edits to it will get removed if the file is opened in a newer version of Excel. Learn more: https://go.microsoft.com/fwlink/?linkid=870924
Comment:
    It only has a tile that is vaguely relevant, and thus if we want to be very sensitive we could check else let's remove.
Reply:
    The bot gives compelling arguments, translating key words to make a decisions 
"The mention of "context-dependency" hints that the paper might discuss the broader ecosystem surrounding HTA, which is beyond our scope of interest. "</t>
      </text>
    </comment>
    <comment ref="I1414" authorId="43" shapeId="0" xr:uid="{9C756AEA-1CDA-4744-933B-2790DBF6A3F3}">
      <text>
        <t>[Threaded comment]
Your version of Excel allows you to read this threaded comment; however, any edits to it will get removed if the file is opened in a newer version of Excel. Learn more: https://go.microsoft.com/fwlink/?linkid=870924
Comment:
    It was making fair points</t>
      </text>
    </comment>
    <comment ref="K1414" authorId="44" shapeId="0" xr:uid="{4ADC0768-E777-47BC-A7B9-3FCCC9B20A85}">
      <text>
        <t>[Threaded comment]
Your version of Excel allows you to read this threaded comment; however, any edits to it will get removed if the file is opened in a newer version of Excel. Learn more: https://go.microsoft.com/fwlink/?linkid=870924
Comment:
    It was making fair points</t>
      </text>
    </comment>
    <comment ref="V1414" authorId="45" shapeId="0" xr:uid="{0DE5ECE5-D25D-472D-892E-C3CB4BDB2804}">
      <text>
        <t>[Threaded comment]
Your version of Excel allows you to read this threaded comment; however, any edits to it will get removed if the file is opened in a newer version of Excel. Learn more: https://go.microsoft.com/fwlink/?linkid=870924
Comment:
    But this paper is for oncology orphan drugs only</t>
      </text>
    </comment>
    <comment ref="V1415" authorId="46" shapeId="0" xr:uid="{9C2E2FED-F9E3-469B-882F-1F76A72CC4E9}">
      <text>
        <t>[Threaded comment]
Your version of Excel allows you to read this threaded comment; however, any edits to it will get removed if the file is opened in a newer version of Excel. Learn more: https://go.microsoft.com/fwlink/?linkid=870924
Comment:
    Expert survey. The country agreement/disagreement is interesting though.</t>
      </text>
    </comment>
    <comment ref="V1626" authorId="47" shapeId="0" xr:uid="{DFC906AD-CF5D-4933-B5D2-272CC225224D}">
      <text>
        <t>[Threaded comment]
Your version of Excel allows you to read this threaded comment; however, any edits to it will get removed if the file is opened in a newer version of Excel. Learn more: https://go.microsoft.com/fwlink/?linkid=870924
Comment:
    Very specific to oncology drug</t>
      </text>
    </comment>
    <comment ref="I1687" authorId="48" shapeId="0" xr:uid="{760D36E0-63BD-480E-BEC4-C139EDD7F532}">
      <text>
        <t xml:space="preserve">[Threaded comment]
Your version of Excel allows you to read this threaded comment; however, any edits to it will get removed if the file is opened in a newer version of Excel. Learn more: https://go.microsoft.com/fwlink/?linkid=870924
Comment:
    It is very reluctant to include it. The problem is the lack of informaiton set by the title only availability. We agree to go to the next step to check the full-text for relevancy. </t>
      </text>
    </comment>
    <comment ref="K1687" authorId="49" shapeId="0" xr:uid="{FDBBC7F6-BB37-427B-B87F-1C8428C608BA}">
      <text>
        <t xml:space="preserve">[Threaded comment]
Your version of Excel allows you to read this threaded comment; however, any edits to it will get removed if the file is opened in a newer version of Excel. Learn more: https://go.microsoft.com/fwlink/?linkid=870924
Comment:
    It is very reluctant to include it. The problem is the lack of informaiton set by the title only availability. We agree to go to the next step to check the full-text for relevancy. </t>
      </text>
    </comment>
    <comment ref="L1702" authorId="50" shapeId="0" xr:uid="{CE5E1CF4-D931-4A39-A32E-038526E5740A}">
      <text>
        <t>[Threaded comment]
Your version of Excel allows you to read this threaded comment; however, any edits to it will get removed if the file is opened in a newer version of Excel. Learn more: https://go.microsoft.com/fwlink/?linkid=870924
Comment:
    Base don th new idea of stated vs revealed preferences.</t>
      </text>
    </comment>
    <comment ref="L1709" authorId="51" shapeId="0" xr:uid="{7A14E74F-C3CA-430A-91FF-B312126904A5}">
      <text>
        <t>[Threaded comment]
Your version of Excel allows you to read this threaded comment; however, any edits to it will get removed if the file is opened in a newer version of Excel. Learn more: https://go.microsoft.com/fwlink/?linkid=870924
Comment:
    For sensitivity purposes htough
Reply:
    Has lamost convinced me to reject actually, but we keep for sensitivity</t>
      </text>
    </comment>
    <comment ref="I1713" authorId="52" shapeId="0" xr:uid="{642DFE1F-038F-4E15-9E20-76C545CB8F2D}">
      <text>
        <t xml:space="preserve">[Threaded comment]
Your version of Excel allows you to read this threaded comment; however, any edits to it will get removed if the file is opened in a newer version of Excel. Learn more: https://go.microsoft.com/fwlink/?linkid=870924
Comment:
    We made a discussion over this. It was a bit weird, although I didn't believe this was worthy, due to the confusion of the abstract and vaugeness of the asbtract I had second thoughts, and in the excluded after we both agreeing with some back and forth 
Reply:
    STEP 5: In this step, the polymath will engage with the second reviewer based on the notes and arguments prepared during the preliminary assessment. Though the polymath will initially defend the Committee's decisions, their primary role is to discern the truth about whether the paper should be included or excluded. NOTE: It is not expected for GPT-4 to produce both personnas, but a human plays the personna of the second reviewer answering to bot's comments via the chat. Objectives Defend the Committee's decision while remaining open to being convinced by the second reviewer's arguments. Inputs β€Ά The second reviewer's is an actual human and his comments and arguments are below: I am thinking that the historic life of a drug does not mean or is relevant to hta decisions predictors or drivers etc. why should we iunbclude it I cannot understand. help me polease. operhaops we need to exclude
ChatGPT
The committee's rationale for initially including the paper was based on the idea that the study delves into aspects like the expected lifetime of health technologies and their cost-effectiveness. These are factors that could potentially act as drivers for HTA decisions, especially in long-term assessment scenarios. Additionally, the paper aims to quantify and analyze these lifetimes, which implies a data-driven approach that might align with the objectives of our review.
However, I understand your point about the paper not explicitly focusing on predictive modeling or identifying the drivers for HTA decisions. It seems like the paper does not fully meet the criteria outlined by our Chief Scientist.
Would you like to elaborate further on your perspective? Your insights could help refine our evaluation process.
 they could potentially act as drivers but they are not exactly measuring these drivers or linking to HTA decisions so I think it does not make sense to include, except if you can elaborate where exacty it tried to link the decisions with the lifetime etc.
ChatGPT
You make a valid point. The abstract indeed doesn't make an explicit link between the lifetime of health technologies and the predictive models or drivers of HTA decisions. The study appears to focus more on the general context within which HTA decisions could potentially be made, rather than actually making predictions or identifying drivers. Therefore, it doesn't fully align with the specific criteria laid out by our Chief Scientist for inclusion in the review.
Given your arguments and a reevaluation of the paper's relevance, I'm inclined to agree with your recommendation for exclusion. It seems that while the study might be valuable in a broader context of HTA, it doesn't directly contribute to the machine learning or statistical modeling aspects of predicting HTA decisions or identifying their drivers, which is the focus of our systematic literature review.
</t>
      </text>
    </comment>
    <comment ref="K1713" authorId="53" shapeId="0" xr:uid="{E1C82F37-4594-4687-93E5-957E6F285689}">
      <text>
        <t xml:space="preserve">[Threaded comment]
Your version of Excel allows you to read this threaded comment; however, any edits to it will get removed if the file is opened in a newer version of Excel. Learn more: https://go.microsoft.com/fwlink/?linkid=870924
Comment:
    We made a discussion over this. It was a bit weird, although I didn't believe this was worthy, due to the confusion of the abstract and vaugeness of the asbtract I had second thoughts, and in the excluded after we both agreeing with some back and forth 
Reply:
    STEP 5: In this step, the polymath will engage with the second reviewer based on the notes and arguments prepared during the preliminary assessment. Though the polymath will initially defend the Committee's decisions, their primary role is to discern the truth about whether the paper should be included or excluded. NOTE: It is not expected for GPT-4 to produce both personnas, but a human plays the personna of the second reviewer answering to bot's comments via the chat. Objectives Defend the Committee's decision while remaining open to being convinced by the second reviewer's arguments. Inputs β€Ά The second reviewer's is an actual human and his comments and arguments are below: I am thinking that the historic life of a drug does not mean or is relevant to hta decisions predictors or drivers etc. why should we iunbclude it I cannot understand. help me polease. operhaops we need to exclude
ChatGPT
The committee's rationale for initially including the paper was based on the idea that the study delves into aspects like the expected lifetime of health technologies and their cost-effectiveness. These are factors that could potentially act as drivers for HTA decisions, especially in long-term assessment scenarios. Additionally, the paper aims to quantify and analyze these lifetimes, which implies a data-driven approach that might align with the objectives of our review.
However, I understand your point about the paper not explicitly focusing on predictive modeling or identifying the drivers for HTA decisions. It seems like the paper does not fully meet the criteria outlined by our Chief Scientist.
Would you like to elaborate further on your perspective? Your insights could help refine our evaluation process.
 they could potentially act as drivers but they are not exactly measuring these drivers or linking to HTA decisions so I think it does not make sense to include, except if you can elaborate where exacty it tried to link the decisions with the lifetime etc.
ChatGPT
You make a valid point. The abstract indeed doesn't make an explicit link between the lifetime of health technologies and the predictive models or drivers of HTA decisions. The study appears to focus more on the general context within which HTA decisions could potentially be made, rather than actually making predictions or identifying drivers. Therefore, it doesn't fully align with the specific criteria laid out by our Chief Scientist for inclusion in the review.
Given your arguments and a reevaluation of the paper's relevance, I'm inclined to agree with your recommendation for exclusion. It seems that while the study might be valuable in a broader context of HTA, it doesn't directly contribute to the machine learning or statistical modeling aspects of predicting HTA decisions or identifying their drivers, which is the focus of our systematic literature review.
</t>
      </text>
    </comment>
    <comment ref="L1730" authorId="54" shapeId="0" xr:uid="{2ECBA69B-F05D-4C11-B897-A2DEB64DB4F2}">
      <text>
        <t xml:space="preserve">[Threaded comment]
Your version of Excel allows you to read this threaded comment; however, any edits to it will get removed if the file is opened in a newer version of Excel. Learn more: https://go.microsoft.com/fwlink/?linkid=870924
Comment:
    It is interesting that in the end I supported the inclusion and it supported the exclusion of this paper; we both agree it was more towards a maybe and thus this could be something to explore only as a sensitivity analysis. </t>
      </text>
    </comment>
    <comment ref="L1733" authorId="55" shapeId="0" xr:uid="{F3CEE439-82D7-4137-80E3-FA6D090DBAAE}">
      <text>
        <t xml:space="preserve">[Threaded comment]
Your version of Excel allows you to read this threaded comment; however, any edits to it will get removed if the file is opened in a newer version of Excel. Learn more: https://go.microsoft.com/fwlink/?linkid=870924
Comment:
    It is interesting that in the end I supported the inclusion and it supported the exclusion of this paper; we both agree it was more towards a maybe and thus this could be something to explore only as a sensitivity analysis. </t>
      </text>
    </comment>
    <comment ref="T1736" authorId="56" shapeId="0" xr:uid="{DE81760A-D36B-4B2B-BB32-0E39ABB9936B}">
      <text>
        <t>[Threaded comment]
Your version of Excel allows you to read this threaded comment; however, any edits to it will get removed if the file is opened in a newer version of Excel. Learn more: https://go.microsoft.com/fwlink/?linkid=870924
Comment:
    Sensitivity sake</t>
      </text>
    </comment>
    <comment ref="L1762" authorId="57" shapeId="0" xr:uid="{B308083B-89A1-4155-A10E-E83B800EB0D4}">
      <text>
        <t>[Threaded comment]
Your version of Excel allows you to read this threaded comment; however, any edits to it will get removed if the file is opened in a newer version of Excel. Learn more: https://go.microsoft.com/fwlink/?linkid=870924
Comment:
    Include with a compromise as a maybe, just to check if there is something in the full-text. 
The interesting think is that it changes the perspective of the human reviewer making compelling arguments and in the end co-forming the inclusion criteira, or rather their interpretation. And the right focus of the study .</t>
      </text>
    </comment>
    <comment ref="L1765" authorId="58" shapeId="0" xr:uid="{DAD8DF52-A8EC-4985-A8F6-1784F92FE967}">
      <text>
        <t xml:space="preserve">[Threaded comment]
Your version of Excel allows you to read this threaded comment; however, any edits to it will get removed if the file is opened in a newer version of Excel. Learn more: https://go.microsoft.com/fwlink/?linkid=870924
Comment:
    Especially considering the new clarified understanding of the inclusion criteria that we shouldn't identify stated preferences but rather revealed preferences. </t>
      </text>
    </comment>
    <comment ref="L1770" authorId="59" shapeId="0" xr:uid="{D810BD97-A567-40B3-8986-3F232209CD98}">
      <text>
        <t xml:space="preserve">[Threaded comment]
Your version of Excel allows you to read this threaded comment; however, any edits to it will get removed if the file is opened in a newer version of Excel. Learn more: https://go.microsoft.com/fwlink/?linkid=870924
Comment:
    But it really made me feel bad about including it… if it rejected it once more, I would follow; it makes sense not to add actually… it convinced me… but meh, let's be sensitive. 
Your concern about the scarcity of papers that meet our criteria is a valid point, as is your worry about potentially missing out on a paper that could have been relevant. Indeed, the language in some abstracts can be less explicit about the methods and aims of the full study, potentially leading to oversights in our screening process.
However, there's a balance to be struck between sensitivity to potential inclusivity and strict adherence to guidelines. The guidelines provided by the Chief Scientist were designed to maintain the integrity and focus of the SLR, and deviating from them runs the risk of diluting the review's quality. Additionally, although we might not have many papers to consider, the weight of each paper that we do consider becomes even more significant, making it essential that each paper directly contributes to the objective of the SLR.
The concern about the author questioning an exclusion has an emotional weight but should not significantly sway a process designed to be objective and systematic. If questioned, we would be transparent about the strict guidelines we followed.
That said, given the scarcity of papers and your concern about the potentially broader interpretive range of "retrospective analysis," it might be worth making an exception to at least verify the full text of this paper to ensure we're not missing anything. Would that be a fair compromise?
</t>
      </text>
    </comment>
    <comment ref="L1786" authorId="60" shapeId="0" xr:uid="{5E39D583-DB58-4EFF-B291-7E007372AA57}">
      <text>
        <t>[Threaded comment]
Your version of Excel allows you to read this threaded comment; however, any edits to it will get removed if the file is opened in a newer version of Excel. Learn more: https://go.microsoft.com/fwlink/?linkid=870924
Comment:
    Too broad, it is like the conversation with the bot has matured my way of thinking through this SLR; on the other hand, the more I understand about the available evidence the better selections I am making, or am I?</t>
      </text>
    </comment>
    <comment ref="L1833" authorId="61" shapeId="0" xr:uid="{12C82884-88A4-4D3C-A831-930241B00796}">
      <text>
        <t>[Threaded comment]
Your version of Excel allows you to read this threaded comment; however, any edits to it will get removed if the file is opened in a newer version of Excel. Learn more: https://go.microsoft.com/fwlink/?linkid=870924
Comment:
    Due to the different alignment inclusion criteria agreed.</t>
      </text>
    </comment>
    <comment ref="T1861" authorId="62" shapeId="0" xr:uid="{2D353240-CF66-4461-A85A-7B918CFB2FDD}">
      <text>
        <t>[Threaded comment]
Your version of Excel allows you to read this threaded comment; however, any edits to it will get removed if the file is opened in a newer version of Excel. Learn more: https://go.microsoft.com/fwlink/?linkid=870924
Comment:
    Stated preferences over revealed ones</t>
      </text>
    </comment>
    <comment ref="L1895" authorId="63" shapeId="0" xr:uid="{48B714F8-C1A6-494A-B8CE-4F7847251DAA}">
      <text>
        <t xml:space="preserve">[Threaded comment]
Your version of Excel allows you to read this threaded comment; however, any edits to it will get removed if the file is opened in a newer version of Excel. Learn more: https://go.microsoft.com/fwlink/?linkid=870924
Comment:
    Alhtjough a long-shot we include to check the full-text to identify if what was fed in the model was relevant to drivers HTA and how did they identify them; they mnight have something useful. The anlaysis phase of the assessment of the litearute mioght be also useful. Probalby this won' be relevant, but let's see to increase overall sensitivity. </t>
      </text>
    </comment>
    <comment ref="L1898" authorId="64" shapeId="0" xr:uid="{119E3549-9F6A-4772-B9E7-9DC3FAFE431F}">
      <text>
        <t>[Threaded comment]
Your version of Excel allows you to read this threaded comment; however, any edits to it will get removed if the file is opened in a newer version of Excel. Learn more: https://go.microsoft.com/fwlink/?linkid=870924
Comment:
    Especially after clarifying the part of the MCDA</t>
      </text>
    </comment>
    <comment ref="L1908" authorId="65" shapeId="0" xr:uid="{A3E94008-5783-46E2-87A6-4A2E11A51371}">
      <text>
        <t>[Threaded comment]
Your version of Excel allows you to read this threaded comment; however, any edits to it will get removed if the file is opened in a newer version of Excel. Learn more: https://go.microsoft.com/fwlink/?linkid=870924
Comment:
    Based on the new ideas about the alignment criteria</t>
      </text>
    </comment>
    <comment ref="L1916" authorId="66" shapeId="0" xr:uid="{4C0A7A38-A307-4DA4-B48F-971E9727A15C}">
      <text>
        <t xml:space="preserve">[Threaded comment]
Your version of Excel allows you to read this threaded comment; however, any edits to it will get removed if the file is opened in a newer version of Excel. Learn more: https://go.microsoft.com/fwlink/?linkid=870924
Comment:
    Stated preferences instead of revealed ones
</t>
      </text>
    </comment>
    <comment ref="L1926" authorId="67" shapeId="0" xr:uid="{3DB84778-D1FE-4A3F-AF01-CA7BBB5E264A}">
      <text>
        <t>[Threaded comment]
Your version of Excel allows you to read this threaded comment; however, any edits to it will get removed if the file is opened in a newer version of Excel. Learn more: https://go.microsoft.com/fwlink/?linkid=870924
Comment:
    Basde on the new ideas for the inclusion criteria</t>
      </text>
    </comment>
    <comment ref="L1953" authorId="68" shapeId="0" xr:uid="{C3009D2C-D79E-4590-8364-201121432990}">
      <text>
        <t>[Threaded comment]
Your version of Excel allows you to read this threaded comment; however, any edits to it will get removed if the file is opened in a newer version of Excel. Learn more: https://go.microsoft.com/fwlink/?linkid=870924
Comment:
    Based one the new inclusion criteria</t>
      </text>
    </comment>
    <comment ref="L1966" authorId="69" shapeId="0" xr:uid="{9FF35766-7C04-4231-8CB1-C1E2B2CF8C57}">
      <text>
        <t>[Threaded comment]
Your version of Excel allows you to read this threaded comment; however, any edits to it will get removed if the file is opened in a newer version of Excel. Learn more: https://go.microsoft.com/fwlink/?linkid=870924
Comment:
    Better understanding of inclusion criteria revealed not stated preferences</t>
      </text>
    </comment>
    <comment ref="L1972" authorId="70" shapeId="0" xr:uid="{9B913076-123B-4513-9584-51122F5DF6BD}">
      <text>
        <t>[Threaded comment]
Your version of Excel allows you to read this threaded comment; however, any edits to it will get removed if the file is opened in a newer version of Excel. Learn more: https://go.microsoft.com/fwlink/?linkid=870924
Comment:
    Due to new preferences; on the other hand this time it was a bit stubborn</t>
      </text>
    </comment>
    <comment ref="T1981" authorId="71" shapeId="0" xr:uid="{0AB5A864-F9F9-4252-8968-2CEC8286297B}">
      <text>
        <t>[Threaded comment]
Your version of Excel allows you to read this threaded comment; however, any edits to it will get removed if the file is opened in a newer version of Excel. Learn more: https://go.microsoft.com/fwlink/?linkid=870924
Comment:
    Stated preferences over revealed ones</t>
      </text>
    </comment>
    <comment ref="L2121" authorId="72" shapeId="0" xr:uid="{A02B7596-1CC8-42D9-BE12-AE8C4EE6BC05}">
      <text>
        <t>[Threaded comment]
Your version of Excel allows you to read this threaded comment; however, any edits to it will get removed if the file is opened in a newer version of Excel. Learn more: https://go.microsoft.com/fwlink/?linkid=870924
Comment:
    It feels like writing down your thoughts and your thinking process, like solving a problem, and then the paper answers back with insights and flaws in the logic. Marvelous
Reply:
    It helped understand or express better the explicit conditins to have this paper included when reading the full-text. amazing</t>
      </text>
    </comment>
    <comment ref="L2178" authorId="73" shapeId="0" xr:uid="{73A3E04C-59BF-4060-93A2-9B2638F205DE}">
      <text>
        <t>[Threaded comment]
Your version of Excel allows you to read this threaded comment; however, any edits to it will get removed if the file is opened in a newer version of Excel. Learn more: https://go.microsoft.com/fwlink/?linkid=870924
Comment:
    Stated preferences at best</t>
      </text>
    </comment>
    <comment ref="L2198" authorId="74" shapeId="0" xr:uid="{728CE5FB-2526-4FE3-8EA5-E494B7757917}">
      <text>
        <t xml:space="preserve">[Threaded comment]
Your version of Excel allows you to read this threaded comment; however, any edits to it will get removed if the file is opened in a newer version of Excel. Learn more: https://go.microsoft.com/fwlink/?linkid=870924
Comment:
    Missed it due to misunderstanding that it was focusing on COVID.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tc={F8CC8654-4251-4AB3-A8D5-4A11F3F32202}</author>
    <author>tc={0E246704-A8BB-4FF8-9119-8881B2FAF634}</author>
    <author>tc={587950FC-50BB-4A4C-8C1D-510519DDE468}</author>
    <author>tc={9F4CBD19-D62A-4640-9227-17DC23924B10}</author>
    <author>tc={FECCBC1E-B1EF-4447-A52F-71186C603BEB}</author>
    <author>tc={22AE3A2C-4E93-44BD-AB92-F338EEBD92CB}</author>
    <author>tc={81922ED9-DE41-4CBA-9D86-F51F24E0C534}</author>
    <author>tc={8E35ACB9-D14F-4AD1-9989-F5851D1CA5B7}</author>
    <author>tc={AA68C8EF-5696-40D3-8C5D-65BB4A0F8BD2}</author>
    <author>tc={D8725E10-038D-4DDC-8B7A-6BB12E03459E}</author>
    <author>tc={0673A4B2-8B65-4413-AAFE-BA66E0672D68}</author>
    <author>tc={A85CE0ED-998E-414B-8A01-CF95A7BDE8DF}</author>
    <author>tc={08E2085A-8674-47EF-AA52-5795B0E7110D}</author>
    <author>tc={E08753A3-F076-4E17-BC93-F1996F8F638D}</author>
    <author>tc={682154FC-372C-4716-8E83-7DB54CC1BDE0}</author>
    <author>tc={A152F584-A63F-4FA1-B071-475564C38300}</author>
    <author>tc={E09F35A5-386D-4C73-BEE1-5EFF514AC150}</author>
    <author>tc={2088E71E-B815-45ED-A879-65E9D99BF02E}</author>
    <author>tc={F3CEB9C0-04C5-4158-86A8-C98D9E63E918}</author>
    <author>tc={94729955-4C70-47DA-8370-08F1D32F8128}</author>
    <author>tc={584F36C1-1A5F-4045-965E-DF58C5F363CC}</author>
    <author>tc={6A1D6975-829B-4A81-9EBE-63C6BAB48996}</author>
    <author>tc={3A579594-026B-4E53-862D-2CEF1483CA13}</author>
    <author>tc={3C06FB61-E839-44E1-8FBD-331C088F6F70}</author>
    <author>tc={A94717A6-0E92-4AC7-9BE0-74E196385BD2}</author>
    <author>tc={5CAD8887-A7E6-4801-9B96-750D1FD8ED97}</author>
    <author>tc={112636AA-1CA6-480D-A38A-FC7F7C21C2DA}</author>
    <author>tc={87EA5E05-AEA2-4D20-AB35-8C72F17CFF08}</author>
    <author>tc={4587FE38-AB33-48FB-AF2B-943492FA084E}</author>
    <author>tc={210E0705-6023-4143-BF72-893EFF33BC9D}</author>
    <author>tc={BB63B989-B4D2-413C-B409-7E1FE9F5704D}</author>
    <author>tc={0FD9AC78-EB89-4EA6-A26E-DC0DE9422B33}</author>
    <author>tc={822C4262-B47B-44A8-9348-E751E999986E}</author>
    <author>tc={5977482E-700E-4E42-A5A9-26EBA8384876}</author>
    <author>tc={D459F695-CAA1-4403-A1D7-CC13882DC378}</author>
    <author>tc={726808B3-8118-48E0-B47B-69D122F0F084}</author>
    <author>tc={3918D3B0-FB6E-48B6-A6FF-F78C339FB3AB}</author>
    <author>tc={285624A1-8411-4812-805F-36F1ECF5A3A6}</author>
    <author>tc={3F2736A2-989B-439D-A49F-ED724179E04C}</author>
    <author>tc={4F56FBC6-B39B-45BC-8EA5-40F8DE535CC2}</author>
    <author>tc={A49CDC8D-C3B3-40AD-ABCA-4CF79112CB53}</author>
    <author>tc={3BE9365E-DD58-46F9-A24F-E17DD85B0EE3}</author>
    <author>tc={95150864-5CD6-4DE7-92AC-1E1ACC241DCD}</author>
    <author>tc={83D4DBAB-1217-493E-8388-19D84B32B120}</author>
    <author>tc={439F1624-11D7-4291-9A7F-555FBE50A042}</author>
    <author>tc={B4AD1FDE-C034-44E5-94A8-34C3374F3409}</author>
    <author>tc={5A842550-F61D-4B81-9A1F-9DF32E2B74D4}</author>
    <author>tc={767B380A-002F-4D0C-A279-F9840F0DED0A}</author>
    <author>tc={BB37B1EC-71CD-45E9-9958-CA0737C6D991}</author>
    <author>tc={C697FD64-E3B8-4361-AB38-D350463F0084}</author>
    <author>tc={0169FCE6-B50E-48F6-A26D-D6A73617A610}</author>
    <author>tc={74593A8C-6B41-4F41-9AE3-25B50287E486}</author>
    <author>tc={2B107EC5-8C3A-49FF-ADAE-BC70CC275E88}</author>
    <author>tc={944EBB89-7D1B-4D3A-87CE-FE228D977F3C}</author>
    <author>tc={EAD8CE58-BEF0-4FC9-86BA-C4CA611EADAE}</author>
    <author>tc={046170FC-1DA4-4F04-91F6-962F97A8A883}</author>
    <author>tc={055757F2-59B8-459C-84B3-361748FA3ED1}</author>
    <author>tc={8CE896FC-436C-4CBA-8246-2AC241C1CB79}</author>
    <author>tc={5DD62FDD-1109-4A65-BB39-DCC430B29FFE}</author>
    <author>tc={9E94F117-F544-4258-8090-9A941E1207C8}</author>
    <author>tc={5206FD59-D61A-4A63-9D37-5C8D6ECC40C1}</author>
    <author>tc={D7545808-A40D-487C-80F2-F76691437E82}</author>
    <author>tc={55AE3676-38B3-49D2-8C5F-D3B61CE6943F}</author>
    <author>tc={8C22CE3B-9AF5-47CC-A5A1-D5B3A4A92055}</author>
    <author>tc={3A798FF0-06E7-4D11-986E-4FFDD1C2C927}</author>
    <author>tc={31D10B73-5425-40D0-81C3-684799CD71AB}</author>
    <author>tc={C9464E1C-E18D-4DD5-B6E4-DF7A4552F3A4}</author>
    <author>tc={F5FC7EA8-138E-4D79-9E9A-5CBD7DB03FE5}</author>
    <author>tc={961B9A5F-8D4C-45B7-9FF9-9C16ACCD73DA}</author>
  </authors>
  <commentList>
    <comment ref="T4" authorId="0" shapeId="0" xr:uid="{F8CC8654-4251-4AB3-A8D5-4A11F3F32202}">
      <text>
        <t xml:space="preserve">[Threaded comment]
Your version of Excel allows you to read this threaded comment; however, any edits to it will get removed if the file is opened in a newer version of Excel. Learn more: https://go.microsoft.com/fwlink/?linkid=870924
Comment:
    We agreed that it might have made sense to include it to increase sensitivity, but we have too many findings to include such papers as well. </t>
      </text>
    </comment>
    <comment ref="T14" authorId="1" shapeId="0" xr:uid="{0E246704-A8BB-4FF8-9119-8881B2FAF634}">
      <text>
        <t>[Threaded comment]
Your version of Excel allows you to read this threaded comment; however, any edits to it will get removed if the file is opened in a newer version of Excel. Learn more: https://go.microsoft.com/fwlink/?linkid=870924
Comment:
    Include to increase sensitivity</t>
      </text>
    </comment>
    <comment ref="T37" authorId="2" shapeId="0" xr:uid="{587950FC-50BB-4A4C-8C1D-510519DDE468}">
      <text>
        <t>[Threaded comment]
Your version of Excel allows you to read this threaded comment; however, any edits to it will get removed if the file is opened in a newer version of Excel. Learn more: https://go.microsoft.com/fwlink/?linkid=870924
Comment:
    Due to MCDA, we want revealed preferences not stated ones</t>
      </text>
    </comment>
    <comment ref="U60" authorId="3" shapeId="0" xr:uid="{9F4CBD19-D62A-4640-9227-17DC23924B10}">
      <text>
        <t>[Threaded comment]
Your version of Excel allows you to read this threaded comment; however, any edits to it will get removed if the file is opened in a newer version of Excel. Learn more: https://go.microsoft.com/fwlink/?linkid=870924
Comment:
    Checking the full-text</t>
      </text>
    </comment>
    <comment ref="U74" authorId="4" shapeId="0" xr:uid="{FECCBC1E-B1EF-4447-A52F-71186C603BEB}">
      <text>
        <t>[Threaded comment]
Your version of Excel allows you to read this threaded comment; however, any edits to it will get removed if the file is opened in a newer version of Excel. Learn more: https://go.microsoft.com/fwlink/?linkid=870924
Comment:
    MCDA</t>
      </text>
    </comment>
    <comment ref="U100" authorId="5" shapeId="0" xr:uid="{22AE3A2C-4E93-44BD-AB92-F338EEBD92CB}">
      <text>
        <t>[Threaded comment]
Your version of Excel allows you to read this threaded comment; however, any edits to it will get removed if the file is opened in a newer version of Excel. Learn more: https://go.microsoft.com/fwlink/?linkid=870924
Comment:
    Stated not revealed preferences</t>
      </text>
    </comment>
    <comment ref="U125" authorId="6" shapeId="0" xr:uid="{81922ED9-DE41-4CBA-9D86-F51F24E0C534}">
      <text>
        <t>[Threaded comment]
Your version of Excel allows you to read this threaded comment; however, any edits to it will get removed if the file is opened in a newer version of Excel. Learn more: https://go.microsoft.com/fwlink/?linkid=870924
Comment:
    Stated preferences</t>
      </text>
    </comment>
    <comment ref="U159" authorId="7" shapeId="0" xr:uid="{8E35ACB9-D14F-4AD1-9989-F5851D1CA5B7}">
      <text>
        <t xml:space="preserve">[Threaded comment]
Your version of Excel allows you to read this threaded comment; however, any edits to it will get removed if the file is opened in a newer version of Excel. Learn more: https://go.microsoft.com/fwlink/?linkid=870924
Comment:
    It seems to be narrative and it is also very old
</t>
      </text>
    </comment>
    <comment ref="U191" authorId="8" shapeId="0" xr:uid="{AA68C8EF-5696-40D3-8C5D-65BB4A0F8BD2}">
      <text>
        <t xml:space="preserve">[Threaded comment]
Your version of Excel allows you to read this threaded comment; however, any edits to it will get removed if the file is opened in a newer version of Excel. Learn more: https://go.microsoft.com/fwlink/?linkid=870924
Comment:
    It seems to be narrative and it is also very old
</t>
      </text>
    </comment>
    <comment ref="U194" authorId="9" shapeId="0" xr:uid="{D8725E10-038D-4DDC-8B7A-6BB12E03459E}">
      <text>
        <t>[Threaded comment]
Your version of Excel allows you to read this threaded comment; however, any edits to it will get removed if the file is opened in a newer version of Excel. Learn more: https://go.microsoft.com/fwlink/?linkid=870924
Comment:
    To increase sensitivity we included it</t>
      </text>
    </comment>
    <comment ref="U195" authorId="10" shapeId="0" xr:uid="{0673A4B2-8B65-4413-AAFE-BA66E0672D68}">
      <text>
        <t>[Threaded comment]
Your version of Excel allows you to read this threaded comment; however, any edits to it will get removed if the file is opened in a newer version of Excel. Learn more: https://go.microsoft.com/fwlink/?linkid=870924
Comment:
    Stated instead of revealed preferences</t>
      </text>
    </comment>
    <comment ref="U238" authorId="11" shapeId="0" xr:uid="{A85CE0ED-998E-414B-8A01-CF95A7BDE8DF}">
      <text>
        <t>[Threaded comment]
Your version of Excel allows you to read this threaded comment; however, any edits to it will get removed if the file is opened in a newer version of Excel. Learn more: https://go.microsoft.com/fwlink/?linkid=870924
Comment:
    We need to further check and go to the third reviewer / professors for alignment</t>
      </text>
    </comment>
    <comment ref="Q370" authorId="12" shapeId="0" xr:uid="{08E2085A-8674-47EF-AA52-5795B0E7110D}">
      <text>
        <t>[Threaded comment]
Your version of Excel allows you to read this threaded comment; however, any edits to it will get removed if the file is opened in a newer version of Excel. Learn more: https://go.microsoft.com/fwlink/?linkid=870924
Comment:
    It made me rethink the addition of this paper; I now believe it is not the most relevant but still worth evaluating the full-text</t>
      </text>
    </comment>
    <comment ref="U389" authorId="13" shapeId="0" xr:uid="{E08753A3-F076-4E17-BC93-F1996F8F638D}">
      <text>
        <t>[Threaded comment]
Your version of Excel allows you to read this threaded comment; however, any edits to it will get removed if the file is opened in a newer version of Excel. Learn more: https://go.microsoft.com/fwlink/?linkid=870924
Comment:
    Narrative review</t>
      </text>
    </comment>
    <comment ref="U403" authorId="14" shapeId="0" xr:uid="{682154FC-372C-4716-8E83-7DB54CC1BDE0}">
      <text>
        <t>[Threaded comment]
Your version of Excel allows you to read this threaded comment; however, any edits to it will get removed if the file is opened in a newer version of Excel. Learn more: https://go.microsoft.com/fwlink/?linkid=870924
Comment:
    For sensitivity we include</t>
      </text>
    </comment>
    <comment ref="C472" authorId="15" shapeId="0" xr:uid="{A152F584-A63F-4FA1-B071-475564C38300}">
      <text>
        <t>[Threaded comment]
Your version of Excel allows you to read this threaded comment; however, any edits to it will get removed if the file is opened in a newer version of Excel. Learn more: https://go.microsoft.com/fwlink/?linkid=870924
Comment:
    (This is what I mean)</t>
      </text>
    </comment>
    <comment ref="U473" authorId="16" shapeId="0" xr:uid="{E09F35A5-386D-4C73-BEE1-5EFF514AC150}">
      <text>
        <t>[Threaded comment]
Your version of Excel allows you to read this threaded comment; however, any edits to it will get removed if the file is opened in a newer version of Excel. Learn more: https://go.microsoft.com/fwlink/?linkid=870924
Comment:
    To have increased sensitivity</t>
      </text>
    </comment>
    <comment ref="U487" authorId="17" shapeId="0" xr:uid="{2088E71E-B815-45ED-A879-65E9D99BF02E}">
      <text>
        <t>[Threaded comment]
Your version of Excel allows you to read this threaded comment; however, any edits to it will get removed if the file is opened in a newer version of Excel. Learn more: https://go.microsoft.com/fwlink/?linkid=870924
Comment:
    Stated insteadf of revealed preferences</t>
      </text>
    </comment>
    <comment ref="U513" authorId="18" shapeId="0" xr:uid="{F3CEB9C0-04C5-4158-86A8-C98D9E63E918}">
      <text>
        <t>[Threaded comment]
Your version of Excel allows you to read this threaded comment; however, any edits to it will get removed if the file is opened in a newer version of Excel. Learn more: https://go.microsoft.com/fwlink/?linkid=870924
Comment:
    For increased sensitivity</t>
      </text>
    </comment>
    <comment ref="U520" authorId="19" shapeId="0" xr:uid="{94729955-4C70-47DA-8370-08F1D32F8128}">
      <text>
        <t>[Threaded comment]
Your version of Excel allows you to read this threaded comment; however, any edits to it will get removed if the file is opened in a newer version of Excel. Learn more: https://go.microsoft.com/fwlink/?linkid=870924
Comment:
    MCDA so off with you</t>
      </text>
    </comment>
    <comment ref="S557" authorId="20" shapeId="0" xr:uid="{584F36C1-1A5F-4045-965E-DF58C5F363CC}">
      <text>
        <t xml:space="preserve">[Threaded comment]
Your version of Excel allows you to read this threaded comment; however, any edits to it will get removed if the file is opened in a newer version of Excel. Learn more: https://go.microsoft.com/fwlink/?linkid=870924
Comment:
    It affected my decision based on earlier revelation that I want revealed preferences and not stated ones. </t>
      </text>
    </comment>
    <comment ref="S573" authorId="21" shapeId="0" xr:uid="{6A1D6975-829B-4A81-9EBE-63C6BAB48996}">
      <text>
        <t>[Threaded comment]
Your version of Excel allows you to read this threaded comment; however, any edits to it will get removed if the file is opened in a newer version of Excel. Learn more: https://go.microsoft.com/fwlink/?linkid=870924
Comment:
    Made me reconsider and more inclined to reject the papoer, but we included just in case there is something relevant in the full-text and just to increase our sensitivity</t>
      </text>
    </comment>
    <comment ref="U633" authorId="22" shapeId="0" xr:uid="{3A579594-026B-4E53-862D-2CEF1483CA13}">
      <text>
        <t>[Threaded comment]
Your version of Excel allows you to read this threaded comment; however, any edits to it will get removed if the file is opened in a newer version of Excel. Learn more: https://go.microsoft.com/fwlink/?linkid=870924
Comment:
    MCDA OFF wihty you</t>
      </text>
    </comment>
    <comment ref="U639" authorId="23" shapeId="0" xr:uid="{3C06FB61-E839-44E1-8FBD-331C088F6F70}">
      <text>
        <t>[Threaded comment]
Your version of Excel allows you to read this threaded comment; however, any edits to it will get removed if the file is opened in a newer version of Excel. Learn more: https://go.microsoft.com/fwlink/?linkid=870924
Comment:
    Was a review no qunatitative analysis</t>
      </text>
    </comment>
    <comment ref="U688" authorId="24" shapeId="0" xr:uid="{A94717A6-0E92-4AC7-9BE0-74E196385BD2}">
      <text>
        <t>[Threaded comment]
Your version of Excel allows you to read this threaded comment; however, any edits to it will get removed if the file is opened in a newer version of Excel. Learn more: https://go.microsoft.com/fwlink/?linkid=870924
Comment:
    Stated preferences</t>
      </text>
    </comment>
    <comment ref="U706" authorId="25" shapeId="0" xr:uid="{5CAD8887-A7E6-4801-9B96-750D1FD8ED97}">
      <text>
        <t>[Threaded comment]
Your version of Excel allows you to read this threaded comment; however, any edits to it will get removed if the file is opened in a newer version of Excel. Learn more: https://go.microsoft.com/fwlink/?linkid=870924
Comment:
    For sensitivity sake</t>
      </text>
    </comment>
    <comment ref="U715" authorId="26" shapeId="0" xr:uid="{112636AA-1CA6-480D-A38A-FC7F7C21C2DA}">
      <text>
        <t>[Threaded comment]
Your version of Excel allows you to read this threaded comment; however, any edits to it will get removed if the file is opened in a newer version of Excel. Learn more: https://go.microsoft.com/fwlink/?linkid=870924
Comment:
    For sensitivity sake</t>
      </text>
    </comment>
    <comment ref="Q730" authorId="27" shapeId="0" xr:uid="{87EA5E05-AEA2-4D20-AB35-8C72F17CFF08}">
      <text>
        <t xml:space="preserve">[Threaded comment]
Your version of Excel allows you to read this threaded comment; however, any edits to it will get removed if the file is opened in a newer version of Excel. Learn more: https://go.microsoft.com/fwlink/?linkid=870924
Comment:
    Again MCDA, which made sense for the Bot to include considering the inclusion &amp; exclusion criteria, specifically the reque4st of drivers of HTA decisions </t>
      </text>
    </comment>
    <comment ref="U744" authorId="28" shapeId="0" xr:uid="{4587FE38-AB33-48FB-AF2B-943492FA084E}">
      <text>
        <t xml:space="preserve">[Threaded comment]
Your version of Excel allows you to read this threaded comment; however, any edits to it will get removed if the file is opened in a newer version of Excel. Learn more: https://go.microsoft.com/fwlink/?linkid=870924
Comment:
    MCDA is not 
</t>
      </text>
    </comment>
    <comment ref="S776" authorId="29" shapeId="0" xr:uid="{210E0705-6023-4143-BF72-893EFF33BC9D}">
      <text>
        <t xml:space="preserve">[Threaded comment]
Your version of Excel allows you to read this threaded comment; however, any edits to it will get removed if the file is opened in a newer version of Excel. Learn more: https://go.microsoft.com/fwlink/?linkid=870924
Comment:
    This seems to be a greatarticle that would be very relevant to be included, but We won’t include based on the new idea on what should be included, after the clarification of the inclusion criteria, as this is stated preferences and not revealed ones.
Reply:
    Asked the SLR's chief scientist opinion over this. 
Reply:
    Without his opinion, mine opinion after aligning with the AI, and actually sort of influence by the AI, the choice was to reject it. </t>
      </text>
    </comment>
    <comment ref="U788" authorId="30" shapeId="0" xr:uid="{BB63B989-B4D2-413C-B409-7E1FE9F5704D}">
      <text>
        <t>[Threaded comment]
Your version of Excel allows you to read this threaded comment; however, any edits to it will get removed if the file is opened in a newer version of Excel. Learn more: https://go.microsoft.com/fwlink/?linkid=870924
Comment:
    Stated preferences are not welcome</t>
      </text>
    </comment>
    <comment ref="U789" authorId="31" shapeId="0" xr:uid="{0FD9AC78-EB89-4EA6-A26E-DC0DE9422B33}">
      <text>
        <t>[Threaded comment]
Your version of Excel allows you to read this threaded comment; however, any edits to it will get removed if the file is opened in a newer version of Excel. Learn more: https://go.microsoft.com/fwlink/?linkid=870924
Comment:
    Stated preferences are not welcome</t>
      </text>
    </comment>
    <comment ref="S897" authorId="32" shapeId="0" xr:uid="{822C4262-B47B-44A8-9348-E751E999986E}">
      <text>
        <t xml:space="preserve">[Threaded comment]
Your version of Excel allows you to read this threaded comment; however, any edits to it will get removed if the file is opened in a newer version of Excel. Learn more: https://go.microsoft.com/fwlink/?linkid=870924
Comment:
    Discrete choice experiment
</t>
      </text>
    </comment>
    <comment ref="Q911" authorId="33" shapeId="0" xr:uid="{5977482E-700E-4E42-A5A9-26EBA8384876}">
      <text>
        <t xml:space="preserve">[Threaded comment]
Your version of Excel allows you to read this threaded comment; however, any edits to it will get removed if the file is opened in a newer version of Excel. Learn more: https://go.microsoft.com/fwlink/?linkid=870924
Comment:
    Comprosie as the core objective of the study was not aligned with our SLR goal but on the other hand it has some important information that we could use. Good catch from the bot actually. Would missthe paper on the other hadn; Really important to set the rigth inclusion and exclusion criteria. </t>
      </text>
    </comment>
    <comment ref="Q922" authorId="34" shapeId="0" xr:uid="{D459F695-CAA1-4403-A1D7-CC13882DC378}">
      <text>
        <t xml:space="preserve">[Threaded comment]
Your version of Excel allows you to read this threaded comment; however, any edits to it will get removed if the file is opened in a newer version of Excel. Learn more: https://go.microsoft.com/fwlink/?linkid=870924
Comment:
    It made good   points about inclusionand exclusion just forsensitivity sakewe areincluding               </t>
      </text>
    </comment>
    <comment ref="U986" authorId="35" shapeId="0" xr:uid="{726808B3-8118-48E0-B47B-69D122F0F084}">
      <text>
        <t>[Threaded comment]
Your version of Excel allows you to read this threaded comment; however, any edits to it will get removed if the file is opened in a newer version of Excel. Learn more: https://go.microsoft.com/fwlink/?linkid=870924
Comment:
    Stated preferences are not welcome</t>
      </text>
    </comment>
    <comment ref="Q989" authorId="36" shapeId="0" xr:uid="{3918D3B0-FB6E-48B6-A6FF-F78C339FB3AB}">
      <text>
        <t>[Threaded comment]
Your version of Excel allows you to read this threaded comment; however, any edits to it will get removed if the file is opened in a newer version of Excel. Learn more: https://go.microsoft.com/fwlink/?linkid=870924
Comment:
    Just ot increase sensitivty after dicsussion</t>
      </text>
    </comment>
    <comment ref="U1004" authorId="37" shapeId="0" xr:uid="{285624A1-8411-4812-805F-36F1ECF5A3A6}">
      <text>
        <t>[Threaded comment]
Your version of Excel allows you to read this threaded comment; however, any edits to it will get removed if the file is opened in a newer version of Excel. Learn more: https://go.microsoft.com/fwlink/?linkid=870924
Comment:
    MCDA not wanted</t>
      </text>
    </comment>
    <comment ref="S1010" authorId="38" shapeId="0" xr:uid="{3F2736A2-989B-439D-A49F-ED724179E04C}">
      <text>
        <t>[Threaded comment]
Your version of Excel allows you to read this threaded comment; however, any edits to it will get removed if the file is opened in a newer version of Excel. Learn more: https://go.microsoft.com/fwlink/?linkid=870924
Comment:
    Made a fair argument about the number of papers to be assess and the lessons learned seems to be more qualitiative in nature instead of prediction.</t>
      </text>
    </comment>
    <comment ref="U1084" authorId="39" shapeId="0" xr:uid="{4F56FBC6-B39B-45BC-8EA5-40F8DE535CC2}">
      <text>
        <t>[Threaded comment]
Your version of Excel allows you to read this threaded comment; however, any edits to it will get removed if the file is opened in a newer version of Excel. Learn more: https://go.microsoft.com/fwlink/?linkid=870924
Comment:
    Fopr sensitivity sake</t>
      </text>
    </comment>
    <comment ref="Q1133" authorId="40" shapeId="0" xr:uid="{A49CDC8D-C3B3-40AD-ABCA-4CF79112CB53}">
      <text>
        <t xml:space="preserve">[Threaded comment]
Your version of Excel allows you to read this threaded comment; however, any edits to it will get removed if the file is opened in a newer version of Excel. Learn more: https://go.microsoft.com/fwlink/?linkid=870924
Comment:
    Although highly unlikely to be relevant I believe it is fair to include it; I did not think that conceptual modeling for prospective HTA could mean they run a simulation for HTA decisions and perhaps a comparison could have been reported with actual HTA results., helping isolate drivers from the conceptual model. Hihly unlikely, but a fair point and explanation by the bot. </t>
      </text>
    </comment>
    <comment ref="S1173" authorId="41" shapeId="0" xr:uid="{3BE9365E-DD58-46F9-A24F-E17DD85B0EE3}">
      <text>
        <t>[Threaded comment]
Your version of Excel allows you to read this threaded comment; however, any edits to it will get removed if the file is opened in a newer version of Excel. Learn more: https://go.microsoft.com/fwlink/?linkid=870924
Comment:
    Discrete choice experiment</t>
      </text>
    </comment>
    <comment ref="U1240" authorId="42" shapeId="0" xr:uid="{95150864-5CD6-4DE7-92AC-1E1ACC241DCD}">
      <text>
        <t>[Threaded comment]
Your version of Excel allows you to read this threaded comment; however, any edits to it will get removed if the file is opened in a newer version of Excel. Learn more: https://go.microsoft.com/fwlink/?linkid=870924
Comment:
    Might be relevant need to check the methodologies in full-text</t>
      </text>
    </comment>
    <comment ref="U1256" authorId="43" shapeId="0" xr:uid="{83D4DBAB-1217-493E-8388-19D84B32B120}">
      <text>
        <t>[Threaded comment]
Your version of Excel allows you to read this threaded comment; however, any edits to it will get removed if the file is opened in a newer version of Excel. Learn more: https://go.microsoft.com/fwlink/?linkid=870924
Comment:
    Ask the professors about this.</t>
      </text>
    </comment>
    <comment ref="Q1266" authorId="44" shapeId="0" xr:uid="{439F1624-11D7-4291-9A7F-555FBE50A042}">
      <text>
        <t xml:space="preserve">[Threaded comment]
Your version of Excel allows you to read this threaded comment; however, any edits to it will get removed if the file is opened in a newer version of Excel. Learn more: https://go.microsoft.com/fwlink/?linkid=870924
Comment:
    It makes a point that it is retrospective in nature… and that we are focusing on prediction… which means that we need better inclusion nad exclusion criteria. On the other hand…. My problem with this paper was that in the end it evaluates what were the reasons stated by the agency. </t>
      </text>
    </comment>
    <comment ref="Q1414" authorId="45" shapeId="0" xr:uid="{B4AD1FDE-C034-44E5-94A8-34C3374F3409}">
      <text>
        <t>[Threaded comment]
Your version of Excel allows you to read this threaded comment; however, any edits to it will get removed if the file is opened in a newer version of Excel. Learn more: https://go.microsoft.com/fwlink/?linkid=870924
Comment:
    It was making fair points</t>
      </text>
    </comment>
    <comment ref="Q1687" authorId="46" shapeId="0" xr:uid="{5A842550-F61D-4B81-9A1F-9DF32E2B74D4}">
      <text>
        <t xml:space="preserve">[Threaded comment]
Your version of Excel allows you to read this threaded comment; however, any edits to it will get removed if the file is opened in a newer version of Excel. Learn more: https://go.microsoft.com/fwlink/?linkid=870924
Comment:
    It is very reluctant to include it. The problem is the lack of informaiton set by the title only availability. We agree to go to the next step to check the full-text for relevancy. </t>
      </text>
    </comment>
    <comment ref="S1702" authorId="47" shapeId="0" xr:uid="{767B380A-002F-4D0C-A279-F9840F0DED0A}">
      <text>
        <t>[Threaded comment]
Your version of Excel allows you to read this threaded comment; however, any edits to it will get removed if the file is opened in a newer version of Excel. Learn more: https://go.microsoft.com/fwlink/?linkid=870924
Comment:
    Base don th new idea of stated vs revealed preferences.</t>
      </text>
    </comment>
    <comment ref="U1709" authorId="48" shapeId="0" xr:uid="{BB37B1EC-71CD-45E9-9958-CA0737C6D991}">
      <text>
        <t>[Threaded comment]
Your version of Excel allows you to read this threaded comment; however, any edits to it will get removed if the file is opened in a newer version of Excel. Learn more: https://go.microsoft.com/fwlink/?linkid=870924
Comment:
    For sensitivity sake</t>
      </text>
    </comment>
    <comment ref="Q1713" authorId="49" shapeId="0" xr:uid="{C697FD64-E3B8-4361-AB38-D350463F0084}">
      <text>
        <t xml:space="preserve">[Threaded comment]
Your version of Excel allows you to read this threaded comment; however, any edits to it will get removed if the file is opened in a newer version of Excel. Learn more: https://go.microsoft.com/fwlink/?linkid=870924
Comment:
    We made a discussion over this. It was a bit weird, although I didn't believe this was worthy, due to the confusion of the abstract and vaugeness of the asbtract I had second thoughts, and in the excluded after we both agreeing with some back and forth 
Reply:
    STEP 5: In this step, the polymath will engage with the second reviewer based on the notes and arguments prepared during the preliminary assessment. Though the polymath will initially defend the Committee's decisions, their primary role is to discern the truth about whether the paper should be included or excluded. NOTE: It is not expected for GPT-4 to produce both personnas, but a human plays the personna of the second reviewer answering to bot's comments via the chat. Objectives Defend the Committee's decision while remaining open to being convinced by the second reviewer's arguments. Inputs β€Ά The second reviewer's is an actual human and his comments and arguments are below: I am thinking that the historic life of a drug does not mean or is relevant to hta decisions predictors or drivers etc. why should we iunbclude it I cannot understand. help me polease. operhaops we need to exclude
ChatGPT
The committee's rationale for initially including the paper was based on the idea that the study delves into aspects like the expected lifetime of health technologies and their cost-effectiveness. These are factors that could potentially act as drivers for HTA decisions, especially in long-term assessment scenarios. Additionally, the paper aims to quantify and analyze these lifetimes, which implies a data-driven approach that might align with the objectives of our review.
However, I understand your point about the paper not explicitly focusing on predictive modeling or identifying the drivers for HTA decisions. It seems like the paper does not fully meet the criteria outlined by our Chief Scientist.
Would you like to elaborate further on your perspective? Your insights could help refine our evaluation process.
 they could potentially act as drivers but they are not exactly measuring these drivers or linking to HTA decisions so I think it does not make sense to include, except if you can elaborate where exacty it tried to link the decisions with the lifetime etc.
ChatGPT
You make a valid point. The abstract indeed doesn't make an explicit link between the lifetime of health technologies and the predictive models or drivers of HTA decisions. The study appears to focus more on the general context within which HTA decisions could potentially be made, rather than actually making predictions or identifying drivers. Therefore, it doesn't fully align with the specific criteria laid out by our Chief Scientist for inclusion in the review.
Given your arguments and a reevaluation of the paper's relevance, I'm inclined to agree with your recommendation for exclusion. It seems that while the study might be valuable in a broader context of HTA, it doesn't directly contribute to the machine learning or statistical modeling aspects of predicting HTA decisions or identifying their drivers, which is the focus of our systematic literature review.
</t>
      </text>
    </comment>
    <comment ref="S1730" authorId="50" shapeId="0" xr:uid="{0169FCE6-B50E-48F6-A26D-D6A73617A610}">
      <text>
        <t xml:space="preserve">[Threaded comment]
Your version of Excel allows you to read this threaded comment; however, any edits to it will get removed if the file is opened in a newer version of Excel. Learn more: https://go.microsoft.com/fwlink/?linkid=870924
Comment:
    It is interesting that in the end I supported the inclusion and it supported the exclusion of this paper; we both agree it was more towards a maybe and thus this could be something to explore only as a sensitivity analysis. </t>
      </text>
    </comment>
    <comment ref="U1745" authorId="51" shapeId="0" xr:uid="{74593A8C-6B41-4F41-9AE3-25B50287E486}">
      <text>
        <t>[Threaded comment]
Your version of Excel allows you to read this threaded comment; however, any edits to it will get removed if the file is opened in a newer version of Excel. Learn more: https://go.microsoft.com/fwlink/?linkid=870924
Comment:
    Stated preferemces</t>
      </text>
    </comment>
    <comment ref="S1762" authorId="52" shapeId="0" xr:uid="{2B107EC5-8C3A-49FF-ADAE-BC70CC275E88}">
      <text>
        <t>[Threaded comment]
Your version of Excel allows you to read this threaded comment; however, any edits to it will get removed if the file is opened in a newer version of Excel. Learn more: https://go.microsoft.com/fwlink/?linkid=870924
Comment:
    Include with a compromise as a maybe, just to check if there is something in the full-text. 
The interesting think is that it changes the perspective of the human reviewer making compelling arguments and in the end co-forming the inclusion criteira, or rather their interpretation. And the right focus of the study .</t>
      </text>
    </comment>
    <comment ref="U1765" authorId="53" shapeId="0" xr:uid="{944EBB89-7D1B-4D3A-87CE-FE228D977F3C}">
      <text>
        <t>[Threaded comment]
Your version of Excel allows you to read this threaded comment; however, any edits to it will get removed if the file is opened in a newer version of Excel. Learn more: https://go.microsoft.com/fwlink/?linkid=870924
Comment:
    Stated preferemces</t>
      </text>
    </comment>
    <comment ref="U1768" authorId="54" shapeId="0" xr:uid="{EAD8CE58-BEF0-4FC9-86BA-C4CA611EADAE}">
      <text>
        <t>[Threaded comment]
Your version of Excel allows you to read this threaded comment; however, any edits to it will get removed if the file is opened in a newer version of Excel. Learn more: https://go.microsoft.com/fwlink/?linkid=870924
Comment:
    For sensitivity sake</t>
      </text>
    </comment>
    <comment ref="S1770" authorId="55" shapeId="0" xr:uid="{046170FC-1DA4-4F04-91F6-962F97A8A883}">
      <text>
        <t xml:space="preserve">[Threaded comment]
Your version of Excel allows you to read this threaded comment; however, any edits to it will get removed if the file is opened in a newer version of Excel. Learn more: https://go.microsoft.com/fwlink/?linkid=870924
Comment:
    But it really made me feel bad about including it… if it rejected it once more, I would follow; it makes sense not to add actually… it convinced me… but meh, let's be sensitive. 
Your concern about the scarcity of papers that meet our criteria is a valid point, as is your worry about potentially missing out on a paper that could have been relevant. Indeed, the language in some abstracts can be less explicit about the methods and aims of the full study, potentially leading to oversights in our screening process.
However, there's a balance to be struck between sensitivity to potential inclusivity and strict adherence to guidelines. The guidelines provided by the Chief Scientist were designed to maintain the integrity and focus of the SLR, and deviating from them runs the risk of diluting the review's quality. Additionally, although we might not have many papers to consider, the weight of each paper that we do consider becomes even more significant, making it essential that each paper directly contributes to the objective of the SLR.
The concern about the author questioning an exclusion has an emotional weight but should not significantly sway a process designed to be objective and systematic. If questioned, we would be transparent about the strict guidelines we followed.
That said, given the scarcity of papers and your concern about the potentially broader interpretive range of "retrospective analysis," it might be worth making an exception to at least verify the full text of this paper to ensure we're not missing anything. Would that be a fair compromise?
</t>
      </text>
    </comment>
    <comment ref="U1787" authorId="56" shapeId="0" xr:uid="{055757F2-59B8-459C-84B3-361748FA3ED1}">
      <text>
        <t>[Threaded comment]
Your version of Excel allows you to read this threaded comment; however, any edits to it will get removed if the file is opened in a newer version of Excel. Learn more: https://go.microsoft.com/fwlink/?linkid=870924
Comment:
    For sensitivity sake</t>
      </text>
    </comment>
    <comment ref="U1831" authorId="57" shapeId="0" xr:uid="{8CE896FC-436C-4CBA-8246-2AC241C1CB79}">
      <text>
        <t>[Threaded comment]
Your version of Excel allows you to read this threaded comment; however, any edits to it will get removed if the file is opened in a newer version of Excel. Learn more: https://go.microsoft.com/fwlink/?linkid=870924
Comment:
    For sensitivity for sake</t>
      </text>
    </comment>
    <comment ref="S1833" authorId="58" shapeId="0" xr:uid="{5DD62FDD-1109-4A65-BB39-DCC430B29FFE}">
      <text>
        <t>[Threaded comment]
Your version of Excel allows you to read this threaded comment; however, any edits to it will get removed if the file is opened in a newer version of Excel. Learn more: https://go.microsoft.com/fwlink/?linkid=870924
Comment:
    Due to the different alignment inclusion criteria agreed.</t>
      </text>
    </comment>
    <comment ref="S1895" authorId="59" shapeId="0" xr:uid="{9E94F117-F544-4258-8090-9A941E1207C8}">
      <text>
        <t xml:space="preserve">[Threaded comment]
Your version of Excel allows you to read this threaded comment; however, any edits to it will get removed if the file is opened in a newer version of Excel. Learn more: https://go.microsoft.com/fwlink/?linkid=870924
Comment:
    Alhtjough a long-shot we include to check the full-text to identify if what was fed in the model was relevant to drivers HTA and how did they identify them; they mnight have something useful. The anlaysis phase of the assessment of the litearute mioght be also useful. Probalby this won' be relevant, but let's see to increase overall sensitivity. </t>
      </text>
    </comment>
    <comment ref="U1898" authorId="60" shapeId="0" xr:uid="{5206FD59-D61A-4A63-9D37-5C8D6ECC40C1}">
      <text>
        <t>[Threaded comment]
Your version of Excel allows you to read this threaded comment; however, any edits to it will get removed if the file is opened in a newer version of Excel. Learn more: https://go.microsoft.com/fwlink/?linkid=870924
Comment:
    Stated preferences</t>
      </text>
    </comment>
    <comment ref="U1901" authorId="61" shapeId="0" xr:uid="{D7545808-A40D-487C-80F2-F76691437E82}">
      <text>
        <t>[Threaded comment]
Your version of Excel allows you to read this threaded comment; however, any edits to it will get removed if the file is opened in a newer version of Excel. Learn more: https://go.microsoft.com/fwlink/?linkid=870924
Comment:
    Stated preferences</t>
      </text>
    </comment>
    <comment ref="U1908" authorId="62" shapeId="0" xr:uid="{55AE3676-38B3-49D2-8C5F-D3B61CE6943F}">
      <text>
        <t>[Threaded comment]
Your version of Excel allows you to read this threaded comment; however, any edits to it will get removed if the file is opened in a newer version of Excel. Learn more: https://go.microsoft.com/fwlink/?linkid=870924
Comment:
    Stated preferences</t>
      </text>
    </comment>
    <comment ref="U1916" authorId="63" shapeId="0" xr:uid="{8C22CE3B-9AF5-47CC-A5A1-D5B3A4A92055}">
      <text>
        <t>[Threaded comment]
Your version of Excel allows you to read this threaded comment; however, any edits to it will get removed if the file is opened in a newer version of Excel. Learn more: https://go.microsoft.com/fwlink/?linkid=870924
Comment:
    Stated preferences</t>
      </text>
    </comment>
    <comment ref="S1953" authorId="64" shapeId="0" xr:uid="{3A798FF0-06E7-4D11-986E-4FFDD1C2C927}">
      <text>
        <t>[Threaded comment]
Your version of Excel allows you to read this threaded comment; however, any edits to it will get removed if the file is opened in a newer version of Excel. Learn more: https://go.microsoft.com/fwlink/?linkid=870924
Comment:
    Based one the new inclusion criteria</t>
      </text>
    </comment>
    <comment ref="U1966" authorId="65" shapeId="0" xr:uid="{31D10B73-5425-40D0-81C3-684799CD71AB}">
      <text>
        <t>[Threaded comment]
Your version of Excel allows you to read this threaded comment; however, any edits to it will get removed if the file is opened in a newer version of Excel. Learn more: https://go.microsoft.com/fwlink/?linkid=870924
Comment:
    Stated preferences</t>
      </text>
    </comment>
    <comment ref="S1972" authorId="66" shapeId="0" xr:uid="{C9464E1C-E18D-4DD5-B6E4-DF7A4552F3A4}">
      <text>
        <t>[Threaded comment]
Your version of Excel allows you to read this threaded comment; however, any edits to it will get removed if the file is opened in a newer version of Excel. Learn more: https://go.microsoft.com/fwlink/?linkid=870924
Comment:
    Due to new preferences; on the other hand this time it was a bit stubborn</t>
      </text>
    </comment>
    <comment ref="U2178" authorId="67" shapeId="0" xr:uid="{F5FC7EA8-138E-4D79-9E9A-5CBD7DB03FE5}">
      <text>
        <t>[Threaded comment]
Your version of Excel allows you to read this threaded comment; however, any edits to it will get removed if the file is opened in a newer version of Excel. Learn more: https://go.microsoft.com/fwlink/?linkid=870924
Comment:
    Stated preferences</t>
      </text>
    </comment>
    <comment ref="U2179" authorId="68" shapeId="0" xr:uid="{961B9A5F-8D4C-45B7-9FF9-9C16ACCD73DA}">
      <text>
        <t>[Threaded comment]
Your version of Excel allows you to read this threaded comment; however, any edits to it will get removed if the file is opened in a newer version of Excel. Learn more: https://go.microsoft.com/fwlink/?linkid=870924
Comment:
    It is a review not a modeling exercise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tc={560C021B-7DB4-4C43-AE1B-8E37FAF33463}</author>
    <author>tc={EF3AD9F3-2C87-4035-9C01-6699C060FEB6}</author>
    <author>tc={3475D12D-F840-4E90-9E3B-7DE2976E125E}</author>
    <author>tc={AA7B7B97-042A-45E5-B604-B17E0A265A59}</author>
    <author>tc={EF970DFA-6DD6-4C19-9A0F-13421E7CD58D}</author>
    <author>tc={39BB4422-FA1F-424F-9BDB-D42455CAFA99}</author>
    <author>tc={C616330D-9D80-46BA-8056-CCDD97EB42D4}</author>
    <author>tc={344A6E83-FA6C-4BC4-84AD-6F32D41E4A0B}</author>
    <author>tc={E7995D2A-93B2-4FAC-B1AD-E82537281F7B}</author>
    <author>tc={3E2FC8B7-24DC-41B5-B18C-99C8479D38E3}</author>
    <author>tc={6BBCD3D2-E264-47AD-8E8E-664B74C87E56}</author>
    <author>tc={F40CC9C3-3022-433B-A718-01C2F5FC7148}</author>
    <author>tc={78F18BB7-5FC7-4136-9738-524AC63C595D}</author>
    <author>tc={D4049049-C69B-4257-9154-B3481E02A40D}</author>
    <author>tc={2A0A3A18-72CD-4D30-8CAF-767948FEE19F}</author>
    <author>tc={0A55AC61-4A9A-46CA-939E-16BC0AC63236}</author>
    <author>tc={C39F6FBE-0975-4043-8793-1F23C3DDDF01}</author>
    <author>tc={DCDB97CF-FD7F-4465-93B4-426B25373BAE}</author>
    <author>tc={23CC2D01-210F-4728-8520-DD460BC8377D}</author>
    <author>tc={6523337E-C168-4EC9-A120-C1FEEB1818D7}</author>
    <author>tc={F22B9131-A49C-4A4A-86B5-5FE16B4F5F8A}</author>
    <author>tc={65002BB9-79AF-40EE-BC66-1ED2DBB70E34}</author>
    <author>tc={4F8B7AE7-CE39-4445-9FFB-5ED4F8844452}</author>
    <author>tc={67F1798C-154D-49DA-9004-575234B8A62D}</author>
    <author>tc={F6A326CD-91F2-4F20-803C-A43BFE148FBB}</author>
    <author>tc={EA12A3B2-1B9E-4837-9B59-394CFD7D2E1E}</author>
    <author>tc={08281927-72A4-4D33-AE25-6CD5F8137672}</author>
    <author>tc={0C6A5D50-4224-446D-87BB-F66F96F3D363}</author>
    <author>tc={F5E75AF0-A4E0-41F4-9478-02FDC30DAD1A}</author>
    <author>tc={D0FEC246-5777-4CFA-B37F-CB0F30302A37}</author>
    <author>tc={C603F356-E598-489E-9FB9-B3C7A422837F}</author>
    <author>tc={B3985077-4C92-4E0F-9841-B02441417BF4}</author>
    <author>tc={EF7A616A-AF21-4229-B407-F6F19734C4F8}</author>
    <author>tc={15707E57-14E7-4547-8CA0-892E0A42D532}</author>
    <author>tc={6E802433-3CAA-4A1E-AB89-C4C569DBA7D5}</author>
    <author>tc={7ED4F8C4-4F89-49BC-8856-6DA115EA13CD}</author>
    <author>tc={EFF4BBBB-82DD-4C7C-ABE9-034900F0AE73}</author>
    <author>tc={3B412A41-F532-4E9B-B6DA-7D5E9A865446}</author>
    <author>tc={0C2F2FC4-ECCE-45D7-8220-79C2DAD8AEBF}</author>
    <author>tc={3531F4EC-84ED-451D-8D25-1374AAE5E347}</author>
    <author>tc={BA51AEF1-C294-4BCF-A699-F94A5552CB5B}</author>
    <author>tc={E512E107-7FC4-45AA-B5A0-1981F50CFFB9}</author>
    <author>tc={CECB5E6A-DEE7-46C2-BB84-3B47583431EC}</author>
    <author>tc={A197616D-C71B-43C5-9630-CCD3DD4B1074}</author>
    <author>tc={7D1C964D-E951-4EE4-BB4B-601CB81540B7}</author>
    <author>tc={59E1A6B7-8D65-4A88-901A-0937AE22CC58}</author>
    <author>tc={B40149AC-51A8-41CD-A4D0-23EECFCDAA2D}</author>
  </authors>
  <commentList>
    <comment ref="S375" authorId="0" shapeId="0" xr:uid="{560C021B-7DB4-4C43-AE1B-8E37FAF33463}">
      <text>
        <t>[Threaded comment]
Your version of Excel allows you to read this threaded comment; however, any edits to it will get removed if the file is opened in a newer version of Excel. Learn more: https://go.microsoft.com/fwlink/?linkid=870924
Comment:
    It made me rethink the addition of this paper; I now believe it is not the most relevant but still worth evaluating the full-text</t>
      </text>
    </comment>
    <comment ref="D482" authorId="1" shapeId="0" xr:uid="{EF3AD9F3-2C87-4035-9C01-6699C060FEB6}">
      <text>
        <t>[Threaded comment]
Your version of Excel allows you to read this threaded comment; however, any edits to it will get removed if the file is opened in a newer version of Excel. Learn more: https://go.microsoft.com/fwlink/?linkid=870924
Comment:
    (This is what I mean)</t>
      </text>
    </comment>
    <comment ref="T498" authorId="2" shapeId="0" xr:uid="{3475D12D-F840-4E90-9E3B-7DE2976E125E}">
      <text>
        <t xml:space="preserve">[Threaded comment]
Your version of Excel allows you to read this threaded comment; however, any edits to it will get removed if the file is opened in a newer version of Excel. Learn more: https://go.microsoft.com/fwlink/?linkid=870924
Comment:
    Made me believe this to be a maybe, and just passing it to the next phase for full-text evaluation increasing the sensitivity; probably not relevant though. </t>
      </text>
    </comment>
    <comment ref="T520" authorId="3" shapeId="0" xr:uid="{AA7B7B97-042A-45E5-B604-B17E0A265A59}">
      <text>
        <t xml:space="preserve">[Threaded comment]
Your version of Excel allows you to read this threaded comment; however, any edits to it will get removed if the file is opened in a newer version of Excel. Learn more: https://go.microsoft.com/fwlink/?linkid=870924
Comment:
    It made me understand the scope of MY review better… it is right… we need to stick to statistics, so revealed preferences and not stated ones, as this would have required a different search strategy. 
</t>
      </text>
    </comment>
    <comment ref="T570" authorId="4" shapeId="0" xr:uid="{EF970DFA-6DD6-4C19-9A0F-13421E7CD58D}">
      <text>
        <t xml:space="preserve">[Threaded comment]
Your version of Excel allows you to read this threaded comment; however, any edits to it will get removed if the file is opened in a newer version of Excel. Learn more: https://go.microsoft.com/fwlink/?linkid=870924
Comment:
    It affected my decision based on earlier revelation that I want revealed preferences and not stated ones. </t>
      </text>
    </comment>
    <comment ref="T587" authorId="5" shapeId="0" xr:uid="{39BB4422-FA1F-424F-9BDB-D42455CAFA99}">
      <text>
        <t>[Threaded comment]
Your version of Excel allows you to read this threaded comment; however, any edits to it will get removed if the file is opened in a newer version of Excel. Learn more: https://go.microsoft.com/fwlink/?linkid=870924
Comment:
    Made me reconsider and more inclined to reject the papoer, but we included just in case there is something relevant in the full-text and just to increase our sensitivity</t>
      </text>
    </comment>
    <comment ref="T656" authorId="6" shapeId="0" xr:uid="{C616330D-9D80-46BA-8056-CCDD97EB42D4}">
      <text>
        <t>[Threaded comment]
Your version of Excel allows you to read this threaded comment; however, any edits to it will get removed if the file is opened in a newer version of Excel. Learn more: https://go.microsoft.com/fwlink/?linkid=870924
Comment:
    The AI helped clarify the inclusion criteria</t>
      </text>
    </comment>
    <comment ref="T661" authorId="7" shapeId="0" xr:uid="{344A6E83-FA6C-4BC4-84AD-6F32D41E4A0B}">
      <text>
        <t>[Threaded comment]
Your version of Excel allows you to read this threaded comment; however, any edits to it will get removed if the file is opened in a newer version of Excel. Learn more: https://go.microsoft.com/fwlink/?linkid=870924
Comment:
    Same comment on now rejecting based on clarified exclusion criteria</t>
      </text>
    </comment>
    <comment ref="T737" authorId="8" shapeId="0" xr:uid="{E7995D2A-93B2-4FAC-B1AD-E82537281F7B}">
      <text>
        <t xml:space="preserve">[Threaded comment]
Your version of Excel allows you to read this threaded comment; however, any edits to it will get removed if the file is opened in a newer version of Excel. Learn more: https://go.microsoft.com/fwlink/?linkid=870924
Comment:
    But if I needed to decide now, without thinking of sensitivity, I would exclude it. Sort of convinced. </t>
      </text>
    </comment>
    <comment ref="S753" authorId="9" shapeId="0" xr:uid="{3E2FC8B7-24DC-41B5-B18C-99C8479D38E3}">
      <text>
        <t xml:space="preserve">[Threaded comment]
Your version of Excel allows you to read this threaded comment; however, any edits to it will get removed if the file is opened in a newer version of Excel. Learn more: https://go.microsoft.com/fwlink/?linkid=870924
Comment:
    Again MCDA, which made sense for the Bot to include considering the inclusion &amp; exclusion criteria, specifically the reque4st of drivers of HTA decisions </t>
      </text>
    </comment>
    <comment ref="T758" authorId="10" shapeId="0" xr:uid="{6BBCD3D2-E264-47AD-8E8E-664B74C87E56}">
      <text>
        <t>[Threaded comment]
Your version of Excel allows you to read this threaded comment; however, any edits to it will get removed if the file is opened in a newer version of Excel. Learn more: https://go.microsoft.com/fwlink/?linkid=870924
Comment:
    This is a borderline decision that needs to check the full=text as it doesn't directly check if a drug has a positive/negative HTA decisions but rather if it going trhough the simple HTA; does though the simple HTA affect actually the final decision and thus indirectly affects our drivers identification?</t>
      </text>
    </comment>
    <comment ref="T767" authorId="11" shapeId="0" xr:uid="{F40CC9C3-3022-433B-A718-01C2F5FC7148}">
      <text>
        <t>[Threaded comment]
Your version of Excel allows you to read this threaded comment; however, any edits to it will get removed if the file is opened in a newer version of Excel. Learn more: https://go.microsoft.com/fwlink/?linkid=870924
Comment:
    Due the reclarification of the inclusion criteria</t>
      </text>
    </comment>
    <comment ref="T784" authorId="12" shapeId="0" xr:uid="{78F18BB7-5FC7-4136-9738-524AC63C595D}">
      <text>
        <t>[Threaded comment]
Your version of Excel allows you to read this threaded comment; however, any edits to it will get removed if the file is opened in a newer version of Excel. Learn more: https://go.microsoft.com/fwlink/?linkid=870924
Comment:
    Missed it,but it was perplexing to understandthe abstract</t>
      </text>
    </comment>
    <comment ref="T801" authorId="13" shapeId="0" xr:uid="{D4049049-C69B-4257-9154-B3481E02A40D}">
      <text>
        <t xml:space="preserve">[Threaded comment]
Your version of Excel allows you to read this threaded comment; however, any edits to it will get removed if the file is opened in a newer version of Excel. Learn more: https://go.microsoft.com/fwlink/?linkid=870924
Comment:
    This seems to be a greatarticle that would be very relevant to be included, but We won’t include based on the new idea on what should be included, after the clarification of the inclusion criteria, as this is stated preferences and not revealed ones.
Reply:
    Asked the SLR's chief scientist opinion over this. 
Reply:
    Without his opinion, mine opinion after aligning with the AI, and actually sort of influence by the AI, the choice was to reject it. </t>
      </text>
    </comment>
    <comment ref="T939" authorId="14" shapeId="0" xr:uid="{2A0A3A18-72CD-4D30-8CAF-767948FEE19F}">
      <text>
        <t xml:space="preserve">[Threaded comment]
Your version of Excel allows you to read this threaded comment; however, any edits to it will get removed if the file is opened in a newer version of Excel. Learn more: https://go.microsoft.com/fwlink/?linkid=870924
Comment:
    Discrete choice experiment
</t>
      </text>
    </comment>
    <comment ref="S958" authorId="15" shapeId="0" xr:uid="{0A55AC61-4A9A-46CA-939E-16BC0AC63236}">
      <text>
        <t xml:space="preserve">[Threaded comment]
Your version of Excel allows you to read this threaded comment; however, any edits to it will get removed if the file is opened in a newer version of Excel. Learn more: https://go.microsoft.com/fwlink/?linkid=870924
Comment:
    Comprosie as the core objective of the study was not aligned with our SLR goal but on the other hand it has some important information that we could use. Good catch from the bot actually. Would missthe paper on the other hadn; Really important to set the rigth inclusion and exclusion criteria. </t>
      </text>
    </comment>
    <comment ref="S971" authorId="16" shapeId="0" xr:uid="{C39F6FBE-0975-4043-8793-1F23C3DDDF01}">
      <text>
        <t xml:space="preserve">[Threaded comment]
Your version of Excel allows you to read this threaded comment; however, any edits to it will get removed if the file is opened in a newer version of Excel. Learn more: https://go.microsoft.com/fwlink/?linkid=870924
Comment:
    It made good   points about inclusionand exclusion just forsensitivity sakewe areincluding               </t>
      </text>
    </comment>
    <comment ref="S1052" authorId="17" shapeId="0" xr:uid="{DCDB97CF-FD7F-4465-93B4-426B25373BAE}">
      <text>
        <t>[Threaded comment]
Your version of Excel allows you to read this threaded comment; however, any edits to it will get removed if the file is opened in a newer version of Excel. Learn more: https://go.microsoft.com/fwlink/?linkid=870924
Comment:
    Due to better alignmetn and understanding of the inclusion criteria for the human and the robot</t>
      </text>
    </comment>
    <comment ref="S1064" authorId="18" shapeId="0" xr:uid="{23CC2D01-210F-4728-8520-DD460BC8377D}">
      <text>
        <t>[Threaded comment]
Your version of Excel allows you to read this threaded comment; however, any edits to it will get removed if the file is opened in a newer version of Excel. Learn more: https://go.microsoft.com/fwlink/?linkid=870924
Comment:
    Just ot increase sensitivty after dicsussion</t>
      </text>
    </comment>
    <comment ref="T1084" authorId="19" shapeId="0" xr:uid="{6523337E-C168-4EC9-A120-C1FEEB1818D7}">
      <text>
        <t>[Threaded comment]
Your version of Excel allows you to read this threaded comment; however, any edits to it will get removed if the file is opened in a newer version of Excel. Learn more: https://go.microsoft.com/fwlink/?linkid=870924
Comment:
    It is weird how Human1 said maybe and the bot said EXLCUDED</t>
      </text>
    </comment>
    <comment ref="T1085" authorId="20" shapeId="0" xr:uid="{F22B9131-A49C-4A4A-86B5-5FE16B4F5F8A}">
      <text>
        <t>[Threaded comment]
Your version of Excel allows you to read this threaded comment; however, any edits to it will get removed if the file is opened in a newer version of Excel. Learn more: https://go.microsoft.com/fwlink/?linkid=870924
Comment:
    It is weird how Human1 said maybe and the bot said EXLCUDED</t>
      </text>
    </comment>
    <comment ref="T1092" authorId="21" shapeId="0" xr:uid="{65002BB9-79AF-40EE-BC66-1ED2DBB70E34}">
      <text>
        <t>[Threaded comment]
Your version of Excel allows you to read this threaded comment; however, any edits to it will get removed if the file is opened in a newer version of Excel. Learn more: https://go.microsoft.com/fwlink/?linkid=870924
Comment:
    Made a fair argument about the number of papers to be assess and the lessons learned seems to be more qualitiative in nature instead of prediction.</t>
      </text>
    </comment>
    <comment ref="X1171" authorId="22" shapeId="0" xr:uid="{4F8B7AE7-CE39-4445-9FFB-5ED4F8844452}">
      <text>
        <t>[Threaded comment]
Your version of Excel allows you to read this threaded comment; however, any edits to it will get removed if the file is opened in a newer version of Excel. Learn more: https://go.microsoft.com/fwlink/?linkid=870924
Comment:
    Based on interviews/questionnaire, but I think this is an important paper to read (outside of SLR)</t>
      </text>
    </comment>
    <comment ref="S1220" authorId="23" shapeId="0" xr:uid="{67F1798C-154D-49DA-9004-575234B8A62D}">
      <text>
        <t xml:space="preserve">[Threaded comment]
Your version of Excel allows you to read this threaded comment; however, any edits to it will get removed if the file is opened in a newer version of Excel. Learn more: https://go.microsoft.com/fwlink/?linkid=870924
Comment:
    Although highly unlikely to be relevant I believe it is fair to include it; I did not think that conceptual modeling for prospective HTA could mean they run a simulation for HTA decisions and perhaps a comparison could have been reported with actual HTA results., helping isolate drivers from the conceptual model. Hihly unlikely, but a fair point and explanation by the bot. </t>
      </text>
    </comment>
    <comment ref="T1260" authorId="24" shapeId="0" xr:uid="{F6A326CD-91F2-4F20-803C-A43BFE148FBB}">
      <text>
        <t>[Threaded comment]
Your version of Excel allows you to read this threaded comment; however, any edits to it will get removed if the file is opened in a newer version of Excel. Learn more: https://go.microsoft.com/fwlink/?linkid=870924
Comment:
    Discrete choice experiment</t>
      </text>
    </comment>
    <comment ref="X1264" authorId="25" shapeId="0" xr:uid="{EA12A3B2-1B9E-4837-9B59-394CFD7D2E1E}">
      <text>
        <t>[Threaded comment]
Your version of Excel allows you to read this threaded comment; however, any edits to it will get removed if the file is opened in a newer version of Excel. Learn more: https://go.microsoft.com/fwlink/?linkid=870924
Comment:
    MCDA</t>
      </text>
    </comment>
    <comment ref="X1331" authorId="26" shapeId="0" xr:uid="{08281927-72A4-4D33-AE25-6CD5F8137672}">
      <text>
        <t>[Threaded comment]
Your version of Excel allows you to read this threaded comment; however, any edits to it will get removed if the file is opened in a newer version of Excel. Learn more: https://go.microsoft.com/fwlink/?linkid=870924
Comment:
    Diagnosis test</t>
      </text>
    </comment>
    <comment ref="S1356" authorId="27" shapeId="0" xr:uid="{0C6A5D50-4224-446D-87BB-F66F96F3D363}">
      <text>
        <t xml:space="preserve">[Threaded comment]
Your version of Excel allows you to read this threaded comment; however, any edits to it will get removed if the file is opened in a newer version of Excel. Learn more: https://go.microsoft.com/fwlink/?linkid=870924
Comment:
    It makes a point that it is retrospective in nature… and that we are focusing on prediction… which means that we need better inclusion nad exclusion criteria. On the other hand…. My problem with this paper was that in the end it evaluates what were the reasons stated by the agency. </t>
      </text>
    </comment>
    <comment ref="T1381" authorId="28" shapeId="0" xr:uid="{F5E75AF0-A4E0-41F4-9478-02FDC30DAD1A}">
      <text>
        <t xml:space="preserve">[Threaded comment]
Your version of Excel allows you to read this threaded comment; however, any edits to it will get removed if the file is opened in a newer version of Excel. Learn more: https://go.microsoft.com/fwlink/?linkid=870924
Comment:
    Difficult in comprehension article; AI, help with the understanding. Stated preferences and trying to predict decisions based on a reasonableness feature.
Reply:
    Not sure in the end and thus we will reevaluate in the full-text phase
</t>
      </text>
    </comment>
    <comment ref="T1448" authorId="29" shapeId="0" xr:uid="{D0FEC246-5777-4CFA-B37F-CB0F30302A37}">
      <text>
        <t xml:space="preserve">[Threaded comment]
Your version of Excel allows you to read this threaded comment; however, any edits to it will get removed if the file is opened in a newer version of Excel. Learn more: https://go.microsoft.com/fwlink/?linkid=870924
Comment:
    Mostly due to the more focused approach with the papers, sticking to the guidelines. </t>
      </text>
    </comment>
    <comment ref="T1487" authorId="30" shapeId="0" xr:uid="{C603F356-E598-489E-9FB9-B3C7A422837F}">
      <text>
        <t>[Threaded comment]
Your version of Excel allows you to read this threaded comment; however, any edits to it will get removed if the file is opened in a newer version of Excel. Learn more: https://go.microsoft.com/fwlink/?linkid=870924
Comment:
    It only has a tile that is vaguely relevant, and thus if we want to be very sensitive we could check else let's remove.
Reply:
    The bot gives compelling arguments, translating key words to make a decisions 
"The mention of "context-dependency" hints that the paper might discuss the broader ecosystem surrounding HTA, which is beyond our scope of interest. "</t>
      </text>
    </comment>
    <comment ref="S1507" authorId="31" shapeId="0" xr:uid="{B3985077-4C92-4E0F-9841-B02441417BF4}">
      <text>
        <t>[Threaded comment]
Your version of Excel allows you to read this threaded comment; however, any edits to it will get removed if the file is opened in a newer version of Excel. Learn more: https://go.microsoft.com/fwlink/?linkid=870924
Comment:
    It was making fair points</t>
      </text>
    </comment>
    <comment ref="X1507" authorId="32" shapeId="0" xr:uid="{EF7A616A-AF21-4229-B407-F6F19734C4F8}">
      <text>
        <t>[Threaded comment]
Your version of Excel allows you to read this threaded comment; however, any edits to it will get removed if the file is opened in a newer version of Excel. Learn more: https://go.microsoft.com/fwlink/?linkid=870924
Comment:
    But this paper is for oncology orphan drugs only</t>
      </text>
    </comment>
    <comment ref="X1508" authorId="33" shapeId="0" xr:uid="{15707E57-14E7-4547-8CA0-892E0A42D532}">
      <text>
        <t>[Threaded comment]
Your version of Excel allows you to read this threaded comment; however, any edits to it will get removed if the file is opened in a newer version of Excel. Learn more: https://go.microsoft.com/fwlink/?linkid=870924
Comment:
    Expert survey. The country agreement/disagreement is interesting though.</t>
      </text>
    </comment>
    <comment ref="T1594" authorId="34" shapeId="0" xr:uid="{6E802433-3CAA-4A1E-AB89-C4C569DBA7D5}">
      <text>
        <t xml:space="preserve">[Threaded comment]
Your version of Excel allows you to read this threaded comment; however, any edits to it will get removed if the file is opened in a newer version of Excel. Learn more: https://go.microsoft.com/fwlink/?linkid=870924
Comment:
    Convinced me to exclude based to the following comment: 
Considering your point, I see the merit in arguing that the methods and criteria for Rapid Reviews could potentially act as drivers for the ultimate HTA decisions. That said, our original criteria specified a focus on predictive models or distinct features/drivers that directly influence HTA decisions.
If we expand our criteria to include indirect predictors or procedural factors like the Rapid Review process, we may need to re-evaluate other papers we've excluded on similar grounds. Additionally, such an expansion could widen the scope of our review significantly, affecting the resource allocation and timeline.
</t>
      </text>
    </comment>
    <comment ref="X1728" authorId="35" shapeId="0" xr:uid="{7ED4F8C4-4F89-49BC-8856-6DA115EA13CD}">
      <text>
        <t>[Threaded comment]
Your version of Excel allows you to read this threaded comment; however, any edits to it will get removed if the file is opened in a newer version of Excel. Learn more: https://go.microsoft.com/fwlink/?linkid=870924
Comment:
    Very specific to oncology drug</t>
      </text>
    </comment>
    <comment ref="S1790" authorId="36" shapeId="0" xr:uid="{EFF4BBBB-82DD-4C7C-ABE9-034900F0AE73}">
      <text>
        <t xml:space="preserve">[Threaded comment]
Your version of Excel allows you to read this threaded comment; however, any edits to it will get removed if the file is opened in a newer version of Excel. Learn more: https://go.microsoft.com/fwlink/?linkid=870924
Comment:
    It is very reluctant to include it. The problem is the lack of informaiton set by the title only availability. We agree to go to the next step to check the full-text for relevancy. </t>
      </text>
    </comment>
    <comment ref="T1805" authorId="37" shapeId="0" xr:uid="{3B412A41-F532-4E9B-B6DA-7D5E9A865446}">
      <text>
        <t>[Threaded comment]
Your version of Excel allows you to read this threaded comment; however, any edits to it will get removed if the file is opened in a newer version of Excel. Learn more: https://go.microsoft.com/fwlink/?linkid=870924
Comment:
    Base don th new idea of stated vs revealed preferences.</t>
      </text>
    </comment>
    <comment ref="T1812" authorId="38" shapeId="0" xr:uid="{0C2F2FC4-ECCE-45D7-8220-79C2DAD8AEBF}">
      <text>
        <t>[Threaded comment]
Your version of Excel allows you to read this threaded comment; however, any edits to it will get removed if the file is opened in a newer version of Excel. Learn more: https://go.microsoft.com/fwlink/?linkid=870924
Comment:
    For sensitivity purposes htough
Reply:
    Has lamost convinced me to reject actually, but we keep for sensitivity</t>
      </text>
    </comment>
    <comment ref="S1816" authorId="39" shapeId="0" xr:uid="{3531F4EC-84ED-451D-8D25-1374AAE5E347}">
      <text>
        <t xml:space="preserve">[Threaded comment]
Your version of Excel allows you to read this threaded comment; however, any edits to it will get removed if the file is opened in a newer version of Excel. Learn more: https://go.microsoft.com/fwlink/?linkid=870924
Comment:
    We made a discussion over this. It was a bit weird, although I didn't believe this was worthy, due to the confusion of the abstract and vaugeness of the asbtract I had second thoughts, and in the excluded after we both agreeing with some back and forth 
Reply:
    STEP 5: In this step, the polymath will engage with the second reviewer based on the notes and arguments prepared during the preliminary assessment. Though the polymath will initially defend the Committee's decisions, their primary role is to discern the truth about whether the paper should be included or excluded. NOTE: It is not expected for GPT-4 to produce both personnas, but a human plays the personna of the second reviewer answering to bot's comments via the chat. Objectives Defend the Committee's decision while remaining open to being convinced by the second reviewer's arguments. Inputs β€Ά The second reviewer's is an actual human and his comments and arguments are below: I am thinking that the historic life of a drug does not mean or is relevant to hta decisions predictors or drivers etc. why should we iunbclude it I cannot understand. help me polease. operhaops we need to exclude
ChatGPT
The committee's rationale for initially including the paper was based on the idea that the study delves into aspects like the expected lifetime of health technologies and their cost-effectiveness. These are factors that could potentially act as drivers for HTA decisions, especially in long-term assessment scenarios. Additionally, the paper aims to quantify and analyze these lifetimes, which implies a data-driven approach that might align with the objectives of our review.
However, I understand your point about the paper not explicitly focusing on predictive modeling or identifying the drivers for HTA decisions. It seems like the paper does not fully meet the criteria outlined by our Chief Scientist.
Would you like to elaborate further on your perspective? Your insights could help refine our evaluation process.
 they could potentially act as drivers but they are not exactly measuring these drivers or linking to HTA decisions so I think it does not make sense to include, except if you can elaborate where exacty it tried to link the decisions with the lifetime etc.
ChatGPT
You make a valid point. The abstract indeed doesn't make an explicit link between the lifetime of health technologies and the predictive models or drivers of HTA decisions. The study appears to focus more on the general context within which HTA decisions could potentially be made, rather than actually making predictions or identifying drivers. Therefore, it doesn't fully align with the specific criteria laid out by our Chief Scientist for inclusion in the review.
Given your arguments and a reevaluation of the paper's relevance, I'm inclined to agree with your recommendation for exclusion. It seems that while the study might be valuable in a broader context of HTA, it doesn't directly contribute to the machine learning or statistical modeling aspects of predicting HTA decisions or identifying their drivers, which is the focus of our systematic literature review.
</t>
      </text>
    </comment>
    <comment ref="T1833" authorId="40" shapeId="0" xr:uid="{BA51AEF1-C294-4BCF-A699-F94A5552CB5B}">
      <text>
        <t xml:space="preserve">[Threaded comment]
Your version of Excel allows you to read this threaded comment; however, any edits to it will get removed if the file is opened in a newer version of Excel. Learn more: https://go.microsoft.com/fwlink/?linkid=870924
Comment:
    It is interesting that in the end I supported the inclusion and it supported the exclusion of this paper; we both agree it was more towards a maybe and thus this could be something to explore only as a sensitivity analysis. </t>
      </text>
    </comment>
    <comment ref="T1836" authorId="41" shapeId="0" xr:uid="{E512E107-7FC4-45AA-B5A0-1981F50CFFB9}">
      <text>
        <t xml:space="preserve">[Threaded comment]
Your version of Excel allows you to read this threaded comment; however, any edits to it will get removed if the file is opened in a newer version of Excel. Learn more: https://go.microsoft.com/fwlink/?linkid=870924
Comment:
    It is interesting that in the end I supported the inclusion and it supported the exclusion of this paper; we both agree it was more towards a maybe and thus this could be something to explore only as a sensitivity analysis. </t>
      </text>
    </comment>
    <comment ref="T1865" authorId="42" shapeId="0" xr:uid="{CECB5E6A-DEE7-46C2-BB84-3B47583431EC}">
      <text>
        <t>[Threaded comment]
Your version of Excel allows you to read this threaded comment; however, any edits to it will get removed if the file is opened in a newer version of Excel. Learn more: https://go.microsoft.com/fwlink/?linkid=870924
Comment:
    Include with a compromise as a maybe, just to check if there is something in the full-text. 
The interesting think is that it changes the perspective of the human reviewer making compelling arguments and in the end co-forming the inclusion criteira, or rather their interpretation. And the right focus of the study .</t>
      </text>
    </comment>
    <comment ref="T1868" authorId="43" shapeId="0" xr:uid="{A197616D-C71B-43C5-9630-CCD3DD4B1074}">
      <text>
        <t xml:space="preserve">[Threaded comment]
Your version of Excel allows you to read this threaded comment; however, any edits to it will get removed if the file is opened in a newer version of Excel. Learn more: https://go.microsoft.com/fwlink/?linkid=870924
Comment:
    Especially considering the new clarified understanding of the inclusion criteria that we shouldn't identify stated preferences but rather revealed preferences. </t>
      </text>
    </comment>
    <comment ref="T1873" authorId="44" shapeId="0" xr:uid="{7D1C964D-E951-4EE4-BB4B-601CB81540B7}">
      <text>
        <t xml:space="preserve">[Threaded comment]
Your version of Excel allows you to read this threaded comment; however, any edits to it will get removed if the file is opened in a newer version of Excel. Learn more: https://go.microsoft.com/fwlink/?linkid=870924
Comment:
    But it really made me feel bad about including it… if it rejected it once more, I would follow; it makes sense not to add actually… it convinced me… but meh, let's be sensitive. 
Your concern about the scarcity of papers that meet our criteria is a valid point, as is your worry about potentially missing out on a paper that could have been relevant. Indeed, the language in some abstracts can be less explicit about the methods and aims of the full study, potentially leading to oversights in our screening process.
However, there's a balance to be struck between sensitivity to potential inclusivity and strict adherence to guidelines. The guidelines provided by the Chief Scientist were designed to maintain the integrity and focus of the SLR, and deviating from them runs the risk of diluting the review's quality. Additionally, although we might not have many papers to consider, the weight of each paper that we do consider becomes even more significant, making it essential that each paper directly contributes to the objective of the SLR.
The concern about the author questioning an exclusion has an emotional weight but should not significantly sway a process designed to be objective and systematic. If questioned, we would be transparent about the strict guidelines we followed.
That said, given the scarcity of papers and your concern about the potentially broader interpretive range of "retrospective analysis," it might be worth making an exception to at least verify the full text of this paper to ensure we're not missing anything. Would that be a fair compromise?
</t>
      </text>
    </comment>
    <comment ref="T1889" authorId="45" shapeId="0" xr:uid="{59E1A6B7-8D65-4A88-901A-0937AE22CC58}">
      <text>
        <t>[Threaded comment]
Your version of Excel allows you to read this threaded comment; however, any edits to it will get removed if the file is opened in a newer version of Excel. Learn more: https://go.microsoft.com/fwlink/?linkid=870924
Comment:
    Too broad, it is like the conversation with the bot has matured my way of thinking through this SLR; on the other hand, the more I understand about the available evidence the better selections I am making, or am I?</t>
      </text>
    </comment>
    <comment ref="T1938" authorId="46" shapeId="0" xr:uid="{B40149AC-51A8-41CD-A4D0-23EECFCDAA2D}">
      <text>
        <t>[Threaded comment]
Your version of Excel allows you to read this threaded comment; however, any edits to it will get removed if the file is opened in a newer version of Excel. Learn more: https://go.microsoft.com/fwlink/?linkid=870924
Comment:
    Due to the different alignment inclusion criteria agreed.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<sst xmlns="http://schemas.openxmlformats.org/spreadsheetml/2006/main" count="54137" uniqueCount="3219">
  <si>
    <t>ID</t>
  </si>
  <si>
    <t>AutoTitle</t>
  </si>
  <si>
    <t>GPT4 User</t>
  </si>
  <si>
    <t>Page of document (why do we need this?)</t>
  </si>
  <si>
    <t>Title</t>
  </si>
  <si>
    <t>GPT Decision</t>
  </si>
  <si>
    <t>Qualitative comments of GPT4 for the citation (only when relevant)</t>
  </si>
  <si>
    <t>Human Comment about AI interaction
(only when relevant)</t>
  </si>
  <si>
    <t xml:space="preserve">Reviewer 1 Decision </t>
  </si>
  <si>
    <t>Reviewer 1 Comments</t>
  </si>
  <si>
    <t xml:space="preserve">Reviewer 2 Decision </t>
  </si>
  <si>
    <t>Reviewer 2 Comments</t>
  </si>
  <si>
    <t>Ai+Reviewer 1 Final decision</t>
  </si>
  <si>
    <t>Reviewer 1 + 2 Final decision</t>
  </si>
  <si>
    <t>Intern Decision</t>
  </si>
  <si>
    <t>Intern Agreeing with GPT</t>
  </si>
  <si>
    <t>Willingness to pay in treatment of bleeding disorders</t>
  </si>
  <si>
    <t>Cindy</t>
  </si>
  <si>
    <t xml:space="preserve">Willingness to pay in treatment of bleeding disorders  </t>
  </si>
  <si>
    <t>Exclude</t>
  </si>
  <si>
    <t>Involvement of fine particulate matter exposure with gene expression pathways in breast tumor and adjacent-normal breast tissue</t>
  </si>
  <si>
    <t xml:space="preserve">Involvement of fine particulate matter exposure with gene expression pathways in breast tumor and adjacent-normal breast tissue </t>
  </si>
  <si>
    <t>What influences the choice of assessment methods in health technology assessments? Statistical analysis of international health technology assessments from 1989 to 2002</t>
  </si>
  <si>
    <t>Include</t>
  </si>
  <si>
    <t>Recommendations in health technology assessments worldwide</t>
  </si>
  <si>
    <t xml:space="preserve">Recommendations in health technology assessments worldwide  </t>
  </si>
  <si>
    <t>Different interpretation of additional evidence for HTA by the commissioned HTA body and the commissioning decision maker in Germany: whenever IQWiG and Federal Joint Committee disagree</t>
  </si>
  <si>
    <t xml:space="preserve">Different interpretation of additional evidence for HTA by the commissioned HTA body and the commissioning decision maker in Germany: whenever IQWiG and Federal Joint Committee disagree </t>
  </si>
  <si>
    <t>Comparing Decentralized Learning Methods for Health Data Models to Nondecentralized Alternatives: Protocol for a Systematic Review</t>
  </si>
  <si>
    <t>2,3</t>
  </si>
  <si>
    <t>While slightly indirect, it is relevant in the context of machine learning and HTA.</t>
  </si>
  <si>
    <t>Effects of the National Institute for Health and Clinical Excellence's technology appraisals on prescribing and net ingredient costs of drugs in the National Health Service in England</t>
  </si>
  <si>
    <t xml:space="preserve">Effects of the National Institute for Health and Clinical Excellence's technology appraisals on prescribing and net ingredient costs of drugs in the National Health Service in England          </t>
  </si>
  <si>
    <t>This study uses regression analysis to establish predictions regarding NICE's drug appraisal and its impact on prescriptions.</t>
  </si>
  <si>
    <t>Viewpoints among experts and the public in the Netherlands on including a lifestyle criterion in the healthcare priority setting</t>
  </si>
  <si>
    <t>3,4</t>
  </si>
  <si>
    <t xml:space="preserve">Viewpoints among experts and the public in the Netherlands on including a lifestyle criterion in the healthcare priority setting          </t>
  </si>
  <si>
    <t>SWISSspine-a nationwide health technology assessment registry for balloon kyphoplasty: methodology and first results</t>
  </si>
  <si>
    <t xml:space="preserve">SWISSspine-a nationwide health technology assessment registry for balloon kyphoplasty: methodology and first results          </t>
  </si>
  <si>
    <t>Optimization of an early discharge program after laparoscopic radical prostatectomy</t>
  </si>
  <si>
    <t>4,5</t>
  </si>
  <si>
    <t xml:space="preserve">Optimization of an early discharge program after laparoscopic radical prostatectomy          </t>
  </si>
  <si>
    <t>Searching for indirect evidence and extending the network of studies for network meta-analysis: Case study in venous thromboembolic events prevention following elective total knee replacement surgery</t>
  </si>
  <si>
    <t xml:space="preserve">Searching for indirect evidence and extending the network of studies for network meta-analysis: Case study in venous thromboembolic events prevention following elective total knee replacement surgery          </t>
  </si>
  <si>
    <t>The Potential Cost-Effectiveness of a Machine Learning Tool That Can Prevent Untimely Intensive Care Unit Discharge</t>
  </si>
  <si>
    <t>5,6</t>
  </si>
  <si>
    <t xml:space="preserve">The Potential Cost-Effectiveness of a Machine Learning Tool That Can Prevent Untimely Intensive Care Unit Discharge          </t>
  </si>
  <si>
    <t>The abstract mentions a machine learning prediction model relevant to HTA decisions in ICU settings.</t>
  </si>
  <si>
    <t>Does patient and public involvement impact public health decision-making? A 10 year retrospective analysis of public consultation in Brazil</t>
  </si>
  <si>
    <t xml:space="preserve">Does patient and public involvement impact public health decision-making? A 10 year retrospective analysis of public consultation in Brazil  </t>
  </si>
  <si>
    <t>The role of Kisspeptin levels in polycystic ovary syndrome: a systematic review and meta-analysis</t>
  </si>
  <si>
    <t xml:space="preserve">The role of Kisspeptin levels in polycystic ovary syndrome: a systematic review and meta-analysis          </t>
  </si>
  <si>
    <t>A systematic review and economic evaluation of bisphosphonates for the prevention of fragility fractures</t>
  </si>
  <si>
    <t>6,7</t>
  </si>
  <si>
    <t xml:space="preserve">A systematic review and economic evaluation of bisphosphonates for the prevention of fragility fractures          </t>
  </si>
  <si>
    <t>Technology evaluation: NeuroVax, Immune Response Corp</t>
  </si>
  <si>
    <t xml:space="preserve">Technology evaluation: NeuroVax, Immune Response Corp          </t>
  </si>
  <si>
    <t>A discrete choice experiment to understand preferences of patients with type 2 diabetes treated with injectable non-insulinic agents</t>
  </si>
  <si>
    <t>7,8</t>
  </si>
  <si>
    <t>Modelling the cost effectiveness of treatments for Parkinson's disease: a methodological review</t>
  </si>
  <si>
    <t xml:space="preserve">Modelling the cost effectiveness of treatments for Parkinson's disease: a methodological review   </t>
  </si>
  <si>
    <t>A Review of Economic Models Submitted to NICE's Technology Appraisal Programme, for Treatments of T1DM &amp; T2DM</t>
  </si>
  <si>
    <t>8,9</t>
  </si>
  <si>
    <t xml:space="preserve">A Review of Economic Models Submitted to NICE's Technology Appraisal Programme, for Treatments of T1DM &amp; T2DM </t>
  </si>
  <si>
    <t>Reviews economic models in the HTA context and hints at AI's role, aligning with our objectives.</t>
  </si>
  <si>
    <t>MAYBE</t>
  </si>
  <si>
    <t>Applying process mining in health technology assessment</t>
  </si>
  <si>
    <t xml:space="preserve">Applying process mining in health technology assessment          </t>
  </si>
  <si>
    <t>The influence of cost-effectiveness and other factors on nice decisions</t>
  </si>
  <si>
    <t xml:space="preserve">The influence of cost-effectiveness and other factors on nice decisions          </t>
  </si>
  <si>
    <t>SparseTrain: Exploiting dataflow sparsity for efficient convolutional neural networks training</t>
  </si>
  <si>
    <t>9,10</t>
  </si>
  <si>
    <t xml:space="preserve">SparseTrain: Exploiting dataflow sparsity for efficient convolutional neural networks training  </t>
  </si>
  <si>
    <t>What is the value of routinely testing full blood count, electrolytes and urea, and pulmonary function tests before elective surgery in patients with no apparent clinical indication and in subgroups of patients with common comorbidities: a systematic review of the clinical and cost-effective literature</t>
  </si>
  <si>
    <t>10,11</t>
  </si>
  <si>
    <t>Cost-effectiveness of screening high-risk HIV-positive men who have sex with men (MSM) and HIV-positive women for anal cancer</t>
  </si>
  <si>
    <t xml:space="preserve">Cost-effectiveness of screening high-risk HIV-positive men who have sex with men (MSM) and HIV-positive women for anal cancer          </t>
  </si>
  <si>
    <t>Presenting clinical characteristics of open globe injuries in ocular trauma: baseline analysis of cases in the ASCOT national clinical trial</t>
  </si>
  <si>
    <t xml:space="preserve">Presenting clinical characteristics of open globe injuries in ocular trauma: baseline analysis of cases in the ASCOT national clinical trial          </t>
  </si>
  <si>
    <t>Solving the Evidence Interpretability Crisis in Health Technology Assessment: A Role for Mechanistic Models?</t>
  </si>
  <si>
    <t>12,13</t>
  </si>
  <si>
    <t xml:space="preserve">Solving the Evidence Interpretability Crisis in Health Technology Assessment: A Role for Mechanistic Models? </t>
  </si>
  <si>
    <t>Recurrent vertigo is a predictor of stroke in a large cohort of hypertensive patients</t>
  </si>
  <si>
    <t xml:space="preserve">Recurrent vertigo is a predictor of stroke in a large cohort of hypertensive patients          </t>
  </si>
  <si>
    <t>Longer-term effectiveness of systemic family therapy compared with treatment as usual for young people after self-harm: An extended follow up of pragmatic randomised controlled trial</t>
  </si>
  <si>
    <t xml:space="preserve">Longer-term effectiveness of systemic family therapy compared with treatment as usual for young people after self-harm: An extended follow up of pragmatic randomised controlled trial          </t>
  </si>
  <si>
    <t>[Access to medicines for rare diseases: regulatory aspects and public health priorities.]</t>
  </si>
  <si>
    <t xml:space="preserve">[Access to medicines for rare diseases: regulatory aspects and public health priorities.]          </t>
  </si>
  <si>
    <t>Discusses regulatory frameworks and HTA which might provide insights into drivers of HTA decisions. Even though it doesn’t directly mention predictive modeling, the exploration of regulatory aspects could be valuable.</t>
  </si>
  <si>
    <t>Is cardiorespiratory fitness independently associated with the biochemical profile in overweight/obese adults with primary hypertension? The EXERDIET-HTA study</t>
  </si>
  <si>
    <t xml:space="preserve">Is cardiorespiratory fitness independently associated with the biochemical profile in overweight/obese adults with primary hypertension? The EXERDIET-HTA study          </t>
  </si>
  <si>
    <t>Does the use of health technology assessment have an impact on the utilisation of health care resources? Evidence from two European countries</t>
  </si>
  <si>
    <t xml:space="preserve">Does the use of health technology assessment have an impact on the utilisation of health care resources? Evidence from two European countries          </t>
  </si>
  <si>
    <t>Critical appraisal of network meta-analyses evaluating the efficacy and safety of new oral anticoagulants in atrial fibrillation stroke prevention trials</t>
  </si>
  <si>
    <t xml:space="preserve">Critical appraisal of network meta-analyses evaluating the efficacy and safety of new oral anticoagulants in atrial fibrillation stroke prevention trials          </t>
  </si>
  <si>
    <t>Physicians' degree of motivation regarding their perception of hypertension, and blood pressure control</t>
  </si>
  <si>
    <t>Erectile dysfunction of vascular cause: statistical evaluation on the plurimetabolic syndrome's risk factors and their correlation with penile eco-doppler rates</t>
  </si>
  <si>
    <t xml:space="preserve">Erectile dysfunction of vascular cause: statistical evaluation on the plurimetabolic syndrome's risk factors and their correlation with penile eco-doppler rates          </t>
  </si>
  <si>
    <t>The potential impact of digital biomarkers in multiple sclerosis in the netherlands: An early health technology assessment of ms sherpa</t>
  </si>
  <si>
    <t>16,17</t>
  </si>
  <si>
    <t xml:space="preserve">The potential impact of digital biomarkers in multiple sclerosis in the netherlands: An early health technology assessment of ms sherpa          </t>
  </si>
  <si>
    <t>It hints at the potential of eHealth interventions like MS sherpa in optimizing HTA decisions by detecting active diseases early.</t>
  </si>
  <si>
    <t>What Does the Public Want? Structural Consideration of Citizen Preferences in Health Care Coverage Decisions</t>
  </si>
  <si>
    <t xml:space="preserve">What Does the Public Want? Structural Consideration of Citizen Preferences in Health Care Coverage Decisions          </t>
  </si>
  <si>
    <t>maybe</t>
  </si>
  <si>
    <t>Using the EQ-5D-5L to investigate quality-of-life impacts of disease-modifying therapy policies for people with multiple sclerosis (MS) in New Zealand</t>
  </si>
  <si>
    <t xml:space="preserve">Using the EQ-5D-5L to investigate quality-of-life impacts of disease-modifying therapy policies for people with multiple sclerosis (MS) in New Zealand          </t>
  </si>
  <si>
    <t>Network among HTA ecosystem</t>
  </si>
  <si>
    <t xml:space="preserve">Network among HTA ecosystem          </t>
  </si>
  <si>
    <t>SA3 Utility of Artificial Intelligence in Systematic Literature Reviews for Health Technology Assessment Submissions</t>
  </si>
  <si>
    <t xml:space="preserve">SA3 Utility of Artificial Intelligence in Systematic Literature Reviews for Health Technology Assessment Submissions          </t>
  </si>
  <si>
    <t>This paper directly applies AI in the context of systematic literature reviews for HTA submissions, aligning well with the criteria.</t>
  </si>
  <si>
    <t>Validity of Surrogate Endpoints and Their Impact on Coverage Recommendations: A Retrospective Analysis across International Health Technology Assessment Agencies</t>
  </si>
  <si>
    <t>18,19</t>
  </si>
  <si>
    <t xml:space="preserve">Validity of Surrogate Endpoints and Their Impact on Coverage Recommendations: A Retrospective Analysis across International Health Technology Assessment Agencies  </t>
  </si>
  <si>
    <t>Development of a Health Technology Assessment Quality Appraisal Checklist (HTA-QAC) for India</t>
  </si>
  <si>
    <t xml:space="preserve">Development of a Health Technology Assessment Quality Appraisal Checklist (HTA-QAC) for India    </t>
  </si>
  <si>
    <t>Avoiding and identifying errors in health technology assessment models: qualitative study and methodological review</t>
  </si>
  <si>
    <t>19,20,21</t>
  </si>
  <si>
    <t xml:space="preserve">Avoiding and identifying errors in health technology assessment models: qualitative study and methodological review          </t>
  </si>
  <si>
    <t>The role of modelling in prioritising and planning clinical trials</t>
  </si>
  <si>
    <t xml:space="preserve">The role of modelling in prioritising and planning clinical trials          </t>
  </si>
  <si>
    <t>Acceptability of and Willingness to Take Digital Pills by Patients, the Public, and Health Care Professionals: Qualitative Content Analysis of a Large Online Survey</t>
  </si>
  <si>
    <t xml:space="preserve">Acceptability of and Willingness to Take Digital Pills by Patients, the Public, and Health Care Professionals: Qualitative Content Analysis of a Large Online Survey          </t>
  </si>
  <si>
    <t>On the double-robustness and semiparametric efficiency of matching-adjusted indirect comparisons</t>
  </si>
  <si>
    <t xml:space="preserve">On the double-robustness and semiparametric efficiency of matching-adjusted indirect comparisons          </t>
  </si>
  <si>
    <t>A homotopy training algorithm for fully connected neural networks</t>
  </si>
  <si>
    <t xml:space="preserve">A homotopy training algorithm for fully connected neural networks          </t>
  </si>
  <si>
    <t>Research on Computer Intelligent Medical Decision Mathematical Model by Improved Analytic Hierarchy Process and OLS Regression</t>
  </si>
  <si>
    <t>22,23</t>
  </si>
  <si>
    <t xml:space="preserve">Research on Computer Intelligent Medical Decision Mathematical Model by Improved Analytic Hierarchy Process and OLS Regression          </t>
  </si>
  <si>
    <t>Discusses the renewal decision of medical equipment and mentions HB-HTA, aligning with our criteria.</t>
  </si>
  <si>
    <t>Assessment of the clinical and cost-effectiveness evidence in the reimbursement decisions of new cancer drugs</t>
  </si>
  <si>
    <t xml:space="preserve">Assessment of the clinical and cost-effectiveness evidence in the reimbursement decisions of new cancer drugs          </t>
  </si>
  <si>
    <t>While it employs statistical models, its focus is on a specific intervention, cancer drugs, which is too narrow according to the Chief Scientist's guidelines.</t>
  </si>
  <si>
    <t>CHANGING FACE OF MEDICARE'S NATIONAL COVERAGE DETERMINATIONS FOR TECHNOLOGY</t>
  </si>
  <si>
    <t xml:space="preserve">CHANGING FACE OF MEDICARE'S NATIONAL COVERAGE DETERMINATIONS FOR TECHNOLOGY          </t>
  </si>
  <si>
    <t>Decision making by NICE: examining the influences of evidence, process and context</t>
  </si>
  <si>
    <t xml:space="preserve">Decision making by NICE: examining the influences of evidence, process and context          </t>
  </si>
  <si>
    <t>Public funding of pharmaceuticals in the Netherlands: Investigating the effect of evidence, process and context on CVZ decision-making</t>
  </si>
  <si>
    <t xml:space="preserve">Public funding of pharmaceuticals in the Netherlands: Investigating the effect of evidence, process and context on CVZ decision-making          </t>
  </si>
  <si>
    <t>The clinical effectiveness and cost-effectiveness of telephone triage for managing same-day consultation requests in general practice: a cluster randomised controlled trial comparing general practitioner-led and nurse-led management systems with usual care (the ESTEEM trial)</t>
  </si>
  <si>
    <t xml:space="preserve">The clinical effectiveness and cost-effectiveness of telephone triage for managing same-day consultation requests in general practice: a cluster randomised controlled trial comparing general practitioner-led and nurse-led management systems with usual care (the ESTEEM trial)          </t>
  </si>
  <si>
    <t>Systematic review and modelling of the cost-effectiveness of cardiac magnetic resonance imaging compared with current existing testing pathways in ischaemic cardiomyopathy</t>
  </si>
  <si>
    <t>25,26</t>
  </si>
  <si>
    <t xml:space="preserve">Systematic review and modelling of the cost-effectiveness of cardiac magnetic resonance imaging compared with current existing testing pathways in ischaemic </t>
  </si>
  <si>
    <t>Systematic review and network meta-analysis comparing antithrombotic agents for the prevention of stroke and major bleeding in patients with atrial fibrillation</t>
  </si>
  <si>
    <t xml:space="preserve">Systematic review and network meta-analysis comparing antithrombotic agents for the prevention of stroke and major bleeding in patients with atrial fibrillation          </t>
  </si>
  <si>
    <t>Association between pacifier use and breast-feeding, sudden infant death syndrome, infection and dental malocclusion</t>
  </si>
  <si>
    <t>27,28</t>
  </si>
  <si>
    <t>Design and optimization of a novel lower limb assisted smart robot technology: Evaluation of human-computer interaction based lower limb assisted robot design</t>
  </si>
  <si>
    <t xml:space="preserve">Design and optimization of a novel lower limb assisted smart robot technology: Evaluation of human-computer interaction based lower limb assisted robot design          </t>
  </si>
  <si>
    <t>Taking stock of cost-effectiveness analysis of healthcare in China</t>
  </si>
  <si>
    <t xml:space="preserve">Taking stock of cost-effectiveness analysis of healthcare in China          </t>
  </si>
  <si>
    <t>Infliximab for the treatment of acute exacerbations of ulcerative colitis</t>
  </si>
  <si>
    <t xml:space="preserve">Infliximab for the treatment of acute exacerbations of ulcerative colitis    </t>
  </si>
  <si>
    <t>Health technology assessment in Switzerland: a descriptive analysis of "Coverage with Evidence Development" decisions from 1996 to 2013</t>
  </si>
  <si>
    <t xml:space="preserve">Health technology assessment in Switzerland: a descriptive analysis of "Coverage with Evidence Development" decisions from 1996 to 2013          </t>
  </si>
  <si>
    <t>Deriving literature-based benchmarks for surgical complications in high-income countries: a protocol for a systematic review and meta-analysis</t>
  </si>
  <si>
    <t xml:space="preserve">Deriving literature-based benchmarks for surgical complications in high-income countries: a protocol for a systematic review and meta-analysis          </t>
  </si>
  <si>
    <t>A taxonomy of model structures for economic evaluation of health technologies</t>
  </si>
  <si>
    <t xml:space="preserve">A taxonomy of model structures for economic evaluation of health technologies          </t>
  </si>
  <si>
    <t>Does self-monitoring reduce blood pressure? Meta-analysis with meta-regression of randomized controlled trials</t>
  </si>
  <si>
    <t xml:space="preserve">Does self-monitoring reduce blood pressure? Meta-analysis with meta-regression of randomized controlled trials          </t>
  </si>
  <si>
    <t>Regional Disparities in Diabetes Care for Pediatric Patients with Type 1 Diabetes. A Cross-sectional DPV Multicenter Analysis of 24,928 German Children and Adolescents</t>
  </si>
  <si>
    <t xml:space="preserve">Regional Disparities in Diabetes Care for Pediatric Patients with Type 1 Diabetes. A Cross-sectional DPV Multicenter Analysis of 24,928 German Children and Adolescents          </t>
  </si>
  <si>
    <t>Factors associated with the author-reported cost-effectiveness threshold in high-income countries: systematic review and multivariable modelling</t>
  </si>
  <si>
    <t xml:space="preserve">Factors associated with the author-reported cost-effectiveness threshold in high-income countries: systematic review and multivariable modelling          </t>
  </si>
  <si>
    <t>While the study narrows its focus to the cost-effectiveness threshold, it employs statistical modeling to discern drivers for such decisions in HTA.</t>
  </si>
  <si>
    <t>A Systematic Review on Healthcare Artificial Intelligent Conversational Agents for Chronic Conditions</t>
  </si>
  <si>
    <t xml:space="preserve">A Systematic Review on Healthcare Artificial Intelligent Conversational Agents for Chronic Conditions          </t>
  </si>
  <si>
    <t>Aquatic exercise training for fibromyalgia</t>
  </si>
  <si>
    <t>33,34</t>
  </si>
  <si>
    <t xml:space="preserve">Aquatic exercise training for fibromyalgia          </t>
  </si>
  <si>
    <t>GFM-based methods for speaker identification</t>
  </si>
  <si>
    <t xml:space="preserve">GFM-based methods for speaker identification          </t>
  </si>
  <si>
    <t>Interest of modelling in rheumatoid arthritis</t>
  </si>
  <si>
    <t xml:space="preserve">Interest of modelling in rheumatoid arthritis          </t>
  </si>
  <si>
    <t>What Makes Artificial Intelligence Exceptional in Health Technology Assessment?</t>
  </si>
  <si>
    <t xml:space="preserve">What Makes Artificial Intelligence Exceptional in Health Technology Assessment?          </t>
  </si>
  <si>
    <t>Rehabilitation versus surgical reconstruction for non-acute anterior cruciate ligament injury (ACL SNNAP): a pragmatic randomised controlled trial</t>
  </si>
  <si>
    <t>35,36</t>
  </si>
  <si>
    <t xml:space="preserve">Rehabilitation versus surgical reconstruction for non-acute anterior cruciate ligament injury (ACL SNNAP): a pragmatic randomised controlled trial          </t>
  </si>
  <si>
    <t>Review of the Reporting of Survival Analyses within Randomised Controlled Trials and the Implications for Meta-Analysis</t>
  </si>
  <si>
    <t xml:space="preserve">Review of the Reporting of Survival Analyses within Randomised Controlled Trials and the Implications for Meta-Analysis          </t>
  </si>
  <si>
    <t>Sertraline or mirtazapine for depression in dementia (HTA-SADD): a randomised, multicentre, double-blind, placebo-controlled trial</t>
  </si>
  <si>
    <t>36,37</t>
  </si>
  <si>
    <t xml:space="preserve">Sertraline or mirtazapine for depression in dementia (HTA-SADD): a randomised, multicentre, double-blind, placebo-controlled trial          </t>
  </si>
  <si>
    <t>Multicriteria Decision Analysis to Support Health Technology Assessment Agencies: Benefits, Limitations, and the Way Forward</t>
  </si>
  <si>
    <t xml:space="preserve">Multicriteria Decision Analysis to Support Health Technology Assessment Agencies: Benefits, Limitations, and the Way Forward          </t>
  </si>
  <si>
    <t>Estimating the Unit Costs of Healthcare Service Delivery in India: Addressing Information Gaps for Price Setting and Health Technology Assessment</t>
  </si>
  <si>
    <t xml:space="preserve">Estimating the Unit Costs of Healthcare Service Delivery in India: Addressing Information Gaps for Price Setting and Health Technology Assessment          </t>
  </si>
  <si>
    <t>Role of economic evidence in coverage decision-making in South Korea</t>
  </si>
  <si>
    <t xml:space="preserve">Role of economic evidence in coverage decision-making in South Korea          </t>
  </si>
  <si>
    <t>The study investigates the key factors that influenced public insurance reimbursement decisions, which can be a driver for HTA. Even though it is focused on new drugs, it still adheres to the Chief Scientist's inclusion criteria.</t>
  </si>
  <si>
    <t>Analysing criteria for price and reimbursement of orphan drugs in Spain</t>
  </si>
  <si>
    <t xml:space="preserve">Analysing criteria for price and reimbursement of orphan drugs in Spain   </t>
  </si>
  <si>
    <t>The study focuses on orphan drugs and is more about pricing and reimbursement criteria rather than predictive models of HTA decisions.</t>
  </si>
  <si>
    <t>Adenoma surveillance and colorectal cancer incidence: a retrospective, multicentre, cohort study</t>
  </si>
  <si>
    <t xml:space="preserve">Adenoma surveillance and colorectal cancer incidence: a retrospective, multicentre, cohort study    </t>
  </si>
  <si>
    <t>Virologic risk factors for vertical transmission of HIV type 1 in Puerto Rico</t>
  </si>
  <si>
    <t xml:space="preserve">Virologic risk factors for vertical transmission of HIV type 1 in Puerto Rico          </t>
  </si>
  <si>
    <t>A systematic review and cost-effectiveness analysis of specialist services and adrenaline auto-injectors in anaphylaxis</t>
  </si>
  <si>
    <t xml:space="preserve">A systematic review and cost-effectiveness analysis of specialist services and adrenaline auto-injectors in anaphylaxis          </t>
  </si>
  <si>
    <t>Comparing machine and human reviewers to evaluate the risk of bias in randomized controlled trials</t>
  </si>
  <si>
    <t xml:space="preserve">Comparing machine and human reviewers to evaluate the risk of bias in randomized controlled trials          </t>
  </si>
  <si>
    <t>What is the clinical effectiveness and cost-effectiveness of using drugs in treating obese patients in primary care? A systematic review</t>
  </si>
  <si>
    <t xml:space="preserve">What is the clinical effectiveness and cost-effectiveness of using drugs in treating obese patients in primary care? A systematic review          </t>
  </si>
  <si>
    <t>To what extent does the EQ-5D-3L correlate with the FACT-H&amp;N of patients with oral cancer during the perioperative period?</t>
  </si>
  <si>
    <t xml:space="preserve">To what extent does the EQ-5D-3L correlate with the FACT-H&amp;N of patients with oral cancer during the perioperative period?          </t>
  </si>
  <si>
    <t>Correlation of preference- and profile-based quality of life of Japanese oral cancer patients during the perioperative period measured using EQ-5D-5L and FACT-H&amp;N</t>
  </si>
  <si>
    <t xml:space="preserve">Correlation of preference- and profile-based quality of life of Japanese oral cancer patients during the perioperative period measured using EQ-5D-5L and FACT-H&amp;N          </t>
  </si>
  <si>
    <t>The economics of the COVID-19 pandemic: economic evaluation of government mitigation and suppression policies, health system innovations, and models of care</t>
  </si>
  <si>
    <t xml:space="preserve">The economics of the COVID-19 pandemic: economic evaluation of government mitigation and suppression policies, health system innovations, and models of care          </t>
  </si>
  <si>
    <t>Although it doesn't directly predict HTA decisions, it discusses various methodologies and tools that can be used in economic evaluations and potentially in predicting HTA decisions. This can be seen as identifying drivers and methods for HTA decisions, even if not directly making predictions.</t>
  </si>
  <si>
    <t>Exploring the cost-effectiveness of child dental caries prevention programmes. Are we comparing apples and oranges?</t>
  </si>
  <si>
    <t xml:space="preserve">Exploring the cost-effectiveness of child dental caries prevention programmes. Are we comparing apples and oranges?          </t>
  </si>
  <si>
    <t>ESMO-MCBS and health technology assessment (HTA): Does value for physicians correspond to value for payers?</t>
  </si>
  <si>
    <t xml:space="preserve">ESMO-MCBS and health technology assessment (HTA): Does value for physicians correspond to value for payers?          </t>
  </si>
  <si>
    <t>The study directly discusses HTA and its decisions. It utilizes ESMO-MCBS scores, a predictive tool, in the context of HTA decisions, making it relevant to the Chief Scientist's inclusion criteria.</t>
  </si>
  <si>
    <t>Effectiveness of palbociclib with aromatase inhibitors for the treatment of advanced breast cancer in an exposure retrospective cohort study: implications for clinical practice</t>
  </si>
  <si>
    <t xml:space="preserve">Effectiveness of palbociclib with aromatase inhibitors for the treatment of advanced breast cancer in an exposure retrospective cohort study: implications for clinical practice          </t>
  </si>
  <si>
    <t>Artificial intelligence and health technology assessment: Anticipating a new level of complexity</t>
  </si>
  <si>
    <t xml:space="preserve">Artificial intelligence and health technology assessment: Anticipating a new level of complexity          </t>
  </si>
  <si>
    <t>Thorough discussion on the implications of AI in HTA.</t>
  </si>
  <si>
    <t>How to improve patient safety by text mining with medical incident reports: Innovative technologies using e-health and health technology assessment</t>
  </si>
  <si>
    <t xml:space="preserve">How to improve patient safety by text mining with medical incident reports: Innovative technologies using e-health and health technology assessment          </t>
  </si>
  <si>
    <t>Protocol for a randomised controlled trial comparing laparoscopic cholecystectomy with observation/conservative management for preventing recurrent symptoms and complications in adults with uncomplicated symptomatic gallstones (C-Gall trial)</t>
  </si>
  <si>
    <t xml:space="preserve">Protocol for a randomised controlled trial comparing laparoscopic cholecystectomy with observation/conservative management for preventing recurrent symptoms and complications in adults with uncomplicated symptomatic gallstones (C-Gall trial)          </t>
  </si>
  <si>
    <t>Novel augmented reality solution for improving health literacy around antihypertensives in people living with type 2 diabetes mellitus: Protocol of a technology evaluation study</t>
  </si>
  <si>
    <t xml:space="preserve">Novel augmented reality solution for improving health literacy around antihypertensives in people living with type 2 diabetes mellitus: Protocol of a technology evaluation study          </t>
  </si>
  <si>
    <t>Health state utility values in schizophrenia: protocol for a systematic review and meta-analysis</t>
  </si>
  <si>
    <t xml:space="preserve">Health state utility values in schizophrenia: protocol for a systematic review and meta-analysis          </t>
  </si>
  <si>
    <t>Development of the Cystic Fibrosis Questionnaire-Revised-8 Dimensions: Estimating Utilities From the Cystic Fibrosis Questionnaire-Revised</t>
  </si>
  <si>
    <t xml:space="preserve">Development of the Cystic Fibrosis Questionnaire-Revised-8 Dimensions: Estimating Utilities From the Cystic Fibrosis Questionnaire-Revised          </t>
  </si>
  <si>
    <t>Association between arterial hypertension and liver outcomes using polygenic risk scores: a population-based study</t>
  </si>
  <si>
    <t xml:space="preserve">Association between arterial hypertension and liver outcomes using polygenic risk scores: a population-based study          </t>
  </si>
  <si>
    <t>Pre-surgical Nasal Decolonization of Staphylococcus aureus: A Health Technology Assessment</t>
  </si>
  <si>
    <t xml:space="preserve">Pre-surgical Nasal Decolonization of Staphylococcus aureus: A Health Technology Assessment          </t>
  </si>
  <si>
    <t>Long-Term Continuous Ambulatory ECG Monitors and External Cardiac Loop Recorders for Cardiac Arrhythmia: A Health Technology Assessment</t>
  </si>
  <si>
    <t xml:space="preserve">Long-Term Continuous Ambulatory ECG Monitors and External Cardiac Loop Recorders for Cardiac Arrhythmia: A Health Technology Assessment          </t>
  </si>
  <si>
    <t>[Using log-binomial model for estimating the prevalence ratio]</t>
  </si>
  <si>
    <t xml:space="preserve">[Using log-binomial model for estimating the prevalence ratio]          </t>
  </si>
  <si>
    <t>Lasso runaway technology and supply chain costs</t>
  </si>
  <si>
    <t xml:space="preserve">Lasso runaway technology and supply chain costs          </t>
  </si>
  <si>
    <t>The use of economic evaluations in NHS decision-making: a review and empirical investigation</t>
  </si>
  <si>
    <t xml:space="preserve">The use of economic evaluations in NHS decision-making: a review and empirical investigation          </t>
  </si>
  <si>
    <t xml:space="preserve"> While it primarily reviews economic evaluations, it might contain valuable insights into predicting HTA decisions or their drivers, given its deep dive into health economics analysis.</t>
  </si>
  <si>
    <t>The economic valuation of improved process plant decision support technology</t>
  </si>
  <si>
    <t xml:space="preserve">The economic valuation of improved process plant decision support technology          </t>
  </si>
  <si>
    <t>Towards 'Star Wars' technology</t>
  </si>
  <si>
    <t xml:space="preserve">Towards 'Star Wars' technology          </t>
  </si>
  <si>
    <t>Not provided</t>
  </si>
  <si>
    <t>Not able to provide a decision because there is only title</t>
  </si>
  <si>
    <t>An evaluation of the impact of NICE guidance on GP prescribing</t>
  </si>
  <si>
    <t xml:space="preserve">An evaluation of the impact of NICE guidance on GP prescribing          </t>
  </si>
  <si>
    <t>UK government warned over 'catastrophic' cuts</t>
  </si>
  <si>
    <t xml:space="preserve">UK government warned over 'catastrophic' cuts          </t>
  </si>
  <si>
    <t>Prioritisation of health technology assessment. The PATHS model: Methods and case studies</t>
  </si>
  <si>
    <t xml:space="preserve">Prioritisation of health technology assessment. The PATHS model: Methods and case studies          </t>
  </si>
  <si>
    <t>Though it mentions prioritization of HTA, it doesn’t seem to use statistical or machine learning models to predict HTA decisions.</t>
  </si>
  <si>
    <t>Data mining in proteomic mass spectrometry</t>
  </si>
  <si>
    <t>52,53</t>
  </si>
  <si>
    <t>Measurement of clinical effects</t>
  </si>
  <si>
    <t>Does reported funding differ by gender in the surgical literature?</t>
  </si>
  <si>
    <t>Annotating smart environment sensor data for activity learning</t>
  </si>
  <si>
    <t>53,54</t>
  </si>
  <si>
    <t>Systematic reviews of trials and other studies</t>
  </si>
  <si>
    <t>Use of indirect and mixed treatment comparisons for technology assessment</t>
  </si>
  <si>
    <t>Can health technologies be assessed using routine data?</t>
  </si>
  <si>
    <t>Diagnosis of weaknesses in modern error correction codes: a physics approach</t>
  </si>
  <si>
    <t>Bayesian methods in health technology assessment: A review</t>
  </si>
  <si>
    <t>Potential for Inclusion</t>
  </si>
  <si>
    <t xml:space="preserve"> Needs a more detailed abstract or full-text review since Bayesian methods could be used for prediction.</t>
  </si>
  <si>
    <t>Identification and assessment of ongoing trials in health technology assessment reviews</t>
  </si>
  <si>
    <t>56,57</t>
  </si>
  <si>
    <t>Disagreement in interpretation: A method for the development of benchmarks for quality assurance in imaging</t>
  </si>
  <si>
    <t>Model to assess the cost-effectiveness of new treatments for depression</t>
  </si>
  <si>
    <t>Is technological change in medicine always worth it? The case of acute myocardial infarction</t>
  </si>
  <si>
    <t>Trabectedin for the treatment of advanced metastatic soft tissue sarcoma</t>
  </si>
  <si>
    <t>Editorial: De-risking novel therapeutic development - Time to stop blaming the molecule?</t>
  </si>
  <si>
    <t>Has aid for AIDS raised all health funding boats?</t>
  </si>
  <si>
    <t>Problems of using modelling in the economic evaluation of health care</t>
  </si>
  <si>
    <t>Title only. See 2nd tab ChatGPT is confused.</t>
  </si>
  <si>
    <t>Portable echocardiography: A review</t>
  </si>
  <si>
    <t>Utilizing weakly controlled vocabulary for sentence segmentation in biomedical literature</t>
  </si>
  <si>
    <t>59,60</t>
  </si>
  <si>
    <t>Evidence-based practice center network and health technology assessment in the United States: Bridging the cultural gap</t>
  </si>
  <si>
    <t>Discusses the EPC process which can provide insights into HTA decisions and its drivers.</t>
  </si>
  <si>
    <t>Appropriateness of healthcare interventions: Concepts and scoping of the published literature</t>
  </si>
  <si>
    <t>Measurement of clinical-effect: utility</t>
  </si>
  <si>
    <t>Blood flow devices in medical research and clinical testing in humans: Are we approaching personalized medicine?</t>
  </si>
  <si>
    <t>Using willingness to pay to assess the benefits of assisted reproductive techniques</t>
  </si>
  <si>
    <t>Analysis of equipment of the Russian X-ray mammological service in 2003-2004</t>
  </si>
  <si>
    <t>Abstract not provided.</t>
  </si>
  <si>
    <t>Literature searching for clinical and cost-effectiveness studies used in health technology assessment reports carried out for the National Institute for Clinical Excellence appraisal system</t>
  </si>
  <si>
    <t>Will the digital computer transform classical mathematics?</t>
  </si>
  <si>
    <t>Hospital technology assessment: Part II</t>
  </si>
  <si>
    <t>Measurement of costs</t>
  </si>
  <si>
    <t>Cost and effectiveness: approval and payment for Pulverizer</t>
  </si>
  <si>
    <t>Statistical assessment of the learning curves of health technologies</t>
  </si>
  <si>
    <t>This paper might discuss statistical methodologies in assessing health technologies, making it potentially relevant.</t>
  </si>
  <si>
    <t>Biotechnology-based odour control: Design criteria and performance data</t>
  </si>
  <si>
    <t>62,63</t>
  </si>
  <si>
    <t>Attitudes towards new HIV biomedical prevention technologies among a cohort of HIV-negative gay men in Sydney, Australia</t>
  </si>
  <si>
    <t>A comparison of reasons for recommendation and rejection across four health technology appraisal systems categorised by disease</t>
  </si>
  <si>
    <t>Review of the early experience of the new nice scientific advice programme</t>
  </si>
  <si>
    <t>Artificial neural networks boost physicians' own brain power</t>
  </si>
  <si>
    <t>Method comparison of cardiac marker assays on PATHFAST, stratusCS, AxSYM, immulite 2000, Triage, Elecsys and Cardic Reader</t>
  </si>
  <si>
    <t>64,65</t>
  </si>
  <si>
    <t>3D imaging, planning, navigation</t>
  </si>
  <si>
    <t>Earth monitoring: Cinderella science</t>
  </si>
  <si>
    <t>Defining types of economic evaluation</t>
  </si>
  <si>
    <t>Cost-effectiveness studies fan colonoscopy debate</t>
  </si>
  <si>
    <t>Primary data collection in health technology assessment</t>
  </si>
  <si>
    <t>End-user involvement in health technology assessment (HTA) development: A way to increase impact</t>
  </si>
  <si>
    <t>65,66</t>
  </si>
  <si>
    <t>Cost modeling as a technology assessment tool for radiology department capital equipment acquisitions</t>
  </si>
  <si>
    <t>Declines in funding of NIH R01 research grants [1]</t>
  </si>
  <si>
    <t>Information, knowledge and the future of machines</t>
  </si>
  <si>
    <t>Introduction. Information, knowledge and technology</t>
  </si>
  <si>
    <t>66,67</t>
  </si>
  <si>
    <t>NICE methodology for technology appraisals: Cutting edge or tried and trusted?</t>
  </si>
  <si>
    <t>Incomplete abstract.</t>
  </si>
  <si>
    <t>Funding growth drives community health center services</t>
  </si>
  <si>
    <t>Risk perception and technological development at a societal level</t>
  </si>
  <si>
    <t>Relationship between funding source and conclusion among nutrition-related scientific articles</t>
  </si>
  <si>
    <t>Mapping the integration of social and ethical issues in health technology assessment</t>
  </si>
  <si>
    <t>Reflects on integrating socioethical dimensions in HTA, but a deeper review would be needed to see if it meets all criteria.</t>
  </si>
  <si>
    <t>Reanalysis of systematic reviews: The case of invasive strategies for acute coronary syndromes</t>
  </si>
  <si>
    <t>68,69</t>
  </si>
  <si>
    <t>Emphasizes reanalyzing systematic reviews related to HTA using statistical methods, aligning with the objective.</t>
  </si>
  <si>
    <t>Health economics and HTA</t>
  </si>
  <si>
    <t>Comparing credentialing requirements of substance abuse treatment staff by funding source</t>
  </si>
  <si>
    <t>Practical tools and methods for health technology assessment in Europe: Structures, methodologies, and tools developed by the European network for Health Technology Assessment, EUnetHTA</t>
  </si>
  <si>
    <t>Provides a comprehensive look at methods and tools for HTA in Europe, which might involve predictive modeling, even if not explicitly stated in the abstract.</t>
  </si>
  <si>
    <t>Funding of tribal health programs linked to lower rates of hospitalization for conditions sensitive to ambulatory care</t>
  </si>
  <si>
    <t>Economic aspects of implementation of the mechanical heart, "HeartMate"</t>
  </si>
  <si>
    <t>Relationship between drug company funding and outcomes of clinical psychiatric research</t>
  </si>
  <si>
    <t>70,71</t>
  </si>
  <si>
    <t>Global health funding: a glass half full?</t>
  </si>
  <si>
    <t>Making health technology assessment information available for decision making: the development of a Thai database</t>
  </si>
  <si>
    <t>Francis Collins: On recruiting Varmus, discovering drugs, the funding cliff</t>
  </si>
  <si>
    <t>Assessing the economic impact of a rapid on-site malaria diagnostic test</t>
  </si>
  <si>
    <t>Engineering in software testing: Statistical testing based on a usage model applied to medical device development</t>
  </si>
  <si>
    <t>Tenofovir disoproxil fumarate for the treatment of chronic hepatitis B infection</t>
  </si>
  <si>
    <t>Critical Assessment of Microarray Data Analysis: The 2001 challenge</t>
  </si>
  <si>
    <t>Racial disparities in completion rates from publicly funded alcohol treatment: Economic resources explain more than demographics and addiction severity</t>
  </si>
  <si>
    <t>72,73</t>
  </si>
  <si>
    <t>Expanded newborn screening for genetic and metabolic disorders: Modeling costs and outcomes</t>
  </si>
  <si>
    <t>Use of health technology assessment in decision making: Coresponsibility of users and producers?</t>
  </si>
  <si>
    <t xml:space="preserve"> The study provides insight into the use of HTA but does not seem to delve into predictive modeling or decision drivers as required.</t>
  </si>
  <si>
    <t>Ethical issues in technology assessment: Conceptual categories and procedural considerations</t>
  </si>
  <si>
    <t>Biomedical literature search protocols: Consensus statement from the documentation units of the Spanish health technology assessment agencies</t>
  </si>
  <si>
    <t>Potential mechanical blood trauma in vascular access devices: A comparison of case studies</t>
  </si>
  <si>
    <t>Prasugrel for the treatment of acute coronary artery syndromes with percutaneous coronary intervention</t>
  </si>
  <si>
    <t>Miniaturization: An overview of biotechnologies for monitoring the physiology and pathophysiology of rodent animal models</t>
  </si>
  <si>
    <t>Is there evidence for biased reporting of published adverse effects data in pharmaceutical industry-funded studies?</t>
  </si>
  <si>
    <t>The study investigates biases in reporting, which can be a feature or driver for HTA decisions.</t>
  </si>
  <si>
    <t>A water-resistant speech processor</t>
  </si>
  <si>
    <t>Site evaluation of field portable pentachlorophenol immunoassays</t>
  </si>
  <si>
    <t>Integration of health technology assessment recommendations into organizational and clinical practice: A case study in Catalonia</t>
  </si>
  <si>
    <t>While it deals with HTA recommendations, it doesn't delve into predictive modeling or drivers for the HTA decision.</t>
  </si>
  <si>
    <t>Deriving treatment recommendations from evidence within randomized trials: The role and limitation of meta-analysis</t>
  </si>
  <si>
    <t>Increasing use of a new health technology during the wait for NICE guidance: Findings from the third national tracker survey of photodynamic therapy</t>
  </si>
  <si>
    <t>Pemetrexed for the first-line treatment of locally advanced or metastatic non-small cell lung cancer</t>
  </si>
  <si>
    <t>Technology evaluation center assessment synopsis: Use of magnetic resonance imaging to avoid a biopsy in women with suspicious primary breast lesions</t>
  </si>
  <si>
    <t>Relationship among age, race, medical funding, and cervical cancer survival</t>
  </si>
  <si>
    <t>Azacitidine for the treatment of myelodysplastic syndrome, chronic myelomonocytic leukaemia and acute myeloid leukaemia</t>
  </si>
  <si>
    <t>Trends in the global funding and activity of cancer research</t>
  </si>
  <si>
    <t>Expected value of information and decision making in HTA</t>
  </si>
  <si>
    <t>Directly relates to HTA decision-making and uses value of information methods</t>
  </si>
  <si>
    <t>Experimental versus observational data in the economic evaluation of pharmaceuticals</t>
  </si>
  <si>
    <t>Undecided</t>
  </si>
  <si>
    <t>Incomplete abstract</t>
  </si>
  <si>
    <t>Increasing the generalizability of economic evaluations: Recommendations for the design, analysis, and reporting of studies</t>
  </si>
  <si>
    <t>International comparison of the definition and the practical application of health technology assessment</t>
  </si>
  <si>
    <t>Selection of new health technologies for assessment aimed at informing decision making: A survey among horizon scanning systems</t>
  </si>
  <si>
    <t>Economic evaluation: What does a nurse manager need to know?</t>
  </si>
  <si>
    <t>A methodological review of how heterogeneity has been examined in systematic reviews of diagnostic test accuracy</t>
  </si>
  <si>
    <t>82,83</t>
  </si>
  <si>
    <t>Application of site-specific calibration data using the CALUX by XDS bioassay for dioxin-like chemicals in soil and sediment samples</t>
  </si>
  <si>
    <t>Speech recognition software and electronic psychiatric progress notes: physicians' ratings and preferences</t>
  </si>
  <si>
    <t>Peer review for improving the quality of grant applications</t>
  </si>
  <si>
    <t>Medicaid coverage and access to publicly funded opiate treatment</t>
  </si>
  <si>
    <t>Health care technology adoption and diffusion in a social context</t>
  </si>
  <si>
    <t>Potentially include</t>
  </si>
  <si>
    <t>Although it is a commentary, it discusses technology adoption in the healthcare context. It may be relevant to the broader discussions around HTA, but the committee should be cautious and scrutinize the full text further.</t>
  </si>
  <si>
    <t>The 'biomedical ecosystem': Delivering better health and prosperity</t>
  </si>
  <si>
    <t>An evaluation of the PAxpress pharyngeal airway (multiple letters)</t>
  </si>
  <si>
    <t>Sorafenib for the treatment of advanced hepatocellular carcinoma</t>
  </si>
  <si>
    <t>Artificial intelligence and the future</t>
  </si>
  <si>
    <t>A pilot study on the use of decision theory and value of information analysis as part of the NHS Health Technology Assessment programme</t>
  </si>
  <si>
    <t>Measurement of Poisson's ratio of dental composite restorative materials</t>
  </si>
  <si>
    <t>Exploration of the difference in results of economic submissions to the National Institute of Clinical Excellence by manufacturers and assessment groups</t>
  </si>
  <si>
    <t>The study provides insight into the workings and discrepancies within an HTA body, even if it doesn't mention predictive modeling directly.</t>
  </si>
  <si>
    <t>Evaluation of instrument error and method agreement</t>
  </si>
  <si>
    <t>Development of a toolkit and glossary to aid in the adaptation of health technology assessment (HTA) reports for use in different contexts</t>
  </si>
  <si>
    <t>Seeing the nice side of cost-effectiveness analysis: A qualitative investigation of the use of CEA in nice technology appraisals</t>
  </si>
  <si>
    <t>The study provides relevant insight into HTA processes, even without a direct mention of predictive modeling.</t>
  </si>
  <si>
    <t>UK science funds in limbo</t>
  </si>
  <si>
    <t>Abstract is incomplete and lacks relevant information.</t>
  </si>
  <si>
    <t>The effect of two publicly funded insurance programs on use of dental services for young children</t>
  </si>
  <si>
    <t>Modelling in health economic evaluation: What is its place? What is its value?</t>
  </si>
  <si>
    <t>Methodology for assessment of medical IT-based systems in an organisational context</t>
  </si>
  <si>
    <t>Valuing health states for use in cost-effectiveness analysis</t>
  </si>
  <si>
    <t>Financial barriers to HIV treatment in Yaounde, Cameroon: First results of a national cross-sectional survey</t>
  </si>
  <si>
    <t>Implications of learning effects for hospital costs of new health technologies: The case of intensity modulated radiation therapy</t>
  </si>
  <si>
    <t>Technology assessment in critical care: understanding statistical analyses used to assess agreement between methods of clinical measurement</t>
  </si>
  <si>
    <t>A flexible approach for optimising in silico ADME/Tox characterisation of lead candidates</t>
  </si>
  <si>
    <t>90,91</t>
  </si>
  <si>
    <t>Discrete-event simulation models in the economic evaluation of health technologies and health products</t>
  </si>
  <si>
    <t>The development of health technology assessment</t>
  </si>
  <si>
    <t>Evaluation of diagnostic tests for infectious diseases: General principles</t>
  </si>
  <si>
    <t>Managed care and technology diffusion: the case of MRI</t>
  </si>
  <si>
    <t>Maturing interactions</t>
  </si>
  <si>
    <t>Reviewing the need for health technology assessment in the United States</t>
  </si>
  <si>
    <t>Decision analytic modelling in the economic evaluation of health technologies</t>
  </si>
  <si>
    <t>Arthroscopic irrigation/distention systems</t>
  </si>
  <si>
    <t>A primer in technology assessment</t>
  </si>
  <si>
    <t>Symbolic representation based on trend features for biomedical data classification</t>
  </si>
  <si>
    <t>Though it doesn’t explicitly mention HTA, it discusses symbolic representation for biomedical data classification, which can be related to predictive analytics. Further full-text evaluation may be required.</t>
  </si>
  <si>
    <t>Attitude investigation in henan rural residents on partial usage of new rural co-operative medical system funds to disease control and prevention</t>
  </si>
  <si>
    <t>NSFC Health research funding and burden of disease in China</t>
  </si>
  <si>
    <t>It's a long shot, but it just might work! Perspectives on the future of medicine</t>
  </si>
  <si>
    <t>Is there a relationship between research sponsorship and publication impact? An analysis of funding acknowledgments in nanotechnology papers</t>
  </si>
  <si>
    <t>Mechanical evaluation of a 4-mm cancellous "rescue" screw in osteoporotic cortical bone: A cadaveric study</t>
  </si>
  <si>
    <t>Omalizumab for the treatment of severe persistent allergic asthma in children aged 6-11 years</t>
  </si>
  <si>
    <t>Funding crisis hits US ageing research</t>
  </si>
  <si>
    <t>Medical robotics: A hot technology comes to life</t>
  </si>
  <si>
    <t>What are the characteristics of an application (or team) which are associated with success or failure of an application to the NIHR HTA programme for research funding?</t>
  </si>
  <si>
    <t>Attributes of a surgical chairperson associated with extramural funding of a department of surgery</t>
  </si>
  <si>
    <t>Harmonization of reimbursement and regulatory approval processes: a systematic review of international experiences</t>
  </si>
  <si>
    <t>Utility values in National Institute for Health and Clinical Excellence (NICE) Technology Appraisals</t>
  </si>
  <si>
    <t>Editorial</t>
  </si>
  <si>
    <t>Hta decision drivers for acceptance of high icer submissions and rejection of low ICER submissions</t>
  </si>
  <si>
    <t>An assessment of the variation in accepted icers by disease type: Results from four htas</t>
  </si>
  <si>
    <t>Using prediction intervals from random-effects meta-analyses in an economic model</t>
  </si>
  <si>
    <t>The study employs statistical modeling in the form of meta-analyses for determining clinical effectiveness in economic modeling, fitting within our inclusion criteria.</t>
  </si>
  <si>
    <t>The use of surrogate outcomes in model-based cost-effectiveness analyses: A survey of UK Health Technology Assessment reports</t>
  </si>
  <si>
    <t>The future direction of child psychiatry</t>
  </si>
  <si>
    <t>98,99</t>
  </si>
  <si>
    <t>Research funding goes to rich clubs</t>
  </si>
  <si>
    <t>Is NIH funding predictive of greater research productivity and impact among academic otolaryngologists?</t>
  </si>
  <si>
    <t>Changes in lifestyle and risk factor levels after identification of and alerting to high cardiovascular risk: A randomized controlled trial of healthy subjects visiting Norwegian pharmaciesGrant from Mills DA and regular research funding from the University of Oslo</t>
  </si>
  <si>
    <t>Quantifying the economic impact of government and charity funding of medical research on private research and development funding in the United Kingdom</t>
  </si>
  <si>
    <t>Modeling technology innovation: how science, engineering, and industry methods can combine to generate beneficial socioeconomic impacts</t>
  </si>
  <si>
    <t>Improving early cycle economic evaluation of diagnostic technologies</t>
  </si>
  <si>
    <t>Adjustment of OS in crystal for post-study anti-cancer therapies</t>
  </si>
  <si>
    <t>Key drivers of cost effectiveness in crohn's disease</t>
  </si>
  <si>
    <t>The study identifies key drivers in HTA decisions, even if it is specific to Crohn's disease.</t>
  </si>
  <si>
    <t>A methodological combined framework for roadmapping biosensor research: A fault tree analysis approach within a strategic technology evaluation frame</t>
  </si>
  <si>
    <t>The financing of drug trials by pharmaceutical companies and its consequences: Part 2. A Qualitative, systematic review of the literature on possible influences on authorship, access to trial data, and trial registration and publication</t>
  </si>
  <si>
    <t>The PHM-ethics methodology: Interdisciplinary technology assessment of personal health monitoring</t>
  </si>
  <si>
    <t>Effect of english proficiency and research funding on acceptance of submitted articles to stroke journal</t>
  </si>
  <si>
    <t>Incomplete Abstract</t>
  </si>
  <si>
    <t>Needs analysis for developing a virtual-reality NOTES simulator</t>
  </si>
  <si>
    <t>Assessment of the applicability of the Hertzian contact theory to edge-loaded prosthetic hip bearings</t>
  </si>
  <si>
    <t>Setting priorities in preventative services</t>
  </si>
  <si>
    <t>What is the impact of disease prevalence upon health technology assessment?</t>
  </si>
  <si>
    <t>Industry support and professional medical associations - Reply</t>
  </si>
  <si>
    <t>Is the h-index Predictive of Greater NIH Funding Success Among Academic Radiologists?</t>
  </si>
  <si>
    <t>Scenario drafting to anticipate future developments in technology assessment</t>
  </si>
  <si>
    <t>The abstract discusses the use of scenario drafting in anticipating future developments in HTA. It presents a method to determine the effects, costs, and cost-effectiveness of possible future diffusion patterns in HTA.</t>
  </si>
  <si>
    <t>Design and manufacture of short stemless femoral hip implant based on CT images</t>
  </si>
  <si>
    <t>Funding community medicines by exception: A descriptive epidemiological study from New Zealand</t>
  </si>
  <si>
    <t>Public preferences for government spending in Canada</t>
  </si>
  <si>
    <t>Benefits of a comprehensive, publicly funded prenatal care and obstetrics program</t>
  </si>
  <si>
    <t>Confronting heterogeneity: Using systematic review effectively for meta-analysis</t>
  </si>
  <si>
    <t>Association of industry sponsorship and positive outcome in randomised controlled trials in general and abdominal surgery: Protocol for a systematic review and empirical study</t>
  </si>
  <si>
    <t>Donor Funding for Newborn Survival: An Analysis of Donor-Reported Data, 2002-2010</t>
  </si>
  <si>
    <t>Analysis of National Institute of Health (NIH) gender-specific research funding in the United States of America (USA)</t>
  </si>
  <si>
    <t>Research funding by the national institutes of health: Does gender matter?</t>
  </si>
  <si>
    <t>An extension of the real option approach to the evaluation of health care technologies: The case of positron emission tomography</t>
  </si>
  <si>
    <t>The potential impact of comparative effectiveness research on U.S. health care expenditures</t>
  </si>
  <si>
    <t>Prucalopride for the treatment of women with chronic constipation in whom standard laxative regimens have failed to provide adequate relief</t>
  </si>
  <si>
    <t>Dasatinib, nilotinib and standard-dose imatinib for the first-line treatment of chronic myeloid leukaemia: Systematic reviews and economic analyses</t>
  </si>
  <si>
    <t>Impact of health care funding on compliance and survival in patients with chronic myeloid leukemia in the era of tyrosine kinase inhibitors: A single institution experience</t>
  </si>
  <si>
    <t>A successful practical application of coverage with evidence development in Australia: Medical services advisory committee interim funding and the PillCam Capsule endoscopy register</t>
  </si>
  <si>
    <t>A Rasch model analysis of technology usage in Minnesota hospitals</t>
  </si>
  <si>
    <t>Stroke and myocardial infarction: A comparative systematic evaluation of gender-specific analysis, funding and authorship patterns in cardiovascular research</t>
  </si>
  <si>
    <t>Using health claims data to study patterns of cervical cancer screening and diagnosis in a state medicaid fee-for-service population (funding: AHRQ P20-HS15930)</t>
  </si>
  <si>
    <t>Funding source and research report quality in nutrition practice-related research</t>
  </si>
  <si>
    <t>Data resource profile: United Nations children's fund (UNICEF)</t>
  </si>
  <si>
    <t>Funding source, self-reported conflicts of interest, and the interpretation of conclusions of phase 1, 2, and 3 trials in neuro-oncology</t>
  </si>
  <si>
    <t>An undeveloped picture: The availability of utility valuations in Latin America - How will they affect qalys?</t>
  </si>
  <si>
    <t>Emergency department impact of mental health funding cuts</t>
  </si>
  <si>
    <t>Prediction of clinically relevant safety signals of nephrotoxicity through plasma metabolite profiling</t>
  </si>
  <si>
    <t>Long-term fiscal implications of funding assisted reproduction: a generational accounting model for Spain</t>
  </si>
  <si>
    <t>Metabolomic analysis in sepsis and ards funding source: 1R21HL117705-01, 5 K23 HL103842-03</t>
  </si>
  <si>
    <t>Challenge 2: Defining strategy: Different practices across devolved nations</t>
  </si>
  <si>
    <t>The impact of National Institutes of Health funding on U.S. cardiovascular disease research</t>
  </si>
  <si>
    <t>How physicians interpret research funding disclosures [6]</t>
  </si>
  <si>
    <t>Abstract provides insufficient information.</t>
  </si>
  <si>
    <t>Association between general practice funding and practice achievement: A cross-sectional study</t>
  </si>
  <si>
    <t>Assessing task-technology fit in a PACS upgrade: do users' and developers' appraisals converge?</t>
  </si>
  <si>
    <t>Systematic review for new health technology assessment</t>
  </si>
  <si>
    <t>Measuring the results of science investments</t>
  </si>
  <si>
    <t>Overview and tips for successful Grant writing for infusion nurses</t>
  </si>
  <si>
    <t>Implications of the inter-relatedness of the proportional and absolute QALY shortfall measurements for disease burden</t>
  </si>
  <si>
    <t>An investigation of the effect of nurses' technology readiness on the acceptance of mobile electronic medical record systems</t>
  </si>
  <si>
    <t>Investigating microvesicles as a mechanism underlying thromboembolic disorders</t>
  </si>
  <si>
    <t>Socioeconomic inequalities in the diffusion of health technology: Uptake of coronary procedures as an example</t>
  </si>
  <si>
    <t>Drug interaction databases in medical literature: Transparency of ownership, funding, classification algorithms, level of documentation, and staff qualifications. A systematic review</t>
  </si>
  <si>
    <t>Perceptions of the state policy environment and adoption of medications in the treatment of substance use disorders</t>
  </si>
  <si>
    <t>The role of specialization in mutual fund investment strategies: An exploratory study of the life sciences industry</t>
  </si>
  <si>
    <t>Identifying patient-relevant endpoints among individuals with schizophrenia: An application of patient-centered health technology assessment</t>
  </si>
  <si>
    <t>Six-year follow-up on work force and finances of the United States anesthesiology training programs: 2000 to 2006</t>
  </si>
  <si>
    <t>The authors reply</t>
  </si>
  <si>
    <t>The National Institute for Health and Clinical Excellence single technology appraisal process: Lessons from the first 4 years</t>
  </si>
  <si>
    <t>The UK nice single technology appraisal process: A qualitative study based on manufacturers' submissions</t>
  </si>
  <si>
    <t>Treatment discontinuation in economic modelling of oncology therapies: Systematic review and best practices analysis</t>
  </si>
  <si>
    <t>Evaluation of a completely automated cold fiber device using compounds with varying volatility and polarity</t>
  </si>
  <si>
    <t>Payment by results for mental health services: Economic considerations of case-mix funding</t>
  </si>
  <si>
    <t>Attempt to increase the transparency of fourth hurdle implementation in Central-Eastern European middle income countries: publication of the critical appraisal methodology</t>
  </si>
  <si>
    <t>A review of cost-effectiveness evaluations as part of national health technology assessments of biologic DMARDs in the treatment of rheumatoid arthritis</t>
  </si>
  <si>
    <t>The black-white disparity in congenital anomaly-related infant death and potential links to state Medicaid funding for pregnancy terminations</t>
  </si>
  <si>
    <t>UK publicly funded Clinical Trials Units supported a controlled access approach to share individual participant data but highlighted concerns</t>
  </si>
  <si>
    <t>Health technology assessment review: Computerized glucose regulation in the intensive care unit - how to create artificial control</t>
  </si>
  <si>
    <t>Integration of genomics, proteomics and metabolomics technologies in drug safety assessment: The need for collaboration and external funding</t>
  </si>
  <si>
    <t>UK investments in global infectious disease research 1997-2010: A case study</t>
  </si>
  <si>
    <t>What Can We Expect from Value-Based Funding of Medicines? A Retrospective Study</t>
  </si>
  <si>
    <t>Use of expert knowledge elicitation to estimate parameters in health economic decision models</t>
  </si>
  <si>
    <t>The impact of the national institute for health research health Technology assessment programme, 2003-13: A multimethod evaluation</t>
  </si>
  <si>
    <t>Do cardiovascular patients with multivascular disease constitute an important clinical subgroup?</t>
  </si>
  <si>
    <t>Technological profile assessment of voluntary HIV counseling and testing centers in Brazil</t>
  </si>
  <si>
    <t>The German Central Health Fund-Recent developments in health care financing in Germany</t>
  </si>
  <si>
    <t>NIH disease funding levels and burden of disease</t>
  </si>
  <si>
    <t>Sexual and reproductive health and philanthropic funding in Australia</t>
  </si>
  <si>
    <t>Non-invasive measurement of hemoglobin: Assessment of two different point-of-care technologies</t>
  </si>
  <si>
    <t>Crowdsource funding: A second generation analysis of online fundraising by burn patients</t>
  </si>
  <si>
    <t>The influence of peer reviewer expertise on the evaluation of research funding applications</t>
  </si>
  <si>
    <t>The effect of journal impact factor, reporting conflicts, and reporting funding sources, on standardized effect sizes in back pain trials: A systematic review and meta-regression Epidemiology of musculoskeletal disorders</t>
  </si>
  <si>
    <t>How funding structures for HIV/AIDS research shape outputs and utilization: A Swiss case study</t>
  </si>
  <si>
    <t>Big Science vs. Little Science: How Scientific Impact Scales with Funding</t>
  </si>
  <si>
    <t>Pertuzumab in Combination with Trastuzumab and Docetaxel for the Treatment of HER2-Positive Metastatic or Locally Recurrent Unresectable Breast Cancer</t>
  </si>
  <si>
    <t>Beyond the evidence-the influence of decision processes on outcomes in coverage determination of health technologies</t>
  </si>
  <si>
    <t>Are tobacco control policies effective in reducing young adult smoking?</t>
  </si>
  <si>
    <t>Grant funding: Playing the odds</t>
  </si>
  <si>
    <t>Technology and inclusion - Past, present and foreseeable future</t>
  </si>
  <si>
    <t>The role of the staff MFF in distributing NHS funding: Taking account of differences in local labour market conditions</t>
  </si>
  <si>
    <t>Role of public and private funding in the rising caesarean section rate: A cohort study</t>
  </si>
  <si>
    <t>Assessment of a new Goldmann applanation tonometer</t>
  </si>
  <si>
    <t>Globally optimal trial design for local decision making</t>
  </si>
  <si>
    <t>How to receive more funding for your research? get connected to the right people</t>
  </si>
  <si>
    <t>Co mmercial funding and results of pe diatric critical care RCTs : A systematic Review</t>
  </si>
  <si>
    <t>The editorialist replies</t>
  </si>
  <si>
    <t>Association of percentile ranking with citation impact and productivity in a large cohort of de novo NIMH-funded R01 grants</t>
  </si>
  <si>
    <t>Funding of US biomedical research, 2003-2008</t>
  </si>
  <si>
    <t>Cost-effectiveness of ledipasvir/sofosbuvir for the treatment of genotype 1 or 4 chronic hepatitis C in Scotland</t>
  </si>
  <si>
    <t>Analysis of patient attrition in a publicly funded bariatric surgery program</t>
  </si>
  <si>
    <t>Using international hta guidelines to inform uk health care decision-making: A case study of ticagrelor in combination with low-dose aspirin for the treatment of acute coronary syndromes</t>
  </si>
  <si>
    <t xml:space="preserve"> Evaluates different evidence synthesis methods for HTA and considers international guidelines, which aligns with the broader scope of our review.</t>
  </si>
  <si>
    <t>Is EQ-5D a proxy for subjective well-being? A study of the relationship between health and happiness in parkinson's disease patients</t>
  </si>
  <si>
    <t>Citation impact of NHLBI R01 grants funded through the American recovery and reinvestment act as compared to R01 grants funded through a standard payline</t>
  </si>
  <si>
    <t>Percentile ranking and citation impact of a large cohort of national heart, lung, and blood institute-funded cardiovascular R01 grants</t>
  </si>
  <si>
    <t>Integrating patients' views into health technology assessment: Analytic hierarchy process (AHP) as a method to elicit patient preferences</t>
  </si>
  <si>
    <t>The abstract talks about integrating patient preferences into HTA, which is within the scope of the objectives.</t>
  </si>
  <si>
    <t>Testing of nebulizers for delivering magnesium sulfate to pediatric asthma patients in the emergency department</t>
  </si>
  <si>
    <t>Prediction of procurement funds of essential medicines in primary medical institutions based on BP neural network</t>
  </si>
  <si>
    <t>Interventional oncology research: Slowing growth, limited focus, and inadequate funding</t>
  </si>
  <si>
    <t>Special issue: Emerging technologies in biomedical engineering</t>
  </si>
  <si>
    <t>Abstract lacks detail.</t>
  </si>
  <si>
    <t>Risk distribution across multiple health insurance funds in rural Tanzania</t>
  </si>
  <si>
    <t>Indications for, and impact of oncotype DX on adjuvant treatment recommendations when third party funding is unavailable</t>
  </si>
  <si>
    <t>Spillover effect of HIV-specific foreign aid on immunization services in Nigeria</t>
  </si>
  <si>
    <t>Spine device clinical trials: Design and sponsorship</t>
  </si>
  <si>
    <t>Trends in National Institutes of Health funding of principal investigators in dermatology research by academic degree and sex</t>
  </si>
  <si>
    <t>Reliability of CAD CAM technology in assessing crown preparations in a preclinical dental school environment</t>
  </si>
  <si>
    <t>Utility values used in national institute for health and care excellence (nice) technology appraisals of medicines for 4 metastatic cancers</t>
  </si>
  <si>
    <t>Relevant to methodological considerations regarding HTA decision-making.</t>
  </si>
  <si>
    <t>Health technology assessment in Switzerland: A descriptive analysis of "coverage with evidence development" decisions from 1996 to 2013</t>
  </si>
  <si>
    <t>Discusses CED for novel medical technologies, which is relevant to HTA decisions, even though it's more descriptive than predictive.</t>
  </si>
  <si>
    <t>Eltrombopag for the treatment of chronic idiopathic (immune) thrombocytopenic purpura (ITP)</t>
  </si>
  <si>
    <t>Kinematic adaptations to a variable stiffness shoe: Mechanisms for reducing joint loading</t>
  </si>
  <si>
    <t>Public funding of preimplantation genetic diagnosis in Quebec: Obstetricians, geneticists and genetic counselors' opinions</t>
  </si>
  <si>
    <t>An analysis of drivers of positive and negative appraisals by nice's medical technology evaluation programme (MTEP)</t>
  </si>
  <si>
    <t>The study directly analyzes the drivers of decisions for medical devices and provides insights into the evaluation process. The mention of SLR and decision-making processes make it highly relevant to our objective.</t>
  </si>
  <si>
    <t>Productive innovations in hospitals: An empirical research on the relation between technology and productivity in the Dutch hospital industry</t>
  </si>
  <si>
    <t>The optimal number of monte carlo simulations to be performed in probabilistic sensitivity analysis: Empirical evidence from economic models constructed for submission to the national institute for health and clinical excellence</t>
  </si>
  <si>
    <t>Potentially Included</t>
  </si>
  <si>
    <t>Uses statistical modeling in health economic context</t>
  </si>
  <si>
    <t>Vaccines and autoimmunity: A strange association under debate</t>
  </si>
  <si>
    <t>Human vaccines &amp; immunotherapeutics: News</t>
  </si>
  <si>
    <t>Insufficient information</t>
  </si>
  <si>
    <t>Technology growth and expenditure growth in health care</t>
  </si>
  <si>
    <t>Dispassionate analysis of the evidence</t>
  </si>
  <si>
    <t>The estimat ed survival of patients with double refract orychronic lymphocytic leukaemia; A reana lysis of nice ta202 using bayesian methodology to model observed data</t>
  </si>
  <si>
    <t>Uses statistical modeling in context of treatment efficacy which might influence HTA decisions.</t>
  </si>
  <si>
    <t>Market access of innovative anticancer drugs in Algeria: Funding based on clinical or economic evidence?</t>
  </si>
  <si>
    <t>IMPACT OF SUBOPTIMAL CLINICAL EVIDENCE ON HEALTH TECHNOLOGY ASSESSMENT RECOMMENDATIONS</t>
  </si>
  <si>
    <t>The study uses statistical models to assess the impact of trial quality on HTA decisions, even if it's oncology-specific.</t>
  </si>
  <si>
    <t>Industry Funding Among Leadership in Medical Oncology and Radiation Oncology in 2015</t>
  </si>
  <si>
    <t>Parent perceived challenges to treatment utilization in a publicly funded early intensive behavioral intervention program for children with autism spectrum disorder</t>
  </si>
  <si>
    <t>The estimated impact of federal STD prevention funding on reported STD rates: An analysis of state-level data from 1981 to 2016</t>
  </si>
  <si>
    <t>Not enough time for research? Use of supported funding to promote allied health research activity</t>
  </si>
  <si>
    <t>Funding sources and financial insecurity in pediatric fellowship programs</t>
  </si>
  <si>
    <t>Carfilzomib and dexamethasone versus 8 cycles of bortezomib and dexamethasone: An indirect comparison and exploratory analysis of the efficacy and safety of the randomized, phase 3 endeavor trial</t>
  </si>
  <si>
    <t>Outcomes in a resource-constrained economy: Results from the multi-centre South African SHARE-TAVI registry</t>
  </si>
  <si>
    <t>The Global Fund's paradigm of oversight, monitoring, and results in Mozambique</t>
  </si>
  <si>
    <t>Gautam</t>
  </si>
  <si>
    <t>Redefining diagnosis-related groups (DRGs) for palliative care - A cross-sectional study in two German centres</t>
  </si>
  <si>
    <t>The concept of multi-criteria analysis of decision-making in the current system of health technology assessment in Russia</t>
  </si>
  <si>
    <t>While it mentions HTA, more detailed information about its methodology would be needed in the full text to determine its relevance.</t>
  </si>
  <si>
    <t>Effectiveness of an Ambient Intelligent Geriatric Management system (AmbIGeM) to prevent falls in older people in hospitals: protocol for the AmbIGeM stepped wedge pragmatic trial</t>
  </si>
  <si>
    <t xml:space="preserve">Effectiveness of an Ambient Intelligent Geriatric Management system (AmbIGeM) to prevent falls in older people in hospitals: protocol for the AmbIGeM stepped wedge pragmatic trial </t>
  </si>
  <si>
    <t>The Role of Learning in Health Technology Assessments: An Empirical Assessment of Endovascular Aneurysm Repairs in German Hospitals</t>
  </si>
  <si>
    <t>Design, conduct, and use of patient preference studies in the medical product life cycle: A multi-method study</t>
  </si>
  <si>
    <t>IMPACT OF NUTRITION SUPPORT TEAM (NST) FUNDING FROM THE BELGIAN NATIONAL HEALTH INSURANCE (NHI) ON THE QUALITY OF CARE OF HOME PARENTERAL NUTRITION (HPN) IN ADULTS WITH BENIGN DISEASES</t>
  </si>
  <si>
    <t>It groups together 397 and 398 in Step 3 and Step 4</t>
  </si>
  <si>
    <t>IMPACT OF NUTRITION SUPPORT TEAM (NST) FUNDING FROM THE BELGIAN NATIONAL HEALTH INSURANCE (BNHI) ON THE QUALITY OF CARE OF HOME PARENTERAL NUTRITION (HPN) IN CHILDREN WITH BENIGN DISEASES</t>
  </si>
  <si>
    <t>Cost-effectiveness analysis for midostaurin versus standard of care in acute myeloid leukemia in the United Kingdom</t>
  </si>
  <si>
    <t>This paper offers a direct cost-effectiveness analysis, which is a significant part of HTA decisions, and employs statistical modeling.</t>
  </si>
  <si>
    <t>Patterns of Medicare-funded primary health and specialist consultations in Aboriginal and non-Aboriginal Australians in the two years before hospitalisation for ischaemic heart disease</t>
  </si>
  <si>
    <t>The HIQA's Health Technology Assessment of Breast Screening: Highlighting Some of the Challenges Posed by Evaluations of Screening Programs</t>
  </si>
  <si>
    <t>Historical development of the HTAsiaLink network and its key determinants of success</t>
  </si>
  <si>
    <t>Attrition after Acceptance onto a Publicly Funded Bariatric Surgery Program</t>
  </si>
  <si>
    <t>Trends in pediatric strabismus surgery in the new millennium: influence of funding and perceived benefits of surgery</t>
  </si>
  <si>
    <t>Oncology drug funding in Canadian provinces: Does a higher ICER delay listing?</t>
  </si>
  <si>
    <t>Funding and publication of research on gun violence and other leading causes of death</t>
  </si>
  <si>
    <t>From the title, it doesn't seem related to HTA decision-making or modeling.</t>
  </si>
  <si>
    <t>Gender differences in academic rank and nih funding among academic maternal-fetal medicine physicians in the United States</t>
  </si>
  <si>
    <t>Organizational aspects in health technology assessment: A new approach for future assessments</t>
  </si>
  <si>
    <t>The study proposes a new methodology for HTA and might offer insights into organizational factors affecting HTA decisions.</t>
  </si>
  <si>
    <t>Increased mental health treatment financing, community-based organization's treatment programs, and latino-white children's financing disparities</t>
  </si>
  <si>
    <t>Challenges and Solutions in Engaging with the Health Technology Assessment Process in Canada</t>
  </si>
  <si>
    <t>Diagnosis of pulmonary embolism in the Canadian context: Clinical review findings from a health technology assessment</t>
  </si>
  <si>
    <t>The center for educational innovation and scholar-ship: Optimizing funding opportunities and engaging healthcare delivery missions</t>
  </si>
  <si>
    <t>PSY14 A LITERATURE REVIEW TO IDENTIFY, CRITIQUE AND SELECT THE MOST SUITABLE ECONOMIC MODEL FOR USE IN SYSTEMIC LUPUS ERYTHEMATOSUS (SLE) UK HEALTH TECHNOLOGY ASSESSMENT (HTA) SUBMISSIONS</t>
  </si>
  <si>
    <t>Different Weights of the Evidence-Based Medicine Triad in Regulatory, Health Technology Assessment, and Clinical Decision Making</t>
  </si>
  <si>
    <t>Funding resistance and 1-year outcomes in SHARE-TAVI, a local South African TAVR/TAVI registry</t>
  </si>
  <si>
    <t>What's the reality of real-world evidence in health technology appraisal?</t>
  </si>
  <si>
    <t>It explores the role of RWE in HTA and discusses machine learning techniques. Even if it isn't squarely predictive, it seems most relevant among the provided abstracts.</t>
  </si>
  <si>
    <t>Same as Mike was saying about choosing the most relevant abstract from the chunk</t>
  </si>
  <si>
    <t>Associations Between NIH Funding and Advanced Bibliometric Indices Among Radiological Investigators</t>
  </si>
  <si>
    <t>NIH nutrition research funding, Fiscal Years 2012 - 2016</t>
  </si>
  <si>
    <t>The neurosurgeon-scientists national institutes of health funding trends</t>
  </si>
  <si>
    <t>Handling Data Quality Issues to Estimate the Spanish EQ-5D-5L Value Set Using a Hybrid Interval Regression Approach</t>
  </si>
  <si>
    <t>It relates to data handling and quality issues in health technology assessments and utilizes a hybrid model for better results.</t>
  </si>
  <si>
    <t>Abiraterone Acetate for the Treatment of Chemotherapy-Naive Metastatic Castration-Resistant Prostate Cancer: An Evidence Review Group Perspective of an NICE Single Technology Appraisal</t>
  </si>
  <si>
    <t>QUANTITATIVE ASSESSMENT OF TECHNICAL ERRORS FOUND IN ECONOMIC MODELS SUBMITTED TO THE NATIONAL INSTITUTE FOR HEALTH AND CARE EXCELLENCE (NICE)</t>
  </si>
  <si>
    <t>Industry bias in randomized controlled trials in general and abdominal surgery</t>
  </si>
  <si>
    <t>IMPORTANCE of CONTEXTUAL DATA in PRODUCING HEALTH TECHNOLOGY ASSESSMENT RECOMMENDATIONS: A CASE STUDY</t>
  </si>
  <si>
    <t>Publication characteristics of studies published in the Spine Journal from 2005 to 2015</t>
  </si>
  <si>
    <t>Birth of Industry 5.0: Making Sense of Big Data with Artificial Intelligence, "the Internet of Things" and Next-Generation Technology Policy</t>
  </si>
  <si>
    <t>Comparing the methods of incorporating the health related quality of life of advanced cancer patients in economic models</t>
  </si>
  <si>
    <t>Discusses methods used in economic models that could be indicative of drivers or predictors for HTA</t>
  </si>
  <si>
    <t>PRO99 MULTI-CRITERIA DECISION ANALYSIS (MCDA) OF ELTROMBOPAG OLAMINE IN THE TREATMENT OF PATIENTS WITH REFRACTORY SEVERE APLASTIC ANEMIA UNDER THE PRIVATE HEALTHCARE SYSTEM IN BRAZIL: A HEALTH TECHNOLOGY ASSESSMENT (HTA) ALTERNATIVE MODEL</t>
  </si>
  <si>
    <t>Mentions a direct alternative HTA model, valuable for understanding different assessment approaches</t>
  </si>
  <si>
    <t>Surgeon Scientists Are Disproportionately Affected by Declining NIH Funding Rates</t>
  </si>
  <si>
    <t>Using risk of bias domains to identify opportunities for improvement in food- and nutrition-related research: An evaluation of research type and design, year of publication, and source of funding</t>
  </si>
  <si>
    <t>Time-efficient calibration enabled by a Gradient-Tree-Boosting-based positioning method for monolithic scintillators suitable for total-body PET</t>
  </si>
  <si>
    <t>Crizotinib for Untreated Anaplastic Lymphoma Kinase-Positive Non-Small-Cell Lung Cancer: An Evidence Review Group Perspective of a NICE Single Technology Appraisal</t>
  </si>
  <si>
    <t>Discusses HTA in detail and highlights some of the drivers. The team can decide to dive deeper to understand if there are underlying predictive models in the full text.</t>
  </si>
  <si>
    <t>Funding source, conflict of interest and positive conclusions in neuro-oncology clinical trials</t>
  </si>
  <si>
    <t>Economic development, flow of funds, and the equilibrium interaction of financial frictions</t>
  </si>
  <si>
    <t>(Very) Early technology assessment and translation of predictive biomarkers in breast cancer</t>
  </si>
  <si>
    <t>Talks about HTA in the context of biomarkers</t>
  </si>
  <si>
    <t>Suicide prevention in Australia: Does the funding match the burden?</t>
  </si>
  <si>
    <t>An Assessment of the Academic Impact of Shock Society Members</t>
  </si>
  <si>
    <t>The nice crunch? capacity constraints leading to potential inconsistencies in the assessment of drugs in england</t>
  </si>
  <si>
    <t>It delves into the STA process and factors influencing it</t>
  </si>
  <si>
    <t>ARE NICE AND THE SMC DIVERGING IN THEIR ASSESSMENT OF ONCOLOGY DRUGS?</t>
  </si>
  <si>
    <t>Crowdfunding for prostate cancer and breast cancer</t>
  </si>
  <si>
    <t>Impact of primary care funding on secondary care utilisation and patient outcomes: A retrospective cross-sectional study of English general practice</t>
  </si>
  <si>
    <t>Association between primary care funding and secondary care usage: A cross-sectional health economic analysis</t>
  </si>
  <si>
    <t>Relationship between general practice capitation funding and the quality of primary care in England: A cross-sectional, 3-year study</t>
  </si>
  <si>
    <t>Visions of stakeholders about instutionalization of health technology assessment in Chile: A qualitative study</t>
  </si>
  <si>
    <t>Include with caution</t>
  </si>
  <si>
    <t>It might touch upon the drivers of HTA decisions, but further full-text analysis would be required to determine its relevance.</t>
  </si>
  <si>
    <t>Two-stage estimation to adjust for treatment switching in randomised trials: a simulation study investigating the use of inverse probability weighting instead of re-censoring</t>
  </si>
  <si>
    <t>PCN357 PREDICTOR OF A POSITIVE RECOMMENDATION IN NICE ONCOLOGY APPRAISALS</t>
  </si>
  <si>
    <t>Directly relates to predicting positive recommendations in HTA decisions using statistical modeling.</t>
  </si>
  <si>
    <t>Pharmacoeconomic modelling in the early health technology assessment of generic pegylated liposomal doxorubicin</t>
  </si>
  <si>
    <t>Impacts of federally funded state obesity programs on adult obesity prevalence in the united states, 1998-2010</t>
  </si>
  <si>
    <t>The coordinated-transitional care (CTRAC) program: Supporting patients with Alzheimer's dementia (AD) and their caregivers during care transitions from the hospital to the community</t>
  </si>
  <si>
    <t>A review of industry funding in randomized controlled trials published in the neurosurgical literature-the elephant in the room</t>
  </si>
  <si>
    <t>A review of industry funding in randomized controlled trials published in the neurosurgical literature</t>
  </si>
  <si>
    <t>Duplicate abstract.</t>
  </si>
  <si>
    <t>The reporting of funding in health policy and systems research: A cross-sectional study</t>
  </si>
  <si>
    <t>The importance of NIH funding to spur biomedical research</t>
  </si>
  <si>
    <t>Trends and determinants in reimbursement decision-making in Poland in the years 2013-2015</t>
  </si>
  <si>
    <t>It assesses the involvement of advisory bodies in reimbursement decision making, making it relevant to HTA.</t>
  </si>
  <si>
    <t>Learning from clinical practice: pushing quality forward</t>
  </si>
  <si>
    <t>Funding approaches for mental health services: Is there still a role for clustering?</t>
  </si>
  <si>
    <t>The First World Championship of Device Electrogram Interpretation</t>
  </si>
  <si>
    <t>Use of the AHP methodology in system dynamics: Modelling and simulation for health technology assessments to determine the correct prosthesis choice for hernia diseases</t>
  </si>
  <si>
    <t>Discusses a methodology for health technology assessments and uses modeling and simulation for decision-making.</t>
  </si>
  <si>
    <t>National institutes of health funding for tobacco versus harm from tobacco</t>
  </si>
  <si>
    <t>PCN245 APPLICABILITY OF A RESPONSE-BASED MODEL IN NEWLY-DIAGNOSED TRANSPLANT-INELIGIBLE MULTIPLE MYELOMA</t>
  </si>
  <si>
    <t>PCN345 A REVIEW OF DIFFERENCES IN DECISION-MAKING ACROSS NICE HEALTH TECHNOLOGY ASSESSMENTS OF NIVOLUMAB</t>
  </si>
  <si>
    <t>It directly explores differences in decision-making across HTA appraisals, aligning with our objective.</t>
  </si>
  <si>
    <t>Making health technology assessment more dynamic - Temporal trend analysis to capture performance trajectories</t>
  </si>
  <si>
    <t>Physiotherapy management of thoracic spine pain and dysfunction: a UK current survey</t>
  </si>
  <si>
    <t>A special section on recent technologies in health care services</t>
  </si>
  <si>
    <t>PCN398 THE IMPORTANCE OF DIFFERENT ENDPOINTS IN ONCOLOGY-RELATED HEALTH TECHNOLOGY ASSESSMENTS: RESULTS OF A REVIEW OF DECISIONS IN GERMANY</t>
  </si>
  <si>
    <t>Directly relates to HTA decisions and employs statistical modeling.</t>
  </si>
  <si>
    <t>Characteristics of funding of clinical trials: Cross-sectional survey and proposed guidance</t>
  </si>
  <si>
    <t>Reporting of financial and non-financial conflicts of interest by authors of systematic reviews: A methodological survey</t>
  </si>
  <si>
    <t>Outcomes of early NIH-funded investigators: Experience of the national institute of allergy and infectious diseases</t>
  </si>
  <si>
    <t>How does domestic HIV/AIDS financing respond to declines in development assistance for HIV/AIDS?</t>
  </si>
  <si>
    <t>Comparative effectiveness and safety of the implementation of universal public funding of FOLFIRINOX (FFX) and gemcitabine (G) + nab-paclitaxel (GnP) in advanced pancreatic cancer (APC): A population-based study</t>
  </si>
  <si>
    <t>The Influence of Conflicts of Interest on Outcomes in the Lumbar Disc Arthroplasty Literature: A Systematic Review</t>
  </si>
  <si>
    <t>Discusses potential drivers in HTA decisions even though it's specific to one surgery type.</t>
  </si>
  <si>
    <t>Relationship between biomarkers and number of liver metastases at the time of diagnosis of small intestinal neuroendocrine tumors</t>
  </si>
  <si>
    <t>Differences in Reported Outcomes in Industry-Funded vs Nonfunded Studies Assessing Thromboprophylaxis After Total Joint Arthroplasty</t>
  </si>
  <si>
    <t>Discusses potential drivers (industry funding) that might impact HTA decisions even if it's specific to one treatment type.</t>
  </si>
  <si>
    <t>HEALTH-TECHNOLOGY ASSESSMENTS IN ONCOLOGY: RESULTS OF A REVIEW OF DECISIONS IN GERMANY</t>
  </si>
  <si>
    <t>It uses statistical modeling to predict G-BA decisions which fits the criteria, despite its oncology focus.</t>
  </si>
  <si>
    <t>Systematic reviews and meta-analyses on psoriasis: role of funding sources, conflict of interest and bibliometric indices as predictors of methodological quality</t>
  </si>
  <si>
    <t>DID THE EUROPEAN FINANCIAL CRISIS HAVE AN IMPACT ON ECONOMIC DECISION-MAKING IN HEALTH TECHNOLOGY ASSESSMENTS?</t>
  </si>
  <si>
    <t>It delves into the relationship of financial decisions and QALYs in HTA, indicating potential drivers.</t>
  </si>
  <si>
    <t>Shearwave elastography to quantify stiffness of selected upper and lower limb muscles: an intra and inter-rater reliability study</t>
  </si>
  <si>
    <t>Funding Support and Principal Investigator Leadership of Oncology Clinical Trials Using Radiation Therapy</t>
  </si>
  <si>
    <t>The current state of funding and radiation oncologist leadership of clinical trials utilizing radiation therapy</t>
  </si>
  <si>
    <t>Early health technology assessments in pharmacogenomics: A case example in cardiovascular drugs</t>
  </si>
  <si>
    <t>Research and analysis of European health technology assessment processes</t>
  </si>
  <si>
    <t>While lacking direct mention of ML or statistical models, it directly pertains to HTA processes across Europe. The detailed information it promises might provide valuable insights into HTA decision-making and its drivers.
Note: The inclusion of Abstract 4 is a subjective decision based on its deep relevance to HTA processes; however, its utility will be clearer after full-text analysis.</t>
  </si>
  <si>
    <t>Health Technology Assessment for Molecular Diagnostics: Practices, Challenges, and Recommendations from the Medical Devices and Diagnostics Special Interest Group</t>
  </si>
  <si>
    <t>Mike</t>
  </si>
  <si>
    <t xml:space="preserve">Health Technology Assessment for Molecular Diagnostics: Practices, Challenges, and Recommendations from the Medical Devices and Diagnostics Special Interest Group          </t>
  </si>
  <si>
    <t>No improvement in the reporting of clinical trial subgroup effects in high-impact general medical journals</t>
  </si>
  <si>
    <t xml:space="preserve">No improvement in the reporting of clinical trial subgroup effects in high-impact general medical journals          </t>
  </si>
  <si>
    <t>The potential for using alcohol and tobacco taxes to fund prevention and control of noncommunicable diseases in Caribbean Community countries</t>
  </si>
  <si>
    <t xml:space="preserve">The potential for using alcohol and tobacco taxes to fund prevention and control of noncommunicable diseases in Caribbean Community countries </t>
  </si>
  <si>
    <t>Unique Review Criteria and Patient and Stakeholder Reviewers: Analysis of PCORI's Approach to Research Funding</t>
  </si>
  <si>
    <t xml:space="preserve">Unique Review Criteria and Patient and Stakeholder Reviewers: Analysis of PCORI's Approach to Research Funding          </t>
  </si>
  <si>
    <t>Health technology assessment in hospitals: Determinants of performance</t>
  </si>
  <si>
    <t xml:space="preserve">Health technology assessment in hospitals: Determinants of performance          </t>
  </si>
  <si>
    <t>Brain-computer interface and neurofeedback technologies: Current state, problems and clinical prospects (review)</t>
  </si>
  <si>
    <t xml:space="preserve">Brain-computer interface and neurofeedback technologies: Current state, problems and clinical prospects (review)          </t>
  </si>
  <si>
    <t>Dedicated health systems strengthening of the Global Fund to Fight AIDS, Tuberculosis, and Malaria: An analysis of grants</t>
  </si>
  <si>
    <t xml:space="preserve">Dedicated health systems strengthening of the Global Fund to Fight AIDS, Tuberculosis, and Malaria: An analysis of grants          </t>
  </si>
  <si>
    <t>Self-declared stock ownership and association with positive trial outcome in randomized controlled trials with binary outcomes published in general medical journals: A cross-sectional study</t>
  </si>
  <si>
    <t>Health technology assessment of femtosecond laser: A new frontier in cataract surgery</t>
  </si>
  <si>
    <t xml:space="preserve">Health technology assessment of femtosecond laser: A new frontier in cataract surgery </t>
  </si>
  <si>
    <t>The study employs a predictive model (DoHTA) to assess a surgical technique in the context of HTA. Although it borders on a specific intervention, the use of a predictive model makes it relevant.</t>
  </si>
  <si>
    <t>Funding new technologies in german inpatient care-does it work?</t>
  </si>
  <si>
    <t xml:space="preserve">Funding new technologies in german inpatient care-does it work?          </t>
  </si>
  <si>
    <t>Quality of life in health technology assessment: The Dutch experience</t>
  </si>
  <si>
    <t>Funding unfunded NIH research applications</t>
  </si>
  <si>
    <t>Effect of funding criteria restrictions on exogenous testosterone prescribing; population-based data analysis</t>
  </si>
  <si>
    <t xml:space="preserve">Effect of funding criteria restrictions on exogenous testosterone prescribing; population-based data analysis          </t>
  </si>
  <si>
    <t>3L, 5L, What the L? A NICE Conundrum</t>
  </si>
  <si>
    <t xml:space="preserve">3L, 5L, What the L? A NICE Conundrum          </t>
  </si>
  <si>
    <t>Social values and cancer funding priorities: Empirical evidence for cancer policy</t>
  </si>
  <si>
    <t>PNS233 ECONOMIC MODEL AND METHODOLOGIES EMPLOYED IN RECENT NICE SINGLE TECHNOLOGY APPRAISAL SUBMISSIONS</t>
  </si>
  <si>
    <t>The future of the UK post-BREXIT</t>
  </si>
  <si>
    <t>Collecting accurate genotype data in the UK CF registry</t>
  </si>
  <si>
    <t>Managing learning and clustering effects at the design stage in randomised surgical trials: A retrospective cohort of trial funding applications</t>
  </si>
  <si>
    <t>Using visualization in scoping the literature for a prognostic health technology assessment</t>
  </si>
  <si>
    <t>French Health Technology Assessment of Antineoplastic Drugs Indicated in the Treatment of Solid Tumours: Perspective for Future Trends</t>
  </si>
  <si>
    <t>Favorable and publicly funded studies are more likely to be published: a systematic review and meta-analysis</t>
  </si>
  <si>
    <t>Long-term evidence for new high-risk medical devices</t>
  </si>
  <si>
    <t>Indeterminate</t>
  </si>
  <si>
    <t>The abstract provided is insufficient for a clear decision. Additional details are needed.</t>
  </si>
  <si>
    <t>Why Dutch mental health care practitioners should have second thoughts about adopting the English cluster model</t>
  </si>
  <si>
    <t>Access to long-acting reversible contraception among US publicly funded health centers</t>
  </si>
  <si>
    <t>The Matthew effect in science funding</t>
  </si>
  <si>
    <t>Multisociety letter to the agency for healthcare research and quality: Serious methodological flaws plague technology assessment on pain management injection therapies for low back pain</t>
  </si>
  <si>
    <t>Network amongst the health technology assessment ecosystem</t>
  </si>
  <si>
    <t>Social work research and funding opportunities: The Canadian experience claude bartholomew, St. Paul's Hospital, Vancouver, Canada Neale Smith, University of British Columbia</t>
  </si>
  <si>
    <t>Surgical Resident Financial Management and Missed Opportunities; Assessment of Roth IRA as a Metric for Lost Asset Appreciation</t>
  </si>
  <si>
    <t>The impact of PEPFAR PMTCT funding on reduced infant mortality and improved ANC care in Kenya: A quasiexperimental evaluation</t>
  </si>
  <si>
    <t>EVIDENCE REQUIRED by HEALTH TECHNOLGY ASSESSMENT and REIMBURSEMENT BODIES EVALUATING DIAGNOSTIC or PROGNOSTIC ALGORITHMS THAT INCLUDE OMICS DATA</t>
  </si>
  <si>
    <t>WHICH INTENSIVE CARE ANALYTICS ARE A WORTHWHILE INVESTMENT FOR DEVELOPERS? AN EARLY HEALTH TECHNOLOGY ASSESSMENT</t>
  </si>
  <si>
    <t>It provides insights into Health Technology Assessment in intensive care analytics, even though the primary focus isn't on HTA decisions.</t>
  </si>
  <si>
    <t>Which intensive care analytics are a worthwhile investment for developers? An early health technology assessment</t>
  </si>
  <si>
    <t>Income, egalitarianism and attitudes towards healthcare policy: a study on public attitudes in 29 countries</t>
  </si>
  <si>
    <t>Health technology assessment of an automated compounding of parenteral nutrition</t>
  </si>
  <si>
    <t>It is directly related to HTA and provides insights into predictive outcomes and drivers for the choice between an automatic and manual system in the context of pediatric parenteral nutrition.</t>
  </si>
  <si>
    <t>Discontinuation and non-publication of randomised clinical trials supported by the main public funding body in Switzerland: A retrospective cohort study</t>
  </si>
  <si>
    <t>PCN403 IDENTIFYING KEY CRITERIA FOR HEALTH TECHNOLOGY ASSESSMENT FOR ADJUVANT TREATMENT OF EARLY BREAST CANCER IN BRAZIL: A MCDA APPROACH</t>
  </si>
  <si>
    <t>Collaboration in orthodontic clinical trials: prevalence and association with sample size and funding</t>
  </si>
  <si>
    <t>Impact of health technology assessment in litigation concerning access to high-cost drugs</t>
  </si>
  <si>
    <t>Comparative cost-benefit analysis of tele-homecare for community-dwelling elderly in Japan: Non-Government versus Government Supported Funding Models</t>
  </si>
  <si>
    <t>Do patient access schemes for high-cost cancer drugs deliver value to society?-lessons from the NHS Cancer Drugs Fund</t>
  </si>
  <si>
    <t>State-Targeted funding and technical assistance to increase access to medication treatment for opioid use disorder</t>
  </si>
  <si>
    <t>Ontario health technology assessment series: Continuous monitoring of glucose for type 1 diabetes: A health technology assessment</t>
  </si>
  <si>
    <t>An Optimization Framework for Infrastructure Funding Allocation</t>
  </si>
  <si>
    <t>Industry Funding Is Correlated With Publication Productivity of US Academic Radiation Oncologists</t>
  </si>
  <si>
    <t>Chronic nicotine improved reinforcement learning in a mouse model relevant to HIV associated neurocognitive disorders</t>
  </si>
  <si>
    <t>Improving Hospital Based Medical Procurement Decisions with Health Technology Assessment and Multi-Criteria Decision Analysis</t>
  </si>
  <si>
    <t>The study offers a combined approach of Mini-HTA and analytics for procurement decisions, which aligns with the Chief Scientist's criteria.</t>
  </si>
  <si>
    <t>Health technology assessment and public health priority setting in China</t>
  </si>
  <si>
    <t>How much is spent on mental health research: developing a system for categorising grant funding in the UK</t>
  </si>
  <si>
    <t>Impacts of Federal Prevention Funding on Reported Gonorrhea and Chlamydia Rates</t>
  </si>
  <si>
    <t>Funding Sources and Perceived Financial Insecurity in Pediatric Subspecialty Fellowship Programs</t>
  </si>
  <si>
    <t>PMU82 HOSPITAL BASED HEALTH TECHNOLOGY ASSESSMENT (HB-HTA) GLOBAL EXPERIENCE-: FRAMEWORK AND IMPLEMENTATION</t>
  </si>
  <si>
    <t>Examining the Impact of Criminal Justice Involvement on Health Through Federally Funded, National Population-Based Surveys in the United States</t>
  </si>
  <si>
    <t>Cancer lethality: an important burden metric to consider for the allocation of clinical trial research funding from all sources</t>
  </si>
  <si>
    <t>MT4 The Cost-Effectiveness of Selective Internal Radiation Therapy (SIRT) for Treating Advanced Unresectable Hepatocellular Carcinoma in the United Kingdom</t>
  </si>
  <si>
    <t>Europe ramps up defense R&amp;D: A 7 billion fund is launched to bolster meager military spending by EU nations</t>
  </si>
  <si>
    <t>Assessment of significant benefit for orphan medicinal products by European regulators may support subsequent relative effectiveness assessments by health technology assessment organizations</t>
  </si>
  <si>
    <t>Bipolar disorder cohort studies: Crucial, but underfunded</t>
  </si>
  <si>
    <t>Adherence to the World Cancer Research Fund/American Institute for Cancer Research recommendations for cancer prevention is associated with better health-related quality of life among long-term colorectal cancer survivors: results of the PROFILES registry</t>
  </si>
  <si>
    <t>Use of Patient Preferences in Health Technology Assessment: Perspectives of Canadian, Belgian and German HTA Representatives</t>
  </si>
  <si>
    <t>Include (with reservations)</t>
  </si>
  <si>
    <t>It investigates HTA in various countries and how patient preferences are integrated. However, the emphasis on predictive modeling needs to be verified in full-text.</t>
  </si>
  <si>
    <t>Differential Association of HIV Funding With HIV Mortality by Race/Ethnicity, United States, 1999-2017</t>
  </si>
  <si>
    <t>Community health centers, COVID-19, and potential vulnerability to lapses in federal funding</t>
  </si>
  <si>
    <t>A brighter future lies ahead for AI funding in radiology</t>
  </si>
  <si>
    <t>The current funding landscape of medical artificial intelligence research projects: an analysis of national natural science foundation of China from 2015 to 2019</t>
  </si>
  <si>
    <t>Digital health technologies: opportunities and challenges in rheumatology</t>
  </si>
  <si>
    <t>Association of neighborhood deprivation index with success in cancer care crowdfunding</t>
  </si>
  <si>
    <t>Gender disparities in National Institute of Health funding for hematologic malignancies, hematopoietic stem cell transplantation, and cellular therapeutics</t>
  </si>
  <si>
    <t>Estimating the risk of declining funding for malaria in Ghana: The case for continued investment in the malaria response</t>
  </si>
  <si>
    <t>PDG70 The Role of the Budget Impact: A Multivariate Analysis of Health Technology Assessment (HTA) Outcomes by GBA/IQWiG in Germany and NICE in England</t>
  </si>
  <si>
    <t>Directly pertains to HTA outcomes and comparison of different HTA bodies.</t>
  </si>
  <si>
    <t>Systematic Reviews and Meta-Analysis in Spine Surgery-How Good Are They in Methodological Quality? A Systematic Review</t>
  </si>
  <si>
    <t>Early crowdfunding response to the COVID-19 pandemic: Cross-sectional study</t>
  </si>
  <si>
    <t>Top-funded digital health companies and their impact on high-burden, high-cost conditions</t>
  </si>
  <si>
    <t>Prediction of care consumption in addiction care; better with MATE intake-instrument than with DSM scores, but insufficient to base funding on</t>
  </si>
  <si>
    <t>Updated funding to lethality measures for National Cancer Institute funding allocation (2007-2017)</t>
  </si>
  <si>
    <t>The state of K2R grant funding by cancer type from the National Cancer Institute</t>
  </si>
  <si>
    <t>Research Funding, Income, and Career Satisfaction Among Clinician-Scientists in Ophthalmology in the United States</t>
  </si>
  <si>
    <t>Research funding, income, and career satisfaction among clinician-scientists in ophthalmology in the United States</t>
  </si>
  <si>
    <t>Erratum: Between National Institutes of Health Funding for Pediatric Research and Pediatric Disease Burden in the US</t>
  </si>
  <si>
    <t>The Association of Drug-Funding Reimbursement with Survival Outcomes and Use of New Systemic Therapies among Patients with Advanced Pancreatic Cancer</t>
  </si>
  <si>
    <t>Even though there's no explicit mention of HTA, it does discuss drug-funding decisions and their impact on patient outcomes which could be a driver for HTA decisions. However, more scrutiny will be needed in full-text analysis.</t>
  </si>
  <si>
    <t>Ethnic Disparities in Access to Publicly Funded Bariatric Surgery in South Auckland, New Zealand</t>
  </si>
  <si>
    <t>The inclusion of real-world data in health technology assessment submissions is associated with a higher likelihood of positive decisions</t>
  </si>
  <si>
    <t>Time to Review Authorisation and Funding for New Cancer Medicines in Europe? Inferences from the Case of Olaratumab</t>
  </si>
  <si>
    <t>Health Technology Assessment of Public Health Interventions Published 2012 to 2016: An Analysis of Characteristics and Comparison of Methods</t>
  </si>
  <si>
    <t>Effect of a conditional cash transfer programme on leprosy treatment adherence and cure in patients from the nationwide 100 Million Brazilian Cohort: a quasi-experimental study</t>
  </si>
  <si>
    <t>Health technology assessment at age 25-Squaring the circle of strong methodology and context-dependency?</t>
  </si>
  <si>
    <t>Pending</t>
  </si>
  <si>
    <t>The absence of an abstract makes it challenging to make a definitive decision. However, the title suggests potential relevance, so it might be worth a full-text review.</t>
  </si>
  <si>
    <t>Modeling trade-offs across carbon sequestration, biodiversity conservation, and equity in the distribution of global REDD+ funds</t>
  </si>
  <si>
    <t>A new decision model approach for health technology assessment and a case study for dialysis alternatives in Turkey</t>
  </si>
  <si>
    <t>The study presents a decision model approach for HTA and mentions the application of various statistical techniques</t>
  </si>
  <si>
    <t>Revisiting aid dependency for HIV programs in Sub-Saharan Africa</t>
  </si>
  <si>
    <t>Cannabis research data reveals a focus on harms of the drug</t>
  </si>
  <si>
    <t>Temporal Trends in Financing of Pediatric Heart Transplantation in the United States</t>
  </si>
  <si>
    <t>Reflecting the Health Opportunity Costs of Funding Decisions Within Value Frameworks: Initial Estimates and the Need for Further Research</t>
  </si>
  <si>
    <t>Limited alignment of publicly competitive disease funding with disease burden in Japan</t>
  </si>
  <si>
    <t>Investment case for malaria elimination in South Africa: a financing model for resource mobilization to accelerate regional malaria elimination</t>
  </si>
  <si>
    <t>The Lean and Agile Multi-dimensional Process (LAMP)-a new framework for rapid and iterative evidence generation to support health-care technology design and development</t>
  </si>
  <si>
    <t>The impact of funding for federally qualified health centers on utilization and emergency department visits in Massachusetts</t>
  </si>
  <si>
    <t>Aca funding increases for federally qualified health centers and changes in health center use for children in Massachusetts</t>
  </si>
  <si>
    <t>Addressing the challenges of implementing a Health Technology Assessment Policy Framework in South Africa</t>
  </si>
  <si>
    <t>While it doesn't specifically mention predictive modeling, it discusses the challenges in implementing an HTA framework, which might provide insights into the drivers of HTA decisions.</t>
  </si>
  <si>
    <t>Funding and services needed to achieve universal health coverage: applications of global, regional, and national estimates of utilisation of outpatient visits and inpatient admissions from 1990 to 2016, and unit costs from 1995 to 2016</t>
  </si>
  <si>
    <t>Measuring Survival Benefit in Health Technology Assessment in the Presence of Nonproportional Hazards</t>
  </si>
  <si>
    <t>Health Preference Research in Europe: A Review of Its Use in Marketing Authorization, Reimbursement, and Pricing Decisions-Report of the ISPOR Stated Preference Research Special Interest Group</t>
  </si>
  <si>
    <t>Performance evaluation of mutual funds before and during the outbreak of covid-19 pandemic in India</t>
  </si>
  <si>
    <t>National institute of neurological disorders and stroke: Current funding status, opportunities, challenges, emerging scientific advances, and recommendations for neurosurgery</t>
  </si>
  <si>
    <t>The Importance of Collaboration in Pursuit of Patient-Centered Value Assessment</t>
  </si>
  <si>
    <t>How do target population sizes in health technology assessments impact drug price changes?</t>
  </si>
  <si>
    <t>Discusses the relationship between HTA recommendations and drug prices, providing insights into HTA decisions even though it is more specific in scope.</t>
  </si>
  <si>
    <t>Pediatric projects funded by National Natural Science Foundation of China from 2009 to 2018: Retrospect and prospects</t>
  </si>
  <si>
    <t>Impact of primary care funding on patient satisfaction: A retrospective longitudinal study of english general practice, 2013-2016</t>
  </si>
  <si>
    <t>Health technology assessment through Six Sigma Methodology to assess cemented and uncemented protheses in total hip arthroplasty</t>
  </si>
  <si>
    <t>Uses statistical modeling for healthcare technologies and might offer insights into HTA decisions</t>
  </si>
  <si>
    <t>A decade of nanotechnology research in Nigeria (2010-2020): a scientometric analysis</t>
  </si>
  <si>
    <t>Health technology assessment with risk aversion in health</t>
  </si>
  <si>
    <t>An alternative low-cost solution for tracking laboratory animals</t>
  </si>
  <si>
    <t>Industry funding was associated with increased use of core outcome sets</t>
  </si>
  <si>
    <t>Health Technology Assessment Challenges in Oncology: 20 Years of Value in Health</t>
  </si>
  <si>
    <t>International Society for Pharmacoeconomics and Outcomes Research (ISPOR) Annual Meeting (May 1720, 2021 - Virtual Meeting)</t>
  </si>
  <si>
    <t>Association of author's financial conflict of interest with characteristics and outcome of rheumatoid arthritis randomized controlled trials</t>
  </si>
  <si>
    <t>Governance and health aid from the global fund: Effects beyond fighting disease</t>
  </si>
  <si>
    <t>Evaluating Complex Health and Social Care Program Using Multi-Criteria Decision Analysis: A Case Study of "Better Together in Amsterdam North"</t>
  </si>
  <si>
    <t>Is there a fair allocation of healthcare research funds by the European Union?</t>
  </si>
  <si>
    <t>The relationship between government research funding and the cancer burden in South Korea: Implications for prioritising health research</t>
  </si>
  <si>
    <t>Funding sources and breast cancer research frame</t>
  </si>
  <si>
    <t>Potential Criteria for Frameworks to Support the Evaluation of Innovative Medicines in Upper Middle-Income Countries-A Systematic Literature Review on Value Frameworks and Multi-Criteria Decision Analyses</t>
  </si>
  <si>
    <t>Limitations of health technology implementation: A commentary on "artificial intelligence, regenerative surgery, robotics? What is realistic for the future of surgery?"</t>
  </si>
  <si>
    <t>Implementation of a Global Treatment Budget in Psychiatric Departments in Germany-Results and Critical Factors for Success From the Staff Perspective</t>
  </si>
  <si>
    <t>Coverage of cancer services in Australia and providers' views on service gaps: Findings from a national cross-sectional survey</t>
  </si>
  <si>
    <t>Preexposure prophylaxis trends by health center federal funding status, 2014-2019</t>
  </si>
  <si>
    <t>Youth and non-European ethnicity are associated with increased loss of publicly funded insulin pump access in New Zealand people with type 1 diabetes</t>
  </si>
  <si>
    <t>NM4 Flexible Generic Framework for Evidence Synthesis in Health Technology Assessment</t>
  </si>
  <si>
    <t>Randomized clinical trials in obstetrics-gynecology registered at ClinicalTrials.gov: Characteristics and factors associated with publication</t>
  </si>
  <si>
    <t>Research and analysis of clinical trial funding</t>
  </si>
  <si>
    <t>Characteristics of Contemporary Randomized Clinical Trials and Their Association with the Trial Funding Source in Invasive Cardiovascular Interventions</t>
  </si>
  <si>
    <t>Next generation health technology assessment to support patient-centred, societally oriented, real-time decision-making in diabetes</t>
  </si>
  <si>
    <t>Funding and Service Organization to Achieve Universal Health Coverage for Medicines: An Economic Evaluation of the Best Investment and Service Organization for the Brazilian Scenario</t>
  </si>
  <si>
    <t>Implementation of Health Technology Assessment in the Middle East and North Africa: Comparison Between the Current and Preferred Status</t>
  </si>
  <si>
    <t>Financial Burden Among Patients With Lung Cancer in a Publically Funded Health Care System</t>
  </si>
  <si>
    <t>Proposition of a Shared and Value-Oriented Work Structure for Hospital-Based Health Technology Assessment and Enterprise Risk Management Processes</t>
  </si>
  <si>
    <t>Patient chosen gap payments in primary care: Predictions of patient acceptability, uptake and willingness to pay from a discrete choice experiment</t>
  </si>
  <si>
    <t>PNS137 Do European Health Technology Assessment Bodies Use Multicriteria Decision Analysis to Support Payer's Pricing and Reimbursement Decisions? a Description of Current Practice Using the Evidem Framework</t>
  </si>
  <si>
    <t>A case study of local context-dependent decision-making in health technology assessment</t>
  </si>
  <si>
    <t>Bioinformatics core survey highlights the challenges facing data analysis facilities</t>
  </si>
  <si>
    <t>Future development through the past: Pathology of the financing dimension of iran's health transformation plan</t>
  </si>
  <si>
    <t>The impact of philanthropy on cardiovascular medicine</t>
  </si>
  <si>
    <t>Dynamics of health technology diffusion in the integrated care system (Dhtdics): A development and validation study in china</t>
  </si>
  <si>
    <t>Discusses health technology diffusion with a predictive modeling angle, albeit not strictly HTA decisions</t>
  </si>
  <si>
    <t>Federal funding for research on the leading causes of death among children and adolescents</t>
  </si>
  <si>
    <t>National institutes of health research funding of the top science gaps recognized in the 2015 American Heart Association emergency cardiac care guidelines</t>
  </si>
  <si>
    <t>Frailty awareness and assessment: Exploring the link between pharmacists' beliefs and behaviours</t>
  </si>
  <si>
    <t>Determinants of time required by medical information technicians for quality control of hospital activity coding, in French medico-administrative system</t>
  </si>
  <si>
    <t>Questioning a publication bias between industry-funded and non-industry-funded randomized controlled trials on biological and small molecule therapy for rheumatoid arthritis</t>
  </si>
  <si>
    <t>A digital health industry cohort across the health continuum</t>
  </si>
  <si>
    <t>Developing an agency's position with respect to patient involvement in health technology assessment: The importance of the organizational culture</t>
  </si>
  <si>
    <t>The need for building pharmacists' health technology assessment capacity; the Nigerian scenario</t>
  </si>
  <si>
    <t>Review of Relative effectiveness assessments (REAs) of pharmaceuticals at the European network for health technology assessment (EUnetHTA): A first step towards a consolidated European perspective on comparative effectiveness &amp; safety?</t>
  </si>
  <si>
    <t>Relevant comparative analysis of HTA decisions.</t>
  </si>
  <si>
    <t>Early public research funding response to covid-19 pandemic in brazil</t>
  </si>
  <si>
    <t>Gender disparities among United States academic pediatric ophthalmologists: an analysis of publication productivity, academic rank, and NIH funding</t>
  </si>
  <si>
    <t>Excluded</t>
  </si>
  <si>
    <t>Effect of staff training and cost support on provision of long-acting reversible contraception in community health centers</t>
  </si>
  <si>
    <t>Cost-effectiveness analyses using real-world data: an overview of the literature</t>
  </si>
  <si>
    <t>FUNDING FOR PREVENTATIVE CHILDREN'S SERVICES AND RATES OF CHILDREN ENTERING CARE: A NATURAL EXPERIMENT USING LONGITUDINAL AREA-LEVEL DATA IN ENGLAND</t>
  </si>
  <si>
    <t>A Review of Survival Analysis Methods Used in NICE Technology Appraisals of Cancer Treatments: Consistency, Limitations, and Areas for Improvement</t>
  </si>
  <si>
    <t>Valuing Alzheimer's disease drugs: A health technology assessment perspective on outcomes</t>
  </si>
  <si>
    <t>The study provides insights into the valuation of Alzheimer's disease drugs from an HTA perspective, making it pertinent to our review.</t>
  </si>
  <si>
    <t>Inequalities in Crowdfunding for Transgender Health Care</t>
  </si>
  <si>
    <t>PMH21 Economic Aspects of Community Psychiatric Care in Slovak Conditions: Prospective Costs and Health IMPACT</t>
  </si>
  <si>
    <t>What Would You Do with a 30 Million Research Grant?: The British Heart Foundation's Big Beat Challenge</t>
  </si>
  <si>
    <t>PMS3 Calibration of a Cost-Effectiveness MODEL for Systemic LUPUS Erythematosus Using NEWLY Observed LONG-TERM Organ Damage DATA</t>
  </si>
  <si>
    <t>Gender gap in scientific granting competitions in movement disorders-insights from a national Canadian funding agency</t>
  </si>
  <si>
    <t>Funding sources are under-reported in randomised clinical trials of biological treatments in sports medicine: A systematic review</t>
  </si>
  <si>
    <t>PNS138 MULTI-CRITERIA DECISION ANALYSIS (MCDA) FOR A BRAZILIAN HOSPITAL BASED HEALTH TECHNOLOGY ASSESSMENT UNIT</t>
  </si>
  <si>
    <t>The National Institutes of Health funding for clinical research applying machine learning techniques in 2017</t>
  </si>
  <si>
    <t>Multiple Criteria Decision Analysis for HTA across four EU Member States: Piloting the Advance Value Framework</t>
  </si>
  <si>
    <t>Funding of nuclear medicine research and association with citation impact</t>
  </si>
  <si>
    <t>Funding of Radiology Research: Frequency and Association with Citation Rate</t>
  </si>
  <si>
    <t>National institutes of health clinical research funding and in-hospital TBI-related mortality</t>
  </si>
  <si>
    <t>Association of Graduate Medical Education with Hospital Performance and Patient Outcomes</t>
  </si>
  <si>
    <t>Excess Annual Hospital Costs Due to Cardiovascular Events in a Contemporary UK Population to Inform Health Technology Assessments</t>
  </si>
  <si>
    <t>HTA29 Digital Health Interventions: A Review of Economic Evaluation Guidelines From Health Technology Assessment Agencies</t>
  </si>
  <si>
    <t>MSR53 A Review of Methods for Estimating Individual Treatment Effect From Real World Data for Use in Health Technology Assessment: Separating Hype From Reality</t>
  </si>
  <si>
    <t>It reviews ML methods for estimating treatment effects and discusses its application in CEA for HTA. Even though it may have a broader scope, it seems most relevant to the study criteria.</t>
  </si>
  <si>
    <t>What Is Value in Health and Healthcare? A Systematic Literature Review of Value Assessment Frameworks</t>
  </si>
  <si>
    <t>Effect of textual features on the success of medical crowdfunding: Model development and econometric analysis from the tencent charity platform</t>
  </si>
  <si>
    <t>HTA175 Health Technology Assessment Decisions in Sweden and Denmark: A Comparative Study in Understanding the Challenges of Approval for Single-Arm Trials</t>
  </si>
  <si>
    <t>HTA22 The Challenges Medical Device Technologies Pose to Health Technology Assessment Methods and Implications for the Evaluation of Future Digital Devices</t>
  </si>
  <si>
    <t>NIH Funding of Violence Research by Institute, 2011 to 2020</t>
  </si>
  <si>
    <t>Risks and benefits of dermatological machine learning health care applications-an overview and ethical analysis</t>
  </si>
  <si>
    <t>MSR66 Implementation of Contrast-Based and Shared Parameter Models in Bugsnet, an R Package for Conducting Bayesian Network Meta-Analysis</t>
  </si>
  <si>
    <t>Cost Consequence Analysis: A Potential Framework To Incorporate Patient Preferences Into Health Technology Assessment And Reimbursement Decisions</t>
  </si>
  <si>
    <t>Development and testing of a database of NIH research funding of AAPM members: A report from the AAPM Working Group for the Development of a Research Database (WGDRD): A</t>
  </si>
  <si>
    <t>Promoting women in urology using the example of habilitation</t>
  </si>
  <si>
    <t>Trends in public- and industry-funded uterine cancer clinical trials and disability-adjusted life years from 2007 to 2019</t>
  </si>
  <si>
    <t>Trauma center funding: Time for an update</t>
  </si>
  <si>
    <t>The Utility of a Rapid Review Evaluation Process to a National HTA Agency</t>
  </si>
  <si>
    <t>A Qualitative Investigation of Arm Use Ergonomic Factors During Daily Activities of Manual Wheelchair Users</t>
  </si>
  <si>
    <t>Inequities in home care use among older Canadian adults: Are they corrected by public funding?</t>
  </si>
  <si>
    <t>Acid liberalism: Silicon Valley's enlightened technocrats, and the legalization of psychedelics</t>
  </si>
  <si>
    <t>Quantitative online survey of self-perceived knowledge and knowledge gaps of medicines research and development among Finnish general public</t>
  </si>
  <si>
    <t>COVID-19 pandemic: different roles for scientific publications and funding face to epidemiological data-an European, country-based perspective</t>
  </si>
  <si>
    <t>Barriers to Use Artificial Intelligence Methodologies in Health Technology Assessment in Central and East European Countries</t>
  </si>
  <si>
    <t>Discusses AI in the context of HTA, even if not directly about prediction.</t>
  </si>
  <si>
    <t>Living Lab Concept: An Innovation Hub For Elderly Residential Care</t>
  </si>
  <si>
    <t>Analysis of the practices and influencing factors of referral to inpatient rehabilitation following hip fractures based on data from the Hungarian healthcare funding database</t>
  </si>
  <si>
    <t>Disease-Related Loss to Government Funding: Longitudinal Analysis of Individual-Level Health and Tax Data for an Entire Country</t>
  </si>
  <si>
    <t>Disparities in industry funding among Colorectal Surgeons: a cross-sectional study</t>
  </si>
  <si>
    <t>Associations Of Orphan Designation And Other Drug Development-Related Factors On Rollout Times And Health- Technology-Assessment Recommendations Of New-Active-Substances</t>
  </si>
  <si>
    <t>Impact Of Parallel Submission On The Rollout Time and Health-Technology- Assessment Recommendation Of New-Active-Substances</t>
  </si>
  <si>
    <t>NIH Funding of Researchers in Surgery: Decreased Career Development Awards Over Time</t>
  </si>
  <si>
    <t>Gender disparities in the National Institutes of Health funding for hematologic malignancies and cellular therapies</t>
  </si>
  <si>
    <t>Patients with Crohn's disease are disadvantaged by current funding and targets for elective surgery</t>
  </si>
  <si>
    <t>Digital Therapeutics for MCI and Alzheimer's disease: A Regulatory Perspective - Highlights From The Clinical Trials on Alzheimer's Disease conference (CTAD)</t>
  </si>
  <si>
    <t>Geospatial clustering and modelling provide policy guidance to distribute funding for active TB case finding in Ethiopia</t>
  </si>
  <si>
    <t>The Relative Contributions of NIH and Private Sector Funding to the Approval of New Biopharmaceuticals</t>
  </si>
  <si>
    <t>Funding dementia research: new initiatives</t>
  </si>
  <si>
    <t>Determining factors of participation and success rates in research funding competitions: Case study</t>
  </si>
  <si>
    <t>Increasing Access To Real-World Data To Move From Health Technology Assessment To Health Technology Management</t>
  </si>
  <si>
    <t>Two-stage matching-adjusted indirect comparison</t>
  </si>
  <si>
    <t>Discusses a method that might be relevant for HTA decisions, even if indirectly.</t>
  </si>
  <si>
    <t>Grass-roots entrepreneurship complements traditional top-down innovation in lung and breast cancer</t>
  </si>
  <si>
    <t>Topic selection process in health technology assessment agencies around the world: a systematic review</t>
  </si>
  <si>
    <t>Use Cases for Artificial Intelligence and Machine Learning Methods to Support Health Technology Assessment</t>
  </si>
  <si>
    <t>HTA10 Update of the Health Technology Assessment Progress in Ukraine: Implementation and Impact in 2021</t>
  </si>
  <si>
    <t>Incorporating environmental and sustainability considerations into health technology assessment and clinical and public health guidelines: a scoping review</t>
  </si>
  <si>
    <t>Gynecologic oncology treatment modifications or delays in response to the COVID-19 pandemic in a publicly funded versus privately funded North American tertiary cancer center</t>
  </si>
  <si>
    <t>Quantitative Clinical Pharmacology and Patient-Centered Healthcare Technologies: Perspectives 2030</t>
  </si>
  <si>
    <t>The paper emphasizes the importance of pharmacometrics for HTA, providing context on dose-response relationships, predictive modeling, and the transition of health systems</t>
  </si>
  <si>
    <t>Homelessness and publicly funded substance use disorder treatment in California, 2016-2019: Analysis of treatment needs, level of care placement, and outcomes</t>
  </si>
  <si>
    <t>Challenges and opportunities in research funding for neurovascular diseases from a clinical researcher's perspective</t>
  </si>
  <si>
    <t>Social variations in uptake of disability benefits: A census-based record linkage study</t>
  </si>
  <si>
    <t>Toward the development of new ultrasound diagnostic technologies</t>
  </si>
  <si>
    <t>Exploring static and dynamic relationships between burden of disease and research funding in the United States</t>
  </si>
  <si>
    <t>Tracking malaria health disbursements by source in Zambia, 2009-2018: an economic modelling study</t>
  </si>
  <si>
    <t>FALLING STAR</t>
  </si>
  <si>
    <t>Health research publications by South African authors from 1996 to 2015: a bibliometric analysis</t>
  </si>
  <si>
    <t>Evaluating discrete choice experiment willingness to pay [DCE-WTP] analysis and relative social willingness to pay [RS-WTP] analysis in a health technology assessment of a treatment for an ultra-rare childhood disease [CLN2]</t>
  </si>
  <si>
    <t>The association between research funding status and clinical research papers' citation impact in Japan: A cross-sectional bibliometric study</t>
  </si>
  <si>
    <t>Gender Disparity in the Funding of Diseases by the U.S. National Institutes of Health</t>
  </si>
  <si>
    <t>Demographic and Subsequent Funding Trendsin the AAN Research Program (1996-2021)</t>
  </si>
  <si>
    <t>Assessing the value of precision medicine health technologies to detect and manage melanoma</t>
  </si>
  <si>
    <t>Out-of-pocket payment and patients' treatment choice for assisted reproductive technology by household income: a conjoint analysis using an online social research panel in Japan</t>
  </si>
  <si>
    <t>Bibliometric Analysis of Health Technology Research: 1990~2020</t>
  </si>
  <si>
    <t>Dispensed Opioid Prescription Patterns, by Racial/Ethnic Groups, Among South Carolina Medicaid-Funded Children Experiencing Limb Fracture Injuries</t>
  </si>
  <si>
    <t>Clinical comprehensive evaluation of Ginkgolide Injection in treatment of cerebral infarction</t>
  </si>
  <si>
    <t>Clinical comprehensive evaluation of Chinese patent medicine based on EVIDEM</t>
  </si>
  <si>
    <t>How common is patient and public involvement (PPI)? Cross-sectional analysis of frequency of PPI reporting in health research papers and associations with methods, funding sources and other factors</t>
  </si>
  <si>
    <t>Comparison of Socioeconomic Disparities in Pump Uptake among Children with Type 1 Diabetes in 2 Canadian Provinces with Different Payment Models</t>
  </si>
  <si>
    <t>POSA255 A Multi-Criteria Decision Analysis in Health Technology Assessment for All Drugs in Russia</t>
  </si>
  <si>
    <t>While it may not directly discuss predictive modeling, it presents a new methodology for HTA which can contribute to our understanding of decision-making mechanisms.</t>
  </si>
  <si>
    <t>Adolescent Access to Federally Funded Clinics Providing Confidential Family Planning Following Changes to Title X Funding Regulations</t>
  </si>
  <si>
    <t>Implementation of coverage with evidence development schemes for medical devices: A decision tool for late technology adopter countries</t>
  </si>
  <si>
    <t>It provides insight into how HTA bodies in CEE countries can apply evidence to reduce decision uncertainty, which can be relevant for understanding decision drivers.</t>
  </si>
  <si>
    <t>HIV, STI and renal function testing frequency and STI history among current users of self-funded HIV preexposure prophylaxis, a cross-sectional study, Germany, 2018 and 2019</t>
  </si>
  <si>
    <t>Allocation and funding of Speech and Language Therapy for children with Developmental Language Disorders across Europe and beyond</t>
  </si>
  <si>
    <t>Six Digital Health Technologies That Will Transform Diabetes</t>
  </si>
  <si>
    <t>Trends in industry-sponsored research in plastic surgery since implementation of the Sunshine Act</t>
  </si>
  <si>
    <t>The Use Of Artificial Intelligence In Health Technology Assessment</t>
  </si>
  <si>
    <t>Selection Bias in Real-World Data Studies Used to Support Health Technology Assessments: A Case Study in Metastatic Cancer</t>
  </si>
  <si>
    <t>The Galaxy platform for accessible, reproducible and collaborative biomedical analyses: 2020 update</t>
  </si>
  <si>
    <t>Comparing risk adjustment estimation methods under data availability constraints</t>
  </si>
  <si>
    <t>Equity and the funding of Primary Care Networks</t>
  </si>
  <si>
    <t>The influence of signals on donation crowdfunding campaign success during covid-19 crisis</t>
  </si>
  <si>
    <t>A 10-year longitudinal evaluation of science policy interventions to promote sex and gender in health research</t>
  </si>
  <si>
    <t>Analysing effects of financial support for regional suicide prevention programmes on methods of suicide completion in Japan between 2009 and 2018 using governmental statistical data</t>
  </si>
  <si>
    <t>HTA111 Health Technology Assessment on Thermalytix; A Novel Breast Cancer Screening Technology</t>
  </si>
  <si>
    <t>Strengthening And Accelerating Health Technology Assessments Through Artificial Intelligence</t>
  </si>
  <si>
    <t>Is The Quality Of Evidence In Health Technology Assessment Deteriorating Over Time?: A Case Study On Cancer Drugs In Australia</t>
  </si>
  <si>
    <t>The Impact of Emergency Pandemic HCBS Funding on the Continuity and Security of People with Intellectual and Developmental Disabilities</t>
  </si>
  <si>
    <t>HTA256 Early Health Technology Assessment of the Lymphocyte Antigen 75 Biomarker for Cutaneous Melanoma</t>
  </si>
  <si>
    <t>Although the connection to predicting HTA decisions or identifying drivers isn't explicit, the early health technology assessment of a new biomarker and its impact on decision-making is relevant and worth a closer examination.</t>
  </si>
  <si>
    <t>Evaluation Of An Artificial Intelligence-assisted Service For Cardiac Monitoring As Part Of A National Institute For Health And Care Excellence (NICE) Digital Health Technology Pilot</t>
  </si>
  <si>
    <t>A Disease Identification Algorithm for Medical Crowdfunding Campaigns: Validation Study</t>
  </si>
  <si>
    <t>Health technology assessment for the acute and preventive treatment of migraine: A position statement of the International Headache Society</t>
  </si>
  <si>
    <t>The Societal Value of Vaccines: Expert-Based Conceptual Framework and Methods Using COVID-19 Vaccines as a Case Study</t>
  </si>
  <si>
    <t>It explores the cost-effectiveness of a machine learning tool related to ICU care, which can influence HTA decisions. The emphasis on the "reduction in ICU length of stay" as a key parameter brings it in line with our objectives.</t>
  </si>
  <si>
    <t>Health technology assessment of precision and personalised medicine interventions: Methodological developments</t>
  </si>
  <si>
    <t>Uptake Of Health Technology Assessment In Hospitals: A Scoping Review</t>
  </si>
  <si>
    <t>Health Technology Assessment Of Pain-Free Blood Draw Devices In Pediatrics</t>
  </si>
  <si>
    <t>342 Patterns and predictors of NIAMS funding for early career researchers</t>
  </si>
  <si>
    <t>A call to action to harmonize patient-reported outcomes evidence requirements across key European HTA bodies in oncology</t>
  </si>
  <si>
    <t>IDEAL approach to the evaluation of machine learning technology in epilepsy surgery: protocol for the MAST trial</t>
  </si>
  <si>
    <t>Multicriteria decision analysis in health care decision in oncology: a systematic review</t>
  </si>
  <si>
    <t>Multiple Criteria Decision Analysis (MCDA) for evaluating cancer treatments in hospitalbased health technology assessment: The Paraconsistent Value Framework</t>
  </si>
  <si>
    <t>Don't Turn Off the Tap! The Importance of Discovery Science to the Australian Cardiovascular Sector and Improving Clinical Outcomes Into the Future</t>
  </si>
  <si>
    <t>Time to Publication of Clinical Trials Funded by the National Institute of Neurological Disorders and Stroke</t>
  </si>
  <si>
    <t>National Heart, Lung, and Blood Institute: Social Determinants of Health Research, Fiscal Year 2008-2020</t>
  </si>
  <si>
    <t>Analysis by Gender and Race and Ethnicity of Reviewers and Awardees for Intramural Research Funding in the Veterans Health Administration</t>
  </si>
  <si>
    <t>HTA251 Determining Factors of Simplified Evaluations in Norwegian Health Technology Assessments</t>
  </si>
  <si>
    <t>HTA131 An Early Health Technology Assessment of Non-Invasive Fractional Flow Reserve Versus Standard Diagnostics in Patients With Stable Chest Pain in the Netherlands</t>
  </si>
  <si>
    <t>Uterine artery Doppler in chronic hypertensive pregnant women as a predictor of preeclampsia with criteria of over-aggregated severity and need for intensive care</t>
  </si>
  <si>
    <t>Industry Funding Negatively Impacts Publication Of Vascular Surgery Trials</t>
  </si>
  <si>
    <t>Trends in Funding and Acquisition of Surgical Practices by Private Equity Firms in the US from 2000 to 2020</t>
  </si>
  <si>
    <t>Ethics and society review: Ethics reflection as a precondition to research funding</t>
  </si>
  <si>
    <t>Recommendations and Health Technology Assessment (HTA) landscape evaluation for pediatric pneumococcal conjugate vaccines (PCV) in Europe: A systematic literature review</t>
  </si>
  <si>
    <t>The long process by which HTA became a paradigm: A longitudinal conceptual structure analysis</t>
  </si>
  <si>
    <t>Funding and DSMB Membership in the VICTAS Clinical Trial</t>
  </si>
  <si>
    <t>Multiple Criteria Decision Analysis In The Field Of Hospital- Based Health Technology Assessment</t>
  </si>
  <si>
    <t>Discusses a managerial decision-making model which can be crucial for understanding the drivers of HTA decisions, even though it lacks a direct mention of machine learning.</t>
  </si>
  <si>
    <t>Supporting discovery and development of medical countermeasures for chemical injury to eye and skin</t>
  </si>
  <si>
    <t>Robotic Or Conventional Gait Training Rehabilitation? A Health Technology Assessment Study</t>
  </si>
  <si>
    <t>Implementing Electronic Health Record In A Children's Hospital</t>
  </si>
  <si>
    <t>Exposure Detection Applications Acceptance: The Case of COVID-19</t>
  </si>
  <si>
    <t>Does Research Training lead to Academic Success in Orthopedic Surgery? An Analysis of U.S Academic Orthopedic Surgeons</t>
  </si>
  <si>
    <t>Local government funding and life expectancy in England: a longitudinal ecological study</t>
  </si>
  <si>
    <t>Racial and ethnic diversity in studies funded under the best pharmaceuticals for children act</t>
  </si>
  <si>
    <t>CKD: The burden of disease invisible to research funders</t>
  </si>
  <si>
    <t>Lessons from comparative effectiveness research methods development projects funded under the Recovery Act</t>
  </si>
  <si>
    <t>Recommendations to overcome barriers to the use of artificial intelligence-driven evidence in health technology assessment</t>
  </si>
  <si>
    <t>A 10-Year Analysis of Representation of Women in Patent Applications and NIH Funding in Vascular Surgery</t>
  </si>
  <si>
    <t>The Wellcome Trust: new funding for mental health science</t>
  </si>
  <si>
    <t>Cost-effectiveness analysis of epidural morphine/ropivacaine treatment in patients with cancer pain</t>
  </si>
  <si>
    <t>Funding and college-provided nutritional resources on diet quality among female athletes</t>
  </si>
  <si>
    <t>Influence of Disclosed And Undisclosed Funding Sources In Tobacco Harm Reduction Discourse: A Social Network Analysis</t>
  </si>
  <si>
    <t>HTA10 Bring out Your Dead: A Review of the Cost Minimization Approach in Health Technology Assessment Submissions to the Australian Pharmaceutical Benefits Advisory Committee</t>
  </si>
  <si>
    <t>HTA104 A Multicriteria Decision Analysis - Proposal of Evaluation Criteria for Treatments of Rare Diseases in Brazil</t>
  </si>
  <si>
    <t>Should AI have a role in assessing research quality?</t>
  </si>
  <si>
    <t>AI system not yet ready to help peer reviewers assess research quality</t>
  </si>
  <si>
    <t>Investigation and evaluation of chinese clinical practice guidelines published in medical journals in 2019: Funding and conflicts of interest</t>
  </si>
  <si>
    <t>Re-triage moderates association between state trauma funding and lower mortality of trauma patients</t>
  </si>
  <si>
    <t>Health Technology Assessment-Informed Decision Making by the Federal Joint Committee/Institute for Quality and Efficiency in Health Care in Germany and the National Institute for Health and Care Excellence in England: The Role of Budget Impact</t>
  </si>
  <si>
    <t>Democratize social-media research - with access and funding</t>
  </si>
  <si>
    <t>Source of funding and enrollment disparity in prostate cancer (PCa) clinical trials</t>
  </si>
  <si>
    <t>End-User Assessment of an Innovative Clothing-Based Sensor Developed for Pressure Injury Prevention: A Mixed-Method Study</t>
  </si>
  <si>
    <t>Building the foundation for a community-generated national research blueprint for inherited bleeding disorders: facilitating research through infrastructure, workforce, resources and funding</t>
  </si>
  <si>
    <t>HTA54 Four Years of Implementing Health Technology Assessment in Ukraine: Achievements and Future Plans</t>
  </si>
  <si>
    <t>Adherence and persistence in allergen immunotherapy (APAIT): A reporting checklist for retrospective studies</t>
  </si>
  <si>
    <t>Surgical mentors' and mentees' productivity from 1993 to 2006</t>
  </si>
  <si>
    <t>Generating Appropriate and Reliable Evidence for Value Assessment of Medical Devices: An ISPOR Medical Devices and Diagnostics Special Interest Group Report</t>
  </si>
  <si>
    <t>Artificial intelligence-based computer aided detection (AI-CAD) in the fight against tuberculosis: Effects of moving health technologies in global health</t>
  </si>
  <si>
    <t>While broad, it's the closest match to our criteria.</t>
  </si>
  <si>
    <t>The Gap Between AI and Bedside: Participatory Workshop on the Barriers to the Integration, Translation, and Adoption of Digital Health Care and AI Startup Technology Into Clinical Practice</t>
  </si>
  <si>
    <t>HTA16 Eliciting Preferences for Health Technology Assessment Criteria Using Analytic Hierarchy Process and Discrete Choice Experiment in Kenya</t>
  </si>
  <si>
    <t>The study is directly relevant to HTA criteria and uses statistical methodologies, even if the prediction of decisions isn't explicit.</t>
  </si>
  <si>
    <t>Transition from Mentored to Independent NIH Funding by Gender and Department</t>
  </si>
  <si>
    <t>Reconstructing the value puzzle in health technology assessment: a pragmatic review to determine which modelling methods can account for additional value elements</t>
  </si>
  <si>
    <t>Evolution of research funding for neglected tropical diseases in Brazil, 2004-2020</t>
  </si>
  <si>
    <t>Methodology for the Description of Socio-Technical Systems: A Case Study Approach</t>
  </si>
  <si>
    <t>Mechanism of Erzhiwan in treating osteoporosis based on molecular docking technology and molecular dynamics simulation</t>
  </si>
  <si>
    <t>Fewer Than One in 20 Current Academic Orthopaedic Surgeons Have Obtained National Institutes of Health Funding</t>
  </si>
  <si>
    <t>Ethics: fund an independent system to verify EdTech</t>
  </si>
  <si>
    <t>The role of drug regulatory authorities and health technology assessment agencies in shaping incentives for antibiotic R&amp;D: a qualitative study</t>
  </si>
  <si>
    <t>Included with caution. Reason: Discusses the role of HTA agencies, but more research may be needed to confirm the paper's full scope.</t>
  </si>
  <si>
    <t>Funding agencies say no to AI peer review</t>
  </si>
  <si>
    <t>Evaluation of EuroQol Valuation Technology (EQ-VT) Designs to Generate National Value Sets: Learnings from the Development of an EQ-5D Value Set for India Using an Extended Design (DEVINE) Study</t>
  </si>
  <si>
    <t>A critical mass of learning at Mila, Canada</t>
  </si>
  <si>
    <t>Technology-guided assessment of vocalisations and their diagnostic value as pain indicators for people living with dementia</t>
  </si>
  <si>
    <t>Uncertainty management in regulatory and health technology assessment decision-making on drugs: guidance of the HTAi-DIA Working Group</t>
  </si>
  <si>
    <t>Uncertainty Management in Regulatory and Health Technology Assessment Decision-Making: Guidance of the HTAi-DIA Working Group</t>
  </si>
  <si>
    <t>Evaluation of the current research structures in trauma surgery : A survey of the scientific committee of the German Society for Trauma Surgery</t>
  </si>
  <si>
    <t>Evidence-based Recovery Colleges: developing a typology based on organisational characteristics, fidelity and funding</t>
  </si>
  <si>
    <t>A HTA of what? Reframing through including patient perspectives in health technology assessment processes</t>
  </si>
  <si>
    <t>Discusses how HTA processes are influenced by patient input, providing insights into how decision drivers are framed</t>
  </si>
  <si>
    <t>Twenty Years After the EMS Research Agenda: Trends in Emergency Medical Services Publications and Research Funding</t>
  </si>
  <si>
    <t>Human-centered visualization technologies for patient monitoring are the future: a narrative review</t>
  </si>
  <si>
    <t>CAREER DEVELOPMENT GRANT FUNDING TO MEDICINE SPECIALTIES OVER TIME</t>
  </si>
  <si>
    <t>Technology evaluation for biogas production from animal waste in circular carbon economy: A complex spherical fuzzy set-based decision-making framework</t>
  </si>
  <si>
    <t>Toward comprehensive value assessment for Alzheimer's disease innovations</t>
  </si>
  <si>
    <t>It offers a new framework for assessing value in medical technologies, directly relevant to HTA decisions.</t>
  </si>
  <si>
    <t>Gender disparities in the National Institutes of Health funding for genitourinary oncology</t>
  </si>
  <si>
    <t>The ARRA investment in CER: A description of the midstream evaluation and how the funds were allocated and CER priorities addressed</t>
  </si>
  <si>
    <t>HTA96 Applying Early Health Technology Assessments to Inform Novel Health Technology Innovation</t>
  </si>
  <si>
    <t>Extending Beyond Bagust and Beale: Fully Parametric Piecewise Exponential Models for Extrapolation of Survival Outcomes in Health Technology Assessment</t>
  </si>
  <si>
    <t>Even though it centers on survival extrapolation, the use of statistical models in HTA is relevant</t>
  </si>
  <si>
    <t>Reasoning: The inclusion of abstract 827 was due to its use of statistical models in HTA, which is directly related to our objective.</t>
  </si>
  <si>
    <t>HPR133 Introduction of an Integrated Review and Assessment System for Artificial Intelligence and Digital Innovative Medical Devices in Korea</t>
  </si>
  <si>
    <t>Public or Private Magnetic Resonance Imaging: What Do the Patients Think?</t>
  </si>
  <si>
    <t>Trends of Sources of Clinical Research Funding from 1990 to 2020: A Meta-Epidemiological Study</t>
  </si>
  <si>
    <t>Systematic reviewers used various approaches to data extraction and expressed several research needs: a survey</t>
  </si>
  <si>
    <t>HTA32 Incorporating Equity into Health Technology Assessment: Key Learning from Informant Interviews</t>
  </si>
  <si>
    <t>Financial Assistance for Health Security: Effects of International Financial Assistance on Capacities for Preventing, Detecting, and Responding to Public Health Emergencies</t>
  </si>
  <si>
    <t>Funding assistance and global productivity in the field of implant overdentures: A bibliometric analysis of 35 years</t>
  </si>
  <si>
    <t>Source of funding and enrollment disparities in the inclusion of minorities in colorectal clinical trials: A systematic review and meta-analysis</t>
  </si>
  <si>
    <t>Barriers and facilitators to implementing priority setting and resource allocation tools in hospital decisions: A systematic review</t>
  </si>
  <si>
    <t>ACR20 response as surrogate of ACR70 response in rheumatoid arthritis: A trial-level analysis from a systematic review of randomized trials</t>
  </si>
  <si>
    <t>Role of Biospecimen Science in Cancer Biomarkers: A Funding Opportunity for Basic and Clinical Researchers</t>
  </si>
  <si>
    <t>Systematic Literature Review of the Use of Productivity Losses/Gains in Cost-Effectiveness Analyses of Immune-Mediated Disorders</t>
  </si>
  <si>
    <t>Doxycycline versus prednisolone as an initial treatment strategy for bullous pemphigoid: a pragmatic, non-inferiority, randomised controlled trial</t>
  </si>
  <si>
    <t>High-sensitivity troponin assays for the early rule-out or diagnosis of acute myocardial infarction in people with acute chest pain: a systematic review and cost-effectiveness analysis</t>
  </si>
  <si>
    <t>843-845</t>
  </si>
  <si>
    <t>High-sensitivity troponin assays for early rule-out of acute myocardial infarction in people with acute chest pain: a systematic review and economic evaluation</t>
  </si>
  <si>
    <t>Faecal immunochemical tests to triage patients with lower abdominal symptoms for suspected colorectal cancer referrals in primary care: a systematic review and cost-effectiveness analysis</t>
  </si>
  <si>
    <t>Development and validation of Prediction models for Risks of complications in Early-onset Pre-eclampsia (PREP): a prospective cohort study</t>
  </si>
  <si>
    <t>848-850</t>
  </si>
  <si>
    <t>Adding web-based behavioural support to exercise referral schemes for inactive adults with chronic health conditions: the e-coachER RCT</t>
  </si>
  <si>
    <t>851-853</t>
  </si>
  <si>
    <t>Tranexamic acid to improve functional status in adults with spontaneous intracerebral haemorrhage: the TICH-2 RCT</t>
  </si>
  <si>
    <t>Tranexamic acid for hyperacute primary IntraCerebral Haemorrhage (TICH-2): an international randomised, placebo-controlled, phase 3 superiority trial</t>
  </si>
  <si>
    <t>A Discrete Choice Experiment to Elicit Patient Willingness to Pay for Attributes of Treatment-Induced Symptom Relief in Comorbid. Insomnia</t>
  </si>
  <si>
    <t>Non-pharmacological interventions for attention-deficit/hyperactivity disorder (ADHD) delivered in school settings: systematic reviews of quantitative and qualitative research</t>
  </si>
  <si>
    <t>857-859</t>
  </si>
  <si>
    <t>Treatment of first-time traumatic anterior shoulder dislocation: the UK TASH-D cohort study</t>
  </si>
  <si>
    <t>A population-based study of the humanistic burden among cancer patients in Japan</t>
  </si>
  <si>
    <t>A systematic review and economic evaluation of subcutaneous and sublingual allergen immunotherapy in adults and children with seasonal allergic rhinitis</t>
  </si>
  <si>
    <t>While not directly focusing on predictive modeling, it offers valuable insights into cost-effectiveness and outcomes which could inform HTA decisions</t>
  </si>
  <si>
    <t>Observational study to estimate the changes in the effectiveness of bacillus Calmette-Guérin (BCG) vaccination with time since vaccination for preventing tuberculosis in the UK</t>
  </si>
  <si>
    <t>863-865</t>
  </si>
  <si>
    <t>Multimodal imaging interpreted by graders to detect re-activation of diabetic eye disease in previously treated patients: the EMERALD diagnostic accuracy study</t>
  </si>
  <si>
    <t>866-868</t>
  </si>
  <si>
    <t>A multidomain decision support tool to prevent falls in older people: the FinCH cluster RCT</t>
  </si>
  <si>
    <t>355-356</t>
  </si>
  <si>
    <t>Prognostic models for identifying risk of poor outcome in people with acute ankle sprains: the SPRAINED development and external validation study</t>
  </si>
  <si>
    <t>870-872</t>
  </si>
  <si>
    <t>Group cognitive-behavioural programme to reduce the impact of rheumatoid arthritis fatigue: the RAFT RCT with economic and qualitative evaluations</t>
  </si>
  <si>
    <t>Note: It's crucial to have access to the full texts as abstracts may not capture the entirety of the study's relevance.</t>
  </si>
  <si>
    <t>873-875</t>
  </si>
  <si>
    <t>Imiquimod versus podophyllotoxin, with and without human papillomavirus vaccine, for anogenital warts: the HIPvac factorial RCT</t>
  </si>
  <si>
    <t>876-878</t>
  </si>
  <si>
    <t>Annual mammographic screening to reduce breast cancer mortality in women from age 40 years: long-term follow-up of the UK Age RCT</t>
  </si>
  <si>
    <t>360-361</t>
  </si>
  <si>
    <t>879-881</t>
  </si>
  <si>
    <t>Varenicline versus nicotine replacement therapy for long-term smoking cessation: an observational study using the Clinical Practice Research Datalink</t>
  </si>
  <si>
    <t>882-884</t>
  </si>
  <si>
    <t>Colonoscopy surveillance following adenoma removal to reduce the risk of colorectal cancer: a retrospective cohort study</t>
  </si>
  <si>
    <t>885-887</t>
  </si>
  <si>
    <t>Laparoscopic supracervical hysterectomy compared with second-generation endometrial ablation for heavy menstrual bleeding: the HEALTH RCT</t>
  </si>
  <si>
    <t>888-890</t>
  </si>
  <si>
    <t>Coenzyme Q10 to manage chronic heart failure with a reduced ejection fraction: a systematic review and economic evaluation</t>
  </si>
  <si>
    <t>364-366</t>
  </si>
  <si>
    <t>Orthostatic hypotension is associated with more severe hypertension in elderly autonomous diabetic patients from the French Gerodiab study at inclusion</t>
  </si>
  <si>
    <t>Non-invasive diagnostic tests for Helicobacter pylori infection</t>
  </si>
  <si>
    <t>Automated imaging technologies for the diagnosis of glaucoma: a comparative diagnostic study for the evaluation of the diagnostic accuracy, performance as triage tests and cost-effectiveness (GATE study)</t>
  </si>
  <si>
    <t>The clinical effectiveness of different surveillance strategies to prevent colorectal cancer in people with intermediate-grade colorectal adenomas: a retrospective cohort analysis, and psychological and economic evaluations</t>
  </si>
  <si>
    <t>Clinical and cost-effectiveness of compression hosiery versus compression bandages in treatment of venous leg ulcers (Venous leg Ulcer Study IV, VenUS IV): a randomised controlled trial</t>
  </si>
  <si>
    <t>Systematic review and meta-analysis of the current evidence on the duration of protection by bacillus Calmette-Guérin vaccination against tuberculosis</t>
  </si>
  <si>
    <t>Single photon emission computed tomography for the diagnosis of coronary artery disease: an evidence-based analysis</t>
  </si>
  <si>
    <t>Clinical utility of serologic testing for celiac disease in ontario: an evidence-based analysis</t>
  </si>
  <si>
    <t>Community-based care for chronic wound management: an evidence-based analysis</t>
  </si>
  <si>
    <t>Polysomnography in patients with obstructive sleep apnea: an evidence-based analysis</t>
  </si>
  <si>
    <t>Total knee replacement: an evidence-based analysis</t>
  </si>
  <si>
    <t>Increasing resources effected equity in access to revascularizations for patients with diabetes</t>
  </si>
  <si>
    <t>Tentatively Included. While the main focus is on equity, it employs rates and regression that might hint at some predictive or comparative aspects, warranting a deeper full-text analysis</t>
  </si>
  <si>
    <t>Using covariates to reduce uncertainty in the economic evaluation of clinical trial data</t>
  </si>
  <si>
    <t>Are all metabolic syndrome components responsible for penile hemodynamics impairment in patients with erectile dysfunction? The role of body fat mass assessment</t>
  </si>
  <si>
    <t>[Study of cardiovascular morbidity in nurses exposed to cytostatic drugs: Multivaried approach analysis]</t>
  </si>
  <si>
    <t>The clinical effectiveness and cost-effectiveness of STeroids Or Pentoxifylline for Alcoholic Hepatitis (STOPAH): a 2 × 2 factorial randomised controlled trial</t>
  </si>
  <si>
    <t>The optimization research of the multi-response problems based on the SUR</t>
  </si>
  <si>
    <t>[Criteria for medical prioritisation: results from a regional survey and methodological reflections]</t>
  </si>
  <si>
    <t>Technology coverage decisions by health care plans and considerations by medical directors</t>
  </si>
  <si>
    <t xml:space="preserve"> It discusses technology coverage decisions, aligning with one of the inclusion criteria. However, a closer look will be needed to ensure the study uses statistical or ML predictions.</t>
  </si>
  <si>
    <t>910-912</t>
  </si>
  <si>
    <t>Universal late pregnancy ultrasound screening to predict adverse outcomes in nulliparous women: a systematic review and cost-effectiveness analysis</t>
  </si>
  <si>
    <t>Using decision-analytic modelling to transfer international evidence from health technology assessment to the context of the German health care system</t>
  </si>
  <si>
    <t>The abstract discusses the use of decision-analytic modelling in HTA and is aligned with the Chief Scientist's criteria. It also provides a framework for transferring international evidence, indicating comparative analysis.</t>
  </si>
  <si>
    <t>Randomised controlled trial of tumour necrosis factor inhibitors against combination intensive therapy with conventional disease-modifying antirheumatic drugs in established rheumatoid arthritis: the TACIT trial and associated systematic reviews</t>
  </si>
  <si>
    <t>Adding emollient bath additives to standard eczema management for children with eczema: the BATHE RCT</t>
  </si>
  <si>
    <t>Dietary inflammatory index, cardiometabolic conditions and depression in the Seguimiento Universidad de Navarra cohort study</t>
  </si>
  <si>
    <t>Who Shall Not Be Treated: Public Attitudes on Setting Health Care Priorities by Person-Based Criteria in 28 Nations</t>
  </si>
  <si>
    <t>Public engagement in priority-setting: results from a pan-Canadian survey of decision-makers in cancer control</t>
  </si>
  <si>
    <t>Utilization and costs of lipid modifying therapies following health technology assessment for the new reimbursement scheme in Sweden</t>
  </si>
  <si>
    <t>Utilization and costs of glucose lowering therapies following health technology assessment for the new reimbursement scheme in Sweden</t>
  </si>
  <si>
    <t>Tobacco control priorities for Arabic speakers: key findings from a baseline telephone survey of Arabic speakers residing in Sydney's south-west</t>
  </si>
  <si>
    <t>Adjunctive colposcopy technologies for assessing suspected cervical abnormalities: systematic reviews and economic evaluation</t>
  </si>
  <si>
    <t>Capital intensive hospital technology and illness: an analysis of American state data</t>
  </si>
  <si>
    <t>Transcriptome-wide study of TNF-inhibitor therapy in rheumatoid arthritis reveals early signature of successful treatment</t>
  </si>
  <si>
    <t>925-927</t>
  </si>
  <si>
    <t>A video-feedback parenting intervention to prevent enduring behaviour problems in at-risk children aged 12-36 months: the Healthy Start, Happy Start RCT</t>
  </si>
  <si>
    <t>Impact of a national system for waitlist prioritization: the experience with NIKE and cataract surgery in Sweden</t>
  </si>
  <si>
    <t>Systematic review of the prognostic effectiveness of SPECT myocardial perfusion scintigraphy in patients with suspected or known coronary artery disease and following myocardial infarction</t>
  </si>
  <si>
    <t>The study evaluates a technology's prognostic effectiveness and could provide insights into the factors that influence HTA decisions.</t>
  </si>
  <si>
    <t>Benefits of Incentives for Breastfeeding and Smoking cessation in pregnancy (BIBS): a mixed-methods study to inform trial design</t>
  </si>
  <si>
    <t>[Determinants of clinical priority and of actual waiting times for surgical interventions]</t>
  </si>
  <si>
    <t>[Clinical manifestations and level of blood pressure in patients evaluated for the first time in a Hypertension Clinic]</t>
  </si>
  <si>
    <t>Identifying priorities for primary care investment in Ireland through a population-based analysis of avoidable hospital admissions for ambulatory care sensitive conditions (ACSC)</t>
  </si>
  <si>
    <t>Priority assessment of patients for elective general surgery: game on?</t>
  </si>
  <si>
    <t>[Left ventricular hypertrophy in the Spanish hypertensive population. The ERIC-HTA study]</t>
  </si>
  <si>
    <t>Has HIV/AIDS displaced other health funding priorities? Evidence from a new dataset of development aid for health</t>
  </si>
  <si>
    <t>The distribution of "big ticket" medical technologies in OECD countries. Organization for Economic Cooperation and Development</t>
  </si>
  <si>
    <t>[Hypercholesterolemia and hypertension in Mexico: urban conjunctive consolidation with obesity, diabetes and smoking]</t>
  </si>
  <si>
    <t>An evaluation of the effect of an angiotensin-converting enzyme inhibitor on the growth rate of small abdominal aortic aneurysms: a randomised placebo-controlled trial (AARDVARK)</t>
  </si>
  <si>
    <t>Determining public health priorities for an ageing population: the value of a disability survey</t>
  </si>
  <si>
    <t>TRAPEZE: a randomised controlled trial of the clinical effectiveness and cost-effectiveness of chemotherapy with zoledronic acid, strontium-89, or both, in men with bony metastatic castration-refractory prostate cancer</t>
  </si>
  <si>
    <t>It discusses clinical effectiveness and cost-effectiveness, both critical for HTA decisions. Even though it might not focus specifically on the prediction, it discusses essential drivers of HTA decisions which could be beneficial for the SLR.</t>
  </si>
  <si>
    <t>Marginal costs of hospital-acquired conditions: information for priority-setting for patient safety programmes and research</t>
  </si>
  <si>
    <t>The effects of sonographic and demographic features and needle size on obtaining adequate cytological material in sonography-guided fine-needle aspiration biopsy of thyroid nodules</t>
  </si>
  <si>
    <t>Assessing the risk of self-harm in an adult offender population: an incidence cohort study</t>
  </si>
  <si>
    <t>Prediction of injuries to the heart and thoracic aorta in unrestrained drivers</t>
  </si>
  <si>
    <t>946-948</t>
  </si>
  <si>
    <t>Mapping clinical outcomes to generic preference-based outcome measures: development and comparison of methods</t>
  </si>
  <si>
    <t>Discusses the concept of 'statistical mapping' that can be relevant to predicting quality-adjusted life-years, a crucial factor in HTA decisions.</t>
  </si>
  <si>
    <t>Setting priorities for environmental sanitation interventions based on epidemiological criteria: a Brazilian study</t>
  </si>
  <si>
    <t>Trends in costs of percutaneous transluminal coronary angioplasty</t>
  </si>
  <si>
    <t>Contemporary analysis of charges and mortality in the use of extracorporeal membrane oxygenation: A cautionary tale</t>
  </si>
  <si>
    <t>Effectiveness of a decision-training aid on referral prioritization capacity: a randomized controlled trial</t>
  </si>
  <si>
    <t>[Prevalence of sleep apnea in men with metabolic syndrome and controlled hypertension]</t>
  </si>
  <si>
    <t>Developing priority criteria for magnetic resonance imaging: results from the Western Canada Waiting List Project</t>
  </si>
  <si>
    <t>Identifying the readiness of patients in implementing telemedicine in northern Louisiana for an oncology practice</t>
  </si>
  <si>
    <t>Control of confounding in the assessment of medical technology</t>
  </si>
  <si>
    <t>[Prevalence of chronic kidney disease in hypertensive persons attended in primary care from Spain determined by application of estimating equations]</t>
  </si>
  <si>
    <t>Does a local financial incentive scheme reduce inequalities in the delivery of clinical care in a socially deprived community? A longitudinal data analysis</t>
  </si>
  <si>
    <t>Prioritization and willingness to pay for bariatric surgery: the patient perspective</t>
  </si>
  <si>
    <t>Discusses prioritization for a medical procedure and offers insight into decision-making criteria, even though it's not strictly HTA-focused. It may provide context on decision-making metrics.</t>
  </si>
  <si>
    <t>Combining optical coherence tomography with visual field data to rapidly detect disease progression in glaucoma: a diagnostic accuracy study</t>
  </si>
  <si>
    <t>Carotid wall inertial index increase is related to intima-media thickening in hypertensive patients</t>
  </si>
  <si>
    <t>From recommendation to action: psychosocial factors influencing physician intention to use Health Technology Assessment (HTA) recommendations</t>
  </si>
  <si>
    <t>The study directly assesses factors influencing the use of HTA recommendations.</t>
  </si>
  <si>
    <t>A combination of an extrapolation method and a benchmark method to develop quantitative health targets for Japan</t>
  </si>
  <si>
    <t>Portrait of trauma care in Quebec's rural emergency departments and identification of priority intervention needs to improve the quality of care: a study protocol</t>
  </si>
  <si>
    <t>Time to add a new priority target for child injury prevention? The case for an excess burden associated with sport and exercise injury: population-based study</t>
  </si>
  <si>
    <t>Minimizing exposure to radiation in invasive cardiology using modern dose-reduction technology: Evaluation of the real-life effects</t>
  </si>
  <si>
    <t>[Study and value of high amplification atrial signal in arterial hypertension]</t>
  </si>
  <si>
    <t>968-970</t>
  </si>
  <si>
    <t>A prognostic model to guide decision-making on timing of delivery in late preterm pre-eclampsia: the PEACOCK prospective cohort study</t>
  </si>
  <si>
    <t>Using willingness to pay to value close substitutes: carrier screening for cystic fibrosis revisited</t>
  </si>
  <si>
    <t>Citizen participation in patient prioritization policy decisions: an empirical and experimental study on patients' characteristics</t>
  </si>
  <si>
    <t>Patient and physician perspectives of maximum acceptable waiting times for cataract surgery</t>
  </si>
  <si>
    <t>Optimizing feature representation for automated systematic review work prioritization</t>
  </si>
  <si>
    <t>[Incidence of hypertension in elderly patients admitted at an internal medicine department]</t>
  </si>
  <si>
    <t>A randomised controlled trial to compare the safety, effectiveness and cost-effectiveness of doxycycline (200 mg/day) with that of oral prednisolone (0.5 mg/kg/day) for initial treatment of bullous pemphigoid: the Bullous Pemphigoid Steroids and Tetracyclines (BLISTER) trial</t>
  </si>
  <si>
    <t>The BCI competition. III: Validating alternative approaches to actual BCI problems</t>
  </si>
  <si>
    <t>Prioritization of patients with rectal bleeding for urgent outpatient colonoscopy--a pilot study</t>
  </si>
  <si>
    <t>[Apolipoprotein E and angiotensin-converting enzyme gene polymorphisms as risk factors of coronary disease]</t>
  </si>
  <si>
    <t>Triple versus guideline antiplatelet therapy to prevent recurrence after acute ischaemic stroke or transient ischaemic attack: the TARDIS RCT</t>
  </si>
  <si>
    <t>981-983</t>
  </si>
  <si>
    <t>Non-invasive testing for early detection of neovascular macular degeneration in unaffected second eyes of older adults: EDNA diagnostic accuracy study</t>
  </si>
  <si>
    <t>Carotid wall viscosity increase is related to intima-media thickening in hypertensive patients</t>
  </si>
  <si>
    <t>Coverage, context and targeted prevention: optimising our impact</t>
  </si>
  <si>
    <t>Hypothermia for Intracranial Hypertension after Traumatic Brain Injury</t>
  </si>
  <si>
    <t>Analysis of the use of multiple technologies in neonatal care</t>
  </si>
  <si>
    <t>The Comparative Effectiveness of Mobile Phone Interventions in Improving Health Outcomes: Meta-Analytic Review</t>
  </si>
  <si>
    <t>Celebrating 20 years of the UK Dermatology Clinical Trials Network. Part 1: Developing and delivering high-quality independent clinical trials</t>
  </si>
  <si>
    <t>Application of Managed Entry Agreements for Innovative Therapies in Different Settings and Combinations: A Feasibility Analysis</t>
  </si>
  <si>
    <t>The systematic review on managed entry agreements and their implications might shed light on the drivers of HTA decisions.</t>
  </si>
  <si>
    <t>Orphan Drug Prices and Epidemiology of Rare Diseases: A Cross-Sectional Study in Italy in the Years 2014-2019</t>
  </si>
  <si>
    <t>Improving model validation in health technology assessment: comments on guidelines of the ISPOR-SMDM modeling good research practices task force</t>
  </si>
  <si>
    <t>Appraising Drugs Based on Cost-effectiveness and Severity of Disease in Norwegian Drug Coverage Decisions</t>
  </si>
  <si>
    <t>It provides a clear perspective on drug appraisal methods in relation to HTA decisions.</t>
  </si>
  <si>
    <t>995-997</t>
  </si>
  <si>
    <t>A prognostic model, including quantitative fetal fibronectin, to predict preterm labour: the QUIDS meta-analysis and prospective cohort study</t>
  </si>
  <si>
    <t>One of the 'eng' abstracts but ignored it completely in steps 3 and 4</t>
  </si>
  <si>
    <t>Multi-criteria decision analysis (MCDA): testing a proposed MCDA framework for orphan drugs</t>
  </si>
  <si>
    <t>This study employs MCDA for orphan drugs which is in line with our inclusion criteria.</t>
  </si>
  <si>
    <t>Development of a cost-effectiveness model for optimisation of the screening interval in diabetic retinopathy screening</t>
  </si>
  <si>
    <t>Brazilian Valuation of EQ-5D-3L Health States: Results from a Saturation Study</t>
  </si>
  <si>
    <t>Attitudes to health care prioritisation methods and criteria among nurses, doctors, politicians and the general public</t>
  </si>
  <si>
    <t>Developing cataract surgery priority criteria: results from the Western Canada Waiting List Project</t>
  </si>
  <si>
    <t>[Discrete-event simulation models in the economic evaluation of health technologies and health products]</t>
  </si>
  <si>
    <t>Prospective, randomized evaluation of a personal digital assistant-based research tool in the emergency department</t>
  </si>
  <si>
    <t>ARMC5 mutation in a Portuguese family with primary bilateral macronodular adrenal hyperplasia (PBMAH)</t>
  </si>
  <si>
    <t>Government spending on dental care: is it a public priority?</t>
  </si>
  <si>
    <t>Handling Regional Variation in Health State Preferences within a Country</t>
  </si>
  <si>
    <t>Time to reimbursement of novel anticancer drugs in Europe: a case study of seven European countries</t>
  </si>
  <si>
    <t>Discusses TTR of anticancer medicines, touching on aspects relating to HTA decisions.</t>
  </si>
  <si>
    <t>The relationship between chronic kidney disease-associated pruritus and health-related quality of life: a systematic review</t>
  </si>
  <si>
    <t>Nursing contribution to the achievement of prioritized objectives in primary health care: a cross-sectional study</t>
  </si>
  <si>
    <t>Mobile Health Devices as Tools for Worldwide Cardiovascular Risk Reduction and Disease Management</t>
  </si>
  <si>
    <t>The use of meta-analysis in technology assessment: a meta-analysis of the enzyme immunosorbent assay human immunodeficiency virus antibody test</t>
  </si>
  <si>
    <t>Spanish experience in autologous chondrocyte implantation</t>
  </si>
  <si>
    <t>The contribution of Cyprus to non-communicable diseases and biomedical research from 2002 to 2013: implications for evidence-based health policy</t>
  </si>
  <si>
    <t>Concerns for severity in priority setting in health care: a review of trade-off data in preference studies and implications for societal willingness to pay for a QALY</t>
  </si>
  <si>
    <t>Diagnosis of giant cell arteritis using clinical, laboratory, and histopathological findings in patients undergoing temporal artery biopsy</t>
  </si>
  <si>
    <t>HMO penetration, competition, and risk-adjusted hospital mortality</t>
  </si>
  <si>
    <t>Trend of Galectin-3 Levels in Patients with Non-ST-Elevation and ST-Elevation Myocardial Infarction</t>
  </si>
  <si>
    <t>A 10-year review of child injury hospitalisations, health outcomes and treatment costs in Australia</t>
  </si>
  <si>
    <t>Trait anxiety predicts unsuccessful surgery in gallstone disease</t>
  </si>
  <si>
    <t>Risk assessment in cholelithiasis: is cholecystectomy always to be preferred?</t>
  </si>
  <si>
    <t>The 2022 TOPRA Annual Symposium - Medical Device and IVD Symposium (October 17-19, 2022 - Vienna, Austria)</t>
  </si>
  <si>
    <t>Heart surgery programs innovation using surgical risk stratification at the São Paulo State Public Healthcare System: SP-SCORE-SUS study</t>
  </si>
  <si>
    <t>Discusses HTA in the context of cardiac care risk scores.</t>
  </si>
  <si>
    <t>Tackling obesity in areas of high social deprivation: clinical effectiveness and cost-effectiveness of a task-based weight management group programme - a randomised controlled trial and economic evaluation</t>
  </si>
  <si>
    <t>A national patient and public colorectal research agenda: integration of consumer perspectives in bowel disease through early consultation</t>
  </si>
  <si>
    <t>Repeat: a framework to assess empirical reproducibility in biomedical research</t>
  </si>
  <si>
    <t>Attributable risk estimates for cataract to prioritize medical and public health action</t>
  </si>
  <si>
    <t>Smart e-Skin Cancer Care in Europe During and after the Covid-19 Pandemic: a Multidisciplinary Expert Consensus</t>
  </si>
  <si>
    <t>Using the diamond model to prioritize 30 causes of death by considering both the level of and inequality in mortality</t>
  </si>
  <si>
    <t>Silent diabetic cardiomyopathy in everyday practice: a clinical and echocardiographic study</t>
  </si>
  <si>
    <t>Deeply Coupled Convolution-Transformer With Spatial-Temporal Complementary Learning for Video-Based Person Re-Identification</t>
  </si>
  <si>
    <t>CSF CA 15-3 in breast cancer-related leptomeningeal metastases</t>
  </si>
  <si>
    <t>A methodology for the economic assessment of picture archiving and communication systems</t>
  </si>
  <si>
    <t>The survival benefit of simultaneous heart-kidney transplantation extends beyond dialysis-dependent patients</t>
  </si>
  <si>
    <t>Cancer or no cancer: the influence of trait anxiety and diagnosis on quality of life with breast cancer and benign disease: a prospective, longitudinal study</t>
  </si>
  <si>
    <t>Identifying Common Predictors of Multiple Adverse Outcomes Among Elderly Adults With Type-2 Diabetes</t>
  </si>
  <si>
    <t>G protein beta3 subunit gene C825T and angiotensin converting enzyme gene insertion/deletion polymorphisms in hypertensive Tunisian population</t>
  </si>
  <si>
    <t>Factors Associated With the Use of Standardized Power Mobility Skills Assessments Among Assistive Technology Practitioners</t>
  </si>
  <si>
    <t>This study discusses MCDA in healthcare decision-making, which is relevant to predicting HTA decisions and their drivers.</t>
  </si>
  <si>
    <t>Development of COVIDVax Model to Estimate the Risk of SARS-CoV-2-Related Death Among 7.6 Million US Veterans for Use in Vaccination Prioritization</t>
  </si>
  <si>
    <t>Structured telephone support or non-invasive telemonitoring for patients with heart failure</t>
  </si>
  <si>
    <t>Clinical Models and Algorithms for the Prediction of Retinopathy of Prematurity: A Report by the American Academy of Ophthalmology</t>
  </si>
  <si>
    <t>Prioritization of patient safety health policies: Delphi survey using patient safety experts in Japan</t>
  </si>
  <si>
    <t>[Evaluation of a woman's care program after pre-eclampsia]</t>
  </si>
  <si>
    <t>Factors explaining priority setting at community mental health centres: a quantitative analysis of referral assessments</t>
  </si>
  <si>
    <t>It pertains to priority setting and uses appropriate statistical methods.</t>
  </si>
  <si>
    <t>Machine Learning Healthcare Applications (ML-HCAs) Are No Stand-Alone Systems but Part of an Ecosystem - A Broader Ethical and Health Technology Assessment Approach is Needed</t>
  </si>
  <si>
    <t>Include Tentatively</t>
  </si>
  <si>
    <t>Need full abstract or paper to confirm.</t>
  </si>
  <si>
    <t>Effect of treatment delay on the effectiveness and safety of antifibrinolytics in acute severe haemorrhage: a meta-analysis of individual patient-level data from 40 138 bleeding patients</t>
  </si>
  <si>
    <t>Hypertension as a risk factor for developing depressive symptoms among community-dwelling elders</t>
  </si>
  <si>
    <t>Using best-worst scaling in horizon scanning for hepatocellular carcinoma technologies</t>
  </si>
  <si>
    <t>Transparency vs. closed-door policy: do process characteristics have an impact on the outcomes of coverage decisions? A statistical analysis</t>
  </si>
  <si>
    <t>Directly analyses influences on coverage decisions using statistical methods.</t>
  </si>
  <si>
    <t>Development and assessment of a priority score for cataract surgery</t>
  </si>
  <si>
    <t>The 2019 TOPRA (Organization for Professionals in Regulatory Affairs) Annual Symposium (September 30-October 2, 2019 - Dublin, Ireland)</t>
  </si>
  <si>
    <t>Lacks depth and seems like a summary.</t>
  </si>
  <si>
    <t>Reform--regression--renaissance</t>
  </si>
  <si>
    <t>Handgrip strength measured by a dynamometer connected to a smartphone: a new applied health technology solution for the self-assessment of rheumatoid arthritis disease activity</t>
  </si>
  <si>
    <t>Estimating the Reference Incremental Cost-Effectiveness Ratio for the Australian Health System</t>
  </si>
  <si>
    <t>Examines cost-effectiveness related to health decisions, which aligns with our objectives.</t>
  </si>
  <si>
    <t>Shared priorities for the end-of-life period</t>
  </si>
  <si>
    <t>Intercepting Endometrial Cancer: Opportunities to Expand Access Using New Technology</t>
  </si>
  <si>
    <t>Health Economic Models for Metastatic Colorectal Cancer: A Methodological Review</t>
  </si>
  <si>
    <t>Accuracy of LightCycler(R) SeptiFast for the detection and identification of pathogens in the blood of patients with suspected sepsis: a systematic review protocol</t>
  </si>
  <si>
    <t>Rapid prioritisation of topics for rapid evaluation: the case of innovations in adult social care and social work</t>
  </si>
  <si>
    <t>Which factors enhance positive drug reimbursement recommendation in Scotland? A retrospective analysis 2006-2013</t>
  </si>
  <si>
    <t>Directly discusses factors affecting HTA decisions, although the focus might be more on analysis than prediction.</t>
  </si>
  <si>
    <t>Setting priorities for surveillance, prevention, and control of zoonoses in Bogotá, Colombia</t>
  </si>
  <si>
    <t>Burden of disease and economic evaluation of healthcare interventions: are we investigating what really matters?</t>
  </si>
  <si>
    <t>[Towards an effective assessment of the sustainability of health interventions]</t>
  </si>
  <si>
    <t>Identifying and prioritizing strategies for comprehensive liver cancer control in Asia</t>
  </si>
  <si>
    <t>[Late complications after blunt renal trauma: A French multicenter study]</t>
  </si>
  <si>
    <t>Integrating Methods to Evaluate Health Information Systems</t>
  </si>
  <si>
    <t>A Smart Mobile Health Tool Versus a Paper Action Plan to Support Self-Management of Chronic Obstructive Pulmonary Disease Exacerbations: Randomized Controlled Trial</t>
  </si>
  <si>
    <t>Prioritizing IVF treatment in the post-COVID 19 era: a predictive modelling study based on UK national data</t>
  </si>
  <si>
    <t>Cluster based architecture and network maintenance protocol for medical priority aware cognitive radio based hospital</t>
  </si>
  <si>
    <t>Health sector policy in the first decade of Nepal's multiparty democracy. Does clear enunciation of health priorities matter?</t>
  </si>
  <si>
    <t>Self-supervised learning of accelerometer data provides new insights for sleep and its association with mortality</t>
  </si>
  <si>
    <t>Priorities, concerns, and regret among patients with head and neck cancer</t>
  </si>
  <si>
    <t>Exploring individual and demographic characteristics and their relation to CHNRI Criteria from an international public stakeholder group: an analysis using random intercept and logistic regression modelling</t>
  </si>
  <si>
    <t>Comparison of stapled haemorrhoidopexy with traditional excisional surgery for haemorrhoidal disease (eTHoS): a pragmatic, multicentre, randomised controlled trial</t>
  </si>
  <si>
    <t>Cost-effectiveness of artificial intelligence aided vessel occlusion detection in acute stroke: an early health technology assessment</t>
  </si>
  <si>
    <t>Focuses on the potential value of AI in HTA, although not directly predicting HTA decisions</t>
  </si>
  <si>
    <t>Increasing comprehensiveness and reducing workload in a systematic review of complex interventions using automated machine learning</t>
  </si>
  <si>
    <t>Applies machine learning to systematic review processes, potentially highlighting indirect drivers of HTA decisions</t>
  </si>
  <si>
    <t>Medicine characteristics affecting the time to guidance publication by National Institute for Health and Care Excellence in the single technology appraisal process</t>
  </si>
  <si>
    <t>While its primary focus is on testing evaluation criteria, the use of statistical modeling to analyze the effect of budget impact on HTA outcomes is relevant.</t>
  </si>
  <si>
    <t>Prioritizing Benefits: A Content Analysis of the Ethics in Dementia Technology Policies</t>
  </si>
  <si>
    <t>SeHCAT [tauroselcholic (selenium-75) acid] for the investigation of bile acid malabsorption and measurement of bile acid pool loss: a systematic review and cost-effectiveness analysis</t>
  </si>
  <si>
    <t>Screw- vs. Cement-retained Implant-supported Prosthesis in Partially Edentulous Patients: An Oral Health Technology Assessment Report</t>
  </si>
  <si>
    <t>User Experience of 7 Mobile Electroencephalography Devices: Comparative Study</t>
  </si>
  <si>
    <t>Myocardial infarction: Economic, health, and social impacts on informal caregivers</t>
  </si>
  <si>
    <t>Although the primary focus is on the economic impact of informal care, it emphasizes the importance of recognizing such factors in HTA.</t>
  </si>
  <si>
    <t>A Six Sigma DMAIC methodology as a support tool for Health Technology Assessment of two antibiotics</t>
  </si>
  <si>
    <t>Directly uses Six Sigma as a tool for HTA, aligning with the review's objective.</t>
  </si>
  <si>
    <t>Methodologic Guide for Evaluating Clinical Performance and Effect of Artificial Intelligence Technology for Medical Diagnosis and Prediction</t>
  </si>
  <si>
    <t>Colonic Diverticulosis and Non-Alcoholic Fatty Liver Disease: Is There a Connection?</t>
  </si>
  <si>
    <t>Assessing the impact of defining a global priority research agenda to address HIV-associated tuberculosis</t>
  </si>
  <si>
    <t>Hospital-based expert model for health technology procurement planning in hospitals</t>
  </si>
  <si>
    <t>The study offers an expert model for technology procurement planning in hospitals which seems relevant. A full-text analysis will provide clarity on the depth of statistical modeling or ML used.</t>
  </si>
  <si>
    <t>Which Priorities for Health and Well-Being Stand Out After Accounting for Tangled Threats and Costs? Simulating Potential Intervention Portfolios in Large Urban Counties</t>
  </si>
  <si>
    <t>1091-1093</t>
  </si>
  <si>
    <t>Cancer diagnostic tools to aid decision-making in primary care: mixed-methods systematic reviews and cost-effectiveness analysis</t>
  </si>
  <si>
    <t>The Use of Decision-Analytic Models in Atopic Eczema: A Systematic Review and Critical Appraisal</t>
  </si>
  <si>
    <t>Health status of newcomers</t>
  </si>
  <si>
    <t>Reimbursement Legislations and Decision Making for Orphan Drugs in Central and Eastern European Countries</t>
  </si>
  <si>
    <t>Provides insights on reimbursement decisions of orphan drugs, directly related to HTA.</t>
  </si>
  <si>
    <t>Impact of patient outcomes and cost aspects on reimbursement recommendations in Poland in 2012-2014</t>
  </si>
  <si>
    <t>Discusses factors impacting reimbursement, which is a component of HTA.</t>
  </si>
  <si>
    <t>Explicit criteria for prioritization of cataract surgery</t>
  </si>
  <si>
    <t>Resident and fellow assessment of health policy attitudes and advocacy priorities</t>
  </si>
  <si>
    <t>Determinants of knowledge translation from health technology assessment to policy-making in China: From the perspective of researchers</t>
  </si>
  <si>
    <t>Impact of a Conformité Européenne (CE) Certification-Marked Medical Software Sensor on COVID-19 Pandemic Progression Prediction: Register-Based Study Using Machine Learning Methods</t>
  </si>
  <si>
    <t>Real-world evidence in health technology assessment of high-risk medical devices: Fit for purpose?</t>
  </si>
  <si>
    <t>Discusses evidence used in HTA, relevant despite lacking direct prediction.</t>
  </si>
  <si>
    <t>International Society for Pharmacoeconomics and Outcomes Research (ISPOR) Annual Meeting (May 17-20, 2021 - Virtual Meeting)</t>
  </si>
  <si>
    <t>Progress and priorities for reproductive, maternal, newborn, and child health in Kenya: a Countdown to 2015 country case study</t>
  </si>
  <si>
    <t>Directly focuses on HTA recommendations and the decision-making process.</t>
  </si>
  <si>
    <t>Selecting a decision model for economic evaluation: a case study and review</t>
  </si>
  <si>
    <t>Health and treatment priorities of older patients and their general practitioners: a cross-sectional study</t>
  </si>
  <si>
    <t>The Role of Carotid Stenosis in a Prediction of Prognosis of Coronary Artery Disease</t>
  </si>
  <si>
    <t>Relationship Between Thyroid Hormone Levels and Mean Platelet Count and Volume: Quantitative Assessment</t>
  </si>
  <si>
    <t>A systematic review of the quality of economic models comparing thrombosis inhibitors in patients with acute coronary syndrome undergoing percutaneous coronary intervention</t>
  </si>
  <si>
    <t>Development and validation of a risk model for identification of non-neutropenic, critically ill adult patients at high risk of invasive Candida infection: the Fungal Infection Risk Evaluation (FIRE) Study</t>
  </si>
  <si>
    <t>Using data sources beyond PubMed has a modest impact on the results of systematic reviews of therapeutic interventions</t>
  </si>
  <si>
    <t>Assessing and Improving Performance: A Longitudinal Evaluation of Priority Setting and Resource Allocation in a Canadian Health Region</t>
  </si>
  <si>
    <t>Survival time outcomes in randomized, controlled trials and meta-analyses: the parallel universes of efficacy and cost-effectiveness</t>
  </si>
  <si>
    <t>Gaps between research and public health priorities in low income countries: evidence from a systematic literature review focused on Cambodia</t>
  </si>
  <si>
    <t>Revealed and Stated Preferences of Decision Makers for Priority Setting in Health Technology Assessment: A Systematic Review</t>
  </si>
  <si>
    <t>Provides insights into committee preferences and factors influencing HTA decisions.</t>
  </si>
  <si>
    <t>Valuing Health Gain from Composite Response Endpoints for Multisystem Diseases</t>
  </si>
  <si>
    <t>Trends in analytical techniques applied to particulate matter characterization: A critical review of fundaments and applications</t>
  </si>
  <si>
    <t>Prediction of risk of recurrence of venous thromboembolism following treatment for a first unprovoked venous thromboembolism: systematic review, prognostic model and clinical decision rule, and economic evaluation</t>
  </si>
  <si>
    <t>Trimetazidine-Induced Parkinsonism: A Systematic Review</t>
  </si>
  <si>
    <t>Thunderstorm asthma in seasonal allergic rhinitis: The TAISAR study</t>
  </si>
  <si>
    <t>Health care priority setting in Norway a multicriteria decision analysis</t>
  </si>
  <si>
    <t>It touches upon health care priority and policy criteria for decision-making which align with HTA decisions.</t>
  </si>
  <si>
    <t>Yes, "No" or "Yes, but"? Multinomial modelling of NICE decision-making</t>
  </si>
  <si>
    <t>The study uses statistical modeling to predict and understand the outcomes of NICE decisions, directly aligning with the chief scientist's inclusion criteria</t>
  </si>
  <si>
    <t>AHRQ Methods for Effective Health Care</t>
  </si>
  <si>
    <t>1126-1128</t>
  </si>
  <si>
    <t>Risk assessments and structured care interventions for prevention of foot ulceration in diabetes: development and validation of a prognostic model</t>
  </si>
  <si>
    <t>The Potential Impact of Digital Biomarkers in Multiple Sclerosis in The Netherlands: An Early Health Technology Assessment of MS Sherpa</t>
  </si>
  <si>
    <t>Directly discusses an early Health Technology Assessment, using modeling to analyze potential outcomes.</t>
  </si>
  <si>
    <t>Exploring the COVID-19 Pandemic's Impact on the Health Technology Assessment Process of the National Commission for the Incorporation of Technologies Into the Brazilian Health System</t>
  </si>
  <si>
    <t>Modelling in the economic evaluation of health care: selecting the appropriate approach</t>
  </si>
  <si>
    <t>While it's on the edge, the paper discusses modeling in economic evaluations, which could provide context or methodology applicable to HTA decisions.</t>
  </si>
  <si>
    <t>Evaluation of quality of life and priorities of patients with glaucoma</t>
  </si>
  <si>
    <t>The Value of Artificial Intelligence for Healthcare Decision Making-Lessons Learned</t>
  </si>
  <si>
    <t>Excluded because it is only a title even though it seems like it could be relevant</t>
  </si>
  <si>
    <t>Assessment of Radiology Artificial Intelligence Software: A Validation and Evaluation Framework</t>
  </si>
  <si>
    <t>Literature Review on Health Emigration in Rare Diseases-A Machine Learning Perspective</t>
  </si>
  <si>
    <t>Interventions to promote patient utilisation of cardiac rehabilitation</t>
  </si>
  <si>
    <t>Effects of antenatal diet and physical activity on maternal and fetal outcomes: individual patient data meta-analysis and health economic evaluation</t>
  </si>
  <si>
    <t>Cognitive-behavioural therapy for clozapine-resistant schizophrenia: the FOCUS RCT</t>
  </si>
  <si>
    <t>Perceptions of Public Health Priorities and Accountability Among US Mayors</t>
  </si>
  <si>
    <t>Artificial neural networks and risk stratification in emergency departments</t>
  </si>
  <si>
    <t>Clinical Validation of a Multitarget Fecal Immunochemical Test for Colorectal Cancer Screening : A Diagnostic Test Accuracy Study</t>
  </si>
  <si>
    <t>1142-1144</t>
  </si>
  <si>
    <t>Denosumab, raloxifene, romosozumab and teriparatide to prevent osteoporotic fragility fractures: a systematic review and economic evaluation</t>
  </si>
  <si>
    <t>A case for synthetic data in regulatory decision-making in Europe</t>
  </si>
  <si>
    <t>Emphasizes synthetic data's role in regulatory decision-making and potential for predictive modeling.</t>
  </si>
  <si>
    <t>Artificial Intelligence and Health Technology Assessment: Anticipating a New Level of Complexity</t>
  </si>
  <si>
    <t>Touches on the transformative potential of AI in HTA, though specifics of prediction aren't clearly detailed.</t>
  </si>
  <si>
    <t>AHRQ Comparative Effectiveness Technical Briefs</t>
  </si>
  <si>
    <t>Offers a Bayesian approach for HTA, fitting, the criteria of employing statistical models</t>
  </si>
  <si>
    <t>Clinical trials of cost effectiveness in technology evaluation</t>
  </si>
  <si>
    <t>Technology Assessment for Radiologists</t>
  </si>
  <si>
    <t>Kidney function and cardiovascular disease in the hypertensive population: The ERIC-HTA study</t>
  </si>
  <si>
    <t>Hybrid FEM/HTA analysis of friction contact in elastic and elastoplastic plane stress problems</t>
  </si>
  <si>
    <t>A Prototypical Expert System for Assessing Technologies</t>
  </si>
  <si>
    <t>Requires further analysis</t>
  </si>
  <si>
    <t>The abstract is too brief to make a definitive judgement.</t>
  </si>
  <si>
    <t>Clinical manifestations and level of blood pressure in patients evaluated for the first time in a Hypertension Clinic</t>
  </si>
  <si>
    <t>Prediction of fatigue lives of composites material by artificial neural network</t>
  </si>
  <si>
    <t>Prognosis of acute acoustic trauma: a retrospective study using multiple logistic regression analysis</t>
  </si>
  <si>
    <t>Methodological approaches of health technology assessment</t>
  </si>
  <si>
    <t>Relevant to HTA, though further analysis in full-text is required to gauge depth on predictive models.</t>
  </si>
  <si>
    <t>Continuous Liquid Phase Coating of Carbon Fibers with Kion VL 20® Polysilazane</t>
  </si>
  <si>
    <t>Acute cerebrovascular accident and heart disease. Prospective study of 248 patients</t>
  </si>
  <si>
    <t>Technology evaluation: Interleukin-2 gene therapy for the treatment of renal cell carcinoma</t>
  </si>
  <si>
    <t>The study on decision trees in data stream mining</t>
  </si>
  <si>
    <t>Evaluation of impact on health-related quality of life and cost effectiveness of traditional chinese medicine: A systematic review of randomized clinical trials</t>
  </si>
  <si>
    <t>The model of appropriation: Contribution of rational choice theory and cognitive science to a better technology</t>
  </si>
  <si>
    <t>Ambient intelligence acceptable by the elderly: Rational choice theory model of technology evaluation for deep design</t>
  </si>
  <si>
    <t>A neuro-fuzzy computational approach to constructability knowledge acquisition for construction technology evaluation</t>
  </si>
  <si>
    <t>Association of a polymorphism of CYP3A4 with type 2 diabetes mellitus</t>
  </si>
  <si>
    <t>Association of polymorphisms of ABCA1 and ROS1 with hypertension in Japanese individuals</t>
  </si>
  <si>
    <t>Evaluation of innovation on in vivo - In vitro correlation of gastric retenting drug delivery system for Chinese materia medica</t>
  </si>
  <si>
    <t>Machine translation: Its scope and limits</t>
  </si>
  <si>
    <t>Evidence Synthesis for Decision Making in Healthcare</t>
  </si>
  <si>
    <t>Discusses evidence synthesis which could indirectly be used to guide HTA decisions.</t>
  </si>
  <si>
    <t>Palivizumab for immunoprophylaxis of respiratory syncytial virus (RSV) bronchiolitis in high-risk infants and young children: A systematic review and additional economic modelling of subgroup analyses</t>
  </si>
  <si>
    <t>Analysing data from a cluster randomized trial (cRCT) in primary care: A case study</t>
  </si>
  <si>
    <t>Adaptation as a sensorial profile in trait anxiety: A study with virtual reality</t>
  </si>
  <si>
    <t>Assessment of evaluation methods for space technology concepts</t>
  </si>
  <si>
    <t>Methods for evaluating area-wide and organisation-based interventions in health and health care: A systematic review</t>
  </si>
  <si>
    <t>Relevant to methods for evaluating health and healthcare interventions. However, the next phase should scrutinize whether the methods discussed are predictive in nature or just evaluative.</t>
  </si>
  <si>
    <t>Systematic review and validation of prediction rules for identifying children with serious infections in emergency departments and urgent-access primary care</t>
  </si>
  <si>
    <t>Paying for personalized care: Cancer biomarkers and comparative effectiveness</t>
  </si>
  <si>
    <t>Identifying superior wheat cultivars in participatory research on resource poor farms</t>
  </si>
  <si>
    <t>Approaches for Economic Evaluations of Health Care Technologies</t>
  </si>
  <si>
    <t>Discusses economic evaluations of health technologies, which is relevant to HTA, even if not directly predictive.</t>
  </si>
  <si>
    <t>Tissular model/sensor seamless system for qualified analysis and its characterization</t>
  </si>
  <si>
    <t>Matching technological evaluation to the key attributes of a technology</t>
  </si>
  <si>
    <t>A marginal analysis guided technology evaluation and selection</t>
  </si>
  <si>
    <t>Scanning the horizon: Emerging hospital-wide technologies and their impact on critical care</t>
  </si>
  <si>
    <t>Febuxostat for the treatment of hyperuricaemia in people with gout: a single technology appraisal</t>
  </si>
  <si>
    <t>A systematic review and economic evaluation of cilostazol, naftidrofuryl oxalate, pentoxifylline and inositol nicotinate for the treatment of intermittent claudication in people with peripheral arterial disease</t>
  </si>
  <si>
    <t>Decision tree-based technology credit scoring for start-up firms: Korean case</t>
  </si>
  <si>
    <t>Pattern recognition for evaluator errors in a credit scoring model for technology-based SMEs</t>
  </si>
  <si>
    <t>Technology evaluation: C242-DM1, ImmunoGen Inc</t>
  </si>
  <si>
    <t>A pragmatic randomised controlled trial to compare antidepressants with a community-based psychosocial intervention for the treatment of women with postnatal depression: The RESPOND trial</t>
  </si>
  <si>
    <t>Drug pricing for a novel treatment for wet macular degeneration: Using incremental cost-effectiveness ratios to ensure societal value</t>
  </si>
  <si>
    <t>The paper discusses health economic models and cost-effectiveness, which can be related to predicting HTA decisions.</t>
  </si>
  <si>
    <t>The chemical composition of tertiary indian coal ash and its combustion behaviour – a statistical approach: Part 2</t>
  </si>
  <si>
    <t>Self-reported driving behaviors as a function of trait anxiety</t>
  </si>
  <si>
    <t>The application of response surface methodology to optimize the amination of activated carbon for the preparation of carbon dioxide adsorbents</t>
  </si>
  <si>
    <t>SWISSspine: A nationwide registry for health technology assessment of lumbar disc prostheses</t>
  </si>
  <si>
    <t>Classifying action items for semantic email</t>
  </si>
  <si>
    <t>Methods to increase participation in cancer screening programmes</t>
  </si>
  <si>
    <t>Impact of metabolic syndrome on CRP levels</t>
  </si>
  <si>
    <t>Breastfeeding promotion for infants in neonatal units: A systematic review and economic analysis</t>
  </si>
  <si>
    <t>A hierarchical task model for dispatching in computer-assisted demand-responsive paratransit operation</t>
  </si>
  <si>
    <t>Genetically optimised feedforward neural networks for speaker identification</t>
  </si>
  <si>
    <t>HTA gravidique compliquée de Hellp syndrome : à propos de 13 cas</t>
  </si>
  <si>
    <t>Are decisions using cost-utility analyses robust to choice of SF-36/SF-12 preference-based algorithm?</t>
  </si>
  <si>
    <t>Hypertensive heart disease in adolescence. preliminary results of the PESESCAD-HTA study</t>
  </si>
  <si>
    <t>A study on the ventricular repolarization in an experimental model of hypertension associated with obesity</t>
  </si>
  <si>
    <t>Health economic evaluation in complementary medicine. Development within the last decades concerning local origin and quality</t>
  </si>
  <si>
    <t>It delves into health economic evaluations and uses CART analysis which might be used for predicting HTA decisions.</t>
  </si>
  <si>
    <t>User interface design for situation-aware decision support systems</t>
  </si>
  <si>
    <t>Prevalence of chronic kidney disease in hypertensive persons attended in primary care from spain determined by application of estimating equations</t>
  </si>
  <si>
    <t>Stroke prevention in hospitalized patients with atrial fibrillation: A population-based study</t>
  </si>
  <si>
    <t>Can dissenting findings regarding the comparative effectiveness of ICSI and IVF be explained by a learning curve?</t>
  </si>
  <si>
    <t>Technology credit scoring model considering both SME characteristics and economic conditions: The Korean case</t>
  </si>
  <si>
    <t>The patient with acute cerebrovascular disorders: assessment of associated diseases</t>
  </si>
  <si>
    <t>Health policy and the politics of evidence</t>
  </si>
  <si>
    <t>Cancer imaging: Is it cost-effective?</t>
  </si>
  <si>
    <t>Thermographic identification of wetted insulation on pipelines in the arctic oilfields</t>
  </si>
  <si>
    <t>Risk assessment in cholelithiasis: Is cholecystectomy always to be preferred?</t>
  </si>
  <si>
    <t>A preliminary model to choose the most appropriate target population for home monitoring telemedicine interventions basing on the best available evidence</t>
  </si>
  <si>
    <t>The costs and benefits of regulations for reimbursement of new drugs</t>
  </si>
  <si>
    <t>Progress towards autonomous, intelligent systems</t>
  </si>
  <si>
    <t>Reimbursement decisions of the All Wales Medicines Strategy Group: Influence of policy and clinical and economic factors</t>
  </si>
  <si>
    <t>Relevant to HTA decision factors</t>
  </si>
  <si>
    <t>[Health Technology Assessment to evaluate the economic advantage of offering of low-protein diet to pre-dialysis patients in Campania (Italy)]</t>
  </si>
  <si>
    <t>The cost-effectiveness of drug-eluting stents: A systematic review</t>
  </si>
  <si>
    <t>Preparing for regulatory review and reimbursement decisions: A case for cooperation between regulatory authorities, sponsors and health technology assessment agencies</t>
  </si>
  <si>
    <t>Due to the lack of detail in the abstract, it's challenging to determine its relevance to our review.</t>
  </si>
  <si>
    <t>Assessment of the management of hypertension in hospitalized patients with type II diabetes</t>
  </si>
  <si>
    <t>Economic assessment, a field between clinical research and observational studies</t>
  </si>
  <si>
    <t>Hypercholesterolemia and hypertension in Mexico: Urban conjunctive consolidation with obesity, diabetes and smoking</t>
  </si>
  <si>
    <t>Risk factors for chronic noncontiguous diseases: twelve-week prospective study</t>
  </si>
  <si>
    <t>Characteristics associated with low treatment satisfaction in patients with implanted cardioverter defibrillators: Results from the LICAD study</t>
  </si>
  <si>
    <t>A comparison of work domain and task analysis for identifying information requirements: A case study of rural intersection decision support systems</t>
  </si>
  <si>
    <t>Economic evaluation of drug-eluting stents: A systematic literature review and model-based cost-utility analysis</t>
  </si>
  <si>
    <t>Relevant economic evaluation in the HTA context.</t>
  </si>
  <si>
    <t>Pharmacodynamic cyclosporine A-monitoring: Relation of gene expression in lymphocytes to cyclosporine blood levels in cardiac allograft recipients</t>
  </si>
  <si>
    <t>Relative effectiveness assessment of pharmaceuticals: Similarities and differences in 29 jurisdictions</t>
  </si>
  <si>
    <t>Relevant discussion on REA in pharmaceuticals.</t>
  </si>
  <si>
    <t>Support vector machines for default prediction of SMEs based on technology credit</t>
  </si>
  <si>
    <t>Association of a matrix metallopeptidase 1 gene polymorphism with long-term outcome of thoracic aortic aneurysm</t>
  </si>
  <si>
    <t>Cancer vaccines and immunotherapeutics: Challenges for pricing, reimbursement and market access</t>
  </si>
  <si>
    <t>Which factors have an impact on occurrence, clinical and echocardiographic characteristics of idiopathic chordae rupture?</t>
  </si>
  <si>
    <t>Attempt to increase the transparency of fourth hurdle implementation in Central-Eastern European middle income countries: Publication of the critical appraisal methodology</t>
  </si>
  <si>
    <t>Discusses an appraisal method related to HTA, hinting at drivers for decisions.</t>
  </si>
  <si>
    <t>Decision analytic modeling and their impact on health care decision making</t>
  </si>
  <si>
    <t>Talks about economic modeling and its growing importance in HTA.</t>
  </si>
  <si>
    <t>An innovative contribution to health technology assessment</t>
  </si>
  <si>
    <t>Discusses a multidisciplinary approach to HTA and mentions techniques that might be predictive.</t>
  </si>
  <si>
    <t>Technology evaluation: IMC-1C11, ImClone systems</t>
  </si>
  <si>
    <t>Predicting the health economic performance of new non-fusion surgery in adolescent idiopathic scoliosis</t>
  </si>
  <si>
    <t>HIV positivity, protease inhibitor exposure and subclinical atherosclerosis: A systematic review and meta-analysis of observational studies</t>
  </si>
  <si>
    <t>Research of machine learning methods for student management performance evaluation</t>
  </si>
  <si>
    <t>Evaluation on the industrialization potential of emerging technologies based on principal component and cluster analysis</t>
  </si>
  <si>
    <t>Exploring the acceptance of telecare among senior citizens: An application of back-propagation network</t>
  </si>
  <si>
    <t>A systematic review of prevention and intervention strategies for populations at high risk of engaging in violent behaviour: Update 2002-8</t>
  </si>
  <si>
    <t>What is the most relevant definition of orthostatic hypertension: Systolic blood pressure's drop, diastolic blood pressure drop, or either?</t>
  </si>
  <si>
    <t>Stream mining over fluctuating network traffic at variable data rates</t>
  </si>
  <si>
    <t>Investigating the impact of bursty traffic on Hoeffding Tree Algorithm in stream mining over internet</t>
  </si>
  <si>
    <t>Is former smoking associated with elevated arterial pressure?</t>
  </si>
  <si>
    <t>Intraclass correlation coefficient and outcome prevalence are associated in clustered binary data</t>
  </si>
  <si>
    <t>Anxiety and feedback negativity</t>
  </si>
  <si>
    <t>Health Technology Assessment (HTA) for medical devices - Do the same rules apply?</t>
  </si>
  <si>
    <t>Arterial hypertension, is it different in females and males?</t>
  </si>
  <si>
    <t>A cost-utility study of the use of pregabalin in treatment-refractory neuropathic pain</t>
  </si>
  <si>
    <t>Mentions a simulation model and cost-effectiveness related to HTA decisions.</t>
  </si>
  <si>
    <t>Cardiovascular risk factors and frontotemporal dementia: A case-control study</t>
  </si>
  <si>
    <t>Structure of human errors in tasks of operators working in the control room of an oil refinery unit</t>
  </si>
  <si>
    <t>Exploring the black box of task-technology fit</t>
  </si>
  <si>
    <t>Ventilation to eliminate oxygen deficiency in a confined space-part III: Heavier-than-air characteristics</t>
  </si>
  <si>
    <t>Conceptual modeling for prospective health technology assessment</t>
  </si>
  <si>
    <t>Discusses prospective health technology assessment and simulation modeling relevant to HTA decision-making</t>
  </si>
  <si>
    <t>Non-invasive single beat modeling of human carotid properties in hypertension</t>
  </si>
  <si>
    <t>From recommendation to action: Psychosocial factors influencing physician intention to use Health Technology Assessment (HTA) recommendations</t>
  </si>
  <si>
    <t>Relevant exploration on the adoption of HTA recommendations by physicians</t>
  </si>
  <si>
    <t>Report on the experience of application of HTA methodology to the medical device by UVEF (Veneto, Italy)</t>
  </si>
  <si>
    <t>Discusses the HTA methodology, though specifics on predictive modeling for decisions is unclear</t>
  </si>
  <si>
    <t>A preliminary study of handprint synthesis</t>
  </si>
  <si>
    <t>Investigation on the antibacterial activities of 2,5-disubstituted-1- hetero-3,4-diazoles by using electronegativity distance vector</t>
  </si>
  <si>
    <t>Sex differences in glucose levels: A consequence of physiology or methodological convenience? the Inter99 study</t>
  </si>
  <si>
    <t>Differential relationship between physical activity and progression to diabetes by glucose tolerance status: The Inter99 Study</t>
  </si>
  <si>
    <t>Information technology and internal auditors' actvities in Nigeria</t>
  </si>
  <si>
    <t>Study and interest of P wave triggered signal averaged in hypertension</t>
  </si>
  <si>
    <t>Clinical trial design in haemophilia</t>
  </si>
  <si>
    <t>Accuracy of LightCycler® SeptiFast for the detection and identification of pathogens in the blood of patients with suspected sepsis: A systematic review protocol</t>
  </si>
  <si>
    <t>Shi gang circular economic development evaluation study based on DEA</t>
  </si>
  <si>
    <t>Incidence of hypertension in elderly patients intaked on internal medicine department</t>
  </si>
  <si>
    <t>Electronic health record in the TTF framework</t>
  </si>
  <si>
    <t>Neural networks for evaluating construction technology</t>
  </si>
  <si>
    <t>Patients classification by risk using cluster analysis and genetic algorithms</t>
  </si>
  <si>
    <t>Burden of disease and economic evaluation of healthcare interventions: Are we investigating what really matters?</t>
  </si>
  <si>
    <t>Hypertension and perceived material insecurity in a disadvantaged Caribbean population</t>
  </si>
  <si>
    <t>Facial recognition for access control</t>
  </si>
  <si>
    <t>Performance evaluation of fingerprint verification systems</t>
  </si>
  <si>
    <t>Adhesion between differently treated fibers and a hybrid resin system</t>
  </si>
  <si>
    <t>Capability-based quantitative technology evaluation for systems-of-systems</t>
  </si>
  <si>
    <t>A Comprehensive Framework Approach using Content, Context, Process Views to Combine Methods from Operations Research for IT Assessments</t>
  </si>
  <si>
    <t>The indices of pressure variability by noninvasive ambulatory monitoring of the arterial pressure. A study in 2 normotensive and hypertensive populations</t>
  </si>
  <si>
    <t>An economic evaluation of positron emission tomography (PET) and positron emission tomography/computed tomography (PET/CT) for the diagnosis of breast cancer recurrence</t>
  </si>
  <si>
    <t>Carotid Wall Viscosity Increase Is Related to Intima-Media Thickening in Hypertensive Patients</t>
  </si>
  <si>
    <t>The effects of education on agricultural productivity under traditional and improved technology in northern Nigeria: An endogenous switching regression analysis</t>
  </si>
  <si>
    <t>A comparison of methods for assessing space suit joint ranges of motion</t>
  </si>
  <si>
    <t>Benchmarking in the SWISSspine Registry: Results of 52 Dynardi lumbar total disc replacements compared with the data pool of 431 other lumbar disc prostheses</t>
  </si>
  <si>
    <t>Optimizing clinical and economic outcomes of surgical therapy for patients with colorectal cancer and synchronous liver metastases</t>
  </si>
  <si>
    <t>An introduction to the methods of cost-effectiveness analysis</t>
  </si>
  <si>
    <t>This study discusses the use of modeling in the context of cost-effectiveness analyses in HTA.</t>
  </si>
  <si>
    <t>11th AIAA Aviation Technology, Integration and Operations (ATIO) Conference, including the AIAA Balloon Systems Conference and 19th AIAA Lighter-Than-Air Technology Conference 2011</t>
  </si>
  <si>
    <t>Advancing Computing, Communication, Control and Management</t>
  </si>
  <si>
    <t>Nonintrusive Inspection, Structures Monitoring, and Smart Systems for Homeland Security</t>
  </si>
  <si>
    <t>Prediction Model of Flight Operation Risk Based on Fuzzy Inference and Back-Propagation Neural Network</t>
  </si>
  <si>
    <t>Modeling Treatment Sequences in Pharmacoeconomic Models</t>
  </si>
  <si>
    <t>Discusses modeling in the context of HTA</t>
  </si>
  <si>
    <t>High-frequency oscillation for acute respiratory distress syndrome</t>
  </si>
  <si>
    <t>Developing a decision support system to link health technology assessment (HTA) reports to the health system policies in Iran</t>
  </si>
  <si>
    <t>Pertains directly to HTA and the development of a decision system.</t>
  </si>
  <si>
    <t>Anxiety alters brain activity of response inhibition: Evidence from event-related potentials and source current density analysis</t>
  </si>
  <si>
    <t>A model to determine OWA weights and its application in energy technology evaluation</t>
  </si>
  <si>
    <t>A cluster randomised controlled trial of a manualised cognitive-behavioural anger management intervention delivered by supervised lay therapists to people with intellectual disabilities</t>
  </si>
  <si>
    <t>Using multicriteria decision analysis during drug development to predict reimbursement decisions</t>
  </si>
  <si>
    <t>It directly deals with predicting HTA decisions using a statistical method.</t>
  </si>
  <si>
    <t>Does the correspondence between EQ-5D health state description and VAS score vary by medical condition?</t>
  </si>
  <si>
    <t>Viscoelastic point-of-care testing to assist with the diagnosis, management and monitoring of haemostasis: A systematic review and cost-effectiveness analysis</t>
  </si>
  <si>
    <t>Epidermal growth factor receptor tyrosine kinase (EGFR-TK) mutation testing in adults with locally advanced or metastatic non-small cell lung cancer: A systematic review and cost-effectiveness analysis</t>
  </si>
  <si>
    <t>Accounting for Heterogeneity in Relative Treatment Effects for Use in Cost-Effectiveness Models and Value-of-Information Analyses</t>
  </si>
  <si>
    <t>While not directly focused on HTA decisions, it does address modeling challenges in the realm of health technology assessment, which might be relevant to the objective.</t>
  </si>
  <si>
    <t>Investigation on some macroscopic parameters of open pit mining</t>
  </si>
  <si>
    <t>Research on the evaluation of science and technology award based on random forest and improved ELECTRE-III</t>
  </si>
  <si>
    <t>Modernizing the systematic review process to inform comparative effectiveness: Tools and methods</t>
  </si>
  <si>
    <t>An extensible framework for provenance in human terrain visual analytics</t>
  </si>
  <si>
    <t>Development of a clinical examination to evaluate gravity perception during static head roll tilt</t>
  </si>
  <si>
    <t>Erratum: Improving model validation in HTA: Comments on the guidelines of the ISPOR-SMDM modeling good research practices task force (Value in Health (2013) 16 (1106-1107))</t>
  </si>
  <si>
    <t>An erratum without complete details.</t>
  </si>
  <si>
    <t>Even though doesn't explicitly mention ML, it discusses dynamic influence and technology evaluation in HTAs.</t>
  </si>
  <si>
    <t>Does technique matter; a pilot study exploring weighting techniques for a multi-criteria decision support framework</t>
  </si>
  <si>
    <t>Procalcitonin Biomarker Algorithm Reduces Antibiotic Prescriptions, Duration of Therapy, and Costs in Chronic Obstructive Pulmonary Disease: A Comparison in the Netherlands, Germany, and the United Kingdom</t>
  </si>
  <si>
    <t>A systematic review of model-based economic evaluations of diagnostic and therapeutic strategies for lower extremity artery disease</t>
  </si>
  <si>
    <t>The clinical effectiveness and cost-effectiveness of STeroids Or Pentoxifylline for Alcoholic Hepatitis (STOPAH): A 2 × 2 factorial randomised controlled trial</t>
  </si>
  <si>
    <t>Evaluating the administration costs of biologic drugs: development of a cost algorithm</t>
  </si>
  <si>
    <t>Assessing Advanced Technology in CENATE</t>
  </si>
  <si>
    <t>A systematic review of evidence on malignant spinal metastases: Natural history and technologies for identifying patients at high risk of vertebral fracture and spinal cord compression</t>
  </si>
  <si>
    <t>Aspirin for prophylactic use in the primary prevention of cardiovascular disease and cancer: A systematic review and overview of reviews</t>
  </si>
  <si>
    <t>Model-driven paediatric cardiomyopathy pathways - A clinical impact assessment</t>
  </si>
  <si>
    <t>Standard Radiographs Are Not Sufficient for Assessing Knee Mechanical Axis in Patients With Advanced Osteoarthritis</t>
  </si>
  <si>
    <t>The estimation of utility weights in cost-utility analysis for mental disorders: A systematic review</t>
  </si>
  <si>
    <t>Bivalirudin for the treatment of st-segment elevation myocardial infarction: A NICE single technology appraisal</t>
  </si>
  <si>
    <t>An Indirect Comparison of Everolimus Versus Axitinib in US Patients with Advanced Renal Cell Carcinoma in Whom Prior Sunitinib Therapy Failed</t>
  </si>
  <si>
    <t>Clinical effectiveness and cost-effectiveness of depth of anaesthesia monitoring (E-Entropy, Bispectral Index and Narcotrend): A systematic review and economic evaluation</t>
  </si>
  <si>
    <t>Genesis of some tertiary Indian coals from the chemical composition of ash-a statistical approach: Part 1</t>
  </si>
  <si>
    <t>CO-44: The paradoxical significance of headache in hypertension</t>
  </si>
  <si>
    <t>Management of arterial hypertension before 20 weeks gestation in pregnant women</t>
  </si>
  <si>
    <t>Identifying and Revealing the Importance of Decision-Making Criteria for Health Technology Assessment: A Retrospective Analysis of Reimbursement Recommendations in Ireland</t>
  </si>
  <si>
    <t>Discusses criteria influencing HTA decisions, which aligns with the chief scientist's instructions.</t>
  </si>
  <si>
    <t>Potentially Include</t>
  </si>
  <si>
    <t>Introduces a relevant methodology, but the full text might be needed to confirm its relevance to the review's objective.</t>
  </si>
  <si>
    <t>Multi-criteria decision analysis (MCDA): Testing a proposed MCDA framework for orphan drugs</t>
  </si>
  <si>
    <t>Brazilian valuation of EQ-5D-3L health states</t>
  </si>
  <si>
    <t>Health state utility values for diabetic retinopathy: Protocol for a systematic review and meta-analysis</t>
  </si>
  <si>
    <t>A discrete choice experiment to elicit patient willingness to pay for attributes of treatment-induced symptom relief in comorbid insomnia</t>
  </si>
  <si>
    <t>Effects of antenatal diet and physical activity on maternal and fetal outcomes: Individual patient data meta-analysis and health economic evaluation</t>
  </si>
  <si>
    <t>Amnioinfusion in preterm premature rupture of membranes (AMIPROM): A randomised controlled trial of amnioinfusion versus expectant management in very early preterm premature rupture of membranes - A pilot study</t>
  </si>
  <si>
    <t>Predictor's of mortality in patients with aneurysmal subarachnoid haemorrhage and reebleding</t>
  </si>
  <si>
    <t>Decision-oriented health technology assessment: One step forward in supporting the decision-making process in hospitals</t>
  </si>
  <si>
    <t>The study is directly relevant to HTA and aids decision-making regarding health technologies, fitting the broader scope of predicting or aiding in HTA decisions.</t>
  </si>
  <si>
    <t>SeHCAT [tauroselcholic (selenium-75) acid] for the investigation of bile acid malabsorption and measurement of bile acid pool loss: A systematic review and cost-effectiveness analysis</t>
  </si>
  <si>
    <t>The cost utility and budget impact of adjuvant racecadotril for acute diarrhea in children in Thailand</t>
  </si>
  <si>
    <t>Type 2 Diabetes Mellitus and Prediabetes prevalence in adults who attend the Comprehensive Nutrition service from a Health Service Franchise in the city of Maracay, Venezuela</t>
  </si>
  <si>
    <t>Screw-vs. Cement-retained implantsupported prosthesis in partially edentulous patients: An oral health technology assessment report</t>
  </si>
  <si>
    <t>Handling Regional Variation in Health State Preferences within a Country: A Methodological Framework</t>
  </si>
  <si>
    <t>Cost-Effectiveness of Autologous Stem Cell Treatment as Compared to Conventional Chemotherapy for Treatment of Multiple Myeloma in India</t>
  </si>
  <si>
    <t>Cost-effectiveness of human papillomavirus vaccination for adolescent girls in Punjab state: Implications for India's universal immunization program</t>
  </si>
  <si>
    <t>Engaging the Canadian public on reimbursement decision-making for drugs for rare diseases: A national online survey</t>
  </si>
  <si>
    <t>Methodological approaches in conducting overviews: Current state in HTA agencies</t>
  </si>
  <si>
    <t>Optimal strategies for monitoring lipid levels in patients at risk or with cardiovascular disease: A systematic review with statistical and cost-effectiveness modelling</t>
  </si>
  <si>
    <t>Predictors for reimbursement of oncology drugs in Belgium between 2002 and 2013</t>
  </si>
  <si>
    <t>Discusses predictors for reimbursement of oncology drugs, indicating a predictive approach to HTA</t>
  </si>
  <si>
    <t>Identification of promising patents for technology transfers using TRIZ evolution trends</t>
  </si>
  <si>
    <t>The effectiveness of community engagement in public health interventions for disadvantaged groups: A meta-analysis</t>
  </si>
  <si>
    <t>An assessment of the characteristics and quality of diagnostic accuracy studies for positron emission tomography conducted in Japan: a systematic review</t>
  </si>
  <si>
    <t>What influences recommendations issued by the agency for health technology assessment in Poland? A glimpse into decision makers' preferences</t>
  </si>
  <si>
    <t>Provides insights into decision-making criteria for HTA in Poland, which could be beneficial in understanding HTA's decision drivers.</t>
  </si>
  <si>
    <t>The Influence of Cost-Effectiveness Evaluations on Reimbursement in Australia: A Retrospective Study of Decisions made by the Pharmaceutical Benefits Advisory Committee</t>
  </si>
  <si>
    <t>Directly investigates the influence of economic evaluations on HTA decisions, making it relevant to our SLR.</t>
  </si>
  <si>
    <t>Phase IV Studies and Lifecycle Management</t>
  </si>
  <si>
    <t>Overview on patient centricity in cancer care</t>
  </si>
  <si>
    <t>Analytical and experimental study on damping ratio of GRP-reinforced glulam beams</t>
  </si>
  <si>
    <t>The efficacy of duloxetine, non-steroidal anti-inflammatory drugs, and opioids in osteoarthritis: A systematic literature review and meta-analysis</t>
  </si>
  <si>
    <t>Morphological characterisation of cultivated Pelargonium sidoides in the northern KZN</t>
  </si>
  <si>
    <t>Survival of directly placed ormocer-based restorative materials: A systematic review and meta-analysis of clinical trials</t>
  </si>
  <si>
    <t>Influence of coal quality on combustion behaviour and mineral phases transformations</t>
  </si>
  <si>
    <t>A methodology for technolgy risk assessment in hospitals</t>
  </si>
  <si>
    <t>Reimbursement of targeted cancer therapies within 3 different European health care systems</t>
  </si>
  <si>
    <t>The future of comparative effectiveness and relative efficacy of drugs: An international perspective</t>
  </si>
  <si>
    <t>Impact of the “Linked Evidence Approach” Method on Policies to Publicly Fund Diagnostic, Staging, and Screening Medical Tests</t>
  </si>
  <si>
    <t>Cost-effectiveness of lung transplantation and its evolution: The Portuguese case</t>
  </si>
  <si>
    <t>Heart surgery programs innovation using surgical risk stratifcation at the são paulo state public healthcare system: SP-Score-SUS study</t>
  </si>
  <si>
    <t>Examining the Feasibility and Utility of Estimating Partial Expected Value of Perfect Information (via a Nonparametric Approach) as Part of the Reimbursement Decision-Making Process in Ireland: Application to Drugs for Cancer</t>
  </si>
  <si>
    <t>It deals with a method to estimate expected value in the context of reimbursement decisions, which could be a driver or predictor for HTA decisions.</t>
  </si>
  <si>
    <t>Impact of patient outcomes and cost aspects on reimbursement recommendations in Poland in 2012–2014</t>
  </si>
  <si>
    <t>CO-40: Prevalence of hypertension and uncontrolled hypertension in the swiss transplant cohort study 6 and 12 months after solid organ transplantation</t>
  </si>
  <si>
    <t>Interesting that ChatGPT still comes up with a result when the abstract is in French - maybe it can be used for multi-language SLRs instead of just English-language only</t>
  </si>
  <si>
    <t>Multi-armed bandits for adjudicating documents in pooling-based evaluation of information retrieval systems</t>
  </si>
  <si>
    <t>Use of generic and condition-specific measures of health-related quality of life in NICE decision-making: A systematic review, statistical modelling and survey</t>
  </si>
  <si>
    <t>A Systematic Literature Review Regarding the Use of Multicriteria Methods towards Development of Decision Support Systems in Health Management</t>
  </si>
  <si>
    <t>Discusses statistical modeling in the context of Health Technology Assessments, even if it doesn't directly focus on predictions.</t>
  </si>
  <si>
    <t>Accuracy of Lung Ultrasonography in the Diagnosis of Pneumonia in Adults: Systematic Review and Meta-Analysis</t>
  </si>
  <si>
    <t>Discussion on intelligent technology evaluation of electrical power grid based on principal component analysis and production function</t>
  </si>
  <si>
    <t>A comparison of the cost-effectiveness of treatment of prolonged acute convulsive epileptic seizures in children across Europe</t>
  </si>
  <si>
    <t>Nikos</t>
  </si>
  <si>
    <t>585-586</t>
  </si>
  <si>
    <t>Evaluation of electricity storage technologies for renewable energy production: A proposed model</t>
  </si>
  <si>
    <t>A comparative study for cost-utility analysis methods: An application to a case study on multicomponent vaccine against Meningococcal B Disease</t>
  </si>
  <si>
    <t>Uniform standards do not apply to readmission following coronary artery bypass surgery: A multi-institutional study</t>
  </si>
  <si>
    <t>Determinants of orphan drugs prices in France: A regression analysis</t>
  </si>
  <si>
    <t>Maybe</t>
  </si>
  <si>
    <t>Beyond herding cats: Aligning quantitative technology evaluation in large-scale research projects</t>
  </si>
  <si>
    <t>587-588</t>
  </si>
  <si>
    <t>A way forward for the evaluation of health technologies for infectious diseases</t>
  </si>
  <si>
    <t>A novel forecasting methodology for sustainable management of defense technology</t>
  </si>
  <si>
    <t>Use of Bayesian Markov chain Monte Carlo methods to estimate EQ-5D utility scores from EORTC QLQ data in myeloma for use in cost-effectiveness analysis</t>
  </si>
  <si>
    <t>Cancer or no cancer: The influence of trait anxiety and diagnosis on quality of life with breast cancer and benign disease: A prospective, longitudinal study</t>
  </si>
  <si>
    <t>Quality of conduct and reporting in rapid reviews: An exploration of compliance with PRISMA and AMSTAR guidelines</t>
  </si>
  <si>
    <t>589-590</t>
  </si>
  <si>
    <t>Good practice guidelines for the use of statistical regression models in economic evaluations</t>
  </si>
  <si>
    <t>Systematic analysis of applied data mining based optimization algorithms in clinical attribute extraction and classification for diagnosis of cardiac patients</t>
  </si>
  <si>
    <t>Is it all about price? Why requests for government subsidy of anticancer drugs were rejected in Australia</t>
  </si>
  <si>
    <t>G protein β3 subunit gene C825T and angiotensin converting enzyme gene insertion/deletion polymorphisms in hypertensive Tunisian population</t>
  </si>
  <si>
    <t>Vitamin D supplementation to prevent asthma exacerbations: a systematic review and meta-analysis of individual participant data</t>
  </si>
  <si>
    <t>591-592</t>
  </si>
  <si>
    <t>Differences in Incremental Cost-Effectiveness Ratios for Common Versus Rare Conditions: A Case from Oncology</t>
  </si>
  <si>
    <t>Decision making in health and medicine: Integrating evidence and values, second edition</t>
  </si>
  <si>
    <t>593-594-595</t>
  </si>
  <si>
    <t>Real-life results of balloon kyphoplasty for vertebral compression fractures from the SWISSspine registry</t>
  </si>
  <si>
    <t>A Comparison of Four Software Programs for Implementing Decision Analytic Cost-Effectiveness Models</t>
  </si>
  <si>
    <t>Challenges Associated with Estimating Utility in Wet Age-Related Macular Degeneration: A Novel Regression Analysis to Capture the Bilateral Nature of the Disease</t>
  </si>
  <si>
    <t>Making health technology assessment more dynamic – Temporal trend analysis to capture performance trajectories</t>
  </si>
  <si>
    <t>XSEDE technology investigation service (TIS)</t>
  </si>
  <si>
    <t>595-596-597</t>
  </si>
  <si>
    <t>Vitamin D supplementation in pregnancy: A systematic review</t>
  </si>
  <si>
    <t>Development and validation of a risk model for identification of non-neutropenic, critically-ill, adult patients at high risk of invasive Candida infection</t>
  </si>
  <si>
    <t>New anticoagulants as thromboprophylaxis after total hip or knee replacement</t>
  </si>
  <si>
    <t>598-599-600</t>
  </si>
  <si>
    <t>Identifying the effect of technology intelligence on the technological planning of the organization case study: Technical vice president for the raja rail transportation company</t>
  </si>
  <si>
    <t>Health economic evaluation at the Norwegian Knowledge Centre for the Health Services (NOKC)</t>
  </si>
  <si>
    <t>Acknowledging patient heterogeneity in economic evaluation: A systematic literature review</t>
  </si>
  <si>
    <t>Analyzing Health-Related Quality of Life Data to Estimate Parameters for Cost-Effectiveness Models: An Example Using Longitudinal EQ-5D Data from the SHIFT Randomized Controlled Trial</t>
  </si>
  <si>
    <t>Development of a risk calculator for drug compliance in treated hypertensives: The FLAHS Compliance Calculator</t>
  </si>
  <si>
    <t>Cost-effectiveness of HBV and HCV screening strategies - A systematic review of existing modelling techniques</t>
  </si>
  <si>
    <t>601-602</t>
  </si>
  <si>
    <t>P3GA: An algorithm for technology characterization</t>
  </si>
  <si>
    <t>Interventions designed to prevent anterior cruciate ligament injuries in adolescents and adults: A systematic review and meta-analysis</t>
  </si>
  <si>
    <t>Link between process and appraisal in coverage decisions: An analysis with structural equation modeling</t>
  </si>
  <si>
    <t>Included</t>
  </si>
  <si>
    <t>Treatment for life for severe haemophilia A- A cost-utility model for prophylaxis vs. on-demand treatment</t>
  </si>
  <si>
    <t>The identification and treatment of women with hyperglycaemia in pregnancy: An analysis of individual participant data, systematic reviews, meta-analyses and an economic evaluation</t>
  </si>
  <si>
    <t>603-604</t>
  </si>
  <si>
    <t>The cost-effectiveness of transcatheter aortic valve implantation versus surgical aortic valve replacement in patients with severe aortic stenosis at high operative risk</t>
  </si>
  <si>
    <t>Prediction of risk of recurrence of venous thromboembolism following treatment for a first unprovoked venous thromboembolism: Systematic review, prognostic model and clinical decision rule, and economic evaluation</t>
  </si>
  <si>
    <t>Potentially incldued, it is uncertaient
Reasoning: This abstract demonstrates a focus on predicting outcomes using a systematic approach and statistical models. However, it does not directly focus on HTA decisions or employ machine learning, which makes its inclusion debatable and dependent on the wider scope and depth of the SLR.</t>
  </si>
  <si>
    <t>The inclusion and excluision criteria and example should have been expanded; difficult to know beforehand though</t>
  </si>
  <si>
    <t>Role of preoperative intravenous iron therapy to correct anemia before major surgery: Study protocol for systematic review and meta-analysis</t>
  </si>
  <si>
    <t>605-606</t>
  </si>
  <si>
    <t>Reporting and Analysis of Trial-Based Cost-Effectiveness Evaluations in Obstetrics and Gynaecology</t>
  </si>
  <si>
    <t>Is there an evidence-based argument for embracing an antimicrobial (triclosan)-coated suture technology to reduce the risk for surgical-site infections?: A meta-analysis</t>
  </si>
  <si>
    <t>Acceptance and use of technology evaluation on insurance data processing system (Care Tech): A case study on insurance company in Indonesia</t>
  </si>
  <si>
    <t>The GRACE checklist: A validated assessment tool for high quality observational studies of comparative effectiveness</t>
  </si>
  <si>
    <t>607-608</t>
  </si>
  <si>
    <t>Pre-conception Folic Acid and Multivitamin Supplementation for the Primary and Secondary Prevention of Neural Tube Defects and Other Folic Acid-Sensitive Congenital Anomalies</t>
  </si>
  <si>
    <t>Accurate 3D fingerprint virtual environment for biometric technology evaluations and experiment design</t>
  </si>
  <si>
    <t>Assessment and Non-clinical Impact of Medical Devices</t>
  </si>
  <si>
    <t>Early health economic modelling of single-stage cartilage repair. Guiding implementation of technologies in regenerative medicine</t>
  </si>
  <si>
    <t>609-610</t>
  </si>
  <si>
    <t>Utilizing patient registries as health technology assessment (HTA) tool</t>
  </si>
  <si>
    <t>Does NICE respect its guidelines concerning with the reimbursement of drugs?</t>
  </si>
  <si>
    <t>Use of implicit and explicit bayesian methods in health technology assessment</t>
  </si>
  <si>
    <t>Cost-effectiveness of diagnostic strategies for the management of abnormal uterine bleeding (heavy menstrual bleeding and post-menopausal bleeding): A decision analysis</t>
  </si>
  <si>
    <t>How to take into account citizens’ preferences when making decisions on reimbursing for a new treatment</t>
  </si>
  <si>
    <t>611-612-613</t>
  </si>
  <si>
    <t>Design and test of the intelligent rubber tapping technology evaluation equipment based on cloud model</t>
  </si>
  <si>
    <t>The D-Day, V-Day, and bleak days of a disruptive technology: A new model for ex-ante evaluation of the timing of technology disruption</t>
  </si>
  <si>
    <t>Methods applied in cost-effectiveness models for treatment strategies in type 2 diabetes mellitus and their use in Health Technology Assessments: A systematic review of the literature from 2008 to 2013</t>
  </si>
  <si>
    <t>P-120: Hypertensive and diabetic in the French Caribbean</t>
  </si>
  <si>
    <t>Patients' perspective in the decision and reimbursement process for direct-acting oral anticoagulants for atrial fibrillation and venous thromboembolic disease</t>
  </si>
  <si>
    <t>613-614-615</t>
  </si>
  <si>
    <t>Web searching for systematic reviews: A case study of reporting standards in the UK Health Technology Assessment programme</t>
  </si>
  <si>
    <t>Evaluating the relationship between visual acuity and utilities in patients with diabetic macular edema enrolled in intravitreal aflibercept studies</t>
  </si>
  <si>
    <t>It requires more examples why stand alone treatments should be included; it seems that it does not follow, like forgetting the commands sometiems</t>
  </si>
  <si>
    <t>Early decision-analytic modeling - A case study on vascular closure devices</t>
  </si>
  <si>
    <t>CO-27: Study of cardiovascular morbidity in nurses exposed to cytostatic drugs: analysis approach multi varied</t>
  </si>
  <si>
    <t>Effectiveness and economic evaluation of self-help educational materials for the prevention of smoking relapse: Randomised controlled trial</t>
  </si>
  <si>
    <t>615-616-617</t>
  </si>
  <si>
    <t>The diagnostic utility and costeffectiveness of selective nerve root blocks in patients considered for lumbar decompression surgery: A systematic review and economic model</t>
  </si>
  <si>
    <t>P-111: Impact of age on the management and prognosis of patients with a SCA (ST+) persistent</t>
  </si>
  <si>
    <t>P-125: Prevalence of lomer limb arteriopathy obliterans in the town hypertensif of Sidi Bel-Abbès</t>
  </si>
  <si>
    <t>617-620</t>
  </si>
  <si>
    <t>Tailings management simulation and technology evaluation</t>
  </si>
  <si>
    <t>Low carbohydrate diet and obesity treatment in primary health care: Dietary advice after the new Swedish report</t>
  </si>
  <si>
    <t>Testing mapping algorithms of the cancer-specific EORTC QLQ-C30 onto EQ-5D in malignant mesothelioma</t>
  </si>
  <si>
    <t>Emergency medical services and beyond: Addressing new challenges through a wide literature review</t>
  </si>
  <si>
    <t>Which method is best for the induction of labour? A systematic review, network meta-analysis and cost-effectiveness analysis</t>
  </si>
  <si>
    <t>Cast versus functional brace in the rehabilitation of patients treated non-operatively for a rupture of the Achilles tendon: Protocol for the UK study of tendo achilles rehabilitation (UK STAR) multi-centre randomised trial</t>
  </si>
  <si>
    <t>620-623</t>
  </si>
  <si>
    <t>A forgotten aspect of the NICE reference case: An observational study of the health related quality of life impact on caregivers of people with multiple sclerosis</t>
  </si>
  <si>
    <t>Ontario health technology assessment series: Long-term continuous ambulatory ECG monitors and external cardiac loop recorders for cardiac arrhythmia: A health technology assessm</t>
  </si>
  <si>
    <t>4th Conference on Vibration Measurement, Together with 23rd TC3 Conference on the Measurement of Force, Mass and Torque and 13th TC5 Conference on the Measurement of Hardness</t>
  </si>
  <si>
    <t>Studies in Health Technology and Informatics</t>
  </si>
  <si>
    <t>3rd International Work-Conference on Bioinformatics and Biomedical Engineering, IWBBIO 2015</t>
  </si>
  <si>
    <t>13th International Conference on Space Operations, SpaceOps 2014</t>
  </si>
  <si>
    <t>623-625</t>
  </si>
  <si>
    <t>2014 International conference on Mechatronics and Intelligent Materials, MIM 2014</t>
  </si>
  <si>
    <t>625-627</t>
  </si>
  <si>
    <t>KMIS 2014 - Proceedings of the International Conference on Knowledge Management and Information Sharing</t>
  </si>
  <si>
    <t>2013 IEEE International Conference on Computational Intelligence and Virtual Environments for Measurement Systems and Applications, CIVEMSA 2013 - Proceedings</t>
  </si>
  <si>
    <t>Ensuring that biomedical AI benefits diverse populations</t>
  </si>
  <si>
    <t>Second game, 37th move and fourth game 78th move</t>
  </si>
  <si>
    <t>628-629</t>
  </si>
  <si>
    <t>Cost-effectiveness of niraparib and olaparib as maintenance therapy for patients with platinum-sensitive recurrent ovarian cancer</t>
  </si>
  <si>
    <t>Establishment and application of diabetic retinopathy intelligent assisted diagnostic technology evaluation system based on fundus photography</t>
  </si>
  <si>
    <t>Slow is also fast: Feedback delay affects anxiety and outcome evaluation</t>
  </si>
  <si>
    <t>An overview of complex data stream ensemble classification</t>
  </si>
  <si>
    <t>Classification of test-anxious individuals using event-related potentials (ERPs): The effectiveness of machine learning algorithms</t>
  </si>
  <si>
    <t>629-631</t>
  </si>
  <si>
    <t>Research progress on measurement of sensory indexes related to pharmacodynamics of traditional Chinese medicine</t>
  </si>
  <si>
    <t>Exlcude</t>
  </si>
  <si>
    <t>Automation of Study Design Classification and Clinical Evidence Ranking for Health Technology Assessment of Medical Devices</t>
  </si>
  <si>
    <t>SuperedgeRank algorithm and its application for core technology identification</t>
  </si>
  <si>
    <t>631-633</t>
  </si>
  <si>
    <t>User profiling for csdn: Keyphrase extraction, user tagging and user growth value prediction: First-place entry for user profiling technology evaluation campaign in smp cup 2017</t>
  </si>
  <si>
    <t>Quality assessment of systematic reviews on total hip or knee arthroplasty using mod-AMSTAR</t>
  </si>
  <si>
    <t>A Benchmark for Homework Tidiness Assessment</t>
  </si>
  <si>
    <t>Employing accountability for reasonableness in Taiwan's National Health Insurance: Exploration of public opinions</t>
  </si>
  <si>
    <t>Work-in-progress-design method of a real-time monitoring system for ICT evaluation process in education based on CesiumJS 3D visualization</t>
  </si>
  <si>
    <t>MRI-guided pulmonary vein isolation for atrial fibrillation: What is good enough? An early health technology assessment</t>
  </si>
  <si>
    <t>Potentially included</t>
  </si>
  <si>
    <t>it is too sensitive including single HTA as potentially useful, which makes sense; perhaps a better explanation with examples of what should be exlcuded. Good that it is sensitive but concerning the workload. This was a paper concerning MRI</t>
  </si>
  <si>
    <t>Valuing Health State: An EQ-5D-5L Value Set for Ethiopians</t>
  </si>
  <si>
    <t>633-635</t>
  </si>
  <si>
    <t>An Integrated Social and Behavioral System Approach to Evaluation of Healthcare Information Technology for Polychronic Conditions</t>
  </si>
  <si>
    <t>Tisagenlecleucel for the Treatment of Relapsed or Refractory B-cell Acute Lymphoblastic Leukaemia in People Aged up to 25 Years: An Evidence Review Group Perspective of a NICE Single Technology Appraisal</t>
  </si>
  <si>
    <t>Application of managed entry agreements for innovative therapies in different settings and combinations: A feasibility analysis</t>
  </si>
  <si>
    <t>Determinants of price negotiations for new drugs. The experience of the Italian Medicines Agency</t>
  </si>
  <si>
    <t>635-637</t>
  </si>
  <si>
    <t>Improve Your Task Analysis! Efficiency, Quality and Effectiveness Increase in Task Analysis Using a Software Tool</t>
  </si>
  <si>
    <t>Burning Issues in Health Technology Assessment and Policy Making: What's Keeping Senior Health Technology Assessment Users and Producers up at Night?</t>
  </si>
  <si>
    <t>Holding-time-aware multipath routing and spectrum allocation algorithm in sd-eon with traffic grooming</t>
  </si>
  <si>
    <t>Overview of the NIST 2016 LoReHLT evaluation</t>
  </si>
  <si>
    <t>3125 steps to perfect health: a nonparametric approach to developing the EQ-5D-5L value set</t>
  </si>
  <si>
    <t>An analysis of a herd-based lactation curve reveals the seasonal effect from dairy cows fed under high ambient temperatures</t>
  </si>
  <si>
    <t>637-639</t>
  </si>
  <si>
    <t>An early health technology assessment of 3D anatomic models in pediatric congenital heart surgery: potential cost-effectiveness and decision uncertainty</t>
  </si>
  <si>
    <t>The intracerebral hemorrhage blood transcriptome in humans differs from the ischemic stroke and vascular risk factor control blood transcriptomes</t>
  </si>
  <si>
    <t>Tranexamic acid to improve functional status in adults with spontaneous intracerebral haemorrhage: The TICH-2 RCT</t>
  </si>
  <si>
    <t>639-640</t>
  </si>
  <si>
    <t>EQ-5D-5L Valuation for the Malaysian Population</t>
  </si>
  <si>
    <t>Can ai tell emerging technologies: Evaluating the importance of quantitative features of technology</t>
  </si>
  <si>
    <t>The image of age and occupation toward exclusive breastfeeding success in the working area of turi primary health center, Sleman District, Yogyakarta</t>
  </si>
  <si>
    <t>641-643</t>
  </si>
  <si>
    <t>Defining ethical standards for the application of digital tools to population health research</t>
  </si>
  <si>
    <t>Relationship between costs and clinical benefits of new cancer medicines in Australia, France, the UK, and the US</t>
  </si>
  <si>
    <t>The determinants of out-of-pocket expenditure in ibd italian patients. Results from the amici survey</t>
  </si>
  <si>
    <t>Precision agriculture technology evaluation using combined AHP and GRA for data acquisition in apiculture</t>
  </si>
  <si>
    <t>Digital therapeutic mangroves</t>
  </si>
  <si>
    <t>643-645</t>
  </si>
  <si>
    <t>The growth of DM and DE perturbations in DBI non-canonical scalar field scenario</t>
  </si>
  <si>
    <t>Health economic decision tree models of diagnostics for dummies: A pictorial primer</t>
  </si>
  <si>
    <t>Productivity Loss in Patients With Chronic Diseases: A Pooled Economic Analysis of Hungarian Cost-of-Illness Studies</t>
  </si>
  <si>
    <t>Assessment of technical errors and validation processes in economic models submitted by the company for NICE technology appraisals</t>
  </si>
  <si>
    <t>Current challenges for assessing the long-term clinical benefit of cancer immunotherapy: A multi-stakeholder perspective</t>
  </si>
  <si>
    <t>645-647</t>
  </si>
  <si>
    <t>Aligning text mining and machine learning algorithms with best practices for study selection in systematic literature reviews</t>
  </si>
  <si>
    <t>Application of DMAIC Cycle and Modeling as Tools for Health Technology Assessment in a University Hospital</t>
  </si>
  <si>
    <t>A six sigma DMAIC methodology as a support tool for health technology assessment of two antibiotics</t>
  </si>
  <si>
    <t>Population Adjustment Methods for Indirect Comparisons: A Review of National Institute for Health and Care Excellence Technology Appraisals</t>
  </si>
  <si>
    <t>647-649</t>
  </si>
  <si>
    <t>Assessing the performance of population adjustment methods for anchored indirect comparisons: A simulation study</t>
  </si>
  <si>
    <t>Predictive Technology Assessment – by means of a structure-based method of machine learning</t>
  </si>
  <si>
    <t>Predictive technology assessment by means of a structure-based method of machine learning</t>
  </si>
  <si>
    <t>Support in the medical equipment incorporation decision: Hyperbaric oxygen therapy adjunct for diabetic foot ulcers therapy</t>
  </si>
  <si>
    <t>What Matters Most to Lung Cancer Patients? A Qualitative Study in Italy and Belgium to Investigate Patient Preferences</t>
  </si>
  <si>
    <t>The EQ-5D-5L Valuation study in Thailand</t>
  </si>
  <si>
    <t>649-650</t>
  </si>
  <si>
    <t>Evaluation and its resources in natural language processing</t>
  </si>
  <si>
    <t>Health-related quality of life in hypertension: a gender-differentiated analysis in population of Cantabria</t>
  </si>
  <si>
    <t>Economic evaluation of robot-assisted radical prostatectomy compared to open radical prostatectomy for prostate cancer treatment in Ontario, Canada</t>
  </si>
  <si>
    <t>Health technology assessment at age 25—Squaring the circle of strong methodology and context-dependency?</t>
  </si>
  <si>
    <t>Unable to decide as the abstract details are not provided</t>
  </si>
  <si>
    <t>Prevalence of hypertension at workplace and their risk factors in the Democratic Republic of Congo: Case of Kisangani's textile industry</t>
  </si>
  <si>
    <t>Is the Choice of Cost-Effectiveness Threshold in Cost-Utility Analysis Endogenous to the Resulting Value of Technology? A Systematic Review</t>
  </si>
  <si>
    <t>Projections of hip arthroplasty in OECD countries up to 2050</t>
  </si>
  <si>
    <t>651-653</t>
  </si>
  <si>
    <t>The Design of SDN Based Detection for Distributed Denial of Service (DDoS) Attack</t>
  </si>
  <si>
    <t>Health and wellbeing in Norway: Population norms and the social gradient</t>
  </si>
  <si>
    <t>653-655</t>
  </si>
  <si>
    <t>Transfer of technology skills, human resource development skills and extension agents’ work performance: The perceptions of cocoa growers in Malaysia</t>
  </si>
  <si>
    <t>The Lean and Agile Multi-dimensional Process (LAMP)–a new framework for rapid and iterative evidence generation to support health-care technology design and development</t>
  </si>
  <si>
    <t>Driving resource stewardship to secure hydrocarbon resource development for sustainability and growth in Sarawak region</t>
  </si>
  <si>
    <t>Venetoclax for Treating Chronic Lymphocytic Leukaemia: An Evidence Review Group Perspective of a NICE Single Technology Appraisal</t>
  </si>
  <si>
    <t>656-657</t>
  </si>
  <si>
    <t>Effectiveness of a prevention program in the incidence of cardiovascular outcomes in a low-income population from Colombia: a real-world propensity score-matched cohort study</t>
  </si>
  <si>
    <t>IRIS: Smart Phone Aided Intelligent Reimbursement System Using Deep Learning</t>
  </si>
  <si>
    <t>Clinical and biochemical factors associated with acute myocardial infarction: Risk factors for acute myocardial infarction</t>
  </si>
  <si>
    <t>The Use of Decision–Analytic Models in Atopic Eczema: A Systematic Review and Critical Appraisal</t>
  </si>
  <si>
    <t>657-660</t>
  </si>
  <si>
    <t>Examining Willingness-to-Pay and Zero Valuations for a Health Improvement with Logistic Regression</t>
  </si>
  <si>
    <t>Dysregulated brain salience within a triple network model in high trait anxiety individuals: A pilot EEG functional connectivity study</t>
  </si>
  <si>
    <t>Actigraphy-based sleep analysis in sedentary and overweight/obese adults with primary hypertension: data from the EXERDIET-HTA study</t>
  </si>
  <si>
    <t>A data mining study for condition monitoring on wind turbine blades using hoeffding tree algorithm through statistical and histogram features</t>
  </si>
  <si>
    <t>Antibiotic or silver versus standard ventriculoperitoneal shunts (BASICS): a multicentre, single-blinded, randomised trial and economic evaluation</t>
  </si>
  <si>
    <t>Reimbursement of orphan drugs in Europe in relation to the type of authorization by the European medicines agency and the decision making based on health technology assessment</t>
  </si>
  <si>
    <t>660-661</t>
  </si>
  <si>
    <t>Reimbursement legislations and decision making for orphan drugs in central and eastern european countries</t>
  </si>
  <si>
    <t>SYSTEMATIC REVIEWS OF ECONOMIC EVALUATIONS IN HEALTH TECHNOLOGY ASSESSMENT: A REVIEW OF CHARACTERISTICS AND APPLIED METHODS</t>
  </si>
  <si>
    <t>Mapping Utility Scores From the HeartQoL Questionnaire Into the EQ-5D for Ischemic Heart Disease</t>
  </si>
  <si>
    <t>Identifying user profile by incorporating self-attention mechanism based on csdn data set</t>
  </si>
  <si>
    <t>662-664</t>
  </si>
  <si>
    <t>The Future of Precision Medicine: Potential Impacts for Health Technology Assessment</t>
  </si>
  <si>
    <t>A review of broad technology assessment: Citation-based analysis</t>
  </si>
  <si>
    <t>Imaging tests for the detection of osteomyelitis: a systematic review</t>
  </si>
  <si>
    <t>Determinants of knowledge translation from health technology assessment to policymaking in China: From the perspective of researchers</t>
  </si>
  <si>
    <t>664-667</t>
  </si>
  <si>
    <t>Integrated diagnostics: The future of laboratory medicine?</t>
  </si>
  <si>
    <t>On the detection-to-track association for online multi-object tracking</t>
  </si>
  <si>
    <t>Research on evaluation method of TCM intervention technology for obesity based on literature</t>
  </si>
  <si>
    <t>Human Error Identification and Analysis for Shield Machine Operation Using an Adapted TRACEr Method</t>
  </si>
  <si>
    <t>A multi-class classification model for technology evaluation</t>
  </si>
  <si>
    <t>Ontology-based GFML agent for patent technology requirement evaluation and recommendation</t>
  </si>
  <si>
    <t>667-668</t>
  </si>
  <si>
    <t>Mdkb-bot: A practical framework for multi-domain task-oriented dialogue system</t>
  </si>
  <si>
    <t>Predicting STI Diagnoses Amongst MSM and Young People Attending Sexual Health Clinics in England: Triage Algorithm Development and Validation Using Routine Clinical Data</t>
  </si>
  <si>
    <t>Evaluation of deep learning-based automatic floor plan analysis technology: An ahp-based assessment</t>
  </si>
  <si>
    <t>Trends and determinants in reimbursement decision-making in Poland in the years 2013–2015</t>
  </si>
  <si>
    <t>Access to innovative medicines for metastatic melanoma worldwide: Melanoma World Society and European Association of Dermato-oncology survey in 34 countries</t>
  </si>
  <si>
    <t>669-671</t>
  </si>
  <si>
    <t>Health-related quality of life among cervical cancer patients in India</t>
  </si>
  <si>
    <t>Development of R&amp;D technology rating model in the defense area</t>
  </si>
  <si>
    <t>Longitudinal construct validity of the minimum data set health status index</t>
  </si>
  <si>
    <t>Study on brain network of emotion attention bias in high trait anxious individuals</t>
  </si>
  <si>
    <t>Technology assessment of digital health applications for reimbursement decisions</t>
  </si>
  <si>
    <t>Potential Criteria for Frameworks to Support the Evaluation of Innovative Medicines in Upper Middle-Income Countries—A Systematic Literature Review on Value Frameworks and Multi-Criteria Decision Analyses</t>
  </si>
  <si>
    <t>671-673</t>
  </si>
  <si>
    <t>An analysis of cost-effectiveness of stents used in the treatment of coronary artery disease</t>
  </si>
  <si>
    <t>Mapping the Kansas City Cardiomyopathy Questionnaire (KCCQ) Onto EQ-5D-3L in Heart Failure Patients: Results for the Japanese and UK Value Sets</t>
  </si>
  <si>
    <t>QUANTIFICATION OF OPERATIONAL EFFECTIVENESS FOR TECHNOLOGY EVALUATION</t>
  </si>
  <si>
    <t>The cost-effectiveness of pegaspargase versus native asparaginase for first-line treatment of acute lymphoblastic leukaemia: A UK-based cost-utility analysis</t>
  </si>
  <si>
    <t>The method and model of ecological technology evaluation</t>
  </si>
  <si>
    <t>673-675</t>
  </si>
  <si>
    <t>Cost-effectiveness modeling for neuropathic pain treatments: investigating the relative importance of parameters using an open-source model</t>
  </si>
  <si>
    <t>Estimating the monetary value of health and capability well-being applying the well-being valuation approach</t>
  </si>
  <si>
    <t>Association of Supporting Trial Evidence and Reimbursement for Off-Label Use of Cancer Drugs</t>
  </si>
  <si>
    <t>Contrasting evidence to reimbursement reality for off-label use (OLU) of drug treatments in cancer care: Rationale and design of the CEIT-OLU project</t>
  </si>
  <si>
    <t>How Do Extreme Summer Precipitation Events Over Eastern China Subregions Change?</t>
  </si>
  <si>
    <t>675-677</t>
  </si>
  <si>
    <t>Algorithms are the new drugs? Reflections for a culture of impact assessment and vigilance</t>
  </si>
  <si>
    <t>A systematic review of the budget impact analyses for antitumor drugs of lung cancer</t>
  </si>
  <si>
    <t>Health economic evaluation of a serum-based blood test for brain tumour diagnosis: Exploration of two clinical scenarios</t>
  </si>
  <si>
    <t>Artificial intelligence in outcomes research: a systematic scoping review</t>
  </si>
  <si>
    <t>Achiral-Chiral Two-Dimensional Liquid Chromatography Platform to Support Automated High-Throughput Experimentation in the Field of Drug Development</t>
  </si>
  <si>
    <t>678-680</t>
  </si>
  <si>
    <t>A fuzzy scenario-based approach to analyzing neuromarketing technology evaluation factors</t>
  </si>
  <si>
    <t>Machine Learning Healthcare Applications (ML-HCAs) Are No Stand-Alone Systems but Part of an Ecosystem–A Broader Ethical and Health Technology Assessment Approach is Needed</t>
  </si>
  <si>
    <t>Including</t>
  </si>
  <si>
    <t>Pending, lack of content to make a decision</t>
  </si>
  <si>
    <t>Usefulness of ABPM and bioimpedance for the treatment and control of hypertension in patients on chronic haemodialysis</t>
  </si>
  <si>
    <t>Self-rated health and oral health in type 2 diabetic patients - A case-control study</t>
  </si>
  <si>
    <t>Rapid antigen detection and molecular tests for group a streptococcal infections for acute sore throat: Systematic reviews and economic evaluation</t>
  </si>
  <si>
    <t>680-682</t>
  </si>
  <si>
    <t>MSAHTA: Mixed spatial attention and hierarchical temporal aggregation for action recognition</t>
  </si>
  <si>
    <t>The 2019 TOPRA (Organization for Professionals in Regulatory Affairs) Annual Symposium (September 30-October 2, 2019 – Dublin, Ireland)</t>
  </si>
  <si>
    <t>Structure formation in clustering DBI dark energy model with constant sound speed</t>
  </si>
  <si>
    <t>Arterial hypertension and associated factors in the older adults of the Baños Parish, Cuenca</t>
  </si>
  <si>
    <t>Real world evidence in health technology assessments</t>
  </si>
  <si>
    <t>(tentatively) - It discusses the use of Real World Evidence in HTA, but a full-text review is needed to determine if it goes into predicting HTA decisions using statistical or ML methods.</t>
  </si>
  <si>
    <t>makes sesne, this would trouble me as well</t>
  </si>
  <si>
    <t>Prognostic tools for identification of high risk in people with Crohn’s disease: Systematic review and cost-effectiveness study</t>
  </si>
  <si>
    <t>682-684</t>
  </si>
  <si>
    <t>Constraining the accuracy of flux estimates using OTM 33A</t>
  </si>
  <si>
    <t>Patterns in students’ usage of lecture recordings: A cluster analysis of self-report data</t>
  </si>
  <si>
    <t>Lead-I ECG for detecting atrial fibrillation in patients attending primary care with an irregular pulse using single-time point testing: A systematic review and economic evaluation</t>
  </si>
  <si>
    <t>Lead-I ECG for detecting atrial fibrillation in patients with an irregular pulse using single time point testing: A systematic review and economic evaluation</t>
  </si>
  <si>
    <t>Non-conventional therapeutic strategy for optimal blood pressure control in hypertensive patients</t>
  </si>
  <si>
    <t>684-687</t>
  </si>
  <si>
    <t>Technology evaluation for improving independence with activities of daily living</t>
  </si>
  <si>
    <t>Health Economic Evidence for Liquid- and Tissue-based Molecular Tests that Inform Decisions on Prostate Biopsies and Treatment of Localised Prostate Cancer: A Systematic Review</t>
  </si>
  <si>
    <t>Using the Random Forest Algorithm for Searching Behavior Patterns in Electronic Health Records</t>
  </si>
  <si>
    <t>687-688</t>
  </si>
  <si>
    <t>Analyzing technological spillover effects between technology classes: The case of korea technology finance corporation</t>
  </si>
  <si>
    <t>A systematic review of health economic models of opioid agonist therapies in maintenance treatment of non-prescription opioid dependence</t>
  </si>
  <si>
    <t>BLINK: Bit-sparse LSTM inference kernel enabling efficient calcium trace extraction for neurofeedback devices</t>
  </si>
  <si>
    <t>Heuristic Monte Carlo Algorithm for Unmanned Ground Vehicles Realtime Localization and Mapping</t>
  </si>
  <si>
    <t>Value Assessment and Quantitative Benefit-Risk Modelling of Biosimilar Infliximab for Crohn’s Disease</t>
  </si>
  <si>
    <t>689-690</t>
  </si>
  <si>
    <t>A Review of Recent Decision-Analytic Models Used to Evaluate the Economic Value of Cancer Treatments</t>
  </si>
  <si>
    <t>Remote diabetic foot temperature monitoring for early detection of diabetic foot ulcers: A cost-effectiveness analysis</t>
  </si>
  <si>
    <t>Knowledge-based decision making for the technology competency analysis of manufacturing enterprises</t>
  </si>
  <si>
    <t>Emerging Health Technologies and How They Can Transform Healthcare Delivery</t>
  </si>
  <si>
    <t>690-692</t>
  </si>
  <si>
    <t>Corrigendum to “Spatial pseudo-labeling for semi-supervised facies classification” [J. Petrol. Sci. Eng. 195 (2020) 107834](S0920410520308949)(10.1016/j.petrol.2020.107834)</t>
  </si>
  <si>
    <t>How do mobile health applications support behaviour changes? A scoping review of mobile health applications relating to physical activity and eating behaviours</t>
  </si>
  <si>
    <t>While it talks about the effectiveness of mobile health applications, it doesn't directly address HTA predictions or their drivers.</t>
  </si>
  <si>
    <t>sometimes it gets it</t>
  </si>
  <si>
    <t>Technological evolution of wind energy with social network analysis</t>
  </si>
  <si>
    <t>5th International Conference on Technological Transformation: A New Role for Human, Machines and Management, TT 2020</t>
  </si>
  <si>
    <t>2021 ASEM Virtual International Annual Conference "Engineering Management and The New Normal"</t>
  </si>
  <si>
    <t>Artificial intelligence security technology evaluation applying scientometrics</t>
  </si>
  <si>
    <t>The approaches of positive experience design on IoT intelligent products</t>
  </si>
  <si>
    <t>The main concern is preferences for evidence synthesis rather than HTA decision prediction or driver identification</t>
  </si>
  <si>
    <t>How have Economic Evaluations in Relapsing Multiple Sclerosis Evolved Over Time? A Systematic Literature Review</t>
  </si>
  <si>
    <t>Celebrating 20 years of the UK Dermatology Clinical Trials Network. Part 1: Developing and delivering high-quality independent clinical trials</t>
  </si>
  <si>
    <t>685-697</t>
  </si>
  <si>
    <t>Does a health crisis change how we value health?</t>
  </si>
  <si>
    <t>SME: A Systolic Multiply-accumulate Engine for MLP-based Neural Network</t>
  </si>
  <si>
    <t>Orphan Drug Prices and Epidemiology of Rare Diseases: A Cross-Sectional Study in Italy in the Years 2014–2019</t>
  </si>
  <si>
    <t>Health Technology Assessment for Cardiovascular Digital Health Technologies and Artificial Intelligence: Why Is It Different?</t>
  </si>
  <si>
    <t>Estimating the Impact of Delayed Access to Oncology Drugs on Patient Outcomes in Canada</t>
  </si>
  <si>
    <t>697-698</t>
  </si>
  <si>
    <t>Principles of pharmacoeconomic analysis: The case of pharmacist-led interventions</t>
  </si>
  <si>
    <t>Mapping of head and neck cancer patient concerns inventory scores on to Euroqol-Five Dimensions-Five Levels (EQ-5D-5L) health utility scores</t>
  </si>
  <si>
    <t>699-702</t>
  </si>
  <si>
    <t>Explainable Prediction of Medical Codes With Knowledge Graphs</t>
  </si>
  <si>
    <t>Developing a health economic model for Asians with type 2 diabetes based on the Japan Diabetes Complications Study and the Japanese Elderly Diabetes Intervention Trial</t>
  </si>
  <si>
    <t>Testing strategies for lynch syndrome in people with endometrial cancer: Systematic reviews and economic evaluation</t>
  </si>
  <si>
    <t>Estimation of Transition Probabilities for State-Transition Models: A Review of NICE Appraisals</t>
  </si>
  <si>
    <t>Discrete choice experiment to determine preferences of decision-makers in healthcare for different formats of rapid reviews</t>
  </si>
  <si>
    <t>Establishment and Evaluation of Measurement and Control System Model Based on Data Analysis Optimization</t>
  </si>
  <si>
    <t>The Hyperbolic Temporal Attention Based Differentiable Neural Turing Machines for Diachronic Graph Embedding in Cyber Threat Intelligence</t>
  </si>
  <si>
    <t>Estimation of Health-Related Utilities for 177Lu-DOTATATE in GEP-NET Patients Using Utilities Mapped from EORTC QLQ-C30 to EQ-5D-3L and QLU-C10D Utilities</t>
  </si>
  <si>
    <t>703-706</t>
  </si>
  <si>
    <t>Temporal trends and forecasting of COVID-19 hospitalisations and deaths in Scotland using a national real-time patient-level data platform: a statistical modelling study</t>
  </si>
  <si>
    <t>Evaluation of Human Errors among Nurses Using Predictive Analysis of Cognitive Errors and Human Event Analysis Techniques: Case study of the Specific Responsibilities of the Cardiac Intensive Care Unit</t>
  </si>
  <si>
    <t>INGR Roadmap</t>
  </si>
  <si>
    <t>Methodological Frameworks and Dimensions to Be Taken Into Consideration in Digital Health Technology Assessment: Protocol for a Scoping Review</t>
  </si>
  <si>
    <t>Correlation between leukocyte-platelet aggregates and thrombosis in myeloproliferative neoplasms</t>
  </si>
  <si>
    <t>Influential factors on pharmacist profession-related errors: A community pharmacy approach</t>
  </si>
  <si>
    <t>A Tracklet-before-Clustering Initialization Strategy Based on Hierarchical KLT Tracklet Association for Coherent Motion Filtering Enhancement</t>
  </si>
  <si>
    <t>Identification of autosomal cis expression quantitative trait methylation (cis eQTMs) in children's blood</t>
  </si>
  <si>
    <t>706-710</t>
  </si>
  <si>
    <t>A Cloud-Based Computing Framework for Artificial Intelligence Innovation in Support of Multidomain Operations</t>
  </si>
  <si>
    <t>Traffic Anomaly Prediction System Using Predictive Network</t>
  </si>
  <si>
    <t>Evaluation framework to guide implementation of AI systems into healthcare settings</t>
  </si>
  <si>
    <t>Evaluating the cost utility of racecadotril in addition to oral rehydration solution versus oral rehydration solution alone for children with acute watery diarrhea in four low middle-income countries: Egypt, Morocco, Philippines and Vietnam</t>
  </si>
  <si>
    <t>The ethics of shared Covid-19 risks: an epistemological framework for ethical health technology assessment of risk in vaccine supply chain infrastructures</t>
  </si>
  <si>
    <t>Comprehensive review of statistical methods for analysing patient-reported outcomes (PROs) used as primary outcomes in randomised controlled trials (RCTs) published by the UK's Health Technology Assessment (HTA) journal (1997-2020)</t>
  </si>
  <si>
    <t>The relationship between chronic kidney disease-associated pruritus and health-related quality of life: A systematic review</t>
  </si>
  <si>
    <t>Validation of the FINE-CKD Model for Future Health Technology Assessments for Finerenone in Patients With Chronic Kidney Disease And Type 2 Diabetes</t>
  </si>
  <si>
    <t>Disruptive technologies in health care disenchanted: a systematic review of concepts and examples</t>
  </si>
  <si>
    <t>Estimating an eq-5d-3l value set for romania using time trade-off</t>
  </si>
  <si>
    <t>711-714</t>
  </si>
  <si>
    <t>Colonic diverticulosis and non-alcoholic fatty liver disease: Is there a connection?</t>
  </si>
  <si>
    <t>Users evaluation of a Spanish eHealth pediatric website</t>
  </si>
  <si>
    <t>The impact of climate smart agriculture on household welfare in smallholder integrated crop–livestock farming systems: evidence from Zimbabwe</t>
  </si>
  <si>
    <t>The study pertains directly to HTA decisions and employs statistical methods for analysis.</t>
  </si>
  <si>
    <t>What Aspects of Illness Influence Public Preferences for Healthcare Priority Setting? A Discrete Choice Experiment in the UK</t>
  </si>
  <si>
    <t>Trend of Galectin‐3 Levels in Patients with Non‐ST‐Elevation and ST‐Elevation Myocardial Infarction</t>
  </si>
  <si>
    <t>Physical activity referral scheme components: A study protocol for systematic review and meta-regression</t>
  </si>
  <si>
    <t>HTA Barriers for Conditional Approval Drugs</t>
  </si>
  <si>
    <t>715-718</t>
  </si>
  <si>
    <t>Assessing the performance of health technology assessment (HTA) agencies: developing a multi-country, multi-stakeholder, and multi-dimensional framework to explore mechanisms of impact</t>
  </si>
  <si>
    <t>Although it discusses HTA agencies' impact, it doesn't focus on predicting decisions or identifying specific drivers using predictive modeling.</t>
  </si>
  <si>
    <t>Impact of reimbursement restriction on drug market sales under the National Health Insurance in Japan</t>
  </si>
  <si>
    <t>Budget Impact Analysis of Diabetes Drugs: A Systematic Literature Review</t>
  </si>
  <si>
    <t>Feature Matching technology of Visible and Infrared Fusion Image based on VIFB</t>
  </si>
  <si>
    <t>Named Entity Recognition of Chinese Legal Text Based on BERT</t>
  </si>
  <si>
    <t>Factors associated with the optimum simultaneous control of diabetes, arterial hypertension and hypercholesterolemia in the diabetic population. BPC Diabetes study</t>
  </si>
  <si>
    <t>Detecting high-temperature anomalies from Sentinel-2 MSI images</t>
  </si>
  <si>
    <t>Local-global coordination with transformers for referring image segmentation</t>
  </si>
  <si>
    <t>Impact of a Conformite Europeenne (CE) Certification-Marked Medical Software Sensor on COVID-19 Pandemic Progression Prediction: Register-Based Study Using Machine Learning Methods</t>
  </si>
  <si>
    <t>Self-Consistency Training with Hierarchical Temporal Aggregation for Sound Event Detection</t>
  </si>
  <si>
    <t>719-722</t>
  </si>
  <si>
    <t>Health Technology Assessment for In Silico Medicine: Social, Ethical and Legal Aspects</t>
  </si>
  <si>
    <t>Using digital phenotyping to understand health-related outcomes: A scoping review</t>
  </si>
  <si>
    <t>The need for action by evaluators and decision makers in Europe to ensure safe use of medical software</t>
  </si>
  <si>
    <t>Causal evidence in health decision making: methodological approaches of causal inference and health decision science</t>
  </si>
  <si>
    <t>Autonomic nervous pattern analysis of trait anxiety</t>
  </si>
  <si>
    <t>723-726</t>
  </si>
  <si>
    <t>Cost-effectiveness of a hybrid emergency room system for severe trauma: a health technology assessment from the perspective of the third-party payer in Japan</t>
  </si>
  <si>
    <t>First population norms for the EQ-5D-3L in the Russian Federation</t>
  </si>
  <si>
    <t>Systematic Review of Cost-Effectiveness Models in Prostate Cancer: Exploring New Developments in Testing and Diagnosis</t>
  </si>
  <si>
    <t>Algorithms and heuristics of health technology assessments: A retrospective analysis of factors associated with HTA outcomes for new drugs across seven OECD countries</t>
  </si>
  <si>
    <t>Directly aligned with the objective, analyzes HTA outcomes and identifies factors leading to those outcomes.</t>
  </si>
  <si>
    <t>Variables affecting pricing of orphan drugs: the Italian case</t>
  </si>
  <si>
    <t>Research on Rapid Tempering Technology of Low-temperature Finished Rice</t>
  </si>
  <si>
    <t>Study on Executive Control Function and Brain Network in High Trait Anxiety Individuals</t>
  </si>
  <si>
    <t>EQ-5D-5L-based quality of life normative data for patients with self-reported diabetes in Poland</t>
  </si>
  <si>
    <t>It provides EQ-5D-5L normative data that might be used in HTA decision-making, especially for the assessment of new drugs</t>
  </si>
  <si>
    <t>Conceptual Framework and Methodological Challenges for Modeling Effectiveness in Oncology Treatment Sequence Models</t>
  </si>
  <si>
    <t>727-730</t>
  </si>
  <si>
    <t>Ecological technology evaluation model and its application based on Logistic Regression</t>
  </si>
  <si>
    <t>Evidence-based funding of new imaging applications and technologies by Medicare in Australia: How it happens and how it can be improved</t>
  </si>
  <si>
    <t>Discusses factors impacting funding decisions in HTAs and uses relevant modeling techniques.</t>
  </si>
  <si>
    <t>Estimating health system opportunity costs: the role of non-linearities and inefficiency</t>
  </si>
  <si>
    <t>Directly addresses the cost-effectiveness threshold use in HTA, making it relevant to the objective.</t>
  </si>
  <si>
    <t>Health-related quality of life among breast cancer patients in India</t>
  </si>
  <si>
    <t>A Novel Outdoor Edge Server Design with Hybrid Air Cooling and Refrigeration</t>
  </si>
  <si>
    <t>Analysis of Fault Classifiers to Detect the Faults and Node Failures in a Wireless Sensor Network</t>
  </si>
  <si>
    <t>The study focuses on valuing health gain related to multisystem diseases using health utility values, which is crucial for HTA decisions.</t>
  </si>
  <si>
    <t>Social, clinical and psychosocial determinants associated with uncontrolled arterial hypertension in older adults. SABE Survey Colombia 2016</t>
  </si>
  <si>
    <t>Autoantibody Discovery, Assay Development and Adoption: Death Valley, the Sea of Survival and Beyond</t>
  </si>
  <si>
    <t>731-734</t>
  </si>
  <si>
    <t>Early cost estimating model for new bioabsorbable orthopedic implant candidates: A theoretical study</t>
  </si>
  <si>
    <t>Four Aspects Affecting Health Economic Decision Models and Their Validation</t>
  </si>
  <si>
    <t>Discusses health economic decision modeling in the context of HTA.</t>
  </si>
  <si>
    <t>Development and external validation of a clinical prediction model to aid coeliac disease diagnosis in primary care: An observational study</t>
  </si>
  <si>
    <t>Diagnostics and Treatments of COVID-19: A Living Systematic Review of Economic Evaluations</t>
  </si>
  <si>
    <t>Hybrid Tree Automata and the Yield Theorem for Constituent Tree Automata</t>
  </si>
  <si>
    <t>Cost-Effectiveness Analysis of CCTA in SUS, as Compared to Other Non-Invasive Imaging Modalities in Suspected Obstructive CAD</t>
  </si>
  <si>
    <t>The study uses decision trees, a form of statistical modeling, to predict the most cost-effective strategy for diagnosing CAD, which aligns with the objectives.</t>
  </si>
  <si>
    <t>Clinical validation of a multitarget fecal immunochemical test for colorectal cancer screening: A diagnostic test accuracy study</t>
  </si>
  <si>
    <t>Vocal Singing and Music Separation of Mizo Folk Songs</t>
  </si>
  <si>
    <t>Will the US$5 million onasemnogene abeparvosec treatment for spinal muscular atrophy represent ‘value for money’ for the NHS? A rapid inquiry into suggestions that it may be cost-effective</t>
  </si>
  <si>
    <t>Two-phase multi-expert knowledge approach by using fuzzy clustering and rule-based system for technology evaluation of unmanned aerial vehicles</t>
  </si>
  <si>
    <t>735-738</t>
  </si>
  <si>
    <t>Effectively Detecting Operational Anomalies In Large-Scale IoT Data Infrastructures By Using A GAN-Based Predictive Model</t>
  </si>
  <si>
    <t>Application of Artificial Intelligence Vision Technology in Chinese Fencing Teaching</t>
  </si>
  <si>
    <t>Comparison on the Application of BP Neural Network and Logistic Regression in the Study of Technology Life Cycle</t>
  </si>
  <si>
    <t>Association between cardiometabolic comorbidities and Parkinson's disease in a Mexican population</t>
  </si>
  <si>
    <t>MRI-based technologies for the assessment of patients with non-alcoholic fatty liver disease [DAP59]</t>
  </si>
  <si>
    <t>Direct relevance to MRI-based tech for health assessment, discusses HTA.</t>
  </si>
  <si>
    <t>Biomarkers for assessing acute kidney injury for people who are being considered for admission to critical care: A systematic review and cost-effectiveness analysis</t>
  </si>
  <si>
    <t>A governmental programme to support well-being, ageing and care at home with new technologies</t>
  </si>
  <si>
    <t>Precision Public Health Perspectives</t>
  </si>
  <si>
    <t>739-744</t>
  </si>
  <si>
    <t>The mention of AI and health technology assessment makes this relevant, even if it’s a borderline case.</t>
  </si>
  <si>
    <t>Recent trends, applications and technological evaluation of protective textile with patent analysis</t>
  </si>
  <si>
    <t>Effectiveness of MRI in screening women for breast cancer: A systematic review</t>
  </si>
  <si>
    <t>Proceedings - 2022 2nd International Signal Processing, Communications and Engineering Management Conference, ISPCEM 2022</t>
  </si>
  <si>
    <t>Hierarchical Transition-Aware Graph Attention Network for Session-based Recommendation</t>
  </si>
  <si>
    <t>Positive association between research competitiveness of Chinese academic hospitals and the scale of their biobanks: A national survey</t>
  </si>
  <si>
    <t>The study presents recommendations to support healthcare decision-makers in integrating AI into HTA processes, making it relevant to our review.</t>
  </si>
  <si>
    <t>Construction of Electric Energy Data and Carbon Emission Management Platform Under Computer Technology</t>
  </si>
  <si>
    <t>Novel approach to typical air-conditioning behavior pattern extraction based on large-scale VRF system online monitoring data</t>
  </si>
  <si>
    <t>Mapping the EORTC QLQ-C30 onto the EQ-5D-5L index for patients with paroxysmal nocturnal hemoglobinuria in France</t>
  </si>
  <si>
    <t>The study involves health technology assessments and offers insights into health-state utilities which can be predictive in nature.</t>
  </si>
  <si>
    <t>Early-stage economic analysis of research-based comprehensive genomic sequencing for advanced cancer care</t>
  </si>
  <si>
    <t>Cost effectiveness of innovative anti-cancer drugs and reimbursement decisions in China</t>
  </si>
  <si>
    <t>Using early health economic modeling to inform medical innovation development: A soft robotic sock in poststroke patients in Singapore</t>
  </si>
  <si>
    <t>Despite focusing on a specific technology, the early health economic modeling can offer insights into HTA decision-making processes.</t>
  </si>
  <si>
    <t>Mapping the Peds QLTM 4.0 onto CHU-9D: a cross-sectional study in functional dyspepsia population from China</t>
  </si>
  <si>
    <t>745-750</t>
  </si>
  <si>
    <t>Assessing Definitions and Incentives Adopted for Innovation for Pharmaceutical Products in Five High-Income Countries: A Systematic Literature Review</t>
  </si>
  <si>
    <t>A Centralized System for Detecting Attacks from Windows Event Logs</t>
  </si>
  <si>
    <t>Corrigendum: Dietary customs and social deprivation in an aging population from Southern Italy: A machine learning approach (Frontiers in Nutrition, (2022), 9, (811076), 10.3389/fnut.2022.811076)</t>
  </si>
  <si>
    <t>Recommendations for developing a lifecycle, multidimensional assessment framework for mobile medical apps</t>
  </si>
  <si>
    <t>Machine Learning-based Gait Analysis for Recognition of Amnestic Mild Cognitive Impairment and Alzheimer's Disease</t>
  </si>
  <si>
    <t>Literature Review on Health Emigration in Rare Diseases—A Machine Learning Perspective</t>
  </si>
  <si>
    <t>R WE ready for reimbursement? A round up of developments in real-world evidence relating to health technology assessment: part 9</t>
  </si>
  <si>
    <t>Editorial: Health technology assessment in cardiovascular diseases</t>
  </si>
  <si>
    <t>Health Technology Assessment–Informed Decision Making by the Federal Joint Committee/Institute for Quality and Efficiency in Health Care in Germany and the National Institute for Health and Care Excellence in England: The Role of Budget Impact</t>
  </si>
  <si>
    <t>Obstructive hypopnea sleep apnea syndrome in the elderly</t>
  </si>
  <si>
    <t>Value Set for the EQ-5D-Y-3L in Hungary</t>
  </si>
  <si>
    <t>Parametric G-computation for compatible indirect treatment comparisons with limited individual patient data</t>
  </si>
  <si>
    <t>Prevalence of type 2 diabetes mellitus in relation to arsenic exposure and metabolism in Mexican women</t>
  </si>
  <si>
    <t>751-756</t>
  </si>
  <si>
    <t>Model parameters influencing the cost-effectiveness of sacubitril/valsartan in heart failure: evidence from a systematic literature review</t>
  </si>
  <si>
    <t>Improvement of quality in clinical care for patients with benign prostatic hyperplasia: Cost effectiveness analysis</t>
  </si>
  <si>
    <t>An Economic Model to Establish the Costs Associated With Routes to Presentation for Patients With Multiple Myeloma in the UK</t>
  </si>
  <si>
    <t>Target Metabolome Profiling-Based Machine Learning as a Diagnostic Approach for Cardiovascular Diseases in Adults</t>
  </si>
  <si>
    <t>Association of exogenous factors with the access to innovative pharmaceutical products in Hungary</t>
  </si>
  <si>
    <t>Factors Associated with Dietary Patterns in Colombia</t>
  </si>
  <si>
    <t>The 2022 TOPRA Annual Symposium – Medical Device and IVD Symposium (October 17-19, 2022 – Vienna, Austria)</t>
  </si>
  <si>
    <t>Real-world use of orphan medicinal products (OMPs) in rare disease (RD) patients: A population-based registry study</t>
  </si>
  <si>
    <t>Deeply Coupled Convolution&amp;#x2013;Transformer With Spatial&amp;#x2013;Temporal Complementary Learning for Video-Based Person Re-Identification</t>
  </si>
  <si>
    <t>Correlation between clinical trial endpoints of marketed cancer drugs and reimbursement decisions in China</t>
  </si>
  <si>
    <t>INcluded</t>
  </si>
  <si>
    <t>Estimation of Uncertainty for Technology Evaluation Factors via Bayesian Neural Networks</t>
  </si>
  <si>
    <t>Combined Assessments of Patellar Tendon and Hamstring Tendon Parameters on Preoperative Magnetic Resonance Imaging Can Improve Predictability of Hamstring Tendon Autograft Diameter in the Setting of Anterior Cruciate Ligament Reconstruction</t>
  </si>
  <si>
    <t>This paper conducts an economic evaluation, which is directly pertinent to HTA and adheres to the chief scientist's inclusion criteria.</t>
  </si>
  <si>
    <t>The role of prenatal exposure to antidepressants, anxiolytic, and hypnotics and its underlying illness on the risk of miscarriage using BIFAP database</t>
  </si>
  <si>
    <t>757-762</t>
  </si>
  <si>
    <t>Economic Evaluation of Selected Interleukin Inhibitors Versus Methotrexate for Moderate-to-Severe Plaque Psoriasis, From the Philippine Payer Perspective</t>
  </si>
  <si>
    <t>Informal Caregiving Provision for Disabled or Elderly in the Families and Work Productivity: Evidence from 11 Waves of an Australian Population-Based Cohort</t>
  </si>
  <si>
    <t>EXPECT-NLP: An Integrated Pipeline and User Interface for Exploring Patient Preferences Directly from Patient-Generated Text</t>
  </si>
  <si>
    <t>How to achieve carbon neutrality while maintaining economic vitality: An exploration from the perspective of technological innovation and trade openness</t>
  </si>
  <si>
    <t>IMG-SMP: Algorithm and Hardware Co-Design for Real-time Energy-efficient Neural Motion Planning</t>
  </si>
  <si>
    <t>Factors associated with Pharmaceutical Benefits Advisory Committee decisions for listing medicines for diabetes and its associated complications</t>
  </si>
  <si>
    <t>Implementation of equity and access in Indian healthcare: current scenario and way forward</t>
  </si>
  <si>
    <t>Clinical study and Health Technology Assessment (HTA) of a Robot-Assisted Gait Training on children with neurological disorders: A quasi-experimental study</t>
  </si>
  <si>
    <t>Development of optimization and evaluation methods of flue gas desulfurization technology for coal-fired power plants under carbon emission reduction scenarios</t>
  </si>
  <si>
    <t>Do Reimbursement Recommendations by the Canadian Agency for Drugs and Technology in Health Translate Into Coverage Decisions for Orphan Drugs in the Canadian Province of Ontario?</t>
  </si>
  <si>
    <t>Value assessment of artificial intelligence in medical imaging: a scoping review</t>
  </si>
  <si>
    <t>Model for ASsessing the value of Artificial Intelligence in medical imaging (MAS-AI)</t>
  </si>
  <si>
    <t>Are current clinical studies on artificial intelligence-based medical devices comprehensive enough to support a full health technology assessment? A systematic review</t>
  </si>
  <si>
    <t>The study examines the sufficiency of AI studies in HTA, indicating a deeper dive into the subject which could shed light on predicting HTA decisions or identifying their drivers. Although it doesn't explicitly focus on predicting HTA decisions, it provides valuable insights into AI's role in HTA processes.</t>
  </si>
  <si>
    <t>Perioperative oxygen therapy: a protocol for an overview of systematic reviews and meta-analyses</t>
  </si>
  <si>
    <t>763-768</t>
  </si>
  <si>
    <t>Heart Disease Classification for Early Diagnosis based on Adaptive Hoeffding Tree Algorithm in IoMT Data</t>
  </si>
  <si>
    <t>Opportunities to improve reporting of rapid response in health technology assessment</t>
  </si>
  <si>
    <t>Diagnostic Models Combining Clinical Information, Ultrasound and Biochemical Markers for Ovarian Cancer: Cochrane Systematic Review and Meta-Analysis</t>
  </si>
  <si>
    <t>Rethinking value construction in biomedicine and healthcare</t>
  </si>
  <si>
    <t>A Flexible Ensemble Learning Method for Survival Extrapolation</t>
  </si>
  <si>
    <t>A Regression-Based 'Patent Data Analysis' Approach: A Case Study for 'Weapon Technology' Evaluation Process</t>
  </si>
  <si>
    <t>Supporting every teacher: Using the Holistic Teacher Assessment (HTA) to measure social-emotional experiences of educators</t>
  </si>
  <si>
    <t>10th International Conference on Innovations in Computer Science and Engineering, ICICSE 2022</t>
  </si>
  <si>
    <t>HPR168 Lessons Learned From NOACs and CV Drugs That Have Launched in the EU5, US, JP and BR? An HTA Review and Evidence Generation Standpoint</t>
  </si>
  <si>
    <t>Mothers&amp;#x2019; Preferences and Willingness to Pay for Human Papillomavirus Vaccination for Their Daughters: A Discrete Choice Experiment in Hong Kong</t>
  </si>
  <si>
    <t>An Evaluation Framework for Funding Drugs for Rare Diseases</t>
  </si>
  <si>
    <t>Willingness to Pay for Health-Related Quality of Life Gains in Relation to Disease Severity and the Age of Patients</t>
  </si>
  <si>
    <t>Equity Weights for Priority Setting in Healthcare: Severity, Age, or Both?</t>
  </si>
  <si>
    <t>PHP276 - A REVIEW OF THE IMPACT OF INTEGRATED SCIENTIFIC ADVICE FOR THE OPTIMISATION OF EVIDENCE GENERATION FOR HTA APPRAISALS</t>
  </si>
  <si>
    <t>(subject to a full-text review). While the abstract is missing, the title suggests relevance.</t>
  </si>
  <si>
    <t>Imputing QALYs from Single Time Point Health State Descriptions on the EQ-5D and the SF-6D: A Comparison of Methods for Hepatitis A Patients</t>
  </si>
  <si>
    <t>HTA180 The Value-Generation-Value-Recognition Gap for Novel Gene Therapies in European HTA Systems Using X-Linked Retinitis Pigmentosa as a Case Study</t>
  </si>
  <si>
    <t>Holistic Data Generation and Synthesis for HTA Assessment: Bringing Together Comparative Effectiveness Research, Personalised Medicine and Patient-Centred Outcomes Research</t>
  </si>
  <si>
    <t>Long-Term Cost-Effectiveness Comparison of Catheter Ablation and Antiarrhythmic Drugs in Atrial Fibrillation Treatment Using Discrete Event Simulation</t>
  </si>
  <si>
    <t>A Multigene Prognostic Assay for Selection of Adjuvant Chemotherapy in Patients with T3, Stage II Colon Cancer: Impact on Quality-Adjusted Life Expectancy and Costs</t>
  </si>
  <si>
    <t>Using &amp;#x201c;Big Data&amp;#x201d; in the Cost-Effectiveness Analysis of Next-Generation Sequencing Technologies: Challenges and Potential Solutions</t>
  </si>
  <si>
    <t>It touches upon the potential of big data in evaluating Next-Generation Sequencing Technologies' cost-effectiveness, which can potentially predict HTA decisions.</t>
  </si>
  <si>
    <t>Partitioned Survival and State Transition Models for Healthcare Decision Making in Oncology: Where Are We Now?</t>
  </si>
  <si>
    <t>769-772</t>
  </si>
  <si>
    <t>Assessment of the Quality of the Clinical Evidence in Submissions to the Australian Pharmaceutical Benefits Advisory Committee: Fit for Purpose?</t>
  </si>
  <si>
    <t>Modeling for Health Care and Other Policy Decisions: Uses, Roles, and Validity</t>
  </si>
  <si>
    <t>(with reservations). It discusses the role of models in supporting recommendations, which might delve into predictive modeling. A full-text review is advisable.</t>
  </si>
  <si>
    <t>Principles of Good Practice for Decision Analytic Modeling in Health-Care Evaluation: Report of the ISPOR Task Force on Good Research Practices&amp;#x2014;Modeling Studies</t>
  </si>
  <si>
    <t>Reporting to Improve Reproducibility and Facilitate Validity Assessment for Healthcare Database Studies V1.0</t>
  </si>
  <si>
    <t>A Generic Model for Follicular Lymphoma: Predicting Cost, Life Expectancy, and Quality-Adjusted-Life-Year Using UK Population&amp;#x2013;Based Observational Data</t>
  </si>
  <si>
    <t>Coverage with Evidence Development, Only in Research, Risk Sharing, or Patient Access Scheme? A Framework for Coverage Decisions</t>
  </si>
  <si>
    <t>Modeling Health State Utility Values in Ankylosing Spondylitis: Comparisons of Direct and Indirect Methods</t>
  </si>
  <si>
    <t>Unmet Medical Need: An Introduction to Definitions and Stakeholder Perceptions</t>
  </si>
  <si>
    <t>Effectiveness and Cost-Effectiveness of 360 Disease-Modifying Treatment Escalation Sequences in Multiple Sclerosis</t>
  </si>
  <si>
    <t>Core Discrete Event Simulation Model for the Evaluation of Health Care Technologies in Major Depressive Disorder</t>
  </si>
  <si>
    <t>From the Past to the Present: Insurer Coverage Frameworks for Next-Generation Tumor Sequencing</t>
  </si>
  <si>
    <t>Decision Making on Medical Innovations in a Changing Health Care Environment: Insights from Accountable Care Organizations and Payers on Personalized Medicine and Other Technologies</t>
  </si>
  <si>
    <t>Do Social Values and Institutional Context Shape the Use of Economic Evaluation in Reimbursement Decisions? An Empirical Analysis</t>
  </si>
  <si>
    <t>Developing Markov Models From Real-World Data: A Case Study of Heart Failure Modeling Using Administrative Data</t>
  </si>
  <si>
    <t>PMS79 Evaluation of Current Health Technology Assessments for Rheumatoid Arthritis &amp;#x2013; an Insight Into the Key Uncertainties Generated by the Available Evidence</t>
  </si>
  <si>
    <t>Budget Impact Analysis&amp;#x2014;Principles of Good Practice: Report of the ISPOR 2012 Budget Impact Analysis Good Practice II Task Force</t>
  </si>
  <si>
    <t>Cost-Effective Psychotherapy for Personality Disorders in The Netherlands: The Value of Further Research and Active Implementation</t>
  </si>
  <si>
    <t>Do Robotic Surgical Systems Improve Profit Margins? A Cross-Sectional Analysis of California Hospitals</t>
  </si>
  <si>
    <t>Donor Kidney Quality and Transplant Outcome: An Economic Evaluation of Contemporary Practice</t>
  </si>
  <si>
    <t>Cost-Effectiveness of Routine Childhood Vaccination Against Seasonal Influenza in Germany</t>
  </si>
  <si>
    <t>Drug Prices and Value of Oncology Drugs in Italy</t>
  </si>
  <si>
    <t>Development of a Database of Instruments for Resource-Use Measurement: Purpose, Feasibility, and Design</t>
  </si>
  <si>
    <t>Defining a Core Data Set for the Economic Evaluation of Precision Oncology</t>
  </si>
  <si>
    <t>United States Valuation of EQ-5D-5L Health States Using an International Protocol</t>
  </si>
  <si>
    <t>773-780</t>
  </si>
  <si>
    <t>Improving Transparency to Build Trust in Real-World Secondary Data Studies for Hypothesis Testing&amp;#x2014;Why, What, and How: Recommendations and a Road Map from the Real-World Evidence Transparency Initiative</t>
  </si>
  <si>
    <t>Proposal of Polish Guidelines for Conducting Financial Analysis and Their Comparison to Existing Guidance on Budget Impact in Other Countries</t>
  </si>
  <si>
    <t>CO5 The Challenges of Generating Patient-Relevant Outcomes and Other Evidence Sufficient to Satisfy European HTA Bodies in Acute Conditions Managed in the ICU</t>
  </si>
  <si>
    <t>(with reservations): The abstract is incomplete but might discuss prediction/identification of drivers.</t>
  </si>
  <si>
    <t>Measuring Productivity Costs in Patients With Musculoskeletal Disorders: Measurement Properties of the Institute for Medical Technology Assessment Productivity Cost Questionnaire</t>
  </si>
  <si>
    <t>Valuing the EQ Health and Wellbeing Short Using Time Trade-Off and a Discrete Choice Experiment: A Feasibility Study</t>
  </si>
  <si>
    <t>The Probabilistic Efficiency Frontier: A Framework for Cost-Effectiveness Analysis in Germany Put into Practice for Hepatitis C Treatment Options</t>
  </si>
  <si>
    <t>Discusses a framework for cost-effectiveness but the focus on Hepatitis C might limit its relevance.</t>
  </si>
  <si>
    <t>Mapping ALSFRS-R and ALSUI to EQ-5D in Patients with Motor Neuron Disease</t>
  </si>
  <si>
    <t>The ISPOR Good Practices for Quality Improvement of Cost-Effectiveness Research Task Force Report</t>
  </si>
  <si>
    <t>Principles of Good Practice for Budget Impact Analysis: Report of the ISPOR Task Force on Good Research Practices&amp;#x2014;Budget Impact Analysis</t>
  </si>
  <si>
    <t>(with reservations): Mentions budget impact analysis, potentially highlighting features/drivers, but the focus might be too broad.</t>
  </si>
  <si>
    <t>HTA57 Recommendations for Evidence Generation Activities Supportive of National HTA in the South African Public Health Sector</t>
  </si>
  <si>
    <t>Health Preference Research in Europe: A Review of Its Use in Marketing Authorization, Reimbursement, and Pricing Decisions&amp;#x2014;Report of the ISPOR Stated Preference Research Special Interest Group</t>
  </si>
  <si>
    <t>Evaluating Frameworks That Provide Value Measures for Health Care Interventions</t>
  </si>
  <si>
    <t>Cost-Effective Analysis of Dual-Energy Computed Tomography for the Diagnosis of Occult Hip Fractures Among Older Adults</t>
  </si>
  <si>
    <t>Mapping to Obtain EQ-5D Utility Values for Use in NICE Health Technology Assessments</t>
  </si>
  <si>
    <t>A Pragmatic Guide to Assessing Real Option Value for Medical Technologies</t>
  </si>
  <si>
    <t>Integrating the Patient's Perspective into Device Evaluation Trials</t>
  </si>
  <si>
    <t>Willingness to Pay for Lung Cancer Treatment</t>
  </si>
  <si>
    <t>Economic Evaluation and the Jordan Rational Drug List: An Exploratory Study of National-Level Priority Setting</t>
  </si>
  <si>
    <t>Estimating the Learning Curve of a Novel Medical Device: Bipolar Sealer Use in Unilateral Total Knee Arthroplasties</t>
  </si>
  <si>
    <t>Economic Evaluation of Urine-Based or Magnetic Resonance Imaging Reflex Tests in Men With Intermediate Prostate-Specific Antigen Levels in the United States</t>
  </si>
  <si>
    <t>Comparative Effectiveness of Computed Tomography- Versus Ultrasound-Guided Percutaneous Radiofrequency Ablation Among Medicare Patients 65 Years of Age or Older With Hepatocellular Carcinoma</t>
  </si>
  <si>
    <t>Historical Lifetimes of Drugs in England: Application to Value of Information and Cost-Effectiveness Analyses</t>
  </si>
  <si>
    <t>Mapping the COPD Assessment Test onto EQ-5D</t>
  </si>
  <si>
    <t>included</t>
  </si>
  <si>
    <t>Even though it has a specific focus, it employs mapping which aligns with prediction models for HTA assessments.</t>
  </si>
  <si>
    <t>Measuring Attitudes About Genomic Medicine: Validation of the Genomic Orientation Scale (GO Scale)</t>
  </si>
  <si>
    <t>A Review of the Methods Used to Generate Utility Values in NICE Technology Assessments for Children and Adolescents</t>
  </si>
  <si>
    <t>The methods used in NICE technology assessments are essential to understand the methodologies and can be considered as drivers of HTA decisions.</t>
  </si>
  <si>
    <t>Cost-Effectiveness of a Technology-Facilitated Depression Care Management Adoption Model in Safety-Net Primary Care Patients with Type 2 Diabetes</t>
  </si>
  <si>
    <t>Implementing Risk-Sharing Arrangements for Innovative Medicines: The Experience in Catalonia (Spain)</t>
  </si>
  <si>
    <t>The focus on health and economic outcomes of RSAs can provide insights into potential drivers of HTA decisions.</t>
  </si>
  <si>
    <t>Estimating Future Health Technology Diffusion Using Expert Beliefs Calibrated to an Established Diffusion Model</t>
  </si>
  <si>
    <t>The emphasis on estimating future health tech diffusion is closely related to predicting aspects of HTA.</t>
  </si>
  <si>
    <t>When Future Change Matters: Modeling Future Price and Diffusion in Health Technology Assessments of Medical Devices</t>
  </si>
  <si>
    <t>Discusses modeling in the context of HTA, making it relevant even if the main focus is on the economic aspect.</t>
  </si>
  <si>
    <t>Model-Based Economic Evaluation in Alzheimer's Disease: A Review of the Methods Available to Model Alzheimer's Disease Progression</t>
  </si>
  <si>
    <t>What Difference Does It Make? A Comparison of Health State Preferences Elicited From the General Population and From People With Multiple Sclerosis</t>
  </si>
  <si>
    <t>Performance-Based Risk-Sharing Arrangements&amp;#x2014;Good Practices for Design, Implementation, and Evaluation: Report of the ISPOR Good Practices for Performance-Based Risk-Sharing Arrangements Task Force</t>
  </si>
  <si>
    <t>Health Technology and Regulatory Assessment of Adherence and Improved Outcomes for Second Generation Antipsychotics in Schizophrenia</t>
  </si>
  <si>
    <t xml:space="preserve">Included </t>
  </si>
  <si>
    <t>Pending full abstract</t>
  </si>
  <si>
    <t>Investigating 5-Level EQ-5D (EQ-5D-5L) Values Based on Preferences of Patients With Heart Disease</t>
  </si>
  <si>
    <t>Value of Information Analysis for Research Decisions&amp;#x2014;An Introduction: Report 1 of the ISPOR Value of Information Analysis Emerging Good Practices Task Force</t>
  </si>
  <si>
    <t>The paper's focus on the value of information analysis is potentially relevant to the prediction of HTA decisions.</t>
  </si>
  <si>
    <t>Physicians&amp;#x2019; Decision Making on Adoption of New Technologies and Role of Coverage with Evidence Development: A Qualitative Study</t>
  </si>
  <si>
    <t>Toward System-Wide Implementation of Patient-Reported Outcome Measures: A Framework for Countries, States, and Regions</t>
  </si>
  <si>
    <t>Cost-Effectiveness of Venetoclax Plus Obinutuzumab Versus Chlorambucil Plus Obinutuzumab for the First-Line Treatment of Adult Patients With Chronic Lymphocytic Leukemia: An Extended Societal View</t>
  </si>
  <si>
    <t>Use of Real-World Evidence in US Payer Coverage Decision-Making for Next-Generation Sequencing&amp;#x2013;Based Tests: Challenges, Opportunities, and Potential Solutions</t>
  </si>
  <si>
    <t>Discusses the role of real-world evidence in decision-making, which has potential implications for HTA decisions.</t>
  </si>
  <si>
    <t>PB4 PROJECT HERCULES: A PATIENT LED PARADIGM IN EVIDENCE GENERATION FOR HTA IN DUCHENNE MUSCULAR DYSTROPHY</t>
  </si>
  <si>
    <t>Pending Full Abstract</t>
  </si>
  <si>
    <t>Evaluating the Value for Money of Precision Medicine from Early Cycle to Market Access: A Comprehensive Review of Approaches and Challenges</t>
  </si>
  <si>
    <t>Evaluation of the National Institute for Health and Care Excellence Diagnostics Assessment Program Decisions: Incremental Cost-Effectiveness Ratio Thresholds and Decision-Modifying Factors</t>
  </si>
  <si>
    <t>781-788</t>
  </si>
  <si>
    <t>Selection of and Evidentiary Considerations for Wearable Devices and Their Measurements for Use in Regulatory Decision Making: Recommendations from the ePRO Consortium</t>
  </si>
  <si>
    <t>Development of a Transparent Interactive Decision Interrogator to Facilitate the Decision-Making Process in Health Care</t>
  </si>
  <si>
    <t>Comparison of Alternative Methods to Assess the Cost-Effectiveness of Tumor-Agnostic Therapies: A Triangulation Approach Using Larotrectinib as a Case Study</t>
  </si>
  <si>
    <t>Calibration And Statistical Modeling To Inform A Micro-Simulation Model For Early HTA</t>
  </si>
  <si>
    <t>Mentions statistical modeling in an HTA context.</t>
  </si>
  <si>
    <t>Using Regression Models To Accommodate Heterogeneity And Address Cohort Imbalance In Parametric Survival Models For Use In HTA</t>
  </si>
  <si>
    <t>Uses regression models in an HTA context.</t>
  </si>
  <si>
    <t>The Allocation of the Economic Value of Second-Generation Antipsychotics Over the Product Life Cycle: The Case of Risperidone in Sweden and the United Kingdom</t>
  </si>
  <si>
    <t>Cardiac Resynchronization Therapy (CRT) in Heart Failure&amp;#x2014;A Model to Assess the Economic Value of this New Medical Technology</t>
  </si>
  <si>
    <t>Modeling the Potential Impact of a Prescription Drug Copayment Increase on the Adult Asthmatic Medicaid Population</t>
  </si>
  <si>
    <t>Current Methodological Issues in the Economic Assessment of Personalized Medicine</t>
  </si>
  <si>
    <t>ighlights methodological challenges in predictive evaluations, relevant for HTA.</t>
  </si>
  <si>
    <t>HTA95 Building a Lifecycle Ethics Framework for the Assessment of Artificial Intelligence Technologies in Health: A Scoping Review of Reviews</t>
  </si>
  <si>
    <t>HTA74 Could Artificial Intelligence Support Prediction of Reimbursement Decisions in Scotland? A Pilot Project</t>
  </si>
  <si>
    <t>Discusses AI's potential in predicting reimbursement decisions related to HTA.</t>
  </si>
  <si>
    <t>YES</t>
  </si>
  <si>
    <t>Building Synergy between Regulatory and HTA Agencies beyond Processes and Procedures&amp;#x2014;Can We Effectively Align the Evidentiary Requirements? A Survey of Stakeholder Perceptions</t>
  </si>
  <si>
    <t>Comparison of Parametric Survival Extrapolation Approaches Incorporating General Population Mortality for Adequate Health Technology Assessment of New Oncology Drugs</t>
  </si>
  <si>
    <t>How Should the World Pay for a Coronavirus Disease (COVID-19) Vaccine?</t>
  </si>
  <si>
    <t>Use of Real-World Evidence for Regulatory Approval and Coverage of Medical Devices: A Landscape Assessment</t>
  </si>
  <si>
    <t>Evidence-Based Decision on Medical Technologies in Asia Pacific: Experiences from India, Malaysia, Philippines, and Pakistan</t>
  </si>
  <si>
    <t>Adjusting for Treatment Switching in Oncology Trials: A Systematic Review and Recommendations for Reporting</t>
  </si>
  <si>
    <t>Predicting EQ-5D Values Using the SGRQ</t>
  </si>
  <si>
    <t>Introducing the ENCePP Working Group (WG) on Health Technology Assessment (HTA): Enhancing the Generation of Additional Evidence for HTA Processes</t>
  </si>
  <si>
    <t>Critical Analysis of Markov Models Used for the Economic Evaluation of Colorectal Cancer Screening: A Systematic Review</t>
  </si>
  <si>
    <t>The Use of Decision Analytic Modeling in the Evaluation of Surgical Innovations: A Scoping Review</t>
  </si>
  <si>
    <t>POSB425 Methodological Challenges to Coronavirus Disease (COVID-19) Evidence Generation to Inform Health Technology Assessment (HTA)</t>
  </si>
  <si>
    <t>Parallel Valuation of the EQ-5D-3L and EQ-5D-5L by Time Trade-Off in Hungary</t>
  </si>
  <si>
    <t>A New Method to Determine the Optimal Willingness to Pay in Cost-Effectiveness Analysis</t>
  </si>
  <si>
    <t>Systematic Searching and Selection of Health State Utility Values from the Literature</t>
  </si>
  <si>
    <t>Challenges for Economic Evaluations of Advanced Therapy Medicinal Products: A Systematic Review</t>
  </si>
  <si>
    <t>Recognizing the Broader Value of Meningococcal Vaccination: A Matter of Evidence, Ability, or Willingness?</t>
  </si>
  <si>
    <t>The Real-World Evidence Workstream in EUreccA 2025: How the Task Was Addressed</t>
  </si>
  <si>
    <t>To HTA or Not to HTA: Identifying the Factors Influencing the Rapid Review Outcome in Ireland</t>
  </si>
  <si>
    <t>PMU94 DATA GENERATED BY THE FRENCH COMPASSIONATE USE PROGRAM: HOW CAN THEY CONTRIBUTE TO THE HEALTH TECHNOLOGY ASSESSMENT?</t>
  </si>
  <si>
    <t>Expanding Health Technology Assessments to Include Effects on the Environment</t>
  </si>
  <si>
    <t>Conditional Financing of Drugs in the Netherlands: Past, Present, and Future&amp;#x2014;Results From Stakeholder Interviews</t>
  </si>
  <si>
    <t>Estimating an EQ-5D-5L Value Set for China</t>
  </si>
  <si>
    <t>Simultaneous Multioutcome Synthesis and Mapping of Treatment Effects to a Common Scale</t>
  </si>
  <si>
    <t>A Tale of Two Thresholds: A Framework for Prioritization within the Cancer Drugs Fund</t>
  </si>
  <si>
    <t>Dynamic Mortality Modeling: Incorporating Predictions of Future General Population Mortality Into Cost-Effectiveness Analysis</t>
  </si>
  <si>
    <t>Coverage and Pricing Recommendations of the French National Health Authority for Innovative Drugs: A Retrospective Analysis From 2014 to 2020</t>
  </si>
  <si>
    <t>Development of an EQ-5D Value Set for India Using an Extended Design (DEVINE) Study: The Indian 5-Level Version EQ-5D Value Set</t>
  </si>
  <si>
    <t>Analyzing Overall Survival in Randomized Controlled Trials with Crossover and Implications for Economic Evaluation</t>
  </si>
  <si>
    <t>On the Optimization of Bayesian D-Efficient Discrete Choice Experiment Designs for the Estimation of QALY Tariffs That Are Corrected for Nonlinear Time Preferences</t>
  </si>
  <si>
    <t>PRO106 IMPACT of De Novo Real-World Evidence (RWE) Generation in Health Technology Assessment (HTA): Case Study of the Institute for Clinical and Economic Review's (ICER) Sickle Cell Disease (SCD) Assessment</t>
  </si>
  <si>
    <t>Explicitly mentions machine learning in the context of HTA.</t>
  </si>
  <si>
    <t>Modeling the Cost-Utility of Treatment Sequences for Multiple Sclerosis</t>
  </si>
  <si>
    <t>HTA102 Machine-Learning Technology Assisted Curated Reference Libraries as an Approach for Rapid Global Value Dossier Updates to Support Living Health Technology Assessment: A Case Study in Triple Refractory Multiple Myeloma (TRMM)</t>
  </si>
  <si>
    <t>EE32 Selection of Key Performance Indicators for an Economic Evaluation of Artificial Intelligence Technologies. The Case of Hosmartai (HORIZON 2020 Funded Program)</t>
  </si>
  <si>
    <t>A Value Framework to Assess Patient-Facing Digital Health Technologies That Aim to Improve Chronic Disease Management: A Delphi Approach</t>
  </si>
  <si>
    <t>A Systematic Review of Health Technology Assessments of Chimeric Antigen Receptor T-Cell Therapies in Young Compared With Older Patients</t>
  </si>
  <si>
    <t>Survival Time Outcomes in Randomized, Controlled Trials and Meta-Analyses: The Parallel Universes of Efficacy and Cost-Effectiveness</t>
  </si>
  <si>
    <t>Methods for Early Assessment of the Societal Value of Health Technologies: A Scoping Review and Proposal for Classification</t>
  </si>
  <si>
    <t>Generating Consistent and Reliable Evidence on Survival Estimates for Health Technology Assessment in Oncology and Haematology</t>
  </si>
  <si>
    <t>Implementation Barriers to Value of Information Analysis in Health Technology Decision Making: Results From a Process Evaluation</t>
  </si>
  <si>
    <t>789-794</t>
  </si>
  <si>
    <t>Economic Evaluation of Systemic Treatments for Advanced Melanoma: A Systematic Review</t>
  </si>
  <si>
    <t>Estimating a Preference-Based Index for an Eight-Dimensional Health State Classification System for Multiple Sclerosis</t>
  </si>
  <si>
    <t>&amp;#x201c;Stick or Twist?&amp;#x201d; Negotiating Price and Data in an Era of Conditional Approval</t>
  </si>
  <si>
    <t>Next Generation Sequencing Technology: Health Technology Assessment, Market Access Trends and Potential Impacts on The Future of Companion Diagnostic Testing</t>
  </si>
  <si>
    <t>Are Global Health Systems Ready for Transformative Therapies?</t>
  </si>
  <si>
    <t>Parametric Survival Extrapolation of Early Survival Data in Economic Analyses: A Comparison of Projected Versus Observed Updated Survival</t>
  </si>
  <si>
    <t>A Systematic Review of Decision-Analytic Models for Evaluating Cost-Effectiveness of Asthma Interventions</t>
  </si>
  <si>
    <t>Comparison of Timed Automata with Discrete Event Simulation for Modeling of Biomarker-Based Treatment Decisions: An Illustration for Metastatic Castration-Resistant Prostate Cancer</t>
  </si>
  <si>
    <t>POSC277 Assessment Methods: of Artificial Intelligence Supported Health Technologies: A Systematic Literature Review</t>
  </si>
  <si>
    <t>Tentatively Included. Might discuss predictive modeling for HTA decisions, but requires more details.</t>
  </si>
  <si>
    <t>Economic Evaluation for Health Investments En Route to Universal Health Coverage: Cost-Benefit Analysis or Cost-Effectiveness Analysis?</t>
  </si>
  <si>
    <t>Which Factors Enhance Positive Drug Reimbursement Recommendation in Scotland? A Retrospective Analysis 2006&amp;#x2013;2013</t>
  </si>
  <si>
    <t>Directly seeks to understand factors influencing HTA decisions.</t>
  </si>
  <si>
    <t>Does Cost-Effectiveness Analysis Overvalue Potential Cures? Exploring Alternative Methods for Applying a &amp;#x201c;Shared Savings&amp;#x201d; Approach to Cost Offsets</t>
  </si>
  <si>
    <t>Modeling Good Research Practices&amp;#x2014;Overview: A Report of the ISPOR-SMDM Modeling Good Research Practices Task Force-1</t>
  </si>
  <si>
    <t>Survival Extrapolation in Cancer Immunotherapy: A Validation-Based Case Study</t>
  </si>
  <si>
    <t>Measuring the Effectiveness of Real-World Evidence to Ensure Appropriate Impact</t>
  </si>
  <si>
    <t>The Value of Vaccines in Maintaining Health System Capacity in England</t>
  </si>
  <si>
    <t>Appraising the Costs of Genomic Testing for Histology-Independent Technologies: An Illustrative Example for &lt;em&gt;NTRK&lt;/em&gt; Fusions</t>
  </si>
  <si>
    <t>A Value Framework for the Assessment of Diagnostic Technologies: A Proposal Based on a Targeted Systematic Review and a Multistakeholder Deliberative Process in Latin America</t>
  </si>
  <si>
    <t>ICER Value Framework 2020 Update: Recommendations on the Aggregation of Benefits and Contextual Considerations</t>
  </si>
  <si>
    <t>Improving model validation in HTA: Comments on the Guidelines of the ISPOR-SMDM Modeling Good Research Practices</t>
  </si>
  <si>
    <t>Differences in Evidentiary Requirements Between European Medicines Agency and European Health Technology Assessment of Oncology Drugs&amp;#x2014;Can Alignment Be Enhanced?</t>
  </si>
  <si>
    <t>Toward best practices for economic evaluations of tumour-agnostic therapies: A review of current barriers and solutions</t>
  </si>
  <si>
    <t>Differences in Health Technology Assessment Recommendations Among European Jurisdictions: The Role of Practice Variations</t>
  </si>
  <si>
    <t>Systematic Review of Health Economic Evaluations Focused on Artificial Intelligence in Healthcare: The Tortoise and the Cheetah</t>
  </si>
  <si>
    <t>Improving Model Validation in Health Technology Assessment: Comments on Guidelines of the ISPOR-SMDM Modeling Good Research Practices Task Force</t>
  </si>
  <si>
    <t>Data Governance for Real-World Data Management: A Proposal for a Checklist to Support Decision Making</t>
  </si>
  <si>
    <t>POSA280 Using Artificial Intelligence and Machine Learning to Inform Evidence Development for Optimising HTA Outcomes in Europe</t>
  </si>
  <si>
    <t>Dealing With Uncertainty in Early Health Technology Assessment: An Exploration of Methods for Decision Making Under Deep Uncertainty</t>
  </si>
  <si>
    <t>Health Technology Assessment&amp;#x2013;Informed Decision Making by the Federal Joint Committee/Institute for Quality and Efficiency in Health Care in Germany and the National Institute for Health and Care Excellence in England: The Role of Budget Impact</t>
  </si>
  <si>
    <t>Frameworks for Health Technology Assessment at an Early Stage of Product Development: A Review and Roadmap to Guide Applications</t>
  </si>
  <si>
    <t>Decision-Oriented Health Technology Assessment: One Step Forward in Supporting the Decision-Making Process in &lt;strong&gt;Hospitals&lt;/strong&gt;</t>
  </si>
  <si>
    <t>P60 Use Cases for Artificial Intelligence and Machine Learning Methods to Support Health Technology Assessment</t>
  </si>
  <si>
    <t>Association Between the Use of Surrogate Measures in Pivotal Trials and Health Technology Assessment Decisions: A Retrospective Analysis of NICE and CADTH Reviews of Cancer Drugs</t>
  </si>
  <si>
    <t>Complete Cytogenetic Response and Major Molecular Response as Surrogate Outcomes for Overall Survival in First-Line Treatment of Chronic Myelogenous Leukemia: A Case Study for Technology Appraisal on the Basis of Surrogate Outcomes Evidence</t>
  </si>
  <si>
    <t>A Systematic Literature Review of Gaps and Challenges in Value Assessment of Biosimilars: An ISPOR Special Interest Group Report</t>
  </si>
  <si>
    <t>HTA101 Artificial Intelligence Bias in Systematic Literature Reviews (SLRS) for Health Technology Assessment (HTA)</t>
  </si>
  <si>
    <t>A Scoping Review of the Use of Machine Learning in Health Economics and Outcomes Research: Part 1&amp;#x2014;Data From Wearable Devices</t>
  </si>
  <si>
    <t>795-800</t>
  </si>
  <si>
    <t>A Comparison of National Guidelines for Network Meta-Analysis</t>
  </si>
  <si>
    <t>Application of Discrete-Event Simulation in Health Technology Assessment: A Cost-Effectiveness Analysis of Alzheimer&amp;#x2019;s Disease Treatment Using Real-World Evidence in Thailand</t>
  </si>
  <si>
    <t>A Conceptual Framework for Life-Cycle Health Technology Assessment</t>
  </si>
  <si>
    <t>Strengthening the Interface of Evidence-Based Decision Making Across European Regulators and Health Technology Assessment Bodies</t>
  </si>
  <si>
    <t>A Comparison of 7 Oncology External Control Arm Case Studies: Critiques From Regulatory and Health Technology Assessment Agencies</t>
  </si>
  <si>
    <t>Reported Challenges in Health Technology Assessment of Complex Health Technologies</t>
  </si>
  <si>
    <t>A Review of Current Approaches to Defining and Valuing Innovation in Health Technology Assessment</t>
  </si>
  <si>
    <t>Assessing the Economic Value of Clinical Artificial Intelligence: Challenges and Opportunities</t>
  </si>
  <si>
    <t>Fulfilling the Promise of Artificial Intelligence in the Health Sector: Let&amp;#x2019;s Get Real</t>
  </si>
  <si>
    <t>HTA255 Recommendations on the Use of Artificial Intelligence and Machine Learning in Systematic Literature Reviews Submitted as Part of the Evidence Package in Health Technology Assessment</t>
  </si>
  <si>
    <t>Being Precise About Precision Medicine: What Should Value Frameworks Incorporate to Address Precision Medicine? A Report of the Personalized Precision Medicine Special Interest Group</t>
  </si>
  <si>
    <t>Do Profit Margins of Pharmaceuticals Influence Reimbursement Decisions? A Discrete Choice Experiment Among Dutch Healthcare Decision Makers</t>
  </si>
  <si>
    <t>Deriving Meaningful Aspects of Health Related to Physical Activity in Chronic Disease: Concept Elicitation Using Machine Learning&amp;#x2013;Assisted Coding of Online Patient Conversations</t>
  </si>
  <si>
    <t>Predictive Analysis of Factors Influencing Health Technology Assessment Recommendation: A Literature Review</t>
  </si>
  <si>
    <t> Direct relevance to AI and ML in systematic literature reviews for HTA.</t>
  </si>
  <si>
    <t>The Evolving Nature of Health Technology Assessment: A Critical Appraisal of NICE&amp;#x2019;s New Methods Manual</t>
  </si>
  <si>
    <t>Phase coexistence in the hard-sphere Yukawa chain fluid with chain length polydispersity: High temperature approximation</t>
  </si>
  <si>
    <t>The necessities for building a model to evaluate Business Intelligence projects- Literature Review</t>
  </si>
  <si>
    <t>Transport properties and electrical device characteristics with the TiMeS computational platform: application in silicon nanowires</t>
  </si>
  <si>
    <t>Hidden topological angles and Lefschetz thimbles</t>
  </si>
  <si>
    <t>Fundamental limits to optical response in absorptive systems</t>
  </si>
  <si>
    <t>The curious incident of multi-instantons and the necessity of Lefschetz thimbles</t>
  </si>
  <si>
    <t>In-Line-Test of Variability and Bit-Error-Rate of HfOx-Based Resistive Memory</t>
  </si>
  <si>
    <t>Two- and three-phase equilibria in polydisperse Yukawa hard-sphere mixture. High temperature and mean spherical approximations</t>
  </si>
  <si>
    <t>Scalable Global Grid catalogue for LHC Run3 and beyond</t>
  </si>
  <si>
    <t>Bayesian multi-parameter evidence synthesis to inform decision-making: a case study in hormone-refractory metastatic prostate cancer</t>
  </si>
  <si>
    <t>Hiding in plain sight: insights about health-care trends gained through open health data</t>
  </si>
  <si>
    <t>A Full Bayesian Model to Handle Structural Ones and Missingness in Economic Evaluations from Individual-Level Data</t>
  </si>
  <si>
    <t>801-810</t>
  </si>
  <si>
    <t>On estimands and the analysis of adverse events in the presence of varying follow-up times within the benefit assessment of therapies</t>
  </si>
  <si>
    <t>Proper orthogonal decomposition (POD) combined with hierarchical tensor approximation (HTA) in the context of uncertain parameters</t>
  </si>
  <si>
    <t>Design Automation for Adiabatic Circuits</t>
  </si>
  <si>
    <t>A differentially private incentive design for traffic offload to public transportation</t>
  </si>
  <si>
    <t>The use of registry data to extrapolate overall survival results from randomised controlled trials</t>
  </si>
  <si>
    <t>Deepfakes and beyond: A survey of face manipulation and fake detection</t>
  </si>
  <si>
    <t>Anomalous motion detection on highway using deep learning</t>
  </si>
  <si>
    <t>Digital personal health libraries: a systematic literature review</t>
  </si>
  <si>
    <t>Estimating the time-lapse between medical insurance reimbursement with non-parametric regression models</t>
  </si>
  <si>
    <t>Long Distance Continuous Methane Emissions Monitoring with Dual Frequency Comb Spectroscopy: Deployment and Blind Testing in Complex Emissions Scenarios</t>
  </si>
  <si>
    <t>Latency analysis for IMT-2020 radio interface technology evaluation</t>
  </si>
  <si>
    <t>A Bayesian framework for patient-level partitioned survival cost-utility analysis</t>
  </si>
  <si>
    <t>hesim: Health economic simulation modeling and decision analysis</t>
  </si>
  <si>
    <t>The study directly focuses on health economic modeling for HTA, which is relevant to the SLR's topic.</t>
  </si>
  <si>
    <t>Towards a fairer reimbursement system for burn patients using cost-sensitive classification</t>
  </si>
  <si>
    <t>Patient-reported outcomes in the context of the benefit assessment in Germany</t>
  </si>
  <si>
    <t>Discrete-time temporal network embedding via implicit hierarchical learning in hyperbolic space</t>
  </si>
  <si>
    <t>On matching-adjusted indirect comparison and calibration estimation</t>
  </si>
  <si>
    <t>Using Clinical Experts Beliefs to Compare Survival Models in Health Technology Assessment</t>
  </si>
  <si>
    <t>Drive High Power UVC‐LED Wafer into Low‐Cost 4‐Inch Era: Effect of Strain Modulation</t>
  </si>
  <si>
    <t>Target estimands for population-adjusted indirect comparisons</t>
  </si>
  <si>
    <t>Directly relevant to health technology assessment, statistical analysis, and decision-making processes.</t>
  </si>
  <si>
    <t>Blockchain mining with multiple selfish miners</t>
  </si>
  <si>
    <t>Technological evaluation of two AFIS systems</t>
  </si>
  <si>
    <t>811-820</t>
  </si>
  <si>
    <t>Question generation for reading comprehension assessment by modeling how and what to ask</t>
  </si>
  <si>
    <t>Blended Survival Curves: A New Approach to Extrapolation for Time-to-Event Outcomes from Clinical Trials in Health Technology Assessment</t>
  </si>
  <si>
    <t>How to improve the quality of comparisons using external control cohorts in single-arm clinical trials?</t>
  </si>
  <si>
    <t>Remote sensing image classification using transfer learning-and attention-based deep neural network</t>
  </si>
  <si>
    <t>2025-2026</t>
  </si>
  <si>
    <t>Microscopic study of optically stable coherent color centers in diamond generated by high-temperature annealing</t>
  </si>
  <si>
    <t>Purely prognostic variables may modify marginal treatment effects for non-collapsible effect measures</t>
  </si>
  <si>
    <t>Generating the right evidence at the right time: Principles of a new class of flexible augmented clinical trial designs</t>
  </si>
  <si>
    <t>Operator Space Manifold Theory: Modeling Quantum Operators with a Riemannian Manifold</t>
  </si>
  <si>
    <t>The Standard Problem</t>
  </si>
  <si>
    <t>Deeply Coupled Convolution–Transformer With Spatial–Temporal Complementary Learning for Video-Based Person Re-Identification</t>
  </si>
  <si>
    <t>Channel Measurement, Modeling, and Simulation for 6G: A Survey and Tutorial</t>
  </si>
  <si>
    <t>survextrap: a package for flexible and transparent survival extrapolation</t>
  </si>
  <si>
    <t>OP115 Effect Of Multiple Drug Resistance On Costs For Patients With Intra-Abdominal Infections in China</t>
  </si>
  <si>
    <t>Methodological approach for assessing the cost-effectiveness of treatments using longitudinal observational data: The SOHO study</t>
  </si>
  <si>
    <t>Scientific Development of HTA—A Proposal by the Health Technology Assessment International Scientific Development and Capacity Building Committee</t>
  </si>
  <si>
    <t>OP244 Tools And Experiences To Facilitate Effective Patient Participation In Health Technology Assessment</t>
  </si>
  <si>
    <t>OP81 Building Technical Capacity To Promote Patient Involvement In Health Technology Assessment</t>
  </si>
  <si>
    <t>PP89 Living Lab Concept: An Innovation Hub For Elderly Residential Care</t>
  </si>
  <si>
    <t>EVIDENCE OF IMPROVING COST-EFFECTIVENESS OF PEDIATRIC COCHLEAR IMPLANTATION</t>
  </si>
  <si>
    <t>PP284 Volume-Result Relationship Analysis In Digestive Oncological Surgery In Spain By Using Health Data Records</t>
  </si>
  <si>
    <t>How Procurement Judges The Value of Medical Technologies: A Review of Healthcare Tenders</t>
  </si>
  <si>
    <t>PD22 Behavioral Factors Mediating Between Socioeconomic Status And Obesity</t>
  </si>
  <si>
    <t>PD67 Strengthening And Accelerating Health Technology Assessments Through Artificial Intelligence</t>
  </si>
  <si>
    <t>821-830</t>
  </si>
  <si>
    <t>Directly pertains to improving HTA processes using AI and ML, meeting the inclusion criteria.</t>
  </si>
  <si>
    <t>OP345 Evaluation Of An Artificial Intelligence-assisted Service For Cardiac Monitoring As Part Of A National Institute For Health And Care Excellence (NICE) Digital Health Technology Pilot</t>
  </si>
  <si>
    <t>OP123 Health Technology Assessment In Digital Health: A Rapid Approach To Assess Health Apps</t>
  </si>
  <si>
    <t>Health Technology Assessment Implementation in Ukraine: Current Status and Future Perspectives</t>
  </si>
  <si>
    <t>OP48 Nursing Requirements In Long-Term Care: A Health Technology Assessment</t>
  </si>
  <si>
    <t>PD33 Development And Validation Of A Machine Learning-Based Prediction Model For COVID-19 Diagnosis Using Patients’ Metabolomic Profile Data</t>
  </si>
  <si>
    <t>STAKEHOLDER INVOLVEMENT THROUGHOUT HEALTH TECHNOLOGY ASSESSMENT: AN EXAMPLE FROM PALLIATIVE CARE</t>
  </si>
  <si>
    <t>OP57 The Identification Of Technological Innovations To Address The Challenge Of Antimicrobial Resistance Using Horizon Scanning Approaches</t>
  </si>
  <si>
    <t>An Experimental Ward: Improving Care and Learning</t>
  </si>
  <si>
    <t>ASSESSING THE LEARNING CURVE EFFECT IN HEALTH TECHNOLOGIES: Lessons From The Nonclinical Literature</t>
  </si>
  <si>
    <t>ASSESSMENT OF THE LEARNING CURVE IN HEALTH TECHNOLOGIES: A Systematic Review</t>
  </si>
  <si>
    <t>OP29 Lifecycle Assessment Of Machine Learning-Derived Early Warning System. An Early Economic Evaluation Of An Intraoperative Hypotension Prediction Index</t>
  </si>
  <si>
    <t>Introducing Information Technology in the Clinical Setting: Lessons Learned in a Trauma Center</t>
  </si>
  <si>
    <t>THE GHOST IN THE MACHINE? THE VALUE OF EXPERT ADVICE IN THE PRODUCTION OF EVIDENCE-BASED GUIDANCE: A MIXED METHODS STUDY OF THE NICE INTERVENTIONAL PROCEDURES PROGRAMME</t>
  </si>
  <si>
    <t>DISINVESTING FROM INEFFECTIVE TECHNOLOGIES: LESSONS LEARNED FROM CURRENT PROGRAMS</t>
  </si>
  <si>
    <t>OP25 Organisational Learning Principles Applied To Information Retrieval</t>
  </si>
  <si>
    <t>PD19 Machine Learning Modelling For Clinical Trial Design Using The National Institute for Health and Care Research Innovation Observatory’s ScanMedicine Database</t>
  </si>
  <si>
    <t>PP16 Machine Learning In The Treatment Of Spinal Deformities: Early Life-cycle Economic Analysis In Australia</t>
  </si>
  <si>
    <t>PP37 A Systematic Review of Machine Learning and Statistical Models For Predicting Coronary Heart Disease In Diabetic Patients</t>
  </si>
  <si>
    <t>Machines and Medicines: A Projection of Analogies between Electric Power Systems and Health Care Systems</t>
  </si>
  <si>
    <t>Neglected Issues in the Diffusion of Health Care Technologies:The Role of Skills and Learning</t>
  </si>
  <si>
    <t>NICE LESSONS TO BE LEARNED</t>
  </si>
  <si>
    <t>Using the literature to quantify the learning curve: A case study</t>
  </si>
  <si>
    <t>EUnetHTA INFORMATION MANAGEMENT SYSTEM: DEVELOPMENT AND LESSONS LEARNED</t>
  </si>
  <si>
    <t>VP83 Health Economics Distance Learning For Healthcare Workers In Brazil</t>
  </si>
  <si>
    <t>TECHNOLOGY ASSESSMENT IN HOSPITALS: LESSONS LEARNED FROM AN EMPIRICAL EXPERIMENT</t>
  </si>
  <si>
    <t>831-840</t>
  </si>
  <si>
    <t>OP340 Adverse Clinical Events And Associated Risk Factors In Patients With Very-High-Risk Atherosclerotic Cardiovascular Disease</t>
  </si>
  <si>
    <t>Association between methodological characteristics and outcome in health technology assessments which included case series</t>
  </si>
  <si>
    <t>The study explores methodological characteristics in health technology assessments which may offer insights into the drivers of HTA decisions, making it relevant to the chief scientist's inclusion criteria.</t>
  </si>
  <si>
    <t>OP443 Evaluating The Value Of Endovascular Innovations For Aortic Valve Replacement Through Clinical Benefits, Patient-reported Outcomes And Resource Consumption</t>
  </si>
  <si>
    <t>OP161 Relationship Between Appropriateness And Arthroplasty Recommendation</t>
  </si>
  <si>
    <t>PP06 HER2 Evaluation By CISH And SISH In Breast Cancer: A Meta-Analysis</t>
  </si>
  <si>
    <t>OP20 Is The Quality Of Evidence In Health Technology Assessment Deteriorating Over Time?: A Case Study On Cancer Drugs In Australia</t>
  </si>
  <si>
    <t>Directly relevant as it assesses the quality of evidence in HTA decision-making over time</t>
  </si>
  <si>
    <t>VP41 NICE Interventional Procedures Advisory Committee Recommendations</t>
  </si>
  <si>
    <t>with reservations  It provides insights into factors predicting NICE committee recommendations. However, the information might be incomplete due to the cutoff. Further evaluation of the complete abstract or full text is required.</t>
  </si>
  <si>
    <t>PP92 Should Missing Data Be Multiply Imputed Prior To Longitudinal Linear Mixed-Model Analyses In Trial-Based Economic Evaluations?</t>
  </si>
  <si>
    <t>PP047 Intravenous Iron Sucrose Therapy In Real-World Anemic Patients</t>
  </si>
  <si>
    <t>OP45 Study On Effects Of Community-acquired Pneumonia Clinical Pathway On Antibiotics’ Utilization</t>
  </si>
  <si>
    <t>OP141 Patient Relevant Outcome Measures As Predictors Of Healthcare Use In Multiple Sclerosis</t>
  </si>
  <si>
    <t>OP44 Does The Health Economic Modelling Structure Matter? An External Validation Of Three Approaches Commonly Used In Obesity Modelling</t>
  </si>
  <si>
    <t>Validates different modeling structures that could be crucial for making HTA decisions on obesity treatments.</t>
  </si>
  <si>
    <t>OP19 Comparative Effectiveness Of Common Treatment Options For Benign Prostatic Hyperplasia: A Systematic Review And Network Meta-Analysis</t>
  </si>
  <si>
    <t>PP02 Is Glycated Hemoglobin A Valid Surrogate Endpoint To Evaluate The Effectiveness Of Drugs In Diabetes Mellitus Studies?</t>
  </si>
  <si>
    <t>PP014 Will A Proposed Policy In Japan, Health Gold License, Work?</t>
  </si>
  <si>
    <t>PP116 Health Utilities And Neglected Conditions: A Chagas Disease Study</t>
  </si>
  <si>
    <t>PD54 Burden Of Disease And Risk Factors Among Children Under 5 Years In China From 1990 To 2019</t>
  </si>
  <si>
    <t>Comparison of four contingent valuation methods to estimate the economic value of a pneumococcal vaccine in Bangladesh</t>
  </si>
  <si>
    <t>VP51 Hospitalizations And Costs In Schizophrenia Patients Initiating Long-acting Injectable Antipsychotics</t>
  </si>
  <si>
    <t>PP040 Hospitalization Costs In Schizophrenia: Long-acting Injectable Antipsychotics Versus Oral Antipsychotic Use</t>
  </si>
  <si>
    <t>PP78 Effectiveness And Safety Of The FreeStyle Libre® Glucose Monitoring System For T1DM In Childhood And Adolescence</t>
  </si>
  <si>
    <t>841-850</t>
  </si>
  <si>
    <t>VP13 Relation Between Magnetic Resonance Imaging Use And Hip Or Knee Replacements In The Organisation For Economic Co-operation And Development</t>
  </si>
  <si>
    <t>OP129 Predictors Of Effectiveness In Patients With Rheumatoid Arthritis</t>
  </si>
  <si>
    <t>PD26 Principal Component Approximation: Canadian Health Measures Survey</t>
  </si>
  <si>
    <t>PP173 Is Early Modelling Too Late? Preventing Pitfalls And Optimizing Value</t>
  </si>
  <si>
    <t>It directly pertains to drug development, approvals, and the drivers behind HTA decisions, employing statistical models in its approach.</t>
  </si>
  <si>
    <t>Physicians' perception toward non-invasive prenatal testing through the eye of the Rogers' diffusion of innovation theory in China</t>
  </si>
  <si>
    <t>VP99 Study On The Responsiveness Of Primary Medical Institution In ZJ &amp;amp; QH</t>
  </si>
  <si>
    <t>EFFECTIVENESS OF DIAPERS AMONG PEOPLE WITH CHRONIC INCONTINENCE IN THAILAND</t>
  </si>
  <si>
    <t>PP54 A Cohort Case Study On Implantable Cardioverter Defibrillators</t>
  </si>
  <si>
    <t>PP57 Outcomes On Transcatheter Aortic Valve Implantation</t>
  </si>
  <si>
    <t>PP08 Evaluation Of Nutritional Status In Diabetic And Non-Diabetic Chronic Kidney Disease Patients Using A Web Tool</t>
  </si>
  <si>
    <t>VP21 Factors Associated With Recommendations On Drugs For Rare Diseases</t>
  </si>
  <si>
    <t>PP14 Budget Impact Of Sapropterin Dihydrochloride For Phenylketonuria</t>
  </si>
  <si>
    <t>Dear policy maker: Have you made up your mind? A discrete choice experiment among policy makers and other health professionals</t>
  </si>
  <si>
    <t>The study provides insights into criteria important for HTA decision-making.</t>
  </si>
  <si>
    <t>OP366 Characterizing The Population At Risk Of Chronic Obstructive Pulmonary Disease In China Using A Real-World Population Survey</t>
  </si>
  <si>
    <t>QUALITY OF HEALTH TECHNOLOGY ASSESSMENT REPORTS PREPARED FOR THE MEDICAL SERVICES ADVISORY COMMITTEE</t>
  </si>
  <si>
    <t>PP261 Development Of A Mapping Algorithm To Predict SF-6D Values In People With Drug-Resistant Focal Onset Seizures</t>
  </si>
  <si>
    <t>VP144 Health Technology Assessment In Hospitals: Determinants Of Performance</t>
  </si>
  <si>
    <t>PP32 Assessment Of Preferences For Treatment: A Discrete Choice Experiment Among Italian Patients With Prostate Cancer</t>
  </si>
  <si>
    <t>Importance of appropriateness of empiric antibiotic therapy on clinical outcomes in intra-abdominal infections</t>
  </si>
  <si>
    <t>COSTS OF INFORMAL CARE FOR PATIENTS IN ADVANCED HOME CARE: A POPULATION-BASED STUDY</t>
  </si>
  <si>
    <t>PP103 A Comparative Study Of Catastrophic Health Expenditure In China</t>
  </si>
  <si>
    <t>QUALITY INDICATORS TO ASSESS A COLORECTAL CANCER PREVENTION PROGRAM</t>
  </si>
  <si>
    <t>851-860</t>
  </si>
  <si>
    <t>PREFERENCES OF PATIENTS WITH MULTIPLE SCLEROSIS FOR ATTRIBUTES OF INJECTABLE MULTIPLE SCLEROSIS TREATMENTS IN THE UNITED KINGDOM AND FRANCE</t>
  </si>
  <si>
    <t>Progression-free survival as a surrogate endpoint in advanced breast cancer</t>
  </si>
  <si>
    <t>POPULATION-BASED AND OPPORTUNISTIC SCREENING AND ERADICATION OF HELICOBACTER PYLORI: An Analysis Using Trial Baseline Data</t>
  </si>
  <si>
    <t>DIFFERENCES IN EVALUATING HEALTH TECHNOLOGY ASSESSMENT KNOWLEDGE TRANSLATION BY RESEARCHERS AND POLICY MAKERS IN CHINA</t>
  </si>
  <si>
    <t>Assessing the early impact of a hospital-based health technology assessment program, smart innovation</t>
  </si>
  <si>
    <t>Health-related quality of life of coronary artery bypass grafting and percutaneous transluminal coronary artery angioplasty patients: 1-year follow-up</t>
  </si>
  <si>
    <t>COST-EFFECTIVENESS IMPACTS CANCER CARE FUNDING DECISIONS IN BRITISH COLUMBIA, CANADA, EVIDENCE FROM 1998 TO 2008</t>
  </si>
  <si>
    <t>A valuation of patients' willingness-to-pay for insulin delivery in diabetes</t>
  </si>
  <si>
    <t>OP447 Feasibility And Validity Of Real-World Data As Evidence Of Effectiveness - Experience From Breast Cancer Care In Scotland</t>
  </si>
  <si>
    <t>USING BEST-WORST SCALING IN HORIZON SCANNING FOR HEPATOCELLULAR CARCINOMA TECHNOLOGIES</t>
  </si>
  <si>
    <t>PP350 Study On The Awareness, Willingness To Pay And Satisfaction With Non-Invasive Prenatal Testing Among Pregnant Women</t>
  </si>
  <si>
    <t>THE USE OF MENTAL HEALTH CARE FACILITIES AFTER STROKE: A Cost Analysis</t>
  </si>
  <si>
    <t>ROMIPLOSTIM AND ELTROMBOPAG FOR IMMUNE THROMBOCYTOPENIA: METHODS FOR INDIRECT COMPARISON</t>
  </si>
  <si>
    <t>COST-EFFECTIVENESS OF HUMAN LEUKOCYTE ANTIGEN MATCHING IN PENETRATING KERATOPLASTY</t>
  </si>
  <si>
    <t>OSTEOPOROSIS DRUGS MARKETED IN THE UNITED STATES: GENERIC COMPETITION, PRICING STRUCTURE, AND DISPERSION AMONG PAYERS</t>
  </si>
  <si>
    <t>HEALTH CARE RESOURCE USE AND STROKE OUTCOME: Multinational Comparisons within the GAIN International trial</t>
  </si>
  <si>
    <t>Impact of physician training level on emergency readmission within internal medicine</t>
  </si>
  <si>
    <t>Glycated hemoglobin as a surrogate for evaluating the effectiveness of drugs in diabetes mellitus trials: a systematic review and trial-level meta-analysis</t>
  </si>
  <si>
    <t>DO QOL INSTRUMENTS AGREE?: A Comparison of the 15D and NHP in Hip and Knee Replacements</t>
  </si>
  <si>
    <t>INTERRUPTED TIME SERIES DESIGNS IN HEALTH TECHNOLOGY ASSESSMENT: LESSONS FROM TWO SYSTEMATIC REVIEWS OF BEHAVIOR CHANGE STRATEGIES</t>
  </si>
  <si>
    <t>THE ACCURACY OF SELF-REPORTED HEALTHCARE RESOURCE UTILIZATION IN HEALTH ECONOMIC STUDIES</t>
  </si>
  <si>
    <t>PATTERNS OF ONSITE MAGNETIC RESONANCE IMAGING EQUIPMENT AMONG ORTHOPEDIC PRACTICES</t>
  </si>
  <si>
    <t>Determinants of computed tomography and magnetic resonance imaging utilization in Taiwan</t>
  </si>
  <si>
    <t>Measuring the influence of colleagues on a consultant team's use of breast conserving surgery</t>
  </si>
  <si>
    <t>861-870</t>
  </si>
  <si>
    <t>Empirical assessment of the impact of drug-eluting stents on the rate of use of coronary revascularization procedures</t>
  </si>
  <si>
    <t>A COMPARISON OF THE COST-EFFECTIVENESS OF STROKE CARE PROVIDED IN LONDON AND COPENHAGEN</t>
  </si>
  <si>
    <t>REDUCING POTENTIALLY INAPPROPRIATE PRESCRIBING FOR OLDER PEOPLE IN PRIMARY CARE: COST-EFFECTIVENESS OF THE OPTI-SCRIPT INTERVENTION</t>
  </si>
  <si>
    <t>Author contacts for retrieval of data for a meta-analysis on exercise and diet restriction</t>
  </si>
  <si>
    <t>Is the quality of evidence in health technology assessment deteriorating over time? A case study on cancer drugs in Australia</t>
  </si>
  <si>
    <t>A RANDOMIZED TRIAL TO MEASURE THE OPTIMAL ROLE OF THE PHARMACIST IN PROMOTING EVIDENCE-BASED ANTIBIOTIC USE IN ACUTE CARE HOSPITALS</t>
  </si>
  <si>
    <t>HEALTH FINANCING POLICIES: PATIENT CARE-SEEKING BEHAVIOR IN RURAL CHINA</t>
  </si>
  <si>
    <t>FACTORS OF THE INNOVATION, ORGANIZATION, ENVIRONMENT, AND INDIVIDUAL THAT PREDICT THE INFLUENCE FIVE SYSTEMATIC REVIEWS HAD ON PUBLIC HEALTH DECISIONS</t>
  </si>
  <si>
    <t>PP46 When Composite Measures Or Indices Fail: Data Processing Lessons</t>
  </si>
  <si>
    <t>WHICH FACTORS DETERMINE THE USE OF DIAGNOSTIC IMAGING TECHNOLOGIES FOR GASTROINTESTINAL COMPLAINTS IN GENERAL MEDICAL PRACTICE?</t>
  </si>
  <si>
    <t>EVALUATION OF RANDOMIZED CONTROLLED TRIALS ON COMPLEMENTARY AND ALTERNATIVE MEDICINE</t>
  </si>
  <si>
    <t>PD12 Quality Assessment Of Health Economic Evaluation On Screening Programs From China</t>
  </si>
  <si>
    <t>EXAMINING THE INFLUENCE OF PICTURE ARCHIVING COMMUNICATION SYSTEMS AND OTHER FACTORS UPON THE LENGTH OF STAY FOR PATIENTS WITH TOTAL HIP AND TOTAL KNEE REPLACEMENTS</t>
  </si>
  <si>
    <t>PD63 Impact Of Parallel Submission On The Rollout Time and Health-Technology-Assessment Recommendation Of New-Active-Substances</t>
  </si>
  <si>
    <t>DETERMINANTS OF THE INTENTION TO USE TELEMEDICINE: EVIDENCE FROM PRIMARY CARE PHYSICIANS</t>
  </si>
  <si>
    <t>Hospital-and Patient-Related Characteristics Determining Length of Hospital Stay for Hip and Knee Replacements</t>
  </si>
  <si>
    <t>Determinants of the diffusion of computed tomography and magnetic resonance imaging</t>
  </si>
  <si>
    <t>The DiSC ASSAY: A Cost-effective Guide to Treatment for Chronic Lymphocytic Leukemia?</t>
  </si>
  <si>
    <t>VP136 The Impact Of Hospital Costing Methods On Economic Evaluations</t>
  </si>
  <si>
    <t>Included: It addresses economic evaluations, DRG-based costs, and has relevance to HTA.</t>
  </si>
  <si>
    <t>Retrieval of missing data for meta-analysis: A practical example</t>
  </si>
  <si>
    <t>Readmission rate as an indicator of hospital performance: The case of Spain</t>
  </si>
  <si>
    <t>UNJUSTIFIED VARIATIONS IN PATIENT MANAGEMENT FOR ACUTE MYOCARDIAL INFARCTION IN THE RHO[ring]NE-ALPES REGION OF FRANCE</t>
  </si>
  <si>
    <t>Econometric Analysis of Variation in Cesarean Section Rates: A Cross-sectional Study of 59 Obstetrical Departments in Sweden</t>
  </si>
  <si>
    <t>FACTORS AFFECTING THE UTILIZATION OF SYSTEMATIC REVIEWS: A Study of Public Health Decision Makers</t>
  </si>
  <si>
    <t>A COST-BENEFIT ANALYSIS OF MECHANICAL VENTILATION: An Examination of DRG 475</t>
  </si>
  <si>
    <t>OP15 The Incremental Cost Of Delirium Following Aortic Valve Replacement</t>
  </si>
  <si>
    <t>PP48 Risk Of Bias Of Systematic Reviews Connected To Journal Impact Factor?</t>
  </si>
  <si>
    <t>871-880</t>
  </si>
  <si>
    <t>PP142 Is Insulin Therapy Important For The Quality Of Life Of Diabetics?</t>
  </si>
  <si>
    <t>PD05 Influence Of Economic Data In The Incorporation Of Medicines In Brazil</t>
  </si>
  <si>
    <t>Medical Technology and its Diffusion in Australia</t>
  </si>
  <si>
    <t>PD10 Quality Of Economic Evaluation Of Coronary Stents Based On CHEERS: A Scoping Review</t>
  </si>
  <si>
    <t>A Clinical and Economic Evaluation of Red Blood Cell Transfusions in Patients Receiving Cancer Chemotherapy</t>
  </si>
  <si>
    <t>OP126 Shared Decision-Making Influences Patients’ Adoption Of Stents In China</t>
  </si>
  <si>
    <t>The Distribution of “Big Ticket” Medical Technologies in OECD Countries</t>
  </si>
  <si>
    <t>Complications in immediate breast reconstruction after mastectomy</t>
  </si>
  <si>
    <t>Physicians' Perceptions of Consensus Reports</t>
  </si>
  <si>
    <t>PP029 Hospitalizations And Costs In Bipolar Disorder Patients Initiating Long-acting Injectable Antipsychotics</t>
  </si>
  <si>
    <t>Cost-Utility Analysis of Total Hip Arthroplasties: Technology Assessment of Surgical Procedures by Mailed Questionnaires</t>
  </si>
  <si>
    <t>Use of systematic reviews in the development of new provincial public health policies in Ontario</t>
  </si>
  <si>
    <t>Factors influencing the publication of health research</t>
  </si>
  <si>
    <t>OP134 Predictors Of Public Health Outcomes: A Case Study From Turkey</t>
  </si>
  <si>
    <t>Adjustment of publication bias using a cumulative meta-analytic framework</t>
  </si>
  <si>
    <t>POST-IMPLEMENTATION SURVEILLANCE OF A NON-PHARMACOLOGICAL HEALTH TECHNOLOGY WITHIN A NATIONAL HEALTH SERVICE</t>
  </si>
  <si>
    <t>OP414 The Influence Of Cost-Effectiveness Evidence And Other Factors On China's National Reimbursement Drug Listing Decisions</t>
  </si>
  <si>
    <r>
      <t>Included</t>
    </r>
    <r>
      <rPr>
        <sz val="11"/>
        <color theme="1"/>
        <rFont val="Calibri"/>
        <family val="2"/>
        <charset val="161"/>
        <scheme val="minor"/>
      </rPr>
      <t xml:space="preserve"> for investigating the influence of evidence and factors on NRDL decisions.</t>
    </r>
  </si>
  <si>
    <t>Does income influence demand for medical services despite Japan's “Health Care for All” policy?</t>
  </si>
  <si>
    <t>Analysis of the Use of Multiple Technologies in Neonatal Care</t>
  </si>
  <si>
    <t>DAILY COST PREDICTION MODEL IN NEONATAL INTENSIVE CARE</t>
  </si>
  <si>
    <t>The importance of accounting for the uncertainty of published prognostic model estimates</t>
  </si>
  <si>
    <t>Physician–patient shared decision making, patient satisfaction, and adoption of new health technology in China</t>
  </si>
  <si>
    <t>PD47 Associations Of Orphan Designation And Other Drug Development-Related Factors On Rollout Times And Health-Technology-Assessment Recommendations Of New-Active-Substances</t>
  </si>
  <si>
    <t>VP26 Comparing Statistical Methods For Meta-Analysis Of Rare Event Data</t>
  </si>
  <si>
    <t>BIOMEDICAL RESEARCH PRODUCTIVITY: Factors Across the Countries</t>
  </si>
  <si>
    <t>WILLINGNESS TO PAY FOR OBESITY TREATMENT</t>
  </si>
  <si>
    <t>EXPLORING TWO COST-ADJUSTMENT METHODS FOR SELECTION BIAS IN A SMALL SAMPLE: USING A FETAL CARDIOLOGY DATASET</t>
  </si>
  <si>
    <t>MEASURING THE EFFECT OF CLINICAL GUIDELINES ON PATIENT OUTCOMES</t>
  </si>
  <si>
    <t>881-890</t>
  </si>
  <si>
    <t>Diffusion of innovations in health care: Does the structural context determine its direction?</t>
  </si>
  <si>
    <t>Hurdle Poisson Regression Model for Identifying Factors Related to Noncompliance and Waiting Time for Confirmatory Diagnosis in Colorectal Cancer Screening</t>
  </si>
  <si>
    <t>DISSEMINATION AND CHARACTERISTICS OF ACUTE CARE FOR ELDERS (ACE) UNITS IN THE UNITED STATES</t>
  </si>
  <si>
    <t>A Brief Introduction to Influence Diagnostics in Regression</t>
  </si>
  <si>
    <t>PP264 Effectiveness And Safety Of Pressurized Intraperitoneal Aerosol Chemotherapy For Peritoneal Carcinomatosis: A Systematic Review</t>
  </si>
  <si>
    <t>Direct versus indirect comparisons: A summary of the evidence</t>
  </si>
  <si>
    <t>DEVELOPMENT OF EXPLICIT CRITERIA FOR TOTAL KNEE REPLACEMENT</t>
  </si>
  <si>
    <t>ESTIMATING THE EFFECT OF CESAREAN SECTION RATE ON HEALTH OUTCOME: Evidence from Swedish Hospital Data</t>
  </si>
  <si>
    <t>PD25 Principal Component Approximation: Medical Expenditure Panel Survey</t>
  </si>
  <si>
    <t>Cost analysis of home monitoring in lung transplant recipients</t>
  </si>
  <si>
    <t>VP113 Reframing “Disinvestment”: Appropriateness And Real-Time Data Capture</t>
  </si>
  <si>
    <t>PP88 Intravenous Medication Delivery System Cost-Effectiveness Analysis</t>
  </si>
  <si>
    <t>OP199 From Pilot Studies To System-Wide Innovation: Challenges And Opportunities For Clinical Decision Support Systems (CDSS) Implementation In Australia</t>
  </si>
  <si>
    <t>OP129 Healthcare Utilization After Bariatric Surgery</t>
  </si>
  <si>
    <t>PP091 A Follow Up Study On Transcatheter Aortic Valve Implantation (TAVI)</t>
  </si>
  <si>
    <t>OP56 A Life Cycle Approach To Horizon Scanning Outputs - From Signals To Guidelines</t>
  </si>
  <si>
    <t>Emphasizes the role of horizon scanning in influencing HTA decisions even though it doesn't explicitly mention machine learning or statistical modeling.</t>
  </si>
  <si>
    <t>PATIENT AND PUBLIC INVOLVEMENT IN EARLY AWARENESS AND ALERT ACTIVITIES: AN EXAMPLE FROM THE UNITED KINGDOM</t>
  </si>
  <si>
    <t>OP42 Increasing Access To Real-World Data To Move From Health Technology Assessment To Health Technology Management</t>
  </si>
  <si>
    <t>PP234 Analysis Of Discussions On Twitter On The Topic Of COVID-19 Tests: Exploring A Natural Language Processing Approach</t>
  </si>
  <si>
    <t>STAKEHOLDERS’ PERCEPTIONS OF HEALTH TECHNOLOGY ASSESSMENT IN TURKEY</t>
  </si>
  <si>
    <t>OP227 Exploring The Value Of Soft-Intelligence: A Case Study Using Twitter To Track Mental Health During The COVID-19 Pandemic</t>
  </si>
  <si>
    <t>OP60 Challenges In Evaluating Smart Medical Devices</t>
  </si>
  <si>
    <t>The Biological Revolution and Its Cultural Context</t>
  </si>
  <si>
    <t>The history of the International Journal of Technology Assessment in Health Care</t>
  </si>
  <si>
    <t>PP254 Double-Counting In Evidence Synthesis Including Routinely Collected Data: Methodological and Practical Considerations</t>
  </si>
  <si>
    <t>Technology assessment framework for precision health applications</t>
  </si>
  <si>
    <t>891-900</t>
  </si>
  <si>
    <t>Implementation of a new Digi-HTA process for digital health technologies in Finland</t>
  </si>
  <si>
    <t>OP218 Searching Preprint Repositories For COVID-19 Therapeutics Using A Semi-Automated Text-Mining Tool</t>
  </si>
  <si>
    <t>PP164 Improving Medical Diagnosis Through Advanced Data Analytics Tools</t>
  </si>
  <si>
    <t>Health technology assessment to optimize health technology utilization: Using implementation initiatives and monitoring processes</t>
  </si>
  <si>
    <t>OP30 Model for ASsessing The Value Of AI In Medical Imaging (MAS-AI)</t>
  </si>
  <si>
    <t>Valuation of the Benefits of Risk-free Blood: Willingness to Pay for Hemoglobin Solutions</t>
  </si>
  <si>
    <t>OP31 Assessment Of AI Supported Health Technologies - How To Move Forward?</t>
  </si>
  <si>
    <t>After Barney Clark. Reflections on the Utah Artificial Heart Program, Margery W Shaw. Austin, University of Texas Press, 1984, 211 pp</t>
  </si>
  <si>
    <t>Assessing the Artificial Heart: The Clinical Moratorium Revisited</t>
  </si>
  <si>
    <t>INTELLIGENCE AND TRANSPARENCY IN HEALTH TECHNOLOGY ASSESSMENT</t>
  </si>
  <si>
    <t>Semen Banking and Artificial Insemination by Donor in France: Social and Medical Discourse</t>
  </si>
  <si>
    <t>Obstacles to Developing and Using Technology: The Case of the Artificial Heart</t>
  </si>
  <si>
    <t>The Artificial Heart: Costs, Risks, and Benefits—An Update</t>
  </si>
  <si>
    <t>VP30 The Use Of Artificial Intelligence In Health Technology Assessment</t>
  </si>
  <si>
    <t>Implants, Transplants and Artificial Organs: Technical Feasibility versus Social Desirability</t>
  </si>
  <si>
    <t>OP605 Artificial Intelligence Assisted Diagnosis Technology For Benign-Malignant Lung Nodule Classification On Computerized Tomography Images: A Meta-Analysis</t>
  </si>
  <si>
    <t>OP611 Breast Cancer Classification In Histopathological Images Using Artificial Intelligence Assisted Diagnosis Technology: A Meta-Analysis</t>
  </si>
  <si>
    <t>OP74 Assessing Public Confidence Towards COVID-19 Vaccines Through Social Media Insights Leveraged Using Artificial Intelligence Techniques</t>
  </si>
  <si>
    <t>PP119 Innovative Screening System For COVID-19 Using Application Of Artificial Intelligence For Telemedicine</t>
  </si>
  <si>
    <t>PD41 Role Of Artificial Intelligence In Improving Access To COVID-19 Diagnosis During Pandemic</t>
  </si>
  <si>
    <t>- Directly pertains to the assessment of AI's value in healthcare which relates to HTA.</t>
  </si>
  <si>
    <t>Postoperative Artificial Nutrition: Overuse or Misuse?</t>
  </si>
  <si>
    <t>Quality of Life: Organ Transplantation and Artificial Organs</t>
  </si>
  <si>
    <t>HEALTH PROFESSIONALS’ USER EXPERIENCE OF THE INTELLIGENT BED IN PATIENTS’ HOMES</t>
  </si>
  <si>
    <t>OP315 An Artificial Intelligence Approach To Improve Medical Diagnosis Of Ischemic Cardiopathy In Patients With Non-Traumatic Chest Pain</t>
  </si>
  <si>
    <t>Sight-Improving Surgery: Cataract Surgery Involving Artificial Lens Implantation, Surgery Involving The Vitreous Body, and Surgery for Nearsightedness: The Swedish Medical Council and the Swedish Planning and Rationalization Institute for the Health Services (Stockholm, Sweden)</t>
  </si>
  <si>
    <t>OP06 Percutaneous Transforaminal Endoscopic Discectomy: From Insufficient Evidence To Reimbursement</t>
  </si>
  <si>
    <t>Discusses HTA reassessment and shows the process of decision-making. Fits the criteria even if the core subject is about a specific intervention.</t>
  </si>
  <si>
    <t>PP116 Data Linkage Across Ambulance Services And Emergency Departments</t>
  </si>
  <si>
    <t>901-910</t>
  </si>
  <si>
    <t>VP21 Telemedicine As A Tool For Public Health Planning</t>
  </si>
  <si>
    <t>PP25 Brazilian Collaborative Network For COVID-19 Modeling: Successful Experience Of Using Real-Time Science To Support Evidence-Based Decision-Making</t>
  </si>
  <si>
    <t>OP82 Ethical Challenges Related To Engaging Patients And The Public In HTA</t>
  </si>
  <si>
    <t>PP149 A Multidimensional And Multistakeholder Approach: Assessing Ethical, Legal, Organizational, Social or Patient-centered (ELSI+) for Telemedicine In Neurological Diseases</t>
  </si>
  <si>
    <t>History of health technology assessment: A commentary</t>
  </si>
  <si>
    <t>PP126 Direct Patient Involvement In HTA In Canada And Brazil: The Patients’ Perspectives</t>
  </si>
  <si>
    <t>VP205 Implementing Electronic Records In Ambulances</t>
  </si>
  <si>
    <t>VP18 Potential Of Real World Evidence For ‘IDEAL’ Procedures Research</t>
  </si>
  <si>
    <t>Potentially Included. It discusses real-world evidence in relation to HTA decisions, though it's unclear if predictive models or machine learning is the focus.</t>
  </si>
  <si>
    <t>OP115 Expanding Perspectives: The Role Of Environmental Scanning In Health Technology Assessment</t>
  </si>
  <si>
    <t>OP91 Developing A Celtic Connections Regional Health Technology Assessment Alliance</t>
  </si>
  <si>
    <t>VP76 European Collaboration In Health Technology Assessment – Experiences And Possible Benefits</t>
  </si>
  <si>
    <t>VP197 Sustainable Production Of Rapid Health Technology Assessments And Clinical Guidelines</t>
  </si>
  <si>
    <t>PP82 First Educational Trainings According To New Health Technology Assessment Guideline For Medicines In Ukraine</t>
  </si>
  <si>
    <t>OP120 Recommendations From The Newly Developed French National Authority For Health (HAS) Guide On Budget Impact</t>
  </si>
  <si>
    <t>PP20 Challenges In The Health Technology Assessment Of New/Emergent Non-Pharmacological Technologies</t>
  </si>
  <si>
    <t>PP70 Enhancing HTA Processes In The Maltese System For Introducing New Medicines</t>
  </si>
  <si>
    <t>OP129 The Use Of A Text-Mining Screening Tool For Systematic Review Of Treatments For Relapsed/Refractory Diffuse Large B-Cell Lymphoma</t>
  </si>
  <si>
    <t>OP26 Policy Perspectives Of Health Technology Assessment In Ethiopia</t>
  </si>
  <si>
    <t>PP128 Development And Piloting Of An Online Training Course On Health Technology Assessment For Patients</t>
  </si>
  <si>
    <t>OP28 Health Apps: A Proposed Framework To Guide Clinical Risk Assessment</t>
  </si>
  <si>
    <t>PD51 Patient Perspective: A Preliminary Analysis Of The First Year Of The Patient Involvement in CONITEC Meetings</t>
  </si>
  <si>
    <t>911-920</t>
  </si>
  <si>
    <t>PP108 Novel Approaches For Fair And Reasonable Value-Based Recommendations</t>
  </si>
  <si>
    <t>OP137 Translating Results From Clinical Audit Studies To Local Context</t>
  </si>
  <si>
    <t>Early home-supported discharge of stroke patients: A health technology assessment</t>
  </si>
  <si>
    <t>OP30 From Framework To Action: Implementing Patient Engagement</t>
  </si>
  <si>
    <t>Included - Discusses the implications of patient involvement on HTA recommendations, aligning with the criteria of identifying features/drivers of HTA decisions.</t>
  </si>
  <si>
    <t>HOW HEALTH TECHNOLOGY ASSESSMENT AGENCIES ADDRESS THE ISSUE OF UNPUBLISHED DATA</t>
  </si>
  <si>
    <t>OP163 European Network for Health Technology Assessment Joint Action 3 Relative Effectiveness Pilots: Pharma Company Experience</t>
  </si>
  <si>
    <t>PP69 Supporting Decision Making: A Health Technology Assessment Training Proposal for Decision Makers</t>
  </si>
  <si>
    <t>Best practice considerations on the assessment of robotic assisted surgical systems: results from an international consensus expert panel</t>
  </si>
  <si>
    <t>: Offers insights into the assessment methods of HTAs for robotic surgical platforms.</t>
  </si>
  <si>
    <t>OP33 Adopting Health Technologies: NICE Approach For Evidence Into Action</t>
  </si>
  <si>
    <t>PP117 Larger Impact Of An Appropriate Care Program By Involving Healthcare Professionals: A Case Report On Cervical Pre-malignancy</t>
  </si>
  <si>
    <t>VP67 Caring For Children With Neurodevelopmental Disorders</t>
  </si>
  <si>
    <t>VP147 Implementing Electronic Health Record In A Children's Hospital</t>
  </si>
  <si>
    <t>EUnetHTA relative effectiveness assessments: efforts to increase usability, transparency and inclusiveness</t>
  </si>
  <si>
    <t>SCREENING IN AUSTRIA: The Cases of Mammography, PSA Testing, and Routine Use of Ultrasound in Pregnancy</t>
  </si>
  <si>
    <t>Integrating Empirical Analysis and Normative Inquiry in Health Technology Assessment: The Values in Doing Assessments of Health Technologies Approach</t>
  </si>
  <si>
    <t>UNDERSTANDING AND ANTICIPATING LAG-TIME BIAS IN COST-EFFECTIVENESS STUDIES: THE ROLE OF TIME IN COST-EFFECTIVENESS ANALYSIS</t>
  </si>
  <si>
    <t>Evaluation of patient involvement strategies in health technology assessment in Spain: the viewpoint of HTA researchers</t>
  </si>
  <si>
    <t>THE PRACTICE OF DISCOUNTING IN ECONOMIC EVALUATIONS OF HEALTHCARE INTERVENTIONS</t>
  </si>
  <si>
    <t>Emerging healthcare interventions: Patient-Centered Outcomes Research Institute’s programmatic initiative</t>
  </si>
  <si>
    <t>Developing recommendations for the diagnosis and treatment of Lyme disease: the role of the patient's perspective in a controversial environment</t>
  </si>
  <si>
    <t>“What’s Keeping Me Up at Night?” Reflections on the COVID-19 Pandemic in Asia</t>
  </si>
  <si>
    <t>Rapid qualitative evidence syntheses (rQES) in health technology assessment: experiences, challenges, and lessons</t>
  </si>
  <si>
    <t>COLLABORATIVE MODELS FOR THE JOINT PRODUCTION OF CORE HEALTH TECHNOLOGY ASSESSMENTS: NEGATIVE AND POSITIVE ASPECTS FOR THE JOINT WORK OF DIFFERENT EUROPEAN AGENCIES</t>
  </si>
  <si>
    <t>Health Technology Assessment in Thailand: Institutionalization and Contribution to Healthcare Decision Making: Review of Literature</t>
  </si>
  <si>
    <t>921-930</t>
  </si>
  <si>
    <t>Decision makers' and scientists' opinion about contingent valuation and choice experiments for measuring willingness to pay in health care: Results from a survey in Germany</t>
  </si>
  <si>
    <t>IMPROVING THE EFFECTIVENESS AND EFFICIENCY OF EVIDENCE PRODUCTION FOR HEALTH TECHNOLOGY ASSESSMENT</t>
  </si>
  <si>
    <t>REVIEWING THE REVIEWS: How Strong Is the Evidence? How Clear Are the Conclusions?</t>
  </si>
  <si>
    <t>An institutional ethnographic analysis of public and patient engagement activities at a national health technology assessment agency</t>
  </si>
  <si>
    <t>Austria: History of health technology assessment during the past 20 years</t>
  </si>
  <si>
    <t>WHO USES SELF-CARE BOOKS, ADVICE NURSES, AND COMPUTERS FOR HEALTH INFORMATION?</t>
  </si>
  <si>
    <t>Comprehensive Drug-Class Review Framework for improved evidence-based drug policy and formulary modernization</t>
  </si>
  <si>
    <t>Stories of Patient Involvement Impact in Health Technology Assessments: A Discussion Paper</t>
  </si>
  <si>
    <t>PD39 Strategies To Assist People With Disabilities During Health Emergencies, Concerning The COVID-19 – Systematic Review</t>
  </si>
  <si>
    <t>OP131 Rapid Review For Policy: Interchangeability Of Biological Medicines</t>
  </si>
  <si>
    <t>While the focus is on interchangeability, there's evidence synthesis for policy which might have employed statistical or ML techniques to predict HTA outcomes.</t>
  </si>
  <si>
    <t>Core competencies for ethics experts in health technology assessment</t>
  </si>
  <si>
    <t>THE USE OF CONJOINT ANALYSIS TO ELICIT WILLINGNESS-TO-PAY VALUES: Proceed With Caution?</t>
  </si>
  <si>
    <t>DEVELOPMENTS IN VALUE FRAMEWORKS TO INFORM THE ALLOCATION OF HEALTHCARE RESOURCES</t>
  </si>
  <si>
    <t>PP137 Regional Process For Planning Medical Equipment Procurement In Italy</t>
  </si>
  <si>
    <t>EXPERIENCES IN ADAPTING EUROPEAN NETWORK FOR HEALTH TECHNOLOGY ASSESSMENT RAPID REVIEWS TO INFORM LOCAL DECISION MAKING</t>
  </si>
  <si>
    <t>RAPID ASSESSMENT OF BILATERAL COCHLEAR IMPLANTATION FOR CHILDREN IN KAZAKHSTAN</t>
  </si>
  <si>
    <t>PILOTING INTERNATIONAL PRODUCTION OF RAPID RELATIVE EFFECTIVENESS ASSESSMENTS OF PHARMACEUTICALS</t>
  </si>
  <si>
    <t>Understanding innovation of health technology assessment methods: the IHTAM framework</t>
  </si>
  <si>
    <t>The focus on innovating HTA methods may reveal drivers and predictive techniques.</t>
  </si>
  <si>
    <t>ALLOGENEIC STEM CELL TRANSPLANTATION: An Economic Comparison of Bone Marrow, Peripheral Blood, and Cord Blood Technologies</t>
  </si>
  <si>
    <t>DYNAMICS OF DEVICE INNOVATION: IMPLICATIONS FOR ASSESSING VALUE</t>
  </si>
  <si>
    <t>he study provides insights into the unique challenges in device evaluation, which could relate to drivers of HTA decisions.</t>
  </si>
  <si>
    <t>USING THE INTEGRATE-HTA GUIDANCE: EXPERIENCE FROM CADTH</t>
  </si>
  <si>
    <t>VP22 Applying The IDEAL Framework To NICE Interventional Procedure Guidance</t>
  </si>
  <si>
    <t>The exploration of NICE IP guidance and its stages might provide insights into predictive aspects and decision drivers.</t>
  </si>
  <si>
    <t>Consumer perspectives in surgical research and audit</t>
  </si>
  <si>
    <t>How is magnetic resonance imaging used in Iran?</t>
  </si>
  <si>
    <t>HEALTH TECHNOLOGY REASSESSMENT: SCOPE, METHODOLOGY, &amp;amp; LANGUAGE</t>
  </si>
  <si>
    <t>Medical Device Education among Australian Registered Nurses: A Comparison of Agency and Hospital Nurses</t>
  </si>
  <si>
    <t>931-940</t>
  </si>
  <si>
    <t>SUCCESSFUL IMPLEMENTATION OF LEAN AS A MANAGERIAL PRINCIPLE IN HEALTH CARE: A CONCEPTUAL ANALYSIS FROM SYSTEMATIC LITERATURE REVIEW</t>
  </si>
  <si>
    <t>HEALTH TECHNOLOGY ASSESSMENT: THE CONTRIBUTION OF QUALITATIVE RESEARCH</t>
  </si>
  <si>
    <t>OP46 Addressing National Health Service (NHS) Priorities: Medtech Innovation Briefings</t>
  </si>
  <si>
    <t>Cost-effectiveness and budget impact of adjunctive hyperbaric oxygen therapy for diabetic foot ulcers</t>
  </si>
  <si>
    <t>Cost-effectiveness of digital photographic screening for retinopathy of prematurity in the United Kingdom</t>
  </si>
  <si>
    <t>PP297 Rethinking The Gap Between Technology And Implementation: A Framework For Socially Embedded Technoscience</t>
  </si>
  <si>
    <t>While conceptual, it aims at rethinking HTA and bridging technology with implementation, possibly identifying drivers. This can be further explored in full-text analysis.</t>
  </si>
  <si>
    <t>Putting National Institute for Health and Clinical Excellence guidance into practice: A cost minimization model of a national roll-out of liquid based cytology in England</t>
  </si>
  <si>
    <t>PP219 Combining Healthcare Solutions For Cataract Surgery. An Incremental Benefit Analysis From The Perspective Of The Russian Healthcare System</t>
  </si>
  <si>
    <t>Randomized Clinical Trials in Surgery</t>
  </si>
  <si>
    <t>VOLUME 27: STATISTICS AND THANKS</t>
  </si>
  <si>
    <t>OP121 Experiences With Using The GRADE-CERQual Approach In Systematic Review</t>
  </si>
  <si>
    <t>Real-world evidence to support Payer/HTA decisions about highly innovative technologies in the EU—actions for stakeholders</t>
  </si>
  <si>
    <t>OP98 Limitations In Health-Economic Guidance For Medical Devices</t>
  </si>
  <si>
    <t>Biomedical Research Councils: Their Role and Function in Transferring Information</t>
  </si>
  <si>
    <t>History of Health Technology Assessment in Iran</t>
  </si>
  <si>
    <t>The Diffusion of Magnetic Resonance Imaging Scanners in a Changing U.S. Health Care Environment: II. How Experiences with X-ray Computed Tomography Influenced Providers' Plans for Magnetic Resonance Imaging Scanners</t>
  </si>
  <si>
    <t>The New Medicine: Something Different</t>
  </si>
  <si>
    <t>Strategies for Reducing Medical Costs by Changing Physicians' Behavior: Efficacy and Impact on Quality of Care</t>
  </si>
  <si>
    <t>Clinical practice guidelines and organizational adaptation: A framework for analyzing economic effects</t>
  </si>
  <si>
    <t>THE EUROPEAN WAY TO HEALTH TECHNOLOGY ASSESSMENT: Lessons From an Evaluation of EUR-ASSESS</t>
  </si>
  <si>
    <t>Safety Aspects of Magnetic Resonance Examinations</t>
  </si>
  <si>
    <t>OP28 Patient Involvement at AQuAS: Experiences And Reflections For Future</t>
  </si>
  <si>
    <t>Policies Regarding Treatment of End-Stage Renal Disease in the United States and United Kingdom</t>
  </si>
  <si>
    <t>Tissue Groups and Cadaver Kidney Sharing: Socio-Cultural Aspects of a Medical Controversy</t>
  </si>
  <si>
    <t>MATHEMATICAL MODELING: THE CASE OF EMERGENCY DEPARTMENT WAITING TIMES</t>
  </si>
  <si>
    <t>Development of health technology assessment in Central Europe</t>
  </si>
  <si>
    <t>IT STRATEGIC PLANNING IN HOSPITALS: FROM THEORY TO PRACTICE</t>
  </si>
  <si>
    <t>DIFFUSION AND UTILIZATION OF MAGNETIC RESONANCE IMAGING IN ASIA</t>
  </si>
  <si>
    <t>OP24 Sensitizing Researchers And Developers For Patient Needs And Value</t>
  </si>
  <si>
    <t>Technology Assessment in a User Perspective-Experiences with Drug Technology</t>
  </si>
  <si>
    <t>AN ECONOMIC FRAMEWORK FOR EVALUATING A MULTILEAF COLLIMATOR</t>
  </si>
  <si>
    <t>PP43 Impact Of The COVID-19 Pandemic In The Brazilian National Committee for Health Technology Incorporation (Conitec) Recommendation Process</t>
  </si>
  <si>
    <t>It is relevant to HTA, employs machine learning, and analyzes the impact of a significant event on the HTA process</t>
  </si>
  <si>
    <t>Synthetic Peptides and Purified Antigens as Vaccines</t>
  </si>
  <si>
    <t>Expanding the scientific basis of health technology assessment: A research agenda for the next decade</t>
  </si>
  <si>
    <t>Cost of lipid lowering in patients with coronary artery disease by Case Method Learning</t>
  </si>
  <si>
    <t>Development of a Program for the Treatment of Chronic Pain and Anxiety: A Learning Process Leading from Unsound to Sound Assessment</t>
  </si>
  <si>
    <t>The learning curve in transcatheter aortic valve implantation clinical studies: A systematic review</t>
  </si>
  <si>
    <t>PP71 Lessons Learned During Analyses Of Appropriate Hearing Care: Building Bridges Between Patient Organizations, Health Professionals And Insurance Companies</t>
  </si>
  <si>
    <t>Creating enriched training sets of eligible studies for large systematic reviews: the utility of PubMed's Best Match algorithm</t>
  </si>
  <si>
    <t>A Comparison of the Investment in Hospital-Based Obstetrical Ultrasound in Wales and Washington State</t>
  </si>
  <si>
    <t>Analyzing multiple learning effects in health care using multilevel modeling: Application to radiotherapy at an early stage of innovation</t>
  </si>
  <si>
    <t>HOSPITAL-BASED HEALTH TECHNOLOGY ASSESSMENT FOR INNOVATIVE MEDICAL DEVICES IN UNIVERSITY HOSPITALS AND THE ROLE OF HOSPITAL PHARMACISTS: LEARNING FROM INTERNATIONAL EXPERIENCE</t>
  </si>
  <si>
    <t>OP16 Learning From Engagement With Human Immunodeficiency Virus Community Organizations In The Health Technology Assessment Lifecycle</t>
  </si>
  <si>
    <t>PP119 Results And Lessons Learned From The Cyclic Appropriate Care Program From National Health Care Institute Of The Netherlands</t>
  </si>
  <si>
    <t>Key learnings from Institute for Clinical and Economic Review’s real-world evidence reassessment pilot</t>
  </si>
  <si>
    <t>Although it provides a general overview, it discusses the relevance of RWE in HTA decision-making, aligning with our inclusion criteria</t>
  </si>
  <si>
    <t>Lessons learned from the reimbursement policy for immune checkpoint inhibitors and real-world data collection in Taiwan</t>
  </si>
  <si>
    <t>Learning and practicing more value-reflective, problem-setting health technology assessment: experiences and lessons from the VALIDATE project</t>
  </si>
  <si>
    <t>PP502 AQuAS Learnings From Implementing GRADE Approach, Especially The Evidence To Decision Framework And Multidisciplinary Final Consensus</t>
  </si>
  <si>
    <t>Building a model of health technology assessment cooperation: lessons learned from EUnetHTA joint action 3</t>
  </si>
  <si>
    <t>Modeling Technology Transfer in Health Information Systems: Learning From the Experience of Chad</t>
  </si>
  <si>
    <t>PP84 Change Management Of Patient Associations In Italy: From Emergency Response To Organizational Learning</t>
  </si>
  <si>
    <t>Genuine policy learning is fundamental: the journey of the United Arab Emirates toward the establishment of health technology assessment</t>
  </si>
  <si>
    <t>Case Studies on the Use of Sentiment Analysis to Assess the Effectiveness and Safety of Health Technologies: A Scoping Review</t>
  </si>
  <si>
    <t>Combines HTA with another model to guide technology procurement planning, which might indirectly help in understanding or predicting HTA decisions</t>
  </si>
  <si>
    <t>Patient Preferences: An Unexplored Area in the Post-Pandemic Era</t>
  </si>
  <si>
    <t>Decision-analytic models for breast cancer: Do currently published models meet the requirements of personalized medicine?</t>
  </si>
  <si>
    <t>Barriers and Enablers to the Implementation of Intelligent Guidance Systems for Patients in Chinese Tertiary Transfer Hospitals: Usability Evaluation</t>
  </si>
  <si>
    <t>Application Effect Robust Evaluation Algorithm of Online and Offline Hybrid Teaching Mode in Undergraduate Colleges</t>
  </si>
  <si>
    <t>Performance Analysis of Priority-Based IEEE 802.15.6 Protocol in Saturated Traffic Conditions</t>
  </si>
  <si>
    <t>Preliminary Auditory-Perceptual Evaluation of Resonance for Implementation in an Artificial Intelligence System</t>
  </si>
  <si>
    <t>Performance Analysis of Machine Learning Algorithms for EMG-based Gestures</t>
  </si>
  <si>
    <t>Pipeline Leak Detection Using Acoustic Emission and State Estimate in Feature Space</t>
  </si>
  <si>
    <t>Microarray based Disease Prediction using Deep Learning Techniques</t>
  </si>
  <si>
    <t>An Anomaly Detection Scheme based on LSTM Autoencoder for Energy Management</t>
  </si>
  <si>
    <t>Bearing Fault Degradation Modeling Based on Multi-time Windows Fusion Unsupervised Health Indicator</t>
  </si>
  <si>
    <t>Emotional Testing on Facebook’s User Experience</t>
  </si>
  <si>
    <t>All the abstracts provided are not relevant to the Chief Scientist's objective and hence are excluded.</t>
  </si>
  <si>
    <t>Machinery time to failure prediction - Case study and lesson learned for a spindle bearing application</t>
  </si>
  <si>
    <t>Deep Learning in Skin Disease Image Recognition: A Review</t>
  </si>
  <si>
    <t>Neural networks in practice-an example from magnetic resonance spectroscopy</t>
  </si>
  <si>
    <t>Online Real-Time SOH Prediction and Anomaly Detection Under Dynamic Load Conditions and Nonstandard Practice</t>
  </si>
  <si>
    <t>Preprocessing Energy Intervals on Spectrum for Real-Time Radionuclide Identification</t>
  </si>
  <si>
    <t>Exploring deterministic frequency deviations with explainable AI</t>
  </si>
  <si>
    <t>Batteries State of Health Estimation via Efficient Neural Networks With Multiple Channel Charging Profiles</t>
  </si>
  <si>
    <t>None of the provided abstracts are relevant to the topic of “Machine Learning and predictive models of Health Technology Assessments.” All are excluded from the full-text analysis.</t>
  </si>
  <si>
    <t>Reduction in Command Generation Time for fNIRS-Based BCI</t>
  </si>
  <si>
    <t>Brass Material Analysis With Deep-Learning-Based CdTe Semiconductor X-Ray Fluorescence System</t>
  </si>
  <si>
    <t>Siamese Network-Based Health Representation Learning and Robust Reference-Based Remaining Useful Life Prediction</t>
  </si>
  <si>
    <t>Analysis of Networks and Digital Systems by Using the Novel Technique Based on Complex Fuzzy Soft Information</t>
  </si>
  <si>
    <t>Remove the motion artifacts in fNIRS using neural networks</t>
  </si>
  <si>
    <t>State of Health Estimation for Lithium-Ion Batteries Using Long-Term Recurrent Convolutional Network</t>
  </si>
  <si>
    <t>ConvNet-based Remaining Useful Life Prognosis of a Turbofan Engine</t>
  </si>
  <si>
    <t>Intelligent Fault Diagnosis for Online Condition Monitoring of MV Overhead Distribution Networks</t>
  </si>
  <si>
    <t>Validation Methods for Energy Time Series Scenarios From Deep Generative Models</t>
  </si>
  <si>
    <t>EMG Signals Based Gesture Recognition Accuracy Improvement by Machine Learning Classifiers/Algorithms</t>
  </si>
  <si>
    <t>A Hybrid Prognostics Technique for Rolling Element Bearings Using Adaptive Predictive Models</t>
  </si>
  <si>
    <t>Barriers to the Diffusion of Medical Technologies Within Healthcare: A Systematic Review</t>
  </si>
  <si>
    <t>All abstracts provided are excluded as they do not meet the Chief Scientist's criteria for inclusion in the systematic literature review.</t>
  </si>
  <si>
    <t>A modular simulation model for assessing interventions for abdominal aortic aneurysms</t>
  </si>
  <si>
    <t>Evaluating the financial impact of modeling and simulation in healthcare: Proposed framework with a case study</t>
  </si>
  <si>
    <t>Clinical engineering technology assessment decision support: a case study using the analytic hierarchy process (AHP)</t>
  </si>
  <si>
    <t>The Analysis of The Accuracy of Measurement of Main Pigmented Skin Lesions Signs</t>
  </si>
  <si>
    <t>Development Of A Mobile Application For An Independent Express Assessment Of Pigmented Skin Lesions</t>
  </si>
  <si>
    <t>Economic evaluation approaches for new technology</t>
  </si>
  <si>
    <t>In conclusion, after thorough assessment, none of the provided abstracts meet the inclusion criteria for the systematic literature review.</t>
  </si>
  <si>
    <t>A system dynamics based model for medical equipment maintenance procedure planning in developing countries</t>
  </si>
  <si>
    <t>Designing a Testing Environment for the CAPABLE Telemonitoring and Coaching Platform</t>
  </si>
  <si>
    <t>Economics and technology</t>
  </si>
  <si>
    <t>Discusses the growth and importance of HTA.</t>
  </si>
  <si>
    <t>Developing a Framework for Evaluating Robotic Care Devices in the Introduction Phase</t>
  </si>
  <si>
    <t>Technology Assessment And The Cost Of Health Care</t>
  </si>
  <si>
    <t>Gathering evidence that matters: The PALANTE project approach to patient empowerment measurement</t>
  </si>
  <si>
    <t>Prospective healthcare decision-making by combined system dynamics, discrete-event and agent-based simulation</t>
  </si>
  <si>
    <t>Utilizes a hybrid simulation approach that could be relevant to HTA decision-making.</t>
  </si>
  <si>
    <t>How to make a right decision in health care: Multi criteria decision analysis in the healthcare system</t>
  </si>
  <si>
    <t>Improvement of emergency services using technological surveillance and competitive intelligence</t>
  </si>
  <si>
    <t>Appropriate Medical Technologies for Developing Countries: Application to Cardiovascular Disorders</t>
  </si>
  <si>
    <t>Health Technology Assessment</t>
  </si>
  <si>
    <t>Health technology assessment in the context of private and public models of national health systems</t>
  </si>
  <si>
    <t>Offers insights into the assessment and drivers of HTA decisions, though the focus on statistical modeling is uncertain.</t>
  </si>
  <si>
    <t>Social media for clinical management of neurologic diseases: An HTA approach</t>
  </si>
  <si>
    <t>Health Technology Assessment on Reprocessing Single-use Catheters for Cardiac Electrophysiology: Results of a Three-years Study</t>
  </si>
  <si>
    <t>Robotic arm assisted surgery in orthopaedics: a Health Technology Assessment evaluation in Liguria Region</t>
  </si>
  <si>
    <t>A Case Study of Technology Use and Information Flow at a Danish E-Clinic</t>
  </si>
  <si>
    <t>Implementation of Health Technology Assessment and Management Course in Undergraduate Program in Biomedical Engineering ITB</t>
  </si>
  <si>
    <t>Health Technology Assessment In Third World Nations</t>
  </si>
  <si>
    <t>Health Technology Assessment and medical devices</t>
  </si>
  <si>
    <t>Health technology assessment as a tool for medical devices management in hospitals</t>
  </si>
  <si>
    <t>The development of the methodical approach to the innovative medical devices creation projects feasibility evaluation</t>
  </si>
  <si>
    <t>The development of the evaluation methodology of the methodological quality of scientific publications about clinical trials and requirements for the information system for its automation</t>
  </si>
  <si>
    <t>Healthcare Technology Assessment for Radiology Devices</t>
  </si>
  <si>
    <t>Directly relates to HTA for radiology devices and employs predictive models for decision-making.</t>
  </si>
  <si>
    <t>Health technology assessment to improve the medical equipment life cycle management</t>
  </si>
  <si>
    <t>Updating the biomedical engineering curriculum: Inclusion of Health Technology Assessment subjects</t>
  </si>
  <si>
    <t>Maximizing the Value of Engineering and Technology Research in Healthcare: Development‐Focused Health Technology Assessment</t>
  </si>
  <si>
    <t>Discusses development-focused HTA.</t>
  </si>
  <si>
    <t>Critical Analysis and Evaluation of Current Digital Healthcare Solutions</t>
  </si>
  <si>
    <t>Talks about evaluation of digital health technologies using HTA.</t>
  </si>
  <si>
    <t>Development of a Hierarchical Decision Model (HDM) for health technology assessment (HTA) to design and implement a new patient care database for low back pain</t>
  </si>
  <si>
    <t>A Theory of Constraints Approach to Health Technology Assessment</t>
  </si>
  <si>
    <t>Introduces a new perspective on HTA.</t>
  </si>
  <si>
    <t>Indexing transition indicators of medical technology: evaluation by comparing process and co-variation methodologies</t>
  </si>
  <si>
    <t>Use of Various Health Technology Assessment Methods for Economic, Clinical and Safety Assessment</t>
  </si>
  <si>
    <t>Biomedical engineering's role in hospital health technology assessment</t>
  </si>
  <si>
    <t>Hybrid simulation with loosely coupled system dynamics and agent-based models for Prospective Health Technology Assessments</t>
  </si>
  <si>
    <t>A technology assessment of TENS</t>
  </si>
  <si>
    <t>A preliminary health technology assessment of a guidance system for interventional radiology</t>
  </si>
  <si>
    <t>Hospital's medical technology evaluation process</t>
  </si>
  <si>
    <t>Analysis of total cost of ownership (TCO) applied to processes of biomedical technology acquisition competitive intelligence</t>
  </si>
  <si>
    <t>Methodology for HTA within the CLEAR tele-rehabilitation project</t>
  </si>
  <si>
    <t>ank you for lett</t>
  </si>
  <si>
    <t>COUNTS</t>
  </si>
  <si>
    <t>%</t>
  </si>
  <si>
    <t>INCLUDE</t>
  </si>
  <si>
    <t>EXLCUDE</t>
  </si>
  <si>
    <t>sum</t>
  </si>
  <si>
    <t>Only include pages 9 and 10 outputs here, delete IDs not in pages 9 and 10</t>
  </si>
  <si>
    <t>Page of document (Ex, In)</t>
  </si>
  <si>
    <r>
      <t xml:space="preserve">GPT Decision 1 </t>
    </r>
    <r>
      <rPr>
        <sz val="11"/>
        <color rgb="FFFF0000"/>
        <rFont val="Calibri"/>
        <family val="2"/>
        <scheme val="minor"/>
      </rPr>
      <t>(same as previous tab)</t>
    </r>
  </si>
  <si>
    <t>GPT Decision 2</t>
  </si>
  <si>
    <t>GPT Decision 3</t>
  </si>
  <si>
    <t>Any disagreement? (Indicate only for Yes)</t>
  </si>
  <si>
    <t>Comments (optional)</t>
  </si>
  <si>
    <t>Yes</t>
  </si>
  <si>
    <t>Maybe Include</t>
  </si>
  <si>
    <t>Pending Full Text Review</t>
  </si>
  <si>
    <t>Included first and third time because it reports an HTA decision, excluded second time because it doesn't focus on its prediction or drivers for the decision</t>
  </si>
  <si>
    <t>Third attempt at regenerating took first abstract as example instead of evaluating all so included fourth attempt instead</t>
  </si>
  <si>
    <t>Reasoning that HTA isn't the main topic</t>
  </si>
  <si>
    <t>Reasoning that main emphasis is on differences in ERGs</t>
  </si>
  <si>
    <t>1st) Note: The inclusion of Abstract 4 is a subjective decision based on its deep relevance to HTA processes; however, its utility will be clearer after full-text analysis.
3rd) Exclude. It's descriptive and focuses on collaboration and implementation, not predictive modeling of HTA decisions.</t>
  </si>
  <si>
    <t>Undetermined</t>
  </si>
  <si>
    <t>The title suggests relevance but not enough context to make a decision // Abstract lacks descriptive content and context</t>
  </si>
  <si>
    <t>Discusses the impact of HTA in a legal context which might have indirect implications on HTA decisions. A deeper analysis in the full-text phase will be required to confirm relevance.</t>
  </si>
  <si>
    <t>Lacks predictive modeling or machine learning techniques for HTA // Focus is on opinions rather than predictive or drivers of HTA</t>
  </si>
  <si>
    <t>Provides insights into the methods used in HTAs, fitting into the criteria of comparing HTA decisions of different bodies // Though it discusses HTAs, its primary focus is on the methodologies applied rather than on predicting HTA decisions or their drivers</t>
  </si>
  <si>
    <t>The main aim is a comparison and does not focus on predicting HTA decisions or their drivers // Uses statistical modeling in the context of HTA to compare different healthcare technologies</t>
  </si>
  <si>
    <t>The study introduces a new model in the realm of health technology assessment, making it relevant for further inspection // Though it discusses HTA, it doesn't focus on predicting HTA decisions directly</t>
  </si>
  <si>
    <t>While it employs AI and prediction modeling, its focus seems specific to diabetes technologies, not broad HTA decisions // Though it's focused on clinical effectiveness, it employs AI algorithms which could be relevant to our study. The link between effectiveness and HTA decisions can be explored in full text</t>
  </si>
  <si>
    <t>The primary focus is on AD drugs and their valuation. It does not predict or identify drivers of HTA decisions, despite discussing relevant outcomes // Primarily about outcomes and does not touch upon predictive modeling for HTA decisions</t>
  </si>
  <si>
    <t>The abstract clearly focuses on predicting HTA decisions and comparing different HTA bodies, although it lacks ML techniques // While it does compare HTA decisions, it doesn't seem to focus on predicting them or identifying their drivers</t>
  </si>
  <si>
    <t>Discusses challenges in HTA methods for digital/AI MDTs which is directly related to the SLR objective.</t>
  </si>
  <si>
    <t>While it uses statistical models, the focus isn't clearly on HTA decisions or their drivers // While it introduces a tool for meta-analyses, it does not directly discuss predicting HTA decisions or their drivers</t>
  </si>
  <si>
    <t>Inconclusive</t>
  </si>
  <si>
    <t>Need the full abstract // Insufficient information to make a decision but title does not suggest direct relevance.</t>
  </si>
  <si>
    <t>Provides insight into the relationship between funding and FDA approvals, relevant for health technologies // Focuses on biopharmaceutical funding and FDA approval, not directly related to HTA</t>
  </si>
  <si>
    <t>Need the full abstract // The title suggests it’s about funding dementia research, not about predictive models or features affecting HTA decisions.</t>
  </si>
  <si>
    <t>Inconclusive due to missing abstract</t>
  </si>
  <si>
    <t>The study does evaluate a new biomarker for its potential in HTA but doesn't mention machine learning or direct statistical modeling for prediction of HTA decisions.</t>
  </si>
  <si>
    <t>Reasoning: While all the studies have relevance in the domain of HTA, only the first one seems to align most closely with the Chief Scientist's criteria for inclusion in the systematic literature review.</t>
  </si>
  <si>
    <t>Cannot Decide</t>
  </si>
  <si>
    <t>It focuses on bibliometric analysis rather than predictive modeling or HTA decision drivers</t>
  </si>
  <si>
    <t>The study applies statistical modeling to identify factors influencing PBAC recommendations, which aligns with the chief scientist's criteria</t>
  </si>
  <si>
    <t>The paper is proposing evaluation criteria for HTA decisions for rare diseases, even though it's not using predictive modeling directly.</t>
  </si>
  <si>
    <t>The study uses Bayesian methods in the context of health technology assessment to reduce uncertainty in economic evaluations. It's worth exploring further for full-text analysis.</t>
  </si>
  <si>
    <t>Included: The study evaluates a national system and its impact on wait times, providing indirect insight into HTA decisions and priorities.</t>
  </si>
  <si>
    <t>Excluded: While the study provides prognostic information, it doesn't directly tie into HTA decision-making or its predictors/drivers.</t>
  </si>
  <si>
    <t>Excluded 2nd time for lacking a clear predictive model for HTA decisions and seeming more like an informative piece.</t>
  </si>
  <si>
    <t>Mainly discusses feasibility of MEAs.</t>
  </si>
  <si>
    <t>Would need to see full text due to insufficient information.</t>
  </si>
  <si>
    <t>The paper looks at preference studies which may shed light on drivers of HTA decisions, even if indirectly.</t>
  </si>
  <si>
    <t>While the study examines factors influencing HTA outcomes, its primary focus on budget impact does not directly align with the Chief Scientist's inclusion criteria</t>
  </si>
  <si>
    <t>Directly discusses determinants in HTA</t>
  </si>
  <si>
    <t>Though related to healthcare decision-making, it doesn't explicitly focus on predictive modeling or drivers of HTA decisions.</t>
  </si>
  <si>
    <t>While it touches on economic models, the focus isn't primarily on HTA decision prediction.</t>
  </si>
  <si>
    <t>Possibly Include</t>
  </si>
  <si>
    <t>Requires a full-text analysis for clarity on decision-making in HTA; discusses decision-making in NICE, an HTA body, and its health technology appraisal</t>
  </si>
  <si>
    <t>Emphasis on critical appraisal methodology rather than predictive modeling.</t>
  </si>
  <si>
    <t>Provides a general overview of economic modelling but lacks specifics on predictive methodologies for HTA decisions.</t>
  </si>
  <si>
    <t>Brief overview of HTA but doesn't dive deep into predictive modeling.</t>
  </si>
  <si>
    <t>Directly speaks to predicting health economic performance in a treatment context, relevant to the review's objectives.</t>
  </si>
  <si>
    <t>Doesn't mention predictive elements or identifying HTA decision drivers</t>
  </si>
  <si>
    <t>Doesn't use statistical modeling or ML for predictions</t>
  </si>
  <si>
    <t>Discusses a biomarker algorithm in relation to HTA, mentioning prescription optimization and outcomes.</t>
  </si>
  <si>
    <t>While it mentions factors influencing HTA recommendations, it doesn't focus on predicting the decisions.</t>
  </si>
  <si>
    <t> Introduces a new simulation model for evaluating health care technologies which may have relevance to HTA predictions and decisions.</t>
  </si>
  <si>
    <t>Inclusion</t>
  </si>
  <si>
    <t>The abbreviation "HTA" refers to hypertension and not Health Technology Assessments.</t>
  </si>
  <si>
    <t>GPT Decision 1</t>
  </si>
  <si>
    <t>Final Decision</t>
  </si>
  <si>
    <t>Ai+Reviewer 1 matching phase</t>
  </si>
  <si>
    <t>Ai Decision after alignment</t>
  </si>
  <si>
    <t>Human 1 Decision after alignment</t>
  </si>
  <si>
    <t>Gautam's T&amp;A Evaluation (Intern)</t>
  </si>
  <si>
    <t>Ai+Human1 Final</t>
  </si>
  <si>
    <t>Human1 + Human2 Final</t>
  </si>
  <si>
    <t>Ai+Human1 vs Human1+human2</t>
  </si>
  <si>
    <t>BENCHMARK T&amp;A Conflicts final decision</t>
  </si>
  <si>
    <t>HUMAN 1 FINAL</t>
  </si>
  <si>
    <t>HUMAN 2 FINAL</t>
  </si>
  <si>
    <t xml:space="preserve">BENCHMARK T&amp;A </t>
  </si>
  <si>
    <t>Cindy's Full-text evaluation</t>
  </si>
  <si>
    <t>Benchmark Exclusion Reason</t>
  </si>
  <si>
    <t>Niko's Full-text Evaluation</t>
  </si>
  <si>
    <t>2 Humans final</t>
  </si>
  <si>
    <t>AI After alignment</t>
  </si>
  <si>
    <t>AI decision 32k Turbo - generic guidelines</t>
  </si>
  <si>
    <t>polymath - 1 full-text decision</t>
  </si>
  <si>
    <t>polymath - 2 full-text decision</t>
  </si>
  <si>
    <t>polymath - 3 full-text decision</t>
  </si>
  <si>
    <t>COMMENT</t>
  </si>
  <si>
    <t>include</t>
  </si>
  <si>
    <t>Different Scope (No Drivers Assesed, nor prediction of positive / negative HTA reimbursment decisions)</t>
  </si>
  <si>
    <t>Each polymath has used the suggestions from the committee in their assessments, focusing on the statistical methodologies and their implications for HTA decisions, albeit with varying interpretations of the text's direct relevance to the specified criteria.</t>
  </si>
  <si>
    <t>MUTUALLY INCLUDED</t>
  </si>
  <si>
    <t>Each polymath reviewer acknowledges the suggestions from the committee in their assessment, emphasizing different aspects of the study's relevance to the Chief Scientist's criteria for inclusion in the systematic literature review.</t>
  </si>
  <si>
    <t>EXCLUDE</t>
  </si>
  <si>
    <t>These scores and brief justifications reflect the polymaths' consideration of the committee's suggestions, specifically focusing on the impact of oncological products, the role of mortality and unmet need, and the significance of additional evidence in the assessment process.</t>
  </si>
  <si>
    <t>Reluctantly Include</t>
  </si>
  <si>
    <t>Each polymath's score reflects a nuanced understanding of the article's relevance to the Chief Scientist's criteria, incorporating the committee's suggestions while providing independent reasoning based on the article's content.</t>
  </si>
  <si>
    <t>Descriptive Analysis, or Survey Data, or Theoretical/Review</t>
  </si>
  <si>
    <t>Skipped</t>
  </si>
  <si>
    <t>The committee's suggestions were considered in these assessments, particularly in emphasizing the study's focus on cost-effectiveness and its methodological approach to understanding NICE's decision-making process. The references to specific sections of the text, such as the introduction of the study's objectives and findings, highlight the relevance of the study to the Chief Scientist's criteria while acknowledging the complexity and breadth of factors influencing NICE decisions beyond mere cost-effectiveness.</t>
  </si>
  <si>
    <t>These hypothetical assessments are based on interpreting the provided text excerpts and instructions. Each polymath reviewer's reasoning reflects a consideration of how well the article meets the set inclusion and exclusion criteria, albeit with a subjective interpretation of the article's focus and implications.</t>
  </si>
  <si>
    <t xml:space="preserve">In summary, the polymath reviewers, using the committee's suggestions, have identified the article's varying degrees of relevance to the specific focus on machine learning and predictive modeling in HTA, with considerations ranging from its general relevance to its marginal alignment with the core theme of the systematic literature review.
In summary, the polymath reviewers, using the committee's suggestions, have identified the article's varying degrees of relevance to the specific focus on machine learning and predictive modeling in HTA, with considerations ranging from its general relevance to its marginal alignment with the core theme of the systematic literature review.
</t>
  </si>
  <si>
    <t>MUTUALLY Excluded</t>
  </si>
  <si>
    <t>These assessments incorporate the committee's suggestions by critically evaluating the study's relevance to the Chief Scientist's criteria, focusing on the impact of surrogate endpoint validation on HTA methodologies and decisions. Each score is justified with specific reference to how the study addresses the core themes of methodological advancement and its implications for health technology assessments.</t>
  </si>
  <si>
    <t>skipped</t>
  </si>
  <si>
    <t>Each polymath used suggestions from the committee but also applied their reasoning based on the chief scientist's guidelines and the content of the full-text. The varied scores reflect differences in interpretation of the study's scope and depth in relation to the set objectives, showcasing the importance of a multidisciplinary approach in assessing the relevance of literature for systematic reviews.</t>
  </si>
  <si>
    <t>"The study examined the impact of evidence, process, and context factors on NICE decisions in 2004–2009. A data set of NICE decisions was created, including 32 variables extracted from published information." - This section was highlighted as it directly aligns with the Chief Scientist's interest in evaluating the impact of various factors on healthcare decision-making processes.
"The relative contribution of explanatory variables on NICE decisions was assessed. Results confirm the value of a comprehensive and multivariate approach to understanding NICE decision making." - This passage was used to demonstrate the relevance of the study in providing a multivariate analytical approach, which aligns with the Chief Scientist's criteria for a comprehensive methodological analysis.</t>
  </si>
  <si>
    <t>iNCLUDE</t>
  </si>
  <si>
    <t>Each reviewer acknowledges the use of the committee's suggestions in their assessments, focusing on how the paper's content fits within the defined criteria for inclusion and exclusion. They specifically reference the study's focus on CVZ decision-making, the use of logistic regression for analysis, and the broader implications of their findings to mark the relevance against the Chief Scientist's criteria.</t>
  </si>
  <si>
    <t>The committee's suggestions were acknowledged in these assessments, particularly regarding the study's relevance to HTA predictive modeling and its specific focus on Switzerland's CED decisions.</t>
  </si>
  <si>
    <t>Corrected Itself</t>
  </si>
  <si>
    <t>Given the structured task and the provided full-text, here's a hypothetical evaluation by three polymath reviewers based on the Chief Scientist's criteria and the committee's suggestions:
### Polymath 1: 
**Score: 3 - Ambiguously Relevant**
- **Brief Reasoning**: The article elaborates on various MCDA approaches in HTA settings, hinting at predictive capabilities in broader terms ("...improve the recommendations of HTA agencies..."). However, it lacks specific mention of employing statistical modeling or machine learning for predicting HTA decisions, fitting neither squarely in inclusion nor exclusion criteria.
- **Text Evidence**: "We identified 3 MCDA study types: qualitative MCDA, quantitative MCDA, and MCDA with decision rules. The types perform differently in terms of quality, consistency, and transparency of recommendations on healthcare priorities."
- **Suggestions Used**: Focused on broad evaluation of MCDA's impact on HTA's decision-making process, in line with committee's perspective on relevance.
### Polymath 2:
**Score: 2 - Marginally Relevant**
- **Brief Reasoning**: While MCDA's role in HTA is well-discussed, the article's focus on methodology over direct predictive modeling applications makes it marginally relevant to the Chief Scientist's objectives for predicting HTA outcomes.
- **Text Evidence**: "MCDA holds large potential to support HTA agencies in setting healthcare priorities, but its implementation needs to be improved."
- **Suggestions Used**: Highlighted the absence of direct references to predictive modeling or machine learning, aligning with the committee's observation on the article's broad scope.
### Polymath 3:
**Score: 4 - Generally Relevant**
- **Brief Reasoning**: The discussion on MCDA's potential to enhance HTA decision-making aligns with the inclusion criteria of utilizing statistical or machine learning approaches for predicting HTA outcomes, albeit indirectly. The critique on MCDA's current limitations suggests room for incorporating predictive models.
- **Text Evidence**: "The use of quantitative MCDA... poses other design challenges... quantitative MCDA does not capture opportunity costs and may thus lead to a suboptimal allocation of resources."
- **Suggestions Used**: Considered the article's critique and recommendations as indicative of the need for advanced predictive modeling, consistent with the committee's interest in exploring areas for future research.
Each polymath acknowledges the committee's evaluation but brings their interpretation, showcasing the nuanced understanding of the article's relevance to the systematic literature review on predictive models in HTA.</t>
  </si>
  <si>
    <t>Given the scenario and guidelines provided by the Chief Scientist, here is how the three polymath reviewers independently assess the relevance of the full-text article based on the Chief Scientist's criteria.
### Polymath 1: Score 4 - [Brief Reasoning]
This article provides an in-depth analysis of the impact of economic evidence on HTA decisions in South Korea, focusing on cost-effectiveness, severity of disease, availability of substitutes, and uncertainty of submitted evidence. **The study is generally relevant as it aligns with the inclusion criteria of employing statistical modeling to predict HTA decisions and identify features/drivers of these decisions. However, it also slightly touches on the exclusion criteria by discussing the HTA outcome of specific interventions (economic evidence's role in coverage decisions) without focusing solely on predictive modeling aspects.** The article specifically states, "Logistic regression analysis was used to estimate the impact of the variables involved, including cost-effectiveness ratio as a key variable, on reimbursement decisions" and "Cost-effectiveness is one of the most influential factors in drug-reimbursement decisions."
### Polymath 2: Score 3 - [Brief Reasoning]
The article's focus on using logistic regression to analyze the influence of economic evidence and other factors on HTA decisions in South Korea presents an ambiguous case. **It touches upon predictive modeling by estimating the impact of various variables on reimbursement decisions, which is in line with the Chief Scientist's criteria for inclusion. However, the study's specific context and emphasis on economic evidence might not fully encapsulate the broader predictive modeling of HTA decisions or drivers as intended.** Mentioned in the abstract, "This study investigates the key factors that influenced actual public insurance reimbursement decisions, including the role of economic evidence."
### Polymath 3: Score 5 - [Brief Reasoning]
This study precisely aligns with the inclusion criteria by employing statistical analysis (logistic regression) to predict HTA decisions based on economic evidence and other relevant factors. **It directly addresses the aim of identifying papers that use statistics or machine learning to predict HTA decisions, identify features/drivers of HTA decisions, and does not fall under any of the exclusion criteria as it does not solely report HTA decisions without analytical predictive modeling.** Highlighted in the results, "Cases with higher cost-effectiveness ratios were less likely to be accepted...The probability of acceptance declined along with the level of uncertainty in the submitted evidence."
Each polymath acknowledges the committee's suggestions but applies independent reasoning based on the Chief Scientist's specified criteria, focusing on the study's relevance to predicting HTA decisions using statistical modeling and machine learning.</t>
  </si>
  <si>
    <t xml:space="preserve">Each polymath reviewer has considered the committee's suggestions but also applied their own interpretation of the text's relevance to the Chief Scientist's guidelines, focusing on the absence of direct predictive modeling or machine learning applications in HTA decisions within the article.
</t>
  </si>
  <si>
    <t>No Full-Text Available &amp; No Contemporary ML methods</t>
  </si>
  <si>
    <t>Polymath 1: Score 2 - [Marginally Relevant]
Reasoning: The study broadly addresses the subject of HTA decisions by investigating ESMO-MCBS scores and NICE decisions, but it lacks explicit focus on prediction using Machine Learning (ML) or identification of HTA decision drivers. The reliance on regression (excluded as ML) weakens its relevance based on inclusion criteria.
Specific Text: “The relationship between NICE’s final decision... were investigated descriptively and using regression analyses.”
Suggestions Used: Followed the committee’s exclusion argument regarding the use of regression rather than ML and the abstract-only status of the study.
Polymath 2: Score 3 - [Ambiguously Relevant]
Reasoning: The abstract suggests some relevance by associating ESMO-MCBS scores with HTA decisions, aligning with Criterion A(2). However, its abstract-only nature and lack of contemporary ML reduce its strength for inclusion.
Specific Text: “The analysis suggests ESMO-MCBS &lt;3 as the optimal threshold to predict positive/negative NICE decision achieving a positive predictive value of 87% and negative predictive value of 71.4%.”
Suggestions Used: Considered the committee's inclusion arguments about prediction and driver identification but balanced this against the abstract-only exclusion argument.
Polymath 3: Score 4 - [Generally Relevant]
Reasoning: The study aligns with Criterion A(2) and A(3), as it investigates factors influencing NICE decisions and compares clinical value perspectives (physicians vs. payers). However, the reliance on regression and abstract-only status leaves room for doubt.
Specific Text:
    “The relationship between ESMO-MCBS and the main components of the NICE clinical assessment were investigated descriptively and using regression analyses.”
    “Scoring therapies with the ESMO-MCBS can have use beyond clinical guidelines in health policy.”
    Suggestions Used: Heavily relied on committee arguments about driver identification and comparative assessment relevance while acknowledging limitations noted in exclusion arguments.
Summary of Scores:
    Polymath 1: 2 (Marginally Relevant)
    Polymath 2: 3 (Ambiguously Relevant)
    Polymath 3: 4 (Generally Relevant)
Final Assessment: Ambiguously relevant (average score ~3). While it addresses HTA decisions and driver identification descriptively, the absence of ML and its abstract-only nature diminish its fit for inclusion. Further exploration would require more robust methodological detail in a full-text format.</t>
  </si>
  <si>
    <t xml:space="preserve"> </t>
  </si>
  <si>
    <t>All same numbers…. Votes</t>
  </si>
  <si>
    <t>Too long, can't run</t>
  </si>
  <si>
    <t>The absence of an abstract makes it irrelevant to the selection criteria.</t>
  </si>
  <si>
    <t>Polymath Assessments:
Polymath 1:
Score 2 - Marginally Relevant
Reasoning: The abstract focuses on discussing HTA outcomes and reasons for recommendation or rejection without evidence of predictive modeling or machine learning. The text does not fully meet inclusion criteria.
Text Reference: "Commonly HTA bodies focus on the relative cost-effectiveness and efficacy of a new drug."
Suggestions Used: Followed the committee’s argument for exclusion based on lack of predictive modeling and descriptive focus.
Polymath 2:
Score 3 - Ambiguously Relevant
Reasoning: While the study compares HTA decisions across bodies and identifies drivers such as cost-effectiveness and efficacy, it does not explicitly describe using predictive models or machine learning techniques.
Text Reference: "The most common reasons given for rejection of a drug were a lack of cost-effectiveness, limitations identified in the economic model submitted by the manufacturer."
Suggestions Used: Considered the committee’s point that the study analyzes drivers but lacks machine learning or predictive modeling.
Polymath 3:
Score 1 - Totally Irrelevant
Reasoning: The abstract is non-peer-reviewed and lacks both predictive modeling and the use of contemporary machine learning, making it unsuitable based on Criterion A.
Text Reference: "(FULL-TEXT IS NOT AVAILABLE THIS IS AN ABSTRACT - NON PEER REVIEWED)"
Suggestions Used: Fully aligned with the committee’s suggestion to exclude based on non-peer-reviewed status and absence of machine learning.
Results Summary:
    Polymath 1: Score 2 (Marginally Relevant)
    Polymath 2: Score 3 (Ambiguously Relevant)
    Polymath 3: Score 1 (Totally Irrelevant)
Final Decision: Average Score = 2.
The abstract is Marginally Relevant but does not meet the inclusion criteria and should be excluded from the systematic review.</t>
  </si>
  <si>
    <t>no information given</t>
  </si>
  <si>
    <t>These assessments reflect an acknowledgment of the committee's suggestions, specifically focusing on the need for direct evidence of statistical modeling or machine learning in predicting HTA outcomes or identifying decision drivers, which was not explicitly addressed in the full-text provided.</t>
  </si>
  <si>
    <t>Polymath Assessments
Polymath 1
Score: 2 - Marginally Relevant
    Reasoning: While the abstract discusses HTA decision drivers and ICER thresholds, it does not employ predictive modeling or machine learning. It is also non-peer-reviewed, violating inclusion criteria.
    Text Reference: "Decision drivers provided by the agencies were extracted from the technology appraisals which were rejected despite a low ICER or accepted despite a high ICER."
    Committee Suggestions Used: The committee highlighted the lack of predictive methodology and the non-peer-reviewed nature of the abstract. These points were considered.
Polymath 2
Score: 1 - Totally Irrelevant
    Reasoning: The study is entirely descriptive and does not meet any inclusion criteria for predictive modeling, machine learning, or statistical analysis of HTA decisions. Its focus on ICERs is narrow and does not generalize to broader predictive themes.
    Text Reference: "(FULL-TEXT IS NOT AVAILABLE THIS IS AN ABSTRACT - NON PEER REVIEWED)"
    Committee Suggestions Used: The recommendation to exclude based on the abstract's descriptive nature and lack of predictive focus was the primary basis for the score.
Polymath 3
Score: 3 - Ambiguously Relevant
    Reasoning: The study partially aligns with the Chief Scientist’s inclusion criteria by examining decision drivers across HTA bodies. However, it fails to meet essential publication standards and lacks predictive statistical methods or machine learning applications.
    Text Reference: "The study objective was to investigate reasons provided by three Health Technology Assessment authorities for acceptance of high ICER submissions... rejection of low ICER submissions."
    Committee Suggestions Used: Acknowledged the focus on decision drivers (a potential inclusion factor) but ultimately agreed on exclusion due to non-peer-reviewed status and absence of predictive methods.
Summary of Scores
    Polymath 1: 2 - Marginally Relevant
    Polymath 2: 1 - Totally Irrelevant
    Polymath 3: 3 - Ambiguously Relevant
Final Decision: Exclude the Study
    The majority scoring reflects that the abstract does not meet the Chief Scientist's inclusion criteria.
    Primary Reasons: Non-peer-reviewed status, lack of predictive methodologies, and descriptive rather than analytical focus.</t>
  </si>
  <si>
    <t>EXCLUDED</t>
  </si>
  <si>
    <t>Polymath 1: Score 2 - Marginally Relevant
Justification:
The abstract discusses ICER trends across HTA bodies, aligning broadly with the comparison aspect of Criterion A(3). However, it does not explicitly indicate predictive modeling or the identification of decision drivers (Criterion A(1) and A(2)). Additionally, the narrow focus on specific disease categories (e.g., Crohn’s disease and hepatitis B) aligns with exclusion Criterion B(1).
Text Evidence:
    “The aim of this study was to identify any trends in accepted ICER thresholds by disease type.”
    “Submissions for treatments of malignant disease and immunosuppression have a greater chance of acceptance at higher ICERs.”
    Committee Suggestions Used:
    Adhered to the focus on predictive modeling and exclusion criteria for narrow intervention outcomes.
Polymath 2: Score 3 - Ambiguously Relevant
Justification:
The abstract suggests comparative analysis of ICER thresholds across HTA bodies, which could potentially align with Criterion A(3). However, it lacks clarity on whether statistical or machine learning methods were used to achieve this and emphasizes descriptive trends rather than prediction. The non-peer-reviewed nature and specific focus on certain diseases raise concerns about its inclusion.
Text Evidence:
    “For PBAC and SMC, the accepted ICER level (&lt;$75,000 and &lt;£30,000, respectively) was consistent across &gt;90% of the disease categories.”
    “Submissions for treatments of malignant disease and immunosuppression have a greater chance of acceptance at higher ICERs.”
    Committee Suggestions Used:
    Evaluated based on the need for predictive analysis and exclusion for narrow disease focus.
Polymath 3: Score 1 - Totally Irrelevant
Justification:
The study is descriptive, focusing on ICER trends across disease types without explicitly addressing predictive modeling, decision drivers, or comparative analysis that fits Criterion A. Its emphasis on outcomes for specific interventions (e.g., Crohn’s disease and hepatitis B) perfectly aligns with exclusion Criterion B(1). Additionally, being a non-peer-reviewed abstract further disqualifies it.
Text Evidence:
    “Complex data from NICE is qualitatively assessed in light of data from the other HTAs.”
    “Data is limited for CADTH, although Crohn’s disease and hepatitis B are exceptional in having treatments with accepted ICERs &gt;$80,000.”
    Committee Suggestions Used:
    Followed guidance regarding the exclusion of non-peer-reviewed abstracts and studies focused on narrow interventions.
Summary of Scores:
    Polymath 1: Score 2 - Marginally Relevant
    Polymath 2: Score 3 - Ambiguously Relevant
    Polymath 3: Score 1 - Totally Irrelevant
Average Score: 2.0 - Marginally Relevant
The full-text is unlikely to meet the Chief Scientist’s inclusion criteria due to its descriptive nature and narrow scope, combined with the absence of clear predictive modeling or decision driver identification</t>
  </si>
  <si>
    <t>Polymath Review Results
Polymath 1: Score 2 - [Marginally Relevant]
Reasoning: While the study addresses factors influencing HTA decision outcomes (e.g., transparency and stakeholder participation), it does not focus on predictive modeling or machine learning per se and is a non-peer-reviewed abstract.
Specific Text Used:
    "The aim of this exploratory study was to analyse the influences of transparency, stakeholder participation, scientific rigour of assessment and evidence judgments on decision outcomes in coverage decision-making."
    "FULL-TEXT IS NOT AVAILABLE THIS IS AN ABSTRACT - NON PEER REVIEWED."
    Committee Suggestions Used: Referred to the exclusion recommendation for non-peer-reviewed abstracts and lack of machine learning techniques.
Polymath 2: Score 1 - [Totally Irrelevant]
Reasoning: The study fails to meet inclusion criteria as it is non-peer-reviewed, does not use modern machine learning methods, and does not emphasize prediction or drivers of HTA decisions beyond a descriptive approach.
Specific Text Used:
    "FULL-TEXT IS NOT AVAILABLE THIS IS AN ABSTRACT - NON PEER REVIEWED."
    "We performed non-parametric univariate statistical tests and binomial logistic regression."
    Committee Suggestions Used: Followed the rationale for exclusion based on the non-peer-reviewed nature and lack of modern machine learning methods.
Polymath 3: Score 3 - [Ambiguously Relevant]
Reasoning: The abstract highlights variables influencing HTA decisions and employs logistic regression, suggesting a potential predictive element. However, the non-peer-reviewed nature and absence of modern machine learning methods raise doubts about its relevance.
Specific Text Used:
    "We examined whether outcomes differ by 14 variables that describe components of coverage decision-making and the technology considered for coverage."
    "FULL-TEXT IS NOT AVAILABLE THIS IS AN ABSTRACT - NON PEER REVIEWED."
    Committee Suggestions Used: Considered inclusion arguments for prediction of HTA decisions but weighed against exclusion arguments for non-peer-reviewed abstracts and limited statistical methods.
Final Score Summary:
    Polymath 1: 2 (Marginally Relevant)
    Polymath 2: 1 (Totally Irrelevant)
    Polymath 3: 3 (Ambiguously Relevant)
Average Score: 2 (Marginally Relevant)
Final Decision: The full-text is excluded based on its failure to meet the Chief Scientist’s inclusion criteria due to being a non-peer-reviewed abstract and lacking contemporary machine learning approaches. While it touches on influencing variables, the descriptive and non-predictive focus further diminishes its relevance.</t>
  </si>
  <si>
    <t>Polymath Assessments
Polymath 1: 2 - Marginally Relevant
    Reasoning: The abstract's topic aligns with HTA decision-making but lacks specific predictive modeling or feature identification. It does not meet the inclusion criteria but also doesn't fully fit the exclusion criteria.
    Committee Suggestion Used: Agreed with the committee’s analysis that the abstract fails to employ predictive statistical or machine learning methodologies.
    Specific Text: "The study analyzed NICE’s Medical Technology Evaluation Programme to identify the drivers of decisions for medical devices."
Polymath 2: 1 - Totally Irrelevant
    Reasoning: The abstract focuses on HTA outcomes of specific interventions and descriptive analysis, failing to meet inclusion criteria while fitting exclusion criteria for narrow focus.
    Committee Suggestion Used: Followed the committee's suggestion that the abstract does not provide predictive analysis or use machine learning methods.
    Specific Text: "The clinical evidence submitted varied from unpublished observational data to twenty-eight studies identified through a systematic literature review."
Polymath 3: 3 - Ambiguously Relevant
    Reasoning: While the abstract mentions identifying drivers of decisions, the absence of specific statistical modeling or machine learning introduces significant ambiguity. Some aspects suggest potential relevance, but more details would be required.
    Committee Suggestion Used: Incorporated the committee's point about lacking clarity on systematic review methodologies and predictive analysis.
    Specific Text: "In 28% of positive decisions, NICE disputed the model assumptions and revised the results but accepted the conclusions if cost savings were demonstrated."
Final Rating Summary
    Polymath 1: 2 - Marginally Relevant
    Polymath 2: 1 - Totally Irrelevant
    Polymath 3: 3 - Ambiguously Relevant
Overall Rating: 2 (Marginally Relevant)
Consensus Justification: The abstract fails to clearly address any inclusion criteria set by the Chief Scientist but does not strongly align with the exclusion criteria either. Its lack of predictive modeling or machine learning methodologies results in marginal relevance at best.</t>
  </si>
  <si>
    <t>Polymath Reviews
Polymath 1: Score 3 – [Ambiguously Relevant]
    Reasoning: While the abstract mentions using logistic regression to predict HTA decisions and identifies drivers such as efficacy, safety, and unmet need, the study's focus is narrow (limited to oncology) and doesn't explore comparisons across HTA bodies. Furthermore, logistic regression is a traditional statistical method, not machine learning, reducing relevance to the Chief Scientist's emphasis on ML applications.
    Specific Text Used:
        Inclusion Argument: "Logistic regression was used to analyze the impact of trial quality in terms of: list vs. do not list (DNL); full vs. conditional list."
        Exclusion Argument: "Whether this applies to other indications beyond oncology or to other agencies needs to be elucidated."
    Suggestions Used: Committee’s suggestions regarding logistic regression as predictive modeling and the limited scope of applicability.
Polymath 2: Score 2 – [Marginally Relevant]
    Reasoning: The abstract lacks contemporary machine learning techniques and is based on traditional logistic regression, which doesn't align with the Chief Scientist's focus on ML. Additionally, the study's scope is narrowly focused on oncology and doesn’t generalize findings across HTA bodies. It meets exclusion criteria for being non-peer-reviewed and narrowly scoped.
    Specific Text Used:
        Exclusion Argument 1: "Logistic regression was used to analyze the impact of trial quality in terms of: list vs. do not list (DNL); full vs. conditional list."
        Exclusion Argument 2: "Whether this applies to other indications beyond oncology or to other agencies needs to be elucidated."
    Suggestions Used: Committee’s exclusion of traditional regression as ML and narrow applicability of findings.
Polymath 3: Score 4 – [Generally Relevant]
    Reasoning: The abstract uses statistical modeling (logistic regression) to predict HTA decisions and identifies significant drivers, such as unmet need, efficacy, and safety. While it doesn't apply machine learning, the predictive accuracy (81% cross-validation) warrants inclusion for further review, even if narrowly focused on oncology.
    Specific Text Used:
        Inclusion Argument 1: "Logistic regression was used to analyze the impact of trial quality in terms of: list vs. do not list (DNL); full vs. conditional list."
        Inclusion Argument 2: "In simulated cross-validation, the model predicted correctly 81% of decisions (specificity = 0.83, sensitivity = 0.75)."
    Suggestions Used: Committee’s inclusion arguments regarding predictive modeling and decision drivers, emphasizing statistical accuracy.
Summary of Polymath Reviews
    Polymath 1: Score 3 (Ambiguously Relevant) – Partial alignment with inclusion criteria but limited scope and lack of ML techniques.
    Polymath 2: Score 2 (Marginally Relevant) – Fails to meet inclusion criteria due to reliance on traditional regression and narrow focus.
    Polymath 3: Score 4 (Generally Relevant) – Predictive modeling and identification of decision drivers suggest relevance despite lack of ML.
Final Consensus Pending Further Discussion.</t>
  </si>
  <si>
    <t>Polymath Assessments
Polymath 1: Score 1 - [Totally Irrelevant]
Reasoning: The study aligns directly with exclusion criterion B1, as it focuses narrowly on the HTA outcomes for specific interventions (e.g., ICER and funding timelines). It does not fulfill any inclusion criteria and is also not peer-reviewed.
Specific Text from Full-Text:
    "Our objective was to investigate the relationship between incremental cost-effectiveness ratio (ICER) and the time-to-listing for each Canadian province."
    "The analysis used the highest ICER proposed by the Economic Guidance Panel... through box-cox transformation and generalized linear models."
    Committee Suggestions Used: Emphasis on exclusion of studies narrowly focused on specific intervention outcomes and non-peer-reviewed abstracts.
Polymath 2: Score 2 - [Marginally Relevant]
Reasoning: While the topic relates to HTA, the study lacks a clear alignment with criterion A. It is neither peer-reviewed nor does it employ contemporary machine learning, and its focus on ICER limits broader applicability.
Specific Text from Full-Text:
    "We investigated the relationship between provincial time-to-list... and ICER through box-cox transformation and generalized linear models in SAS."
    "Positive pCODR recommendations are not considered similarly by provinces, and higher ICERs may lead to longer provincial funding decision-making periods."
    Committee Suggestions Used: Consideration of inclusion arguments regarding predictive modeling of ICER impact but ultimately deemed irrelevant based on methodological and publication criteria.
Polymath 3: Score 3 - [Ambiguously Relevant]
Reasoning: The study touches on predicting HTA decision timelines and the influence of ICER, suggesting some alignment with criterion A1 and A2, but it fails criterion B1 due to its narrow focus on specific interventions. Its non-peer-reviewed status and lack of machine learning weaken its relevance.
Specific Text from Full-Text:
    "Our objective was to investigate the relationship between incremental cost-effectiveness ratio (ICER) and the time-to-listing for each Canadian province."
    "Positive pCODR recommendations are not considered similarly by provinces..."
    Committee Suggestions Used: Included points about comparative analyses and driver identification but found significant ambiguity due to the study’s limitations.
Results Summary
    Polymath 1: Score 1 – Totally Irrelevant.
    Polymath 2: Score 2 – Marginally Relevant.
    Polymath 3: Score 3 – Ambiguously Relevant.
Final Consensus
The study is unlikely to be included due to its non-peer-reviewed nature, reliance on generalized linear models rather than machine learning, and its narrow focus on specific intervention outcomes (ICER impact). However, its marginal alignment with some inclusion criteria might justify further discussion. Final Score: 2 (Marginally Relevant).</t>
  </si>
  <si>
    <t>Polymath Review Results
Polymath 1: 2 - Marginally Relevant
    Reasoning: While the abstract discusses machine learning and statistical methods, it does not explicitly focus on predicting HTA decisions, identifying drivers, or comparing HTA bodies, as required by the Chief Scientist's inclusion criteria.
    Specific Text Used:
        "These publications focused on statistical techniques to control for selection bias and adjust for confounder effects in RWE [...] and machine-learning techniques." (Used to assess potential inclusion relevance.)
        "RWE’s role in HTA has been to help address gaps in randomised-controlled-trial (RCT) evidence or to validate trial-based results." (Indicates broader RWE use rather than predictive modeling.)
    Committee Suggestions Used: Followed the committee's exclusion reasoning, particularly the non-peer-reviewed nature of the abstract and the lack of focus on prediction.
Polymath 2: 3 - Ambiguously Relevant
    Reasoning: The study hints at using machine learning, which aligns with Criterion A(1), but its non-peer-reviewed nature and the lack of clear focus on prediction or driver analysis generate significant uncertainty about inclusion.
    Specific Text Used:
        "Further decision and methodological frameworks are needed to offer clear guidance on when and how RWE should be incorporated into HTA submissions." (Ambiguous in scope but suggests methodological relevance.)
        "Experts’ main concerns about using RWE related to selection of the most appropriate data sources." (Focus on data rather than predictive modeling.)
    Committee Suggestions Used: Agreed with committee inclusion reasoning that machine learning techniques are mentioned, but balanced this with committee concerns about non-peer-reviewed status and lack of specific predictive focus.
Polymath 3: 1 - Totally Irrelevant
    Reasoning: The abstract aligns perfectly with exclusion criteria, particularly its focus on general RWE integration into HTA, without a clear demonstration of prediction or driver analysis.
    Specific Text Used:
        "RWE’s role in HTA has been to help address gaps in randomised-controlled-trial (RCT) evidence or to validate trial-based results." (Indicates a broad focus on RWE.)
        "PRM235 [...] Evidera, London, UK." (Non-peer-reviewed status explicitly noted.)
    Committee Suggestions Used: Fully adopted the committee's exclusion reasoning, particularly the focus on non-peer-reviewed abstracts and lack of direct predictive modeling or driver identification.
Final Scoring Summary:
    Polymath 1: 2 - Marginally Relevant
    Polymath 2: 3 - Ambiguously Relevant
    Polymath 3: 1 - Totally Irrelevant
Overall Assessment:
The study is deemed marginally to ambiguously relevant but leans towards exclusion due to its non-peer-reviewed status and lack of direct focus on predictive modeling, driver identification, or HTA comparisons</t>
  </si>
  <si>
    <t>olymath Assessments
Polymath 1: &lt;&lt;Score 2 - Marginally Relevant&gt;&gt;
Reasoning: The abstract does not explicitly fulfill the inclusion criteria of using statistics or machine learning to predict HTA decisions or identify drivers. It focuses on variations in ERG performance and STA outcomes without a predictive component. I agree with the committee's exclusion argument based on the conference abstract nature and lack of modern machine learning.
Specific Text Cited:
    "Statistical comparisons were conducted using a Chi-squared test."
    "Publication Type: Conference Abstract."
Committee Suggestions Used: The argument that Chi-squared tests are not machine learning and the exclusion of conference abstracts without modern machine learning were adopted.
Polymath 2: &lt;&lt;Score 3 - Ambiguously Relevant&gt;&gt;
Reasoning: While the study does not fit neatly into the inclusion criteria, it partially aligns by analyzing ERG variations and factors influencing STA outcomes. However, the lack of machine learning and the abstract format diminish its relevance. This is a borderline case, and further exploration would depend on available resources.
Specific Text Cited:
    "This research aims to compare the work of different ERGs and whether this may affect STA outcomes."
    "To date, the likelihood of a positive recommendation has not significantly varied by ERG."
Committee Suggestions Used: I acknowledged the committee's exclusion arguments but highlighted the relevance of statistical comparisons in understanding HTA decision variations.
Polymath 3: &lt;&lt;Score 1 - Totally Irrelevant&gt;&gt;
Reasoning: The abstract does not meet the inclusion criteria since it neither predicts HTA decisions nor identifies specific drivers. It is a conference abstract without evidence of contemporary machine learning. The study aligns perfectly with the exclusion criteria of being too narrow and irrelevant.
Specific Text Cited:
    "Statistical comparisons were conducted using a Chi-squared test."
    "Publication Type: Conference Abstract."
Committee Suggestions Used: Fully adopted the exclusion rationale regarding the abstract's nature, lack of predictive modeling, and irrelevance of Chi-squared analysis.</t>
  </si>
  <si>
    <t>Polymath Reviews and Scores
Polymath 1
Score: 2 - Marginally Relevant
    Reasoning: While the study addresses comparisons between NICE and SMC, the scope is too narrow, focusing primarily on oncology drug-specific HTA outcomes rather than general HTA decision-making.
    Text Basis:
        "This research compares outcomes of NICE and SMC appraisals of oncology drugs over time."
        "Significant increases in the proportion of positive NICE oncology STAs since the new CDF reforms... and in the proportion of positive SMC oncology appraisals since introduction of the PACE process."
    Committee Suggestions Used: Identified the relevance of comparing HTA bodies but acknowledged exclusion due to the narrow intervention-specific focus.
Polymath 2
Score: 1 - Totally Irrelevant
    Reasoning: The abstract perfectly aligns with exclusion criteria by focusing on outcomes specific to oncology interventions and lacking machine learning methods.
    Text Basis:
        "This research compares outcomes of NICE and SMC appraisals of oncology drugs over time."
        "Statistical tests were conducted using Poisson regression models for count data analyses and Pearson’s chi-squared tests for equality of proportions."
    Committee Suggestions Used: Followed the exclusion reasoning that regression and chi-squared tests alone are insufficient to meet inclusion criteria, and the study's focus is too narrow.
Polymath 3
Score: 3 - Ambiguously Relevant
    Reasoning: The study's use of statistical models (e.g., Poisson regression) and comparison of HTA bodies aligns with inclusion criteria but lacks clarity on whether the results contribute to broader HTA decision prediction or driver identification.
    Text Basis:
        "Statistical tests were conducted using Poisson regression models for count data analyses and Pearson’s chi-squared tests for equality of proportions."
        "This research compares outcomes of NICE and SMC appraisals of oncology drugs over time."
    Committee Suggestions Used: Highlighted potential inclusion from statistical methods and HTA body comparisons while considering exclusions based on the narrow focus and absence of machine learning.
Final Results and Rationale
    Polymath 1: Score 2 - Marginally Relevant
    Polymath 2: Score 1 - Totally Irrelevant
    Polymath 3: Score 3 - Ambiguously Relevant
Consensus: The study is more aligned with exclusion criteria than inclusion criteria due to its narrow intervention-specific focus, lack of machine learning, and limited relevance to broader HTA decision prediction or driver identification. Therefore, the study does not proceed to the next phase of the SLR.</t>
  </si>
  <si>
    <t>Polymath Assessments:
Polymath 1: 2 - [Marginally Relevant]
    Reasoning: While the abstract uses statistical modeling to predict HTA decisions (as per the committee's inclusion examples), it is a non-peer-reviewed abstract, which directly violates inclusion criteria. Additionally, reliance on regression excludes it as a machine learning study.
    Specific Text:
        "A binomial generalised linear model was fit with a probit link function using R... These coefficients correctly predicted 91% of the technology appraisals..."
        "(FULL-TEXT IS NOT AVAILABLE THIS IS AN ABSTRACT - NON PEER REVIEWED)"
    Suggestions Used: Committee’s exclusion arguments regarding non-peer-reviewed abstracts and regression-based methods.
Polymath 2: 3 - [Ambiguously Relevant]
    Reasoning: The study aligns with predicting HTA decisions and identifying drivers, fulfilling Criterion A. However, it is non-peer-reviewed and heavily dependent on regression, which fails to meet contemporary machine learning criteria. This creates significant uncertainty about its relevance.
    Specific Text:
        "The key drivers of a positive recommendation as identified by the regression analysis were: the probability of cost-effectiveness and the number of meetings held by the NICE Committee."
        "(FULL-TEXT IS NOT AVAILABLE THIS IS AN ABSTRACT - NON PEER REVIEWED)"
    Suggestions Used: Committee’s inclusion argument for relevance to HTA predictions and exclusion argument for non-peer-reviewed status.
Polymath 3: 1 - [Totally Irrelevant]
    Reasoning: The study's reliance on regression excludes it from contemporary machine learning and violates the inclusion criteria. Additionally, being an abstract-only, non-peer-reviewed source renders it irrelevant to the systematic review's scope.
    Specific Text:
        "(FULL-TEXT IS NOT AVAILABLE THIS IS AN ABSTRACT - NON PEER REVIEWED)"
        "96% of submissions with a probability of more than 50% of being cost-effective were recommended for regular commissioning or the CDF."
    Suggestions Used: Committee’s exclusion arguments regarding non-peer-reviewed abstracts and regression methods.
Final Average Score: 2.0 (Marginally Relevant)
The study is primarily excluded due to being non-peer-reviewed and overly reliant on regression methods. However, its focus on predicting HTA outcomes and identifying decision drivers aligns with the Chief Scientist’s inclusion criteria, offering some marginal relevance.</t>
  </si>
  <si>
    <t>Trends and Determinants in Reimbursement Decision-Making in Poland in the Years 2013–2015</t>
  </si>
  <si>
    <t>Each polymath acknowledged the suggestions from the committee's analysis in their assessments, focusing on the study's contributions to understanding HTA decision-making processes through statistical analysis. The variation in scores reflects differing interpretations of the study's alignment with the Chief Scientist's criteria, particularly regarding the explicit use of machine learning techniques versus the broader theme of predictive modeling in HTA.</t>
  </si>
  <si>
    <t>Polymath 1: Score 2 - Marginally Relevant
    Reasoning: The abstract uses statistical methods (e.g., multivariable logistic regression) to analyze HTA decision drivers (OS and QOL). However, it is a non-peer-reviewed abstract, which fails to meet Criterion A.
    Specific Text Used: "Multivariable logistic regression was performed, with HTA assessment by G-BA (benefit/no benefit) as an outcome and significant improvements with respect to evaluated endpoints [overall survival (OS), progression-free survival (PFS), response rate (RR), quality of life (QOL), serious adverse events (SAE) and therapy discontinuation (TD)] as main independent variables."
    Suggestions Used: Incorporated committee’s rationale for excluding non-peer-reviewed studies and for considering regression-based modeling of drivers insufficient unless contemporary ML is employed.
Polymath 2: Score 3 - Ambiguously Relevant
    Reasoning: The abstract partially fits the inclusion criteria by identifying features influencing HTA decisions (OS and QOL). However, it lacks contemporary ML approaches and specificity regarding the inclusion examples, creating ambiguity.
    Specific Text Used: "Showing evidence on improvements in OS and QOL significantly increased the probability of a positive decision (OR=6.1, p&lt;0.01; OR=9.0, p&lt;0.01; respectively)."
    Suggestions Used: Referenced the committee's emphasis on identifying HTA decision drivers and exclusion due to the lack of contemporary ML techniques.
Polymath 3: Score 1 - Totally Irrelevant
    Reasoning: The abstract aligns perfectly with exclusion criteria due to its focus on outcomes of specific interventions (e.g., OS and QOL in oncology) and its non-peer-reviewed status, making it irrelevant to the SLR.
    Specific Text Used: "Majority dealt with treatments for blood and bone marrow cancers (24.2%), lung cancer (16.3%) and skin cancer (14.3%)."
    Suggestions Used: Followed the committee's exclusion argument regarding non-peer-reviewed abstracts and narrowly scoped intervention-focused studies.
Summary of Polymath Assessments:
    Polymath 1: Score 2 - Marginally Relevant
    Polymath 2: Score 3 - Ambiguously Relevant
    Polymath 3: Score 1 - Totally Irrelevant
Consensus Recommendation: The abstract is unlikely to be included in the SLR due to its non-peer-reviewed nature, narrow focus on specific interventions, and lack of contemporary machine learning approaches.</t>
  </si>
  <si>
    <t xml:space="preserve">olymath 1: &lt;&lt;Score 2 - Marginally Relevant&gt;&gt;
    Reasoning: While the abstract focuses on identifying drivers (e.g., orphan status) of HTA decisions using logistic regression, it is narrowly limited to oncology in Germany and lacks contemporary machine learning. This aligns with exclusion criteria B(1) and fails inclusion criteria A(1-3).
    Specific Text:
        "Describe Health-Technology Assessment (HTA) decisions for oncology treatments in Germany."
        "Orphan status and evidence presented by RCTs were shown to predict positive G-BA decisions in oncology."
    Committee Suggestions Used: Adopted the argument that multivariable logistic regression does not meet the machine learning inclusion requirement.
Polymath 2: &lt;&lt;Score 3 - Ambiguously Relevant&gt;&gt;
    Reasoning: The abstract identifies factors influencing HTA decisions (orphan status, RCT evidence) and uses logistic regression to predict outcomes, which partially fits inclusion criteria A(1) and A(2). However, it is non-peer-reviewed and narrowly scoped, conflicting with exclusion criterion B(1).
    Specific Text:
        "Multivariable logistic regression analysis was performed, with recommendation (benefit/no benefit) as an outcome."
        "Orphan status and evidence presented by RCTs were shown to predict positive G-BA decisions in oncology."
    Committee Suggestions Used: Followed the point that logistic regression partially fits predictive modeling but noted its limitations in terms of generalizability and peer-review status.
Polymath 3: &lt;&lt;Score 4 - Generally Relevant&gt;&gt;
    Reasoning: The study employs logistic regression, a statistical method, to predict HTA outcomes, which fits inclusion criterion A(1). Furthermore, it identifies key drivers (orphan status, study type), aligning with criterion A(2). While non-peer-reviewed and narrowly scoped, the abstract still addresses core SLR objectives.
    Specific Text:
        "Multivariable logistic regression analysis was performed, with recommendation (benefit/no benefit) as an outcome."
        "Orphan status and evidence presented by RCTs were shown to predict positive G-BA decisions in oncology."
    Committee Suggestions Used: Built upon the inclusion reasoning from the committee plan, prioritizing the study’s focus on prediction and identification of drivers over its limitations.
Final Results:
    Average Score: 3 (Ambiguously Relevant)
    Consensus Decision: The abstract suggests potential relevance due to its focus on prediction and drivers of HTA decisions. However, its non-peer-reviewed status and narrow scope in oncology prevent it from being fully aligned with the Chief Scientist’s criteria for inclusion. Further clarification or access to a full-text peer-reviewed version may be necessary for a final decision.
</t>
  </si>
  <si>
    <t>DID THE EUROPEAN FINANCIAL CRISIS HAVE AN IMPACT ON ECONOMIC DECISION-MAKING IN HEALTH TaECHNOLOGY ASSESSMENTS?</t>
  </si>
  <si>
    <t>Polymath Ratings and Justifications
Polymath 1: Score 2 - [Marginally Relevant]
Reasoning:
The abstract discusses HTA decisions but focuses on financial trends and uses logistic regression rather than contemporary ML techniques. It does not meet inclusion criteria for predicting HTA decisions or identifying drivers comprehensively.
Specific Text Used:
    "Findings from the logistic regression showed no notable significant relationship between QALYs and reimbursement decisions between 2009-2012. Conversely, there were strong positive relations (p=0.003) between 2013-2017, with an 82.92% increase in the likelihood of a positive decision for each QALY increase."
Committee Suggestions Used:
    Exclusion based on logistic regression not being contemporary ML.
    Marginal relevance due to partial alignment with financial aspects rather than predictive modeling.
Polymath 2: Score 3 - [Ambiguously Relevant]
Reasoning:
The study explores statistical modeling for HTA decisions (logistic regression) but lacks detailed methodologies and relevance to contemporary ML. However, the relationship between QALYs and HTA decisions may align partially with inclusion criteria.
Specific Text Used:
    "The analysis used Scottish Medicines Consortium (SMC) and National Institute for Health and Care Excellence (NICE) reimbursement decisions...to examine the relationship between QALYs and agencies’ decisions in solid-state oncology."
Committee Suggestions Used:
    Ambiguity due to partial fulfillment of inclusion criteria (identifying drivers) and failure to meet exclusion criteria directly.
Polymath 3: Score 1 - [Totally Irrelevant]
Reasoning:
The abstract lacks a peer-reviewed full-text and does not sufficiently focus on predictive HTA modeling or contemporary ML. It aligns with exclusion criteria as the focus on financial constraints is too narrow.
Specific Text Used:
    "Financial constraints may have forced health technology assessment agencies to require more robust clinical cases in evaluations or it could be due to a number of other factors, such as advancements in medical care..."
Committee Suggestions Used:
    Alignment with exclusion criteria for narrow focus.
    Logistic regression noted as insufficient for ML inclusion.
Summary of Ratings
    Polymath 1: Score 2
    Polymath 2: Score 3
    Polymath 3: Score 1
Final Weighted Decision:
The abstract is rated between Marginally Relevant (2) and Ambiguously Relevant (3), leaning towards exclusion due to methodological shortcomings, lack of peer-review, and insufficient relevance to inclusion criteria. Final Score: 2.33 (Rounded to 2)</t>
  </si>
  <si>
    <t>Polymath Reviews
Polymath 1: Score 2 - Marginally Relevant
Reasoning: While the abstract discusses HTA tools and MCDA for decision-making, it primarily focuses on intervention prioritization and lacks explicit evidence of using statistical modeling or machine learning for predicting HTA decisions or identifying drivers.
Text Reference: “Two public health service interventions were recommended for removal, and another two for adjustment (one for merger, one for optimizing care pathway).”
Committee Suggestion Used: Highlighted lack of machine learning or predictive modeling evidence and non-peer-reviewed status.
Polymath 2: Score 3 - Ambiguously Relevant
Reasoning: The study uses tools like MCDA, which could be statistical methods, but does not explicitly mention predictive modeling or drivers of HTA decisions. Its focus on intervention-level outcomes rather than broader HTA decisions adds uncertainty.
Text Reference: “With multi-criteria decision analysis (MCDA) method, the researchers analyzed value dimensions in public health issues, and built an evidence matrix for the priority-setting decisions.”
Committee Suggestion Used: Evaluated MCDA mention as a potential indicator of statistical modeling while noting the lack of clarity on its use for HTA decision drivers.
Polymath 3: Score 1 - Totally Irrelevant
Reasoning: The abstract focuses heavily on intervention prioritization rather than fulfilling any of the inclusion criteria. It does not demonstrate clear use of machine learning or regression for predicting HTA decisions or identifying drivers.
Text Reference: “Cost estimation and potential budgetary impact were also analyzed to support financial decisions.”
Committee Suggestion Used: Emphasized the focus on intervention outcomes as aligning with exclusion criteria and the absence of peer review.
Summary of Scores
    Polymath 1: 2 (Marginally Relevant)
    Polymath 2: 3 (Ambiguously Relevant)
    Polymath 3: 1 (Totally Irrelevant)
Final Recommendation: The abstract's ambiguous focus on MCDA and intervention prioritization, combined with its non-peer-reviewed status, suggests it does not meet the inclusion criteria. Majority consensus aligns with exclusion, but its methods could warrant a marginal note for further inquiry if related methods become relevant in the review process.</t>
  </si>
  <si>
    <t>STEP 4: Independent Assessments by Polymath Reviewers
Polymath 1: Score 4 - [Generally Relevant]
    Justification: The study discusses the predictive use of RWD for HTA outcomes and compares NICE and CADTH appraisals, aligning with inclusion criterion A (1) and (3). However, it is an abstract, which might limit inclusion depending on peer-review verification.
    Key Text from Abstract:
        "Compared to appraisals that did not include RWD as part of their evidence submission, appraisals that included RWD were associated with approximately four times higher odds of being recommended (odds ratio=3.96 [95%CI 1.2 to 21.4])."
        "Appraisals for medications of rare diseases with a prevalence of 10-50 per 100,000 from NICE (UK) and CADTH (Canada) published between 2009-2019 were reviewed."
    Committee Suggestions Used: Inclusion based on predictive use of RWD (Reason 1), cross-HTA comparisons (Reason 3). Limited by peer-review status.
Polymath 2: Score 3 - [Ambiguously Relevant]
    Justification: The study identifies features of HTA outcomes via RWD but focuses narrowly on rare diseases and lacks explicit driver analysis, which limits its relevance to broader HTA decisions.
    Key Text from Abstract:
        "A more in-depth understanding of the types of RWD considered meaningful to decision-makers is warranted."
        "Appraisals for medications of rare diseases... were reviewed in NICE (UK) and CADTH (Canada)."
    Committee Suggestions Used: Highlighted the potential relevance of driver identification (Reason 2) but flagged the narrow focus and exclusion concerns (Reason 3).
Polymath 3: Score 2 - [Marginally Relevant]
    Justification: The study primarily reports outcomes for specific interventions in rare diseases, which aligns with exclusion criterion B (1). Additionally, as a non-peer-reviewed abstract, its methodological rigor and relevance are uncertain.
    Key Text from Abstract:
        "Appraisals for medications of rare diseases with a prevalence of 10-50 per 100,000 from NICE (UK) and CADTH (Canada) published between 2009-2019 were reviewed."
        "This study shows that the inclusion of RWD in HTA submissions for rare disease medications... is associated with a higher likelihood of having a positive outcome."
    Committee Suggestions Used: Exclusion due to narrow scope on specific interventions (Reason 3), non-peer-reviewed abstract concerns.
Results Summary:
    Polymath 1: Score 4 - Generally Relevant.
    Polymath 2: Score 3 - Ambiguously Relevant.
    Polymath 3: Score 2 - Marginally Relevant.
Final Relevance Decision:
Weighted Average Score: 3.0 (Ambiguously Relevant)
The study's relevance remains uncertain, contingent on peer-review verification and applicability to broader HTA prediction or driver identification beyond the narrow scope of rare disease interventions. Further investigation or expert consultation is recommended.</t>
  </si>
  <si>
    <t>Polymath Reviews
Polymath 1: Score 2 - [Marginally Relevant]
    Reasoning: The abstract focuses on the relationship between target population sizes and drug price changes, which aligns peripherally with HTA decision drivers. However, the methodology (multiple regression) is not machine learning, and the primary focus is pricing rather than predicting or identifying drivers of HTA decisions.
    Specific Text: "We hypothesize that larger target populations may result in larger drug price reductions, as overall budget impact is an important component of price negotiations."
    Committee Suggestions Used: Incorporated the committee's evaluation of statistical methods and primary focus on pricing over HTA decision predictions or drivers.
Polymath 2: Score 1 - [Totally Irrelevant]
    Reasoning: The abstract does not meet inclusion criteria as it lacks machine learning and focuses solely on pricing impacts, which are not a core part of HTA decision prediction or comparison. It explicitly fits exclusion Criterion B (discussing HTA outcomes for specific interventions).
    Specific Text: "For the sample evaluated, we found a small but statistically significant association between target population size increases (as estimated by HTA bodies) and price reductions."
    Committee Suggestions Used: Agreed with the committee's exclusion reasoning based on focus on price negotiations and absence of relevant predictive analytics.
Polymath 3: Score 3 - [Ambiguously Relevant]
    Reasoning: While the abstract suggests a relationship between HTA body decisions and outcomes (e.g., pricing), it lacks explicit focus on predicting HTA decisions or drivers. There is potential relevance to driver identification, but the focus is too narrow and heavily tied to price outcomes.
    Specific Text: "We analyzed 55 HTA decisions from the Gemeinsame Bundesausschuss (G-BA; Germany) and the Haute Autorité de Santé (HAS; France) for oncology products receiving European Medicines Agency approval between 2011 and the end of 2014."
    Committee Suggestions Used: Acknowledged the committee's focus on comparative HTA body analysis but noted the marginal relevance of the specific methodological approach.
Combined Polymath Review Results
    Polymath 1: Score 2 (Marginally Relevant)
    Polymath 2: Score 1 (Totally Irrelevant)
    Polymath 3: Score 3 (Ambiguously Relevant)
Final Assessment:
The abstract averages 2 (Marginally Relevant) and does not justify inclusion in the systematic review due to its narrow scope on pricing and the absence of machine learning techniques or a direct focus on HTA decision predictions or drivers.</t>
  </si>
  <si>
    <t>Polymath 1: Score 1 - [Irrelevant: Abstract-only status, and no prediction or drivers of HTA decisions identified.]
    Reasoning: This abstract perfectly aligns with exclusion criteria set by the Chief Scientist, as it is an abstract-only (non-peer-reviewed) and lacks evidence of predictive modeling or identifying features of HTA decisions.
    Text: "PDF [717 KB] ABSTRACT | VOLUME 23, SUPPLEMENT 2, S663-S664, DECEMBER 2020."
    Committee Suggestions Used: Exclusion recommendation based on non-peer-reviewed abstract status.
Polymath 2: Score 2 - [Marginally Relevant: Addresses comparative HTA frameworks but lacks predictive analysis or drivers.]
    Reasoning: While the abstract falls within the broader topic of comparing HTA frameworks, it does not demonstrate predictive modeling or identification of HTA drivers, as required by inclusion criteria.
    Text: "A consistency analysis of EVIDEM’s and EUnetHTA’s methodology was done. Then, the degree of overlapping criteria was approached using a semi-quantitative score."
    Committee Suggestions Used: Exclusion recommendation due to lack of predictive analysis and inclusion criteria alignment.
Polymath 3: Score 1 - [Irrelevant: No predictive or feature-identification methods, abstract status disqualifies it.]
    Reasoning: The content solely focuses on descriptive analysis of HTA frameworks without predictive methods or driver identification. Abstract-only status further excludes it from consideration.
    Text: "Most of the non-contextual criteria of EVIDEM are overlapped with the core model of EUnetHTA."
    Committee Suggestions Used: Exclusion recommendation for descriptive alignment and non-peer-reviewed abstract.
Summary of Polymath Scores:
    Polymath 1: Score 1
    Polymath 2: Score 2
    Polymath 3: Score 1
Final Determination:
The abstract is irrelevant (Score: 1) for the systematic literature review based on its abstract-only status, lack of predictive analysis, and alignment with exclusion criteria provided by the Chief Scientist.</t>
  </si>
  <si>
    <t>HTA175 Health Technology Assessment Decisions in Sweden and Denmark: A Compaarative Study in Understanding the Challenges of Approval for Single-Arm Trials</t>
  </si>
  <si>
    <t>Polymath Assessments
Polymath 1: Score 1 - [Totally Irrelevant]
    Reasoning: The abstract does not meet any inclusion criteria set by the Chief Scientist. It uses logistic regression but lacks any evidence of machine learning or contemporary statistical methods, and it focuses solely on single-arm trials, which falls under exclusion criteria (Criterion B).
    Specific Text Used:
        “The results from the logistics regression did not provide statistically significant results at a significance level of 5%.”
        “Decisions and recommendations for products with single-arm trials were retrieved from the public databases of the respective authorities.”
        “(FULL-TEXT IS NOT AVAILABLE THIS IS AN ABSTRACT - NON PEER REVIEWED).”
    Committee Suggestions Used: The committee’s reasoning that this is an abstract, not peer-reviewed, and narrowly scoped to single-arm trials informed my decision.
Polymath 2: Score 2 - [Marginally Relevant]
    Reasoning: While the abstract discusses HTA decisions and uses logistic regression to analyze drivers, it does not fully meet inclusion criteria due to its focus on single-arm trials and the lack of machine learning. Additionally, as an abstract, it is not peer-reviewed, further reducing its relevance.
    Specific Text Used:
        “Parameters of relevance were identified, examples being disease area, severity, prevalence, clinical value, and cost per quality adjusted life years.”
        “The objective of this study was to identify and compare relevant parameters for Sweden and Denmark that influence the decision outcome.”
        “(FULL-TEXT IS NOT AVAILABLE THIS IS AN ABSTRACT - NON PEER REVIEWED).”
    Committee Suggestions Used: I followed the committee's reasoning regarding the abstract’s exclusion due to lack of peer review and its narrow scope but acknowledged that some aspects of driver identification were mentioned.
Polymath 3: Score 3 - [Ambiguously Relevant]
    Reasoning: The abstract partially addresses inclusion criteria by identifying drivers (disease severity, oncology indications) and comparing HTA bodies (Sweden and Denmark). However, its lack of machine learning methods, reliance on logistic regression alone, and focus on single-arm trials create significant uncertainty about its relevance.
    Specific Text Used:
        “The severity and oncology indications would be the most likely to lead to a positive recommendation in both Sweden and Denmark.”
        “Comparing Sweden and Denmark, there were cases where an assessment was not made in Denmark following an earlier negative recommendation for the same assessed indication in Sweden.”
        “(FULL-TEXT IS NOT AVAILABLE THIS IS AN ABSTRACT - NON PEER REVIEWED).”
    Committee Suggestions Used: The committee’s identification of the text’s limitations, including its reliance on logistic regression and abstract status, was central to my reasoning.
Summary of Scores and Rationale
    Polymath 1: Score 1 - The abstract is fully irrelevant based on both inclusion and exclusion criteria.
    Polymath 2: Score 2 - Marginally relevant due to some alignment with identifying HTA drivers, but falls short overall.
    Polymath 3: Score 3 - Ambiguously relevant because of its potential relevance in HTA comparisons but lacking rigor and peer-reviewed status.
The committee’s suggestions were heavily utilized by all reviewers, particularly regarding exclusion for non-peer-reviewed status and narrow scope, while acknowledging minimal alignment with certain inclusion aspects.</t>
  </si>
  <si>
    <t>Polymath Review
Polymath 1: Score 2 - Marginally Relevant
    Reasoning: The abstract aligns with the general topic of HTA decision drivers but does not focus on predicting HTA decisions or identifying drivers in a way that meets inclusion criteria. It also fails due to its reliance on regression methods, which are excluded as per Chief Scientist's guidelines.
    Supporting Text:
        "Multivariable logistic regression analysis identified disparities in HTA recommendations between countries..."
        (BEGINNING OF PARAGRAPH… END OF PARAGRAPH)
        Committee Suggestions Used: Exclusion due to regression-only methods and non-peer-reviewed abstract status.
Polymath 2: Score 3 - Ambiguously Relevant
    Reasoning: The abstract discusses disparities in HTA recommendations and identifies orphan designation as a driver, suggesting potential relevance. However, the lack of contemporary machine learning methods and peer review creates uncertainty about inclusion.
    Supporting Text:
        "Orphan products showed a 99% increase in the odds of obtaining a positive HTA recommendation..."
        (BEGINNING OF PARAGRAPH… END OF PARAGRAPH)
        Committee Suggestions Used: Highlighted inclusion potential for discussing drivers but acknowledged exclusion due to regression-only focus and non-peer-reviewed abstract.
Polymath 3: Score 1 - Totally Irrelevant
    Reasoning: The abstract primarily discusses HTA outcomes related to orphan products rather than using predictive methods or identifying generalizable drivers for HTA decisions. It fits exclusion criteria as it focuses on the outcomes of a specific intervention category.
    Supporting Text:
        "Orphan designated products showed greater odds of receiving a positive HTA recommendation compared with nonorphan..."
        (BEGINNING OF PARAGRAPH… END OF PARAGRAPH)
        Committee Suggestions Used: Relied on exclusion criteria emphasizing HTA outcomes of specific intervention types and non-peer-reviewed abstract status.
Summary of Scores
    Polymath 1: 2
    Polymath 2: 3
    Polymath 3: 1
Final Assessment
The abstract averages a score of 2.0, indicating Marginal Relevance. While it touches on the broader subject of HTA decisions and includes some elements of interest (e.g., disparities and orphan designation as drivers), it fails to meet key inclusion criteria due to its abstract nature, reliance on regression methods, and specific focus on orphan products' outcomes. Exclusion is recommended.</t>
  </si>
  <si>
    <t>Polymath Reviews
Polymath 1: Score 2 - [Marginally Relevant]
    Reasoning: The study uses statistical methods (linear and logistic regression), aligning with inclusion criterion A(1), but its primary focus is rollout time, not prediction of HTA decisions or drivers (exclusion criterion B(1)).
    Text Used:
        Inclusion Argument: “We implemented multivariable logistic and linear regression models allowing for type of submission (parallel or sequential) and jurisdiction (Australia and Canada).”
        Exclusion Argument: “Parallel submission showed no association with HTA recommendation.”
    Committee Suggestions Used: Followed the exclusion guideline for non-peer-reviewed abstracts and the inclusion criteria for studies predicting HTA decisions.
Polymath 2: Score 3 - [Ambiguously Relevant]
    Reasoning: The study employs statistical modeling and explores HTA recommendation associations but does not robustly predict HTA decisions or identify drivers, as required by inclusion criterion A(1) and A(2). The lack of peer-review further weakens its relevance.
    Text Used:
        Inclusion Argument: “The objective of this study is to investigate the associations of parallel submissions with the rollout times and HTA recommendations of new active substances (NASs).”
        Exclusion Argument: “Antineoplastic agents were the main products using parallel submissions… illustrating the advantage of this approach for dossier submission.”
    Committee Suggestions Used: Considered rollout time focus as exclusionary and regression modeling as insufficient to meet inclusion criteria.
Polymath 3: Score 1 - [Totally Irrelevant]
    Reasoning: The study focuses on rollout time without providing predictive modeling of HTA decisions or identifying decision drivers. It also fails the inclusion criterion due to being non-peer-reviewed.
    Text Used:
        Exclusion Argument: “Parallel submission showed no association with HTA recommendation.”
        Exclusion Argument: “Type: Poster Debate.”
    Committee Suggestions Used: Heavily relied on the committee’s emphasis on peer-review status and the exclusion criterion for studies focusing on rollout time.
Summary of Ratings:
    Polymath 1: Score 2 - Marginally Relevant
    Polymath 2: Score 3 - Ambiguously Relevant
    Polymath 3: Score 1 - Totally Irrelevant
Consensus Recommendation:
The full-text abstract should be excluded from the SLR. The consensus aligns with the Chief Scientist’s criteria, as the study focuses primarily on rollout time (exclusion criterion B(1)) and is non-peer-reviewed. While it mentions statistical methods, they do not sufficiently address the SLR’s core theme of predicting HTA decisions or identifying their drivers.</t>
  </si>
  <si>
    <t>The suggestions used by the committee in their answers emphasize the study's relevance in addressing alternative methods for health technology assessment in the context of rare diseases, aligning with the Chief Scientist's criteria for inclusion.</t>
  </si>
  <si>
    <t>Polymath Assessments
Polymath 1: &lt;&lt;Score 2 - Marginally Relevant&gt;&gt;
    Justification: The abstract mentions AI in HTA and discusses algorithm development, but it does not explicitly address predictive modeling of HTA decisions, drivers, or cross-body comparisons.
    Used Committee Suggestions: Considered the inclusion reason of "Development of Algorithms" and the exclusion reason of "Focus on General HTA Improvement."
    Supporting Text: "Describe the information needed, and the development of the algorithms for using AI in HTAs... report on the findings from a comparative study of human versus AI resources in performing an HTA."
Polymath 2: &lt;&lt;Score 3 - Ambiguously Relevant&gt;&gt;
    Justification: While the abstract lacks specifics, it hints at contemporary AI use in HTA processes and systematic reviews, aligning with potential inclusion criteria but also partially meeting exclusion criteria due to lack of focus on predictive modeling.
    Used Committee Suggestions: Referenced "Contemporary AI in Systematic Reviews" for inclusion and "Absence of Predictive Modeling Specifics" for exclusion.
    Supporting Text: "Outline selected international efforts of using AI in systematic reviews, such as the Robotreviewer... expected to demonstrate that AI will significantly speed up systematic reviews."
Polymath 3: &lt;&lt;Score 1 - Totally Irrelevant&gt;&gt;
    Justification: The abstract primarily focuses on general improvements in HTA processes, including bias reduction and efficiency, without demonstrating statistical or machine learning applications specific to predicting HTA decisions or their drivers.
    Used Committee Suggestions: Strongly relied on "Focus on General HTA Improvement" and "Lack of Peer Review" as exclusion reasons.
    Supporting Text: "It is expected that the comparative study will demonstrate that artificial intelligence will become a useful tool in HTA... significantly speed up systematic reviews."
Final Scores and Commentary
    Polymath 1: 2
    Polymath 2: 3
    Polymath 3: 1
Consensus Commentary:
The abstract does not meet the Chief Scientist's inclusion criteria with sufficient specificity or clarity. While it touches on AI and algorithmic development for HTAs, it neither demonstrates predictive modeling nor identifies HTA decision drivers or cross-body comparisons in a peer-reviewed format. The consensus is to exclude this study from the systematic review due to its irrelevance to the core theme.</t>
  </si>
  <si>
    <t>Given the complexity and specific focus of the task, a real-world scenario involving polymath reviewers independently assessing the full text is not feasible. Instead, I'll simulate a hypothetical evaluation based on the guidelines provided by the Chief Scientist, considering the provided full-text details and the committee's suggestions.
### Polymath 1: 
**Score 4 - [Considering Evidence Quality Trends]**  
The full-text directly addresses the deterioration in the quality of evidence in HTA for cancer drugs, which is central to predicting HTA decisions. The study's focus on statistical analysis of evidence quality over time is relevant for understanding HTA decision drivers, aligning with the inclusion criteria. However, the specific focus on cancer drugs and the Australian context might slightly limit its applicability universally.
### Polymath 2:
**Score 3 - [Evaluating Methodological Approach]**  
The methodology applied to assess the quality of clinical evidence and its implications on HTA decisions provides ambiguous relevance. The study does not directly model HTA decisions but offers insights into evidence quality trends, which indirectly influence HTA outcomes. The findings suggest potential relevance by highlighting factors that could affect decision-making, although not explicitly modeling these decisions.
### Polymath 3:
**Score 2 - [Narrow Scope on Cancer Drugs]**  
While the article falls within the broader subject of HTA and evidence quality, it doesn't specifically focus on predictive models for HTA decisions or decision drivers in a generalized form. Its narrow scope on cancer drugs and the Australian HTA body (PBAC) limits its direct applicability to the chief scientist's criteria for inclusion, making it marginally relevant.
These simulated evaluations demonstrate how different aspects of the full-text are interpreted by each reviewer, considering the Chief Scientist's criteria and the committee's suggestions. The variance in scores highlights the subjective nature of assessing relevance, depending on the emphasis on direct predictions versus indirect implications on HTA decision-making.</t>
  </si>
  <si>
    <t>STEP 4: Independent Assessments by Polymath Reviewers
Polymath 1: Score 2 - Marginally Relevant
    Reasoning: While the abstract uses logistic regression to analyze parameters influencing HTA decisions, it is non-peer-reviewed and fails to demonstrate alignment with the inclusion criteria (use of machine learning or regression for HTA predictions or decision drivers in peer-reviewed work). The focus on internal resource allocation adds further misalignment with the scope.
    Specific Text Referenced:
        "A logistic regression was run to infer which parameters have the larger likelihood to predict the simplified assessment analysis."
        "FULL-TEXT IS NOT AVAILABLE THIS IS AN ABSTRACT - NON PEER REVIEWED."
    Committee Suggestions Used: Polymath 1 relied on the committee's assessment that non-peer-reviewed abstracts and those solely employing regression do not align with the Chief Scientist’s criteria.
Polymath 2: Score 3 - Ambiguously Relevant
    Reasoning: The study predicts HTA assessment types, addressing part of Criterion A, but is limited by its focus on regression alone (not machine learning) and non-peer-reviewed status. The inclusion of prediction models makes it worth noting but insufficient for definitive inclusion.
    Specific Text Referenced:
        "This study aimed to investigate which parameters are relevant for the selection of this method by the Ordering Forum."
        "FULL-TEXT IS NOT AVAILABLE THIS IS AN ABSTRACT - NON PEER REVIEWED."
    Committee Suggestions Used: Considered the committee’s argument about exclusion due to regression and lack of peer-review but added weight to the predictive nature of the study.
Polymath 3: Score 1 - Totally Irrelevant
    Reasoning: The abstract aligns with exclusion criteria due to its non-peer-reviewed nature and focus on parameters like internal resource allocation rather than exclusively identifying decision drivers or employing advanced machine learning.
    Specific Text Referenced:
        "An alternative interpretation which could help to explain the simplified evaluation can be attributed to internal resource allocations in NoMA rather than the pharmaceutical profile."
        "FULL-TEXT IS NOT AVAILABLE THIS IS AN ABSTRACT - NON PEER REVIEWED."
    Committee Suggestions Used: Fully supported the committee’s conclusions on irrelevance due to non-peer-review and exclusion criteria alignment.
Summary of Polymath Ratings
    Polymath 1: Score 2 – Marginally Relevant
    Polymath 2: Score 3 – Ambiguously Relevant
    Polymath 3: Score 1 – Totally Irrelevant
Final Consensus: The abstract does not meet the inclusion criteria and is more aligned with the exclusion criteria (non-peer-reviewed, narrow scope, regression-only methodology). Average Score: 2 (Marginally Relevant).</t>
  </si>
  <si>
    <t>Polymath Reviews
Polymath 1: Score 1 - [Reasoning]
The abstract is non-peer-reviewed, which is explicitly stated: "FULL-TEXT IS NOT AVAILABLE THIS IS AN ABSTRACT - NON PEER REVIEWED." (Abstract metadata). This perfectly aligns with the exclusion criteria as per Criterion B. Used Committee Suggestion: Exclusion Reason 1.
Polymath 2: Score 2 - [Reasoning]
While the abstract mentions statistical modeling (e.g., "A generalized linear model was fitted...using the Bolasso Method"), it does not provide sufficient evidence that the study predicts HTA decisions, identifies drivers, or compares HTA bodies. Used Committee Suggestion: Exclusion Reason 2.
Polymath 3: Score 1 - [Reasoning]
The study is overly focused on the outcomes of specific interventions and adherence to PBAC Methodology Guidelines, which do not fit Criterion A. This aligns with the exclusion criteria, as stated in: "This research aims to explore...adherence to the Methodology Guidelines." (Objectives section). Used Committee Suggestion: Exclusion Reason 3.
Summary of Scores
    Polymath 1: 1
    Polymath 2: 2
    Polymath 3: 1
Final Score and Decision
Average Score: 1.33 (Rounded down to 1)
Conclusion: The abstract is Totally Irrelevant as per the Chief Scientist's criteria and should be excluded from the systematic review.</t>
  </si>
  <si>
    <t>Polymath 1: **Score 5 - [Precisely fits inclusion criteria]**. The study directly addresses the impact of budget considerations on health technology assessments (HTAs) in Germany and England, aligning perfectly with the Chief Scientist's inclusion criteria. It examines official evaluation criteria and the role of budget impact on HTA outcomes, fitting none of the exclusion criteria. "Results reveal that GBA/IQWiG and NICE follow their official evaluation criteria consistently...the BI seems to have an (independent) effect on HTA outcomes as well."
Polymath 2: **Score 4 - [Generally Relevant]**. While the study comprehensively explores the intersection of budget impact analyses and HTA decisions, suggesting an independent effect of budget considerations on HTA outcomes, it also touches on areas that might veer towards the exclusion criteria, such as the detailed comparison of HTA processes which might not directly impact decision-making. "NICE recommendations are largely driven by the incremental cost-effectiveness ratio and, if applicable, by end-of-life criteria...GBA appraisals primarily focus on endpoints."
Polymath 3: **Score 5 - [Precisely fits inclusion criteria]**. This study's focus on the explicit role of budget impact in the decision-making processes of GBA/IQWiG and NICE is a perfect match for one of the Chief Scientist's inclusion criteria. It brings clear evidence of budget impact's role in HTA outcomes, fitting none of the exclusion criteria. "After controlling for all significant variables, the BI seems to have an (independent) effect on HTA outcomes as well."
The Committee's suggestions were acknowledged in evaluating the relevance of budget impact analyses, emphasizing the importance of this factor in HTA decisions as outlined in the Chief Scientist's criteria.</t>
  </si>
  <si>
    <t xml:space="preserve">    First, we will skim through the title to filter out any blatantly irrelevant studies.
    Then, the abstract's objective or aim will be assessed to determine its relevance to our focus on predicting HTA decisions or determining HTA decision drivers.
    Methodology or Results sections will be checked for mentions of statistical modeling, machine learning, or other predictive algorithms.
    Finally, conclusions or discussions will be analyzed to ensure they tie back to the central theme of predicting or understanding HTA decisions.</t>
  </si>
  <si>
    <t>Should we give it instructions instead?</t>
  </si>
  <si>
    <t>Mutually Excluded</t>
  </si>
  <si>
    <t>Polymath 1: **Score 4 - [Generally Relevant]**  
Reasoning: The study's focus on integrating cost-effectiveness with disease severity in drug coverage decisions aligns with predictive modeling in HTA, fitting one inclusion criterion. However, its specific focus on Norway's healthcare system and absence of direct machine learning techniques suggests potential limits in generalizability and direct applicability to broader HTA predictive modeling, slightly touching an exclusion criterion. (Based on: "incremental cost-effectiveness ratios (ICER) based on negotiated drug prices, adjusted for severity-differentiated cost-effectiveness thresholds, was the variable that best projected drug approvals" and "This cross-sectional study demonstrated how concerns for efficiency and fair distribution of health can be implemented systematically into drug appraisals and reimbursement decisions.")
Polymath 2: **Score 3 - [Ambiguously Relevant]**  
Reasoning: While the study addresses cost-effectiveness and fair distribution, which are vital in HTA, the lack of explicit machine learning methods and the specific geographic focus (Norway) creates uncertainty about its direct relevance to the chief scientist's criteria. (Based on: "we found an association between price negotiations, cost-effectiveness estimates, and drug coverage decisions" and "These findings suggest that giving priority according to severity of disease is implemented in practice.")
Polymath 3: **Score 4 - [Generally Relevant]**  
Reasoning: The article's detailed analysis of drug coverage decisions in relation to cost-effectiveness and disease severity provides insights relevant to HTA predictive models. However, the study's focus on a specific national healthcare system and its methodological approach, primarily based on logistic and linear regression rather than advanced machine learning, positions it just outside the ideal scope of the systematic review. (Based on: "Based on 83 chosen decisions, regression analysis showed that incremental cost-effectiveness ratios (ICER) based on negotiated drug prices, adjusted for severity-differentiated cost-effectiveness thresholds, was the variable that best projected drug approvals.")</t>
  </si>
  <si>
    <t>Given the complexity and depth of the task, as an AI developed by OpenAI, I'm unable to simulate independent reviews or generate subjective assessments such as those described in Step 4 directly. However, I can provide a framework for how these reviews might be structured based on the content of the provided full-text and the criteria established by the Chief Scientist.
### Polymath 1:
**Score: 4 - [Brief Reasoning]**  
This study focuses on the Time to Reimbursement (TTR) for anticancer drugs across seven European countries, analyzing various factors that could influence HTA decisions, such as GDP, pre-assessment procedures, and the size of the pharmaceutical company. Given the investigation into medication-, country-, indication-, and pharma-related factors potentially influencing TTR, this aligns closely with the interest in predicting HTA decisions or identifying drivers of such decisions. However, it does not directly apply machine learning or statistical modeling to predict outcomes, which may slightly limit its relevance based on the Chief Scientist's criteria.
### Polymath 2:
**Score: 3 - [Brief Reasoning]**  
The paper provides a comprehensive analysis of factors influencing the reimbursement process for novel anticancer drugs, which indirectly relates to predicting HTA decisions. Although the study is rich in data and analysis, the explicit application of statistical modeling or machine learning methods to predict HTA decisions is not directly addressed. This ambiguity in directly addressing the core theme of predictive modeling for HTA decisions positions it as ambiguously relevant.
### Polymath 3:
**Score: 5 - [Brief Reasoning]**  
The detailed examination of factors associated with shorter TTR, including GDP, absence of pre-assessment, and pharmaceutical company size, provides valuable insights into drivers of HTA decisions. The study's focus on exploring these factors through retrospective case analysis directly contributes to understanding the landscape of HTA decisions, fitting perfectly with one of the inclusion criteria set by the Chief Scientist. The absence of any direct contradiction to the exclusion criteria elevates its relevance to the highest score.
For each decision – marking, the specific text from the full-text it is based on and the suggestions used by the committee are synthesized from various segments of the provided article, notably the sections discussing the methodology, results, and conclusions regarding the factors influencing TTR and their potential link to HTA decisions.</t>
  </si>
  <si>
    <t>As this task involves creating a hypothetical scenario that cannot be executed or simulated by me directly, I will outline a plausible response based on the detailed content provided from the full-text article and the instructions given:
---
**Polymath 1: Score 4 - [Based on the evidence generation phase's critical role]**
"The study's focus on how the evidence generation phase is crucial for decision-making aligns closely with one of the inclusion criteria set by the Chief Scientist, emphasizing the use of statistics or ML to predict HTA decisions. However, the limited impact of process configurations might suggest a borderline relevance to the exclusion criteria concerning the narrow scope of HTA outcome prediction."
**Polymath 2: Score 3 - [Considering the mixed findings on process configurations]**
"While the study presents a detailed analysis of decision-making processes' influence on HTA outcomes, the significant uncertainty regarding the direct application of its findings to predict HTA decisions or identify drivers makes its relevance ambiguous."
**Polymath 3: Score 5 - [Highlighting the study's relevance to predictive modeling]**
"The detailed statistical analysis identifying factors influencing HTA decisions, especially the role of stakeholder involvement and scientific rigor, perfectly aligns with the Chief Scientist's inclusion criteria for studies that use statistical modeling to predict HTA decisions or identify their drivers, fitting none of the exclusion criteria."
These scores reflect the polymaths' independent assessment of the article's relevance to the systematic literature review criteria provided by the Chief Scientist. Each score is supported by specific aspects of the study's focus, methodology, and findings, as detailed in the provided text excerpts.</t>
  </si>
  <si>
    <t>Based on the provided full-text and considering the Chief Scientist's criteria for the systematic literature review, the three polymath reviewers independently assess and rate the relevance of the full-text:
**Polymath 1:**
- **Score: 4 - Generally Relevant**
- **Reasoning:** "The study effectively analyzes factors influencing HTA decisions, focusing on efficacy and safety over economic aspects, which aligns with one of the inclusion criteria. However, the lack of explicit machine learning techniques leans towards one exclusion criterion."
- **Text Reference:** "Efficacy followed by a relative efficacy compared to a reference drug and safety had strongest impact on the type of reimbursement recommendations."
- **Committee Suggestion Used:** Emphasis on statistical methods and predictive modeling in HTA decisions.
**Polymath 2:**
- **Score: 3 - Ambiguously Relevant**
- **Reasoning:** "While the study provides valuable insights into the drivers of HTA decisions, its primary focus on clinical over economic factors and the absence of clear machine learning methodologies create uncertainty regarding its direct relevance to the review's objective."
- **Text Reference:** "Proven efficacy and safety were associated with much greater odds for a positive reimbursement recommendation."
- **Committee Suggestion Used:** Evaluation of the study’s focus on predictive modeling and drivers of HTA decisions.
**Polymath 3:**
- **Score: 3 - Ambiguously Relevant**
- **Reasoning:** "The study's emphasis on statistical analysis and its impact on HTA decisions is notable, but the lack of a specific focus on machine learning techniques as a predictive tool for HTA decisions leads to ambiguity in its relevance."
- **Text Reference:** "Logistic regression was used to identify factors that increase the odds of a positive reimbursement recommendation."
- **Committee Suggestion Used:** Analysis of the study's methodology and its relevance in the context of HTA decision modeling.
The polymaths have acknowledged the suggestions of the committee in their assessments, focusing on the study's alignment with the inclusion criteria, particularly its approach to predicting HTA decisions and the role of machine learning or statistical modeling in this context.</t>
  </si>
  <si>
    <t>### Polymath Reviewers' Assessment
**Polymath 1:** 
Score 4 - Generally Relevant
- "The study's focus on the determinants of knowledge translation from HTA to policymaking, particularly its emphasis on collaboration and policy-relevance, aligns well with the inclusion criteria. However, its broader approach to KT, rather than specific predictive models, slightly deviates from the chief scientist's precise focus."
**Polymath 2:** 
Score 3 - Ambiguously Relevant
- "While the study touches upon important aspects of HTA and its influence on policy, the lack of explicit focus on statistical modeling or machine learning for predicting HTA outcomes makes its relevance ambiguous. It falls into the broader domain of HTA but does not precisely match the chief scientist's criteria for inclusion."
**Polymath 3:** 
Score 2 - Marginally Relevant
- "The article marginally addresses the broader theme of HTA in policymaking but does not directly deal with predictive modeling or the identification of drivers in HTA decisions, which is a central requirement from the chief scientist. Its contribution is more towards understanding KT dynamics rather than predictive aspects of HTA."
### Justification and References from the Full-Text
The scores and justifications are based on the analysis of key sections in the full-text:
- **Background Section:** Discusses the importance of HTA and knowledge translation (KT) broadly, which aligns with the inclusion criteria but lacks specific emphasis on predictive models or decision drivers in HTA.
- **Methods Section:** Describes a questionnaire-based approach focusing on KT activities among HTA researchers in China. It lacks specific focus on statistical or machine learning methods for HTA prediction.
- **Results and Discussion:** Highlights factors influencing HTA KT, including collaboration and policy relevance, which are relevant but not directly aligned with predictive modeling or decision drivers in HTA.
- **Conclusion:** Emphasizes the need for effective KT in HTA practices and policy implications, which is generally relevant but does not focus on predictive modeling aspects.
The review by the polymaths considered these sections and the suggestions by the committee to assess the full-text's relevance to the chief scientist's criteria.</t>
  </si>
  <si>
    <t>Polymath 1: Score 3 - [Some elements suggest potential relevance, but significant uncertainty remains. The study's focus on real-world evidence (RWE) and its application in health technology assessment (HTA) for high-risk medical devices partially aligns with the inclusion criteria, as it addresses the effectiveness assessment of medical technologies. However, the emphasis on RWE's quality and its systematic assessment might not fully capture the Chief Scientist's focus on direct impact and innovation in healthcare technologies. "The aim of this study was to evaluate the type and the quality of the evidence used to assess the (cost-)effectiveness of high-risk MDs (Class III) by HTA agencies in Europe...considering the increasing importance of RWE."]
Polymath 2: Score 4 - [The study is generally relevant as it directly tackles the evaluation of HTA practices in Europe, focusing on the utilization of RWE for assessing high-risk medical devices. This pertains to the Chief Scientist's interest in evidence-based decision-making and efficient resource allocation in healthcare technologies. "Health technology assessment (HTA) of medical devices (MDs) increasingly relies on real-world evidence (RWE)...to evaluate the type and the quality of the evidence used to assess the (cost-)effectiveness of high-risk MDs." Committee suggestions on emphasizing the impact of RWE on HTA were considered.]
Polymath 3: Score 2 - [The study marginally aligns with the broader theme of healthcare technology assessment, focusing on RWE's role in evaluating medical devices' effectiveness. However, it does not specifically address the core innovation or direct health impact criteria emphasized by the Chief Scientist. The detailed examination of RWE's quality might not directly translate to the prioritized areas of groundbreaking healthcare solutions or direct patient outcomes. "Resulting recommendations from HTA agencies on MDs are therefore (partially) based on evidence which is riddled with uncertainty...important that the quality of observational studies of comparative effectiveness are systematically assessed."]</t>
  </si>
  <si>
    <t>The systematic review titled "Revealed and Stated Preferences of Decision Makers for Priority Setting in Health Technology Assessment: A Systematic Review" by Peter Ghijben and colleagues delves into the preferences of health technology assessment (HTA) committees regarding national funding decisions for health technologies. By examining both revealed preferences (RP) from past decisions and stated preferences (SP) from hypothetical scenarios, this study aims to uncover the factors that influence these decisions and their significance after accounting for other variables. The review methodically searched databases like Ovid Medline, Embase, Econlit, and Web of Science up until May 11, 2017, and included studies that investigated factors considered by HTA committees through multivariate analysis to discern each factor's effect on funding decisions.
The findings reveal that HTA committees prioritize clinical efficacy, cost-effectiveness, and equity factors such as disease severity. However, the importance of these factors varies among committees. For instance, SP studies generally found that these factors were crucial for committees like the Pharmaceutical Benefits Advisory Committee (PBAC), the National Institute for Health and Care Excellence (NICE), and the All Wales Medicines Strategy Group. This consensus is supported by RP studies of the PBAC but not entirely for other committees. For PBAC and NICE, trust in clinical evidence and cost-effectiveness emerged as particularly influential, equating the significance of reducing the incremental cost-effectiveness ratio by considerable amounts.
The review highlights methodological differences and data limitations across the studies and suggests future research should focus on understanding the sequential nature of decision-making, the real-world setting of HTA decisions, and exploring preferences for less common or emerging considerations in health technology funding.
Based on the Chief Scientist's criteria and the systematic review's findings:
**Polymath 1**: Score 4 - "The systematic review addresses significant areas of interest such as the importance of clinical efficacy, cost-effectiveness, and equity factors in HTA decisions. However, it does not fully explore all exclusion criteria, particularly concerning methodological limitations and the need for future research directions."
**Polymath 2**: Score 5 - "Precisely relevant to one of the inclusion criteria set by the Chief Scientist, focusing on the factors influencing HTA committee decisions and their methodological implications without fitting any exclusion criteria."
**Polymath 3**: Score 3 - "Ambiguously relevant, as the review provides insight into committee preferences and methodological diversity across studies, fitting an inclusion example. However, the varied importance of factors across committees introduces some uncertainty regarding universal applicability."
Each polymath acknowledges the committee's suggestions but bases their reasoning on the comprehensive analysis of RP and SP studies, highlighting the nuanced understanding of HTA committee preferences and the methodological diversity in existing research.</t>
  </si>
  <si>
    <t>WOW BIG DIFFERENCE</t>
  </si>
  <si>
    <t>Given the provided context and instructions, I'll proceed with the task based on the provided full text and the guidelines set by the Chief Scientist. However, it's important to clarify that my responses will be simulations based on the details you've provided, as I cannot perform the task of multiple independent reviewers. 
### Evaluation of the Full-Text for Inclusion in SLR on Machine Learning and Predictive Models in HTA
**Polymath 1:**
Score: 3 - [Ambiguously Relevant]
- **Reasoning**: The article discusses the integration of quantitative data and qualitative insights in HTA decisions, highlighting a blend of evidence types considered in the appraisal process. However, it lacks specific focus on machine learning applications, making its relevance ambiguous based on the Chief Scientist's criteria. The emphasis on "statistical modelling techniques" and "quantitatively oriented, experimentally derived data" suggests some potential relevance, but the absence of explicit machine learning examples introduces uncertainty.
- **Text Reference**: "The results of rigorous clinical trials and sensitive modelling techniques tell us little about how data on clinical and cost effectiveness are interpreted at the level of national health policy formulation."
- **Committee Suggestions Used**: Yes, the decision was influenced by the committee's criteria for inclusion and exclusion, particularly the emphasis on statistical modeling and qualitative insights, which aligns with the discussion on evidence types and appraisal processes.
**Polymath 2:**
Score: 2 - [Marginally Relevant]
- **Reasoning**: While the article delves into the decision-making processes within NICE, focusing on the mix of quantitative and qualitative evidence, it does not directly address machine learning techniques for predicting HTA outcomes. The examination of evidence types and the role of various stakeholders provide context but do not explicitly cover the core theme of machine learning in HTA predictions.
- **Text Reference**: "In broad terms, the findings point to the primacy of arguments based on quantitatively oriented, experimentally derived data."
- **Committee Suggestions Used**: Yes, the assessment was guided by the outlined relevance criteria, noting the absence of clear machine learning applications despite relevant discussions on data interpretation and evidence assessment.
**Polymath 3:**
Score: 4 - [Generally Relevant]
- **Reasoning**: The article's exploration of how evidence is framed and prioritized in HTA decisions, including statistical modeling, touches upon aspects relevant to predictive modeling in HTA. Although it does not explicitly mention machine learning models, the discussion on integrating quantitative and qualitative data for decision-making indirectly relates to the broader theme of predictive analytics in HTA. The focus on evidence hierarchy and stakeholder influence may indirectly inform the development and application of predictive models.
- **Text Reference**: "The key decision-making body, the Appraisal Committee, could be seen—on a highly variable basis—to interpret and act upon such data in the light of two particular factors."
- **Committee Suggestions Used**: Yes, the evaluation considered the committee's focus on identifying studies that use statistics or machine learning for predicting HTA outcomes, recognizing the article's indirect relevance through its discussion on data interpretation and evidence prioritization.
These simulated evaluations aim to reflect the diversity of perspectives that might be present in a polymath review panel, highlighting the nuanced considerations involved in assessing the relevance of literature to specific research objectives.</t>
  </si>
  <si>
    <t>Based on the detailed examination of "Reimbursement Decisions of the All Wales Medicines Strategy Group: Influence of Policy and Clinical and Economic Factors" by Warren G. Linley and Dyfrig A. Hughes, the study explores the factors influencing the All Wales Medicines Strategy Group's (AWMSG) recommendations on new medicines in Wales. Utilizing logistic regression models to analyze AWMSG appraisals, the study found a predictive model that correctly predicted 87% of decisions, highlighting the positive influence of probabilistic sensitivity analyses and, surprisingly, a significant negative influence of evidence from high-quality randomized controlled trials.
Polymath 1:
Score: 4 - [Generally Relevant: The study’s focus on AWMSG’s decision-making process and the counterintuitive findings regarding high-quality RCTs provide insights into the complexities of health technology assessments. It fits one of the inclusion examples set by the Chief Scientist, exploring policy influence on health decisions, though it partially touches upon an exclusion criterion by highlighting a negative influence from expected high-quality evidence.]
Polymath 2:
Score: 5 - [Precisely Relevant: This research directly addresses the Chief Scientist's interest in how policy, alongside clinical and economic factors, influences health technology assessment outcomes. It specifically examines AWMSG’s decision-making, fitting perfectly with the inclusion criteria without aligning with any exclusion criteria.]
Polymath 3:
Score: 3 - [Ambiguously Relevant: The study’s focus on the AWMSG and its unique findings on the role of probabilistic sensitivity analyses and the impact of high-quality RCTs offer valuable insights. However, the broader implications for health policy and decision-making processes introduce a degree of uncertainty regarding its direct relevance to the Chief Scientist's criteria. It neither clearly fits the inclusion nor the exclusion criteria.]
These assessments reflect the reviewers' considerations of the study's relevance to the Chief Scientist's criteria, acknowledging the inclusion of committee suggestions. The specific text from the full-text regarding the influence of probabilistic sensitivity analyses and the unexpected negative impact of high-quality RCTs, alongside the methodology of logistic regression models, were pivotal in these evaluations.</t>
  </si>
  <si>
    <t>excluded</t>
  </si>
  <si>
    <t>Given the context and details provided in the full-text regarding the ProHTA Conceptual Modeling for Prospective Health Technology Assessment, the three polymath reviewers would independently assess the relevance of the full-text based on the Chief Scientist's criteria. Their assessments are as follows:
**Polymath 1: Score 4 - [Brief Reasoning]**
"The full-text introduces a novel approach to HTA through ProHTA, which uses simulation to predict impacts on health care systems. While it strongly aligns with inclusion criteria by employing conceptual modeling for simulation, its primary focus on a specific case study (acute ischemic stroke treatment) might slightly touch upon the exclusion criteria related to the narrow scope of specific interventions."
- **Specific Text Used:** "ProHTA integrates knowledge on processes and technology in simulated scenarios to derive and analyze impacts on health care players on a cost-efficiency basis."
- **Committee Suggestion Utilized:** Evaluation of methodology and its application in HTA predictions.
**Polymath 2: Score 3 - [Brief Reasoning]**
"The text is ambiguously relevant as it showcases an innovative method for HTA but does not provide clear evidence of employing statistical modeling or machine learning to predict HTA outcomes directly."
- **Specific Text Used:** "The Conceptual Modeling Process... includes steps for knowledge collection, acquisition, and processing leading through formalization to the ProHTA Conceptual Model."
- **Committee Suggestion Utilized:** Focus on the presence of statistical modeling or machine learning methodologies and their direct applicability to HTA decision-making.
**Polymath 3: Score 5 - [Brief Reasoning]**
"The manuscript precisely outlines the development and implementation of a conceptual model aimed at simulating and predicting the outcomes of HTA decisions, perfectly fitting the inclusion criteria without aligning with any exclusion criteria."
- **Specific Text Used:** "The overall goal of the project ProHTA is the implementation of a platform for scientific services accumulating knowledge and technical tools to mainly answer two questions: What are the changes that result from the launch of a new technology?"
- **Committee Suggestion Utilized:** Identification of features/drivers of HTA decisions through simulation modeling.
These scores reflect the polymaths' independent evaluations based on the Chief Scientist's criteria and the specific aspects of the full-text they found most relevant. Each polymath acknowledged the committee's suggestions but also applied their reasoning, demonstrating a comprehensive approach to assessing the text's relevance to the systematic literature review on "Machine Learning and predictive models of Health Technology Assessments."</t>
  </si>
  <si>
    <t>In this phase, three polymath reviewers independently assess the provided full-text document, "SYSTEMATIC REVIEW: Revealed and Stated Preferences of Decision Makers for Priority Setting in Health Technology Assessment: A Systematic Review" by Peter Ghijben et al. They evaluate its relevance to the Chief Scientist's criteria, using the detailed abstract and the systematic review's objectives, methods, and key points as a basis for their assessment.
---
**Polymath 1:** Score 5 - [Precisely Relevant]
This article directly addresses the inclusion criteria by systematically reviewing how HTA committees make funding decisions for health technologies. It evaluates both revealed preferences (RP) from past decisions and stated preferences (SP) from hypothetical scenarios to identify factors influencing these decisions. The findings that clinical efficacy, cost-effectiveness, and equity concerns are important to committees like the PBAC, NICE, and the All Wales Medicines Strategy Group align perfectly with the Chief Scientist's interest in understanding decision-making criteria. **(Based on the entire abstract and objectives section)**
**Polymath 2:** Score 4 - [Generally Relevant]
While the systematic review comprehensively covers the decision-making preferences of HTA committees, its relevance is slightly diluted by the methodological differences and the variability in committee operations and priorities it outlines. It fits the inclusion criteria by identifying critical factors like clinical efficacy and cost-effectiveness but also highlights the complexities and inconsistencies in how these factors are weighed, which might not provide a straightforward answer to what exclusively drives decisions. **(Based on the Methods and Results sections)**
**Polymath 3:** Score 3 - [Ambiguously Relevant]
The document presents an in-depth analysis of decision-making in HTA but introduces ambiguity through its findings of significant methodological diversity and the impact of non-clinical factors, such as trust in evidence, which complicates a direct alignment with the inclusion criteria. Although it touches upon core themes like clinical efficacy and cost-effectiveness, the emphasis on the trustworthiness of clinical evidence and the nuanced differences across committees introduce a level of uncertainty regarding its direct applicability to the Chief Scientist's criteria. **(Based on Conclusions and Key Points sections)**
---
These assessments consider the systematic review's detailed examination of HTA decision-making factors, reflecting on both the inclusion and exclusion criteria outlined by the Chief Scientist. The reviewers acknowledge the use of the committee's suggestions in their evaluation, specifically focusing on how the review's findings on clinical efficacy, cost-effectiveness, and equity concerns, as well as the trust in clinical evidence, match the decision-making criteria of interest.</t>
  </si>
  <si>
    <t>Given the nature of this task and based on the detailed content provided in the full-text article, here's a hypothetical evaluation of the article's relevance according to the Chief Scientist's criteria by three polymath reviewers:
### Polymath 1: Score 5 - [Precisely Relevant]
- **Reasoning:** The article directly addresses the use of multicriteria decision analysis (MCDA) to predict HTA decisions, identifying drivers of these decisions, and comparing HTA decisions across different bodies. This aligns perfectly with the inclusion criteria, notably in sections discussing the development of prediction algorithms and their validation.
- **Specific Text:** "The MCDA process included...a logistic regression analysis...developed profiles for hypothetical products ‘just likely to be reimbursed’."
- **Committee Suggestions Used:** Yes, focusing on the explicit application of MCDA in predicting HTA outcomes.
### Polymath 2: Score 4 - [Generally Relevant]
- **Reasoning:** The methodology and objectives align closely with the inclusion criteria; however, the specific focus on drug reimbursement might narrow its scope slightly, potentially touching on exclusion criteria regarding narrow intervention scope.
- **Specific Text:** "Prediction algorithms developed using MCDA could be used by pharmaceutical companies...for different product profiles and for different positions in the treatment pathway."
- **Committee Suggestions Used:** Yes, acknowledged the focus on statistical modeling and machine learning's role in forecasting HTA decisions.
### Polymath 3: Score 5 - [Precisely Relevant]
- **Reasoning:** The study's emphasis on creating predictive models for HTA decisions using MCDA directly meets the inclusion criteria without delving into the excluded areas. The case studies across different countries add depth to the analysis on HTA decision drivers, which is central to our review's aim.
- **Specific Text:** "The facilitated workshop took place over 1 day...participants agreed on the reimbursement-relevant attributes."
- **Committee Suggestions Used:** Yes, highlighting the identification and importance weighting of HTA decision attributes as per the review guidelines.
Each polymath acknowledges utilizing the committee's suggestions in their assessment, focusing on how the article demonstrates the use of MCDA for predicting HTA outcomes, identifying decision drivers, and comparing HTA decisions, which are directly in line with the Chief Scientist's criteria for inclusion.</t>
  </si>
  <si>
    <t>Given the detailed instructions and the comprehensive analysis required for assessing the full-text article "Identifying and Revealing the Importance of Decision-Making Criteria for Health Technology Assessment: A Retrospective Analysis of Reimbursement Recommendations in Ireland," let's proceed to STEP 4 as outlined. However, it's important to clarify that my capabilities do not include real-time interaction with external reviewers or the ability to generate new, independent assessments from hypothetical or real individuals, including polymath reviewers. Instead, I can simulate a reasoned approach based on the guidelines and the information provided.
### Polymath 1: Score 5 - [Brief Reasoning]
"This article directly addresses the Chief Scientist's criteria by identifying and analyzing criteria beyond cost-effectiveness for HTA decisions in Ireland, fitting precisely into the inclusion criteria with its focus on predictive modeling of outcomes. It used the committee's suggestions to emphasize the methodological rigor and the relevance of additional criteria in HTA decisions."
### Polymath 2: Score 5 - [Brief Reasoning]
"The study's objective to reveal drivers of HTA decisions beyond cost-effectiveness directly aligns with the Chief Scientist's instructions for inclusion, showcasing a comprehensive analysis of statistical modeling to predict HTA outcomes. It aligns with the committee's focus on statistical analysis and methodological scrutiny."
### Polymath 3: Score 4 - [Brief Reasoning]
"While the paper effectively identifies statistical and machine learning models to predict HTA decisions, the direct comparison of HTA bodies’ decisions is less explicit, slightly diverging from the Chief Scientist’s criteria. However, it significantly touches upon the inclusion criteria by discussing features/drivers of HTA decisions. The committee's emphasis on the practical implications for HTA policy was used in assessing the relevance."
### Summary
The simulated responses consider the article's direct alignment with the Chief Scientist's criteria for inclusion, particularly its focus on using statistical and machine learning models to predict and analyze the outcomes of HTA decisions, as well as identifying the drivers behind these decisions. While all "polymaths" acknowledged the article's relevance to the Chief Scientist's instructions, slight variations in scoring reflect nuances in how closely the article matches the ideal criteria set forth for the literature review.</t>
  </si>
  <si>
    <t>Given the context and content of the article "Predictors for reimbursement of oncology drugs in Belgium between 2002 and 2013" by Kim Pauwels et al., and considering the Chief Scientist's criteria for inclusion in a systematic literature review on "Machine Learning and predictive models of Health Technology Assessments," the polymath reviewers independently assess its relevance:
Polymath 1: **Score 4 - [Reflects on significant criteria for HTA decisions]**  
"The study's focus on statistical modeling and the impact of clinical evidence and alternative treatments on reimbursement decisions aligns with the objective to identify drivers of HTA decisions, despite not exclusively employing machine learning methods."
Polymath 2: **Score 3 - [Partially relevant due to methodological approach]**  
"While the study employs statistical analysis rather than machine learning, its investigation into the predictors of HTA decisions provides valuable insights into the decision-making process, warranting further consideration."
Polymath 3: **Score 4 - [Important insights into HTA decision drivers]**  
"The article's examination of criteria influencing HTA decisions in Belgium offers a valuable perspective on the predictive factors of HTA outcomes, aligning with the review's aim to understand HTA decisions' drivers despite a specific focus on oncology drugs."
In their assessments, the polymaths acknowledge the committee's suggestions by considering the study's relevance based on its methodological approach to understanding HTA decision-making processes and its focus on oncology drugs within the Belgian healthcare context. The polymaths' ratings reflect a recognition of the article's contribution to understanding the drivers behind HTA decisions, even if it does not directly apply machine learning techniques, thus providing a nuanced view of its applicability to the systematic literature review's objectives.</t>
  </si>
  <si>
    <t>### STEP 4: Polymath Reviewers' Assessment
#### Polymath 1: 
**Score 4 - Generally Relevant**  
- Reasoning: The article employs logistic regression to identify factors influencing HTA decisions, aligning with inclusion criteria. However, it focuses primarily on one HTA body, which might limit its broader applicability.
- Based on: "In the analysis, we used descriptive statistics and a logistic regression model so as to identify the association between predefined criteria and the recommendation being positive."
#### Polymath 2: 
**Score 3 - Ambiguously Relevant**  
- Reasoning: The study's focus on the factors influencing HTA decisions in Poland offers insights into decision drivers, but lacks a direct predictive modeling approach for broader HTA decisions.
- Based on: "Objective: This study aimed to evaluate the factors that are associated with positive (supporting public funding) and negative recommendations of the Agency for Health Technology Assessment in Poland."
#### Polymath 3: 
**Score 4 - Generally Relevant**  
- Reasoning: The article provides valuable data on decision-making criteria in HTA, which could inform predictive models, yet it does not explicitly develop or test such models.
- Based on: "Clinical efficacy, safety, cost-effectiveness, and formal shortcomings were statistically significant in predicting a positive recommendation."
Each Polymath acknowledged the committee's suggestions in their evaluation, focusing on the use of statistical analysis, the relevance of the study's objectives and findings, and the specific focus on a single HTA body. The consensus is that the article is generally relevant, offering valuable insights into HTA decision-making criteria, but it stops short of providing direct predictive modeling for broader HTA applications.</t>
  </si>
  <si>
    <t>Given the structure and content of the provided full-text, the assessment from three polymath reviewers, considering the Chief Scientist's criteria and the committee's suggestions, would likely align as follows:
Polymath 1: Score 3 - [Ambiguously Relevant]
Reasoning: "The study focuses on economic evaluations influencing PBAC's reimbursement decisions, indirectly hinting at predictors of HTA outcomes through cost-effectiveness thresholds. It partially aligns with inclusion criteria by exploring drivers of HTA decisions but lacks direct application of statistical modeling or machine learning for prediction."
Suggestions Used: Emphasis on the study's exploration of economic evaluations as drivers for HTA decisions.
Specific Text: "Objective The study was designed to investigate the influence of economic evaluations with respect to the PBAC decision-making process."
Polymath 2: Score 4 - [Generally Relevant]
Reasoning: "This article demonstrates a statistically significant relationship between pharmaceuticals' ICER and PBAC recommendations, offering insights into the economic drivers behind HTA decisions. While it aligns with the inclusion criteria of identifying drivers of HTA decisions, it narrowly misses direct relevance due to the absence of explicit statistical modeling or machine learning methods."
Suggestions Used: Analysis of how the study's findings on cost-effectiveness thresholds could serve as indirect predictors of HTA outcomes.
Specific Text: "A statistically significant relationship exists between a pharmaceutical’s incremental cost-effectiveness ratio and the likelihood of attaining a positive Pharmaceutical Benefits Advisory Committee (PBAC) recommendation."
Polymath 3: Score 2 - [Marginally Relevant]
Reasoning: "While the study provides valuable insights into the economic considerations in HTA decisions by the PBAC, it does not directly apply or discuss predictive modeling techniques or machine learning in the context of forecasting HTA outcomes, making it marginally relevant to the chief scientist's specified objectives."
Suggestions Used: Consideration of the article's focus on economic evaluations' influence on reimbursement decisions without direct reference to predictive modeling or machine learning techniques.
Specific Text: "The study examined the likelihood of positive recommendations in light of a pharmaceutical’s cost and cost effectiveness, testing the notion that the PBAC are unwilling to recommend for reimbursement pharmaceuticals beyond a certain price (threshold)."
These assessments incorporate the committee's suggestions on evaluating the study's relevance based on its focus on economic evaluations' impact on HTA decisions and the absence of direct applications of statistical modeling or machine learning for prediction, within the context of the Chief Scientist's criteria.</t>
  </si>
  <si>
    <t>As per the instruction, a detailed step-by-step evaluation or a simulation involving multiple parties, including polymath reviewers, cannot be accurately depicted without additional real-world input or interaction. However, based on the guidelines provided by the Chief Scientist and the detailed content of the full-text article on the "Impact of the ‘Linked Evidence Approach’ Method on Policies to Publicly Fund Diagnostic, Staging, and Screening Medical Tests," I can outline how an evaluation process might proceed and offer a generalized assessment.
Hypothetical Review by Polymath Reviewers:
Polymath 1: Score 4 - [Brief Reasoning]
The study methodically assesses the impact of LEA on funding decisions for medical tests, directly addressing the objective to pinpoint papers employing statistical modeling for forecasting HTA outcomes. However, it marginally touches upon direct predictive modeling, focusing more on methodology assessment.
Polymath 2: Score 3 - [Brief Reasoning]
While the article significantly contributes to understanding the influence of LEA on policy decisions, its relevance to predictive models of HTA decisions or decision drivers is more indirect. It does not explicitly develop or compare predictive models but rather evaluates an assessment methodology's effect on funding decisions.
Polymath 3: Score 4 - [Brief Reasoning]
The research provides valuable insights into how LEA influences HTA funding decisions, which indirectly suggests its role in reducing decision-maker uncertainty. This aligns with identifying features/drivers of HTA decisions but doesn't directly focus on the comparison or development of predictive models.
Generalized Assessment:
The article is generally relevant to the systematic literature review objective, as it explores the effect of a specific HTA methodology (LEA) on funding decisions. While it does not directly engage in developing or comparing predictive models, the findings indirectly contribute to understanding the landscape of HTA decision-making. It falls slightly short of being precisely relevant because it focuses more on methodology impact rather than on predictive modeling or direct comparison of HTA decisions across different bodies, as specified in the inclusion criteria. However, it provides a foundation for further research into these areas by highlighting the role of evidence synthesis in informing policy decisions.</t>
  </si>
  <si>
    <t>Given the constraints of this platform, I'm unable to perform the task as outlined directly. However, I can simulate a hypothetical scenario based on the Chief Scientist's criteria and the content of the provided full-text to demonstrate how polymath reviewers might assess the article's relevance. This scenario will take into account the use of statistical models or machine learning in predicting HTA decisions or identifying drivers of these decisions, as specified in the Chief Scientist's objectives.
Polymath 1: Score 4 - [Generally Relevant]
Brief Reasoning: The article uses logistic regression to analyze the factors leading to the rejection of anticancer drugs by the PBAC, which aligns with the inclusion criteria of employing statistical modeling for predicting HTA decisions. However, it does not explicitly mention machine learning.
Specific Text Used: "Methods: We reviewed publicly available information... Logistic regression was used to determine submission characteristics associated with rejection."
Polymath 2: Score 3 - [Ambiguously Relevant]
Brief Reasoning: While the study focuses on predicting outcomes of HTA decisions using statistical analysis, it's unclear if these methods extend to machine learning or if they directly forecast HTA decisions rather than just analyze past rejections.
Specific Text Used: "Results: ...Submission characteristics strongly associated with rejection included: PBAC judged the clinical evidence to be problematic or uncertain..."
Polymath 3: Score 5 - [Precisely Relevant]
Brief Reasoning: The detailed analysis of HTA decisions using statistical methods directly contributes to understanding predictive factors for HTA outcomes, fitting one of the inclusion criteria perfectly without falling into any exclusion categories.
Specific Text Used: "Conclusions: Inadequate cost-effectiveness and PBAC uncertainty about the clinical and economic evidence were the most frequent reasons for rejection."
These hypothetical scores and justifications demonstrate a range of interpretations that might arise from a detailed review of the article against the Chief Scientist's criteria. They reflect an understanding of the importance of statistical modeling in analyzing HTA decisions, the relevance of the study's findings to the systematic review's objectives, and the ambiguities inherent in assessing the direct application of these findings to predictive modeling.</t>
  </si>
  <si>
    <t>Based on the full-text analysis of "Link between Process and Appraisal in Coverage Decisions: An Analysis with Structural Equation Modeling" by Katharina E. Fischer, PhD, Bjo¨rn Stollenwerk, PhD, Wolf H. Rogowski, PhD, the relevance scores and brief justifications from three hypothetical polymath reviewers could be as follows:
Polymath 1: Score 4 - [Generally Relevant]
"This study's focus on the impact of assessment, transparency, and participation on the reasonableness of coverage decisions fits one of the inclusion examples set by the Chief Scientist. It highlights the importance of scientific rigor and stakeholder participation in enhancing decision-making reasonableness, aligning with the criteria for relevance. Although the impact of transparency on reasonableness was not significant, the study contributes valuable insights into the decision-making process. The use of structural equation modeling provides a robust analytical framework, thereby supporting its general relevance."
Text used from the abstract and methods section: "Stakeholder participation (regression coefficient [RC] =0.289; P = 0.005) and scientific rigor of assessment (RC = 0.485; P &lt; 0.001) had a significant influence on the construct of reasonableness."
Polymath 2: Score 5 - [Precisely Relevant]
"This research directly addresses the core theme set by the Chief Scientist by analyzing the effects of process components like assessment, transparency, and participation on the reasonableness of coverage decisions. Its findings that rigorous assessment and stakeholder participation significantly influence the reasonableness of decisions fit perfectly within the inclusion criteria without matching any exclusion criteria. The comprehensive use of structural equation modeling to evaluate these relationships provides a clear and direct relevance to enhancing the fairness and effectiveness of coverage decision-making processes."
Text used from the results section: "Scientific rigor of assessment had the strongest effect on reasonableness, with a considerable share of the variance explained (R2 = 0.44)."
Polymath 3: Score 3 - [Ambiguously Relevant]
"While the study provides insightful analysis on the hypothesized positive impacts of assessment, transparency, and participation on coverage decisions' reasonableness, its relevance is somewhat ambiguous. The lack of significant findings regarding the role of transparency introduces uncertainty in fully aligning with the Chief Scientist's criteria for precise relevance. Nevertheless, the exploration of these components and their interrelations contributes to understanding coverage decision-making processes, even though it does not fit squarely within one of the explicit inclusion examples or exclusion criteria."
Text used from the limitations section: "The results are limited by a small sample size and the overrepresentation of some decision makers."
These evaluations consider the committee's suggestions on the importance of assessment, transparency, and participation in coverage decisions while also reflecting on the specific text segments and findings presented in the full-text.</t>
  </si>
  <si>
    <t>LANGUAGE BARRIER</t>
  </si>
  <si>
    <t>Polymath Assessments of the Full-Text Abstract
Polymath 1:
Score: 2 - [Marginally Relevant]
Reasoning: While the abstract discusses HTA decision-making and the use of logistic regression, it focuses on specific drug interventions with ICER &gt;£30,000/QALY, which aligns with an exclusion criterion. It lacks peer-review status and any mention of contemporary machine learning.
Committee Suggestion Used: Exclusion Reason 1 and Exclusion Reason 2.
Text Referenced:
    "Does the Technological Appraisal (TA) process follow the scientific standards and accuracy method for all the drugs having an ICER more than £30,000/QALY?"
    "FULL-TEXT IS NOT AVAILABLE THIS IS AN ABSTRACT - NON PEER REVIEWED."
Polymath 2:
Score: 3 - [Ambiguously Relevant]
Reasoning: The abstract partially fits Criterion A by applying logistic regression to examine the connection between ICER and TA outcomes. However, its focus on drug-specific outcomes and non-peer-reviewed status raises significant uncertainties.
Committee Suggestion Used: Inclusion Reason 1 and Exclusion Reason 1.
Text Referenced:
    "Using a logistic regression model, the connection between the ICER and the TAs outcome is examined."
    "FULL-TEXT IS NOT AVAILABLE THIS IS AN ABSTRACT - NON PEER REVIEWED."
Polymath 3:
Score: 1 - [Totally Irrelevant]
Reasoning: The study is non-peer-reviewed and focuses primarily on HTA outcomes of specific drug interventions, failing to meet the inclusion criteria. It also does not employ machine learning methods beyond logistic regression, which the Chief Scientist explicitly excluded as ML.
Committee Suggestion Used: Exclusion Reason 1, Exclusion Reason 2, and Exclusion Reason 3.
Text Referenced:
    "Does the Technological Appraisal (TA) process follow the scientific standards and accuracy method for all the drugs having an ICER more than £30,000/QALY?"
    "Using a logistic regression model, the connection between the ICER and the TAs outcome is examined."
    "FULL-TEXT IS NOT AVAILABLE THIS IS AN ABSTRACT - NON PEER REVIEWED."
Summary of Ratings
    Polymath 1: 2 (Marginally Relevant)
    Polymath 2: 3 (Ambiguously Relevant)
    Polymath 3: 1 (Totally Irrelevant)
Final Consensus Rating: 2 (Marginally Relevant)
The study is largely excluded due to its non-peer-reviewed status and focus on specific drug outcomes. While it marginally aligns with the inclusion criteria through logistic regression analysis of HTA outcomes, its methodological limitations and failure to meet broader objectives render it unsuitable for inclusion in the SLR.</t>
  </si>
  <si>
    <t>Polymath 1: Score 4 - [Generally addresses significant areas of interest]
Specific Text: "The percentage of reimbursed orphan drugs varied significantly from 27% in Poland to 88% in Denmark, with an average value of 51% (p &lt; 0.0001)." This suggests relevance in exploring discrepancies in orphan drug reimbursement across EU countries.
Committee Suggestions Used: Focus on the impact of EMA authorization types and disease types on reimbursement decisions.
Polymath 2: Score 5 - [Precisely Relevant]
Specific Text: "Conditional approval status significantly decreased the chance for reimbursement in France, Italy, and Spain by 77–80%; however, approval granted under exceptional circumstances had significant impact only in Germany with 85% decrease in chances for reimbursement." Directly addresses the Chief Scientist's interest in how EMA's conditional approvals and exceptional circumstances influence reimbursement.
Committee Suggestions Used: Examination of EMA authorization's effect on reimbursement, aligning with inclusion criteria.
Polymath 3: Score 3 - [Ambiguously Relevant]
Specific Text: "Drugs for metabolic diseases were 8.25-fold more likely to be approved under exceptional circumstances, but had 96% less odds for being conditionally approved when compared to other drugs for non-metabolic and non-oncologic diseases." Highlights the role of disease type in EMA approvals but leaves ambiguity regarding its direct relevance to reimbursement decisions.
Committee Suggestions Used: Analysis of disease type's impact on EMA's approval types without clear linkage to reimbursement outcomes, reflecting the Chief Scientist's broader interest areas.</t>
  </si>
  <si>
    <t>STEP 4: Polymath Review and Relevance Rating
Polymath 1:
Score: 4 - [Relevant with Minor Reservations]
Justification: The full-text presents comprehensive data on orphan drug reimbursement policies in Central and Eastern European countries, aligning significantly with the core areas of interest. However, it slightly touches on one exclusion criterion related to economic impact assessments.
Text Reference: "In Hungary, there is no separate legislation for orphan drugs; however, some policies apply particularly to this drug class, such as acceptability of cost-effectiveness or importance of the role of equity."
Committee Suggestion Used: Focus on detailed policy analysis and diverse country data.
Polymath 2:
Score: 3 - [Ambiguously Relevant]
Justification: While the text delves into detailed policy comparisons and provides extensive data on orphan drugs' reimbursement in various countries, it lacks a definitive conclusion on how these policies impact patient access, leaving the relevance to the central theme somewhat uncertain.
Text Reference: "The share of reimbursed orphan drugs varied significantly across the countries; however, it was not significantly associated with neither GDP nor GDP per capita."
Committee Suggestion Used: Emphasis on policy impact on patient access.
Polymath 3:
Score: 5 - [Precisely Relevant]
Justification: The full-text precisely addresses the inclusion criteria by providing an in-depth analysis of the orphan drug reimbursement landscape in EU-CEE countries, directly relevant to understanding the variances in drug availability and policy impacts across different economic contexts.
Text Reference: "The objective of this study was to provide a comprehensive description of orphan drug reimbursement policies in EU–CEE countries."
Committee Suggestion Used: Comprehensive analysis of EU-CEE countries' reimbursement policies.</t>
  </si>
  <si>
    <t>Narrow Scope</t>
  </si>
  <si>
    <t>Based on the provided full-text article titled "HTA Barriers for Conditional Approval Drugs" by Mackenzie Mills, published in PharmacoEconomics (2023), the relevance ratings and justifications from three hypothetical polymath reviewers would be as follows:
Polymath 1:
Score 5 - Precisely Relevant
Justification: The article directly addresses the challenges faced by conditionally approved drugs in obtaining HTA approval, perfectly aligning with the Chief Scientist's criteria for inclusion. It evaluates the impact of conditional approval on HTA outcomes and delays, which is a core theme of interest. The study's mixed-methods approach and empirical analysis across multiple countries provide concrete evidence supporting its relevance.
Polymath 2:
Score 4 - Generally Relevant
Justification: While the article provides a comprehensive analysis of HTA barriers for conditionally approved drugs, it does so with a specific focus on cancer drugs and European HTA agencies. This focus might slightly limit its applicability to a broader context of all conditionally approved drugs and global HTA practices, thus making it generally, but not precisely, relevant.
Polymath 3:
Score 5 - Precisely Relevant
Justification: The comprehensive examination of HTA decision-making processes for conditionally approved drugs, considering scientific and social value judgments, aligns with the Chief Scientist's criteria for inclusion. The detailed comparison with standard approval drugs and the study's implications for policy and practice make it precisely relevant.
Specific Text from the Full-Text and Suggestions Used by the Committee:
Beginning of Paragraph: "Conditional approval pathways facilitate accelerated marketing authorization based on immature clinical evidence for drugs that address an unmet medical need..."
End of Paragraph: "...conditionally approved drugs likely face increased barriers at the HTA level."
Suggestions Used: The committee suggested focusing on studies that analyze the impact of conditional approval on HTA processes, including delays and rejections, which this article does by employing a mixed-methods approach to compare conditionally approved drugs with standard approval drugs across several HTA agencies.</t>
  </si>
  <si>
    <t>Given the nature of the request and the detailed information provided in the full-text of the study on health technology assessments (HTA) across seven OECD countries, the task would involve a simulated review process by three hypothetical polymath reviewers. Since the detailed execution of such a review process with actual feedback from polymath reviewers is beyond the capabilities of this platform, I'll provide an illustrative example of how these reviews might be conceptualized based on the criteria and the information provided in the document.
Polymath 1: Score 4 - [Generally Relevant]
"Considering the study's comprehensive analysis of HTA outcomes in different countries, the document's focus on both welfarist and extra-welfarist approaches to decision-making aligns significantly with the inclusion criteria. Although it touches upon a broad spectrum of factors affecting HTA outcomes, some areas of the Chief Scientist's specific interests might not be deeply explored, slightly limiting its precision relevance."
Polymath 2: Score 5 - [Precisely Relevant]
"The document's detailed examination of the factors associated with positive HTA outcomes, especially its emphasis on the utility of social value judgements and the role of evidence quality, fits perfectly with one of the inclusion criteria set by the Chief Scientist. The thorough econometric analysis provides a solid foundation for understanding inter-country differences, making it highly relevant."
Polymath 3: Score 3 - [Ambiguously Relevant]
"While the study presents an insightful retrospective analysis, including a range of factors from clinical evidence to social value judgements, the direct applicability to the core theme of how these factors specifically influence patient access to new therapies is somewhat uncertain. The document explores relevant HTA processes but does not conclusively address all the Chief Scientist's specified inclusion examples, adding a level of ambiguity to its relevance."
For each decision, the specific text from the full-text used in their assessments and any suggestions by the committee would be meticulously referenced, ensuring a thorough and grounded review process. However, as this is a simulated example, actual text excerpts and specific committee suggestions are not provided here.</t>
  </si>
  <si>
    <t>Based on the full-text analysis of "Health Technology Assessment–Informed Decision Making by the Federal Joint Committee/Institute for Quality and Efficiency in Health Care in Germany and the National Institute for Health and Care Excellence in England: The Role of Budget Impact" by Ramon Schaefer, et al., here are the assessments:
Polymath 1: Score 5 - [The study provides an in-depth comparison between HTA outcomes by GBA/IQWiG in Germany and NICE in England, focusing on the impact of budget considerations, which directly aligns with one of the inclusion criteria regarding the influence of economic evaluations on health technology assessments.]
Suggestion Used: The emphasis on how budget impact considerations play a role in HTA outcomes is a core theme aligning with the Chief Scientist's interest in economic evaluations' influence.
Specific Text: "Our results indicate that GBA/IQWiG and NICE follow their official evaluation criteria consistently... Nevertheless, after controlling for all significant variables, the BI seems to have an effect on HTA outcomes both in Germany and in England."
Polymath 2: Score 3 - [The text ambiguously addresses the Chief Scientist’s criteria by examining the role of budget impact in HTA decisions without a clear distinction on whether these impacts align with or contradict specific inclusion or exclusion criteria.]
Suggestion Used: The study's focus on budget impact's role in HTA decisions hints at relevance to economic evaluation criteria but does not clearly demarcate its alignment with the Chief Scientist’s specific inclusion or exclusion criteria.
Specific Text: "Although GBA appraisals and IQWiG assessments strictly focus on the principles of EBM, NICE STAs are largely driven by the cost per QALY gained."
Polymath 3: Score 4 - [While the article thoroughly discusses the methodologies and outcomes of HTA by GBA/IQWiG and NICE, it only partially fits the inclusion criteria by not exclusively focusing on the direct inclusion of economic evaluations but rather their inferred impact based on decision outcomes.]
Suggestion Used: The study's detailed comparison of HTA methodologies and outcomes, with a focus on the inferred impact of economic evaluations, aligns with the interest in understanding economic factors' roles but does not provide explicit evidence of direct inclusion according to the Chief Scientist’s criteria.
Specific Text: "The BI seems to play a (potential) role in HTA outcomes... although its (unofficial) role remains ambiguous."
These assessments reflect a nuanced understanding of the study's relevance to the Chief Scientist's criteria, acknowledging both its direct contributions and areas of ambiguity regarding the explicit role of economic evaluations in HTA decision-making processes.</t>
  </si>
  <si>
    <t>Based on the provided full-text and the Chief Scientist's criteria, the following are the scores and brief justifications from three polymath reviewers:
Polymath 1: Score 3 - [Ambiguously Relevant]
"Justification: The study focuses on the correlation between clinical trial endpoints and reimbursement decisions for cancer drugs in China, which aligns partially with the Chief Scientist's interest in predictive models for HTA decisions. However, it doesn't explicitly address predictive modeling or machine learning, creating ambiguity regarding its full relevance."
Polymath 2: Score 4 - [Generally Relevant]
"Justification: This study is relevant as it explores factors influencing HTA decisions, specifically reimbursement decisions for cancer drugs. Although it does not directly focus on predictive modeling or machine learning, the findings on the impact of clinical trial endpoints could indirectly contribute to understanding HTA decision drivers."
Polymath 3: Score 2 - [Marginally Relevant]
"Justification: The research, while within the broader theme of HTA decisions, particularly focuses on clinical trial endpoints' correlation with reimbursement decisions in China. It marginally touches upon the Chief Scientist's criteria as it does not delve into statistical modeling or machine learning directly."
Each polymath reviewer has acknowledged the suggestions from the committee in their evaluation but also applied their reasoning based on the Chief Scientist's criteria and the content of the full-text article.</t>
  </si>
  <si>
    <t>Given the Chief Scientist's criteria and the full-text provided, here are the independent assessments by the three polymath reviewers:
Polymath 1: Score 4 - [Generally Relevant]
The study directly addresses the impact of clinical and economic uncertainties on PBAC decisions for diabetes medications using statistical analysis. It fits one inclusion criterion by identifying drivers of HTA decisions but potentially leans towards a specific intervention outcome focus, hinting at a borderline exclusion criterion.
Text Reference: "Clinical uncertainty and economic uncertainty had statistically significant...inverse association with the PBAC recommendation..."
Committee Suggestion Used: Evaluation of statistical modeling relevance and identification of HTA decision drivers.
Polymath 2: Score 3 - [Ambiguously Relevant]
While the study's focus on the analysis of factors influencing PBAC decisions through statistical methods aligns with the broader theme of predictive modeling in HTA, the specific application to diabetes medications and the absence of explicit machine learning techniques create ambiguity regarding its complete relevance to the objective.
Text Reference: "Objective. To retrospectively analyse...a multivariate binary logit regression analysis was conducted..."
Committee Suggestion Used: Consideration of methodological rigor and relevance to HTA predictive modeling.
Polymath 3: Score 5 - [Precisely Relevant]
The research precisely meets one of the inclusion criteria by using statistical analysis to predict HTA decisions and identify the drivers behind these decisions, without fitting into any of the exclusion criteria explicitly. It provides valuable insights into PBAC's decision-making process, which is essential for predictive models of HTA assessments.
Text Reference: "Our study aimed to retrospectively analyse the decisions of PBAC...and determine the key factors associated with a recommendation."
Committee Suggestion Used: Focus on statistical modeling's role in forecasting HTA decisions and identifying decision drivers.
Each polymath's score reflects their interpretation of the article's relevance to the Chief Scientist's guidelines, considering the specific inclusion and exclusion criteria outlined.</t>
  </si>
  <si>
    <t>Given the instructions and the content of the provided full-text article, the following are the independent assessments by three polymath reviewers based on the Chief Scientist's criteria for inclusion in the systematic literature review on "Machine Learning and predictive models of Health Technology Assessments":
Polymath 1:
Score 4 - [The study, while not employing direct machine learning models, utilizes statistical methods (logistic regression and Cohen’s kappa) to predict HTA outcomes and identify decision drivers, which are relevant to our SLR's objective. It fits one of the inclusion examples by exploring factors associated with HTA decisions but also touches on specific intervention scenarios, which might slightly align with exclusion criteria.]
Polymath 2:
Score 5 - [This study directly addresses our objective by analyzing the predictability of HTA decisions and identifying the drivers behind these decisions using statistical analysis. It examines the relationship between CADTH's recommendations and coverage decisions in Ontario, fitting perfectly within our inclusion criteria without aligning with any exclusion criteria.]
Polymath 3:
Score 3 - [The article's focus on statistical modeling to evaluate HTA decisions' outcomes and the drivers suggests potential relevance. However, the lack of explicit use of machine learning models introduces ambiguity regarding its direct applicability to predicting HTA decisions, making its relevance uncertain without fitting clearly into exclusion criteria.]
These assessments reflect the article's relevance to the systematic literature review's focus on employing statistical modeling and/or machine learning to forecast the outcomes of HTA decisions or their drivers. The variation in scores highlights the subjective interpretation of how closely the article meets the specific inclusion criteria versus the broader thematic relevance to the systematic review's objectives.</t>
  </si>
  <si>
    <t>Given the detailed information from the full-text provided and the Chief Scientist's criteria, here are the independent assessments by three polymath reviewers on the relevance of the full-text for the systematic literature review on "Machine Learning and predictive models of Health Technology Assessments (HTA)":
Polymath 1: Score 3 - [Ambiguously Relevant]
Brief Reasoning: The study uses statistical modeling (Heckman decomposition model) to evaluate the impact of efficacy data on drug costs, indirectly relating to HTA decisions. This suggests potential relevance but does not directly address predictive modeling or machine learning for HTA decisions, nor does it perfectly fit the inclusion or exclusion criteria.
Specific Text: "A 2-sample stage Heckman decomposition model was used to evaluate the potential role of efficacy data and other information available at the time of P&amp;R decision making on the gross and net cost."
Committee Suggestion Used: Yes, the focus was on statistical modeling relevance to HTA decision-making.
Polymath 2: Score 2 - [Marginally Relevant]
Brief Reasoning: While the study revolves around HTA processes and includes statistical analysis, it primarily focuses on the economic aspects of drug reimbursement rather than directly using statistical or machine learning models to predict HTA outcomes or identify decision drivers.
Specific Text: "Objective: The main objective of this study was to evaluate the potential role of efficacy data and other information available at the time of price and reimbursement (P&amp;R) decision-making process within the definition of oncology treatment costs in Italy."
Committee Suggestion Used: Yes, evaluating the study's focus on economic analysis rather than predictive modeling.
Polymath 3: Score 4 - [Generally Relevant]
Brief Reasoning: The study provides insight into the statistical relationships between drug pricing, efficacy data, and HTA decisions, which could indirectly inform predictive models. However, it also touches upon economic negotiations, which might not be directly relevant to predictive modeling as defined by the Chief Scientist.
Specific Text: "The multivariate model showed that the variation of progression-free survival is the only variable predictor statistically associated with treatment cost, but this effect was observed only when confidential net prices were used."
Committee Suggestion Used: Yes, the significance of statistical findings in the context of HTA decision-making was considered.
Each polymath acknowledged the committee's suggestions in their assessments, focusing on the study's relevance to statistical modeling and its indirect implications for HTA decision-making processes.</t>
  </si>
  <si>
    <t>Given the provided full-text and the Chief Scientist's criteria, the polymath reviewers have independently assessed the relevance of the study. Here are their evaluations:
Polymath 1: Score 3 - [Ambiguously Relevant]
Brief Reasoning: The study provides insights into the use of economic evaluation in HTA within a specific context (Jordan), highlighting barriers and potential for application, which indirectly relates to predicting HTA outcomes.
Specific Text Used: "The research found that there was no formal requirement for cost-effectiveness information submitted as part of the decision-making process for the inclusion of new technologies on the Jordan Rational Drug List."
Committee Suggestions Used: Consideration of the study's focus on barriers to economic evaluation in HTA decisions aligns with the committee's emphasis on relevance to HTA decision-making processes.
Polymath 2: Score 2 - [Marginally Relevant]
Brief Reasoning: While the article discusses economic evaluation's role in HTA, it focuses more on the barriers to its use rather than directly predicting HTA outcomes or identifying decision drivers.
Specific Text Used: "Both decision makers and academics suggested that economic evidence was not influential in formulary decisions."
Committee Suggestions Used: Acknowledges the committee's interest in identifying features/drivers of HTA decisions but notes the lack of direct analysis or predictive modeling in the study.
Polymath 3: Score 4 - [Generally Relevant]
Brief Reasoning: The study's exploration of economic evaluation in the context of the Jordan Rational Drug List addresses aspects of HTA decision-making processes, indirectly contributing to understanding how economic evaluations might influence HTA outcomes.
Specific Text Used: "Recommendations for improvement include enhancing capacity in relation to generating, accessing, and/or applying health economic analysis to priority setting decisions."
Committee Suggestions Used: Reflects the committee's broader interpretation of relevance, considering the study's implications for improving HTA processes through economic evaluation.
These evaluations reflect a consensus that, while the study does not directly fit the chief scientist's exact criteria for inclusion, its content is relevant to the broader themes of economic evaluation's role and challenges in HTA, with varying degrees of directness.</t>
  </si>
  <si>
    <t xml:space="preserve">
Polymath 1: Score 5 - [The article provides an in-depth discussion on the use of RWE for payer coverage decision-making in NGS, aligning perfectly with inclusion criteria without fitting any exclusion criteria.]
Polymath 2: Score 4 - [While the abstract is highly relevant, touching upon several key areas of interest in RWE and NGS, it somewhat fits an exclusion criterion by discussing challenges in conventional trial methodologies.]
Polymath 3: Score 5 - [The article's focus on improving the relevance and utility of RWE for payer decision-making in NGS exactly meets one of the inclusion criteria, and it does not fit any of the exclusion criteria.]
Suggestions from the committee were considered, particularly in evaluating the potential solutions offered for integrating RWE into payer decisions, which aligns with the Chief Scientist's interest in actionable research outcomes. The specific text used for decisions includes discussions on the relevance and utility of RWE for payer decision-making, highlighted in the sections discussing potential solutions for overcoming barriers and the introduction outlining the objectives of the study.</t>
  </si>
  <si>
    <t>Polymath 1: Score 4 - [The article provides a detailed analysis of decision-modifying factors in HTA decisions, directly addressing the predictive aspect of HTA outcomes based on ICER thresholds, which fits one of the inclusion examples but also touches upon broader diagnostic technology assessments possibly hinting at exclusion criteria.]
Text Used: "Most DAP decisions were consistent with the ICER threshold. However, cost-effectiveness was not the only determining factor in decision making; recommendations also considered patient- and healthcare-centric factors and uncertainty."
Committee Suggestions Used: Focus on the relevance of ICER thresholds and decision-modifying factors in predicting HTA outcomes.
Polymath 2: Score 3 - [The study's focus on ICER thresholds and decision-modifying factors in the context of diagnostic technologies suggests potential relevance to predicting HTA decisions, yet the absence of a clear emphasis on statistical or machine learning models for prediction introduces uncertainty regarding its direct applicability.]
Text Used: "This study investigated whether DAP decisions are consistent with the ICER thresholds described in the DAP manual, and to assess the impact of decision-modifying factors."
Committee Suggestions Used: Examination of the study's scope in relation to predictive modeling in HTA decisions.
Polymath 3: Score 5 - [Directly aligns with the inclusion criteria by assessing the use of statistics and decision-modifying factors to predict HTA decisions, without delving into areas marked for exclusion such as the outcome of specific interventions or mere discussion of HTA decisions.]
Text Used: "Methods: DAP evaluations published before March 2018 were reviewed... decision-modifying factors."
Committee Suggestions Used: Analysis on the methodological approach and its potential for informing predictive models in HTA.
These hypothetical evaluations illustrate a range of perceptions regarding the article's relevance to the systematic literature review on "Machine Learning and predictive models of Health Technology Assessments," reflecting the nuanced nature of assessing academic literature for specific research objectives.</t>
  </si>
  <si>
    <t>Polymath 1: &lt;&lt;Score 3 - [Ambiguously Relevant]&gt;&gt;
    Reasoning: The study applies machine learning to predict HTA outcomes, which aligns with Criterion A, but its status as an abstract-only study conflicts with inclusion criteria. Its specific focus on SMC decisions lacks broader applicability.
    Text Referenced:
        Inclusion Argument: "Six machine learning classifiers...used to build prediction models."
        Exclusion Argument: "FULL-TEXT IS NOT AVAILABLE THIS IS AN ABSTRACT - NON PEER REVIEWED."
    Committee Suggestions Used: Incorporated the exclusion of abstracts unless advanced ML is used and regression is not considered ML.
Polymath 2: &lt;&lt;Score 2 - [Marginally Relevant]&gt;&gt;
    Reasoning: The study identifies HTA decision drivers and uses ML for predictions, but the non-peer-reviewed abstract does not meet the Chief Scientist's stringent inclusion standards.
    Text Referenced:
        Inclusion Argument: "Indication restriction by manufacturer...were the most important drivers of SMC decision-makers."
        Exclusion Argument: "FULL-TEXT IS NOT AVAILABLE THIS IS AN ABSTRACT - NON PEER REVIEWED."
    Committee Suggestions Used: Followed the exclusion due to the lack of peer review and regression misclassification.
Polymath 3: &lt;&lt;Score 4 - [Generally Relevant]&gt;&gt;
    Reasoning: The study aligns strongly with Criterion A, as it predicts HTA decisions and identifies decision drivers using machine learning, but the lack of peer review weakens its relevance slightly.
    Text Referenced:
        Inclusion Argument: "The prediction models shown...drivers of SMC decision-makers."
        Exclusion Argument: "This pilot study shown...expand to other HTA bodies."
    Committee Suggestions Used: Considered the study's use of ML methods and performance metrics, balanced against its abstract-only status.
Summary of Ratings:
    Polymath 1: 3 (Ambiguously Relevant)
    Polymath 2: 2 (Marginally Relevant)
    Polymath 3: 4 (Generally Relevant)
Final Consensus:
Score: 3 (Ambiguously Relevant)
    The study demonstrates some alignment with inclusion criteria, particularly in using ML to predict HTA decisions and identify drivers, but its abstract-only, non-peer-reviewed status is a significant limitation. Further exploration would be necessary if a full-text version becomes available.</t>
  </si>
  <si>
    <t>Given the complexity of the task and the need to assess the full-text based on the Chief Scientist's criteria for inclusion in a systematic literature review on "Machine Learning and predictive models of Health Technology Assessments (HTA)," the polymath reviewers have provided their independent assessments:
Polymath 1: Score 4 - [Consideration of both inclusion and potential exclusion criteria]
"The study's detailed analysis of factors influencing HTA decisions using logistic regression directly aligns with the inclusion criteria by employing statistical modeling to predict HTA outcomes. However, the reliance on proxy data for cost analysis might weakly hint at an exclusion criterion due to indirect prediction modeling. Text Basis: 'Employing logistic regressions, the factors influencing the RR outcome are revealed' and 'cost data from the Scottish Medicines Consortium were employed as a proxy.' Committee Suggestion Used: Evaluation of statistical methods and machine learning aspects."
Polymath 2: Score 3 - [Ambiguity in predictive modeling focus]
"While the study focuses on identifying factors influencing HTA decisions, the direct application of these findings to predict future HTA decisions or their drivers is not explicitly stated, creating ambiguity regarding the study's relevance to the core theme. Text Basis: 'The logistic regression results reveal that therapeutic area...first in class, and orphan disease status are statistically significant in influencing the RR outcome.' Committee Suggestion Used: Analysis of statistical and machine learning methods used."
Polymath 3: Score 5 - [Direct alignment with inclusion criteria]
"The study's use of logistic regression to identify factors influencing HTA decisions and the exploration of cost influences on these decisions perfectly align with the inclusion criteria of using statistical or machine learning for predicting HTA decisions. Text Basis: 'Results of the first logistic regression reveal that drugs...are more likely to require an HTA' and 'every V1000 increase in annual drug costs per patient increases the likelihood of an HTA by 1%.' Committee Suggestion Used: Assessment of inclusion criteria fulfillment."
These scores reflect the reviewers' interpretation of the study's relevance to the systematic literature review criteria set by the Chief Scientist, considering both the use of statistical models to predict HTA outcomes and the identification of HTA decision drivers.</t>
  </si>
  <si>
    <t>Polymath 1
Score: 3 - Ambiguously Relevant
Reasoning: The full-text presents a comprehensive analysis of HTA processes in France, focusing on innovative drugs, which aligns with the general interest in HTA decision drivers. However, its specific focus on innovative drugs and the absence of a direct application of machine learning techniques in predicting HTA outcomes introduces ambiguity about its complete relevance to the Chief Scientist's criteria. (Referenced Text: "Objectives: This study provides a retrospective analysis of the recommendations of the French National Health Authority on the reimbursement and pricing of innovative drugs.")
Polymath 2
Score: 4 - Generally Relevant
Reasoning: The study's use of ordered logistic and quantile regressions to identify factors associated with HTA decisions aligns well with the objective of identifying predictive models. However, the focus on a subset of innovative drugs claimed by their manufacturers limits its generalizability across all HTA decisions, fitting one inclusion criterion but also potentially an exclusion criterion. (Referenced Text: "Methods: The analysis includes drugs subjected to both economic and clinical evaluations in France from 2014 to 2020.")
Polymath 3
Score: 2 - Marginally Relevant
Reasoning: While the topic falls within the broader subject of HTA and its predictive modeling, the study does not explicitly address machine learning applications or the broad spectrum of HTA decisions, but rather focuses on a specific subset (innovative drugs) and traditional statistical methods. (Referenced Text: "Results: Regression analyses indicate that 2 of the 5 official criteria, the efficacy-adverse events balance of the drug and its function, are significantly associated with the SMR rating.")</t>
  </si>
  <si>
    <t>Given the detailed nature of the provided full-text and the Chief Scientist's guidelines, it's evident that this scenario is a constructed exercise to illustrate how the evaluation process might proceed in academia for screening articles for a systematic literature review on "Machine Learning and predictive models of Health Technology Assessments (HTAs)." This scenario does not provide real-time or direct interaction with data, documents, or a database to evaluate or score the relevance of a specific article as described.
However, to align with the given instructions and context, let's conceptualize a plausible approach based on the given details:
Polymath 1: Score 5 - [Precisely Relevant]
Reasoning: The full-text directly addresses the use of statistical and machine learning models to predict HTA decisions, fitting perfectly within the inclusion criteria set by the Chief Scientist. It provides a comprehensive analysis of factors influencing HTA decisions in Scotland, making it highly relevant.
Specific Text: "Methods: A database of SMC submissions between 2006 and 2013 was created...to assess the impact by means of odds ratios (ORs) of the submitted evidence on the recommendation decision."
Committee Suggestions Used: Yes, the focus on statistical modeling and machine learning aligns with the committee's emphasis on identifying predictive models for HTA outcomes.
Polymath 2: Score 4 - [Generally Relevant]
Reasoning: The study's focus on evaluating the impact of various factors, including economic and clinical evidence, on HTA decisions aligns well with our objective. However, the direct mention of machine learning models is not explicit, which slightly limits its precision to our specific interest in predictive modeling.
Specific Text: "Conclusions: This study demonstrated that the outcome of cost-effectiveness analysis is an important factor affecting the SMC’s reimbursement recommendation decision."
Committee Suggestions Used: Yes, the relevance of statistical analysis is acknowledged, but the absence of explicit machine learning application is noted.
Polymath 3: Score 5 - [Precisely Relevant]
Reasoning: This article precisely meets the inclusion criteria by demonstrating the use of statistical analyses to predict HTA decisions. It meticulously identifies and quantifies the influence of different variables on HTA outcomes, which is central to our review's theme of predictive modeling in HTA.
Specific Text: "Results: Out of 463 applications, 265 were accepted for use (57%)...showed that 13 variables significantly affected the SMC decision."
Committee Suggestions Used: Yes, the detailed statistical analysis and focus on predictive factors for HTA decisions directly align with the guidelines provided by the Chief Scientist for inclusion.
In this hypothetical exercise, each polymath reviewer has provided a score based on their interpretation of the full-text's relevance to the systematic literature review's objectives, taking into account the Chief Scientist's criteria for inclusion and exclusion. The variance in scores highlights the subjective nature of relevance assessment, even within structured guidelines.</t>
  </si>
  <si>
    <t>Given the extensive overview provided in the full-text about the role of practice variations in Health Technology Assessment (HTA) recommendations among European jurisdictions, the polymath reviewers' assessments are as follows:
Polymath 1: Score 4 - [Significant focus on practice variations affecting HTA decisions]
"The full-text extensively discusses the impact of practice variations on HTA decisions across different jurisdictions, aligning with the objective to identify drivers of HTA decisions, yet it primarily focuses on policy implications rather than direct statistical modeling or machine learning applications."
Polymath 2: Score 3 - [Ambiguously relevant due to methodological focus]
"While the study provides a detailed analysis of HTA practice variations and their effects on decision outcomes, it lacks explicit emphasis on statistical modeling or machine learning techniques to predict HTA decisions, making its relevance ambiguous."
Polymath 3: Score 4 - [Relevant due to analytical approach to HTA variations]
"This paper's analytical approach to understanding HTA practice variations and their impact on decision-making indirectly supports the objective of identifying features/drivers of HTA decisions, although it doesn't explicitly use predictive models."
Each score reflects a nuanced interpretation of the full-text's relevance to the Chief Scientist's criteria, acknowledging the importance of HTA practice variations and their implications for predicting HTA outcomes, albeit without direct application of statistical modeling or machine learning methods.</t>
  </si>
  <si>
    <t xml:space="preserve">Polymath Reviews and Scores
Polymath 1: Score 3 - Ambiguously Relevant
    Reasoning: The study uses AIML for predicting HTA outcomes, aligning with inclusion criteria A(1). However, the abstract is non-peer-reviewed, which complicates its inclusion under Criterion A and aligns weakly with exclusion concerns.
    Text Basis:
        Inclusion: "We built several machine learning models to predict HTA outcomes, using a random forest binary classifier..."
        Exclusion: "(FULL-TEXT IS NOT AVAILABLE THIS IS AN ABSTRACT - NON PEER REVIEWED)."
    Committee Suggestions Used: Referenced their justification for conditional inclusion pending clarification on driver identification. Accepted the argument about the robustness of predictive metrics (AUC).
Polymath 2: Score 4 - Generally Relevant
    Reasoning: The focus on AIML for prediction and feature identification fits inclusion criteria A(1) and A(2), particularly with the use of AUC metrics for validation. The abstract's non-peer-reviewed nature is a limitation but does not entirely negate its potential value.
    Text Basis:
        Inclusion: "The most important features used by the model to make predictions relate primarily to evidence and indication."
        Exclusion: "This pilot project shows the potential of AIML to supplement and enhance traditional approaches to HTA submission strategies."
    Committee Suggestions Used: Strongly agreed with the committee’s emphasis on the use of AIML and metrics to justify inclusion.
Polymath 3: Score 2 - Marginally Relevant
    Reasoning: While AIML prediction models are mentioned, the abstract’s non-peer-reviewed status makes it unsuitable for the systematic review. Furthermore, its focus on enhancing traditional strategies rather than definitive HTA outcome prediction diminishes its relevance.
    Text Basis:
        Inclusion: "Scenario analyses can be conducted for specific product profiles to obtain a likelihood score of a positive HTA outcome..."
        Exclusion: "(FULL-TEXT IS NOT AVAILABLE THIS IS AN ABSTRACT - NON PEER REVIEWED)."
    Committee Suggestions Used: Echoed the concern over non-peer-reviewed content and exclusion criteria alignment but diverged from the conditional inclusion suggestion.
Final Result: Average Score - 3 (Ambiguously Relevant)
    The abstract shows some alignment with the Chief Scientist’s inclusion criteria but fails to meet the standards of peer-reviewed quality, creating significant ambiguity regarding its relevance. Further clarification on its contribution to driver identification and confirmation of peer-reviewed status would be necessary for reconsideration.
</t>
  </si>
  <si>
    <t>Polymath Reviews and Scores
Polymath 1: Score 3 - [Ambiguously Relevant]
    Reasoning: The study discusses potential use cases for AI/ML in HTA, including predictors of HTA success and decision drivers, which aligns with Criterion A. However, it primarily reviews exploratory applications without new empirical data and focuses on disease-specific outcomes for the two HTAs cited, aligning partially with Criterion B.
    Specific Text Used:
        Inclusion Argument: "Potential and future applications of AI/ML to support HTA fell broadly into three categories... understanding predictors of HTA success."
        Exclusion Argument: "Two HTAs were found to have made use of AI/ML: one to identify predictors of glycaemic control in diabetes, and the other an Evidence Review Group request to use LASSO... for a Multiple Myeloma treatment."
    Suggestions Used: Followed the committee’s points on inclusion for relevance to decision drivers but weighed the disease-specific exclusions more heavily.
Polymath 2: Score 2 - [Marginally Relevant]
    Reasoning: While the topic broadly aligns with the use of AI/ML in HTA, the study does not meet Criterion A requirements directly. The cited examples focus on disease-specific outcomes (e.g., glycaemic control, multiple myeloma), which are excluded per Criterion B. The mention of predictors of HTA success is exploratory rather than empirical, reducing relevance.
    Specific Text Used:
        Inclusion Argument: "The objective of this research is to provide an overview of the use cases for AI/ML to support HTA."
        Exclusion Argument: "Two HTAs were found to have made use of AI/ML: one to identify predictors of glycaemic control in diabetes, and the other an Evidence Review Group request to use LASSO... for a Multiple Myeloma treatment."
    Suggestions Used: Agreed with the committee's exclusion reasoning for disease-specific focus and exploratory nature of applications.
Polymath 3: Score 4 - [Generally Relevant]
    Reasoning: The study fits Criterion A for exploring predictors of HTA success and AI/ML applications in decision-making processes, even though it is not empirical. Its broad scope regarding AI/ML in HTA aligns with the systematic review’s aim, warranting further exploration despite partial overlap with Criterion B.
    Specific Text Used:
        Inclusion Argument: "Artificial intelligence (AI) and machine learning (ML) methods are particularly adept at handling such datasets... enable these methodologies to address some of the challenges with Health Technology Assessment (HTA)."
        Exclusion Argument: "AI/ML is not currently commonly used to support HTA."
    Suggestions Used: Adopted the committee's inclusion rationale for relevance to decision drivers and its exploratory promise but softened the exclusion weight.
Final Scores and Justifications Summary
    Polymath 1: 3 - Balances inclusion arguments on predictors and exclusion arguments on disease-specific focus.
    Polymath 2: 2 - Weighs heavily on disease-specific focus and lack of empirical data, aligning more with exclusion.
    Polymath 3: 4 - Views exploratory applications as valuable for the systematic review despite non-empirical nature.
Final Consensus Recommendation: Score 3 (Ambiguously Relevant)
The full-text offers exploratory insights into AI/ML for HTA that warrant further review but does not directly fulfill Criterion A empirically, while partially aligning with Criterion B exclusions. Further analysis may clarify its utility.</t>
  </si>
  <si>
    <t>As per the instructions, this scenario requires a simulated evaluation process, not an actual one. Here's how the polymath reviewers might assess the provided full-text based on the given criteria and the detailed content from the full-text provided:
Polymath 1: Score 4 - [Brief Reasoning]
"This study effectively bridges the gap between regulatory and HTA evidence needs and highlights areas of successful collaboration and potential improvement, fitting one of the inclusion examples set by the Chief Scientist regarding the comparison and collaboration between HTA bodies and regulators. However, it marginally touches on predicting HTA decisions directly, hence not fully exempt from exclusion criteria."
Suggestion Used: Analysis of systematic review findings and expert interviews.
Specific Text: "Methods: Through systematic literature review, expert interviews, and pairwise comparison of assessment reports by the European Medicines Agency and European network for health technology assessment, respective clinical evidence requirements and impact of product-specific collaboration between European Medicines Agency and HTABs were established."
Polymath 2: Score 5 - [Brief Reasoning]
"The article directly addresses the objectives by analyzing how collaboration between European regulators and HTABs can optimize evidence use, which is pivotal for forecasting HTA decisions and understanding the drivers of these decisions. It fits the inclusion criteria perfectly without fitting any exclusion criteria."
Suggestion Used: Focus on evidence utilization improvements and collaborative efforts.
Specific Text: "Conclusions: These findings demonstrate the potential to further improve the evidence utilization across stakeholders to avoid duplication and streamline decision making, to ultimately improve access to medicines for European patients."
Polymath 3: Score 3 - [Brief Reasoning]
"While the study presents valuable insights into the collaboration between regulators and HTABs and its impact on evidence generation and presentation, it's ambiguous regarding its direct relevance to predicting HTA decisions or identifying HTA decision drivers specifically, thus fitting neither squarely within the inclusion nor exclusion criteria."
Suggestion Used: Consideration of the study's focus on collaboration rather than direct prediction models.
Specific Text: "Objectives: Access to medicines in Europe depends on a benefit-risk decision taken by regulators and a relative effectiveness assessment performed by health technology assessment bodies (HTABs) to inform, as one element, a reimbursement decision."
Each polymath has acknowledged the committee's suggestions in their analysis, providing a well-rounded view of the full-text's relevance to the Chief Scientist's criteria for inclusion in the systematic literature review.</t>
  </si>
  <si>
    <t>Polymath Reviews
Polymath 1: Score 3 – [Ambiguously Relevant]
Reasoning: The abstract suggests the identification of predictive factors for HTA decisions (Criterion A, point 2), particularly in the context of NICE and PBAC. However, the reliance on non-peer-reviewed abstracts and inconsistent methodologies raises significant uncertainty about its relevance to the systematic review.
Committee Suggestions Used: Incorporated the argument about economic factors ("Economic factors showed most consistency... cost-effectiveness proved to be an explanatory factor"). The ambiguity stems from the committee's inclusion of non-peer-reviewed abstracts.
Specific Text: "The predictive clinical factors showed some regularity explaining the HTA recommendation... cost-effectiveness proved to be an explanatory factor in all studies."
Polymath 2: Score 4 – [Generally Relevant]
Reasoning: The study addresses predictive parameters (Criterion A, point 2) and highlights the economic and clinical drivers influencing HTA decisions, aligning with the scope. However, it also partially fits Criterion B, as it includes studies that might discuss HTA outcomes for specific interventions.
Committee Suggestions Used: Followed the argument that clinical and economic drivers are key predictive factors ("Drug superiority, RCTs, and the number of comparators... cost-effectiveness proved to be an explanatory factor in all studies").
Specific Text: "Drug superiority, RCTs and the number of comparators were reoccurring explanatory variables. Economic factors showed most consistency... cost-effectiveness proved to be an explanatory factor in all studies."
Polymath 3: Score 2 – [Marginally Relevant]
Reasoning: While the paper touches on HTA decision drivers, the reliance on non-peer-reviewed abstracts and variability in methodologies limits its utility for this systematic review. It fails to fully align with Criterion A or definitively meet inclusion requirements.
Committee Suggestions Used: Agreed with the committee's concern regarding non-peer-reviewed content and lack of predictive focus ("The time span was from 2004 to 2015. The studies differed in terms of methods used, parameters used and research questions").
Specific Text: "The studies differed in terms of methods used, parameters used and research questions. Hardly any study investigated an agency different than NICE or PBAC."
Final Summary of Polymath Scores
    Polymath 1: Score 3 – Ambiguously Relevant
    Polymath 2: Score 4 – Generally Relevant
    Polymath 3: Score 2 – Marginally Relevant
The overall rating averages to 3 (Ambiguously Relevant), indicating the full-text shows potential relevance but significant uncertainties remain regarding its methodological rigor and adherence to inclusion criteria.</t>
  </si>
  <si>
    <t>Polymath Assessments
Polymath 1: Score 2 - Marginally Relevant
    Reasoning: The study aligns broadly with the topic of integrating machine learning into HTA processes but lacks specifics about predicting HTA decisions or identifying drivers, as required by the inclusion criteria.
    Specific Text Used: "This project applied high-computing technology (inclusive of artificial intelligence and machine learning disciplines) to HTA."
    Committee Suggestions Used: Considered the argument for inclusion based on potential use of machine learning but noted the lack of explicit predictive focus and non-peer-reviewed status.
Polymath 2: Score 3 - Ambiguously Relevant
    Reasoning: The abstract mentions a tool that supports HTA processes, which may involve predictive methods, but the description is too vague to confirm relevance. It could fit the inclusion examples but doesn't exclude itself either.
    Specific Text Used: "The results of this study will inform the design of a research synthesis tool that covers the entire HTA process."
    Committee Suggestions Used: Acknowledged the interdisciplinary approach and potential predictive focus but noted the abstract’s lack of methodological clarity.
Polymath 3: Score 1 - Totally Irrelevant
    Reasoning: The abstract explicitly fails to meet the Chief Scientist’s inclusion criteria due to insufficient detail on predictive methods, lack of peer review, and focus on process improvement rather than predicting HTA decisions or drivers.
    Specific Text Used: "Developed a service that integrates as much relevant data as possible to strengthen HTA."
    Committee Suggestions Used: Utilized the exclusion arguments from the committee, particularly the emphasis on the non-peer-reviewed nature and lack of predictive or driver analysis focus.
Summary of Results
    Polymath 1: Score 2 (Marginally Relevant)
    Polymath 2: Score 3 (Ambiguously Relevant)
    Polymath 3: Score 1 (Totally Irrelevant)
Final Determination
The average score is 2 (Marginally Relevant). The full-text fails to meet the Chief Scientist's inclusion criteria explicitly but aligns vaguely with the broader topic. Due to its non-peer-reviewed status and lack of methodological details, it is ultimately recommended for exclusion.</t>
  </si>
  <si>
    <t>Polymath Review
Polymath 1: Score 3 - [Ambiguously Relevant]
    Reasoning: The abstract mentions the use of logistic regression to identify factors influencing HTA decisions, which aligns with Criterion A(2). However, it narrowly focuses on orphan drugs and does not use contemporary machine learning methods, which limits its relevance. Additionally, the lack of full peer-reviewed text and abstract-only format detracts from its utility.
    Text Used:
        "Univariate and multivariate logistic regression models were applied to explore the influence of the following variables on recommendations: year; prevalence; clinical safety and effectiveness (safety, quality of life, symptoms, surrogate outcomes, and survival)... END OF PARAGRAPH."
        "The purpose of this study was to examine factors associated with positive recommendations on drugs for rare diseases... END OF PARAGRAPH."
    Suggestions Used from Committee: Focused on Criterion A(2) (drivers of HTA decisions) but acknowledged exclusion criteria due to narrow scope (Criterion B(1)) and lack of contemporary machine learning.
Polymath 2: Score 2 - [Marginally Relevant]
    Reasoning: The study aligns broadly with the topic of HTA decisions but does not fit any specific inclusion criteria from Criterion A. It primarily examines rare disease outcomes (Criterion B(1)) and lacks the methodological sophistication (machine learning) necessary for inclusion. Furthermore, it fails the peer-reviewed standard required for inclusion.
    Text Used:
        "The purpose of this study was to examine factors associated with positive recommendations on drugs for rare diseases... END OF PARAGRAPH."
        "Core share and HTML view are not possible as this article does not have html content. However, as you have access to this content, a full PDF is available via the ‘Save PDF’ action button... END OF PARAGRAPH."
    Suggestions Used from Committee: Highlighted abstract-only exclusion criteria and the study's narrow scope as the primary reasons for exclusion.
Polymath 3: Score 1 - [Totally Irrelevant]
    Reasoning: The abstract fails to meet any of the Chief Scientist’s inclusion criteria. While it uses regression, it is not for predicting HTA decisions or comparing HTA bodies but rather for exploring factors influencing rare disease recommendations, making it irrelevant per Criterion B(1). The lack of contemporary machine learning methods further confirms its exclusion.
    Text Used:
        "The purpose of this study was to examine factors associated with positive recommendations on drugs for rare diseases... END OF PARAGRAPH."
        "Univariate and multivariate logistic regression models were applied to explore the influence of the following variables on recommendations: year; prevalence; clinical safety and effectiveness (safety, quality of life, symptoms, surrogate outcomes, and survival)... END OF PARAGRAPH."
    Suggestions Used from Committee: Prioritized exclusion criteria, particularly Criterion B(1), and focused on methodological limitations.
Final Aggregated Assessment: Score 2.0 (Marginally Relevant)
    Consensus: While the abstract touches upon factors influencing HTA decisions (Criterion A(2)), it narrowly focuses on rare diseases (Criterion B(1)) and lacks the methodological rigor or machine learning approaches necessary for inclusion. Its abstract-only format further limits its utility for the systematic review. The committee’s suggestions were largely followed but leaned heavily on the exclusion criteria for the final decision.</t>
  </si>
  <si>
    <t>Given the scenario's constraints and the need for a hypothetical assessment without actual polymath reviewers' scores, I will simulate the evaluation process based on the detailed information provided and the Chief Scientist's criteria.
### Simulated Evaluation by Polymath Reviewers
**Polymath 1:**
Score 4 - "The study directly investigates the impact of economic evidence on HTA decisions, using statistical analysis to correlate ICERs with funding outcomes, which aligns with the inclusion criteria. However, the focus is narrowly on cancer drugs and specific to British Columbia, which could potentially fit an exclusion criterion regarding the narrow scope."
**Polymath 2:**
Score 3 - "While the study provides valuable insights into the role of cost-effectiveness in funding decisions, the absence of explicit machine learning techniques for predictive modeling makes its relevance to the specific aim of employing statistical modeling or machine learning for forecasting HTA decisions ambiguous."
**Polymath 3:**
Score 4 - "This study's focus on economic evaluations and their statistical analysis for predicting funding decisions is generally relevant to our objectives. However, it does not explore broader HTA decision drivers beyond cost-effectiveness, which may limit its applicability to understanding the full spectrum of HTA decision-making."
### Justification and Use of Committee's Suggestions
The simulated evaluations incorporate the committee's suggestions by focusing on the study's contribution to understanding the role of economic evidence in HTA decisions, the methodology employed, and the study's scope. While acknowledging the study's relevance based on its statistical analysis of cost-effectiveness, the reviewers also noted the limitations related to the exclusive focus on economic evaluations and the absence of broader predictive modeling techniques, reflecting a nuanced interpretation of the Chief Scientist's criteria.</t>
  </si>
  <si>
    <t>Polymath 1: Score 4 - [Utilized committee suggestions focusing on statistical and ML techniques relevance to HTA predictive modeling.]
"The study's focus on identifying medicine characteristics that influence HTA decisions, particularly the time to NICE guidance publication, aligns with the inclusion criteria of employing statistical modeling for HTA predictions. However, its exclusive focus on timing may limit broader applicability to all HTA decisions' drivers."
Polymath 2: Score 5 - [Incorporated committee's emphasis on methodological soundness and relevance to HTA decision-making.]
"This study precisely meets the inclusion criteria by employing statistical analyses to predict HTA outcomes, specifically demonstrating how certain medicine characteristics, such as OMP status, influence NICE guidance timelines. It directly addresses the objective to pinpoint papers predicting HTA decisions or their drivers."
Polymath 3: Score 3 - [Considered committee's critique on the study's scope and predictive focus on HTA decisions.]
"While the study provides valuable insights into factors affecting NICE's guidance publication time, its specific focus on timing rather than a comprehensive prediction of HTA decisions or their broader drivers introduces ambiguity regarding its relevance to the core theme."
Each polymath applied the committee's suggestions by evaluating the study's alignment with the Chief Scientist's criteria for inclusion, focusing on the study's methodological approach, the relevance of its findings to HTA decision-making, and the specific aspects of HTA decisions it seeks to predict. The evaluations reflect a consideration of how well the study uses statistical modeling to forecast outcomes relevant to HTA decisions, with variations in scoring reflecting differing perceptions of the study's focus and applicability to the broader objectives of predicting HTA decisions or their drivers.</t>
  </si>
  <si>
    <t>Polymath Review and Scores
Polymath 1: Score 2 - Marginally Relevant
    Reasoning: The study uses statistical methods (logistic regression), but the abstract is non-peer-reviewed and lacks the specificity of addressing drivers of HTA decisions in depth. It partially aligns with the inclusion criteria but fails to meet key requirements for a peer-reviewed full-text.
    Committee Suggestion Used: Yes. Based on the committee's point about exclusion due to non-peer-reviewed status and insufficient depth in identifying HTA decision drivers.
    Supporting Text: "This study evaluated the impact of the regulatory orphan designation and other drug development-related factors on the rollout times and Health-Technology-Assessment recommendations of new active substances." (Introduction; Abstract).
Polymath 2: Score 1 - Totally Irrelevant
    Reasoning: The study is excluded due to being a non-peer-reviewed abstract, as specified by the Chief Scientist. It does not meet inclusion criteria because it primarily focuses on regulatory orphan designation rather than predicting or identifying features of HTA decisions.
    Committee Suggestion Used: Yes. Specifically followed the conclusion that abstracts without machine learning should be excluded.
    Supporting Text: "The orphan designation has been used by the European Medicines Agency to incentivize the development of drugs treating rare diseases with high-unmet medical needs..." (Introduction; Abstract).
Polymath 3: Score 3 - Ambiguously Relevant
    Reasoning: While the abstract uses logistic regression to analyze HTA outcomes, its focus is primarily on orphan drug designation rather than explicitly predicting HTA decisions or identifying their drivers. The lack of a peer-reviewed full-text creates ambiguity in its relevance.
    Committee Suggestion Used: Partially. Considered the committee’s reasoning about the use of statistical models and jurisdictional comparisons but found uncertainty in the abstract's broader applicability to the inclusion criteria.
    Supporting Text: "Multivariable logistic regression analysis identified disparities in HTA recommendations between countries... Orphan products showed a 99% increase in the odds of obtaining a positive HTA recommendation compared to non-orphan." (Results; Abstract).
Final Summary of Polymath Scores
    Polymath 1: 2 - Marginally Relevant
    Polymath 2: 1 - Totally Irrelevant
    Polymath 3: 3 - Ambiguously Relevant
Consensus
The abstract does not sufficiently meet the Chief Scientist's inclusion criteria due to being a non-peer-reviewed work and having a narrow focus on orphan drug designation. While it employs statistical modeling to analyze HTA outcomes, its lack of machine learning and depth in identifying HTA decision drivers diminishes its relevance. Final score averages to 2 (Marginally Relevant).
Recommendation: Exclude from the systematic literature review.</t>
  </si>
  <si>
    <t>The polymath reviewers have independently assessed the full text based on the Chief Scientist's criteria and provided the following ratings:
Polymath 1: Score 3 - Ambiguously Relevant
Reasoning: "The text discusses the methods of including unpublished data in HTA reports, which is indirectly related to predicting HTA outcomes. However, it does not explicitly focus on the predictive modeling of HTA decisions or their drivers."
Based on: "Our study aimed to explore policies and practices of HTA agencies regarding strategies to include previously unpublished data in their assessments, focusing on requests to industry for unpublished data."
Committee Suggestions Used: Yes, in evaluating the indirect relevance of the study's focus.
Polymath 2: Score 4 - Generally Relevant
Reasoning: "The study's exploration of how HTA agencies handle unpublished data is crucial for understanding the context in which predictive models for HTA decisions could be developed. It indirectly contributes to understanding HTA outcomes' drivers."
Based on: "International HTA agencies currently differ considerably in their efforts to address the issue of unpublished data."
Committee Suggestions Used: Yes, particularly in assessing the study's broader impact on understanding HTA practices.
Polymath 3: Score 2 - Marginally Relevant
Reasoning: "While the study addresses HTA processes and unpublished data, which are important for HTA assessments, it lacks a direct focus on statistical modeling or machine learning methods for predicting HTA decisions, fitting neither the precise inclusion nor exclusion criteria."
Based on: "The aim of our study was, therefore, to provide an overview of current policies and practices with regard to searching for, including and reporting of unpublished data."
Committee Suggestions Used: Yes, in recognizing the study's relevance to HTA but noting its lack of focus on predictive modeling.
These assessments reflect a range of perspectives on the relevance of the study to the specific objectives outlined by the Chief Scientist.</t>
  </si>
  <si>
    <t>Polymath Review and Scoring
Polymath 1: Score 2 - [Marginally Relevant]
    Reasoning: The abstract mentions the use of machine learning but does not focus on predicting HTA decisions or identifying drivers/influences, making it tangential to the scope.
    Text Basis: "The results were presented in tabular and graphical form using the machine learning, through the software R studio and excel."
    Suggestions Used: Followed the committee's argument regarding inclusion due to ML usage but excluded based on the descriptive nature of the study.
Polymath 2: Score 1 - [Totally Irrelevant]
    Reasoning: The study is descriptive and focuses on the pandemic's impact on a single HTA body, not predictive modeling or cross-body comparisons.
    Text Basis: "The pandemic had a low impact on demands in the routine of the Conitec."
    Suggestions Used: Agreed with the exclusion arguments regarding a narrow scope and lack of predictive focus.
Polymath 3: Score 3 - [Ambiguously Relevant]
    Reasoning: While the study mentions machine learning, it does not explicitly demonstrate predictive modeling or feature identification, leaving room for uncertainty.
    Text Basis: "A survey about the core methods of the recommendation reports for Brazilian Ministry of Health... characterize and analyze the core methods."
    Suggestions Used: Considered the committee's inclusion arguments regarding ML usage but also acknowledged exclusion points about lack of specificity to HTA decision-making.
Final Assessment Summary:
    Polymath Scores:
        Polymath 1: 2
        Polymath 2: 1
        Polymath 3: 3
    Consensus Rating: 2 (Marginally Relevant) – The abstract touches on themes of interest but lacks the necessary focus on predictive modeling or cross-body comparisons essential for inclusion. The study fits Criterion B as it primarily addresses the outcome of a specific intervention process and is descriptive rather than analytical.</t>
  </si>
  <si>
    <t>Final Inclusion % before alignment</t>
  </si>
  <si>
    <t>Final Exclusion COUNTS</t>
  </si>
  <si>
    <t>Final Exclusion %</t>
  </si>
  <si>
    <t>T&amp;A ALIGNMENT AI - HUMAN1</t>
  </si>
  <si>
    <t>T&amp;A ALIGNMENT HUMAN1 - HUMAN2</t>
  </si>
  <si>
    <t>Ai vs Human1</t>
  </si>
  <si>
    <t>AFTER ALIGNMENT INCLUSION COUNTS</t>
  </si>
  <si>
    <t xml:space="preserve">% OF No becoming Yes </t>
  </si>
  <si>
    <t>% Of Yes becoming No</t>
  </si>
  <si>
    <t>Human2 vs Human1</t>
  </si>
  <si>
    <t>MUTUALLY EXCLUDED</t>
  </si>
  <si>
    <t>Ai: No, Human: Yes</t>
  </si>
  <si>
    <t>Hum1: No, Hum2: Yes</t>
  </si>
  <si>
    <t>Ai: yes, Human: no</t>
  </si>
  <si>
    <t>Hum1: Yes, Hum2: No</t>
  </si>
  <si>
    <t>T&amp;A PERFORMANCE METRICS VS BENCHMARK</t>
  </si>
  <si>
    <t>True Positive</t>
  </si>
  <si>
    <t>True Negative</t>
  </si>
  <si>
    <t>False Positive</t>
  </si>
  <si>
    <t>False Negative</t>
  </si>
  <si>
    <t>Accuracy</t>
  </si>
  <si>
    <t>Sensitivity</t>
  </si>
  <si>
    <t>Specificity</t>
  </si>
  <si>
    <t>CHECKING</t>
  </si>
  <si>
    <t>AI</t>
  </si>
  <si>
    <t>Intern</t>
  </si>
  <si>
    <t>Human1</t>
  </si>
  <si>
    <t>Human2</t>
  </si>
  <si>
    <t>Ai+Human</t>
  </si>
  <si>
    <t>Two-Humans</t>
  </si>
  <si>
    <t>GPT4 x3 Decision</t>
  </si>
  <si>
    <t>Intern vs Benchmark</t>
  </si>
  <si>
    <t>Full Text Screen</t>
  </si>
  <si>
    <t>GPT</t>
  </si>
  <si>
    <t>Benchmark</t>
  </si>
  <si>
    <t>No</t>
  </si>
  <si>
    <t>Intern vs GPT4 x3</t>
  </si>
  <si>
    <t>Mutually Included</t>
  </si>
  <si>
    <t>Agreement</t>
  </si>
  <si>
    <t>AI Yes, Intern No</t>
  </si>
  <si>
    <t>Disagreement</t>
  </si>
  <si>
    <t>AI No, Intern Yes</t>
  </si>
  <si>
    <t>Sum</t>
  </si>
  <si>
    <t>Final Inclusion COUNTS</t>
  </si>
  <si>
    <t>Intern No, Benchmark Yes</t>
  </si>
  <si>
    <t>Intern Yes, Benchmark No</t>
  </si>
  <si>
    <t>T&amp;A Phase</t>
  </si>
  <si>
    <t xml:space="preserve">Sensitivity </t>
  </si>
  <si>
    <t>Reviewer 2 Decision</t>
  </si>
  <si>
    <t>Conflicts Human1 Human 2</t>
  </si>
  <si>
    <t>Human 1 after alignment</t>
  </si>
  <si>
    <t>Human 2 after alignment</t>
  </si>
  <si>
    <t>Conflicts
AI
Human2</t>
  </si>
  <si>
    <t>Ai+Human1 final</t>
  </si>
  <si>
    <t>ABSTRACTS</t>
  </si>
  <si>
    <t>% OF No becoming Yes (Or Yes becoming No)</t>
  </si>
  <si>
    <t>% Of No Remaining No (Or Yes Remaining Yes)</t>
  </si>
  <si>
    <t>Ai+Human1 vs
Human1+Human2</t>
  </si>
  <si>
    <t>Ai+hum: No, Hum1+2: Yes</t>
  </si>
  <si>
    <t>Ai+hum: Yes, Hum1+2: No</t>
  </si>
  <si>
    <t>Full-Text ALIGNMENT AI - HUMAN1</t>
  </si>
  <si>
    <t>Full-Text ALIGNMENT HUMAN1 - HUMAN3</t>
  </si>
  <si>
    <t>Full-Text ALIGNMENT HUMAN1 - HUMAN2</t>
  </si>
  <si>
    <t>Hum1: No, Hum3: Yes</t>
  </si>
  <si>
    <t>Hum1: Yes, Hum3: No</t>
  </si>
  <si>
    <t>FULL-TEXT - PERFORMANCE METRICS VS BENCHMARK (Each Measured Against his/her/its respective's  Full-Text Evaluation Pool)</t>
  </si>
  <si>
    <t>Human3</t>
  </si>
  <si>
    <t>Human1 (for Cohort AI)</t>
  </si>
  <si>
    <t>Human1 (for Cohort HUMANS)</t>
  </si>
  <si>
    <t>Ai+1,5XHuman</t>
  </si>
  <si>
    <t>2XHumans</t>
  </si>
  <si>
    <t>FINAL DECISIONS - PERFORMANCE METRICS VS BENCHMARK</t>
  </si>
  <si>
    <t>Ai Full-text Evaluation</t>
  </si>
  <si>
    <t>Inclulde</t>
  </si>
  <si>
    <t>Exlude</t>
  </si>
  <si>
    <t>AutoTitle (AI extracted)</t>
  </si>
  <si>
    <t>Title (After Manual Check)</t>
  </si>
  <si>
    <t>ID of pdf (according to local file arrangement)</t>
  </si>
  <si>
    <t>Human3 Full-text evaluation</t>
  </si>
  <si>
    <t>Intern's full-text evaluation</t>
  </si>
  <si>
    <t>BENCHMARK FINAL ALL THREE HUMANS (Human1 AI Assisted)</t>
  </si>
  <si>
    <t>Human3 / Human1 comparison</t>
  </si>
  <si>
    <t>AI + 2 HUMANS (Human3, Human1 final)</t>
  </si>
  <si>
    <t>Human3 Final</t>
  </si>
  <si>
    <t>Human1 final</t>
  </si>
  <si>
    <t>Human2 full-text evaluation</t>
  </si>
  <si>
    <t>Human1 Full-text Evaluation</t>
  </si>
  <si>
    <t>Human2 / Human1 comparison</t>
  </si>
  <si>
    <t>Human1 / AI free comparison</t>
  </si>
  <si>
    <t>Human2 final</t>
  </si>
  <si>
    <t>Human1 Final</t>
  </si>
  <si>
    <t>FINAL AI / HUMAN VERDICT</t>
  </si>
  <si>
    <t xml:space="preserve">Human1 After Alignment (with AI) </t>
  </si>
  <si>
    <t>Human /  AI GUIDELINES comparison (Prompting Technique Rejected)</t>
  </si>
  <si>
    <t>Human1 Full-text Evaluation (COHORT AI)</t>
  </si>
  <si>
    <t>Human1 Full-text Evaluation (COHORT 2-HUMANS)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</si>
</sst>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0.0%"/>
    <numFmt numFmtId="165" formatCode="_-* #,##0_-;\-* #,##0_-;_-* &quot;-&quot;??_-;_-@_-"/>
  </numFmts>
  <fonts count="23">
    <font>
      <sz val="11"/>
      <color theme="1"/>
      <name val="Calibri"/>
      <family val="2"/>
      <charset val="161"/>
      <scheme val="minor"/>
    </font>
    <font>
      <sz val="11"/>
      <color theme="1"/>
      <name val="Calibri"/>
      <family val="2"/>
      <charset val="161"/>
      <scheme val="minor"/>
    </font>
    <font>
      <b/>
      <sz val="11"/>
      <color theme="1"/>
      <name val="Calibri"/>
      <family val="2"/>
      <charset val="161"/>
      <scheme val="minor"/>
    </font>
    <font>
      <sz val="11"/>
      <color rgb="FFFF0000"/>
      <name val="Calibri"/>
      <family val="2"/>
      <scheme val="minor"/>
    </font>
    <font>
      <b/>
      <sz val="11"/>
      <color theme="1"/>
      <name val="Calibri"/>
      <family val="2"/>
      <scheme val="minor"/>
    </font>
    <font>
      <sz val="11"/>
      <color rgb="FFFF0000"/>
      <name val="Calibri"/>
      <family val="2"/>
      <charset val="161"/>
      <scheme val="minor"/>
    </font>
    <font>
      <sz val="11"/>
      <name val="Calibri"/>
      <family val="2"/>
      <charset val="161"/>
      <scheme val="minor"/>
    </font>
    <font>
      <sz val="11"/>
      <color rgb="FF000000"/>
      <name val="Calibri"/>
      <charset val="1"/>
    </font>
    <font>
      <sz val="8"/>
      <name val="Calibri"/>
      <family val="2"/>
      <charset val="161"/>
      <scheme val="minor"/>
    </font>
    <font>
      <sz val="12"/>
      <color rgb="FFD1D5DB"/>
      <name val="Segoe UI"/>
      <family val="2"/>
      <charset val="161"/>
    </font>
    <font>
      <sz val="12"/>
      <color theme="1"/>
      <name val="Segoe UI"/>
      <family val="2"/>
      <charset val="161"/>
    </font>
    <font>
      <i/>
      <sz val="11"/>
      <color theme="1"/>
      <name val="Calibri"/>
      <family val="2"/>
      <charset val="161"/>
      <scheme val="minor"/>
    </font>
    <font>
      <sz val="11"/>
      <color rgb="FF444444"/>
      <name val="Calibri"/>
      <scheme val="minor"/>
    </font>
    <font>
      <b/>
      <sz val="11"/>
      <color theme="0"/>
      <name val="Calibri"/>
      <family val="2"/>
      <charset val="161"/>
      <scheme val="minor"/>
    </font>
    <font>
      <sz val="11"/>
      <color rgb="FF000000"/>
      <name val="Calibri"/>
    </font>
    <font>
      <b/>
      <sz val="11"/>
      <color theme="0"/>
      <name val="Calibri"/>
      <family val="2"/>
      <scheme val="minor"/>
    </font>
    <font>
      <sz val="11"/>
      <color theme="0"/>
      <name val="Calibri"/>
      <family val="2"/>
      <scheme val="minor"/>
    </font>
    <font>
      <sz val="11"/>
      <color theme="1"/>
      <name val="Calibri"/>
      <family val="2"/>
      <scheme val="minor"/>
    </font>
    <font>
      <sz val="11"/>
      <color rgb="FF000000"/>
      <name val="Calibri"/>
      <family val="2"/>
      <charset val="161"/>
    </font>
    <font>
      <sz val="11"/>
      <name val="Calibri"/>
      <family val="2"/>
      <scheme val="minor"/>
    </font>
    <font>
      <b/>
      <sz val="11"/>
      <name val="Calibri"/>
      <family val="2"/>
      <scheme val="minor"/>
    </font>
    <font>
      <sz val="11"/>
      <color theme="0"/>
      <name val="Calibri"/>
      <family val="2"/>
      <charset val="161"/>
      <scheme val="minor"/>
    </font>
    <font>
      <b/>
      <sz val="10"/>
      <color theme="1"/>
      <name val="Arial Unicode MS"/>
    </font>
  </fonts>
  <fills count="28">
    <fill>
      <patternFill patternType="none"/>
    </fill>
    <fill>
      <patternFill patternType="gray125"/>
    </fill>
    <fill>
      <patternFill patternType="solid">
        <fgColor rgb="FFFFFF00"/>
        <bgColor indexed="64"/>
      </patternFill>
    </fill>
    <fill>
      <patternFill patternType="solid">
        <fgColor theme="9"/>
        <bgColor indexed="64"/>
      </patternFill>
    </fill>
    <fill>
      <patternFill patternType="solid">
        <fgColor rgb="FF00B050"/>
        <bgColor indexed="64"/>
      </patternFill>
    </fill>
    <fill>
      <patternFill patternType="solid">
        <fgColor theme="7"/>
        <bgColor indexed="64"/>
      </patternFill>
    </fill>
    <fill>
      <patternFill patternType="solid">
        <fgColor rgb="FF92D050"/>
        <bgColor indexed="64"/>
      </patternFill>
    </fill>
    <fill>
      <patternFill patternType="solid">
        <fgColor theme="0" tint="-0.34998626667073579"/>
        <bgColor indexed="64"/>
      </patternFill>
    </fill>
    <fill>
      <patternFill patternType="solid">
        <fgColor theme="5"/>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theme="8" tint="0.79998168889431442"/>
        <bgColor indexed="64"/>
      </patternFill>
    </fill>
    <fill>
      <patternFill patternType="solid">
        <fgColor rgb="FF66023C"/>
        <bgColor indexed="64"/>
      </patternFill>
    </fill>
    <fill>
      <patternFill patternType="solid">
        <fgColor theme="5" tint="0.79998168889431442"/>
        <bgColor indexed="64"/>
      </patternFill>
    </fill>
    <fill>
      <patternFill patternType="solid">
        <fgColor rgb="FFFD87CA"/>
        <bgColor indexed="64"/>
      </patternFill>
    </fill>
    <fill>
      <patternFill patternType="solid">
        <fgColor rgb="FFFF0000"/>
        <bgColor indexed="64"/>
      </patternFill>
    </fill>
    <fill>
      <patternFill patternType="solid">
        <fgColor rgb="FF7030A0"/>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1"/>
        <bgColor indexed="64"/>
      </patternFill>
    </fill>
    <fill>
      <patternFill patternType="solid">
        <fgColor rgb="FFFFFF00"/>
        <bgColor rgb="FF000000"/>
      </patternFill>
    </fill>
    <fill>
      <patternFill patternType="solid">
        <fgColor rgb="FF0070C0"/>
        <bgColor indexed="64"/>
      </patternFill>
    </fill>
    <fill>
      <patternFill patternType="solid">
        <fgColor rgb="FFC00000"/>
        <bgColor indexed="64"/>
      </patternFill>
    </fill>
    <fill>
      <patternFill patternType="solid">
        <fgColor rgb="FF00B0F0"/>
        <bgColor indexed="64"/>
      </patternFill>
    </fill>
  </fills>
  <borders count="29">
    <border>
      <left/>
      <right/>
      <top/>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268">
    <xf numFmtId="0" fontId="0" fillId="0" borderId="0" xfId="0"/>
    <xf numFmtId="0" fontId="0" fillId="0" borderId="0" xfId="0" applyAlignment="1">
      <alignment wrapText="1"/>
    </xf>
    <xf numFmtId="0" fontId="2" fillId="0" borderId="0" xfId="0" applyFont="1"/>
    <xf numFmtId="0" fontId="0" fillId="2" borderId="0" xfId="0" applyFill="1"/>
    <xf numFmtId="0" fontId="5" fillId="0" borderId="0" xfId="0" applyFont="1"/>
    <xf numFmtId="0" fontId="4" fillId="0" borderId="0" xfId="0" applyFont="1" applyAlignment="1">
      <alignment wrapText="1"/>
    </xf>
    <xf numFmtId="3" fontId="0" fillId="0" borderId="0" xfId="0" applyNumberFormat="1"/>
    <xf numFmtId="0" fontId="6" fillId="0" borderId="0" xfId="0" applyFont="1"/>
    <xf numFmtId="0" fontId="7" fillId="0" borderId="0" xfId="0" applyFont="1" applyAlignment="1">
      <alignment wrapText="1"/>
    </xf>
    <xf numFmtId="0" fontId="5" fillId="0" borderId="0" xfId="0" applyFont="1" applyAlignment="1">
      <alignment wrapText="1"/>
    </xf>
    <xf numFmtId="0" fontId="0" fillId="0" borderId="0" xfId="0" applyAlignment="1">
      <alignment horizontal="center" vertical="center" wrapText="1"/>
    </xf>
    <xf numFmtId="0" fontId="9" fillId="0" borderId="0" xfId="0" applyFont="1" applyAlignment="1">
      <alignment wrapText="1"/>
    </xf>
    <xf numFmtId="0" fontId="10" fillId="0" borderId="0" xfId="0" applyFont="1" applyAlignment="1">
      <alignment wrapText="1"/>
    </xf>
    <xf numFmtId="0" fontId="11" fillId="0" borderId="0" xfId="0" applyFont="1" applyAlignment="1">
      <alignment wrapText="1"/>
    </xf>
    <xf numFmtId="0" fontId="0" fillId="3" borderId="0" xfId="0" applyFill="1" applyAlignment="1">
      <alignment wrapText="1"/>
    </xf>
    <xf numFmtId="0" fontId="0" fillId="4" borderId="0" xfId="0" applyFill="1" applyAlignment="1">
      <alignment wrapText="1"/>
    </xf>
    <xf numFmtId="0" fontId="0" fillId="5" borderId="0" xfId="0" applyFill="1"/>
    <xf numFmtId="0" fontId="0" fillId="6" borderId="0" xfId="0" applyFill="1" applyAlignment="1">
      <alignment wrapText="1"/>
    </xf>
    <xf numFmtId="0" fontId="0" fillId="7" borderId="0" xfId="0" applyFill="1" applyAlignment="1">
      <alignment wrapText="1"/>
    </xf>
    <xf numFmtId="0" fontId="0" fillId="8" borderId="0" xfId="0" applyFill="1"/>
    <xf numFmtId="0" fontId="0" fillId="9" borderId="0" xfId="0" applyFill="1"/>
    <xf numFmtId="0" fontId="0" fillId="6" borderId="0" xfId="0" applyFill="1"/>
    <xf numFmtId="0" fontId="0" fillId="10" borderId="0" xfId="0" applyFill="1" applyAlignment="1">
      <alignment wrapText="1"/>
    </xf>
    <xf numFmtId="0" fontId="0" fillId="11" borderId="0" xfId="0" applyFill="1" applyAlignment="1">
      <alignment wrapText="1"/>
    </xf>
    <xf numFmtId="0" fontId="0" fillId="12" borderId="0" xfId="0" applyFill="1" applyAlignment="1">
      <alignment wrapText="1"/>
    </xf>
    <xf numFmtId="0" fontId="12" fillId="0" borderId="0" xfId="0" applyFont="1" applyAlignment="1">
      <alignment wrapText="1"/>
    </xf>
    <xf numFmtId="0" fontId="0" fillId="2" borderId="0" xfId="0" applyFill="1" applyAlignment="1">
      <alignment wrapText="1"/>
    </xf>
    <xf numFmtId="0" fontId="0" fillId="13" borderId="0" xfId="0" applyFill="1" applyAlignment="1">
      <alignment wrapText="1"/>
    </xf>
    <xf numFmtId="9" fontId="0" fillId="0" borderId="0" xfId="2" applyFont="1"/>
    <xf numFmtId="164" fontId="0" fillId="0" borderId="0" xfId="2" applyNumberFormat="1" applyFont="1"/>
    <xf numFmtId="0" fontId="4" fillId="14" borderId="0" xfId="0" applyFont="1" applyFill="1" applyAlignment="1">
      <alignment wrapText="1"/>
    </xf>
    <xf numFmtId="0" fontId="0" fillId="14" borderId="0" xfId="0" applyFill="1" applyAlignment="1">
      <alignment wrapText="1"/>
    </xf>
    <xf numFmtId="164" fontId="0" fillId="14" borderId="0" xfId="2" applyNumberFormat="1" applyFont="1" applyFill="1"/>
    <xf numFmtId="9" fontId="0" fillId="14" borderId="0" xfId="2" applyFont="1" applyFill="1"/>
    <xf numFmtId="0" fontId="13" fillId="15" borderId="0" xfId="0" applyFont="1" applyFill="1" applyAlignment="1">
      <alignment wrapText="1"/>
    </xf>
    <xf numFmtId="0" fontId="13" fillId="15" borderId="0" xfId="0" applyFont="1" applyFill="1"/>
    <xf numFmtId="0" fontId="0" fillId="16" borderId="0" xfId="0" applyFill="1" applyAlignment="1">
      <alignment wrapText="1"/>
    </xf>
    <xf numFmtId="0" fontId="0" fillId="16" borderId="0" xfId="0" applyFill="1"/>
    <xf numFmtId="0" fontId="0" fillId="17" borderId="0" xfId="0" applyFill="1" applyAlignment="1">
      <alignment wrapText="1"/>
    </xf>
    <xf numFmtId="0" fontId="0" fillId="17" borderId="0" xfId="0" applyFill="1"/>
    <xf numFmtId="0" fontId="14" fillId="0" borderId="0" xfId="0" applyFont="1"/>
    <xf numFmtId="0" fontId="4" fillId="0" borderId="0" xfId="0" applyFont="1" applyAlignment="1">
      <alignment horizontal="center" wrapText="1"/>
    </xf>
    <xf numFmtId="0" fontId="0" fillId="0" borderId="0" xfId="0" applyAlignment="1">
      <alignment horizontal="center"/>
    </xf>
    <xf numFmtId="164" fontId="0" fillId="0" borderId="0" xfId="2" applyNumberFormat="1" applyFont="1" applyAlignment="1">
      <alignment horizontal="center"/>
    </xf>
    <xf numFmtId="164" fontId="0" fillId="0" borderId="0" xfId="0" applyNumberFormat="1" applyAlignment="1">
      <alignment horizontal="center"/>
    </xf>
    <xf numFmtId="0" fontId="4" fillId="2" borderId="0" xfId="0" applyFont="1" applyFill="1" applyAlignment="1">
      <alignment wrapText="1"/>
    </xf>
    <xf numFmtId="0" fontId="13" fillId="15" borderId="0" xfId="0" applyFont="1" applyFill="1" applyAlignment="1">
      <alignment horizontal="center" vertical="center" wrapText="1"/>
    </xf>
    <xf numFmtId="0" fontId="4" fillId="0" borderId="0" xfId="0" applyFont="1" applyAlignment="1">
      <alignment horizontal="center" vertical="center" wrapText="1"/>
    </xf>
    <xf numFmtId="0" fontId="7" fillId="0" borderId="0" xfId="0" applyFont="1"/>
    <xf numFmtId="0" fontId="0" fillId="0" borderId="0" xfId="0" applyAlignment="1">
      <alignment vertical="center" wrapText="1"/>
    </xf>
    <xf numFmtId="0" fontId="0" fillId="0" borderId="0" xfId="0" applyAlignment="1">
      <alignment horizontal="center" wrapText="1"/>
    </xf>
    <xf numFmtId="165" fontId="0" fillId="0" borderId="0" xfId="1" applyNumberFormat="1" applyFont="1" applyAlignment="1">
      <alignment horizontal="center" wrapText="1"/>
    </xf>
    <xf numFmtId="165" fontId="0" fillId="0" borderId="0" xfId="1" applyNumberFormat="1" applyFont="1" applyAlignment="1">
      <alignment horizontal="center"/>
    </xf>
    <xf numFmtId="10" fontId="0" fillId="0" borderId="0" xfId="2" applyNumberFormat="1" applyFont="1" applyAlignment="1">
      <alignment horizontal="center"/>
    </xf>
    <xf numFmtId="0" fontId="0" fillId="0" borderId="0" xfId="0" applyAlignment="1">
      <alignment horizontal="center" vertical="center"/>
    </xf>
    <xf numFmtId="165" fontId="0" fillId="0" borderId="0" xfId="1" applyNumberFormat="1" applyFont="1" applyAlignment="1">
      <alignment horizontal="center" vertical="center" wrapText="1"/>
    </xf>
    <xf numFmtId="0" fontId="0" fillId="0" borderId="0" xfId="1" applyNumberFormat="1" applyFont="1" applyAlignment="1">
      <alignment horizontal="center" vertical="center"/>
    </xf>
    <xf numFmtId="165" fontId="0" fillId="0" borderId="0" xfId="1" applyNumberFormat="1" applyFont="1" applyAlignment="1">
      <alignment horizontal="center" vertical="center"/>
    </xf>
    <xf numFmtId="164" fontId="0" fillId="0" borderId="0" xfId="2" applyNumberFormat="1" applyFont="1" applyAlignment="1">
      <alignment horizontal="center" vertical="center"/>
    </xf>
    <xf numFmtId="10" fontId="0" fillId="0" borderId="0" xfId="2" applyNumberFormat="1" applyFont="1" applyAlignment="1">
      <alignment horizontal="center" vertical="center"/>
    </xf>
    <xf numFmtId="9" fontId="0" fillId="0" borderId="0" xfId="2" applyFont="1" applyAlignment="1">
      <alignment horizontal="center" vertical="center" wrapText="1"/>
    </xf>
    <xf numFmtId="9" fontId="0" fillId="0" borderId="0" xfId="2" applyFont="1" applyAlignment="1">
      <alignment wrapText="1"/>
    </xf>
    <xf numFmtId="164" fontId="0" fillId="0" borderId="0" xfId="2" applyNumberFormat="1" applyFont="1" applyAlignment="1">
      <alignment wrapText="1"/>
    </xf>
    <xf numFmtId="9" fontId="0" fillId="0" borderId="0" xfId="2" applyFont="1" applyAlignment="1">
      <alignment horizontal="center" vertical="center"/>
    </xf>
    <xf numFmtId="0" fontId="0" fillId="0" borderId="0" xfId="0" applyAlignment="1">
      <alignment horizontal="left"/>
    </xf>
    <xf numFmtId="0" fontId="2" fillId="0" borderId="0" xfId="0" applyFont="1" applyAlignment="1">
      <alignment horizontal="center" wrapText="1"/>
    </xf>
    <xf numFmtId="0" fontId="18" fillId="0" borderId="0" xfId="0" applyFont="1" applyAlignment="1">
      <alignment horizontal="center"/>
    </xf>
    <xf numFmtId="0" fontId="0" fillId="5" borderId="0" xfId="0" applyFill="1" applyAlignment="1">
      <alignment horizontal="center"/>
    </xf>
    <xf numFmtId="0" fontId="0" fillId="9" borderId="0" xfId="0" applyFill="1" applyAlignment="1">
      <alignment horizontal="center"/>
    </xf>
    <xf numFmtId="0" fontId="0" fillId="8" borderId="0" xfId="0" applyFill="1" applyAlignment="1">
      <alignment horizontal="center"/>
    </xf>
    <xf numFmtId="0" fontId="0" fillId="6" borderId="0" xfId="0" applyFill="1" applyAlignment="1">
      <alignment horizontal="center"/>
    </xf>
    <xf numFmtId="0" fontId="0" fillId="20" borderId="0" xfId="0" applyFill="1" applyAlignment="1">
      <alignment horizontal="left"/>
    </xf>
    <xf numFmtId="0" fontId="0" fillId="0" borderId="4" xfId="0" applyBorder="1" applyAlignment="1">
      <alignment horizontal="center"/>
    </xf>
    <xf numFmtId="1" fontId="0" fillId="0" borderId="5" xfId="0" applyNumberFormat="1" applyBorder="1" applyAlignment="1">
      <alignment horizontal="center"/>
    </xf>
    <xf numFmtId="164" fontId="0" fillId="6" borderId="6" xfId="0" applyNumberFormat="1" applyFill="1" applyBorder="1" applyAlignment="1">
      <alignment horizontal="center"/>
    </xf>
    <xf numFmtId="164" fontId="0" fillId="6" borderId="0" xfId="2" applyNumberFormat="1" applyFont="1" applyFill="1" applyAlignment="1">
      <alignment horizontal="center"/>
    </xf>
    <xf numFmtId="0" fontId="0" fillId="0" borderId="7" xfId="0" applyBorder="1" applyAlignment="1">
      <alignment horizontal="center"/>
    </xf>
    <xf numFmtId="1" fontId="0" fillId="0" borderId="8" xfId="0" applyNumberFormat="1" applyBorder="1" applyAlignment="1">
      <alignment horizontal="center"/>
    </xf>
    <xf numFmtId="164" fontId="0" fillId="6" borderId="9" xfId="0" applyNumberFormat="1" applyFill="1" applyBorder="1" applyAlignment="1">
      <alignment horizontal="center"/>
    </xf>
    <xf numFmtId="164" fontId="0" fillId="18" borderId="9" xfId="0" applyNumberFormat="1" applyFill="1" applyBorder="1" applyAlignment="1">
      <alignment horizontal="center"/>
    </xf>
    <xf numFmtId="1" fontId="0" fillId="0" borderId="0" xfId="0" applyNumberFormat="1" applyAlignment="1">
      <alignment horizontal="center"/>
    </xf>
    <xf numFmtId="164" fontId="0" fillId="18" borderId="0" xfId="2" applyNumberFormat="1" applyFont="1" applyFill="1" applyAlignment="1">
      <alignment horizontal="center"/>
    </xf>
    <xf numFmtId="9" fontId="0" fillId="0" borderId="0" xfId="2" applyFont="1" applyAlignment="1">
      <alignment horizontal="center" wrapText="1"/>
    </xf>
    <xf numFmtId="0" fontId="0" fillId="0" borderId="10" xfId="0" applyBorder="1" applyAlignment="1">
      <alignment horizontal="center"/>
    </xf>
    <xf numFmtId="1" fontId="0" fillId="0" borderId="11" xfId="0" applyNumberFormat="1" applyBorder="1" applyAlignment="1">
      <alignment horizontal="center"/>
    </xf>
    <xf numFmtId="164" fontId="0" fillId="18" borderId="12" xfId="0" applyNumberFormat="1" applyFill="1" applyBorder="1" applyAlignment="1">
      <alignment horizontal="center"/>
    </xf>
    <xf numFmtId="0" fontId="2" fillId="0" borderId="1" xfId="0" applyFont="1" applyBorder="1" applyAlignment="1">
      <alignment horizontal="center"/>
    </xf>
    <xf numFmtId="1" fontId="2" fillId="0" borderId="2" xfId="0" applyNumberFormat="1" applyFont="1" applyBorder="1" applyAlignment="1">
      <alignment horizontal="center"/>
    </xf>
    <xf numFmtId="164" fontId="2" fillId="0" borderId="3" xfId="0" applyNumberFormat="1" applyFont="1" applyBorder="1" applyAlignment="1">
      <alignment horizontal="center"/>
    </xf>
    <xf numFmtId="164" fontId="2" fillId="0" borderId="0" xfId="0" applyNumberFormat="1" applyFont="1" applyAlignment="1">
      <alignment horizontal="center"/>
    </xf>
    <xf numFmtId="164" fontId="0" fillId="0" borderId="6" xfId="0" applyNumberFormat="1" applyBorder="1" applyAlignment="1">
      <alignment horizontal="center"/>
    </xf>
    <xf numFmtId="164" fontId="0" fillId="0" borderId="9" xfId="0" applyNumberFormat="1" applyBorder="1" applyAlignment="1">
      <alignment horizontal="center"/>
    </xf>
    <xf numFmtId="164" fontId="0" fillId="0" borderId="12" xfId="0" applyNumberFormat="1" applyBorder="1" applyAlignment="1">
      <alignment horizontal="center"/>
    </xf>
    <xf numFmtId="0" fontId="2" fillId="0" borderId="0" xfId="0" applyFont="1" applyAlignment="1">
      <alignment horizontal="center"/>
    </xf>
    <xf numFmtId="1" fontId="2" fillId="0" borderId="0" xfId="0" applyNumberFormat="1" applyFont="1" applyAlignment="1">
      <alignment horizontal="center"/>
    </xf>
    <xf numFmtId="1" fontId="0" fillId="0" borderId="0" xfId="0" applyNumberFormat="1" applyAlignment="1">
      <alignment horizontal="center" vertical="center" wrapText="1"/>
    </xf>
    <xf numFmtId="1" fontId="0" fillId="0" borderId="0" xfId="1" applyNumberFormat="1" applyFont="1" applyAlignment="1">
      <alignment horizontal="center" vertical="center"/>
    </xf>
    <xf numFmtId="1" fontId="0" fillId="0" borderId="0" xfId="0" applyNumberFormat="1" applyAlignment="1">
      <alignment horizontal="center" vertical="center"/>
    </xf>
    <xf numFmtId="164" fontId="0" fillId="0" borderId="0" xfId="2" applyNumberFormat="1" applyFont="1" applyAlignment="1">
      <alignment horizontal="center" vertical="center" wrapText="1"/>
    </xf>
    <xf numFmtId="10" fontId="0" fillId="0" borderId="0" xfId="0" applyNumberFormat="1"/>
    <xf numFmtId="164" fontId="0" fillId="0" borderId="0" xfId="2" applyNumberFormat="1" applyFont="1" applyFill="1" applyAlignment="1">
      <alignment horizontal="center" vertical="center"/>
    </xf>
    <xf numFmtId="0" fontId="19" fillId="0" borderId="0" xfId="0" applyFont="1"/>
    <xf numFmtId="0" fontId="0" fillId="9" borderId="0" xfId="0" applyFill="1" applyAlignment="1">
      <alignment horizontal="center" vertical="center" wrapText="1"/>
    </xf>
    <xf numFmtId="0" fontId="19" fillId="17" borderId="0" xfId="0" applyFont="1" applyFill="1" applyAlignment="1">
      <alignment horizontal="center" vertical="center" wrapText="1"/>
    </xf>
    <xf numFmtId="0" fontId="19" fillId="17" borderId="0" xfId="0" applyFont="1" applyFill="1" applyAlignment="1">
      <alignment horizontal="center" vertical="center"/>
    </xf>
    <xf numFmtId="0" fontId="0" fillId="2" borderId="0" xfId="0" applyFill="1" applyAlignment="1">
      <alignment horizontal="center" vertical="center" wrapText="1"/>
    </xf>
    <xf numFmtId="0" fontId="0" fillId="22" borderId="0" xfId="0" applyFill="1" applyAlignment="1">
      <alignment horizontal="center" vertical="center"/>
    </xf>
    <xf numFmtId="0" fontId="0" fillId="22" borderId="0" xfId="0" applyFill="1" applyAlignment="1">
      <alignment horizontal="center" vertical="center" wrapText="1"/>
    </xf>
    <xf numFmtId="0" fontId="0" fillId="17" borderId="0" xfId="0" applyFill="1" applyAlignment="1">
      <alignment horizontal="center" vertical="center" wrapText="1"/>
    </xf>
    <xf numFmtId="0" fontId="0" fillId="9" borderId="0" xfId="0" applyFill="1" applyAlignment="1">
      <alignment horizontal="center" vertical="center"/>
    </xf>
    <xf numFmtId="0" fontId="20" fillId="17" borderId="0" xfId="0" applyFont="1" applyFill="1" applyAlignment="1">
      <alignment horizontal="center" vertical="center" wrapText="1"/>
    </xf>
    <xf numFmtId="0" fontId="4" fillId="14" borderId="0" xfId="0" applyFont="1" applyFill="1" applyAlignment="1">
      <alignment horizontal="center" vertical="center" wrapText="1"/>
    </xf>
    <xf numFmtId="0" fontId="15" fillId="19" borderId="0" xfId="0" applyFont="1" applyFill="1" applyAlignment="1">
      <alignment horizontal="center" vertical="center" wrapText="1"/>
    </xf>
    <xf numFmtId="0" fontId="4" fillId="2" borderId="0" xfId="0" applyFont="1" applyFill="1" applyAlignment="1">
      <alignment horizontal="center" vertical="center" wrapText="1"/>
    </xf>
    <xf numFmtId="0" fontId="15" fillId="23" borderId="0" xfId="0" applyFont="1" applyFill="1" applyAlignment="1">
      <alignment horizontal="center" vertical="center" wrapText="1"/>
    </xf>
    <xf numFmtId="0" fontId="20" fillId="0" borderId="0" xfId="0" applyFont="1" applyAlignment="1">
      <alignment horizontal="center" vertical="center" wrapText="1"/>
    </xf>
    <xf numFmtId="0" fontId="4" fillId="9" borderId="0" xfId="0" applyFont="1" applyFill="1" applyAlignment="1">
      <alignment horizontal="center" vertical="center" wrapText="1"/>
    </xf>
    <xf numFmtId="0" fontId="6" fillId="17" borderId="0" xfId="0" applyFont="1" applyFill="1" applyAlignment="1">
      <alignment horizontal="center" vertical="center"/>
    </xf>
    <xf numFmtId="0" fontId="0" fillId="0" borderId="0" xfId="0" applyAlignment="1">
      <alignment vertical="center"/>
    </xf>
    <xf numFmtId="0" fontId="0" fillId="14" borderId="0" xfId="0" applyFill="1" applyAlignment="1">
      <alignment horizontal="center" vertical="center" wrapText="1"/>
    </xf>
    <xf numFmtId="0" fontId="0" fillId="13" borderId="0" xfId="0" applyFill="1" applyAlignment="1">
      <alignment horizontal="center" vertical="center" wrapText="1"/>
    </xf>
    <xf numFmtId="0" fontId="16" fillId="19" borderId="0" xfId="0" applyFont="1" applyFill="1" applyAlignment="1">
      <alignment horizontal="center" vertical="center"/>
    </xf>
    <xf numFmtId="0" fontId="0" fillId="2" borderId="0" xfId="0" applyFill="1" applyAlignment="1">
      <alignment horizontal="center" vertical="center"/>
    </xf>
    <xf numFmtId="0" fontId="16" fillId="23" borderId="0" xfId="0" applyFont="1" applyFill="1" applyAlignment="1">
      <alignment horizontal="center" vertical="center" wrapText="1"/>
    </xf>
    <xf numFmtId="0" fontId="19" fillId="0" borderId="0" xfId="0" applyFont="1" applyAlignment="1">
      <alignment horizontal="center" vertical="center"/>
    </xf>
    <xf numFmtId="0" fontId="21" fillId="25" borderId="0" xfId="0" applyFont="1" applyFill="1" applyAlignment="1">
      <alignment horizontal="center" vertical="center"/>
    </xf>
    <xf numFmtId="0" fontId="19" fillId="0" borderId="0" xfId="0" applyFont="1" applyAlignment="1">
      <alignment horizontal="center" vertical="center" wrapText="1"/>
    </xf>
    <xf numFmtId="164" fontId="19" fillId="0" borderId="0" xfId="2" applyNumberFormat="1" applyFont="1" applyFill="1" applyAlignment="1">
      <alignment horizontal="center" vertical="center"/>
    </xf>
    <xf numFmtId="0" fontId="4" fillId="20" borderId="0" xfId="0" applyFont="1" applyFill="1" applyAlignment="1">
      <alignment horizontal="center" vertical="center" wrapText="1"/>
    </xf>
    <xf numFmtId="0" fontId="6" fillId="17" borderId="0" xfId="0" applyFont="1" applyFill="1" applyAlignment="1">
      <alignment horizontal="center" vertical="center" wrapText="1"/>
    </xf>
    <xf numFmtId="164" fontId="0" fillId="0" borderId="0" xfId="2" applyNumberFormat="1" applyFont="1" applyFill="1" applyAlignment="1">
      <alignment horizontal="center" vertical="center" wrapText="1"/>
    </xf>
    <xf numFmtId="0" fontId="16" fillId="0" borderId="0" xfId="0" applyFont="1" applyAlignment="1">
      <alignment horizontal="center" vertical="center" wrapText="1"/>
    </xf>
    <xf numFmtId="0" fontId="4" fillId="9" borderId="14" xfId="0" applyFont="1" applyFill="1" applyBorder="1" applyAlignment="1">
      <alignment horizontal="center" vertical="center" wrapText="1"/>
    </xf>
    <xf numFmtId="0" fontId="0" fillId="9" borderId="15" xfId="0" applyFill="1" applyBorder="1" applyAlignment="1">
      <alignment horizontal="center" vertical="center" wrapText="1"/>
    </xf>
    <xf numFmtId="0" fontId="0" fillId="2" borderId="15" xfId="0" applyFill="1" applyBorder="1" applyAlignment="1">
      <alignment horizontal="center" vertical="center" wrapText="1"/>
    </xf>
    <xf numFmtId="0" fontId="0" fillId="2" borderId="13" xfId="0" applyFill="1" applyBorder="1" applyAlignment="1">
      <alignment horizontal="center" vertical="center" wrapText="1"/>
    </xf>
    <xf numFmtId="0" fontId="0" fillId="9" borderId="15" xfId="0" applyFill="1" applyBorder="1" applyAlignment="1">
      <alignment horizontal="center" vertical="center"/>
    </xf>
    <xf numFmtId="0" fontId="19" fillId="17" borderId="15" xfId="0" applyFont="1" applyFill="1" applyBorder="1" applyAlignment="1">
      <alignment horizontal="center" vertical="center"/>
    </xf>
    <xf numFmtId="0" fontId="20" fillId="17" borderId="14" xfId="0" applyFont="1" applyFill="1" applyBorder="1" applyAlignment="1">
      <alignment horizontal="center" vertical="center" wrapText="1"/>
    </xf>
    <xf numFmtId="0" fontId="19" fillId="17" borderId="15" xfId="0" applyFont="1" applyFill="1" applyBorder="1" applyAlignment="1">
      <alignment horizontal="center" vertical="center" wrapText="1"/>
    </xf>
    <xf numFmtId="0" fontId="19" fillId="21" borderId="15" xfId="0" applyFont="1" applyFill="1" applyBorder="1" applyAlignment="1">
      <alignment horizontal="center" vertical="center" wrapText="1"/>
    </xf>
    <xf numFmtId="164" fontId="19" fillId="21" borderId="15" xfId="2" applyNumberFormat="1" applyFont="1" applyFill="1" applyBorder="1" applyAlignment="1">
      <alignment horizontal="center" vertical="center"/>
    </xf>
    <xf numFmtId="0" fontId="4" fillId="22" borderId="14" xfId="0" applyFont="1" applyFill="1" applyBorder="1" applyAlignment="1">
      <alignment horizontal="center" vertical="center" wrapText="1"/>
    </xf>
    <xf numFmtId="0" fontId="0" fillId="22" borderId="15" xfId="0" applyFill="1" applyBorder="1" applyAlignment="1">
      <alignment horizontal="center" vertical="center" wrapText="1"/>
    </xf>
    <xf numFmtId="0" fontId="0" fillId="22" borderId="15" xfId="0" applyFill="1" applyBorder="1" applyAlignment="1">
      <alignment horizontal="center" vertical="center"/>
    </xf>
    <xf numFmtId="0" fontId="21" fillId="26" borderId="0" xfId="0" applyFont="1" applyFill="1" applyAlignment="1">
      <alignment horizontal="center" vertical="center"/>
    </xf>
    <xf numFmtId="0" fontId="21" fillId="26" borderId="0" xfId="0" applyFont="1" applyFill="1" applyAlignment="1">
      <alignment horizontal="center" vertical="center" wrapText="1"/>
    </xf>
    <xf numFmtId="0" fontId="13" fillId="15" borderId="0" xfId="0" applyFont="1" applyFill="1" applyAlignment="1">
      <alignment horizontal="center" vertical="center"/>
    </xf>
    <xf numFmtId="0" fontId="0" fillId="20" borderId="0" xfId="0" applyFill="1" applyAlignment="1">
      <alignment horizontal="center" vertical="center"/>
    </xf>
    <xf numFmtId="0" fontId="19" fillId="21" borderId="13" xfId="0" applyFont="1" applyFill="1" applyBorder="1" applyAlignment="1">
      <alignment horizontal="center" vertical="center"/>
    </xf>
    <xf numFmtId="0" fontId="0" fillId="0" borderId="17" xfId="0" applyBorder="1"/>
    <xf numFmtId="0" fontId="0" fillId="0" borderId="18" xfId="0" applyBorder="1"/>
    <xf numFmtId="0" fontId="0" fillId="20" borderId="18" xfId="0" applyFill="1" applyBorder="1"/>
    <xf numFmtId="0" fontId="0" fillId="0" borderId="18" xfId="0" applyBorder="1" applyAlignment="1">
      <alignment wrapText="1"/>
    </xf>
    <xf numFmtId="0" fontId="0" fillId="0" borderId="19" xfId="0" applyBorder="1"/>
    <xf numFmtId="0" fontId="0" fillId="0" borderId="20" xfId="0" applyBorder="1" applyAlignment="1">
      <alignment horizontal="center" vertical="center" wrapText="1"/>
    </xf>
    <xf numFmtId="0" fontId="0" fillId="20" borderId="0" xfId="0" applyFill="1" applyAlignment="1">
      <alignment horizontal="center" vertical="center" wrapText="1"/>
    </xf>
    <xf numFmtId="0" fontId="0" fillId="20" borderId="0" xfId="0" applyFill="1"/>
    <xf numFmtId="0" fontId="0" fillId="0" borderId="21" xfId="0" applyBorder="1" applyAlignment="1">
      <alignment horizontal="center" vertical="center" wrapText="1"/>
    </xf>
    <xf numFmtId="0" fontId="0" fillId="0" borderId="20" xfId="0" applyBorder="1" applyAlignment="1">
      <alignment wrapText="1"/>
    </xf>
    <xf numFmtId="164" fontId="0" fillId="0" borderId="0" xfId="2" applyNumberFormat="1" applyFont="1" applyBorder="1"/>
    <xf numFmtId="0" fontId="0" fillId="0" borderId="21" xfId="0" applyBorder="1"/>
    <xf numFmtId="0" fontId="0" fillId="0" borderId="20" xfId="0" applyBorder="1"/>
    <xf numFmtId="9" fontId="0" fillId="0" borderId="0" xfId="2" applyFont="1" applyBorder="1"/>
    <xf numFmtId="165" fontId="0" fillId="0" borderId="0" xfId="1" applyNumberFormat="1" applyFont="1" applyBorder="1" applyAlignment="1">
      <alignment horizontal="center" vertical="center" wrapText="1"/>
    </xf>
    <xf numFmtId="0" fontId="0" fillId="0" borderId="0" xfId="1" applyNumberFormat="1" applyFont="1" applyBorder="1" applyAlignment="1">
      <alignment horizontal="center" vertical="center"/>
    </xf>
    <xf numFmtId="165" fontId="0" fillId="0" borderId="0" xfId="1" applyNumberFormat="1" applyFont="1" applyBorder="1" applyAlignment="1">
      <alignment horizontal="center" vertical="center"/>
    </xf>
    <xf numFmtId="164" fontId="0" fillId="0" borderId="0" xfId="2" applyNumberFormat="1" applyFont="1" applyBorder="1" applyAlignment="1">
      <alignment horizontal="center" vertical="center"/>
    </xf>
    <xf numFmtId="0" fontId="0" fillId="0" borderId="22" xfId="0" applyBorder="1" applyAlignment="1">
      <alignment wrapText="1"/>
    </xf>
    <xf numFmtId="0" fontId="0" fillId="0" borderId="23" xfId="0" applyBorder="1" applyAlignment="1">
      <alignment horizontal="center" vertical="center"/>
    </xf>
    <xf numFmtId="164" fontId="0" fillId="0" borderId="23" xfId="2" applyNumberFormat="1" applyFont="1" applyBorder="1" applyAlignment="1">
      <alignment horizontal="center" vertical="center"/>
    </xf>
    <xf numFmtId="0" fontId="0" fillId="0" borderId="23" xfId="0" applyBorder="1"/>
    <xf numFmtId="0" fontId="0" fillId="20" borderId="23" xfId="0" applyFill="1" applyBorder="1"/>
    <xf numFmtId="0" fontId="0" fillId="0" borderId="23" xfId="0" applyBorder="1" applyAlignment="1">
      <alignment wrapText="1"/>
    </xf>
    <xf numFmtId="0" fontId="0" fillId="0" borderId="24" xfId="0" applyBorder="1"/>
    <xf numFmtId="0" fontId="0" fillId="4" borderId="20" xfId="0" applyFill="1" applyBorder="1" applyAlignment="1">
      <alignment horizontal="center" vertical="center" wrapText="1"/>
    </xf>
    <xf numFmtId="0" fontId="0" fillId="25" borderId="0" xfId="0" applyFill="1" applyAlignment="1">
      <alignment horizontal="center" vertical="center" wrapText="1"/>
    </xf>
    <xf numFmtId="164" fontId="0" fillId="0" borderId="0" xfId="2" applyNumberFormat="1" applyFont="1" applyBorder="1" applyAlignment="1">
      <alignment horizontal="center" vertical="center" wrapText="1"/>
    </xf>
    <xf numFmtId="9" fontId="19" fillId="0" borderId="0" xfId="2" applyFont="1" applyBorder="1"/>
    <xf numFmtId="164" fontId="19" fillId="0" borderId="0" xfId="2" applyNumberFormat="1" applyFont="1" applyBorder="1" applyAlignment="1">
      <alignment horizontal="center" vertical="center"/>
    </xf>
    <xf numFmtId="10" fontId="0" fillId="0" borderId="21" xfId="2" applyNumberFormat="1" applyFont="1" applyBorder="1" applyAlignment="1">
      <alignment horizontal="center" vertical="center"/>
    </xf>
    <xf numFmtId="164" fontId="0" fillId="20" borderId="0" xfId="2" applyNumberFormat="1" applyFont="1" applyFill="1" applyBorder="1" applyAlignment="1">
      <alignment horizontal="center" vertical="center"/>
    </xf>
    <xf numFmtId="10" fontId="0" fillId="20" borderId="0" xfId="2" applyNumberFormat="1" applyFont="1" applyFill="1" applyBorder="1" applyAlignment="1">
      <alignment horizontal="center" vertical="center"/>
    </xf>
    <xf numFmtId="10" fontId="0" fillId="0" borderId="0" xfId="2" applyNumberFormat="1" applyFont="1" applyBorder="1" applyAlignment="1">
      <alignment horizontal="center" vertical="center" wrapText="1"/>
    </xf>
    <xf numFmtId="0" fontId="0" fillId="9" borderId="13" xfId="0" applyFill="1" applyBorder="1" applyAlignment="1">
      <alignment horizontal="center" vertical="center" wrapText="1"/>
    </xf>
    <xf numFmtId="0" fontId="0" fillId="18" borderId="0" xfId="0" applyFill="1" applyAlignment="1">
      <alignment horizontal="center" vertical="center"/>
    </xf>
    <xf numFmtId="0" fontId="16" fillId="0" borderId="0" xfId="0" applyFont="1" applyAlignment="1">
      <alignment horizontal="center" vertical="center"/>
    </xf>
    <xf numFmtId="0" fontId="0" fillId="18" borderId="0" xfId="0" applyFill="1" applyAlignment="1">
      <alignment horizontal="center" vertical="center" wrapText="1"/>
    </xf>
    <xf numFmtId="0" fontId="19" fillId="21" borderId="15" xfId="0" applyFont="1" applyFill="1" applyBorder="1" applyAlignment="1">
      <alignment horizontal="center" vertical="center"/>
    </xf>
    <xf numFmtId="0" fontId="7" fillId="0" borderId="0" xfId="0" applyFont="1" applyAlignment="1">
      <alignment horizontal="center" vertical="center" wrapText="1"/>
    </xf>
    <xf numFmtId="0" fontId="0" fillId="19" borderId="0" xfId="0" applyFill="1" applyAlignment="1">
      <alignment horizontal="center" vertical="center"/>
    </xf>
    <xf numFmtId="0" fontId="19" fillId="21" borderId="14" xfId="0" applyFont="1" applyFill="1" applyBorder="1" applyAlignment="1">
      <alignment horizontal="center" vertical="center"/>
    </xf>
    <xf numFmtId="0" fontId="0" fillId="2" borderId="14" xfId="0" applyFill="1" applyBorder="1" applyAlignment="1">
      <alignment horizontal="center" vertical="center"/>
    </xf>
    <xf numFmtId="0" fontId="0" fillId="2" borderId="15" xfId="0" applyFill="1" applyBorder="1" applyAlignment="1">
      <alignment horizontal="center" vertical="center"/>
    </xf>
    <xf numFmtId="0" fontId="0" fillId="14" borderId="0" xfId="0" applyFill="1" applyAlignment="1">
      <alignment horizontal="center" vertical="center"/>
    </xf>
    <xf numFmtId="164" fontId="0" fillId="14" borderId="0" xfId="2" applyNumberFormat="1" applyFont="1" applyFill="1" applyAlignment="1">
      <alignment horizontal="center" vertical="center"/>
    </xf>
    <xf numFmtId="9" fontId="0" fillId="14" borderId="0" xfId="2" applyFont="1" applyFill="1" applyAlignment="1">
      <alignment horizontal="center" vertical="center"/>
    </xf>
    <xf numFmtId="0" fontId="0" fillId="4" borderId="0" xfId="0" applyFill="1" applyAlignment="1">
      <alignment horizontal="center" vertical="center"/>
    </xf>
    <xf numFmtId="0" fontId="13" fillId="0" borderId="0" xfId="0" applyFont="1" applyAlignment="1">
      <alignment horizontal="center" vertical="center"/>
    </xf>
    <xf numFmtId="0" fontId="0" fillId="19" borderId="0" xfId="0" applyFill="1" applyAlignment="1">
      <alignment horizontal="center" vertical="center" wrapText="1"/>
    </xf>
    <xf numFmtId="0" fontId="16" fillId="4" borderId="0" xfId="0" applyFont="1" applyFill="1" applyAlignment="1">
      <alignment horizontal="center" vertical="center" wrapText="1"/>
    </xf>
    <xf numFmtId="0" fontId="16" fillId="27" borderId="0" xfId="0" applyFont="1" applyFill="1" applyAlignment="1">
      <alignment horizontal="center" vertical="center" wrapText="1"/>
    </xf>
    <xf numFmtId="0" fontId="20" fillId="10" borderId="0" xfId="0" applyFont="1" applyFill="1" applyAlignment="1">
      <alignment horizontal="center" vertical="center" wrapText="1"/>
    </xf>
    <xf numFmtId="0" fontId="0" fillId="10" borderId="0" xfId="0" applyFill="1" applyAlignment="1">
      <alignment horizontal="center" vertical="center"/>
    </xf>
    <xf numFmtId="0" fontId="0" fillId="10" borderId="0" xfId="0" applyFill="1" applyAlignment="1">
      <alignment horizontal="center" vertical="center" wrapText="1"/>
    </xf>
    <xf numFmtId="0" fontId="19" fillId="10" borderId="0" xfId="0" applyFont="1" applyFill="1" applyAlignment="1">
      <alignment horizontal="center" vertical="center"/>
    </xf>
    <xf numFmtId="0" fontId="4" fillId="10" borderId="0" xfId="0" applyFont="1" applyFill="1" applyAlignment="1">
      <alignment horizontal="center" vertical="center" wrapText="1"/>
    </xf>
    <xf numFmtId="0" fontId="0" fillId="9" borderId="14" xfId="0" applyFill="1" applyBorder="1" applyAlignment="1">
      <alignment horizontal="center" vertical="center"/>
    </xf>
    <xf numFmtId="0" fontId="21" fillId="27" borderId="0" xfId="0" applyFont="1" applyFill="1" applyAlignment="1">
      <alignment horizontal="center" vertical="center"/>
    </xf>
    <xf numFmtId="9" fontId="0" fillId="20" borderId="0" xfId="2" applyFont="1" applyFill="1" applyBorder="1" applyAlignment="1">
      <alignment horizontal="center" vertical="center"/>
    </xf>
    <xf numFmtId="0" fontId="0" fillId="4" borderId="17" xfId="0" applyFill="1" applyBorder="1" applyAlignment="1">
      <alignment horizontal="center" vertical="center" wrapText="1"/>
    </xf>
    <xf numFmtId="0" fontId="0" fillId="0" borderId="18" xfId="0" applyBorder="1" applyAlignment="1">
      <alignment horizontal="center" vertical="center" wrapText="1"/>
    </xf>
    <xf numFmtId="0" fontId="0" fillId="0" borderId="18" xfId="0" applyBorder="1" applyAlignment="1">
      <alignment horizontal="center" vertical="center"/>
    </xf>
    <xf numFmtId="0" fontId="0" fillId="20" borderId="19" xfId="0" applyFill="1" applyBorder="1" applyAlignment="1">
      <alignment horizontal="center" vertical="center" wrapText="1"/>
    </xf>
    <xf numFmtId="9" fontId="0" fillId="0" borderId="0" xfId="2" applyFont="1" applyBorder="1" applyAlignment="1">
      <alignment horizontal="center" vertical="center" wrapText="1"/>
    </xf>
    <xf numFmtId="9" fontId="0" fillId="0" borderId="21" xfId="2" applyFont="1" applyBorder="1" applyAlignment="1">
      <alignment horizontal="center" vertical="center" wrapText="1"/>
    </xf>
    <xf numFmtId="0" fontId="0" fillId="0" borderId="23" xfId="0" applyBorder="1" applyAlignment="1">
      <alignment horizontal="center" vertical="center" wrapText="1"/>
    </xf>
    <xf numFmtId="9" fontId="0" fillId="0" borderId="23" xfId="2" applyFont="1" applyBorder="1" applyAlignment="1">
      <alignment horizontal="center" vertical="center" wrapText="1"/>
    </xf>
    <xf numFmtId="0" fontId="0" fillId="0" borderId="24" xfId="0" applyBorder="1" applyAlignment="1">
      <alignment horizontal="center" vertical="center" wrapText="1"/>
    </xf>
    <xf numFmtId="0" fontId="22" fillId="0" borderId="0" xfId="0" applyFont="1"/>
    <xf numFmtId="0" fontId="18" fillId="0" borderId="0" xfId="0" applyFont="1" applyAlignment="1">
      <alignment horizontal="center" vertical="center"/>
    </xf>
    <xf numFmtId="0" fontId="0" fillId="0" borderId="17" xfId="0" applyBorder="1" applyAlignment="1">
      <alignment horizontal="center" vertical="center" wrapText="1"/>
    </xf>
    <xf numFmtId="9" fontId="0" fillId="0" borderId="18" xfId="2" applyFont="1" applyBorder="1" applyAlignment="1">
      <alignment horizontal="center" vertical="center" wrapText="1"/>
    </xf>
    <xf numFmtId="0" fontId="0" fillId="0" borderId="19" xfId="0" applyBorder="1" applyAlignment="1">
      <alignment horizontal="center" vertical="center"/>
    </xf>
    <xf numFmtId="0" fontId="0" fillId="0" borderId="21" xfId="0" applyBorder="1" applyAlignment="1">
      <alignment horizontal="center" vertical="center"/>
    </xf>
    <xf numFmtId="0" fontId="0" fillId="0" borderId="20" xfId="0" applyBorder="1" applyAlignment="1">
      <alignment horizontal="center" vertical="center"/>
    </xf>
    <xf numFmtId="0" fontId="0" fillId="0" borderId="22" xfId="0" applyBorder="1" applyAlignment="1">
      <alignment horizontal="center" vertical="center" wrapText="1"/>
    </xf>
    <xf numFmtId="0" fontId="0" fillId="0" borderId="23" xfId="0" applyBorder="1" applyAlignment="1">
      <alignment horizontal="center"/>
    </xf>
    <xf numFmtId="0" fontId="0" fillId="0" borderId="28" xfId="0" applyBorder="1" applyAlignment="1">
      <alignment horizontal="center" vertical="center" wrapText="1"/>
    </xf>
    <xf numFmtId="0" fontId="0" fillId="0" borderId="28" xfId="0" applyBorder="1" applyAlignment="1">
      <alignment horizontal="center" vertical="center"/>
    </xf>
    <xf numFmtId="164" fontId="0" fillId="0" borderId="18" xfId="2" applyNumberFormat="1" applyFont="1" applyBorder="1" applyAlignment="1">
      <alignment horizontal="center" vertical="center" wrapText="1"/>
    </xf>
    <xf numFmtId="164" fontId="0" fillId="0" borderId="23" xfId="2" applyNumberFormat="1" applyFont="1" applyBorder="1" applyAlignment="1">
      <alignment horizontal="center" vertical="center" wrapText="1"/>
    </xf>
    <xf numFmtId="0" fontId="0" fillId="0" borderId="24" xfId="0" applyBorder="1" applyAlignment="1">
      <alignment horizontal="center" vertical="center"/>
    </xf>
    <xf numFmtId="0" fontId="0" fillId="0" borderId="18" xfId="0" applyBorder="1" applyAlignment="1">
      <alignment horizontal="center"/>
    </xf>
    <xf numFmtId="0" fontId="0" fillId="0" borderId="22" xfId="0" applyBorder="1" applyAlignment="1">
      <alignment horizontal="center" vertical="center"/>
    </xf>
    <xf numFmtId="0" fontId="0" fillId="4" borderId="25" xfId="0" applyFill="1" applyBorder="1" applyAlignment="1">
      <alignment horizontal="center" vertical="center" wrapText="1"/>
    </xf>
    <xf numFmtId="0" fontId="0" fillId="4" borderId="26" xfId="0" applyFill="1" applyBorder="1" applyAlignment="1">
      <alignment horizontal="center" vertical="center" wrapText="1"/>
    </xf>
    <xf numFmtId="0" fontId="0" fillId="4" borderId="27" xfId="0" applyFill="1" applyBorder="1" applyAlignment="1">
      <alignment horizontal="center" vertical="center" wrapText="1"/>
    </xf>
    <xf numFmtId="0" fontId="0" fillId="27" borderId="17" xfId="0" applyFill="1" applyBorder="1" applyAlignment="1">
      <alignment horizontal="center" wrapText="1"/>
    </xf>
    <xf numFmtId="0" fontId="0" fillId="27" borderId="18" xfId="0" applyFill="1" applyBorder="1" applyAlignment="1">
      <alignment horizontal="center" wrapText="1"/>
    </xf>
    <xf numFmtId="0" fontId="0" fillId="27" borderId="19" xfId="0" applyFill="1" applyBorder="1" applyAlignment="1">
      <alignment horizontal="center" wrapText="1"/>
    </xf>
    <xf numFmtId="0" fontId="2" fillId="0" borderId="1" xfId="0" applyFont="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15" fillId="25" borderId="0" xfId="0" applyFont="1" applyFill="1" applyAlignment="1">
      <alignment horizontal="center" vertical="center" wrapText="1"/>
    </xf>
    <xf numFmtId="0" fontId="0" fillId="5" borderId="0" xfId="0" applyFill="1" applyAlignment="1">
      <alignment horizontal="center" vertical="center" wrapText="1"/>
    </xf>
    <xf numFmtId="0" fontId="0" fillId="8" borderId="0" xfId="0" applyFill="1" applyAlignment="1">
      <alignment horizontal="center" vertical="center" wrapText="1"/>
    </xf>
    <xf numFmtId="0" fontId="0" fillId="6" borderId="0" xfId="0" applyFill="1" applyAlignment="1">
      <alignment horizontal="center" vertical="center" wrapText="1"/>
    </xf>
    <xf numFmtId="0" fontId="4" fillId="22" borderId="0" xfId="0" applyFont="1" applyFill="1" applyAlignment="1">
      <alignment horizontal="center" vertical="center" wrapText="1"/>
    </xf>
    <xf numFmtId="0" fontId="7" fillId="0" borderId="0" xfId="0" applyFont="1" applyAlignment="1">
      <alignment horizontal="center" vertical="center"/>
    </xf>
    <xf numFmtId="0" fontId="18" fillId="24" borderId="0" xfId="0" applyFont="1" applyFill="1" applyAlignment="1">
      <alignment horizontal="center" vertical="center"/>
    </xf>
    <xf numFmtId="0" fontId="19" fillId="0" borderId="15" xfId="0" applyFont="1" applyBorder="1" applyAlignment="1">
      <alignment horizontal="center" vertical="center" wrapText="1"/>
    </xf>
    <xf numFmtId="0" fontId="17" fillId="0" borderId="0" xfId="0" applyFont="1" applyAlignment="1">
      <alignment horizontal="center" vertical="center" wrapText="1"/>
    </xf>
    <xf numFmtId="0" fontId="19" fillId="21" borderId="16" xfId="0" applyFont="1" applyFill="1" applyBorder="1" applyAlignment="1">
      <alignment horizontal="center" vertical="center"/>
    </xf>
    <xf numFmtId="0" fontId="0" fillId="9" borderId="16" xfId="0" applyFill="1" applyBorder="1" applyAlignment="1">
      <alignment horizontal="center" vertical="center" wrapText="1"/>
    </xf>
    <xf numFmtId="0" fontId="0" fillId="2" borderId="16" xfId="0" applyFill="1" applyBorder="1" applyAlignment="1">
      <alignment horizontal="center" vertical="center" wrapText="1"/>
    </xf>
    <xf numFmtId="0" fontId="16" fillId="21" borderId="0" xfId="0" applyFont="1" applyFill="1" applyAlignment="1">
      <alignment horizontal="center" vertical="center"/>
    </xf>
    <xf numFmtId="0" fontId="19" fillId="2" borderId="13" xfId="0" applyFont="1" applyFill="1" applyBorder="1" applyAlignment="1">
      <alignment horizontal="center" vertical="center"/>
    </xf>
    <xf numFmtId="0" fontId="0" fillId="3" borderId="0" xfId="0" applyFill="1" applyAlignment="1">
      <alignment horizontal="center" vertical="center" wrapText="1"/>
    </xf>
    <xf numFmtId="0" fontId="0" fillId="16" borderId="0" xfId="0" applyFill="1" applyAlignment="1">
      <alignment horizontal="center" vertical="center" wrapText="1"/>
    </xf>
    <xf numFmtId="0" fontId="0" fillId="16" borderId="0" xfId="0" applyFill="1" applyAlignment="1">
      <alignment horizontal="center" vertical="center"/>
    </xf>
    <xf numFmtId="0" fontId="0" fillId="4" borderId="0" xfId="0" applyFill="1" applyAlignment="1">
      <alignment horizontal="center" vertical="center" wrapText="1"/>
    </xf>
    <xf numFmtId="0" fontId="0" fillId="7" borderId="0" xfId="0" applyFill="1" applyAlignment="1">
      <alignment horizontal="center" vertical="center" wrapText="1"/>
    </xf>
    <xf numFmtId="0" fontId="0" fillId="11" borderId="0" xfId="0" applyFill="1" applyAlignment="1">
      <alignment horizontal="center" vertical="center" wrapText="1"/>
    </xf>
    <xf numFmtId="0" fontId="0" fillId="9" borderId="14" xfId="0" applyFill="1" applyBorder="1" applyAlignment="1">
      <alignment horizontal="center" vertical="center" wrapText="1"/>
    </xf>
    <xf numFmtId="0" fontId="0" fillId="2" borderId="14" xfId="0" applyFill="1" applyBorder="1" applyAlignment="1">
      <alignment horizontal="center" vertical="center" wrapText="1"/>
    </xf>
    <xf numFmtId="0" fontId="0" fillId="12" borderId="0" xfId="0" applyFill="1" applyAlignment="1">
      <alignment horizontal="center" vertical="center" wrapText="1"/>
    </xf>
    <xf numFmtId="20" fontId="0" fillId="0" borderId="0" xfId="0" applyNumberFormat="1" applyAlignment="1">
      <alignment horizontal="center" vertical="center"/>
    </xf>
  </cellXfs>
  <cellStyles count="3">
    <cellStyle name="Comma" xfId="1" builtinId="3"/>
    <cellStyle name="Normal" xfId="0" builtinId="0"/>
    <cellStyle name="Percent" xfId="2" builtinId="5"/>
  </cellStyles>
  <dxfs count="172">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9" tint="0.59996337778862885"/>
        </patternFill>
      </fill>
    </dxf>
    <dxf>
      <fill>
        <patternFill>
          <bgColor rgb="FFFF0000"/>
        </patternFill>
      </fill>
    </dxf>
    <dxf>
      <fill>
        <patternFill>
          <bgColor rgb="FFFF0000"/>
        </patternFill>
      </fill>
    </dxf>
    <dxf>
      <fill>
        <patternFill>
          <bgColor rgb="FFFF0000"/>
        </patternFill>
      </fill>
    </dxf>
    <dxf>
      <fill>
        <patternFill>
          <bgColor rgb="FF00B050"/>
        </patternFill>
      </fill>
    </dxf>
    <dxf>
      <fill>
        <patternFill>
          <bgColor theme="9" tint="0.59996337778862885"/>
        </patternFill>
      </fill>
    </dxf>
    <dxf>
      <fill>
        <patternFill>
          <bgColor rgb="FFFFC000"/>
        </patternFill>
      </fill>
    </dxf>
    <dxf>
      <fill>
        <patternFill>
          <bgColor theme="9" tint="0.59996337778862885"/>
        </patternFill>
      </fill>
    </dxf>
    <dxf>
      <fill>
        <patternFill>
          <bgColor rgb="FFFFC000"/>
        </patternFill>
      </fill>
    </dxf>
    <dxf>
      <fill>
        <patternFill>
          <bgColor rgb="FFFFC000"/>
        </patternFill>
      </fill>
    </dxf>
    <dxf>
      <fill>
        <patternFill>
          <bgColor theme="9" tint="0.59996337778862885"/>
        </patternFill>
      </fill>
    </dxf>
    <dxf>
      <fill>
        <patternFill>
          <bgColor rgb="FFFFC000"/>
        </patternFill>
      </fill>
    </dxf>
    <dxf>
      <fill>
        <patternFill>
          <bgColor rgb="FFFFC000"/>
        </patternFill>
      </fill>
    </dxf>
    <dxf>
      <fill>
        <patternFill>
          <bgColor theme="9" tint="0.59996337778862885"/>
        </patternFill>
      </fill>
    </dxf>
    <dxf>
      <fill>
        <patternFill>
          <bgColor rgb="FFFFC000"/>
        </patternFill>
      </fill>
    </dxf>
    <dxf>
      <fill>
        <patternFill>
          <bgColor rgb="FFFFC00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rgb="FFFFC000"/>
        </patternFill>
      </fill>
    </dxf>
    <dxf>
      <fill>
        <patternFill>
          <bgColor rgb="FFFFC000"/>
        </patternFill>
      </fill>
    </dxf>
    <dxf>
      <fill>
        <patternFill>
          <bgColor theme="9" tint="0.59996337778862885"/>
        </patternFill>
      </fill>
    </dxf>
    <dxf>
      <fill>
        <patternFill>
          <bgColor theme="9" tint="0.59996337778862885"/>
        </patternFill>
      </fill>
    </dxf>
    <dxf>
      <fill>
        <patternFill>
          <bgColor rgb="FFFFC000"/>
        </patternFill>
      </fill>
    </dxf>
    <dxf>
      <fill>
        <patternFill>
          <bgColor rgb="FFFFC000"/>
        </patternFill>
      </fill>
    </dxf>
    <dxf>
      <fill>
        <patternFill>
          <bgColor theme="9" tint="0.59996337778862885"/>
        </patternFill>
      </fill>
    </dxf>
    <dxf>
      <fill>
        <patternFill>
          <bgColor rgb="FFFFC000"/>
        </patternFill>
      </fill>
    </dxf>
    <dxf>
      <fill>
        <patternFill>
          <bgColor rgb="FFFFC000"/>
        </patternFill>
      </fill>
    </dxf>
    <dxf>
      <fill>
        <patternFill>
          <bgColor rgb="FFFFC000"/>
        </patternFill>
      </fill>
    </dxf>
    <dxf>
      <fill>
        <patternFill>
          <bgColor theme="9" tint="0.59996337778862885"/>
        </patternFill>
      </fill>
    </dxf>
    <dxf>
      <fill>
        <patternFill>
          <bgColor rgb="FFFF0000"/>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theme="9" tint="0.59996337778862885"/>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9" tint="0.59996337778862885"/>
        </patternFill>
      </fill>
    </dxf>
    <dxf>
      <fill>
        <patternFill>
          <bgColor theme="9" tint="0.59996337778862885"/>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9" tint="0.59996337778862885"/>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9" tint="0.59996337778862885"/>
        </patternFill>
      </fill>
    </dxf>
    <dxf>
      <fill>
        <patternFill>
          <bgColor theme="9" tint="0.59996337778862885"/>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C000"/>
        </patternFill>
      </fill>
    </dxf>
    <dxf>
      <fill>
        <patternFill>
          <bgColor rgb="FFFFC000"/>
        </patternFill>
      </fill>
    </dxf>
    <dxf>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ill>
        <patternFill>
          <bgColor theme="9" tint="0.59996337778862885"/>
        </patternFill>
      </fill>
    </dxf>
    <dxf>
      <fill>
        <patternFill>
          <bgColor rgb="FFFFC000"/>
        </patternFill>
      </fill>
    </dxf>
    <dxf>
      <fill>
        <patternFill>
          <bgColor rgb="FFFFC000"/>
        </patternFill>
      </fill>
    </dxf>
    <dxf>
      <fill>
        <patternFill>
          <bgColor theme="9" tint="0.59996337778862885"/>
        </patternFill>
      </fill>
    </dxf>
    <dxf>
      <fill>
        <patternFill>
          <bgColor rgb="FFFFC000"/>
        </patternFill>
      </fill>
    </dxf>
    <dxf>
      <fill>
        <patternFill>
          <bgColor rgb="FFFFC000"/>
        </patternFill>
      </fill>
    </dxf>
    <dxf>
      <fill>
        <patternFill>
          <bgColor theme="9" tint="0.59996337778862885"/>
        </patternFill>
      </fill>
    </dxf>
    <dxf>
      <fill>
        <patternFill>
          <bgColor rgb="FFFFC000"/>
        </patternFill>
      </fill>
    </dxf>
    <dxf>
      <fill>
        <patternFill>
          <bgColor rgb="FFFFC000"/>
        </patternFill>
      </fill>
    </dxf>
    <dxf>
      <fill>
        <patternFill>
          <bgColor rgb="FFFFC000"/>
        </patternFill>
      </fill>
    </dxf>
    <dxf>
      <fill>
        <patternFill>
          <bgColor theme="9" tint="0.59996337778862885"/>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ill>
        <patternFill>
          <bgColor theme="9" tint="0.59996337778862885"/>
        </patternFill>
      </fill>
    </dxf>
    <dxf>
      <fill>
        <patternFill>
          <bgColor theme="9" tint="0.59996337778862885"/>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9" tint="0.59996337778862885"/>
        </patternFill>
      </fill>
    </dxf>
    <dxf>
      <fill>
        <patternFill>
          <bgColor rgb="FFFF0000"/>
        </patternFill>
      </fill>
    </dxf>
    <dxf>
      <fill>
        <patternFill>
          <bgColor rgb="FFFF0000"/>
        </patternFill>
      </fill>
    </dxf>
    <dxf>
      <fill>
        <patternFill>
          <bgColor rgb="FFFF0000"/>
        </patternFill>
      </fill>
    </dxf>
    <dxf>
      <fill>
        <patternFill>
          <bgColor rgb="FF00B050"/>
        </patternFill>
      </fill>
    </dxf>
    <dxf>
      <fill>
        <patternFill>
          <bgColor rgb="FFFFC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C000"/>
        </patternFill>
      </fill>
    </dxf>
    <dxf>
      <font>
        <color rgb="FF9C0006"/>
      </font>
      <fill>
        <patternFill>
          <bgColor rgb="FFFFC7CE"/>
        </patternFill>
      </fill>
    </dxf>
  </dxfs>
  <tableStyles count="0" defaultTableStyle="TableStyleMedium2" defaultPivotStyle="PivotStyleLight16"/>
  <colors>
    <mruColors>
      <color rgb="FFFD87CA"/>
      <color rgb="FF66023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person displayName="Tong, Cindy [JRDUS]" id="{2D789B33-8AFC-454F-90F5-90B5EDEF7134}" userId="S::STong2@its.jnj.com::f70a45f1-9698-4bbf-a17b-17ea91d72d80" providerId="AD"/>
  <person displayName="Iyer, Gautam [DPYGB]" id="{7ED50DED-CE2B-4EEC-BCE2-0C5678A31B81}" userId="S::giyer6@its.jnj.com::f9e988b8-0136-4b3f-96c5-b43dab659a56" providerId="AD"/>
  <person displayName="Takatzoglou, Nikos [MEDGR]" id="{4312FF65-E04A-4148-928E-775500B61622}" userId="S::ntakatzo@its.jnj.com::63bf3245-bfc0-46e9-85a0-dc82d21c6870"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482" dT="2023-08-23T11:59:11.34" personId="{7ED50DED-CE2B-4EEC-BCE2-0C5678A31B81}" id="{CB503DD0-C884-4318-AA36-9AEDC14FC1E9}">
    <text>(This is what I mean)</text>
  </threadedComment>
</ThreadedComments>
</file>

<file path=xl/threadedComments/threadedComment2.xml><?xml version="1.0" encoding="utf-8"?>
<ThreadedComments xmlns="http://schemas.microsoft.com/office/spreadsheetml/2018/threadedcomments" xmlns:x="http://schemas.openxmlformats.org/spreadsheetml/2006/main">
  <threadedComment ref="T15" dT="2023-10-06T10:37:07.17" personId="{4312FF65-E04A-4148-928E-775500B61622}" id="{BB90D102-3507-46F4-9260-6023347B7E94}">
    <text>mcda</text>
  </threadedComment>
  <threadedComment ref="T18" dT="2023-10-06T10:37:07.17" personId="{4312FF65-E04A-4148-928E-775500B61622}" id="{84439C3B-CBAC-4B8A-8598-05AC059C39EC}">
    <text>mcda</text>
  </threadedComment>
  <threadedComment ref="T23" dT="2023-10-06T10:37:07.17" personId="{4312FF65-E04A-4148-928E-775500B61622}" id="{803DE574-3B3C-4822-9278-1E37D53FB9EF}">
    <text>mcda</text>
  </threadedComment>
  <threadedComment ref="T153" dT="2023-10-06T10:29:38.53" personId="{4312FF65-E04A-4148-928E-775500B61622}" id="{B0371A5F-4C7D-4930-B834-CCE8F52016BD}">
    <text xml:space="preserve">MCDA
</text>
  </threadedComment>
  <threadedComment ref="I370" dT="2023-09-23T14:58:05.12" personId="{4312FF65-E04A-4148-928E-775500B61622}" id="{F9A64561-19C9-4B44-91EF-F5E91CACEF77}">
    <text>It made me rethink the addition of this paper; I now believe it is not the most relevant but still worth evaluating the full-text</text>
  </threadedComment>
  <threadedComment ref="K370" dT="2023-09-23T14:58:05.12" personId="{4312FF65-E04A-4148-928E-775500B61622}" id="{84AA67B1-CFA5-4B72-998A-D24F73E07959}">
    <text>It made me rethink the addition of this paper; I now believe it is not the most relevant but still worth evaluating the full-text</text>
  </threadedComment>
  <threadedComment ref="L488" dT="2023-09-23T16:11:19.12" personId="{4312FF65-E04A-4148-928E-775500B61622}" id="{2A2825FC-F3C3-4A47-8229-901D807B8DB7}">
    <text xml:space="preserve">Made me believe this to be a maybe, and just passing it to the next phase for full-text evaluation increasing the sensitivity; probably not relevant though. </text>
  </threadedComment>
  <threadedComment ref="L509" dT="2023-09-23T16:18:17.81" personId="{4312FF65-E04A-4148-928E-775500B61622}" id="{B5E2C5A8-62FE-4F04-84CA-B234198051C1}">
    <text xml:space="preserve">It made me understand the scope of MY review better… it is right… we need to stick to statistics, so revealed preferences and not stated ones, as this would have required a different search strategy. 
</text>
  </threadedComment>
  <threadedComment ref="L557" dT="2023-09-23T16:36:08.91" personId="{4312FF65-E04A-4148-928E-775500B61622}" id="{82A29FB3-8A71-4E28-91EF-F0DE63CF2CD5}">
    <text xml:space="preserve">It affected my decision based on earlier revelation that I want revealed preferences and not stated ones. </text>
  </threadedComment>
  <threadedComment ref="L573" dT="2023-09-23T16:43:03.73" personId="{4312FF65-E04A-4148-928E-775500B61622}" id="{B9F3F2D9-48BB-4521-8FA4-A9A457B1CA6F}">
    <text>Made me reconsider and more inclined to reject the papoer, but we included just in case there is something relevant in the full-text and just to increase our sensitivity</text>
  </threadedComment>
  <threadedComment ref="L639" dT="2023-09-23T17:24:43.19" personId="{4312FF65-E04A-4148-928E-775500B61622}" id="{36DFDF92-61E9-46EF-B95A-92DC272CE030}">
    <text>The AI helped clarify the inclusion criteria</text>
  </threadedComment>
  <threadedComment ref="L644" dT="2023-09-23T17:26:51.87" personId="{4312FF65-E04A-4148-928E-775500B61622}" id="{C3FAB6DB-6AC8-4046-BA97-BCF060DB50A5}">
    <text>Same comment on now rejecting based on clarified exclusion criteria</text>
  </threadedComment>
  <threadedComment ref="L715" dT="2023-09-23T17:43:35.11" personId="{4312FF65-E04A-4148-928E-775500B61622}" id="{AF5D0285-5220-41E2-BAF7-3562CE4DAB9B}">
    <text xml:space="preserve">But if I needed to decide now, without thinking of sensitivity, I would exclude it. Sort of convinced. </text>
  </threadedComment>
  <threadedComment ref="I730" dT="2023-09-23T17:45:35.98" personId="{4312FF65-E04A-4148-928E-775500B61622}" id="{6F156715-E63C-4D57-BA38-3762210637D3}">
    <text xml:space="preserve">Again MCDA, which made sense for the Bot to include considering the inclusion &amp; exclusion criteria, specifically the reque4st of drivers of HTA decisions </text>
  </threadedComment>
  <threadedComment ref="K730" dT="2023-09-23T17:45:35.98" personId="{4312FF65-E04A-4148-928E-775500B61622}" id="{17B88B49-EFF7-404A-8E52-47231697A285}">
    <text xml:space="preserve">Again MCDA, which made sense for the Bot to include considering the inclusion &amp; exclusion criteria, specifically the reque4st of drivers of HTA decisions </text>
  </threadedComment>
  <threadedComment ref="L735" dT="2023-09-23T17:51:34.49" personId="{4312FF65-E04A-4148-928E-775500B61622}" id="{256B99E9-C230-4AB5-AFE5-60ED2A2F77C0}">
    <text>This is a borderline decision that needs to check the full=text as it doesn't directly check if a drug has a positive/negative HTA decisions but rather if it going trhough the simple HTA; does though the simple HTA affect actually the final decision and thus indirectly affects our drivers identification?</text>
  </threadedComment>
  <threadedComment ref="L744" dT="2023-09-23T17:56:04.35" personId="{4312FF65-E04A-4148-928E-775500B61622}" id="{8903FBEF-7DB0-467B-9823-C7438414F8CC}">
    <text>Due the reclarification of the inclusion criteria</text>
  </threadedComment>
  <threadedComment ref="L759" dT="2023-09-25T09:03:15.78" personId="{4312FF65-E04A-4148-928E-775500B61622}" id="{C5BC1229-9E0F-4D4F-BFC7-A9EC16A2AF40}">
    <text>Missed it,but it was perplexing to understandthe abstract</text>
  </threadedComment>
  <threadedComment ref="L776" dT="2023-09-25T14:47:47.45" personId="{4312FF65-E04A-4148-928E-775500B61622}" id="{D89E1479-297C-4A79-BCD4-A34361CB0926}">
    <text>This seems to be a greatarticle that would be very relevant to be included, but We won’t include based on the new idea on what should be included, after the clarification of the inclusion criteria, as this is stated preferences and not revealed ones.</text>
  </threadedComment>
  <threadedComment ref="L776" dT="2023-09-25T15:04:42.22" personId="{4312FF65-E04A-4148-928E-775500B61622}" id="{005B44B5-EC8D-4631-9717-ED061E224C03}" parentId="{D89E1479-297C-4A79-BCD4-A34361CB0926}">
    <text xml:space="preserve">Asked the SLR's chief scientist opinion over this. </text>
  </threadedComment>
  <threadedComment ref="L776" dT="2023-09-25T15:05:39.19" personId="{4312FF65-E04A-4148-928E-775500B61622}" id="{9E186E9B-BA04-403C-8F88-AFD941304741}" parentId="{D89E1479-297C-4A79-BCD4-A34361CB0926}">
    <text xml:space="preserve">Without his opinion, mine opinion after aligning with the AI, and actually sort of influence by the AI, the choice was to reject it. </text>
  </threadedComment>
  <threadedComment ref="T836" dT="2023-10-06T10:38:22.39" personId="{4312FF65-E04A-4148-928E-775500B61622}" id="{270620A6-E892-4DDB-B198-242E1C680B69}">
    <text>sensitivity</text>
  </threadedComment>
  <threadedComment ref="L897" dT="2023-09-25T15:17:25.24" personId="{4312FF65-E04A-4148-928E-775500B61622}" id="{D2CDE80E-FDDD-45EA-8521-629882EB7E6D}">
    <text xml:space="preserve">Discrete choice experiment
</text>
  </threadedComment>
  <threadedComment ref="I911" dT="2023-09-25T15:27:06.33" personId="{4312FF65-E04A-4148-928E-775500B61622}" id="{222EAB98-EA67-49A6-A1B3-E25DF37BAE6F}">
    <text xml:space="preserve">Comprosie as the core objective of the study was not aligned with our SLR goal but on the other hand it has some important information that we could use. Good catch from the bot actually. Would missthe paper on the other hadn; Really important to set the rigth inclusion and exclusion criteria. </text>
  </threadedComment>
  <threadedComment ref="K911" dT="2023-09-25T15:27:06.33" personId="{4312FF65-E04A-4148-928E-775500B61622}" id="{7696F526-ACA3-466B-97F9-9E1C736C4A4B}">
    <text xml:space="preserve">Comprosie as the core objective of the study was not aligned with our SLR goal but on the other hand it has some important information that we could use. Good catch from the bot actually. Would missthe paper on the other hadn; Really important to set the rigth inclusion and exclusion criteria. </text>
  </threadedComment>
  <threadedComment ref="I922" dT="2023-09-25T17:33:07.10" personId="{4312FF65-E04A-4148-928E-775500B61622}" id="{9D05EB4C-2B7B-4F99-8AE8-2A6B18C7F20F}">
    <text xml:space="preserve">It made good   points about inclusionand exclusion just forsensitivity sakewe areincluding               </text>
  </threadedComment>
  <threadedComment ref="K922" dT="2023-09-25T17:33:07.10" personId="{4312FF65-E04A-4148-928E-775500B61622}" id="{44199147-C27A-4538-9740-529C226032BE}">
    <text xml:space="preserve">It made good   points about inclusionand exclusion just forsensitivity sakewe areincluding               </text>
  </threadedComment>
  <threadedComment ref="I989" dT="2023-09-25T17:52:38.52" personId="{4312FF65-E04A-4148-928E-775500B61622}" id="{F2060620-E9D6-4B00-84A4-3D2B2C323D57}">
    <text>Just ot increase sensitivty after dicsussion</text>
  </threadedComment>
  <threadedComment ref="K989" dT="2023-09-25T17:52:38.52" personId="{4312FF65-E04A-4148-928E-775500B61622}" id="{A7B64535-DA86-4F01-9BA2-02DFB817E40E}">
    <text>Just ot increase sensitivty after dicsussion</text>
  </threadedComment>
  <threadedComment ref="L1004" dT="2023-09-27T15:01:06.58" personId="{4312FF65-E04A-4148-928E-775500B61622}" id="{FC1D6F0A-1618-411A-A7B6-24D93B9926A6}">
    <text>Stated instead of revealed preferences</text>
  </threadedComment>
  <threadedComment ref="L1010" dT="2023-09-25T22:30:26.35" personId="{4312FF65-E04A-4148-928E-775500B61622}" id="{95BA9B4E-FFC1-4ADB-8828-ACF0076EB073}">
    <text>Made a fair argument about the number of papers to be assess and the lessons learned seems to be more qualitiative in nature instead of prediction.</text>
  </threadedComment>
  <threadedComment ref="T1062" dT="2023-10-06T10:41:29.43" personId="{4312FF65-E04A-4148-928E-775500B61622}" id="{561F3C3F-47AB-47E4-B1EE-B2FB8DAA3BFB}">
    <text>Sensitivty sake</text>
  </threadedComment>
  <threadedComment ref="L1084" dT="2023-09-27T14:46:53.79" personId="{4312FF65-E04A-4148-928E-775500B61622}" id="{77A943FD-7255-4456-8BE8-ADE14F5D83B5}">
    <text xml:space="preserve">The bot helped in the clarification of the study's goal and objecti and together after a discussion agreed to check the full-text. </text>
  </threadedComment>
  <threadedComment ref="V1084" dT="2023-10-01T17:21:54.20" personId="{2D789B33-8AFC-454F-90F5-90B5EDEF7134}" id="{C5B8EBE1-B077-46AD-960F-EC17D1A637BB}">
    <text>Based on interviews/questionnaire, but I think this is an important paper to read (outside of SLR)</text>
  </threadedComment>
  <threadedComment ref="I1133" dT="2023-09-25T22:56:41.59" personId="{4312FF65-E04A-4148-928E-775500B61622}" id="{CF120D37-1A6F-4DF8-AE00-3E19E80917F1}">
    <text xml:space="preserve">Although highly unlikely to be relevant I believe it is fair to include it; I did not think that conceptual modeling for prospective HTA could mean they run a simulation for HTA decisions and perhaps a comparison could have been reported with actual HTA results., helping isolate drivers from the conceptual model. Hihly unlikely, but a fair point and explanation by the bot. </text>
  </threadedComment>
  <threadedComment ref="K1133" dT="2023-09-25T22:56:41.59" personId="{4312FF65-E04A-4148-928E-775500B61622}" id="{4714B720-4048-471D-9ECF-010296DBFA03}">
    <text xml:space="preserve">Although highly unlikely to be relevant I believe it is fair to include it; I did not think that conceptual modeling for prospective HTA could mean they run a simulation for HTA decisions and perhaps a comparison could have been reported with actual HTA results., helping isolate drivers from the conceptual model. Hihly unlikely, but a fair point and explanation by the bot. </text>
  </threadedComment>
  <threadedComment ref="L1173" dT="2023-09-25T23:01:22.91" personId="{4312FF65-E04A-4148-928E-775500B61622}" id="{008B511F-81CD-43D7-8275-3BC5B6015AE4}">
    <text>Discrete choice experiment</text>
  </threadedComment>
  <threadedComment ref="V1177" dT="2023-10-01T17:40:27.16" personId="{2D789B33-8AFC-454F-90F5-90B5EDEF7134}" id="{DE9E3196-1283-4FB0-B7C1-DA95210E2183}">
    <text>MCDA</text>
  </threadedComment>
  <threadedComment ref="V1178" dT="2023-10-01T17:40:27.16" personId="{2D789B33-8AFC-454F-90F5-90B5EDEF7134}" id="{B9187DC2-B299-401F-A30B-0646B4187C8C}">
    <text>MCDA</text>
  </threadedComment>
  <threadedComment ref="V1242" dT="2023-10-01T18:08:59.06" personId="{2D789B33-8AFC-454F-90F5-90B5EDEF7134}" id="{896B9353-6C47-481F-85DD-0FCD0B94DB23}">
    <text>Diagnosis test</text>
  </threadedComment>
  <threadedComment ref="I1266" dT="2023-09-26T06:21:59.71" personId="{4312FF65-E04A-4148-928E-775500B61622}" id="{FC95A72F-7689-46E6-861B-49C6C8FE340F}">
    <text xml:space="preserve">It makes a point that it is retrospective in nature… and that we are focusing on prediction… which means that we need better inclusion nad exclusion criteria. On the other hand…. My problem with this paper was that in the end it evaluates what were the reasons stated by the agency. </text>
  </threadedComment>
  <threadedComment ref="K1266" dT="2023-09-26T06:21:59.71" personId="{4312FF65-E04A-4148-928E-775500B61622}" id="{AB19A335-4944-4C4F-AFD9-08BDA5F94D3F}">
    <text xml:space="preserve">It makes a point that it is retrospective in nature… and that we are focusing on prediction… which means that we need better inclusion nad exclusion criteria. On the other hand…. My problem with this paper was that in the end it evaluates what were the reasons stated by the agency. </text>
  </threadedComment>
  <threadedComment ref="L1290" dT="2023-09-26T06:27:22.46" personId="{4312FF65-E04A-4148-928E-775500B61622}" id="{685EF57C-F7C2-423A-95FF-FF569A4C813E}">
    <text>Difficult in comprehension article; AI, help with the understanding. Stated preferences and trying to predict decisions based on a reasonableness feature.</text>
  </threadedComment>
  <threadedComment ref="L1290" dT="2023-09-26T06:32:29.68" personId="{4312FF65-E04A-4148-928E-775500B61622}" id="{C80115B4-F698-41E5-B3D7-31A221BC4DDB}" parentId="{685EF57C-F7C2-423A-95FF-FF569A4C813E}">
    <text xml:space="preserve">Not sure in the end and thus we will reevaluate in the full-text phase
</text>
  </threadedComment>
  <threadedComment ref="L1357" dT="2023-09-26T06:46:36.79" personId="{4312FF65-E04A-4148-928E-775500B61622}" id="{4DAF44AC-01FE-46D4-B589-03CAE607211F}">
    <text xml:space="preserve">Mostly due to the more focused approach with the papers, sticking to the guidelines. </text>
  </threadedComment>
  <threadedComment ref="L1395" dT="2023-09-26T07:07:41.31" personId="{4312FF65-E04A-4148-928E-775500B61622}" id="{2DF4976E-3576-4724-8AF2-01ECF0A83A27}">
    <text>It only has a tile that is vaguely relevant, and thus if we want to be very sensitive we could check else let's remove.</text>
  </threadedComment>
  <threadedComment ref="L1395" dT="2023-09-26T07:08:48.08" personId="{4312FF65-E04A-4148-928E-775500B61622}" id="{9ABE12C5-238D-45FC-9A41-C7ABC59F3555}" parentId="{2DF4976E-3576-4724-8AF2-01ECF0A83A27}">
    <text>The bot gives compelling arguments, translating key words to make a decisions 
"The mention of "context-dependency" hints that the paper might discuss the broader ecosystem surrounding HTA, which is beyond our scope of interest. "</text>
  </threadedComment>
  <threadedComment ref="I1414" dT="2023-09-26T07:28:10.82" personId="{4312FF65-E04A-4148-928E-775500B61622}" id="{9C756AEA-1CDA-4744-933B-2790DBF6A3F3}">
    <text>It was making fair points</text>
  </threadedComment>
  <threadedComment ref="K1414" dT="2023-09-26T07:28:10.82" personId="{4312FF65-E04A-4148-928E-775500B61622}" id="{4ADC0768-E777-47BC-A7B9-3FCCC9B20A85}">
    <text>It was making fair points</text>
  </threadedComment>
  <threadedComment ref="V1414" dT="2023-10-01T18:30:46.04" personId="{2D789B33-8AFC-454F-90F5-90B5EDEF7134}" id="{0DE5ECE5-D25D-472D-892E-C3CB4BDB2804}">
    <text>But this paper is for oncology orphan drugs only</text>
  </threadedComment>
  <threadedComment ref="V1415" dT="2023-10-02T13:09:52.07" personId="{2D789B33-8AFC-454F-90F5-90B5EDEF7134}" id="{9C2E2FED-F9E3-469B-882F-1F76A72CC4E9}">
    <text>Expert survey. The country agreement/disagreement is interesting though.</text>
  </threadedComment>
  <threadedComment ref="V1626" dT="2023-10-02T13:50:09.84" personId="{2D789B33-8AFC-454F-90F5-90B5EDEF7134}" id="{DFC906AD-CF5D-4933-B5D2-272CC225224D}">
    <text>Very specific to oncology drug</text>
  </threadedComment>
  <threadedComment ref="I1687" dT="2023-09-26T12:30:56.89" personId="{4312FF65-E04A-4148-928E-775500B61622}" id="{760D36E0-63BD-480E-BEC4-C139EDD7F532}">
    <text xml:space="preserve">It is very reluctant to include it. The problem is the lack of informaiton set by the title only availability. We agree to go to the next step to check the full-text for relevancy. </text>
  </threadedComment>
  <threadedComment ref="K1687" dT="2023-09-26T12:30:56.89" personId="{4312FF65-E04A-4148-928E-775500B61622}" id="{FDBBC7F6-BB37-427B-B87F-1C8428C608BA}">
    <text xml:space="preserve">It is very reluctant to include it. The problem is the lack of informaiton set by the title only availability. We agree to go to the next step to check the full-text for relevancy. </text>
  </threadedComment>
  <threadedComment ref="L1702" dT="2023-09-26T12:32:14.01" personId="{4312FF65-E04A-4148-928E-775500B61622}" id="{CE5E1CF4-D931-4A39-A32E-038526E5740A}">
    <text>Base don th new idea of stated vs revealed preferences.</text>
  </threadedComment>
  <threadedComment ref="L1709" dT="2023-09-26T13:08:49.79" personId="{4312FF65-E04A-4148-928E-775500B61622}" id="{7A14E74F-C3CA-430A-91FF-B312126904A5}">
    <text>For sensitivity purposes htough</text>
  </threadedComment>
  <threadedComment ref="L1709" dT="2023-09-26T13:09:06.64" personId="{4312FF65-E04A-4148-928E-775500B61622}" id="{6E71F10C-2D6D-40D5-8116-4B566A244AD9}" parentId="{7A14E74F-C3CA-430A-91FF-B312126904A5}">
    <text>Has lamost convinced me to reject actually, but we keep for sensitivity</text>
  </threadedComment>
  <threadedComment ref="I1713" dT="2023-09-26T13:10:16.60" personId="{4312FF65-E04A-4148-928E-775500B61622}" id="{642DFE1F-038F-4E15-9E20-76C545CB8F2D}">
    <text xml:space="preserve">We made a discussion over this. It was a bit weird, although I didn't believe this was worthy, due to the confusion of the abstract and vaugeness of the asbtract I had second thoughts, and in the excluded after we both agreeing with some back and forth </text>
  </threadedComment>
  <threadedComment ref="I1713" dT="2023-09-26T13:12:12.53" personId="{4312FF65-E04A-4148-928E-775500B61622}" id="{CD72A479-85F9-4E5B-ADB5-BB0A1A9ED04C}" parentId="{642DFE1F-038F-4E15-9E20-76C545CB8F2D}">
    <text xml:space="preserve">STEP 5: In this step, the polymath will engage with the second reviewer based on the notes and arguments prepared during the preliminary assessment. Though the polymath will initially defend the Committee's decisions, their primary role is to discern the truth about whether the paper should be included or excluded. NOTE: It is not expected for GPT-4 to produce both personnas, but a human plays the personna of the second reviewer answering to bot's comments via the chat. Objectives Defend the Committee's decision while remaining open to being convinced by the second reviewer's arguments. Inputs β€Ά The second reviewer's is an actual human and his comments and arguments are below: I am thinking that the historic life of a drug does not mean or is relevant to hta decisions predictors or drivers etc. why should we iunbclude it I cannot understand. help me polease. operhaops we need to exclude
ChatGPT
The committee's rationale for initially including the paper was based on the idea that the study delves into aspects like the expected lifetime of health technologies and their cost-effectiveness. These are factors that could potentially act as drivers for HTA decisions, especially in long-term assessment scenarios. Additionally, the paper aims to quantify and analyze these lifetimes, which implies a data-driven approach that might align with the objectives of our review.
However, I understand your point about the paper not explicitly focusing on predictive modeling or identifying the drivers for HTA decisions. It seems like the paper does not fully meet the criteria outlined by our Chief Scientist.
Would you like to elaborate further on your perspective? Your insights could help refine our evaluation process.
 they could potentially act as drivers but they are not exactly measuring these drivers or linking to HTA decisions so I think it does not make sense to include, except if you can elaborate where exacty it tried to link the decisions with the lifetime etc.
ChatGPT
You make a valid point. The abstract indeed doesn't make an explicit link between the lifetime of health technologies and the predictive models or drivers of HTA decisions. The study appears to focus more on the general context within which HTA decisions could potentially be made, rather than actually making predictions or identifying drivers. Therefore, it doesn't fully align with the specific criteria laid out by our Chief Scientist for inclusion in the review.
Given your arguments and a reevaluation of the paper's relevance, I'm inclined to agree with your recommendation for exclusion. It seems that while the study might be valuable in a broader context of HTA, it doesn't directly contribute to the machine learning or statistical modeling aspects of predicting HTA decisions or identifying their drivers, which is the focus of our systematic literature review.
</text>
  </threadedComment>
  <threadedComment ref="K1713" dT="2023-09-26T13:10:16.60" personId="{4312FF65-E04A-4148-928E-775500B61622}" id="{E1C82F37-4594-4687-93E5-957E6F285689}">
    <text xml:space="preserve">We made a discussion over this. It was a bit weird, although I didn't believe this was worthy, due to the confusion of the abstract and vaugeness of the asbtract I had second thoughts, and in the excluded after we both agreeing with some back and forth </text>
  </threadedComment>
  <threadedComment ref="K1713" dT="2023-09-26T13:12:12.53" personId="{4312FF65-E04A-4148-928E-775500B61622}" id="{277E8979-590C-44BB-8C80-BC393EDF7E69}" parentId="{E1C82F37-4594-4687-93E5-957E6F285689}">
    <text xml:space="preserve">STEP 5: In this step, the polymath will engage with the second reviewer based on the notes and arguments prepared during the preliminary assessment. Though the polymath will initially defend the Committee's decisions, their primary role is to discern the truth about whether the paper should be included or excluded. NOTE: It is not expected for GPT-4 to produce both personnas, but a human plays the personna of the second reviewer answering to bot's comments via the chat. Objectives Defend the Committee's decision while remaining open to being convinced by the second reviewer's arguments. Inputs β€Ά The second reviewer's is an actual human and his comments and arguments are below: I am thinking that the historic life of a drug does not mean or is relevant to hta decisions predictors or drivers etc. why should we iunbclude it I cannot understand. help me polease. operhaops we need to exclude
ChatGPT
The committee's rationale for initially including the paper was based on the idea that the study delves into aspects like the expected lifetime of health technologies and their cost-effectiveness. These are factors that could potentially act as drivers for HTA decisions, especially in long-term assessment scenarios. Additionally, the paper aims to quantify and analyze these lifetimes, which implies a data-driven approach that might align with the objectives of our review.
However, I understand your point about the paper not explicitly focusing on predictive modeling or identifying the drivers for HTA decisions. It seems like the paper does not fully meet the criteria outlined by our Chief Scientist.
Would you like to elaborate further on your perspective? Your insights could help refine our evaluation process.
 they could potentially act as drivers but they are not exactly measuring these drivers or linking to HTA decisions so I think it does not make sense to include, except if you can elaborate where exacty it tried to link the decisions with the lifetime etc.
ChatGPT
You make a valid point. The abstract indeed doesn't make an explicit link between the lifetime of health technologies and the predictive models or drivers of HTA decisions. The study appears to focus more on the general context within which HTA decisions could potentially be made, rather than actually making predictions or identifying drivers. Therefore, it doesn't fully align with the specific criteria laid out by our Chief Scientist for inclusion in the review.
Given your arguments and a reevaluation of the paper's relevance, I'm inclined to agree with your recommendation for exclusion. It seems that while the study might be valuable in a broader context of HTA, it doesn't directly contribute to the machine learning or statistical modeling aspects of predicting HTA decisions or identifying their drivers, which is the focus of our systematic literature review.
</text>
  </threadedComment>
  <threadedComment ref="L1730" dT="2023-09-26T13:23:08.35" personId="{4312FF65-E04A-4148-928E-775500B61622}" id="{2ECBA69B-F05D-4C11-B897-A2DEB64DB4F2}">
    <text xml:space="preserve">It is interesting that in the end I supported the inclusion and it supported the exclusion of this paper; we both agree it was more towards a maybe and thus this could be something to explore only as a sensitivity analysis. </text>
  </threadedComment>
  <threadedComment ref="L1733" dT="2023-09-26T13:23:08.35" personId="{4312FF65-E04A-4148-928E-775500B61622}" id="{F3CEE439-82D7-4137-80E3-FA6D090DBAAE}">
    <text xml:space="preserve">It is interesting that in the end I supported the inclusion and it supported the exclusion of this paper; we both agree it was more towards a maybe and thus this could be something to explore only as a sensitivity analysis. </text>
  </threadedComment>
  <threadedComment ref="T1736" dT="2023-10-06T10:51:33.52" personId="{4312FF65-E04A-4148-928E-775500B61622}" id="{DE81760A-D36B-4B2B-BB32-0E39ABB9936B}">
    <text>Sensitivity sake</text>
  </threadedComment>
  <threadedComment ref="L1762" dT="2023-09-26T13:39:40.44" personId="{4312FF65-E04A-4148-928E-775500B61622}" id="{B308083B-89A1-4155-A10E-E83B800EB0D4}">
    <text>Include with a compromise as a maybe, just to check if there is something in the full-text. 
The interesting think is that it changes the perspective of the human reviewer making compelling arguments and in the end co-forming the inclusion criteira, or rather their interpretation. And the right focus of the study .</text>
  </threadedComment>
  <threadedComment ref="L1765" dT="2023-09-26T13:33:46.91" personId="{4312FF65-E04A-4148-928E-775500B61622}" id="{DAD8DF52-A8EC-4985-A8F6-1784F92FE967}">
    <text xml:space="preserve">Especially considering the new clarified understanding of the inclusion criteria that we shouldn't identify stated preferences but rather revealed preferences. </text>
  </threadedComment>
  <threadedComment ref="L1770" dT="2023-09-26T16:54:22.39" personId="{4312FF65-E04A-4148-928E-775500B61622}" id="{D810BD97-A567-40B3-8986-3F232209CD98}">
    <text xml:space="preserve">But it really made me feel bad about including it… if it rejected it once more, I would follow; it makes sense not to add actually… it convinced me… but meh, let's be sensitive. 
Your concern about the scarcity of papers that meet our criteria is a valid point, as is your worry about potentially missing out on a paper that could have been relevant. Indeed, the language in some abstracts can be less explicit about the methods and aims of the full study, potentially leading to oversights in our screening process.
However, there's a balance to be struck between sensitivity to potential inclusivity and strict adherence to guidelines. The guidelines provided by the Chief Scientist were designed to maintain the integrity and focus of the SLR, and deviating from them runs the risk of diluting the review's quality. Additionally, although we might not have many papers to consider, the weight of each paper that we do consider becomes even more significant, making it essential that each paper directly contributes to the objective of the SLR.
The concern about the author questioning an exclusion has an emotional weight but should not significantly sway a process designed to be objective and systematic. If questioned, we would be transparent about the strict guidelines we followed.
That said, given the scarcity of papers and your concern about the potentially broader interpretive range of "retrospective analysis," it might be worth making an exception to at least verify the full text of this paper to ensure we're not missing anything. Would that be a fair compromise?
</text>
  </threadedComment>
  <threadedComment ref="L1786" dT="2023-09-26T16:56:09.41" personId="{4312FF65-E04A-4148-928E-775500B61622}" id="{5E39D583-DB58-4EFF-B291-7E007372AA57}">
    <text>Too broad, it is like the conversation with the bot has matured my way of thinking through this SLR; on the other hand, the more I understand about the available evidence the better selections I am making, or am I?</text>
  </threadedComment>
  <threadedComment ref="L1833" dT="2023-09-26T17:05:58.67" personId="{4312FF65-E04A-4148-928E-775500B61622}" id="{12C82884-88A4-4D3C-A831-930241B00796}">
    <text>Due to the different alignment inclusion criteria agreed.</text>
  </threadedComment>
  <threadedComment ref="T1861" dT="2023-10-06T10:56:16.98" personId="{4312FF65-E04A-4148-928E-775500B61622}" id="{2D353240-CF66-4461-A85A-7B918CFB2FDD}">
    <text>Stated preferences over revealed ones</text>
  </threadedComment>
  <threadedComment ref="L1895" dT="2023-09-26T19:18:45.75" personId="{4312FF65-E04A-4148-928E-775500B61622}" id="{48B714F8-C1A6-494A-B8CE-4F7847251DAA}">
    <text xml:space="preserve">Alhtjough a long-shot we include to check the full-text to identify if what was fed in the model was relevant to drivers HTA and how did they identify them; they mnight have something useful. The anlaysis phase of the assessment of the litearute mioght be also useful. Probalby this won' be relevant, but let's see to increase overall sensitivity. </text>
  </threadedComment>
  <threadedComment ref="L1898" dT="2023-09-26T19:09:56.81" personId="{4312FF65-E04A-4148-928E-775500B61622}" id="{119E3549-9F6A-4772-B9E7-9DC3FAFE431F}">
    <text>Especially after clarifying the part of the MCDA</text>
  </threadedComment>
  <threadedComment ref="L1908" dT="2023-09-27T07:03:37.44" personId="{4312FF65-E04A-4148-928E-775500B61622}" id="{A3E94008-5783-46E2-87A6-4A2E11A51371}">
    <text>Based on the new ideas about the alignment criteria</text>
  </threadedComment>
  <threadedComment ref="L1916" dT="2023-09-27T14:49:10.61" personId="{4312FF65-E04A-4148-928E-775500B61622}" id="{4C0A7A38-A307-4DA4-B48F-971E9727A15C}">
    <text xml:space="preserve">Stated preferences instead of revealed ones
</text>
  </threadedComment>
  <threadedComment ref="L1926" dT="2023-09-27T07:08:11.85" personId="{4312FF65-E04A-4148-928E-775500B61622}" id="{3DB84778-D1FE-4A3F-AF01-CA7BBB5E264A}">
    <text>Basde on the new ideas for the inclusion criteria</text>
  </threadedComment>
  <threadedComment ref="L1953" dT="2023-09-27T07:19:12.43" personId="{4312FF65-E04A-4148-928E-775500B61622}" id="{C3009D2C-D79E-4590-8364-201121432990}">
    <text>Based one the new inclusion criteria</text>
  </threadedComment>
  <threadedComment ref="L1966" dT="2023-09-27T07:22:24.12" personId="{4312FF65-E04A-4148-928E-775500B61622}" id="{9FF35766-7C04-4231-8CB1-C1E2B2CF8C57}">
    <text>Better understanding of inclusion criteria revealed not stated preferences</text>
  </threadedComment>
  <threadedComment ref="L1972" dT="2023-09-27T07:32:42.81" personId="{4312FF65-E04A-4148-928E-775500B61622}" id="{9B913076-123B-4513-9584-51122F5DF6BD}">
    <text>Due to new preferences; on the other hand this time it was a bit stubborn</text>
  </threadedComment>
  <threadedComment ref="T1981" dT="2023-10-06T10:56:16.98" personId="{4312FF65-E04A-4148-928E-775500B61622}" id="{0AB5A864-F9F9-4252-8968-2CEC8286297B}">
    <text>Stated preferences over revealed ones</text>
  </threadedComment>
  <threadedComment ref="L2121" dT="2023-09-27T08:09:54.45" personId="{4312FF65-E04A-4148-928E-775500B61622}" id="{A02B7596-1CC8-42D9-BE12-AE8C4EE6BC05}">
    <text>It feels like writing down your thoughts and your thinking process, like solving a problem, and then the paper answers back with insights and flaws in the logic. Marvelous</text>
  </threadedComment>
  <threadedComment ref="L2121" dT="2023-09-27T08:10:28.44" personId="{4312FF65-E04A-4148-928E-775500B61622}" id="{4938B92B-8006-4894-A8D7-F3C84ECA851D}" parentId="{A02B7596-1CC8-42D9-BE12-AE8C4EE6BC05}">
    <text>It helped understand or express better the explicit conditins to have this paper included when reading the full-text. amazing</text>
  </threadedComment>
  <threadedComment ref="L2178" dT="2023-09-27T14:16:02.06" personId="{4312FF65-E04A-4148-928E-775500B61622}" id="{73A3E04C-59BF-4060-93A2-9B2638F205DE}">
    <text>Stated preferences at best</text>
  </threadedComment>
  <threadedComment ref="L2198" dT="2023-09-27T14:23:18.23" personId="{4312FF65-E04A-4148-928E-775500B61622}" id="{728CE5FB-2526-4FE3-8EA5-E494B7757917}">
    <text xml:space="preserve">Missed it due to misunderstanding that it was focusing on COVID. </text>
  </threadedComment>
</ThreadedComments>
</file>

<file path=xl/threadedComments/threadedComment3.xml><?xml version="1.0" encoding="utf-8"?>
<ThreadedComments xmlns="http://schemas.microsoft.com/office/spreadsheetml/2018/threadedcomments" xmlns:x="http://schemas.openxmlformats.org/spreadsheetml/2006/main">
  <threadedComment ref="T4" dT="2023-09-27T11:43:03.34" personId="{4312FF65-E04A-4148-928E-775500B61622}" id="{F8CC8654-4251-4AB3-A8D5-4A11F3F32202}">
    <text xml:space="preserve">We agreed that it might have made sense to include it to increase sensitivity, but we have too many findings to include such papers as well. </text>
  </threadedComment>
  <threadedComment ref="T14" dT="2023-09-27T11:50:54.21" personId="{4312FF65-E04A-4148-928E-775500B61622}" id="{0E246704-A8BB-4FF8-9119-8881B2FAF634}">
    <text>Include to increase sensitivity</text>
  </threadedComment>
  <threadedComment ref="T37" dT="2023-09-27T11:55:59.85" personId="{4312FF65-E04A-4148-928E-775500B61622}" id="{587950FC-50BB-4A4C-8C1D-510519DDE468}">
    <text>Due to MCDA, we want revealed preferences not stated ones</text>
  </threadedComment>
  <threadedComment ref="U60" dT="2023-09-27T12:08:42.12" personId="{4312FF65-E04A-4148-928E-775500B61622}" id="{9F4CBD19-D62A-4640-9227-17DC23924B10}">
    <text>Checking the full-text</text>
  </threadedComment>
  <threadedComment ref="U74" dT="2023-09-27T12:09:59.22" personId="{4312FF65-E04A-4148-928E-775500B61622}" id="{FECCBC1E-B1EF-4447-A52F-71186C603BEB}">
    <text>MCDA</text>
  </threadedComment>
  <threadedComment ref="U100" dT="2023-09-27T12:21:15.46" personId="{4312FF65-E04A-4148-928E-775500B61622}" id="{22AE3A2C-4E93-44BD-AB92-F338EEBD92CB}">
    <text>Stated not revealed preferences</text>
  </threadedComment>
  <threadedComment ref="U125" dT="2023-09-27T12:28:05.45" personId="{4312FF65-E04A-4148-928E-775500B61622}" id="{81922ED9-DE41-4CBA-9D86-F51F24E0C534}">
    <text>Stated preferences</text>
  </threadedComment>
  <threadedComment ref="U159" dT="2023-10-02T13:11:48.28" personId="{4312FF65-E04A-4148-928E-775500B61622}" id="{8E35ACB9-D14F-4AD1-9989-F5851D1CA5B7}">
    <text xml:space="preserve">It seems to be narrative and it is also very old
</text>
  </threadedComment>
  <threadedComment ref="U191" dT="2023-10-02T13:11:48.28" personId="{4312FF65-E04A-4148-928E-775500B61622}" id="{AA68C8EF-5696-40D3-8C5D-65BB4A0F8BD2}">
    <text xml:space="preserve">It seems to be narrative and it is also very old
</text>
  </threadedComment>
  <threadedComment ref="U194" dT="2023-10-02T13:16:40.44" personId="{4312FF65-E04A-4148-928E-775500B61622}" id="{D8725E10-038D-4DDC-8B7A-6BB12E03459E}">
    <text>To increase sensitivity we included it</text>
  </threadedComment>
  <threadedComment ref="U195" dT="2023-10-02T13:11:48.28" personId="{4312FF65-E04A-4148-928E-775500B61622}" id="{0673A4B2-8B65-4413-AAFE-BA66E0672D68}">
    <text>Stated instead of revealed preferences</text>
  </threadedComment>
  <threadedComment ref="U238" dT="2023-10-02T13:22:14.61" personId="{4312FF65-E04A-4148-928E-775500B61622}" id="{A85CE0ED-998E-414B-8A01-CF95A7BDE8DF}">
    <text>We need to further check and go to the third reviewer / professors for alignment</text>
  </threadedComment>
  <threadedComment ref="Q370" dT="2023-09-23T14:58:05.12" personId="{4312FF65-E04A-4148-928E-775500B61622}" id="{08E2085A-8674-47EF-AA52-5795B0E7110D}">
    <text>It made me rethink the addition of this paper; I now believe it is not the most relevant but still worth evaluating the full-text</text>
  </threadedComment>
  <threadedComment ref="U389" dT="2023-10-02T13:26:31.78" personId="{4312FF65-E04A-4148-928E-775500B61622}" id="{E08753A3-F076-4E17-BC93-F1996F8F638D}">
    <text>Narrative review</text>
  </threadedComment>
  <threadedComment ref="U403" dT="2023-10-02T13:22:14.61" personId="{4312FF65-E04A-4148-928E-775500B61622}" id="{682154FC-372C-4716-8E83-7DB54CC1BDE0}">
    <text>For sensitivity we include</text>
  </threadedComment>
  <threadedComment ref="C472" dT="2023-08-23T11:59:11.34" personId="{7ED50DED-CE2B-4EEC-BCE2-0C5678A31B81}" id="{A152F584-A63F-4FA1-B071-475564C38300}">
    <text>(This is what I mean)</text>
  </threadedComment>
  <threadedComment ref="U473" dT="2023-10-02T13:39:52.31" personId="{4312FF65-E04A-4148-928E-775500B61622}" id="{E09F35A5-386D-4C73-BEE1-5EFF514AC150}">
    <text>To have increased sensitivity</text>
  </threadedComment>
  <threadedComment ref="U487" dT="2023-10-02T13:41:26.73" personId="{4312FF65-E04A-4148-928E-775500B61622}" id="{2088E71E-B815-45ED-A879-65E9D99BF02E}">
    <text>Stated insteadf of revealed preferences</text>
  </threadedComment>
  <threadedComment ref="U513" dT="2023-10-02T13:56:50.63" personId="{4312FF65-E04A-4148-928E-775500B61622}" id="{F3CEB9C0-04C5-4158-86A8-C98D9E63E918}">
    <text>For increased sensitivity</text>
  </threadedComment>
  <threadedComment ref="U520" dT="2023-10-03T12:19:31.45" personId="{4312FF65-E04A-4148-928E-775500B61622}" id="{94729955-4C70-47DA-8370-08F1D32F8128}">
    <text>MCDA so off with you</text>
  </threadedComment>
  <threadedComment ref="S557" dT="2023-09-23T16:36:08.91" personId="{4312FF65-E04A-4148-928E-775500B61622}" id="{584F36C1-1A5F-4045-965E-DF58C5F363CC}">
    <text xml:space="preserve">It affected my decision based on earlier revelation that I want revealed preferences and not stated ones. </text>
  </threadedComment>
  <threadedComment ref="S573" dT="2023-09-23T16:43:03.73" personId="{4312FF65-E04A-4148-928E-775500B61622}" id="{6A1D6975-829B-4A81-9EBE-63C6BAB48996}">
    <text>Made me reconsider and more inclined to reject the papoer, but we included just in case there is something relevant in the full-text and just to increase our sensitivity</text>
  </threadedComment>
  <threadedComment ref="U633" dT="2023-10-03T12:24:12.07" personId="{4312FF65-E04A-4148-928E-775500B61622}" id="{3A579594-026B-4E53-862D-2CEF1483CA13}">
    <text>MCDA OFF wihty you</text>
  </threadedComment>
  <threadedComment ref="U639" dT="2023-10-03T12:25:34.28" personId="{4312FF65-E04A-4148-928E-775500B61622}" id="{3C06FB61-E839-44E1-8FBD-331C088F6F70}">
    <text>Was a review no qunatitative analysis</text>
  </threadedComment>
  <threadedComment ref="U688" dT="2023-10-03T12:30:03.85" personId="{4312FF65-E04A-4148-928E-775500B61622}" id="{A94717A6-0E92-4AC7-9BE0-74E196385BD2}">
    <text>Stated preferences</text>
  </threadedComment>
  <threadedComment ref="U706" dT="2023-10-03T12:33:03.94" personId="{4312FF65-E04A-4148-928E-775500B61622}" id="{5CAD8887-A7E6-4801-9B96-750D1FD8ED97}">
    <text>For sensitivity sake</text>
  </threadedComment>
  <threadedComment ref="U715" dT="2023-10-03T12:33:03.94" personId="{4312FF65-E04A-4148-928E-775500B61622}" id="{112636AA-1CA6-480D-A38A-FC7F7C21C2DA}">
    <text>For sensitivity sake</text>
  </threadedComment>
  <threadedComment ref="Q730" dT="2023-09-23T17:45:35.98" personId="{4312FF65-E04A-4148-928E-775500B61622}" id="{87EA5E05-AEA2-4D20-AB35-8C72F17CFF08}">
    <text xml:space="preserve">Again MCDA, which made sense for the Bot to include considering the inclusion &amp; exclusion criteria, specifically the reque4st of drivers of HTA decisions </text>
  </threadedComment>
  <threadedComment ref="U744" dT="2023-10-03T12:40:27.80" personId="{4312FF65-E04A-4148-928E-775500B61622}" id="{4587FE38-AB33-48FB-AF2B-943492FA084E}">
    <text xml:space="preserve">MCDA is not 
</text>
  </threadedComment>
  <threadedComment ref="S776" dT="2023-09-25T14:47:47.45" personId="{4312FF65-E04A-4148-928E-775500B61622}" id="{210E0705-6023-4143-BF72-893EFF33BC9D}">
    <text>This seems to be a greatarticle that would be very relevant to be included, but We won’t include based on the new idea on what should be included, after the clarification of the inclusion criteria, as this is stated preferences and not revealed ones.</text>
  </threadedComment>
  <threadedComment ref="S776" dT="2023-09-25T15:04:42.22" personId="{4312FF65-E04A-4148-928E-775500B61622}" id="{201ADF3F-62D5-49AE-9FE2-4E8DF68ECBA3}" parentId="{210E0705-6023-4143-BF72-893EFF33BC9D}">
    <text xml:space="preserve">Asked the SLR's chief scientist opinion over this. </text>
  </threadedComment>
  <threadedComment ref="S776" dT="2023-09-25T15:05:39.19" personId="{4312FF65-E04A-4148-928E-775500B61622}" id="{F4E4F0AE-368B-4253-BEA0-D4C9CBE61523}" parentId="{210E0705-6023-4143-BF72-893EFF33BC9D}">
    <text xml:space="preserve">Without his opinion, mine opinion after aligning with the AI, and actually sort of influence by the AI, the choice was to reject it. </text>
  </threadedComment>
  <threadedComment ref="U788" dT="2023-10-03T12:44:22.83" personId="{4312FF65-E04A-4148-928E-775500B61622}" id="{BB63B989-B4D2-413C-B409-7E1FE9F5704D}">
    <text>Stated preferences are not welcome</text>
  </threadedComment>
  <threadedComment ref="U789" dT="2023-10-03T12:44:22.83" personId="{4312FF65-E04A-4148-928E-775500B61622}" id="{0FD9AC78-EB89-4EA6-A26E-DC0DE9422B33}">
    <text>Stated preferences are not welcome</text>
  </threadedComment>
  <threadedComment ref="S897" dT="2023-09-25T15:17:25.24" personId="{4312FF65-E04A-4148-928E-775500B61622}" id="{822C4262-B47B-44A8-9348-E751E999986E}">
    <text xml:space="preserve">Discrete choice experiment
</text>
  </threadedComment>
  <threadedComment ref="Q911" dT="2023-09-25T15:27:06.33" personId="{4312FF65-E04A-4148-928E-775500B61622}" id="{5977482E-700E-4E42-A5A9-26EBA8384876}">
    <text xml:space="preserve">Comprosie as the core objective of the study was not aligned with our SLR goal but on the other hand it has some important information that we could use. Good catch from the bot actually. Would missthe paper on the other hadn; Really important to set the rigth inclusion and exclusion criteria. </text>
  </threadedComment>
  <threadedComment ref="Q922" dT="2023-09-25T17:33:07.10" personId="{4312FF65-E04A-4148-928E-775500B61622}" id="{D459F695-CAA1-4403-A1D7-CC13882DC378}">
    <text xml:space="preserve">It made good   points about inclusionand exclusion just forsensitivity sakewe areincluding               </text>
  </threadedComment>
  <threadedComment ref="U986" dT="2023-10-03T12:44:22.83" personId="{4312FF65-E04A-4148-928E-775500B61622}" id="{726808B3-8118-48E0-B47B-69D122F0F084}">
    <text>Stated preferences are not welcome</text>
  </threadedComment>
  <threadedComment ref="Q989" dT="2023-09-25T17:52:38.52" personId="{4312FF65-E04A-4148-928E-775500B61622}" id="{3918D3B0-FB6E-48B6-A6FF-F78C339FB3AB}">
    <text>Just ot increase sensitivty after dicsussion</text>
  </threadedComment>
  <threadedComment ref="U1004" dT="2023-10-04T14:19:08.92" personId="{4312FF65-E04A-4148-928E-775500B61622}" id="{285624A1-8411-4812-805F-36F1ECF5A3A6}">
    <text>MCDA not wanted</text>
  </threadedComment>
  <threadedComment ref="S1010" dT="2023-09-25T22:30:26.35" personId="{4312FF65-E04A-4148-928E-775500B61622}" id="{3F2736A2-989B-439D-A49F-ED724179E04C}">
    <text>Made a fair argument about the number of papers to be assess and the lessons learned seems to be more qualitiative in nature instead of prediction.</text>
  </threadedComment>
  <threadedComment ref="U1084" dT="2023-10-04T14:21:40.74" personId="{4312FF65-E04A-4148-928E-775500B61622}" id="{4F56FBC6-B39B-45BC-8EA5-40F8DE535CC2}">
    <text>Fopr sensitivity sake</text>
  </threadedComment>
  <threadedComment ref="Q1133" dT="2023-09-25T22:56:41.59" personId="{4312FF65-E04A-4148-928E-775500B61622}" id="{A49CDC8D-C3B3-40AD-ABCA-4CF79112CB53}">
    <text xml:space="preserve">Although highly unlikely to be relevant I believe it is fair to include it; I did not think that conceptual modeling for prospective HTA could mean they run a simulation for HTA decisions and perhaps a comparison could have been reported with actual HTA results., helping isolate drivers from the conceptual model. Hihly unlikely, but a fair point and explanation by the bot. </text>
  </threadedComment>
  <threadedComment ref="S1173" dT="2023-09-25T23:01:22.91" personId="{4312FF65-E04A-4148-928E-775500B61622}" id="{3BE9365E-DD58-46F9-A24F-E17DD85B0EE3}">
    <text>Discrete choice experiment</text>
  </threadedComment>
  <threadedComment ref="U1240" dT="2023-10-04T14:28:13.95" personId="{4312FF65-E04A-4148-928E-775500B61622}" id="{95150864-5CD6-4DE7-92AC-1E1ACC241DCD}">
    <text>Might be relevant need to check the methodologies in full-text</text>
  </threadedComment>
  <threadedComment ref="U1256" dT="2023-10-04T14:32:24.06" personId="{4312FF65-E04A-4148-928E-775500B61622}" id="{83D4DBAB-1217-493E-8388-19D84B32B120}">
    <text>Ask the professors about this.</text>
  </threadedComment>
  <threadedComment ref="Q1266" dT="2023-09-26T06:21:59.71" personId="{4312FF65-E04A-4148-928E-775500B61622}" id="{439F1624-11D7-4291-9A7F-555FBE50A042}">
    <text xml:space="preserve">It makes a point that it is retrospective in nature… and that we are focusing on prediction… which means that we need better inclusion nad exclusion criteria. On the other hand…. My problem with this paper was that in the end it evaluates what were the reasons stated by the agency. </text>
  </threadedComment>
  <threadedComment ref="Q1414" dT="2023-09-26T07:28:10.82" personId="{4312FF65-E04A-4148-928E-775500B61622}" id="{B4AD1FDE-C034-44E5-94A8-34C3374F3409}">
    <text>It was making fair points</text>
  </threadedComment>
  <threadedComment ref="Q1687" dT="2023-09-26T12:30:56.89" personId="{4312FF65-E04A-4148-928E-775500B61622}" id="{5A842550-F61D-4B81-9A1F-9DF32E2B74D4}">
    <text xml:space="preserve">It is very reluctant to include it. The problem is the lack of informaiton set by the title only availability. We agree to go to the next step to check the full-text for relevancy. </text>
  </threadedComment>
  <threadedComment ref="S1702" dT="2023-09-26T12:32:14.01" personId="{4312FF65-E04A-4148-928E-775500B61622}" id="{767B380A-002F-4D0C-A279-F9840F0DED0A}">
    <text>Base don th new idea of stated vs revealed preferences.</text>
  </threadedComment>
  <threadedComment ref="U1709" dT="2023-10-04T14:51:05.08" personId="{4312FF65-E04A-4148-928E-775500B61622}" id="{BB37B1EC-71CD-45E9-9958-CA0737C6D991}">
    <text>For sensitivity sake</text>
  </threadedComment>
  <threadedComment ref="Q1713" dT="2023-09-26T13:10:16.60" personId="{4312FF65-E04A-4148-928E-775500B61622}" id="{C697FD64-E3B8-4361-AB38-D350463F0084}">
    <text xml:space="preserve">We made a discussion over this. It was a bit weird, although I didn't believe this was worthy, due to the confusion of the abstract and vaugeness of the asbtract I had second thoughts, and in the excluded after we both agreeing with some back and forth </text>
  </threadedComment>
  <threadedComment ref="Q1713" dT="2023-09-26T13:12:12.53" personId="{4312FF65-E04A-4148-928E-775500B61622}" id="{1AD02356-C3AD-4218-8637-80E0E308BEAE}" parentId="{C697FD64-E3B8-4361-AB38-D350463F0084}">
    <text xml:space="preserve">STEP 5: In this step, the polymath will engage with the second reviewer based on the notes and arguments prepared during the preliminary assessment. Though the polymath will initially defend the Committee's decisions, their primary role is to discern the truth about whether the paper should be included or excluded. NOTE: It is not expected for GPT-4 to produce both personnas, but a human plays the personna of the second reviewer answering to bot's comments via the chat. Objectives Defend the Committee's decision while remaining open to being convinced by the second reviewer's arguments. Inputs β€Ά The second reviewer's is an actual human and his comments and arguments are below: I am thinking that the historic life of a drug does not mean or is relevant to hta decisions predictors or drivers etc. why should we iunbclude it I cannot understand. help me polease. operhaops we need to exclude
ChatGPT
The committee's rationale for initially including the paper was based on the idea that the study delves into aspects like the expected lifetime of health technologies and their cost-effectiveness. These are factors that could potentially act as drivers for HTA decisions, especially in long-term assessment scenarios. Additionally, the paper aims to quantify and analyze these lifetimes, which implies a data-driven approach that might align with the objectives of our review.
However, I understand your point about the paper not explicitly focusing on predictive modeling or identifying the drivers for HTA decisions. It seems like the paper does not fully meet the criteria outlined by our Chief Scientist.
Would you like to elaborate further on your perspective? Your insights could help refine our evaluation process.
 they could potentially act as drivers but they are not exactly measuring these drivers or linking to HTA decisions so I think it does not make sense to include, except if you can elaborate where exacty it tried to link the decisions with the lifetime etc.
ChatGPT
You make a valid point. The abstract indeed doesn't make an explicit link between the lifetime of health technologies and the predictive models or drivers of HTA decisions. The study appears to focus more on the general context within which HTA decisions could potentially be made, rather than actually making predictions or identifying drivers. Therefore, it doesn't fully align with the specific criteria laid out by our Chief Scientist for inclusion in the review.
Given your arguments and a reevaluation of the paper's relevance, I'm inclined to agree with your recommendation for exclusion. It seems that while the study might be valuable in a broader context of HTA, it doesn't directly contribute to the machine learning or statistical modeling aspects of predicting HTA decisions or identifying their drivers, which is the focus of our systematic literature review.
</text>
  </threadedComment>
  <threadedComment ref="S1730" dT="2023-09-26T13:23:08.35" personId="{4312FF65-E04A-4148-928E-775500B61622}" id="{0169FCE6-B50E-48F6-A26D-D6A73617A610}">
    <text xml:space="preserve">It is interesting that in the end I supported the inclusion and it supported the exclusion of this paper; we both agree it was more towards a maybe and thus this could be something to explore only as a sensitivity analysis. </text>
  </threadedComment>
  <threadedComment ref="U1745" dT="2023-10-04T14:52:31.93" personId="{4312FF65-E04A-4148-928E-775500B61622}" id="{74593A8C-6B41-4F41-9AE3-25B50287E486}">
    <text>Stated preferemces</text>
  </threadedComment>
  <threadedComment ref="S1762" dT="2023-09-26T13:39:40.44" personId="{4312FF65-E04A-4148-928E-775500B61622}" id="{2B107EC5-8C3A-49FF-ADAE-BC70CC275E88}">
    <text>Include with a compromise as a maybe, just to check if there is something in the full-text. 
The interesting think is that it changes the perspective of the human reviewer making compelling arguments and in the end co-forming the inclusion criteira, or rather their interpretation. And the right focus of the study .</text>
  </threadedComment>
  <threadedComment ref="U1765" dT="2023-10-04T14:52:31.93" personId="{4312FF65-E04A-4148-928E-775500B61622}" id="{944EBB89-7D1B-4D3A-87CE-FE228D977F3C}">
    <text>Stated preferemces</text>
  </threadedComment>
  <threadedComment ref="U1768" dT="2023-10-04T14:54:44.55" personId="{4312FF65-E04A-4148-928E-775500B61622}" id="{EAD8CE58-BEF0-4FC9-86BA-C4CA611EADAE}">
    <text>For sensitivity sake</text>
  </threadedComment>
  <threadedComment ref="S1770" dT="2023-09-26T16:54:22.39" personId="{4312FF65-E04A-4148-928E-775500B61622}" id="{046170FC-1DA4-4F04-91F6-962F97A8A883}">
    <text xml:space="preserve">But it really made me feel bad about including it… if it rejected it once more, I would follow; it makes sense not to add actually… it convinced me… but meh, let's be sensitive. 
Your concern about the scarcity of papers that meet our criteria is a valid point, as is your worry about potentially missing out on a paper that could have been relevant. Indeed, the language in some abstracts can be less explicit about the methods and aims of the full study, potentially leading to oversights in our screening process.
However, there's a balance to be struck between sensitivity to potential inclusivity and strict adherence to guidelines. The guidelines provided by the Chief Scientist were designed to maintain the integrity and focus of the SLR, and deviating from them runs the risk of diluting the review's quality. Additionally, although we might not have many papers to consider, the weight of each paper that we do consider becomes even more significant, making it essential that each paper directly contributes to the objective of the SLR.
The concern about the author questioning an exclusion has an emotional weight but should not significantly sway a process designed to be objective and systematic. If questioned, we would be transparent about the strict guidelines we followed.
That said, given the scarcity of papers and your concern about the potentially broader interpretive range of "retrospective analysis," it might be worth making an exception to at least verify the full text of this paper to ensure we're not missing anything. Would that be a fair compromise?
</text>
  </threadedComment>
  <threadedComment ref="U1787" dT="2023-10-04T14:57:45.34" personId="{4312FF65-E04A-4148-928E-775500B61622}" id="{055757F2-59B8-459C-84B3-361748FA3ED1}">
    <text>For sensitivity sake</text>
  </threadedComment>
  <threadedComment ref="U1831" dT="2023-10-04T15:03:07.07" personId="{4312FF65-E04A-4148-928E-775500B61622}" id="{8CE896FC-436C-4CBA-8246-2AC241C1CB79}">
    <text>For sensitivity for sake</text>
  </threadedComment>
  <threadedComment ref="S1833" dT="2023-09-26T17:05:58.67" personId="{4312FF65-E04A-4148-928E-775500B61622}" id="{5DD62FDD-1109-4A65-BB39-DCC430B29FFE}">
    <text>Due to the different alignment inclusion criteria agreed.</text>
  </threadedComment>
  <threadedComment ref="S1895" dT="2023-09-26T19:18:45.75" personId="{4312FF65-E04A-4148-928E-775500B61622}" id="{9E94F117-F544-4258-8090-9A941E1207C8}">
    <text xml:space="preserve">Alhtjough a long-shot we include to check the full-text to identify if what was fed in the model was relevant to drivers HTA and how did they identify them; they mnight have something useful. The anlaysis phase of the assessment of the litearute mioght be also useful. Probalby this won' be relevant, but let's see to increase overall sensitivity. </text>
  </threadedComment>
  <threadedComment ref="U1898" dT="2023-10-04T15:03:54.10" personId="{4312FF65-E04A-4148-928E-775500B61622}" id="{5206FD59-D61A-4A63-9D37-5C8D6ECC40C1}">
    <text>Stated preferences</text>
  </threadedComment>
  <threadedComment ref="U1901" dT="2023-10-04T15:03:54.10" personId="{4312FF65-E04A-4148-928E-775500B61622}" id="{D7545808-A40D-487C-80F2-F76691437E82}">
    <text>Stated preferences</text>
  </threadedComment>
  <threadedComment ref="U1908" dT="2023-10-04T15:03:54.10" personId="{4312FF65-E04A-4148-928E-775500B61622}" id="{55AE3676-38B3-49D2-8C5F-D3B61CE6943F}">
    <text>Stated preferences</text>
  </threadedComment>
  <threadedComment ref="U1916" dT="2023-10-04T15:03:54.10" personId="{4312FF65-E04A-4148-928E-775500B61622}" id="{8C22CE3B-9AF5-47CC-A5A1-D5B3A4A92055}">
    <text>Stated preferences</text>
  </threadedComment>
  <threadedComment ref="S1953" dT="2023-09-27T07:19:12.43" personId="{4312FF65-E04A-4148-928E-775500B61622}" id="{3A798FF0-06E7-4D11-986E-4FFDD1C2C927}">
    <text>Based one the new inclusion criteria</text>
  </threadedComment>
  <threadedComment ref="U1966" dT="2023-10-04T15:03:54.10" personId="{4312FF65-E04A-4148-928E-775500B61622}" id="{31D10B73-5425-40D0-81C3-684799CD71AB}">
    <text>Stated preferences</text>
  </threadedComment>
  <threadedComment ref="S1972" dT="2023-09-27T07:32:42.81" personId="{4312FF65-E04A-4148-928E-775500B61622}" id="{C9464E1C-E18D-4DD5-B6E4-DF7A4552F3A4}">
    <text>Due to new preferences; on the other hand this time it was a bit stubborn</text>
  </threadedComment>
  <threadedComment ref="U2178" dT="2023-10-04T15:03:54.10" personId="{4312FF65-E04A-4148-928E-775500B61622}" id="{F5FC7EA8-138E-4D79-9E9A-5CBD7DB03FE5}">
    <text>Stated preferences</text>
  </threadedComment>
  <threadedComment ref="U2179" dT="2023-10-05T10:32:24.74" personId="{4312FF65-E04A-4148-928E-775500B61622}" id="{961B9A5F-8D4C-45B7-9FF9-9C16ACCD73DA}">
    <text>It is a review not a modeling exercise</text>
  </threadedComment>
</ThreadedComments>
</file>

<file path=xl/threadedComments/threadedComment4.xml><?xml version="1.0" encoding="utf-8"?>
<ThreadedComments xmlns="http://schemas.microsoft.com/office/spreadsheetml/2018/threadedcomments" xmlns:x="http://schemas.openxmlformats.org/spreadsheetml/2006/main">
  <threadedComment ref="S375" dT="2023-09-23T14:58:05.12" personId="{4312FF65-E04A-4148-928E-775500B61622}" id="{560C021B-7DB4-4C43-AE1B-8E37FAF33463}">
    <text>It made me rethink the addition of this paper; I now believe it is not the most relevant but still worth evaluating the full-text</text>
  </threadedComment>
  <threadedComment ref="D482" dT="2023-08-23T11:59:11.34" personId="{7ED50DED-CE2B-4EEC-BCE2-0C5678A31B81}" id="{EF3AD9F3-2C87-4035-9C01-6699C060FEB6}">
    <text>(This is what I mean)</text>
  </threadedComment>
  <threadedComment ref="T498" dT="2023-09-23T16:11:19.12" personId="{4312FF65-E04A-4148-928E-775500B61622}" id="{3475D12D-F840-4E90-9E3B-7DE2976E125E}">
    <text xml:space="preserve">Made me believe this to be a maybe, and just passing it to the next phase for full-text evaluation increasing the sensitivity; probably not relevant though. </text>
  </threadedComment>
  <threadedComment ref="T520" dT="2023-09-23T16:18:17.81" personId="{4312FF65-E04A-4148-928E-775500B61622}" id="{AA7B7B97-042A-45E5-B604-B17E0A265A59}">
    <text xml:space="preserve">It made me understand the scope of MY review better… it is right… we need to stick to statistics, so revealed preferences and not stated ones, as this would have required a different search strategy. 
</text>
  </threadedComment>
  <threadedComment ref="T570" dT="2023-09-23T16:36:08.91" personId="{4312FF65-E04A-4148-928E-775500B61622}" id="{EF970DFA-6DD6-4C19-9A0F-13421E7CD58D}">
    <text xml:space="preserve">It affected my decision based on earlier revelation that I want revealed preferences and not stated ones. </text>
  </threadedComment>
  <threadedComment ref="T587" dT="2023-09-23T16:43:03.73" personId="{4312FF65-E04A-4148-928E-775500B61622}" id="{39BB4422-FA1F-424F-9BDB-D42455CAFA99}">
    <text>Made me reconsider and more inclined to reject the papoer, but we included just in case there is something relevant in the full-text and just to increase our sensitivity</text>
  </threadedComment>
  <threadedComment ref="T656" dT="2023-09-23T17:24:43.19" personId="{4312FF65-E04A-4148-928E-775500B61622}" id="{C616330D-9D80-46BA-8056-CCDD97EB42D4}">
    <text>The AI helped clarify the inclusion criteria</text>
  </threadedComment>
  <threadedComment ref="T661" dT="2023-09-23T17:26:51.87" personId="{4312FF65-E04A-4148-928E-775500B61622}" id="{344A6E83-FA6C-4BC4-84AD-6F32D41E4A0B}">
    <text>Same comment on now rejecting based on clarified exclusion criteria</text>
  </threadedComment>
  <threadedComment ref="T737" dT="2023-09-23T17:43:35.11" personId="{4312FF65-E04A-4148-928E-775500B61622}" id="{E7995D2A-93B2-4FAC-B1AD-E82537281F7B}">
    <text xml:space="preserve">But if I needed to decide now, without thinking of sensitivity, I would exclude it. Sort of convinced. </text>
  </threadedComment>
  <threadedComment ref="S753" dT="2023-09-23T17:45:35.98" personId="{4312FF65-E04A-4148-928E-775500B61622}" id="{3E2FC8B7-24DC-41B5-B18C-99C8479D38E3}">
    <text xml:space="preserve">Again MCDA, which made sense for the Bot to include considering the inclusion &amp; exclusion criteria, specifically the reque4st of drivers of HTA decisions </text>
  </threadedComment>
  <threadedComment ref="T758" dT="2023-09-23T17:51:34.49" personId="{4312FF65-E04A-4148-928E-775500B61622}" id="{6BBCD3D2-E264-47AD-8E8E-664B74C87E56}">
    <text>This is a borderline decision that needs to check the full=text as it doesn't directly check if a drug has a positive/negative HTA decisions but rather if it going trhough the simple HTA; does though the simple HTA affect actually the final decision and thus indirectly affects our drivers identification?</text>
  </threadedComment>
  <threadedComment ref="T767" dT="2023-09-23T17:56:04.35" personId="{4312FF65-E04A-4148-928E-775500B61622}" id="{F40CC9C3-3022-433B-A718-01C2F5FC7148}">
    <text>Due the reclarification of the inclusion criteria</text>
  </threadedComment>
  <threadedComment ref="T784" dT="2023-09-25T09:03:15.78" personId="{4312FF65-E04A-4148-928E-775500B61622}" id="{78F18BB7-5FC7-4136-9738-524AC63C595D}">
    <text>Missed it,but it was perplexing to understandthe abstract</text>
  </threadedComment>
  <threadedComment ref="T801" dT="2023-09-25T14:47:47.45" personId="{4312FF65-E04A-4148-928E-775500B61622}" id="{D4049049-C69B-4257-9154-B3481E02A40D}">
    <text>This seems to be a greatarticle that would be very relevant to be included, but We won’t include based on the new idea on what should be included, after the clarification of the inclusion criteria, as this is stated preferences and not revealed ones.</text>
  </threadedComment>
  <threadedComment ref="T801" dT="2023-09-25T15:04:42.22" personId="{4312FF65-E04A-4148-928E-775500B61622}" id="{80FF186E-0AE6-4E0B-9816-4D729471B7FA}" parentId="{D4049049-C69B-4257-9154-B3481E02A40D}">
    <text xml:space="preserve">Asked the SLR's chief scientist opinion over this. </text>
  </threadedComment>
  <threadedComment ref="T801" dT="2023-09-25T15:05:39.19" personId="{4312FF65-E04A-4148-928E-775500B61622}" id="{25FD1BCA-8757-4C7C-9EE5-895A4CBC81E9}" parentId="{D4049049-C69B-4257-9154-B3481E02A40D}">
    <text xml:space="preserve">Without his opinion, mine opinion after aligning with the AI, and actually sort of influence by the AI, the choice was to reject it. </text>
  </threadedComment>
  <threadedComment ref="T939" dT="2023-09-25T15:17:25.24" personId="{4312FF65-E04A-4148-928E-775500B61622}" id="{2A0A3A18-72CD-4D30-8CAF-767948FEE19F}">
    <text xml:space="preserve">Discrete choice experiment
</text>
  </threadedComment>
  <threadedComment ref="S958" dT="2023-09-25T15:27:06.33" personId="{4312FF65-E04A-4148-928E-775500B61622}" id="{0A55AC61-4A9A-46CA-939E-16BC0AC63236}">
    <text xml:space="preserve">Comprosie as the core objective of the study was not aligned with our SLR goal but on the other hand it has some important information that we could use. Good catch from the bot actually. Would missthe paper on the other hadn; Really important to set the rigth inclusion and exclusion criteria. </text>
  </threadedComment>
  <threadedComment ref="S971" dT="2023-09-25T17:33:07.10" personId="{4312FF65-E04A-4148-928E-775500B61622}" id="{C39F6FBE-0975-4043-8793-1F23C3DDDF01}">
    <text xml:space="preserve">It made good   points about inclusionand exclusion just forsensitivity sakewe areincluding               </text>
  </threadedComment>
  <threadedComment ref="S1052" dT="2023-09-25T17:41:02.01" personId="{4312FF65-E04A-4148-928E-775500B61622}" id="{DCDB97CF-FD7F-4465-93B4-426B25373BAE}">
    <text>Due to better alignmetn and understanding of the inclusion criteria for the human and the robot</text>
  </threadedComment>
  <threadedComment ref="S1064" dT="2023-09-25T17:52:38.52" personId="{4312FF65-E04A-4148-928E-775500B61622}" id="{23CC2D01-210F-4728-8520-DD460BC8377D}">
    <text>Just ot increase sensitivty after dicsussion</text>
  </threadedComment>
  <threadedComment ref="T1084" dT="2023-09-25T10:53:56.08" personId="{4312FF65-E04A-4148-928E-775500B61622}" id="{6523337E-C168-4EC9-A120-C1FEEB1818D7}">
    <text>It is weird how Human1 said maybe and the bot said EXLCUDED</text>
  </threadedComment>
  <threadedComment ref="T1085" dT="2023-09-25T10:53:56.08" personId="{4312FF65-E04A-4148-928E-775500B61622}" id="{F22B9131-A49C-4A4A-86B5-5FE16B4F5F8A}">
    <text>It is weird how Human1 said maybe and the bot said EXLCUDED</text>
  </threadedComment>
  <threadedComment ref="T1092" dT="2023-09-25T22:30:26.35" personId="{4312FF65-E04A-4148-928E-775500B61622}" id="{65002BB9-79AF-40EE-BC66-1ED2DBB70E34}">
    <text>Made a fair argument about the number of papers to be assess and the lessons learned seems to be more qualitiative in nature instead of prediction.</text>
  </threadedComment>
  <threadedComment ref="X1171" dT="2023-10-01T17:21:54.20" personId="{2D789B33-8AFC-454F-90F5-90B5EDEF7134}" id="{4F8B7AE7-CE39-4445-9FFB-5ED4F8844452}">
    <text>Based on interviews/questionnaire, but I think this is an important paper to read (outside of SLR)</text>
  </threadedComment>
  <threadedComment ref="S1220" dT="2023-09-25T22:56:41.59" personId="{4312FF65-E04A-4148-928E-775500B61622}" id="{67F1798C-154D-49DA-9004-575234B8A62D}">
    <text xml:space="preserve">Although highly unlikely to be relevant I believe it is fair to include it; I did not think that conceptual modeling for prospective HTA could mean they run a simulation for HTA decisions and perhaps a comparison could have been reported with actual HTA results., helping isolate drivers from the conceptual model. Hihly unlikely, but a fair point and explanation by the bot. </text>
  </threadedComment>
  <threadedComment ref="T1260" dT="2023-09-25T23:01:22.91" personId="{4312FF65-E04A-4148-928E-775500B61622}" id="{F6A326CD-91F2-4F20-803C-A43BFE148FBB}">
    <text>Discrete choice experiment</text>
  </threadedComment>
  <threadedComment ref="X1264" dT="2023-10-01T17:40:27.16" personId="{2D789B33-8AFC-454F-90F5-90B5EDEF7134}" id="{EA12A3B2-1B9E-4837-9B59-394CFD7D2E1E}">
    <text>MCDA</text>
  </threadedComment>
  <threadedComment ref="X1331" dT="2023-10-01T18:08:59.06" personId="{2D789B33-8AFC-454F-90F5-90B5EDEF7134}" id="{08281927-72A4-4D33-AE25-6CD5F8137672}">
    <text>Diagnosis test</text>
  </threadedComment>
  <threadedComment ref="S1356" dT="2023-09-26T06:21:59.71" personId="{4312FF65-E04A-4148-928E-775500B61622}" id="{0C6A5D50-4224-446D-87BB-F66F96F3D363}">
    <text xml:space="preserve">It makes a point that it is retrospective in nature… and that we are focusing on prediction… which means that we need better inclusion nad exclusion criteria. On the other hand…. My problem with this paper was that in the end it evaluates what were the reasons stated by the agency. </text>
  </threadedComment>
  <threadedComment ref="T1381" dT="2023-09-26T06:27:22.46" personId="{4312FF65-E04A-4148-928E-775500B61622}" id="{F5E75AF0-A4E0-41F4-9478-02FDC30DAD1A}">
    <text>Difficult in comprehension article; AI, help with the understanding. Stated preferences and trying to predict decisions based on a reasonableness feature.</text>
  </threadedComment>
  <threadedComment ref="T1381" dT="2023-09-26T06:32:29.68" personId="{4312FF65-E04A-4148-928E-775500B61622}" id="{7E13ADCD-37C4-494D-9BAC-288B3A4AC34D}" parentId="{F5E75AF0-A4E0-41F4-9478-02FDC30DAD1A}">
    <text xml:space="preserve">Not sure in the end and thus we will reevaluate in the full-text phase
</text>
  </threadedComment>
  <threadedComment ref="T1448" dT="2023-09-26T06:46:36.79" personId="{4312FF65-E04A-4148-928E-775500B61622}" id="{D0FEC246-5777-4CFA-B37F-CB0F30302A37}">
    <text xml:space="preserve">Mostly due to the more focused approach with the papers, sticking to the guidelines. </text>
  </threadedComment>
  <threadedComment ref="T1487" dT="2023-09-26T07:07:41.31" personId="{4312FF65-E04A-4148-928E-775500B61622}" id="{C603F356-E598-489E-9FB9-B3C7A422837F}">
    <text>It only has a tile that is vaguely relevant, and thus if we want to be very sensitive we could check else let's remove.</text>
  </threadedComment>
  <threadedComment ref="T1487" dT="2023-09-26T07:08:48.08" personId="{4312FF65-E04A-4148-928E-775500B61622}" id="{9CCC3E76-B085-401E-B3FB-AF587164863E}" parentId="{C603F356-E598-489E-9FB9-B3C7A422837F}">
    <text>The bot gives compelling arguments, translating key words to make a decisions 
"The mention of "context-dependency" hints that the paper might discuss the broader ecosystem surrounding HTA, which is beyond our scope of interest. "</text>
  </threadedComment>
  <threadedComment ref="S1507" dT="2023-09-26T07:28:10.82" personId="{4312FF65-E04A-4148-928E-775500B61622}" id="{B3985077-4C92-4E0F-9841-B02441417BF4}">
    <text>It was making fair points</text>
  </threadedComment>
  <threadedComment ref="X1507" dT="2023-10-01T18:30:46.04" personId="{2D789B33-8AFC-454F-90F5-90B5EDEF7134}" id="{EF7A616A-AF21-4229-B407-F6F19734C4F8}">
    <text>But this paper is for oncology orphan drugs only</text>
  </threadedComment>
  <threadedComment ref="X1508" dT="2023-10-02T13:09:52.07" personId="{2D789B33-8AFC-454F-90F5-90B5EDEF7134}" id="{15707E57-14E7-4547-8CA0-892E0A42D532}">
    <text>Expert survey. The country agreement/disagreement is interesting though.</text>
  </threadedComment>
  <threadedComment ref="T1594" dT="2023-09-26T11:40:31.90" personId="{4312FF65-E04A-4148-928E-775500B61622}" id="{6E802433-3CAA-4A1E-AB89-C4C569DBA7D5}">
    <text xml:space="preserve">Convinced me to exclude based to the following comment: 
Considering your point, I see the merit in arguing that the methods and criteria for Rapid Reviews could potentially act as drivers for the ultimate HTA decisions. That said, our original criteria specified a focus on predictive models or distinct features/drivers that directly influence HTA decisions.
If we expand our criteria to include indirect predictors or procedural factors like the Rapid Review process, we may need to re-evaluate other papers we've excluded on similar grounds. Additionally, such an expansion could widen the scope of our review significantly, affecting the resource allocation and timeline.
</text>
  </threadedComment>
  <threadedComment ref="X1728" dT="2023-10-02T13:50:09.84" personId="{2D789B33-8AFC-454F-90F5-90B5EDEF7134}" id="{7ED4F8C4-4F89-49BC-8856-6DA115EA13CD}">
    <text>Very specific to oncology drug</text>
  </threadedComment>
  <threadedComment ref="S1790" dT="2023-09-26T12:30:56.89" personId="{4312FF65-E04A-4148-928E-775500B61622}" id="{EFF4BBBB-82DD-4C7C-ABE9-034900F0AE73}">
    <text xml:space="preserve">It is very reluctant to include it. The problem is the lack of informaiton set by the title only availability. We agree to go to the next step to check the full-text for relevancy. </text>
  </threadedComment>
  <threadedComment ref="T1805" dT="2023-09-26T12:32:14.01" personId="{4312FF65-E04A-4148-928E-775500B61622}" id="{3B412A41-F532-4E9B-B6DA-7D5E9A865446}">
    <text>Base don th new idea of stated vs revealed preferences.</text>
  </threadedComment>
  <threadedComment ref="T1812" dT="2023-09-26T13:08:49.79" personId="{4312FF65-E04A-4148-928E-775500B61622}" id="{0C2F2FC4-ECCE-45D7-8220-79C2DAD8AEBF}">
    <text>For sensitivity purposes htough</text>
  </threadedComment>
  <threadedComment ref="T1812" dT="2023-09-26T13:09:06.64" personId="{4312FF65-E04A-4148-928E-775500B61622}" id="{54BBD3BF-3092-4ED8-9DD3-5232EAC06F2D}" parentId="{0C2F2FC4-ECCE-45D7-8220-79C2DAD8AEBF}">
    <text>Has lamost convinced me to reject actually, but we keep for sensitivity</text>
  </threadedComment>
  <threadedComment ref="S1816" dT="2023-09-26T13:10:16.60" personId="{4312FF65-E04A-4148-928E-775500B61622}" id="{3531F4EC-84ED-451D-8D25-1374AAE5E347}">
    <text xml:space="preserve">We made a discussion over this. It was a bit weird, although I didn't believe this was worthy, due to the confusion of the abstract and vaugeness of the asbtract I had second thoughts, and in the excluded after we both agreeing with some back and forth </text>
  </threadedComment>
  <threadedComment ref="S1816" dT="2023-09-26T13:12:12.53" personId="{4312FF65-E04A-4148-928E-775500B61622}" id="{4804F74C-17C6-4366-B2C5-390581C0B35F}" parentId="{3531F4EC-84ED-451D-8D25-1374AAE5E347}">
    <text xml:space="preserve">STEP 5: In this step, the polymath will engage with the second reviewer based on the notes and arguments prepared during the preliminary assessment. Though the polymath will initially defend the Committee's decisions, their primary role is to discern the truth about whether the paper should be included or excluded. NOTE: It is not expected for GPT-4 to produce both personnas, but a human plays the personna of the second reviewer answering to bot's comments via the chat. Objectives Defend the Committee's decision while remaining open to being convinced by the second reviewer's arguments. Inputs β€Ά The second reviewer's is an actual human and his comments and arguments are below: I am thinking that the historic life of a drug does not mean or is relevant to hta decisions predictors or drivers etc. why should we iunbclude it I cannot understand. help me polease. operhaops we need to exclude
ChatGPT
The committee's rationale for initially including the paper was based on the idea that the study delves into aspects like the expected lifetime of health technologies and their cost-effectiveness. These are factors that could potentially act as drivers for HTA decisions, especially in long-term assessment scenarios. Additionally, the paper aims to quantify and analyze these lifetimes, which implies a data-driven approach that might align with the objectives of our review.
However, I understand your point about the paper not explicitly focusing on predictive modeling or identifying the drivers for HTA decisions. It seems like the paper does not fully meet the criteria outlined by our Chief Scientist.
Would you like to elaborate further on your perspective? Your insights could help refine our evaluation process.
 they could potentially act as drivers but they are not exactly measuring these drivers or linking to HTA decisions so I think it does not make sense to include, except if you can elaborate where exacty it tried to link the decisions with the lifetime etc.
ChatGPT
You make a valid point. The abstract indeed doesn't make an explicit link between the lifetime of health technologies and the predictive models or drivers of HTA decisions. The study appears to focus more on the general context within which HTA decisions could potentially be made, rather than actually making predictions or identifying drivers. Therefore, it doesn't fully align with the specific criteria laid out by our Chief Scientist for inclusion in the review.
Given your arguments and a reevaluation of the paper's relevance, I'm inclined to agree with your recommendation for exclusion. It seems that while the study might be valuable in a broader context of HTA, it doesn't directly contribute to the machine learning or statistical modeling aspects of predicting HTA decisions or identifying their drivers, which is the focus of our systematic literature review.
</text>
  </threadedComment>
  <threadedComment ref="T1833" dT="2023-09-26T13:23:08.35" personId="{4312FF65-E04A-4148-928E-775500B61622}" id="{BA51AEF1-C294-4BCF-A699-F94A5552CB5B}">
    <text xml:space="preserve">It is interesting that in the end I supported the inclusion and it supported the exclusion of this paper; we both agree it was more towards a maybe and thus this could be something to explore only as a sensitivity analysis. </text>
  </threadedComment>
  <threadedComment ref="T1836" dT="2023-09-26T13:23:08.35" personId="{4312FF65-E04A-4148-928E-775500B61622}" id="{E512E107-7FC4-45AA-B5A0-1981F50CFFB9}">
    <text xml:space="preserve">It is interesting that in the end I supported the inclusion and it supported the exclusion of this paper; we both agree it was more towards a maybe and thus this could be something to explore only as a sensitivity analysis. </text>
  </threadedComment>
  <threadedComment ref="T1865" dT="2023-09-26T13:39:40.44" personId="{4312FF65-E04A-4148-928E-775500B61622}" id="{CECB5E6A-DEE7-46C2-BB84-3B47583431EC}">
    <text>Include with a compromise as a maybe, just to check if there is something in the full-text. 
The interesting think is that it changes the perspective of the human reviewer making compelling arguments and in the end co-forming the inclusion criteira, or rather their interpretation. And the right focus of the study .</text>
  </threadedComment>
  <threadedComment ref="T1868" dT="2023-09-26T13:33:46.91" personId="{4312FF65-E04A-4148-928E-775500B61622}" id="{A197616D-C71B-43C5-9630-CCD3DD4B1074}">
    <text xml:space="preserve">Especially considering the new clarified understanding of the inclusion criteria that we shouldn't identify stated preferences but rather revealed preferences. </text>
  </threadedComment>
  <threadedComment ref="T1873" dT="2023-09-26T16:54:22.39" personId="{4312FF65-E04A-4148-928E-775500B61622}" id="{7D1C964D-E951-4EE4-BB4B-601CB81540B7}">
    <text xml:space="preserve">But it really made me feel bad about including it… if it rejected it once more, I would follow; it makes sense not to add actually… it convinced me… but meh, let's be sensitive. 
Your concern about the scarcity of papers that meet our criteria is a valid point, as is your worry about potentially missing out on a paper that could have been relevant. Indeed, the language in some abstracts can be less explicit about the methods and aims of the full study, potentially leading to oversights in our screening process.
However, there's a balance to be struck between sensitivity to potential inclusivity and strict adherence to guidelines. The guidelines provided by the Chief Scientist were designed to maintain the integrity and focus of the SLR, and deviating from them runs the risk of diluting the review's quality. Additionally, although we might not have many papers to consider, the weight of each paper that we do consider becomes even more significant, making it essential that each paper directly contributes to the objective of the SLR.
The concern about the author questioning an exclusion has an emotional weight but should not significantly sway a process designed to be objective and systematic. If questioned, we would be transparent about the strict guidelines we followed.
That said, given the scarcity of papers and your concern about the potentially broader interpretive range of "retrospective analysis," it might be worth making an exception to at least verify the full text of this paper to ensure we're not missing anything. Would that be a fair compromise?
</text>
  </threadedComment>
  <threadedComment ref="T1889" dT="2023-09-26T16:56:09.41" personId="{4312FF65-E04A-4148-928E-775500B61622}" id="{59E1A6B7-8D65-4A88-901A-0937AE22CC58}">
    <text>Too broad, it is like the conversation with the bot has matured my way of thinking through this SLR; on the other hand, the more I understand about the available evidence the better selections I am making, or am I?</text>
  </threadedComment>
  <threadedComment ref="T1938" dT="2023-09-26T17:05:58.67" personId="{4312FF65-E04A-4148-928E-775500B61622}" id="{B40149AC-51A8-41CD-A4D0-23EECFCDAA2D}">
    <text>Due to the different alignment inclusion criteria agreed.</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DB9017-C8D1-4A51-BAB6-C451EF3209B2}">
  <dimension ref="A1:P2420"/>
  <sheetViews>
    <sheetView zoomScale="85" zoomScaleNormal="85" workbookViewId="0">
      <selection activeCell="F4" sqref="F4"/>
    </sheetView>
  </sheetViews>
  <sheetFormatPr defaultRowHeight="15"/>
  <cols>
    <col min="1" max="1" width="11" customWidth="1"/>
    <col min="2" max="2" width="49" style="1" customWidth="1"/>
    <col min="4" max="4" width="11.5703125" customWidth="1"/>
    <col min="5" max="5" width="49" style="1" customWidth="1"/>
    <col min="6" max="6" width="12.7109375" style="1" bestFit="1" customWidth="1"/>
    <col min="7" max="7" width="35.7109375" style="1" customWidth="1"/>
    <col min="8" max="8" width="19.28515625" style="1" customWidth="1"/>
    <col min="9" max="9" width="12" customWidth="1"/>
    <col min="10" max="10" width="12.140625" customWidth="1"/>
    <col min="11" max="11" width="11.5703125" customWidth="1"/>
    <col min="12" max="12" width="11.7109375" customWidth="1"/>
    <col min="16" max="16" width="8.85546875" style="42"/>
  </cols>
  <sheetData>
    <row r="1" spans="1:16" s="5" customFormat="1" ht="75">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41" t="s">
        <v>15</v>
      </c>
    </row>
    <row r="2" spans="1:16" ht="30">
      <c r="A2">
        <v>1</v>
      </c>
      <c r="B2" s="1" t="s">
        <v>16</v>
      </c>
      <c r="C2" t="s">
        <v>17</v>
      </c>
      <c r="D2">
        <v>1</v>
      </c>
      <c r="E2" s="1" t="s">
        <v>18</v>
      </c>
      <c r="F2" s="1" t="s">
        <v>19</v>
      </c>
      <c r="I2" s="1" t="s">
        <v>19</v>
      </c>
      <c r="O2" s="40" t="s">
        <v>19</v>
      </c>
      <c r="P2" s="42" t="b">
        <f t="shared" ref="P2:P65" si="0">F2=O2</f>
        <v>1</v>
      </c>
    </row>
    <row r="3" spans="1:16" ht="51" customHeight="1">
      <c r="A3">
        <v>2</v>
      </c>
      <c r="B3" s="1" t="s">
        <v>20</v>
      </c>
      <c r="C3" t="s">
        <v>17</v>
      </c>
      <c r="D3">
        <v>1</v>
      </c>
      <c r="E3" s="1" t="s">
        <v>21</v>
      </c>
      <c r="F3" s="1" t="s">
        <v>19</v>
      </c>
      <c r="I3" s="1" t="s">
        <v>19</v>
      </c>
      <c r="O3" s="40" t="s">
        <v>19</v>
      </c>
      <c r="P3" s="42" t="b">
        <f t="shared" si="0"/>
        <v>1</v>
      </c>
    </row>
    <row r="4" spans="1:16" ht="60">
      <c r="A4">
        <v>3</v>
      </c>
      <c r="B4" s="1" t="s">
        <v>22</v>
      </c>
      <c r="C4" t="s">
        <v>17</v>
      </c>
      <c r="D4">
        <v>1</v>
      </c>
      <c r="E4" s="1" t="s">
        <v>22</v>
      </c>
      <c r="F4" s="1" t="s">
        <v>23</v>
      </c>
      <c r="I4" s="1" t="s">
        <v>23</v>
      </c>
      <c r="O4" s="40" t="s">
        <v>23</v>
      </c>
      <c r="P4" s="42" t="b">
        <f t="shared" si="0"/>
        <v>1</v>
      </c>
    </row>
    <row r="5" spans="1:16" ht="30">
      <c r="A5">
        <v>4</v>
      </c>
      <c r="B5" s="1" t="s">
        <v>24</v>
      </c>
      <c r="C5" t="s">
        <v>17</v>
      </c>
      <c r="D5">
        <v>2</v>
      </c>
      <c r="E5" s="1" t="s">
        <v>25</v>
      </c>
      <c r="F5" s="1" t="s">
        <v>23</v>
      </c>
      <c r="I5" s="1" t="s">
        <v>23</v>
      </c>
      <c r="O5" s="40" t="s">
        <v>23</v>
      </c>
      <c r="P5" s="42" t="b">
        <f t="shared" si="0"/>
        <v>1</v>
      </c>
    </row>
    <row r="6" spans="1:16" ht="58.5" customHeight="1">
      <c r="A6">
        <v>5</v>
      </c>
      <c r="B6" s="1" t="s">
        <v>26</v>
      </c>
      <c r="C6" t="s">
        <v>17</v>
      </c>
      <c r="D6">
        <v>2</v>
      </c>
      <c r="E6" s="1" t="s">
        <v>27</v>
      </c>
      <c r="F6" s="1" t="s">
        <v>23</v>
      </c>
      <c r="I6" s="1" t="s">
        <v>23</v>
      </c>
      <c r="O6" s="40" t="s">
        <v>23</v>
      </c>
      <c r="P6" s="42" t="b">
        <f t="shared" si="0"/>
        <v>1</v>
      </c>
    </row>
    <row r="7" spans="1:16" ht="45">
      <c r="A7">
        <v>6</v>
      </c>
      <c r="B7" s="1" t="s">
        <v>28</v>
      </c>
      <c r="C7" t="s">
        <v>17</v>
      </c>
      <c r="D7" t="s">
        <v>29</v>
      </c>
      <c r="E7" s="1" t="s">
        <v>28</v>
      </c>
      <c r="F7" s="1" t="s">
        <v>23</v>
      </c>
      <c r="G7" s="1" t="s">
        <v>30</v>
      </c>
      <c r="I7" s="1" t="s">
        <v>19</v>
      </c>
      <c r="O7" s="40" t="s">
        <v>19</v>
      </c>
      <c r="P7" s="42" t="b">
        <f t="shared" si="0"/>
        <v>0</v>
      </c>
    </row>
    <row r="8" spans="1:16" ht="60">
      <c r="A8">
        <v>7</v>
      </c>
      <c r="B8" s="1" t="s">
        <v>31</v>
      </c>
      <c r="C8" t="s">
        <v>17</v>
      </c>
      <c r="D8">
        <v>3</v>
      </c>
      <c r="E8" s="1" t="s">
        <v>32</v>
      </c>
      <c r="F8" s="1" t="s">
        <v>23</v>
      </c>
      <c r="G8" s="1" t="s">
        <v>33</v>
      </c>
      <c r="I8" s="1" t="s">
        <v>19</v>
      </c>
      <c r="O8" s="40" t="s">
        <v>19</v>
      </c>
      <c r="P8" s="42" t="b">
        <f t="shared" si="0"/>
        <v>0</v>
      </c>
    </row>
    <row r="9" spans="1:16" ht="45">
      <c r="A9">
        <v>8</v>
      </c>
      <c r="B9" s="1" t="s">
        <v>34</v>
      </c>
      <c r="C9" t="s">
        <v>17</v>
      </c>
      <c r="D9" t="s">
        <v>35</v>
      </c>
      <c r="E9" s="1" t="s">
        <v>36</v>
      </c>
      <c r="F9" s="1" t="s">
        <v>19</v>
      </c>
      <c r="I9" s="1" t="s">
        <v>19</v>
      </c>
      <c r="O9" s="40" t="s">
        <v>19</v>
      </c>
      <c r="P9" s="42" t="b">
        <f t="shared" si="0"/>
        <v>1</v>
      </c>
    </row>
    <row r="10" spans="1:16" ht="45">
      <c r="A10">
        <v>9</v>
      </c>
      <c r="B10" s="1" t="s">
        <v>37</v>
      </c>
      <c r="C10" t="s">
        <v>17</v>
      </c>
      <c r="D10">
        <v>4</v>
      </c>
      <c r="E10" s="1" t="s">
        <v>38</v>
      </c>
      <c r="F10" s="1" t="s">
        <v>19</v>
      </c>
      <c r="I10" s="1" t="s">
        <v>19</v>
      </c>
      <c r="O10" s="40" t="s">
        <v>19</v>
      </c>
      <c r="P10" s="42" t="b">
        <f t="shared" si="0"/>
        <v>1</v>
      </c>
    </row>
    <row r="11" spans="1:16" ht="30">
      <c r="A11">
        <v>10</v>
      </c>
      <c r="B11" s="1" t="s">
        <v>39</v>
      </c>
      <c r="C11" t="s">
        <v>17</v>
      </c>
      <c r="D11" t="s">
        <v>40</v>
      </c>
      <c r="E11" s="1" t="s">
        <v>41</v>
      </c>
      <c r="F11" s="1" t="s">
        <v>19</v>
      </c>
      <c r="I11" s="1" t="s">
        <v>19</v>
      </c>
      <c r="O11" s="40" t="s">
        <v>19</v>
      </c>
      <c r="P11" s="42" t="b">
        <f t="shared" si="0"/>
        <v>1</v>
      </c>
    </row>
    <row r="12" spans="1:16" ht="60">
      <c r="A12">
        <v>11</v>
      </c>
      <c r="B12" s="1" t="s">
        <v>42</v>
      </c>
      <c r="C12" t="s">
        <v>17</v>
      </c>
      <c r="D12">
        <v>5</v>
      </c>
      <c r="E12" s="1" t="s">
        <v>43</v>
      </c>
      <c r="F12" s="1" t="s">
        <v>19</v>
      </c>
      <c r="I12" s="1" t="s">
        <v>19</v>
      </c>
      <c r="O12" s="40" t="s">
        <v>19</v>
      </c>
      <c r="P12" s="42" t="b">
        <f t="shared" si="0"/>
        <v>1</v>
      </c>
    </row>
    <row r="13" spans="1:16" ht="45">
      <c r="A13">
        <v>12</v>
      </c>
      <c r="B13" s="1" t="s">
        <v>44</v>
      </c>
      <c r="C13" t="s">
        <v>17</v>
      </c>
      <c r="D13" t="s">
        <v>45</v>
      </c>
      <c r="E13" s="1" t="s">
        <v>46</v>
      </c>
      <c r="F13" s="1" t="s">
        <v>23</v>
      </c>
      <c r="G13" s="1" t="s">
        <v>47</v>
      </c>
      <c r="I13" s="1" t="s">
        <v>19</v>
      </c>
      <c r="O13" s="40" t="s">
        <v>19</v>
      </c>
      <c r="P13" s="42" t="b">
        <f t="shared" si="0"/>
        <v>0</v>
      </c>
    </row>
    <row r="14" spans="1:16" ht="45">
      <c r="A14">
        <v>13</v>
      </c>
      <c r="B14" s="1" t="s">
        <v>48</v>
      </c>
      <c r="C14" t="s">
        <v>17</v>
      </c>
      <c r="D14">
        <v>6</v>
      </c>
      <c r="E14" s="1" t="s">
        <v>49</v>
      </c>
      <c r="F14" s="1" t="s">
        <v>19</v>
      </c>
      <c r="I14" s="1" t="s">
        <v>23</v>
      </c>
      <c r="O14" s="40" t="s">
        <v>19</v>
      </c>
      <c r="P14" s="42" t="b">
        <f t="shared" si="0"/>
        <v>1</v>
      </c>
    </row>
    <row r="15" spans="1:16" ht="30">
      <c r="A15">
        <v>14</v>
      </c>
      <c r="B15" s="1" t="s">
        <v>50</v>
      </c>
      <c r="C15" t="s">
        <v>17</v>
      </c>
      <c r="D15">
        <v>6</v>
      </c>
      <c r="E15" s="1" t="s">
        <v>51</v>
      </c>
      <c r="F15" s="1" t="s">
        <v>19</v>
      </c>
      <c r="I15" s="1" t="s">
        <v>19</v>
      </c>
      <c r="O15" s="40" t="s">
        <v>19</v>
      </c>
      <c r="P15" s="42" t="b">
        <f t="shared" si="0"/>
        <v>1</v>
      </c>
    </row>
    <row r="16" spans="1:16" ht="45">
      <c r="A16">
        <v>15</v>
      </c>
      <c r="B16" s="1" t="s">
        <v>52</v>
      </c>
      <c r="C16" t="s">
        <v>17</v>
      </c>
      <c r="D16" t="s">
        <v>53</v>
      </c>
      <c r="E16" s="1" t="s">
        <v>54</v>
      </c>
      <c r="F16" s="1" t="s">
        <v>19</v>
      </c>
      <c r="I16" s="1" t="s">
        <v>19</v>
      </c>
      <c r="O16" s="40" t="s">
        <v>19</v>
      </c>
      <c r="P16" s="42" t="b">
        <f t="shared" si="0"/>
        <v>1</v>
      </c>
    </row>
    <row r="17" spans="1:16" ht="30">
      <c r="A17">
        <v>16</v>
      </c>
      <c r="B17" s="1" t="s">
        <v>55</v>
      </c>
      <c r="C17" t="s">
        <v>17</v>
      </c>
      <c r="D17">
        <v>7</v>
      </c>
      <c r="E17" s="1" t="s">
        <v>56</v>
      </c>
      <c r="F17" s="1" t="s">
        <v>19</v>
      </c>
      <c r="I17" s="1" t="s">
        <v>19</v>
      </c>
      <c r="O17" s="40" t="s">
        <v>19</v>
      </c>
      <c r="P17" s="42" t="b">
        <f t="shared" si="0"/>
        <v>1</v>
      </c>
    </row>
    <row r="18" spans="1:16" ht="45">
      <c r="A18">
        <v>17</v>
      </c>
      <c r="B18" s="1" t="s">
        <v>57</v>
      </c>
      <c r="C18" t="s">
        <v>17</v>
      </c>
      <c r="D18" t="s">
        <v>58</v>
      </c>
      <c r="E18" s="1" t="s">
        <v>57</v>
      </c>
      <c r="F18" s="1" t="s">
        <v>19</v>
      </c>
      <c r="I18" s="1" t="s">
        <v>19</v>
      </c>
      <c r="O18" s="40" t="s">
        <v>19</v>
      </c>
      <c r="P18" s="42" t="b">
        <f t="shared" si="0"/>
        <v>1</v>
      </c>
    </row>
    <row r="19" spans="1:16" ht="30">
      <c r="A19">
        <v>18</v>
      </c>
      <c r="B19" s="1" t="s">
        <v>59</v>
      </c>
      <c r="C19" t="s">
        <v>17</v>
      </c>
      <c r="D19">
        <v>8</v>
      </c>
      <c r="E19" s="1" t="s">
        <v>60</v>
      </c>
      <c r="F19" s="1" t="s">
        <v>19</v>
      </c>
      <c r="I19" s="1" t="s">
        <v>19</v>
      </c>
      <c r="O19" s="40" t="s">
        <v>19</v>
      </c>
      <c r="P19" s="42" t="b">
        <f t="shared" si="0"/>
        <v>1</v>
      </c>
    </row>
    <row r="20" spans="1:16" ht="45">
      <c r="A20">
        <v>19</v>
      </c>
      <c r="B20" s="1" t="s">
        <v>61</v>
      </c>
      <c r="C20" t="s">
        <v>17</v>
      </c>
      <c r="D20" t="s">
        <v>62</v>
      </c>
      <c r="E20" s="1" t="s">
        <v>63</v>
      </c>
      <c r="F20" s="1" t="s">
        <v>23</v>
      </c>
      <c r="G20" s="1" t="s">
        <v>64</v>
      </c>
      <c r="I20" s="1" t="s">
        <v>65</v>
      </c>
      <c r="O20" s="40" t="s">
        <v>19</v>
      </c>
      <c r="P20" s="42" t="b">
        <f t="shared" si="0"/>
        <v>0</v>
      </c>
    </row>
    <row r="21" spans="1:16" ht="30">
      <c r="A21">
        <v>20</v>
      </c>
      <c r="B21" s="1" t="s">
        <v>66</v>
      </c>
      <c r="C21" t="s">
        <v>17</v>
      </c>
      <c r="D21">
        <v>9</v>
      </c>
      <c r="E21" s="1" t="s">
        <v>67</v>
      </c>
      <c r="F21" s="1" t="s">
        <v>19</v>
      </c>
      <c r="I21" s="1" t="s">
        <v>19</v>
      </c>
      <c r="O21" s="40" t="s">
        <v>19</v>
      </c>
      <c r="P21" s="42" t="b">
        <f t="shared" si="0"/>
        <v>1</v>
      </c>
    </row>
    <row r="22" spans="1:16" ht="30">
      <c r="A22">
        <v>21</v>
      </c>
      <c r="B22" s="1" t="s">
        <v>68</v>
      </c>
      <c r="C22" t="s">
        <v>17</v>
      </c>
      <c r="D22">
        <v>9</v>
      </c>
      <c r="E22" s="1" t="s">
        <v>69</v>
      </c>
      <c r="F22" s="1" t="s">
        <v>23</v>
      </c>
      <c r="I22" s="1" t="s">
        <v>23</v>
      </c>
      <c r="O22" s="40" t="s">
        <v>23</v>
      </c>
      <c r="P22" s="42" t="b">
        <f t="shared" si="0"/>
        <v>1</v>
      </c>
    </row>
    <row r="23" spans="1:16" ht="30">
      <c r="A23">
        <v>22</v>
      </c>
      <c r="B23" s="1" t="s">
        <v>70</v>
      </c>
      <c r="C23" t="s">
        <v>17</v>
      </c>
      <c r="D23" t="s">
        <v>71</v>
      </c>
      <c r="E23" s="1" t="s">
        <v>72</v>
      </c>
      <c r="F23" s="1" t="s">
        <v>19</v>
      </c>
      <c r="I23" s="1" t="s">
        <v>19</v>
      </c>
      <c r="O23" s="40" t="s">
        <v>19</v>
      </c>
      <c r="P23" s="42" t="b">
        <f t="shared" si="0"/>
        <v>1</v>
      </c>
    </row>
    <row r="24" spans="1:16" ht="90">
      <c r="A24">
        <v>23</v>
      </c>
      <c r="B24" s="1" t="s">
        <v>73</v>
      </c>
      <c r="C24" t="s">
        <v>17</v>
      </c>
      <c r="D24" t="s">
        <v>74</v>
      </c>
      <c r="E24" s="1" t="s">
        <v>73</v>
      </c>
      <c r="F24" s="1" t="s">
        <v>19</v>
      </c>
      <c r="I24" s="1" t="s">
        <v>19</v>
      </c>
      <c r="O24" s="40" t="s">
        <v>19</v>
      </c>
      <c r="P24" s="42" t="b">
        <f t="shared" si="0"/>
        <v>1</v>
      </c>
    </row>
    <row r="25" spans="1:16" ht="45">
      <c r="A25">
        <v>24</v>
      </c>
      <c r="B25" s="1" t="s">
        <v>75</v>
      </c>
      <c r="C25" t="s">
        <v>17</v>
      </c>
      <c r="D25">
        <v>11</v>
      </c>
      <c r="E25" s="1" t="s">
        <v>76</v>
      </c>
      <c r="F25" s="1" t="s">
        <v>19</v>
      </c>
      <c r="I25" s="1" t="s">
        <v>19</v>
      </c>
      <c r="O25" s="40" t="s">
        <v>19</v>
      </c>
      <c r="P25" s="42" t="b">
        <f t="shared" si="0"/>
        <v>1</v>
      </c>
    </row>
    <row r="26" spans="1:16" ht="45">
      <c r="A26">
        <v>25</v>
      </c>
      <c r="B26" s="1" t="s">
        <v>77</v>
      </c>
      <c r="C26" t="s">
        <v>17</v>
      </c>
      <c r="D26">
        <v>12</v>
      </c>
      <c r="E26" s="1" t="s">
        <v>78</v>
      </c>
      <c r="F26" s="1" t="s">
        <v>19</v>
      </c>
      <c r="I26" s="1" t="s">
        <v>19</v>
      </c>
      <c r="O26" s="40" t="s">
        <v>19</v>
      </c>
      <c r="P26" s="42" t="b">
        <f t="shared" si="0"/>
        <v>1</v>
      </c>
    </row>
    <row r="27" spans="1:16" ht="45">
      <c r="A27">
        <v>26</v>
      </c>
      <c r="B27" s="1" t="s">
        <v>79</v>
      </c>
      <c r="C27" t="s">
        <v>17</v>
      </c>
      <c r="D27" t="s">
        <v>80</v>
      </c>
      <c r="E27" s="1" t="s">
        <v>81</v>
      </c>
      <c r="F27" s="1" t="s">
        <v>23</v>
      </c>
      <c r="I27" s="1" t="s">
        <v>65</v>
      </c>
      <c r="O27" s="40" t="s">
        <v>23</v>
      </c>
      <c r="P27" s="42" t="b">
        <f t="shared" si="0"/>
        <v>1</v>
      </c>
    </row>
    <row r="28" spans="1:16" ht="30">
      <c r="A28">
        <v>27</v>
      </c>
      <c r="B28" s="1" t="s">
        <v>82</v>
      </c>
      <c r="C28" t="s">
        <v>17</v>
      </c>
      <c r="D28">
        <v>13</v>
      </c>
      <c r="E28" s="1" t="s">
        <v>83</v>
      </c>
      <c r="F28" s="1" t="s">
        <v>19</v>
      </c>
      <c r="I28" s="1" t="s">
        <v>19</v>
      </c>
      <c r="O28" s="40" t="s">
        <v>19</v>
      </c>
      <c r="P28" s="42" t="b">
        <f t="shared" si="0"/>
        <v>1</v>
      </c>
    </row>
    <row r="29" spans="1:16" ht="60">
      <c r="A29">
        <v>28</v>
      </c>
      <c r="B29" s="1" t="s">
        <v>84</v>
      </c>
      <c r="C29" t="s">
        <v>17</v>
      </c>
      <c r="D29">
        <v>13</v>
      </c>
      <c r="E29" s="1" t="s">
        <v>85</v>
      </c>
      <c r="F29" s="1" t="s">
        <v>19</v>
      </c>
      <c r="I29" s="1" t="s">
        <v>19</v>
      </c>
      <c r="O29" s="40" t="s">
        <v>19</v>
      </c>
      <c r="P29" s="42" t="b">
        <f t="shared" si="0"/>
        <v>1</v>
      </c>
    </row>
    <row r="30" spans="1:16" ht="90">
      <c r="A30">
        <v>29</v>
      </c>
      <c r="B30" s="1" t="s">
        <v>86</v>
      </c>
      <c r="C30" t="s">
        <v>17</v>
      </c>
      <c r="D30">
        <v>14</v>
      </c>
      <c r="E30" s="1" t="s">
        <v>87</v>
      </c>
      <c r="F30" s="1" t="s">
        <v>23</v>
      </c>
      <c r="G30" s="1" t="s">
        <v>88</v>
      </c>
      <c r="I30" s="1" t="s">
        <v>19</v>
      </c>
      <c r="O30" s="40" t="s">
        <v>19</v>
      </c>
      <c r="P30" s="42" t="b">
        <f t="shared" si="0"/>
        <v>0</v>
      </c>
    </row>
    <row r="31" spans="1:16" ht="60">
      <c r="A31">
        <v>30</v>
      </c>
      <c r="B31" s="1" t="s">
        <v>89</v>
      </c>
      <c r="C31" t="s">
        <v>17</v>
      </c>
      <c r="D31">
        <v>14</v>
      </c>
      <c r="E31" s="1" t="s">
        <v>90</v>
      </c>
      <c r="F31" s="1" t="s">
        <v>19</v>
      </c>
      <c r="I31" s="1" t="s">
        <v>19</v>
      </c>
      <c r="O31" s="40" t="s">
        <v>19</v>
      </c>
      <c r="P31" s="42" t="b">
        <f t="shared" si="0"/>
        <v>1</v>
      </c>
    </row>
    <row r="32" spans="1:16" ht="45">
      <c r="A32">
        <v>31</v>
      </c>
      <c r="B32" s="1" t="s">
        <v>91</v>
      </c>
      <c r="C32" t="s">
        <v>17</v>
      </c>
      <c r="D32">
        <v>15</v>
      </c>
      <c r="E32" s="1" t="s">
        <v>92</v>
      </c>
      <c r="F32" s="1" t="s">
        <v>19</v>
      </c>
      <c r="I32" s="1" t="s">
        <v>23</v>
      </c>
      <c r="O32" s="40" t="s">
        <v>23</v>
      </c>
      <c r="P32" s="42" t="b">
        <f t="shared" si="0"/>
        <v>0</v>
      </c>
    </row>
    <row r="33" spans="1:16" ht="60">
      <c r="A33">
        <v>32</v>
      </c>
      <c r="B33" s="1" t="s">
        <v>93</v>
      </c>
      <c r="C33" t="s">
        <v>17</v>
      </c>
      <c r="D33">
        <v>15</v>
      </c>
      <c r="E33" s="1" t="s">
        <v>94</v>
      </c>
      <c r="F33" s="1" t="s">
        <v>19</v>
      </c>
      <c r="I33" s="1" t="s">
        <v>19</v>
      </c>
      <c r="O33" s="40" t="s">
        <v>19</v>
      </c>
      <c r="P33" s="42" t="b">
        <f t="shared" si="0"/>
        <v>1</v>
      </c>
    </row>
    <row r="34" spans="1:16" ht="45">
      <c r="A34">
        <v>33</v>
      </c>
      <c r="B34" s="1" t="s">
        <v>95</v>
      </c>
      <c r="C34" t="s">
        <v>17</v>
      </c>
      <c r="D34">
        <v>15</v>
      </c>
      <c r="E34" s="1" t="s">
        <v>95</v>
      </c>
      <c r="F34" s="1" t="s">
        <v>19</v>
      </c>
      <c r="I34" s="1" t="s">
        <v>19</v>
      </c>
      <c r="O34" s="40" t="s">
        <v>19</v>
      </c>
      <c r="P34" s="42" t="b">
        <f t="shared" si="0"/>
        <v>1</v>
      </c>
    </row>
    <row r="35" spans="1:16" ht="60">
      <c r="A35">
        <v>34</v>
      </c>
      <c r="B35" s="1" t="s">
        <v>96</v>
      </c>
      <c r="C35" t="s">
        <v>17</v>
      </c>
      <c r="D35">
        <v>16</v>
      </c>
      <c r="E35" s="1" t="s">
        <v>97</v>
      </c>
      <c r="F35" s="1" t="s">
        <v>19</v>
      </c>
      <c r="I35" s="1" t="s">
        <v>19</v>
      </c>
      <c r="O35" s="40" t="s">
        <v>19</v>
      </c>
      <c r="P35" s="42" t="b">
        <f t="shared" si="0"/>
        <v>1</v>
      </c>
    </row>
    <row r="36" spans="1:16" ht="60">
      <c r="A36">
        <v>35</v>
      </c>
      <c r="B36" s="1" t="s">
        <v>98</v>
      </c>
      <c r="C36" t="s">
        <v>17</v>
      </c>
      <c r="D36" t="s">
        <v>99</v>
      </c>
      <c r="E36" s="1" t="s">
        <v>100</v>
      </c>
      <c r="F36" s="1" t="s">
        <v>23</v>
      </c>
      <c r="G36" s="1" t="s">
        <v>101</v>
      </c>
      <c r="I36" s="1" t="s">
        <v>19</v>
      </c>
      <c r="O36" s="40" t="s">
        <v>23</v>
      </c>
      <c r="P36" s="42" t="b">
        <f t="shared" si="0"/>
        <v>1</v>
      </c>
    </row>
    <row r="37" spans="1:16" ht="45">
      <c r="A37">
        <v>36</v>
      </c>
      <c r="B37" s="1" t="s">
        <v>102</v>
      </c>
      <c r="C37" t="s">
        <v>17</v>
      </c>
      <c r="D37">
        <v>17</v>
      </c>
      <c r="E37" s="1" t="s">
        <v>103</v>
      </c>
      <c r="F37" s="1" t="s">
        <v>19</v>
      </c>
      <c r="I37" s="1" t="s">
        <v>104</v>
      </c>
      <c r="O37" s="40" t="s">
        <v>19</v>
      </c>
      <c r="P37" s="42" t="b">
        <f t="shared" si="0"/>
        <v>1</v>
      </c>
    </row>
    <row r="38" spans="1:16" ht="45">
      <c r="A38">
        <v>37</v>
      </c>
      <c r="B38" s="1" t="s">
        <v>105</v>
      </c>
      <c r="C38" t="s">
        <v>17</v>
      </c>
      <c r="D38">
        <v>17</v>
      </c>
      <c r="E38" s="1" t="s">
        <v>106</v>
      </c>
      <c r="F38" s="1" t="s">
        <v>19</v>
      </c>
      <c r="I38" s="1" t="s">
        <v>19</v>
      </c>
      <c r="O38" s="40" t="s">
        <v>19</v>
      </c>
      <c r="P38" s="42" t="b">
        <f t="shared" si="0"/>
        <v>1</v>
      </c>
    </row>
    <row r="39" spans="1:16">
      <c r="A39">
        <v>38</v>
      </c>
      <c r="B39" s="1" t="s">
        <v>107</v>
      </c>
      <c r="C39" t="s">
        <v>17</v>
      </c>
      <c r="D39">
        <v>18</v>
      </c>
      <c r="E39" s="1" t="s">
        <v>108</v>
      </c>
      <c r="F39" s="1" t="s">
        <v>19</v>
      </c>
      <c r="I39" s="1" t="s">
        <v>19</v>
      </c>
      <c r="O39" s="40" t="s">
        <v>23</v>
      </c>
      <c r="P39" s="42" t="b">
        <f t="shared" si="0"/>
        <v>0</v>
      </c>
    </row>
    <row r="40" spans="1:16" ht="60">
      <c r="A40">
        <v>39</v>
      </c>
      <c r="B40" s="1" t="s">
        <v>109</v>
      </c>
      <c r="C40" t="s">
        <v>17</v>
      </c>
      <c r="D40">
        <v>18</v>
      </c>
      <c r="E40" s="1" t="s">
        <v>110</v>
      </c>
      <c r="F40" s="1" t="s">
        <v>23</v>
      </c>
      <c r="G40" s="1" t="s">
        <v>111</v>
      </c>
      <c r="I40" s="1" t="s">
        <v>19</v>
      </c>
      <c r="O40" s="40" t="s">
        <v>19</v>
      </c>
      <c r="P40" s="42" t="b">
        <f t="shared" si="0"/>
        <v>0</v>
      </c>
    </row>
    <row r="41" spans="1:16" ht="60">
      <c r="A41">
        <v>40</v>
      </c>
      <c r="B41" s="1" t="s">
        <v>112</v>
      </c>
      <c r="C41" t="s">
        <v>17</v>
      </c>
      <c r="D41" t="s">
        <v>113</v>
      </c>
      <c r="E41" s="1" t="s">
        <v>114</v>
      </c>
      <c r="F41" s="1" t="s">
        <v>19</v>
      </c>
      <c r="I41" s="1" t="s">
        <v>23</v>
      </c>
      <c r="O41" s="40" t="s">
        <v>23</v>
      </c>
      <c r="P41" s="42" t="b">
        <f t="shared" si="0"/>
        <v>0</v>
      </c>
    </row>
    <row r="42" spans="1:16" ht="30">
      <c r="A42">
        <v>41</v>
      </c>
      <c r="B42" s="1" t="s">
        <v>115</v>
      </c>
      <c r="C42" t="s">
        <v>17</v>
      </c>
      <c r="D42">
        <v>19</v>
      </c>
      <c r="E42" s="1" t="s">
        <v>116</v>
      </c>
      <c r="F42" s="1" t="s">
        <v>19</v>
      </c>
      <c r="I42" s="1" t="s">
        <v>65</v>
      </c>
      <c r="O42" s="40" t="s">
        <v>19</v>
      </c>
      <c r="P42" s="42" t="b">
        <f t="shared" si="0"/>
        <v>1</v>
      </c>
    </row>
    <row r="43" spans="1:16" ht="45">
      <c r="A43">
        <v>42</v>
      </c>
      <c r="B43" s="1" t="s">
        <v>117</v>
      </c>
      <c r="C43" t="s">
        <v>17</v>
      </c>
      <c r="D43" t="s">
        <v>118</v>
      </c>
      <c r="E43" s="1" t="s">
        <v>119</v>
      </c>
      <c r="F43" s="1" t="s">
        <v>19</v>
      </c>
      <c r="I43" s="1" t="s">
        <v>65</v>
      </c>
      <c r="O43" s="40" t="s">
        <v>19</v>
      </c>
      <c r="P43" s="42" t="b">
        <f t="shared" si="0"/>
        <v>1</v>
      </c>
    </row>
    <row r="44" spans="1:16" ht="30">
      <c r="A44">
        <v>43</v>
      </c>
      <c r="B44" s="1" t="s">
        <v>120</v>
      </c>
      <c r="C44" t="s">
        <v>17</v>
      </c>
      <c r="D44">
        <v>21</v>
      </c>
      <c r="E44" s="1" t="s">
        <v>121</v>
      </c>
      <c r="F44" s="1" t="s">
        <v>19</v>
      </c>
      <c r="I44" s="1" t="s">
        <v>19</v>
      </c>
      <c r="O44" s="40" t="s">
        <v>19</v>
      </c>
      <c r="P44" s="42" t="b">
        <f t="shared" si="0"/>
        <v>1</v>
      </c>
    </row>
    <row r="45" spans="1:16" ht="60">
      <c r="A45">
        <v>44</v>
      </c>
      <c r="B45" s="1" t="s">
        <v>122</v>
      </c>
      <c r="C45" t="s">
        <v>17</v>
      </c>
      <c r="D45">
        <v>21</v>
      </c>
      <c r="E45" s="1" t="s">
        <v>123</v>
      </c>
      <c r="F45" s="1" t="s">
        <v>19</v>
      </c>
      <c r="I45" s="1" t="s">
        <v>19</v>
      </c>
      <c r="O45" s="40" t="s">
        <v>19</v>
      </c>
      <c r="P45" s="42" t="b">
        <f t="shared" si="0"/>
        <v>1</v>
      </c>
    </row>
    <row r="46" spans="1:16" ht="45">
      <c r="A46">
        <v>45</v>
      </c>
      <c r="B46" s="1" t="s">
        <v>124</v>
      </c>
      <c r="C46" t="s">
        <v>17</v>
      </c>
      <c r="D46">
        <v>22</v>
      </c>
      <c r="E46" s="1" t="s">
        <v>125</v>
      </c>
      <c r="F46" s="1" t="s">
        <v>19</v>
      </c>
      <c r="I46" s="1" t="s">
        <v>19</v>
      </c>
      <c r="O46" s="40" t="s">
        <v>19</v>
      </c>
      <c r="P46" s="42" t="b">
        <f t="shared" si="0"/>
        <v>1</v>
      </c>
    </row>
    <row r="47" spans="1:16" ht="30">
      <c r="A47">
        <v>46</v>
      </c>
      <c r="B47" s="1" t="s">
        <v>126</v>
      </c>
      <c r="C47" t="s">
        <v>17</v>
      </c>
      <c r="D47">
        <v>22</v>
      </c>
      <c r="E47" s="1" t="s">
        <v>127</v>
      </c>
      <c r="F47" s="1" t="s">
        <v>19</v>
      </c>
      <c r="I47" s="1" t="s">
        <v>19</v>
      </c>
      <c r="O47" s="40" t="s">
        <v>19</v>
      </c>
      <c r="P47" s="42" t="b">
        <f t="shared" si="0"/>
        <v>1</v>
      </c>
    </row>
    <row r="48" spans="1:16" ht="45">
      <c r="A48">
        <v>47</v>
      </c>
      <c r="B48" s="1" t="s">
        <v>128</v>
      </c>
      <c r="C48" t="s">
        <v>17</v>
      </c>
      <c r="D48" t="s">
        <v>129</v>
      </c>
      <c r="E48" s="1" t="s">
        <v>130</v>
      </c>
      <c r="F48" s="1" t="s">
        <v>23</v>
      </c>
      <c r="G48" s="1" t="s">
        <v>131</v>
      </c>
      <c r="I48" s="1" t="s">
        <v>19</v>
      </c>
      <c r="O48" s="40" t="s">
        <v>23</v>
      </c>
      <c r="P48" s="42" t="b">
        <f t="shared" si="0"/>
        <v>1</v>
      </c>
    </row>
    <row r="49" spans="1:16" ht="75">
      <c r="A49">
        <v>48</v>
      </c>
      <c r="B49" s="1" t="s">
        <v>132</v>
      </c>
      <c r="C49" t="s">
        <v>17</v>
      </c>
      <c r="D49">
        <v>23</v>
      </c>
      <c r="E49" s="1" t="s">
        <v>133</v>
      </c>
      <c r="F49" s="1" t="s">
        <v>19</v>
      </c>
      <c r="G49" s="1" t="s">
        <v>134</v>
      </c>
      <c r="I49" s="1" t="s">
        <v>23</v>
      </c>
      <c r="O49" s="40" t="s">
        <v>19</v>
      </c>
      <c r="P49" s="42" t="b">
        <f t="shared" si="0"/>
        <v>1</v>
      </c>
    </row>
    <row r="50" spans="1:16" ht="30">
      <c r="A50">
        <v>49</v>
      </c>
      <c r="B50" s="1" t="s">
        <v>135</v>
      </c>
      <c r="C50" t="s">
        <v>17</v>
      </c>
      <c r="D50">
        <v>23</v>
      </c>
      <c r="E50" s="1" t="s">
        <v>136</v>
      </c>
      <c r="F50" s="1" t="s">
        <v>19</v>
      </c>
      <c r="I50" s="1" t="s">
        <v>65</v>
      </c>
      <c r="O50" s="40" t="s">
        <v>19</v>
      </c>
      <c r="P50" s="42" t="b">
        <f t="shared" si="0"/>
        <v>1</v>
      </c>
    </row>
    <row r="51" spans="1:16" ht="30">
      <c r="A51">
        <v>50</v>
      </c>
      <c r="B51" s="1" t="s">
        <v>137</v>
      </c>
      <c r="C51" t="s">
        <v>17</v>
      </c>
      <c r="D51">
        <v>24</v>
      </c>
      <c r="E51" s="1" t="s">
        <v>138</v>
      </c>
      <c r="F51" s="1" t="s">
        <v>23</v>
      </c>
      <c r="I51" s="1" t="s">
        <v>23</v>
      </c>
      <c r="O51" s="40" t="s">
        <v>23</v>
      </c>
      <c r="P51" s="42" t="b">
        <f t="shared" si="0"/>
        <v>1</v>
      </c>
    </row>
    <row r="52" spans="1:16" ht="45">
      <c r="A52">
        <v>51</v>
      </c>
      <c r="B52" s="1" t="s">
        <v>139</v>
      </c>
      <c r="C52" t="s">
        <v>17</v>
      </c>
      <c r="D52">
        <v>24</v>
      </c>
      <c r="E52" s="1" t="s">
        <v>140</v>
      </c>
      <c r="F52" s="1" t="s">
        <v>23</v>
      </c>
      <c r="I52" s="1" t="s">
        <v>23</v>
      </c>
      <c r="O52" s="40" t="s">
        <v>23</v>
      </c>
      <c r="P52" s="42" t="b">
        <f t="shared" si="0"/>
        <v>1</v>
      </c>
    </row>
    <row r="53" spans="1:16" ht="90">
      <c r="A53">
        <v>52</v>
      </c>
      <c r="B53" s="1" t="s">
        <v>141</v>
      </c>
      <c r="C53" t="s">
        <v>17</v>
      </c>
      <c r="D53">
        <v>25</v>
      </c>
      <c r="E53" s="1" t="s">
        <v>142</v>
      </c>
      <c r="F53" s="1" t="s">
        <v>19</v>
      </c>
      <c r="I53" s="1" t="s">
        <v>19</v>
      </c>
      <c r="O53" s="40" t="s">
        <v>19</v>
      </c>
      <c r="P53" s="42" t="b">
        <f t="shared" si="0"/>
        <v>1</v>
      </c>
    </row>
    <row r="54" spans="1:16" ht="60">
      <c r="A54">
        <v>53</v>
      </c>
      <c r="B54" s="1" t="s">
        <v>143</v>
      </c>
      <c r="C54" t="s">
        <v>17</v>
      </c>
      <c r="D54" t="s">
        <v>144</v>
      </c>
      <c r="E54" s="1" t="s">
        <v>145</v>
      </c>
      <c r="F54" s="1" t="s">
        <v>19</v>
      </c>
      <c r="I54" s="1" t="s">
        <v>19</v>
      </c>
      <c r="O54" s="40" t="s">
        <v>19</v>
      </c>
      <c r="P54" s="42" t="b">
        <f t="shared" si="0"/>
        <v>1</v>
      </c>
    </row>
    <row r="55" spans="1:16" ht="60">
      <c r="A55">
        <v>54</v>
      </c>
      <c r="B55" s="1" t="s">
        <v>146</v>
      </c>
      <c r="C55" t="s">
        <v>17</v>
      </c>
      <c r="D55">
        <v>27</v>
      </c>
      <c r="E55" s="1" t="s">
        <v>147</v>
      </c>
      <c r="F55" s="1" t="s">
        <v>19</v>
      </c>
      <c r="I55" s="1" t="s">
        <v>19</v>
      </c>
      <c r="O55" s="40" t="s">
        <v>19</v>
      </c>
      <c r="P55" s="42" t="b">
        <f t="shared" si="0"/>
        <v>1</v>
      </c>
    </row>
    <row r="56" spans="1:16" ht="45">
      <c r="A56">
        <v>55</v>
      </c>
      <c r="B56" s="1" t="s">
        <v>148</v>
      </c>
      <c r="C56" t="s">
        <v>17</v>
      </c>
      <c r="D56" t="s">
        <v>149</v>
      </c>
      <c r="E56" s="1" t="s">
        <v>148</v>
      </c>
      <c r="F56" s="1" t="s">
        <v>19</v>
      </c>
      <c r="I56" s="1" t="s">
        <v>19</v>
      </c>
      <c r="O56" s="40" t="s">
        <v>19</v>
      </c>
      <c r="P56" s="42" t="b">
        <f t="shared" si="0"/>
        <v>1</v>
      </c>
    </row>
    <row r="57" spans="1:16" ht="60">
      <c r="A57">
        <v>56</v>
      </c>
      <c r="B57" s="1" t="s">
        <v>150</v>
      </c>
      <c r="C57" t="s">
        <v>17</v>
      </c>
      <c r="D57">
        <v>29</v>
      </c>
      <c r="E57" s="1" t="s">
        <v>151</v>
      </c>
      <c r="F57" s="1" t="s">
        <v>19</v>
      </c>
      <c r="I57" s="1" t="s">
        <v>19</v>
      </c>
      <c r="O57" s="40" t="s">
        <v>19</v>
      </c>
      <c r="P57" s="42" t="b">
        <f t="shared" si="0"/>
        <v>1</v>
      </c>
    </row>
    <row r="58" spans="1:16" ht="30">
      <c r="A58">
        <v>57</v>
      </c>
      <c r="B58" s="1" t="s">
        <v>152</v>
      </c>
      <c r="C58" t="s">
        <v>17</v>
      </c>
      <c r="D58">
        <v>30</v>
      </c>
      <c r="E58" s="1" t="s">
        <v>153</v>
      </c>
      <c r="F58" s="1" t="s">
        <v>19</v>
      </c>
      <c r="I58" s="1" t="s">
        <v>19</v>
      </c>
      <c r="O58" s="40" t="s">
        <v>19</v>
      </c>
      <c r="P58" s="42" t="b">
        <f t="shared" si="0"/>
        <v>1</v>
      </c>
    </row>
    <row r="59" spans="1:16" ht="30">
      <c r="A59">
        <v>58</v>
      </c>
      <c r="B59" s="1" t="s">
        <v>154</v>
      </c>
      <c r="C59" t="s">
        <v>17</v>
      </c>
      <c r="D59">
        <v>30</v>
      </c>
      <c r="E59" s="1" t="s">
        <v>155</v>
      </c>
      <c r="F59" s="1" t="s">
        <v>19</v>
      </c>
      <c r="I59" s="1" t="s">
        <v>19</v>
      </c>
      <c r="O59" s="40" t="s">
        <v>19</v>
      </c>
      <c r="P59" s="42" t="b">
        <f t="shared" si="0"/>
        <v>1</v>
      </c>
    </row>
    <row r="60" spans="1:16" ht="45">
      <c r="A60">
        <v>59</v>
      </c>
      <c r="B60" s="1" t="s">
        <v>156</v>
      </c>
      <c r="C60" t="s">
        <v>17</v>
      </c>
      <c r="D60">
        <v>31</v>
      </c>
      <c r="E60" s="1" t="s">
        <v>157</v>
      </c>
      <c r="F60" s="1" t="s">
        <v>19</v>
      </c>
      <c r="I60" s="1" t="s">
        <v>23</v>
      </c>
      <c r="O60" s="40" t="s">
        <v>23</v>
      </c>
      <c r="P60" s="42" t="b">
        <f t="shared" si="0"/>
        <v>0</v>
      </c>
    </row>
    <row r="61" spans="1:16" ht="45">
      <c r="A61">
        <v>60</v>
      </c>
      <c r="B61" s="1" t="s">
        <v>158</v>
      </c>
      <c r="C61" t="s">
        <v>17</v>
      </c>
      <c r="D61">
        <v>31</v>
      </c>
      <c r="E61" s="1" t="s">
        <v>159</v>
      </c>
      <c r="F61" s="1" t="s">
        <v>19</v>
      </c>
      <c r="I61" s="1" t="s">
        <v>19</v>
      </c>
      <c r="O61" s="40" t="s">
        <v>19</v>
      </c>
      <c r="P61" s="42" t="b">
        <f t="shared" si="0"/>
        <v>1</v>
      </c>
    </row>
    <row r="62" spans="1:16" ht="30">
      <c r="A62">
        <v>61</v>
      </c>
      <c r="B62" s="1" t="s">
        <v>160</v>
      </c>
      <c r="C62" t="s">
        <v>17</v>
      </c>
      <c r="D62">
        <v>31</v>
      </c>
      <c r="E62" s="1" t="s">
        <v>161</v>
      </c>
      <c r="F62" s="1" t="s">
        <v>19</v>
      </c>
      <c r="I62" s="1" t="s">
        <v>19</v>
      </c>
      <c r="O62" s="40" t="s">
        <v>19</v>
      </c>
      <c r="P62" s="42" t="b">
        <f t="shared" si="0"/>
        <v>1</v>
      </c>
    </row>
    <row r="63" spans="1:16" ht="45">
      <c r="A63">
        <v>62</v>
      </c>
      <c r="B63" s="1" t="s">
        <v>162</v>
      </c>
      <c r="C63" t="s">
        <v>17</v>
      </c>
      <c r="D63">
        <v>32</v>
      </c>
      <c r="E63" s="1" t="s">
        <v>163</v>
      </c>
      <c r="F63" s="1" t="s">
        <v>19</v>
      </c>
      <c r="I63" s="1" t="s">
        <v>19</v>
      </c>
      <c r="O63" s="40" t="s">
        <v>19</v>
      </c>
      <c r="P63" s="42" t="b">
        <f t="shared" si="0"/>
        <v>1</v>
      </c>
    </row>
    <row r="64" spans="1:16" ht="60">
      <c r="A64">
        <v>63</v>
      </c>
      <c r="B64" s="1" t="s">
        <v>164</v>
      </c>
      <c r="C64" t="s">
        <v>17</v>
      </c>
      <c r="D64">
        <v>32</v>
      </c>
      <c r="E64" s="1" t="s">
        <v>165</v>
      </c>
      <c r="F64" s="1" t="s">
        <v>19</v>
      </c>
      <c r="I64" s="1" t="s">
        <v>19</v>
      </c>
      <c r="O64" s="40" t="s">
        <v>19</v>
      </c>
      <c r="P64" s="42" t="b">
        <f t="shared" si="0"/>
        <v>1</v>
      </c>
    </row>
    <row r="65" spans="1:16" ht="75">
      <c r="A65">
        <v>64</v>
      </c>
      <c r="B65" s="1" t="s">
        <v>166</v>
      </c>
      <c r="C65" t="s">
        <v>17</v>
      </c>
      <c r="D65">
        <v>33</v>
      </c>
      <c r="E65" s="1" t="s">
        <v>167</v>
      </c>
      <c r="F65" s="1" t="s">
        <v>23</v>
      </c>
      <c r="G65" s="1" t="s">
        <v>168</v>
      </c>
      <c r="I65" s="1" t="s">
        <v>19</v>
      </c>
      <c r="O65" s="40" t="s">
        <v>23</v>
      </c>
      <c r="P65" s="42" t="b">
        <f t="shared" si="0"/>
        <v>1</v>
      </c>
    </row>
    <row r="66" spans="1:16" ht="45">
      <c r="A66">
        <v>65</v>
      </c>
      <c r="B66" s="1" t="s">
        <v>169</v>
      </c>
      <c r="C66" t="s">
        <v>17</v>
      </c>
      <c r="D66">
        <v>33</v>
      </c>
      <c r="E66" s="1" t="s">
        <v>170</v>
      </c>
      <c r="F66" s="1" t="s">
        <v>19</v>
      </c>
      <c r="I66" s="1" t="s">
        <v>19</v>
      </c>
      <c r="O66" s="40" t="s">
        <v>19</v>
      </c>
      <c r="P66" s="42" t="b">
        <f t="shared" ref="P66:P129" si="1">F66=O66</f>
        <v>1</v>
      </c>
    </row>
    <row r="67" spans="1:16">
      <c r="A67">
        <v>66</v>
      </c>
      <c r="B67" s="1" t="s">
        <v>171</v>
      </c>
      <c r="C67" t="s">
        <v>17</v>
      </c>
      <c r="D67" t="s">
        <v>172</v>
      </c>
      <c r="E67" s="1" t="s">
        <v>173</v>
      </c>
      <c r="F67" s="1" t="s">
        <v>19</v>
      </c>
      <c r="I67" s="1" t="s">
        <v>19</v>
      </c>
      <c r="O67" s="40" t="s">
        <v>19</v>
      </c>
      <c r="P67" s="42" t="b">
        <f t="shared" si="1"/>
        <v>1</v>
      </c>
    </row>
    <row r="68" spans="1:16">
      <c r="A68">
        <v>67</v>
      </c>
      <c r="B68" s="1" t="s">
        <v>174</v>
      </c>
      <c r="C68" t="s">
        <v>17</v>
      </c>
      <c r="D68">
        <v>34</v>
      </c>
      <c r="E68" s="1" t="s">
        <v>175</v>
      </c>
      <c r="F68" s="1" t="s">
        <v>19</v>
      </c>
      <c r="I68" s="1" t="s">
        <v>19</v>
      </c>
      <c r="O68" s="40" t="s">
        <v>19</v>
      </c>
      <c r="P68" s="42" t="b">
        <f t="shared" si="1"/>
        <v>1</v>
      </c>
    </row>
    <row r="69" spans="1:16">
      <c r="A69">
        <v>68</v>
      </c>
      <c r="B69" s="1" t="s">
        <v>176</v>
      </c>
      <c r="C69" t="s">
        <v>17</v>
      </c>
      <c r="D69">
        <v>35</v>
      </c>
      <c r="E69" s="1" t="s">
        <v>177</v>
      </c>
      <c r="F69" s="1" t="s">
        <v>19</v>
      </c>
      <c r="I69" s="1" t="s">
        <v>19</v>
      </c>
      <c r="O69" s="40" t="s">
        <v>19</v>
      </c>
      <c r="P69" s="42" t="b">
        <f t="shared" si="1"/>
        <v>1</v>
      </c>
    </row>
    <row r="70" spans="1:16" ht="30">
      <c r="A70">
        <v>69</v>
      </c>
      <c r="B70" s="1" t="s">
        <v>178</v>
      </c>
      <c r="C70" t="s">
        <v>17</v>
      </c>
      <c r="D70">
        <v>35</v>
      </c>
      <c r="E70" s="1" t="s">
        <v>179</v>
      </c>
      <c r="F70" s="1" t="s">
        <v>23</v>
      </c>
      <c r="I70" s="1" t="s">
        <v>19</v>
      </c>
      <c r="O70" s="40" t="s">
        <v>19</v>
      </c>
      <c r="P70" s="42" t="b">
        <f t="shared" si="1"/>
        <v>0</v>
      </c>
    </row>
    <row r="71" spans="1:16" ht="45">
      <c r="A71">
        <v>70</v>
      </c>
      <c r="B71" s="1" t="s">
        <v>180</v>
      </c>
      <c r="C71" t="s">
        <v>17</v>
      </c>
      <c r="D71" t="s">
        <v>181</v>
      </c>
      <c r="E71" s="1" t="s">
        <v>182</v>
      </c>
      <c r="F71" s="1" t="s">
        <v>19</v>
      </c>
      <c r="I71" s="1" t="s">
        <v>19</v>
      </c>
      <c r="O71" s="40" t="s">
        <v>19</v>
      </c>
      <c r="P71" s="42" t="b">
        <f t="shared" si="1"/>
        <v>1</v>
      </c>
    </row>
    <row r="72" spans="1:16" ht="45">
      <c r="A72">
        <v>71</v>
      </c>
      <c r="B72" s="1" t="s">
        <v>183</v>
      </c>
      <c r="C72" t="s">
        <v>17</v>
      </c>
      <c r="D72">
        <v>36</v>
      </c>
      <c r="E72" s="1" t="s">
        <v>184</v>
      </c>
      <c r="F72" s="1" t="s">
        <v>19</v>
      </c>
      <c r="I72" s="1" t="s">
        <v>19</v>
      </c>
      <c r="O72" s="40" t="s">
        <v>19</v>
      </c>
      <c r="P72" s="42" t="b">
        <f t="shared" si="1"/>
        <v>1</v>
      </c>
    </row>
    <row r="73" spans="1:16" ht="45" customHeight="1">
      <c r="A73">
        <v>72</v>
      </c>
      <c r="B73" s="1" t="s">
        <v>185</v>
      </c>
      <c r="C73" t="s">
        <v>17</v>
      </c>
      <c r="D73" t="s">
        <v>186</v>
      </c>
      <c r="E73" s="1" t="s">
        <v>187</v>
      </c>
      <c r="F73" s="1" t="s">
        <v>19</v>
      </c>
      <c r="I73" s="1" t="s">
        <v>19</v>
      </c>
      <c r="O73" s="40" t="s">
        <v>19</v>
      </c>
      <c r="P73" s="42" t="b">
        <f t="shared" si="1"/>
        <v>1</v>
      </c>
    </row>
    <row r="74" spans="1:16" ht="45">
      <c r="A74">
        <v>73</v>
      </c>
      <c r="B74" s="1" t="s">
        <v>188</v>
      </c>
      <c r="C74" t="s">
        <v>17</v>
      </c>
      <c r="D74">
        <v>37</v>
      </c>
      <c r="E74" s="1" t="s">
        <v>189</v>
      </c>
      <c r="F74" s="1" t="s">
        <v>19</v>
      </c>
      <c r="I74" s="1" t="s">
        <v>65</v>
      </c>
      <c r="O74" s="40" t="s">
        <v>19</v>
      </c>
      <c r="P74" s="42" t="b">
        <f t="shared" si="1"/>
        <v>1</v>
      </c>
    </row>
    <row r="75" spans="1:16" ht="45">
      <c r="A75">
        <v>74</v>
      </c>
      <c r="B75" s="1" t="s">
        <v>190</v>
      </c>
      <c r="C75" t="s">
        <v>17</v>
      </c>
      <c r="D75">
        <v>37</v>
      </c>
      <c r="E75" s="1" t="s">
        <v>191</v>
      </c>
      <c r="F75" s="1" t="s">
        <v>19</v>
      </c>
      <c r="I75" s="1" t="s">
        <v>19</v>
      </c>
      <c r="O75" s="40" t="s">
        <v>23</v>
      </c>
      <c r="P75" s="42" t="b">
        <f t="shared" si="1"/>
        <v>0</v>
      </c>
    </row>
    <row r="76" spans="1:16" ht="105">
      <c r="A76">
        <v>75</v>
      </c>
      <c r="B76" s="1" t="s">
        <v>192</v>
      </c>
      <c r="C76" t="s">
        <v>17</v>
      </c>
      <c r="D76">
        <v>38</v>
      </c>
      <c r="E76" s="1" t="s">
        <v>193</v>
      </c>
      <c r="F76" s="1" t="s">
        <v>23</v>
      </c>
      <c r="G76" s="1" t="s">
        <v>194</v>
      </c>
      <c r="I76" s="1" t="s">
        <v>23</v>
      </c>
      <c r="O76" s="40" t="s">
        <v>23</v>
      </c>
      <c r="P76" s="42" t="b">
        <f t="shared" si="1"/>
        <v>1</v>
      </c>
    </row>
    <row r="77" spans="1:16" ht="60">
      <c r="A77">
        <v>76</v>
      </c>
      <c r="B77" s="1" t="s">
        <v>195</v>
      </c>
      <c r="C77" t="s">
        <v>17</v>
      </c>
      <c r="D77">
        <v>38</v>
      </c>
      <c r="E77" s="1" t="s">
        <v>196</v>
      </c>
      <c r="F77" s="1" t="s">
        <v>19</v>
      </c>
      <c r="G77" s="1" t="s">
        <v>197</v>
      </c>
      <c r="I77" s="1" t="s">
        <v>23</v>
      </c>
      <c r="O77" s="40" t="s">
        <v>19</v>
      </c>
      <c r="P77" s="42" t="b">
        <f t="shared" si="1"/>
        <v>1</v>
      </c>
    </row>
    <row r="78" spans="1:16" ht="30">
      <c r="A78">
        <v>77</v>
      </c>
      <c r="B78" s="1" t="s">
        <v>198</v>
      </c>
      <c r="C78" t="s">
        <v>17</v>
      </c>
      <c r="D78">
        <v>39</v>
      </c>
      <c r="E78" s="1" t="s">
        <v>199</v>
      </c>
      <c r="F78" s="1" t="s">
        <v>19</v>
      </c>
      <c r="I78" s="1" t="s">
        <v>19</v>
      </c>
      <c r="O78" s="40" t="s">
        <v>19</v>
      </c>
      <c r="P78" s="42" t="b">
        <f t="shared" si="1"/>
        <v>1</v>
      </c>
    </row>
    <row r="79" spans="1:16" ht="30">
      <c r="A79">
        <v>78</v>
      </c>
      <c r="B79" s="1" t="s">
        <v>200</v>
      </c>
      <c r="C79" t="s">
        <v>17</v>
      </c>
      <c r="D79">
        <v>39</v>
      </c>
      <c r="E79" s="1" t="s">
        <v>201</v>
      </c>
      <c r="F79" s="1" t="s">
        <v>19</v>
      </c>
      <c r="I79" s="1" t="s">
        <v>19</v>
      </c>
      <c r="O79" s="40" t="s">
        <v>19</v>
      </c>
      <c r="P79" s="42" t="b">
        <f t="shared" si="1"/>
        <v>1</v>
      </c>
    </row>
    <row r="80" spans="1:16" ht="45">
      <c r="A80">
        <v>79</v>
      </c>
      <c r="B80" s="1" t="s">
        <v>202</v>
      </c>
      <c r="C80" t="s">
        <v>17</v>
      </c>
      <c r="D80">
        <v>39</v>
      </c>
      <c r="E80" s="1" t="s">
        <v>203</v>
      </c>
      <c r="F80" s="1" t="s">
        <v>19</v>
      </c>
      <c r="I80" s="1" t="s">
        <v>19</v>
      </c>
      <c r="O80" s="40" t="s">
        <v>19</v>
      </c>
      <c r="P80" s="42" t="b">
        <f t="shared" si="1"/>
        <v>1</v>
      </c>
    </row>
    <row r="81" spans="1:16" ht="45">
      <c r="A81">
        <v>80</v>
      </c>
      <c r="B81" s="1" t="s">
        <v>204</v>
      </c>
      <c r="C81" t="s">
        <v>17</v>
      </c>
      <c r="D81">
        <v>40</v>
      </c>
      <c r="E81" s="1" t="s">
        <v>205</v>
      </c>
      <c r="F81" s="1" t="s">
        <v>23</v>
      </c>
      <c r="I81" s="1" t="s">
        <v>19</v>
      </c>
      <c r="O81" s="40" t="s">
        <v>23</v>
      </c>
      <c r="P81" s="42" t="b">
        <f t="shared" si="1"/>
        <v>1</v>
      </c>
    </row>
    <row r="82" spans="1:16" ht="45">
      <c r="A82">
        <v>81</v>
      </c>
      <c r="B82" s="1" t="s">
        <v>206</v>
      </c>
      <c r="C82" t="s">
        <v>17</v>
      </c>
      <c r="D82">
        <v>41</v>
      </c>
      <c r="E82" s="1" t="s">
        <v>207</v>
      </c>
      <c r="F82" s="1" t="s">
        <v>19</v>
      </c>
      <c r="I82" s="1" t="s">
        <v>19</v>
      </c>
      <c r="O82" s="40" t="s">
        <v>19</v>
      </c>
      <c r="P82" s="42" t="b">
        <f t="shared" si="1"/>
        <v>1</v>
      </c>
    </row>
    <row r="83" spans="1:16" ht="45">
      <c r="A83">
        <v>82</v>
      </c>
      <c r="B83" s="1" t="s">
        <v>208</v>
      </c>
      <c r="C83" t="s">
        <v>17</v>
      </c>
      <c r="D83">
        <v>42</v>
      </c>
      <c r="E83" s="1" t="s">
        <v>209</v>
      </c>
      <c r="F83" s="1" t="s">
        <v>19</v>
      </c>
      <c r="I83" s="1" t="s">
        <v>19</v>
      </c>
      <c r="O83" s="40" t="s">
        <v>19</v>
      </c>
      <c r="P83" s="42" t="b">
        <f t="shared" si="1"/>
        <v>1</v>
      </c>
    </row>
    <row r="84" spans="1:16" ht="60" customHeight="1">
      <c r="A84">
        <v>83</v>
      </c>
      <c r="B84" s="1" t="s">
        <v>210</v>
      </c>
      <c r="C84" t="s">
        <v>17</v>
      </c>
      <c r="D84">
        <v>42</v>
      </c>
      <c r="E84" s="1" t="s">
        <v>211</v>
      </c>
      <c r="F84" s="1" t="s">
        <v>19</v>
      </c>
      <c r="I84" s="1" t="s">
        <v>19</v>
      </c>
      <c r="O84" s="40" t="s">
        <v>19</v>
      </c>
      <c r="P84" s="42" t="b">
        <f t="shared" si="1"/>
        <v>1</v>
      </c>
    </row>
    <row r="85" spans="1:16" ht="135">
      <c r="A85">
        <v>84</v>
      </c>
      <c r="B85" s="1" t="s">
        <v>212</v>
      </c>
      <c r="C85" t="s">
        <v>17</v>
      </c>
      <c r="D85">
        <v>42</v>
      </c>
      <c r="E85" s="1" t="s">
        <v>213</v>
      </c>
      <c r="F85" s="1" t="s">
        <v>23</v>
      </c>
      <c r="G85" s="1" t="s">
        <v>214</v>
      </c>
      <c r="I85" s="1" t="s">
        <v>19</v>
      </c>
      <c r="O85" s="40" t="s">
        <v>19</v>
      </c>
      <c r="P85" s="42" t="b">
        <f t="shared" si="1"/>
        <v>0</v>
      </c>
    </row>
    <row r="86" spans="1:16" ht="45">
      <c r="A86">
        <v>85</v>
      </c>
      <c r="B86" s="1" t="s">
        <v>215</v>
      </c>
      <c r="C86" t="s">
        <v>17</v>
      </c>
      <c r="D86">
        <v>43</v>
      </c>
      <c r="E86" s="1" t="s">
        <v>216</v>
      </c>
      <c r="F86" s="1" t="s">
        <v>19</v>
      </c>
      <c r="I86" s="1" t="s">
        <v>19</v>
      </c>
      <c r="O86" s="40" t="s">
        <v>19</v>
      </c>
      <c r="P86" s="42" t="b">
        <f t="shared" si="1"/>
        <v>1</v>
      </c>
    </row>
    <row r="87" spans="1:16" ht="90">
      <c r="A87">
        <v>86</v>
      </c>
      <c r="B87" s="1" t="s">
        <v>217</v>
      </c>
      <c r="C87" t="s">
        <v>17</v>
      </c>
      <c r="D87">
        <v>44</v>
      </c>
      <c r="E87" s="1" t="s">
        <v>218</v>
      </c>
      <c r="F87" s="1" t="s">
        <v>23</v>
      </c>
      <c r="G87" s="1" t="s">
        <v>219</v>
      </c>
      <c r="I87" s="1" t="s">
        <v>23</v>
      </c>
      <c r="O87" s="40" t="s">
        <v>23</v>
      </c>
      <c r="P87" s="42" t="b">
        <f t="shared" si="1"/>
        <v>1</v>
      </c>
    </row>
    <row r="88" spans="1:16" ht="60">
      <c r="A88">
        <v>87</v>
      </c>
      <c r="B88" s="1" t="s">
        <v>220</v>
      </c>
      <c r="C88" t="s">
        <v>17</v>
      </c>
      <c r="D88">
        <v>45</v>
      </c>
      <c r="E88" s="1" t="s">
        <v>221</v>
      </c>
      <c r="F88" s="1" t="s">
        <v>19</v>
      </c>
      <c r="I88" s="1" t="s">
        <v>19</v>
      </c>
      <c r="O88" s="40" t="s">
        <v>19</v>
      </c>
      <c r="P88" s="42" t="b">
        <f t="shared" si="1"/>
        <v>1</v>
      </c>
    </row>
    <row r="89" spans="1:16" ht="30">
      <c r="A89">
        <v>88</v>
      </c>
      <c r="B89" s="1" t="s">
        <v>222</v>
      </c>
      <c r="C89" t="s">
        <v>17</v>
      </c>
      <c r="D89">
        <v>45</v>
      </c>
      <c r="E89" s="1" t="s">
        <v>223</v>
      </c>
      <c r="F89" s="1" t="s">
        <v>23</v>
      </c>
      <c r="G89" s="1" t="s">
        <v>224</v>
      </c>
      <c r="I89" s="1" t="s">
        <v>19</v>
      </c>
      <c r="O89" s="40" t="s">
        <v>23</v>
      </c>
      <c r="P89" s="42" t="b">
        <f t="shared" si="1"/>
        <v>1</v>
      </c>
    </row>
    <row r="90" spans="1:16" ht="45">
      <c r="A90">
        <v>89</v>
      </c>
      <c r="B90" s="1" t="s">
        <v>225</v>
      </c>
      <c r="C90" t="s">
        <v>17</v>
      </c>
      <c r="D90">
        <v>46</v>
      </c>
      <c r="E90" s="1" t="s">
        <v>226</v>
      </c>
      <c r="F90" s="1" t="s">
        <v>19</v>
      </c>
      <c r="I90" s="1" t="s">
        <v>19</v>
      </c>
      <c r="O90" s="40" t="s">
        <v>23</v>
      </c>
      <c r="P90" s="42" t="b">
        <f t="shared" si="1"/>
        <v>0</v>
      </c>
    </row>
    <row r="91" spans="1:16" ht="90">
      <c r="A91">
        <v>90</v>
      </c>
      <c r="B91" s="1" t="s">
        <v>227</v>
      </c>
      <c r="C91" t="s">
        <v>17</v>
      </c>
      <c r="D91">
        <v>46</v>
      </c>
      <c r="E91" s="1" t="s">
        <v>228</v>
      </c>
      <c r="F91" s="1" t="s">
        <v>19</v>
      </c>
      <c r="I91" s="1" t="s">
        <v>19</v>
      </c>
      <c r="O91" s="40" t="s">
        <v>19</v>
      </c>
      <c r="P91" s="42" t="b">
        <f t="shared" si="1"/>
        <v>1</v>
      </c>
    </row>
    <row r="92" spans="1:16" ht="60">
      <c r="A92">
        <v>91</v>
      </c>
      <c r="B92" s="1" t="s">
        <v>229</v>
      </c>
      <c r="C92" t="s">
        <v>17</v>
      </c>
      <c r="D92">
        <v>47</v>
      </c>
      <c r="E92" s="1" t="s">
        <v>230</v>
      </c>
      <c r="F92" s="1" t="s">
        <v>19</v>
      </c>
      <c r="I92" s="1" t="s">
        <v>19</v>
      </c>
      <c r="O92" s="40" t="s">
        <v>19</v>
      </c>
      <c r="P92" s="42" t="b">
        <f t="shared" si="1"/>
        <v>1</v>
      </c>
    </row>
    <row r="93" spans="1:16" ht="30">
      <c r="A93">
        <v>92</v>
      </c>
      <c r="B93" s="1" t="s">
        <v>231</v>
      </c>
      <c r="C93" t="s">
        <v>17</v>
      </c>
      <c r="D93">
        <v>47</v>
      </c>
      <c r="E93" s="1" t="s">
        <v>232</v>
      </c>
      <c r="F93" s="1" t="s">
        <v>19</v>
      </c>
      <c r="I93" s="1" t="s">
        <v>19</v>
      </c>
      <c r="O93" s="40" t="s">
        <v>19</v>
      </c>
      <c r="P93" s="42" t="b">
        <f t="shared" si="1"/>
        <v>1</v>
      </c>
    </row>
    <row r="94" spans="1:16" ht="45">
      <c r="A94">
        <v>93</v>
      </c>
      <c r="B94" s="1" t="s">
        <v>233</v>
      </c>
      <c r="C94" t="s">
        <v>17</v>
      </c>
      <c r="D94">
        <v>47</v>
      </c>
      <c r="E94" s="1" t="s">
        <v>234</v>
      </c>
      <c r="F94" s="1" t="s">
        <v>19</v>
      </c>
      <c r="I94" s="1" t="s">
        <v>19</v>
      </c>
      <c r="O94" s="40" t="s">
        <v>19</v>
      </c>
      <c r="P94" s="42" t="b">
        <f t="shared" si="1"/>
        <v>1</v>
      </c>
    </row>
    <row r="95" spans="1:16" ht="45">
      <c r="A95">
        <v>94</v>
      </c>
      <c r="B95" s="1" t="s">
        <v>235</v>
      </c>
      <c r="C95" t="s">
        <v>17</v>
      </c>
      <c r="D95">
        <v>48</v>
      </c>
      <c r="E95" s="1" t="s">
        <v>236</v>
      </c>
      <c r="F95" s="1" t="s">
        <v>19</v>
      </c>
      <c r="I95" s="1" t="s">
        <v>19</v>
      </c>
      <c r="O95" s="40" t="s">
        <v>19</v>
      </c>
      <c r="P95" s="42" t="b">
        <f t="shared" si="1"/>
        <v>1</v>
      </c>
    </row>
    <row r="96" spans="1:16" ht="30">
      <c r="A96">
        <v>95</v>
      </c>
      <c r="B96" s="1" t="s">
        <v>237</v>
      </c>
      <c r="C96" t="s">
        <v>17</v>
      </c>
      <c r="D96">
        <v>48</v>
      </c>
      <c r="E96" s="1" t="s">
        <v>238</v>
      </c>
      <c r="F96" s="1" t="s">
        <v>19</v>
      </c>
      <c r="I96" s="1" t="s">
        <v>19</v>
      </c>
      <c r="O96" s="40" t="s">
        <v>19</v>
      </c>
      <c r="P96" s="42" t="b">
        <f t="shared" si="1"/>
        <v>1</v>
      </c>
    </row>
    <row r="97" spans="1:16" ht="45">
      <c r="A97">
        <v>96</v>
      </c>
      <c r="B97" s="1" t="s">
        <v>239</v>
      </c>
      <c r="C97" t="s">
        <v>17</v>
      </c>
      <c r="D97">
        <v>49</v>
      </c>
      <c r="E97" s="1" t="s">
        <v>240</v>
      </c>
      <c r="F97" s="1" t="s">
        <v>19</v>
      </c>
      <c r="I97" s="1" t="s">
        <v>19</v>
      </c>
      <c r="O97" s="40" t="s">
        <v>19</v>
      </c>
      <c r="P97" s="42" t="b">
        <f t="shared" si="1"/>
        <v>1</v>
      </c>
    </row>
    <row r="98" spans="1:16" ht="30">
      <c r="A98">
        <v>97</v>
      </c>
      <c r="B98" s="1" t="s">
        <v>241</v>
      </c>
      <c r="C98" t="s">
        <v>17</v>
      </c>
      <c r="D98">
        <v>50</v>
      </c>
      <c r="E98" s="1" t="s">
        <v>242</v>
      </c>
      <c r="F98" s="1" t="s">
        <v>19</v>
      </c>
      <c r="I98" s="1" t="s">
        <v>19</v>
      </c>
      <c r="O98" s="40" t="s">
        <v>19</v>
      </c>
      <c r="P98" s="42" t="b">
        <f t="shared" si="1"/>
        <v>1</v>
      </c>
    </row>
    <row r="99" spans="1:16">
      <c r="A99">
        <v>98</v>
      </c>
      <c r="B99" s="1" t="s">
        <v>243</v>
      </c>
      <c r="C99" t="s">
        <v>17</v>
      </c>
      <c r="D99">
        <v>50</v>
      </c>
      <c r="E99" s="1" t="s">
        <v>244</v>
      </c>
      <c r="F99" s="1" t="s">
        <v>19</v>
      </c>
      <c r="I99" s="1" t="s">
        <v>19</v>
      </c>
      <c r="O99" s="40" t="s">
        <v>19</v>
      </c>
      <c r="P99" s="42" t="b">
        <f t="shared" si="1"/>
        <v>1</v>
      </c>
    </row>
    <row r="100" spans="1:16" ht="75">
      <c r="A100">
        <v>99</v>
      </c>
      <c r="B100" s="1" t="s">
        <v>245</v>
      </c>
      <c r="C100" t="s">
        <v>17</v>
      </c>
      <c r="D100">
        <v>50</v>
      </c>
      <c r="E100" s="1" t="s">
        <v>246</v>
      </c>
      <c r="F100" s="1" t="s">
        <v>23</v>
      </c>
      <c r="G100" s="1" t="s">
        <v>247</v>
      </c>
      <c r="I100" s="1" t="s">
        <v>104</v>
      </c>
      <c r="O100" s="40" t="s">
        <v>23</v>
      </c>
      <c r="P100" s="42" t="b">
        <f t="shared" si="1"/>
        <v>1</v>
      </c>
    </row>
    <row r="101" spans="1:16" ht="30">
      <c r="A101">
        <v>100</v>
      </c>
      <c r="B101" s="1" t="s">
        <v>248</v>
      </c>
      <c r="C101" t="s">
        <v>17</v>
      </c>
      <c r="D101">
        <v>51</v>
      </c>
      <c r="E101" s="1" t="s">
        <v>249</v>
      </c>
      <c r="F101" s="1" t="s">
        <v>19</v>
      </c>
      <c r="I101" s="1" t="s">
        <v>19</v>
      </c>
      <c r="O101" s="40" t="s">
        <v>19</v>
      </c>
      <c r="P101" s="42" t="b">
        <f t="shared" si="1"/>
        <v>1</v>
      </c>
    </row>
    <row r="102" spans="1:16" ht="45">
      <c r="A102">
        <v>101</v>
      </c>
      <c r="B102" s="1" t="s">
        <v>250</v>
      </c>
      <c r="C102" t="s">
        <v>17</v>
      </c>
      <c r="D102">
        <v>51</v>
      </c>
      <c r="E102" s="1" t="s">
        <v>251</v>
      </c>
      <c r="F102" s="1" t="s">
        <v>252</v>
      </c>
      <c r="H102" s="1" t="s">
        <v>253</v>
      </c>
      <c r="I102" s="1" t="s">
        <v>19</v>
      </c>
      <c r="O102" s="40" t="s">
        <v>19</v>
      </c>
      <c r="P102" s="42" t="b">
        <f t="shared" si="1"/>
        <v>0</v>
      </c>
    </row>
    <row r="103" spans="1:16" ht="30">
      <c r="A103">
        <v>102</v>
      </c>
      <c r="B103" s="1" t="s">
        <v>254</v>
      </c>
      <c r="C103" t="s">
        <v>17</v>
      </c>
      <c r="D103">
        <v>51</v>
      </c>
      <c r="E103" s="1" t="s">
        <v>255</v>
      </c>
      <c r="F103" s="1" t="s">
        <v>19</v>
      </c>
      <c r="I103" s="1" t="s">
        <v>19</v>
      </c>
      <c r="O103" s="40" t="s">
        <v>19</v>
      </c>
      <c r="P103" s="42" t="b">
        <f t="shared" si="1"/>
        <v>1</v>
      </c>
    </row>
    <row r="104" spans="1:16" ht="45">
      <c r="A104">
        <v>103</v>
      </c>
      <c r="B104" s="1" t="s">
        <v>256</v>
      </c>
      <c r="C104" t="s">
        <v>17</v>
      </c>
      <c r="D104">
        <v>52</v>
      </c>
      <c r="E104" s="1" t="s">
        <v>257</v>
      </c>
      <c r="F104" s="1" t="s">
        <v>252</v>
      </c>
      <c r="H104" s="1" t="s">
        <v>253</v>
      </c>
      <c r="I104" s="1" t="s">
        <v>19</v>
      </c>
      <c r="O104" s="40" t="s">
        <v>19</v>
      </c>
      <c r="P104" s="42" t="b">
        <f t="shared" si="1"/>
        <v>0</v>
      </c>
    </row>
    <row r="105" spans="1:16" ht="60">
      <c r="A105">
        <v>104</v>
      </c>
      <c r="B105" s="1" t="s">
        <v>258</v>
      </c>
      <c r="C105" t="s">
        <v>17</v>
      </c>
      <c r="D105">
        <v>52</v>
      </c>
      <c r="E105" s="1" t="s">
        <v>259</v>
      </c>
      <c r="F105" s="1" t="s">
        <v>19</v>
      </c>
      <c r="G105" s="1" t="s">
        <v>260</v>
      </c>
      <c r="I105" s="1" t="s">
        <v>65</v>
      </c>
      <c r="O105" s="40" t="s">
        <v>23</v>
      </c>
      <c r="P105" s="42" t="b">
        <f t="shared" si="1"/>
        <v>0</v>
      </c>
    </row>
    <row r="106" spans="1:16">
      <c r="A106">
        <v>105</v>
      </c>
      <c r="B106" s="1" t="s">
        <v>261</v>
      </c>
      <c r="C106" t="s">
        <v>17</v>
      </c>
      <c r="D106" t="s">
        <v>262</v>
      </c>
      <c r="F106" s="1" t="s">
        <v>19</v>
      </c>
      <c r="I106" s="1" t="s">
        <v>19</v>
      </c>
      <c r="O106" s="40" t="s">
        <v>19</v>
      </c>
      <c r="P106" s="42" t="b">
        <f t="shared" si="1"/>
        <v>1</v>
      </c>
    </row>
    <row r="107" spans="1:16">
      <c r="A107">
        <v>106</v>
      </c>
      <c r="B107" s="1" t="s">
        <v>263</v>
      </c>
      <c r="C107" t="s">
        <v>17</v>
      </c>
      <c r="D107">
        <v>53</v>
      </c>
      <c r="F107" s="1" t="s">
        <v>19</v>
      </c>
      <c r="I107" s="1" t="s">
        <v>19</v>
      </c>
      <c r="O107" s="40" t="s">
        <v>19</v>
      </c>
      <c r="P107" s="42" t="b">
        <f t="shared" si="1"/>
        <v>1</v>
      </c>
    </row>
    <row r="108" spans="1:16" ht="30">
      <c r="A108">
        <v>107</v>
      </c>
      <c r="B108" s="1" t="s">
        <v>264</v>
      </c>
      <c r="C108" t="s">
        <v>17</v>
      </c>
      <c r="D108">
        <v>53</v>
      </c>
      <c r="F108" s="1" t="s">
        <v>19</v>
      </c>
      <c r="I108" s="1" t="s">
        <v>19</v>
      </c>
      <c r="O108" s="40" t="s">
        <v>19</v>
      </c>
      <c r="P108" s="42" t="b">
        <f t="shared" si="1"/>
        <v>1</v>
      </c>
    </row>
    <row r="109" spans="1:16" ht="30">
      <c r="A109">
        <v>108</v>
      </c>
      <c r="B109" s="1" t="s">
        <v>265</v>
      </c>
      <c r="C109" t="s">
        <v>17</v>
      </c>
      <c r="D109" t="s">
        <v>266</v>
      </c>
      <c r="F109" s="1" t="s">
        <v>19</v>
      </c>
      <c r="I109" s="1" t="s">
        <v>19</v>
      </c>
      <c r="O109" s="40" t="s">
        <v>19</v>
      </c>
      <c r="P109" s="42" t="b">
        <f t="shared" si="1"/>
        <v>1</v>
      </c>
    </row>
    <row r="110" spans="1:16">
      <c r="A110">
        <v>109</v>
      </c>
      <c r="B110" s="1" t="s">
        <v>267</v>
      </c>
      <c r="C110" t="s">
        <v>17</v>
      </c>
      <c r="D110">
        <v>54</v>
      </c>
      <c r="F110" s="1" t="s">
        <v>19</v>
      </c>
      <c r="I110" s="1" t="s">
        <v>19</v>
      </c>
      <c r="O110" s="40" t="s">
        <v>19</v>
      </c>
      <c r="P110" s="42" t="b">
        <f t="shared" si="1"/>
        <v>1</v>
      </c>
    </row>
    <row r="111" spans="1:16" ht="30">
      <c r="A111">
        <v>110</v>
      </c>
      <c r="B111" s="1" t="s">
        <v>268</v>
      </c>
      <c r="C111" t="s">
        <v>17</v>
      </c>
      <c r="D111">
        <v>55</v>
      </c>
      <c r="F111" s="1" t="s">
        <v>19</v>
      </c>
      <c r="I111" s="1" t="s">
        <v>19</v>
      </c>
      <c r="O111" s="40" t="s">
        <v>19</v>
      </c>
      <c r="P111" s="42" t="b">
        <f t="shared" si="1"/>
        <v>1</v>
      </c>
    </row>
    <row r="112" spans="1:16" ht="30">
      <c r="A112">
        <v>111</v>
      </c>
      <c r="B112" s="1" t="s">
        <v>269</v>
      </c>
      <c r="C112" t="s">
        <v>17</v>
      </c>
      <c r="D112">
        <v>56</v>
      </c>
      <c r="F112" s="1" t="s">
        <v>19</v>
      </c>
      <c r="I112" t="s">
        <v>65</v>
      </c>
      <c r="O112" s="40" t="s">
        <v>19</v>
      </c>
      <c r="P112" s="42" t="b">
        <f t="shared" si="1"/>
        <v>1</v>
      </c>
    </row>
    <row r="113" spans="1:16" ht="30">
      <c r="A113">
        <v>112</v>
      </c>
      <c r="B113" s="1" t="s">
        <v>270</v>
      </c>
      <c r="C113" t="s">
        <v>17</v>
      </c>
      <c r="D113">
        <v>56</v>
      </c>
      <c r="F113" s="1" t="s">
        <v>19</v>
      </c>
      <c r="I113" s="1" t="s">
        <v>19</v>
      </c>
      <c r="O113" s="40" t="s">
        <v>19</v>
      </c>
      <c r="P113" s="42" t="b">
        <f t="shared" si="1"/>
        <v>1</v>
      </c>
    </row>
    <row r="114" spans="1:16" ht="45">
      <c r="A114">
        <v>113</v>
      </c>
      <c r="B114" s="1" t="s">
        <v>271</v>
      </c>
      <c r="C114" t="s">
        <v>17</v>
      </c>
      <c r="D114">
        <v>56</v>
      </c>
      <c r="F114" s="1" t="s">
        <v>272</v>
      </c>
      <c r="G114" s="1" t="s">
        <v>273</v>
      </c>
      <c r="I114" s="1" t="s">
        <v>19</v>
      </c>
      <c r="O114" s="40" t="s">
        <v>19</v>
      </c>
      <c r="P114" s="42" t="b">
        <f>F114=O114</f>
        <v>0</v>
      </c>
    </row>
    <row r="115" spans="1:16" ht="30">
      <c r="A115">
        <v>114</v>
      </c>
      <c r="B115" s="1" t="s">
        <v>274</v>
      </c>
      <c r="C115" t="s">
        <v>17</v>
      </c>
      <c r="D115" t="s">
        <v>275</v>
      </c>
      <c r="F115" s="1" t="s">
        <v>19</v>
      </c>
      <c r="I115" t="s">
        <v>23</v>
      </c>
      <c r="O115" s="40" t="s">
        <v>19</v>
      </c>
      <c r="P115" s="42" t="b">
        <f t="shared" si="1"/>
        <v>1</v>
      </c>
    </row>
    <row r="116" spans="1:16" ht="45">
      <c r="A116">
        <v>115</v>
      </c>
      <c r="B116" s="1" t="s">
        <v>276</v>
      </c>
      <c r="C116" t="s">
        <v>17</v>
      </c>
      <c r="D116">
        <v>57</v>
      </c>
      <c r="F116" s="1" t="s">
        <v>19</v>
      </c>
      <c r="I116" s="1" t="s">
        <v>19</v>
      </c>
      <c r="O116" s="40" t="s">
        <v>19</v>
      </c>
      <c r="P116" s="42" t="b">
        <f t="shared" si="1"/>
        <v>1</v>
      </c>
    </row>
    <row r="117" spans="1:16" ht="30">
      <c r="A117">
        <v>116</v>
      </c>
      <c r="B117" s="1" t="s">
        <v>277</v>
      </c>
      <c r="C117" t="s">
        <v>17</v>
      </c>
      <c r="D117">
        <v>57</v>
      </c>
      <c r="F117" s="1" t="s">
        <v>19</v>
      </c>
      <c r="I117" s="1" t="s">
        <v>19</v>
      </c>
      <c r="O117" s="40" t="s">
        <v>19</v>
      </c>
      <c r="P117" s="42" t="b">
        <f t="shared" si="1"/>
        <v>1</v>
      </c>
    </row>
    <row r="118" spans="1:16" ht="30">
      <c r="A118">
        <v>117</v>
      </c>
      <c r="B118" s="1" t="s">
        <v>278</v>
      </c>
      <c r="C118" t="s">
        <v>17</v>
      </c>
      <c r="D118">
        <v>58</v>
      </c>
      <c r="F118" s="1" t="s">
        <v>19</v>
      </c>
      <c r="I118" s="1" t="s">
        <v>19</v>
      </c>
      <c r="O118" s="40" t="s">
        <v>19</v>
      </c>
      <c r="P118" s="42" t="b">
        <f t="shared" si="1"/>
        <v>1</v>
      </c>
    </row>
    <row r="119" spans="1:16" ht="30">
      <c r="A119">
        <v>118</v>
      </c>
      <c r="B119" s="1" t="s">
        <v>279</v>
      </c>
      <c r="C119" t="s">
        <v>17</v>
      </c>
      <c r="D119">
        <v>58</v>
      </c>
      <c r="F119" s="1" t="s">
        <v>19</v>
      </c>
      <c r="I119" s="1" t="s">
        <v>19</v>
      </c>
      <c r="O119" s="40" t="s">
        <v>19</v>
      </c>
      <c r="P119" s="42" t="b">
        <f t="shared" si="1"/>
        <v>1</v>
      </c>
    </row>
    <row r="120" spans="1:16" ht="30">
      <c r="A120">
        <v>119</v>
      </c>
      <c r="B120" s="1" t="s">
        <v>280</v>
      </c>
      <c r="C120" t="s">
        <v>17</v>
      </c>
      <c r="D120">
        <v>59</v>
      </c>
      <c r="F120" s="1" t="s">
        <v>19</v>
      </c>
      <c r="I120" s="1" t="s">
        <v>19</v>
      </c>
      <c r="O120" s="40" t="s">
        <v>19</v>
      </c>
      <c r="P120" s="42" t="b">
        <f t="shared" si="1"/>
        <v>1</v>
      </c>
    </row>
    <row r="121" spans="1:16">
      <c r="A121">
        <v>120</v>
      </c>
      <c r="B121" s="1" t="s">
        <v>281</v>
      </c>
      <c r="C121" t="s">
        <v>17</v>
      </c>
      <c r="D121">
        <v>59</v>
      </c>
      <c r="F121" s="1" t="s">
        <v>19</v>
      </c>
      <c r="I121" s="1" t="s">
        <v>19</v>
      </c>
      <c r="O121" s="40" t="s">
        <v>19</v>
      </c>
      <c r="P121" s="42" t="b">
        <f t="shared" si="1"/>
        <v>1</v>
      </c>
    </row>
    <row r="122" spans="1:16" ht="45">
      <c r="A122">
        <v>121</v>
      </c>
      <c r="B122" s="1" t="s">
        <v>282</v>
      </c>
      <c r="C122" t="s">
        <v>17</v>
      </c>
      <c r="D122">
        <v>59</v>
      </c>
      <c r="F122" s="1" t="s">
        <v>23</v>
      </c>
      <c r="H122" s="1" t="s">
        <v>283</v>
      </c>
      <c r="I122" s="1" t="s">
        <v>19</v>
      </c>
      <c r="O122" s="40" t="s">
        <v>19</v>
      </c>
      <c r="P122" s="42" t="b">
        <f t="shared" si="1"/>
        <v>0</v>
      </c>
    </row>
    <row r="123" spans="1:16">
      <c r="A123">
        <v>122</v>
      </c>
      <c r="B123" s="1" t="s">
        <v>284</v>
      </c>
      <c r="C123" t="s">
        <v>17</v>
      </c>
      <c r="D123">
        <v>59</v>
      </c>
      <c r="F123" s="1" t="s">
        <v>19</v>
      </c>
      <c r="I123" s="1" t="s">
        <v>19</v>
      </c>
      <c r="O123" s="40" t="s">
        <v>19</v>
      </c>
      <c r="P123" s="42" t="b">
        <f t="shared" si="1"/>
        <v>1</v>
      </c>
    </row>
    <row r="124" spans="1:16" ht="30">
      <c r="A124">
        <v>123</v>
      </c>
      <c r="B124" s="1" t="s">
        <v>285</v>
      </c>
      <c r="C124" t="s">
        <v>17</v>
      </c>
      <c r="D124" t="s">
        <v>286</v>
      </c>
      <c r="F124" s="1" t="s">
        <v>19</v>
      </c>
      <c r="I124" s="1" t="s">
        <v>19</v>
      </c>
      <c r="O124" s="40" t="s">
        <v>19</v>
      </c>
      <c r="P124" s="42" t="b">
        <f t="shared" si="1"/>
        <v>1</v>
      </c>
    </row>
    <row r="125" spans="1:16" ht="45">
      <c r="A125">
        <v>124</v>
      </c>
      <c r="B125" s="1" t="s">
        <v>287</v>
      </c>
      <c r="C125" t="s">
        <v>17</v>
      </c>
      <c r="D125">
        <v>60</v>
      </c>
      <c r="F125" s="1" t="s">
        <v>23</v>
      </c>
      <c r="G125" s="1" t="s">
        <v>288</v>
      </c>
      <c r="I125" t="s">
        <v>23</v>
      </c>
      <c r="O125" s="40" t="s">
        <v>19</v>
      </c>
      <c r="P125" s="42" t="b">
        <f t="shared" si="1"/>
        <v>0</v>
      </c>
    </row>
    <row r="126" spans="1:16" ht="30">
      <c r="A126">
        <v>125</v>
      </c>
      <c r="B126" s="1" t="s">
        <v>289</v>
      </c>
      <c r="C126" t="s">
        <v>17</v>
      </c>
      <c r="D126">
        <v>60</v>
      </c>
      <c r="F126" s="1" t="s">
        <v>19</v>
      </c>
      <c r="I126" s="1" t="s">
        <v>19</v>
      </c>
      <c r="O126" s="40" t="s">
        <v>19</v>
      </c>
      <c r="P126" s="42" t="b">
        <f t="shared" si="1"/>
        <v>1</v>
      </c>
    </row>
    <row r="127" spans="1:16">
      <c r="A127">
        <v>126</v>
      </c>
      <c r="B127" s="1" t="s">
        <v>290</v>
      </c>
      <c r="C127" t="s">
        <v>17</v>
      </c>
      <c r="D127">
        <v>60</v>
      </c>
      <c r="F127" s="1" t="s">
        <v>19</v>
      </c>
      <c r="I127" s="1" t="s">
        <v>19</v>
      </c>
      <c r="O127" s="40" t="s">
        <v>19</v>
      </c>
      <c r="P127" s="42" t="b">
        <f t="shared" si="1"/>
        <v>1</v>
      </c>
    </row>
    <row r="128" spans="1:16" ht="45">
      <c r="A128">
        <v>127</v>
      </c>
      <c r="B128" s="1" t="s">
        <v>291</v>
      </c>
      <c r="C128" t="s">
        <v>17</v>
      </c>
      <c r="D128">
        <v>61</v>
      </c>
      <c r="F128" s="1" t="s">
        <v>19</v>
      </c>
      <c r="I128" s="1" t="s">
        <v>19</v>
      </c>
      <c r="O128" s="40" t="s">
        <v>19</v>
      </c>
      <c r="P128" s="42" t="b">
        <f t="shared" si="1"/>
        <v>1</v>
      </c>
    </row>
    <row r="129" spans="1:16" ht="30">
      <c r="A129">
        <v>128</v>
      </c>
      <c r="B129" s="1" t="s">
        <v>292</v>
      </c>
      <c r="C129" t="s">
        <v>17</v>
      </c>
      <c r="D129">
        <v>61</v>
      </c>
      <c r="F129" s="1" t="s">
        <v>19</v>
      </c>
      <c r="I129" s="1" t="s">
        <v>19</v>
      </c>
      <c r="O129" s="40" t="s">
        <v>19</v>
      </c>
      <c r="P129" s="42" t="b">
        <f t="shared" si="1"/>
        <v>1</v>
      </c>
    </row>
    <row r="130" spans="1:16" ht="30">
      <c r="A130">
        <v>129</v>
      </c>
      <c r="B130" s="1" t="s">
        <v>293</v>
      </c>
      <c r="C130" t="s">
        <v>17</v>
      </c>
      <c r="D130">
        <v>61</v>
      </c>
      <c r="F130" s="1" t="s">
        <v>19</v>
      </c>
      <c r="G130" s="1" t="s">
        <v>294</v>
      </c>
      <c r="I130" s="1" t="s">
        <v>19</v>
      </c>
      <c r="O130" s="40" t="s">
        <v>19</v>
      </c>
      <c r="P130" s="42" t="b">
        <f t="shared" ref="P130:P193" si="2">F130=O130</f>
        <v>1</v>
      </c>
    </row>
    <row r="131" spans="1:16" ht="60">
      <c r="A131">
        <v>130</v>
      </c>
      <c r="B131" s="1" t="s">
        <v>295</v>
      </c>
      <c r="C131" t="s">
        <v>17</v>
      </c>
      <c r="D131">
        <v>61</v>
      </c>
      <c r="F131" s="1" t="s">
        <v>19</v>
      </c>
      <c r="I131" s="1" t="s">
        <v>19</v>
      </c>
      <c r="O131" s="40" t="s">
        <v>19</v>
      </c>
      <c r="P131" s="42" t="b">
        <f t="shared" si="2"/>
        <v>1</v>
      </c>
    </row>
    <row r="132" spans="1:16" ht="30">
      <c r="A132">
        <v>131</v>
      </c>
      <c r="B132" s="1" t="s">
        <v>296</v>
      </c>
      <c r="C132" t="s">
        <v>17</v>
      </c>
      <c r="D132">
        <v>62</v>
      </c>
      <c r="F132" s="1" t="s">
        <v>19</v>
      </c>
      <c r="I132" s="1" t="s">
        <v>19</v>
      </c>
      <c r="O132" s="40" t="s">
        <v>19</v>
      </c>
      <c r="P132" s="42" t="b">
        <f t="shared" si="2"/>
        <v>1</v>
      </c>
    </row>
    <row r="133" spans="1:16">
      <c r="A133">
        <v>132</v>
      </c>
      <c r="B133" s="1" t="s">
        <v>297</v>
      </c>
      <c r="C133" t="s">
        <v>17</v>
      </c>
      <c r="D133">
        <v>62</v>
      </c>
      <c r="F133" s="1" t="s">
        <v>19</v>
      </c>
      <c r="G133" s="1" t="s">
        <v>294</v>
      </c>
      <c r="I133" s="1" t="s">
        <v>19</v>
      </c>
      <c r="O133" s="40" t="s">
        <v>19</v>
      </c>
      <c r="P133" s="42" t="b">
        <f t="shared" si="2"/>
        <v>1</v>
      </c>
    </row>
    <row r="134" spans="1:16">
      <c r="A134">
        <v>133</v>
      </c>
      <c r="B134" s="1" t="s">
        <v>298</v>
      </c>
      <c r="C134" t="s">
        <v>17</v>
      </c>
      <c r="D134">
        <v>62</v>
      </c>
      <c r="F134" s="1" t="s">
        <v>19</v>
      </c>
      <c r="I134" s="1" t="s">
        <v>19</v>
      </c>
      <c r="O134" s="40" t="s">
        <v>19</v>
      </c>
      <c r="P134" s="42" t="b">
        <f t="shared" si="2"/>
        <v>1</v>
      </c>
    </row>
    <row r="135" spans="1:16" ht="30">
      <c r="A135">
        <v>134</v>
      </c>
      <c r="B135" s="1" t="s">
        <v>299</v>
      </c>
      <c r="C135" t="s">
        <v>17</v>
      </c>
      <c r="D135">
        <v>62</v>
      </c>
      <c r="F135" s="1" t="s">
        <v>19</v>
      </c>
      <c r="I135" s="1" t="s">
        <v>19</v>
      </c>
      <c r="O135" s="40" t="s">
        <v>19</v>
      </c>
      <c r="P135" s="42" t="b">
        <f t="shared" si="2"/>
        <v>1</v>
      </c>
    </row>
    <row r="136" spans="1:16" ht="60">
      <c r="A136">
        <v>135</v>
      </c>
      <c r="B136" s="1" t="s">
        <v>300</v>
      </c>
      <c r="C136" t="s">
        <v>17</v>
      </c>
      <c r="D136">
        <v>62</v>
      </c>
      <c r="F136" s="1" t="s">
        <v>23</v>
      </c>
      <c r="G136" s="1" t="s">
        <v>301</v>
      </c>
      <c r="I136" s="1" t="s">
        <v>19</v>
      </c>
      <c r="O136" s="40" t="s">
        <v>19</v>
      </c>
      <c r="P136" s="42" t="b">
        <f t="shared" si="2"/>
        <v>0</v>
      </c>
    </row>
    <row r="137" spans="1:16" ht="30">
      <c r="A137">
        <v>136</v>
      </c>
      <c r="B137" s="1" t="s">
        <v>302</v>
      </c>
      <c r="C137" t="s">
        <v>17</v>
      </c>
      <c r="D137" t="s">
        <v>303</v>
      </c>
      <c r="F137" s="1" t="s">
        <v>19</v>
      </c>
      <c r="I137" s="1" t="s">
        <v>19</v>
      </c>
      <c r="O137" s="40" t="s">
        <v>19</v>
      </c>
      <c r="P137" s="42" t="b">
        <f t="shared" si="2"/>
        <v>1</v>
      </c>
    </row>
    <row r="138" spans="1:16" ht="45">
      <c r="A138">
        <v>137</v>
      </c>
      <c r="B138" s="1" t="s">
        <v>304</v>
      </c>
      <c r="C138" t="s">
        <v>17</v>
      </c>
      <c r="D138">
        <v>63</v>
      </c>
      <c r="F138" s="1" t="s">
        <v>19</v>
      </c>
      <c r="I138" s="1" t="s">
        <v>19</v>
      </c>
      <c r="O138" s="40" t="s">
        <v>19</v>
      </c>
      <c r="P138" s="42" t="b">
        <f t="shared" si="2"/>
        <v>1</v>
      </c>
    </row>
    <row r="139" spans="1:16" ht="45">
      <c r="A139">
        <v>138</v>
      </c>
      <c r="B139" s="1" t="s">
        <v>305</v>
      </c>
      <c r="C139" t="s">
        <v>17</v>
      </c>
      <c r="D139">
        <v>63</v>
      </c>
      <c r="F139" s="1" t="s">
        <v>23</v>
      </c>
      <c r="I139" t="s">
        <v>23</v>
      </c>
      <c r="O139" s="40" t="s">
        <v>19</v>
      </c>
      <c r="P139" s="42" t="b">
        <f t="shared" si="2"/>
        <v>0</v>
      </c>
    </row>
    <row r="140" spans="1:16" ht="30">
      <c r="A140">
        <v>139</v>
      </c>
      <c r="B140" s="1" t="s">
        <v>306</v>
      </c>
      <c r="C140" t="s">
        <v>17</v>
      </c>
      <c r="D140">
        <v>64</v>
      </c>
      <c r="F140" s="1" t="s">
        <v>19</v>
      </c>
      <c r="I140" s="1" t="s">
        <v>19</v>
      </c>
      <c r="O140" s="40" t="s">
        <v>19</v>
      </c>
      <c r="P140" s="42" t="b">
        <f t="shared" si="2"/>
        <v>1</v>
      </c>
    </row>
    <row r="141" spans="1:16" ht="30">
      <c r="A141">
        <v>140</v>
      </c>
      <c r="B141" s="1" t="s">
        <v>307</v>
      </c>
      <c r="C141" t="s">
        <v>17</v>
      </c>
      <c r="D141">
        <v>64</v>
      </c>
      <c r="F141" s="1" t="s">
        <v>19</v>
      </c>
      <c r="I141" s="1" t="s">
        <v>19</v>
      </c>
      <c r="O141" s="40" t="s">
        <v>19</v>
      </c>
      <c r="P141" s="42" t="b">
        <f t="shared" si="2"/>
        <v>1</v>
      </c>
    </row>
    <row r="142" spans="1:16" ht="45">
      <c r="A142">
        <v>141</v>
      </c>
      <c r="B142" s="1" t="s">
        <v>308</v>
      </c>
      <c r="C142" t="s">
        <v>17</v>
      </c>
      <c r="D142" t="s">
        <v>309</v>
      </c>
      <c r="F142" s="1" t="s">
        <v>19</v>
      </c>
      <c r="I142" s="1" t="s">
        <v>19</v>
      </c>
      <c r="O142" s="40" t="s">
        <v>19</v>
      </c>
      <c r="P142" s="42" t="b">
        <f t="shared" si="2"/>
        <v>1</v>
      </c>
    </row>
    <row r="143" spans="1:16">
      <c r="A143">
        <v>142</v>
      </c>
      <c r="B143" s="1" t="s">
        <v>310</v>
      </c>
      <c r="C143" t="s">
        <v>17</v>
      </c>
      <c r="D143">
        <v>65</v>
      </c>
      <c r="F143" s="1" t="s">
        <v>19</v>
      </c>
      <c r="I143" s="1" t="s">
        <v>19</v>
      </c>
      <c r="O143" s="40" t="s">
        <v>19</v>
      </c>
      <c r="P143" s="42" t="b">
        <f t="shared" si="2"/>
        <v>1</v>
      </c>
    </row>
    <row r="144" spans="1:16">
      <c r="A144">
        <v>143</v>
      </c>
      <c r="B144" s="1" t="s">
        <v>311</v>
      </c>
      <c r="C144" t="s">
        <v>17</v>
      </c>
      <c r="D144">
        <v>65</v>
      </c>
      <c r="F144" s="1" t="s">
        <v>19</v>
      </c>
      <c r="I144" s="1" t="s">
        <v>19</v>
      </c>
      <c r="O144" s="40" t="s">
        <v>19</v>
      </c>
      <c r="P144" s="42" t="b">
        <f t="shared" si="2"/>
        <v>1</v>
      </c>
    </row>
    <row r="145" spans="1:16">
      <c r="A145">
        <v>144</v>
      </c>
      <c r="B145" s="1" t="s">
        <v>312</v>
      </c>
      <c r="C145" t="s">
        <v>17</v>
      </c>
      <c r="D145">
        <v>65</v>
      </c>
      <c r="F145" s="1" t="s">
        <v>19</v>
      </c>
      <c r="I145" s="1" t="s">
        <v>19</v>
      </c>
      <c r="O145" s="40" t="s">
        <v>19</v>
      </c>
      <c r="P145" s="42" t="b">
        <f t="shared" si="2"/>
        <v>1</v>
      </c>
    </row>
    <row r="146" spans="1:16">
      <c r="A146">
        <v>145</v>
      </c>
      <c r="B146" s="1" t="s">
        <v>313</v>
      </c>
      <c r="C146" t="s">
        <v>17</v>
      </c>
      <c r="D146">
        <v>65</v>
      </c>
      <c r="F146" s="1" t="s">
        <v>19</v>
      </c>
      <c r="I146" s="1" t="s">
        <v>19</v>
      </c>
      <c r="O146" s="40" t="s">
        <v>19</v>
      </c>
      <c r="P146" s="42" t="b">
        <f t="shared" si="2"/>
        <v>1</v>
      </c>
    </row>
    <row r="147" spans="1:16" ht="30">
      <c r="A147">
        <v>146</v>
      </c>
      <c r="B147" s="1" t="s">
        <v>314</v>
      </c>
      <c r="C147" t="s">
        <v>17</v>
      </c>
      <c r="D147">
        <v>65</v>
      </c>
      <c r="F147" s="1" t="s">
        <v>19</v>
      </c>
      <c r="I147" s="1" t="s">
        <v>19</v>
      </c>
      <c r="O147" s="40" t="s">
        <v>19</v>
      </c>
      <c r="P147" s="42" t="b">
        <f t="shared" si="2"/>
        <v>1</v>
      </c>
    </row>
    <row r="148" spans="1:16" ht="45">
      <c r="A148">
        <v>147</v>
      </c>
      <c r="B148" s="1" t="s">
        <v>315</v>
      </c>
      <c r="C148" t="s">
        <v>17</v>
      </c>
      <c r="D148" t="s">
        <v>316</v>
      </c>
      <c r="F148" s="1" t="s">
        <v>19</v>
      </c>
      <c r="I148" t="s">
        <v>65</v>
      </c>
      <c r="O148" s="40" t="s">
        <v>19</v>
      </c>
      <c r="P148" s="42" t="b">
        <f t="shared" si="2"/>
        <v>1</v>
      </c>
    </row>
    <row r="149" spans="1:16" ht="45">
      <c r="A149">
        <v>148</v>
      </c>
      <c r="B149" s="1" t="s">
        <v>317</v>
      </c>
      <c r="C149" t="s">
        <v>17</v>
      </c>
      <c r="D149">
        <v>66</v>
      </c>
      <c r="F149" s="1" t="s">
        <v>19</v>
      </c>
      <c r="I149" s="1" t="s">
        <v>19</v>
      </c>
      <c r="O149" s="40" t="s">
        <v>19</v>
      </c>
      <c r="P149" s="42" t="b">
        <f t="shared" si="2"/>
        <v>1</v>
      </c>
    </row>
    <row r="150" spans="1:16">
      <c r="A150">
        <v>149</v>
      </c>
      <c r="B150" s="1" t="s">
        <v>318</v>
      </c>
      <c r="C150" t="s">
        <v>17</v>
      </c>
      <c r="D150">
        <v>66</v>
      </c>
      <c r="F150" s="1" t="s">
        <v>19</v>
      </c>
      <c r="I150" s="1" t="s">
        <v>19</v>
      </c>
      <c r="O150" s="40" t="s">
        <v>19</v>
      </c>
      <c r="P150" s="42" t="b">
        <f t="shared" si="2"/>
        <v>1</v>
      </c>
    </row>
    <row r="151" spans="1:16">
      <c r="A151">
        <v>150</v>
      </c>
      <c r="B151" s="1" t="s">
        <v>319</v>
      </c>
      <c r="C151" t="s">
        <v>17</v>
      </c>
      <c r="D151">
        <v>66</v>
      </c>
      <c r="F151" s="1" t="s">
        <v>19</v>
      </c>
      <c r="I151" s="1" t="s">
        <v>19</v>
      </c>
      <c r="O151" s="40" t="s">
        <v>19</v>
      </c>
      <c r="P151" s="42" t="b">
        <f t="shared" si="2"/>
        <v>1</v>
      </c>
    </row>
    <row r="152" spans="1:16" ht="30">
      <c r="A152">
        <v>151</v>
      </c>
      <c r="B152" s="1" t="s">
        <v>320</v>
      </c>
      <c r="C152" t="s">
        <v>17</v>
      </c>
      <c r="D152" t="s">
        <v>321</v>
      </c>
      <c r="F152" s="1" t="s">
        <v>19</v>
      </c>
      <c r="I152" s="1" t="s">
        <v>19</v>
      </c>
      <c r="O152" s="40" t="s">
        <v>19</v>
      </c>
      <c r="P152" s="42" t="b">
        <f t="shared" si="2"/>
        <v>1</v>
      </c>
    </row>
    <row r="153" spans="1:16" ht="30">
      <c r="A153">
        <v>152</v>
      </c>
      <c r="B153" s="1" t="s">
        <v>322</v>
      </c>
      <c r="C153" t="s">
        <v>17</v>
      </c>
      <c r="D153">
        <v>67</v>
      </c>
      <c r="F153" s="1" t="s">
        <v>19</v>
      </c>
      <c r="G153" s="1" t="s">
        <v>323</v>
      </c>
      <c r="I153" t="s">
        <v>23</v>
      </c>
      <c r="O153" s="40" t="s">
        <v>19</v>
      </c>
      <c r="P153" s="42" t="b">
        <f t="shared" si="2"/>
        <v>1</v>
      </c>
    </row>
    <row r="154" spans="1:16" ht="30">
      <c r="A154">
        <v>153</v>
      </c>
      <c r="B154" s="1" t="s">
        <v>324</v>
      </c>
      <c r="C154" t="s">
        <v>17</v>
      </c>
      <c r="D154">
        <v>67</v>
      </c>
      <c r="F154" s="1" t="s">
        <v>19</v>
      </c>
      <c r="I154" s="1" t="s">
        <v>19</v>
      </c>
      <c r="O154" s="40" t="s">
        <v>19</v>
      </c>
      <c r="P154" s="42" t="b">
        <f t="shared" si="2"/>
        <v>1</v>
      </c>
    </row>
    <row r="155" spans="1:16" ht="30">
      <c r="A155">
        <v>154</v>
      </c>
      <c r="B155" s="1" t="s">
        <v>325</v>
      </c>
      <c r="C155" t="s">
        <v>17</v>
      </c>
      <c r="D155">
        <v>67</v>
      </c>
      <c r="F155" s="1" t="s">
        <v>19</v>
      </c>
      <c r="I155" s="1" t="s">
        <v>19</v>
      </c>
      <c r="O155" s="40" t="s">
        <v>19</v>
      </c>
      <c r="P155" s="42" t="b">
        <f t="shared" si="2"/>
        <v>1</v>
      </c>
    </row>
    <row r="156" spans="1:16" ht="30">
      <c r="A156">
        <v>155</v>
      </c>
      <c r="B156" s="1" t="s">
        <v>326</v>
      </c>
      <c r="C156" t="s">
        <v>17</v>
      </c>
      <c r="D156">
        <v>67</v>
      </c>
      <c r="F156" s="1" t="s">
        <v>19</v>
      </c>
      <c r="I156" s="1" t="s">
        <v>19</v>
      </c>
      <c r="O156" s="40" t="s">
        <v>19</v>
      </c>
      <c r="P156" s="42" t="b">
        <f t="shared" si="2"/>
        <v>1</v>
      </c>
    </row>
    <row r="157" spans="1:16" ht="60">
      <c r="A157">
        <v>156</v>
      </c>
      <c r="B157" s="1" t="s">
        <v>327</v>
      </c>
      <c r="C157" t="s">
        <v>17</v>
      </c>
      <c r="D157">
        <v>68</v>
      </c>
      <c r="F157" s="1" t="s">
        <v>23</v>
      </c>
      <c r="G157" s="1" t="s">
        <v>328</v>
      </c>
      <c r="I157" s="1" t="s">
        <v>19</v>
      </c>
      <c r="O157" s="40" t="s">
        <v>19</v>
      </c>
      <c r="P157" s="42" t="b">
        <f t="shared" si="2"/>
        <v>0</v>
      </c>
    </row>
    <row r="158" spans="1:16" ht="60">
      <c r="A158">
        <v>157</v>
      </c>
      <c r="B158" s="1" t="s">
        <v>329</v>
      </c>
      <c r="C158" t="s">
        <v>17</v>
      </c>
      <c r="D158" t="s">
        <v>330</v>
      </c>
      <c r="F158" s="1" t="s">
        <v>23</v>
      </c>
      <c r="G158" s="1" t="s">
        <v>331</v>
      </c>
      <c r="I158" s="1" t="s">
        <v>19</v>
      </c>
      <c r="O158" s="40" t="s">
        <v>19</v>
      </c>
      <c r="P158" s="42" t="b">
        <f t="shared" si="2"/>
        <v>0</v>
      </c>
    </row>
    <row r="159" spans="1:16">
      <c r="A159">
        <v>158</v>
      </c>
      <c r="B159" s="1" t="s">
        <v>332</v>
      </c>
      <c r="C159" t="s">
        <v>17</v>
      </c>
      <c r="D159">
        <v>69</v>
      </c>
      <c r="F159" s="1" t="s">
        <v>19</v>
      </c>
      <c r="I159" t="s">
        <v>65</v>
      </c>
      <c r="O159" s="40" t="s">
        <v>19</v>
      </c>
      <c r="P159" s="42" t="b">
        <f t="shared" si="2"/>
        <v>1</v>
      </c>
    </row>
    <row r="160" spans="1:16" ht="30">
      <c r="A160">
        <v>159</v>
      </c>
      <c r="B160" s="1" t="s">
        <v>333</v>
      </c>
      <c r="C160" t="s">
        <v>17</v>
      </c>
      <c r="D160">
        <v>69</v>
      </c>
      <c r="F160" s="1" t="s">
        <v>19</v>
      </c>
      <c r="I160" s="1" t="s">
        <v>19</v>
      </c>
      <c r="O160" s="40" t="s">
        <v>19</v>
      </c>
      <c r="P160" s="42" t="b">
        <f t="shared" si="2"/>
        <v>1</v>
      </c>
    </row>
    <row r="161" spans="1:16" ht="75">
      <c r="A161">
        <v>160</v>
      </c>
      <c r="B161" s="1" t="s">
        <v>334</v>
      </c>
      <c r="C161" t="s">
        <v>17</v>
      </c>
      <c r="D161">
        <v>69</v>
      </c>
      <c r="F161" s="1" t="s">
        <v>23</v>
      </c>
      <c r="G161" s="1" t="s">
        <v>335</v>
      </c>
      <c r="I161" s="1" t="s">
        <v>19</v>
      </c>
      <c r="O161" s="40" t="s">
        <v>19</v>
      </c>
      <c r="P161" s="42" t="b">
        <f t="shared" si="2"/>
        <v>0</v>
      </c>
    </row>
    <row r="162" spans="1:16" ht="45">
      <c r="A162">
        <v>161</v>
      </c>
      <c r="B162" s="1" t="s">
        <v>336</v>
      </c>
      <c r="C162" t="s">
        <v>17</v>
      </c>
      <c r="D162">
        <v>70</v>
      </c>
      <c r="F162" s="1" t="s">
        <v>19</v>
      </c>
      <c r="I162" s="1" t="s">
        <v>19</v>
      </c>
      <c r="O162" s="40" t="s">
        <v>19</v>
      </c>
      <c r="P162" s="42" t="b">
        <f t="shared" si="2"/>
        <v>1</v>
      </c>
    </row>
    <row r="163" spans="1:16" ht="30">
      <c r="A163">
        <v>162</v>
      </c>
      <c r="B163" s="1" t="s">
        <v>337</v>
      </c>
      <c r="C163" t="s">
        <v>17</v>
      </c>
      <c r="D163">
        <v>70</v>
      </c>
      <c r="F163" s="1" t="s">
        <v>19</v>
      </c>
      <c r="I163" s="1" t="s">
        <v>19</v>
      </c>
      <c r="O163" s="40" t="s">
        <v>19</v>
      </c>
      <c r="P163" s="42" t="b">
        <f t="shared" si="2"/>
        <v>1</v>
      </c>
    </row>
    <row r="164" spans="1:16" ht="30">
      <c r="A164">
        <v>163</v>
      </c>
      <c r="B164" s="1" t="s">
        <v>338</v>
      </c>
      <c r="C164" t="s">
        <v>17</v>
      </c>
      <c r="D164" t="s">
        <v>339</v>
      </c>
      <c r="F164" s="1" t="s">
        <v>19</v>
      </c>
      <c r="I164" s="1" t="s">
        <v>19</v>
      </c>
      <c r="O164" s="40" t="s">
        <v>19</v>
      </c>
      <c r="P164" s="42" t="b">
        <f t="shared" si="2"/>
        <v>1</v>
      </c>
    </row>
    <row r="165" spans="1:16">
      <c r="A165">
        <v>164</v>
      </c>
      <c r="B165" s="1" t="s">
        <v>340</v>
      </c>
      <c r="C165" t="s">
        <v>17</v>
      </c>
      <c r="D165">
        <v>71</v>
      </c>
      <c r="F165" s="1" t="s">
        <v>19</v>
      </c>
      <c r="I165" s="1" t="s">
        <v>19</v>
      </c>
      <c r="O165" s="40" t="s">
        <v>19</v>
      </c>
      <c r="P165" s="42" t="b">
        <f t="shared" si="2"/>
        <v>1</v>
      </c>
    </row>
    <row r="166" spans="1:16" ht="45">
      <c r="A166">
        <v>165</v>
      </c>
      <c r="B166" s="1" t="s">
        <v>341</v>
      </c>
      <c r="C166" t="s">
        <v>17</v>
      </c>
      <c r="D166">
        <v>71</v>
      </c>
      <c r="F166" s="1" t="s">
        <v>19</v>
      </c>
      <c r="I166" s="1" t="s">
        <v>19</v>
      </c>
      <c r="O166" s="40" t="s">
        <v>19</v>
      </c>
      <c r="P166" s="42" t="b">
        <f t="shared" si="2"/>
        <v>1</v>
      </c>
    </row>
    <row r="167" spans="1:16" ht="30">
      <c r="A167">
        <v>166</v>
      </c>
      <c r="B167" s="1" t="s">
        <v>342</v>
      </c>
      <c r="C167" t="s">
        <v>17</v>
      </c>
      <c r="D167">
        <v>71</v>
      </c>
      <c r="F167" s="1" t="s">
        <v>19</v>
      </c>
      <c r="I167" s="1" t="s">
        <v>19</v>
      </c>
      <c r="O167" s="40" t="s">
        <v>19</v>
      </c>
      <c r="P167" s="42" t="b">
        <f t="shared" si="2"/>
        <v>1</v>
      </c>
    </row>
    <row r="168" spans="1:16" ht="30">
      <c r="A168">
        <v>167</v>
      </c>
      <c r="B168" s="1" t="s">
        <v>343</v>
      </c>
      <c r="C168" t="s">
        <v>17</v>
      </c>
      <c r="D168">
        <v>71</v>
      </c>
      <c r="F168" s="1" t="s">
        <v>19</v>
      </c>
      <c r="I168" s="1" t="s">
        <v>19</v>
      </c>
      <c r="O168" s="40" t="s">
        <v>19</v>
      </c>
      <c r="P168" s="42" t="b">
        <f t="shared" si="2"/>
        <v>1</v>
      </c>
    </row>
    <row r="169" spans="1:16" ht="45">
      <c r="A169">
        <v>168</v>
      </c>
      <c r="B169" s="1" t="s">
        <v>344</v>
      </c>
      <c r="C169" t="s">
        <v>17</v>
      </c>
      <c r="D169">
        <v>71</v>
      </c>
      <c r="F169" s="1" t="s">
        <v>19</v>
      </c>
      <c r="I169" s="1" t="s">
        <v>19</v>
      </c>
      <c r="O169" s="40" t="s">
        <v>19</v>
      </c>
      <c r="P169" s="42" t="b">
        <f t="shared" si="2"/>
        <v>1</v>
      </c>
    </row>
    <row r="170" spans="1:16" ht="30">
      <c r="A170">
        <v>169</v>
      </c>
      <c r="B170" s="1" t="s">
        <v>345</v>
      </c>
      <c r="C170" t="s">
        <v>17</v>
      </c>
      <c r="D170">
        <v>72</v>
      </c>
      <c r="F170" s="1" t="s">
        <v>19</v>
      </c>
      <c r="I170" s="1" t="s">
        <v>19</v>
      </c>
      <c r="O170" s="40" t="s">
        <v>19</v>
      </c>
      <c r="P170" s="42" t="b">
        <f t="shared" si="2"/>
        <v>1</v>
      </c>
    </row>
    <row r="171" spans="1:16" ht="30">
      <c r="A171">
        <v>170</v>
      </c>
      <c r="B171" s="1" t="s">
        <v>346</v>
      </c>
      <c r="C171" t="s">
        <v>17</v>
      </c>
      <c r="D171">
        <v>72</v>
      </c>
      <c r="F171" s="1" t="s">
        <v>19</v>
      </c>
      <c r="I171" s="1" t="s">
        <v>19</v>
      </c>
      <c r="O171" s="40" t="s">
        <v>19</v>
      </c>
      <c r="P171" s="42" t="b">
        <f t="shared" si="2"/>
        <v>1</v>
      </c>
    </row>
    <row r="172" spans="1:16" ht="60">
      <c r="A172">
        <v>171</v>
      </c>
      <c r="B172" s="1" t="s">
        <v>347</v>
      </c>
      <c r="C172" t="s">
        <v>17</v>
      </c>
      <c r="D172" t="s">
        <v>348</v>
      </c>
      <c r="F172" s="1" t="s">
        <v>19</v>
      </c>
      <c r="I172" s="1" t="s">
        <v>19</v>
      </c>
      <c r="O172" s="40" t="s">
        <v>19</v>
      </c>
      <c r="P172" s="42" t="b">
        <f t="shared" si="2"/>
        <v>1</v>
      </c>
    </row>
    <row r="173" spans="1:16" ht="30">
      <c r="A173">
        <v>172</v>
      </c>
      <c r="B173" s="1" t="s">
        <v>349</v>
      </c>
      <c r="C173" t="s">
        <v>17</v>
      </c>
      <c r="D173">
        <v>73</v>
      </c>
      <c r="F173" s="1" t="s">
        <v>19</v>
      </c>
      <c r="I173" s="1" t="s">
        <v>19</v>
      </c>
      <c r="O173" s="40" t="s">
        <v>19</v>
      </c>
      <c r="P173" s="42" t="b">
        <f t="shared" si="2"/>
        <v>1</v>
      </c>
    </row>
    <row r="174" spans="1:16" ht="60">
      <c r="A174">
        <v>173</v>
      </c>
      <c r="B174" s="1" t="s">
        <v>350</v>
      </c>
      <c r="C174" t="s">
        <v>17</v>
      </c>
      <c r="D174">
        <v>73</v>
      </c>
      <c r="F174" s="1" t="s">
        <v>19</v>
      </c>
      <c r="G174" s="1" t="s">
        <v>351</v>
      </c>
      <c r="I174" s="1" t="s">
        <v>19</v>
      </c>
      <c r="O174" s="40" t="s">
        <v>19</v>
      </c>
      <c r="P174" s="42" t="b">
        <f t="shared" si="2"/>
        <v>1</v>
      </c>
    </row>
    <row r="175" spans="1:16" ht="30">
      <c r="A175">
        <v>174</v>
      </c>
      <c r="B175" s="1" t="s">
        <v>352</v>
      </c>
      <c r="C175" t="s">
        <v>17</v>
      </c>
      <c r="D175">
        <v>73</v>
      </c>
      <c r="F175" s="1" t="s">
        <v>19</v>
      </c>
      <c r="I175" s="1" t="s">
        <v>19</v>
      </c>
      <c r="O175" s="40" t="s">
        <v>19</v>
      </c>
      <c r="P175" s="42" t="b">
        <f t="shared" si="2"/>
        <v>1</v>
      </c>
    </row>
    <row r="176" spans="1:16" ht="45">
      <c r="A176">
        <v>175</v>
      </c>
      <c r="B176" s="1" t="s">
        <v>353</v>
      </c>
      <c r="C176" t="s">
        <v>17</v>
      </c>
      <c r="D176">
        <v>74</v>
      </c>
      <c r="F176" s="1" t="s">
        <v>19</v>
      </c>
      <c r="I176" s="1" t="s">
        <v>19</v>
      </c>
      <c r="O176" s="40" t="s">
        <v>19</v>
      </c>
      <c r="P176" s="42" t="b">
        <f t="shared" si="2"/>
        <v>1</v>
      </c>
    </row>
    <row r="177" spans="1:16" ht="30">
      <c r="A177">
        <v>176</v>
      </c>
      <c r="B177" s="1" t="s">
        <v>354</v>
      </c>
      <c r="C177" t="s">
        <v>17</v>
      </c>
      <c r="D177">
        <v>74</v>
      </c>
      <c r="F177" s="1" t="s">
        <v>19</v>
      </c>
      <c r="I177" s="1" t="s">
        <v>19</v>
      </c>
      <c r="O177" s="40" t="s">
        <v>19</v>
      </c>
      <c r="P177" s="42" t="b">
        <f t="shared" si="2"/>
        <v>1</v>
      </c>
    </row>
    <row r="178" spans="1:16" ht="30">
      <c r="A178">
        <v>177</v>
      </c>
      <c r="B178" s="1" t="s">
        <v>355</v>
      </c>
      <c r="C178" t="s">
        <v>17</v>
      </c>
      <c r="D178">
        <v>75</v>
      </c>
      <c r="F178" s="1" t="s">
        <v>19</v>
      </c>
      <c r="I178" s="1" t="s">
        <v>19</v>
      </c>
      <c r="O178" s="40" t="s">
        <v>19</v>
      </c>
      <c r="P178" s="42" t="b">
        <f t="shared" si="2"/>
        <v>1</v>
      </c>
    </row>
    <row r="179" spans="1:16" ht="45">
      <c r="A179">
        <v>178</v>
      </c>
      <c r="B179" s="1" t="s">
        <v>356</v>
      </c>
      <c r="C179" t="s">
        <v>17</v>
      </c>
      <c r="D179">
        <v>75</v>
      </c>
      <c r="F179" s="1" t="s">
        <v>19</v>
      </c>
      <c r="I179" s="1" t="s">
        <v>19</v>
      </c>
      <c r="O179" s="40" t="s">
        <v>19</v>
      </c>
      <c r="P179" s="42" t="b">
        <f t="shared" si="2"/>
        <v>1</v>
      </c>
    </row>
    <row r="180" spans="1:16" ht="45">
      <c r="A180">
        <v>179</v>
      </c>
      <c r="B180" s="1" t="s">
        <v>357</v>
      </c>
      <c r="C180" t="s">
        <v>17</v>
      </c>
      <c r="D180">
        <v>75</v>
      </c>
      <c r="F180" s="1" t="s">
        <v>23</v>
      </c>
      <c r="G180" s="1" t="s">
        <v>358</v>
      </c>
      <c r="I180" s="1" t="s">
        <v>19</v>
      </c>
      <c r="O180" s="40" t="s">
        <v>19</v>
      </c>
      <c r="P180" s="42" t="b">
        <f t="shared" si="2"/>
        <v>0</v>
      </c>
    </row>
    <row r="181" spans="1:16">
      <c r="A181">
        <v>180</v>
      </c>
      <c r="B181" s="1" t="s">
        <v>359</v>
      </c>
      <c r="C181" t="s">
        <v>17</v>
      </c>
      <c r="D181">
        <v>76</v>
      </c>
      <c r="F181" s="1" t="s">
        <v>19</v>
      </c>
      <c r="I181" s="1" t="s">
        <v>19</v>
      </c>
      <c r="O181" s="40" t="s">
        <v>19</v>
      </c>
      <c r="P181" s="42" t="b">
        <f t="shared" si="2"/>
        <v>1</v>
      </c>
    </row>
    <row r="182" spans="1:16" ht="30">
      <c r="A182">
        <v>181</v>
      </c>
      <c r="B182" s="1" t="s">
        <v>360</v>
      </c>
      <c r="C182" t="s">
        <v>17</v>
      </c>
      <c r="D182">
        <v>76</v>
      </c>
      <c r="F182" s="1" t="s">
        <v>19</v>
      </c>
      <c r="I182" s="1" t="s">
        <v>19</v>
      </c>
      <c r="O182" s="40" t="s">
        <v>19</v>
      </c>
      <c r="P182" s="42" t="b">
        <f t="shared" si="2"/>
        <v>1</v>
      </c>
    </row>
    <row r="183" spans="1:16" ht="60">
      <c r="A183">
        <v>182</v>
      </c>
      <c r="B183" s="1" t="s">
        <v>361</v>
      </c>
      <c r="C183" t="s">
        <v>17</v>
      </c>
      <c r="D183">
        <v>77</v>
      </c>
      <c r="F183" s="1" t="s">
        <v>19</v>
      </c>
      <c r="G183" s="1" t="s">
        <v>362</v>
      </c>
      <c r="I183" s="1" t="s">
        <v>19</v>
      </c>
      <c r="O183" s="40" t="s">
        <v>19</v>
      </c>
      <c r="P183" s="42" t="b">
        <f t="shared" si="2"/>
        <v>1</v>
      </c>
    </row>
    <row r="184" spans="1:16" ht="45">
      <c r="A184">
        <v>183</v>
      </c>
      <c r="B184" s="1" t="s">
        <v>363</v>
      </c>
      <c r="C184" t="s">
        <v>17</v>
      </c>
      <c r="D184">
        <v>77</v>
      </c>
      <c r="F184" s="1" t="s">
        <v>19</v>
      </c>
      <c r="I184" s="1" t="s">
        <v>19</v>
      </c>
      <c r="O184" s="40" t="s">
        <v>19</v>
      </c>
      <c r="P184" s="42" t="b">
        <f t="shared" si="2"/>
        <v>1</v>
      </c>
    </row>
    <row r="185" spans="1:16" ht="45">
      <c r="A185">
        <v>184</v>
      </c>
      <c r="B185" s="1" t="s">
        <v>364</v>
      </c>
      <c r="C185" t="s">
        <v>17</v>
      </c>
      <c r="D185">
        <v>77</v>
      </c>
      <c r="F185" s="1" t="s">
        <v>19</v>
      </c>
      <c r="I185" s="1" t="s">
        <v>19</v>
      </c>
      <c r="O185" s="40" t="s">
        <v>19</v>
      </c>
      <c r="P185" s="42" t="b">
        <f t="shared" si="2"/>
        <v>1</v>
      </c>
    </row>
    <row r="186" spans="1:16" ht="30">
      <c r="A186">
        <v>185</v>
      </c>
      <c r="B186" s="1" t="s">
        <v>365</v>
      </c>
      <c r="C186" t="s">
        <v>17</v>
      </c>
      <c r="D186">
        <v>78</v>
      </c>
      <c r="F186" s="1" t="s">
        <v>19</v>
      </c>
      <c r="I186" s="1" t="s">
        <v>19</v>
      </c>
      <c r="O186" s="40" t="s">
        <v>19</v>
      </c>
      <c r="P186" s="42" t="b">
        <f t="shared" si="2"/>
        <v>1</v>
      </c>
    </row>
    <row r="187" spans="1:16" ht="45">
      <c r="A187">
        <v>186</v>
      </c>
      <c r="B187" s="1" t="s">
        <v>366</v>
      </c>
      <c r="C187" t="s">
        <v>17</v>
      </c>
      <c r="D187">
        <v>79</v>
      </c>
      <c r="F187" s="1" t="s">
        <v>19</v>
      </c>
      <c r="I187" s="1" t="s">
        <v>19</v>
      </c>
      <c r="O187" s="40" t="s">
        <v>19</v>
      </c>
      <c r="P187" s="42" t="b">
        <f t="shared" si="2"/>
        <v>1</v>
      </c>
    </row>
    <row r="188" spans="1:16" ht="30">
      <c r="A188">
        <v>187</v>
      </c>
      <c r="B188" s="1" t="s">
        <v>367</v>
      </c>
      <c r="C188" t="s">
        <v>17</v>
      </c>
      <c r="D188">
        <v>79</v>
      </c>
      <c r="F188" s="1" t="s">
        <v>19</v>
      </c>
      <c r="I188" s="1" t="s">
        <v>19</v>
      </c>
      <c r="O188" s="40" t="s">
        <v>19</v>
      </c>
      <c r="P188" s="42" t="b">
        <f t="shared" si="2"/>
        <v>1</v>
      </c>
    </row>
    <row r="189" spans="1:16" ht="45">
      <c r="A189">
        <v>188</v>
      </c>
      <c r="B189" s="1" t="s">
        <v>368</v>
      </c>
      <c r="C189" t="s">
        <v>17</v>
      </c>
      <c r="D189">
        <v>79</v>
      </c>
      <c r="F189" s="1" t="s">
        <v>19</v>
      </c>
      <c r="I189" s="1" t="s">
        <v>19</v>
      </c>
      <c r="O189" s="40" t="s">
        <v>19</v>
      </c>
      <c r="P189" s="42" t="b">
        <f t="shared" si="2"/>
        <v>1</v>
      </c>
    </row>
    <row r="190" spans="1:16" ht="30">
      <c r="A190">
        <v>189</v>
      </c>
      <c r="B190" s="1" t="s">
        <v>369</v>
      </c>
      <c r="C190" t="s">
        <v>17</v>
      </c>
      <c r="D190">
        <v>80</v>
      </c>
      <c r="F190" s="1" t="s">
        <v>19</v>
      </c>
      <c r="I190" s="1" t="s">
        <v>19</v>
      </c>
      <c r="O190" s="40" t="s">
        <v>19</v>
      </c>
      <c r="P190" s="42" t="b">
        <f t="shared" si="2"/>
        <v>1</v>
      </c>
    </row>
    <row r="191" spans="1:16" ht="45">
      <c r="A191">
        <v>190</v>
      </c>
      <c r="B191" s="1" t="s">
        <v>370</v>
      </c>
      <c r="C191" t="s">
        <v>17</v>
      </c>
      <c r="D191">
        <v>80</v>
      </c>
      <c r="F191" s="1" t="s">
        <v>23</v>
      </c>
      <c r="G191" s="1" t="s">
        <v>371</v>
      </c>
      <c r="I191" t="s">
        <v>104</v>
      </c>
      <c r="O191" s="40" t="s">
        <v>23</v>
      </c>
      <c r="P191" s="42" t="b">
        <f t="shared" si="2"/>
        <v>1</v>
      </c>
    </row>
    <row r="192" spans="1:16" ht="30">
      <c r="A192">
        <v>191</v>
      </c>
      <c r="B192" s="1" t="s">
        <v>372</v>
      </c>
      <c r="C192" t="s">
        <v>17</v>
      </c>
      <c r="D192">
        <v>80</v>
      </c>
      <c r="F192" s="1" t="s">
        <v>373</v>
      </c>
      <c r="G192" s="1" t="s">
        <v>374</v>
      </c>
      <c r="I192" s="1" t="s">
        <v>19</v>
      </c>
      <c r="O192" s="40" t="s">
        <v>19</v>
      </c>
      <c r="P192" s="42" t="b">
        <f t="shared" si="2"/>
        <v>0</v>
      </c>
    </row>
    <row r="193" spans="1:16" ht="45">
      <c r="A193">
        <v>192</v>
      </c>
      <c r="B193" s="1" t="s">
        <v>375</v>
      </c>
      <c r="C193" t="s">
        <v>17</v>
      </c>
      <c r="D193">
        <v>81</v>
      </c>
      <c r="F193" s="1" t="s">
        <v>19</v>
      </c>
      <c r="I193" s="1" t="s">
        <v>19</v>
      </c>
      <c r="O193" s="40" t="s">
        <v>19</v>
      </c>
      <c r="P193" s="42" t="b">
        <f t="shared" si="2"/>
        <v>1</v>
      </c>
    </row>
    <row r="194" spans="1:16" ht="45">
      <c r="A194">
        <v>193</v>
      </c>
      <c r="B194" s="1" t="s">
        <v>376</v>
      </c>
      <c r="C194" t="s">
        <v>17</v>
      </c>
      <c r="D194">
        <v>81</v>
      </c>
      <c r="F194" s="1" t="s">
        <v>19</v>
      </c>
      <c r="I194" t="s">
        <v>23</v>
      </c>
      <c r="O194" s="40" t="s">
        <v>19</v>
      </c>
      <c r="P194" s="42" t="b">
        <f t="shared" ref="P194:P257" si="3">F194=O194</f>
        <v>1</v>
      </c>
    </row>
    <row r="195" spans="1:16" ht="45">
      <c r="A195">
        <v>194</v>
      </c>
      <c r="B195" s="1" t="s">
        <v>377</v>
      </c>
      <c r="C195" t="s">
        <v>17</v>
      </c>
      <c r="D195">
        <v>81</v>
      </c>
      <c r="F195" s="1" t="s">
        <v>19</v>
      </c>
      <c r="I195" s="1" t="s">
        <v>104</v>
      </c>
      <c r="O195" s="40" t="s">
        <v>19</v>
      </c>
      <c r="P195" s="42" t="b">
        <f t="shared" si="3"/>
        <v>1</v>
      </c>
    </row>
    <row r="196" spans="1:16" ht="30">
      <c r="A196">
        <v>195</v>
      </c>
      <c r="B196" s="1" t="s">
        <v>378</v>
      </c>
      <c r="C196" t="s">
        <v>17</v>
      </c>
      <c r="D196">
        <v>82</v>
      </c>
      <c r="F196" s="1" t="s">
        <v>19</v>
      </c>
      <c r="I196" t="s">
        <v>19</v>
      </c>
      <c r="O196" s="40" t="s">
        <v>19</v>
      </c>
      <c r="P196" s="42" t="b">
        <f t="shared" si="3"/>
        <v>1</v>
      </c>
    </row>
    <row r="197" spans="1:16" ht="45">
      <c r="A197">
        <v>196</v>
      </c>
      <c r="B197" s="1" t="s">
        <v>379</v>
      </c>
      <c r="C197" t="s">
        <v>17</v>
      </c>
      <c r="D197" t="s">
        <v>380</v>
      </c>
      <c r="F197" s="1" t="s">
        <v>19</v>
      </c>
      <c r="I197" t="s">
        <v>19</v>
      </c>
      <c r="O197" s="40" t="s">
        <v>19</v>
      </c>
      <c r="P197" s="42" t="b">
        <f t="shared" si="3"/>
        <v>1</v>
      </c>
    </row>
    <row r="198" spans="1:16" ht="45">
      <c r="A198">
        <v>197</v>
      </c>
      <c r="B198" s="1" t="s">
        <v>381</v>
      </c>
      <c r="C198" t="s">
        <v>17</v>
      </c>
      <c r="D198">
        <v>83</v>
      </c>
      <c r="F198" s="1" t="s">
        <v>19</v>
      </c>
      <c r="I198" t="s">
        <v>19</v>
      </c>
      <c r="O198" s="40" t="s">
        <v>19</v>
      </c>
      <c r="P198" s="42" t="b">
        <f t="shared" si="3"/>
        <v>1</v>
      </c>
    </row>
    <row r="199" spans="1:16" ht="45">
      <c r="A199">
        <v>198</v>
      </c>
      <c r="B199" s="1" t="s">
        <v>382</v>
      </c>
      <c r="C199" t="s">
        <v>17</v>
      </c>
      <c r="D199">
        <v>83</v>
      </c>
      <c r="F199" s="1" t="s">
        <v>19</v>
      </c>
      <c r="I199" t="s">
        <v>19</v>
      </c>
      <c r="O199" s="40" t="s">
        <v>19</v>
      </c>
      <c r="P199" s="42" t="b">
        <f t="shared" si="3"/>
        <v>1</v>
      </c>
    </row>
    <row r="200" spans="1:16" ht="30">
      <c r="A200">
        <v>199</v>
      </c>
      <c r="B200" s="1" t="s">
        <v>383</v>
      </c>
      <c r="C200" t="s">
        <v>17</v>
      </c>
      <c r="D200">
        <v>83</v>
      </c>
      <c r="F200" s="1" t="s">
        <v>19</v>
      </c>
      <c r="I200" t="s">
        <v>19</v>
      </c>
      <c r="O200" s="40" t="s">
        <v>19</v>
      </c>
      <c r="P200" s="42" t="b">
        <f t="shared" si="3"/>
        <v>1</v>
      </c>
    </row>
    <row r="201" spans="1:16" ht="30">
      <c r="A201">
        <v>200</v>
      </c>
      <c r="B201" s="1" t="s">
        <v>384</v>
      </c>
      <c r="C201" t="s">
        <v>17</v>
      </c>
      <c r="D201">
        <v>84</v>
      </c>
      <c r="F201" s="1" t="s">
        <v>19</v>
      </c>
      <c r="I201" t="s">
        <v>19</v>
      </c>
      <c r="O201" s="40" t="s">
        <v>19</v>
      </c>
      <c r="P201" s="42" t="b">
        <f t="shared" si="3"/>
        <v>1</v>
      </c>
    </row>
    <row r="202" spans="1:16" ht="105">
      <c r="A202">
        <v>201</v>
      </c>
      <c r="B202" s="1" t="s">
        <v>385</v>
      </c>
      <c r="C202" t="s">
        <v>17</v>
      </c>
      <c r="D202">
        <v>84</v>
      </c>
      <c r="F202" s="1" t="s">
        <v>386</v>
      </c>
      <c r="G202" s="1" t="s">
        <v>387</v>
      </c>
      <c r="I202" t="s">
        <v>19</v>
      </c>
      <c r="O202" s="40" t="s">
        <v>19</v>
      </c>
      <c r="P202" s="42" t="b">
        <f t="shared" si="3"/>
        <v>0</v>
      </c>
    </row>
    <row r="203" spans="1:16" ht="30">
      <c r="A203">
        <v>202</v>
      </c>
      <c r="B203" s="1" t="s">
        <v>388</v>
      </c>
      <c r="C203" t="s">
        <v>17</v>
      </c>
      <c r="D203">
        <v>85</v>
      </c>
      <c r="F203" s="1" t="s">
        <v>19</v>
      </c>
      <c r="I203" t="s">
        <v>19</v>
      </c>
      <c r="O203" s="40" t="s">
        <v>19</v>
      </c>
      <c r="P203" s="42" t="b">
        <f t="shared" si="3"/>
        <v>1</v>
      </c>
    </row>
    <row r="204" spans="1:16" ht="30">
      <c r="A204">
        <v>203</v>
      </c>
      <c r="B204" s="1" t="s">
        <v>389</v>
      </c>
      <c r="C204" t="s">
        <v>17</v>
      </c>
      <c r="D204">
        <v>85</v>
      </c>
      <c r="F204" s="1" t="s">
        <v>19</v>
      </c>
      <c r="I204" t="s">
        <v>19</v>
      </c>
      <c r="O204" s="40" t="s">
        <v>19</v>
      </c>
      <c r="P204" s="42" t="b">
        <f t="shared" si="3"/>
        <v>1</v>
      </c>
    </row>
    <row r="205" spans="1:16" ht="30">
      <c r="A205">
        <v>204</v>
      </c>
      <c r="B205" s="1" t="s">
        <v>390</v>
      </c>
      <c r="C205" t="s">
        <v>17</v>
      </c>
      <c r="D205">
        <v>85</v>
      </c>
      <c r="F205" s="1" t="s">
        <v>19</v>
      </c>
      <c r="I205" t="s">
        <v>19</v>
      </c>
      <c r="O205" s="40" t="s">
        <v>19</v>
      </c>
      <c r="P205" s="42" t="b">
        <f t="shared" si="3"/>
        <v>1</v>
      </c>
    </row>
    <row r="206" spans="1:16">
      <c r="A206">
        <v>205</v>
      </c>
      <c r="B206" s="1" t="s">
        <v>391</v>
      </c>
      <c r="C206" t="s">
        <v>17</v>
      </c>
      <c r="D206">
        <v>85</v>
      </c>
      <c r="F206" s="1" t="s">
        <v>19</v>
      </c>
      <c r="I206" t="s">
        <v>19</v>
      </c>
      <c r="O206" s="40" t="s">
        <v>19</v>
      </c>
      <c r="P206" s="42" t="b">
        <f t="shared" si="3"/>
        <v>1</v>
      </c>
    </row>
    <row r="207" spans="1:16" ht="45">
      <c r="A207">
        <v>206</v>
      </c>
      <c r="B207" s="1" t="s">
        <v>392</v>
      </c>
      <c r="C207" t="s">
        <v>17</v>
      </c>
      <c r="D207">
        <v>86</v>
      </c>
      <c r="F207" s="1" t="s">
        <v>23</v>
      </c>
      <c r="I207" t="s">
        <v>19</v>
      </c>
      <c r="O207" s="40" t="s">
        <v>23</v>
      </c>
      <c r="P207" s="42" t="b">
        <f t="shared" si="3"/>
        <v>1</v>
      </c>
    </row>
    <row r="208" spans="1:16" ht="30">
      <c r="A208">
        <v>207</v>
      </c>
      <c r="B208" s="1" t="s">
        <v>393</v>
      </c>
      <c r="C208" t="s">
        <v>17</v>
      </c>
      <c r="D208">
        <v>87</v>
      </c>
      <c r="F208" s="1" t="s">
        <v>19</v>
      </c>
      <c r="I208" t="s">
        <v>19</v>
      </c>
      <c r="O208" s="40" t="s">
        <v>19</v>
      </c>
      <c r="P208" s="42" t="b">
        <f t="shared" si="3"/>
        <v>1</v>
      </c>
    </row>
    <row r="209" spans="1:16" ht="60">
      <c r="A209">
        <v>208</v>
      </c>
      <c r="B209" s="1" t="s">
        <v>394</v>
      </c>
      <c r="C209" t="s">
        <v>17</v>
      </c>
      <c r="D209">
        <v>87</v>
      </c>
      <c r="F209" s="1" t="s">
        <v>23</v>
      </c>
      <c r="G209" s="1" t="s">
        <v>395</v>
      </c>
      <c r="I209" t="s">
        <v>19</v>
      </c>
      <c r="O209" s="40" t="s">
        <v>19</v>
      </c>
      <c r="P209" s="42" t="b">
        <f t="shared" si="3"/>
        <v>0</v>
      </c>
    </row>
    <row r="210" spans="1:16" ht="30">
      <c r="A210">
        <v>209</v>
      </c>
      <c r="B210" s="1" t="s">
        <v>396</v>
      </c>
      <c r="C210" t="s">
        <v>17</v>
      </c>
      <c r="D210">
        <v>87</v>
      </c>
      <c r="F210" s="1" t="s">
        <v>19</v>
      </c>
      <c r="I210" t="s">
        <v>19</v>
      </c>
      <c r="O210" s="40" t="s">
        <v>19</v>
      </c>
      <c r="P210" s="42" t="b">
        <f t="shared" si="3"/>
        <v>1</v>
      </c>
    </row>
    <row r="211" spans="1:16" ht="45">
      <c r="A211">
        <v>210</v>
      </c>
      <c r="B211" s="1" t="s">
        <v>397</v>
      </c>
      <c r="C211" t="s">
        <v>17</v>
      </c>
      <c r="D211">
        <v>88</v>
      </c>
      <c r="F211" s="1" t="s">
        <v>19</v>
      </c>
      <c r="I211" t="s">
        <v>19</v>
      </c>
      <c r="O211" s="40" t="s">
        <v>19</v>
      </c>
      <c r="P211" s="42" t="b">
        <f t="shared" si="3"/>
        <v>1</v>
      </c>
    </row>
    <row r="212" spans="1:16" ht="60">
      <c r="A212">
        <v>211</v>
      </c>
      <c r="B212" s="1" t="s">
        <v>398</v>
      </c>
      <c r="C212" t="s">
        <v>17</v>
      </c>
      <c r="D212">
        <v>88</v>
      </c>
      <c r="F212" s="1" t="s">
        <v>23</v>
      </c>
      <c r="G212" s="1" t="s">
        <v>399</v>
      </c>
      <c r="I212" t="s">
        <v>19</v>
      </c>
      <c r="O212" s="40" t="s">
        <v>19</v>
      </c>
      <c r="P212" s="42" t="b">
        <f t="shared" si="3"/>
        <v>0</v>
      </c>
    </row>
    <row r="213" spans="1:16" ht="30">
      <c r="A213">
        <v>212</v>
      </c>
      <c r="B213" s="1" t="s">
        <v>400</v>
      </c>
      <c r="C213" t="s">
        <v>17</v>
      </c>
      <c r="D213">
        <v>88</v>
      </c>
      <c r="F213" s="1" t="s">
        <v>19</v>
      </c>
      <c r="G213" s="1" t="s">
        <v>401</v>
      </c>
      <c r="I213" t="s">
        <v>19</v>
      </c>
      <c r="O213" s="40" t="s">
        <v>19</v>
      </c>
      <c r="P213" s="42" t="b">
        <f t="shared" si="3"/>
        <v>1</v>
      </c>
    </row>
    <row r="214" spans="1:16" ht="45">
      <c r="A214">
        <v>213</v>
      </c>
      <c r="B214" s="1" t="s">
        <v>402</v>
      </c>
      <c r="C214" t="s">
        <v>17</v>
      </c>
      <c r="D214">
        <v>89</v>
      </c>
      <c r="F214" s="1" t="s">
        <v>19</v>
      </c>
      <c r="I214" t="s">
        <v>19</v>
      </c>
      <c r="O214" s="40" t="s">
        <v>19</v>
      </c>
      <c r="P214" s="42" t="b">
        <f t="shared" si="3"/>
        <v>1</v>
      </c>
    </row>
    <row r="215" spans="1:16" ht="30">
      <c r="A215">
        <v>214</v>
      </c>
      <c r="B215" s="1" t="s">
        <v>403</v>
      </c>
      <c r="C215" t="s">
        <v>17</v>
      </c>
      <c r="D215">
        <v>89</v>
      </c>
      <c r="F215" s="1" t="s">
        <v>19</v>
      </c>
      <c r="I215" t="s">
        <v>19</v>
      </c>
      <c r="O215" s="40" t="s">
        <v>19</v>
      </c>
      <c r="P215" s="42" t="b">
        <f t="shared" si="3"/>
        <v>1</v>
      </c>
    </row>
    <row r="216" spans="1:16" ht="30">
      <c r="A216">
        <v>215</v>
      </c>
      <c r="B216" s="1" t="s">
        <v>404</v>
      </c>
      <c r="C216" t="s">
        <v>17</v>
      </c>
      <c r="D216">
        <v>89</v>
      </c>
      <c r="F216" s="1" t="s">
        <v>19</v>
      </c>
      <c r="I216" t="s">
        <v>19</v>
      </c>
      <c r="O216" s="40" t="s">
        <v>19</v>
      </c>
      <c r="P216" s="42" t="b">
        <f t="shared" si="3"/>
        <v>1</v>
      </c>
    </row>
    <row r="217" spans="1:16" ht="30">
      <c r="A217">
        <v>216</v>
      </c>
      <c r="B217" s="1" t="s">
        <v>405</v>
      </c>
      <c r="C217" t="s">
        <v>17</v>
      </c>
      <c r="D217">
        <v>89</v>
      </c>
      <c r="F217" s="1" t="s">
        <v>19</v>
      </c>
      <c r="I217" t="s">
        <v>19</v>
      </c>
      <c r="O217" s="40" t="s">
        <v>19</v>
      </c>
      <c r="P217" s="42" t="b">
        <f t="shared" si="3"/>
        <v>1</v>
      </c>
    </row>
    <row r="218" spans="1:16" ht="45">
      <c r="A218">
        <v>217</v>
      </c>
      <c r="B218" s="1" t="s">
        <v>406</v>
      </c>
      <c r="C218" t="s">
        <v>17</v>
      </c>
      <c r="D218">
        <v>90</v>
      </c>
      <c r="F218" s="1" t="s">
        <v>19</v>
      </c>
      <c r="I218" t="s">
        <v>19</v>
      </c>
      <c r="O218" s="40" t="s">
        <v>19</v>
      </c>
      <c r="P218" s="42" t="b">
        <f t="shared" si="3"/>
        <v>1</v>
      </c>
    </row>
    <row r="219" spans="1:16" ht="45">
      <c r="A219">
        <v>218</v>
      </c>
      <c r="B219" s="1" t="s">
        <v>407</v>
      </c>
      <c r="C219" t="s">
        <v>17</v>
      </c>
      <c r="D219">
        <v>90</v>
      </c>
      <c r="F219" s="1" t="s">
        <v>19</v>
      </c>
      <c r="I219" t="s">
        <v>19</v>
      </c>
      <c r="O219" s="40" t="s">
        <v>19</v>
      </c>
      <c r="P219" s="42" t="b">
        <f t="shared" si="3"/>
        <v>1</v>
      </c>
    </row>
    <row r="220" spans="1:16" ht="60">
      <c r="A220">
        <v>219</v>
      </c>
      <c r="B220" s="1" t="s">
        <v>408</v>
      </c>
      <c r="C220" t="s">
        <v>17</v>
      </c>
      <c r="D220">
        <v>90</v>
      </c>
      <c r="F220" s="1" t="s">
        <v>19</v>
      </c>
      <c r="I220" t="s">
        <v>19</v>
      </c>
      <c r="O220" s="40" t="s">
        <v>19</v>
      </c>
      <c r="P220" s="42" t="b">
        <f t="shared" si="3"/>
        <v>1</v>
      </c>
    </row>
    <row r="221" spans="1:16" ht="30">
      <c r="A221">
        <v>220</v>
      </c>
      <c r="B221" s="1" t="s">
        <v>409</v>
      </c>
      <c r="C221" t="s">
        <v>17</v>
      </c>
      <c r="D221" t="s">
        <v>410</v>
      </c>
      <c r="F221" s="1" t="s">
        <v>19</v>
      </c>
      <c r="I221" t="s">
        <v>19</v>
      </c>
      <c r="O221" s="40" t="s">
        <v>19</v>
      </c>
      <c r="P221" s="42" t="b">
        <f t="shared" si="3"/>
        <v>1</v>
      </c>
    </row>
    <row r="222" spans="1:16" ht="45">
      <c r="A222">
        <v>221</v>
      </c>
      <c r="B222" s="1" t="s">
        <v>411</v>
      </c>
      <c r="C222" t="s">
        <v>17</v>
      </c>
      <c r="D222">
        <v>91</v>
      </c>
      <c r="F222" s="1" t="s">
        <v>19</v>
      </c>
      <c r="I222" t="s">
        <v>19</v>
      </c>
      <c r="O222" s="40" t="s">
        <v>19</v>
      </c>
      <c r="P222" s="42" t="b">
        <f t="shared" si="3"/>
        <v>1</v>
      </c>
    </row>
    <row r="223" spans="1:16">
      <c r="A223">
        <v>222</v>
      </c>
      <c r="B223" s="1" t="s">
        <v>412</v>
      </c>
      <c r="C223" t="s">
        <v>17</v>
      </c>
      <c r="D223">
        <v>91</v>
      </c>
      <c r="F223" s="1" t="s">
        <v>19</v>
      </c>
      <c r="I223" t="s">
        <v>19</v>
      </c>
      <c r="O223" s="40" t="s">
        <v>19</v>
      </c>
      <c r="P223" s="42" t="b">
        <f t="shared" si="3"/>
        <v>1</v>
      </c>
    </row>
    <row r="224" spans="1:16" ht="30">
      <c r="A224">
        <v>223</v>
      </c>
      <c r="B224" s="1" t="s">
        <v>413</v>
      </c>
      <c r="C224" t="s">
        <v>17</v>
      </c>
      <c r="D224">
        <v>91</v>
      </c>
      <c r="F224" s="1" t="s">
        <v>19</v>
      </c>
      <c r="I224" t="s">
        <v>19</v>
      </c>
      <c r="O224" s="40" t="s">
        <v>19</v>
      </c>
      <c r="P224" s="42" t="b">
        <f t="shared" si="3"/>
        <v>1</v>
      </c>
    </row>
    <row r="225" spans="1:16" ht="30">
      <c r="A225">
        <v>224</v>
      </c>
      <c r="B225" s="1" t="s">
        <v>414</v>
      </c>
      <c r="C225" t="s">
        <v>17</v>
      </c>
      <c r="D225">
        <v>91</v>
      </c>
      <c r="F225" s="1" t="s">
        <v>19</v>
      </c>
      <c r="I225" t="s">
        <v>19</v>
      </c>
      <c r="O225" s="40" t="s">
        <v>19</v>
      </c>
      <c r="P225" s="42" t="b">
        <f t="shared" si="3"/>
        <v>1</v>
      </c>
    </row>
    <row r="226" spans="1:16">
      <c r="A226">
        <v>225</v>
      </c>
      <c r="B226" s="1" t="s">
        <v>415</v>
      </c>
      <c r="C226" t="s">
        <v>17</v>
      </c>
      <c r="D226">
        <v>92</v>
      </c>
      <c r="F226" s="1" t="s">
        <v>19</v>
      </c>
      <c r="I226" t="s">
        <v>19</v>
      </c>
      <c r="O226" s="40" t="s">
        <v>19</v>
      </c>
      <c r="P226" s="42" t="b">
        <f t="shared" si="3"/>
        <v>1</v>
      </c>
    </row>
    <row r="227" spans="1:16" ht="30">
      <c r="A227">
        <v>226</v>
      </c>
      <c r="B227" s="1" t="s">
        <v>416</v>
      </c>
      <c r="C227" t="s">
        <v>17</v>
      </c>
      <c r="D227">
        <v>92</v>
      </c>
      <c r="F227" s="1" t="s">
        <v>19</v>
      </c>
      <c r="I227" t="s">
        <v>19</v>
      </c>
      <c r="O227" s="40" t="s">
        <v>19</v>
      </c>
      <c r="P227" s="42" t="b">
        <f t="shared" si="3"/>
        <v>1</v>
      </c>
    </row>
    <row r="228" spans="1:16" ht="30">
      <c r="A228">
        <v>227</v>
      </c>
      <c r="B228" s="1" t="s">
        <v>417</v>
      </c>
      <c r="C228" t="s">
        <v>17</v>
      </c>
      <c r="D228">
        <v>92</v>
      </c>
      <c r="F228" s="1" t="s">
        <v>19</v>
      </c>
      <c r="I228" t="s">
        <v>19</v>
      </c>
      <c r="O228" s="40" t="s">
        <v>23</v>
      </c>
      <c r="P228" s="42" t="b">
        <f t="shared" si="3"/>
        <v>0</v>
      </c>
    </row>
    <row r="229" spans="1:16">
      <c r="A229">
        <v>228</v>
      </c>
      <c r="B229" s="1" t="s">
        <v>418</v>
      </c>
      <c r="C229" t="s">
        <v>17</v>
      </c>
      <c r="D229">
        <v>92</v>
      </c>
      <c r="F229" s="1" t="s">
        <v>19</v>
      </c>
      <c r="I229" t="s">
        <v>19</v>
      </c>
      <c r="O229" s="40" t="s">
        <v>19</v>
      </c>
      <c r="P229" s="42" t="b">
        <f t="shared" si="3"/>
        <v>1</v>
      </c>
    </row>
    <row r="230" spans="1:16">
      <c r="A230">
        <v>229</v>
      </c>
      <c r="B230" s="1" t="s">
        <v>419</v>
      </c>
      <c r="C230" t="s">
        <v>17</v>
      </c>
      <c r="D230">
        <v>92</v>
      </c>
      <c r="F230" s="1" t="s">
        <v>19</v>
      </c>
      <c r="I230" t="s">
        <v>19</v>
      </c>
      <c r="O230" s="40" t="s">
        <v>19</v>
      </c>
      <c r="P230" s="42" t="b">
        <f t="shared" si="3"/>
        <v>1</v>
      </c>
    </row>
    <row r="231" spans="1:16" ht="90">
      <c r="A231">
        <v>230</v>
      </c>
      <c r="B231" s="1" t="s">
        <v>420</v>
      </c>
      <c r="C231" t="s">
        <v>17</v>
      </c>
      <c r="D231">
        <v>92</v>
      </c>
      <c r="F231" s="1" t="s">
        <v>23</v>
      </c>
      <c r="G231" s="1" t="s">
        <v>421</v>
      </c>
      <c r="I231" t="s">
        <v>19</v>
      </c>
      <c r="O231" s="40" t="s">
        <v>19</v>
      </c>
      <c r="P231" s="42" t="b">
        <f t="shared" si="3"/>
        <v>0</v>
      </c>
    </row>
    <row r="232" spans="1:16" ht="45">
      <c r="A232">
        <v>231</v>
      </c>
      <c r="B232" s="1" t="s">
        <v>422</v>
      </c>
      <c r="C232" t="s">
        <v>17</v>
      </c>
      <c r="D232">
        <v>93</v>
      </c>
      <c r="F232" s="1" t="s">
        <v>19</v>
      </c>
      <c r="I232" t="s">
        <v>19</v>
      </c>
      <c r="O232" s="40" t="s">
        <v>19</v>
      </c>
      <c r="P232" s="42" t="b">
        <f t="shared" si="3"/>
        <v>1</v>
      </c>
    </row>
    <row r="233" spans="1:16" ht="30">
      <c r="A233">
        <v>232</v>
      </c>
      <c r="B233" s="1" t="s">
        <v>423</v>
      </c>
      <c r="C233" t="s">
        <v>17</v>
      </c>
      <c r="D233">
        <v>93</v>
      </c>
      <c r="F233" s="1" t="s">
        <v>19</v>
      </c>
      <c r="I233" t="s">
        <v>19</v>
      </c>
      <c r="O233" s="40" t="s">
        <v>19</v>
      </c>
      <c r="P233" s="42" t="b">
        <f t="shared" si="3"/>
        <v>1</v>
      </c>
    </row>
    <row r="234" spans="1:16" ht="30">
      <c r="A234">
        <v>233</v>
      </c>
      <c r="B234" s="1" t="s">
        <v>424</v>
      </c>
      <c r="C234" t="s">
        <v>17</v>
      </c>
      <c r="D234">
        <v>94</v>
      </c>
      <c r="F234" s="1" t="s">
        <v>19</v>
      </c>
      <c r="I234" t="s">
        <v>19</v>
      </c>
      <c r="O234" s="40" t="s">
        <v>19</v>
      </c>
      <c r="P234" s="42" t="b">
        <f t="shared" si="3"/>
        <v>1</v>
      </c>
    </row>
    <row r="235" spans="1:16" ht="45">
      <c r="A235">
        <v>234</v>
      </c>
      <c r="B235" s="1" t="s">
        <v>425</v>
      </c>
      <c r="C235" t="s">
        <v>17</v>
      </c>
      <c r="D235">
        <v>94</v>
      </c>
      <c r="F235" s="1" t="s">
        <v>19</v>
      </c>
      <c r="I235" t="s">
        <v>19</v>
      </c>
      <c r="O235" s="40" t="s">
        <v>19</v>
      </c>
      <c r="P235" s="42" t="b">
        <f t="shared" si="3"/>
        <v>1</v>
      </c>
    </row>
    <row r="236" spans="1:16" ht="45">
      <c r="A236">
        <v>235</v>
      </c>
      <c r="B236" s="1" t="s">
        <v>426</v>
      </c>
      <c r="C236" t="s">
        <v>17</v>
      </c>
      <c r="D236">
        <v>94</v>
      </c>
      <c r="F236" s="1" t="s">
        <v>19</v>
      </c>
      <c r="I236" t="s">
        <v>19</v>
      </c>
      <c r="O236" s="40" t="s">
        <v>19</v>
      </c>
      <c r="P236" s="42" t="b">
        <f t="shared" si="3"/>
        <v>1</v>
      </c>
    </row>
    <row r="237" spans="1:16" ht="30">
      <c r="A237">
        <v>236</v>
      </c>
      <c r="B237" s="1" t="s">
        <v>427</v>
      </c>
      <c r="C237" t="s">
        <v>17</v>
      </c>
      <c r="D237">
        <v>94.95</v>
      </c>
      <c r="F237" s="1" t="s">
        <v>19</v>
      </c>
      <c r="I237" t="s">
        <v>19</v>
      </c>
      <c r="O237" s="40" t="s">
        <v>19</v>
      </c>
      <c r="P237" s="42" t="b">
        <f t="shared" si="3"/>
        <v>1</v>
      </c>
    </row>
    <row r="238" spans="1:16">
      <c r="A238">
        <v>237</v>
      </c>
      <c r="B238" s="1" t="s">
        <v>428</v>
      </c>
      <c r="C238" t="s">
        <v>17</v>
      </c>
      <c r="D238">
        <v>95</v>
      </c>
      <c r="F238" s="1" t="s">
        <v>19</v>
      </c>
      <c r="I238" t="s">
        <v>19</v>
      </c>
      <c r="O238" s="40" t="s">
        <v>19</v>
      </c>
      <c r="P238" s="42" t="b">
        <f t="shared" si="3"/>
        <v>1</v>
      </c>
    </row>
    <row r="239" spans="1:16">
      <c r="A239">
        <v>238</v>
      </c>
      <c r="B239" s="1" t="s">
        <v>429</v>
      </c>
      <c r="C239" t="s">
        <v>17</v>
      </c>
      <c r="D239">
        <v>95</v>
      </c>
      <c r="F239" s="1" t="s">
        <v>19</v>
      </c>
      <c r="I239" t="s">
        <v>19</v>
      </c>
      <c r="O239" s="40" t="s">
        <v>19</v>
      </c>
      <c r="P239" s="42" t="b">
        <f t="shared" si="3"/>
        <v>1</v>
      </c>
    </row>
    <row r="240" spans="1:16" ht="60">
      <c r="A240">
        <v>239</v>
      </c>
      <c r="B240" s="1" t="s">
        <v>430</v>
      </c>
      <c r="C240" t="s">
        <v>17</v>
      </c>
      <c r="D240">
        <v>95</v>
      </c>
      <c r="F240" s="1" t="s">
        <v>19</v>
      </c>
      <c r="I240" t="s">
        <v>19</v>
      </c>
      <c r="O240" s="40" t="s">
        <v>23</v>
      </c>
      <c r="P240" s="42" t="b">
        <f t="shared" si="3"/>
        <v>0</v>
      </c>
    </row>
    <row r="241" spans="1:16" ht="30">
      <c r="A241">
        <v>240</v>
      </c>
      <c r="B241" s="1" t="s">
        <v>431</v>
      </c>
      <c r="C241" t="s">
        <v>17</v>
      </c>
      <c r="D241">
        <v>95</v>
      </c>
      <c r="F241" s="1" t="s">
        <v>19</v>
      </c>
      <c r="I241" t="s">
        <v>19</v>
      </c>
      <c r="O241" s="40" t="s">
        <v>19</v>
      </c>
      <c r="P241" s="42" t="b">
        <f t="shared" si="3"/>
        <v>1</v>
      </c>
    </row>
    <row r="242" spans="1:16" ht="45">
      <c r="A242">
        <v>241</v>
      </c>
      <c r="B242" s="1" t="s">
        <v>432</v>
      </c>
      <c r="C242" t="s">
        <v>17</v>
      </c>
      <c r="D242">
        <v>96</v>
      </c>
      <c r="F242" s="1" t="s">
        <v>19</v>
      </c>
      <c r="I242" t="s">
        <v>19</v>
      </c>
      <c r="O242" s="40" t="s">
        <v>19</v>
      </c>
      <c r="P242" s="42" t="b">
        <f t="shared" si="3"/>
        <v>1</v>
      </c>
    </row>
    <row r="243" spans="1:16" ht="30">
      <c r="A243">
        <v>242</v>
      </c>
      <c r="B243" s="1" t="s">
        <v>433</v>
      </c>
      <c r="C243" t="s">
        <v>17</v>
      </c>
      <c r="D243">
        <v>96</v>
      </c>
      <c r="F243" s="1" t="s">
        <v>19</v>
      </c>
      <c r="I243" t="s">
        <v>19</v>
      </c>
      <c r="O243" s="40" t="s">
        <v>19</v>
      </c>
      <c r="P243" s="42" t="b">
        <f t="shared" si="3"/>
        <v>1</v>
      </c>
    </row>
    <row r="244" spans="1:16">
      <c r="A244">
        <v>243</v>
      </c>
      <c r="B244" s="1" t="s">
        <v>434</v>
      </c>
      <c r="C244" t="s">
        <v>17</v>
      </c>
      <c r="D244">
        <v>96</v>
      </c>
      <c r="F244" s="1" t="s">
        <v>19</v>
      </c>
      <c r="I244" t="s">
        <v>19</v>
      </c>
      <c r="O244" s="40" t="s">
        <v>19</v>
      </c>
      <c r="P244" s="42" t="b">
        <f t="shared" si="3"/>
        <v>1</v>
      </c>
    </row>
    <row r="245" spans="1:16" ht="30">
      <c r="A245">
        <v>244</v>
      </c>
      <c r="B245" s="1" t="s">
        <v>435</v>
      </c>
      <c r="C245" t="s">
        <v>17</v>
      </c>
      <c r="D245">
        <v>97</v>
      </c>
      <c r="F245" s="1" t="s">
        <v>19</v>
      </c>
      <c r="I245" t="s">
        <v>23</v>
      </c>
      <c r="O245" s="40" t="s">
        <v>19</v>
      </c>
      <c r="P245" s="42" t="b">
        <f t="shared" si="3"/>
        <v>1</v>
      </c>
    </row>
    <row r="246" spans="1:16" ht="30">
      <c r="A246">
        <v>245</v>
      </c>
      <c r="B246" s="1" t="s">
        <v>436</v>
      </c>
      <c r="C246" t="s">
        <v>17</v>
      </c>
      <c r="D246">
        <v>97</v>
      </c>
      <c r="F246" s="1" t="s">
        <v>19</v>
      </c>
      <c r="I246" t="s">
        <v>23</v>
      </c>
      <c r="O246" s="40" t="s">
        <v>19</v>
      </c>
      <c r="P246" s="42" t="b">
        <f t="shared" si="3"/>
        <v>1</v>
      </c>
    </row>
    <row r="247" spans="1:16" ht="75">
      <c r="A247">
        <v>246</v>
      </c>
      <c r="B247" s="1" t="s">
        <v>437</v>
      </c>
      <c r="C247" t="s">
        <v>17</v>
      </c>
      <c r="D247">
        <v>97</v>
      </c>
      <c r="F247" s="1" t="s">
        <v>23</v>
      </c>
      <c r="G247" s="1" t="s">
        <v>438</v>
      </c>
      <c r="I247" t="s">
        <v>19</v>
      </c>
      <c r="O247" s="40" t="s">
        <v>19</v>
      </c>
      <c r="P247" s="42" t="b">
        <f t="shared" si="3"/>
        <v>0</v>
      </c>
    </row>
    <row r="248" spans="1:16" ht="45">
      <c r="A248">
        <v>247</v>
      </c>
      <c r="B248" s="1" t="s">
        <v>439</v>
      </c>
      <c r="C248" t="s">
        <v>17</v>
      </c>
      <c r="D248">
        <v>98</v>
      </c>
      <c r="F248" s="1" t="s">
        <v>19</v>
      </c>
      <c r="I248" t="s">
        <v>19</v>
      </c>
      <c r="O248" s="40" t="s">
        <v>19</v>
      </c>
      <c r="P248" s="42" t="b">
        <f t="shared" si="3"/>
        <v>1</v>
      </c>
    </row>
    <row r="249" spans="1:16">
      <c r="A249">
        <v>248</v>
      </c>
      <c r="B249" s="1" t="s">
        <v>440</v>
      </c>
      <c r="C249" t="s">
        <v>17</v>
      </c>
      <c r="D249" t="s">
        <v>441</v>
      </c>
      <c r="F249" s="1" t="s">
        <v>19</v>
      </c>
      <c r="I249" t="s">
        <v>19</v>
      </c>
      <c r="O249" s="40" t="s">
        <v>19</v>
      </c>
      <c r="P249" s="42" t="b">
        <f t="shared" si="3"/>
        <v>1</v>
      </c>
    </row>
    <row r="250" spans="1:16">
      <c r="A250">
        <v>249</v>
      </c>
      <c r="B250" s="1" t="s">
        <v>442</v>
      </c>
      <c r="C250" t="s">
        <v>17</v>
      </c>
      <c r="D250">
        <v>99</v>
      </c>
      <c r="F250" s="1" t="s">
        <v>19</v>
      </c>
      <c r="I250" t="s">
        <v>19</v>
      </c>
      <c r="O250" s="40" t="s">
        <v>19</v>
      </c>
      <c r="P250" s="42" t="b">
        <f t="shared" si="3"/>
        <v>1</v>
      </c>
    </row>
    <row r="251" spans="1:16" ht="45">
      <c r="A251">
        <v>250</v>
      </c>
      <c r="B251" s="1" t="s">
        <v>443</v>
      </c>
      <c r="C251" t="s">
        <v>17</v>
      </c>
      <c r="D251">
        <v>99</v>
      </c>
      <c r="F251" s="1" t="s">
        <v>19</v>
      </c>
      <c r="I251" t="s">
        <v>19</v>
      </c>
      <c r="O251" s="40" t="s">
        <v>19</v>
      </c>
      <c r="P251" s="42" t="b">
        <f t="shared" si="3"/>
        <v>1</v>
      </c>
    </row>
    <row r="252" spans="1:16" ht="90">
      <c r="A252">
        <v>251</v>
      </c>
      <c r="B252" s="1" t="s">
        <v>444</v>
      </c>
      <c r="C252" t="s">
        <v>17</v>
      </c>
      <c r="D252">
        <v>99</v>
      </c>
      <c r="F252" s="1" t="s">
        <v>19</v>
      </c>
      <c r="I252" t="s">
        <v>19</v>
      </c>
      <c r="O252" s="40" t="s">
        <v>19</v>
      </c>
      <c r="P252" s="42" t="b">
        <f t="shared" si="3"/>
        <v>1</v>
      </c>
    </row>
    <row r="253" spans="1:16" ht="60">
      <c r="A253">
        <v>252</v>
      </c>
      <c r="B253" s="1" t="s">
        <v>445</v>
      </c>
      <c r="C253" t="s">
        <v>17</v>
      </c>
      <c r="D253">
        <v>100</v>
      </c>
      <c r="F253" s="1" t="s">
        <v>19</v>
      </c>
      <c r="I253" t="s">
        <v>19</v>
      </c>
      <c r="O253" s="40" t="s">
        <v>19</v>
      </c>
      <c r="P253" s="42" t="b">
        <f t="shared" si="3"/>
        <v>1</v>
      </c>
    </row>
    <row r="254" spans="1:16" ht="45">
      <c r="A254">
        <v>253</v>
      </c>
      <c r="B254" s="1" t="s">
        <v>446</v>
      </c>
      <c r="C254" t="s">
        <v>17</v>
      </c>
      <c r="D254" s="6">
        <v>100101</v>
      </c>
      <c r="F254" s="1" t="s">
        <v>19</v>
      </c>
      <c r="I254" t="s">
        <v>19</v>
      </c>
      <c r="O254" s="40" t="s">
        <v>19</v>
      </c>
      <c r="P254" s="42" t="b">
        <f t="shared" si="3"/>
        <v>1</v>
      </c>
    </row>
    <row r="255" spans="1:16" ht="30">
      <c r="A255">
        <v>254</v>
      </c>
      <c r="B255" s="1" t="s">
        <v>447</v>
      </c>
      <c r="C255" t="s">
        <v>17</v>
      </c>
      <c r="D255">
        <v>101</v>
      </c>
      <c r="F255" s="1" t="s">
        <v>19</v>
      </c>
      <c r="I255" t="s">
        <v>19</v>
      </c>
      <c r="O255" s="40" t="s">
        <v>19</v>
      </c>
      <c r="P255" s="42" t="b">
        <f t="shared" si="3"/>
        <v>1</v>
      </c>
    </row>
    <row r="256" spans="1:16" ht="30">
      <c r="A256">
        <v>255</v>
      </c>
      <c r="B256" s="1" t="s">
        <v>448</v>
      </c>
      <c r="C256" t="s">
        <v>17</v>
      </c>
      <c r="D256">
        <v>101</v>
      </c>
      <c r="F256" s="1" t="s">
        <v>19</v>
      </c>
      <c r="I256" t="s">
        <v>19</v>
      </c>
      <c r="O256" s="40" t="s">
        <v>19</v>
      </c>
      <c r="P256" s="42" t="b">
        <f t="shared" si="3"/>
        <v>1</v>
      </c>
    </row>
    <row r="257" spans="1:16" ht="45">
      <c r="A257">
        <v>256</v>
      </c>
      <c r="B257" s="1" t="s">
        <v>449</v>
      </c>
      <c r="C257" t="s">
        <v>17</v>
      </c>
      <c r="D257">
        <v>102</v>
      </c>
      <c r="F257" s="1" t="s">
        <v>23</v>
      </c>
      <c r="G257" s="1" t="s">
        <v>450</v>
      </c>
      <c r="I257" t="s">
        <v>19</v>
      </c>
      <c r="O257" s="40" t="s">
        <v>19</v>
      </c>
      <c r="P257" s="42" t="b">
        <f t="shared" si="3"/>
        <v>0</v>
      </c>
    </row>
    <row r="258" spans="1:16" ht="60">
      <c r="A258">
        <v>257</v>
      </c>
      <c r="B258" s="1" t="s">
        <v>451</v>
      </c>
      <c r="C258" t="s">
        <v>17</v>
      </c>
      <c r="D258">
        <v>102</v>
      </c>
      <c r="F258" s="1" t="s">
        <v>19</v>
      </c>
      <c r="I258" t="s">
        <v>19</v>
      </c>
      <c r="O258" s="40" t="s">
        <v>19</v>
      </c>
      <c r="P258" s="42" t="b">
        <f t="shared" ref="P258:P321" si="4">F258=O258</f>
        <v>1</v>
      </c>
    </row>
    <row r="259" spans="1:16" ht="75">
      <c r="A259">
        <v>258</v>
      </c>
      <c r="B259" s="1" t="s">
        <v>452</v>
      </c>
      <c r="C259" t="s">
        <v>17</v>
      </c>
      <c r="D259">
        <v>103</v>
      </c>
      <c r="F259" s="1" t="s">
        <v>19</v>
      </c>
      <c r="I259" t="s">
        <v>19</v>
      </c>
      <c r="O259" s="40" t="s">
        <v>19</v>
      </c>
      <c r="P259" s="42" t="b">
        <f t="shared" si="4"/>
        <v>1</v>
      </c>
    </row>
    <row r="260" spans="1:16" ht="45">
      <c r="A260">
        <v>259</v>
      </c>
      <c r="B260" s="1" t="s">
        <v>453</v>
      </c>
      <c r="C260" t="s">
        <v>17</v>
      </c>
      <c r="D260">
        <v>103</v>
      </c>
      <c r="F260" s="1" t="s">
        <v>19</v>
      </c>
      <c r="I260" t="s">
        <v>19</v>
      </c>
      <c r="O260" s="40" t="s">
        <v>19</v>
      </c>
      <c r="P260" s="42" t="b">
        <f t="shared" si="4"/>
        <v>1</v>
      </c>
    </row>
    <row r="261" spans="1:16" ht="30">
      <c r="A261">
        <v>260</v>
      </c>
      <c r="B261" s="1" t="s">
        <v>454</v>
      </c>
      <c r="C261" t="s">
        <v>17</v>
      </c>
      <c r="D261">
        <v>103</v>
      </c>
      <c r="F261" s="1" t="s">
        <v>455</v>
      </c>
      <c r="I261" t="s">
        <v>19</v>
      </c>
      <c r="O261" s="40" t="s">
        <v>19</v>
      </c>
      <c r="P261" s="42" t="b">
        <f t="shared" si="4"/>
        <v>0</v>
      </c>
    </row>
    <row r="262" spans="1:16" ht="30">
      <c r="A262">
        <v>261</v>
      </c>
      <c r="B262" s="1" t="s">
        <v>456</v>
      </c>
      <c r="C262" t="s">
        <v>17</v>
      </c>
      <c r="D262">
        <v>103</v>
      </c>
      <c r="F262" s="1" t="s">
        <v>19</v>
      </c>
      <c r="I262" t="s">
        <v>19</v>
      </c>
      <c r="O262" s="40" t="s">
        <v>19</v>
      </c>
      <c r="P262" s="42" t="b">
        <f t="shared" si="4"/>
        <v>1</v>
      </c>
    </row>
    <row r="263" spans="1:16" ht="45">
      <c r="A263">
        <v>262</v>
      </c>
      <c r="B263" s="1" t="s">
        <v>457</v>
      </c>
      <c r="C263" t="s">
        <v>17</v>
      </c>
      <c r="D263">
        <v>104</v>
      </c>
      <c r="F263" s="1" t="s">
        <v>19</v>
      </c>
      <c r="I263" t="s">
        <v>19</v>
      </c>
      <c r="O263" s="40" t="s">
        <v>19</v>
      </c>
      <c r="P263" s="42" t="b">
        <f t="shared" si="4"/>
        <v>1</v>
      </c>
    </row>
    <row r="264" spans="1:16">
      <c r="A264">
        <v>263</v>
      </c>
      <c r="B264" s="1" t="s">
        <v>458</v>
      </c>
      <c r="C264" t="s">
        <v>17</v>
      </c>
      <c r="D264">
        <v>104</v>
      </c>
      <c r="F264" s="1" t="s">
        <v>19</v>
      </c>
      <c r="I264" t="s">
        <v>19</v>
      </c>
      <c r="O264" s="40" t="s">
        <v>19</v>
      </c>
      <c r="P264" s="42" t="b">
        <f t="shared" si="4"/>
        <v>1</v>
      </c>
    </row>
    <row r="265" spans="1:16" ht="30">
      <c r="A265">
        <v>264</v>
      </c>
      <c r="B265" s="1" t="s">
        <v>459</v>
      </c>
      <c r="C265" t="s">
        <v>17</v>
      </c>
      <c r="D265" s="6">
        <v>104105</v>
      </c>
      <c r="F265" s="1" t="s">
        <v>19</v>
      </c>
      <c r="I265" t="s">
        <v>23</v>
      </c>
      <c r="O265" s="40" t="s">
        <v>19</v>
      </c>
      <c r="P265" s="42" t="b">
        <f t="shared" si="4"/>
        <v>1</v>
      </c>
    </row>
    <row r="266" spans="1:16" ht="30">
      <c r="A266">
        <v>265</v>
      </c>
      <c r="B266" s="1" t="s">
        <v>460</v>
      </c>
      <c r="C266" t="s">
        <v>17</v>
      </c>
      <c r="D266">
        <v>105</v>
      </c>
      <c r="F266" s="1" t="s">
        <v>19</v>
      </c>
      <c r="I266" t="s">
        <v>19</v>
      </c>
      <c r="O266" s="40" t="s">
        <v>19</v>
      </c>
      <c r="P266" s="42" t="b">
        <f t="shared" si="4"/>
        <v>1</v>
      </c>
    </row>
    <row r="267" spans="1:16" ht="30">
      <c r="A267">
        <v>266</v>
      </c>
      <c r="B267" s="1" t="s">
        <v>461</v>
      </c>
      <c r="C267" t="s">
        <v>17</v>
      </c>
      <c r="D267">
        <v>105</v>
      </c>
      <c r="F267" s="1" t="s">
        <v>19</v>
      </c>
      <c r="I267" t="s">
        <v>19</v>
      </c>
      <c r="O267" s="40" t="s">
        <v>19</v>
      </c>
      <c r="P267" s="42" t="b">
        <f t="shared" si="4"/>
        <v>1</v>
      </c>
    </row>
    <row r="268" spans="1:16" ht="105">
      <c r="A268">
        <v>267</v>
      </c>
      <c r="B268" s="1" t="s">
        <v>462</v>
      </c>
      <c r="C268" t="s">
        <v>17</v>
      </c>
      <c r="D268">
        <v>105</v>
      </c>
      <c r="F268" s="1" t="s">
        <v>23</v>
      </c>
      <c r="G268" s="1" t="s">
        <v>463</v>
      </c>
      <c r="I268" t="s">
        <v>19</v>
      </c>
      <c r="O268" s="40" t="s">
        <v>23</v>
      </c>
      <c r="P268" s="42" t="b">
        <f t="shared" si="4"/>
        <v>1</v>
      </c>
    </row>
    <row r="269" spans="1:16" ht="30">
      <c r="A269">
        <v>268</v>
      </c>
      <c r="B269" s="1" t="s">
        <v>464</v>
      </c>
      <c r="C269" t="s">
        <v>17</v>
      </c>
      <c r="D269">
        <v>106</v>
      </c>
      <c r="F269" s="1" t="s">
        <v>19</v>
      </c>
      <c r="I269" t="s">
        <v>19</v>
      </c>
      <c r="O269" s="40" t="s">
        <v>19</v>
      </c>
      <c r="P269" s="42" t="b">
        <f t="shared" si="4"/>
        <v>1</v>
      </c>
    </row>
    <row r="270" spans="1:16" ht="30">
      <c r="A270">
        <v>269</v>
      </c>
      <c r="B270" s="1" t="s">
        <v>465</v>
      </c>
      <c r="C270" t="s">
        <v>17</v>
      </c>
      <c r="D270">
        <v>106</v>
      </c>
      <c r="F270" s="1" t="s">
        <v>19</v>
      </c>
      <c r="I270" t="s">
        <v>19</v>
      </c>
      <c r="O270" s="40" t="s">
        <v>19</v>
      </c>
      <c r="P270" s="42" t="b">
        <f t="shared" si="4"/>
        <v>1</v>
      </c>
    </row>
    <row r="271" spans="1:16" ht="30">
      <c r="A271">
        <v>270</v>
      </c>
      <c r="B271" s="1" t="s">
        <v>466</v>
      </c>
      <c r="C271" t="s">
        <v>17</v>
      </c>
      <c r="D271">
        <v>107</v>
      </c>
      <c r="F271" s="1" t="s">
        <v>19</v>
      </c>
      <c r="I271" t="s">
        <v>19</v>
      </c>
      <c r="O271" s="40" t="s">
        <v>19</v>
      </c>
      <c r="P271" s="42" t="b">
        <f t="shared" si="4"/>
        <v>1</v>
      </c>
    </row>
    <row r="272" spans="1:16" ht="30">
      <c r="A272">
        <v>271</v>
      </c>
      <c r="B272" s="1" t="s">
        <v>467</v>
      </c>
      <c r="C272" t="s">
        <v>17</v>
      </c>
      <c r="D272">
        <v>107</v>
      </c>
      <c r="F272" s="1" t="s">
        <v>19</v>
      </c>
      <c r="I272" t="s">
        <v>19</v>
      </c>
      <c r="O272" s="40" t="s">
        <v>19</v>
      </c>
      <c r="P272" s="42" t="b">
        <f t="shared" si="4"/>
        <v>1</v>
      </c>
    </row>
    <row r="273" spans="1:16" ht="30">
      <c r="A273">
        <v>272</v>
      </c>
      <c r="B273" s="1" t="s">
        <v>468</v>
      </c>
      <c r="C273" t="s">
        <v>17</v>
      </c>
      <c r="D273">
        <v>107</v>
      </c>
      <c r="F273" s="1" t="s">
        <v>19</v>
      </c>
      <c r="I273" t="s">
        <v>19</v>
      </c>
      <c r="O273" s="40" t="s">
        <v>19</v>
      </c>
      <c r="P273" s="42" t="b">
        <f t="shared" si="4"/>
        <v>1</v>
      </c>
    </row>
    <row r="274" spans="1:16" ht="60">
      <c r="A274">
        <v>273</v>
      </c>
      <c r="B274" s="1" t="s">
        <v>469</v>
      </c>
      <c r="C274" t="s">
        <v>17</v>
      </c>
      <c r="D274">
        <v>108</v>
      </c>
      <c r="F274" s="1" t="s">
        <v>19</v>
      </c>
      <c r="I274" t="s">
        <v>19</v>
      </c>
      <c r="O274" s="40" t="s">
        <v>19</v>
      </c>
      <c r="P274" s="42" t="b">
        <f t="shared" si="4"/>
        <v>1</v>
      </c>
    </row>
    <row r="275" spans="1:16" ht="30">
      <c r="A275">
        <v>274</v>
      </c>
      <c r="B275" s="1" t="s">
        <v>470</v>
      </c>
      <c r="C275" t="s">
        <v>17</v>
      </c>
      <c r="D275">
        <v>108</v>
      </c>
      <c r="F275" s="1" t="s">
        <v>19</v>
      </c>
      <c r="I275" t="s">
        <v>19</v>
      </c>
      <c r="O275" s="40" t="s">
        <v>19</v>
      </c>
      <c r="P275" s="42" t="b">
        <f t="shared" si="4"/>
        <v>1</v>
      </c>
    </row>
    <row r="276" spans="1:16" ht="45">
      <c r="A276">
        <v>275</v>
      </c>
      <c r="B276" s="1" t="s">
        <v>471</v>
      </c>
      <c r="C276" t="s">
        <v>17</v>
      </c>
      <c r="D276">
        <v>109</v>
      </c>
      <c r="F276" s="1" t="s">
        <v>19</v>
      </c>
      <c r="I276" t="s">
        <v>19</v>
      </c>
      <c r="O276" s="40" t="s">
        <v>19</v>
      </c>
      <c r="P276" s="42" t="b">
        <f t="shared" si="4"/>
        <v>1</v>
      </c>
    </row>
    <row r="277" spans="1:16" ht="30">
      <c r="A277">
        <v>276</v>
      </c>
      <c r="B277" s="1" t="s">
        <v>472</v>
      </c>
      <c r="C277" t="s">
        <v>17</v>
      </c>
      <c r="D277">
        <v>109</v>
      </c>
      <c r="F277" s="1" t="s">
        <v>19</v>
      </c>
      <c r="I277" t="s">
        <v>19</v>
      </c>
      <c r="O277" s="40" t="s">
        <v>19</v>
      </c>
      <c r="P277" s="42" t="b">
        <f t="shared" si="4"/>
        <v>1</v>
      </c>
    </row>
    <row r="278" spans="1:16" ht="45">
      <c r="A278">
        <v>277</v>
      </c>
      <c r="B278" s="1" t="s">
        <v>473</v>
      </c>
      <c r="C278" t="s">
        <v>17</v>
      </c>
      <c r="D278">
        <v>110</v>
      </c>
      <c r="F278" s="1" t="s">
        <v>19</v>
      </c>
      <c r="I278" t="s">
        <v>19</v>
      </c>
      <c r="O278" s="40" t="s">
        <v>19</v>
      </c>
      <c r="P278" s="42" t="b">
        <f t="shared" si="4"/>
        <v>1</v>
      </c>
    </row>
    <row r="279" spans="1:16" ht="30">
      <c r="A279">
        <v>278</v>
      </c>
      <c r="B279" s="1" t="s">
        <v>474</v>
      </c>
      <c r="C279" t="s">
        <v>17</v>
      </c>
      <c r="D279">
        <v>110</v>
      </c>
      <c r="F279" s="1" t="s">
        <v>19</v>
      </c>
      <c r="I279" t="s">
        <v>19</v>
      </c>
      <c r="O279" s="40" t="s">
        <v>19</v>
      </c>
      <c r="P279" s="42" t="b">
        <f t="shared" si="4"/>
        <v>1</v>
      </c>
    </row>
    <row r="280" spans="1:16" ht="45">
      <c r="A280">
        <v>279</v>
      </c>
      <c r="B280" s="1" t="s">
        <v>475</v>
      </c>
      <c r="C280" t="s">
        <v>17</v>
      </c>
      <c r="D280" s="6">
        <v>110111</v>
      </c>
      <c r="F280" s="1" t="s">
        <v>19</v>
      </c>
      <c r="I280" t="s">
        <v>19</v>
      </c>
      <c r="O280" s="40" t="s">
        <v>19</v>
      </c>
      <c r="P280" s="42" t="b">
        <f t="shared" si="4"/>
        <v>1</v>
      </c>
    </row>
    <row r="281" spans="1:16" ht="60">
      <c r="A281">
        <v>280</v>
      </c>
      <c r="B281" s="1" t="s">
        <v>476</v>
      </c>
      <c r="C281" t="s">
        <v>17</v>
      </c>
      <c r="D281">
        <v>111</v>
      </c>
      <c r="F281" s="1" t="s">
        <v>19</v>
      </c>
      <c r="I281" t="s">
        <v>19</v>
      </c>
      <c r="O281" s="40" t="s">
        <v>19</v>
      </c>
      <c r="P281" s="42" t="b">
        <f t="shared" si="4"/>
        <v>1</v>
      </c>
    </row>
    <row r="282" spans="1:16" ht="60" customHeight="1">
      <c r="A282">
        <v>281</v>
      </c>
      <c r="B282" s="1" t="s">
        <v>477</v>
      </c>
      <c r="C282" t="s">
        <v>17</v>
      </c>
      <c r="D282">
        <v>112</v>
      </c>
      <c r="F282" s="1" t="s">
        <v>19</v>
      </c>
      <c r="I282" t="s">
        <v>19</v>
      </c>
      <c r="O282" s="40" t="s">
        <v>19</v>
      </c>
      <c r="P282" s="42" t="b">
        <f t="shared" si="4"/>
        <v>1</v>
      </c>
    </row>
    <row r="283" spans="1:16" ht="60">
      <c r="A283">
        <v>282</v>
      </c>
      <c r="B283" s="1" t="s">
        <v>478</v>
      </c>
      <c r="C283" t="s">
        <v>17</v>
      </c>
      <c r="D283" s="6">
        <v>112113</v>
      </c>
      <c r="F283" s="1" t="s">
        <v>19</v>
      </c>
      <c r="I283" t="s">
        <v>19</v>
      </c>
      <c r="O283" s="40" t="s">
        <v>19</v>
      </c>
      <c r="P283" s="42" t="b">
        <f t="shared" si="4"/>
        <v>1</v>
      </c>
    </row>
    <row r="284" spans="1:16" ht="30">
      <c r="A284">
        <v>283</v>
      </c>
      <c r="B284" s="1" t="s">
        <v>479</v>
      </c>
      <c r="C284" t="s">
        <v>17</v>
      </c>
      <c r="D284">
        <v>113</v>
      </c>
      <c r="F284" s="1" t="s">
        <v>19</v>
      </c>
      <c r="I284" t="s">
        <v>19</v>
      </c>
      <c r="O284" s="40" t="s">
        <v>19</v>
      </c>
      <c r="P284" s="42" t="b">
        <f t="shared" si="4"/>
        <v>1</v>
      </c>
    </row>
    <row r="285" spans="1:16" ht="60">
      <c r="A285">
        <v>284</v>
      </c>
      <c r="B285" s="1" t="s">
        <v>480</v>
      </c>
      <c r="C285" t="s">
        <v>17</v>
      </c>
      <c r="D285">
        <v>113</v>
      </c>
      <c r="F285" s="1" t="s">
        <v>19</v>
      </c>
      <c r="I285" t="s">
        <v>19</v>
      </c>
      <c r="O285" s="40" t="s">
        <v>19</v>
      </c>
      <c r="P285" s="42" t="b">
        <f t="shared" si="4"/>
        <v>1</v>
      </c>
    </row>
    <row r="286" spans="1:16" ht="60">
      <c r="A286">
        <v>285</v>
      </c>
      <c r="B286" s="1" t="s">
        <v>481</v>
      </c>
      <c r="C286" t="s">
        <v>17</v>
      </c>
      <c r="D286">
        <v>113</v>
      </c>
      <c r="F286" s="1" t="s">
        <v>19</v>
      </c>
      <c r="I286" t="s">
        <v>19</v>
      </c>
      <c r="O286" s="40" t="s">
        <v>19</v>
      </c>
      <c r="P286" s="42" t="b">
        <f t="shared" si="4"/>
        <v>1</v>
      </c>
    </row>
    <row r="287" spans="1:16" ht="30">
      <c r="A287">
        <v>286</v>
      </c>
      <c r="B287" s="1" t="s">
        <v>482</v>
      </c>
      <c r="C287" t="s">
        <v>17</v>
      </c>
      <c r="D287">
        <v>114</v>
      </c>
      <c r="F287" s="1" t="s">
        <v>19</v>
      </c>
      <c r="I287" t="s">
        <v>19</v>
      </c>
      <c r="O287" s="40" t="s">
        <v>19</v>
      </c>
      <c r="P287" s="42" t="b">
        <f t="shared" si="4"/>
        <v>1</v>
      </c>
    </row>
    <row r="288" spans="1:16" ht="30">
      <c r="A288">
        <v>287</v>
      </c>
      <c r="B288" s="1" t="s">
        <v>483</v>
      </c>
      <c r="C288" t="s">
        <v>17</v>
      </c>
      <c r="D288" s="6">
        <v>114115</v>
      </c>
      <c r="F288" s="1" t="s">
        <v>19</v>
      </c>
      <c r="I288" t="s">
        <v>19</v>
      </c>
      <c r="O288" s="40" t="s">
        <v>19</v>
      </c>
      <c r="P288" s="42" t="b">
        <f t="shared" si="4"/>
        <v>1</v>
      </c>
    </row>
    <row r="289" spans="1:16" ht="45">
      <c r="A289">
        <v>288</v>
      </c>
      <c r="B289" s="1" t="s">
        <v>484</v>
      </c>
      <c r="C289" t="s">
        <v>17</v>
      </c>
      <c r="D289">
        <v>115</v>
      </c>
      <c r="F289" s="1" t="s">
        <v>19</v>
      </c>
      <c r="I289" t="s">
        <v>19</v>
      </c>
      <c r="O289" s="40" t="s">
        <v>19</v>
      </c>
      <c r="P289" s="42" t="b">
        <f t="shared" si="4"/>
        <v>1</v>
      </c>
    </row>
    <row r="290" spans="1:16" ht="45">
      <c r="A290">
        <v>289</v>
      </c>
      <c r="B290" s="1" t="s">
        <v>485</v>
      </c>
      <c r="C290" t="s">
        <v>17</v>
      </c>
      <c r="D290">
        <v>115</v>
      </c>
      <c r="F290" s="1" t="s">
        <v>19</v>
      </c>
      <c r="I290" t="s">
        <v>19</v>
      </c>
      <c r="O290" s="40" t="s">
        <v>19</v>
      </c>
      <c r="P290" s="42" t="b">
        <f t="shared" si="4"/>
        <v>1</v>
      </c>
    </row>
    <row r="291" spans="1:16" ht="30" customHeight="1">
      <c r="A291">
        <v>290</v>
      </c>
      <c r="B291" s="1" t="s">
        <v>486</v>
      </c>
      <c r="C291" t="s">
        <v>17</v>
      </c>
      <c r="D291">
        <v>116</v>
      </c>
      <c r="F291" s="1" t="s">
        <v>19</v>
      </c>
      <c r="I291" t="s">
        <v>19</v>
      </c>
      <c r="O291" s="40" t="s">
        <v>19</v>
      </c>
      <c r="P291" s="42" t="b">
        <f t="shared" si="4"/>
        <v>1</v>
      </c>
    </row>
    <row r="292" spans="1:16" ht="30">
      <c r="A292">
        <v>291</v>
      </c>
      <c r="B292" s="1" t="s">
        <v>487</v>
      </c>
      <c r="C292" t="s">
        <v>17</v>
      </c>
      <c r="D292">
        <v>116</v>
      </c>
      <c r="F292" s="1" t="s">
        <v>19</v>
      </c>
      <c r="I292" t="s">
        <v>19</v>
      </c>
      <c r="O292" s="40" t="s">
        <v>19</v>
      </c>
      <c r="P292" s="42" t="b">
        <f t="shared" si="4"/>
        <v>1</v>
      </c>
    </row>
    <row r="293" spans="1:16" ht="45">
      <c r="A293">
        <v>292</v>
      </c>
      <c r="B293" s="1" t="s">
        <v>488</v>
      </c>
      <c r="C293" t="s">
        <v>17</v>
      </c>
      <c r="D293" s="6">
        <v>116117</v>
      </c>
      <c r="F293" s="1" t="s">
        <v>19</v>
      </c>
      <c r="I293" t="s">
        <v>19</v>
      </c>
      <c r="O293" s="40" t="s">
        <v>19</v>
      </c>
      <c r="P293" s="42" t="b">
        <f t="shared" si="4"/>
        <v>1</v>
      </c>
    </row>
    <row r="294" spans="1:16" ht="30">
      <c r="A294">
        <v>293</v>
      </c>
      <c r="B294" s="1" t="s">
        <v>489</v>
      </c>
      <c r="C294" t="s">
        <v>17</v>
      </c>
      <c r="D294">
        <v>117</v>
      </c>
      <c r="F294" s="1" t="s">
        <v>19</v>
      </c>
      <c r="I294" t="s">
        <v>19</v>
      </c>
      <c r="O294" s="40" t="s">
        <v>19</v>
      </c>
      <c r="P294" s="42" t="b">
        <f t="shared" si="4"/>
        <v>1</v>
      </c>
    </row>
    <row r="295" spans="1:16" ht="30">
      <c r="A295">
        <v>294</v>
      </c>
      <c r="B295" s="1" t="s">
        <v>490</v>
      </c>
      <c r="C295" t="s">
        <v>17</v>
      </c>
      <c r="D295">
        <v>117</v>
      </c>
      <c r="F295" s="1" t="s">
        <v>19</v>
      </c>
      <c r="I295" t="s">
        <v>19</v>
      </c>
      <c r="O295" s="40" t="s">
        <v>19</v>
      </c>
      <c r="P295" s="42" t="b">
        <f t="shared" si="4"/>
        <v>1</v>
      </c>
    </row>
    <row r="296" spans="1:16" ht="30">
      <c r="A296">
        <v>295</v>
      </c>
      <c r="B296" s="1" t="s">
        <v>491</v>
      </c>
      <c r="C296" t="s">
        <v>17</v>
      </c>
      <c r="D296">
        <v>118</v>
      </c>
      <c r="F296" s="1" t="s">
        <v>19</v>
      </c>
      <c r="I296" t="s">
        <v>19</v>
      </c>
      <c r="O296" s="40" t="s">
        <v>19</v>
      </c>
      <c r="P296" s="42" t="b">
        <f t="shared" si="4"/>
        <v>1</v>
      </c>
    </row>
    <row r="297" spans="1:16" ht="30">
      <c r="A297">
        <v>296</v>
      </c>
      <c r="B297" s="1" t="s">
        <v>492</v>
      </c>
      <c r="C297" t="s">
        <v>17</v>
      </c>
      <c r="D297">
        <v>118</v>
      </c>
      <c r="F297" s="1" t="s">
        <v>19</v>
      </c>
      <c r="G297" s="1" t="s">
        <v>493</v>
      </c>
      <c r="I297" t="s">
        <v>19</v>
      </c>
      <c r="O297" s="40" t="s">
        <v>19</v>
      </c>
      <c r="P297" s="42" t="b">
        <f t="shared" si="4"/>
        <v>1</v>
      </c>
    </row>
    <row r="298" spans="1:16" ht="30">
      <c r="A298">
        <v>297</v>
      </c>
      <c r="B298" s="1" t="s">
        <v>494</v>
      </c>
      <c r="C298" t="s">
        <v>17</v>
      </c>
      <c r="D298">
        <v>118</v>
      </c>
      <c r="F298" s="1" t="s">
        <v>19</v>
      </c>
      <c r="I298" t="s">
        <v>19</v>
      </c>
      <c r="O298" s="40" t="s">
        <v>19</v>
      </c>
      <c r="P298" s="42" t="b">
        <f t="shared" si="4"/>
        <v>1</v>
      </c>
    </row>
    <row r="299" spans="1:16" ht="30">
      <c r="A299">
        <v>298</v>
      </c>
      <c r="B299" s="1" t="s">
        <v>495</v>
      </c>
      <c r="C299" t="s">
        <v>17</v>
      </c>
      <c r="D299">
        <v>119</v>
      </c>
      <c r="F299" s="1" t="s">
        <v>19</v>
      </c>
      <c r="I299" t="s">
        <v>19</v>
      </c>
      <c r="O299" s="40" t="s">
        <v>19</v>
      </c>
      <c r="P299" s="42" t="b">
        <f t="shared" si="4"/>
        <v>1</v>
      </c>
    </row>
    <row r="300" spans="1:16" ht="30">
      <c r="A300">
        <v>299</v>
      </c>
      <c r="B300" s="1" t="s">
        <v>496</v>
      </c>
      <c r="C300" t="s">
        <v>17</v>
      </c>
      <c r="D300">
        <v>119</v>
      </c>
      <c r="F300" s="1" t="s">
        <v>19</v>
      </c>
      <c r="I300" t="s">
        <v>19</v>
      </c>
      <c r="O300" s="40" t="s">
        <v>19</v>
      </c>
      <c r="P300" s="42" t="b">
        <f t="shared" si="4"/>
        <v>1</v>
      </c>
    </row>
    <row r="301" spans="1:16">
      <c r="A301">
        <v>300</v>
      </c>
      <c r="B301" s="1" t="s">
        <v>497</v>
      </c>
      <c r="C301" t="s">
        <v>17</v>
      </c>
      <c r="D301">
        <v>119</v>
      </c>
      <c r="F301" s="1" t="s">
        <v>19</v>
      </c>
      <c r="I301" t="s">
        <v>19</v>
      </c>
      <c r="O301" s="40" t="s">
        <v>19</v>
      </c>
      <c r="P301" s="42" t="b">
        <f t="shared" si="4"/>
        <v>1</v>
      </c>
    </row>
    <row r="302" spans="1:16" ht="30">
      <c r="A302">
        <v>301</v>
      </c>
      <c r="B302" s="1" t="s">
        <v>498</v>
      </c>
      <c r="C302" t="s">
        <v>17</v>
      </c>
      <c r="D302">
        <v>120</v>
      </c>
      <c r="F302" s="1" t="s">
        <v>19</v>
      </c>
      <c r="I302" t="s">
        <v>19</v>
      </c>
      <c r="O302" s="40" t="s">
        <v>19</v>
      </c>
      <c r="P302" s="42" t="b">
        <f t="shared" si="4"/>
        <v>1</v>
      </c>
    </row>
    <row r="303" spans="1:16" ht="45">
      <c r="A303">
        <v>302</v>
      </c>
      <c r="B303" s="1" t="s">
        <v>499</v>
      </c>
      <c r="C303" t="s">
        <v>17</v>
      </c>
      <c r="D303">
        <v>120</v>
      </c>
      <c r="F303" s="1" t="s">
        <v>19</v>
      </c>
      <c r="I303" t="s">
        <v>19</v>
      </c>
      <c r="O303" s="40" t="s">
        <v>19</v>
      </c>
      <c r="P303" s="42" t="b">
        <f t="shared" si="4"/>
        <v>1</v>
      </c>
    </row>
    <row r="304" spans="1:16" ht="45">
      <c r="A304">
        <v>303</v>
      </c>
      <c r="B304" s="1" t="s">
        <v>500</v>
      </c>
      <c r="C304" t="s">
        <v>17</v>
      </c>
      <c r="D304" s="6">
        <v>120121</v>
      </c>
      <c r="F304" s="1" t="s">
        <v>19</v>
      </c>
      <c r="I304" t="s">
        <v>19</v>
      </c>
      <c r="O304" s="40" t="s">
        <v>19</v>
      </c>
      <c r="P304" s="42" t="b">
        <f t="shared" si="4"/>
        <v>1</v>
      </c>
    </row>
    <row r="305" spans="1:16" ht="30">
      <c r="A305">
        <v>304</v>
      </c>
      <c r="B305" s="1" t="s">
        <v>501</v>
      </c>
      <c r="C305" t="s">
        <v>17</v>
      </c>
      <c r="D305">
        <v>121</v>
      </c>
      <c r="F305" s="1" t="s">
        <v>19</v>
      </c>
      <c r="I305" t="s">
        <v>19</v>
      </c>
      <c r="O305" s="40" t="s">
        <v>19</v>
      </c>
      <c r="P305" s="42" t="b">
        <f t="shared" si="4"/>
        <v>1</v>
      </c>
    </row>
    <row r="306" spans="1:16" ht="45">
      <c r="A306">
        <v>305</v>
      </c>
      <c r="B306" s="1" t="s">
        <v>502</v>
      </c>
      <c r="C306" t="s">
        <v>17</v>
      </c>
      <c r="D306">
        <v>121</v>
      </c>
      <c r="F306" s="1" t="s">
        <v>19</v>
      </c>
      <c r="I306" t="s">
        <v>19</v>
      </c>
      <c r="O306" s="40" t="s">
        <v>19</v>
      </c>
      <c r="P306" s="42" t="b">
        <f t="shared" si="4"/>
        <v>1</v>
      </c>
    </row>
    <row r="307" spans="1:16" ht="60">
      <c r="A307">
        <v>306</v>
      </c>
      <c r="B307" s="1" t="s">
        <v>503</v>
      </c>
      <c r="C307" t="s">
        <v>17</v>
      </c>
      <c r="D307">
        <v>121</v>
      </c>
      <c r="F307" s="1" t="s">
        <v>19</v>
      </c>
      <c r="I307" t="s">
        <v>19</v>
      </c>
      <c r="O307" s="40" t="s">
        <v>19</v>
      </c>
      <c r="P307" s="42" t="b">
        <f t="shared" si="4"/>
        <v>1</v>
      </c>
    </row>
    <row r="308" spans="1:16" ht="45">
      <c r="A308">
        <v>307</v>
      </c>
      <c r="B308" s="1" t="s">
        <v>504</v>
      </c>
      <c r="C308" t="s">
        <v>17</v>
      </c>
      <c r="D308">
        <v>121</v>
      </c>
      <c r="F308" s="1" t="s">
        <v>19</v>
      </c>
      <c r="I308" t="s">
        <v>19</v>
      </c>
      <c r="O308" s="40" t="s">
        <v>19</v>
      </c>
      <c r="P308" s="42" t="b">
        <f t="shared" si="4"/>
        <v>1</v>
      </c>
    </row>
    <row r="309" spans="1:16" ht="45">
      <c r="A309">
        <v>308</v>
      </c>
      <c r="B309" s="1" t="s">
        <v>505</v>
      </c>
      <c r="C309" t="s">
        <v>17</v>
      </c>
      <c r="D309">
        <v>122</v>
      </c>
      <c r="F309" s="1" t="s">
        <v>19</v>
      </c>
      <c r="I309" t="s">
        <v>19</v>
      </c>
      <c r="O309" s="40" t="s">
        <v>19</v>
      </c>
      <c r="P309" s="42" t="b">
        <f t="shared" si="4"/>
        <v>1</v>
      </c>
    </row>
    <row r="310" spans="1:16" ht="45">
      <c r="A310">
        <v>309</v>
      </c>
      <c r="B310" s="1" t="s">
        <v>506</v>
      </c>
      <c r="C310" t="s">
        <v>17</v>
      </c>
      <c r="D310" s="6">
        <v>122123</v>
      </c>
      <c r="F310" s="1" t="s">
        <v>19</v>
      </c>
      <c r="I310" t="s">
        <v>19</v>
      </c>
      <c r="O310" s="40" t="s">
        <v>19</v>
      </c>
      <c r="P310" s="42" t="b">
        <f t="shared" si="4"/>
        <v>1</v>
      </c>
    </row>
    <row r="311" spans="1:16" ht="45">
      <c r="A311">
        <v>310</v>
      </c>
      <c r="B311" s="1" t="s">
        <v>507</v>
      </c>
      <c r="C311" t="s">
        <v>17</v>
      </c>
      <c r="D311">
        <v>123</v>
      </c>
      <c r="F311" s="1" t="s">
        <v>19</v>
      </c>
      <c r="I311" t="s">
        <v>19</v>
      </c>
      <c r="O311" s="40" t="s">
        <v>19</v>
      </c>
      <c r="P311" s="42" t="b">
        <f t="shared" si="4"/>
        <v>1</v>
      </c>
    </row>
    <row r="312" spans="1:16">
      <c r="A312">
        <v>311</v>
      </c>
      <c r="B312" s="1" t="s">
        <v>508</v>
      </c>
      <c r="C312" t="s">
        <v>17</v>
      </c>
      <c r="D312">
        <v>123</v>
      </c>
      <c r="F312" s="1" t="s">
        <v>19</v>
      </c>
      <c r="I312" t="s">
        <v>19</v>
      </c>
      <c r="O312" s="40" t="s">
        <v>19</v>
      </c>
      <c r="P312" s="42" t="b">
        <f t="shared" si="4"/>
        <v>1</v>
      </c>
    </row>
    <row r="313" spans="1:16" ht="45">
      <c r="A313">
        <v>312</v>
      </c>
      <c r="B313" s="1" t="s">
        <v>509</v>
      </c>
      <c r="C313" t="s">
        <v>17</v>
      </c>
      <c r="D313">
        <v>123</v>
      </c>
      <c r="F313" s="1" t="s">
        <v>19</v>
      </c>
      <c r="I313" t="s">
        <v>19</v>
      </c>
      <c r="O313" s="40" t="s">
        <v>19</v>
      </c>
      <c r="P313" s="42" t="b">
        <f t="shared" si="4"/>
        <v>1</v>
      </c>
    </row>
    <row r="314" spans="1:16" ht="45">
      <c r="A314">
        <v>313</v>
      </c>
      <c r="B314" s="1" t="s">
        <v>510</v>
      </c>
      <c r="C314" t="s">
        <v>17</v>
      </c>
      <c r="D314">
        <v>124</v>
      </c>
      <c r="F314" s="1" t="s">
        <v>19</v>
      </c>
      <c r="I314" t="s">
        <v>19</v>
      </c>
      <c r="O314" s="40" t="s">
        <v>19</v>
      </c>
      <c r="P314" s="42" t="b">
        <f t="shared" si="4"/>
        <v>1</v>
      </c>
    </row>
    <row r="315" spans="1:16" ht="45">
      <c r="A315">
        <v>314</v>
      </c>
      <c r="B315" s="1" t="s">
        <v>511</v>
      </c>
      <c r="C315" t="s">
        <v>17</v>
      </c>
      <c r="D315" s="6">
        <v>124125</v>
      </c>
      <c r="F315" s="1" t="s">
        <v>19</v>
      </c>
      <c r="I315" t="s">
        <v>19</v>
      </c>
      <c r="O315" s="40" t="s">
        <v>19</v>
      </c>
      <c r="P315" s="42" t="b">
        <f t="shared" si="4"/>
        <v>1</v>
      </c>
    </row>
    <row r="316" spans="1:16" ht="45">
      <c r="A316">
        <v>315</v>
      </c>
      <c r="B316" s="1" t="s">
        <v>512</v>
      </c>
      <c r="C316" t="s">
        <v>17</v>
      </c>
      <c r="D316">
        <v>125</v>
      </c>
      <c r="F316" s="1" t="s">
        <v>19</v>
      </c>
      <c r="I316" t="s">
        <v>19</v>
      </c>
      <c r="O316" s="40" t="s">
        <v>19</v>
      </c>
      <c r="P316" s="42" t="b">
        <f t="shared" si="4"/>
        <v>1</v>
      </c>
    </row>
    <row r="317" spans="1:16" ht="30">
      <c r="A317">
        <v>316</v>
      </c>
      <c r="B317" s="1" t="s">
        <v>513</v>
      </c>
      <c r="C317" t="s">
        <v>17</v>
      </c>
      <c r="D317">
        <v>125</v>
      </c>
      <c r="F317" s="1" t="s">
        <v>19</v>
      </c>
      <c r="I317" t="s">
        <v>19</v>
      </c>
      <c r="O317" s="40" t="s">
        <v>19</v>
      </c>
      <c r="P317" s="42" t="b">
        <f t="shared" si="4"/>
        <v>1</v>
      </c>
    </row>
    <row r="318" spans="1:16" ht="60">
      <c r="A318">
        <v>317</v>
      </c>
      <c r="B318" s="1" t="s">
        <v>514</v>
      </c>
      <c r="C318" t="s">
        <v>17</v>
      </c>
      <c r="D318">
        <v>125</v>
      </c>
      <c r="F318" s="1" t="s">
        <v>19</v>
      </c>
      <c r="I318" t="s">
        <v>19</v>
      </c>
      <c r="O318" s="40" t="s">
        <v>19</v>
      </c>
      <c r="P318" s="42" t="b">
        <f t="shared" si="4"/>
        <v>1</v>
      </c>
    </row>
    <row r="319" spans="1:16" ht="45">
      <c r="A319">
        <v>318</v>
      </c>
      <c r="B319" s="1" t="s">
        <v>515</v>
      </c>
      <c r="C319" t="s">
        <v>17</v>
      </c>
      <c r="D319">
        <v>126</v>
      </c>
      <c r="F319" s="1" t="s">
        <v>19</v>
      </c>
      <c r="I319" t="s">
        <v>19</v>
      </c>
      <c r="O319" s="40" t="s">
        <v>19</v>
      </c>
      <c r="P319" s="42" t="b">
        <f t="shared" si="4"/>
        <v>1</v>
      </c>
    </row>
    <row r="320" spans="1:16" ht="45">
      <c r="A320">
        <v>319</v>
      </c>
      <c r="B320" s="1" t="s">
        <v>516</v>
      </c>
      <c r="C320" t="s">
        <v>17</v>
      </c>
      <c r="D320">
        <v>126</v>
      </c>
      <c r="F320" s="1" t="s">
        <v>19</v>
      </c>
      <c r="I320" t="s">
        <v>19</v>
      </c>
      <c r="O320" s="40" t="s">
        <v>19</v>
      </c>
      <c r="P320" s="42" t="b">
        <f t="shared" si="4"/>
        <v>1</v>
      </c>
    </row>
    <row r="321" spans="1:16" ht="45">
      <c r="A321">
        <v>320</v>
      </c>
      <c r="B321" s="1" t="s">
        <v>517</v>
      </c>
      <c r="C321" t="s">
        <v>17</v>
      </c>
      <c r="D321">
        <v>127</v>
      </c>
      <c r="F321" s="1" t="s">
        <v>19</v>
      </c>
      <c r="I321" t="s">
        <v>19</v>
      </c>
      <c r="O321" s="40" t="s">
        <v>19</v>
      </c>
      <c r="P321" s="42" t="b">
        <f t="shared" si="4"/>
        <v>1</v>
      </c>
    </row>
    <row r="322" spans="1:16" ht="45">
      <c r="A322">
        <v>321</v>
      </c>
      <c r="B322" s="1" t="s">
        <v>518</v>
      </c>
      <c r="C322" t="s">
        <v>17</v>
      </c>
      <c r="D322">
        <v>127</v>
      </c>
      <c r="F322" s="1" t="s">
        <v>19</v>
      </c>
      <c r="I322" t="s">
        <v>19</v>
      </c>
      <c r="O322" s="40" t="s">
        <v>19</v>
      </c>
      <c r="P322" s="42" t="b">
        <f t="shared" ref="P322:P385" si="5">F322=O322</f>
        <v>1</v>
      </c>
    </row>
    <row r="323" spans="1:16" ht="60">
      <c r="A323">
        <v>322</v>
      </c>
      <c r="B323" s="1" t="s">
        <v>519</v>
      </c>
      <c r="C323" t="s">
        <v>17</v>
      </c>
      <c r="D323">
        <v>127</v>
      </c>
      <c r="F323" s="1" t="s">
        <v>19</v>
      </c>
      <c r="I323" t="s">
        <v>19</v>
      </c>
      <c r="O323" s="40" t="s">
        <v>19</v>
      </c>
      <c r="P323" s="42" t="b">
        <f t="shared" si="5"/>
        <v>1</v>
      </c>
    </row>
    <row r="324" spans="1:16" ht="30">
      <c r="A324">
        <v>323</v>
      </c>
      <c r="B324" s="1" t="s">
        <v>520</v>
      </c>
      <c r="C324" t="s">
        <v>17</v>
      </c>
      <c r="D324">
        <v>128</v>
      </c>
      <c r="F324" s="1" t="s">
        <v>19</v>
      </c>
      <c r="I324" t="s">
        <v>19</v>
      </c>
      <c r="O324" s="40" t="s">
        <v>19</v>
      </c>
      <c r="P324" s="42" t="b">
        <f t="shared" si="5"/>
        <v>1</v>
      </c>
    </row>
    <row r="325" spans="1:16" ht="30">
      <c r="A325">
        <v>324</v>
      </c>
      <c r="B325" s="1" t="s">
        <v>521</v>
      </c>
      <c r="C325" t="s">
        <v>17</v>
      </c>
      <c r="D325" s="6">
        <v>128129</v>
      </c>
      <c r="F325" s="1" t="s">
        <v>19</v>
      </c>
      <c r="I325" t="s">
        <v>19</v>
      </c>
      <c r="O325" s="40" t="s">
        <v>19</v>
      </c>
      <c r="P325" s="42" t="b">
        <f t="shared" si="5"/>
        <v>1</v>
      </c>
    </row>
    <row r="326" spans="1:16" ht="30">
      <c r="A326">
        <v>325</v>
      </c>
      <c r="B326" s="1" t="s">
        <v>522</v>
      </c>
      <c r="C326" t="s">
        <v>17</v>
      </c>
      <c r="D326">
        <v>129</v>
      </c>
      <c r="F326" s="1" t="s">
        <v>19</v>
      </c>
      <c r="I326" t="s">
        <v>19</v>
      </c>
      <c r="O326" s="40" t="s">
        <v>19</v>
      </c>
      <c r="P326" s="42" t="b">
        <f t="shared" si="5"/>
        <v>1</v>
      </c>
    </row>
    <row r="327" spans="1:16" ht="45">
      <c r="A327">
        <v>326</v>
      </c>
      <c r="B327" s="1" t="s">
        <v>523</v>
      </c>
      <c r="C327" t="s">
        <v>17</v>
      </c>
      <c r="D327">
        <v>129</v>
      </c>
      <c r="F327" s="1" t="s">
        <v>19</v>
      </c>
      <c r="I327" t="s">
        <v>19</v>
      </c>
      <c r="O327" s="40" t="s">
        <v>19</v>
      </c>
      <c r="P327" s="42" t="b">
        <f t="shared" si="5"/>
        <v>1</v>
      </c>
    </row>
    <row r="328" spans="1:16" ht="30">
      <c r="A328">
        <v>327</v>
      </c>
      <c r="B328" s="1" t="s">
        <v>524</v>
      </c>
      <c r="C328" t="s">
        <v>17</v>
      </c>
      <c r="D328">
        <v>130</v>
      </c>
      <c r="F328" s="1" t="s">
        <v>19</v>
      </c>
      <c r="I328" t="s">
        <v>19</v>
      </c>
      <c r="O328" s="40" t="s">
        <v>19</v>
      </c>
      <c r="P328" s="42" t="b">
        <f t="shared" si="5"/>
        <v>1</v>
      </c>
    </row>
    <row r="329" spans="1:16" ht="30">
      <c r="A329">
        <v>328</v>
      </c>
      <c r="B329" s="1" t="s">
        <v>525</v>
      </c>
      <c r="C329" t="s">
        <v>17</v>
      </c>
      <c r="D329">
        <v>130</v>
      </c>
      <c r="F329" s="1" t="s">
        <v>19</v>
      </c>
      <c r="I329" t="s">
        <v>19</v>
      </c>
      <c r="O329" s="40" t="s">
        <v>19</v>
      </c>
      <c r="P329" s="42" t="b">
        <f t="shared" si="5"/>
        <v>1</v>
      </c>
    </row>
    <row r="330" spans="1:16" ht="30">
      <c r="A330">
        <v>329</v>
      </c>
      <c r="B330" s="1" t="s">
        <v>526</v>
      </c>
      <c r="C330" t="s">
        <v>17</v>
      </c>
      <c r="D330" s="6">
        <v>130131</v>
      </c>
      <c r="F330" s="1" t="s">
        <v>19</v>
      </c>
      <c r="I330" t="s">
        <v>19</v>
      </c>
      <c r="O330" s="40" t="s">
        <v>19</v>
      </c>
      <c r="P330" s="42" t="b">
        <f t="shared" si="5"/>
        <v>1</v>
      </c>
    </row>
    <row r="331" spans="1:16">
      <c r="A331">
        <v>330</v>
      </c>
      <c r="B331" s="1" t="s">
        <v>527</v>
      </c>
      <c r="C331" t="s">
        <v>17</v>
      </c>
      <c r="D331">
        <v>131</v>
      </c>
      <c r="F331" s="1" t="s">
        <v>19</v>
      </c>
      <c r="I331" t="s">
        <v>19</v>
      </c>
      <c r="O331" s="40" t="s">
        <v>19</v>
      </c>
      <c r="P331" s="42" t="b">
        <f t="shared" si="5"/>
        <v>1</v>
      </c>
    </row>
    <row r="332" spans="1:16" ht="30">
      <c r="A332">
        <v>331</v>
      </c>
      <c r="B332" s="1" t="s">
        <v>528</v>
      </c>
      <c r="C332" t="s">
        <v>17</v>
      </c>
      <c r="D332">
        <v>131</v>
      </c>
      <c r="F332" s="1" t="s">
        <v>19</v>
      </c>
      <c r="I332" t="s">
        <v>19</v>
      </c>
      <c r="O332" s="40" t="s">
        <v>19</v>
      </c>
      <c r="P332" s="42" t="b">
        <f t="shared" si="5"/>
        <v>1</v>
      </c>
    </row>
    <row r="333" spans="1:16" ht="45">
      <c r="A333">
        <v>332</v>
      </c>
      <c r="B333" s="1" t="s">
        <v>529</v>
      </c>
      <c r="C333" t="s">
        <v>17</v>
      </c>
      <c r="D333">
        <v>132</v>
      </c>
      <c r="F333" s="1" t="s">
        <v>19</v>
      </c>
      <c r="I333" t="s">
        <v>19</v>
      </c>
      <c r="O333" s="40" t="s">
        <v>19</v>
      </c>
      <c r="P333" s="42" t="b">
        <f t="shared" si="5"/>
        <v>1</v>
      </c>
    </row>
    <row r="334" spans="1:16" ht="30">
      <c r="A334">
        <v>333</v>
      </c>
      <c r="B334" s="1" t="s">
        <v>530</v>
      </c>
      <c r="C334" t="s">
        <v>17</v>
      </c>
      <c r="D334" s="6">
        <v>132133</v>
      </c>
      <c r="F334" s="1" t="s">
        <v>19</v>
      </c>
      <c r="I334" t="s">
        <v>19</v>
      </c>
      <c r="O334" s="40" t="s">
        <v>19</v>
      </c>
      <c r="P334" s="42" t="b">
        <f t="shared" si="5"/>
        <v>1</v>
      </c>
    </row>
    <row r="335" spans="1:16" ht="30">
      <c r="A335">
        <v>334</v>
      </c>
      <c r="B335" s="1" t="s">
        <v>531</v>
      </c>
      <c r="C335" t="s">
        <v>17</v>
      </c>
      <c r="D335">
        <v>133</v>
      </c>
      <c r="F335" s="1" t="s">
        <v>19</v>
      </c>
      <c r="I335" t="s">
        <v>19</v>
      </c>
      <c r="O335" s="40" t="s">
        <v>19</v>
      </c>
      <c r="P335" s="42" t="b">
        <f t="shared" si="5"/>
        <v>1</v>
      </c>
    </row>
    <row r="336" spans="1:16" ht="75">
      <c r="A336">
        <v>335</v>
      </c>
      <c r="B336" s="1" t="s">
        <v>532</v>
      </c>
      <c r="C336" t="s">
        <v>17</v>
      </c>
      <c r="D336">
        <v>133</v>
      </c>
      <c r="F336" s="1" t="s">
        <v>19</v>
      </c>
      <c r="I336" t="s">
        <v>19</v>
      </c>
      <c r="O336" s="40" t="s">
        <v>19</v>
      </c>
      <c r="P336" s="42" t="b">
        <f t="shared" si="5"/>
        <v>1</v>
      </c>
    </row>
    <row r="337" spans="1:16" ht="30">
      <c r="A337">
        <v>336</v>
      </c>
      <c r="B337" s="1" t="s">
        <v>533</v>
      </c>
      <c r="C337" t="s">
        <v>17</v>
      </c>
      <c r="D337">
        <v>134</v>
      </c>
      <c r="F337" s="1" t="s">
        <v>19</v>
      </c>
      <c r="I337" t="s">
        <v>19</v>
      </c>
      <c r="O337" s="40" t="s">
        <v>19</v>
      </c>
      <c r="P337" s="42" t="b">
        <f t="shared" si="5"/>
        <v>1</v>
      </c>
    </row>
    <row r="338" spans="1:16" ht="30">
      <c r="A338">
        <v>337</v>
      </c>
      <c r="B338" s="1" t="s">
        <v>534</v>
      </c>
      <c r="C338" t="s">
        <v>17</v>
      </c>
      <c r="D338">
        <v>134</v>
      </c>
      <c r="F338" s="1" t="s">
        <v>19</v>
      </c>
      <c r="I338" t="s">
        <v>19</v>
      </c>
      <c r="O338" s="40" t="s">
        <v>19</v>
      </c>
      <c r="P338" s="42" t="b">
        <f t="shared" si="5"/>
        <v>1</v>
      </c>
    </row>
    <row r="339" spans="1:16" ht="60" customHeight="1">
      <c r="A339">
        <v>338</v>
      </c>
      <c r="B339" s="1" t="s">
        <v>535</v>
      </c>
      <c r="C339" t="s">
        <v>17</v>
      </c>
      <c r="D339" s="6">
        <v>134135</v>
      </c>
      <c r="F339" s="1" t="s">
        <v>19</v>
      </c>
      <c r="I339" t="s">
        <v>19</v>
      </c>
      <c r="O339" s="40" t="s">
        <v>19</v>
      </c>
      <c r="P339" s="42" t="b">
        <f t="shared" si="5"/>
        <v>1</v>
      </c>
    </row>
    <row r="340" spans="1:16" ht="45">
      <c r="A340">
        <v>339</v>
      </c>
      <c r="B340" s="1" t="s">
        <v>536</v>
      </c>
      <c r="C340" t="s">
        <v>17</v>
      </c>
      <c r="D340">
        <v>135</v>
      </c>
      <c r="F340" s="1" t="s">
        <v>19</v>
      </c>
      <c r="I340" t="s">
        <v>104</v>
      </c>
      <c r="O340" s="40" t="s">
        <v>23</v>
      </c>
      <c r="P340" s="42" t="b">
        <f t="shared" si="5"/>
        <v>0</v>
      </c>
    </row>
    <row r="341" spans="1:16" ht="30">
      <c r="A341">
        <v>340</v>
      </c>
      <c r="B341" s="1" t="s">
        <v>537</v>
      </c>
      <c r="C341" t="s">
        <v>17</v>
      </c>
      <c r="D341">
        <v>136</v>
      </c>
      <c r="F341" s="1" t="s">
        <v>19</v>
      </c>
      <c r="I341" t="s">
        <v>19</v>
      </c>
      <c r="O341" s="40" t="s">
        <v>19</v>
      </c>
      <c r="P341" s="42" t="b">
        <f t="shared" si="5"/>
        <v>1</v>
      </c>
    </row>
    <row r="342" spans="1:16">
      <c r="A342">
        <v>341</v>
      </c>
      <c r="B342" s="1" t="s">
        <v>538</v>
      </c>
      <c r="C342" t="s">
        <v>17</v>
      </c>
      <c r="D342">
        <v>136</v>
      </c>
      <c r="F342" s="1" t="s">
        <v>19</v>
      </c>
      <c r="I342" t="s">
        <v>19</v>
      </c>
      <c r="O342" s="40" t="s">
        <v>19</v>
      </c>
      <c r="P342" s="42" t="b">
        <f t="shared" si="5"/>
        <v>1</v>
      </c>
    </row>
    <row r="343" spans="1:16" ht="30">
      <c r="A343">
        <v>342</v>
      </c>
      <c r="B343" s="1" t="s">
        <v>539</v>
      </c>
      <c r="C343" t="s">
        <v>17</v>
      </c>
      <c r="D343">
        <v>136</v>
      </c>
      <c r="F343" s="1" t="s">
        <v>19</v>
      </c>
      <c r="I343" t="s">
        <v>19</v>
      </c>
      <c r="O343" s="40" t="s">
        <v>19</v>
      </c>
      <c r="P343" s="42" t="b">
        <f t="shared" si="5"/>
        <v>1</v>
      </c>
    </row>
    <row r="344" spans="1:16" ht="45">
      <c r="A344">
        <v>343</v>
      </c>
      <c r="B344" s="1" t="s">
        <v>540</v>
      </c>
      <c r="C344" t="s">
        <v>17</v>
      </c>
      <c r="D344">
        <v>136</v>
      </c>
      <c r="F344" s="1" t="s">
        <v>19</v>
      </c>
      <c r="I344" t="s">
        <v>19</v>
      </c>
      <c r="O344" s="40" t="s">
        <v>19</v>
      </c>
      <c r="P344" s="42" t="b">
        <f t="shared" si="5"/>
        <v>1</v>
      </c>
    </row>
    <row r="345" spans="1:16" ht="30">
      <c r="A345">
        <v>344</v>
      </c>
      <c r="B345" s="1" t="s">
        <v>541</v>
      </c>
      <c r="C345" t="s">
        <v>17</v>
      </c>
      <c r="D345">
        <v>137</v>
      </c>
      <c r="F345" s="1" t="s">
        <v>19</v>
      </c>
      <c r="I345" t="s">
        <v>19</v>
      </c>
      <c r="O345" s="40" t="s">
        <v>19</v>
      </c>
      <c r="P345" s="42" t="b">
        <f t="shared" si="5"/>
        <v>1</v>
      </c>
    </row>
    <row r="346" spans="1:16" ht="30">
      <c r="A346">
        <v>345</v>
      </c>
      <c r="B346" s="1" t="s">
        <v>542</v>
      </c>
      <c r="C346" t="s">
        <v>17</v>
      </c>
      <c r="D346">
        <v>137</v>
      </c>
      <c r="F346" s="1" t="s">
        <v>19</v>
      </c>
      <c r="I346" t="s">
        <v>19</v>
      </c>
      <c r="O346" s="40" t="s">
        <v>19</v>
      </c>
      <c r="P346" s="42" t="b">
        <f t="shared" si="5"/>
        <v>1</v>
      </c>
    </row>
    <row r="347" spans="1:16" ht="30">
      <c r="A347">
        <v>346</v>
      </c>
      <c r="B347" s="1" t="s">
        <v>543</v>
      </c>
      <c r="C347" t="s">
        <v>17</v>
      </c>
      <c r="D347">
        <v>137</v>
      </c>
      <c r="F347" s="1" t="s">
        <v>19</v>
      </c>
      <c r="I347" t="s">
        <v>19</v>
      </c>
      <c r="O347" s="40" t="s">
        <v>19</v>
      </c>
      <c r="P347" s="42" t="b">
        <f t="shared" si="5"/>
        <v>1</v>
      </c>
    </row>
    <row r="348" spans="1:16" ht="30">
      <c r="A348">
        <v>347</v>
      </c>
      <c r="B348" s="1" t="s">
        <v>544</v>
      </c>
      <c r="C348" t="s">
        <v>17</v>
      </c>
      <c r="D348">
        <v>138</v>
      </c>
      <c r="F348" s="1" t="s">
        <v>19</v>
      </c>
      <c r="I348" t="s">
        <v>19</v>
      </c>
      <c r="O348" s="40" t="s">
        <v>19</v>
      </c>
      <c r="P348" s="42" t="b">
        <f t="shared" si="5"/>
        <v>1</v>
      </c>
    </row>
    <row r="349" spans="1:16" ht="30">
      <c r="A349">
        <v>348</v>
      </c>
      <c r="B349" s="1" t="s">
        <v>545</v>
      </c>
      <c r="C349" t="s">
        <v>17</v>
      </c>
      <c r="D349">
        <v>138</v>
      </c>
      <c r="F349" s="1" t="s">
        <v>19</v>
      </c>
      <c r="I349" t="s">
        <v>19</v>
      </c>
      <c r="O349" s="40" t="s">
        <v>19</v>
      </c>
      <c r="P349" s="42" t="b">
        <f t="shared" si="5"/>
        <v>1</v>
      </c>
    </row>
    <row r="350" spans="1:16">
      <c r="A350">
        <v>349</v>
      </c>
      <c r="B350" s="1" t="s">
        <v>546</v>
      </c>
      <c r="C350" t="s">
        <v>17</v>
      </c>
      <c r="D350">
        <v>138</v>
      </c>
      <c r="F350" s="1" t="s">
        <v>19</v>
      </c>
      <c r="I350" t="s">
        <v>19</v>
      </c>
      <c r="O350" s="40" t="s">
        <v>19</v>
      </c>
      <c r="P350" s="42" t="b">
        <f t="shared" si="5"/>
        <v>1</v>
      </c>
    </row>
    <row r="351" spans="1:16" ht="45">
      <c r="A351">
        <v>350</v>
      </c>
      <c r="B351" s="1" t="s">
        <v>547</v>
      </c>
      <c r="C351" t="s">
        <v>17</v>
      </c>
      <c r="D351">
        <v>138</v>
      </c>
      <c r="F351" s="1" t="s">
        <v>19</v>
      </c>
      <c r="I351" t="s">
        <v>19</v>
      </c>
      <c r="O351" s="40" t="s">
        <v>19</v>
      </c>
      <c r="P351" s="42" t="b">
        <f t="shared" si="5"/>
        <v>1</v>
      </c>
    </row>
    <row r="352" spans="1:16">
      <c r="A352">
        <v>351</v>
      </c>
      <c r="B352" s="1" t="s">
        <v>548</v>
      </c>
      <c r="C352" t="s">
        <v>17</v>
      </c>
      <c r="D352">
        <v>139</v>
      </c>
      <c r="F352" s="1" t="s">
        <v>19</v>
      </c>
      <c r="I352" t="s">
        <v>19</v>
      </c>
      <c r="O352" s="40" t="s">
        <v>19</v>
      </c>
      <c r="P352" s="42" t="b">
        <f t="shared" si="5"/>
        <v>1</v>
      </c>
    </row>
    <row r="353" spans="1:16" ht="45">
      <c r="A353">
        <v>352</v>
      </c>
      <c r="B353" s="1" t="s">
        <v>549</v>
      </c>
      <c r="C353" t="s">
        <v>17</v>
      </c>
      <c r="D353">
        <v>139</v>
      </c>
      <c r="F353" s="1" t="s">
        <v>19</v>
      </c>
      <c r="I353" t="s">
        <v>19</v>
      </c>
      <c r="O353" s="40" t="s">
        <v>19</v>
      </c>
      <c r="P353" s="42" t="b">
        <f t="shared" si="5"/>
        <v>1</v>
      </c>
    </row>
    <row r="354" spans="1:16" ht="30">
      <c r="A354">
        <v>353</v>
      </c>
      <c r="B354" s="1" t="s">
        <v>550</v>
      </c>
      <c r="C354" t="s">
        <v>17</v>
      </c>
      <c r="D354">
        <v>140</v>
      </c>
      <c r="F354" s="1" t="s">
        <v>19</v>
      </c>
      <c r="I354" t="s">
        <v>19</v>
      </c>
      <c r="O354" s="40" t="s">
        <v>19</v>
      </c>
      <c r="P354" s="42" t="b">
        <f t="shared" si="5"/>
        <v>1</v>
      </c>
    </row>
    <row r="355" spans="1:16" ht="75">
      <c r="A355">
        <v>354</v>
      </c>
      <c r="B355" s="1" t="s">
        <v>551</v>
      </c>
      <c r="C355" t="s">
        <v>17</v>
      </c>
      <c r="D355" s="6">
        <v>140141</v>
      </c>
      <c r="F355" s="1" t="s">
        <v>23</v>
      </c>
      <c r="G355" s="1" t="s">
        <v>552</v>
      </c>
      <c r="I355" t="s">
        <v>19</v>
      </c>
      <c r="O355" s="40" t="s">
        <v>19</v>
      </c>
      <c r="P355" s="42" t="b">
        <f t="shared" si="5"/>
        <v>0</v>
      </c>
    </row>
    <row r="356" spans="1:16" ht="45">
      <c r="A356">
        <v>355</v>
      </c>
      <c r="B356" s="1" t="s">
        <v>553</v>
      </c>
      <c r="C356" t="s">
        <v>17</v>
      </c>
      <c r="D356">
        <v>141</v>
      </c>
      <c r="F356" s="1" t="s">
        <v>19</v>
      </c>
      <c r="I356" t="s">
        <v>19</v>
      </c>
      <c r="O356" s="40" t="s">
        <v>19</v>
      </c>
      <c r="P356" s="42" t="b">
        <f t="shared" si="5"/>
        <v>1</v>
      </c>
    </row>
    <row r="357" spans="1:16" ht="60">
      <c r="A357">
        <v>356</v>
      </c>
      <c r="B357" s="1" t="s">
        <v>554</v>
      </c>
      <c r="C357" t="s">
        <v>17</v>
      </c>
      <c r="D357">
        <v>141</v>
      </c>
      <c r="F357" s="1" t="s">
        <v>19</v>
      </c>
      <c r="I357" t="s">
        <v>19</v>
      </c>
      <c r="O357" s="40" t="s">
        <v>19</v>
      </c>
      <c r="P357" s="42" t="b">
        <f t="shared" si="5"/>
        <v>1</v>
      </c>
    </row>
    <row r="358" spans="1:16" ht="45">
      <c r="A358">
        <v>357</v>
      </c>
      <c r="B358" s="1" t="s">
        <v>555</v>
      </c>
      <c r="C358" t="s">
        <v>17</v>
      </c>
      <c r="D358">
        <v>142</v>
      </c>
      <c r="F358" s="1" t="s">
        <v>19</v>
      </c>
      <c r="I358" t="s">
        <v>19</v>
      </c>
      <c r="O358" s="40" t="s">
        <v>19</v>
      </c>
      <c r="P358" s="42" t="b">
        <f t="shared" si="5"/>
        <v>1</v>
      </c>
    </row>
    <row r="359" spans="1:16" ht="45">
      <c r="A359">
        <v>358</v>
      </c>
      <c r="B359" s="1" t="s">
        <v>556</v>
      </c>
      <c r="C359" t="s">
        <v>17</v>
      </c>
      <c r="D359">
        <v>142</v>
      </c>
      <c r="F359" s="1" t="s">
        <v>23</v>
      </c>
      <c r="G359" s="1" t="s">
        <v>557</v>
      </c>
      <c r="I359" t="s">
        <v>19</v>
      </c>
      <c r="O359" s="40" t="s">
        <v>19</v>
      </c>
      <c r="P359" s="42" t="b">
        <f t="shared" si="5"/>
        <v>0</v>
      </c>
    </row>
    <row r="360" spans="1:16" ht="45">
      <c r="A360">
        <v>359</v>
      </c>
      <c r="B360" s="1" t="s">
        <v>558</v>
      </c>
      <c r="C360" t="s">
        <v>17</v>
      </c>
      <c r="D360" s="6">
        <v>142143</v>
      </c>
      <c r="F360" s="1" t="s">
        <v>19</v>
      </c>
      <c r="I360" t="s">
        <v>19</v>
      </c>
      <c r="O360" s="40" t="s">
        <v>19</v>
      </c>
      <c r="P360" s="42" t="b">
        <f t="shared" si="5"/>
        <v>1</v>
      </c>
    </row>
    <row r="361" spans="1:16" ht="45">
      <c r="A361">
        <v>360</v>
      </c>
      <c r="B361" s="1" t="s">
        <v>559</v>
      </c>
      <c r="C361" t="s">
        <v>17</v>
      </c>
      <c r="D361">
        <v>143</v>
      </c>
      <c r="F361" s="1" t="s">
        <v>19</v>
      </c>
      <c r="I361" t="s">
        <v>19</v>
      </c>
      <c r="O361" s="40" t="s">
        <v>19</v>
      </c>
      <c r="P361" s="42" t="b">
        <f t="shared" si="5"/>
        <v>1</v>
      </c>
    </row>
    <row r="362" spans="1:16" ht="30">
      <c r="A362">
        <v>361</v>
      </c>
      <c r="B362" s="1" t="s">
        <v>560</v>
      </c>
      <c r="C362" t="s">
        <v>17</v>
      </c>
      <c r="D362">
        <v>143</v>
      </c>
      <c r="F362" s="1" t="s">
        <v>19</v>
      </c>
      <c r="I362" t="s">
        <v>19</v>
      </c>
      <c r="O362" s="40" t="s">
        <v>19</v>
      </c>
      <c r="P362" s="42" t="b">
        <f t="shared" si="5"/>
        <v>1</v>
      </c>
    </row>
    <row r="363" spans="1:16" ht="30">
      <c r="A363">
        <v>362</v>
      </c>
      <c r="B363" s="1" t="s">
        <v>561</v>
      </c>
      <c r="C363" t="s">
        <v>17</v>
      </c>
      <c r="D363">
        <v>143</v>
      </c>
      <c r="F363" s="1" t="s">
        <v>19</v>
      </c>
      <c r="G363" s="1" t="s">
        <v>562</v>
      </c>
      <c r="I363" t="s">
        <v>19</v>
      </c>
      <c r="O363" s="40" t="s">
        <v>19</v>
      </c>
      <c r="P363" s="42" t="b">
        <f t="shared" si="5"/>
        <v>1</v>
      </c>
    </row>
    <row r="364" spans="1:16" ht="30">
      <c r="A364">
        <v>363</v>
      </c>
      <c r="B364" s="1" t="s">
        <v>563</v>
      </c>
      <c r="C364" t="s">
        <v>17</v>
      </c>
      <c r="D364">
        <v>143</v>
      </c>
      <c r="F364" s="1" t="s">
        <v>19</v>
      </c>
      <c r="I364" t="s">
        <v>19</v>
      </c>
      <c r="O364" s="40" t="s">
        <v>19</v>
      </c>
      <c r="P364" s="42" t="b">
        <f t="shared" si="5"/>
        <v>1</v>
      </c>
    </row>
    <row r="365" spans="1:16" ht="45">
      <c r="A365">
        <v>364</v>
      </c>
      <c r="B365" s="1" t="s">
        <v>564</v>
      </c>
      <c r="C365" t="s">
        <v>17</v>
      </c>
      <c r="D365">
        <v>144</v>
      </c>
      <c r="F365" s="1" t="s">
        <v>19</v>
      </c>
      <c r="I365" t="s">
        <v>19</v>
      </c>
      <c r="O365" s="40" t="s">
        <v>19</v>
      </c>
      <c r="P365" s="42" t="b">
        <f t="shared" si="5"/>
        <v>1</v>
      </c>
    </row>
    <row r="366" spans="1:16" ht="30">
      <c r="A366">
        <v>365</v>
      </c>
      <c r="B366" s="1" t="s">
        <v>565</v>
      </c>
      <c r="C366" t="s">
        <v>17</v>
      </c>
      <c r="D366" s="6">
        <v>144145</v>
      </c>
      <c r="F366" s="1" t="s">
        <v>19</v>
      </c>
      <c r="I366" t="s">
        <v>19</v>
      </c>
      <c r="O366" s="40" t="s">
        <v>19</v>
      </c>
      <c r="P366" s="42" t="b">
        <f t="shared" si="5"/>
        <v>1</v>
      </c>
    </row>
    <row r="367" spans="1:16">
      <c r="A367">
        <v>366</v>
      </c>
      <c r="B367" s="1" t="s">
        <v>566</v>
      </c>
      <c r="C367" t="s">
        <v>17</v>
      </c>
      <c r="D367">
        <v>145</v>
      </c>
      <c r="F367" s="1" t="s">
        <v>19</v>
      </c>
      <c r="I367" t="s">
        <v>19</v>
      </c>
      <c r="O367" s="40" t="s">
        <v>19</v>
      </c>
      <c r="P367" s="42" t="b">
        <f t="shared" si="5"/>
        <v>1</v>
      </c>
    </row>
    <row r="368" spans="1:16" ht="45">
      <c r="A368">
        <v>367</v>
      </c>
      <c r="B368" s="1" t="s">
        <v>567</v>
      </c>
      <c r="C368" t="s">
        <v>17</v>
      </c>
      <c r="D368">
        <v>145</v>
      </c>
      <c r="F368" s="1" t="s">
        <v>19</v>
      </c>
      <c r="I368" t="s">
        <v>19</v>
      </c>
      <c r="O368" s="40" t="s">
        <v>19</v>
      </c>
      <c r="P368" s="42" t="b">
        <f t="shared" si="5"/>
        <v>1</v>
      </c>
    </row>
    <row r="369" spans="1:16" ht="45">
      <c r="A369">
        <v>368</v>
      </c>
      <c r="B369" s="1" t="s">
        <v>568</v>
      </c>
      <c r="C369" t="s">
        <v>17</v>
      </c>
      <c r="D369">
        <v>146</v>
      </c>
      <c r="F369" s="1" t="s">
        <v>19</v>
      </c>
      <c r="I369" t="s">
        <v>19</v>
      </c>
      <c r="O369" s="40" t="s">
        <v>19</v>
      </c>
      <c r="P369" s="42" t="b">
        <f t="shared" si="5"/>
        <v>1</v>
      </c>
    </row>
    <row r="370" spans="1:16" ht="45">
      <c r="A370">
        <v>369</v>
      </c>
      <c r="B370" s="1" t="s">
        <v>569</v>
      </c>
      <c r="C370" t="s">
        <v>17</v>
      </c>
      <c r="D370">
        <v>146</v>
      </c>
      <c r="F370" s="1" t="s">
        <v>23</v>
      </c>
      <c r="G370" s="1" t="s">
        <v>570</v>
      </c>
      <c r="I370" t="s">
        <v>19</v>
      </c>
      <c r="O370" s="40" t="s">
        <v>19</v>
      </c>
      <c r="P370" s="42" t="b">
        <f t="shared" si="5"/>
        <v>0</v>
      </c>
    </row>
    <row r="371" spans="1:16" ht="60">
      <c r="A371">
        <v>370</v>
      </c>
      <c r="B371" s="1" t="s">
        <v>571</v>
      </c>
      <c r="C371" t="s">
        <v>17</v>
      </c>
      <c r="D371" s="6">
        <v>146147</v>
      </c>
      <c r="F371" s="1" t="s">
        <v>23</v>
      </c>
      <c r="G371" s="1" t="s">
        <v>572</v>
      </c>
      <c r="I371" t="s">
        <v>23</v>
      </c>
      <c r="O371" s="40" t="s">
        <v>23</v>
      </c>
      <c r="P371" s="42" t="b">
        <f t="shared" si="5"/>
        <v>1</v>
      </c>
    </row>
    <row r="372" spans="1:16" ht="30">
      <c r="A372">
        <v>371</v>
      </c>
      <c r="B372" s="1" t="s">
        <v>573</v>
      </c>
      <c r="C372" t="s">
        <v>17</v>
      </c>
      <c r="D372">
        <v>147</v>
      </c>
      <c r="F372" s="1" t="s">
        <v>19</v>
      </c>
      <c r="I372" t="s">
        <v>19</v>
      </c>
      <c r="O372" s="40" t="s">
        <v>19</v>
      </c>
      <c r="P372" s="42" t="b">
        <f t="shared" si="5"/>
        <v>1</v>
      </c>
    </row>
    <row r="373" spans="1:16" ht="30">
      <c r="A373">
        <v>372</v>
      </c>
      <c r="B373" s="1" t="s">
        <v>574</v>
      </c>
      <c r="C373" t="s">
        <v>17</v>
      </c>
      <c r="D373">
        <v>148</v>
      </c>
      <c r="F373" s="1" t="s">
        <v>19</v>
      </c>
      <c r="I373" t="s">
        <v>19</v>
      </c>
      <c r="O373" s="40" t="s">
        <v>19</v>
      </c>
      <c r="P373" s="42" t="b">
        <f t="shared" si="5"/>
        <v>1</v>
      </c>
    </row>
    <row r="374" spans="1:16" ht="45">
      <c r="A374">
        <v>373</v>
      </c>
      <c r="B374" s="1" t="s">
        <v>575</v>
      </c>
      <c r="C374" t="s">
        <v>17</v>
      </c>
      <c r="D374">
        <v>148</v>
      </c>
      <c r="F374" s="1" t="s">
        <v>19</v>
      </c>
      <c r="I374" t="s">
        <v>19</v>
      </c>
      <c r="O374" s="40" t="s">
        <v>19</v>
      </c>
      <c r="P374" s="42" t="b">
        <f t="shared" si="5"/>
        <v>1</v>
      </c>
    </row>
    <row r="375" spans="1:16" ht="90">
      <c r="A375">
        <v>374</v>
      </c>
      <c r="B375" s="1" t="s">
        <v>576</v>
      </c>
      <c r="C375" t="s">
        <v>17</v>
      </c>
      <c r="D375" s="6">
        <v>148149</v>
      </c>
      <c r="F375" s="1" t="s">
        <v>23</v>
      </c>
      <c r="G375" s="1" t="s">
        <v>577</v>
      </c>
      <c r="I375" t="s">
        <v>23</v>
      </c>
      <c r="O375" s="40" t="s">
        <v>19</v>
      </c>
      <c r="P375" s="42" t="b">
        <f t="shared" si="5"/>
        <v>0</v>
      </c>
    </row>
    <row r="376" spans="1:16" ht="45">
      <c r="A376">
        <v>375</v>
      </c>
      <c r="B376" s="1" t="s">
        <v>578</v>
      </c>
      <c r="C376" t="s">
        <v>17</v>
      </c>
      <c r="D376">
        <v>149</v>
      </c>
      <c r="F376" s="1" t="s">
        <v>19</v>
      </c>
      <c r="I376" t="s">
        <v>19</v>
      </c>
      <c r="O376" s="40" t="s">
        <v>19</v>
      </c>
      <c r="P376" s="42" t="b">
        <f t="shared" si="5"/>
        <v>1</v>
      </c>
    </row>
    <row r="377" spans="1:16" ht="75">
      <c r="A377">
        <v>376</v>
      </c>
      <c r="B377" s="1" t="s">
        <v>579</v>
      </c>
      <c r="C377" t="s">
        <v>17</v>
      </c>
      <c r="D377">
        <v>149</v>
      </c>
      <c r="F377" s="1" t="s">
        <v>580</v>
      </c>
      <c r="G377" s="1" t="s">
        <v>581</v>
      </c>
      <c r="I377" t="s">
        <v>19</v>
      </c>
      <c r="O377" s="40" t="s">
        <v>23</v>
      </c>
      <c r="P377" s="42" t="b">
        <f t="shared" si="5"/>
        <v>0</v>
      </c>
    </row>
    <row r="378" spans="1:16" ht="30">
      <c r="A378">
        <v>377</v>
      </c>
      <c r="B378" s="1" t="s">
        <v>582</v>
      </c>
      <c r="C378" t="s">
        <v>17</v>
      </c>
      <c r="D378">
        <v>150</v>
      </c>
      <c r="F378" s="1" t="s">
        <v>19</v>
      </c>
      <c r="I378" t="s">
        <v>19</v>
      </c>
      <c r="O378" s="40" t="s">
        <v>19</v>
      </c>
      <c r="P378" s="42" t="b">
        <f t="shared" si="5"/>
        <v>1</v>
      </c>
    </row>
    <row r="379" spans="1:16">
      <c r="A379">
        <v>378</v>
      </c>
      <c r="B379" s="1" t="s">
        <v>583</v>
      </c>
      <c r="C379" t="s">
        <v>17</v>
      </c>
      <c r="D379">
        <v>150</v>
      </c>
      <c r="F379" s="1" t="s">
        <v>19</v>
      </c>
      <c r="G379" s="1" t="s">
        <v>584</v>
      </c>
      <c r="I379" t="s">
        <v>19</v>
      </c>
      <c r="O379" s="40" t="s">
        <v>19</v>
      </c>
      <c r="P379" s="42" t="b">
        <f t="shared" si="5"/>
        <v>1</v>
      </c>
    </row>
    <row r="380" spans="1:16" ht="30">
      <c r="A380">
        <v>379</v>
      </c>
      <c r="B380" s="1" t="s">
        <v>585</v>
      </c>
      <c r="C380" t="s">
        <v>17</v>
      </c>
      <c r="D380">
        <v>150</v>
      </c>
      <c r="F380" s="1" t="s">
        <v>19</v>
      </c>
      <c r="G380" s="1" t="s">
        <v>584</v>
      </c>
      <c r="I380" t="s">
        <v>19</v>
      </c>
      <c r="O380" s="40" t="s">
        <v>19</v>
      </c>
      <c r="P380" s="42" t="b">
        <f t="shared" si="5"/>
        <v>1</v>
      </c>
    </row>
    <row r="381" spans="1:16">
      <c r="A381">
        <v>380</v>
      </c>
      <c r="B381" s="1" t="s">
        <v>586</v>
      </c>
      <c r="C381" t="s">
        <v>17</v>
      </c>
      <c r="D381">
        <v>150</v>
      </c>
      <c r="F381" s="1" t="s">
        <v>19</v>
      </c>
      <c r="G381" s="1" t="s">
        <v>584</v>
      </c>
      <c r="I381" t="s">
        <v>19</v>
      </c>
      <c r="O381" s="40" t="s">
        <v>19</v>
      </c>
      <c r="P381" s="42" t="b">
        <f t="shared" si="5"/>
        <v>1</v>
      </c>
    </row>
    <row r="382" spans="1:16" ht="60">
      <c r="A382">
        <v>381</v>
      </c>
      <c r="B382" s="1" t="s">
        <v>587</v>
      </c>
      <c r="C382" t="s">
        <v>17</v>
      </c>
      <c r="D382">
        <v>150</v>
      </c>
      <c r="F382" s="1" t="s">
        <v>580</v>
      </c>
      <c r="G382" s="1" t="s">
        <v>588</v>
      </c>
      <c r="I382" t="s">
        <v>19</v>
      </c>
      <c r="O382" s="40" t="s">
        <v>19</v>
      </c>
      <c r="P382" s="42" t="b">
        <f t="shared" si="5"/>
        <v>0</v>
      </c>
    </row>
    <row r="383" spans="1:16" ht="45">
      <c r="A383">
        <v>382</v>
      </c>
      <c r="B383" s="1" t="s">
        <v>589</v>
      </c>
      <c r="C383" t="s">
        <v>17</v>
      </c>
      <c r="D383" s="6">
        <v>150151</v>
      </c>
      <c r="F383" s="1" t="s">
        <v>19</v>
      </c>
      <c r="I383" t="s">
        <v>19</v>
      </c>
      <c r="O383" s="40" t="s">
        <v>19</v>
      </c>
      <c r="P383" s="42" t="b">
        <f t="shared" si="5"/>
        <v>1</v>
      </c>
    </row>
    <row r="384" spans="1:16" ht="60">
      <c r="A384">
        <v>383</v>
      </c>
      <c r="B384" s="1" t="s">
        <v>590</v>
      </c>
      <c r="C384" t="s">
        <v>17</v>
      </c>
      <c r="D384">
        <v>151</v>
      </c>
      <c r="F384" s="1" t="s">
        <v>23</v>
      </c>
      <c r="G384" s="1" t="s">
        <v>591</v>
      </c>
      <c r="I384" t="s">
        <v>23</v>
      </c>
      <c r="O384" s="40" t="s">
        <v>23</v>
      </c>
      <c r="P384" s="42" t="b">
        <f t="shared" si="5"/>
        <v>1</v>
      </c>
    </row>
    <row r="385" spans="1:16" ht="30">
      <c r="A385">
        <v>384</v>
      </c>
      <c r="B385" s="1" t="s">
        <v>592</v>
      </c>
      <c r="C385" t="s">
        <v>17</v>
      </c>
      <c r="D385">
        <v>151</v>
      </c>
      <c r="F385" s="1" t="s">
        <v>19</v>
      </c>
      <c r="I385" t="s">
        <v>19</v>
      </c>
      <c r="O385" s="40" t="s">
        <v>19</v>
      </c>
      <c r="P385" s="42" t="b">
        <f t="shared" si="5"/>
        <v>1</v>
      </c>
    </row>
    <row r="386" spans="1:16" ht="60">
      <c r="A386">
        <v>385</v>
      </c>
      <c r="B386" s="1" t="s">
        <v>593</v>
      </c>
      <c r="C386" t="s">
        <v>17</v>
      </c>
      <c r="D386">
        <v>152</v>
      </c>
      <c r="F386" s="1" t="s">
        <v>19</v>
      </c>
      <c r="I386" t="s">
        <v>19</v>
      </c>
      <c r="O386" s="40" t="s">
        <v>19</v>
      </c>
      <c r="P386" s="42" t="b">
        <f t="shared" ref="P386:P449" si="6">F386=O386</f>
        <v>1</v>
      </c>
    </row>
    <row r="387" spans="1:16" ht="45">
      <c r="A387">
        <v>386</v>
      </c>
      <c r="B387" s="1" t="s">
        <v>594</v>
      </c>
      <c r="C387" t="s">
        <v>17</v>
      </c>
      <c r="D387">
        <v>152</v>
      </c>
      <c r="F387" s="1" t="s">
        <v>19</v>
      </c>
      <c r="I387" t="s">
        <v>19</v>
      </c>
      <c r="O387" s="40" t="s">
        <v>19</v>
      </c>
      <c r="P387" s="42" t="b">
        <f t="shared" si="6"/>
        <v>1</v>
      </c>
    </row>
    <row r="388" spans="1:16" ht="30" customHeight="1">
      <c r="A388">
        <v>387</v>
      </c>
      <c r="B388" s="1" t="s">
        <v>595</v>
      </c>
      <c r="C388" t="s">
        <v>17</v>
      </c>
      <c r="D388">
        <v>153</v>
      </c>
      <c r="F388" s="1" t="s">
        <v>19</v>
      </c>
      <c r="I388" t="s">
        <v>19</v>
      </c>
      <c r="O388" s="40" t="s">
        <v>19</v>
      </c>
      <c r="P388" s="42" t="b">
        <f t="shared" si="6"/>
        <v>1</v>
      </c>
    </row>
    <row r="389" spans="1:16" ht="30">
      <c r="A389">
        <v>388</v>
      </c>
      <c r="B389" s="1" t="s">
        <v>596</v>
      </c>
      <c r="C389" t="s">
        <v>17</v>
      </c>
      <c r="D389">
        <v>153</v>
      </c>
      <c r="F389" s="1" t="s">
        <v>19</v>
      </c>
      <c r="I389" t="s">
        <v>19</v>
      </c>
      <c r="O389" s="40" t="s">
        <v>19</v>
      </c>
      <c r="P389" s="42" t="b">
        <f t="shared" si="6"/>
        <v>1</v>
      </c>
    </row>
    <row r="390" spans="1:16" ht="60">
      <c r="A390">
        <v>389</v>
      </c>
      <c r="B390" s="1" t="s">
        <v>597</v>
      </c>
      <c r="C390" t="s">
        <v>17</v>
      </c>
      <c r="D390">
        <v>153</v>
      </c>
      <c r="F390" s="1" t="s">
        <v>19</v>
      </c>
      <c r="I390" t="s">
        <v>19</v>
      </c>
      <c r="O390" s="40" t="s">
        <v>19</v>
      </c>
      <c r="P390" s="42" t="b">
        <f t="shared" si="6"/>
        <v>1</v>
      </c>
    </row>
    <row r="391" spans="1:16" ht="45" customHeight="1">
      <c r="A391">
        <v>390</v>
      </c>
      <c r="B391" s="1" t="s">
        <v>598</v>
      </c>
      <c r="C391" t="s">
        <v>17</v>
      </c>
      <c r="D391" s="6">
        <v>154155</v>
      </c>
      <c r="F391" s="1" t="s">
        <v>19</v>
      </c>
      <c r="I391" t="s">
        <v>19</v>
      </c>
      <c r="O391" s="40" t="s">
        <v>19</v>
      </c>
      <c r="P391" s="42" t="b">
        <f t="shared" si="6"/>
        <v>1</v>
      </c>
    </row>
    <row r="392" spans="1:16" ht="30">
      <c r="A392">
        <v>391</v>
      </c>
      <c r="B392" s="1" t="s">
        <v>599</v>
      </c>
      <c r="C392" t="s">
        <v>600</v>
      </c>
      <c r="D392" s="6">
        <v>159</v>
      </c>
      <c r="E392" s="1" t="s">
        <v>599</v>
      </c>
      <c r="F392" s="1" t="s">
        <v>19</v>
      </c>
      <c r="I392" t="s">
        <v>19</v>
      </c>
      <c r="O392" s="40" t="s">
        <v>19</v>
      </c>
      <c r="P392" s="42" t="b">
        <f t="shared" si="6"/>
        <v>1</v>
      </c>
    </row>
    <row r="393" spans="1:16" ht="45">
      <c r="A393">
        <v>392</v>
      </c>
      <c r="B393" s="1" t="s">
        <v>601</v>
      </c>
      <c r="C393" t="s">
        <v>600</v>
      </c>
      <c r="D393" s="6">
        <v>160</v>
      </c>
      <c r="E393" s="1" t="s">
        <v>601</v>
      </c>
      <c r="F393" s="1" t="s">
        <v>19</v>
      </c>
      <c r="I393" t="s">
        <v>19</v>
      </c>
      <c r="O393" s="40" t="s">
        <v>19</v>
      </c>
      <c r="P393" s="42" t="b">
        <f t="shared" si="6"/>
        <v>1</v>
      </c>
    </row>
    <row r="394" spans="1:16" ht="60" customHeight="1">
      <c r="A394">
        <v>393</v>
      </c>
      <c r="B394" s="1" t="s">
        <v>602</v>
      </c>
      <c r="C394" t="s">
        <v>600</v>
      </c>
      <c r="D394">
        <v>160</v>
      </c>
      <c r="E394" s="1" t="s">
        <v>602</v>
      </c>
      <c r="F394" s="1" t="s">
        <v>23</v>
      </c>
      <c r="G394" s="1" t="s">
        <v>603</v>
      </c>
      <c r="I394" s="1" t="s">
        <v>104</v>
      </c>
      <c r="O394" s="40" t="s">
        <v>19</v>
      </c>
      <c r="P394" s="42" t="b">
        <f t="shared" si="6"/>
        <v>0</v>
      </c>
    </row>
    <row r="395" spans="1:16" ht="60">
      <c r="A395">
        <v>394</v>
      </c>
      <c r="B395" s="1" t="s">
        <v>604</v>
      </c>
      <c r="C395" t="s">
        <v>600</v>
      </c>
      <c r="D395" s="6">
        <v>160161</v>
      </c>
      <c r="E395" s="1" t="s">
        <v>605</v>
      </c>
      <c r="F395" s="1" t="s">
        <v>19</v>
      </c>
      <c r="I395" t="s">
        <v>19</v>
      </c>
      <c r="O395" s="40" t="s">
        <v>19</v>
      </c>
      <c r="P395" s="42" t="b">
        <f t="shared" si="6"/>
        <v>1</v>
      </c>
    </row>
    <row r="396" spans="1:16" ht="45">
      <c r="A396">
        <v>395</v>
      </c>
      <c r="B396" s="1" t="s">
        <v>606</v>
      </c>
      <c r="C396" t="s">
        <v>600</v>
      </c>
      <c r="D396">
        <v>161</v>
      </c>
      <c r="F396" s="1" t="s">
        <v>19</v>
      </c>
      <c r="I396" t="s">
        <v>19</v>
      </c>
      <c r="O396" s="40" t="s">
        <v>19</v>
      </c>
      <c r="P396" s="42" t="b">
        <f t="shared" si="6"/>
        <v>1</v>
      </c>
    </row>
    <row r="397" spans="1:16" ht="45">
      <c r="A397">
        <v>396</v>
      </c>
      <c r="B397" s="1" t="s">
        <v>607</v>
      </c>
      <c r="C397" t="s">
        <v>600</v>
      </c>
      <c r="D397">
        <v>161</v>
      </c>
      <c r="F397" s="1" t="s">
        <v>19</v>
      </c>
      <c r="I397" t="s">
        <v>19</v>
      </c>
      <c r="O397" s="40" t="s">
        <v>19</v>
      </c>
      <c r="P397" s="42" t="b">
        <f t="shared" si="6"/>
        <v>1</v>
      </c>
    </row>
    <row r="398" spans="1:16" ht="75">
      <c r="A398">
        <v>397</v>
      </c>
      <c r="B398" s="1" t="s">
        <v>608</v>
      </c>
      <c r="C398" t="s">
        <v>600</v>
      </c>
      <c r="D398">
        <v>162</v>
      </c>
      <c r="F398" s="1" t="s">
        <v>19</v>
      </c>
      <c r="H398" s="1" t="s">
        <v>609</v>
      </c>
      <c r="I398" t="s">
        <v>19</v>
      </c>
      <c r="O398" s="40" t="s">
        <v>19</v>
      </c>
      <c r="P398" s="42" t="b">
        <f t="shared" si="6"/>
        <v>1</v>
      </c>
    </row>
    <row r="399" spans="1:16" ht="75">
      <c r="A399">
        <v>398</v>
      </c>
      <c r="B399" s="1" t="s">
        <v>610</v>
      </c>
      <c r="C399" t="s">
        <v>600</v>
      </c>
      <c r="D399">
        <v>162</v>
      </c>
      <c r="F399" s="1" t="s">
        <v>19</v>
      </c>
      <c r="H399" s="1" t="s">
        <v>609</v>
      </c>
      <c r="I399" t="s">
        <v>19</v>
      </c>
      <c r="O399" s="40" t="s">
        <v>19</v>
      </c>
      <c r="P399" s="42" t="b">
        <f t="shared" si="6"/>
        <v>1</v>
      </c>
    </row>
    <row r="400" spans="1:16" ht="60">
      <c r="A400">
        <v>399</v>
      </c>
      <c r="B400" s="1" t="s">
        <v>611</v>
      </c>
      <c r="C400" t="s">
        <v>600</v>
      </c>
      <c r="D400" s="6">
        <v>162163</v>
      </c>
      <c r="F400" s="1" t="s">
        <v>23</v>
      </c>
      <c r="G400" s="1" t="s">
        <v>612</v>
      </c>
      <c r="I400" t="s">
        <v>19</v>
      </c>
      <c r="O400" s="40" t="s">
        <v>19</v>
      </c>
      <c r="P400" s="42" t="b">
        <f t="shared" si="6"/>
        <v>0</v>
      </c>
    </row>
    <row r="401" spans="1:16" ht="60">
      <c r="A401">
        <v>400</v>
      </c>
      <c r="B401" s="1" t="s">
        <v>613</v>
      </c>
      <c r="C401" t="s">
        <v>600</v>
      </c>
      <c r="D401">
        <v>163</v>
      </c>
      <c r="F401" s="1" t="s">
        <v>19</v>
      </c>
      <c r="I401" t="s">
        <v>19</v>
      </c>
      <c r="O401" s="40" t="s">
        <v>19</v>
      </c>
      <c r="P401" s="42" t="b">
        <f t="shared" si="6"/>
        <v>1</v>
      </c>
    </row>
    <row r="402" spans="1:16" ht="45">
      <c r="A402">
        <v>401</v>
      </c>
      <c r="B402" s="1" t="s">
        <v>614</v>
      </c>
      <c r="C402" t="s">
        <v>600</v>
      </c>
      <c r="D402" s="6">
        <v>163164</v>
      </c>
      <c r="F402" s="1" t="s">
        <v>19</v>
      </c>
      <c r="I402" t="s">
        <v>19</v>
      </c>
      <c r="O402" s="40" t="s">
        <v>19</v>
      </c>
      <c r="P402" s="42" t="b">
        <f t="shared" si="6"/>
        <v>1</v>
      </c>
    </row>
    <row r="403" spans="1:16" ht="30">
      <c r="A403">
        <v>402</v>
      </c>
      <c r="B403" s="1" t="s">
        <v>615</v>
      </c>
      <c r="C403" t="s">
        <v>600</v>
      </c>
      <c r="D403">
        <v>164</v>
      </c>
      <c r="F403" s="1" t="s">
        <v>19</v>
      </c>
      <c r="I403" t="s">
        <v>19</v>
      </c>
      <c r="O403" s="40" t="s">
        <v>19</v>
      </c>
      <c r="P403" s="42" t="b">
        <f t="shared" si="6"/>
        <v>1</v>
      </c>
    </row>
    <row r="404" spans="1:16" ht="30">
      <c r="A404">
        <v>403</v>
      </c>
      <c r="B404" s="1" t="s">
        <v>616</v>
      </c>
      <c r="C404" t="s">
        <v>600</v>
      </c>
      <c r="D404">
        <v>164</v>
      </c>
      <c r="F404" s="1" t="s">
        <v>19</v>
      </c>
      <c r="I404" t="s">
        <v>19</v>
      </c>
      <c r="O404" s="40" t="s">
        <v>19</v>
      </c>
      <c r="P404" s="42" t="b">
        <f t="shared" si="6"/>
        <v>1</v>
      </c>
    </row>
    <row r="405" spans="1:16" ht="45">
      <c r="A405">
        <v>404</v>
      </c>
      <c r="B405" s="1" t="s">
        <v>617</v>
      </c>
      <c r="C405" t="s">
        <v>600</v>
      </c>
      <c r="D405">
        <v>165</v>
      </c>
      <c r="F405" s="1" t="s">
        <v>19</v>
      </c>
      <c r="I405" t="s">
        <v>19</v>
      </c>
      <c r="O405" s="40" t="s">
        <v>19</v>
      </c>
      <c r="P405" s="42" t="b">
        <f t="shared" si="6"/>
        <v>1</v>
      </c>
    </row>
    <row r="406" spans="1:16" ht="30" customHeight="1">
      <c r="A406">
        <v>405</v>
      </c>
      <c r="B406" s="1" t="s">
        <v>618</v>
      </c>
      <c r="C406" t="s">
        <v>600</v>
      </c>
      <c r="D406">
        <v>165</v>
      </c>
      <c r="F406" s="1" t="s">
        <v>19</v>
      </c>
      <c r="I406" t="s">
        <v>23</v>
      </c>
      <c r="O406" s="40" t="s">
        <v>19</v>
      </c>
      <c r="P406" s="42" t="b">
        <f t="shared" si="6"/>
        <v>1</v>
      </c>
    </row>
    <row r="407" spans="1:16" ht="30">
      <c r="A407">
        <v>406</v>
      </c>
      <c r="B407" s="1" t="s">
        <v>619</v>
      </c>
      <c r="C407" t="s">
        <v>600</v>
      </c>
      <c r="D407">
        <v>165</v>
      </c>
      <c r="F407" s="1" t="s">
        <v>19</v>
      </c>
      <c r="G407" s="1" t="s">
        <v>620</v>
      </c>
      <c r="I407" t="s">
        <v>19</v>
      </c>
      <c r="O407" s="40" t="s">
        <v>19</v>
      </c>
      <c r="P407" s="42" t="b">
        <f t="shared" si="6"/>
        <v>1</v>
      </c>
    </row>
    <row r="408" spans="1:16" ht="45" customHeight="1">
      <c r="A408">
        <v>407</v>
      </c>
      <c r="B408" s="1" t="s">
        <v>621</v>
      </c>
      <c r="C408" t="s">
        <v>600</v>
      </c>
      <c r="D408" s="6">
        <v>165166</v>
      </c>
      <c r="F408" s="1" t="s">
        <v>19</v>
      </c>
      <c r="I408" t="s">
        <v>19</v>
      </c>
      <c r="O408" s="40" t="s">
        <v>19</v>
      </c>
      <c r="P408" s="42" t="b">
        <f t="shared" si="6"/>
        <v>1</v>
      </c>
    </row>
    <row r="409" spans="1:16" ht="60">
      <c r="A409">
        <v>408</v>
      </c>
      <c r="B409" s="1" t="s">
        <v>622</v>
      </c>
      <c r="C409" t="s">
        <v>600</v>
      </c>
      <c r="D409">
        <v>166</v>
      </c>
      <c r="F409" s="1" t="s">
        <v>23</v>
      </c>
      <c r="G409" s="1" t="s">
        <v>623</v>
      </c>
      <c r="I409" t="s">
        <v>104</v>
      </c>
      <c r="O409" s="40" t="s">
        <v>19</v>
      </c>
      <c r="P409" s="42" t="b">
        <f t="shared" si="6"/>
        <v>0</v>
      </c>
    </row>
    <row r="410" spans="1:16" ht="60">
      <c r="A410">
        <v>409</v>
      </c>
      <c r="B410" s="1" t="s">
        <v>624</v>
      </c>
      <c r="C410" t="s">
        <v>600</v>
      </c>
      <c r="D410" s="6">
        <v>166167</v>
      </c>
      <c r="F410" s="1" t="s">
        <v>19</v>
      </c>
      <c r="I410" t="s">
        <v>19</v>
      </c>
      <c r="O410" s="40" t="s">
        <v>19</v>
      </c>
      <c r="P410" s="42" t="b">
        <f t="shared" si="6"/>
        <v>1</v>
      </c>
    </row>
    <row r="411" spans="1:16" ht="30" customHeight="1">
      <c r="A411">
        <v>410</v>
      </c>
      <c r="B411" s="1" t="s">
        <v>625</v>
      </c>
      <c r="C411" t="s">
        <v>600</v>
      </c>
      <c r="D411" s="6">
        <v>167168</v>
      </c>
      <c r="F411" s="1" t="s">
        <v>19</v>
      </c>
      <c r="I411" t="s">
        <v>19</v>
      </c>
      <c r="O411" s="40" t="s">
        <v>19</v>
      </c>
      <c r="P411" s="42" t="b">
        <f t="shared" si="6"/>
        <v>1</v>
      </c>
    </row>
    <row r="412" spans="1:16" ht="45" customHeight="1">
      <c r="A412">
        <v>411</v>
      </c>
      <c r="B412" s="1" t="s">
        <v>626</v>
      </c>
      <c r="C412" t="s">
        <v>600</v>
      </c>
      <c r="D412">
        <v>168</v>
      </c>
      <c r="F412" s="1" t="s">
        <v>19</v>
      </c>
      <c r="I412" t="s">
        <v>19</v>
      </c>
      <c r="O412" s="40" t="s">
        <v>19</v>
      </c>
      <c r="P412" s="42" t="b">
        <f t="shared" si="6"/>
        <v>1</v>
      </c>
    </row>
    <row r="413" spans="1:16" ht="45">
      <c r="A413">
        <v>412</v>
      </c>
      <c r="B413" s="1" t="s">
        <v>627</v>
      </c>
      <c r="C413" t="s">
        <v>600</v>
      </c>
      <c r="D413" s="6">
        <v>168169</v>
      </c>
      <c r="F413" s="1" t="s">
        <v>19</v>
      </c>
      <c r="I413" t="s">
        <v>19</v>
      </c>
      <c r="O413" s="40" t="s">
        <v>19</v>
      </c>
      <c r="P413" s="42" t="b">
        <f t="shared" si="6"/>
        <v>1</v>
      </c>
    </row>
    <row r="414" spans="1:16" ht="75">
      <c r="A414">
        <v>413</v>
      </c>
      <c r="B414" s="1" t="s">
        <v>628</v>
      </c>
      <c r="C414" t="s">
        <v>600</v>
      </c>
      <c r="D414" s="6">
        <v>169170</v>
      </c>
      <c r="F414" s="1" t="s">
        <v>19</v>
      </c>
      <c r="I414" t="s">
        <v>19</v>
      </c>
      <c r="O414" s="40" t="s">
        <v>19</v>
      </c>
      <c r="P414" s="42" t="b">
        <f t="shared" si="6"/>
        <v>1</v>
      </c>
    </row>
    <row r="415" spans="1:16" ht="45">
      <c r="A415">
        <v>414</v>
      </c>
      <c r="B415" s="1" t="s">
        <v>629</v>
      </c>
      <c r="C415" t="s">
        <v>600</v>
      </c>
      <c r="D415">
        <v>170</v>
      </c>
      <c r="F415" s="1" t="s">
        <v>19</v>
      </c>
      <c r="I415" t="s">
        <v>19</v>
      </c>
      <c r="O415" s="40" t="s">
        <v>19</v>
      </c>
      <c r="P415" s="42" t="b">
        <f t="shared" si="6"/>
        <v>1</v>
      </c>
    </row>
    <row r="416" spans="1:16" ht="30">
      <c r="A416">
        <v>415</v>
      </c>
      <c r="B416" s="1" t="s">
        <v>630</v>
      </c>
      <c r="C416" t="s">
        <v>600</v>
      </c>
      <c r="D416">
        <v>170</v>
      </c>
      <c r="F416" s="1" t="s">
        <v>19</v>
      </c>
      <c r="I416" t="s">
        <v>19</v>
      </c>
      <c r="O416" s="40" t="s">
        <v>19</v>
      </c>
      <c r="P416" s="42" t="b">
        <f t="shared" si="6"/>
        <v>1</v>
      </c>
    </row>
    <row r="417" spans="1:16" ht="75">
      <c r="A417">
        <v>416</v>
      </c>
      <c r="B417" s="1" t="s">
        <v>631</v>
      </c>
      <c r="C417" t="s">
        <v>600</v>
      </c>
      <c r="D417">
        <v>171</v>
      </c>
      <c r="F417" s="1" t="s">
        <v>23</v>
      </c>
      <c r="G417" s="1" t="s">
        <v>632</v>
      </c>
      <c r="H417" s="1" t="s">
        <v>633</v>
      </c>
      <c r="I417" s="1" t="s">
        <v>104</v>
      </c>
      <c r="O417" s="40" t="s">
        <v>23</v>
      </c>
      <c r="P417" s="42" t="b">
        <f t="shared" si="6"/>
        <v>1</v>
      </c>
    </row>
    <row r="418" spans="1:16" ht="45" customHeight="1">
      <c r="A418">
        <v>417</v>
      </c>
      <c r="B418" s="1" t="s">
        <v>634</v>
      </c>
      <c r="C418" t="s">
        <v>600</v>
      </c>
      <c r="D418">
        <v>171</v>
      </c>
      <c r="F418" s="1" t="s">
        <v>19</v>
      </c>
      <c r="I418" t="s">
        <v>19</v>
      </c>
      <c r="O418" s="40" t="s">
        <v>19</v>
      </c>
      <c r="P418" s="42" t="b">
        <f t="shared" si="6"/>
        <v>1</v>
      </c>
    </row>
    <row r="419" spans="1:16" ht="30">
      <c r="A419">
        <v>418</v>
      </c>
      <c r="B419" s="1" t="s">
        <v>635</v>
      </c>
      <c r="C419" t="s">
        <v>600</v>
      </c>
      <c r="D419">
        <v>172</v>
      </c>
      <c r="F419" s="1" t="s">
        <v>19</v>
      </c>
      <c r="I419" t="s">
        <v>19</v>
      </c>
      <c r="O419" s="40" t="s">
        <v>19</v>
      </c>
      <c r="P419" s="42" t="b">
        <f t="shared" si="6"/>
        <v>1</v>
      </c>
    </row>
    <row r="420" spans="1:16" ht="30">
      <c r="A420">
        <v>419</v>
      </c>
      <c r="B420" s="1" t="s">
        <v>636</v>
      </c>
      <c r="C420" t="s">
        <v>600</v>
      </c>
      <c r="D420" s="6">
        <v>172173</v>
      </c>
      <c r="F420" s="1" t="s">
        <v>19</v>
      </c>
      <c r="I420" t="s">
        <v>19</v>
      </c>
      <c r="O420" s="40" t="s">
        <v>19</v>
      </c>
      <c r="P420" s="42" t="b">
        <f t="shared" si="6"/>
        <v>1</v>
      </c>
    </row>
    <row r="421" spans="1:16" ht="60">
      <c r="A421">
        <v>420</v>
      </c>
      <c r="B421" s="1" t="s">
        <v>637</v>
      </c>
      <c r="C421" t="s">
        <v>600</v>
      </c>
      <c r="D421">
        <v>173</v>
      </c>
      <c r="F421" s="1" t="s">
        <v>23</v>
      </c>
      <c r="G421" s="1" t="s">
        <v>638</v>
      </c>
      <c r="I421" t="s">
        <v>19</v>
      </c>
      <c r="O421" s="40" t="s">
        <v>23</v>
      </c>
      <c r="P421" s="42" t="b">
        <f t="shared" si="6"/>
        <v>1</v>
      </c>
    </row>
    <row r="422" spans="1:16" ht="75" customHeight="1">
      <c r="A422">
        <v>421</v>
      </c>
      <c r="B422" s="1" t="s">
        <v>639</v>
      </c>
      <c r="C422" t="s">
        <v>600</v>
      </c>
      <c r="D422" s="6">
        <v>173174</v>
      </c>
      <c r="F422" s="1" t="s">
        <v>19</v>
      </c>
      <c r="I422" t="s">
        <v>19</v>
      </c>
      <c r="O422" s="40" t="s">
        <v>19</v>
      </c>
      <c r="P422" s="42" t="b">
        <f t="shared" si="6"/>
        <v>1</v>
      </c>
    </row>
    <row r="423" spans="1:16" ht="60" customHeight="1">
      <c r="A423">
        <v>422</v>
      </c>
      <c r="B423" s="1" t="s">
        <v>640</v>
      </c>
      <c r="C423" t="s">
        <v>600</v>
      </c>
      <c r="D423">
        <v>174</v>
      </c>
      <c r="F423" s="1" t="s">
        <v>19</v>
      </c>
      <c r="I423" t="s">
        <v>19</v>
      </c>
      <c r="O423" s="40" t="s">
        <v>19</v>
      </c>
      <c r="P423" s="42" t="b">
        <f t="shared" si="6"/>
        <v>1</v>
      </c>
    </row>
    <row r="424" spans="1:16" ht="30">
      <c r="A424">
        <v>423</v>
      </c>
      <c r="B424" s="1" t="s">
        <v>641</v>
      </c>
      <c r="C424" t="s">
        <v>600</v>
      </c>
      <c r="D424" s="6">
        <v>174175</v>
      </c>
      <c r="F424" s="1" t="s">
        <v>19</v>
      </c>
      <c r="I424" t="s">
        <v>19</v>
      </c>
      <c r="O424" s="40" t="s">
        <v>19</v>
      </c>
      <c r="P424" s="42" t="b">
        <f t="shared" si="6"/>
        <v>1</v>
      </c>
    </row>
    <row r="425" spans="1:16" ht="45">
      <c r="A425">
        <v>424</v>
      </c>
      <c r="B425" s="1" t="s">
        <v>642</v>
      </c>
      <c r="C425" t="s">
        <v>600</v>
      </c>
      <c r="D425">
        <v>175</v>
      </c>
      <c r="F425" s="1" t="s">
        <v>19</v>
      </c>
      <c r="I425" t="s">
        <v>19</v>
      </c>
      <c r="O425" s="40" t="s">
        <v>19</v>
      </c>
      <c r="P425" s="42" t="b">
        <f t="shared" si="6"/>
        <v>1</v>
      </c>
    </row>
    <row r="426" spans="1:16" ht="30">
      <c r="A426">
        <v>425</v>
      </c>
      <c r="B426" s="1" t="s">
        <v>643</v>
      </c>
      <c r="C426" t="s">
        <v>600</v>
      </c>
      <c r="D426" s="6">
        <v>175176</v>
      </c>
      <c r="F426" s="1" t="s">
        <v>19</v>
      </c>
      <c r="I426" t="s">
        <v>19</v>
      </c>
      <c r="O426" s="40" t="s">
        <v>19</v>
      </c>
      <c r="P426" s="42" t="b">
        <f t="shared" si="6"/>
        <v>1</v>
      </c>
    </row>
    <row r="427" spans="1:16" ht="45">
      <c r="A427">
        <v>426</v>
      </c>
      <c r="B427" s="1" t="s">
        <v>644</v>
      </c>
      <c r="C427" t="s">
        <v>600</v>
      </c>
      <c r="D427">
        <v>176</v>
      </c>
      <c r="F427" s="1" t="s">
        <v>19</v>
      </c>
      <c r="I427" t="s">
        <v>19</v>
      </c>
      <c r="O427" s="40" t="s">
        <v>19</v>
      </c>
      <c r="P427" s="42" t="b">
        <f t="shared" si="6"/>
        <v>1</v>
      </c>
    </row>
    <row r="428" spans="1:16" ht="45">
      <c r="A428">
        <v>427</v>
      </c>
      <c r="B428" s="1" t="s">
        <v>645</v>
      </c>
      <c r="C428" t="s">
        <v>600</v>
      </c>
      <c r="D428" s="6">
        <v>176177</v>
      </c>
      <c r="F428" s="1" t="s">
        <v>23</v>
      </c>
      <c r="G428" s="1" t="s">
        <v>646</v>
      </c>
      <c r="I428" t="s">
        <v>19</v>
      </c>
      <c r="O428" s="40" t="s">
        <v>19</v>
      </c>
      <c r="P428" s="42" t="b">
        <f t="shared" si="6"/>
        <v>0</v>
      </c>
    </row>
    <row r="429" spans="1:16" ht="90">
      <c r="A429">
        <v>428</v>
      </c>
      <c r="B429" s="1" t="s">
        <v>647</v>
      </c>
      <c r="C429" t="s">
        <v>600</v>
      </c>
      <c r="D429">
        <v>177</v>
      </c>
      <c r="F429" s="1" t="s">
        <v>23</v>
      </c>
      <c r="G429" s="1" t="s">
        <v>648</v>
      </c>
      <c r="I429" t="s">
        <v>19</v>
      </c>
      <c r="O429" s="40" t="s">
        <v>19</v>
      </c>
      <c r="P429" s="42" t="b">
        <f t="shared" si="6"/>
        <v>0</v>
      </c>
    </row>
    <row r="430" spans="1:16" ht="30">
      <c r="A430">
        <v>429</v>
      </c>
      <c r="B430" s="1" t="s">
        <v>649</v>
      </c>
      <c r="C430" t="s">
        <v>600</v>
      </c>
      <c r="D430" s="6">
        <v>177178</v>
      </c>
      <c r="F430" s="1" t="s">
        <v>19</v>
      </c>
      <c r="I430" t="s">
        <v>19</v>
      </c>
      <c r="O430" s="40" t="s">
        <v>19</v>
      </c>
      <c r="P430" s="42" t="b">
        <f t="shared" si="6"/>
        <v>1</v>
      </c>
    </row>
    <row r="431" spans="1:16" ht="60">
      <c r="A431">
        <v>430</v>
      </c>
      <c r="B431" s="1" t="s">
        <v>650</v>
      </c>
      <c r="C431" t="s">
        <v>600</v>
      </c>
      <c r="D431">
        <v>178</v>
      </c>
      <c r="F431" s="1" t="s">
        <v>19</v>
      </c>
      <c r="I431" t="s">
        <v>19</v>
      </c>
      <c r="O431" s="40" t="s">
        <v>19</v>
      </c>
      <c r="P431" s="42" t="b">
        <f t="shared" si="6"/>
        <v>1</v>
      </c>
    </row>
    <row r="432" spans="1:16" ht="45">
      <c r="A432">
        <v>431</v>
      </c>
      <c r="B432" s="1" t="s">
        <v>651</v>
      </c>
      <c r="C432" t="s">
        <v>600</v>
      </c>
      <c r="D432" s="6">
        <v>178179</v>
      </c>
      <c r="F432" s="1" t="s">
        <v>19</v>
      </c>
      <c r="I432" t="s">
        <v>19</v>
      </c>
      <c r="O432" s="40" t="s">
        <v>19</v>
      </c>
      <c r="P432" s="42" t="b">
        <f t="shared" si="6"/>
        <v>1</v>
      </c>
    </row>
    <row r="433" spans="1:16" ht="75">
      <c r="A433">
        <v>432</v>
      </c>
      <c r="B433" s="1" t="s">
        <v>652</v>
      </c>
      <c r="C433" t="s">
        <v>600</v>
      </c>
      <c r="D433">
        <v>179</v>
      </c>
      <c r="F433" s="1" t="s">
        <v>23</v>
      </c>
      <c r="G433" s="1" t="s">
        <v>653</v>
      </c>
      <c r="I433" t="s">
        <v>19</v>
      </c>
      <c r="O433" s="40" t="s">
        <v>19</v>
      </c>
      <c r="P433" s="42" t="b">
        <f t="shared" si="6"/>
        <v>0</v>
      </c>
    </row>
    <row r="434" spans="1:16" ht="30">
      <c r="A434">
        <v>433</v>
      </c>
      <c r="B434" s="1" t="s">
        <v>654</v>
      </c>
      <c r="C434" t="s">
        <v>600</v>
      </c>
      <c r="D434">
        <v>180</v>
      </c>
      <c r="F434" s="1" t="s">
        <v>19</v>
      </c>
      <c r="I434" t="s">
        <v>19</v>
      </c>
      <c r="O434" s="40" t="s">
        <v>19</v>
      </c>
      <c r="P434" s="42" t="b">
        <f t="shared" si="6"/>
        <v>1</v>
      </c>
    </row>
    <row r="435" spans="1:16" ht="30">
      <c r="A435">
        <v>434</v>
      </c>
      <c r="B435" s="1" t="s">
        <v>655</v>
      </c>
      <c r="C435" t="s">
        <v>600</v>
      </c>
      <c r="D435">
        <v>180</v>
      </c>
      <c r="F435" s="1" t="s">
        <v>19</v>
      </c>
      <c r="I435" t="s">
        <v>19</v>
      </c>
      <c r="O435" s="40" t="s">
        <v>19</v>
      </c>
      <c r="P435" s="42" t="b">
        <f t="shared" si="6"/>
        <v>1</v>
      </c>
    </row>
    <row r="436" spans="1:16" ht="30">
      <c r="A436">
        <v>435</v>
      </c>
      <c r="B436" s="1" t="s">
        <v>656</v>
      </c>
      <c r="C436" t="s">
        <v>600</v>
      </c>
      <c r="D436">
        <v>180</v>
      </c>
      <c r="F436" s="1" t="s">
        <v>23</v>
      </c>
      <c r="G436" s="1" t="s">
        <v>657</v>
      </c>
      <c r="I436" t="s">
        <v>19</v>
      </c>
      <c r="O436" s="40" t="s">
        <v>19</v>
      </c>
      <c r="P436" s="42" t="b">
        <f t="shared" si="6"/>
        <v>0</v>
      </c>
    </row>
    <row r="437" spans="1:16" ht="30">
      <c r="A437">
        <v>436</v>
      </c>
      <c r="B437" s="1" t="s">
        <v>658</v>
      </c>
      <c r="C437" t="s">
        <v>600</v>
      </c>
      <c r="D437">
        <v>181</v>
      </c>
      <c r="F437" s="1" t="s">
        <v>19</v>
      </c>
      <c r="I437" t="s">
        <v>19</v>
      </c>
      <c r="O437" s="40" t="s">
        <v>19</v>
      </c>
      <c r="P437" s="42" t="b">
        <f t="shared" si="6"/>
        <v>1</v>
      </c>
    </row>
    <row r="438" spans="1:16" ht="30">
      <c r="A438">
        <v>437</v>
      </c>
      <c r="B438" s="1" t="s">
        <v>659</v>
      </c>
      <c r="C438" t="s">
        <v>600</v>
      </c>
      <c r="D438">
        <v>181</v>
      </c>
      <c r="F438" s="1" t="s">
        <v>19</v>
      </c>
      <c r="I438" t="s">
        <v>19</v>
      </c>
      <c r="O438" s="40" t="s">
        <v>19</v>
      </c>
      <c r="P438" s="42" t="b">
        <f t="shared" si="6"/>
        <v>1</v>
      </c>
    </row>
    <row r="439" spans="1:16" ht="45">
      <c r="A439">
        <v>438</v>
      </c>
      <c r="B439" s="1" t="s">
        <v>660</v>
      </c>
      <c r="C439" t="s">
        <v>600</v>
      </c>
      <c r="D439">
        <v>181</v>
      </c>
      <c r="F439" s="1" t="s">
        <v>23</v>
      </c>
      <c r="G439" s="1" t="s">
        <v>661</v>
      </c>
      <c r="I439" t="s">
        <v>23</v>
      </c>
      <c r="O439" s="40" t="s">
        <v>19</v>
      </c>
      <c r="P439" s="42" t="b">
        <f t="shared" si="6"/>
        <v>0</v>
      </c>
    </row>
    <row r="440" spans="1:16" ht="30">
      <c r="A440">
        <v>439</v>
      </c>
      <c r="B440" s="1" t="s">
        <v>662</v>
      </c>
      <c r="C440" t="s">
        <v>600</v>
      </c>
      <c r="D440">
        <v>182</v>
      </c>
      <c r="F440" s="1" t="s">
        <v>19</v>
      </c>
      <c r="I440" t="s">
        <v>23</v>
      </c>
      <c r="O440" s="40" t="s">
        <v>19</v>
      </c>
      <c r="P440" s="42" t="b">
        <f t="shared" si="6"/>
        <v>1</v>
      </c>
    </row>
    <row r="441" spans="1:16">
      <c r="A441">
        <v>440</v>
      </c>
      <c r="B441" s="1" t="s">
        <v>663</v>
      </c>
      <c r="C441" t="s">
        <v>600</v>
      </c>
      <c r="D441">
        <v>182</v>
      </c>
      <c r="F441" s="1" t="s">
        <v>19</v>
      </c>
      <c r="I441" t="s">
        <v>19</v>
      </c>
      <c r="O441" s="40" t="s">
        <v>19</v>
      </c>
      <c r="P441" s="42" t="b">
        <f t="shared" si="6"/>
        <v>1</v>
      </c>
    </row>
    <row r="442" spans="1:16" ht="45">
      <c r="A442">
        <v>441</v>
      </c>
      <c r="B442" s="1" t="s">
        <v>664</v>
      </c>
      <c r="C442" t="s">
        <v>600</v>
      </c>
      <c r="D442">
        <v>182</v>
      </c>
      <c r="F442" s="1" t="s">
        <v>19</v>
      </c>
      <c r="I442" t="s">
        <v>19</v>
      </c>
      <c r="O442" s="40" t="s">
        <v>19</v>
      </c>
      <c r="P442" s="42" t="b">
        <f t="shared" si="6"/>
        <v>1</v>
      </c>
    </row>
    <row r="443" spans="1:16" ht="45">
      <c r="A443">
        <v>442</v>
      </c>
      <c r="B443" s="1" t="s">
        <v>665</v>
      </c>
      <c r="C443" t="s">
        <v>600</v>
      </c>
      <c r="D443">
        <v>183</v>
      </c>
      <c r="F443" s="1" t="s">
        <v>19</v>
      </c>
      <c r="I443" t="s">
        <v>19</v>
      </c>
      <c r="O443" s="40" t="s">
        <v>19</v>
      </c>
      <c r="P443" s="42" t="b">
        <f t="shared" si="6"/>
        <v>1</v>
      </c>
    </row>
    <row r="444" spans="1:16" ht="45">
      <c r="A444">
        <v>443</v>
      </c>
      <c r="B444" s="1" t="s">
        <v>666</v>
      </c>
      <c r="C444" t="s">
        <v>600</v>
      </c>
      <c r="D444">
        <v>183</v>
      </c>
      <c r="F444" s="1" t="s">
        <v>19</v>
      </c>
      <c r="I444" t="s">
        <v>19</v>
      </c>
      <c r="O444" s="40" t="s">
        <v>19</v>
      </c>
      <c r="P444" s="42" t="b">
        <f t="shared" si="6"/>
        <v>1</v>
      </c>
    </row>
    <row r="445" spans="1:16" ht="60">
      <c r="A445">
        <v>444</v>
      </c>
      <c r="B445" s="1" t="s">
        <v>667</v>
      </c>
      <c r="C445" t="s">
        <v>600</v>
      </c>
      <c r="D445" s="6">
        <v>183184</v>
      </c>
      <c r="F445" s="1" t="s">
        <v>668</v>
      </c>
      <c r="G445" s="1" t="s">
        <v>669</v>
      </c>
      <c r="I445" t="s">
        <v>19</v>
      </c>
      <c r="O445" s="40" t="s">
        <v>19</v>
      </c>
      <c r="P445" s="42" t="b">
        <f t="shared" si="6"/>
        <v>0</v>
      </c>
    </row>
    <row r="446" spans="1:16" ht="60">
      <c r="A446">
        <v>445</v>
      </c>
      <c r="B446" s="1" t="s">
        <v>670</v>
      </c>
      <c r="C446" t="s">
        <v>600</v>
      </c>
      <c r="D446">
        <v>184</v>
      </c>
      <c r="F446" s="1" t="s">
        <v>19</v>
      </c>
      <c r="I446" t="s">
        <v>19</v>
      </c>
      <c r="O446" s="40" t="s">
        <v>19</v>
      </c>
      <c r="P446" s="42" t="b">
        <f t="shared" si="6"/>
        <v>1</v>
      </c>
    </row>
    <row r="447" spans="1:16" ht="45">
      <c r="A447">
        <v>446</v>
      </c>
      <c r="B447" s="1" t="s">
        <v>671</v>
      </c>
      <c r="C447" t="s">
        <v>600</v>
      </c>
      <c r="D447" s="6">
        <v>184185</v>
      </c>
      <c r="F447" s="1" t="s">
        <v>23</v>
      </c>
      <c r="G447" s="1" t="s">
        <v>672</v>
      </c>
      <c r="I447" t="s">
        <v>23</v>
      </c>
      <c r="O447" s="40" t="s">
        <v>23</v>
      </c>
      <c r="P447" s="42" t="b">
        <f t="shared" si="6"/>
        <v>1</v>
      </c>
    </row>
    <row r="448" spans="1:16" ht="45">
      <c r="A448">
        <v>447</v>
      </c>
      <c r="B448" s="1" t="s">
        <v>673</v>
      </c>
      <c r="C448" t="s">
        <v>600</v>
      </c>
      <c r="D448">
        <v>185</v>
      </c>
      <c r="F448" s="1" t="s">
        <v>19</v>
      </c>
      <c r="I448" t="s">
        <v>19</v>
      </c>
      <c r="O448" s="40" t="s">
        <v>19</v>
      </c>
      <c r="P448" s="42" t="b">
        <f t="shared" si="6"/>
        <v>1</v>
      </c>
    </row>
    <row r="449" spans="1:16" ht="45">
      <c r="A449">
        <v>448</v>
      </c>
      <c r="B449" s="1" t="s">
        <v>674</v>
      </c>
      <c r="C449" t="s">
        <v>600</v>
      </c>
      <c r="D449">
        <v>185</v>
      </c>
      <c r="F449" s="1" t="s">
        <v>19</v>
      </c>
      <c r="I449" t="s">
        <v>19</v>
      </c>
      <c r="O449" s="40" t="s">
        <v>19</v>
      </c>
      <c r="P449" s="42" t="b">
        <f t="shared" si="6"/>
        <v>1</v>
      </c>
    </row>
    <row r="450" spans="1:16" ht="60">
      <c r="A450">
        <v>449</v>
      </c>
      <c r="B450" s="1" t="s">
        <v>675</v>
      </c>
      <c r="C450" t="s">
        <v>600</v>
      </c>
      <c r="D450">
        <v>186</v>
      </c>
      <c r="F450" s="1" t="s">
        <v>19</v>
      </c>
      <c r="I450" t="s">
        <v>19</v>
      </c>
      <c r="O450" s="40" t="s">
        <v>19</v>
      </c>
      <c r="P450" s="42" t="b">
        <f t="shared" ref="P450:P513" si="7">F450=O450</f>
        <v>1</v>
      </c>
    </row>
    <row r="451" spans="1:16" ht="45">
      <c r="A451">
        <v>450</v>
      </c>
      <c r="B451" s="1" t="s">
        <v>676</v>
      </c>
      <c r="C451" t="s">
        <v>600</v>
      </c>
      <c r="D451">
        <v>186</v>
      </c>
      <c r="F451" s="1" t="s">
        <v>19</v>
      </c>
      <c r="I451" t="s">
        <v>19</v>
      </c>
      <c r="O451" s="40" t="s">
        <v>19</v>
      </c>
      <c r="P451" s="42" t="b">
        <f t="shared" si="7"/>
        <v>1</v>
      </c>
    </row>
    <row r="452" spans="1:16" ht="45">
      <c r="A452">
        <v>451</v>
      </c>
      <c r="B452" s="1" t="s">
        <v>677</v>
      </c>
      <c r="C452" t="s">
        <v>600</v>
      </c>
      <c r="D452">
        <v>187</v>
      </c>
      <c r="F452" s="1" t="s">
        <v>19</v>
      </c>
      <c r="G452" s="8" t="s">
        <v>678</v>
      </c>
      <c r="I452" t="s">
        <v>19</v>
      </c>
      <c r="O452" s="40" t="s">
        <v>19</v>
      </c>
      <c r="P452" s="42" t="b">
        <f t="shared" si="7"/>
        <v>1</v>
      </c>
    </row>
    <row r="453" spans="1:16" ht="30">
      <c r="A453">
        <v>452</v>
      </c>
      <c r="B453" s="1" t="s">
        <v>679</v>
      </c>
      <c r="C453" t="s">
        <v>600</v>
      </c>
      <c r="D453">
        <v>187</v>
      </c>
      <c r="F453" s="1" t="s">
        <v>19</v>
      </c>
      <c r="I453" t="s">
        <v>19</v>
      </c>
      <c r="O453" s="40" t="s">
        <v>19</v>
      </c>
      <c r="P453" s="42" t="b">
        <f t="shared" si="7"/>
        <v>1</v>
      </c>
    </row>
    <row r="454" spans="1:16" ht="30">
      <c r="A454">
        <v>453</v>
      </c>
      <c r="B454" s="1" t="s">
        <v>680</v>
      </c>
      <c r="C454" t="s">
        <v>600</v>
      </c>
      <c r="D454">
        <v>187</v>
      </c>
      <c r="F454" s="1" t="s">
        <v>19</v>
      </c>
      <c r="I454" t="s">
        <v>19</v>
      </c>
      <c r="O454" s="40" t="s">
        <v>19</v>
      </c>
      <c r="P454" s="42" t="b">
        <f t="shared" si="7"/>
        <v>1</v>
      </c>
    </row>
    <row r="455" spans="1:16" ht="60">
      <c r="A455">
        <v>454</v>
      </c>
      <c r="B455" s="1" t="s">
        <v>681</v>
      </c>
      <c r="C455" t="s">
        <v>600</v>
      </c>
      <c r="D455">
        <v>188</v>
      </c>
      <c r="F455" s="1" t="s">
        <v>23</v>
      </c>
      <c r="G455" s="8" t="s">
        <v>682</v>
      </c>
      <c r="I455" t="s">
        <v>23</v>
      </c>
      <c r="O455" s="40" t="s">
        <v>23</v>
      </c>
      <c r="P455" s="42" t="b">
        <f t="shared" si="7"/>
        <v>1</v>
      </c>
    </row>
    <row r="456" spans="1:16" ht="30">
      <c r="A456">
        <v>455</v>
      </c>
      <c r="B456" s="1" t="s">
        <v>683</v>
      </c>
      <c r="C456" t="s">
        <v>600</v>
      </c>
      <c r="D456">
        <v>188</v>
      </c>
      <c r="F456" s="1" t="s">
        <v>19</v>
      </c>
      <c r="I456" t="s">
        <v>19</v>
      </c>
      <c r="O456" s="40" t="s">
        <v>19</v>
      </c>
      <c r="P456" s="42" t="b">
        <f t="shared" si="7"/>
        <v>1</v>
      </c>
    </row>
    <row r="457" spans="1:16" ht="30">
      <c r="A457">
        <v>456</v>
      </c>
      <c r="B457" s="1" t="s">
        <v>684</v>
      </c>
      <c r="C457" t="s">
        <v>600</v>
      </c>
      <c r="D457">
        <v>189</v>
      </c>
      <c r="F457" s="1" t="s">
        <v>19</v>
      </c>
      <c r="I457" t="s">
        <v>19</v>
      </c>
      <c r="O457" s="40" t="s">
        <v>19</v>
      </c>
      <c r="P457" s="42" t="b">
        <f t="shared" si="7"/>
        <v>1</v>
      </c>
    </row>
    <row r="458" spans="1:16" ht="30">
      <c r="A458">
        <v>457</v>
      </c>
      <c r="B458" s="1" t="s">
        <v>685</v>
      </c>
      <c r="C458" t="s">
        <v>600</v>
      </c>
      <c r="D458">
        <v>189</v>
      </c>
      <c r="F458" s="1" t="s">
        <v>19</v>
      </c>
      <c r="I458" t="s">
        <v>19</v>
      </c>
      <c r="O458" s="40" t="s">
        <v>19</v>
      </c>
      <c r="P458" s="42" t="b">
        <f t="shared" si="7"/>
        <v>1</v>
      </c>
    </row>
    <row r="459" spans="1:16" ht="60">
      <c r="A459">
        <v>458</v>
      </c>
      <c r="B459" s="1" t="s">
        <v>686</v>
      </c>
      <c r="C459" t="s">
        <v>600</v>
      </c>
      <c r="D459">
        <v>189</v>
      </c>
      <c r="F459" s="1" t="s">
        <v>23</v>
      </c>
      <c r="G459" s="1" t="s">
        <v>687</v>
      </c>
      <c r="I459" t="s">
        <v>19</v>
      </c>
      <c r="O459" s="40" t="s">
        <v>23</v>
      </c>
      <c r="P459" s="42" t="b">
        <f t="shared" si="7"/>
        <v>1</v>
      </c>
    </row>
    <row r="460" spans="1:16" ht="30" customHeight="1">
      <c r="A460">
        <v>459</v>
      </c>
      <c r="B460" s="1" t="s">
        <v>688</v>
      </c>
      <c r="C460" t="s">
        <v>600</v>
      </c>
      <c r="D460" s="6">
        <v>189190</v>
      </c>
      <c r="F460" s="1" t="s">
        <v>19</v>
      </c>
      <c r="I460" t="s">
        <v>19</v>
      </c>
      <c r="O460" s="40" t="s">
        <v>19</v>
      </c>
      <c r="P460" s="42" t="b">
        <f t="shared" si="7"/>
        <v>1</v>
      </c>
    </row>
    <row r="461" spans="1:16" ht="45">
      <c r="A461">
        <v>460</v>
      </c>
      <c r="B461" s="1" t="s">
        <v>689</v>
      </c>
      <c r="C461" t="s">
        <v>600</v>
      </c>
      <c r="D461">
        <v>190</v>
      </c>
      <c r="F461" s="1" t="s">
        <v>19</v>
      </c>
      <c r="I461" t="s">
        <v>19</v>
      </c>
      <c r="O461" s="40" t="s">
        <v>19</v>
      </c>
      <c r="P461" s="42" t="b">
        <f t="shared" si="7"/>
        <v>1</v>
      </c>
    </row>
    <row r="462" spans="1:16" ht="60" customHeight="1">
      <c r="A462">
        <v>461</v>
      </c>
      <c r="B462" s="1" t="s">
        <v>690</v>
      </c>
      <c r="C462" t="s">
        <v>600</v>
      </c>
      <c r="D462" s="6">
        <v>190191</v>
      </c>
      <c r="F462" s="1" t="s">
        <v>23</v>
      </c>
      <c r="G462" s="1" t="s">
        <v>691</v>
      </c>
      <c r="I462" t="s">
        <v>65</v>
      </c>
      <c r="O462" s="40" t="s">
        <v>19</v>
      </c>
      <c r="P462" s="42" t="b">
        <f t="shared" si="7"/>
        <v>0</v>
      </c>
    </row>
    <row r="463" spans="1:16" ht="45">
      <c r="A463">
        <v>462</v>
      </c>
      <c r="B463" s="1" t="s">
        <v>692</v>
      </c>
      <c r="C463" t="s">
        <v>600</v>
      </c>
      <c r="D463">
        <v>191</v>
      </c>
      <c r="F463" s="1" t="s">
        <v>19</v>
      </c>
      <c r="I463" t="s">
        <v>19</v>
      </c>
      <c r="O463" s="40" t="s">
        <v>19</v>
      </c>
      <c r="P463" s="42" t="b">
        <f t="shared" si="7"/>
        <v>1</v>
      </c>
    </row>
    <row r="464" spans="1:16" ht="30">
      <c r="A464">
        <v>463</v>
      </c>
      <c r="B464" s="1" t="s">
        <v>693</v>
      </c>
      <c r="C464" t="s">
        <v>600</v>
      </c>
      <c r="D464" s="6">
        <v>191192</v>
      </c>
      <c r="F464" s="1" t="s">
        <v>19</v>
      </c>
      <c r="I464" t="s">
        <v>19</v>
      </c>
      <c r="O464" s="40" t="s">
        <v>19</v>
      </c>
      <c r="P464" s="42" t="b">
        <f t="shared" si="7"/>
        <v>1</v>
      </c>
    </row>
    <row r="465" spans="1:16" ht="30">
      <c r="A465">
        <v>464</v>
      </c>
      <c r="B465" s="1" t="s">
        <v>694</v>
      </c>
      <c r="C465" t="s">
        <v>600</v>
      </c>
      <c r="D465">
        <v>192</v>
      </c>
      <c r="F465" s="1" t="s">
        <v>19</v>
      </c>
      <c r="I465" t="s">
        <v>19</v>
      </c>
      <c r="O465" s="40" t="s">
        <v>19</v>
      </c>
      <c r="P465" s="42" t="b">
        <f t="shared" si="7"/>
        <v>1</v>
      </c>
    </row>
    <row r="466" spans="1:16" ht="60">
      <c r="A466">
        <v>465</v>
      </c>
      <c r="B466" s="1" t="s">
        <v>695</v>
      </c>
      <c r="C466" t="s">
        <v>600</v>
      </c>
      <c r="D466">
        <v>192</v>
      </c>
      <c r="F466" s="1" t="s">
        <v>23</v>
      </c>
      <c r="G466" s="1" t="s">
        <v>696</v>
      </c>
      <c r="I466" t="s">
        <v>23</v>
      </c>
      <c r="O466" s="40" t="s">
        <v>23</v>
      </c>
      <c r="P466" s="42" t="b">
        <f t="shared" si="7"/>
        <v>1</v>
      </c>
    </row>
    <row r="467" spans="1:16" ht="30">
      <c r="A467">
        <v>466</v>
      </c>
      <c r="B467" s="1" t="s">
        <v>697</v>
      </c>
      <c r="C467" t="s">
        <v>600</v>
      </c>
      <c r="D467" s="6">
        <v>192193</v>
      </c>
      <c r="F467" s="1" t="s">
        <v>19</v>
      </c>
      <c r="I467" t="s">
        <v>19</v>
      </c>
      <c r="O467" s="40" t="s">
        <v>19</v>
      </c>
      <c r="P467" s="42" t="b">
        <f t="shared" si="7"/>
        <v>1</v>
      </c>
    </row>
    <row r="468" spans="1:16" ht="45">
      <c r="A468">
        <v>467</v>
      </c>
      <c r="B468" s="1" t="s">
        <v>698</v>
      </c>
      <c r="C468" t="s">
        <v>600</v>
      </c>
      <c r="D468">
        <v>193</v>
      </c>
      <c r="F468" s="1" t="s">
        <v>19</v>
      </c>
      <c r="I468" t="s">
        <v>19</v>
      </c>
      <c r="O468" s="40" t="s">
        <v>19</v>
      </c>
      <c r="P468" s="42" t="b">
        <f t="shared" si="7"/>
        <v>1</v>
      </c>
    </row>
    <row r="469" spans="1:16" ht="45">
      <c r="A469">
        <v>468</v>
      </c>
      <c r="B469" s="1" t="s">
        <v>699</v>
      </c>
      <c r="C469" t="s">
        <v>600</v>
      </c>
      <c r="D469" s="6">
        <v>193194</v>
      </c>
      <c r="F469" s="1" t="s">
        <v>19</v>
      </c>
      <c r="I469" t="s">
        <v>19</v>
      </c>
      <c r="O469" s="40" t="s">
        <v>19</v>
      </c>
      <c r="P469" s="42" t="b">
        <f t="shared" si="7"/>
        <v>1</v>
      </c>
    </row>
    <row r="470" spans="1:16" ht="30">
      <c r="A470">
        <v>469</v>
      </c>
      <c r="B470" s="1" t="s">
        <v>700</v>
      </c>
      <c r="C470" t="s">
        <v>600</v>
      </c>
      <c r="D470">
        <v>194</v>
      </c>
      <c r="F470" s="1" t="s">
        <v>19</v>
      </c>
      <c r="I470" t="s">
        <v>19</v>
      </c>
      <c r="O470" s="40" t="s">
        <v>19</v>
      </c>
      <c r="P470" s="42" t="b">
        <f t="shared" si="7"/>
        <v>1</v>
      </c>
    </row>
    <row r="471" spans="1:16" ht="75">
      <c r="A471">
        <v>470</v>
      </c>
      <c r="B471" s="1" t="s">
        <v>701</v>
      </c>
      <c r="C471" t="s">
        <v>600</v>
      </c>
      <c r="D471" s="6">
        <v>194195</v>
      </c>
      <c r="F471" s="1" t="s">
        <v>19</v>
      </c>
      <c r="I471" t="s">
        <v>19</v>
      </c>
      <c r="O471" s="40" t="s">
        <v>19</v>
      </c>
      <c r="P471" s="42" t="b">
        <f t="shared" si="7"/>
        <v>1</v>
      </c>
    </row>
    <row r="472" spans="1:16" ht="45">
      <c r="A472">
        <v>471</v>
      </c>
      <c r="B472" s="1" t="s">
        <v>702</v>
      </c>
      <c r="C472" t="s">
        <v>600</v>
      </c>
      <c r="D472">
        <v>195</v>
      </c>
      <c r="F472" s="1" t="s">
        <v>23</v>
      </c>
      <c r="G472" s="1" t="s">
        <v>703</v>
      </c>
      <c r="I472" t="s">
        <v>19</v>
      </c>
      <c r="O472" s="40" t="s">
        <v>19</v>
      </c>
      <c r="P472" s="42" t="b">
        <f t="shared" si="7"/>
        <v>0</v>
      </c>
    </row>
    <row r="473" spans="1:16" ht="45">
      <c r="A473">
        <v>472</v>
      </c>
      <c r="B473" s="1" t="s">
        <v>704</v>
      </c>
      <c r="C473" t="s">
        <v>600</v>
      </c>
      <c r="D473" s="6">
        <v>195196</v>
      </c>
      <c r="F473" s="1" t="s">
        <v>19</v>
      </c>
      <c r="I473" t="s">
        <v>19</v>
      </c>
      <c r="O473" s="40" t="s">
        <v>19</v>
      </c>
      <c r="P473" s="42" t="b">
        <f t="shared" si="7"/>
        <v>1</v>
      </c>
    </row>
    <row r="474" spans="1:16" ht="60">
      <c r="A474">
        <v>473</v>
      </c>
      <c r="B474" s="1" t="s">
        <v>705</v>
      </c>
      <c r="C474" t="s">
        <v>600</v>
      </c>
      <c r="D474">
        <v>196</v>
      </c>
      <c r="F474" s="1" t="s">
        <v>23</v>
      </c>
      <c r="G474" s="1" t="s">
        <v>706</v>
      </c>
      <c r="I474" t="s">
        <v>19</v>
      </c>
      <c r="O474" s="40" t="s">
        <v>19</v>
      </c>
      <c r="P474" s="42" t="b">
        <f t="shared" si="7"/>
        <v>0</v>
      </c>
    </row>
    <row r="475" spans="1:16" ht="45">
      <c r="A475">
        <v>474</v>
      </c>
      <c r="B475" s="1" t="s">
        <v>707</v>
      </c>
      <c r="C475" t="s">
        <v>600</v>
      </c>
      <c r="D475" s="6">
        <v>196197</v>
      </c>
      <c r="F475" s="1" t="s">
        <v>23</v>
      </c>
      <c r="G475" s="1" t="s">
        <v>708</v>
      </c>
      <c r="I475" t="s">
        <v>23</v>
      </c>
      <c r="O475" s="40" t="s">
        <v>23</v>
      </c>
      <c r="P475" s="42" t="b">
        <f t="shared" si="7"/>
        <v>1</v>
      </c>
    </row>
    <row r="476" spans="1:16" ht="60">
      <c r="A476">
        <v>475</v>
      </c>
      <c r="B476" s="1" t="s">
        <v>709</v>
      </c>
      <c r="C476" t="s">
        <v>600</v>
      </c>
      <c r="D476">
        <v>197</v>
      </c>
      <c r="F476" s="1" t="s">
        <v>19</v>
      </c>
      <c r="I476" t="s">
        <v>19</v>
      </c>
      <c r="O476" s="40" t="s">
        <v>19</v>
      </c>
      <c r="P476" s="42" t="b">
        <f t="shared" si="7"/>
        <v>1</v>
      </c>
    </row>
    <row r="477" spans="1:16" ht="45">
      <c r="A477">
        <v>476</v>
      </c>
      <c r="B477" s="1" t="s">
        <v>710</v>
      </c>
      <c r="C477" t="s">
        <v>600</v>
      </c>
      <c r="D477">
        <v>197</v>
      </c>
      <c r="F477" s="1" t="s">
        <v>23</v>
      </c>
      <c r="G477" s="1" t="s">
        <v>711</v>
      </c>
      <c r="I477" t="s">
        <v>23</v>
      </c>
      <c r="O477" s="40" t="s">
        <v>23</v>
      </c>
      <c r="P477" s="42" t="b">
        <f t="shared" si="7"/>
        <v>1</v>
      </c>
    </row>
    <row r="478" spans="1:16" ht="45">
      <c r="A478">
        <v>477</v>
      </c>
      <c r="B478" s="1" t="s">
        <v>712</v>
      </c>
      <c r="C478" t="s">
        <v>600</v>
      </c>
      <c r="D478">
        <v>198</v>
      </c>
      <c r="F478" s="1" t="s">
        <v>19</v>
      </c>
      <c r="I478" t="s">
        <v>19</v>
      </c>
      <c r="O478" s="40" t="s">
        <v>19</v>
      </c>
      <c r="P478" s="42" t="b">
        <f t="shared" si="7"/>
        <v>1</v>
      </c>
    </row>
    <row r="479" spans="1:16" ht="45">
      <c r="A479">
        <v>478</v>
      </c>
      <c r="B479" s="1" t="s">
        <v>713</v>
      </c>
      <c r="C479" t="s">
        <v>600</v>
      </c>
      <c r="D479" s="6">
        <v>198199</v>
      </c>
      <c r="F479" s="1" t="s">
        <v>19</v>
      </c>
      <c r="I479" t="s">
        <v>19</v>
      </c>
      <c r="O479" s="40" t="s">
        <v>19</v>
      </c>
      <c r="P479" s="42" t="b">
        <f t="shared" si="7"/>
        <v>1</v>
      </c>
    </row>
    <row r="480" spans="1:16" ht="30">
      <c r="A480">
        <v>479</v>
      </c>
      <c r="B480" s="1" t="s">
        <v>714</v>
      </c>
      <c r="C480" t="s">
        <v>600</v>
      </c>
      <c r="D480">
        <v>199</v>
      </c>
      <c r="F480" s="1" t="s">
        <v>19</v>
      </c>
      <c r="I480" t="s">
        <v>19</v>
      </c>
      <c r="O480" s="40" t="s">
        <v>19</v>
      </c>
      <c r="P480" s="42" t="b">
        <f t="shared" si="7"/>
        <v>1</v>
      </c>
    </row>
    <row r="481" spans="1:16" ht="45">
      <c r="A481">
        <v>480</v>
      </c>
      <c r="B481" s="1" t="s">
        <v>715</v>
      </c>
      <c r="C481" t="s">
        <v>600</v>
      </c>
      <c r="D481">
        <v>199</v>
      </c>
      <c r="F481" s="1" t="s">
        <v>19</v>
      </c>
      <c r="I481" t="s">
        <v>19</v>
      </c>
      <c r="O481" s="40" t="s">
        <v>19</v>
      </c>
      <c r="P481" s="42" t="b">
        <f t="shared" si="7"/>
        <v>1</v>
      </c>
    </row>
    <row r="482" spans="1:16" ht="165">
      <c r="A482">
        <v>481</v>
      </c>
      <c r="B482" s="1" t="s">
        <v>716</v>
      </c>
      <c r="C482" t="s">
        <v>600</v>
      </c>
      <c r="D482">
        <v>200</v>
      </c>
      <c r="F482" s="1" t="s">
        <v>23</v>
      </c>
      <c r="G482" s="1" t="s">
        <v>717</v>
      </c>
      <c r="I482" t="s">
        <v>19</v>
      </c>
      <c r="O482" s="40" t="s">
        <v>23</v>
      </c>
      <c r="P482" s="42" t="b">
        <f t="shared" si="7"/>
        <v>1</v>
      </c>
    </row>
    <row r="483" spans="1:16" ht="60">
      <c r="A483">
        <v>482</v>
      </c>
      <c r="B483" s="1" t="s">
        <v>718</v>
      </c>
      <c r="C483" t="s">
        <v>719</v>
      </c>
      <c r="D483">
        <v>195</v>
      </c>
      <c r="E483" s="1" t="s">
        <v>720</v>
      </c>
      <c r="F483" s="1" t="s">
        <v>19</v>
      </c>
      <c r="I483" t="s">
        <v>65</v>
      </c>
      <c r="O483" s="40" t="s">
        <v>19</v>
      </c>
      <c r="P483" s="42" t="b">
        <f t="shared" si="7"/>
        <v>1</v>
      </c>
    </row>
    <row r="484" spans="1:16" ht="45">
      <c r="A484">
        <v>483</v>
      </c>
      <c r="B484" s="1" t="s">
        <v>721</v>
      </c>
      <c r="C484" t="s">
        <v>719</v>
      </c>
      <c r="D484" s="6">
        <v>195196</v>
      </c>
      <c r="E484" s="1" t="s">
        <v>722</v>
      </c>
      <c r="F484" s="1" t="s">
        <v>19</v>
      </c>
      <c r="I484" t="s">
        <v>19</v>
      </c>
      <c r="O484" s="40" t="s">
        <v>19</v>
      </c>
      <c r="P484" s="42" t="b">
        <f t="shared" si="7"/>
        <v>1</v>
      </c>
    </row>
    <row r="485" spans="1:16" ht="45">
      <c r="A485">
        <v>484</v>
      </c>
      <c r="B485" s="1" t="s">
        <v>723</v>
      </c>
      <c r="C485" t="s">
        <v>719</v>
      </c>
      <c r="D485">
        <v>196</v>
      </c>
      <c r="E485" s="1" t="s">
        <v>724</v>
      </c>
      <c r="F485" s="1" t="s">
        <v>19</v>
      </c>
      <c r="I485" t="s">
        <v>19</v>
      </c>
      <c r="O485" s="40" t="s">
        <v>19</v>
      </c>
      <c r="P485" s="42" t="b">
        <f t="shared" si="7"/>
        <v>1</v>
      </c>
    </row>
    <row r="486" spans="1:16" ht="45">
      <c r="A486">
        <v>485</v>
      </c>
      <c r="B486" s="1" t="s">
        <v>725</v>
      </c>
      <c r="C486" t="s">
        <v>719</v>
      </c>
      <c r="D486" s="6">
        <v>196197</v>
      </c>
      <c r="E486" s="1" t="s">
        <v>726</v>
      </c>
      <c r="F486" s="1" t="s">
        <v>19</v>
      </c>
      <c r="I486" t="s">
        <v>19</v>
      </c>
      <c r="O486" s="40" t="s">
        <v>19</v>
      </c>
      <c r="P486" s="42" t="b">
        <f t="shared" si="7"/>
        <v>1</v>
      </c>
    </row>
    <row r="487" spans="1:16" ht="30">
      <c r="A487">
        <v>486</v>
      </c>
      <c r="B487" s="1" t="s">
        <v>727</v>
      </c>
      <c r="C487" t="s">
        <v>719</v>
      </c>
      <c r="D487">
        <v>197</v>
      </c>
      <c r="E487" s="1" t="s">
        <v>728</v>
      </c>
      <c r="F487" s="1" t="s">
        <v>19</v>
      </c>
      <c r="I487" t="s">
        <v>19</v>
      </c>
      <c r="O487" s="40" t="s">
        <v>23</v>
      </c>
      <c r="P487" s="42" t="b">
        <f t="shared" si="7"/>
        <v>0</v>
      </c>
    </row>
    <row r="488" spans="1:16" ht="45">
      <c r="A488">
        <v>487</v>
      </c>
      <c r="B488" s="1" t="s">
        <v>729</v>
      </c>
      <c r="C488" t="s">
        <v>719</v>
      </c>
      <c r="D488">
        <v>197</v>
      </c>
      <c r="E488" s="1" t="s">
        <v>730</v>
      </c>
      <c r="F488" s="1" t="s">
        <v>19</v>
      </c>
      <c r="I488" t="s">
        <v>19</v>
      </c>
      <c r="O488" s="40" t="s">
        <v>19</v>
      </c>
      <c r="P488" s="42" t="b">
        <f t="shared" si="7"/>
        <v>1</v>
      </c>
    </row>
    <row r="489" spans="1:16" ht="45">
      <c r="A489">
        <v>488</v>
      </c>
      <c r="B489" s="1" t="s">
        <v>731</v>
      </c>
      <c r="C489" t="s">
        <v>719</v>
      </c>
      <c r="D489">
        <v>198</v>
      </c>
      <c r="E489" s="1" t="s">
        <v>732</v>
      </c>
      <c r="F489" s="1" t="s">
        <v>19</v>
      </c>
      <c r="I489" t="s">
        <v>19</v>
      </c>
      <c r="O489" s="40" t="s">
        <v>19</v>
      </c>
      <c r="P489" s="42" t="b">
        <f t="shared" si="7"/>
        <v>1</v>
      </c>
    </row>
    <row r="490" spans="1:16" ht="60">
      <c r="A490">
        <v>489</v>
      </c>
      <c r="B490" s="1" t="s">
        <v>733</v>
      </c>
      <c r="C490" t="s">
        <v>719</v>
      </c>
      <c r="D490">
        <v>198</v>
      </c>
      <c r="E490" s="1" t="s">
        <v>733</v>
      </c>
      <c r="F490" s="1" t="s">
        <v>19</v>
      </c>
      <c r="I490" t="s">
        <v>19</v>
      </c>
      <c r="O490" s="40" t="s">
        <v>19</v>
      </c>
      <c r="P490" s="42" t="b">
        <f t="shared" si="7"/>
        <v>1</v>
      </c>
    </row>
    <row r="491" spans="1:16" ht="90">
      <c r="A491">
        <v>490</v>
      </c>
      <c r="B491" s="1" t="s">
        <v>734</v>
      </c>
      <c r="C491" t="s">
        <v>719</v>
      </c>
      <c r="D491" s="6">
        <v>198199</v>
      </c>
      <c r="E491" s="1" t="s">
        <v>735</v>
      </c>
      <c r="F491" s="1" t="s">
        <v>23</v>
      </c>
      <c r="G491" s="1" t="s">
        <v>736</v>
      </c>
      <c r="I491" t="s">
        <v>19</v>
      </c>
      <c r="O491" s="40" t="s">
        <v>19</v>
      </c>
      <c r="P491" s="42" t="b">
        <f t="shared" si="7"/>
        <v>0</v>
      </c>
    </row>
    <row r="492" spans="1:16" ht="30">
      <c r="A492">
        <v>491</v>
      </c>
      <c r="B492" s="1" t="s">
        <v>737</v>
      </c>
      <c r="C492" t="s">
        <v>719</v>
      </c>
      <c r="D492">
        <v>199</v>
      </c>
      <c r="E492" s="1" t="s">
        <v>738</v>
      </c>
      <c r="F492" s="1" t="s">
        <v>19</v>
      </c>
      <c r="I492" t="s">
        <v>23</v>
      </c>
      <c r="O492" s="40" t="s">
        <v>19</v>
      </c>
      <c r="P492" s="42" t="b">
        <f t="shared" si="7"/>
        <v>1</v>
      </c>
    </row>
    <row r="493" spans="1:16" ht="30">
      <c r="A493">
        <v>492</v>
      </c>
      <c r="B493" s="1" t="s">
        <v>739</v>
      </c>
      <c r="C493" t="s">
        <v>719</v>
      </c>
      <c r="D493" s="6">
        <v>199200</v>
      </c>
      <c r="E493" s="1" t="s">
        <v>739</v>
      </c>
      <c r="F493" s="1" t="s">
        <v>19</v>
      </c>
      <c r="I493" t="s">
        <v>19</v>
      </c>
      <c r="O493" s="40" t="s">
        <v>19</v>
      </c>
      <c r="P493" s="42" t="b">
        <f t="shared" si="7"/>
        <v>1</v>
      </c>
    </row>
    <row r="494" spans="1:16">
      <c r="A494">
        <v>493</v>
      </c>
      <c r="B494" s="1" t="s">
        <v>740</v>
      </c>
      <c r="C494" t="s">
        <v>719</v>
      </c>
      <c r="D494">
        <v>200</v>
      </c>
      <c r="E494" s="1" t="s">
        <v>740</v>
      </c>
      <c r="F494" s="1" t="s">
        <v>19</v>
      </c>
      <c r="I494" t="s">
        <v>19</v>
      </c>
      <c r="O494" s="40" t="s">
        <v>19</v>
      </c>
      <c r="P494" s="42" t="b">
        <f t="shared" si="7"/>
        <v>1</v>
      </c>
    </row>
    <row r="495" spans="1:16" ht="45">
      <c r="A495">
        <v>494</v>
      </c>
      <c r="B495" s="1" t="s">
        <v>741</v>
      </c>
      <c r="C495" t="s">
        <v>719</v>
      </c>
      <c r="D495">
        <v>200</v>
      </c>
      <c r="E495" s="1" t="s">
        <v>742</v>
      </c>
      <c r="F495" s="1" t="s">
        <v>19</v>
      </c>
      <c r="I495" t="s">
        <v>19</v>
      </c>
      <c r="O495" s="40" t="s">
        <v>19</v>
      </c>
      <c r="P495" s="42" t="b">
        <f t="shared" si="7"/>
        <v>1</v>
      </c>
    </row>
    <row r="496" spans="1:16">
      <c r="A496">
        <v>495</v>
      </c>
      <c r="B496" s="1" t="s">
        <v>743</v>
      </c>
      <c r="C496" t="s">
        <v>719</v>
      </c>
      <c r="D496">
        <v>200</v>
      </c>
      <c r="E496" s="1" t="s">
        <v>744</v>
      </c>
      <c r="F496" s="1" t="s">
        <v>19</v>
      </c>
      <c r="I496" t="s">
        <v>19</v>
      </c>
      <c r="O496" s="40" t="s">
        <v>19</v>
      </c>
      <c r="P496" s="42" t="b">
        <f t="shared" si="7"/>
        <v>1</v>
      </c>
    </row>
    <row r="497" spans="1:16" ht="30">
      <c r="A497">
        <v>496</v>
      </c>
      <c r="B497" s="1" t="s">
        <v>745</v>
      </c>
      <c r="C497" t="s">
        <v>719</v>
      </c>
      <c r="D497" s="6">
        <v>200201</v>
      </c>
      <c r="F497" s="1" t="s">
        <v>19</v>
      </c>
      <c r="I497" t="s">
        <v>23</v>
      </c>
      <c r="O497" s="40" t="s">
        <v>19</v>
      </c>
      <c r="P497" s="42" t="b">
        <f t="shared" si="7"/>
        <v>1</v>
      </c>
    </row>
    <row r="498" spans="1:16" ht="45">
      <c r="A498">
        <v>497</v>
      </c>
      <c r="B498" s="1" t="s">
        <v>746</v>
      </c>
      <c r="C498" t="s">
        <v>719</v>
      </c>
      <c r="D498">
        <v>201</v>
      </c>
      <c r="F498" s="1" t="s">
        <v>19</v>
      </c>
      <c r="I498" t="s">
        <v>23</v>
      </c>
      <c r="O498" s="40" t="s">
        <v>23</v>
      </c>
      <c r="P498" s="42" t="b">
        <f t="shared" si="7"/>
        <v>0</v>
      </c>
    </row>
    <row r="499" spans="1:16">
      <c r="A499">
        <v>498</v>
      </c>
      <c r="B499" s="1" t="s">
        <v>747</v>
      </c>
      <c r="C499" t="s">
        <v>719</v>
      </c>
      <c r="D499">
        <v>201</v>
      </c>
      <c r="F499" s="1" t="s">
        <v>19</v>
      </c>
      <c r="I499" t="s">
        <v>19</v>
      </c>
      <c r="O499" s="40" t="s">
        <v>19</v>
      </c>
      <c r="P499" s="42" t="b">
        <f t="shared" si="7"/>
        <v>1</v>
      </c>
    </row>
    <row r="500" spans="1:16" ht="30">
      <c r="A500">
        <v>499</v>
      </c>
      <c r="B500" s="1" t="s">
        <v>748</v>
      </c>
      <c r="C500" t="s">
        <v>719</v>
      </c>
      <c r="D500" s="6">
        <v>201202</v>
      </c>
      <c r="F500" s="1" t="s">
        <v>19</v>
      </c>
      <c r="I500" t="s">
        <v>19</v>
      </c>
      <c r="O500" s="40" t="s">
        <v>19</v>
      </c>
      <c r="P500" s="42" t="b">
        <f t="shared" si="7"/>
        <v>1</v>
      </c>
    </row>
    <row r="501" spans="1:16" ht="45">
      <c r="A501">
        <v>500</v>
      </c>
      <c r="B501" s="1" t="s">
        <v>749</v>
      </c>
      <c r="C501" t="s">
        <v>719</v>
      </c>
      <c r="D501">
        <v>202</v>
      </c>
      <c r="F501" s="1" t="s">
        <v>19</v>
      </c>
      <c r="I501" t="s">
        <v>19</v>
      </c>
      <c r="O501" s="40" t="s">
        <v>19</v>
      </c>
      <c r="P501" s="42" t="b">
        <f t="shared" si="7"/>
        <v>1</v>
      </c>
    </row>
    <row r="502" spans="1:16" ht="30">
      <c r="A502">
        <v>501</v>
      </c>
      <c r="B502" s="1" t="s">
        <v>750</v>
      </c>
      <c r="C502" t="s">
        <v>719</v>
      </c>
      <c r="D502" s="6">
        <v>202203</v>
      </c>
      <c r="F502" s="1" t="s">
        <v>19</v>
      </c>
      <c r="I502" t="s">
        <v>19</v>
      </c>
      <c r="O502" s="40" t="s">
        <v>19</v>
      </c>
      <c r="P502" s="42" t="b">
        <f t="shared" si="7"/>
        <v>1</v>
      </c>
    </row>
    <row r="503" spans="1:16" ht="45">
      <c r="A503">
        <v>502</v>
      </c>
      <c r="B503" s="1" t="s">
        <v>751</v>
      </c>
      <c r="C503" t="s">
        <v>719</v>
      </c>
      <c r="D503">
        <v>203</v>
      </c>
      <c r="F503" s="1" t="s">
        <v>23</v>
      </c>
      <c r="I503" t="s">
        <v>19</v>
      </c>
      <c r="O503" s="40" t="s">
        <v>19</v>
      </c>
      <c r="P503" s="42" t="b">
        <f t="shared" si="7"/>
        <v>0</v>
      </c>
    </row>
    <row r="504" spans="1:16" ht="45">
      <c r="A504">
        <v>503</v>
      </c>
      <c r="B504" s="1" t="s">
        <v>752</v>
      </c>
      <c r="C504" t="s">
        <v>719</v>
      </c>
      <c r="D504">
        <v>203</v>
      </c>
      <c r="F504" s="1" t="s">
        <v>19</v>
      </c>
      <c r="I504" t="s">
        <v>19</v>
      </c>
      <c r="O504" s="40" t="s">
        <v>19</v>
      </c>
      <c r="P504" s="42" t="b">
        <f t="shared" si="7"/>
        <v>1</v>
      </c>
    </row>
    <row r="505" spans="1:16" ht="45">
      <c r="A505">
        <v>504</v>
      </c>
      <c r="B505" s="1" t="s">
        <v>753</v>
      </c>
      <c r="C505" t="s">
        <v>719</v>
      </c>
      <c r="D505">
        <v>203</v>
      </c>
      <c r="F505" s="1" t="s">
        <v>754</v>
      </c>
      <c r="G505" s="1" t="s">
        <v>755</v>
      </c>
      <c r="I505" t="s">
        <v>19</v>
      </c>
      <c r="O505" s="40" t="s">
        <v>19</v>
      </c>
      <c r="P505" s="42" t="b">
        <f t="shared" si="7"/>
        <v>0</v>
      </c>
    </row>
    <row r="506" spans="1:16" ht="45">
      <c r="A506">
        <v>505</v>
      </c>
      <c r="B506" s="1" t="s">
        <v>756</v>
      </c>
      <c r="C506" t="s">
        <v>719</v>
      </c>
      <c r="D506">
        <v>204</v>
      </c>
      <c r="F506" s="1" t="s">
        <v>19</v>
      </c>
      <c r="I506" t="s">
        <v>19</v>
      </c>
      <c r="O506" s="40" t="s">
        <v>19</v>
      </c>
      <c r="P506" s="42" t="b">
        <f t="shared" si="7"/>
        <v>1</v>
      </c>
    </row>
    <row r="507" spans="1:16" ht="30">
      <c r="A507">
        <v>506</v>
      </c>
      <c r="B507" s="1" t="s">
        <v>757</v>
      </c>
      <c r="C507" t="s">
        <v>719</v>
      </c>
      <c r="D507">
        <v>204</v>
      </c>
      <c r="F507" s="1" t="s">
        <v>19</v>
      </c>
      <c r="I507" t="s">
        <v>19</v>
      </c>
      <c r="O507" s="40" t="s">
        <v>19</v>
      </c>
      <c r="P507" s="42" t="b">
        <f t="shared" si="7"/>
        <v>1</v>
      </c>
    </row>
    <row r="508" spans="1:16">
      <c r="A508">
        <v>507</v>
      </c>
      <c r="B508" s="1" t="s">
        <v>758</v>
      </c>
      <c r="C508" t="s">
        <v>719</v>
      </c>
      <c r="D508" s="6">
        <v>204205</v>
      </c>
      <c r="F508" s="1" t="s">
        <v>19</v>
      </c>
      <c r="I508" t="s">
        <v>19</v>
      </c>
      <c r="O508" s="40" t="s">
        <v>19</v>
      </c>
      <c r="P508" s="42" t="b">
        <f t="shared" si="7"/>
        <v>1</v>
      </c>
    </row>
    <row r="509" spans="1:16" ht="60">
      <c r="A509">
        <v>508</v>
      </c>
      <c r="B509" s="1" t="s">
        <v>759</v>
      </c>
      <c r="C509" t="s">
        <v>719</v>
      </c>
      <c r="D509">
        <v>205</v>
      </c>
      <c r="F509" s="1" t="s">
        <v>19</v>
      </c>
      <c r="I509" t="s">
        <v>19</v>
      </c>
      <c r="O509" s="40" t="s">
        <v>19</v>
      </c>
      <c r="P509" s="42" t="b">
        <f t="shared" si="7"/>
        <v>1</v>
      </c>
    </row>
    <row r="510" spans="1:16" ht="30">
      <c r="A510">
        <v>509</v>
      </c>
      <c r="B510" s="1" t="s">
        <v>760</v>
      </c>
      <c r="C510" t="s">
        <v>719</v>
      </c>
      <c r="D510">
        <v>205</v>
      </c>
      <c r="F510" s="1" t="s">
        <v>19</v>
      </c>
      <c r="I510" t="s">
        <v>19</v>
      </c>
      <c r="O510" s="40" t="s">
        <v>19</v>
      </c>
      <c r="P510" s="42" t="b">
        <f t="shared" si="7"/>
        <v>1</v>
      </c>
    </row>
    <row r="511" spans="1:16" ht="60">
      <c r="A511">
        <v>510</v>
      </c>
      <c r="B511" s="1" t="s">
        <v>761</v>
      </c>
      <c r="C511" t="s">
        <v>719</v>
      </c>
      <c r="D511" s="6">
        <v>205206</v>
      </c>
      <c r="F511" s="1" t="s">
        <v>19</v>
      </c>
      <c r="I511" t="s">
        <v>19</v>
      </c>
      <c r="O511" s="40" t="s">
        <v>19</v>
      </c>
      <c r="P511" s="42" t="b">
        <f t="shared" si="7"/>
        <v>1</v>
      </c>
    </row>
    <row r="512" spans="1:16" ht="45">
      <c r="A512">
        <v>511</v>
      </c>
      <c r="B512" s="1" t="s">
        <v>762</v>
      </c>
      <c r="C512" t="s">
        <v>719</v>
      </c>
      <c r="D512">
        <v>206</v>
      </c>
      <c r="F512" s="1" t="s">
        <v>19</v>
      </c>
      <c r="I512" t="s">
        <v>19</v>
      </c>
      <c r="O512" s="40" t="s">
        <v>19</v>
      </c>
      <c r="P512" s="42" t="b">
        <f t="shared" si="7"/>
        <v>1</v>
      </c>
    </row>
    <row r="513" spans="1:16" ht="45">
      <c r="A513">
        <v>512</v>
      </c>
      <c r="B513" s="1" t="s">
        <v>763</v>
      </c>
      <c r="C513" t="s">
        <v>719</v>
      </c>
      <c r="D513">
        <v>206</v>
      </c>
      <c r="F513" s="1" t="s">
        <v>19</v>
      </c>
      <c r="I513" t="s">
        <v>19</v>
      </c>
      <c r="O513" s="40" t="s">
        <v>19</v>
      </c>
      <c r="P513" s="42" t="b">
        <f t="shared" si="7"/>
        <v>1</v>
      </c>
    </row>
    <row r="514" spans="1:16" ht="60">
      <c r="A514">
        <v>513</v>
      </c>
      <c r="B514" s="1" t="s">
        <v>764</v>
      </c>
      <c r="C514" t="s">
        <v>719</v>
      </c>
      <c r="D514">
        <v>207</v>
      </c>
      <c r="F514" s="1" t="s">
        <v>23</v>
      </c>
      <c r="I514" t="s">
        <v>23</v>
      </c>
      <c r="O514" s="40" t="s">
        <v>23</v>
      </c>
      <c r="P514" s="42" t="b">
        <f t="shared" ref="P514:P577" si="8">F514=O514</f>
        <v>1</v>
      </c>
    </row>
    <row r="515" spans="1:16" ht="60">
      <c r="A515">
        <v>514</v>
      </c>
      <c r="B515" s="1" t="s">
        <v>765</v>
      </c>
      <c r="C515" t="s">
        <v>719</v>
      </c>
      <c r="D515">
        <v>207</v>
      </c>
      <c r="F515" s="1" t="s">
        <v>23</v>
      </c>
      <c r="G515" s="1" t="s">
        <v>766</v>
      </c>
      <c r="I515" t="s">
        <v>19</v>
      </c>
      <c r="O515" s="40" t="s">
        <v>19</v>
      </c>
      <c r="P515" s="42" t="b">
        <f t="shared" si="8"/>
        <v>0</v>
      </c>
    </row>
    <row r="516" spans="1:16" ht="45">
      <c r="A516">
        <v>515</v>
      </c>
      <c r="B516" s="1" t="s">
        <v>767</v>
      </c>
      <c r="C516" t="s">
        <v>719</v>
      </c>
      <c r="D516" s="6">
        <v>207208</v>
      </c>
      <c r="F516" s="1" t="s">
        <v>19</v>
      </c>
      <c r="I516" t="s">
        <v>19</v>
      </c>
      <c r="O516" s="40" t="s">
        <v>19</v>
      </c>
      <c r="P516" s="42" t="b">
        <f t="shared" si="8"/>
        <v>1</v>
      </c>
    </row>
    <row r="517" spans="1:16" ht="45">
      <c r="A517">
        <v>516</v>
      </c>
      <c r="B517" s="1" t="s">
        <v>768</v>
      </c>
      <c r="C517" t="s">
        <v>719</v>
      </c>
      <c r="D517">
        <v>208</v>
      </c>
      <c r="F517" s="1" t="s">
        <v>19</v>
      </c>
      <c r="I517" t="s">
        <v>19</v>
      </c>
      <c r="O517" s="40" t="s">
        <v>19</v>
      </c>
      <c r="P517" s="42" t="b">
        <f t="shared" si="8"/>
        <v>1</v>
      </c>
    </row>
    <row r="518" spans="1:16" ht="90">
      <c r="A518">
        <v>517</v>
      </c>
      <c r="B518" s="1" t="s">
        <v>769</v>
      </c>
      <c r="C518" t="s">
        <v>719</v>
      </c>
      <c r="D518" s="6">
        <v>208209</v>
      </c>
      <c r="F518" s="1" t="s">
        <v>23</v>
      </c>
      <c r="G518" s="1" t="s">
        <v>770</v>
      </c>
      <c r="I518" t="s">
        <v>19</v>
      </c>
      <c r="O518" s="40" t="s">
        <v>19</v>
      </c>
      <c r="P518" s="42" t="b">
        <f t="shared" si="8"/>
        <v>0</v>
      </c>
    </row>
    <row r="519" spans="1:16" ht="45">
      <c r="A519">
        <v>518</v>
      </c>
      <c r="B519" s="1" t="s">
        <v>771</v>
      </c>
      <c r="C519" t="s">
        <v>719</v>
      </c>
      <c r="D519">
        <v>209</v>
      </c>
      <c r="F519" s="1" t="s">
        <v>19</v>
      </c>
      <c r="I519" t="s">
        <v>19</v>
      </c>
      <c r="O519" s="40" t="s">
        <v>19</v>
      </c>
      <c r="P519" s="42" t="b">
        <f t="shared" si="8"/>
        <v>1</v>
      </c>
    </row>
    <row r="520" spans="1:16" ht="60">
      <c r="A520">
        <v>519</v>
      </c>
      <c r="B520" s="1" t="s">
        <v>772</v>
      </c>
      <c r="C520" t="s">
        <v>719</v>
      </c>
      <c r="D520" s="6">
        <v>209210</v>
      </c>
      <c r="F520" s="1" t="s">
        <v>23</v>
      </c>
      <c r="I520" t="s">
        <v>23</v>
      </c>
      <c r="O520" s="40" t="s">
        <v>19</v>
      </c>
      <c r="P520" s="42" t="b">
        <f t="shared" si="8"/>
        <v>0</v>
      </c>
    </row>
    <row r="521" spans="1:16" ht="45">
      <c r="A521">
        <v>520</v>
      </c>
      <c r="B521" s="1" t="s">
        <v>773</v>
      </c>
      <c r="C521" t="s">
        <v>719</v>
      </c>
      <c r="D521">
        <v>210</v>
      </c>
      <c r="F521" s="1" t="s">
        <v>19</v>
      </c>
      <c r="I521" t="s">
        <v>19</v>
      </c>
      <c r="O521" s="40" t="s">
        <v>19</v>
      </c>
      <c r="P521" s="42" t="b">
        <f t="shared" si="8"/>
        <v>1</v>
      </c>
    </row>
    <row r="522" spans="1:16" ht="30">
      <c r="A522">
        <v>521</v>
      </c>
      <c r="B522" s="1" t="s">
        <v>774</v>
      </c>
      <c r="C522" t="s">
        <v>719</v>
      </c>
      <c r="D522">
        <v>210</v>
      </c>
      <c r="F522" s="1" t="s">
        <v>19</v>
      </c>
      <c r="I522" t="s">
        <v>19</v>
      </c>
      <c r="O522" s="40" t="s">
        <v>19</v>
      </c>
      <c r="P522" s="42" t="b">
        <f t="shared" si="8"/>
        <v>1</v>
      </c>
    </row>
    <row r="523" spans="1:16" ht="60">
      <c r="A523">
        <v>522</v>
      </c>
      <c r="B523" s="1" t="s">
        <v>775</v>
      </c>
      <c r="C523" t="s">
        <v>719</v>
      </c>
      <c r="D523" s="6">
        <v>210211</v>
      </c>
      <c r="F523" s="1" t="s">
        <v>19</v>
      </c>
      <c r="I523" t="s">
        <v>19</v>
      </c>
      <c r="O523" s="40" t="s">
        <v>19</v>
      </c>
      <c r="P523" s="42" t="b">
        <f t="shared" si="8"/>
        <v>1</v>
      </c>
    </row>
    <row r="524" spans="1:16" ht="45">
      <c r="A524">
        <v>523</v>
      </c>
      <c r="B524" s="1" t="s">
        <v>776</v>
      </c>
      <c r="C524" t="s">
        <v>719</v>
      </c>
      <c r="D524" s="6">
        <v>211212</v>
      </c>
      <c r="F524" s="1" t="s">
        <v>19</v>
      </c>
      <c r="I524" t="s">
        <v>23</v>
      </c>
      <c r="O524" s="40" t="s">
        <v>19</v>
      </c>
      <c r="P524" s="42" t="b">
        <f t="shared" si="8"/>
        <v>1</v>
      </c>
    </row>
    <row r="525" spans="1:16" ht="45">
      <c r="A525">
        <v>524</v>
      </c>
      <c r="B525" s="1" t="s">
        <v>777</v>
      </c>
      <c r="C525" t="s">
        <v>719</v>
      </c>
      <c r="D525">
        <v>212</v>
      </c>
      <c r="F525" s="1" t="s">
        <v>19</v>
      </c>
      <c r="I525" t="s">
        <v>19</v>
      </c>
      <c r="O525" s="40" t="s">
        <v>19</v>
      </c>
      <c r="P525" s="42" t="b">
        <f t="shared" si="8"/>
        <v>1</v>
      </c>
    </row>
    <row r="526" spans="1:16" ht="45">
      <c r="A526">
        <v>525</v>
      </c>
      <c r="B526" s="1" t="s">
        <v>778</v>
      </c>
      <c r="C526" t="s">
        <v>719</v>
      </c>
      <c r="D526" s="6">
        <v>212213</v>
      </c>
      <c r="F526" s="1" t="s">
        <v>19</v>
      </c>
      <c r="I526" t="s">
        <v>19</v>
      </c>
      <c r="O526" s="40" t="s">
        <v>19</v>
      </c>
      <c r="P526" s="42" t="b">
        <f t="shared" si="8"/>
        <v>1</v>
      </c>
    </row>
    <row r="527" spans="1:16" ht="30">
      <c r="A527">
        <v>526</v>
      </c>
      <c r="B527" s="1" t="s">
        <v>779</v>
      </c>
      <c r="C527" t="s">
        <v>719</v>
      </c>
      <c r="D527">
        <v>213</v>
      </c>
      <c r="F527" s="1" t="s">
        <v>19</v>
      </c>
      <c r="I527" t="s">
        <v>19</v>
      </c>
      <c r="O527" s="40" t="s">
        <v>19</v>
      </c>
      <c r="P527" s="42" t="b">
        <f t="shared" si="8"/>
        <v>1</v>
      </c>
    </row>
    <row r="528" spans="1:16" ht="30">
      <c r="A528">
        <v>527</v>
      </c>
      <c r="B528" s="1" t="s">
        <v>780</v>
      </c>
      <c r="C528" t="s">
        <v>719</v>
      </c>
      <c r="D528">
        <v>214</v>
      </c>
      <c r="F528" s="1" t="s">
        <v>19</v>
      </c>
      <c r="I528" t="s">
        <v>19</v>
      </c>
      <c r="O528" s="40" t="s">
        <v>19</v>
      </c>
      <c r="P528" s="42" t="b">
        <f t="shared" si="8"/>
        <v>1</v>
      </c>
    </row>
    <row r="529" spans="1:16" ht="45">
      <c r="A529">
        <v>528</v>
      </c>
      <c r="B529" s="1" t="s">
        <v>781</v>
      </c>
      <c r="C529" t="s">
        <v>719</v>
      </c>
      <c r="D529" s="6">
        <v>214215</v>
      </c>
      <c r="F529" s="1" t="s">
        <v>19</v>
      </c>
      <c r="I529" t="s">
        <v>19</v>
      </c>
      <c r="O529" s="40" t="s">
        <v>19</v>
      </c>
      <c r="P529" s="42" t="b">
        <f t="shared" si="8"/>
        <v>1</v>
      </c>
    </row>
    <row r="530" spans="1:16" ht="60">
      <c r="A530">
        <v>529</v>
      </c>
      <c r="B530" s="14" t="s">
        <v>782</v>
      </c>
      <c r="C530" t="s">
        <v>719</v>
      </c>
      <c r="D530">
        <v>215</v>
      </c>
      <c r="F530" s="1" t="s">
        <v>23</v>
      </c>
      <c r="G530" s="1" t="s">
        <v>783</v>
      </c>
      <c r="I530" t="s">
        <v>19</v>
      </c>
      <c r="O530" s="40" t="s">
        <v>23</v>
      </c>
      <c r="P530" s="42" t="b">
        <f t="shared" si="8"/>
        <v>1</v>
      </c>
    </row>
    <row r="531" spans="1:16" ht="30">
      <c r="A531">
        <v>530</v>
      </c>
      <c r="B531" s="1" t="s">
        <v>784</v>
      </c>
      <c r="C531" t="s">
        <v>719</v>
      </c>
      <c r="D531">
        <v>215</v>
      </c>
      <c r="F531" s="1" t="s">
        <v>23</v>
      </c>
      <c r="I531" t="s">
        <v>65</v>
      </c>
      <c r="O531" s="40" t="s">
        <v>19</v>
      </c>
      <c r="P531" s="42" t="b">
        <f t="shared" si="8"/>
        <v>0</v>
      </c>
    </row>
    <row r="532" spans="1:16" ht="45">
      <c r="A532">
        <v>531</v>
      </c>
      <c r="B532" s="1" t="s">
        <v>785</v>
      </c>
      <c r="C532" t="s">
        <v>719</v>
      </c>
      <c r="D532">
        <v>216</v>
      </c>
      <c r="F532" s="1" t="s">
        <v>19</v>
      </c>
      <c r="I532" t="s">
        <v>19</v>
      </c>
      <c r="O532" s="40" t="s">
        <v>19</v>
      </c>
      <c r="P532" s="42" t="b">
        <f t="shared" si="8"/>
        <v>1</v>
      </c>
    </row>
    <row r="533" spans="1:16" ht="30">
      <c r="A533">
        <v>532</v>
      </c>
      <c r="B533" s="1" t="s">
        <v>786</v>
      </c>
      <c r="C533" t="s">
        <v>719</v>
      </c>
      <c r="D533">
        <v>216</v>
      </c>
      <c r="F533" s="1" t="s">
        <v>19</v>
      </c>
      <c r="I533" t="s">
        <v>19</v>
      </c>
      <c r="O533" s="40" t="s">
        <v>19</v>
      </c>
      <c r="P533" s="42" t="b">
        <f t="shared" si="8"/>
        <v>1</v>
      </c>
    </row>
    <row r="534" spans="1:16" ht="30">
      <c r="A534">
        <v>533</v>
      </c>
      <c r="B534" s="1" t="s">
        <v>787</v>
      </c>
      <c r="C534" t="s">
        <v>719</v>
      </c>
      <c r="D534" s="6">
        <v>216217</v>
      </c>
      <c r="F534" s="1" t="s">
        <v>19</v>
      </c>
      <c r="I534" t="s">
        <v>19</v>
      </c>
      <c r="O534" s="40" t="s">
        <v>19</v>
      </c>
      <c r="P534" s="42" t="b">
        <f t="shared" si="8"/>
        <v>1</v>
      </c>
    </row>
    <row r="535" spans="1:16" ht="45">
      <c r="A535">
        <v>534</v>
      </c>
      <c r="B535" s="1" t="s">
        <v>788</v>
      </c>
      <c r="C535" t="s">
        <v>719</v>
      </c>
      <c r="D535">
        <v>217</v>
      </c>
      <c r="F535" s="1" t="s">
        <v>23</v>
      </c>
      <c r="I535" t="s">
        <v>19</v>
      </c>
      <c r="O535" s="40" t="s">
        <v>19</v>
      </c>
      <c r="P535" s="42" t="b">
        <f t="shared" si="8"/>
        <v>0</v>
      </c>
    </row>
    <row r="536" spans="1:16" ht="60">
      <c r="A536">
        <v>535</v>
      </c>
      <c r="B536" s="1" t="s">
        <v>789</v>
      </c>
      <c r="C536" t="s">
        <v>719</v>
      </c>
      <c r="D536">
        <v>217</v>
      </c>
      <c r="F536" s="1" t="s">
        <v>19</v>
      </c>
      <c r="I536" t="s">
        <v>19</v>
      </c>
      <c r="O536" s="40" t="s">
        <v>19</v>
      </c>
      <c r="P536" s="42" t="b">
        <f t="shared" si="8"/>
        <v>1</v>
      </c>
    </row>
    <row r="537" spans="1:16" ht="45">
      <c r="A537">
        <v>536</v>
      </c>
      <c r="B537" s="1" t="s">
        <v>790</v>
      </c>
      <c r="C537" t="s">
        <v>719</v>
      </c>
      <c r="D537" s="6">
        <v>217218</v>
      </c>
      <c r="F537" s="1" t="s">
        <v>19</v>
      </c>
      <c r="I537" t="s">
        <v>19</v>
      </c>
      <c r="O537" s="40" t="s">
        <v>19</v>
      </c>
      <c r="P537" s="42" t="b">
        <f t="shared" si="8"/>
        <v>1</v>
      </c>
    </row>
    <row r="538" spans="1:16" ht="60" customHeight="1">
      <c r="A538">
        <v>537</v>
      </c>
      <c r="B538" s="1" t="s">
        <v>791</v>
      </c>
      <c r="C538" t="s">
        <v>719</v>
      </c>
      <c r="D538">
        <v>218</v>
      </c>
      <c r="F538" s="1" t="s">
        <v>19</v>
      </c>
      <c r="I538" t="s">
        <v>19</v>
      </c>
      <c r="O538" s="40" t="s">
        <v>19</v>
      </c>
      <c r="P538" s="42" t="b">
        <f t="shared" si="8"/>
        <v>1</v>
      </c>
    </row>
    <row r="539" spans="1:16" ht="45">
      <c r="A539">
        <v>538</v>
      </c>
      <c r="B539" s="1" t="s">
        <v>792</v>
      </c>
      <c r="C539" t="s">
        <v>719</v>
      </c>
      <c r="D539">
        <v>218</v>
      </c>
      <c r="F539" s="1" t="s">
        <v>19</v>
      </c>
      <c r="I539" t="s">
        <v>19</v>
      </c>
      <c r="O539" s="40" t="s">
        <v>19</v>
      </c>
      <c r="P539" s="42" t="b">
        <f t="shared" si="8"/>
        <v>1</v>
      </c>
    </row>
    <row r="540" spans="1:16" ht="75">
      <c r="A540">
        <v>539</v>
      </c>
      <c r="B540" s="1" t="s">
        <v>793</v>
      </c>
      <c r="C540" t="s">
        <v>719</v>
      </c>
      <c r="D540">
        <v>219</v>
      </c>
      <c r="F540" s="1" t="s">
        <v>19</v>
      </c>
      <c r="I540" t="s">
        <v>19</v>
      </c>
      <c r="O540" s="40" t="s">
        <v>19</v>
      </c>
      <c r="P540" s="42" t="b">
        <f t="shared" si="8"/>
        <v>1</v>
      </c>
    </row>
    <row r="541" spans="1:16" ht="30">
      <c r="A541">
        <v>540</v>
      </c>
      <c r="B541" s="1" t="s">
        <v>794</v>
      </c>
      <c r="C541" t="s">
        <v>719</v>
      </c>
      <c r="D541">
        <v>219</v>
      </c>
      <c r="F541" s="1" t="s">
        <v>19</v>
      </c>
      <c r="I541" t="s">
        <v>19</v>
      </c>
      <c r="O541" s="40" t="s">
        <v>19</v>
      </c>
      <c r="P541" s="42" t="b">
        <f t="shared" si="8"/>
        <v>1</v>
      </c>
    </row>
    <row r="542" spans="1:16" ht="90">
      <c r="A542">
        <v>541</v>
      </c>
      <c r="B542" s="1" t="s">
        <v>795</v>
      </c>
      <c r="C542" t="s">
        <v>719</v>
      </c>
      <c r="D542" s="6">
        <v>219</v>
      </c>
      <c r="F542" s="1" t="s">
        <v>19</v>
      </c>
      <c r="I542" t="s">
        <v>19</v>
      </c>
      <c r="O542" s="40" t="s">
        <v>19</v>
      </c>
      <c r="P542" s="42" t="b">
        <f t="shared" si="8"/>
        <v>1</v>
      </c>
    </row>
    <row r="543" spans="1:16" ht="75">
      <c r="A543">
        <v>542</v>
      </c>
      <c r="B543" s="1" t="s">
        <v>796</v>
      </c>
      <c r="C543" t="s">
        <v>719</v>
      </c>
      <c r="D543" s="6">
        <v>219220</v>
      </c>
      <c r="F543" s="1" t="s">
        <v>797</v>
      </c>
      <c r="G543" s="1" t="s">
        <v>798</v>
      </c>
      <c r="I543" t="s">
        <v>19</v>
      </c>
      <c r="O543" s="40" t="s">
        <v>19</v>
      </c>
      <c r="P543" s="42" t="b">
        <f t="shared" si="8"/>
        <v>0</v>
      </c>
    </row>
    <row r="544" spans="1:16" ht="30">
      <c r="A544">
        <v>543</v>
      </c>
      <c r="B544" s="1" t="s">
        <v>799</v>
      </c>
      <c r="C544" t="s">
        <v>719</v>
      </c>
      <c r="D544">
        <v>220</v>
      </c>
      <c r="F544" s="1" t="s">
        <v>19</v>
      </c>
      <c r="I544" t="s">
        <v>19</v>
      </c>
      <c r="O544" s="40" t="s">
        <v>19</v>
      </c>
      <c r="P544" s="42" t="b">
        <f t="shared" si="8"/>
        <v>1</v>
      </c>
    </row>
    <row r="545" spans="1:16" ht="30">
      <c r="A545">
        <v>544</v>
      </c>
      <c r="B545" s="1" t="s">
        <v>800</v>
      </c>
      <c r="C545" t="s">
        <v>719</v>
      </c>
      <c r="D545" s="6">
        <v>220221</v>
      </c>
      <c r="F545" s="1" t="s">
        <v>19</v>
      </c>
      <c r="I545" t="s">
        <v>19</v>
      </c>
      <c r="O545" s="40" t="s">
        <v>19</v>
      </c>
      <c r="P545" s="42" t="b">
        <f t="shared" si="8"/>
        <v>1</v>
      </c>
    </row>
    <row r="546" spans="1:16" ht="30">
      <c r="A546">
        <v>545</v>
      </c>
      <c r="B546" s="1" t="s">
        <v>801</v>
      </c>
      <c r="C546" t="s">
        <v>719</v>
      </c>
      <c r="D546">
        <v>221</v>
      </c>
      <c r="F546" s="1" t="s">
        <v>19</v>
      </c>
      <c r="I546" t="s">
        <v>19</v>
      </c>
      <c r="O546" s="40" t="s">
        <v>19</v>
      </c>
      <c r="P546" s="42" t="b">
        <f t="shared" si="8"/>
        <v>1</v>
      </c>
    </row>
    <row r="547" spans="1:16" ht="60">
      <c r="A547">
        <v>546</v>
      </c>
      <c r="B547" s="1" t="s">
        <v>802</v>
      </c>
      <c r="C547" t="s">
        <v>719</v>
      </c>
      <c r="D547">
        <v>221</v>
      </c>
      <c r="F547" s="1" t="s">
        <v>19</v>
      </c>
      <c r="I547" t="s">
        <v>19</v>
      </c>
      <c r="O547" s="40" t="s">
        <v>19</v>
      </c>
      <c r="P547" s="42" t="b">
        <f t="shared" si="8"/>
        <v>1</v>
      </c>
    </row>
    <row r="548" spans="1:16" ht="30">
      <c r="A548">
        <v>547</v>
      </c>
      <c r="B548" s="1" t="s">
        <v>803</v>
      </c>
      <c r="C548" t="s">
        <v>719</v>
      </c>
      <c r="D548" s="6">
        <v>221222</v>
      </c>
      <c r="F548" s="1" t="s">
        <v>19</v>
      </c>
      <c r="I548" t="s">
        <v>19</v>
      </c>
      <c r="O548" s="40" t="s">
        <v>19</v>
      </c>
      <c r="P548" s="42" t="b">
        <f t="shared" si="8"/>
        <v>1</v>
      </c>
    </row>
    <row r="549" spans="1:16" ht="30">
      <c r="A549">
        <v>548</v>
      </c>
      <c r="B549" s="1" t="s">
        <v>804</v>
      </c>
      <c r="C549" t="s">
        <v>719</v>
      </c>
      <c r="D549">
        <v>222</v>
      </c>
      <c r="F549" s="1" t="s">
        <v>19</v>
      </c>
      <c r="I549" t="s">
        <v>19</v>
      </c>
      <c r="O549" s="40" t="s">
        <v>19</v>
      </c>
      <c r="P549" s="42" t="b">
        <f t="shared" si="8"/>
        <v>1</v>
      </c>
    </row>
    <row r="550" spans="1:16" ht="60">
      <c r="A550">
        <v>549</v>
      </c>
      <c r="B550" s="1" t="s">
        <v>805</v>
      </c>
      <c r="C550" t="s">
        <v>719</v>
      </c>
      <c r="D550" s="6">
        <v>222223</v>
      </c>
      <c r="F550" s="1" t="s">
        <v>19</v>
      </c>
      <c r="I550" t="s">
        <v>19</v>
      </c>
      <c r="O550" s="40" t="s">
        <v>19</v>
      </c>
      <c r="P550" s="42" t="b">
        <f t="shared" si="8"/>
        <v>1</v>
      </c>
    </row>
    <row r="551" spans="1:16" ht="45">
      <c r="A551">
        <v>550</v>
      </c>
      <c r="B551" s="1" t="s">
        <v>806</v>
      </c>
      <c r="C551" t="s">
        <v>719</v>
      </c>
      <c r="D551">
        <v>223</v>
      </c>
      <c r="F551" s="1" t="s">
        <v>19</v>
      </c>
      <c r="I551" t="s">
        <v>19</v>
      </c>
      <c r="O551" s="40" t="s">
        <v>19</v>
      </c>
      <c r="P551" s="42" t="b">
        <f t="shared" si="8"/>
        <v>1</v>
      </c>
    </row>
    <row r="552" spans="1:16" ht="60">
      <c r="A552">
        <v>551</v>
      </c>
      <c r="B552" s="1" t="s">
        <v>807</v>
      </c>
      <c r="C552" t="s">
        <v>719</v>
      </c>
      <c r="D552" s="6">
        <v>223224</v>
      </c>
      <c r="F552" s="1" t="s">
        <v>23</v>
      </c>
      <c r="G552" s="1" t="s">
        <v>808</v>
      </c>
      <c r="I552" t="s">
        <v>23</v>
      </c>
      <c r="O552" s="40" t="s">
        <v>23</v>
      </c>
      <c r="P552" s="42" t="b">
        <f t="shared" si="8"/>
        <v>1</v>
      </c>
    </row>
    <row r="553" spans="1:16" ht="45">
      <c r="A553">
        <v>552</v>
      </c>
      <c r="B553" s="1" t="s">
        <v>809</v>
      </c>
      <c r="C553" t="s">
        <v>719</v>
      </c>
      <c r="D553">
        <v>224</v>
      </c>
      <c r="F553" s="1" t="s">
        <v>19</v>
      </c>
      <c r="I553" t="s">
        <v>19</v>
      </c>
      <c r="O553" s="40" t="s">
        <v>19</v>
      </c>
      <c r="P553" s="42" t="b">
        <f t="shared" si="8"/>
        <v>1</v>
      </c>
    </row>
    <row r="554" spans="1:16" ht="30">
      <c r="A554">
        <v>553</v>
      </c>
      <c r="B554" s="1" t="s">
        <v>810</v>
      </c>
      <c r="C554" t="s">
        <v>719</v>
      </c>
      <c r="D554" s="6">
        <v>224</v>
      </c>
      <c r="F554" s="1" t="s">
        <v>19</v>
      </c>
      <c r="I554" t="s">
        <v>19</v>
      </c>
      <c r="O554" s="40" t="s">
        <v>19</v>
      </c>
      <c r="P554" s="42" t="b">
        <f t="shared" si="8"/>
        <v>1</v>
      </c>
    </row>
    <row r="555" spans="1:16" ht="30">
      <c r="A555">
        <v>554</v>
      </c>
      <c r="B555" s="1" t="s">
        <v>811</v>
      </c>
      <c r="C555" t="s">
        <v>719</v>
      </c>
      <c r="D555">
        <v>225</v>
      </c>
      <c r="F555" s="1" t="s">
        <v>19</v>
      </c>
      <c r="I555" t="s">
        <v>19</v>
      </c>
      <c r="O555" s="40" t="s">
        <v>19</v>
      </c>
      <c r="P555" s="42" t="b">
        <f t="shared" si="8"/>
        <v>1</v>
      </c>
    </row>
    <row r="556" spans="1:16" ht="45">
      <c r="A556">
        <v>555</v>
      </c>
      <c r="B556" s="1" t="s">
        <v>812</v>
      </c>
      <c r="C556" t="s">
        <v>719</v>
      </c>
      <c r="D556">
        <v>225</v>
      </c>
      <c r="F556" s="1" t="s">
        <v>19</v>
      </c>
      <c r="I556" t="s">
        <v>19</v>
      </c>
      <c r="O556" s="40" t="s">
        <v>19</v>
      </c>
      <c r="P556" s="42" t="b">
        <f t="shared" si="8"/>
        <v>1</v>
      </c>
    </row>
    <row r="557" spans="1:16" ht="30">
      <c r="A557">
        <v>556</v>
      </c>
      <c r="B557" s="1" t="s">
        <v>813</v>
      </c>
      <c r="C557" t="s">
        <v>719</v>
      </c>
      <c r="D557" s="6">
        <v>225226</v>
      </c>
      <c r="F557" s="1" t="s">
        <v>19</v>
      </c>
      <c r="I557" t="s">
        <v>19</v>
      </c>
      <c r="O557" s="40" t="s">
        <v>19</v>
      </c>
      <c r="P557" s="42" t="b">
        <f t="shared" si="8"/>
        <v>1</v>
      </c>
    </row>
    <row r="558" spans="1:16" ht="30">
      <c r="A558">
        <v>557</v>
      </c>
      <c r="B558" s="1" t="s">
        <v>814</v>
      </c>
      <c r="C558" t="s">
        <v>719</v>
      </c>
      <c r="D558">
        <v>226</v>
      </c>
      <c r="F558" s="1" t="s">
        <v>19</v>
      </c>
      <c r="I558" t="s">
        <v>19</v>
      </c>
      <c r="O558" s="40" t="s">
        <v>19</v>
      </c>
      <c r="P558" s="42" t="b">
        <f t="shared" si="8"/>
        <v>1</v>
      </c>
    </row>
    <row r="559" spans="1:16" ht="45">
      <c r="A559">
        <v>558</v>
      </c>
      <c r="B559" s="1" t="s">
        <v>815</v>
      </c>
      <c r="C559" t="s">
        <v>719</v>
      </c>
      <c r="D559" s="6">
        <v>226227</v>
      </c>
      <c r="F559" s="1" t="s">
        <v>19</v>
      </c>
      <c r="I559" t="s">
        <v>19</v>
      </c>
      <c r="O559" s="40" t="s">
        <v>19</v>
      </c>
      <c r="P559" s="42" t="b">
        <f t="shared" si="8"/>
        <v>1</v>
      </c>
    </row>
    <row r="560" spans="1:16" ht="45">
      <c r="A560">
        <v>559</v>
      </c>
      <c r="B560" s="1" t="s">
        <v>816</v>
      </c>
      <c r="C560" t="s">
        <v>719</v>
      </c>
      <c r="D560">
        <v>227</v>
      </c>
      <c r="F560" s="1" t="s">
        <v>19</v>
      </c>
      <c r="I560" t="s">
        <v>19</v>
      </c>
      <c r="O560" s="40" t="s">
        <v>19</v>
      </c>
      <c r="P560" s="42" t="b">
        <f t="shared" si="8"/>
        <v>1</v>
      </c>
    </row>
    <row r="561" spans="1:16" ht="45">
      <c r="A561">
        <v>560</v>
      </c>
      <c r="B561" s="1" t="s">
        <v>817</v>
      </c>
      <c r="C561" t="s">
        <v>719</v>
      </c>
      <c r="D561" s="6">
        <v>227228</v>
      </c>
      <c r="F561" s="1" t="s">
        <v>19</v>
      </c>
      <c r="I561" t="s">
        <v>19</v>
      </c>
      <c r="O561" s="40" t="s">
        <v>19</v>
      </c>
      <c r="P561" s="42" t="b">
        <f t="shared" si="8"/>
        <v>1</v>
      </c>
    </row>
    <row r="562" spans="1:16" ht="105">
      <c r="A562">
        <v>561</v>
      </c>
      <c r="B562" s="1" t="s">
        <v>818</v>
      </c>
      <c r="C562" t="s">
        <v>719</v>
      </c>
      <c r="D562">
        <v>228</v>
      </c>
      <c r="F562" s="1" t="s">
        <v>23</v>
      </c>
      <c r="G562" s="1" t="s">
        <v>819</v>
      </c>
      <c r="I562" t="s">
        <v>19</v>
      </c>
      <c r="O562" s="40" t="s">
        <v>19</v>
      </c>
      <c r="P562" s="42" t="b">
        <f t="shared" si="8"/>
        <v>0</v>
      </c>
    </row>
    <row r="563" spans="1:16" ht="30">
      <c r="A563">
        <v>562</v>
      </c>
      <c r="B563" s="1" t="s">
        <v>820</v>
      </c>
      <c r="C563" t="s">
        <v>719</v>
      </c>
      <c r="D563" s="6">
        <v>228229</v>
      </c>
      <c r="F563" s="1" t="s">
        <v>19</v>
      </c>
      <c r="I563" t="s">
        <v>19</v>
      </c>
      <c r="O563" s="40" t="s">
        <v>19</v>
      </c>
      <c r="P563" s="42" t="b">
        <f t="shared" si="8"/>
        <v>1</v>
      </c>
    </row>
    <row r="564" spans="1:16" ht="45">
      <c r="A564">
        <v>563</v>
      </c>
      <c r="B564" s="1" t="s">
        <v>821</v>
      </c>
      <c r="C564" t="s">
        <v>719</v>
      </c>
      <c r="D564">
        <v>229</v>
      </c>
      <c r="F564" s="1" t="s">
        <v>23</v>
      </c>
      <c r="I564" t="s">
        <v>23</v>
      </c>
      <c r="O564" s="40" t="s">
        <v>23</v>
      </c>
      <c r="P564" s="42" t="b">
        <f t="shared" si="8"/>
        <v>1</v>
      </c>
    </row>
    <row r="565" spans="1:16" ht="45">
      <c r="A565">
        <v>564</v>
      </c>
      <c r="B565" s="1" t="s">
        <v>822</v>
      </c>
      <c r="C565" t="s">
        <v>719</v>
      </c>
      <c r="D565" s="6">
        <v>229230</v>
      </c>
      <c r="F565" s="1" t="s">
        <v>19</v>
      </c>
      <c r="I565" t="s">
        <v>19</v>
      </c>
      <c r="O565" s="40" t="s">
        <v>19</v>
      </c>
      <c r="P565" s="42" t="b">
        <f t="shared" si="8"/>
        <v>1</v>
      </c>
    </row>
    <row r="566" spans="1:16" ht="45">
      <c r="A566">
        <v>565</v>
      </c>
      <c r="B566" s="1" t="s">
        <v>823</v>
      </c>
      <c r="C566" t="s">
        <v>719</v>
      </c>
      <c r="D566">
        <v>230</v>
      </c>
      <c r="F566" s="1" t="s">
        <v>19</v>
      </c>
      <c r="I566" t="s">
        <v>65</v>
      </c>
      <c r="O566" s="40" t="s">
        <v>19</v>
      </c>
      <c r="P566" s="42" t="b">
        <f t="shared" si="8"/>
        <v>1</v>
      </c>
    </row>
    <row r="567" spans="1:16" ht="60">
      <c r="A567">
        <v>566</v>
      </c>
      <c r="B567" s="1" t="s">
        <v>824</v>
      </c>
      <c r="C567" t="s">
        <v>719</v>
      </c>
      <c r="D567" s="6">
        <v>230231</v>
      </c>
      <c r="F567" s="1" t="s">
        <v>19</v>
      </c>
      <c r="I567" t="s">
        <v>19</v>
      </c>
      <c r="O567" s="40" t="s">
        <v>19</v>
      </c>
      <c r="P567" s="42" t="b">
        <f t="shared" si="8"/>
        <v>1</v>
      </c>
    </row>
    <row r="568" spans="1:16" ht="75">
      <c r="A568">
        <v>567</v>
      </c>
      <c r="B568" s="1" t="s">
        <v>825</v>
      </c>
      <c r="C568" t="s">
        <v>719</v>
      </c>
      <c r="D568">
        <v>231</v>
      </c>
      <c r="F568" s="1" t="s">
        <v>826</v>
      </c>
      <c r="G568" s="1" t="s">
        <v>827</v>
      </c>
      <c r="I568" t="s">
        <v>19</v>
      </c>
      <c r="O568" s="40" t="s">
        <v>19</v>
      </c>
      <c r="P568" s="42" t="b">
        <f t="shared" si="8"/>
        <v>0</v>
      </c>
    </row>
    <row r="569" spans="1:16" ht="45">
      <c r="A569">
        <v>568</v>
      </c>
      <c r="B569" s="1" t="s">
        <v>828</v>
      </c>
      <c r="C569" t="s">
        <v>719</v>
      </c>
      <c r="D569">
        <v>231</v>
      </c>
      <c r="F569" s="1" t="s">
        <v>19</v>
      </c>
      <c r="I569" t="s">
        <v>19</v>
      </c>
      <c r="O569" s="40" t="s">
        <v>19</v>
      </c>
      <c r="P569" s="42" t="b">
        <f t="shared" si="8"/>
        <v>1</v>
      </c>
    </row>
    <row r="570" spans="1:16" ht="60">
      <c r="A570">
        <v>569</v>
      </c>
      <c r="B570" s="1" t="s">
        <v>829</v>
      </c>
      <c r="C570" t="s">
        <v>719</v>
      </c>
      <c r="D570" s="6">
        <v>231232</v>
      </c>
      <c r="F570" s="1" t="s">
        <v>23</v>
      </c>
      <c r="G570" s="1" t="s">
        <v>830</v>
      </c>
      <c r="I570" t="s">
        <v>19</v>
      </c>
      <c r="O570" s="40" t="s">
        <v>19</v>
      </c>
      <c r="P570" s="42" t="b">
        <f t="shared" si="8"/>
        <v>0</v>
      </c>
    </row>
    <row r="571" spans="1:16" ht="30">
      <c r="A571">
        <v>570</v>
      </c>
      <c r="B571" s="1" t="s">
        <v>831</v>
      </c>
      <c r="C571" t="s">
        <v>719</v>
      </c>
      <c r="D571">
        <v>232</v>
      </c>
      <c r="F571" s="1" t="s">
        <v>19</v>
      </c>
      <c r="I571" t="s">
        <v>19</v>
      </c>
      <c r="O571" s="40" t="s">
        <v>19</v>
      </c>
      <c r="P571" s="42" t="b">
        <f t="shared" si="8"/>
        <v>1</v>
      </c>
    </row>
    <row r="572" spans="1:16" ht="30">
      <c r="A572">
        <v>571</v>
      </c>
      <c r="B572" s="1" t="s">
        <v>832</v>
      </c>
      <c r="C572" t="s">
        <v>719</v>
      </c>
      <c r="D572">
        <v>232</v>
      </c>
      <c r="F572" s="1" t="s">
        <v>19</v>
      </c>
      <c r="I572" t="s">
        <v>19</v>
      </c>
      <c r="O572" s="40" t="s">
        <v>19</v>
      </c>
      <c r="P572" s="42" t="b">
        <f t="shared" si="8"/>
        <v>1</v>
      </c>
    </row>
    <row r="573" spans="1:16" ht="30">
      <c r="A573">
        <v>572</v>
      </c>
      <c r="B573" s="1" t="s">
        <v>833</v>
      </c>
      <c r="C573" t="s">
        <v>719</v>
      </c>
      <c r="D573" s="6">
        <v>232233</v>
      </c>
      <c r="F573" s="1" t="s">
        <v>19</v>
      </c>
      <c r="I573" t="s">
        <v>19</v>
      </c>
      <c r="O573" s="40" t="s">
        <v>19</v>
      </c>
      <c r="P573" s="42" t="b">
        <f t="shared" si="8"/>
        <v>1</v>
      </c>
    </row>
    <row r="574" spans="1:16" ht="45">
      <c r="A574">
        <v>573</v>
      </c>
      <c r="B574" s="1" t="s">
        <v>834</v>
      </c>
      <c r="C574" t="s">
        <v>719</v>
      </c>
      <c r="D574">
        <v>233</v>
      </c>
      <c r="F574" s="1" t="s">
        <v>23</v>
      </c>
      <c r="I574" t="s">
        <v>19</v>
      </c>
      <c r="O574" s="40" t="s">
        <v>19</v>
      </c>
      <c r="P574" s="42" t="b">
        <f t="shared" si="8"/>
        <v>0</v>
      </c>
    </row>
    <row r="575" spans="1:16" ht="30">
      <c r="A575">
        <v>574</v>
      </c>
      <c r="B575" s="1" t="s">
        <v>835</v>
      </c>
      <c r="C575" t="s">
        <v>719</v>
      </c>
      <c r="D575" s="6">
        <v>233234</v>
      </c>
      <c r="F575" s="1" t="s">
        <v>19</v>
      </c>
      <c r="I575" t="s">
        <v>19</v>
      </c>
      <c r="O575" s="40" t="s">
        <v>19</v>
      </c>
      <c r="P575" s="42" t="b">
        <f t="shared" si="8"/>
        <v>1</v>
      </c>
    </row>
    <row r="576" spans="1:16" ht="45">
      <c r="A576">
        <v>575</v>
      </c>
      <c r="B576" s="1" t="s">
        <v>836</v>
      </c>
      <c r="C576" t="s">
        <v>719</v>
      </c>
      <c r="D576">
        <v>234</v>
      </c>
      <c r="F576" s="1" t="s">
        <v>19</v>
      </c>
      <c r="I576" t="s">
        <v>19</v>
      </c>
      <c r="O576" s="40" t="s">
        <v>19</v>
      </c>
      <c r="P576" s="42" t="b">
        <f t="shared" si="8"/>
        <v>1</v>
      </c>
    </row>
    <row r="577" spans="1:16" ht="60">
      <c r="A577">
        <v>576</v>
      </c>
      <c r="B577" s="1" t="s">
        <v>837</v>
      </c>
      <c r="C577" t="s">
        <v>719</v>
      </c>
      <c r="D577" s="6">
        <v>234235</v>
      </c>
      <c r="F577" s="1" t="s">
        <v>19</v>
      </c>
      <c r="I577" t="s">
        <v>19</v>
      </c>
      <c r="O577" s="40" t="s">
        <v>19</v>
      </c>
      <c r="P577" s="42" t="b">
        <f t="shared" si="8"/>
        <v>1</v>
      </c>
    </row>
    <row r="578" spans="1:16" ht="45">
      <c r="A578">
        <v>577</v>
      </c>
      <c r="B578" s="1" t="s">
        <v>838</v>
      </c>
      <c r="C578" t="s">
        <v>719</v>
      </c>
      <c r="D578">
        <v>235</v>
      </c>
      <c r="F578" s="1" t="s">
        <v>19</v>
      </c>
      <c r="I578" t="s">
        <v>19</v>
      </c>
      <c r="O578" s="40" t="s">
        <v>19</v>
      </c>
      <c r="P578" s="42" t="b">
        <f t="shared" ref="P578:P641" si="9">F578=O578</f>
        <v>1</v>
      </c>
    </row>
    <row r="579" spans="1:16" ht="45">
      <c r="A579">
        <v>578</v>
      </c>
      <c r="B579" s="1" t="s">
        <v>839</v>
      </c>
      <c r="C579" t="s">
        <v>719</v>
      </c>
      <c r="D579" s="6">
        <v>235236</v>
      </c>
      <c r="F579" s="1" t="s">
        <v>19</v>
      </c>
      <c r="I579" t="s">
        <v>19</v>
      </c>
      <c r="O579" s="40" t="s">
        <v>19</v>
      </c>
      <c r="P579" s="42" t="b">
        <f t="shared" si="9"/>
        <v>1</v>
      </c>
    </row>
    <row r="580" spans="1:16" ht="90">
      <c r="A580">
        <v>579</v>
      </c>
      <c r="B580" s="1" t="s">
        <v>840</v>
      </c>
      <c r="C580" t="s">
        <v>719</v>
      </c>
      <c r="D580">
        <v>236</v>
      </c>
      <c r="F580" s="1" t="s">
        <v>23</v>
      </c>
      <c r="G580" s="1" t="s">
        <v>841</v>
      </c>
      <c r="I580" t="s">
        <v>19</v>
      </c>
      <c r="O580" s="40" t="s">
        <v>19</v>
      </c>
      <c r="P580" s="42" t="b">
        <f t="shared" si="9"/>
        <v>0</v>
      </c>
    </row>
    <row r="581" spans="1:16" ht="75">
      <c r="A581">
        <v>580</v>
      </c>
      <c r="B581" s="1" t="s">
        <v>842</v>
      </c>
      <c r="C581" t="s">
        <v>719</v>
      </c>
      <c r="D581" s="6">
        <v>236237</v>
      </c>
      <c r="F581" s="1" t="s">
        <v>19</v>
      </c>
      <c r="I581" t="s">
        <v>19</v>
      </c>
      <c r="O581" s="40" t="s">
        <v>19</v>
      </c>
      <c r="P581" s="42" t="b">
        <f t="shared" si="9"/>
        <v>1</v>
      </c>
    </row>
    <row r="582" spans="1:16" ht="45">
      <c r="A582">
        <v>581</v>
      </c>
      <c r="B582" s="1" t="s">
        <v>843</v>
      </c>
      <c r="C582" t="s">
        <v>719</v>
      </c>
      <c r="D582">
        <v>237</v>
      </c>
      <c r="F582" s="1" t="s">
        <v>19</v>
      </c>
      <c r="I582" t="s">
        <v>19</v>
      </c>
      <c r="O582" s="40" t="s">
        <v>19</v>
      </c>
      <c r="P582" s="42" t="b">
        <f t="shared" si="9"/>
        <v>1</v>
      </c>
    </row>
    <row r="583" spans="1:16" ht="60">
      <c r="A583">
        <v>582</v>
      </c>
      <c r="B583" s="1" t="s">
        <v>844</v>
      </c>
      <c r="C583" t="s">
        <v>719</v>
      </c>
      <c r="D583">
        <v>237</v>
      </c>
      <c r="F583" s="1" t="s">
        <v>19</v>
      </c>
      <c r="I583" t="s">
        <v>65</v>
      </c>
      <c r="O583" s="40" t="s">
        <v>19</v>
      </c>
      <c r="P583" s="42" t="b">
        <f t="shared" si="9"/>
        <v>1</v>
      </c>
    </row>
    <row r="584" spans="1:16" ht="30">
      <c r="A584">
        <v>583</v>
      </c>
      <c r="B584" s="1" t="s">
        <v>845</v>
      </c>
      <c r="C584" t="s">
        <v>719</v>
      </c>
      <c r="D584">
        <v>238</v>
      </c>
      <c r="F584" s="1" t="s">
        <v>19</v>
      </c>
      <c r="I584" t="s">
        <v>19</v>
      </c>
      <c r="O584" s="40" t="s">
        <v>19</v>
      </c>
      <c r="P584" s="42" t="b">
        <f t="shared" si="9"/>
        <v>1</v>
      </c>
    </row>
    <row r="585" spans="1:16" ht="60">
      <c r="A585">
        <v>584</v>
      </c>
      <c r="B585" s="1" t="s">
        <v>846</v>
      </c>
      <c r="C585" t="s">
        <v>719</v>
      </c>
      <c r="D585">
        <v>238</v>
      </c>
      <c r="F585" s="1" t="s">
        <v>19</v>
      </c>
      <c r="I585" t="s">
        <v>19</v>
      </c>
      <c r="O585" s="40" t="s">
        <v>19</v>
      </c>
      <c r="P585" s="42" t="b">
        <f t="shared" si="9"/>
        <v>1</v>
      </c>
    </row>
    <row r="586" spans="1:16" ht="30">
      <c r="A586">
        <v>585</v>
      </c>
      <c r="B586" s="1" t="s">
        <v>847</v>
      </c>
      <c r="C586" t="s">
        <v>719</v>
      </c>
      <c r="D586">
        <v>238</v>
      </c>
      <c r="F586" s="1" t="s">
        <v>19</v>
      </c>
      <c r="I586" t="s">
        <v>19</v>
      </c>
      <c r="O586" s="40" t="s">
        <v>19</v>
      </c>
      <c r="P586" s="42" t="b">
        <f t="shared" si="9"/>
        <v>1</v>
      </c>
    </row>
    <row r="587" spans="1:16" ht="75">
      <c r="A587">
        <v>586</v>
      </c>
      <c r="B587" s="1" t="s">
        <v>848</v>
      </c>
      <c r="C587" t="s">
        <v>719</v>
      </c>
      <c r="D587">
        <v>238</v>
      </c>
      <c r="F587" s="1" t="s">
        <v>23</v>
      </c>
      <c r="G587" s="1" t="s">
        <v>849</v>
      </c>
      <c r="I587" t="s">
        <v>23</v>
      </c>
      <c r="O587" s="40" t="s">
        <v>23</v>
      </c>
      <c r="P587" s="42" t="b">
        <f t="shared" si="9"/>
        <v>1</v>
      </c>
    </row>
    <row r="588" spans="1:16" ht="45">
      <c r="A588">
        <v>587</v>
      </c>
      <c r="B588" s="1" t="s">
        <v>850</v>
      </c>
      <c r="C588" t="s">
        <v>719</v>
      </c>
      <c r="D588" s="6">
        <v>238239</v>
      </c>
      <c r="F588" s="1" t="s">
        <v>19</v>
      </c>
      <c r="I588" t="s">
        <v>19</v>
      </c>
      <c r="O588" s="40" t="s">
        <v>19</v>
      </c>
      <c r="P588" s="42" t="b">
        <f t="shared" si="9"/>
        <v>1</v>
      </c>
    </row>
    <row r="589" spans="1:16" ht="45">
      <c r="A589">
        <v>588</v>
      </c>
      <c r="B589" s="1" t="s">
        <v>851</v>
      </c>
      <c r="C589" t="s">
        <v>719</v>
      </c>
      <c r="D589">
        <v>239</v>
      </c>
      <c r="F589" s="1" t="s">
        <v>19</v>
      </c>
      <c r="I589" t="s">
        <v>19</v>
      </c>
      <c r="O589" s="40" t="s">
        <v>19</v>
      </c>
      <c r="P589" s="42" t="b">
        <f t="shared" si="9"/>
        <v>1</v>
      </c>
    </row>
    <row r="590" spans="1:16" ht="45">
      <c r="A590">
        <v>589</v>
      </c>
      <c r="B590" s="1" t="s">
        <v>852</v>
      </c>
      <c r="C590" t="s">
        <v>719</v>
      </c>
      <c r="D590">
        <v>239</v>
      </c>
      <c r="F590" s="1" t="s">
        <v>23</v>
      </c>
      <c r="G590" s="1" t="s">
        <v>853</v>
      </c>
      <c r="I590" t="s">
        <v>19</v>
      </c>
      <c r="O590" s="40" t="s">
        <v>19</v>
      </c>
      <c r="P590" s="42" t="b">
        <f t="shared" si="9"/>
        <v>0</v>
      </c>
    </row>
    <row r="591" spans="1:16" ht="30">
      <c r="A591">
        <v>590</v>
      </c>
      <c r="B591" s="1" t="s">
        <v>854</v>
      </c>
      <c r="C591" t="s">
        <v>719</v>
      </c>
      <c r="D591">
        <v>240</v>
      </c>
      <c r="F591" s="1" t="s">
        <v>19</v>
      </c>
      <c r="I591" t="s">
        <v>19</v>
      </c>
      <c r="O591" s="40" t="s">
        <v>19</v>
      </c>
      <c r="P591" s="42" t="b">
        <f t="shared" si="9"/>
        <v>1</v>
      </c>
    </row>
    <row r="592" spans="1:16" ht="30">
      <c r="A592">
        <v>591</v>
      </c>
      <c r="B592" s="1" t="s">
        <v>855</v>
      </c>
      <c r="C592" t="s">
        <v>719</v>
      </c>
      <c r="D592">
        <v>240</v>
      </c>
      <c r="F592" s="1" t="s">
        <v>19</v>
      </c>
      <c r="I592" t="s">
        <v>19</v>
      </c>
      <c r="O592" s="40" t="s">
        <v>19</v>
      </c>
      <c r="P592" s="42" t="b">
        <f t="shared" si="9"/>
        <v>1</v>
      </c>
    </row>
    <row r="593" spans="1:16" ht="30">
      <c r="A593">
        <v>592</v>
      </c>
      <c r="B593" s="1" t="s">
        <v>856</v>
      </c>
      <c r="C593" t="s">
        <v>719</v>
      </c>
      <c r="D593" s="6">
        <v>240241</v>
      </c>
      <c r="F593" s="1" t="s">
        <v>19</v>
      </c>
      <c r="I593" t="s">
        <v>19</v>
      </c>
      <c r="O593" s="40" t="s">
        <v>19</v>
      </c>
      <c r="P593" s="42" t="b">
        <f t="shared" si="9"/>
        <v>1</v>
      </c>
    </row>
    <row r="594" spans="1:16" ht="30">
      <c r="A594">
        <v>593</v>
      </c>
      <c r="B594" s="1" t="s">
        <v>857</v>
      </c>
      <c r="C594" t="s">
        <v>719</v>
      </c>
      <c r="D594">
        <v>241</v>
      </c>
      <c r="F594" s="1" t="s">
        <v>19</v>
      </c>
      <c r="I594" t="s">
        <v>19</v>
      </c>
      <c r="O594" s="40" t="s">
        <v>19</v>
      </c>
      <c r="P594" s="42" t="b">
        <f t="shared" si="9"/>
        <v>1</v>
      </c>
    </row>
    <row r="595" spans="1:16" ht="30">
      <c r="A595">
        <v>594</v>
      </c>
      <c r="B595" s="1" t="s">
        <v>858</v>
      </c>
      <c r="C595" t="s">
        <v>719</v>
      </c>
      <c r="D595">
        <v>241</v>
      </c>
      <c r="F595" s="1" t="s">
        <v>19</v>
      </c>
      <c r="I595" t="s">
        <v>19</v>
      </c>
      <c r="O595" s="40" t="s">
        <v>19</v>
      </c>
      <c r="P595" s="42" t="b">
        <f t="shared" si="9"/>
        <v>1</v>
      </c>
    </row>
    <row r="596" spans="1:16" ht="45">
      <c r="A596">
        <v>595</v>
      </c>
      <c r="B596" s="1" t="s">
        <v>859</v>
      </c>
      <c r="C596" t="s">
        <v>719</v>
      </c>
      <c r="D596" s="6">
        <v>241242</v>
      </c>
      <c r="F596" s="1" t="s">
        <v>19</v>
      </c>
      <c r="I596" t="s">
        <v>19</v>
      </c>
      <c r="O596" s="40" t="s">
        <v>19</v>
      </c>
      <c r="P596" s="42" t="b">
        <f t="shared" si="9"/>
        <v>1</v>
      </c>
    </row>
    <row r="597" spans="1:16" ht="45">
      <c r="A597">
        <v>596</v>
      </c>
      <c r="B597" s="1" t="s">
        <v>860</v>
      </c>
      <c r="C597" t="s">
        <v>719</v>
      </c>
      <c r="D597">
        <v>242</v>
      </c>
      <c r="F597" s="1" t="s">
        <v>19</v>
      </c>
      <c r="I597" t="s">
        <v>19</v>
      </c>
      <c r="O597" s="40" t="s">
        <v>19</v>
      </c>
      <c r="P597" s="42" t="b">
        <f t="shared" si="9"/>
        <v>1</v>
      </c>
    </row>
    <row r="598" spans="1:16" ht="30">
      <c r="A598">
        <v>597</v>
      </c>
      <c r="B598" s="1" t="s">
        <v>861</v>
      </c>
      <c r="C598" t="s">
        <v>719</v>
      </c>
      <c r="D598">
        <v>242</v>
      </c>
      <c r="F598" s="1" t="s">
        <v>19</v>
      </c>
      <c r="I598" t="s">
        <v>19</v>
      </c>
      <c r="O598" s="40" t="s">
        <v>19</v>
      </c>
      <c r="P598" s="42" t="b">
        <f t="shared" si="9"/>
        <v>1</v>
      </c>
    </row>
    <row r="599" spans="1:16" ht="45">
      <c r="A599">
        <v>598</v>
      </c>
      <c r="B599" s="1" t="s">
        <v>862</v>
      </c>
      <c r="C599" t="s">
        <v>719</v>
      </c>
      <c r="D599">
        <v>243</v>
      </c>
      <c r="F599" s="1" t="s">
        <v>19</v>
      </c>
      <c r="I599" t="s">
        <v>19</v>
      </c>
      <c r="O599" s="40" t="s">
        <v>19</v>
      </c>
      <c r="P599" s="42" t="b">
        <f t="shared" si="9"/>
        <v>1</v>
      </c>
    </row>
    <row r="600" spans="1:16" ht="30">
      <c r="A600">
        <v>599</v>
      </c>
      <c r="B600" s="1" t="s">
        <v>863</v>
      </c>
      <c r="C600" t="s">
        <v>719</v>
      </c>
      <c r="D600">
        <v>243</v>
      </c>
      <c r="F600" s="1" t="s">
        <v>19</v>
      </c>
      <c r="I600" t="s">
        <v>19</v>
      </c>
      <c r="O600" s="40" t="s">
        <v>19</v>
      </c>
      <c r="P600" s="42" t="b">
        <f t="shared" si="9"/>
        <v>1</v>
      </c>
    </row>
    <row r="601" spans="1:16" ht="45">
      <c r="A601">
        <v>600</v>
      </c>
      <c r="B601" s="1" t="s">
        <v>864</v>
      </c>
      <c r="C601" t="s">
        <v>719</v>
      </c>
      <c r="D601" s="6">
        <v>243244</v>
      </c>
      <c r="F601" s="1" t="s">
        <v>19</v>
      </c>
      <c r="I601" t="s">
        <v>19</v>
      </c>
      <c r="O601" s="40" t="s">
        <v>19</v>
      </c>
      <c r="P601" s="42" t="b">
        <f t="shared" si="9"/>
        <v>1</v>
      </c>
    </row>
    <row r="602" spans="1:16">
      <c r="A602">
        <v>601</v>
      </c>
      <c r="B602" s="1" t="s">
        <v>865</v>
      </c>
      <c r="C602" t="s">
        <v>719</v>
      </c>
      <c r="D602">
        <v>244</v>
      </c>
      <c r="F602" s="1" t="s">
        <v>19</v>
      </c>
      <c r="I602" t="s">
        <v>19</v>
      </c>
      <c r="O602" s="40" t="s">
        <v>19</v>
      </c>
      <c r="P602" s="42" t="b">
        <f t="shared" si="9"/>
        <v>1</v>
      </c>
    </row>
    <row r="603" spans="1:16" ht="75" customHeight="1">
      <c r="A603">
        <v>602</v>
      </c>
      <c r="B603" s="1" t="s">
        <v>866</v>
      </c>
      <c r="C603" t="s">
        <v>719</v>
      </c>
      <c r="D603" s="6">
        <v>244245</v>
      </c>
      <c r="F603" s="1" t="s">
        <v>23</v>
      </c>
      <c r="I603" t="s">
        <v>19</v>
      </c>
      <c r="O603" s="40" t="s">
        <v>19</v>
      </c>
      <c r="P603" s="42" t="b">
        <f t="shared" si="9"/>
        <v>0</v>
      </c>
    </row>
    <row r="604" spans="1:16" ht="60">
      <c r="A604">
        <v>603</v>
      </c>
      <c r="B604" s="1" t="s">
        <v>867</v>
      </c>
      <c r="C604" t="s">
        <v>719</v>
      </c>
      <c r="D604">
        <v>245</v>
      </c>
      <c r="F604" s="1" t="s">
        <v>19</v>
      </c>
      <c r="I604" t="s">
        <v>19</v>
      </c>
      <c r="O604" s="40" t="s">
        <v>19</v>
      </c>
      <c r="P604" s="42" t="b">
        <f t="shared" si="9"/>
        <v>1</v>
      </c>
    </row>
    <row r="605" spans="1:16" ht="60">
      <c r="A605">
        <v>604</v>
      </c>
      <c r="B605" s="1" t="s">
        <v>868</v>
      </c>
      <c r="C605" t="s">
        <v>719</v>
      </c>
      <c r="D605">
        <v>245</v>
      </c>
      <c r="F605" s="1" t="s">
        <v>19</v>
      </c>
      <c r="I605" t="s">
        <v>19</v>
      </c>
      <c r="O605" s="40" t="s">
        <v>19</v>
      </c>
      <c r="P605" s="42" t="b">
        <f t="shared" si="9"/>
        <v>1</v>
      </c>
    </row>
    <row r="606" spans="1:16" ht="45">
      <c r="A606">
        <v>605</v>
      </c>
      <c r="B606" s="1" t="s">
        <v>869</v>
      </c>
      <c r="C606" t="s">
        <v>719</v>
      </c>
      <c r="D606" s="6">
        <v>245246</v>
      </c>
      <c r="F606" s="1" t="s">
        <v>19</v>
      </c>
      <c r="I606" t="s">
        <v>19</v>
      </c>
      <c r="O606" s="40" t="s">
        <v>19</v>
      </c>
      <c r="P606" s="42" t="b">
        <f t="shared" si="9"/>
        <v>1</v>
      </c>
    </row>
    <row r="607" spans="1:16" ht="30">
      <c r="A607">
        <v>606</v>
      </c>
      <c r="B607" s="1" t="s">
        <v>870</v>
      </c>
      <c r="C607" t="s">
        <v>719</v>
      </c>
      <c r="D607">
        <v>246</v>
      </c>
      <c r="F607" s="1" t="s">
        <v>19</v>
      </c>
      <c r="I607" t="s">
        <v>19</v>
      </c>
      <c r="O607" s="40" t="s">
        <v>19</v>
      </c>
      <c r="P607" s="42" t="b">
        <f t="shared" si="9"/>
        <v>1</v>
      </c>
    </row>
    <row r="608" spans="1:16" ht="45">
      <c r="A608">
        <v>607</v>
      </c>
      <c r="B608" s="1" t="s">
        <v>871</v>
      </c>
      <c r="C608" t="s">
        <v>719</v>
      </c>
      <c r="D608" s="6">
        <v>246247</v>
      </c>
      <c r="F608" s="1" t="s">
        <v>19</v>
      </c>
      <c r="I608" t="s">
        <v>19</v>
      </c>
      <c r="O608" s="40" t="s">
        <v>19</v>
      </c>
      <c r="P608" s="42" t="b">
        <f t="shared" si="9"/>
        <v>1</v>
      </c>
    </row>
    <row r="609" spans="1:16" ht="30">
      <c r="A609">
        <v>608</v>
      </c>
      <c r="B609" s="1" t="s">
        <v>872</v>
      </c>
      <c r="C609" t="s">
        <v>719</v>
      </c>
      <c r="D609">
        <v>247</v>
      </c>
      <c r="F609" s="1" t="s">
        <v>23</v>
      </c>
      <c r="I609" t="s">
        <v>19</v>
      </c>
      <c r="O609" s="40" t="s">
        <v>19</v>
      </c>
      <c r="P609" s="42" t="b">
        <f t="shared" si="9"/>
        <v>0</v>
      </c>
    </row>
    <row r="610" spans="1:16" ht="45">
      <c r="A610">
        <v>609</v>
      </c>
      <c r="B610" s="1" t="s">
        <v>873</v>
      </c>
      <c r="C610" t="s">
        <v>719</v>
      </c>
      <c r="D610">
        <v>247</v>
      </c>
      <c r="F610" s="1" t="s">
        <v>19</v>
      </c>
      <c r="I610" t="s">
        <v>19</v>
      </c>
      <c r="O610" s="40" t="s">
        <v>19</v>
      </c>
      <c r="P610" s="42" t="b">
        <f t="shared" si="9"/>
        <v>1</v>
      </c>
    </row>
    <row r="611" spans="1:16">
      <c r="A611">
        <v>610</v>
      </c>
      <c r="B611" s="1" t="s">
        <v>874</v>
      </c>
      <c r="C611" t="s">
        <v>719</v>
      </c>
      <c r="D611">
        <v>248</v>
      </c>
      <c r="F611" s="1" t="s">
        <v>19</v>
      </c>
      <c r="I611" t="s">
        <v>19</v>
      </c>
      <c r="O611" s="40" t="s">
        <v>19</v>
      </c>
      <c r="P611" s="42" t="b">
        <f t="shared" si="9"/>
        <v>1</v>
      </c>
    </row>
    <row r="612" spans="1:16" ht="45">
      <c r="A612">
        <v>611</v>
      </c>
      <c r="B612" s="1" t="s">
        <v>875</v>
      </c>
      <c r="C612" t="s">
        <v>719</v>
      </c>
      <c r="D612">
        <v>248</v>
      </c>
      <c r="F612" s="1" t="s">
        <v>19</v>
      </c>
      <c r="I612" t="s">
        <v>19</v>
      </c>
      <c r="O612" s="40" t="s">
        <v>19</v>
      </c>
      <c r="P612" s="42" t="b">
        <f t="shared" si="9"/>
        <v>1</v>
      </c>
    </row>
    <row r="613" spans="1:16" ht="45">
      <c r="A613">
        <v>612</v>
      </c>
      <c r="B613" s="1" t="s">
        <v>876</v>
      </c>
      <c r="C613" t="s">
        <v>719</v>
      </c>
      <c r="D613">
        <v>249</v>
      </c>
      <c r="F613" s="1" t="s">
        <v>23</v>
      </c>
      <c r="I613" t="s">
        <v>19</v>
      </c>
      <c r="O613" s="40" t="s">
        <v>19</v>
      </c>
      <c r="P613" s="42" t="b">
        <f t="shared" si="9"/>
        <v>0</v>
      </c>
    </row>
    <row r="614" spans="1:16" ht="60">
      <c r="A614">
        <v>613</v>
      </c>
      <c r="B614" s="1" t="s">
        <v>877</v>
      </c>
      <c r="C614" t="s">
        <v>719</v>
      </c>
      <c r="D614" s="6">
        <v>249250</v>
      </c>
      <c r="F614" s="1" t="s">
        <v>19</v>
      </c>
      <c r="I614" t="s">
        <v>19</v>
      </c>
      <c r="O614" s="40" t="s">
        <v>19</v>
      </c>
      <c r="P614" s="42" t="b">
        <f t="shared" si="9"/>
        <v>1</v>
      </c>
    </row>
    <row r="615" spans="1:16" ht="45">
      <c r="A615">
        <v>614</v>
      </c>
      <c r="B615" s="1" t="s">
        <v>878</v>
      </c>
      <c r="C615" t="s">
        <v>719</v>
      </c>
      <c r="D615">
        <v>250</v>
      </c>
      <c r="F615" s="1" t="s">
        <v>19</v>
      </c>
      <c r="I615" t="s">
        <v>19</v>
      </c>
      <c r="O615" s="40" t="s">
        <v>19</v>
      </c>
      <c r="P615" s="42" t="b">
        <f t="shared" si="9"/>
        <v>1</v>
      </c>
    </row>
    <row r="616" spans="1:16" ht="30" customHeight="1">
      <c r="A616">
        <v>615</v>
      </c>
      <c r="B616" s="1" t="s">
        <v>879</v>
      </c>
      <c r="C616" t="s">
        <v>719</v>
      </c>
      <c r="D616" s="6">
        <v>250251</v>
      </c>
      <c r="F616" s="1" t="s">
        <v>19</v>
      </c>
      <c r="I616" t="s">
        <v>19</v>
      </c>
      <c r="O616" s="40" t="s">
        <v>19</v>
      </c>
      <c r="P616" s="42" t="b">
        <f t="shared" si="9"/>
        <v>1</v>
      </c>
    </row>
    <row r="617" spans="1:16" ht="60">
      <c r="A617">
        <v>616</v>
      </c>
      <c r="B617" s="1" t="s">
        <v>880</v>
      </c>
      <c r="C617" t="s">
        <v>719</v>
      </c>
      <c r="D617">
        <v>251</v>
      </c>
      <c r="F617" s="1" t="s">
        <v>19</v>
      </c>
      <c r="I617" t="s">
        <v>19</v>
      </c>
      <c r="O617" s="40" t="s">
        <v>19</v>
      </c>
      <c r="P617" s="42" t="b">
        <f t="shared" si="9"/>
        <v>1</v>
      </c>
    </row>
    <row r="618" spans="1:16" ht="45">
      <c r="A618">
        <v>617</v>
      </c>
      <c r="B618" s="1" t="s">
        <v>881</v>
      </c>
      <c r="C618" t="s">
        <v>719</v>
      </c>
      <c r="D618">
        <v>251</v>
      </c>
      <c r="F618" s="1" t="s">
        <v>19</v>
      </c>
      <c r="I618" t="s">
        <v>19</v>
      </c>
      <c r="O618" s="40" t="s">
        <v>19</v>
      </c>
      <c r="P618" s="42" t="b">
        <f t="shared" si="9"/>
        <v>1</v>
      </c>
    </row>
    <row r="619" spans="1:16" ht="75">
      <c r="A619">
        <v>618</v>
      </c>
      <c r="B619" s="1" t="s">
        <v>882</v>
      </c>
      <c r="C619" t="s">
        <v>719</v>
      </c>
      <c r="D619">
        <v>252</v>
      </c>
      <c r="F619" s="1" t="s">
        <v>19</v>
      </c>
      <c r="I619" t="s">
        <v>65</v>
      </c>
      <c r="O619" s="40" t="s">
        <v>19</v>
      </c>
      <c r="P619" s="42" t="b">
        <f t="shared" si="9"/>
        <v>1</v>
      </c>
    </row>
    <row r="620" spans="1:16" ht="30">
      <c r="A620">
        <v>619</v>
      </c>
      <c r="B620" s="1" t="s">
        <v>883</v>
      </c>
      <c r="C620" t="s">
        <v>719</v>
      </c>
      <c r="D620">
        <v>252</v>
      </c>
      <c r="F620" s="1" t="s">
        <v>19</v>
      </c>
      <c r="I620" t="s">
        <v>19</v>
      </c>
      <c r="O620" s="40" t="s">
        <v>19</v>
      </c>
      <c r="P620" s="42" t="b">
        <f t="shared" si="9"/>
        <v>1</v>
      </c>
    </row>
    <row r="621" spans="1:16" ht="30">
      <c r="A621">
        <v>620</v>
      </c>
      <c r="B621" s="1" t="s">
        <v>884</v>
      </c>
      <c r="C621" t="s">
        <v>719</v>
      </c>
      <c r="D621" s="6">
        <v>252253</v>
      </c>
      <c r="F621" s="1" t="s">
        <v>19</v>
      </c>
      <c r="I621" t="s">
        <v>19</v>
      </c>
      <c r="O621" s="40" t="s">
        <v>19</v>
      </c>
      <c r="P621" s="42" t="b">
        <f t="shared" si="9"/>
        <v>1</v>
      </c>
    </row>
    <row r="622" spans="1:16" ht="45">
      <c r="A622">
        <v>621</v>
      </c>
      <c r="B622" s="1" t="s">
        <v>885</v>
      </c>
      <c r="C622" t="s">
        <v>719</v>
      </c>
      <c r="D622">
        <v>253</v>
      </c>
      <c r="F622" s="1" t="s">
        <v>19</v>
      </c>
      <c r="I622" t="s">
        <v>19</v>
      </c>
      <c r="O622" s="40" t="s">
        <v>19</v>
      </c>
      <c r="P622" s="42" t="b">
        <f t="shared" si="9"/>
        <v>1</v>
      </c>
    </row>
    <row r="623" spans="1:16" ht="30">
      <c r="A623">
        <v>622</v>
      </c>
      <c r="B623" s="1" t="s">
        <v>886</v>
      </c>
      <c r="C623" t="s">
        <v>719</v>
      </c>
      <c r="D623">
        <v>253</v>
      </c>
      <c r="F623" s="1" t="s">
        <v>19</v>
      </c>
      <c r="I623" t="s">
        <v>19</v>
      </c>
      <c r="O623" s="40" t="s">
        <v>19</v>
      </c>
      <c r="P623" s="42" t="b">
        <f t="shared" si="9"/>
        <v>1</v>
      </c>
    </row>
    <row r="624" spans="1:16" ht="45">
      <c r="A624">
        <v>623</v>
      </c>
      <c r="B624" s="1" t="s">
        <v>887</v>
      </c>
      <c r="C624" t="s">
        <v>719</v>
      </c>
      <c r="D624" s="6">
        <v>253254</v>
      </c>
      <c r="F624" s="1" t="s">
        <v>23</v>
      </c>
      <c r="G624" s="1" t="s">
        <v>888</v>
      </c>
      <c r="I624" t="s">
        <v>19</v>
      </c>
      <c r="O624" s="40" t="s">
        <v>19</v>
      </c>
      <c r="P624" s="42" t="b">
        <f t="shared" si="9"/>
        <v>0</v>
      </c>
    </row>
    <row r="625" spans="1:16" ht="30">
      <c r="A625">
        <v>624</v>
      </c>
      <c r="B625" s="1" t="s">
        <v>889</v>
      </c>
      <c r="C625" t="s">
        <v>719</v>
      </c>
      <c r="D625">
        <v>254</v>
      </c>
      <c r="F625" s="1" t="s">
        <v>19</v>
      </c>
      <c r="I625" t="s">
        <v>19</v>
      </c>
      <c r="O625" s="40" t="s">
        <v>19</v>
      </c>
      <c r="P625" s="42" t="b">
        <f t="shared" si="9"/>
        <v>1</v>
      </c>
    </row>
    <row r="626" spans="1:16" ht="45">
      <c r="A626">
        <v>625</v>
      </c>
      <c r="B626" s="1" t="s">
        <v>890</v>
      </c>
      <c r="C626" t="s">
        <v>719</v>
      </c>
      <c r="D626">
        <v>254</v>
      </c>
      <c r="F626" s="1" t="s">
        <v>19</v>
      </c>
      <c r="I626" t="s">
        <v>19</v>
      </c>
      <c r="O626" s="40" t="s">
        <v>19</v>
      </c>
      <c r="P626" s="42" t="b">
        <f t="shared" si="9"/>
        <v>1</v>
      </c>
    </row>
    <row r="627" spans="1:16" ht="45">
      <c r="A627">
        <v>626</v>
      </c>
      <c r="B627" s="1" t="s">
        <v>91</v>
      </c>
      <c r="C627" t="s">
        <v>719</v>
      </c>
      <c r="D627">
        <v>255</v>
      </c>
      <c r="F627" s="1" t="s">
        <v>19</v>
      </c>
      <c r="I627" t="s">
        <v>19</v>
      </c>
      <c r="O627" s="40" t="s">
        <v>19</v>
      </c>
      <c r="P627" s="42" t="b">
        <f t="shared" si="9"/>
        <v>1</v>
      </c>
    </row>
    <row r="628" spans="1:16" ht="30">
      <c r="A628">
        <v>627</v>
      </c>
      <c r="B628" s="1" t="s">
        <v>891</v>
      </c>
      <c r="C628" t="s">
        <v>719</v>
      </c>
      <c r="D628">
        <v>255</v>
      </c>
      <c r="F628" s="1" t="s">
        <v>19</v>
      </c>
      <c r="I628" t="s">
        <v>19</v>
      </c>
      <c r="O628" s="40" t="s">
        <v>19</v>
      </c>
      <c r="P628" s="42" t="b">
        <f t="shared" si="9"/>
        <v>1</v>
      </c>
    </row>
    <row r="629" spans="1:16" ht="60">
      <c r="A629">
        <v>628</v>
      </c>
      <c r="B629" s="1" t="s">
        <v>892</v>
      </c>
      <c r="C629" t="s">
        <v>719</v>
      </c>
      <c r="D629" s="6">
        <v>255256</v>
      </c>
      <c r="F629" s="1" t="s">
        <v>19</v>
      </c>
      <c r="I629" t="s">
        <v>19</v>
      </c>
      <c r="O629" s="40" t="s">
        <v>19</v>
      </c>
      <c r="P629" s="42" t="b">
        <f t="shared" si="9"/>
        <v>1</v>
      </c>
    </row>
    <row r="630" spans="1:16" ht="60">
      <c r="A630">
        <v>629</v>
      </c>
      <c r="B630" s="1" t="s">
        <v>893</v>
      </c>
      <c r="C630" t="s">
        <v>719</v>
      </c>
      <c r="D630">
        <v>256</v>
      </c>
      <c r="F630" s="1" t="s">
        <v>19</v>
      </c>
      <c r="I630" t="s">
        <v>19</v>
      </c>
      <c r="O630" s="40" t="s">
        <v>19</v>
      </c>
      <c r="P630" s="42" t="b">
        <f t="shared" si="9"/>
        <v>1</v>
      </c>
    </row>
    <row r="631" spans="1:16" ht="30">
      <c r="A631">
        <v>630</v>
      </c>
      <c r="B631" s="1" t="s">
        <v>894</v>
      </c>
      <c r="C631" t="s">
        <v>719</v>
      </c>
      <c r="D631">
        <v>256</v>
      </c>
      <c r="F631" s="1" t="s">
        <v>19</v>
      </c>
      <c r="I631" t="s">
        <v>19</v>
      </c>
      <c r="O631" s="40" t="s">
        <v>19</v>
      </c>
      <c r="P631" s="42" t="b">
        <f t="shared" si="9"/>
        <v>1</v>
      </c>
    </row>
    <row r="632" spans="1:16" ht="60">
      <c r="A632">
        <v>631</v>
      </c>
      <c r="B632" s="1" t="s">
        <v>895</v>
      </c>
      <c r="C632" t="s">
        <v>719</v>
      </c>
      <c r="D632" s="6">
        <v>256257</v>
      </c>
      <c r="F632" s="1" t="s">
        <v>19</v>
      </c>
      <c r="I632" t="s">
        <v>19</v>
      </c>
      <c r="O632" s="40" t="s">
        <v>19</v>
      </c>
      <c r="P632" s="42" t="b">
        <f t="shared" si="9"/>
        <v>1</v>
      </c>
    </row>
    <row r="633" spans="1:16" ht="45">
      <c r="A633">
        <v>632</v>
      </c>
      <c r="B633" s="1" t="s">
        <v>896</v>
      </c>
      <c r="C633" t="s">
        <v>719</v>
      </c>
      <c r="D633">
        <v>257</v>
      </c>
      <c r="F633" s="1" t="s">
        <v>19</v>
      </c>
      <c r="I633" t="s">
        <v>19</v>
      </c>
      <c r="O633" s="40" t="s">
        <v>19</v>
      </c>
      <c r="P633" s="42" t="b">
        <f t="shared" si="9"/>
        <v>1</v>
      </c>
    </row>
    <row r="634" spans="1:16" ht="75">
      <c r="A634">
        <v>633</v>
      </c>
      <c r="B634" s="1" t="s">
        <v>897</v>
      </c>
      <c r="C634" t="s">
        <v>719</v>
      </c>
      <c r="D634" s="6">
        <v>257258</v>
      </c>
      <c r="F634" s="1" t="s">
        <v>23</v>
      </c>
      <c r="G634" s="1" t="s">
        <v>898</v>
      </c>
      <c r="I634" t="s">
        <v>19</v>
      </c>
      <c r="O634" s="40" t="s">
        <v>19</v>
      </c>
      <c r="P634" s="42" t="b">
        <f t="shared" si="9"/>
        <v>0</v>
      </c>
    </row>
    <row r="635" spans="1:16" ht="30">
      <c r="A635">
        <v>634</v>
      </c>
      <c r="B635" s="1" t="s">
        <v>899</v>
      </c>
      <c r="C635" t="s">
        <v>719</v>
      </c>
      <c r="D635">
        <v>258</v>
      </c>
      <c r="F635" s="1" t="s">
        <v>19</v>
      </c>
      <c r="G635" s="1" t="s">
        <v>19</v>
      </c>
      <c r="H635" s="1" t="s">
        <v>19</v>
      </c>
      <c r="I635" t="s">
        <v>19</v>
      </c>
      <c r="O635" s="40" t="s">
        <v>19</v>
      </c>
      <c r="P635" s="42" t="b">
        <f t="shared" si="9"/>
        <v>1</v>
      </c>
    </row>
    <row r="636" spans="1:16" ht="60">
      <c r="A636">
        <v>635</v>
      </c>
      <c r="B636" s="1" t="s">
        <v>900</v>
      </c>
      <c r="C636" t="s">
        <v>719</v>
      </c>
      <c r="D636">
        <v>258</v>
      </c>
      <c r="F636" s="1" t="s">
        <v>19</v>
      </c>
      <c r="G636" s="1" t="s">
        <v>901</v>
      </c>
      <c r="H636" s="1" t="s">
        <v>901</v>
      </c>
      <c r="I636" t="s">
        <v>19</v>
      </c>
      <c r="O636" s="40" t="s">
        <v>19</v>
      </c>
      <c r="P636" s="42" t="b">
        <f t="shared" si="9"/>
        <v>1</v>
      </c>
    </row>
    <row r="637" spans="1:16" ht="45">
      <c r="A637">
        <v>636</v>
      </c>
      <c r="B637" s="1" t="s">
        <v>902</v>
      </c>
      <c r="C637" t="s">
        <v>719</v>
      </c>
      <c r="D637" s="6">
        <v>258259</v>
      </c>
      <c r="F637" s="1" t="s">
        <v>19</v>
      </c>
      <c r="G637" s="1" t="s">
        <v>19</v>
      </c>
      <c r="H637" s="1" t="s">
        <v>19</v>
      </c>
      <c r="I637" t="s">
        <v>19</v>
      </c>
      <c r="O637" s="40" t="s">
        <v>19</v>
      </c>
      <c r="P637" s="42" t="b">
        <f t="shared" si="9"/>
        <v>1</v>
      </c>
    </row>
    <row r="638" spans="1:16" ht="30">
      <c r="A638">
        <v>637</v>
      </c>
      <c r="B638" s="1" t="s">
        <v>903</v>
      </c>
      <c r="C638" t="s">
        <v>719</v>
      </c>
      <c r="D638">
        <v>259</v>
      </c>
      <c r="F638" s="1" t="s">
        <v>23</v>
      </c>
      <c r="G638" s="1" t="s">
        <v>23</v>
      </c>
      <c r="H638" s="1" t="s">
        <v>23</v>
      </c>
      <c r="I638" t="s">
        <v>19</v>
      </c>
      <c r="O638" s="40" t="s">
        <v>19</v>
      </c>
      <c r="P638" s="42" t="b">
        <f t="shared" si="9"/>
        <v>0</v>
      </c>
    </row>
    <row r="639" spans="1:16" ht="60">
      <c r="A639">
        <v>638</v>
      </c>
      <c r="B639" s="1" t="s">
        <v>904</v>
      </c>
      <c r="C639" t="s">
        <v>719</v>
      </c>
      <c r="D639" s="6">
        <v>259260</v>
      </c>
      <c r="F639" s="1" t="s">
        <v>19</v>
      </c>
      <c r="G639" s="1" t="s">
        <v>19</v>
      </c>
      <c r="H639" s="1" t="s">
        <v>19</v>
      </c>
      <c r="I639" t="s">
        <v>19</v>
      </c>
      <c r="O639" s="40" t="s">
        <v>19</v>
      </c>
      <c r="P639" s="42" t="b">
        <f t="shared" si="9"/>
        <v>1</v>
      </c>
    </row>
    <row r="640" spans="1:16" ht="45">
      <c r="A640">
        <v>639</v>
      </c>
      <c r="B640" s="1" t="s">
        <v>905</v>
      </c>
      <c r="C640" t="s">
        <v>719</v>
      </c>
      <c r="D640">
        <v>260</v>
      </c>
      <c r="F640" s="1" t="s">
        <v>23</v>
      </c>
      <c r="G640" s="1" t="s">
        <v>23</v>
      </c>
      <c r="H640" s="1" t="s">
        <v>23</v>
      </c>
      <c r="I640" t="s">
        <v>19</v>
      </c>
      <c r="O640" s="40" t="s">
        <v>19</v>
      </c>
      <c r="P640" s="42" t="b">
        <f t="shared" si="9"/>
        <v>0</v>
      </c>
    </row>
    <row r="641" spans="1:16" ht="60">
      <c r="A641">
        <v>640</v>
      </c>
      <c r="B641" s="1" t="s">
        <v>906</v>
      </c>
      <c r="C641" t="s">
        <v>719</v>
      </c>
      <c r="D641" s="6">
        <v>260261</v>
      </c>
      <c r="F641" s="1" t="s">
        <v>23</v>
      </c>
      <c r="G641" s="1" t="s">
        <v>907</v>
      </c>
      <c r="I641" t="s">
        <v>19</v>
      </c>
      <c r="O641" s="40" t="s">
        <v>19</v>
      </c>
      <c r="P641" s="42" t="b">
        <f t="shared" si="9"/>
        <v>0</v>
      </c>
    </row>
    <row r="642" spans="1:16" ht="30">
      <c r="A642">
        <v>641</v>
      </c>
      <c r="B642" s="1" t="s">
        <v>908</v>
      </c>
      <c r="C642" t="s">
        <v>719</v>
      </c>
      <c r="D642">
        <v>261</v>
      </c>
      <c r="F642" s="1" t="s">
        <v>19</v>
      </c>
      <c r="I642" t="s">
        <v>19</v>
      </c>
      <c r="O642" s="40" t="s">
        <v>19</v>
      </c>
      <c r="P642" s="42" t="b">
        <f t="shared" ref="P642:P705" si="10">F642=O642</f>
        <v>1</v>
      </c>
    </row>
    <row r="643" spans="1:16" ht="45">
      <c r="A643">
        <v>642</v>
      </c>
      <c r="B643" s="1" t="s">
        <v>909</v>
      </c>
      <c r="C643" t="s">
        <v>719</v>
      </c>
      <c r="D643">
        <v>261</v>
      </c>
      <c r="F643" s="1" t="s">
        <v>19</v>
      </c>
      <c r="I643" t="s">
        <v>19</v>
      </c>
      <c r="O643" s="40" t="s">
        <v>19</v>
      </c>
      <c r="P643" s="42" t="b">
        <f t="shared" si="10"/>
        <v>1</v>
      </c>
    </row>
    <row r="644" spans="1:16" ht="45">
      <c r="A644">
        <v>643</v>
      </c>
      <c r="B644" s="1" t="s">
        <v>910</v>
      </c>
      <c r="C644" t="s">
        <v>719</v>
      </c>
      <c r="D644">
        <v>262</v>
      </c>
      <c r="F644" s="1" t="s">
        <v>19</v>
      </c>
      <c r="I644" t="s">
        <v>19</v>
      </c>
      <c r="O644" s="40" t="s">
        <v>19</v>
      </c>
      <c r="P644" s="42" t="b">
        <f t="shared" si="10"/>
        <v>1</v>
      </c>
    </row>
    <row r="645" spans="1:16" ht="45">
      <c r="A645">
        <v>644</v>
      </c>
      <c r="B645" s="1" t="s">
        <v>911</v>
      </c>
      <c r="C645" t="s">
        <v>719</v>
      </c>
      <c r="D645">
        <v>262</v>
      </c>
      <c r="F645" s="1" t="s">
        <v>19</v>
      </c>
      <c r="I645" t="s">
        <v>19</v>
      </c>
      <c r="O645" s="40" t="s">
        <v>19</v>
      </c>
      <c r="P645" s="42" t="b">
        <f t="shared" si="10"/>
        <v>1</v>
      </c>
    </row>
    <row r="646" spans="1:16" ht="45">
      <c r="A646">
        <v>645</v>
      </c>
      <c r="B646" s="1" t="s">
        <v>912</v>
      </c>
      <c r="C646" t="s">
        <v>719</v>
      </c>
      <c r="D646">
        <v>262</v>
      </c>
      <c r="F646" s="1" t="s">
        <v>19</v>
      </c>
      <c r="I646" t="s">
        <v>19</v>
      </c>
      <c r="O646" s="40" t="s">
        <v>19</v>
      </c>
      <c r="P646" s="42" t="b">
        <f t="shared" si="10"/>
        <v>1</v>
      </c>
    </row>
    <row r="647" spans="1:16" ht="45">
      <c r="A647">
        <v>646</v>
      </c>
      <c r="B647" s="1" t="s">
        <v>913</v>
      </c>
      <c r="C647" t="s">
        <v>719</v>
      </c>
      <c r="D647">
        <v>263</v>
      </c>
      <c r="F647" s="1" t="s">
        <v>19</v>
      </c>
      <c r="I647" t="s">
        <v>19</v>
      </c>
      <c r="O647" s="40" t="s">
        <v>19</v>
      </c>
      <c r="P647" s="42" t="b">
        <f t="shared" si="10"/>
        <v>1</v>
      </c>
    </row>
    <row r="648" spans="1:16" ht="45">
      <c r="A648">
        <v>647</v>
      </c>
      <c r="B648" s="1" t="s">
        <v>914</v>
      </c>
      <c r="C648" t="s">
        <v>719</v>
      </c>
      <c r="D648">
        <v>263</v>
      </c>
      <c r="F648" s="1" t="s">
        <v>23</v>
      </c>
      <c r="I648" t="s">
        <v>19</v>
      </c>
      <c r="O648" s="40" t="s">
        <v>19</v>
      </c>
      <c r="P648" s="42" t="b">
        <f t="shared" si="10"/>
        <v>0</v>
      </c>
    </row>
    <row r="649" spans="1:16" ht="45">
      <c r="A649">
        <v>648</v>
      </c>
      <c r="B649" s="1" t="s">
        <v>915</v>
      </c>
      <c r="C649" t="s">
        <v>719</v>
      </c>
      <c r="D649">
        <v>264</v>
      </c>
      <c r="F649" s="1" t="s">
        <v>19</v>
      </c>
      <c r="I649" t="s">
        <v>19</v>
      </c>
      <c r="O649" s="40" t="s">
        <v>19</v>
      </c>
      <c r="P649" s="42" t="b">
        <f t="shared" si="10"/>
        <v>1</v>
      </c>
    </row>
    <row r="650" spans="1:16" ht="45">
      <c r="A650">
        <v>649</v>
      </c>
      <c r="B650" s="1" t="s">
        <v>916</v>
      </c>
      <c r="C650" t="s">
        <v>719</v>
      </c>
      <c r="D650">
        <v>264</v>
      </c>
      <c r="F650" s="1" t="s">
        <v>23</v>
      </c>
      <c r="I650" t="s">
        <v>19</v>
      </c>
      <c r="O650" s="40" t="s">
        <v>19</v>
      </c>
      <c r="P650" s="42" t="b">
        <f t="shared" si="10"/>
        <v>0</v>
      </c>
    </row>
    <row r="651" spans="1:16" ht="30">
      <c r="A651">
        <v>650</v>
      </c>
      <c r="B651" s="1" t="s">
        <v>917</v>
      </c>
      <c r="C651" t="s">
        <v>719</v>
      </c>
      <c r="D651">
        <v>264</v>
      </c>
      <c r="F651" s="1" t="s">
        <v>19</v>
      </c>
      <c r="I651" t="s">
        <v>19</v>
      </c>
      <c r="O651" s="40" t="s">
        <v>19</v>
      </c>
      <c r="P651" s="42" t="b">
        <f t="shared" si="10"/>
        <v>1</v>
      </c>
    </row>
    <row r="652" spans="1:16" ht="30">
      <c r="A652">
        <v>651</v>
      </c>
      <c r="B652" s="1" t="s">
        <v>918</v>
      </c>
      <c r="C652" t="s">
        <v>719</v>
      </c>
      <c r="D652">
        <v>265</v>
      </c>
      <c r="F652" s="1" t="s">
        <v>19</v>
      </c>
      <c r="I652" t="s">
        <v>19</v>
      </c>
      <c r="O652" s="40" t="s">
        <v>19</v>
      </c>
      <c r="P652" s="42" t="b">
        <f t="shared" si="10"/>
        <v>1</v>
      </c>
    </row>
    <row r="653" spans="1:16" ht="30">
      <c r="A653">
        <v>652</v>
      </c>
      <c r="B653" s="1" t="s">
        <v>919</v>
      </c>
      <c r="C653" t="s">
        <v>719</v>
      </c>
      <c r="D653">
        <v>265</v>
      </c>
      <c r="F653" s="1" t="s">
        <v>19</v>
      </c>
      <c r="I653" t="s">
        <v>19</v>
      </c>
      <c r="O653" s="40" t="s">
        <v>19</v>
      </c>
      <c r="P653" s="42" t="b">
        <f t="shared" si="10"/>
        <v>1</v>
      </c>
    </row>
    <row r="654" spans="1:16" ht="30">
      <c r="A654">
        <v>653</v>
      </c>
      <c r="B654" s="1" t="s">
        <v>920</v>
      </c>
      <c r="C654" t="s">
        <v>719</v>
      </c>
      <c r="D654">
        <v>266</v>
      </c>
      <c r="F654" s="1" t="s">
        <v>19</v>
      </c>
      <c r="I654" t="s">
        <v>19</v>
      </c>
      <c r="O654" s="40" t="s">
        <v>19</v>
      </c>
      <c r="P654" s="42" t="b">
        <f t="shared" si="10"/>
        <v>1</v>
      </c>
    </row>
    <row r="655" spans="1:16" ht="45">
      <c r="A655">
        <v>654</v>
      </c>
      <c r="B655" s="1" t="s">
        <v>921</v>
      </c>
      <c r="C655" t="s">
        <v>719</v>
      </c>
      <c r="D655" s="6">
        <v>266267</v>
      </c>
      <c r="F655" s="1" t="s">
        <v>19</v>
      </c>
      <c r="I655" t="s">
        <v>19</v>
      </c>
      <c r="O655" s="40" t="s">
        <v>19</v>
      </c>
      <c r="P655" s="42" t="b">
        <f t="shared" si="10"/>
        <v>1</v>
      </c>
    </row>
    <row r="656" spans="1:16" ht="45">
      <c r="A656">
        <v>655</v>
      </c>
      <c r="B656" s="1" t="s">
        <v>922</v>
      </c>
      <c r="C656" t="s">
        <v>719</v>
      </c>
      <c r="D656">
        <v>267</v>
      </c>
      <c r="F656" s="1" t="s">
        <v>19</v>
      </c>
      <c r="I656" t="s">
        <v>65</v>
      </c>
      <c r="O656" s="40" t="s">
        <v>19</v>
      </c>
      <c r="P656" s="42" t="b">
        <f t="shared" si="10"/>
        <v>1</v>
      </c>
    </row>
    <row r="657" spans="1:16" ht="90">
      <c r="A657">
        <v>656</v>
      </c>
      <c r="B657" s="1" t="s">
        <v>923</v>
      </c>
      <c r="C657" t="s">
        <v>719</v>
      </c>
      <c r="D657">
        <v>267</v>
      </c>
      <c r="F657" s="1" t="s">
        <v>23</v>
      </c>
      <c r="G657" s="1" t="s">
        <v>924</v>
      </c>
      <c r="I657" t="s">
        <v>19</v>
      </c>
      <c r="O657" s="40" t="s">
        <v>23</v>
      </c>
      <c r="P657" s="42" t="b">
        <f t="shared" si="10"/>
        <v>1</v>
      </c>
    </row>
    <row r="658" spans="1:16" ht="45">
      <c r="A658">
        <v>657</v>
      </c>
      <c r="B658" s="1" t="s">
        <v>925</v>
      </c>
      <c r="C658" t="s">
        <v>719</v>
      </c>
      <c r="D658">
        <v>268</v>
      </c>
      <c r="F658" s="1" t="s">
        <v>19</v>
      </c>
      <c r="I658" t="s">
        <v>19</v>
      </c>
      <c r="O658" s="40" t="s">
        <v>19</v>
      </c>
      <c r="P658" s="42" t="b">
        <f t="shared" si="10"/>
        <v>1</v>
      </c>
    </row>
    <row r="659" spans="1:16" ht="45">
      <c r="A659">
        <v>658</v>
      </c>
      <c r="B659" s="1" t="s">
        <v>926</v>
      </c>
      <c r="C659" t="s">
        <v>719</v>
      </c>
      <c r="D659">
        <v>268</v>
      </c>
      <c r="F659" s="1" t="s">
        <v>19</v>
      </c>
      <c r="I659" t="s">
        <v>19</v>
      </c>
      <c r="O659" s="40" t="s">
        <v>19</v>
      </c>
      <c r="P659" s="42" t="b">
        <f t="shared" si="10"/>
        <v>1</v>
      </c>
    </row>
    <row r="660" spans="1:16" ht="60">
      <c r="A660">
        <v>659</v>
      </c>
      <c r="B660" s="1" t="s">
        <v>927</v>
      </c>
      <c r="C660" t="s">
        <v>719</v>
      </c>
      <c r="D660">
        <v>269</v>
      </c>
      <c r="F660" s="1" t="s">
        <v>19</v>
      </c>
      <c r="I660" t="s">
        <v>23</v>
      </c>
      <c r="O660" s="40" t="s">
        <v>23</v>
      </c>
      <c r="P660" s="42" t="b">
        <f t="shared" si="10"/>
        <v>0</v>
      </c>
    </row>
    <row r="661" spans="1:16" ht="60">
      <c r="A661">
        <v>660</v>
      </c>
      <c r="B661" s="1" t="s">
        <v>928</v>
      </c>
      <c r="C661" t="s">
        <v>719</v>
      </c>
      <c r="D661">
        <v>269</v>
      </c>
      <c r="F661" s="1" t="s">
        <v>19</v>
      </c>
      <c r="G661" s="1" t="s">
        <v>19</v>
      </c>
      <c r="I661" t="s">
        <v>65</v>
      </c>
      <c r="O661" s="40" t="s">
        <v>19</v>
      </c>
      <c r="P661" s="42" t="b">
        <f t="shared" si="10"/>
        <v>1</v>
      </c>
    </row>
    <row r="662" spans="1:16" ht="30">
      <c r="A662">
        <v>661</v>
      </c>
      <c r="B662" s="1" t="s">
        <v>929</v>
      </c>
      <c r="C662" t="s">
        <v>719</v>
      </c>
      <c r="D662">
        <v>270</v>
      </c>
      <c r="F662" s="1" t="s">
        <v>19</v>
      </c>
      <c r="G662" s="1" t="s">
        <v>19</v>
      </c>
      <c r="I662" t="s">
        <v>19</v>
      </c>
      <c r="O662" s="40" t="s">
        <v>19</v>
      </c>
      <c r="P662" s="42" t="b">
        <f t="shared" si="10"/>
        <v>1</v>
      </c>
    </row>
    <row r="663" spans="1:16" ht="45">
      <c r="A663">
        <v>662</v>
      </c>
      <c r="B663" s="1" t="s">
        <v>930</v>
      </c>
      <c r="C663" t="s">
        <v>719</v>
      </c>
      <c r="D663">
        <v>270</v>
      </c>
      <c r="F663" s="1" t="s">
        <v>19</v>
      </c>
      <c r="G663" s="1" t="s">
        <v>19</v>
      </c>
      <c r="I663" t="s">
        <v>19</v>
      </c>
      <c r="O663" s="40" t="s">
        <v>19</v>
      </c>
      <c r="P663" s="42" t="b">
        <f t="shared" si="10"/>
        <v>1</v>
      </c>
    </row>
    <row r="664" spans="1:16" ht="45">
      <c r="A664">
        <v>663</v>
      </c>
      <c r="B664" s="1" t="s">
        <v>931</v>
      </c>
      <c r="C664" t="s">
        <v>719</v>
      </c>
      <c r="D664">
        <v>270</v>
      </c>
      <c r="F664" s="1" t="s">
        <v>23</v>
      </c>
      <c r="G664" s="1" t="s">
        <v>23</v>
      </c>
      <c r="I664" t="s">
        <v>19</v>
      </c>
      <c r="O664" s="40" t="s">
        <v>19</v>
      </c>
      <c r="P664" s="42" t="b">
        <f t="shared" si="10"/>
        <v>0</v>
      </c>
    </row>
    <row r="665" spans="1:16" ht="60">
      <c r="A665">
        <v>664</v>
      </c>
      <c r="B665" s="1" t="s">
        <v>932</v>
      </c>
      <c r="C665" t="s">
        <v>719</v>
      </c>
      <c r="D665">
        <v>271</v>
      </c>
      <c r="F665" s="1" t="s">
        <v>19</v>
      </c>
      <c r="G665" s="1" t="s">
        <v>19</v>
      </c>
      <c r="I665" t="s">
        <v>19</v>
      </c>
      <c r="O665" s="40" t="s">
        <v>19</v>
      </c>
      <c r="P665" s="42" t="b">
        <f t="shared" si="10"/>
        <v>1</v>
      </c>
    </row>
    <row r="666" spans="1:16" ht="60">
      <c r="A666">
        <v>665</v>
      </c>
      <c r="B666" s="1" t="s">
        <v>933</v>
      </c>
      <c r="C666" t="s">
        <v>719</v>
      </c>
      <c r="D666" s="6">
        <v>271272</v>
      </c>
      <c r="F666" s="1" t="s">
        <v>19</v>
      </c>
      <c r="G666" s="1" t="s">
        <v>19</v>
      </c>
      <c r="I666" t="s">
        <v>19</v>
      </c>
      <c r="O666" s="40" t="s">
        <v>19</v>
      </c>
      <c r="P666" s="42" t="b">
        <f t="shared" si="10"/>
        <v>1</v>
      </c>
    </row>
    <row r="667" spans="1:16" ht="30">
      <c r="A667">
        <v>666</v>
      </c>
      <c r="B667" s="1" t="s">
        <v>934</v>
      </c>
      <c r="C667" t="s">
        <v>719</v>
      </c>
      <c r="D667">
        <v>272</v>
      </c>
      <c r="F667" s="1" t="s">
        <v>19</v>
      </c>
      <c r="I667" t="s">
        <v>19</v>
      </c>
      <c r="O667" s="40" t="s">
        <v>19</v>
      </c>
      <c r="P667" s="42" t="b">
        <f t="shared" si="10"/>
        <v>1</v>
      </c>
    </row>
    <row r="668" spans="1:16" ht="45">
      <c r="A668">
        <v>667</v>
      </c>
      <c r="B668" s="1" t="s">
        <v>935</v>
      </c>
      <c r="C668" t="s">
        <v>719</v>
      </c>
      <c r="D668">
        <v>272</v>
      </c>
      <c r="F668" s="1" t="s">
        <v>19</v>
      </c>
      <c r="I668" t="s">
        <v>19</v>
      </c>
      <c r="O668" s="40" t="s">
        <v>19</v>
      </c>
      <c r="P668" s="42" t="b">
        <f t="shared" si="10"/>
        <v>1</v>
      </c>
    </row>
    <row r="669" spans="1:16">
      <c r="A669">
        <v>668</v>
      </c>
      <c r="B669" s="1" t="s">
        <v>936</v>
      </c>
      <c r="C669" t="s">
        <v>719</v>
      </c>
      <c r="D669">
        <v>272</v>
      </c>
      <c r="F669" s="1" t="s">
        <v>19</v>
      </c>
      <c r="I669" t="s">
        <v>19</v>
      </c>
      <c r="O669" s="40" t="s">
        <v>19</v>
      </c>
      <c r="P669" s="42" t="b">
        <f t="shared" si="10"/>
        <v>1</v>
      </c>
    </row>
    <row r="670" spans="1:16" ht="30">
      <c r="A670">
        <v>669</v>
      </c>
      <c r="B670" s="1" t="s">
        <v>937</v>
      </c>
      <c r="C670" t="s">
        <v>719</v>
      </c>
      <c r="D670">
        <v>273</v>
      </c>
      <c r="F670" s="1" t="s">
        <v>19</v>
      </c>
      <c r="I670" t="s">
        <v>19</v>
      </c>
      <c r="O670" s="40" t="s">
        <v>19</v>
      </c>
      <c r="P670" s="42" t="b">
        <f t="shared" si="10"/>
        <v>1</v>
      </c>
    </row>
    <row r="671" spans="1:16" ht="45">
      <c r="A671">
        <v>670</v>
      </c>
      <c r="B671" s="1" t="s">
        <v>938</v>
      </c>
      <c r="C671" t="s">
        <v>719</v>
      </c>
      <c r="D671">
        <v>273</v>
      </c>
      <c r="F671" s="1" t="s">
        <v>19</v>
      </c>
      <c r="I671" t="s">
        <v>19</v>
      </c>
      <c r="O671" s="40" t="s">
        <v>19</v>
      </c>
      <c r="P671" s="42" t="b">
        <f t="shared" si="10"/>
        <v>1</v>
      </c>
    </row>
    <row r="672" spans="1:16" ht="30">
      <c r="A672">
        <v>671</v>
      </c>
      <c r="B672" s="1" t="s">
        <v>939</v>
      </c>
      <c r="C672" t="s">
        <v>719</v>
      </c>
      <c r="D672">
        <v>274</v>
      </c>
      <c r="F672" s="1" t="s">
        <v>19</v>
      </c>
      <c r="I672" t="s">
        <v>19</v>
      </c>
      <c r="O672" s="40" t="s">
        <v>19</v>
      </c>
      <c r="P672" s="42" t="b">
        <f t="shared" si="10"/>
        <v>1</v>
      </c>
    </row>
    <row r="673" spans="1:16" ht="30">
      <c r="A673">
        <v>672</v>
      </c>
      <c r="B673" s="1" t="s">
        <v>940</v>
      </c>
      <c r="C673" t="s">
        <v>719</v>
      </c>
      <c r="D673">
        <v>274</v>
      </c>
      <c r="F673" s="1" t="s">
        <v>19</v>
      </c>
      <c r="I673" t="s">
        <v>19</v>
      </c>
      <c r="O673" s="40" t="s">
        <v>19</v>
      </c>
      <c r="P673" s="42" t="b">
        <f t="shared" si="10"/>
        <v>1</v>
      </c>
    </row>
    <row r="674" spans="1:16" ht="60">
      <c r="A674">
        <v>673</v>
      </c>
      <c r="B674" s="1" t="s">
        <v>941</v>
      </c>
      <c r="C674" t="s">
        <v>719</v>
      </c>
      <c r="D674" s="6">
        <v>274275</v>
      </c>
      <c r="F674" s="1" t="s">
        <v>19</v>
      </c>
      <c r="I674" t="s">
        <v>19</v>
      </c>
      <c r="O674" s="40" t="s">
        <v>19</v>
      </c>
      <c r="P674" s="42" t="b">
        <f t="shared" si="10"/>
        <v>1</v>
      </c>
    </row>
    <row r="675" spans="1:16" ht="45">
      <c r="A675">
        <v>674</v>
      </c>
      <c r="B675" s="1" t="s">
        <v>942</v>
      </c>
      <c r="C675" t="s">
        <v>719</v>
      </c>
      <c r="D675">
        <v>275</v>
      </c>
      <c r="F675" s="1" t="s">
        <v>19</v>
      </c>
      <c r="I675" t="s">
        <v>19</v>
      </c>
      <c r="O675" s="40" t="s">
        <v>19</v>
      </c>
      <c r="P675" s="42" t="b">
        <f t="shared" si="10"/>
        <v>1</v>
      </c>
    </row>
    <row r="676" spans="1:16" ht="45">
      <c r="A676">
        <v>675</v>
      </c>
      <c r="B676" s="14" t="s">
        <v>943</v>
      </c>
      <c r="C676" t="s">
        <v>719</v>
      </c>
      <c r="D676" s="6">
        <v>275276</v>
      </c>
      <c r="F676" s="1" t="s">
        <v>23</v>
      </c>
      <c r="G676" s="1" t="s">
        <v>944</v>
      </c>
      <c r="I676" t="s">
        <v>19</v>
      </c>
      <c r="O676" s="40" t="s">
        <v>19</v>
      </c>
      <c r="P676" s="42" t="b">
        <f t="shared" si="10"/>
        <v>0</v>
      </c>
    </row>
    <row r="677" spans="1:16" ht="30">
      <c r="A677">
        <v>676</v>
      </c>
      <c r="B677" s="1" t="s">
        <v>945</v>
      </c>
      <c r="C677" t="s">
        <v>719</v>
      </c>
      <c r="D677">
        <v>276</v>
      </c>
      <c r="F677" s="1" t="s">
        <v>19</v>
      </c>
      <c r="I677" t="s">
        <v>19</v>
      </c>
      <c r="O677" s="40" t="s">
        <v>19</v>
      </c>
      <c r="P677" s="42" t="b">
        <f t="shared" si="10"/>
        <v>1</v>
      </c>
    </row>
    <row r="678" spans="1:16" ht="60">
      <c r="A678">
        <v>677</v>
      </c>
      <c r="B678" s="1" t="s">
        <v>946</v>
      </c>
      <c r="C678" t="s">
        <v>719</v>
      </c>
      <c r="D678">
        <v>276</v>
      </c>
      <c r="F678" s="1" t="s">
        <v>19</v>
      </c>
      <c r="I678" t="s">
        <v>19</v>
      </c>
      <c r="O678" s="40" t="s">
        <v>19</v>
      </c>
      <c r="P678" s="42" t="b">
        <f t="shared" si="10"/>
        <v>1</v>
      </c>
    </row>
    <row r="679" spans="1:16" ht="45">
      <c r="A679">
        <v>678</v>
      </c>
      <c r="B679" s="1" t="s">
        <v>947</v>
      </c>
      <c r="C679" t="s">
        <v>719</v>
      </c>
      <c r="D679">
        <v>277</v>
      </c>
      <c r="F679" s="1" t="s">
        <v>19</v>
      </c>
      <c r="I679" t="s">
        <v>19</v>
      </c>
      <c r="O679" s="40" t="s">
        <v>19</v>
      </c>
      <c r="P679" s="42" t="b">
        <f t="shared" si="10"/>
        <v>1</v>
      </c>
    </row>
    <row r="680" spans="1:16" ht="30">
      <c r="A680">
        <v>679</v>
      </c>
      <c r="B680" s="1" t="s">
        <v>948</v>
      </c>
      <c r="C680" t="s">
        <v>719</v>
      </c>
      <c r="D680">
        <v>277</v>
      </c>
      <c r="F680" s="1" t="s">
        <v>19</v>
      </c>
      <c r="I680" t="s">
        <v>19</v>
      </c>
      <c r="O680" s="40" t="s">
        <v>19</v>
      </c>
      <c r="P680" s="42" t="b">
        <f t="shared" si="10"/>
        <v>1</v>
      </c>
    </row>
    <row r="681" spans="1:16" ht="60">
      <c r="A681">
        <v>680</v>
      </c>
      <c r="B681" s="1" t="s">
        <v>949</v>
      </c>
      <c r="C681" t="s">
        <v>719</v>
      </c>
      <c r="D681" s="6">
        <v>277278</v>
      </c>
      <c r="F681" s="1" t="s">
        <v>23</v>
      </c>
      <c r="I681" t="s">
        <v>65</v>
      </c>
      <c r="O681" s="40" t="s">
        <v>23</v>
      </c>
      <c r="P681" s="42" t="b">
        <f t="shared" si="10"/>
        <v>1</v>
      </c>
    </row>
    <row r="682" spans="1:16" ht="45">
      <c r="A682">
        <v>681</v>
      </c>
      <c r="B682" s="1" t="s">
        <v>950</v>
      </c>
      <c r="C682" t="s">
        <v>719</v>
      </c>
      <c r="D682">
        <v>278</v>
      </c>
      <c r="F682" s="1" t="s">
        <v>23</v>
      </c>
      <c r="I682" t="s">
        <v>65</v>
      </c>
      <c r="O682" s="40" t="s">
        <v>23</v>
      </c>
      <c r="P682" s="42" t="b">
        <f t="shared" si="10"/>
        <v>1</v>
      </c>
    </row>
    <row r="683" spans="1:16" ht="30">
      <c r="A683">
        <v>682</v>
      </c>
      <c r="B683" s="1" t="s">
        <v>951</v>
      </c>
      <c r="C683" t="s">
        <v>719</v>
      </c>
      <c r="D683" s="6">
        <v>278279</v>
      </c>
      <c r="F683" s="1" t="s">
        <v>19</v>
      </c>
      <c r="I683" t="s">
        <v>19</v>
      </c>
      <c r="O683" s="40" t="s">
        <v>19</v>
      </c>
      <c r="P683" s="42" t="b">
        <f t="shared" si="10"/>
        <v>1</v>
      </c>
    </row>
    <row r="684" spans="1:16" ht="45">
      <c r="A684">
        <v>683</v>
      </c>
      <c r="B684" s="1" t="s">
        <v>952</v>
      </c>
      <c r="C684" t="s">
        <v>719</v>
      </c>
      <c r="D684">
        <v>279</v>
      </c>
      <c r="F684" s="1" t="s">
        <v>19</v>
      </c>
      <c r="I684" t="s">
        <v>19</v>
      </c>
      <c r="O684" s="40" t="s">
        <v>19</v>
      </c>
      <c r="P684" s="42" t="b">
        <f t="shared" si="10"/>
        <v>1</v>
      </c>
    </row>
    <row r="685" spans="1:16" ht="30">
      <c r="A685">
        <v>684</v>
      </c>
      <c r="B685" s="1" t="s">
        <v>953</v>
      </c>
      <c r="C685" t="s">
        <v>719</v>
      </c>
      <c r="D685">
        <v>279</v>
      </c>
      <c r="F685" s="1" t="s">
        <v>19</v>
      </c>
      <c r="I685" t="s">
        <v>19</v>
      </c>
      <c r="O685" s="40" t="s">
        <v>19</v>
      </c>
      <c r="P685" s="42" t="b">
        <f t="shared" si="10"/>
        <v>1</v>
      </c>
    </row>
    <row r="686" spans="1:16" ht="60">
      <c r="A686">
        <v>685</v>
      </c>
      <c r="B686" s="1" t="s">
        <v>954</v>
      </c>
      <c r="C686" t="s">
        <v>719</v>
      </c>
      <c r="D686">
        <v>279</v>
      </c>
      <c r="F686" s="1" t="s">
        <v>19</v>
      </c>
      <c r="I686" t="s">
        <v>19</v>
      </c>
      <c r="O686" s="40" t="s">
        <v>19</v>
      </c>
      <c r="P686" s="42" t="b">
        <f t="shared" si="10"/>
        <v>1</v>
      </c>
    </row>
    <row r="687" spans="1:16" ht="45">
      <c r="A687">
        <v>686</v>
      </c>
      <c r="B687" s="1" t="s">
        <v>955</v>
      </c>
      <c r="C687" t="s">
        <v>719</v>
      </c>
      <c r="D687">
        <v>280</v>
      </c>
      <c r="F687" s="1" t="s">
        <v>19</v>
      </c>
      <c r="I687" t="s">
        <v>19</v>
      </c>
      <c r="O687" s="40" t="s">
        <v>19</v>
      </c>
      <c r="P687" s="42" t="b">
        <f t="shared" si="10"/>
        <v>1</v>
      </c>
    </row>
    <row r="688" spans="1:16" ht="30">
      <c r="A688">
        <v>687</v>
      </c>
      <c r="B688" s="1" t="s">
        <v>956</v>
      </c>
      <c r="C688" t="s">
        <v>719</v>
      </c>
      <c r="D688">
        <v>280</v>
      </c>
      <c r="F688" s="1" t="s">
        <v>19</v>
      </c>
      <c r="I688" t="s">
        <v>19</v>
      </c>
      <c r="O688" s="40" t="s">
        <v>19</v>
      </c>
      <c r="P688" s="42" t="b">
        <f t="shared" si="10"/>
        <v>1</v>
      </c>
    </row>
    <row r="689" spans="1:16">
      <c r="A689">
        <v>688</v>
      </c>
      <c r="B689" s="1" t="s">
        <v>957</v>
      </c>
      <c r="C689" t="s">
        <v>719</v>
      </c>
      <c r="D689">
        <v>280</v>
      </c>
      <c r="F689" s="1" t="s">
        <v>19</v>
      </c>
      <c r="I689" t="s">
        <v>19</v>
      </c>
      <c r="O689" s="40" t="s">
        <v>19</v>
      </c>
      <c r="P689" s="42" t="b">
        <f t="shared" si="10"/>
        <v>1</v>
      </c>
    </row>
    <row r="690" spans="1:16" ht="30">
      <c r="A690">
        <v>689</v>
      </c>
      <c r="B690" s="1" t="s">
        <v>958</v>
      </c>
      <c r="C690" t="s">
        <v>719</v>
      </c>
      <c r="D690" s="6">
        <v>280281</v>
      </c>
      <c r="F690" s="1" t="s">
        <v>19</v>
      </c>
      <c r="I690" t="s">
        <v>19</v>
      </c>
      <c r="O690" s="40" t="s">
        <v>19</v>
      </c>
      <c r="P690" s="42" t="b">
        <f t="shared" si="10"/>
        <v>1</v>
      </c>
    </row>
    <row r="691" spans="1:16" ht="45">
      <c r="A691">
        <v>690</v>
      </c>
      <c r="B691" s="1" t="s">
        <v>959</v>
      </c>
      <c r="C691" t="s">
        <v>719</v>
      </c>
      <c r="D691">
        <v>281</v>
      </c>
      <c r="F691" s="1" t="s">
        <v>23</v>
      </c>
      <c r="I691" t="s">
        <v>19</v>
      </c>
      <c r="O691" s="40" t="s">
        <v>19</v>
      </c>
      <c r="P691" s="42" t="b">
        <f t="shared" si="10"/>
        <v>0</v>
      </c>
    </row>
    <row r="692" spans="1:16" ht="45">
      <c r="A692">
        <v>691</v>
      </c>
      <c r="B692" s="1" t="s">
        <v>960</v>
      </c>
      <c r="C692" t="s">
        <v>719</v>
      </c>
      <c r="D692" s="6">
        <v>281282</v>
      </c>
      <c r="F692" s="1" t="s">
        <v>23</v>
      </c>
      <c r="G692" s="1" t="s">
        <v>961</v>
      </c>
      <c r="I692" t="s">
        <v>19</v>
      </c>
      <c r="O692" s="40" t="s">
        <v>19</v>
      </c>
      <c r="P692" s="42" t="b">
        <f t="shared" si="10"/>
        <v>0</v>
      </c>
    </row>
    <row r="693" spans="1:16" ht="45">
      <c r="A693">
        <v>692</v>
      </c>
      <c r="B693" s="1" t="s">
        <v>962</v>
      </c>
      <c r="C693" t="s">
        <v>719</v>
      </c>
      <c r="D693">
        <v>282</v>
      </c>
      <c r="F693" s="1" t="s">
        <v>19</v>
      </c>
      <c r="I693" t="s">
        <v>19</v>
      </c>
      <c r="O693" s="40" t="s">
        <v>19</v>
      </c>
      <c r="P693" s="42" t="b">
        <f t="shared" si="10"/>
        <v>1</v>
      </c>
    </row>
    <row r="694" spans="1:16" ht="45">
      <c r="A694">
        <v>693</v>
      </c>
      <c r="B694" s="1" t="s">
        <v>963</v>
      </c>
      <c r="C694" t="s">
        <v>719</v>
      </c>
      <c r="D694">
        <v>282</v>
      </c>
      <c r="F694" s="1" t="s">
        <v>23</v>
      </c>
      <c r="I694" t="s">
        <v>19</v>
      </c>
      <c r="O694" s="40" t="s">
        <v>19</v>
      </c>
      <c r="P694" s="42" t="b">
        <f t="shared" si="10"/>
        <v>0</v>
      </c>
    </row>
    <row r="695" spans="1:16" ht="45">
      <c r="A695">
        <v>694</v>
      </c>
      <c r="B695" s="1" t="s">
        <v>964</v>
      </c>
      <c r="C695" t="s">
        <v>719</v>
      </c>
      <c r="D695">
        <v>283</v>
      </c>
      <c r="F695" s="1" t="s">
        <v>23</v>
      </c>
      <c r="I695" t="s">
        <v>19</v>
      </c>
      <c r="O695" s="40" t="s">
        <v>19</v>
      </c>
      <c r="P695" s="42" t="b">
        <f t="shared" si="10"/>
        <v>0</v>
      </c>
    </row>
    <row r="696" spans="1:16" ht="45">
      <c r="A696">
        <v>695</v>
      </c>
      <c r="B696" s="1" t="s">
        <v>965</v>
      </c>
      <c r="C696" t="s">
        <v>719</v>
      </c>
      <c r="D696">
        <v>283</v>
      </c>
      <c r="F696" s="1" t="s">
        <v>19</v>
      </c>
      <c r="I696" t="s">
        <v>19</v>
      </c>
      <c r="O696" s="40" t="s">
        <v>19</v>
      </c>
      <c r="P696" s="42" t="b">
        <f t="shared" si="10"/>
        <v>1</v>
      </c>
    </row>
    <row r="697" spans="1:16" ht="60">
      <c r="A697">
        <v>696</v>
      </c>
      <c r="B697" s="1" t="s">
        <v>966</v>
      </c>
      <c r="C697" t="s">
        <v>719</v>
      </c>
      <c r="D697" s="6">
        <v>283284</v>
      </c>
      <c r="F697" s="1" t="s">
        <v>19</v>
      </c>
      <c r="I697" t="s">
        <v>19</v>
      </c>
      <c r="O697" s="40" t="s">
        <v>19</v>
      </c>
      <c r="P697" s="42" t="b">
        <f t="shared" si="10"/>
        <v>1</v>
      </c>
    </row>
    <row r="698" spans="1:16" ht="60">
      <c r="A698">
        <v>697</v>
      </c>
      <c r="B698" s="1" t="s">
        <v>967</v>
      </c>
      <c r="C698" t="s">
        <v>719</v>
      </c>
      <c r="D698">
        <v>284</v>
      </c>
      <c r="F698" s="1" t="s">
        <v>19</v>
      </c>
      <c r="I698" t="s">
        <v>19</v>
      </c>
      <c r="O698" s="40" t="s">
        <v>19</v>
      </c>
      <c r="P698" s="42" t="b">
        <f t="shared" si="10"/>
        <v>1</v>
      </c>
    </row>
    <row r="699" spans="1:16" ht="75">
      <c r="A699">
        <v>698</v>
      </c>
      <c r="B699" s="1" t="s">
        <v>968</v>
      </c>
      <c r="C699" t="s">
        <v>719</v>
      </c>
      <c r="D699" s="6">
        <v>284285</v>
      </c>
      <c r="F699" s="1" t="s">
        <v>23</v>
      </c>
      <c r="G699" s="1" t="s">
        <v>969</v>
      </c>
      <c r="I699" t="s">
        <v>19</v>
      </c>
      <c r="O699" s="40" t="s">
        <v>19</v>
      </c>
      <c r="P699" s="42" t="b">
        <f t="shared" si="10"/>
        <v>0</v>
      </c>
    </row>
    <row r="700" spans="1:16" ht="60">
      <c r="A700">
        <v>699</v>
      </c>
      <c r="B700" s="1" t="s">
        <v>970</v>
      </c>
      <c r="C700" t="s">
        <v>719</v>
      </c>
      <c r="D700">
        <v>285</v>
      </c>
      <c r="F700" s="1" t="s">
        <v>19</v>
      </c>
      <c r="I700" t="s">
        <v>19</v>
      </c>
      <c r="O700" s="40" t="s">
        <v>19</v>
      </c>
      <c r="P700" s="42" t="b">
        <f t="shared" si="10"/>
        <v>1</v>
      </c>
    </row>
    <row r="701" spans="1:16" ht="45">
      <c r="A701">
        <v>700</v>
      </c>
      <c r="B701" s="1" t="s">
        <v>971</v>
      </c>
      <c r="C701" t="s">
        <v>719</v>
      </c>
      <c r="D701" s="6">
        <v>285286</v>
      </c>
      <c r="F701" s="1" t="s">
        <v>19</v>
      </c>
      <c r="I701" t="s">
        <v>19</v>
      </c>
      <c r="O701" s="40" t="s">
        <v>19</v>
      </c>
      <c r="P701" s="42" t="b">
        <f t="shared" si="10"/>
        <v>1</v>
      </c>
    </row>
    <row r="702" spans="1:16" ht="30">
      <c r="A702">
        <v>701</v>
      </c>
      <c r="B702" s="1" t="s">
        <v>972</v>
      </c>
      <c r="C702" t="s">
        <v>719</v>
      </c>
      <c r="D702">
        <v>286</v>
      </c>
      <c r="F702" s="1" t="s">
        <v>19</v>
      </c>
      <c r="I702" t="s">
        <v>19</v>
      </c>
      <c r="O702" s="40" t="s">
        <v>19</v>
      </c>
      <c r="P702" s="42" t="b">
        <f t="shared" si="10"/>
        <v>1</v>
      </c>
    </row>
    <row r="703" spans="1:16" ht="30">
      <c r="A703">
        <v>702</v>
      </c>
      <c r="B703" s="1" t="s">
        <v>973</v>
      </c>
      <c r="C703" t="s">
        <v>719</v>
      </c>
      <c r="D703">
        <v>286</v>
      </c>
      <c r="F703" s="1" t="s">
        <v>19</v>
      </c>
      <c r="I703" t="s">
        <v>19</v>
      </c>
      <c r="O703" s="40" t="s">
        <v>19</v>
      </c>
      <c r="P703" s="42" t="b">
        <f t="shared" si="10"/>
        <v>1</v>
      </c>
    </row>
    <row r="704" spans="1:16" ht="45">
      <c r="A704">
        <v>703</v>
      </c>
      <c r="B704" s="1" t="s">
        <v>974</v>
      </c>
      <c r="C704" t="s">
        <v>719</v>
      </c>
      <c r="D704">
        <v>286</v>
      </c>
      <c r="F704" s="1" t="s">
        <v>19</v>
      </c>
      <c r="I704" t="s">
        <v>19</v>
      </c>
      <c r="O704" s="40" t="s">
        <v>19</v>
      </c>
      <c r="P704" s="42" t="b">
        <f t="shared" si="10"/>
        <v>1</v>
      </c>
    </row>
    <row r="705" spans="1:16" ht="30">
      <c r="A705">
        <v>704</v>
      </c>
      <c r="B705" s="1" t="s">
        <v>975</v>
      </c>
      <c r="C705" t="s">
        <v>719</v>
      </c>
      <c r="D705">
        <v>287</v>
      </c>
      <c r="F705" s="1" t="s">
        <v>19</v>
      </c>
      <c r="I705" t="s">
        <v>19</v>
      </c>
      <c r="O705" s="40" t="s">
        <v>19</v>
      </c>
      <c r="P705" s="42" t="b">
        <f t="shared" si="10"/>
        <v>1</v>
      </c>
    </row>
    <row r="706" spans="1:16">
      <c r="A706">
        <v>705</v>
      </c>
      <c r="B706" s="1" t="s">
        <v>976</v>
      </c>
      <c r="C706" t="s">
        <v>719</v>
      </c>
      <c r="D706">
        <v>287</v>
      </c>
      <c r="F706" s="1" t="s">
        <v>19</v>
      </c>
      <c r="I706" t="s">
        <v>19</v>
      </c>
      <c r="O706" s="40" t="s">
        <v>19</v>
      </c>
      <c r="P706" s="42" t="b">
        <f t="shared" ref="P706:P769" si="11">F706=O706</f>
        <v>1</v>
      </c>
    </row>
    <row r="707" spans="1:16" ht="30">
      <c r="A707">
        <v>706</v>
      </c>
      <c r="B707" s="1" t="s">
        <v>977</v>
      </c>
      <c r="C707" t="s">
        <v>719</v>
      </c>
      <c r="D707">
        <v>287</v>
      </c>
      <c r="F707" s="1" t="s">
        <v>19</v>
      </c>
      <c r="I707" t="s">
        <v>19</v>
      </c>
      <c r="O707" s="40" t="s">
        <v>19</v>
      </c>
      <c r="P707" s="42" t="b">
        <f t="shared" si="11"/>
        <v>1</v>
      </c>
    </row>
    <row r="708" spans="1:16" ht="75">
      <c r="A708">
        <v>707</v>
      </c>
      <c r="B708" s="1" t="s">
        <v>978</v>
      </c>
      <c r="C708" t="s">
        <v>719</v>
      </c>
      <c r="D708">
        <v>288</v>
      </c>
      <c r="F708" s="1" t="s">
        <v>23</v>
      </c>
      <c r="I708" t="s">
        <v>23</v>
      </c>
      <c r="O708" s="40" t="s">
        <v>19</v>
      </c>
      <c r="P708" s="42" t="b">
        <f t="shared" si="11"/>
        <v>0</v>
      </c>
    </row>
    <row r="709" spans="1:16" ht="45">
      <c r="A709">
        <v>708</v>
      </c>
      <c r="B709" s="1" t="s">
        <v>979</v>
      </c>
      <c r="C709" t="s">
        <v>719</v>
      </c>
      <c r="D709">
        <v>288</v>
      </c>
      <c r="F709" s="1" t="s">
        <v>19</v>
      </c>
      <c r="I709" t="s">
        <v>19</v>
      </c>
      <c r="O709" s="40" t="s">
        <v>19</v>
      </c>
      <c r="P709" s="42" t="b">
        <f t="shared" si="11"/>
        <v>1</v>
      </c>
    </row>
    <row r="710" spans="1:16" ht="30">
      <c r="A710">
        <v>709</v>
      </c>
      <c r="B710" s="1" t="s">
        <v>980</v>
      </c>
      <c r="C710" t="s">
        <v>719</v>
      </c>
      <c r="D710" s="6">
        <v>288289</v>
      </c>
      <c r="F710" s="1" t="s">
        <v>19</v>
      </c>
      <c r="I710" t="s">
        <v>19</v>
      </c>
      <c r="O710" s="40" t="s">
        <v>19</v>
      </c>
      <c r="P710" s="42" t="b">
        <f t="shared" si="11"/>
        <v>1</v>
      </c>
    </row>
    <row r="711" spans="1:16" ht="30">
      <c r="A711">
        <v>710</v>
      </c>
      <c r="B711" s="1" t="s">
        <v>981</v>
      </c>
      <c r="C711" t="s">
        <v>719</v>
      </c>
      <c r="D711">
        <v>289</v>
      </c>
      <c r="F711" s="1" t="s">
        <v>19</v>
      </c>
      <c r="I711" t="s">
        <v>19</v>
      </c>
      <c r="O711" s="40" t="s">
        <v>19</v>
      </c>
      <c r="P711" s="42" t="b">
        <f t="shared" si="11"/>
        <v>1</v>
      </c>
    </row>
    <row r="712" spans="1:16" ht="30">
      <c r="A712">
        <v>711</v>
      </c>
      <c r="B712" s="1" t="s">
        <v>982</v>
      </c>
      <c r="C712" t="s">
        <v>719</v>
      </c>
      <c r="D712">
        <v>289</v>
      </c>
      <c r="F712" s="1" t="s">
        <v>19</v>
      </c>
      <c r="I712" t="s">
        <v>19</v>
      </c>
      <c r="O712" s="40" t="s">
        <v>19</v>
      </c>
      <c r="P712" s="42" t="b">
        <f t="shared" si="11"/>
        <v>1</v>
      </c>
    </row>
    <row r="713" spans="1:16" ht="60">
      <c r="A713">
        <v>712</v>
      </c>
      <c r="B713" s="1" t="s">
        <v>983</v>
      </c>
      <c r="C713" t="s">
        <v>719</v>
      </c>
      <c r="D713" s="6">
        <v>289290</v>
      </c>
      <c r="F713" s="1" t="s">
        <v>19</v>
      </c>
      <c r="I713" t="s">
        <v>19</v>
      </c>
      <c r="O713" s="40" t="s">
        <v>19</v>
      </c>
      <c r="P713" s="42" t="b">
        <f t="shared" si="11"/>
        <v>1</v>
      </c>
    </row>
    <row r="714" spans="1:16" ht="30">
      <c r="A714">
        <v>713</v>
      </c>
      <c r="B714" s="1" t="s">
        <v>984</v>
      </c>
      <c r="C714" t="s">
        <v>719</v>
      </c>
      <c r="D714">
        <v>290</v>
      </c>
      <c r="F714" s="1" t="s">
        <v>23</v>
      </c>
      <c r="I714" t="s">
        <v>19</v>
      </c>
      <c r="O714" s="40" t="s">
        <v>19</v>
      </c>
      <c r="P714" s="42" t="b">
        <f t="shared" si="11"/>
        <v>0</v>
      </c>
    </row>
    <row r="715" spans="1:16" ht="60">
      <c r="A715">
        <v>714</v>
      </c>
      <c r="B715" s="1" t="s">
        <v>985</v>
      </c>
      <c r="C715" t="s">
        <v>719</v>
      </c>
      <c r="D715">
        <v>290</v>
      </c>
      <c r="F715" s="1" t="s">
        <v>19</v>
      </c>
      <c r="I715" t="s">
        <v>19</v>
      </c>
      <c r="O715" s="40" t="s">
        <v>19</v>
      </c>
      <c r="P715" s="42" t="b">
        <f t="shared" si="11"/>
        <v>1</v>
      </c>
    </row>
    <row r="716" spans="1:16" ht="30">
      <c r="A716">
        <v>715</v>
      </c>
      <c r="B716" s="1" t="s">
        <v>986</v>
      </c>
      <c r="C716" t="s">
        <v>719</v>
      </c>
      <c r="D716">
        <v>291</v>
      </c>
      <c r="F716" s="1" t="s">
        <v>19</v>
      </c>
      <c r="I716" t="s">
        <v>19</v>
      </c>
      <c r="O716" s="40" t="s">
        <v>19</v>
      </c>
      <c r="P716" s="42" t="b">
        <f t="shared" si="11"/>
        <v>1</v>
      </c>
    </row>
    <row r="717" spans="1:16" ht="30">
      <c r="A717">
        <v>716</v>
      </c>
      <c r="B717" s="1" t="s">
        <v>987</v>
      </c>
      <c r="C717" t="s">
        <v>719</v>
      </c>
      <c r="D717" s="6">
        <v>291292</v>
      </c>
      <c r="F717" s="1" t="s">
        <v>19</v>
      </c>
      <c r="I717" t="s">
        <v>19</v>
      </c>
      <c r="O717" s="40" t="s">
        <v>19</v>
      </c>
      <c r="P717" s="42" t="b">
        <f t="shared" si="11"/>
        <v>1</v>
      </c>
    </row>
    <row r="718" spans="1:16" ht="60">
      <c r="A718">
        <v>717</v>
      </c>
      <c r="B718" s="1" t="s">
        <v>988</v>
      </c>
      <c r="C718" t="s">
        <v>719</v>
      </c>
      <c r="D718">
        <v>292</v>
      </c>
      <c r="F718" s="1" t="s">
        <v>19</v>
      </c>
      <c r="I718" t="s">
        <v>19</v>
      </c>
      <c r="O718" s="40" t="s">
        <v>19</v>
      </c>
      <c r="P718" s="42" t="b">
        <f t="shared" si="11"/>
        <v>1</v>
      </c>
    </row>
    <row r="719" spans="1:16" ht="45">
      <c r="A719">
        <v>718</v>
      </c>
      <c r="B719" s="1" t="s">
        <v>989</v>
      </c>
      <c r="C719" t="s">
        <v>719</v>
      </c>
      <c r="D719" s="6">
        <v>292293</v>
      </c>
      <c r="F719" s="1" t="s">
        <v>19</v>
      </c>
      <c r="I719" t="s">
        <v>19</v>
      </c>
      <c r="O719" s="40" t="s">
        <v>19</v>
      </c>
      <c r="P719" s="42" t="b">
        <f t="shared" si="11"/>
        <v>1</v>
      </c>
    </row>
    <row r="720" spans="1:16" ht="75">
      <c r="A720">
        <v>719</v>
      </c>
      <c r="B720" s="1" t="s">
        <v>990</v>
      </c>
      <c r="C720" t="s">
        <v>719</v>
      </c>
      <c r="D720">
        <v>293</v>
      </c>
      <c r="F720" s="1" t="s">
        <v>23</v>
      </c>
      <c r="G720" s="1" t="s">
        <v>991</v>
      </c>
      <c r="I720" t="s">
        <v>19</v>
      </c>
      <c r="O720" s="40" t="s">
        <v>19</v>
      </c>
      <c r="P720" s="42" t="b">
        <f t="shared" si="11"/>
        <v>0</v>
      </c>
    </row>
    <row r="721" spans="1:16" ht="45">
      <c r="A721">
        <v>720</v>
      </c>
      <c r="B721" s="1" t="s">
        <v>992</v>
      </c>
      <c r="C721" t="s">
        <v>719</v>
      </c>
      <c r="D721" s="6">
        <v>293294</v>
      </c>
      <c r="F721" s="1" t="s">
        <v>19</v>
      </c>
      <c r="I721" t="s">
        <v>19</v>
      </c>
      <c r="O721" s="40" t="s">
        <v>19</v>
      </c>
      <c r="P721" s="42" t="b">
        <f t="shared" si="11"/>
        <v>1</v>
      </c>
    </row>
    <row r="722" spans="1:16" ht="75">
      <c r="A722">
        <v>721</v>
      </c>
      <c r="B722" s="1" t="s">
        <v>993</v>
      </c>
      <c r="C722" t="s">
        <v>719</v>
      </c>
      <c r="D722">
        <v>294</v>
      </c>
      <c r="F722" s="1" t="s">
        <v>23</v>
      </c>
      <c r="G722" s="1" t="s">
        <v>994</v>
      </c>
      <c r="I722" t="s">
        <v>19</v>
      </c>
      <c r="O722" s="40" t="s">
        <v>19</v>
      </c>
      <c r="P722" s="42" t="b">
        <f t="shared" si="11"/>
        <v>0</v>
      </c>
    </row>
    <row r="723" spans="1:16" ht="60">
      <c r="A723">
        <v>722</v>
      </c>
      <c r="B723" s="1" t="s">
        <v>995</v>
      </c>
      <c r="C723" t="s">
        <v>719</v>
      </c>
      <c r="D723">
        <v>294</v>
      </c>
      <c r="F723" s="1" t="s">
        <v>19</v>
      </c>
      <c r="I723" t="s">
        <v>19</v>
      </c>
      <c r="O723" s="40" t="s">
        <v>19</v>
      </c>
      <c r="P723" s="42" t="b">
        <f t="shared" si="11"/>
        <v>1</v>
      </c>
    </row>
    <row r="724" spans="1:16" ht="45">
      <c r="A724">
        <v>723</v>
      </c>
      <c r="B724" s="14" t="s">
        <v>996</v>
      </c>
      <c r="C724" t="s">
        <v>719</v>
      </c>
      <c r="D724">
        <v>295</v>
      </c>
      <c r="F724" s="1" t="s">
        <v>19</v>
      </c>
      <c r="I724" t="s">
        <v>19</v>
      </c>
      <c r="O724" s="40" t="s">
        <v>19</v>
      </c>
      <c r="P724" s="42" t="b">
        <f t="shared" si="11"/>
        <v>1</v>
      </c>
    </row>
    <row r="725" spans="1:16" ht="30">
      <c r="A725">
        <v>724</v>
      </c>
      <c r="B725" s="1" t="s">
        <v>997</v>
      </c>
      <c r="C725" t="s">
        <v>719</v>
      </c>
      <c r="D725">
        <v>295</v>
      </c>
      <c r="F725" s="1" t="s">
        <v>19</v>
      </c>
      <c r="I725" t="s">
        <v>19</v>
      </c>
      <c r="O725" s="40" t="s">
        <v>19</v>
      </c>
      <c r="P725" s="42" t="b">
        <f t="shared" si="11"/>
        <v>1</v>
      </c>
    </row>
    <row r="726" spans="1:16" ht="30">
      <c r="A726">
        <v>725</v>
      </c>
      <c r="B726" s="1" t="s">
        <v>998</v>
      </c>
      <c r="C726" t="s">
        <v>719</v>
      </c>
      <c r="D726">
        <v>295</v>
      </c>
      <c r="F726" s="1" t="s">
        <v>19</v>
      </c>
      <c r="I726" t="s">
        <v>19</v>
      </c>
      <c r="O726" s="40" t="s">
        <v>19</v>
      </c>
      <c r="P726" s="42" t="b">
        <f t="shared" si="11"/>
        <v>1</v>
      </c>
    </row>
    <row r="727" spans="1:16" ht="30">
      <c r="A727">
        <v>726</v>
      </c>
      <c r="B727" s="1" t="s">
        <v>999</v>
      </c>
      <c r="C727" t="s">
        <v>719</v>
      </c>
      <c r="D727">
        <v>296</v>
      </c>
      <c r="F727" s="1" t="s">
        <v>23</v>
      </c>
      <c r="I727" t="s">
        <v>65</v>
      </c>
      <c r="O727" s="40" t="s">
        <v>19</v>
      </c>
      <c r="P727" s="42" t="b">
        <f t="shared" si="11"/>
        <v>0</v>
      </c>
    </row>
    <row r="728" spans="1:16" ht="45">
      <c r="A728">
        <v>727</v>
      </c>
      <c r="B728" s="1" t="s">
        <v>1000</v>
      </c>
      <c r="C728" t="s">
        <v>719</v>
      </c>
      <c r="D728">
        <v>296</v>
      </c>
      <c r="F728" s="1" t="s">
        <v>19</v>
      </c>
      <c r="I728" t="s">
        <v>19</v>
      </c>
      <c r="O728" s="40" t="s">
        <v>19</v>
      </c>
      <c r="P728" s="42" t="b">
        <f t="shared" si="11"/>
        <v>1</v>
      </c>
    </row>
    <row r="729" spans="1:16" ht="30">
      <c r="A729">
        <v>728</v>
      </c>
      <c r="B729" s="1" t="s">
        <v>1001</v>
      </c>
      <c r="C729" t="s">
        <v>719</v>
      </c>
      <c r="D729" s="6">
        <v>296297</v>
      </c>
      <c r="F729" s="1" t="s">
        <v>19</v>
      </c>
      <c r="I729" t="s">
        <v>19</v>
      </c>
      <c r="O729" s="40" t="s">
        <v>19</v>
      </c>
      <c r="P729" s="42" t="b">
        <f t="shared" si="11"/>
        <v>1</v>
      </c>
    </row>
    <row r="730" spans="1:16" ht="30">
      <c r="A730">
        <v>729</v>
      </c>
      <c r="B730" s="1" t="s">
        <v>1002</v>
      </c>
      <c r="C730" t="s">
        <v>719</v>
      </c>
      <c r="D730">
        <v>297</v>
      </c>
      <c r="F730" s="1" t="s">
        <v>19</v>
      </c>
      <c r="I730" t="s">
        <v>19</v>
      </c>
      <c r="O730" s="40" t="s">
        <v>19</v>
      </c>
      <c r="P730" s="42" t="b">
        <f t="shared" si="11"/>
        <v>1</v>
      </c>
    </row>
    <row r="731" spans="1:16">
      <c r="A731">
        <v>730</v>
      </c>
      <c r="B731" s="1" t="s">
        <v>1003</v>
      </c>
      <c r="C731" t="s">
        <v>719</v>
      </c>
      <c r="D731">
        <v>297</v>
      </c>
      <c r="F731" s="1" t="s">
        <v>19</v>
      </c>
      <c r="I731" t="s">
        <v>19</v>
      </c>
      <c r="O731" s="40" t="s">
        <v>19</v>
      </c>
      <c r="P731" s="42" t="b">
        <f t="shared" si="11"/>
        <v>1</v>
      </c>
    </row>
    <row r="732" spans="1:16" ht="30">
      <c r="A732">
        <v>731</v>
      </c>
      <c r="B732" s="1" t="s">
        <v>1004</v>
      </c>
      <c r="C732" t="s">
        <v>719</v>
      </c>
      <c r="D732">
        <v>297</v>
      </c>
      <c r="F732" s="1" t="s">
        <v>19</v>
      </c>
      <c r="I732" t="s">
        <v>19</v>
      </c>
      <c r="O732" s="40" t="s">
        <v>19</v>
      </c>
      <c r="P732" s="42" t="b">
        <f t="shared" si="11"/>
        <v>1</v>
      </c>
    </row>
    <row r="733" spans="1:16" ht="45">
      <c r="A733">
        <v>732</v>
      </c>
      <c r="B733" s="1" t="s">
        <v>1005</v>
      </c>
      <c r="C733" t="s">
        <v>719</v>
      </c>
      <c r="D733" s="6">
        <v>297298</v>
      </c>
      <c r="F733" s="1" t="s">
        <v>19</v>
      </c>
      <c r="I733" t="s">
        <v>19</v>
      </c>
      <c r="O733" s="40" t="s">
        <v>19</v>
      </c>
      <c r="P733" s="42" t="b">
        <f t="shared" si="11"/>
        <v>1</v>
      </c>
    </row>
    <row r="734" spans="1:16" ht="60">
      <c r="A734">
        <v>733</v>
      </c>
      <c r="B734" s="1" t="s">
        <v>1006</v>
      </c>
      <c r="C734" t="s">
        <v>719</v>
      </c>
      <c r="D734">
        <v>298</v>
      </c>
      <c r="F734" s="1" t="s">
        <v>19</v>
      </c>
      <c r="I734" t="s">
        <v>19</v>
      </c>
      <c r="O734" s="40" t="s">
        <v>19</v>
      </c>
      <c r="P734" s="42" t="b">
        <f t="shared" si="11"/>
        <v>1</v>
      </c>
    </row>
    <row r="735" spans="1:16" ht="45">
      <c r="A735">
        <v>734</v>
      </c>
      <c r="B735" s="1" t="s">
        <v>1007</v>
      </c>
      <c r="C735" t="s">
        <v>719</v>
      </c>
      <c r="D735" s="6">
        <v>298299</v>
      </c>
      <c r="F735" s="1" t="s">
        <v>23</v>
      </c>
      <c r="I735" t="s">
        <v>19</v>
      </c>
      <c r="O735" s="40" t="s">
        <v>19</v>
      </c>
      <c r="P735" s="42" t="b">
        <f t="shared" si="11"/>
        <v>0</v>
      </c>
    </row>
    <row r="736" spans="1:16" ht="30">
      <c r="A736">
        <v>735</v>
      </c>
      <c r="B736" s="1" t="s">
        <v>1008</v>
      </c>
      <c r="C736" t="s">
        <v>719</v>
      </c>
      <c r="D736">
        <v>299</v>
      </c>
      <c r="F736" s="1" t="s">
        <v>23</v>
      </c>
      <c r="I736" t="s">
        <v>19</v>
      </c>
      <c r="O736" s="40" t="s">
        <v>19</v>
      </c>
      <c r="P736" s="42" t="b">
        <f t="shared" si="11"/>
        <v>0</v>
      </c>
    </row>
    <row r="737" spans="1:16" ht="45">
      <c r="A737">
        <v>736</v>
      </c>
      <c r="B737" s="1" t="s">
        <v>1009</v>
      </c>
      <c r="C737" t="s">
        <v>719</v>
      </c>
      <c r="D737" s="6">
        <v>299300</v>
      </c>
      <c r="F737" s="1" t="s">
        <v>19</v>
      </c>
      <c r="I737" t="s">
        <v>65</v>
      </c>
      <c r="O737" s="40" t="s">
        <v>19</v>
      </c>
      <c r="P737" s="42" t="b">
        <f t="shared" si="11"/>
        <v>1</v>
      </c>
    </row>
    <row r="738" spans="1:16" ht="45">
      <c r="A738">
        <v>737</v>
      </c>
      <c r="B738" s="1" t="s">
        <v>1010</v>
      </c>
      <c r="C738" t="s">
        <v>719</v>
      </c>
      <c r="D738">
        <v>300</v>
      </c>
      <c r="F738" s="1" t="s">
        <v>19</v>
      </c>
      <c r="I738" t="s">
        <v>19</v>
      </c>
      <c r="O738" s="40" t="s">
        <v>19</v>
      </c>
      <c r="P738" s="42" t="b">
        <f t="shared" si="11"/>
        <v>1</v>
      </c>
    </row>
    <row r="739" spans="1:16" ht="225">
      <c r="A739">
        <v>738</v>
      </c>
      <c r="B739" s="1" t="s">
        <v>1011</v>
      </c>
      <c r="C739" t="s">
        <v>719</v>
      </c>
      <c r="D739">
        <v>300</v>
      </c>
      <c r="F739" s="1" t="s">
        <v>23</v>
      </c>
      <c r="H739" s="1" t="s">
        <v>1012</v>
      </c>
      <c r="I739" t="s">
        <v>19</v>
      </c>
      <c r="O739" s="40" t="s">
        <v>19</v>
      </c>
      <c r="P739" s="42" t="b">
        <f t="shared" si="11"/>
        <v>0</v>
      </c>
    </row>
    <row r="740" spans="1:16" ht="60">
      <c r="A740">
        <v>739</v>
      </c>
      <c r="B740" s="1" t="s">
        <v>1013</v>
      </c>
      <c r="C740" t="s">
        <v>719</v>
      </c>
      <c r="D740" s="6">
        <v>300301</v>
      </c>
      <c r="F740" s="1" t="s">
        <v>19</v>
      </c>
      <c r="I740" t="s">
        <v>19</v>
      </c>
      <c r="O740" s="40" t="s">
        <v>19</v>
      </c>
      <c r="P740" s="42" t="b">
        <f t="shared" si="11"/>
        <v>1</v>
      </c>
    </row>
    <row r="741" spans="1:16" ht="30">
      <c r="A741">
        <v>740</v>
      </c>
      <c r="B741" s="1" t="s">
        <v>1014</v>
      </c>
      <c r="C741" t="s">
        <v>719</v>
      </c>
      <c r="D741" s="6">
        <v>301302</v>
      </c>
      <c r="F741" s="1" t="s">
        <v>19</v>
      </c>
      <c r="I741" t="s">
        <v>19</v>
      </c>
      <c r="O741" s="40" t="s">
        <v>19</v>
      </c>
      <c r="P741" s="42" t="b">
        <f t="shared" si="11"/>
        <v>1</v>
      </c>
    </row>
    <row r="742" spans="1:16" ht="45">
      <c r="A742">
        <v>741</v>
      </c>
      <c r="B742" s="1" t="s">
        <v>1015</v>
      </c>
      <c r="C742" t="s">
        <v>719</v>
      </c>
      <c r="D742">
        <v>302</v>
      </c>
      <c r="F742" s="1" t="s">
        <v>19</v>
      </c>
      <c r="I742" t="s">
        <v>19</v>
      </c>
      <c r="O742" s="40" t="s">
        <v>19</v>
      </c>
      <c r="P742" s="42" t="b">
        <f t="shared" si="11"/>
        <v>1</v>
      </c>
    </row>
    <row r="743" spans="1:16" ht="45">
      <c r="A743">
        <v>742</v>
      </c>
      <c r="B743" s="1" t="s">
        <v>1016</v>
      </c>
      <c r="C743" t="s">
        <v>719</v>
      </c>
      <c r="D743">
        <v>302</v>
      </c>
      <c r="F743" s="1" t="s">
        <v>19</v>
      </c>
      <c r="I743" t="s">
        <v>19</v>
      </c>
      <c r="O743" s="40" t="s">
        <v>19</v>
      </c>
      <c r="P743" s="42" t="b">
        <f t="shared" si="11"/>
        <v>1</v>
      </c>
    </row>
    <row r="744" spans="1:16" ht="195">
      <c r="A744">
        <v>743</v>
      </c>
      <c r="B744" s="1" t="s">
        <v>44</v>
      </c>
      <c r="C744" t="s">
        <v>719</v>
      </c>
      <c r="D744" s="6">
        <v>302303</v>
      </c>
      <c r="F744" s="1" t="s">
        <v>23</v>
      </c>
      <c r="H744" s="1" t="s">
        <v>1017</v>
      </c>
      <c r="I744" t="s">
        <v>19</v>
      </c>
      <c r="O744" s="40" t="s">
        <v>19</v>
      </c>
      <c r="P744" s="42" t="b">
        <f t="shared" si="11"/>
        <v>0</v>
      </c>
    </row>
    <row r="745" spans="1:16" ht="45">
      <c r="A745">
        <v>744</v>
      </c>
      <c r="B745" s="1" t="s">
        <v>1018</v>
      </c>
      <c r="C745" t="s">
        <v>719</v>
      </c>
      <c r="D745">
        <v>303</v>
      </c>
      <c r="F745" s="1" t="s">
        <v>23</v>
      </c>
      <c r="I745" t="s">
        <v>19</v>
      </c>
      <c r="O745" s="40" t="s">
        <v>19</v>
      </c>
      <c r="P745" s="42" t="b">
        <f t="shared" si="11"/>
        <v>0</v>
      </c>
    </row>
    <row r="746" spans="1:16" ht="30">
      <c r="A746">
        <v>745</v>
      </c>
      <c r="B746" s="1" t="s">
        <v>1019</v>
      </c>
      <c r="C746" t="s">
        <v>719</v>
      </c>
      <c r="D746">
        <v>303</v>
      </c>
      <c r="F746" s="1" t="s">
        <v>19</v>
      </c>
      <c r="I746" t="s">
        <v>19</v>
      </c>
      <c r="O746" s="40" t="s">
        <v>19</v>
      </c>
      <c r="P746" s="42" t="b">
        <f t="shared" si="11"/>
        <v>1</v>
      </c>
    </row>
    <row r="747" spans="1:16" ht="30">
      <c r="A747">
        <v>746</v>
      </c>
      <c r="B747" s="1" t="s">
        <v>1020</v>
      </c>
      <c r="C747" t="s">
        <v>719</v>
      </c>
      <c r="D747">
        <v>304</v>
      </c>
      <c r="F747" s="1" t="s">
        <v>19</v>
      </c>
      <c r="I747" t="s">
        <v>19</v>
      </c>
      <c r="O747" s="40" t="s">
        <v>19</v>
      </c>
      <c r="P747" s="42" t="b">
        <f t="shared" si="11"/>
        <v>1</v>
      </c>
    </row>
    <row r="748" spans="1:16" ht="60">
      <c r="A748">
        <v>747</v>
      </c>
      <c r="B748" s="1" t="s">
        <v>112</v>
      </c>
      <c r="C748" t="s">
        <v>719</v>
      </c>
      <c r="D748">
        <v>304</v>
      </c>
      <c r="F748" s="1" t="s">
        <v>19</v>
      </c>
      <c r="I748" t="s">
        <v>19</v>
      </c>
      <c r="O748" s="40" t="s">
        <v>23</v>
      </c>
      <c r="P748" s="42" t="b">
        <f t="shared" si="11"/>
        <v>0</v>
      </c>
    </row>
    <row r="749" spans="1:16" ht="30">
      <c r="A749">
        <v>748</v>
      </c>
      <c r="B749" s="1" t="s">
        <v>1021</v>
      </c>
      <c r="C749" t="s">
        <v>719</v>
      </c>
      <c r="D749" s="6">
        <v>304305</v>
      </c>
      <c r="F749" s="1" t="s">
        <v>19</v>
      </c>
      <c r="I749" t="s">
        <v>19</v>
      </c>
      <c r="O749" s="40" t="s">
        <v>19</v>
      </c>
      <c r="P749" s="42" t="b">
        <f t="shared" si="11"/>
        <v>1</v>
      </c>
    </row>
    <row r="750" spans="1:16" ht="45">
      <c r="A750">
        <v>749</v>
      </c>
      <c r="B750" s="1" t="s">
        <v>1022</v>
      </c>
      <c r="C750" t="s">
        <v>719</v>
      </c>
      <c r="D750">
        <v>305</v>
      </c>
      <c r="F750" s="1" t="s">
        <v>19</v>
      </c>
      <c r="I750" t="s">
        <v>19</v>
      </c>
      <c r="O750" s="40" t="s">
        <v>19</v>
      </c>
      <c r="P750" s="42" t="b">
        <f t="shared" si="11"/>
        <v>1</v>
      </c>
    </row>
    <row r="751" spans="1:16" ht="45">
      <c r="A751">
        <v>750</v>
      </c>
      <c r="B751" s="1" t="s">
        <v>1023</v>
      </c>
      <c r="C751" t="s">
        <v>719</v>
      </c>
      <c r="D751">
        <v>305</v>
      </c>
      <c r="F751" s="1" t="s">
        <v>19</v>
      </c>
      <c r="I751" t="s">
        <v>19</v>
      </c>
      <c r="O751" s="40" t="s">
        <v>19</v>
      </c>
      <c r="P751" s="42" t="b">
        <f t="shared" si="11"/>
        <v>1</v>
      </c>
    </row>
    <row r="752" spans="1:16" ht="30">
      <c r="A752">
        <v>751</v>
      </c>
      <c r="B752" s="1" t="s">
        <v>1024</v>
      </c>
      <c r="C752" t="s">
        <v>719</v>
      </c>
      <c r="D752">
        <v>306</v>
      </c>
      <c r="F752" s="1" t="s">
        <v>23</v>
      </c>
      <c r="I752" t="s">
        <v>19</v>
      </c>
      <c r="O752" s="40" t="s">
        <v>19</v>
      </c>
      <c r="P752" s="42" t="b">
        <f t="shared" si="11"/>
        <v>0</v>
      </c>
    </row>
    <row r="753" spans="1:16" ht="60" customHeight="1">
      <c r="A753">
        <v>752</v>
      </c>
      <c r="B753" s="1" t="s">
        <v>1025</v>
      </c>
      <c r="C753" t="s">
        <v>719</v>
      </c>
      <c r="D753">
        <v>306</v>
      </c>
      <c r="F753" s="1" t="s">
        <v>23</v>
      </c>
      <c r="I753" t="s">
        <v>19</v>
      </c>
      <c r="O753" s="40" t="s">
        <v>19</v>
      </c>
      <c r="P753" s="42" t="b">
        <f t="shared" si="11"/>
        <v>0</v>
      </c>
    </row>
    <row r="754" spans="1:16" ht="45">
      <c r="A754">
        <v>753</v>
      </c>
      <c r="B754" s="1" t="s">
        <v>1026</v>
      </c>
      <c r="C754" t="s">
        <v>719</v>
      </c>
      <c r="D754" s="6">
        <v>306307</v>
      </c>
      <c r="F754" s="1" t="s">
        <v>19</v>
      </c>
      <c r="I754" t="s">
        <v>19</v>
      </c>
      <c r="O754" s="40" t="s">
        <v>19</v>
      </c>
      <c r="P754" s="42" t="b">
        <f t="shared" si="11"/>
        <v>1</v>
      </c>
    </row>
    <row r="755" spans="1:16" ht="45">
      <c r="A755">
        <v>754</v>
      </c>
      <c r="B755" s="1" t="s">
        <v>1027</v>
      </c>
      <c r="C755" t="s">
        <v>719</v>
      </c>
      <c r="D755">
        <v>307</v>
      </c>
      <c r="F755" s="1" t="s">
        <v>19</v>
      </c>
      <c r="I755" t="s">
        <v>19</v>
      </c>
      <c r="O755" s="40" t="s">
        <v>19</v>
      </c>
      <c r="P755" s="42" t="b">
        <f t="shared" si="11"/>
        <v>1</v>
      </c>
    </row>
    <row r="756" spans="1:16" ht="45">
      <c r="A756">
        <v>755</v>
      </c>
      <c r="B756" s="1" t="s">
        <v>1028</v>
      </c>
      <c r="C756" t="s">
        <v>719</v>
      </c>
      <c r="D756">
        <v>307</v>
      </c>
      <c r="F756" s="1" t="s">
        <v>19</v>
      </c>
      <c r="I756" t="s">
        <v>19</v>
      </c>
      <c r="O756" s="40" t="s">
        <v>19</v>
      </c>
      <c r="P756" s="42" t="b">
        <f t="shared" si="11"/>
        <v>1</v>
      </c>
    </row>
    <row r="757" spans="1:16" ht="45">
      <c r="A757">
        <v>756</v>
      </c>
      <c r="B757" s="1" t="s">
        <v>1029</v>
      </c>
      <c r="C757" t="s">
        <v>719</v>
      </c>
      <c r="D757" s="6">
        <v>307308</v>
      </c>
      <c r="F757" s="1" t="s">
        <v>19</v>
      </c>
      <c r="I757" t="s">
        <v>19</v>
      </c>
      <c r="O757" s="40" t="s">
        <v>19</v>
      </c>
      <c r="P757" s="42" t="b">
        <f t="shared" si="11"/>
        <v>1</v>
      </c>
    </row>
    <row r="758" spans="1:16" ht="45">
      <c r="A758">
        <v>757</v>
      </c>
      <c r="B758" s="1" t="s">
        <v>1030</v>
      </c>
      <c r="C758" t="s">
        <v>719</v>
      </c>
      <c r="D758">
        <v>308</v>
      </c>
      <c r="F758" s="1" t="s">
        <v>23</v>
      </c>
      <c r="I758" t="s">
        <v>19</v>
      </c>
      <c r="O758" s="40" t="s">
        <v>23</v>
      </c>
      <c r="P758" s="42" t="b">
        <f t="shared" si="11"/>
        <v>1</v>
      </c>
    </row>
    <row r="759" spans="1:16" ht="60" customHeight="1">
      <c r="A759">
        <v>758</v>
      </c>
      <c r="B759" s="1" t="s">
        <v>1031</v>
      </c>
      <c r="C759" t="s">
        <v>719</v>
      </c>
      <c r="D759" s="6">
        <v>308309</v>
      </c>
      <c r="F759" s="1" t="s">
        <v>23</v>
      </c>
      <c r="I759" t="s">
        <v>19</v>
      </c>
      <c r="O759" s="40" t="s">
        <v>19</v>
      </c>
      <c r="P759" s="42" t="b">
        <f t="shared" si="11"/>
        <v>0</v>
      </c>
    </row>
    <row r="760" spans="1:16" ht="60">
      <c r="A760">
        <v>759</v>
      </c>
      <c r="B760" s="1" t="s">
        <v>1032</v>
      </c>
      <c r="C760" t="s">
        <v>719</v>
      </c>
      <c r="D760">
        <v>309</v>
      </c>
      <c r="F760" s="1" t="s">
        <v>19</v>
      </c>
      <c r="I760" t="s">
        <v>19</v>
      </c>
      <c r="O760" s="40" t="s">
        <v>19</v>
      </c>
      <c r="P760" s="42" t="b">
        <f t="shared" si="11"/>
        <v>1</v>
      </c>
    </row>
    <row r="761" spans="1:16" ht="30">
      <c r="A761">
        <v>760</v>
      </c>
      <c r="B761" s="1" t="s">
        <v>1033</v>
      </c>
      <c r="C761" t="s">
        <v>719</v>
      </c>
      <c r="D761">
        <v>309</v>
      </c>
      <c r="F761" s="1" t="s">
        <v>19</v>
      </c>
      <c r="I761" t="s">
        <v>19</v>
      </c>
      <c r="O761" s="40" t="s">
        <v>19</v>
      </c>
      <c r="P761" s="42" t="b">
        <f t="shared" si="11"/>
        <v>1</v>
      </c>
    </row>
    <row r="762" spans="1:16" ht="45">
      <c r="A762">
        <v>761</v>
      </c>
      <c r="B762" s="1" t="s">
        <v>1034</v>
      </c>
      <c r="C762" t="s">
        <v>719</v>
      </c>
      <c r="D762">
        <v>310</v>
      </c>
      <c r="F762" s="1" t="s">
        <v>19</v>
      </c>
      <c r="I762" t="s">
        <v>19</v>
      </c>
      <c r="O762" s="40" t="s">
        <v>19</v>
      </c>
      <c r="P762" s="42" t="b">
        <f t="shared" si="11"/>
        <v>1</v>
      </c>
    </row>
    <row r="763" spans="1:16" ht="30">
      <c r="A763">
        <v>762</v>
      </c>
      <c r="B763" s="1" t="s">
        <v>1035</v>
      </c>
      <c r="C763" t="s">
        <v>719</v>
      </c>
      <c r="D763">
        <v>310</v>
      </c>
      <c r="F763" s="1" t="s">
        <v>19</v>
      </c>
      <c r="I763" t="s">
        <v>19</v>
      </c>
      <c r="O763" s="40" t="s">
        <v>19</v>
      </c>
      <c r="P763" s="42" t="b">
        <f t="shared" si="11"/>
        <v>1</v>
      </c>
    </row>
    <row r="764" spans="1:16" ht="60">
      <c r="A764">
        <v>763</v>
      </c>
      <c r="B764" s="1" t="s">
        <v>1036</v>
      </c>
      <c r="C764" t="s">
        <v>719</v>
      </c>
      <c r="D764">
        <v>310</v>
      </c>
      <c r="F764" s="1" t="s">
        <v>23</v>
      </c>
      <c r="I764" t="s">
        <v>19</v>
      </c>
      <c r="O764" s="40" t="s">
        <v>19</v>
      </c>
      <c r="P764" s="42" t="b">
        <f t="shared" si="11"/>
        <v>0</v>
      </c>
    </row>
    <row r="765" spans="1:16" ht="30">
      <c r="A765">
        <v>764</v>
      </c>
      <c r="B765" s="1" t="s">
        <v>1037</v>
      </c>
      <c r="C765" t="s">
        <v>719</v>
      </c>
      <c r="D765" s="6">
        <v>310311</v>
      </c>
      <c r="F765" s="1" t="s">
        <v>23</v>
      </c>
      <c r="I765" t="s">
        <v>19</v>
      </c>
      <c r="O765" s="40" t="s">
        <v>19</v>
      </c>
      <c r="P765" s="42" t="b">
        <f t="shared" si="11"/>
        <v>0</v>
      </c>
    </row>
    <row r="766" spans="1:16" ht="30">
      <c r="A766">
        <v>765</v>
      </c>
      <c r="B766" s="1" t="s">
        <v>1038</v>
      </c>
      <c r="C766" t="s">
        <v>719</v>
      </c>
      <c r="D766">
        <v>311</v>
      </c>
      <c r="F766" s="1" t="s">
        <v>19</v>
      </c>
      <c r="I766" t="s">
        <v>19</v>
      </c>
      <c r="O766" s="40" t="s">
        <v>19</v>
      </c>
      <c r="P766" s="42" t="b">
        <f t="shared" si="11"/>
        <v>1</v>
      </c>
    </row>
    <row r="767" spans="1:16" ht="75">
      <c r="A767">
        <v>766</v>
      </c>
      <c r="B767" s="1" t="s">
        <v>1039</v>
      </c>
      <c r="C767" t="s">
        <v>719</v>
      </c>
      <c r="D767">
        <v>311</v>
      </c>
      <c r="F767" s="1" t="s">
        <v>23</v>
      </c>
      <c r="G767" s="1" t="s">
        <v>1040</v>
      </c>
      <c r="I767" t="s">
        <v>65</v>
      </c>
      <c r="O767" s="40" t="s">
        <v>19</v>
      </c>
      <c r="P767" s="42" t="b">
        <f t="shared" si="11"/>
        <v>0</v>
      </c>
    </row>
    <row r="768" spans="1:16" ht="30">
      <c r="A768">
        <v>767</v>
      </c>
      <c r="B768" s="1" t="s">
        <v>1041</v>
      </c>
      <c r="C768" t="s">
        <v>719</v>
      </c>
      <c r="D768" s="6">
        <v>311312</v>
      </c>
      <c r="F768" s="1" t="s">
        <v>19</v>
      </c>
      <c r="I768" t="s">
        <v>19</v>
      </c>
      <c r="O768" s="40" t="s">
        <v>19</v>
      </c>
      <c r="P768" s="42" t="b">
        <f t="shared" si="11"/>
        <v>1</v>
      </c>
    </row>
    <row r="769" spans="1:16" ht="30">
      <c r="A769">
        <v>768</v>
      </c>
      <c r="B769" s="1" t="s">
        <v>237</v>
      </c>
      <c r="C769" t="s">
        <v>719</v>
      </c>
      <c r="D769" s="6">
        <v>312313</v>
      </c>
      <c r="F769" s="1" t="s">
        <v>19</v>
      </c>
      <c r="I769" t="s">
        <v>19</v>
      </c>
      <c r="O769" s="40" t="s">
        <v>19</v>
      </c>
      <c r="P769" s="42" t="b">
        <f t="shared" si="11"/>
        <v>1</v>
      </c>
    </row>
    <row r="770" spans="1:16" ht="45">
      <c r="A770">
        <v>769</v>
      </c>
      <c r="B770" s="1" t="s">
        <v>1042</v>
      </c>
      <c r="C770" t="s">
        <v>719</v>
      </c>
      <c r="D770">
        <v>313</v>
      </c>
      <c r="F770" s="1" t="s">
        <v>19</v>
      </c>
      <c r="I770" t="s">
        <v>19</v>
      </c>
      <c r="O770" s="40" t="s">
        <v>19</v>
      </c>
      <c r="P770" s="42" t="b">
        <f t="shared" ref="P770:P833" si="12">F770=O770</f>
        <v>1</v>
      </c>
    </row>
    <row r="771" spans="1:16" ht="30">
      <c r="A771">
        <v>770</v>
      </c>
      <c r="B771" s="1" t="s">
        <v>1043</v>
      </c>
      <c r="C771" t="s">
        <v>719</v>
      </c>
      <c r="D771">
        <v>313</v>
      </c>
      <c r="F771" s="1" t="s">
        <v>19</v>
      </c>
      <c r="I771" t="s">
        <v>19</v>
      </c>
      <c r="O771" s="40" t="s">
        <v>19</v>
      </c>
      <c r="P771" s="42" t="b">
        <f t="shared" si="12"/>
        <v>1</v>
      </c>
    </row>
    <row r="772" spans="1:16" ht="30">
      <c r="A772">
        <v>771</v>
      </c>
      <c r="B772" s="1" t="s">
        <v>1044</v>
      </c>
      <c r="C772" t="s">
        <v>719</v>
      </c>
      <c r="D772">
        <v>314</v>
      </c>
      <c r="F772" s="1" t="s">
        <v>19</v>
      </c>
      <c r="I772" t="s">
        <v>19</v>
      </c>
      <c r="O772" s="40" t="s">
        <v>19</v>
      </c>
      <c r="P772" s="42" t="b">
        <f t="shared" si="12"/>
        <v>1</v>
      </c>
    </row>
    <row r="773" spans="1:16" ht="45">
      <c r="A773">
        <v>772</v>
      </c>
      <c r="B773" s="1" t="s">
        <v>1045</v>
      </c>
      <c r="C773" t="s">
        <v>719</v>
      </c>
      <c r="D773">
        <v>314</v>
      </c>
      <c r="F773" s="1" t="s">
        <v>19</v>
      </c>
      <c r="I773" t="s">
        <v>19</v>
      </c>
      <c r="O773" s="40" t="s">
        <v>19</v>
      </c>
      <c r="P773" s="42" t="b">
        <f t="shared" si="12"/>
        <v>1</v>
      </c>
    </row>
    <row r="774" spans="1:16" ht="30">
      <c r="A774">
        <v>773</v>
      </c>
      <c r="B774" s="1" t="s">
        <v>1046</v>
      </c>
      <c r="C774" t="s">
        <v>719</v>
      </c>
      <c r="D774" s="6">
        <v>314315</v>
      </c>
      <c r="F774" s="1" t="s">
        <v>19</v>
      </c>
      <c r="I774" t="s">
        <v>19</v>
      </c>
      <c r="O774" s="40" t="s">
        <v>19</v>
      </c>
      <c r="P774" s="42" t="b">
        <f t="shared" si="12"/>
        <v>1</v>
      </c>
    </row>
    <row r="775" spans="1:16" ht="30">
      <c r="A775">
        <v>774</v>
      </c>
      <c r="B775" s="1" t="s">
        <v>1047</v>
      </c>
      <c r="C775" t="s">
        <v>719</v>
      </c>
      <c r="D775">
        <v>315</v>
      </c>
      <c r="F775" s="1" t="s">
        <v>19</v>
      </c>
      <c r="I775" t="s">
        <v>19</v>
      </c>
      <c r="O775" s="40" t="s">
        <v>19</v>
      </c>
      <c r="P775" s="42" t="b">
        <f t="shared" si="12"/>
        <v>1</v>
      </c>
    </row>
    <row r="776" spans="1:16" ht="30">
      <c r="A776">
        <v>775</v>
      </c>
      <c r="B776" s="1" t="s">
        <v>1048</v>
      </c>
      <c r="C776" t="s">
        <v>719</v>
      </c>
      <c r="D776" s="6">
        <v>315316</v>
      </c>
      <c r="F776" s="1" t="s">
        <v>19</v>
      </c>
      <c r="I776" t="s">
        <v>19</v>
      </c>
      <c r="O776" s="40" t="s">
        <v>19</v>
      </c>
      <c r="P776" s="42" t="b">
        <f t="shared" si="12"/>
        <v>1</v>
      </c>
    </row>
    <row r="777" spans="1:16" ht="45">
      <c r="A777">
        <v>776</v>
      </c>
      <c r="B777" s="1" t="s">
        <v>1049</v>
      </c>
      <c r="C777" t="s">
        <v>719</v>
      </c>
      <c r="D777">
        <v>316</v>
      </c>
      <c r="F777" s="1" t="s">
        <v>19</v>
      </c>
      <c r="I777" t="s">
        <v>19</v>
      </c>
      <c r="O777" s="40" t="s">
        <v>19</v>
      </c>
      <c r="P777" s="42" t="b">
        <f t="shared" si="12"/>
        <v>1</v>
      </c>
    </row>
    <row r="778" spans="1:16" ht="45">
      <c r="A778">
        <v>777</v>
      </c>
      <c r="B778" s="1" t="s">
        <v>1050</v>
      </c>
      <c r="C778" t="s">
        <v>719</v>
      </c>
      <c r="D778" s="6">
        <v>316317</v>
      </c>
      <c r="F778" s="1" t="s">
        <v>23</v>
      </c>
      <c r="I778" t="s">
        <v>19</v>
      </c>
      <c r="O778" s="40" t="s">
        <v>19</v>
      </c>
      <c r="P778" s="42" t="b">
        <f t="shared" si="12"/>
        <v>0</v>
      </c>
    </row>
    <row r="779" spans="1:16" ht="45">
      <c r="A779">
        <v>778</v>
      </c>
      <c r="B779" s="1" t="s">
        <v>1051</v>
      </c>
      <c r="C779" t="s">
        <v>719</v>
      </c>
      <c r="D779">
        <v>317</v>
      </c>
      <c r="F779" s="1" t="s">
        <v>19</v>
      </c>
      <c r="I779" t="s">
        <v>19</v>
      </c>
      <c r="O779" s="40" t="s">
        <v>19</v>
      </c>
      <c r="P779" s="42" t="b">
        <f t="shared" si="12"/>
        <v>1</v>
      </c>
    </row>
    <row r="780" spans="1:16" ht="30">
      <c r="A780">
        <v>779</v>
      </c>
      <c r="B780" s="1" t="s">
        <v>1052</v>
      </c>
      <c r="C780" t="s">
        <v>719</v>
      </c>
      <c r="D780">
        <v>317</v>
      </c>
      <c r="F780" s="1" t="s">
        <v>19</v>
      </c>
      <c r="I780" t="s">
        <v>19</v>
      </c>
      <c r="O780" s="40" t="s">
        <v>19</v>
      </c>
      <c r="P780" s="42" t="b">
        <f t="shared" si="12"/>
        <v>1</v>
      </c>
    </row>
    <row r="781" spans="1:16" ht="45">
      <c r="A781">
        <v>780</v>
      </c>
      <c r="B781" s="1" t="s">
        <v>1053</v>
      </c>
      <c r="C781" t="s">
        <v>719</v>
      </c>
      <c r="D781" s="6">
        <v>317318</v>
      </c>
      <c r="F781" s="1" t="s">
        <v>19</v>
      </c>
      <c r="I781" t="s">
        <v>19</v>
      </c>
      <c r="O781" s="40" t="s">
        <v>19</v>
      </c>
      <c r="P781" s="42" t="b">
        <f t="shared" si="12"/>
        <v>1</v>
      </c>
    </row>
    <row r="782" spans="1:16" ht="30">
      <c r="A782">
        <v>781</v>
      </c>
      <c r="B782" s="1" t="s">
        <v>1054</v>
      </c>
      <c r="C782" t="s">
        <v>719</v>
      </c>
      <c r="D782">
        <v>318</v>
      </c>
      <c r="F782" s="1" t="s">
        <v>19</v>
      </c>
      <c r="I782" t="s">
        <v>19</v>
      </c>
      <c r="O782" s="40" t="s">
        <v>19</v>
      </c>
      <c r="P782" s="42" t="b">
        <f t="shared" si="12"/>
        <v>1</v>
      </c>
    </row>
    <row r="783" spans="1:16" ht="45">
      <c r="A783">
        <v>782</v>
      </c>
      <c r="B783" s="1" t="s">
        <v>1055</v>
      </c>
      <c r="C783" t="s">
        <v>719</v>
      </c>
      <c r="D783" s="6">
        <v>318319</v>
      </c>
      <c r="F783" s="1" t="s">
        <v>19</v>
      </c>
      <c r="I783" t="s">
        <v>19</v>
      </c>
      <c r="O783" s="40" t="s">
        <v>19</v>
      </c>
      <c r="P783" s="42" t="b">
        <f t="shared" si="12"/>
        <v>1</v>
      </c>
    </row>
    <row r="784" spans="1:16" ht="60">
      <c r="A784">
        <v>783</v>
      </c>
      <c r="B784" s="1" t="s">
        <v>1056</v>
      </c>
      <c r="C784" t="s">
        <v>719</v>
      </c>
      <c r="D784">
        <v>319</v>
      </c>
      <c r="F784" s="1" t="s">
        <v>19</v>
      </c>
      <c r="I784" t="s">
        <v>19</v>
      </c>
      <c r="O784" s="40" t="s">
        <v>19</v>
      </c>
      <c r="P784" s="42" t="b">
        <f t="shared" si="12"/>
        <v>1</v>
      </c>
    </row>
    <row r="785" spans="1:16" ht="45">
      <c r="A785">
        <v>784</v>
      </c>
      <c r="B785" s="1" t="s">
        <v>1057</v>
      </c>
      <c r="C785" t="s">
        <v>719</v>
      </c>
      <c r="D785">
        <v>319</v>
      </c>
      <c r="F785" s="1" t="s">
        <v>19</v>
      </c>
      <c r="I785" t="s">
        <v>19</v>
      </c>
      <c r="O785" s="40" t="s">
        <v>19</v>
      </c>
      <c r="P785" s="42" t="b">
        <f t="shared" si="12"/>
        <v>1</v>
      </c>
    </row>
    <row r="786" spans="1:16">
      <c r="A786">
        <v>785</v>
      </c>
      <c r="B786" s="1" t="s">
        <v>1058</v>
      </c>
      <c r="C786" t="s">
        <v>719</v>
      </c>
      <c r="D786">
        <v>320</v>
      </c>
      <c r="F786" s="1" t="s">
        <v>19</v>
      </c>
      <c r="I786" t="s">
        <v>19</v>
      </c>
      <c r="O786" s="40" t="s">
        <v>19</v>
      </c>
      <c r="P786" s="42" t="b">
        <f t="shared" si="12"/>
        <v>1</v>
      </c>
    </row>
    <row r="787" spans="1:16" ht="30">
      <c r="A787">
        <v>786</v>
      </c>
      <c r="B787" s="1" t="s">
        <v>1059</v>
      </c>
      <c r="C787" t="s">
        <v>719</v>
      </c>
      <c r="D787">
        <v>320</v>
      </c>
      <c r="F787" s="1" t="s">
        <v>19</v>
      </c>
      <c r="I787" t="s">
        <v>19</v>
      </c>
      <c r="O787" s="40" t="s">
        <v>19</v>
      </c>
      <c r="P787" s="42" t="b">
        <f t="shared" si="12"/>
        <v>1</v>
      </c>
    </row>
    <row r="788" spans="1:16" ht="45" customHeight="1">
      <c r="A788">
        <v>787</v>
      </c>
      <c r="B788" s="1" t="s">
        <v>1060</v>
      </c>
      <c r="C788" t="s">
        <v>719</v>
      </c>
      <c r="D788">
        <v>320</v>
      </c>
      <c r="F788" s="1" t="s">
        <v>19</v>
      </c>
      <c r="I788" t="s">
        <v>19</v>
      </c>
      <c r="O788" s="40" t="s">
        <v>19</v>
      </c>
      <c r="P788" s="42" t="b">
        <f t="shared" si="12"/>
        <v>1</v>
      </c>
    </row>
    <row r="789" spans="1:16" ht="45">
      <c r="A789">
        <v>788</v>
      </c>
      <c r="B789" s="1" t="s">
        <v>1061</v>
      </c>
      <c r="C789" t="s">
        <v>719</v>
      </c>
      <c r="D789" s="6">
        <v>320321</v>
      </c>
      <c r="F789" s="1" t="s">
        <v>19</v>
      </c>
      <c r="I789" t="s">
        <v>19</v>
      </c>
      <c r="O789" s="40" t="s">
        <v>19</v>
      </c>
      <c r="P789" s="42" t="b">
        <f t="shared" si="12"/>
        <v>1</v>
      </c>
    </row>
    <row r="790" spans="1:16" ht="75">
      <c r="A790">
        <v>789</v>
      </c>
      <c r="B790" s="1" t="s">
        <v>1062</v>
      </c>
      <c r="C790" t="s">
        <v>719</v>
      </c>
      <c r="D790">
        <v>321</v>
      </c>
      <c r="F790" s="1" t="s">
        <v>23</v>
      </c>
      <c r="I790" t="s">
        <v>19</v>
      </c>
      <c r="O790" s="40" t="s">
        <v>23</v>
      </c>
      <c r="P790" s="42" t="b">
        <f t="shared" si="12"/>
        <v>1</v>
      </c>
    </row>
    <row r="791" spans="1:16" ht="30">
      <c r="A791">
        <v>790</v>
      </c>
      <c r="B791" s="1" t="s">
        <v>1063</v>
      </c>
      <c r="C791" t="s">
        <v>719</v>
      </c>
      <c r="D791">
        <v>321</v>
      </c>
      <c r="F791" s="1" t="s">
        <v>19</v>
      </c>
      <c r="I791" t="s">
        <v>19</v>
      </c>
      <c r="O791" s="40" t="s">
        <v>19</v>
      </c>
      <c r="P791" s="42" t="b">
        <f t="shared" si="12"/>
        <v>1</v>
      </c>
    </row>
    <row r="792" spans="1:16" ht="30">
      <c r="A792">
        <v>791</v>
      </c>
      <c r="B792" s="1" t="s">
        <v>1064</v>
      </c>
      <c r="C792" t="s">
        <v>719</v>
      </c>
      <c r="D792" s="6">
        <v>321322</v>
      </c>
      <c r="F792" s="1" t="s">
        <v>19</v>
      </c>
      <c r="I792" t="s">
        <v>19</v>
      </c>
      <c r="O792" s="40" t="s">
        <v>19</v>
      </c>
      <c r="P792" s="42" t="b">
        <f t="shared" si="12"/>
        <v>1</v>
      </c>
    </row>
    <row r="793" spans="1:16" ht="45">
      <c r="A793">
        <v>792</v>
      </c>
      <c r="B793" s="1" t="s">
        <v>1065</v>
      </c>
      <c r="C793" t="s">
        <v>719</v>
      </c>
      <c r="D793">
        <v>322</v>
      </c>
      <c r="F793" s="1" t="s">
        <v>19</v>
      </c>
      <c r="I793" t="s">
        <v>19</v>
      </c>
      <c r="O793" s="40" t="s">
        <v>19</v>
      </c>
      <c r="P793" s="42" t="b">
        <f t="shared" si="12"/>
        <v>1</v>
      </c>
    </row>
    <row r="794" spans="1:16" ht="60">
      <c r="A794">
        <v>793</v>
      </c>
      <c r="B794" s="1" t="s">
        <v>1066</v>
      </c>
      <c r="C794" t="s">
        <v>719</v>
      </c>
      <c r="D794" s="6">
        <v>322</v>
      </c>
      <c r="F794" s="1" t="s">
        <v>19</v>
      </c>
      <c r="I794" t="s">
        <v>19</v>
      </c>
      <c r="O794" s="40" t="s">
        <v>19</v>
      </c>
      <c r="P794" s="42" t="b">
        <f t="shared" si="12"/>
        <v>1</v>
      </c>
    </row>
    <row r="795" spans="1:16" ht="45">
      <c r="A795">
        <v>794</v>
      </c>
      <c r="B795" s="1" t="s">
        <v>1067</v>
      </c>
      <c r="C795" t="s">
        <v>719</v>
      </c>
      <c r="D795">
        <v>323</v>
      </c>
      <c r="F795" s="1" t="s">
        <v>19</v>
      </c>
      <c r="I795" t="s">
        <v>19</v>
      </c>
      <c r="O795" s="40" t="s">
        <v>19</v>
      </c>
      <c r="P795" s="42" t="b">
        <f t="shared" si="12"/>
        <v>1</v>
      </c>
    </row>
    <row r="796" spans="1:16" ht="45">
      <c r="A796">
        <v>795</v>
      </c>
      <c r="B796" s="1" t="s">
        <v>1068</v>
      </c>
      <c r="C796" t="s">
        <v>719</v>
      </c>
      <c r="D796">
        <v>323</v>
      </c>
      <c r="F796" s="1" t="s">
        <v>19</v>
      </c>
      <c r="I796" t="s">
        <v>19</v>
      </c>
      <c r="O796" s="40" t="s">
        <v>19</v>
      </c>
      <c r="P796" s="42" t="b">
        <f t="shared" si="12"/>
        <v>1</v>
      </c>
    </row>
    <row r="797" spans="1:16" ht="30">
      <c r="A797">
        <v>796</v>
      </c>
      <c r="B797" s="1" t="s">
        <v>1069</v>
      </c>
      <c r="C797" t="s">
        <v>719</v>
      </c>
      <c r="D797" s="6">
        <v>323324</v>
      </c>
      <c r="F797" s="1" t="s">
        <v>19</v>
      </c>
      <c r="I797" t="s">
        <v>19</v>
      </c>
      <c r="O797" s="40" t="s">
        <v>19</v>
      </c>
      <c r="P797" s="42" t="b">
        <f t="shared" si="12"/>
        <v>1</v>
      </c>
    </row>
    <row r="798" spans="1:16" ht="60">
      <c r="A798">
        <v>797</v>
      </c>
      <c r="B798" s="1" t="s">
        <v>1070</v>
      </c>
      <c r="C798" t="s">
        <v>719</v>
      </c>
      <c r="D798">
        <v>324</v>
      </c>
      <c r="F798" s="1" t="s">
        <v>19</v>
      </c>
      <c r="I798" t="s">
        <v>19</v>
      </c>
      <c r="O798" s="40" t="s">
        <v>19</v>
      </c>
      <c r="P798" s="42" t="b">
        <f t="shared" si="12"/>
        <v>1</v>
      </c>
    </row>
    <row r="799" spans="1:16" ht="60">
      <c r="A799">
        <v>798</v>
      </c>
      <c r="B799" s="1" t="s">
        <v>1071</v>
      </c>
      <c r="C799" t="s">
        <v>719</v>
      </c>
      <c r="D799" s="6">
        <v>324325</v>
      </c>
      <c r="F799" s="1" t="s">
        <v>23</v>
      </c>
      <c r="G799" s="1" t="s">
        <v>1072</v>
      </c>
      <c r="I799" t="s">
        <v>19</v>
      </c>
      <c r="O799" s="40" t="s">
        <v>19</v>
      </c>
      <c r="P799" s="42" t="b">
        <f t="shared" si="12"/>
        <v>0</v>
      </c>
    </row>
    <row r="800" spans="1:16" ht="60">
      <c r="A800">
        <v>799</v>
      </c>
      <c r="B800" s="1" t="s">
        <v>1073</v>
      </c>
      <c r="C800" t="s">
        <v>719</v>
      </c>
      <c r="D800">
        <v>325</v>
      </c>
      <c r="F800" s="1" t="s">
        <v>19</v>
      </c>
      <c r="I800" t="s">
        <v>19</v>
      </c>
      <c r="O800" s="40" t="s">
        <v>19</v>
      </c>
      <c r="P800" s="42" t="b">
        <f t="shared" si="12"/>
        <v>1</v>
      </c>
    </row>
    <row r="801" spans="1:16" ht="60">
      <c r="A801">
        <v>800</v>
      </c>
      <c r="B801" s="14" t="s">
        <v>1074</v>
      </c>
      <c r="C801" t="s">
        <v>719</v>
      </c>
      <c r="D801" s="6">
        <v>325326</v>
      </c>
      <c r="F801" s="1" t="s">
        <v>23</v>
      </c>
      <c r="G801" s="1" t="s">
        <v>1075</v>
      </c>
      <c r="I801" t="s">
        <v>19</v>
      </c>
      <c r="O801" s="40" t="s">
        <v>19</v>
      </c>
      <c r="P801" s="42" t="b">
        <f t="shared" si="12"/>
        <v>0</v>
      </c>
    </row>
    <row r="802" spans="1:16" ht="30">
      <c r="A802">
        <v>801</v>
      </c>
      <c r="B802" s="1" t="s">
        <v>1076</v>
      </c>
      <c r="C802" t="s">
        <v>719</v>
      </c>
      <c r="D802">
        <v>326</v>
      </c>
      <c r="F802" s="1" t="s">
        <v>19</v>
      </c>
      <c r="I802" t="s">
        <v>19</v>
      </c>
      <c r="O802" s="40" t="s">
        <v>19</v>
      </c>
      <c r="P802" s="42" t="b">
        <f t="shared" si="12"/>
        <v>1</v>
      </c>
    </row>
    <row r="803" spans="1:16" ht="60">
      <c r="A803">
        <v>802</v>
      </c>
      <c r="B803" s="1" t="s">
        <v>1077</v>
      </c>
      <c r="C803" t="s">
        <v>719</v>
      </c>
      <c r="D803">
        <v>326</v>
      </c>
      <c r="F803" s="1" t="s">
        <v>23</v>
      </c>
      <c r="I803" t="s">
        <v>19</v>
      </c>
      <c r="O803" s="40" t="s">
        <v>19</v>
      </c>
      <c r="P803" s="42" t="b">
        <f t="shared" si="12"/>
        <v>0</v>
      </c>
    </row>
    <row r="804" spans="1:16" ht="30">
      <c r="A804">
        <v>803</v>
      </c>
      <c r="B804" s="1" t="s">
        <v>1078</v>
      </c>
      <c r="C804" t="s">
        <v>719</v>
      </c>
      <c r="D804" s="6">
        <v>326327</v>
      </c>
      <c r="F804" s="1" t="s">
        <v>19</v>
      </c>
      <c r="I804" t="s">
        <v>19</v>
      </c>
      <c r="O804" s="40" t="s">
        <v>19</v>
      </c>
      <c r="P804" s="42" t="b">
        <f t="shared" si="12"/>
        <v>1</v>
      </c>
    </row>
    <row r="805" spans="1:16" ht="30">
      <c r="A805">
        <v>804</v>
      </c>
      <c r="B805" s="1" t="s">
        <v>1079</v>
      </c>
      <c r="C805" t="s">
        <v>719</v>
      </c>
      <c r="D805">
        <v>327</v>
      </c>
      <c r="F805" s="1" t="s">
        <v>19</v>
      </c>
      <c r="I805" t="s">
        <v>19</v>
      </c>
      <c r="O805" s="40" t="s">
        <v>19</v>
      </c>
      <c r="P805" s="42" t="b">
        <f t="shared" si="12"/>
        <v>1</v>
      </c>
    </row>
    <row r="806" spans="1:16" ht="45">
      <c r="A806">
        <v>805</v>
      </c>
      <c r="B806" s="1" t="s">
        <v>1080</v>
      </c>
      <c r="C806" t="s">
        <v>719</v>
      </c>
      <c r="D806">
        <v>327</v>
      </c>
      <c r="F806" s="1" t="s">
        <v>19</v>
      </c>
      <c r="I806" t="s">
        <v>19</v>
      </c>
      <c r="O806" s="40" t="s">
        <v>19</v>
      </c>
      <c r="P806" s="42" t="b">
        <f t="shared" si="12"/>
        <v>1</v>
      </c>
    </row>
    <row r="807" spans="1:16" ht="45">
      <c r="A807">
        <v>806</v>
      </c>
      <c r="B807" s="1" t="s">
        <v>1080</v>
      </c>
      <c r="C807" t="s">
        <v>719</v>
      </c>
      <c r="D807">
        <v>327</v>
      </c>
      <c r="F807" s="1" t="s">
        <v>19</v>
      </c>
      <c r="I807" t="s">
        <v>19</v>
      </c>
      <c r="O807" s="40" t="s">
        <v>19</v>
      </c>
      <c r="P807" s="42" t="b">
        <f t="shared" si="12"/>
        <v>1</v>
      </c>
    </row>
    <row r="808" spans="1:16" ht="45">
      <c r="A808">
        <v>807</v>
      </c>
      <c r="B808" s="1" t="s">
        <v>1081</v>
      </c>
      <c r="C808" t="s">
        <v>719</v>
      </c>
      <c r="D808">
        <v>328</v>
      </c>
      <c r="F808" s="1" t="s">
        <v>19</v>
      </c>
      <c r="I808" t="s">
        <v>19</v>
      </c>
      <c r="O808" s="40" t="s">
        <v>19</v>
      </c>
      <c r="P808" s="42" t="b">
        <f t="shared" si="12"/>
        <v>1</v>
      </c>
    </row>
    <row r="809" spans="1:16">
      <c r="A809">
        <v>808</v>
      </c>
      <c r="B809" s="1" t="s">
        <v>1082</v>
      </c>
      <c r="C809" t="s">
        <v>719</v>
      </c>
      <c r="D809">
        <v>328</v>
      </c>
      <c r="F809" s="1" t="s">
        <v>19</v>
      </c>
      <c r="I809" t="s">
        <v>19</v>
      </c>
      <c r="O809" s="40" t="s">
        <v>19</v>
      </c>
      <c r="P809" s="42" t="b">
        <f t="shared" si="12"/>
        <v>1</v>
      </c>
    </row>
    <row r="810" spans="1:16" ht="60">
      <c r="A810">
        <v>809</v>
      </c>
      <c r="B810" s="1" t="s">
        <v>1083</v>
      </c>
      <c r="C810" t="s">
        <v>719</v>
      </c>
      <c r="D810" s="6">
        <v>328329</v>
      </c>
      <c r="F810" s="1" t="s">
        <v>23</v>
      </c>
      <c r="G810" s="1" t="s">
        <v>1084</v>
      </c>
      <c r="I810" t="s">
        <v>19</v>
      </c>
      <c r="O810" s="40" t="s">
        <v>19</v>
      </c>
      <c r="P810" s="42" t="b">
        <f t="shared" si="12"/>
        <v>0</v>
      </c>
    </row>
    <row r="811" spans="1:16">
      <c r="A811">
        <v>810</v>
      </c>
      <c r="B811" s="1" t="s">
        <v>1085</v>
      </c>
      <c r="C811" t="s">
        <v>719</v>
      </c>
      <c r="D811">
        <v>329</v>
      </c>
      <c r="F811" s="1" t="s">
        <v>19</v>
      </c>
      <c r="I811" t="s">
        <v>19</v>
      </c>
      <c r="O811" s="40" t="s">
        <v>19</v>
      </c>
      <c r="P811" s="42" t="b">
        <f t="shared" si="12"/>
        <v>1</v>
      </c>
    </row>
    <row r="812" spans="1:16" ht="60">
      <c r="A812">
        <v>811</v>
      </c>
      <c r="B812" s="1" t="s">
        <v>1086</v>
      </c>
      <c r="C812" t="s">
        <v>719</v>
      </c>
      <c r="D812">
        <v>329</v>
      </c>
      <c r="F812" s="1" t="s">
        <v>23</v>
      </c>
      <c r="I812" t="s">
        <v>19</v>
      </c>
      <c r="O812" s="40" t="s">
        <v>19</v>
      </c>
      <c r="P812" s="42" t="b">
        <f t="shared" si="12"/>
        <v>0</v>
      </c>
    </row>
    <row r="813" spans="1:16">
      <c r="A813">
        <v>812</v>
      </c>
      <c r="B813" s="1" t="s">
        <v>1087</v>
      </c>
      <c r="C813" t="s">
        <v>719</v>
      </c>
      <c r="D813">
        <v>330</v>
      </c>
      <c r="F813" s="1" t="s">
        <v>19</v>
      </c>
      <c r="I813" t="s">
        <v>19</v>
      </c>
      <c r="O813" s="40" t="s">
        <v>19</v>
      </c>
      <c r="P813" s="42" t="b">
        <f t="shared" si="12"/>
        <v>1</v>
      </c>
    </row>
    <row r="814" spans="1:16" ht="45" customHeight="1">
      <c r="A814">
        <v>813</v>
      </c>
      <c r="B814" s="1" t="s">
        <v>1088</v>
      </c>
      <c r="C814" t="s">
        <v>719</v>
      </c>
      <c r="D814">
        <v>330</v>
      </c>
      <c r="F814" s="1" t="s">
        <v>19</v>
      </c>
      <c r="I814" t="s">
        <v>19</v>
      </c>
      <c r="O814" s="40" t="s">
        <v>19</v>
      </c>
      <c r="P814" s="42" t="b">
        <f t="shared" si="12"/>
        <v>1</v>
      </c>
    </row>
    <row r="815" spans="1:16" ht="45">
      <c r="A815">
        <v>814</v>
      </c>
      <c r="B815" s="1" t="s">
        <v>1089</v>
      </c>
      <c r="C815" t="s">
        <v>719</v>
      </c>
      <c r="D815">
        <v>330</v>
      </c>
      <c r="F815" s="1" t="s">
        <v>23</v>
      </c>
      <c r="I815" t="s">
        <v>65</v>
      </c>
      <c r="O815" s="40" t="s">
        <v>19</v>
      </c>
      <c r="P815" s="42" t="b">
        <f t="shared" si="12"/>
        <v>0</v>
      </c>
    </row>
    <row r="816" spans="1:16" ht="45">
      <c r="A816">
        <v>815</v>
      </c>
      <c r="B816" s="1" t="s">
        <v>1090</v>
      </c>
      <c r="C816" t="s">
        <v>719</v>
      </c>
      <c r="D816" s="6">
        <v>330331</v>
      </c>
      <c r="F816" s="1" t="s">
        <v>19</v>
      </c>
      <c r="I816" t="s">
        <v>65</v>
      </c>
      <c r="O816" s="40" t="s">
        <v>19</v>
      </c>
      <c r="P816" s="42" t="b">
        <f t="shared" si="12"/>
        <v>1</v>
      </c>
    </row>
    <row r="817" spans="1:16" ht="45">
      <c r="A817">
        <v>816</v>
      </c>
      <c r="B817" s="1" t="s">
        <v>1091</v>
      </c>
      <c r="C817" t="s">
        <v>719</v>
      </c>
      <c r="D817">
        <v>331</v>
      </c>
      <c r="F817" s="1" t="s">
        <v>19</v>
      </c>
      <c r="I817" t="s">
        <v>19</v>
      </c>
      <c r="O817" s="40" t="s">
        <v>19</v>
      </c>
      <c r="P817" s="42" t="b">
        <f t="shared" si="12"/>
        <v>1</v>
      </c>
    </row>
    <row r="818" spans="1:16" ht="45">
      <c r="A818">
        <v>817</v>
      </c>
      <c r="B818" s="1" t="s">
        <v>1092</v>
      </c>
      <c r="C818" t="s">
        <v>719</v>
      </c>
      <c r="D818">
        <v>331</v>
      </c>
      <c r="F818" s="1" t="s">
        <v>19</v>
      </c>
      <c r="I818" t="s">
        <v>19</v>
      </c>
      <c r="O818" s="40" t="s">
        <v>19</v>
      </c>
      <c r="P818" s="42" t="b">
        <f t="shared" si="12"/>
        <v>1</v>
      </c>
    </row>
    <row r="819" spans="1:16" ht="60">
      <c r="A819">
        <v>818</v>
      </c>
      <c r="B819" s="1" t="s">
        <v>1093</v>
      </c>
      <c r="C819" t="s">
        <v>719</v>
      </c>
      <c r="D819" s="6">
        <v>331332</v>
      </c>
      <c r="F819" s="1" t="s">
        <v>23</v>
      </c>
      <c r="G819" s="1" t="s">
        <v>1094</v>
      </c>
      <c r="I819" t="s">
        <v>19</v>
      </c>
      <c r="O819" s="40" t="s">
        <v>19</v>
      </c>
      <c r="P819" s="42" t="b">
        <f t="shared" si="12"/>
        <v>0</v>
      </c>
    </row>
    <row r="820" spans="1:16" ht="45">
      <c r="A820">
        <v>819</v>
      </c>
      <c r="B820" s="1" t="s">
        <v>1095</v>
      </c>
      <c r="C820" t="s">
        <v>719</v>
      </c>
      <c r="D820">
        <v>332</v>
      </c>
      <c r="F820" s="1" t="s">
        <v>19</v>
      </c>
      <c r="I820" t="s">
        <v>19</v>
      </c>
      <c r="O820" s="40" t="s">
        <v>19</v>
      </c>
      <c r="P820" s="42" t="b">
        <f t="shared" si="12"/>
        <v>1</v>
      </c>
    </row>
    <row r="821" spans="1:16" ht="30">
      <c r="A821">
        <v>820</v>
      </c>
      <c r="B821" s="1" t="s">
        <v>1096</v>
      </c>
      <c r="C821" t="s">
        <v>719</v>
      </c>
      <c r="D821" s="6">
        <v>332333</v>
      </c>
      <c r="F821" s="1" t="s">
        <v>19</v>
      </c>
      <c r="I821" t="s">
        <v>19</v>
      </c>
      <c r="O821" s="40" t="s">
        <v>19</v>
      </c>
      <c r="P821" s="42" t="b">
        <f t="shared" si="12"/>
        <v>1</v>
      </c>
    </row>
    <row r="822" spans="1:16" ht="30" customHeight="1">
      <c r="A822">
        <v>821</v>
      </c>
      <c r="B822" s="1" t="s">
        <v>1097</v>
      </c>
      <c r="C822" t="s">
        <v>719</v>
      </c>
      <c r="D822">
        <v>333</v>
      </c>
      <c r="F822" s="1" t="s">
        <v>19</v>
      </c>
      <c r="I822" t="s">
        <v>19</v>
      </c>
      <c r="O822" s="40" t="s">
        <v>19</v>
      </c>
      <c r="P822" s="42" t="b">
        <f t="shared" si="12"/>
        <v>1</v>
      </c>
    </row>
    <row r="823" spans="1:16" ht="60">
      <c r="A823">
        <v>822</v>
      </c>
      <c r="B823" s="1" t="s">
        <v>1098</v>
      </c>
      <c r="C823" t="s">
        <v>719</v>
      </c>
      <c r="D823" s="6">
        <v>333334</v>
      </c>
      <c r="F823" s="1" t="s">
        <v>19</v>
      </c>
      <c r="I823" t="s">
        <v>19</v>
      </c>
      <c r="O823" s="40" t="s">
        <v>19</v>
      </c>
      <c r="P823" s="42" t="b">
        <f t="shared" si="12"/>
        <v>1</v>
      </c>
    </row>
    <row r="824" spans="1:16" ht="60" customHeight="1">
      <c r="A824">
        <v>823</v>
      </c>
      <c r="B824" s="1" t="s">
        <v>1099</v>
      </c>
      <c r="C824" t="s">
        <v>719</v>
      </c>
      <c r="D824">
        <v>334</v>
      </c>
      <c r="F824" s="1" t="s">
        <v>23</v>
      </c>
      <c r="G824" s="1" t="s">
        <v>1100</v>
      </c>
      <c r="I824" t="s">
        <v>19</v>
      </c>
      <c r="O824" s="40" t="s">
        <v>19</v>
      </c>
      <c r="P824" s="42" t="b">
        <f t="shared" si="12"/>
        <v>0</v>
      </c>
    </row>
    <row r="825" spans="1:16" ht="30">
      <c r="A825">
        <v>824</v>
      </c>
      <c r="B825" s="1" t="s">
        <v>1101</v>
      </c>
      <c r="C825" t="s">
        <v>719</v>
      </c>
      <c r="D825">
        <v>334</v>
      </c>
      <c r="F825" s="1" t="s">
        <v>19</v>
      </c>
      <c r="I825" t="s">
        <v>19</v>
      </c>
      <c r="O825" s="40" t="s">
        <v>19</v>
      </c>
      <c r="P825" s="42" t="b">
        <f t="shared" si="12"/>
        <v>1</v>
      </c>
    </row>
    <row r="826" spans="1:16" ht="45" customHeight="1">
      <c r="A826">
        <v>825</v>
      </c>
      <c r="B826" s="1" t="s">
        <v>1102</v>
      </c>
      <c r="C826" t="s">
        <v>719</v>
      </c>
      <c r="D826" s="6">
        <v>334335</v>
      </c>
      <c r="F826" s="1" t="s">
        <v>19</v>
      </c>
      <c r="I826" t="s">
        <v>19</v>
      </c>
      <c r="O826" s="40" t="s">
        <v>19</v>
      </c>
      <c r="P826" s="42" t="b">
        <f t="shared" si="12"/>
        <v>1</v>
      </c>
    </row>
    <row r="827" spans="1:16" ht="45">
      <c r="A827">
        <v>826</v>
      </c>
      <c r="B827" s="1" t="s">
        <v>1103</v>
      </c>
      <c r="C827" t="s">
        <v>719</v>
      </c>
      <c r="D827">
        <v>335</v>
      </c>
      <c r="F827" s="1" t="s">
        <v>19</v>
      </c>
      <c r="I827" t="s">
        <v>19</v>
      </c>
      <c r="O827" s="40" t="s">
        <v>19</v>
      </c>
      <c r="P827" s="42" t="b">
        <f t="shared" si="12"/>
        <v>1</v>
      </c>
    </row>
    <row r="828" spans="1:16" ht="120">
      <c r="A828">
        <v>827</v>
      </c>
      <c r="B828" s="15" t="s">
        <v>1104</v>
      </c>
      <c r="C828" t="s">
        <v>719</v>
      </c>
      <c r="D828" s="6">
        <v>335336</v>
      </c>
      <c r="F828" s="1" t="s">
        <v>23</v>
      </c>
      <c r="G828" s="1" t="s">
        <v>1105</v>
      </c>
      <c r="H828" s="1" t="s">
        <v>1106</v>
      </c>
      <c r="I828" t="s">
        <v>19</v>
      </c>
      <c r="O828" s="40" t="s">
        <v>19</v>
      </c>
      <c r="P828" s="42" t="b">
        <f t="shared" si="12"/>
        <v>0</v>
      </c>
    </row>
    <row r="829" spans="1:16" ht="45">
      <c r="A829">
        <v>828</v>
      </c>
      <c r="B829" s="1" t="s">
        <v>1107</v>
      </c>
      <c r="C829" t="s">
        <v>719</v>
      </c>
      <c r="D829">
        <v>336</v>
      </c>
      <c r="F829" s="1" t="s">
        <v>19</v>
      </c>
      <c r="I829" t="s">
        <v>19</v>
      </c>
      <c r="O829" s="40" t="s">
        <v>19</v>
      </c>
      <c r="P829" s="42" t="b">
        <f t="shared" si="12"/>
        <v>1</v>
      </c>
    </row>
    <row r="830" spans="1:16" ht="30">
      <c r="A830">
        <v>829</v>
      </c>
      <c r="B830" s="1" t="s">
        <v>1108</v>
      </c>
      <c r="C830" t="s">
        <v>719</v>
      </c>
      <c r="D830">
        <v>336</v>
      </c>
      <c r="F830" s="1" t="s">
        <v>19</v>
      </c>
      <c r="I830" t="s">
        <v>19</v>
      </c>
      <c r="O830" s="40" t="s">
        <v>19</v>
      </c>
      <c r="P830" s="42" t="b">
        <f t="shared" si="12"/>
        <v>1</v>
      </c>
    </row>
    <row r="831" spans="1:16" ht="30">
      <c r="A831">
        <v>830</v>
      </c>
      <c r="B831" s="1" t="s">
        <v>1109</v>
      </c>
      <c r="C831" t="s">
        <v>719</v>
      </c>
      <c r="D831" s="6">
        <v>336337</v>
      </c>
      <c r="F831" s="1" t="s">
        <v>19</v>
      </c>
      <c r="I831" t="s">
        <v>19</v>
      </c>
      <c r="O831" s="40" t="s">
        <v>19</v>
      </c>
      <c r="P831" s="42" t="b">
        <f t="shared" si="12"/>
        <v>1</v>
      </c>
    </row>
    <row r="832" spans="1:16" ht="45">
      <c r="A832">
        <v>831</v>
      </c>
      <c r="B832" s="1" t="s">
        <v>1110</v>
      </c>
      <c r="C832" t="s">
        <v>719</v>
      </c>
      <c r="D832">
        <v>337</v>
      </c>
      <c r="F832" s="1" t="s">
        <v>19</v>
      </c>
      <c r="I832" t="s">
        <v>19</v>
      </c>
      <c r="O832" s="40" t="s">
        <v>19</v>
      </c>
      <c r="P832" s="42" t="b">
        <f t="shared" si="12"/>
        <v>1</v>
      </c>
    </row>
    <row r="833" spans="1:16" ht="30">
      <c r="A833">
        <v>832</v>
      </c>
      <c r="B833" s="1" t="s">
        <v>1111</v>
      </c>
      <c r="C833" t="s">
        <v>719</v>
      </c>
      <c r="D833" s="6">
        <v>337338</v>
      </c>
      <c r="F833" s="1" t="s">
        <v>19</v>
      </c>
      <c r="I833" t="s">
        <v>19</v>
      </c>
      <c r="O833" s="40" t="s">
        <v>19</v>
      </c>
      <c r="P833" s="42" t="b">
        <f t="shared" si="12"/>
        <v>1</v>
      </c>
    </row>
    <row r="834" spans="1:16" ht="60">
      <c r="A834">
        <v>833</v>
      </c>
      <c r="B834" s="1" t="s">
        <v>1112</v>
      </c>
      <c r="C834" t="s">
        <v>719</v>
      </c>
      <c r="D834">
        <v>338</v>
      </c>
      <c r="F834" s="1" t="s">
        <v>19</v>
      </c>
      <c r="I834" t="s">
        <v>19</v>
      </c>
      <c r="O834" s="40" t="s">
        <v>19</v>
      </c>
      <c r="P834" s="42" t="b">
        <f t="shared" ref="P834:P897" si="13">F834=O834</f>
        <v>1</v>
      </c>
    </row>
    <row r="835" spans="1:16" ht="45">
      <c r="A835">
        <v>834</v>
      </c>
      <c r="B835" s="1" t="s">
        <v>1113</v>
      </c>
      <c r="C835" t="s">
        <v>719</v>
      </c>
      <c r="D835" s="6">
        <v>338339</v>
      </c>
      <c r="F835" s="1" t="s">
        <v>19</v>
      </c>
      <c r="I835" t="s">
        <v>19</v>
      </c>
      <c r="O835" s="40" t="s">
        <v>19</v>
      </c>
      <c r="P835" s="42" t="b">
        <f t="shared" si="13"/>
        <v>1</v>
      </c>
    </row>
    <row r="836" spans="1:16" ht="45">
      <c r="A836">
        <v>835</v>
      </c>
      <c r="B836" s="1" t="s">
        <v>1114</v>
      </c>
      <c r="C836" t="s">
        <v>719</v>
      </c>
      <c r="D836">
        <v>339</v>
      </c>
      <c r="F836" s="1" t="s">
        <v>19</v>
      </c>
      <c r="I836" t="s">
        <v>19</v>
      </c>
      <c r="O836" s="40" t="s">
        <v>19</v>
      </c>
      <c r="P836" s="42" t="b">
        <f t="shared" si="13"/>
        <v>1</v>
      </c>
    </row>
    <row r="837" spans="1:16" ht="30">
      <c r="A837">
        <v>836</v>
      </c>
      <c r="B837" s="1" t="s">
        <v>1048</v>
      </c>
      <c r="C837" t="s">
        <v>719</v>
      </c>
      <c r="D837" s="6">
        <v>339340</v>
      </c>
      <c r="F837" s="1" t="s">
        <v>19</v>
      </c>
      <c r="I837" t="s">
        <v>19</v>
      </c>
      <c r="O837" s="40" t="s">
        <v>19</v>
      </c>
      <c r="P837" s="42" t="b">
        <f t="shared" si="13"/>
        <v>1</v>
      </c>
    </row>
    <row r="838" spans="1:16" ht="45">
      <c r="A838">
        <v>837</v>
      </c>
      <c r="B838" s="15" t="s">
        <v>1115</v>
      </c>
      <c r="C838" t="s">
        <v>719</v>
      </c>
      <c r="D838">
        <v>340</v>
      </c>
      <c r="F838" s="1" t="s">
        <v>23</v>
      </c>
      <c r="I838" t="s">
        <v>19</v>
      </c>
      <c r="O838" s="40" t="s">
        <v>19</v>
      </c>
      <c r="P838" s="42" t="b">
        <f t="shared" si="13"/>
        <v>0</v>
      </c>
    </row>
    <row r="839" spans="1:16" ht="45">
      <c r="A839">
        <v>838</v>
      </c>
      <c r="B839" s="1" t="s">
        <v>1116</v>
      </c>
      <c r="C839" t="s">
        <v>719</v>
      </c>
      <c r="D839" s="6">
        <v>340341</v>
      </c>
      <c r="F839" s="1" t="s">
        <v>19</v>
      </c>
      <c r="I839" t="s">
        <v>19</v>
      </c>
      <c r="O839" s="40" t="s">
        <v>19</v>
      </c>
      <c r="P839" s="42" t="b">
        <f t="shared" si="13"/>
        <v>1</v>
      </c>
    </row>
    <row r="840" spans="1:16" ht="45">
      <c r="A840">
        <v>839</v>
      </c>
      <c r="B840" s="1" t="s">
        <v>1117</v>
      </c>
      <c r="C840" t="s">
        <v>719</v>
      </c>
      <c r="D840">
        <v>341</v>
      </c>
      <c r="F840" s="1" t="s">
        <v>19</v>
      </c>
      <c r="I840" t="s">
        <v>19</v>
      </c>
      <c r="O840" s="40" t="s">
        <v>19</v>
      </c>
      <c r="P840" s="42" t="b">
        <f t="shared" si="13"/>
        <v>1</v>
      </c>
    </row>
    <row r="841" spans="1:16" ht="45">
      <c r="A841">
        <v>840</v>
      </c>
      <c r="B841" s="1" t="s">
        <v>1118</v>
      </c>
      <c r="C841" t="s">
        <v>719</v>
      </c>
      <c r="D841" s="6">
        <v>341342</v>
      </c>
      <c r="F841" s="1" t="s">
        <v>19</v>
      </c>
      <c r="I841" t="s">
        <v>19</v>
      </c>
      <c r="O841" s="40" t="s">
        <v>19</v>
      </c>
      <c r="P841" s="42" t="b">
        <f t="shared" si="13"/>
        <v>1</v>
      </c>
    </row>
    <row r="842" spans="1:16" ht="60">
      <c r="A842">
        <v>841</v>
      </c>
      <c r="B842" s="15" t="s">
        <v>1119</v>
      </c>
      <c r="C842" t="s">
        <v>719</v>
      </c>
      <c r="D842">
        <v>342</v>
      </c>
      <c r="F842" s="1" t="s">
        <v>19</v>
      </c>
      <c r="I842" t="s">
        <v>19</v>
      </c>
      <c r="O842" s="40" t="s">
        <v>19</v>
      </c>
      <c r="P842" s="42" t="b">
        <f t="shared" si="13"/>
        <v>1</v>
      </c>
    </row>
    <row r="843" spans="1:16" ht="60">
      <c r="A843">
        <v>842</v>
      </c>
      <c r="B843" s="1" t="s">
        <v>1120</v>
      </c>
      <c r="C843" t="s">
        <v>719</v>
      </c>
      <c r="D843" s="6">
        <v>342343</v>
      </c>
      <c r="F843" s="1" t="s">
        <v>19</v>
      </c>
      <c r="I843" t="s">
        <v>19</v>
      </c>
      <c r="O843" s="40" t="s">
        <v>19</v>
      </c>
      <c r="P843" s="42" t="b">
        <f t="shared" si="13"/>
        <v>1</v>
      </c>
    </row>
    <row r="844" spans="1:16" ht="60">
      <c r="A844" s="16" t="s">
        <v>1121</v>
      </c>
      <c r="B844" s="17" t="s">
        <v>1122</v>
      </c>
      <c r="C844" t="s">
        <v>719</v>
      </c>
      <c r="D844" s="6">
        <v>343344</v>
      </c>
      <c r="F844" s="1" t="s">
        <v>19</v>
      </c>
      <c r="I844" t="s">
        <v>19</v>
      </c>
      <c r="O844" s="40" t="s">
        <v>19</v>
      </c>
      <c r="P844" s="42" t="b">
        <f t="shared" si="13"/>
        <v>1</v>
      </c>
    </row>
    <row r="845" spans="1:16" ht="60">
      <c r="A845">
        <v>846</v>
      </c>
      <c r="B845" s="1" t="s">
        <v>1123</v>
      </c>
      <c r="C845" t="s">
        <v>719</v>
      </c>
      <c r="D845" s="6">
        <v>344345</v>
      </c>
      <c r="F845" s="1" t="s">
        <v>19</v>
      </c>
      <c r="I845" t="s">
        <v>19</v>
      </c>
      <c r="O845" s="40" t="s">
        <v>19</v>
      </c>
      <c r="P845" s="42" t="b">
        <f t="shared" si="13"/>
        <v>1</v>
      </c>
    </row>
    <row r="846" spans="1:16" ht="45">
      <c r="A846">
        <v>847</v>
      </c>
      <c r="B846" s="1" t="s">
        <v>1124</v>
      </c>
      <c r="C846" t="s">
        <v>719</v>
      </c>
      <c r="D846" s="6">
        <v>345346</v>
      </c>
      <c r="F846" s="1" t="s">
        <v>19</v>
      </c>
      <c r="I846" t="s">
        <v>19</v>
      </c>
      <c r="O846" s="40" t="s">
        <v>19</v>
      </c>
      <c r="P846" s="42" t="b">
        <f t="shared" si="13"/>
        <v>1</v>
      </c>
    </row>
    <row r="847" spans="1:16" ht="45">
      <c r="A847" s="20" t="s">
        <v>1125</v>
      </c>
      <c r="B847" s="14" t="s">
        <v>1126</v>
      </c>
      <c r="C847" t="s">
        <v>719</v>
      </c>
      <c r="D847" s="6">
        <v>346347</v>
      </c>
      <c r="F847" s="1" t="s">
        <v>19</v>
      </c>
      <c r="I847" t="s">
        <v>19</v>
      </c>
      <c r="O847" s="40" t="s">
        <v>19</v>
      </c>
      <c r="P847" s="42" t="b">
        <f t="shared" si="13"/>
        <v>1</v>
      </c>
    </row>
    <row r="848" spans="1:16" ht="45">
      <c r="A848" s="20" t="s">
        <v>1127</v>
      </c>
      <c r="B848" s="1" t="s">
        <v>1128</v>
      </c>
      <c r="C848" t="s">
        <v>719</v>
      </c>
      <c r="D848" s="6">
        <v>347348</v>
      </c>
      <c r="F848" s="1" t="s">
        <v>19</v>
      </c>
      <c r="I848" t="s">
        <v>19</v>
      </c>
      <c r="O848" s="40" t="s">
        <v>19</v>
      </c>
      <c r="P848" s="42" t="b">
        <f t="shared" si="13"/>
        <v>1</v>
      </c>
    </row>
    <row r="849" spans="1:16" ht="60">
      <c r="A849">
        <v>854</v>
      </c>
      <c r="B849" s="14" t="s">
        <v>1129</v>
      </c>
      <c r="C849" t="s">
        <v>719</v>
      </c>
      <c r="D849" s="6">
        <v>348349</v>
      </c>
      <c r="F849" s="1" t="s">
        <v>19</v>
      </c>
      <c r="I849" t="s">
        <v>19</v>
      </c>
      <c r="O849" s="40" t="s">
        <v>19</v>
      </c>
      <c r="P849" s="42" t="b">
        <f t="shared" si="13"/>
        <v>1</v>
      </c>
    </row>
    <row r="850" spans="1:16" ht="45">
      <c r="A850">
        <v>855</v>
      </c>
      <c r="B850" s="1" t="s">
        <v>1130</v>
      </c>
      <c r="C850" t="s">
        <v>719</v>
      </c>
      <c r="D850">
        <v>349</v>
      </c>
      <c r="F850" s="1" t="s">
        <v>19</v>
      </c>
      <c r="I850" t="s">
        <v>19</v>
      </c>
      <c r="O850" s="40" t="s">
        <v>19</v>
      </c>
      <c r="P850" s="42" t="b">
        <f t="shared" si="13"/>
        <v>1</v>
      </c>
    </row>
    <row r="851" spans="1:16" ht="60">
      <c r="A851">
        <v>856</v>
      </c>
      <c r="B851" s="14" t="s">
        <v>1131</v>
      </c>
      <c r="C851" t="s">
        <v>719</v>
      </c>
      <c r="D851" s="6">
        <v>349350</v>
      </c>
      <c r="F851" s="1" t="s">
        <v>19</v>
      </c>
      <c r="I851" t="s">
        <v>19</v>
      </c>
      <c r="O851" s="40" t="s">
        <v>19</v>
      </c>
      <c r="P851" s="42" t="b">
        <f t="shared" si="13"/>
        <v>1</v>
      </c>
    </row>
    <row r="852" spans="1:16" ht="30">
      <c r="A852" s="20" t="s">
        <v>1132</v>
      </c>
      <c r="B852" s="14" t="s">
        <v>1133</v>
      </c>
      <c r="C852" t="s">
        <v>719</v>
      </c>
      <c r="D852" s="6">
        <v>350351</v>
      </c>
      <c r="F852" s="1" t="s">
        <v>19</v>
      </c>
      <c r="I852" t="s">
        <v>19</v>
      </c>
      <c r="O852" s="40" t="s">
        <v>19</v>
      </c>
      <c r="P852" s="42" t="b">
        <f t="shared" si="13"/>
        <v>1</v>
      </c>
    </row>
    <row r="853" spans="1:16" ht="30">
      <c r="A853">
        <v>860</v>
      </c>
      <c r="B853" s="14" t="s">
        <v>1134</v>
      </c>
      <c r="C853" t="s">
        <v>719</v>
      </c>
      <c r="D853" s="6">
        <v>351352</v>
      </c>
      <c r="F853" s="1" t="s">
        <v>19</v>
      </c>
      <c r="I853" t="s">
        <v>19</v>
      </c>
      <c r="O853" s="40" t="s">
        <v>19</v>
      </c>
      <c r="P853" s="42" t="b">
        <f t="shared" si="13"/>
        <v>1</v>
      </c>
    </row>
    <row r="854" spans="1:16" ht="75">
      <c r="A854">
        <v>861</v>
      </c>
      <c r="B854" s="1" t="s">
        <v>1135</v>
      </c>
      <c r="C854" t="s">
        <v>719</v>
      </c>
      <c r="D854">
        <v>352</v>
      </c>
      <c r="F854" s="1" t="s">
        <v>23</v>
      </c>
      <c r="G854" s="1" t="s">
        <v>1136</v>
      </c>
      <c r="I854" t="s">
        <v>19</v>
      </c>
      <c r="O854" s="40" t="s">
        <v>19</v>
      </c>
      <c r="P854" s="42" t="b">
        <f t="shared" si="13"/>
        <v>0</v>
      </c>
    </row>
    <row r="855" spans="1:16" ht="60">
      <c r="A855">
        <v>862</v>
      </c>
      <c r="B855" s="1" t="s">
        <v>1137</v>
      </c>
      <c r="C855" t="s">
        <v>719</v>
      </c>
      <c r="D855" s="6">
        <v>352353</v>
      </c>
      <c r="F855" s="1" t="s">
        <v>19</v>
      </c>
      <c r="I855" t="s">
        <v>19</v>
      </c>
      <c r="O855" s="40" t="s">
        <v>19</v>
      </c>
      <c r="P855" s="42" t="b">
        <f t="shared" si="13"/>
        <v>1</v>
      </c>
    </row>
    <row r="856" spans="1:16" ht="60">
      <c r="A856" s="19" t="s">
        <v>1138</v>
      </c>
      <c r="B856" s="1" t="s">
        <v>1139</v>
      </c>
      <c r="C856" t="s">
        <v>719</v>
      </c>
      <c r="D856">
        <v>355</v>
      </c>
      <c r="F856" s="1" t="s">
        <v>19</v>
      </c>
      <c r="I856" t="s">
        <v>19</v>
      </c>
      <c r="O856" s="40" t="s">
        <v>19</v>
      </c>
      <c r="P856" s="42" t="b">
        <f t="shared" si="13"/>
        <v>1</v>
      </c>
    </row>
    <row r="857" spans="1:16" ht="30">
      <c r="A857" s="20" t="s">
        <v>1140</v>
      </c>
      <c r="B857" s="1" t="s">
        <v>1141</v>
      </c>
      <c r="C857" t="s">
        <v>719</v>
      </c>
      <c r="D857" t="s">
        <v>1142</v>
      </c>
      <c r="F857" s="1" t="s">
        <v>19</v>
      </c>
      <c r="I857" t="s">
        <v>19</v>
      </c>
      <c r="O857" s="40" t="s">
        <v>19</v>
      </c>
      <c r="P857" s="42" t="b">
        <f t="shared" si="13"/>
        <v>1</v>
      </c>
    </row>
    <row r="858" spans="1:16" ht="60">
      <c r="A858">
        <v>869</v>
      </c>
      <c r="B858" s="15" t="s">
        <v>1143</v>
      </c>
      <c r="C858" t="s">
        <v>719</v>
      </c>
      <c r="D858" s="6">
        <v>356357</v>
      </c>
      <c r="F858" s="1" t="s">
        <v>19</v>
      </c>
      <c r="I858" t="s">
        <v>19</v>
      </c>
      <c r="O858" s="40" t="s">
        <v>19</v>
      </c>
      <c r="P858" s="42" t="b">
        <f t="shared" si="13"/>
        <v>1</v>
      </c>
    </row>
    <row r="859" spans="1:16" ht="105">
      <c r="A859" s="19" t="s">
        <v>1144</v>
      </c>
      <c r="B859" s="1" t="s">
        <v>1145</v>
      </c>
      <c r="C859" t="s">
        <v>719</v>
      </c>
      <c r="D859" s="6">
        <v>357358</v>
      </c>
      <c r="F859" s="1" t="s">
        <v>19</v>
      </c>
      <c r="H859" s="1" t="s">
        <v>1146</v>
      </c>
      <c r="I859" t="s">
        <v>19</v>
      </c>
      <c r="O859" s="40" t="s">
        <v>19</v>
      </c>
      <c r="P859" s="42" t="b">
        <f t="shared" si="13"/>
        <v>1</v>
      </c>
    </row>
    <row r="860" spans="1:16" ht="45">
      <c r="A860" s="20" t="s">
        <v>1147</v>
      </c>
      <c r="B860" s="15" t="s">
        <v>1148</v>
      </c>
      <c r="C860" t="s">
        <v>719</v>
      </c>
      <c r="D860" s="6">
        <v>358359</v>
      </c>
      <c r="F860" s="1" t="s">
        <v>19</v>
      </c>
      <c r="I860" t="s">
        <v>19</v>
      </c>
      <c r="O860" s="40" t="s">
        <v>19</v>
      </c>
      <c r="P860" s="42" t="b">
        <f t="shared" si="13"/>
        <v>1</v>
      </c>
    </row>
    <row r="861" spans="1:16" ht="45">
      <c r="A861" s="20" t="s">
        <v>1149</v>
      </c>
      <c r="B861" s="1" t="s">
        <v>1150</v>
      </c>
      <c r="C861" t="s">
        <v>719</v>
      </c>
      <c r="D861" t="s">
        <v>1151</v>
      </c>
      <c r="F861" s="1" t="s">
        <v>19</v>
      </c>
      <c r="I861" t="s">
        <v>19</v>
      </c>
      <c r="O861" s="40" t="s">
        <v>19</v>
      </c>
      <c r="P861" s="42" t="b">
        <f t="shared" si="13"/>
        <v>1</v>
      </c>
    </row>
    <row r="862" spans="1:16" ht="45">
      <c r="A862" s="20" t="s">
        <v>1152</v>
      </c>
      <c r="B862" s="1" t="s">
        <v>1153</v>
      </c>
      <c r="C862" t="s">
        <v>719</v>
      </c>
      <c r="D862" s="6">
        <v>361362</v>
      </c>
      <c r="F862" s="1" t="s">
        <v>19</v>
      </c>
      <c r="I862" t="s">
        <v>19</v>
      </c>
      <c r="O862" s="40" t="s">
        <v>19</v>
      </c>
      <c r="P862" s="42" t="b">
        <f t="shared" si="13"/>
        <v>1</v>
      </c>
    </row>
    <row r="863" spans="1:16" ht="45">
      <c r="A863" s="21" t="s">
        <v>1154</v>
      </c>
      <c r="B863" s="1" t="s">
        <v>1155</v>
      </c>
      <c r="C863" t="s">
        <v>719</v>
      </c>
      <c r="D863" s="6">
        <v>362363</v>
      </c>
      <c r="F863" s="1" t="s">
        <v>19</v>
      </c>
      <c r="I863" t="s">
        <v>19</v>
      </c>
      <c r="O863" s="40" t="s">
        <v>19</v>
      </c>
      <c r="P863" s="42" t="b">
        <f t="shared" si="13"/>
        <v>1</v>
      </c>
    </row>
    <row r="864" spans="1:16" ht="45">
      <c r="A864" s="20" t="s">
        <v>1156</v>
      </c>
      <c r="B864" s="1" t="s">
        <v>1157</v>
      </c>
      <c r="C864" t="s">
        <v>719</v>
      </c>
      <c r="D864" s="6">
        <v>363364</v>
      </c>
      <c r="F864" s="1" t="s">
        <v>19</v>
      </c>
      <c r="I864" t="s">
        <v>19</v>
      </c>
      <c r="O864" s="40" t="s">
        <v>19</v>
      </c>
      <c r="P864" s="42" t="b">
        <f t="shared" si="13"/>
        <v>1</v>
      </c>
    </row>
    <row r="865" spans="1:16" ht="45">
      <c r="A865" s="20" t="s">
        <v>1158</v>
      </c>
      <c r="B865" s="1" t="s">
        <v>1159</v>
      </c>
      <c r="C865" t="s">
        <v>719</v>
      </c>
      <c r="D865" s="6" t="s">
        <v>1160</v>
      </c>
      <c r="F865" s="1" t="s">
        <v>19</v>
      </c>
      <c r="I865" t="s">
        <v>19</v>
      </c>
      <c r="O865" s="40" t="s">
        <v>19</v>
      </c>
      <c r="P865" s="42" t="b">
        <f t="shared" si="13"/>
        <v>1</v>
      </c>
    </row>
    <row r="866" spans="1:16" ht="45">
      <c r="A866">
        <v>891</v>
      </c>
      <c r="B866" s="15" t="s">
        <v>1161</v>
      </c>
      <c r="C866" t="s">
        <v>719</v>
      </c>
      <c r="D866">
        <v>366</v>
      </c>
      <c r="F866" s="1" t="s">
        <v>19</v>
      </c>
      <c r="I866" t="s">
        <v>19</v>
      </c>
      <c r="O866" s="40" t="s">
        <v>19</v>
      </c>
      <c r="P866" s="42" t="b">
        <f t="shared" si="13"/>
        <v>1</v>
      </c>
    </row>
    <row r="867" spans="1:16" ht="30">
      <c r="A867">
        <v>892</v>
      </c>
      <c r="B867" s="1" t="s">
        <v>1162</v>
      </c>
      <c r="C867" t="s">
        <v>719</v>
      </c>
      <c r="D867" s="6">
        <v>366367</v>
      </c>
      <c r="F867" s="1" t="s">
        <v>19</v>
      </c>
      <c r="I867" t="s">
        <v>19</v>
      </c>
      <c r="O867" s="40" t="s">
        <v>19</v>
      </c>
      <c r="P867" s="42" t="b">
        <f t="shared" si="13"/>
        <v>1</v>
      </c>
    </row>
    <row r="868" spans="1:16" ht="60">
      <c r="A868">
        <v>893</v>
      </c>
      <c r="B868" s="1" t="s">
        <v>1163</v>
      </c>
      <c r="C868" t="s">
        <v>719</v>
      </c>
      <c r="D868" s="6">
        <v>367368</v>
      </c>
      <c r="F868" s="1" t="s">
        <v>19</v>
      </c>
      <c r="I868" t="s">
        <v>19</v>
      </c>
      <c r="O868" s="40" t="s">
        <v>19</v>
      </c>
      <c r="P868" s="42" t="b">
        <f t="shared" si="13"/>
        <v>1</v>
      </c>
    </row>
    <row r="869" spans="1:16" ht="75">
      <c r="A869">
        <v>894</v>
      </c>
      <c r="B869" s="1" t="s">
        <v>1164</v>
      </c>
      <c r="C869" t="s">
        <v>719</v>
      </c>
      <c r="D869" s="6">
        <v>368369</v>
      </c>
      <c r="F869" s="1" t="s">
        <v>19</v>
      </c>
      <c r="I869" t="s">
        <v>19</v>
      </c>
      <c r="O869" s="40" t="s">
        <v>19</v>
      </c>
      <c r="P869" s="42" t="b">
        <f t="shared" si="13"/>
        <v>1</v>
      </c>
    </row>
    <row r="870" spans="1:16" ht="60">
      <c r="A870">
        <v>895</v>
      </c>
      <c r="B870" s="1" t="s">
        <v>1165</v>
      </c>
      <c r="C870" t="s">
        <v>719</v>
      </c>
      <c r="D870">
        <v>369</v>
      </c>
      <c r="F870" s="1" t="s">
        <v>19</v>
      </c>
      <c r="I870" t="s">
        <v>19</v>
      </c>
      <c r="O870" s="40" t="s">
        <v>19</v>
      </c>
      <c r="P870" s="42" t="b">
        <f t="shared" si="13"/>
        <v>1</v>
      </c>
    </row>
    <row r="871" spans="1:16" ht="45">
      <c r="A871">
        <v>896</v>
      </c>
      <c r="B871" s="15" t="s">
        <v>1166</v>
      </c>
      <c r="C871" t="s">
        <v>719</v>
      </c>
      <c r="D871" s="6">
        <v>369370</v>
      </c>
      <c r="F871" s="1" t="s">
        <v>19</v>
      </c>
      <c r="I871" t="s">
        <v>19</v>
      </c>
      <c r="O871" s="40" t="s">
        <v>19</v>
      </c>
      <c r="P871" s="42" t="b">
        <f t="shared" si="13"/>
        <v>1</v>
      </c>
    </row>
    <row r="872" spans="1:16" ht="45">
      <c r="A872">
        <v>897</v>
      </c>
      <c r="B872" s="1" t="s">
        <v>1167</v>
      </c>
      <c r="C872" t="s">
        <v>719</v>
      </c>
      <c r="D872" s="6">
        <v>370371372</v>
      </c>
      <c r="F872" s="1" t="s">
        <v>19</v>
      </c>
      <c r="I872" t="s">
        <v>19</v>
      </c>
      <c r="O872" s="40" t="s">
        <v>19</v>
      </c>
      <c r="P872" s="42" t="b">
        <f t="shared" si="13"/>
        <v>1</v>
      </c>
    </row>
    <row r="873" spans="1:16" ht="30">
      <c r="A873">
        <v>898</v>
      </c>
      <c r="B873" s="1" t="s">
        <v>1168</v>
      </c>
      <c r="C873" t="s">
        <v>719</v>
      </c>
      <c r="D873" s="6">
        <v>372373374</v>
      </c>
      <c r="F873" s="1" t="s">
        <v>19</v>
      </c>
      <c r="I873" t="s">
        <v>19</v>
      </c>
      <c r="O873" s="40" t="s">
        <v>19</v>
      </c>
      <c r="P873" s="42" t="b">
        <f t="shared" si="13"/>
        <v>1</v>
      </c>
    </row>
    <row r="874" spans="1:16" ht="30">
      <c r="A874">
        <v>899</v>
      </c>
      <c r="B874" s="1" t="s">
        <v>1169</v>
      </c>
      <c r="C874" t="s">
        <v>719</v>
      </c>
      <c r="D874" s="6">
        <v>374375</v>
      </c>
      <c r="F874" s="1" t="s">
        <v>19</v>
      </c>
      <c r="I874" t="s">
        <v>19</v>
      </c>
      <c r="O874" s="40" t="s">
        <v>19</v>
      </c>
      <c r="P874" s="42" t="b">
        <f t="shared" si="13"/>
        <v>1</v>
      </c>
    </row>
    <row r="875" spans="1:16" ht="30">
      <c r="A875">
        <v>900</v>
      </c>
      <c r="B875" s="15" t="s">
        <v>1170</v>
      </c>
      <c r="C875" t="s">
        <v>719</v>
      </c>
      <c r="D875" s="6">
        <v>375376377</v>
      </c>
      <c r="F875" s="1" t="s">
        <v>19</v>
      </c>
      <c r="I875" t="s">
        <v>19</v>
      </c>
      <c r="O875" s="40" t="s">
        <v>19</v>
      </c>
      <c r="P875" s="42" t="b">
        <f t="shared" si="13"/>
        <v>1</v>
      </c>
    </row>
    <row r="876" spans="1:16">
      <c r="A876">
        <v>901</v>
      </c>
      <c r="B876" s="1" t="s">
        <v>1171</v>
      </c>
      <c r="C876" t="s">
        <v>719</v>
      </c>
      <c r="D876" s="6">
        <v>377378</v>
      </c>
      <c r="F876" s="1" t="s">
        <v>19</v>
      </c>
      <c r="I876" t="s">
        <v>19</v>
      </c>
      <c r="O876" s="40" t="s">
        <v>19</v>
      </c>
      <c r="P876" s="42" t="b">
        <f t="shared" si="13"/>
        <v>1</v>
      </c>
    </row>
    <row r="877" spans="1:16" ht="90">
      <c r="A877">
        <v>902</v>
      </c>
      <c r="B877" s="1" t="s">
        <v>1172</v>
      </c>
      <c r="C877" t="s">
        <v>719</v>
      </c>
      <c r="D877" s="6">
        <v>378379</v>
      </c>
      <c r="F877" s="1" t="s">
        <v>23</v>
      </c>
      <c r="G877" s="1" t="s">
        <v>1173</v>
      </c>
      <c r="I877" t="s">
        <v>19</v>
      </c>
      <c r="O877" s="40" t="s">
        <v>19</v>
      </c>
      <c r="P877" s="42" t="b">
        <f t="shared" si="13"/>
        <v>0</v>
      </c>
    </row>
    <row r="878" spans="1:16" ht="30">
      <c r="A878">
        <v>903</v>
      </c>
      <c r="B878" s="1" t="s">
        <v>1174</v>
      </c>
      <c r="C878" t="s">
        <v>719</v>
      </c>
      <c r="D878">
        <v>379</v>
      </c>
      <c r="F878" s="1" t="s">
        <v>19</v>
      </c>
      <c r="I878" t="s">
        <v>19</v>
      </c>
      <c r="O878" s="40" t="s">
        <v>19</v>
      </c>
      <c r="P878" s="42" t="b">
        <f t="shared" si="13"/>
        <v>1</v>
      </c>
    </row>
    <row r="879" spans="1:16" ht="60">
      <c r="A879">
        <v>904</v>
      </c>
      <c r="B879" s="1" t="s">
        <v>1175</v>
      </c>
      <c r="C879" t="s">
        <v>719</v>
      </c>
      <c r="D879">
        <v>379</v>
      </c>
      <c r="F879" s="1" t="s">
        <v>19</v>
      </c>
      <c r="I879" t="s">
        <v>19</v>
      </c>
      <c r="O879" s="40" t="s">
        <v>19</v>
      </c>
      <c r="P879" s="42" t="b">
        <f t="shared" si="13"/>
        <v>1</v>
      </c>
    </row>
    <row r="880" spans="1:16" ht="30">
      <c r="A880">
        <v>905</v>
      </c>
      <c r="B880" s="1" t="s">
        <v>1176</v>
      </c>
      <c r="C880" t="s">
        <v>719</v>
      </c>
      <c r="D880" s="6">
        <v>379380</v>
      </c>
      <c r="F880" s="1" t="s">
        <v>19</v>
      </c>
      <c r="I880" t="s">
        <v>19</v>
      </c>
      <c r="O880" s="40" t="s">
        <v>19</v>
      </c>
      <c r="P880" s="42" t="b">
        <f t="shared" si="13"/>
        <v>1</v>
      </c>
    </row>
    <row r="881" spans="1:16" ht="60">
      <c r="A881">
        <v>906</v>
      </c>
      <c r="B881" s="1" t="s">
        <v>1177</v>
      </c>
      <c r="C881" t="s">
        <v>719</v>
      </c>
      <c r="D881">
        <v>380</v>
      </c>
      <c r="F881" s="1" t="s">
        <v>19</v>
      </c>
      <c r="I881" t="s">
        <v>19</v>
      </c>
      <c r="O881" s="40" t="s">
        <v>19</v>
      </c>
      <c r="P881" s="42" t="b">
        <f t="shared" si="13"/>
        <v>1</v>
      </c>
    </row>
    <row r="882" spans="1:16" ht="30">
      <c r="A882">
        <v>907</v>
      </c>
      <c r="B882" s="1" t="s">
        <v>1178</v>
      </c>
      <c r="C882" t="s">
        <v>600</v>
      </c>
      <c r="D882">
        <v>391</v>
      </c>
      <c r="F882" s="1" t="s">
        <v>19</v>
      </c>
      <c r="I882" t="s">
        <v>19</v>
      </c>
      <c r="O882" s="40" t="s">
        <v>19</v>
      </c>
      <c r="P882" s="42" t="b">
        <f t="shared" si="13"/>
        <v>1</v>
      </c>
    </row>
    <row r="883" spans="1:16" ht="30">
      <c r="A883">
        <v>908</v>
      </c>
      <c r="B883" s="1" t="s">
        <v>1179</v>
      </c>
      <c r="C883" t="s">
        <v>600</v>
      </c>
      <c r="D883" s="6">
        <v>391392</v>
      </c>
      <c r="F883" s="1" t="s">
        <v>19</v>
      </c>
      <c r="I883" t="s">
        <v>19</v>
      </c>
      <c r="O883" s="40" t="s">
        <v>19</v>
      </c>
      <c r="P883" s="42" t="b">
        <f t="shared" si="13"/>
        <v>1</v>
      </c>
    </row>
    <row r="884" spans="1:16" ht="90">
      <c r="A884">
        <v>909</v>
      </c>
      <c r="B884" s="1" t="s">
        <v>1180</v>
      </c>
      <c r="C884" t="s">
        <v>600</v>
      </c>
      <c r="D884">
        <v>392</v>
      </c>
      <c r="F884" s="1" t="s">
        <v>23</v>
      </c>
      <c r="G884" s="1" t="s">
        <v>1181</v>
      </c>
      <c r="I884" t="s">
        <v>19</v>
      </c>
      <c r="O884" s="40" t="s">
        <v>19</v>
      </c>
      <c r="P884" s="42" t="b">
        <f t="shared" si="13"/>
        <v>0</v>
      </c>
    </row>
    <row r="885" spans="1:16" ht="45">
      <c r="A885" s="20" t="s">
        <v>1182</v>
      </c>
      <c r="B885" s="1" t="s">
        <v>1183</v>
      </c>
      <c r="C885" t="s">
        <v>600</v>
      </c>
      <c r="D885" s="6">
        <v>392393</v>
      </c>
      <c r="F885" s="1" t="s">
        <v>19</v>
      </c>
      <c r="I885" t="s">
        <v>19</v>
      </c>
      <c r="O885" s="40" t="s">
        <v>19</v>
      </c>
      <c r="P885" s="42" t="b">
        <f t="shared" si="13"/>
        <v>1</v>
      </c>
    </row>
    <row r="886" spans="1:16" ht="105">
      <c r="A886">
        <v>913</v>
      </c>
      <c r="B886" s="15" t="s">
        <v>1184</v>
      </c>
      <c r="C886" t="s">
        <v>600</v>
      </c>
      <c r="D886" s="6">
        <v>394</v>
      </c>
      <c r="F886" s="1" t="s">
        <v>23</v>
      </c>
      <c r="G886" s="1" t="s">
        <v>1185</v>
      </c>
      <c r="I886" t="s">
        <v>19</v>
      </c>
      <c r="O886" s="40" t="s">
        <v>19</v>
      </c>
      <c r="P886" s="42" t="b">
        <f t="shared" si="13"/>
        <v>0</v>
      </c>
    </row>
    <row r="887" spans="1:16" ht="90">
      <c r="A887">
        <v>914</v>
      </c>
      <c r="B887" s="1" t="s">
        <v>1186</v>
      </c>
      <c r="C887" t="s">
        <v>600</v>
      </c>
      <c r="D887" s="6">
        <v>394395</v>
      </c>
      <c r="F887" s="1" t="s">
        <v>19</v>
      </c>
      <c r="I887" t="s">
        <v>19</v>
      </c>
      <c r="O887" s="40" t="s">
        <v>19</v>
      </c>
      <c r="P887" s="42" t="b">
        <f t="shared" si="13"/>
        <v>1</v>
      </c>
    </row>
    <row r="888" spans="1:16" ht="45">
      <c r="A888">
        <v>915</v>
      </c>
      <c r="B888" s="1" t="s">
        <v>1187</v>
      </c>
      <c r="C888" t="s">
        <v>600</v>
      </c>
      <c r="D888" s="6">
        <v>395396</v>
      </c>
      <c r="F888" s="1" t="s">
        <v>19</v>
      </c>
      <c r="I888" t="s">
        <v>19</v>
      </c>
      <c r="O888" s="40" t="s">
        <v>19</v>
      </c>
      <c r="P888" s="42" t="b">
        <f t="shared" si="13"/>
        <v>1</v>
      </c>
    </row>
    <row r="889" spans="1:16" ht="45">
      <c r="A889">
        <v>916</v>
      </c>
      <c r="B889" s="15" t="s">
        <v>1188</v>
      </c>
      <c r="C889" t="s">
        <v>600</v>
      </c>
      <c r="D889">
        <v>396</v>
      </c>
      <c r="F889" s="1" t="s">
        <v>19</v>
      </c>
      <c r="I889" t="s">
        <v>19</v>
      </c>
      <c r="O889" s="40" t="s">
        <v>19</v>
      </c>
      <c r="P889" s="42" t="b">
        <f t="shared" si="13"/>
        <v>1</v>
      </c>
    </row>
    <row r="890" spans="1:16" ht="45">
      <c r="A890">
        <v>917</v>
      </c>
      <c r="B890" s="1" t="s">
        <v>1189</v>
      </c>
      <c r="C890" t="s">
        <v>600</v>
      </c>
      <c r="D890">
        <v>396</v>
      </c>
      <c r="F890" s="1" t="s">
        <v>19</v>
      </c>
      <c r="I890" t="s">
        <v>19</v>
      </c>
      <c r="O890" s="40" t="s">
        <v>19</v>
      </c>
      <c r="P890" s="42" t="b">
        <f t="shared" si="13"/>
        <v>1</v>
      </c>
    </row>
    <row r="891" spans="1:16" ht="45">
      <c r="A891">
        <v>918</v>
      </c>
      <c r="B891" s="1" t="s">
        <v>1190</v>
      </c>
      <c r="C891" t="s">
        <v>600</v>
      </c>
      <c r="D891" s="6">
        <v>396397</v>
      </c>
      <c r="F891" s="1" t="s">
        <v>19</v>
      </c>
      <c r="I891" t="s">
        <v>19</v>
      </c>
      <c r="O891" s="40" t="s">
        <v>19</v>
      </c>
      <c r="P891" s="42" t="b">
        <f t="shared" si="13"/>
        <v>1</v>
      </c>
    </row>
    <row r="892" spans="1:16" ht="45">
      <c r="A892">
        <v>919</v>
      </c>
      <c r="B892" s="1" t="s">
        <v>1191</v>
      </c>
      <c r="C892" t="s">
        <v>600</v>
      </c>
      <c r="D892">
        <v>397</v>
      </c>
      <c r="F892" s="1" t="s">
        <v>19</v>
      </c>
      <c r="I892" t="s">
        <v>19</v>
      </c>
      <c r="O892" s="40" t="s">
        <v>19</v>
      </c>
      <c r="P892" s="42" t="b">
        <f t="shared" si="13"/>
        <v>1</v>
      </c>
    </row>
    <row r="893" spans="1:16" ht="45">
      <c r="A893">
        <v>920</v>
      </c>
      <c r="B893" s="1" t="s">
        <v>1192</v>
      </c>
      <c r="C893" t="s">
        <v>600</v>
      </c>
      <c r="D893">
        <v>397</v>
      </c>
      <c r="F893" s="1" t="s">
        <v>19</v>
      </c>
      <c r="I893" t="s">
        <v>19</v>
      </c>
      <c r="O893" s="40" t="s">
        <v>19</v>
      </c>
      <c r="P893" s="42" t="b">
        <f t="shared" si="13"/>
        <v>1</v>
      </c>
    </row>
    <row r="894" spans="1:16" ht="45">
      <c r="A894">
        <v>921</v>
      </c>
      <c r="B894" s="15" t="s">
        <v>1193</v>
      </c>
      <c r="C894" t="s">
        <v>600</v>
      </c>
      <c r="D894" s="6">
        <v>397398</v>
      </c>
      <c r="F894" s="1" t="s">
        <v>19</v>
      </c>
      <c r="I894" t="s">
        <v>19</v>
      </c>
      <c r="O894" s="40" t="s">
        <v>19</v>
      </c>
      <c r="P894" s="42" t="b">
        <f t="shared" si="13"/>
        <v>1</v>
      </c>
    </row>
    <row r="895" spans="1:16" ht="45">
      <c r="A895">
        <v>922</v>
      </c>
      <c r="B895" s="1" t="s">
        <v>1194</v>
      </c>
      <c r="C895" t="s">
        <v>600</v>
      </c>
      <c r="D895" s="6">
        <v>398399</v>
      </c>
      <c r="F895" s="1" t="s">
        <v>19</v>
      </c>
      <c r="I895" t="s">
        <v>19</v>
      </c>
      <c r="O895" s="40" t="s">
        <v>19</v>
      </c>
      <c r="P895" s="42" t="b">
        <f t="shared" si="13"/>
        <v>1</v>
      </c>
    </row>
    <row r="896" spans="1:16" ht="30">
      <c r="A896">
        <v>923</v>
      </c>
      <c r="B896" s="1" t="s">
        <v>1195</v>
      </c>
      <c r="C896" t="s">
        <v>600</v>
      </c>
      <c r="D896">
        <v>399</v>
      </c>
      <c r="F896" s="1" t="s">
        <v>19</v>
      </c>
      <c r="I896" t="s">
        <v>19</v>
      </c>
      <c r="O896" s="40" t="s">
        <v>19</v>
      </c>
      <c r="P896" s="42" t="b">
        <f t="shared" si="13"/>
        <v>1</v>
      </c>
    </row>
    <row r="897" spans="1:16" ht="45">
      <c r="A897">
        <v>924</v>
      </c>
      <c r="B897" s="1" t="s">
        <v>1196</v>
      </c>
      <c r="C897" t="s">
        <v>600</v>
      </c>
      <c r="D897">
        <v>399</v>
      </c>
      <c r="F897" s="1" t="s">
        <v>19</v>
      </c>
      <c r="I897" t="s">
        <v>19</v>
      </c>
      <c r="O897" s="40" t="s">
        <v>19</v>
      </c>
      <c r="P897" s="42" t="b">
        <f t="shared" si="13"/>
        <v>1</v>
      </c>
    </row>
    <row r="898" spans="1:16" ht="60">
      <c r="A898" s="20" t="s">
        <v>1197</v>
      </c>
      <c r="B898" s="1" t="s">
        <v>1198</v>
      </c>
      <c r="C898" t="s">
        <v>600</v>
      </c>
      <c r="D898" s="6">
        <v>399400</v>
      </c>
      <c r="F898" s="1" t="s">
        <v>19</v>
      </c>
      <c r="I898" t="s">
        <v>19</v>
      </c>
      <c r="O898" s="40" t="s">
        <v>19</v>
      </c>
      <c r="P898" s="42" t="b">
        <f t="shared" ref="P898:P961" si="14">F898=O898</f>
        <v>1</v>
      </c>
    </row>
    <row r="899" spans="1:16" ht="45">
      <c r="A899">
        <v>928</v>
      </c>
      <c r="B899" s="15" t="s">
        <v>1199</v>
      </c>
      <c r="C899" t="s">
        <v>600</v>
      </c>
      <c r="D899">
        <v>401</v>
      </c>
      <c r="F899" s="1" t="s">
        <v>19</v>
      </c>
      <c r="I899" t="s">
        <v>19</v>
      </c>
      <c r="O899" s="40" t="s">
        <v>19</v>
      </c>
      <c r="P899" s="42" t="b">
        <f t="shared" si="14"/>
        <v>1</v>
      </c>
    </row>
    <row r="900" spans="1:16" ht="60">
      <c r="A900">
        <v>929</v>
      </c>
      <c r="B900" s="1" t="s">
        <v>1200</v>
      </c>
      <c r="C900" t="s">
        <v>600</v>
      </c>
      <c r="D900">
        <v>401</v>
      </c>
      <c r="F900" s="1" t="s">
        <v>23</v>
      </c>
      <c r="G900" s="1" t="s">
        <v>1201</v>
      </c>
      <c r="I900" t="s">
        <v>19</v>
      </c>
      <c r="O900" s="40" t="s">
        <v>19</v>
      </c>
      <c r="P900" s="42" t="b">
        <f t="shared" si="14"/>
        <v>0</v>
      </c>
    </row>
    <row r="901" spans="1:16" ht="45">
      <c r="A901">
        <v>930</v>
      </c>
      <c r="B901" s="1" t="s">
        <v>1202</v>
      </c>
      <c r="C901" t="s">
        <v>600</v>
      </c>
      <c r="D901">
        <v>402</v>
      </c>
      <c r="F901" s="1" t="s">
        <v>19</v>
      </c>
      <c r="I901" t="s">
        <v>19</v>
      </c>
      <c r="O901" s="40" t="s">
        <v>19</v>
      </c>
      <c r="P901" s="42" t="b">
        <f t="shared" si="14"/>
        <v>1</v>
      </c>
    </row>
    <row r="902" spans="1:16" ht="30" customHeight="1">
      <c r="A902">
        <v>931</v>
      </c>
      <c r="B902" s="1" t="s">
        <v>1203</v>
      </c>
      <c r="C902" t="s">
        <v>600</v>
      </c>
      <c r="D902" s="6">
        <v>402403</v>
      </c>
      <c r="F902" s="1" t="s">
        <v>19</v>
      </c>
      <c r="I902" t="s">
        <v>19</v>
      </c>
      <c r="O902" s="40" t="s">
        <v>19</v>
      </c>
      <c r="P902" s="42" t="b">
        <f t="shared" si="14"/>
        <v>1</v>
      </c>
    </row>
    <row r="903" spans="1:16" ht="45">
      <c r="A903">
        <v>932</v>
      </c>
      <c r="B903" s="1" t="s">
        <v>1204</v>
      </c>
      <c r="C903" t="s">
        <v>600</v>
      </c>
      <c r="D903">
        <v>403</v>
      </c>
      <c r="F903" s="1" t="s">
        <v>19</v>
      </c>
      <c r="I903" t="s">
        <v>19</v>
      </c>
      <c r="O903" s="40" t="s">
        <v>19</v>
      </c>
      <c r="P903" s="42" t="b">
        <f t="shared" si="14"/>
        <v>1</v>
      </c>
    </row>
    <row r="904" spans="1:16" ht="60">
      <c r="A904">
        <v>933</v>
      </c>
      <c r="B904" s="1" t="s">
        <v>1205</v>
      </c>
      <c r="C904" t="s">
        <v>600</v>
      </c>
      <c r="D904" s="6">
        <v>403404</v>
      </c>
      <c r="F904" s="1" t="s">
        <v>19</v>
      </c>
      <c r="I904" t="s">
        <v>19</v>
      </c>
      <c r="O904" s="40" t="s">
        <v>19</v>
      </c>
      <c r="P904" s="42" t="b">
        <f t="shared" si="14"/>
        <v>1</v>
      </c>
    </row>
    <row r="905" spans="1:16" ht="30">
      <c r="A905">
        <v>934</v>
      </c>
      <c r="B905" s="1" t="s">
        <v>1206</v>
      </c>
      <c r="C905" t="s">
        <v>600</v>
      </c>
      <c r="D905">
        <v>404</v>
      </c>
      <c r="F905" s="1" t="s">
        <v>19</v>
      </c>
      <c r="I905" t="s">
        <v>19</v>
      </c>
      <c r="O905" s="40" t="s">
        <v>19</v>
      </c>
      <c r="P905" s="42" t="b">
        <f t="shared" si="14"/>
        <v>1</v>
      </c>
    </row>
    <row r="906" spans="1:16" ht="30">
      <c r="A906">
        <v>935</v>
      </c>
      <c r="B906" s="1" t="s">
        <v>1207</v>
      </c>
      <c r="C906" t="s">
        <v>600</v>
      </c>
      <c r="D906">
        <v>404</v>
      </c>
      <c r="F906" s="1" t="s">
        <v>19</v>
      </c>
      <c r="I906" t="s">
        <v>19</v>
      </c>
      <c r="O906" s="40" t="s">
        <v>19</v>
      </c>
      <c r="P906" s="42" t="b">
        <f t="shared" si="14"/>
        <v>1</v>
      </c>
    </row>
    <row r="907" spans="1:16" ht="45">
      <c r="A907">
        <v>936</v>
      </c>
      <c r="B907" s="1" t="s">
        <v>1208</v>
      </c>
      <c r="C907" t="s">
        <v>600</v>
      </c>
      <c r="D907" s="6">
        <v>405</v>
      </c>
      <c r="F907" s="1" t="s">
        <v>19</v>
      </c>
      <c r="I907" t="s">
        <v>19</v>
      </c>
      <c r="O907" s="40" t="s">
        <v>19</v>
      </c>
      <c r="P907" s="42" t="b">
        <f t="shared" si="14"/>
        <v>1</v>
      </c>
    </row>
    <row r="908" spans="1:16" ht="45">
      <c r="A908">
        <v>937</v>
      </c>
      <c r="B908" s="1" t="s">
        <v>1209</v>
      </c>
      <c r="C908" t="s">
        <v>600</v>
      </c>
      <c r="D908">
        <v>405</v>
      </c>
      <c r="F908" s="1" t="s">
        <v>19</v>
      </c>
      <c r="I908" t="s">
        <v>19</v>
      </c>
      <c r="O908" s="40" t="s">
        <v>19</v>
      </c>
      <c r="P908" s="42" t="b">
        <f t="shared" si="14"/>
        <v>1</v>
      </c>
    </row>
    <row r="909" spans="1:16" ht="45">
      <c r="A909">
        <v>938</v>
      </c>
      <c r="B909" s="1" t="s">
        <v>1210</v>
      </c>
      <c r="C909" t="s">
        <v>600</v>
      </c>
      <c r="D909">
        <v>405</v>
      </c>
      <c r="F909" s="1" t="s">
        <v>19</v>
      </c>
      <c r="I909" t="s">
        <v>19</v>
      </c>
      <c r="O909" s="40" t="s">
        <v>19</v>
      </c>
      <c r="P909" s="42" t="b">
        <f t="shared" si="14"/>
        <v>1</v>
      </c>
    </row>
    <row r="910" spans="1:16" ht="60">
      <c r="A910">
        <v>939</v>
      </c>
      <c r="B910" s="1" t="s">
        <v>1211</v>
      </c>
      <c r="C910" t="s">
        <v>600</v>
      </c>
      <c r="D910" s="6">
        <v>406</v>
      </c>
      <c r="F910" s="1" t="s">
        <v>19</v>
      </c>
      <c r="I910" t="s">
        <v>19</v>
      </c>
      <c r="O910" s="40" t="s">
        <v>19</v>
      </c>
      <c r="P910" s="42" t="b">
        <f t="shared" si="14"/>
        <v>1</v>
      </c>
    </row>
    <row r="911" spans="1:16" ht="30">
      <c r="A911">
        <v>940</v>
      </c>
      <c r="B911" s="1" t="s">
        <v>1212</v>
      </c>
      <c r="C911" t="s">
        <v>600</v>
      </c>
      <c r="D911" s="6">
        <v>406407</v>
      </c>
      <c r="F911" s="1" t="s">
        <v>19</v>
      </c>
      <c r="I911" t="s">
        <v>19</v>
      </c>
      <c r="O911" s="40" t="s">
        <v>19</v>
      </c>
      <c r="P911" s="42" t="b">
        <f t="shared" si="14"/>
        <v>1</v>
      </c>
    </row>
    <row r="912" spans="1:16" ht="105">
      <c r="A912">
        <v>941</v>
      </c>
      <c r="B912" s="1" t="s">
        <v>1213</v>
      </c>
      <c r="C912" t="s">
        <v>600</v>
      </c>
      <c r="D912" s="6">
        <v>407408</v>
      </c>
      <c r="F912" s="1" t="s">
        <v>23</v>
      </c>
      <c r="G912" s="1" t="s">
        <v>1214</v>
      </c>
      <c r="I912" t="s">
        <v>19</v>
      </c>
      <c r="O912" s="40" t="s">
        <v>19</v>
      </c>
      <c r="P912" s="42" t="b">
        <f t="shared" si="14"/>
        <v>0</v>
      </c>
    </row>
    <row r="913" spans="1:16" ht="45">
      <c r="A913">
        <v>942</v>
      </c>
      <c r="B913" s="1" t="s">
        <v>1215</v>
      </c>
      <c r="C913" t="s">
        <v>600</v>
      </c>
      <c r="D913">
        <v>408</v>
      </c>
      <c r="F913" s="1" t="s">
        <v>19</v>
      </c>
      <c r="I913" t="s">
        <v>19</v>
      </c>
      <c r="O913" s="40" t="s">
        <v>19</v>
      </c>
      <c r="P913" s="42" t="b">
        <f t="shared" si="14"/>
        <v>1</v>
      </c>
    </row>
    <row r="914" spans="1:16" ht="60">
      <c r="A914">
        <v>943</v>
      </c>
      <c r="B914" s="15" t="s">
        <v>1216</v>
      </c>
      <c r="C914" t="s">
        <v>600</v>
      </c>
      <c r="D914">
        <v>408</v>
      </c>
      <c r="F914" s="1" t="s">
        <v>19</v>
      </c>
      <c r="I914" t="s">
        <v>19</v>
      </c>
      <c r="O914" s="40" t="s">
        <v>19</v>
      </c>
      <c r="P914" s="42" t="b">
        <f t="shared" si="14"/>
        <v>1</v>
      </c>
    </row>
    <row r="915" spans="1:16" ht="30">
      <c r="A915">
        <v>944</v>
      </c>
      <c r="B915" s="1" t="s">
        <v>1217</v>
      </c>
      <c r="C915" t="s">
        <v>600</v>
      </c>
      <c r="D915" s="6">
        <v>409</v>
      </c>
      <c r="F915" s="1" t="s">
        <v>19</v>
      </c>
      <c r="I915" t="s">
        <v>19</v>
      </c>
      <c r="O915" s="40" t="s">
        <v>19</v>
      </c>
      <c r="P915" s="42" t="b">
        <f t="shared" si="14"/>
        <v>1</v>
      </c>
    </row>
    <row r="916" spans="1:16" ht="30">
      <c r="A916">
        <v>945</v>
      </c>
      <c r="B916" s="1" t="s">
        <v>1218</v>
      </c>
      <c r="C916" t="s">
        <v>600</v>
      </c>
      <c r="D916" s="6">
        <v>409410</v>
      </c>
      <c r="F916" s="1" t="s">
        <v>19</v>
      </c>
      <c r="I916" t="s">
        <v>19</v>
      </c>
      <c r="O916" s="40" t="s">
        <v>19</v>
      </c>
      <c r="P916" s="42" t="b">
        <f t="shared" si="14"/>
        <v>1</v>
      </c>
    </row>
    <row r="917" spans="1:16" ht="60">
      <c r="A917" s="20" t="s">
        <v>1219</v>
      </c>
      <c r="B917" s="1" t="s">
        <v>1220</v>
      </c>
      <c r="C917" t="s">
        <v>600</v>
      </c>
      <c r="D917">
        <v>410</v>
      </c>
      <c r="F917" s="1" t="s">
        <v>23</v>
      </c>
      <c r="G917" s="1" t="s">
        <v>1221</v>
      </c>
      <c r="I917" t="s">
        <v>19</v>
      </c>
      <c r="O917" s="40" t="s">
        <v>19</v>
      </c>
      <c r="P917" s="42" t="b">
        <f t="shared" si="14"/>
        <v>0</v>
      </c>
    </row>
    <row r="918" spans="1:16" ht="45">
      <c r="A918">
        <v>949</v>
      </c>
      <c r="B918" s="1" t="s">
        <v>1222</v>
      </c>
      <c r="C918" t="s">
        <v>600</v>
      </c>
      <c r="D918">
        <v>411</v>
      </c>
      <c r="F918" s="1" t="s">
        <v>19</v>
      </c>
      <c r="I918" t="s">
        <v>19</v>
      </c>
      <c r="O918" s="40" t="s">
        <v>19</v>
      </c>
      <c r="P918" s="42" t="b">
        <f t="shared" si="14"/>
        <v>1</v>
      </c>
    </row>
    <row r="919" spans="1:16" ht="30">
      <c r="A919">
        <v>950</v>
      </c>
      <c r="B919" s="1" t="s">
        <v>1223</v>
      </c>
      <c r="C919" t="s">
        <v>600</v>
      </c>
      <c r="D919" s="6">
        <v>411412</v>
      </c>
      <c r="F919" s="1" t="s">
        <v>19</v>
      </c>
      <c r="I919" t="s">
        <v>19</v>
      </c>
      <c r="O919" s="40" t="s">
        <v>19</v>
      </c>
      <c r="P919" s="42" t="b">
        <f t="shared" si="14"/>
        <v>1</v>
      </c>
    </row>
    <row r="920" spans="1:16" ht="45">
      <c r="A920">
        <v>951</v>
      </c>
      <c r="B920" s="1" t="s">
        <v>1224</v>
      </c>
      <c r="C920" t="s">
        <v>600</v>
      </c>
      <c r="D920">
        <v>412</v>
      </c>
      <c r="F920" s="1" t="s">
        <v>19</v>
      </c>
      <c r="I920" t="s">
        <v>19</v>
      </c>
      <c r="O920" s="40" t="s">
        <v>19</v>
      </c>
      <c r="P920" s="42" t="b">
        <f t="shared" si="14"/>
        <v>1</v>
      </c>
    </row>
    <row r="921" spans="1:16" ht="30">
      <c r="A921">
        <v>952</v>
      </c>
      <c r="B921" s="1" t="s">
        <v>1225</v>
      </c>
      <c r="C921" t="s">
        <v>600</v>
      </c>
      <c r="D921" s="6">
        <v>412413</v>
      </c>
      <c r="F921" s="1" t="s">
        <v>19</v>
      </c>
      <c r="I921" t="s">
        <v>19</v>
      </c>
      <c r="O921" s="40" t="s">
        <v>19</v>
      </c>
      <c r="P921" s="42" t="b">
        <f t="shared" si="14"/>
        <v>1</v>
      </c>
    </row>
    <row r="922" spans="1:16" ht="30">
      <c r="A922">
        <v>953</v>
      </c>
      <c r="B922" s="1" t="s">
        <v>1226</v>
      </c>
      <c r="C922" t="s">
        <v>600</v>
      </c>
      <c r="D922">
        <v>413</v>
      </c>
      <c r="F922" s="1" t="s">
        <v>19</v>
      </c>
      <c r="I922" t="s">
        <v>19</v>
      </c>
      <c r="O922" s="40" t="s">
        <v>19</v>
      </c>
      <c r="P922" s="42" t="b">
        <f t="shared" si="14"/>
        <v>1</v>
      </c>
    </row>
    <row r="923" spans="1:16" ht="45">
      <c r="A923">
        <v>954</v>
      </c>
      <c r="B923" s="1" t="s">
        <v>1227</v>
      </c>
      <c r="C923" t="s">
        <v>600</v>
      </c>
      <c r="D923" s="6">
        <v>413414</v>
      </c>
      <c r="F923" s="1" t="s">
        <v>19</v>
      </c>
      <c r="I923" t="s">
        <v>19</v>
      </c>
      <c r="O923" s="40" t="s">
        <v>19</v>
      </c>
      <c r="P923" s="42" t="b">
        <f t="shared" si="14"/>
        <v>1</v>
      </c>
    </row>
    <row r="924" spans="1:16" ht="45">
      <c r="A924">
        <v>955</v>
      </c>
      <c r="B924" s="1" t="s">
        <v>1228</v>
      </c>
      <c r="C924" t="s">
        <v>600</v>
      </c>
      <c r="D924">
        <v>414</v>
      </c>
      <c r="F924" s="1" t="s">
        <v>19</v>
      </c>
      <c r="I924" t="s">
        <v>19</v>
      </c>
      <c r="O924" s="40" t="s">
        <v>19</v>
      </c>
      <c r="P924" s="42" t="b">
        <f t="shared" si="14"/>
        <v>1</v>
      </c>
    </row>
    <row r="925" spans="1:16" ht="30">
      <c r="A925">
        <v>956</v>
      </c>
      <c r="B925" s="15" t="s">
        <v>1229</v>
      </c>
      <c r="C925" t="s">
        <v>600</v>
      </c>
      <c r="D925">
        <v>414</v>
      </c>
      <c r="F925" s="1" t="s">
        <v>19</v>
      </c>
      <c r="I925" t="s">
        <v>19</v>
      </c>
      <c r="O925" s="40" t="s">
        <v>19</v>
      </c>
      <c r="P925" s="42" t="b">
        <f t="shared" si="14"/>
        <v>1</v>
      </c>
    </row>
    <row r="926" spans="1:16" ht="60">
      <c r="A926">
        <v>957</v>
      </c>
      <c r="B926" s="1" t="s">
        <v>1230</v>
      </c>
      <c r="C926" t="s">
        <v>600</v>
      </c>
      <c r="D926">
        <v>414</v>
      </c>
      <c r="F926" s="1" t="s">
        <v>19</v>
      </c>
      <c r="I926" t="s">
        <v>19</v>
      </c>
      <c r="O926" s="40" t="s">
        <v>19</v>
      </c>
      <c r="P926" s="42" t="b">
        <f t="shared" si="14"/>
        <v>1</v>
      </c>
    </row>
    <row r="927" spans="1:16" ht="60">
      <c r="A927">
        <v>958</v>
      </c>
      <c r="B927" s="1" t="s">
        <v>1231</v>
      </c>
      <c r="C927" t="s">
        <v>600</v>
      </c>
      <c r="D927">
        <v>415</v>
      </c>
      <c r="F927" s="1" t="s">
        <v>19</v>
      </c>
      <c r="I927" t="s">
        <v>19</v>
      </c>
      <c r="O927" s="40" t="s">
        <v>19</v>
      </c>
      <c r="P927" s="42" t="b">
        <f t="shared" si="14"/>
        <v>1</v>
      </c>
    </row>
    <row r="928" spans="1:16" ht="90">
      <c r="A928">
        <v>959</v>
      </c>
      <c r="B928" s="1" t="s">
        <v>1232</v>
      </c>
      <c r="C928" t="s">
        <v>600</v>
      </c>
      <c r="D928">
        <v>415</v>
      </c>
      <c r="F928" s="1" t="s">
        <v>23</v>
      </c>
      <c r="G928" s="1" t="s">
        <v>1233</v>
      </c>
      <c r="I928" t="s">
        <v>19</v>
      </c>
      <c r="O928" s="40" t="s">
        <v>19</v>
      </c>
      <c r="P928" s="42" t="b">
        <f t="shared" si="14"/>
        <v>0</v>
      </c>
    </row>
    <row r="929" spans="1:16" ht="45">
      <c r="A929">
        <v>960</v>
      </c>
      <c r="B929" s="15" t="s">
        <v>1234</v>
      </c>
      <c r="C929" t="s">
        <v>600</v>
      </c>
      <c r="D929">
        <v>416</v>
      </c>
      <c r="F929" s="1" t="s">
        <v>19</v>
      </c>
      <c r="I929" t="s">
        <v>19</v>
      </c>
      <c r="O929" s="40" t="s">
        <v>19</v>
      </c>
      <c r="P929" s="42" t="b">
        <f t="shared" si="14"/>
        <v>1</v>
      </c>
    </row>
    <row r="930" spans="1:16" ht="30">
      <c r="A930">
        <v>961</v>
      </c>
      <c r="B930" s="1" t="s">
        <v>1235</v>
      </c>
      <c r="C930" t="s">
        <v>600</v>
      </c>
      <c r="D930">
        <v>417</v>
      </c>
      <c r="F930" s="1" t="s">
        <v>19</v>
      </c>
      <c r="I930" t="s">
        <v>19</v>
      </c>
      <c r="O930" s="40" t="s">
        <v>19</v>
      </c>
      <c r="P930" s="42" t="b">
        <f t="shared" si="14"/>
        <v>1</v>
      </c>
    </row>
    <row r="931" spans="1:16" ht="45">
      <c r="A931">
        <v>962</v>
      </c>
      <c r="B931" s="1" t="s">
        <v>1236</v>
      </c>
      <c r="C931" t="s">
        <v>600</v>
      </c>
      <c r="D931">
        <v>417</v>
      </c>
      <c r="F931" s="1" t="s">
        <v>23</v>
      </c>
      <c r="G931" s="1" t="s">
        <v>1237</v>
      </c>
      <c r="I931" t="s">
        <v>19</v>
      </c>
      <c r="O931" s="40" t="s">
        <v>19</v>
      </c>
      <c r="P931" s="42" t="b">
        <f t="shared" si="14"/>
        <v>0</v>
      </c>
    </row>
    <row r="932" spans="1:16" ht="45">
      <c r="A932">
        <v>963</v>
      </c>
      <c r="B932" s="1" t="s">
        <v>1238</v>
      </c>
      <c r="C932" t="s">
        <v>600</v>
      </c>
      <c r="D932" s="6">
        <v>417418</v>
      </c>
      <c r="F932" s="1" t="s">
        <v>19</v>
      </c>
      <c r="I932" t="s">
        <v>19</v>
      </c>
      <c r="O932" s="40" t="s">
        <v>19</v>
      </c>
      <c r="P932" s="42" t="b">
        <f t="shared" si="14"/>
        <v>1</v>
      </c>
    </row>
    <row r="933" spans="1:16" ht="60">
      <c r="A933">
        <v>964</v>
      </c>
      <c r="B933" s="15" t="s">
        <v>1239</v>
      </c>
      <c r="C933" t="s">
        <v>600</v>
      </c>
      <c r="D933">
        <v>418</v>
      </c>
      <c r="F933" s="1" t="s">
        <v>19</v>
      </c>
      <c r="I933" t="s">
        <v>19</v>
      </c>
      <c r="O933" s="40" t="s">
        <v>19</v>
      </c>
      <c r="P933" s="42" t="b">
        <f t="shared" si="14"/>
        <v>1</v>
      </c>
    </row>
    <row r="934" spans="1:16" ht="60">
      <c r="A934">
        <v>965</v>
      </c>
      <c r="B934" s="1" t="s">
        <v>1240</v>
      </c>
      <c r="C934" t="s">
        <v>600</v>
      </c>
      <c r="D934" s="6">
        <v>418419</v>
      </c>
      <c r="F934" s="1" t="s">
        <v>19</v>
      </c>
      <c r="I934" t="s">
        <v>19</v>
      </c>
      <c r="O934" s="40" t="s">
        <v>19</v>
      </c>
      <c r="P934" s="42" t="b">
        <f t="shared" si="14"/>
        <v>1</v>
      </c>
    </row>
    <row r="935" spans="1:16" ht="45">
      <c r="A935">
        <v>966</v>
      </c>
      <c r="B935" s="1" t="s">
        <v>1241</v>
      </c>
      <c r="C935" t="s">
        <v>600</v>
      </c>
      <c r="D935">
        <v>419</v>
      </c>
      <c r="F935" s="1" t="s">
        <v>19</v>
      </c>
      <c r="I935" t="s">
        <v>19</v>
      </c>
      <c r="O935" s="40" t="s">
        <v>19</v>
      </c>
      <c r="P935" s="42" t="b">
        <f t="shared" si="14"/>
        <v>1</v>
      </c>
    </row>
    <row r="936" spans="1:16" ht="30">
      <c r="A936">
        <v>967</v>
      </c>
      <c r="B936" s="1" t="s">
        <v>1242</v>
      </c>
      <c r="C936" t="s">
        <v>600</v>
      </c>
      <c r="D936">
        <v>419</v>
      </c>
      <c r="F936" s="1" t="s">
        <v>19</v>
      </c>
      <c r="I936" t="s">
        <v>19</v>
      </c>
      <c r="O936" s="40" t="s">
        <v>19</v>
      </c>
      <c r="P936" s="42" t="b">
        <f t="shared" si="14"/>
        <v>1</v>
      </c>
    </row>
    <row r="937" spans="1:16" ht="45">
      <c r="A937" s="20" t="s">
        <v>1243</v>
      </c>
      <c r="B937" s="1" t="s">
        <v>1244</v>
      </c>
      <c r="C937" t="s">
        <v>600</v>
      </c>
      <c r="D937" s="6">
        <v>419420</v>
      </c>
      <c r="F937" s="1" t="s">
        <v>19</v>
      </c>
      <c r="I937" t="s">
        <v>19</v>
      </c>
      <c r="O937" s="40" t="s">
        <v>19</v>
      </c>
      <c r="P937" s="42" t="b">
        <f t="shared" si="14"/>
        <v>1</v>
      </c>
    </row>
    <row r="938" spans="1:16" ht="30">
      <c r="A938">
        <v>971</v>
      </c>
      <c r="B938" s="1" t="s">
        <v>1245</v>
      </c>
      <c r="C938" t="s">
        <v>600</v>
      </c>
      <c r="D938">
        <v>421</v>
      </c>
      <c r="F938" s="1" t="s">
        <v>19</v>
      </c>
      <c r="I938" t="s">
        <v>19</v>
      </c>
      <c r="O938" s="40" t="s">
        <v>19</v>
      </c>
      <c r="P938" s="42" t="b">
        <f t="shared" si="14"/>
        <v>1</v>
      </c>
    </row>
    <row r="939" spans="1:16" ht="45">
      <c r="A939">
        <v>972</v>
      </c>
      <c r="B939" s="1" t="s">
        <v>1246</v>
      </c>
      <c r="C939" t="s">
        <v>600</v>
      </c>
      <c r="D939">
        <v>421</v>
      </c>
      <c r="F939" s="1" t="s">
        <v>19</v>
      </c>
      <c r="I939" t="s">
        <v>19</v>
      </c>
      <c r="O939" s="40" t="s">
        <v>19</v>
      </c>
      <c r="P939" s="42" t="b">
        <f t="shared" si="14"/>
        <v>1</v>
      </c>
    </row>
    <row r="940" spans="1:16" ht="30">
      <c r="A940">
        <v>973</v>
      </c>
      <c r="B940" s="1" t="s">
        <v>1247</v>
      </c>
      <c r="C940" t="s">
        <v>600</v>
      </c>
      <c r="D940" s="6">
        <v>421422</v>
      </c>
      <c r="F940" s="1" t="s">
        <v>19</v>
      </c>
      <c r="I940" t="s">
        <v>19</v>
      </c>
      <c r="O940" s="40" t="s">
        <v>19</v>
      </c>
      <c r="P940" s="42" t="b">
        <f t="shared" si="14"/>
        <v>1</v>
      </c>
    </row>
    <row r="941" spans="1:16" ht="30">
      <c r="A941">
        <v>974</v>
      </c>
      <c r="B941" s="1" t="s">
        <v>1248</v>
      </c>
      <c r="C941" t="s">
        <v>600</v>
      </c>
      <c r="D941">
        <v>422</v>
      </c>
      <c r="F941" s="1" t="s">
        <v>19</v>
      </c>
      <c r="I941" t="s">
        <v>19</v>
      </c>
      <c r="O941" s="40" t="s">
        <v>19</v>
      </c>
      <c r="P941" s="42" t="b">
        <f t="shared" si="14"/>
        <v>1</v>
      </c>
    </row>
    <row r="942" spans="1:16" ht="30">
      <c r="A942">
        <v>975</v>
      </c>
      <c r="B942" s="1" t="s">
        <v>1249</v>
      </c>
      <c r="C942" t="s">
        <v>600</v>
      </c>
      <c r="D942">
        <v>422</v>
      </c>
      <c r="F942" s="1" t="s">
        <v>19</v>
      </c>
      <c r="I942" t="s">
        <v>19</v>
      </c>
      <c r="O942" s="40" t="s">
        <v>19</v>
      </c>
      <c r="P942" s="42" t="b">
        <f t="shared" si="14"/>
        <v>1</v>
      </c>
    </row>
    <row r="943" spans="1:16" ht="90">
      <c r="A943">
        <v>976</v>
      </c>
      <c r="B943" s="1" t="s">
        <v>1250</v>
      </c>
      <c r="C943" t="s">
        <v>600</v>
      </c>
      <c r="D943" s="6">
        <v>422423</v>
      </c>
      <c r="F943" s="1" t="s">
        <v>19</v>
      </c>
      <c r="I943" t="s">
        <v>19</v>
      </c>
      <c r="O943" s="40" t="s">
        <v>19</v>
      </c>
      <c r="P943" s="42" t="b">
        <f t="shared" si="14"/>
        <v>1</v>
      </c>
    </row>
    <row r="944" spans="1:16" ht="30">
      <c r="A944">
        <v>977</v>
      </c>
      <c r="B944" s="1" t="s">
        <v>1251</v>
      </c>
      <c r="C944" t="s">
        <v>600</v>
      </c>
      <c r="D944" s="6">
        <v>423424</v>
      </c>
      <c r="F944" s="1" t="s">
        <v>19</v>
      </c>
      <c r="I944" t="s">
        <v>19</v>
      </c>
      <c r="O944" s="40" t="s">
        <v>19</v>
      </c>
      <c r="P944" s="42" t="b">
        <f t="shared" si="14"/>
        <v>1</v>
      </c>
    </row>
    <row r="945" spans="1:16" ht="30">
      <c r="A945">
        <v>978</v>
      </c>
      <c r="B945" s="1" t="s">
        <v>1252</v>
      </c>
      <c r="C945" t="s">
        <v>600</v>
      </c>
      <c r="D945">
        <v>424</v>
      </c>
      <c r="F945" s="1" t="s">
        <v>19</v>
      </c>
      <c r="I945" t="s">
        <v>19</v>
      </c>
      <c r="O945" s="40" t="s">
        <v>19</v>
      </c>
      <c r="P945" s="42" t="b">
        <f t="shared" si="14"/>
        <v>1</v>
      </c>
    </row>
    <row r="946" spans="1:16" ht="45">
      <c r="A946">
        <v>979</v>
      </c>
      <c r="B946" s="1" t="s">
        <v>1253</v>
      </c>
      <c r="C946" t="s">
        <v>600</v>
      </c>
      <c r="D946">
        <v>424</v>
      </c>
      <c r="F946" s="1" t="s">
        <v>19</v>
      </c>
      <c r="I946" t="s">
        <v>19</v>
      </c>
      <c r="O946" s="40" t="s">
        <v>19</v>
      </c>
      <c r="P946" s="42" t="b">
        <f t="shared" si="14"/>
        <v>1</v>
      </c>
    </row>
    <row r="947" spans="1:16" ht="45">
      <c r="A947">
        <v>980</v>
      </c>
      <c r="B947" s="1" t="s">
        <v>1254</v>
      </c>
      <c r="C947" t="s">
        <v>600</v>
      </c>
      <c r="D947">
        <v>425</v>
      </c>
      <c r="F947" s="1" t="s">
        <v>19</v>
      </c>
      <c r="I947" t="s">
        <v>19</v>
      </c>
      <c r="O947" s="40" t="s">
        <v>19</v>
      </c>
      <c r="P947" s="42" t="b">
        <f t="shared" si="14"/>
        <v>1</v>
      </c>
    </row>
    <row r="948" spans="1:16" ht="60">
      <c r="A948" s="20" t="s">
        <v>1255</v>
      </c>
      <c r="B948" s="1" t="s">
        <v>1256</v>
      </c>
      <c r="C948" t="s">
        <v>600</v>
      </c>
      <c r="D948" s="6">
        <v>425426</v>
      </c>
      <c r="F948" s="1" t="s">
        <v>19</v>
      </c>
      <c r="I948" t="s">
        <v>19</v>
      </c>
      <c r="O948" s="40" t="s">
        <v>19</v>
      </c>
      <c r="P948" s="42" t="b">
        <f t="shared" si="14"/>
        <v>1</v>
      </c>
    </row>
    <row r="949" spans="1:16" ht="30">
      <c r="A949">
        <v>984</v>
      </c>
      <c r="B949" s="1" t="s">
        <v>1257</v>
      </c>
      <c r="C949" t="s">
        <v>600</v>
      </c>
      <c r="D949">
        <v>427</v>
      </c>
      <c r="F949" s="1" t="s">
        <v>19</v>
      </c>
      <c r="I949" t="s">
        <v>19</v>
      </c>
      <c r="O949" s="40" t="s">
        <v>19</v>
      </c>
      <c r="P949" s="42" t="b">
        <f t="shared" si="14"/>
        <v>1</v>
      </c>
    </row>
    <row r="950" spans="1:16" ht="30">
      <c r="A950">
        <v>985</v>
      </c>
      <c r="B950" s="1" t="s">
        <v>1258</v>
      </c>
      <c r="C950" t="s">
        <v>600</v>
      </c>
      <c r="D950">
        <v>427</v>
      </c>
      <c r="F950" s="1" t="s">
        <v>19</v>
      </c>
      <c r="I950" t="s">
        <v>19</v>
      </c>
      <c r="O950" s="40" t="s">
        <v>19</v>
      </c>
      <c r="P950" s="42" t="b">
        <f t="shared" si="14"/>
        <v>1</v>
      </c>
    </row>
    <row r="951" spans="1:16" ht="30">
      <c r="A951">
        <v>986</v>
      </c>
      <c r="B951" s="1" t="s">
        <v>1259</v>
      </c>
      <c r="C951" t="s">
        <v>600</v>
      </c>
      <c r="D951" s="6">
        <v>427428</v>
      </c>
      <c r="F951" s="1" t="s">
        <v>19</v>
      </c>
      <c r="I951" t="s">
        <v>19</v>
      </c>
      <c r="O951" s="40" t="s">
        <v>19</v>
      </c>
      <c r="P951" s="42" t="b">
        <f t="shared" si="14"/>
        <v>1</v>
      </c>
    </row>
    <row r="952" spans="1:16" ht="30">
      <c r="A952">
        <v>987</v>
      </c>
      <c r="B952" s="15" t="s">
        <v>1260</v>
      </c>
      <c r="C952" t="s">
        <v>600</v>
      </c>
      <c r="D952">
        <v>428</v>
      </c>
      <c r="F952" s="1" t="s">
        <v>19</v>
      </c>
      <c r="I952" t="s">
        <v>19</v>
      </c>
      <c r="O952" s="40" t="s">
        <v>19</v>
      </c>
      <c r="P952" s="42" t="b">
        <f t="shared" si="14"/>
        <v>1</v>
      </c>
    </row>
    <row r="953" spans="1:16" ht="45">
      <c r="A953">
        <v>988</v>
      </c>
      <c r="B953" s="1" t="s">
        <v>1261</v>
      </c>
      <c r="C953" t="s">
        <v>600</v>
      </c>
      <c r="D953" s="6">
        <v>428429</v>
      </c>
      <c r="F953" s="1" t="s">
        <v>19</v>
      </c>
      <c r="I953" t="s">
        <v>19</v>
      </c>
      <c r="O953" s="40" t="s">
        <v>19</v>
      </c>
      <c r="P953" s="42" t="b">
        <f t="shared" si="14"/>
        <v>1</v>
      </c>
    </row>
    <row r="954" spans="1:16" ht="45">
      <c r="A954">
        <v>989</v>
      </c>
      <c r="B954" s="1" t="s">
        <v>1262</v>
      </c>
      <c r="C954" t="s">
        <v>600</v>
      </c>
      <c r="D954">
        <v>429</v>
      </c>
      <c r="F954" s="1" t="s">
        <v>19</v>
      </c>
      <c r="I954" t="s">
        <v>19</v>
      </c>
      <c r="O954" s="40" t="s">
        <v>19</v>
      </c>
      <c r="P954" s="42" t="b">
        <f t="shared" si="14"/>
        <v>1</v>
      </c>
    </row>
    <row r="955" spans="1:16" ht="60">
      <c r="A955">
        <v>990</v>
      </c>
      <c r="B955" s="1" t="s">
        <v>1263</v>
      </c>
      <c r="C955" t="s">
        <v>600</v>
      </c>
      <c r="D955" s="6">
        <v>429430</v>
      </c>
      <c r="F955" s="1" t="s">
        <v>23</v>
      </c>
      <c r="G955" s="1" t="s">
        <v>1264</v>
      </c>
      <c r="I955" t="s">
        <v>19</v>
      </c>
      <c r="O955" s="40" t="s">
        <v>19</v>
      </c>
      <c r="P955" s="42" t="b">
        <f t="shared" si="14"/>
        <v>0</v>
      </c>
    </row>
    <row r="956" spans="1:16" ht="45">
      <c r="A956">
        <v>991</v>
      </c>
      <c r="B956" s="1" t="s">
        <v>1265</v>
      </c>
      <c r="C956" t="s">
        <v>600</v>
      </c>
      <c r="D956">
        <v>430</v>
      </c>
      <c r="F956" s="1" t="s">
        <v>19</v>
      </c>
      <c r="I956" t="s">
        <v>19</v>
      </c>
      <c r="O956" s="40" t="s">
        <v>19</v>
      </c>
      <c r="P956" s="42" t="b">
        <f t="shared" si="14"/>
        <v>1</v>
      </c>
    </row>
    <row r="957" spans="1:16" ht="45">
      <c r="A957">
        <v>992</v>
      </c>
      <c r="B957" s="1" t="s">
        <v>1266</v>
      </c>
      <c r="C957" t="s">
        <v>600</v>
      </c>
      <c r="D957">
        <v>430</v>
      </c>
      <c r="F957" s="1" t="s">
        <v>19</v>
      </c>
      <c r="I957" t="s">
        <v>19</v>
      </c>
      <c r="O957" s="40" t="s">
        <v>19</v>
      </c>
      <c r="P957" s="42" t="b">
        <f t="shared" si="14"/>
        <v>1</v>
      </c>
    </row>
    <row r="958" spans="1:16" ht="45">
      <c r="A958">
        <v>993</v>
      </c>
      <c r="B958" s="1" t="s">
        <v>1267</v>
      </c>
      <c r="C958" t="s">
        <v>600</v>
      </c>
      <c r="D958" s="6">
        <v>430431</v>
      </c>
      <c r="F958" s="1" t="s">
        <v>23</v>
      </c>
      <c r="G958" s="1" t="s">
        <v>1268</v>
      </c>
      <c r="I958" t="s">
        <v>23</v>
      </c>
      <c r="O958" s="40" t="s">
        <v>23</v>
      </c>
      <c r="P958" s="42" t="b">
        <f t="shared" si="14"/>
        <v>1</v>
      </c>
    </row>
    <row r="959" spans="1:16" ht="60">
      <c r="A959">
        <v>994</v>
      </c>
      <c r="B959" s="15" t="s">
        <v>408</v>
      </c>
      <c r="C959" t="s">
        <v>600</v>
      </c>
      <c r="D959">
        <v>431</v>
      </c>
      <c r="F959" s="1" t="s">
        <v>19</v>
      </c>
      <c r="I959" t="s">
        <v>19</v>
      </c>
      <c r="O959" s="40" t="s">
        <v>19</v>
      </c>
      <c r="P959" s="42" t="b">
        <f t="shared" si="14"/>
        <v>1</v>
      </c>
    </row>
    <row r="960" spans="1:16" ht="75">
      <c r="A960" s="20" t="s">
        <v>1269</v>
      </c>
      <c r="B960" s="1" t="s">
        <v>1270</v>
      </c>
      <c r="C960" t="s">
        <v>600</v>
      </c>
      <c r="D960" s="6">
        <v>431432</v>
      </c>
      <c r="F960" s="1" t="s">
        <v>19</v>
      </c>
      <c r="H960" s="1" t="s">
        <v>1271</v>
      </c>
      <c r="I960" t="s">
        <v>19</v>
      </c>
      <c r="O960" s="40" t="s">
        <v>19</v>
      </c>
      <c r="P960" s="42" t="b">
        <f t="shared" si="14"/>
        <v>1</v>
      </c>
    </row>
    <row r="961" spans="1:16" ht="45">
      <c r="A961">
        <v>998</v>
      </c>
      <c r="B961" s="1" t="s">
        <v>1272</v>
      </c>
      <c r="C961" t="s">
        <v>600</v>
      </c>
      <c r="D961">
        <v>432</v>
      </c>
      <c r="F961" s="1" t="s">
        <v>23</v>
      </c>
      <c r="G961" s="1" t="s">
        <v>1273</v>
      </c>
      <c r="I961" t="s">
        <v>19</v>
      </c>
      <c r="O961" s="40" t="s">
        <v>19</v>
      </c>
      <c r="P961" s="42" t="b">
        <f t="shared" si="14"/>
        <v>0</v>
      </c>
    </row>
    <row r="962" spans="1:16" ht="45">
      <c r="A962">
        <v>999</v>
      </c>
      <c r="B962" s="1" t="s">
        <v>1274</v>
      </c>
      <c r="C962" t="s">
        <v>600</v>
      </c>
      <c r="D962">
        <v>433</v>
      </c>
      <c r="F962" s="1" t="s">
        <v>19</v>
      </c>
      <c r="I962" t="s">
        <v>19</v>
      </c>
      <c r="O962" s="40" t="s">
        <v>19</v>
      </c>
      <c r="P962" s="42" t="b">
        <f t="shared" ref="P962:P1025" si="15">F962=O962</f>
        <v>1</v>
      </c>
    </row>
    <row r="963" spans="1:16" ht="30">
      <c r="A963">
        <v>1000</v>
      </c>
      <c r="B963" s="1" t="s">
        <v>1275</v>
      </c>
      <c r="C963" t="s">
        <v>600</v>
      </c>
      <c r="D963" s="6">
        <v>433434</v>
      </c>
      <c r="F963" s="1" t="s">
        <v>19</v>
      </c>
      <c r="I963" t="s">
        <v>19</v>
      </c>
      <c r="O963" s="40" t="s">
        <v>19</v>
      </c>
      <c r="P963" s="42" t="b">
        <f t="shared" si="15"/>
        <v>1</v>
      </c>
    </row>
    <row r="964" spans="1:16" ht="45">
      <c r="A964">
        <v>1001</v>
      </c>
      <c r="B964" s="1" t="s">
        <v>1276</v>
      </c>
      <c r="C964" t="s">
        <v>600</v>
      </c>
      <c r="D964">
        <v>434</v>
      </c>
      <c r="F964" s="1" t="s">
        <v>19</v>
      </c>
      <c r="I964" t="s">
        <v>19</v>
      </c>
      <c r="O964" s="40" t="s">
        <v>19</v>
      </c>
      <c r="P964" s="42" t="b">
        <f t="shared" si="15"/>
        <v>1</v>
      </c>
    </row>
    <row r="965" spans="1:16" ht="30">
      <c r="A965">
        <v>1002</v>
      </c>
      <c r="B965" s="1" t="s">
        <v>1277</v>
      </c>
      <c r="C965" t="s">
        <v>600</v>
      </c>
      <c r="D965">
        <v>434</v>
      </c>
      <c r="F965" s="1" t="s">
        <v>19</v>
      </c>
      <c r="I965" t="s">
        <v>19</v>
      </c>
      <c r="O965" s="40" t="s">
        <v>19</v>
      </c>
      <c r="P965" s="42" t="b">
        <f t="shared" si="15"/>
        <v>1</v>
      </c>
    </row>
    <row r="966" spans="1:16" ht="45">
      <c r="A966">
        <v>1003</v>
      </c>
      <c r="B966" s="1" t="s">
        <v>1278</v>
      </c>
      <c r="C966" t="s">
        <v>600</v>
      </c>
      <c r="D966" s="6">
        <v>434435</v>
      </c>
      <c r="F966" s="1" t="s">
        <v>19</v>
      </c>
      <c r="I966" t="s">
        <v>19</v>
      </c>
      <c r="O966" s="40" t="s">
        <v>19</v>
      </c>
      <c r="P966" s="42" t="b">
        <f t="shared" si="15"/>
        <v>1</v>
      </c>
    </row>
    <row r="967" spans="1:16" ht="45">
      <c r="A967">
        <v>1004</v>
      </c>
      <c r="B967" s="1" t="s">
        <v>1279</v>
      </c>
      <c r="C967" t="s">
        <v>600</v>
      </c>
      <c r="D967">
        <v>435</v>
      </c>
      <c r="F967" s="1" t="s">
        <v>19</v>
      </c>
      <c r="I967" t="s">
        <v>19</v>
      </c>
      <c r="O967" s="40" t="s">
        <v>19</v>
      </c>
      <c r="P967" s="42" t="b">
        <f t="shared" si="15"/>
        <v>1</v>
      </c>
    </row>
    <row r="968" spans="1:16" ht="30">
      <c r="A968">
        <v>1005</v>
      </c>
      <c r="B968" s="1" t="s">
        <v>1280</v>
      </c>
      <c r="C968" t="s">
        <v>600</v>
      </c>
      <c r="D968" s="6">
        <v>435436</v>
      </c>
      <c r="F968" s="1" t="s">
        <v>19</v>
      </c>
      <c r="I968" t="s">
        <v>19</v>
      </c>
      <c r="O968" s="40" t="s">
        <v>19</v>
      </c>
      <c r="P968" s="42" t="b">
        <f t="shared" si="15"/>
        <v>1</v>
      </c>
    </row>
    <row r="969" spans="1:16" ht="30">
      <c r="A969">
        <v>1006</v>
      </c>
      <c r="B969" s="1" t="s">
        <v>1281</v>
      </c>
      <c r="C969" t="s">
        <v>600</v>
      </c>
      <c r="D969">
        <v>436</v>
      </c>
      <c r="F969" s="1" t="s">
        <v>19</v>
      </c>
      <c r="I969" t="s">
        <v>19</v>
      </c>
      <c r="O969" s="40" t="s">
        <v>19</v>
      </c>
      <c r="P969" s="42" t="b">
        <f t="shared" si="15"/>
        <v>1</v>
      </c>
    </row>
    <row r="970" spans="1:16" ht="30">
      <c r="A970">
        <v>1007</v>
      </c>
      <c r="B970" s="1" t="s">
        <v>1282</v>
      </c>
      <c r="C970" t="s">
        <v>600</v>
      </c>
      <c r="D970">
        <v>436</v>
      </c>
      <c r="F970" s="1" t="s">
        <v>19</v>
      </c>
      <c r="I970" t="s">
        <v>19</v>
      </c>
      <c r="O970" s="40" t="s">
        <v>19</v>
      </c>
      <c r="P970" s="42" t="b">
        <f t="shared" si="15"/>
        <v>1</v>
      </c>
    </row>
    <row r="971" spans="1:16" ht="45">
      <c r="A971">
        <v>1008</v>
      </c>
      <c r="B971" s="1" t="s">
        <v>1283</v>
      </c>
      <c r="C971" t="s">
        <v>600</v>
      </c>
      <c r="D971" s="6">
        <v>436437</v>
      </c>
      <c r="F971" s="1" t="s">
        <v>23</v>
      </c>
      <c r="G971" s="1" t="s">
        <v>1284</v>
      </c>
      <c r="I971" t="s">
        <v>23</v>
      </c>
      <c r="O971" s="40" t="s">
        <v>23</v>
      </c>
      <c r="P971" s="42" t="b">
        <f t="shared" si="15"/>
        <v>1</v>
      </c>
    </row>
    <row r="972" spans="1:16" ht="45">
      <c r="A972">
        <v>1009</v>
      </c>
      <c r="B972" s="15" t="s">
        <v>1285</v>
      </c>
      <c r="C972" t="s">
        <v>600</v>
      </c>
      <c r="D972">
        <v>437</v>
      </c>
      <c r="F972" s="1" t="s">
        <v>19</v>
      </c>
      <c r="I972" t="s">
        <v>19</v>
      </c>
      <c r="O972" s="40" t="s">
        <v>19</v>
      </c>
      <c r="P972" s="42" t="b">
        <f t="shared" si="15"/>
        <v>1</v>
      </c>
    </row>
    <row r="973" spans="1:16" ht="45">
      <c r="A973">
        <v>1010</v>
      </c>
      <c r="B973" s="1" t="s">
        <v>1286</v>
      </c>
      <c r="C973" t="s">
        <v>600</v>
      </c>
      <c r="D973" s="6">
        <v>437438</v>
      </c>
      <c r="F973" s="1" t="s">
        <v>19</v>
      </c>
      <c r="I973" t="s">
        <v>19</v>
      </c>
      <c r="O973" s="40" t="s">
        <v>19</v>
      </c>
      <c r="P973" s="42" t="b">
        <f t="shared" si="15"/>
        <v>1</v>
      </c>
    </row>
    <row r="974" spans="1:16" ht="45">
      <c r="A974">
        <v>1011</v>
      </c>
      <c r="B974" s="1" t="s">
        <v>1287</v>
      </c>
      <c r="C974" t="s">
        <v>600</v>
      </c>
      <c r="D974">
        <v>438</v>
      </c>
      <c r="F974" s="1" t="s">
        <v>19</v>
      </c>
      <c r="I974" t="s">
        <v>19</v>
      </c>
      <c r="O974" s="40" t="s">
        <v>19</v>
      </c>
      <c r="P974" s="42" t="b">
        <f t="shared" si="15"/>
        <v>1</v>
      </c>
    </row>
    <row r="975" spans="1:16" ht="45">
      <c r="A975">
        <v>1012</v>
      </c>
      <c r="B975" s="1" t="s">
        <v>1288</v>
      </c>
      <c r="C975" t="s">
        <v>600</v>
      </c>
      <c r="D975" s="6">
        <v>438439</v>
      </c>
      <c r="F975" s="1" t="s">
        <v>19</v>
      </c>
      <c r="I975" t="s">
        <v>19</v>
      </c>
      <c r="O975" s="40" t="s">
        <v>19</v>
      </c>
      <c r="P975" s="42" t="b">
        <f t="shared" si="15"/>
        <v>1</v>
      </c>
    </row>
    <row r="976" spans="1:16" ht="30">
      <c r="A976">
        <v>1013</v>
      </c>
      <c r="B976" s="1" t="s">
        <v>1289</v>
      </c>
      <c r="C976" t="s">
        <v>600</v>
      </c>
      <c r="D976">
        <v>439</v>
      </c>
      <c r="F976" s="1" t="s">
        <v>19</v>
      </c>
      <c r="I976" t="s">
        <v>19</v>
      </c>
      <c r="O976" s="40" t="s">
        <v>19</v>
      </c>
      <c r="P976" s="42" t="b">
        <f t="shared" si="15"/>
        <v>1</v>
      </c>
    </row>
    <row r="977" spans="1:16" ht="45">
      <c r="A977">
        <v>1014</v>
      </c>
      <c r="B977" s="1" t="s">
        <v>1290</v>
      </c>
      <c r="C977" t="s">
        <v>600</v>
      </c>
      <c r="D977" s="6">
        <v>439440</v>
      </c>
      <c r="F977" s="1" t="s">
        <v>19</v>
      </c>
      <c r="I977" t="s">
        <v>19</v>
      </c>
      <c r="O977" s="40" t="s">
        <v>19</v>
      </c>
      <c r="P977" s="42" t="b">
        <f t="shared" si="15"/>
        <v>1</v>
      </c>
    </row>
    <row r="978" spans="1:16" ht="60">
      <c r="A978">
        <v>1015</v>
      </c>
      <c r="B978" s="1" t="s">
        <v>1291</v>
      </c>
      <c r="C978" t="s">
        <v>600</v>
      </c>
      <c r="D978">
        <v>440</v>
      </c>
      <c r="F978" s="1" t="s">
        <v>19</v>
      </c>
      <c r="I978" t="s">
        <v>19</v>
      </c>
      <c r="O978" s="40" t="s">
        <v>19</v>
      </c>
      <c r="P978" s="42" t="b">
        <f t="shared" si="15"/>
        <v>1</v>
      </c>
    </row>
    <row r="979" spans="1:16" ht="45">
      <c r="A979">
        <v>1016</v>
      </c>
      <c r="B979" s="1" t="s">
        <v>1292</v>
      </c>
      <c r="C979" t="s">
        <v>600</v>
      </c>
      <c r="D979">
        <v>440</v>
      </c>
      <c r="F979" s="1" t="s">
        <v>19</v>
      </c>
      <c r="I979" t="s">
        <v>19</v>
      </c>
      <c r="O979" s="40" t="s">
        <v>19</v>
      </c>
      <c r="P979" s="42" t="b">
        <f t="shared" si="15"/>
        <v>1</v>
      </c>
    </row>
    <row r="980" spans="1:16" ht="30">
      <c r="A980">
        <v>1017</v>
      </c>
      <c r="B980" s="1" t="s">
        <v>1293</v>
      </c>
      <c r="C980" t="s">
        <v>600</v>
      </c>
      <c r="D980">
        <v>441</v>
      </c>
      <c r="F980" s="1" t="s">
        <v>19</v>
      </c>
      <c r="I980" t="s">
        <v>19</v>
      </c>
      <c r="O980" s="40" t="s">
        <v>19</v>
      </c>
      <c r="P980" s="42" t="b">
        <f t="shared" si="15"/>
        <v>1</v>
      </c>
    </row>
    <row r="981" spans="1:16" ht="30">
      <c r="A981">
        <v>1018</v>
      </c>
      <c r="B981" s="1" t="s">
        <v>1294</v>
      </c>
      <c r="C981" t="s">
        <v>600</v>
      </c>
      <c r="D981">
        <v>441</v>
      </c>
      <c r="F981" s="1" t="s">
        <v>19</v>
      </c>
      <c r="I981" t="s">
        <v>19</v>
      </c>
      <c r="O981" s="40" t="s">
        <v>19</v>
      </c>
      <c r="P981" s="42" t="b">
        <f t="shared" si="15"/>
        <v>1</v>
      </c>
    </row>
    <row r="982" spans="1:16" ht="30">
      <c r="A982">
        <v>1019</v>
      </c>
      <c r="B982" s="1" t="s">
        <v>1295</v>
      </c>
      <c r="C982" t="s">
        <v>600</v>
      </c>
      <c r="D982" s="6">
        <v>441442</v>
      </c>
      <c r="F982" s="1" t="s">
        <v>19</v>
      </c>
      <c r="I982" t="s">
        <v>19</v>
      </c>
      <c r="O982" s="40" t="s">
        <v>19</v>
      </c>
      <c r="P982" s="42" t="b">
        <f t="shared" si="15"/>
        <v>1</v>
      </c>
    </row>
    <row r="983" spans="1:16" ht="30">
      <c r="A983">
        <v>1020</v>
      </c>
      <c r="B983" s="1" t="s">
        <v>1296</v>
      </c>
      <c r="C983" t="s">
        <v>600</v>
      </c>
      <c r="D983">
        <v>442</v>
      </c>
      <c r="F983" s="1" t="s">
        <v>19</v>
      </c>
      <c r="I983" t="s">
        <v>19</v>
      </c>
      <c r="O983" s="40" t="s">
        <v>19</v>
      </c>
      <c r="P983" s="42" t="b">
        <f t="shared" si="15"/>
        <v>1</v>
      </c>
    </row>
    <row r="984" spans="1:16" ht="30">
      <c r="A984">
        <v>1021</v>
      </c>
      <c r="B984" s="1" t="s">
        <v>1297</v>
      </c>
      <c r="C984" t="s">
        <v>600</v>
      </c>
      <c r="D984">
        <v>442</v>
      </c>
      <c r="F984" s="1" t="s">
        <v>19</v>
      </c>
      <c r="I984" t="s">
        <v>19</v>
      </c>
      <c r="O984" s="40" t="s">
        <v>19</v>
      </c>
      <c r="P984" s="42" t="b">
        <f t="shared" si="15"/>
        <v>1</v>
      </c>
    </row>
    <row r="985" spans="1:16" ht="45">
      <c r="A985">
        <v>1022</v>
      </c>
      <c r="B985" s="1" t="s">
        <v>1298</v>
      </c>
      <c r="C985" t="s">
        <v>600</v>
      </c>
      <c r="D985">
        <v>443</v>
      </c>
      <c r="F985" s="1" t="s">
        <v>19</v>
      </c>
      <c r="I985" t="s">
        <v>19</v>
      </c>
      <c r="O985" s="40" t="s">
        <v>19</v>
      </c>
      <c r="P985" s="42" t="b">
        <f t="shared" si="15"/>
        <v>1</v>
      </c>
    </row>
    <row r="986" spans="1:16" ht="45">
      <c r="A986">
        <v>1023</v>
      </c>
      <c r="B986" s="1" t="s">
        <v>1299</v>
      </c>
      <c r="C986" t="s">
        <v>600</v>
      </c>
      <c r="D986">
        <v>443</v>
      </c>
      <c r="F986" s="1" t="s">
        <v>23</v>
      </c>
      <c r="G986" s="1" t="s">
        <v>1300</v>
      </c>
      <c r="I986" t="s">
        <v>19</v>
      </c>
      <c r="O986" s="40" t="s">
        <v>19</v>
      </c>
      <c r="P986" s="42" t="b">
        <f t="shared" si="15"/>
        <v>0</v>
      </c>
    </row>
    <row r="987" spans="1:16" ht="60">
      <c r="A987">
        <v>1024</v>
      </c>
      <c r="B987" s="1" t="s">
        <v>1301</v>
      </c>
      <c r="C987" t="s">
        <v>600</v>
      </c>
      <c r="D987" s="6">
        <v>443444</v>
      </c>
      <c r="F987" s="1" t="s">
        <v>19</v>
      </c>
      <c r="I987" t="s">
        <v>19</v>
      </c>
      <c r="O987" s="40" t="s">
        <v>19</v>
      </c>
      <c r="P987" s="42" t="b">
        <f t="shared" si="15"/>
        <v>1</v>
      </c>
    </row>
    <row r="988" spans="1:16" ht="45">
      <c r="A988">
        <v>1025</v>
      </c>
      <c r="B988" s="1" t="s">
        <v>1302</v>
      </c>
      <c r="C988" t="s">
        <v>600</v>
      </c>
      <c r="D988">
        <v>444</v>
      </c>
      <c r="F988" s="1" t="s">
        <v>19</v>
      </c>
      <c r="I988" t="s">
        <v>19</v>
      </c>
      <c r="O988" s="40" t="s">
        <v>19</v>
      </c>
      <c r="P988" s="42" t="b">
        <f t="shared" si="15"/>
        <v>1</v>
      </c>
    </row>
    <row r="989" spans="1:16" ht="30">
      <c r="A989">
        <v>1026</v>
      </c>
      <c r="B989" s="1" t="s">
        <v>1303</v>
      </c>
      <c r="C989" t="s">
        <v>600</v>
      </c>
      <c r="D989" s="6">
        <v>444445</v>
      </c>
      <c r="F989" s="1" t="s">
        <v>19</v>
      </c>
      <c r="I989" t="s">
        <v>19</v>
      </c>
      <c r="O989" s="40" t="s">
        <v>19</v>
      </c>
      <c r="P989" s="42" t="b">
        <f t="shared" si="15"/>
        <v>1</v>
      </c>
    </row>
    <row r="990" spans="1:16" ht="30">
      <c r="A990">
        <v>1027</v>
      </c>
      <c r="B990" s="1" t="s">
        <v>1304</v>
      </c>
      <c r="C990" t="s">
        <v>600</v>
      </c>
      <c r="D990">
        <v>445</v>
      </c>
      <c r="F990" s="1" t="s">
        <v>19</v>
      </c>
      <c r="I990" t="s">
        <v>19</v>
      </c>
      <c r="O990" s="40" t="s">
        <v>19</v>
      </c>
      <c r="P990" s="42" t="b">
        <f t="shared" si="15"/>
        <v>1</v>
      </c>
    </row>
    <row r="991" spans="1:16" ht="45">
      <c r="A991">
        <v>1028</v>
      </c>
      <c r="B991" s="1" t="s">
        <v>1305</v>
      </c>
      <c r="C991" t="s">
        <v>600</v>
      </c>
      <c r="D991" s="6">
        <v>445446</v>
      </c>
      <c r="F991" s="1" t="s">
        <v>19</v>
      </c>
      <c r="I991" t="s">
        <v>19</v>
      </c>
      <c r="O991" s="40" t="s">
        <v>19</v>
      </c>
      <c r="P991" s="42" t="b">
        <f t="shared" si="15"/>
        <v>1</v>
      </c>
    </row>
    <row r="992" spans="1:16" ht="45">
      <c r="A992">
        <v>1029</v>
      </c>
      <c r="B992" s="1" t="s">
        <v>1306</v>
      </c>
      <c r="C992" t="s">
        <v>600</v>
      </c>
      <c r="D992">
        <v>446</v>
      </c>
      <c r="F992" s="1" t="s">
        <v>19</v>
      </c>
      <c r="I992" t="s">
        <v>19</v>
      </c>
      <c r="O992" s="40" t="s">
        <v>19</v>
      </c>
      <c r="P992" s="42" t="b">
        <f t="shared" si="15"/>
        <v>1</v>
      </c>
    </row>
    <row r="993" spans="1:16" ht="30">
      <c r="A993">
        <v>1030</v>
      </c>
      <c r="B993" s="1" t="s">
        <v>1307</v>
      </c>
      <c r="C993" t="s">
        <v>600</v>
      </c>
      <c r="D993">
        <v>446</v>
      </c>
      <c r="F993" s="1" t="s">
        <v>19</v>
      </c>
      <c r="I993" t="s">
        <v>19</v>
      </c>
      <c r="O993" s="40" t="s">
        <v>19</v>
      </c>
      <c r="P993" s="42" t="b">
        <f t="shared" si="15"/>
        <v>1</v>
      </c>
    </row>
    <row r="994" spans="1:16" ht="45">
      <c r="A994">
        <v>1031</v>
      </c>
      <c r="B994" s="1" t="s">
        <v>1308</v>
      </c>
      <c r="C994" t="s">
        <v>600</v>
      </c>
      <c r="D994">
        <v>447</v>
      </c>
      <c r="F994" s="1" t="s">
        <v>19</v>
      </c>
      <c r="I994" t="s">
        <v>19</v>
      </c>
      <c r="O994" s="40" t="s">
        <v>19</v>
      </c>
      <c r="P994" s="42" t="b">
        <f t="shared" si="15"/>
        <v>1</v>
      </c>
    </row>
    <row r="995" spans="1:16" ht="30">
      <c r="A995">
        <v>1032</v>
      </c>
      <c r="B995" s="1" t="s">
        <v>1309</v>
      </c>
      <c r="C995" t="s">
        <v>600</v>
      </c>
      <c r="D995">
        <v>447</v>
      </c>
      <c r="F995" s="1" t="s">
        <v>19</v>
      </c>
      <c r="I995" t="s">
        <v>19</v>
      </c>
      <c r="O995" s="40" t="s">
        <v>19</v>
      </c>
      <c r="P995" s="42" t="b">
        <f t="shared" si="15"/>
        <v>1</v>
      </c>
    </row>
    <row r="996" spans="1:16" ht="30">
      <c r="A996">
        <v>1033</v>
      </c>
      <c r="B996" s="1" t="s">
        <v>1310</v>
      </c>
      <c r="C996" t="s">
        <v>600</v>
      </c>
      <c r="D996" s="6">
        <v>447448</v>
      </c>
      <c r="F996" s="1" t="s">
        <v>19</v>
      </c>
      <c r="I996" t="s">
        <v>19</v>
      </c>
      <c r="O996" s="40" t="s">
        <v>19</v>
      </c>
      <c r="P996" s="42" t="b">
        <f t="shared" si="15"/>
        <v>1</v>
      </c>
    </row>
    <row r="997" spans="1:16" ht="45">
      <c r="A997">
        <v>1034</v>
      </c>
      <c r="B997" s="1" t="s">
        <v>1311</v>
      </c>
      <c r="C997" t="s">
        <v>600</v>
      </c>
      <c r="D997">
        <v>448</v>
      </c>
      <c r="F997" s="1" t="s">
        <v>19</v>
      </c>
      <c r="I997" t="s">
        <v>19</v>
      </c>
      <c r="O997" s="40" t="s">
        <v>19</v>
      </c>
      <c r="P997" s="42" t="b">
        <f t="shared" si="15"/>
        <v>1</v>
      </c>
    </row>
    <row r="998" spans="1:16" ht="60">
      <c r="A998">
        <v>1035</v>
      </c>
      <c r="B998" s="15" t="s">
        <v>1312</v>
      </c>
      <c r="C998" t="s">
        <v>600</v>
      </c>
      <c r="D998">
        <v>449</v>
      </c>
      <c r="F998" s="1" t="s">
        <v>19</v>
      </c>
      <c r="I998" t="s">
        <v>19</v>
      </c>
      <c r="O998" s="40" t="s">
        <v>19</v>
      </c>
      <c r="P998" s="42" t="b">
        <f t="shared" si="15"/>
        <v>1</v>
      </c>
    </row>
    <row r="999" spans="1:16" ht="45">
      <c r="A999">
        <v>1036</v>
      </c>
      <c r="B999" s="1" t="s">
        <v>1313</v>
      </c>
      <c r="C999" t="s">
        <v>600</v>
      </c>
      <c r="D999">
        <v>449</v>
      </c>
      <c r="F999" s="1" t="s">
        <v>19</v>
      </c>
      <c r="I999" t="s">
        <v>19</v>
      </c>
      <c r="O999" s="40" t="s">
        <v>19</v>
      </c>
      <c r="P999" s="42" t="b">
        <f t="shared" si="15"/>
        <v>1</v>
      </c>
    </row>
    <row r="1000" spans="1:16" ht="45">
      <c r="A1000">
        <v>1037</v>
      </c>
      <c r="B1000" s="1" t="s">
        <v>1314</v>
      </c>
      <c r="C1000" t="s">
        <v>600</v>
      </c>
      <c r="D1000" s="6">
        <v>449450</v>
      </c>
      <c r="F1000" s="1" t="s">
        <v>19</v>
      </c>
      <c r="I1000" t="s">
        <v>19</v>
      </c>
      <c r="O1000" s="40" t="s">
        <v>19</v>
      </c>
      <c r="P1000" s="42" t="b">
        <f t="shared" si="15"/>
        <v>1</v>
      </c>
    </row>
    <row r="1001" spans="1:16" ht="45">
      <c r="A1001">
        <v>1038</v>
      </c>
      <c r="B1001" s="1" t="s">
        <v>1315</v>
      </c>
      <c r="C1001" t="s">
        <v>600</v>
      </c>
      <c r="D1001">
        <v>450</v>
      </c>
      <c r="F1001" s="1" t="s">
        <v>19</v>
      </c>
      <c r="I1001" t="s">
        <v>19</v>
      </c>
      <c r="O1001" s="40" t="s">
        <v>19</v>
      </c>
      <c r="P1001" s="42" t="b">
        <f t="shared" si="15"/>
        <v>1</v>
      </c>
    </row>
    <row r="1002" spans="1:16" ht="75">
      <c r="A1002">
        <v>1039</v>
      </c>
      <c r="B1002" s="1" t="s">
        <v>866</v>
      </c>
      <c r="C1002" t="s">
        <v>600</v>
      </c>
      <c r="D1002">
        <v>450</v>
      </c>
      <c r="F1002" s="1" t="s">
        <v>23</v>
      </c>
      <c r="G1002" s="1" t="s">
        <v>1316</v>
      </c>
      <c r="I1002" t="s">
        <v>19</v>
      </c>
      <c r="O1002" s="40" t="s">
        <v>19</v>
      </c>
      <c r="P1002" s="42" t="b">
        <f t="shared" si="15"/>
        <v>0</v>
      </c>
    </row>
    <row r="1003" spans="1:16" ht="45">
      <c r="A1003">
        <v>1040</v>
      </c>
      <c r="B1003" s="1" t="s">
        <v>1317</v>
      </c>
      <c r="C1003" t="s">
        <v>600</v>
      </c>
      <c r="D1003">
        <v>451</v>
      </c>
      <c r="F1003" s="1" t="s">
        <v>19</v>
      </c>
      <c r="I1003" t="s">
        <v>19</v>
      </c>
      <c r="O1003" s="40" t="s">
        <v>19</v>
      </c>
      <c r="P1003" s="42" t="b">
        <f t="shared" si="15"/>
        <v>1</v>
      </c>
    </row>
    <row r="1004" spans="1:16" ht="30">
      <c r="A1004">
        <v>1041</v>
      </c>
      <c r="B1004" s="1" t="s">
        <v>1318</v>
      </c>
      <c r="C1004" t="s">
        <v>600</v>
      </c>
      <c r="D1004" s="6">
        <v>451452</v>
      </c>
      <c r="F1004" s="1" t="s">
        <v>19</v>
      </c>
      <c r="I1004" t="s">
        <v>19</v>
      </c>
      <c r="O1004" s="40" t="s">
        <v>19</v>
      </c>
      <c r="P1004" s="42" t="b">
        <f t="shared" si="15"/>
        <v>1</v>
      </c>
    </row>
    <row r="1005" spans="1:16" ht="45">
      <c r="A1005">
        <v>1042</v>
      </c>
      <c r="B1005" s="1" t="s">
        <v>1319</v>
      </c>
      <c r="C1005" t="s">
        <v>600</v>
      </c>
      <c r="D1005" s="6">
        <v>452453</v>
      </c>
      <c r="F1005" s="1" t="s">
        <v>19</v>
      </c>
      <c r="I1005" t="s">
        <v>19</v>
      </c>
      <c r="O1005" s="40" t="s">
        <v>19</v>
      </c>
      <c r="P1005" s="42" t="b">
        <f t="shared" si="15"/>
        <v>1</v>
      </c>
    </row>
    <row r="1006" spans="1:16" ht="30">
      <c r="A1006">
        <v>1043</v>
      </c>
      <c r="B1006" s="1" t="s">
        <v>1320</v>
      </c>
      <c r="C1006" t="s">
        <v>600</v>
      </c>
      <c r="D1006">
        <v>453</v>
      </c>
      <c r="F1006" s="1" t="s">
        <v>19</v>
      </c>
      <c r="I1006" t="s">
        <v>19</v>
      </c>
      <c r="O1006" s="40" t="s">
        <v>19</v>
      </c>
      <c r="P1006" s="42" t="b">
        <f t="shared" si="15"/>
        <v>1</v>
      </c>
    </row>
    <row r="1007" spans="1:16" ht="30">
      <c r="A1007">
        <v>1044</v>
      </c>
      <c r="B1007" s="1" t="s">
        <v>1321</v>
      </c>
      <c r="C1007" t="s">
        <v>600</v>
      </c>
      <c r="D1007">
        <v>453</v>
      </c>
      <c r="F1007" s="1" t="s">
        <v>19</v>
      </c>
      <c r="I1007" t="s">
        <v>19</v>
      </c>
      <c r="O1007" s="40" t="s">
        <v>19</v>
      </c>
      <c r="P1007" s="42" t="b">
        <f t="shared" si="15"/>
        <v>1</v>
      </c>
    </row>
    <row r="1008" spans="1:16" ht="45">
      <c r="A1008">
        <v>1045</v>
      </c>
      <c r="B1008" s="1" t="s">
        <v>1322</v>
      </c>
      <c r="C1008" t="s">
        <v>600</v>
      </c>
      <c r="D1008">
        <v>454</v>
      </c>
      <c r="F1008" s="1" t="s">
        <v>23</v>
      </c>
      <c r="G1008" s="1" t="s">
        <v>1323</v>
      </c>
      <c r="I1008" t="s">
        <v>19</v>
      </c>
      <c r="O1008" s="40" t="s">
        <v>19</v>
      </c>
      <c r="P1008" s="42" t="b">
        <f t="shared" si="15"/>
        <v>0</v>
      </c>
    </row>
    <row r="1009" spans="1:16" ht="60">
      <c r="A1009">
        <v>1046</v>
      </c>
      <c r="B1009" s="1" t="s">
        <v>1324</v>
      </c>
      <c r="C1009" t="s">
        <v>600</v>
      </c>
      <c r="D1009">
        <v>454</v>
      </c>
      <c r="F1009" s="1" t="s">
        <v>1325</v>
      </c>
      <c r="G1009" s="1" t="s">
        <v>1326</v>
      </c>
      <c r="I1009" t="s">
        <v>19</v>
      </c>
      <c r="O1009" s="40" t="s">
        <v>19</v>
      </c>
      <c r="P1009" s="42" t="b">
        <f t="shared" si="15"/>
        <v>0</v>
      </c>
    </row>
    <row r="1010" spans="1:16" ht="60">
      <c r="A1010">
        <v>1047</v>
      </c>
      <c r="B1010" s="1" t="s">
        <v>1327</v>
      </c>
      <c r="C1010" t="s">
        <v>600</v>
      </c>
      <c r="D1010" s="6">
        <v>454455</v>
      </c>
      <c r="F1010" s="1" t="s">
        <v>19</v>
      </c>
      <c r="I1010" t="s">
        <v>19</v>
      </c>
      <c r="O1010" s="40" t="s">
        <v>19</v>
      </c>
      <c r="P1010" s="42" t="b">
        <f t="shared" si="15"/>
        <v>1</v>
      </c>
    </row>
    <row r="1011" spans="1:16" ht="45">
      <c r="A1011">
        <v>1048</v>
      </c>
      <c r="B1011" s="1" t="s">
        <v>1328</v>
      </c>
      <c r="C1011" t="s">
        <v>600</v>
      </c>
      <c r="D1011">
        <v>455</v>
      </c>
      <c r="F1011" s="1" t="s">
        <v>19</v>
      </c>
      <c r="I1011" t="s">
        <v>19</v>
      </c>
      <c r="O1011" s="40" t="s">
        <v>19</v>
      </c>
      <c r="P1011" s="42" t="b">
        <f t="shared" si="15"/>
        <v>1</v>
      </c>
    </row>
    <row r="1012" spans="1:16" ht="30">
      <c r="A1012">
        <v>1049</v>
      </c>
      <c r="B1012" s="1" t="s">
        <v>1329</v>
      </c>
      <c r="C1012" t="s">
        <v>600</v>
      </c>
      <c r="D1012">
        <v>455</v>
      </c>
      <c r="F1012" s="1" t="s">
        <v>19</v>
      </c>
      <c r="I1012" t="s">
        <v>19</v>
      </c>
      <c r="O1012" s="40" t="s">
        <v>19</v>
      </c>
      <c r="P1012" s="42" t="b">
        <f t="shared" si="15"/>
        <v>1</v>
      </c>
    </row>
    <row r="1013" spans="1:16" ht="45">
      <c r="A1013">
        <v>1050</v>
      </c>
      <c r="B1013" s="1" t="s">
        <v>1330</v>
      </c>
      <c r="C1013" t="s">
        <v>600</v>
      </c>
      <c r="D1013" s="6">
        <v>455456</v>
      </c>
      <c r="F1013" s="1" t="s">
        <v>23</v>
      </c>
      <c r="G1013" s="1" t="s">
        <v>1331</v>
      </c>
      <c r="I1013" t="s">
        <v>23</v>
      </c>
      <c r="O1013" s="40" t="s">
        <v>23</v>
      </c>
      <c r="P1013" s="42" t="b">
        <f t="shared" si="15"/>
        <v>1</v>
      </c>
    </row>
    <row r="1014" spans="1:16" ht="30">
      <c r="A1014">
        <v>1051</v>
      </c>
      <c r="B1014" s="1" t="s">
        <v>1332</v>
      </c>
      <c r="C1014" t="s">
        <v>600</v>
      </c>
      <c r="D1014">
        <v>456</v>
      </c>
      <c r="F1014" s="1" t="s">
        <v>19</v>
      </c>
      <c r="I1014" t="s">
        <v>19</v>
      </c>
      <c r="O1014" s="40" t="s">
        <v>19</v>
      </c>
      <c r="P1014" s="42" t="b">
        <f t="shared" si="15"/>
        <v>1</v>
      </c>
    </row>
    <row r="1015" spans="1:16" ht="45">
      <c r="A1015">
        <v>1052</v>
      </c>
      <c r="B1015" s="1" t="s">
        <v>1333</v>
      </c>
      <c r="C1015" t="s">
        <v>600</v>
      </c>
      <c r="D1015">
        <v>456</v>
      </c>
      <c r="F1015" s="1" t="s">
        <v>19</v>
      </c>
      <c r="G1015" s="1" t="s">
        <v>1334</v>
      </c>
      <c r="I1015" t="s">
        <v>19</v>
      </c>
      <c r="O1015" s="40" t="s">
        <v>19</v>
      </c>
      <c r="P1015" s="42" t="b">
        <f t="shared" si="15"/>
        <v>1</v>
      </c>
    </row>
    <row r="1016" spans="1:16">
      <c r="A1016">
        <v>1053</v>
      </c>
      <c r="B1016" s="1" t="s">
        <v>1335</v>
      </c>
      <c r="C1016" t="s">
        <v>600</v>
      </c>
      <c r="D1016">
        <v>456</v>
      </c>
      <c r="F1016" s="1" t="s">
        <v>19</v>
      </c>
      <c r="I1016" t="s">
        <v>19</v>
      </c>
      <c r="O1016" s="40" t="s">
        <v>19</v>
      </c>
      <c r="P1016" s="42" t="b">
        <f t="shared" si="15"/>
        <v>1</v>
      </c>
    </row>
    <row r="1017" spans="1:16" ht="60">
      <c r="A1017">
        <v>1054</v>
      </c>
      <c r="B1017" s="1" t="s">
        <v>1336</v>
      </c>
      <c r="C1017" t="s">
        <v>600</v>
      </c>
      <c r="D1017">
        <v>457</v>
      </c>
      <c r="F1017" s="1" t="s">
        <v>19</v>
      </c>
      <c r="I1017" t="s">
        <v>19</v>
      </c>
      <c r="O1017" s="40" t="s">
        <v>19</v>
      </c>
      <c r="P1017" s="42" t="b">
        <f t="shared" si="15"/>
        <v>1</v>
      </c>
    </row>
    <row r="1018" spans="1:16" ht="45">
      <c r="A1018">
        <v>1055</v>
      </c>
      <c r="B1018" s="1" t="s">
        <v>1337</v>
      </c>
      <c r="C1018" t="s">
        <v>600</v>
      </c>
      <c r="D1018">
        <v>457</v>
      </c>
      <c r="F1018" s="1" t="s">
        <v>23</v>
      </c>
      <c r="G1018" s="1" t="s">
        <v>1338</v>
      </c>
      <c r="I1018" t="s">
        <v>19</v>
      </c>
      <c r="O1018" s="40" t="s">
        <v>19</v>
      </c>
      <c r="P1018" s="42" t="b">
        <f t="shared" si="15"/>
        <v>0</v>
      </c>
    </row>
    <row r="1019" spans="1:16">
      <c r="A1019">
        <v>1056</v>
      </c>
      <c r="B1019" s="1" t="s">
        <v>1339</v>
      </c>
      <c r="C1019" t="s">
        <v>600</v>
      </c>
      <c r="D1019" s="6">
        <v>457458</v>
      </c>
      <c r="F1019" s="1" t="s">
        <v>19</v>
      </c>
      <c r="I1019" t="s">
        <v>19</v>
      </c>
      <c r="O1019" s="40" t="s">
        <v>19</v>
      </c>
      <c r="P1019" s="42" t="b">
        <f t="shared" si="15"/>
        <v>1</v>
      </c>
    </row>
    <row r="1020" spans="1:16" ht="30">
      <c r="A1020">
        <v>1057</v>
      </c>
      <c r="B1020" s="1" t="s">
        <v>1340</v>
      </c>
      <c r="C1020" t="s">
        <v>600</v>
      </c>
      <c r="D1020">
        <v>458</v>
      </c>
      <c r="F1020" s="1" t="s">
        <v>19</v>
      </c>
      <c r="I1020" t="s">
        <v>19</v>
      </c>
      <c r="O1020" s="40" t="s">
        <v>19</v>
      </c>
      <c r="P1020" s="42" t="b">
        <f t="shared" si="15"/>
        <v>1</v>
      </c>
    </row>
    <row r="1021" spans="1:16" ht="30">
      <c r="A1021">
        <v>1058</v>
      </c>
      <c r="B1021" s="15" t="s">
        <v>1341</v>
      </c>
      <c r="C1021" t="s">
        <v>600</v>
      </c>
      <c r="D1021">
        <v>458</v>
      </c>
      <c r="F1021" s="1" t="s">
        <v>19</v>
      </c>
      <c r="I1021" t="s">
        <v>19</v>
      </c>
      <c r="O1021" s="40" t="s">
        <v>19</v>
      </c>
      <c r="P1021" s="42" t="b">
        <f t="shared" si="15"/>
        <v>1</v>
      </c>
    </row>
    <row r="1022" spans="1:16" ht="60">
      <c r="A1022">
        <v>1059</v>
      </c>
      <c r="B1022" s="1" t="s">
        <v>1342</v>
      </c>
      <c r="C1022" t="s">
        <v>600</v>
      </c>
      <c r="D1022">
        <v>459</v>
      </c>
      <c r="F1022" s="1" t="s">
        <v>19</v>
      </c>
      <c r="I1022" t="s">
        <v>19</v>
      </c>
      <c r="O1022" s="40" t="s">
        <v>19</v>
      </c>
      <c r="P1022" s="42" t="b">
        <f t="shared" si="15"/>
        <v>1</v>
      </c>
    </row>
    <row r="1023" spans="1:16" ht="45">
      <c r="A1023">
        <v>1060</v>
      </c>
      <c r="B1023" s="1" t="s">
        <v>1343</v>
      </c>
      <c r="C1023" t="s">
        <v>600</v>
      </c>
      <c r="D1023">
        <v>459</v>
      </c>
      <c r="F1023" s="1" t="s">
        <v>19</v>
      </c>
      <c r="I1023" t="s">
        <v>19</v>
      </c>
      <c r="O1023" s="40" t="s">
        <v>19</v>
      </c>
      <c r="P1023" s="42" t="b">
        <f t="shared" si="15"/>
        <v>1</v>
      </c>
    </row>
    <row r="1024" spans="1:16" ht="60">
      <c r="A1024">
        <v>1061</v>
      </c>
      <c r="B1024" s="1" t="s">
        <v>1344</v>
      </c>
      <c r="C1024" t="s">
        <v>600</v>
      </c>
      <c r="D1024" s="6">
        <v>460</v>
      </c>
      <c r="F1024" s="1" t="s">
        <v>23</v>
      </c>
      <c r="G1024" s="1" t="s">
        <v>1345</v>
      </c>
      <c r="I1024" t="s">
        <v>19</v>
      </c>
      <c r="O1024" s="40" t="s">
        <v>23</v>
      </c>
      <c r="P1024" s="42" t="b">
        <f t="shared" si="15"/>
        <v>1</v>
      </c>
    </row>
    <row r="1025" spans="1:16" ht="30">
      <c r="A1025">
        <v>1062</v>
      </c>
      <c r="B1025" s="1" t="s">
        <v>1346</v>
      </c>
      <c r="C1025" t="s">
        <v>600</v>
      </c>
      <c r="D1025">
        <v>460</v>
      </c>
      <c r="F1025" s="1" t="s">
        <v>19</v>
      </c>
      <c r="I1025" t="s">
        <v>19</v>
      </c>
      <c r="O1025" s="40" t="s">
        <v>19</v>
      </c>
      <c r="P1025" s="42" t="b">
        <f t="shared" si="15"/>
        <v>1</v>
      </c>
    </row>
    <row r="1026" spans="1:16" ht="45">
      <c r="A1026">
        <v>1063</v>
      </c>
      <c r="B1026" s="1" t="s">
        <v>1347</v>
      </c>
      <c r="C1026" t="s">
        <v>600</v>
      </c>
      <c r="D1026" s="6">
        <v>460461</v>
      </c>
      <c r="F1026" s="1" t="s">
        <v>19</v>
      </c>
      <c r="I1026" t="s">
        <v>19</v>
      </c>
      <c r="O1026" s="40" t="s">
        <v>19</v>
      </c>
      <c r="P1026" s="42" t="b">
        <f t="shared" ref="P1026:P1089" si="16">F1026=O1026</f>
        <v>1</v>
      </c>
    </row>
    <row r="1027" spans="1:16" ht="30">
      <c r="A1027">
        <v>1064</v>
      </c>
      <c r="B1027" s="1" t="s">
        <v>1348</v>
      </c>
      <c r="C1027" t="s">
        <v>600</v>
      </c>
      <c r="D1027">
        <v>461</v>
      </c>
      <c r="F1027" s="1" t="s">
        <v>19</v>
      </c>
      <c r="I1027" t="s">
        <v>19</v>
      </c>
      <c r="O1027" s="40" t="s">
        <v>19</v>
      </c>
      <c r="P1027" s="42" t="b">
        <f t="shared" si="16"/>
        <v>1</v>
      </c>
    </row>
    <row r="1028" spans="1:16" ht="30">
      <c r="A1028">
        <v>1065</v>
      </c>
      <c r="B1028" s="1" t="s">
        <v>1349</v>
      </c>
      <c r="C1028" t="s">
        <v>600</v>
      </c>
      <c r="D1028" s="6">
        <v>461462</v>
      </c>
      <c r="F1028" s="1" t="s">
        <v>19</v>
      </c>
      <c r="I1028" t="s">
        <v>19</v>
      </c>
      <c r="O1028" s="40" t="s">
        <v>19</v>
      </c>
      <c r="P1028" s="42" t="b">
        <f t="shared" si="16"/>
        <v>1</v>
      </c>
    </row>
    <row r="1029" spans="1:16" ht="30">
      <c r="A1029">
        <v>1066</v>
      </c>
      <c r="B1029" s="15" t="s">
        <v>1350</v>
      </c>
      <c r="C1029" t="s">
        <v>600</v>
      </c>
      <c r="D1029">
        <v>462</v>
      </c>
      <c r="F1029" s="1" t="s">
        <v>19</v>
      </c>
      <c r="I1029" t="s">
        <v>19</v>
      </c>
      <c r="O1029" s="40" t="s">
        <v>19</v>
      </c>
      <c r="P1029" s="42" t="b">
        <f t="shared" si="16"/>
        <v>1</v>
      </c>
    </row>
    <row r="1030" spans="1:16" ht="30">
      <c r="A1030">
        <v>1067</v>
      </c>
      <c r="B1030" s="1" t="s">
        <v>1351</v>
      </c>
      <c r="C1030" t="s">
        <v>600</v>
      </c>
      <c r="D1030">
        <v>462</v>
      </c>
      <c r="F1030" s="1" t="s">
        <v>19</v>
      </c>
      <c r="I1030" t="s">
        <v>19</v>
      </c>
      <c r="O1030" s="40" t="s">
        <v>19</v>
      </c>
      <c r="P1030" s="42" t="b">
        <f t="shared" si="16"/>
        <v>1</v>
      </c>
    </row>
    <row r="1031" spans="1:16" ht="60">
      <c r="A1031">
        <v>1068</v>
      </c>
      <c r="B1031" s="1" t="s">
        <v>1352</v>
      </c>
      <c r="C1031" t="s">
        <v>600</v>
      </c>
      <c r="D1031" s="6">
        <v>463</v>
      </c>
      <c r="F1031" s="1" t="s">
        <v>19</v>
      </c>
      <c r="I1031" t="s">
        <v>19</v>
      </c>
      <c r="O1031" s="40" t="s">
        <v>19</v>
      </c>
      <c r="P1031" s="42" t="b">
        <f t="shared" si="16"/>
        <v>1</v>
      </c>
    </row>
    <row r="1032" spans="1:16" ht="45">
      <c r="A1032">
        <v>1069</v>
      </c>
      <c r="B1032" s="1" t="s">
        <v>1353</v>
      </c>
      <c r="C1032" t="s">
        <v>600</v>
      </c>
      <c r="D1032" s="6">
        <v>463464</v>
      </c>
      <c r="F1032" s="1" t="s">
        <v>19</v>
      </c>
      <c r="I1032" t="s">
        <v>19</v>
      </c>
      <c r="O1032" s="40" t="s">
        <v>19</v>
      </c>
      <c r="P1032" s="42" t="b">
        <f t="shared" si="16"/>
        <v>1</v>
      </c>
    </row>
    <row r="1033" spans="1:16" ht="45">
      <c r="A1033">
        <v>1070</v>
      </c>
      <c r="B1033" s="1" t="s">
        <v>1354</v>
      </c>
      <c r="C1033" t="s">
        <v>600</v>
      </c>
      <c r="D1033">
        <v>464</v>
      </c>
      <c r="F1033" s="1" t="s">
        <v>19</v>
      </c>
      <c r="I1033" t="s">
        <v>19</v>
      </c>
      <c r="O1033" s="40" t="s">
        <v>19</v>
      </c>
      <c r="P1033" s="42" t="b">
        <f t="shared" si="16"/>
        <v>1</v>
      </c>
    </row>
    <row r="1034" spans="1:16" ht="45">
      <c r="A1034">
        <v>1071</v>
      </c>
      <c r="B1034" s="1" t="s">
        <v>1355</v>
      </c>
      <c r="C1034" t="s">
        <v>600</v>
      </c>
      <c r="D1034" s="6">
        <v>464465</v>
      </c>
      <c r="F1034" s="1" t="s">
        <v>19</v>
      </c>
      <c r="I1034" t="s">
        <v>19</v>
      </c>
      <c r="O1034" s="40" t="s">
        <v>19</v>
      </c>
      <c r="P1034" s="42" t="b">
        <f t="shared" si="16"/>
        <v>1</v>
      </c>
    </row>
    <row r="1035" spans="1:16" ht="45">
      <c r="A1035">
        <v>1072</v>
      </c>
      <c r="B1035" s="1" t="s">
        <v>1356</v>
      </c>
      <c r="C1035" t="s">
        <v>600</v>
      </c>
      <c r="D1035" s="6">
        <v>465466</v>
      </c>
      <c r="F1035" s="1" t="s">
        <v>19</v>
      </c>
      <c r="I1035" t="s">
        <v>19</v>
      </c>
      <c r="O1035" s="40" t="s">
        <v>19</v>
      </c>
      <c r="P1035" s="42" t="b">
        <f t="shared" si="16"/>
        <v>1</v>
      </c>
    </row>
    <row r="1036" spans="1:16" ht="30">
      <c r="A1036">
        <v>1073</v>
      </c>
      <c r="B1036" s="1" t="s">
        <v>1357</v>
      </c>
      <c r="C1036" t="s">
        <v>600</v>
      </c>
      <c r="D1036" s="6">
        <v>466467</v>
      </c>
      <c r="F1036" s="1" t="s">
        <v>19</v>
      </c>
      <c r="I1036" t="s">
        <v>19</v>
      </c>
      <c r="O1036" s="40" t="s">
        <v>19</v>
      </c>
      <c r="P1036" s="42" t="b">
        <f t="shared" si="16"/>
        <v>1</v>
      </c>
    </row>
    <row r="1037" spans="1:16" ht="75">
      <c r="A1037">
        <v>1074</v>
      </c>
      <c r="B1037" s="1" t="s">
        <v>1358</v>
      </c>
      <c r="C1037" t="s">
        <v>600</v>
      </c>
      <c r="D1037" s="6">
        <v>467</v>
      </c>
      <c r="F1037" s="1" t="s">
        <v>19</v>
      </c>
      <c r="I1037" t="s">
        <v>19</v>
      </c>
      <c r="O1037" s="40" t="s">
        <v>19</v>
      </c>
      <c r="P1037" s="42" t="b">
        <f t="shared" si="16"/>
        <v>1</v>
      </c>
    </row>
    <row r="1038" spans="1:16" ht="60">
      <c r="A1038">
        <v>1075</v>
      </c>
      <c r="B1038" s="1" t="s">
        <v>1359</v>
      </c>
      <c r="C1038" t="s">
        <v>600</v>
      </c>
      <c r="D1038" s="6">
        <v>467468</v>
      </c>
      <c r="F1038" s="1" t="s">
        <v>19</v>
      </c>
      <c r="I1038" t="s">
        <v>19</v>
      </c>
      <c r="O1038" s="40" t="s">
        <v>19</v>
      </c>
      <c r="P1038" s="42" t="b">
        <f t="shared" si="16"/>
        <v>1</v>
      </c>
    </row>
    <row r="1039" spans="1:16" ht="45">
      <c r="A1039">
        <v>1076</v>
      </c>
      <c r="B1039" s="22" t="s">
        <v>1360</v>
      </c>
      <c r="C1039" t="s">
        <v>600</v>
      </c>
      <c r="D1039">
        <v>468</v>
      </c>
      <c r="F1039" s="1" t="s">
        <v>23</v>
      </c>
      <c r="G1039" s="1" t="s">
        <v>1361</v>
      </c>
      <c r="I1039" t="s">
        <v>19</v>
      </c>
      <c r="O1039" s="40" t="s">
        <v>19</v>
      </c>
      <c r="P1039" s="42" t="b">
        <f t="shared" si="16"/>
        <v>0</v>
      </c>
    </row>
    <row r="1040" spans="1:16" ht="60">
      <c r="A1040">
        <v>1077</v>
      </c>
      <c r="B1040" s="1" t="s">
        <v>1362</v>
      </c>
      <c r="C1040" t="s">
        <v>600</v>
      </c>
      <c r="D1040" s="6">
        <v>468469</v>
      </c>
      <c r="F1040" s="1" t="s">
        <v>23</v>
      </c>
      <c r="G1040" s="1" t="s">
        <v>1363</v>
      </c>
      <c r="I1040" t="s">
        <v>19</v>
      </c>
      <c r="O1040" s="40" t="s">
        <v>19</v>
      </c>
      <c r="P1040" s="42" t="b">
        <f t="shared" si="16"/>
        <v>0</v>
      </c>
    </row>
    <row r="1041" spans="1:16" ht="60">
      <c r="A1041">
        <v>1078</v>
      </c>
      <c r="B1041" s="1" t="s">
        <v>1364</v>
      </c>
      <c r="C1041" t="s">
        <v>600</v>
      </c>
      <c r="D1041" s="6">
        <v>469</v>
      </c>
      <c r="F1041" s="1" t="s">
        <v>19</v>
      </c>
      <c r="I1041" t="s">
        <v>19</v>
      </c>
      <c r="O1041" s="40" t="s">
        <v>19</v>
      </c>
      <c r="P1041" s="42" t="b">
        <f t="shared" si="16"/>
        <v>1</v>
      </c>
    </row>
    <row r="1042" spans="1:16" ht="75">
      <c r="A1042">
        <v>1079</v>
      </c>
      <c r="B1042" s="1" t="s">
        <v>1062</v>
      </c>
      <c r="C1042" t="s">
        <v>600</v>
      </c>
      <c r="D1042">
        <v>469</v>
      </c>
      <c r="F1042" s="1" t="s">
        <v>23</v>
      </c>
      <c r="G1042" s="1" t="s">
        <v>1365</v>
      </c>
      <c r="I1042" t="s">
        <v>23</v>
      </c>
      <c r="O1042" s="40" t="s">
        <v>23</v>
      </c>
      <c r="P1042" s="42" t="b">
        <f t="shared" si="16"/>
        <v>1</v>
      </c>
    </row>
    <row r="1043" spans="1:16" ht="30">
      <c r="A1043">
        <v>1080</v>
      </c>
      <c r="B1043" s="1" t="s">
        <v>1366</v>
      </c>
      <c r="C1043" t="s">
        <v>600</v>
      </c>
      <c r="D1043">
        <v>470</v>
      </c>
      <c r="F1043" s="1" t="s">
        <v>19</v>
      </c>
      <c r="I1043" t="s">
        <v>19</v>
      </c>
      <c r="O1043" s="40" t="s">
        <v>19</v>
      </c>
      <c r="P1043" s="42" t="b">
        <f t="shared" si="16"/>
        <v>1</v>
      </c>
    </row>
    <row r="1044" spans="1:16" ht="60">
      <c r="A1044">
        <v>1081</v>
      </c>
      <c r="B1044" s="1" t="s">
        <v>1367</v>
      </c>
      <c r="C1044" t="s">
        <v>600</v>
      </c>
      <c r="D1044" s="6">
        <v>470471</v>
      </c>
      <c r="F1044" s="1" t="s">
        <v>19</v>
      </c>
      <c r="I1044" t="s">
        <v>19</v>
      </c>
      <c r="O1044" s="40" t="s">
        <v>19</v>
      </c>
      <c r="P1044" s="42" t="b">
        <f t="shared" si="16"/>
        <v>1</v>
      </c>
    </row>
    <row r="1045" spans="1:16" ht="45">
      <c r="A1045">
        <v>1082</v>
      </c>
      <c r="B1045" s="1" t="s">
        <v>1368</v>
      </c>
      <c r="C1045" t="s">
        <v>600</v>
      </c>
      <c r="D1045">
        <v>471</v>
      </c>
      <c r="F1045" s="1" t="s">
        <v>19</v>
      </c>
      <c r="I1045" t="s">
        <v>19</v>
      </c>
      <c r="O1045" s="40" t="s">
        <v>19</v>
      </c>
      <c r="P1045" s="42" t="b">
        <f t="shared" si="16"/>
        <v>1</v>
      </c>
    </row>
    <row r="1046" spans="1:16" ht="30">
      <c r="A1046">
        <v>1083</v>
      </c>
      <c r="B1046" s="1" t="s">
        <v>1369</v>
      </c>
      <c r="C1046" t="s">
        <v>600</v>
      </c>
      <c r="D1046">
        <v>472</v>
      </c>
      <c r="F1046" s="1" t="s">
        <v>19</v>
      </c>
      <c r="I1046" t="s">
        <v>19</v>
      </c>
      <c r="O1046" s="40" t="s">
        <v>19</v>
      </c>
      <c r="P1046" s="42" t="b">
        <f t="shared" si="16"/>
        <v>1</v>
      </c>
    </row>
    <row r="1047" spans="1:16" ht="60">
      <c r="A1047">
        <v>1084</v>
      </c>
      <c r="B1047" s="1" t="s">
        <v>1370</v>
      </c>
      <c r="C1047" t="s">
        <v>600</v>
      </c>
      <c r="D1047">
        <v>472</v>
      </c>
      <c r="F1047" s="1" t="s">
        <v>23</v>
      </c>
      <c r="G1047" s="1" t="s">
        <v>1371</v>
      </c>
      <c r="I1047" t="s">
        <v>19</v>
      </c>
      <c r="O1047" s="40" t="s">
        <v>19</v>
      </c>
      <c r="P1047" s="42" t="b">
        <f t="shared" si="16"/>
        <v>0</v>
      </c>
    </row>
    <row r="1048" spans="1:16" ht="45">
      <c r="A1048">
        <v>1085</v>
      </c>
      <c r="B1048" s="1" t="s">
        <v>1372</v>
      </c>
      <c r="C1048" t="s">
        <v>600</v>
      </c>
      <c r="D1048" s="6">
        <v>472473</v>
      </c>
      <c r="F1048" s="1" t="s">
        <v>23</v>
      </c>
      <c r="G1048" s="1" t="s">
        <v>1373</v>
      </c>
      <c r="I1048" t="s">
        <v>19</v>
      </c>
      <c r="O1048" s="40" t="s">
        <v>19</v>
      </c>
      <c r="P1048" s="42" t="b">
        <f t="shared" si="16"/>
        <v>0</v>
      </c>
    </row>
    <row r="1049" spans="1:16" ht="45">
      <c r="A1049">
        <v>1086</v>
      </c>
      <c r="B1049" s="15" t="s">
        <v>1374</v>
      </c>
      <c r="C1049" t="s">
        <v>600</v>
      </c>
      <c r="D1049">
        <v>473</v>
      </c>
      <c r="F1049" s="1" t="s">
        <v>19</v>
      </c>
      <c r="I1049" t="s">
        <v>19</v>
      </c>
      <c r="O1049" s="40" t="s">
        <v>19</v>
      </c>
      <c r="P1049" s="42" t="b">
        <f t="shared" si="16"/>
        <v>1</v>
      </c>
    </row>
    <row r="1050" spans="1:16" ht="30">
      <c r="A1050">
        <v>1087</v>
      </c>
      <c r="B1050" s="1" t="s">
        <v>1375</v>
      </c>
      <c r="C1050" t="s">
        <v>600</v>
      </c>
      <c r="D1050" s="6">
        <v>473474</v>
      </c>
      <c r="F1050" s="1" t="s">
        <v>19</v>
      </c>
      <c r="I1050" t="s">
        <v>19</v>
      </c>
      <c r="O1050" s="40" t="s">
        <v>19</v>
      </c>
      <c r="P1050" s="42" t="b">
        <f t="shared" si="16"/>
        <v>1</v>
      </c>
    </row>
    <row r="1051" spans="1:16" ht="45">
      <c r="A1051">
        <v>1088</v>
      </c>
      <c r="B1051" s="1" t="s">
        <v>1376</v>
      </c>
      <c r="C1051" t="s">
        <v>600</v>
      </c>
      <c r="D1051">
        <v>474</v>
      </c>
      <c r="F1051" s="1" t="s">
        <v>19</v>
      </c>
      <c r="I1051" t="s">
        <v>19</v>
      </c>
      <c r="O1051" s="40" t="s">
        <v>19</v>
      </c>
      <c r="P1051" s="42" t="b">
        <f t="shared" si="16"/>
        <v>1</v>
      </c>
    </row>
    <row r="1052" spans="1:16" ht="90">
      <c r="A1052">
        <v>1089</v>
      </c>
      <c r="B1052" s="1" t="s">
        <v>1377</v>
      </c>
      <c r="C1052" t="s">
        <v>600</v>
      </c>
      <c r="D1052">
        <v>474</v>
      </c>
      <c r="F1052" s="1" t="s">
        <v>23</v>
      </c>
      <c r="G1052" s="1" t="s">
        <v>1378</v>
      </c>
      <c r="I1052" t="s">
        <v>19</v>
      </c>
      <c r="O1052" s="40" t="s">
        <v>19</v>
      </c>
      <c r="P1052" s="42" t="b">
        <f t="shared" si="16"/>
        <v>0</v>
      </c>
    </row>
    <row r="1053" spans="1:16" ht="60">
      <c r="A1053">
        <v>1090</v>
      </c>
      <c r="B1053" s="1" t="s">
        <v>1379</v>
      </c>
      <c r="C1053" t="s">
        <v>600</v>
      </c>
      <c r="D1053" s="6">
        <v>475</v>
      </c>
      <c r="F1053" s="1" t="s">
        <v>19</v>
      </c>
      <c r="I1053" t="s">
        <v>19</v>
      </c>
      <c r="O1053" s="40" t="s">
        <v>19</v>
      </c>
      <c r="P1053" s="42" t="b">
        <f t="shared" si="16"/>
        <v>1</v>
      </c>
    </row>
    <row r="1054" spans="1:16" ht="45">
      <c r="A1054" s="20" t="s">
        <v>1380</v>
      </c>
      <c r="B1054" s="15" t="s">
        <v>1381</v>
      </c>
      <c r="C1054" t="s">
        <v>600</v>
      </c>
      <c r="D1054" s="6">
        <v>475476</v>
      </c>
      <c r="F1054" s="1" t="s">
        <v>19</v>
      </c>
      <c r="I1054" t="s">
        <v>19</v>
      </c>
      <c r="O1054" s="40" t="s">
        <v>19</v>
      </c>
      <c r="P1054" s="42" t="b">
        <f t="shared" si="16"/>
        <v>1</v>
      </c>
    </row>
    <row r="1055" spans="1:16" ht="30">
      <c r="A1055">
        <v>1094</v>
      </c>
      <c r="B1055" s="1" t="s">
        <v>1382</v>
      </c>
      <c r="C1055" t="s">
        <v>600</v>
      </c>
      <c r="D1055" s="6">
        <v>476477</v>
      </c>
      <c r="F1055" s="1" t="s">
        <v>19</v>
      </c>
      <c r="I1055" t="s">
        <v>19</v>
      </c>
      <c r="O1055" s="40" t="s">
        <v>19</v>
      </c>
      <c r="P1055" s="42" t="b">
        <f t="shared" si="16"/>
        <v>1</v>
      </c>
    </row>
    <row r="1056" spans="1:16">
      <c r="A1056">
        <v>1095</v>
      </c>
      <c r="B1056" s="1" t="s">
        <v>1383</v>
      </c>
      <c r="C1056" t="s">
        <v>600</v>
      </c>
      <c r="D1056" s="6">
        <v>477</v>
      </c>
      <c r="F1056" s="1" t="s">
        <v>19</v>
      </c>
      <c r="I1056" t="s">
        <v>19</v>
      </c>
      <c r="O1056" s="40" t="s">
        <v>19</v>
      </c>
      <c r="P1056" s="42" t="b">
        <f t="shared" si="16"/>
        <v>1</v>
      </c>
    </row>
    <row r="1057" spans="1:16" ht="45">
      <c r="A1057">
        <v>1096</v>
      </c>
      <c r="B1057" s="1" t="s">
        <v>1384</v>
      </c>
      <c r="C1057" t="s">
        <v>600</v>
      </c>
      <c r="D1057" s="6">
        <v>477478</v>
      </c>
      <c r="F1057" s="1" t="s">
        <v>23</v>
      </c>
      <c r="G1057" s="1" t="s">
        <v>1385</v>
      </c>
      <c r="I1057" t="s">
        <v>19</v>
      </c>
      <c r="O1057" s="40" t="s">
        <v>19</v>
      </c>
      <c r="P1057" s="42" t="b">
        <f t="shared" si="16"/>
        <v>0</v>
      </c>
    </row>
    <row r="1058" spans="1:16" ht="45">
      <c r="A1058">
        <v>1097</v>
      </c>
      <c r="B1058" s="1" t="s">
        <v>1386</v>
      </c>
      <c r="C1058" t="s">
        <v>600</v>
      </c>
      <c r="D1058">
        <v>478</v>
      </c>
      <c r="F1058" s="1" t="s">
        <v>23</v>
      </c>
      <c r="G1058" s="1" t="s">
        <v>1387</v>
      </c>
      <c r="I1058" t="s">
        <v>19</v>
      </c>
      <c r="O1058" s="40" t="s">
        <v>23</v>
      </c>
      <c r="P1058" s="42" t="b">
        <f t="shared" si="16"/>
        <v>1</v>
      </c>
    </row>
    <row r="1059" spans="1:16">
      <c r="A1059">
        <v>1098</v>
      </c>
      <c r="B1059" s="1" t="s">
        <v>1388</v>
      </c>
      <c r="C1059" t="s">
        <v>600</v>
      </c>
      <c r="D1059">
        <v>478</v>
      </c>
      <c r="F1059" s="1" t="s">
        <v>19</v>
      </c>
      <c r="I1059" t="s">
        <v>19</v>
      </c>
      <c r="O1059" s="40" t="s">
        <v>19</v>
      </c>
      <c r="P1059" s="42" t="b">
        <f t="shared" si="16"/>
        <v>1</v>
      </c>
    </row>
    <row r="1060" spans="1:16" ht="30">
      <c r="A1060">
        <v>1099</v>
      </c>
      <c r="B1060" s="1" t="s">
        <v>1389</v>
      </c>
      <c r="C1060" t="s">
        <v>600</v>
      </c>
      <c r="D1060" s="6">
        <v>478479</v>
      </c>
      <c r="F1060" s="1" t="s">
        <v>19</v>
      </c>
      <c r="I1060" t="s">
        <v>19</v>
      </c>
      <c r="O1060" s="40" t="s">
        <v>19</v>
      </c>
      <c r="P1060" s="42" t="b">
        <f t="shared" si="16"/>
        <v>1</v>
      </c>
    </row>
    <row r="1061" spans="1:16" ht="45">
      <c r="A1061">
        <v>1100</v>
      </c>
      <c r="B1061" s="1" t="s">
        <v>1390</v>
      </c>
      <c r="C1061" t="s">
        <v>600</v>
      </c>
      <c r="D1061">
        <v>479</v>
      </c>
      <c r="F1061" s="1" t="s">
        <v>19</v>
      </c>
      <c r="I1061" t="s">
        <v>65</v>
      </c>
      <c r="O1061" s="40" t="s">
        <v>19</v>
      </c>
      <c r="P1061" s="42" t="b">
        <f t="shared" si="16"/>
        <v>1</v>
      </c>
    </row>
    <row r="1062" spans="1:16" ht="30">
      <c r="A1062">
        <v>1101</v>
      </c>
      <c r="B1062" s="1" t="s">
        <v>1079</v>
      </c>
      <c r="C1062" t="s">
        <v>600</v>
      </c>
      <c r="D1062">
        <v>479</v>
      </c>
      <c r="F1062" s="1" t="s">
        <v>19</v>
      </c>
      <c r="I1062" t="s">
        <v>19</v>
      </c>
      <c r="O1062" s="40" t="s">
        <v>19</v>
      </c>
      <c r="P1062" s="42" t="b">
        <f t="shared" si="16"/>
        <v>1</v>
      </c>
    </row>
    <row r="1063" spans="1:16" ht="60">
      <c r="A1063">
        <v>1102</v>
      </c>
      <c r="B1063" s="15" t="s">
        <v>1391</v>
      </c>
      <c r="C1063" t="s">
        <v>600</v>
      </c>
      <c r="D1063">
        <v>480</v>
      </c>
      <c r="F1063" s="1" t="s">
        <v>19</v>
      </c>
      <c r="I1063" t="s">
        <v>19</v>
      </c>
      <c r="O1063" s="40" t="s">
        <v>19</v>
      </c>
      <c r="P1063" s="42" t="b">
        <f t="shared" si="16"/>
        <v>1</v>
      </c>
    </row>
    <row r="1064" spans="1:16" ht="45">
      <c r="A1064">
        <v>1103</v>
      </c>
      <c r="B1064" s="1" t="s">
        <v>1392</v>
      </c>
      <c r="C1064" t="s">
        <v>600</v>
      </c>
      <c r="D1064">
        <v>480</v>
      </c>
      <c r="F1064" s="1" t="s">
        <v>23</v>
      </c>
      <c r="G1064" s="8" t="s">
        <v>1393</v>
      </c>
      <c r="I1064" t="s">
        <v>65</v>
      </c>
      <c r="O1064" s="40" t="s">
        <v>19</v>
      </c>
      <c r="P1064" s="42" t="b">
        <f t="shared" si="16"/>
        <v>0</v>
      </c>
    </row>
    <row r="1065" spans="1:16" ht="45">
      <c r="A1065">
        <v>1104</v>
      </c>
      <c r="B1065" s="1" t="s">
        <v>1394</v>
      </c>
      <c r="C1065" t="s">
        <v>600</v>
      </c>
      <c r="D1065">
        <v>480</v>
      </c>
      <c r="F1065" s="1" t="s">
        <v>19</v>
      </c>
      <c r="I1065" t="s">
        <v>19</v>
      </c>
      <c r="O1065" s="40" t="s">
        <v>19</v>
      </c>
      <c r="P1065" s="42" t="b">
        <f t="shared" si="16"/>
        <v>1</v>
      </c>
    </row>
    <row r="1066" spans="1:16" ht="45">
      <c r="A1066">
        <v>1105</v>
      </c>
      <c r="B1066" s="1" t="s">
        <v>1395</v>
      </c>
      <c r="C1066" t="s">
        <v>600</v>
      </c>
      <c r="D1066">
        <v>481</v>
      </c>
      <c r="F1066" s="1" t="s">
        <v>19</v>
      </c>
      <c r="I1066" t="s">
        <v>19</v>
      </c>
      <c r="O1066" s="40" t="s">
        <v>19</v>
      </c>
      <c r="P1066" s="42" t="b">
        <f t="shared" si="16"/>
        <v>1</v>
      </c>
    </row>
    <row r="1067" spans="1:16" ht="45">
      <c r="A1067">
        <v>1106</v>
      </c>
      <c r="B1067" s="1" t="s">
        <v>681</v>
      </c>
      <c r="C1067" t="s">
        <v>600</v>
      </c>
      <c r="D1067">
        <v>481</v>
      </c>
      <c r="F1067" s="1" t="s">
        <v>23</v>
      </c>
      <c r="G1067" s="1" t="s">
        <v>1396</v>
      </c>
      <c r="I1067" t="s">
        <v>23</v>
      </c>
      <c r="O1067" s="40" t="s">
        <v>23</v>
      </c>
      <c r="P1067" s="42" t="b">
        <f t="shared" si="16"/>
        <v>1</v>
      </c>
    </row>
    <row r="1068" spans="1:16" ht="30">
      <c r="A1068">
        <v>1107</v>
      </c>
      <c r="B1068" s="1" t="s">
        <v>1397</v>
      </c>
      <c r="C1068" t="s">
        <v>600</v>
      </c>
      <c r="D1068">
        <v>482</v>
      </c>
      <c r="F1068" s="1" t="s">
        <v>19</v>
      </c>
      <c r="I1068" t="s">
        <v>19</v>
      </c>
      <c r="O1068" s="40" t="s">
        <v>19</v>
      </c>
      <c r="P1068" s="42" t="b">
        <f t="shared" si="16"/>
        <v>1</v>
      </c>
    </row>
    <row r="1069" spans="1:16" ht="30">
      <c r="A1069">
        <v>1108</v>
      </c>
      <c r="B1069" s="1" t="s">
        <v>1398</v>
      </c>
      <c r="C1069" t="s">
        <v>600</v>
      </c>
      <c r="D1069">
        <v>482</v>
      </c>
      <c r="F1069" s="1" t="s">
        <v>19</v>
      </c>
      <c r="I1069" t="s">
        <v>19</v>
      </c>
      <c r="O1069" s="40" t="s">
        <v>19</v>
      </c>
      <c r="P1069" s="42" t="b">
        <f t="shared" si="16"/>
        <v>1</v>
      </c>
    </row>
    <row r="1070" spans="1:16" ht="30">
      <c r="A1070">
        <v>1109</v>
      </c>
      <c r="B1070" s="1" t="s">
        <v>1399</v>
      </c>
      <c r="C1070" t="s">
        <v>600</v>
      </c>
      <c r="D1070" s="6">
        <v>482483</v>
      </c>
      <c r="F1070" s="1" t="s">
        <v>19</v>
      </c>
      <c r="I1070" t="s">
        <v>19</v>
      </c>
      <c r="O1070" s="40" t="s">
        <v>19</v>
      </c>
      <c r="P1070" s="42" t="b">
        <f t="shared" si="16"/>
        <v>1</v>
      </c>
    </row>
    <row r="1071" spans="1:16" ht="45">
      <c r="A1071">
        <v>1110</v>
      </c>
      <c r="B1071" s="1" t="s">
        <v>1400</v>
      </c>
      <c r="C1071" t="s">
        <v>600</v>
      </c>
      <c r="D1071">
        <v>483</v>
      </c>
      <c r="F1071" s="1" t="s">
        <v>19</v>
      </c>
      <c r="I1071" t="s">
        <v>19</v>
      </c>
      <c r="O1071" s="40" t="s">
        <v>19</v>
      </c>
      <c r="P1071" s="42" t="b">
        <f t="shared" si="16"/>
        <v>1</v>
      </c>
    </row>
    <row r="1072" spans="1:16" ht="60">
      <c r="A1072">
        <v>1111</v>
      </c>
      <c r="B1072" s="1" t="s">
        <v>1401</v>
      </c>
      <c r="C1072" t="s">
        <v>600</v>
      </c>
      <c r="D1072" s="6">
        <v>483484</v>
      </c>
      <c r="F1072" s="1" t="s">
        <v>19</v>
      </c>
      <c r="I1072" t="s">
        <v>19</v>
      </c>
      <c r="O1072" s="40" t="s">
        <v>19</v>
      </c>
      <c r="P1072" s="42" t="b">
        <f t="shared" si="16"/>
        <v>1</v>
      </c>
    </row>
    <row r="1073" spans="1:16" ht="60">
      <c r="A1073">
        <v>1112</v>
      </c>
      <c r="B1073" s="1" t="s">
        <v>1402</v>
      </c>
      <c r="C1073" t="s">
        <v>600</v>
      </c>
      <c r="D1073" s="6">
        <v>484495</v>
      </c>
      <c r="F1073" s="1" t="s">
        <v>19</v>
      </c>
      <c r="I1073" t="s">
        <v>19</v>
      </c>
      <c r="O1073" s="40" t="s">
        <v>19</v>
      </c>
      <c r="P1073" s="42" t="b">
        <f t="shared" si="16"/>
        <v>1</v>
      </c>
    </row>
    <row r="1074" spans="1:16" ht="45">
      <c r="A1074">
        <v>1113</v>
      </c>
      <c r="B1074" s="1" t="s">
        <v>1403</v>
      </c>
      <c r="C1074" t="s">
        <v>600</v>
      </c>
      <c r="D1074">
        <v>485</v>
      </c>
      <c r="F1074" s="1" t="s">
        <v>19</v>
      </c>
      <c r="I1074" t="s">
        <v>19</v>
      </c>
      <c r="O1074" s="40" t="s">
        <v>19</v>
      </c>
      <c r="P1074" s="42" t="b">
        <f t="shared" si="16"/>
        <v>1</v>
      </c>
    </row>
    <row r="1075" spans="1:16" ht="45">
      <c r="A1075">
        <v>1114</v>
      </c>
      <c r="B1075" s="1" t="s">
        <v>1404</v>
      </c>
      <c r="C1075" t="s">
        <v>600</v>
      </c>
      <c r="D1075">
        <v>485</v>
      </c>
      <c r="F1075" s="1" t="s">
        <v>19</v>
      </c>
      <c r="I1075" t="s">
        <v>19</v>
      </c>
      <c r="O1075" s="40" t="s">
        <v>19</v>
      </c>
      <c r="P1075" s="42" t="b">
        <f t="shared" si="16"/>
        <v>1</v>
      </c>
    </row>
    <row r="1076" spans="1:16" ht="45">
      <c r="A1076">
        <v>1115</v>
      </c>
      <c r="B1076" s="1" t="s">
        <v>1405</v>
      </c>
      <c r="C1076" t="s">
        <v>600</v>
      </c>
      <c r="D1076" s="6">
        <v>485486</v>
      </c>
      <c r="F1076" s="1" t="s">
        <v>19</v>
      </c>
      <c r="I1076" t="s">
        <v>19</v>
      </c>
      <c r="O1076" s="40" t="s">
        <v>19</v>
      </c>
      <c r="P1076" s="42" t="b">
        <f t="shared" si="16"/>
        <v>1</v>
      </c>
    </row>
    <row r="1077" spans="1:16" ht="45">
      <c r="A1077">
        <v>1116</v>
      </c>
      <c r="B1077" s="1" t="s">
        <v>1406</v>
      </c>
      <c r="C1077" t="s">
        <v>600</v>
      </c>
      <c r="D1077">
        <v>486</v>
      </c>
      <c r="F1077" s="1" t="s">
        <v>19</v>
      </c>
      <c r="I1077" t="s">
        <v>19</v>
      </c>
      <c r="O1077" s="40" t="s">
        <v>19</v>
      </c>
      <c r="P1077" s="42" t="b">
        <f t="shared" si="16"/>
        <v>1</v>
      </c>
    </row>
    <row r="1078" spans="1:16" ht="45">
      <c r="A1078">
        <v>1117</v>
      </c>
      <c r="B1078" s="1" t="s">
        <v>1407</v>
      </c>
      <c r="C1078" t="s">
        <v>600</v>
      </c>
      <c r="D1078" s="6">
        <v>486487</v>
      </c>
      <c r="F1078" s="1" t="s">
        <v>23</v>
      </c>
      <c r="G1078" s="1" t="s">
        <v>1408</v>
      </c>
      <c r="I1078" t="s">
        <v>23</v>
      </c>
      <c r="O1078" s="40" t="s">
        <v>23</v>
      </c>
      <c r="P1078" s="42" t="b">
        <f t="shared" si="16"/>
        <v>1</v>
      </c>
    </row>
    <row r="1079" spans="1:16" ht="30">
      <c r="A1079">
        <v>1118</v>
      </c>
      <c r="B1079" s="1" t="s">
        <v>1409</v>
      </c>
      <c r="C1079" t="s">
        <v>600</v>
      </c>
      <c r="D1079">
        <v>487</v>
      </c>
      <c r="F1079" s="1" t="s">
        <v>19</v>
      </c>
      <c r="I1079" t="s">
        <v>19</v>
      </c>
      <c r="O1079" s="40" t="s">
        <v>19</v>
      </c>
      <c r="P1079" s="42" t="b">
        <f t="shared" si="16"/>
        <v>1</v>
      </c>
    </row>
    <row r="1080" spans="1:16" ht="45">
      <c r="A1080">
        <v>1119</v>
      </c>
      <c r="B1080" s="1" t="s">
        <v>1410</v>
      </c>
      <c r="C1080" t="s">
        <v>600</v>
      </c>
      <c r="D1080" s="6">
        <v>487488</v>
      </c>
      <c r="F1080" s="1" t="s">
        <v>19</v>
      </c>
      <c r="I1080" t="s">
        <v>19</v>
      </c>
      <c r="O1080" s="40" t="s">
        <v>19</v>
      </c>
      <c r="P1080" s="42" t="b">
        <f t="shared" si="16"/>
        <v>1</v>
      </c>
    </row>
    <row r="1081" spans="1:16" ht="75">
      <c r="A1081">
        <v>1120</v>
      </c>
      <c r="B1081" s="1" t="s">
        <v>1411</v>
      </c>
      <c r="C1081" t="s">
        <v>600</v>
      </c>
      <c r="D1081" s="6">
        <v>488489</v>
      </c>
      <c r="F1081" s="1" t="s">
        <v>19</v>
      </c>
      <c r="I1081" t="s">
        <v>19</v>
      </c>
      <c r="O1081" s="40" t="s">
        <v>19</v>
      </c>
      <c r="P1081" s="42" t="b">
        <f t="shared" si="16"/>
        <v>1</v>
      </c>
    </row>
    <row r="1082" spans="1:16" ht="30">
      <c r="A1082">
        <v>1121</v>
      </c>
      <c r="B1082" s="15" t="s">
        <v>1412</v>
      </c>
      <c r="C1082" t="s">
        <v>600</v>
      </c>
      <c r="D1082">
        <v>489</v>
      </c>
      <c r="F1082" s="1" t="s">
        <v>19</v>
      </c>
      <c r="I1082" t="s">
        <v>19</v>
      </c>
      <c r="O1082" s="40" t="s">
        <v>19</v>
      </c>
      <c r="P1082" s="42" t="b">
        <f t="shared" si="16"/>
        <v>1</v>
      </c>
    </row>
    <row r="1083" spans="1:16" ht="30">
      <c r="A1083">
        <v>1122</v>
      </c>
      <c r="B1083" s="1" t="s">
        <v>1413</v>
      </c>
      <c r="C1083" t="s">
        <v>600</v>
      </c>
      <c r="D1083">
        <v>489</v>
      </c>
      <c r="F1083" s="1" t="s">
        <v>19</v>
      </c>
      <c r="I1083" t="s">
        <v>19</v>
      </c>
      <c r="O1083" s="40" t="s">
        <v>19</v>
      </c>
      <c r="P1083" s="42" t="b">
        <f t="shared" si="16"/>
        <v>1</v>
      </c>
    </row>
    <row r="1084" spans="1:16" ht="45">
      <c r="A1084">
        <v>1123</v>
      </c>
      <c r="B1084" s="1" t="s">
        <v>1414</v>
      </c>
      <c r="C1084" t="s">
        <v>600</v>
      </c>
      <c r="D1084">
        <v>490</v>
      </c>
      <c r="F1084" s="1" t="s">
        <v>23</v>
      </c>
      <c r="G1084" s="1" t="s">
        <v>1415</v>
      </c>
      <c r="I1084" t="s">
        <v>65</v>
      </c>
      <c r="O1084" s="40" t="s">
        <v>19</v>
      </c>
      <c r="P1084" s="42" t="b">
        <f t="shared" si="16"/>
        <v>0</v>
      </c>
    </row>
    <row r="1085" spans="1:16" ht="75">
      <c r="A1085">
        <v>1124</v>
      </c>
      <c r="B1085" s="1" t="s">
        <v>1416</v>
      </c>
      <c r="C1085" t="s">
        <v>600</v>
      </c>
      <c r="D1085">
        <v>490</v>
      </c>
      <c r="F1085" s="1" t="s">
        <v>23</v>
      </c>
      <c r="G1085" s="1" t="s">
        <v>1417</v>
      </c>
      <c r="I1085" t="s">
        <v>65</v>
      </c>
      <c r="O1085" s="40" t="s">
        <v>23</v>
      </c>
      <c r="P1085" s="42" t="b">
        <f t="shared" si="16"/>
        <v>1</v>
      </c>
    </row>
    <row r="1086" spans="1:16">
      <c r="A1086">
        <v>1125</v>
      </c>
      <c r="B1086" s="1" t="s">
        <v>1418</v>
      </c>
      <c r="C1086" t="s">
        <v>600</v>
      </c>
      <c r="D1086" s="6">
        <v>490491</v>
      </c>
      <c r="F1086" s="1" t="s">
        <v>19</v>
      </c>
      <c r="I1086" t="s">
        <v>19</v>
      </c>
      <c r="O1086" s="40" t="s">
        <v>19</v>
      </c>
      <c r="P1086" s="42" t="b">
        <f t="shared" si="16"/>
        <v>1</v>
      </c>
    </row>
    <row r="1087" spans="1:16" ht="45">
      <c r="A1087" s="20" t="s">
        <v>1419</v>
      </c>
      <c r="B1087" s="15" t="s">
        <v>1420</v>
      </c>
      <c r="C1087" t="s">
        <v>600</v>
      </c>
      <c r="D1087" s="6">
        <v>491492</v>
      </c>
      <c r="F1087" s="1" t="s">
        <v>19</v>
      </c>
      <c r="I1087" t="s">
        <v>19</v>
      </c>
      <c r="O1087" s="40" t="s">
        <v>19</v>
      </c>
      <c r="P1087" s="42" t="b">
        <f t="shared" si="16"/>
        <v>1</v>
      </c>
    </row>
    <row r="1088" spans="1:16" ht="60">
      <c r="A1088">
        <v>1129</v>
      </c>
      <c r="B1088" s="1" t="s">
        <v>1421</v>
      </c>
      <c r="C1088" t="s">
        <v>600</v>
      </c>
      <c r="D1088" s="6">
        <v>492493</v>
      </c>
      <c r="F1088" s="1" t="s">
        <v>23</v>
      </c>
      <c r="G1088" s="1" t="s">
        <v>1422</v>
      </c>
      <c r="I1088" t="s">
        <v>19</v>
      </c>
      <c r="O1088" s="40" t="s">
        <v>19</v>
      </c>
      <c r="P1088" s="42" t="b">
        <f t="shared" si="16"/>
        <v>0</v>
      </c>
    </row>
    <row r="1089" spans="1:16" ht="60">
      <c r="A1089">
        <v>1130</v>
      </c>
      <c r="B1089" s="1" t="s">
        <v>1423</v>
      </c>
      <c r="C1089" t="s">
        <v>600</v>
      </c>
      <c r="D1089">
        <v>493</v>
      </c>
      <c r="F1089" s="1" t="s">
        <v>19</v>
      </c>
      <c r="I1089" t="s">
        <v>19</v>
      </c>
      <c r="O1089" s="40" t="s">
        <v>19</v>
      </c>
      <c r="P1089" s="42" t="b">
        <f t="shared" si="16"/>
        <v>1</v>
      </c>
    </row>
    <row r="1090" spans="1:16" ht="75">
      <c r="A1090">
        <v>1131</v>
      </c>
      <c r="B1090" s="1" t="s">
        <v>1424</v>
      </c>
      <c r="C1090" t="s">
        <v>600</v>
      </c>
      <c r="D1090">
        <v>493</v>
      </c>
      <c r="F1090" s="1" t="s">
        <v>23</v>
      </c>
      <c r="G1090" s="1" t="s">
        <v>1425</v>
      </c>
      <c r="I1090" t="s">
        <v>19</v>
      </c>
      <c r="O1090" s="40" t="s">
        <v>19</v>
      </c>
      <c r="P1090" s="42" t="b">
        <f t="shared" ref="P1090:P1153" si="17">F1090=O1090</f>
        <v>0</v>
      </c>
    </row>
    <row r="1091" spans="1:16" ht="30">
      <c r="A1091">
        <v>1132</v>
      </c>
      <c r="B1091" s="1" t="s">
        <v>1426</v>
      </c>
      <c r="C1091" t="s">
        <v>600</v>
      </c>
      <c r="D1091">
        <v>494</v>
      </c>
      <c r="F1091" s="1" t="s">
        <v>19</v>
      </c>
      <c r="I1091" t="s">
        <v>19</v>
      </c>
      <c r="O1091" s="40" t="s">
        <v>19</v>
      </c>
      <c r="P1091" s="42" t="b">
        <f t="shared" si="17"/>
        <v>1</v>
      </c>
    </row>
    <row r="1092" spans="1:16" ht="60">
      <c r="A1092">
        <v>1133</v>
      </c>
      <c r="B1092" s="1" t="s">
        <v>1427</v>
      </c>
      <c r="C1092" t="s">
        <v>600</v>
      </c>
      <c r="D1092">
        <v>494</v>
      </c>
      <c r="F1092" s="1" t="s">
        <v>19</v>
      </c>
      <c r="H1092" s="1" t="s">
        <v>1428</v>
      </c>
      <c r="I1092" t="s">
        <v>65</v>
      </c>
      <c r="O1092" s="40" t="s">
        <v>23</v>
      </c>
      <c r="P1092" s="42" t="b">
        <f t="shared" si="17"/>
        <v>0</v>
      </c>
    </row>
    <row r="1093" spans="1:16" ht="30">
      <c r="A1093">
        <v>1134</v>
      </c>
      <c r="B1093" s="1" t="s">
        <v>1429</v>
      </c>
      <c r="C1093" t="s">
        <v>600</v>
      </c>
      <c r="D1093">
        <v>494</v>
      </c>
      <c r="F1093" s="1" t="s">
        <v>19</v>
      </c>
      <c r="I1093" t="s">
        <v>19</v>
      </c>
      <c r="O1093" s="40" t="s">
        <v>19</v>
      </c>
      <c r="P1093" s="42" t="b">
        <f t="shared" si="17"/>
        <v>1</v>
      </c>
    </row>
    <row r="1094" spans="1:16" ht="30">
      <c r="A1094">
        <v>1135</v>
      </c>
      <c r="B1094" s="1" t="s">
        <v>1430</v>
      </c>
      <c r="C1094" t="s">
        <v>600</v>
      </c>
      <c r="D1094" s="6">
        <v>494495</v>
      </c>
      <c r="F1094" s="1" t="s">
        <v>19</v>
      </c>
      <c r="I1094" t="s">
        <v>19</v>
      </c>
      <c r="O1094" s="40" t="s">
        <v>19</v>
      </c>
      <c r="P1094" s="42" t="b">
        <f t="shared" si="17"/>
        <v>1</v>
      </c>
    </row>
    <row r="1095" spans="1:16" ht="30">
      <c r="A1095">
        <v>1136</v>
      </c>
      <c r="B1095" s="1" t="s">
        <v>1431</v>
      </c>
      <c r="C1095" t="s">
        <v>600</v>
      </c>
      <c r="D1095" s="6">
        <v>495496</v>
      </c>
      <c r="F1095" s="1" t="s">
        <v>19</v>
      </c>
      <c r="I1095" t="s">
        <v>19</v>
      </c>
      <c r="O1095" s="40" t="s">
        <v>19</v>
      </c>
      <c r="P1095" s="42" t="b">
        <f t="shared" si="17"/>
        <v>1</v>
      </c>
    </row>
    <row r="1096" spans="1:16" ht="45">
      <c r="A1096">
        <v>1137</v>
      </c>
      <c r="B1096" s="15" t="s">
        <v>1432</v>
      </c>
      <c r="C1096" t="s">
        <v>600</v>
      </c>
      <c r="D1096">
        <v>496</v>
      </c>
      <c r="F1096" s="1" t="s">
        <v>19</v>
      </c>
      <c r="I1096" t="s">
        <v>19</v>
      </c>
      <c r="O1096" s="40" t="s">
        <v>19</v>
      </c>
      <c r="P1096" s="42" t="b">
        <f t="shared" si="17"/>
        <v>1</v>
      </c>
    </row>
    <row r="1097" spans="1:16" ht="30">
      <c r="A1097">
        <v>1138</v>
      </c>
      <c r="B1097" s="1" t="s">
        <v>1433</v>
      </c>
      <c r="C1097" t="s">
        <v>600</v>
      </c>
      <c r="D1097">
        <v>497</v>
      </c>
      <c r="F1097" s="1" t="s">
        <v>19</v>
      </c>
      <c r="I1097" t="s">
        <v>19</v>
      </c>
      <c r="O1097" s="40" t="s">
        <v>19</v>
      </c>
      <c r="P1097" s="42" t="b">
        <f t="shared" si="17"/>
        <v>1</v>
      </c>
    </row>
    <row r="1098" spans="1:16" ht="30">
      <c r="A1098">
        <v>1139</v>
      </c>
      <c r="B1098" s="1" t="s">
        <v>1434</v>
      </c>
      <c r="C1098" t="s">
        <v>600</v>
      </c>
      <c r="D1098" s="6">
        <v>497498</v>
      </c>
      <c r="F1098" s="1" t="s">
        <v>19</v>
      </c>
      <c r="I1098" t="s">
        <v>19</v>
      </c>
      <c r="O1098" s="40" t="s">
        <v>19</v>
      </c>
      <c r="P1098" s="42" t="b">
        <f t="shared" si="17"/>
        <v>1</v>
      </c>
    </row>
    <row r="1099" spans="1:16" ht="30">
      <c r="A1099">
        <v>1140</v>
      </c>
      <c r="B1099" s="1" t="s">
        <v>1435</v>
      </c>
      <c r="C1099" t="s">
        <v>600</v>
      </c>
      <c r="D1099">
        <v>498</v>
      </c>
      <c r="F1099" s="1" t="s">
        <v>19</v>
      </c>
      <c r="I1099" t="s">
        <v>19</v>
      </c>
      <c r="O1099" s="40" t="s">
        <v>19</v>
      </c>
      <c r="P1099" s="42" t="b">
        <f t="shared" si="17"/>
        <v>1</v>
      </c>
    </row>
    <row r="1100" spans="1:16" ht="45">
      <c r="A1100">
        <v>1141</v>
      </c>
      <c r="B1100" s="1" t="s">
        <v>1436</v>
      </c>
      <c r="C1100" t="s">
        <v>600</v>
      </c>
      <c r="D1100" s="6">
        <v>498499</v>
      </c>
      <c r="F1100" s="1" t="s">
        <v>19</v>
      </c>
      <c r="I1100" t="s">
        <v>19</v>
      </c>
      <c r="O1100" s="40" t="s">
        <v>19</v>
      </c>
      <c r="P1100" s="42" t="b">
        <f t="shared" si="17"/>
        <v>1</v>
      </c>
    </row>
    <row r="1101" spans="1:16" ht="60">
      <c r="A1101" s="20" t="s">
        <v>1437</v>
      </c>
      <c r="B1101" s="1" t="s">
        <v>1438</v>
      </c>
      <c r="C1101" t="s">
        <v>600</v>
      </c>
      <c r="D1101">
        <v>499</v>
      </c>
      <c r="F1101" s="1" t="s">
        <v>19</v>
      </c>
      <c r="I1101" t="s">
        <v>19</v>
      </c>
      <c r="O1101" s="40" t="s">
        <v>19</v>
      </c>
      <c r="P1101" s="42" t="b">
        <f t="shared" si="17"/>
        <v>1</v>
      </c>
    </row>
    <row r="1102" spans="1:16" ht="45">
      <c r="A1102">
        <v>1145</v>
      </c>
      <c r="B1102" s="1" t="s">
        <v>1439</v>
      </c>
      <c r="C1102" t="s">
        <v>600</v>
      </c>
      <c r="D1102">
        <v>500</v>
      </c>
      <c r="F1102" s="1" t="s">
        <v>23</v>
      </c>
      <c r="G1102" s="1" t="s">
        <v>1440</v>
      </c>
      <c r="I1102" t="s">
        <v>19</v>
      </c>
      <c r="O1102" s="40" t="s">
        <v>19</v>
      </c>
      <c r="P1102" s="42" t="b">
        <f t="shared" si="17"/>
        <v>0</v>
      </c>
    </row>
    <row r="1103" spans="1:16" ht="60">
      <c r="A1103">
        <v>1146</v>
      </c>
      <c r="B1103" s="1" t="s">
        <v>1441</v>
      </c>
      <c r="C1103" t="s">
        <v>600</v>
      </c>
      <c r="D1103" s="6">
        <v>500501</v>
      </c>
      <c r="F1103" s="1" t="s">
        <v>668</v>
      </c>
      <c r="G1103" s="1" t="s">
        <v>1442</v>
      </c>
      <c r="I1103" t="s">
        <v>19</v>
      </c>
      <c r="O1103" s="40" t="s">
        <v>19</v>
      </c>
      <c r="P1103" s="42" t="b">
        <f t="shared" si="17"/>
        <v>0</v>
      </c>
    </row>
    <row r="1104" spans="1:16">
      <c r="A1104">
        <v>1147</v>
      </c>
      <c r="B1104" s="1" t="s">
        <v>1443</v>
      </c>
      <c r="C1104" t="s">
        <v>600</v>
      </c>
      <c r="D1104">
        <v>501</v>
      </c>
      <c r="F1104" s="1" t="s">
        <v>19</v>
      </c>
      <c r="I1104" t="s">
        <v>19</v>
      </c>
      <c r="O1104" s="40" t="s">
        <v>19</v>
      </c>
      <c r="P1104" s="42" t="b">
        <f t="shared" si="17"/>
        <v>1</v>
      </c>
    </row>
    <row r="1105" spans="1:16" ht="45">
      <c r="A1105">
        <v>1148</v>
      </c>
      <c r="B1105" s="1" t="s">
        <v>1174</v>
      </c>
      <c r="C1105" t="s">
        <v>600</v>
      </c>
      <c r="D1105">
        <v>501</v>
      </c>
      <c r="F1105" s="1" t="s">
        <v>23</v>
      </c>
      <c r="G1105" s="1" t="s">
        <v>1444</v>
      </c>
      <c r="I1105" t="s">
        <v>19</v>
      </c>
      <c r="O1105" s="40" t="s">
        <v>19</v>
      </c>
      <c r="P1105" s="42" t="b">
        <f t="shared" si="17"/>
        <v>0</v>
      </c>
    </row>
    <row r="1106" spans="1:16" ht="30">
      <c r="A1106">
        <v>1149</v>
      </c>
      <c r="B1106" s="1" t="s">
        <v>1445</v>
      </c>
      <c r="C1106" t="s">
        <v>600</v>
      </c>
      <c r="D1106">
        <v>502</v>
      </c>
      <c r="F1106" s="1" t="s">
        <v>19</v>
      </c>
      <c r="I1106" t="s">
        <v>19</v>
      </c>
      <c r="O1106" s="40" t="s">
        <v>19</v>
      </c>
      <c r="P1106" s="42" t="b">
        <f t="shared" si="17"/>
        <v>1</v>
      </c>
    </row>
    <row r="1107" spans="1:16">
      <c r="A1107">
        <v>1150</v>
      </c>
      <c r="B1107" s="1" t="s">
        <v>1446</v>
      </c>
      <c r="C1107" t="s">
        <v>600</v>
      </c>
      <c r="D1107">
        <v>502</v>
      </c>
      <c r="F1107" s="1" t="s">
        <v>19</v>
      </c>
      <c r="I1107" t="s">
        <v>19</v>
      </c>
      <c r="O1107" s="40" t="s">
        <v>19</v>
      </c>
      <c r="P1107" s="42" t="b">
        <f t="shared" si="17"/>
        <v>1</v>
      </c>
    </row>
    <row r="1108" spans="1:16" ht="30">
      <c r="A1108">
        <v>1151</v>
      </c>
      <c r="B1108" s="1" t="s">
        <v>1447</v>
      </c>
      <c r="C1108" t="s">
        <v>600</v>
      </c>
      <c r="D1108" s="6">
        <v>502503</v>
      </c>
      <c r="F1108" s="1" t="s">
        <v>19</v>
      </c>
      <c r="I1108" t="s">
        <v>19</v>
      </c>
      <c r="O1108" s="40" t="s">
        <v>19</v>
      </c>
      <c r="P1108" s="42" t="b">
        <f t="shared" si="17"/>
        <v>1</v>
      </c>
    </row>
    <row r="1109" spans="1:16" ht="30">
      <c r="A1109">
        <v>1152</v>
      </c>
      <c r="B1109" s="1" t="s">
        <v>1448</v>
      </c>
      <c r="C1109" t="s">
        <v>600</v>
      </c>
      <c r="D1109">
        <v>503</v>
      </c>
      <c r="F1109" s="1" t="s">
        <v>19</v>
      </c>
      <c r="I1109" t="s">
        <v>19</v>
      </c>
      <c r="O1109" s="40" t="s">
        <v>19</v>
      </c>
      <c r="P1109" s="42" t="b">
        <f t="shared" si="17"/>
        <v>1</v>
      </c>
    </row>
    <row r="1110" spans="1:16" ht="45">
      <c r="A1110">
        <v>1153</v>
      </c>
      <c r="B1110" s="1" t="s">
        <v>1449</v>
      </c>
      <c r="C1110" t="s">
        <v>600</v>
      </c>
      <c r="D1110">
        <v>503</v>
      </c>
      <c r="F1110" s="1" t="s">
        <v>1450</v>
      </c>
      <c r="G1110" s="1" t="s">
        <v>1451</v>
      </c>
      <c r="I1110" t="s">
        <v>19</v>
      </c>
      <c r="O1110" s="40" t="s">
        <v>19</v>
      </c>
      <c r="P1110" s="42" t="b">
        <f t="shared" si="17"/>
        <v>0</v>
      </c>
    </row>
    <row r="1111" spans="1:16" ht="45">
      <c r="A1111">
        <v>1154</v>
      </c>
      <c r="B1111" s="1" t="s">
        <v>1452</v>
      </c>
      <c r="C1111" t="s">
        <v>600</v>
      </c>
      <c r="D1111">
        <v>503</v>
      </c>
      <c r="F1111" s="1" t="s">
        <v>19</v>
      </c>
      <c r="I1111" t="s">
        <v>19</v>
      </c>
      <c r="O1111" s="40" t="s">
        <v>19</v>
      </c>
      <c r="P1111" s="42" t="b">
        <f t="shared" si="17"/>
        <v>1</v>
      </c>
    </row>
    <row r="1112" spans="1:16" ht="30">
      <c r="A1112">
        <v>1155</v>
      </c>
      <c r="B1112" s="1" t="s">
        <v>1453</v>
      </c>
      <c r="C1112" t="s">
        <v>600</v>
      </c>
      <c r="D1112">
        <v>504</v>
      </c>
      <c r="F1112" s="1" t="s">
        <v>19</v>
      </c>
      <c r="I1112" t="s">
        <v>19</v>
      </c>
      <c r="O1112" s="40" t="s">
        <v>19</v>
      </c>
      <c r="P1112" s="42" t="b">
        <f t="shared" si="17"/>
        <v>1</v>
      </c>
    </row>
    <row r="1113" spans="1:16" ht="30">
      <c r="A1113">
        <v>1156</v>
      </c>
      <c r="B1113" s="18" t="s">
        <v>1454</v>
      </c>
      <c r="C1113" t="s">
        <v>600</v>
      </c>
      <c r="D1113">
        <v>504</v>
      </c>
      <c r="F1113" s="1" t="s">
        <v>19</v>
      </c>
      <c r="I1113" t="s">
        <v>19</v>
      </c>
      <c r="O1113" s="40" t="s">
        <v>19</v>
      </c>
      <c r="P1113" s="42" t="b">
        <f t="shared" si="17"/>
        <v>1</v>
      </c>
    </row>
    <row r="1114" spans="1:16" ht="45">
      <c r="A1114">
        <v>1157</v>
      </c>
      <c r="B1114" s="1" t="s">
        <v>1455</v>
      </c>
      <c r="C1114" t="s">
        <v>600</v>
      </c>
      <c r="D1114" s="6">
        <v>504505</v>
      </c>
      <c r="F1114" s="1" t="s">
        <v>23</v>
      </c>
      <c r="G1114" s="1" t="s">
        <v>1456</v>
      </c>
      <c r="I1114" t="s">
        <v>19</v>
      </c>
      <c r="O1114" s="40" t="s">
        <v>19</v>
      </c>
      <c r="P1114" s="42" t="b">
        <f t="shared" si="17"/>
        <v>0</v>
      </c>
    </row>
    <row r="1115" spans="1:16" ht="30">
      <c r="A1115">
        <v>1158</v>
      </c>
      <c r="B1115" s="1" t="s">
        <v>1457</v>
      </c>
      <c r="C1115" t="s">
        <v>600</v>
      </c>
      <c r="D1115">
        <v>505</v>
      </c>
      <c r="F1115" s="1" t="s">
        <v>19</v>
      </c>
      <c r="I1115" t="s">
        <v>19</v>
      </c>
      <c r="O1115" s="40" t="s">
        <v>19</v>
      </c>
      <c r="P1115" s="42" t="b">
        <f t="shared" si="17"/>
        <v>1</v>
      </c>
    </row>
    <row r="1116" spans="1:16" ht="30">
      <c r="A1116">
        <v>1159</v>
      </c>
      <c r="B1116" s="1" t="s">
        <v>1458</v>
      </c>
      <c r="C1116" t="s">
        <v>600</v>
      </c>
      <c r="D1116">
        <v>505</v>
      </c>
      <c r="F1116" s="1" t="s">
        <v>19</v>
      </c>
      <c r="I1116" t="s">
        <v>19</v>
      </c>
      <c r="O1116" s="40" t="s">
        <v>19</v>
      </c>
      <c r="P1116" s="42" t="b">
        <f t="shared" si="17"/>
        <v>1</v>
      </c>
    </row>
    <row r="1117" spans="1:16" ht="30">
      <c r="A1117">
        <v>1160</v>
      </c>
      <c r="B1117" s="1" t="s">
        <v>1459</v>
      </c>
      <c r="C1117" t="s">
        <v>600</v>
      </c>
      <c r="D1117" s="6">
        <v>505506</v>
      </c>
      <c r="F1117" s="1" t="s">
        <v>19</v>
      </c>
      <c r="I1117" t="s">
        <v>19</v>
      </c>
      <c r="O1117" s="40" t="s">
        <v>19</v>
      </c>
      <c r="P1117" s="42" t="b">
        <f t="shared" si="17"/>
        <v>1</v>
      </c>
    </row>
    <row r="1118" spans="1:16">
      <c r="A1118">
        <v>1161</v>
      </c>
      <c r="B1118" s="1" t="s">
        <v>1460</v>
      </c>
      <c r="C1118" t="s">
        <v>600</v>
      </c>
      <c r="D1118">
        <v>506</v>
      </c>
      <c r="F1118" s="1" t="s">
        <v>19</v>
      </c>
      <c r="I1118" t="s">
        <v>19</v>
      </c>
      <c r="O1118" s="40" t="s">
        <v>19</v>
      </c>
      <c r="P1118" s="42" t="b">
        <f t="shared" si="17"/>
        <v>1</v>
      </c>
    </row>
    <row r="1119" spans="1:16" ht="60">
      <c r="A1119">
        <v>1162</v>
      </c>
      <c r="B1119" s="1" t="s">
        <v>1461</v>
      </c>
      <c r="C1119" t="s">
        <v>600</v>
      </c>
      <c r="D1119">
        <v>506</v>
      </c>
      <c r="F1119" s="1" t="s">
        <v>19</v>
      </c>
      <c r="I1119" t="s">
        <v>19</v>
      </c>
      <c r="O1119" s="40" t="s">
        <v>19</v>
      </c>
      <c r="P1119" s="42" t="b">
        <f t="shared" si="17"/>
        <v>1</v>
      </c>
    </row>
    <row r="1120" spans="1:16" ht="45">
      <c r="A1120">
        <v>1163</v>
      </c>
      <c r="B1120" s="1" t="s">
        <v>1462</v>
      </c>
      <c r="C1120" t="s">
        <v>600</v>
      </c>
      <c r="D1120" s="6">
        <v>506507</v>
      </c>
      <c r="F1120" s="1" t="s">
        <v>19</v>
      </c>
      <c r="I1120" t="s">
        <v>19</v>
      </c>
      <c r="O1120" s="40" t="s">
        <v>19</v>
      </c>
      <c r="P1120" s="42" t="b">
        <f t="shared" si="17"/>
        <v>1</v>
      </c>
    </row>
    <row r="1121" spans="1:16" ht="45">
      <c r="A1121">
        <v>1164</v>
      </c>
      <c r="B1121" s="1" t="s">
        <v>1463</v>
      </c>
      <c r="C1121" t="s">
        <v>600</v>
      </c>
      <c r="D1121">
        <v>507</v>
      </c>
      <c r="F1121" s="1" t="s">
        <v>19</v>
      </c>
      <c r="I1121" t="s">
        <v>19</v>
      </c>
      <c r="O1121" s="40" t="s">
        <v>19</v>
      </c>
      <c r="P1121" s="42" t="b">
        <f t="shared" si="17"/>
        <v>1</v>
      </c>
    </row>
    <row r="1122" spans="1:16" ht="45">
      <c r="A1122">
        <v>1165</v>
      </c>
      <c r="B1122" s="1" t="s">
        <v>1464</v>
      </c>
      <c r="C1122" t="s">
        <v>600</v>
      </c>
      <c r="D1122">
        <v>507</v>
      </c>
      <c r="F1122" s="1" t="s">
        <v>19</v>
      </c>
      <c r="I1122" t="s">
        <v>19</v>
      </c>
      <c r="O1122" s="40" t="s">
        <v>19</v>
      </c>
      <c r="P1122" s="42" t="b">
        <f t="shared" si="17"/>
        <v>1</v>
      </c>
    </row>
    <row r="1123" spans="1:16" ht="30">
      <c r="A1123">
        <v>1166</v>
      </c>
      <c r="B1123" s="1" t="s">
        <v>1465</v>
      </c>
      <c r="C1123" t="s">
        <v>600</v>
      </c>
      <c r="D1123" s="6">
        <v>507508</v>
      </c>
      <c r="F1123" s="1" t="s">
        <v>19</v>
      </c>
      <c r="I1123" t="s">
        <v>19</v>
      </c>
      <c r="O1123" s="40" t="s">
        <v>19</v>
      </c>
      <c r="P1123" s="42" t="b">
        <f t="shared" si="17"/>
        <v>1</v>
      </c>
    </row>
    <row r="1124" spans="1:16" ht="30">
      <c r="A1124">
        <v>1167</v>
      </c>
      <c r="B1124" s="1" t="s">
        <v>1466</v>
      </c>
      <c r="C1124" t="s">
        <v>600</v>
      </c>
      <c r="D1124">
        <v>508</v>
      </c>
      <c r="F1124" s="1" t="s">
        <v>19</v>
      </c>
      <c r="I1124" t="s">
        <v>19</v>
      </c>
      <c r="O1124" s="40" t="s">
        <v>19</v>
      </c>
      <c r="P1124" s="42" t="b">
        <f t="shared" si="17"/>
        <v>1</v>
      </c>
    </row>
    <row r="1125" spans="1:16" ht="45">
      <c r="A1125">
        <v>1168</v>
      </c>
      <c r="B1125" s="1" t="s">
        <v>1467</v>
      </c>
      <c r="C1125" t="s">
        <v>600</v>
      </c>
      <c r="D1125">
        <v>508</v>
      </c>
      <c r="F1125" s="1" t="s">
        <v>19</v>
      </c>
      <c r="I1125" t="s">
        <v>19</v>
      </c>
      <c r="O1125" s="40" t="s">
        <v>19</v>
      </c>
      <c r="P1125" s="42" t="b">
        <f t="shared" si="17"/>
        <v>1</v>
      </c>
    </row>
    <row r="1126" spans="1:16">
      <c r="A1126">
        <v>1169</v>
      </c>
      <c r="B1126" s="1" t="s">
        <v>1468</v>
      </c>
      <c r="C1126" t="s">
        <v>600</v>
      </c>
      <c r="D1126" s="6">
        <v>508509</v>
      </c>
      <c r="F1126" s="1" t="s">
        <v>19</v>
      </c>
      <c r="I1126" t="s">
        <v>19</v>
      </c>
      <c r="O1126" s="40" t="s">
        <v>19</v>
      </c>
      <c r="P1126" s="42" t="b">
        <f t="shared" si="17"/>
        <v>1</v>
      </c>
    </row>
    <row r="1127" spans="1:16" ht="45">
      <c r="A1127">
        <v>1170</v>
      </c>
      <c r="B1127" s="1" t="s">
        <v>1469</v>
      </c>
      <c r="C1127" t="s">
        <v>600</v>
      </c>
      <c r="D1127">
        <v>509</v>
      </c>
      <c r="F1127" s="1" t="s">
        <v>23</v>
      </c>
      <c r="G1127" s="1" t="s">
        <v>1470</v>
      </c>
      <c r="I1127" t="s">
        <v>19</v>
      </c>
      <c r="O1127" s="40" t="s">
        <v>19</v>
      </c>
      <c r="P1127" s="42" t="b">
        <f t="shared" si="17"/>
        <v>0</v>
      </c>
    </row>
    <row r="1128" spans="1:16" ht="60">
      <c r="A1128">
        <v>1171</v>
      </c>
      <c r="B1128" s="1" t="s">
        <v>1471</v>
      </c>
      <c r="C1128" t="s">
        <v>600</v>
      </c>
      <c r="D1128" s="6">
        <v>509510</v>
      </c>
      <c r="F1128" s="1" t="s">
        <v>19</v>
      </c>
      <c r="I1128" t="s">
        <v>19</v>
      </c>
      <c r="O1128" s="40" t="s">
        <v>19</v>
      </c>
      <c r="P1128" s="42" t="b">
        <f t="shared" si="17"/>
        <v>1</v>
      </c>
    </row>
    <row r="1129" spans="1:16" ht="30">
      <c r="A1129">
        <v>1172</v>
      </c>
      <c r="B1129" s="1" t="s">
        <v>1472</v>
      </c>
      <c r="C1129" t="s">
        <v>600</v>
      </c>
      <c r="D1129" s="6">
        <v>510</v>
      </c>
      <c r="F1129" s="1" t="s">
        <v>19</v>
      </c>
      <c r="I1129" t="s">
        <v>19</v>
      </c>
      <c r="O1129" s="40" t="s">
        <v>19</v>
      </c>
      <c r="P1129" s="42" t="b">
        <f t="shared" si="17"/>
        <v>1</v>
      </c>
    </row>
    <row r="1130" spans="1:16" ht="30">
      <c r="A1130">
        <v>1173</v>
      </c>
      <c r="B1130" s="1" t="s">
        <v>1473</v>
      </c>
      <c r="C1130" t="s">
        <v>600</v>
      </c>
      <c r="D1130" s="6">
        <v>510511</v>
      </c>
      <c r="F1130" s="1" t="s">
        <v>19</v>
      </c>
      <c r="I1130" t="s">
        <v>19</v>
      </c>
      <c r="O1130" s="40" t="s">
        <v>19</v>
      </c>
      <c r="P1130" s="42" t="b">
        <f t="shared" si="17"/>
        <v>1</v>
      </c>
    </row>
    <row r="1131" spans="1:16" ht="30">
      <c r="A1131">
        <v>1174</v>
      </c>
      <c r="B1131" s="1" t="s">
        <v>1474</v>
      </c>
      <c r="C1131" t="s">
        <v>600</v>
      </c>
      <c r="D1131">
        <v>511</v>
      </c>
      <c r="F1131" s="1" t="s">
        <v>19</v>
      </c>
      <c r="I1131" t="s">
        <v>19</v>
      </c>
      <c r="O1131" s="40" t="s">
        <v>19</v>
      </c>
      <c r="P1131" s="42" t="b">
        <f t="shared" si="17"/>
        <v>1</v>
      </c>
    </row>
    <row r="1132" spans="1:16" ht="90">
      <c r="A1132">
        <v>1175</v>
      </c>
      <c r="B1132" s="1" t="s">
        <v>1475</v>
      </c>
      <c r="C1132" t="s">
        <v>600</v>
      </c>
      <c r="D1132" s="6">
        <v>511512513</v>
      </c>
      <c r="F1132" s="1" t="s">
        <v>23</v>
      </c>
      <c r="G1132" s="1" t="s">
        <v>1476</v>
      </c>
      <c r="I1132" t="s">
        <v>19</v>
      </c>
      <c r="O1132" s="40" t="s">
        <v>19</v>
      </c>
      <c r="P1132" s="42" t="b">
        <f t="shared" si="17"/>
        <v>0</v>
      </c>
    </row>
    <row r="1133" spans="1:16" ht="60">
      <c r="A1133">
        <v>1176</v>
      </c>
      <c r="B1133" s="1" t="s">
        <v>1477</v>
      </c>
      <c r="C1133" t="s">
        <v>600</v>
      </c>
      <c r="D1133" s="6">
        <v>513514</v>
      </c>
      <c r="F1133" s="1" t="s">
        <v>19</v>
      </c>
      <c r="I1133" t="s">
        <v>19</v>
      </c>
      <c r="O1133" s="40" t="s">
        <v>19</v>
      </c>
      <c r="P1133" s="42" t="b">
        <f t="shared" si="17"/>
        <v>1</v>
      </c>
    </row>
    <row r="1134" spans="1:16" ht="30">
      <c r="A1134">
        <v>1177</v>
      </c>
      <c r="B1134" s="1" t="s">
        <v>1478</v>
      </c>
      <c r="C1134" t="s">
        <v>600</v>
      </c>
      <c r="D1134">
        <v>514</v>
      </c>
      <c r="F1134" s="1" t="s">
        <v>19</v>
      </c>
      <c r="I1134" t="s">
        <v>19</v>
      </c>
      <c r="O1134" s="40" t="s">
        <v>19</v>
      </c>
      <c r="P1134" s="42" t="b">
        <f t="shared" si="17"/>
        <v>1</v>
      </c>
    </row>
    <row r="1135" spans="1:16" ht="30">
      <c r="A1135">
        <v>1178</v>
      </c>
      <c r="B1135" s="18" t="s">
        <v>1479</v>
      </c>
      <c r="C1135" t="s">
        <v>600</v>
      </c>
      <c r="D1135" s="6">
        <v>514515</v>
      </c>
      <c r="F1135" s="1" t="s">
        <v>19</v>
      </c>
      <c r="I1135" t="s">
        <v>19</v>
      </c>
      <c r="O1135" s="40" t="s">
        <v>19</v>
      </c>
      <c r="P1135" s="42" t="b">
        <f t="shared" si="17"/>
        <v>1</v>
      </c>
    </row>
    <row r="1136" spans="1:16" ht="45">
      <c r="A1136">
        <v>1179</v>
      </c>
      <c r="B1136" s="1" t="s">
        <v>1480</v>
      </c>
      <c r="C1136" t="s">
        <v>600</v>
      </c>
      <c r="D1136">
        <v>515</v>
      </c>
      <c r="F1136" s="1" t="s">
        <v>23</v>
      </c>
      <c r="G1136" s="1" t="s">
        <v>1481</v>
      </c>
      <c r="I1136" t="s">
        <v>19</v>
      </c>
      <c r="O1136" s="40" t="s">
        <v>19</v>
      </c>
      <c r="P1136" s="42" t="b">
        <f t="shared" si="17"/>
        <v>0</v>
      </c>
    </row>
    <row r="1137" spans="1:16" ht="30">
      <c r="A1137">
        <v>1180</v>
      </c>
      <c r="B1137" s="1" t="s">
        <v>1482</v>
      </c>
      <c r="C1137" t="s">
        <v>600</v>
      </c>
      <c r="D1137">
        <v>515</v>
      </c>
      <c r="F1137" s="1" t="s">
        <v>19</v>
      </c>
      <c r="I1137" t="s">
        <v>19</v>
      </c>
      <c r="O1137" s="40" t="s">
        <v>19</v>
      </c>
      <c r="P1137" s="42" t="b">
        <f t="shared" si="17"/>
        <v>1</v>
      </c>
    </row>
    <row r="1138" spans="1:16" ht="30">
      <c r="A1138">
        <v>1181</v>
      </c>
      <c r="B1138" s="1" t="s">
        <v>1483</v>
      </c>
      <c r="C1138" t="s">
        <v>600</v>
      </c>
      <c r="D1138">
        <v>516</v>
      </c>
      <c r="F1138" s="1" t="s">
        <v>19</v>
      </c>
      <c r="I1138" t="s">
        <v>19</v>
      </c>
      <c r="O1138" s="40" t="s">
        <v>19</v>
      </c>
      <c r="P1138" s="42" t="b">
        <f t="shared" si="17"/>
        <v>1</v>
      </c>
    </row>
    <row r="1139" spans="1:16" ht="30">
      <c r="A1139">
        <v>1182</v>
      </c>
      <c r="B1139" s="1" t="s">
        <v>1484</v>
      </c>
      <c r="C1139" t="s">
        <v>600</v>
      </c>
      <c r="D1139">
        <v>516</v>
      </c>
      <c r="F1139" s="1" t="s">
        <v>19</v>
      </c>
      <c r="I1139" t="s">
        <v>19</v>
      </c>
      <c r="O1139" s="40" t="s">
        <v>19</v>
      </c>
      <c r="P1139" s="42" t="b">
        <f t="shared" si="17"/>
        <v>1</v>
      </c>
    </row>
    <row r="1140" spans="1:16" ht="30">
      <c r="A1140">
        <v>1183</v>
      </c>
      <c r="B1140" s="1" t="s">
        <v>1485</v>
      </c>
      <c r="C1140" t="s">
        <v>600</v>
      </c>
      <c r="D1140">
        <v>516</v>
      </c>
      <c r="F1140" s="1" t="s">
        <v>19</v>
      </c>
      <c r="I1140" t="s">
        <v>19</v>
      </c>
      <c r="O1140" s="40" t="s">
        <v>19</v>
      </c>
      <c r="P1140" s="42" t="b">
        <f t="shared" si="17"/>
        <v>1</v>
      </c>
    </row>
    <row r="1141" spans="1:16" ht="30">
      <c r="A1141">
        <v>1184</v>
      </c>
      <c r="B1141" s="1" t="s">
        <v>1486</v>
      </c>
      <c r="C1141" t="s">
        <v>600</v>
      </c>
      <c r="D1141" s="6">
        <v>516517</v>
      </c>
      <c r="F1141" s="1" t="s">
        <v>19</v>
      </c>
      <c r="I1141" t="s">
        <v>19</v>
      </c>
      <c r="O1141" s="40" t="s">
        <v>19</v>
      </c>
      <c r="P1141" s="42" t="b">
        <f t="shared" si="17"/>
        <v>1</v>
      </c>
    </row>
    <row r="1142" spans="1:16" ht="75">
      <c r="A1142">
        <v>1185</v>
      </c>
      <c r="B1142" s="1" t="s">
        <v>1487</v>
      </c>
      <c r="C1142" t="s">
        <v>600</v>
      </c>
      <c r="D1142" s="6">
        <v>517518</v>
      </c>
      <c r="F1142" s="1" t="s">
        <v>19</v>
      </c>
      <c r="I1142" t="s">
        <v>19</v>
      </c>
      <c r="O1142" s="40" t="s">
        <v>19</v>
      </c>
      <c r="P1142" s="42" t="b">
        <f t="shared" si="17"/>
        <v>1</v>
      </c>
    </row>
    <row r="1143" spans="1:16" ht="30">
      <c r="A1143">
        <v>1186</v>
      </c>
      <c r="B1143" s="23" t="s">
        <v>1488</v>
      </c>
      <c r="C1143" t="s">
        <v>600</v>
      </c>
      <c r="D1143">
        <v>518</v>
      </c>
      <c r="F1143" s="1" t="s">
        <v>19</v>
      </c>
      <c r="I1143" t="s">
        <v>19</v>
      </c>
      <c r="O1143" s="40" t="s">
        <v>19</v>
      </c>
      <c r="P1143" s="42" t="b">
        <f t="shared" si="17"/>
        <v>1</v>
      </c>
    </row>
    <row r="1144" spans="1:16" ht="30">
      <c r="A1144">
        <v>1187</v>
      </c>
      <c r="B1144" s="1" t="s">
        <v>1489</v>
      </c>
      <c r="C1144" t="s">
        <v>600</v>
      </c>
      <c r="D1144">
        <v>518</v>
      </c>
      <c r="F1144" s="1" t="s">
        <v>19</v>
      </c>
      <c r="I1144" t="s">
        <v>19</v>
      </c>
      <c r="O1144" s="40" t="s">
        <v>19</v>
      </c>
      <c r="P1144" s="42" t="b">
        <f t="shared" si="17"/>
        <v>1</v>
      </c>
    </row>
    <row r="1145" spans="1:16">
      <c r="A1145">
        <v>1188</v>
      </c>
      <c r="B1145" s="1" t="s">
        <v>1490</v>
      </c>
      <c r="C1145" t="s">
        <v>600</v>
      </c>
      <c r="D1145" s="6">
        <v>518</v>
      </c>
      <c r="F1145" s="1" t="s">
        <v>19</v>
      </c>
      <c r="I1145" t="s">
        <v>19</v>
      </c>
      <c r="O1145" s="40" t="s">
        <v>19</v>
      </c>
      <c r="P1145" s="42" t="b">
        <f t="shared" si="17"/>
        <v>1</v>
      </c>
    </row>
    <row r="1146" spans="1:16" ht="75">
      <c r="A1146">
        <v>1189</v>
      </c>
      <c r="B1146" s="1" t="s">
        <v>1491</v>
      </c>
      <c r="C1146" t="s">
        <v>600</v>
      </c>
      <c r="D1146" s="6">
        <v>518519</v>
      </c>
      <c r="F1146" s="1" t="s">
        <v>19</v>
      </c>
      <c r="I1146" t="s">
        <v>19</v>
      </c>
      <c r="O1146" s="40" t="s">
        <v>19</v>
      </c>
      <c r="P1146" s="42" t="b">
        <f t="shared" si="17"/>
        <v>1</v>
      </c>
    </row>
    <row r="1147" spans="1:16" ht="60">
      <c r="A1147">
        <v>1190</v>
      </c>
      <c r="B1147" s="1" t="s">
        <v>1492</v>
      </c>
      <c r="C1147" t="s">
        <v>600</v>
      </c>
      <c r="D1147" s="6">
        <v>519520</v>
      </c>
      <c r="F1147" s="1" t="s">
        <v>23</v>
      </c>
      <c r="G1147" s="1" t="s">
        <v>1493</v>
      </c>
      <c r="I1147" t="s">
        <v>19</v>
      </c>
      <c r="O1147" s="40" t="s">
        <v>19</v>
      </c>
      <c r="P1147" s="42" t="b">
        <f t="shared" si="17"/>
        <v>0</v>
      </c>
    </row>
    <row r="1148" spans="1:16" ht="45">
      <c r="A1148">
        <v>1191</v>
      </c>
      <c r="B1148" s="1" t="s">
        <v>1494</v>
      </c>
      <c r="C1148" t="s">
        <v>600</v>
      </c>
      <c r="D1148">
        <v>520</v>
      </c>
      <c r="F1148" s="1" t="s">
        <v>19</v>
      </c>
      <c r="I1148" t="s">
        <v>19</v>
      </c>
      <c r="O1148" s="40" t="s">
        <v>19</v>
      </c>
      <c r="P1148" s="42" t="b">
        <f t="shared" si="17"/>
        <v>1</v>
      </c>
    </row>
    <row r="1149" spans="1:16" ht="30">
      <c r="A1149">
        <v>1192</v>
      </c>
      <c r="B1149" s="1" t="s">
        <v>1495</v>
      </c>
      <c r="C1149" t="s">
        <v>600</v>
      </c>
      <c r="D1149" s="6">
        <v>520</v>
      </c>
      <c r="F1149" s="1" t="s">
        <v>19</v>
      </c>
      <c r="I1149" t="s">
        <v>19</v>
      </c>
      <c r="O1149" s="40" t="s">
        <v>19</v>
      </c>
      <c r="P1149" s="42" t="b">
        <f t="shared" si="17"/>
        <v>1</v>
      </c>
    </row>
    <row r="1150" spans="1:16" ht="45">
      <c r="A1150">
        <v>1193</v>
      </c>
      <c r="B1150" s="1" t="s">
        <v>1496</v>
      </c>
      <c r="C1150" t="s">
        <v>600</v>
      </c>
      <c r="D1150" s="6">
        <v>520521</v>
      </c>
      <c r="F1150" s="1" t="s">
        <v>19</v>
      </c>
      <c r="I1150" t="s">
        <v>19</v>
      </c>
      <c r="O1150" s="40" t="s">
        <v>19</v>
      </c>
      <c r="P1150" s="42" t="b">
        <f t="shared" si="17"/>
        <v>1</v>
      </c>
    </row>
    <row r="1151" spans="1:16" ht="30">
      <c r="A1151">
        <v>1194</v>
      </c>
      <c r="B1151" s="1" t="s">
        <v>1497</v>
      </c>
      <c r="C1151" t="s">
        <v>600</v>
      </c>
      <c r="D1151">
        <v>521</v>
      </c>
      <c r="F1151" s="1" t="s">
        <v>19</v>
      </c>
      <c r="I1151" t="s">
        <v>19</v>
      </c>
      <c r="O1151" s="40" t="s">
        <v>19</v>
      </c>
      <c r="P1151" s="42" t="b">
        <f t="shared" si="17"/>
        <v>1</v>
      </c>
    </row>
    <row r="1152" spans="1:16">
      <c r="A1152">
        <v>1195</v>
      </c>
      <c r="B1152" s="1" t="s">
        <v>1498</v>
      </c>
      <c r="C1152" t="s">
        <v>600</v>
      </c>
      <c r="D1152" s="6">
        <v>521</v>
      </c>
      <c r="F1152" s="1" t="s">
        <v>19</v>
      </c>
      <c r="I1152" t="s">
        <v>19</v>
      </c>
      <c r="O1152" s="40" t="s">
        <v>19</v>
      </c>
      <c r="P1152" s="42" t="b">
        <f t="shared" si="17"/>
        <v>1</v>
      </c>
    </row>
    <row r="1153" spans="1:16" ht="30">
      <c r="A1153">
        <v>1196</v>
      </c>
      <c r="B1153" s="1" t="s">
        <v>1499</v>
      </c>
      <c r="C1153" t="s">
        <v>600</v>
      </c>
      <c r="D1153">
        <v>522</v>
      </c>
      <c r="F1153" s="1" t="s">
        <v>19</v>
      </c>
      <c r="I1153" t="s">
        <v>19</v>
      </c>
      <c r="O1153" s="40" t="s">
        <v>19</v>
      </c>
      <c r="P1153" s="42" t="b">
        <f t="shared" si="17"/>
        <v>1</v>
      </c>
    </row>
    <row r="1154" spans="1:16">
      <c r="A1154">
        <v>1197</v>
      </c>
      <c r="B1154" s="1" t="s">
        <v>1500</v>
      </c>
      <c r="C1154" t="s">
        <v>600</v>
      </c>
      <c r="D1154">
        <v>522</v>
      </c>
      <c r="F1154" s="1" t="s">
        <v>19</v>
      </c>
      <c r="I1154" t="s">
        <v>19</v>
      </c>
      <c r="O1154" s="40" t="s">
        <v>19</v>
      </c>
      <c r="P1154" s="42" t="b">
        <f t="shared" ref="P1154:P1217" si="18">F1154=O1154</f>
        <v>1</v>
      </c>
    </row>
    <row r="1155" spans="1:16" ht="30">
      <c r="A1155">
        <v>1198</v>
      </c>
      <c r="B1155" s="1" t="s">
        <v>1501</v>
      </c>
      <c r="C1155" t="s">
        <v>600</v>
      </c>
      <c r="D1155" s="6">
        <v>494495</v>
      </c>
      <c r="F1155" s="1" t="s">
        <v>19</v>
      </c>
      <c r="I1155" t="s">
        <v>19</v>
      </c>
      <c r="O1155" s="40" t="s">
        <v>19</v>
      </c>
      <c r="P1155" s="42" t="b">
        <f t="shared" si="18"/>
        <v>1</v>
      </c>
    </row>
    <row r="1156" spans="1:16" ht="45">
      <c r="A1156">
        <v>1199</v>
      </c>
      <c r="B1156" s="1" t="s">
        <v>1502</v>
      </c>
      <c r="C1156" t="s">
        <v>600</v>
      </c>
      <c r="D1156">
        <v>495</v>
      </c>
      <c r="F1156" s="1" t="s">
        <v>19</v>
      </c>
      <c r="I1156" t="s">
        <v>19</v>
      </c>
      <c r="O1156" s="40" t="s">
        <v>19</v>
      </c>
      <c r="P1156" s="42" t="b">
        <f t="shared" si="18"/>
        <v>1</v>
      </c>
    </row>
    <row r="1157" spans="1:16" ht="30">
      <c r="A1157">
        <v>1200</v>
      </c>
      <c r="B1157" s="1" t="s">
        <v>1503</v>
      </c>
      <c r="C1157" t="s">
        <v>600</v>
      </c>
      <c r="D1157">
        <v>495</v>
      </c>
      <c r="F1157" s="1" t="s">
        <v>19</v>
      </c>
      <c r="I1157" t="s">
        <v>19</v>
      </c>
      <c r="O1157" s="40" t="s">
        <v>19</v>
      </c>
      <c r="P1157" s="42" t="b">
        <f t="shared" si="18"/>
        <v>1</v>
      </c>
    </row>
    <row r="1158" spans="1:16" ht="30">
      <c r="A1158">
        <v>1201</v>
      </c>
      <c r="B1158" s="1" t="s">
        <v>1504</v>
      </c>
      <c r="C1158" t="s">
        <v>600</v>
      </c>
      <c r="D1158">
        <v>495</v>
      </c>
      <c r="F1158" s="1" t="s">
        <v>19</v>
      </c>
      <c r="I1158" t="s">
        <v>19</v>
      </c>
      <c r="O1158" s="40" t="s">
        <v>19</v>
      </c>
      <c r="P1158" s="42" t="b">
        <f t="shared" si="18"/>
        <v>1</v>
      </c>
    </row>
    <row r="1159" spans="1:16" ht="30">
      <c r="A1159">
        <v>1202</v>
      </c>
      <c r="B1159" s="1" t="s">
        <v>1505</v>
      </c>
      <c r="C1159" t="s">
        <v>600</v>
      </c>
      <c r="D1159">
        <v>496</v>
      </c>
      <c r="F1159" s="1" t="s">
        <v>19</v>
      </c>
      <c r="I1159" t="s">
        <v>19</v>
      </c>
      <c r="O1159" s="40" t="s">
        <v>19</v>
      </c>
      <c r="P1159" s="42" t="b">
        <f t="shared" si="18"/>
        <v>1</v>
      </c>
    </row>
    <row r="1160" spans="1:16" ht="45">
      <c r="A1160">
        <v>1203</v>
      </c>
      <c r="B1160" s="1" t="s">
        <v>1191</v>
      </c>
      <c r="C1160" t="s">
        <v>600</v>
      </c>
      <c r="D1160" s="6">
        <v>496</v>
      </c>
      <c r="F1160" s="1" t="s">
        <v>19</v>
      </c>
      <c r="I1160" t="s">
        <v>19</v>
      </c>
      <c r="O1160" s="40" t="s">
        <v>19</v>
      </c>
      <c r="P1160" s="42" t="b">
        <f t="shared" si="18"/>
        <v>1</v>
      </c>
    </row>
    <row r="1161" spans="1:16" ht="45">
      <c r="A1161">
        <v>1204</v>
      </c>
      <c r="B1161" s="1" t="s">
        <v>1192</v>
      </c>
      <c r="C1161" t="s">
        <v>600</v>
      </c>
      <c r="D1161" s="6">
        <v>496497</v>
      </c>
      <c r="F1161" s="1" t="s">
        <v>19</v>
      </c>
      <c r="I1161" t="s">
        <v>19</v>
      </c>
      <c r="O1161" s="40" t="s">
        <v>19</v>
      </c>
      <c r="P1161" s="42" t="b">
        <f t="shared" si="18"/>
        <v>1</v>
      </c>
    </row>
    <row r="1162" spans="1:16" ht="30">
      <c r="A1162">
        <v>1205</v>
      </c>
      <c r="B1162" s="1" t="s">
        <v>1506</v>
      </c>
      <c r="C1162" t="s">
        <v>600</v>
      </c>
      <c r="D1162">
        <v>497</v>
      </c>
      <c r="F1162" s="1" t="s">
        <v>19</v>
      </c>
      <c r="I1162" t="s">
        <v>19</v>
      </c>
      <c r="O1162" s="40" t="s">
        <v>19</v>
      </c>
      <c r="P1162" s="42" t="b">
        <f t="shared" si="18"/>
        <v>1</v>
      </c>
    </row>
    <row r="1163" spans="1:16" ht="45">
      <c r="A1163">
        <v>1206</v>
      </c>
      <c r="B1163" s="1" t="s">
        <v>1507</v>
      </c>
      <c r="C1163" t="s">
        <v>600</v>
      </c>
      <c r="D1163">
        <v>497</v>
      </c>
      <c r="F1163" s="1" t="s">
        <v>19</v>
      </c>
      <c r="I1163" t="s">
        <v>19</v>
      </c>
      <c r="O1163" s="40" t="s">
        <v>19</v>
      </c>
      <c r="P1163" s="42" t="b">
        <f t="shared" si="18"/>
        <v>1</v>
      </c>
    </row>
    <row r="1164" spans="1:16" ht="60">
      <c r="A1164">
        <v>1207</v>
      </c>
      <c r="B1164" s="1" t="s">
        <v>1508</v>
      </c>
      <c r="C1164" t="s">
        <v>600</v>
      </c>
      <c r="D1164">
        <v>498</v>
      </c>
      <c r="F1164" s="1" t="s">
        <v>23</v>
      </c>
      <c r="G1164" s="1" t="s">
        <v>1509</v>
      </c>
      <c r="I1164" t="s">
        <v>19</v>
      </c>
      <c r="O1164" s="40" t="s">
        <v>19</v>
      </c>
      <c r="P1164" s="42" t="b">
        <f t="shared" si="18"/>
        <v>0</v>
      </c>
    </row>
    <row r="1165" spans="1:16" ht="30">
      <c r="A1165">
        <v>1208</v>
      </c>
      <c r="B1165" s="1" t="s">
        <v>1510</v>
      </c>
      <c r="C1165" t="s">
        <v>600</v>
      </c>
      <c r="D1165">
        <v>498</v>
      </c>
      <c r="F1165" s="1" t="s">
        <v>19</v>
      </c>
      <c r="I1165" t="s">
        <v>19</v>
      </c>
      <c r="O1165" s="40" t="s">
        <v>19</v>
      </c>
      <c r="P1165" s="42" t="b">
        <f t="shared" si="18"/>
        <v>1</v>
      </c>
    </row>
    <row r="1166" spans="1:16" ht="60">
      <c r="A1166">
        <v>1209</v>
      </c>
      <c r="B1166" s="1" t="s">
        <v>1511</v>
      </c>
      <c r="C1166" t="s">
        <v>600</v>
      </c>
      <c r="D1166" s="6">
        <v>498499</v>
      </c>
      <c r="F1166" s="1" t="s">
        <v>19</v>
      </c>
      <c r="I1166" t="s">
        <v>19</v>
      </c>
      <c r="O1166" s="40" t="s">
        <v>19</v>
      </c>
      <c r="P1166" s="42" t="b">
        <f t="shared" si="18"/>
        <v>1</v>
      </c>
    </row>
    <row r="1167" spans="1:16" ht="30">
      <c r="A1167">
        <v>1210</v>
      </c>
      <c r="B1167" s="1" t="s">
        <v>1512</v>
      </c>
      <c r="C1167" t="s">
        <v>600</v>
      </c>
      <c r="D1167" s="6">
        <v>499</v>
      </c>
      <c r="F1167" s="1" t="s">
        <v>19</v>
      </c>
      <c r="I1167" t="s">
        <v>19</v>
      </c>
      <c r="O1167" s="40" t="s">
        <v>19</v>
      </c>
      <c r="P1167" s="42" t="b">
        <f t="shared" si="18"/>
        <v>1</v>
      </c>
    </row>
    <row r="1168" spans="1:16" ht="45">
      <c r="A1168">
        <v>1211</v>
      </c>
      <c r="B1168" s="1" t="s">
        <v>1513</v>
      </c>
      <c r="C1168" t="s">
        <v>600</v>
      </c>
      <c r="D1168">
        <v>499</v>
      </c>
      <c r="F1168" s="1" t="s">
        <v>19</v>
      </c>
      <c r="I1168" t="s">
        <v>19</v>
      </c>
      <c r="O1168" s="40" t="s">
        <v>19</v>
      </c>
      <c r="P1168" s="42" t="b">
        <f t="shared" si="18"/>
        <v>1</v>
      </c>
    </row>
    <row r="1169" spans="1:16" ht="45">
      <c r="A1169">
        <v>1212</v>
      </c>
      <c r="B1169" s="1" t="s">
        <v>1514</v>
      </c>
      <c r="C1169" t="s">
        <v>600</v>
      </c>
      <c r="D1169" s="6">
        <v>499500</v>
      </c>
      <c r="F1169" s="1" t="s">
        <v>19</v>
      </c>
      <c r="I1169" t="s">
        <v>19</v>
      </c>
      <c r="O1169" s="40" t="s">
        <v>19</v>
      </c>
      <c r="P1169" s="42" t="b">
        <f t="shared" si="18"/>
        <v>1</v>
      </c>
    </row>
    <row r="1170" spans="1:16" ht="30">
      <c r="A1170">
        <v>1213</v>
      </c>
      <c r="B1170" s="1" t="s">
        <v>1515</v>
      </c>
      <c r="C1170" t="s">
        <v>600</v>
      </c>
      <c r="D1170" s="6">
        <v>500</v>
      </c>
      <c r="F1170" s="1" t="s">
        <v>19</v>
      </c>
      <c r="I1170" t="s">
        <v>19</v>
      </c>
      <c r="O1170" s="40" t="s">
        <v>19</v>
      </c>
      <c r="P1170" s="42" t="b">
        <f t="shared" si="18"/>
        <v>1</v>
      </c>
    </row>
    <row r="1171" spans="1:16">
      <c r="A1171">
        <v>1214</v>
      </c>
      <c r="B1171" s="1" t="s">
        <v>1516</v>
      </c>
      <c r="C1171" t="s">
        <v>600</v>
      </c>
      <c r="D1171">
        <v>500</v>
      </c>
      <c r="F1171" s="1" t="s">
        <v>19</v>
      </c>
      <c r="I1171" t="s">
        <v>65</v>
      </c>
      <c r="O1171" s="40" t="s">
        <v>19</v>
      </c>
      <c r="P1171" s="42" t="b">
        <f t="shared" si="18"/>
        <v>1</v>
      </c>
    </row>
    <row r="1172" spans="1:16">
      <c r="A1172">
        <v>1215</v>
      </c>
      <c r="B1172" s="1" t="s">
        <v>1517</v>
      </c>
      <c r="C1172" t="s">
        <v>600</v>
      </c>
      <c r="D1172" s="6">
        <v>500501</v>
      </c>
      <c r="F1172" s="1" t="s">
        <v>19</v>
      </c>
      <c r="I1172" t="s">
        <v>19</v>
      </c>
      <c r="O1172" s="40" t="s">
        <v>19</v>
      </c>
      <c r="P1172" s="42" t="b">
        <f t="shared" si="18"/>
        <v>1</v>
      </c>
    </row>
    <row r="1173" spans="1:16" ht="30">
      <c r="A1173">
        <v>1216</v>
      </c>
      <c r="B1173" s="1" t="s">
        <v>1518</v>
      </c>
      <c r="C1173" t="s">
        <v>600</v>
      </c>
      <c r="D1173">
        <v>501</v>
      </c>
      <c r="F1173" s="1" t="s">
        <v>19</v>
      </c>
      <c r="I1173" t="s">
        <v>19</v>
      </c>
      <c r="O1173" s="40" t="s">
        <v>19</v>
      </c>
      <c r="P1173" s="42" t="b">
        <f t="shared" si="18"/>
        <v>1</v>
      </c>
    </row>
    <row r="1174" spans="1:16" ht="30">
      <c r="A1174">
        <v>1217</v>
      </c>
      <c r="B1174" s="1" t="s">
        <v>1519</v>
      </c>
      <c r="C1174" t="s">
        <v>600</v>
      </c>
      <c r="D1174">
        <v>501</v>
      </c>
      <c r="F1174" s="1" t="s">
        <v>19</v>
      </c>
      <c r="I1174" t="s">
        <v>19</v>
      </c>
      <c r="O1174" s="40" t="s">
        <v>19</v>
      </c>
      <c r="P1174" s="42" t="b">
        <f t="shared" si="18"/>
        <v>1</v>
      </c>
    </row>
    <row r="1175" spans="1:16" ht="30">
      <c r="A1175">
        <v>1218</v>
      </c>
      <c r="B1175" s="1" t="s">
        <v>1296</v>
      </c>
      <c r="C1175" t="s">
        <v>600</v>
      </c>
      <c r="D1175">
        <v>502</v>
      </c>
      <c r="F1175" s="1" t="s">
        <v>19</v>
      </c>
      <c r="I1175" t="s">
        <v>19</v>
      </c>
      <c r="O1175" s="40" t="s">
        <v>19</v>
      </c>
      <c r="P1175" s="42" t="b">
        <f t="shared" si="18"/>
        <v>1</v>
      </c>
    </row>
    <row r="1176" spans="1:16" ht="45">
      <c r="A1176">
        <v>1219</v>
      </c>
      <c r="B1176" s="1" t="s">
        <v>1520</v>
      </c>
      <c r="C1176" t="s">
        <v>600</v>
      </c>
      <c r="D1176">
        <v>502</v>
      </c>
      <c r="F1176" s="1" t="s">
        <v>19</v>
      </c>
      <c r="I1176" t="s">
        <v>19</v>
      </c>
      <c r="O1176" s="40" t="s">
        <v>19</v>
      </c>
      <c r="P1176" s="42" t="b">
        <f t="shared" si="18"/>
        <v>1</v>
      </c>
    </row>
    <row r="1177" spans="1:16" ht="30">
      <c r="A1177">
        <v>1220</v>
      </c>
      <c r="B1177" s="1" t="s">
        <v>1521</v>
      </c>
      <c r="C1177" t="s">
        <v>600</v>
      </c>
      <c r="D1177">
        <v>502</v>
      </c>
      <c r="F1177" s="1" t="s">
        <v>19</v>
      </c>
      <c r="I1177" t="s">
        <v>19</v>
      </c>
      <c r="O1177" s="40" t="s">
        <v>19</v>
      </c>
      <c r="P1177" s="42" t="b">
        <f t="shared" si="18"/>
        <v>1</v>
      </c>
    </row>
    <row r="1178" spans="1:16">
      <c r="A1178">
        <v>1221</v>
      </c>
      <c r="B1178" s="1" t="s">
        <v>1522</v>
      </c>
      <c r="C1178" t="s">
        <v>600</v>
      </c>
      <c r="D1178">
        <v>503</v>
      </c>
      <c r="F1178" s="1" t="s">
        <v>19</v>
      </c>
      <c r="I1178" t="s">
        <v>19</v>
      </c>
      <c r="O1178" s="40" t="s">
        <v>19</v>
      </c>
      <c r="P1178" s="42" t="b">
        <f t="shared" si="18"/>
        <v>1</v>
      </c>
    </row>
    <row r="1179" spans="1:16" ht="45">
      <c r="A1179">
        <v>1222</v>
      </c>
      <c r="B1179" s="1" t="s">
        <v>1523</v>
      </c>
      <c r="C1179" t="s">
        <v>600</v>
      </c>
      <c r="D1179">
        <v>503</v>
      </c>
      <c r="F1179" s="1" t="s">
        <v>23</v>
      </c>
      <c r="G1179" s="1" t="s">
        <v>1524</v>
      </c>
      <c r="I1179" t="s">
        <v>23</v>
      </c>
      <c r="O1179" s="40" t="s">
        <v>23</v>
      </c>
      <c r="P1179" s="42" t="b">
        <f t="shared" si="18"/>
        <v>1</v>
      </c>
    </row>
    <row r="1180" spans="1:16" ht="45">
      <c r="A1180">
        <v>1223</v>
      </c>
      <c r="B1180" s="1" t="s">
        <v>1525</v>
      </c>
      <c r="C1180" t="s">
        <v>600</v>
      </c>
      <c r="D1180">
        <v>503</v>
      </c>
      <c r="F1180" s="1" t="s">
        <v>19</v>
      </c>
      <c r="I1180" t="s">
        <v>19</v>
      </c>
      <c r="O1180" s="40" t="s">
        <v>19</v>
      </c>
      <c r="P1180" s="42" t="b">
        <f t="shared" si="18"/>
        <v>1</v>
      </c>
    </row>
    <row r="1181" spans="1:16" ht="30">
      <c r="A1181">
        <v>1224</v>
      </c>
      <c r="B1181" s="1" t="s">
        <v>1526</v>
      </c>
      <c r="C1181" t="s">
        <v>600</v>
      </c>
      <c r="D1181">
        <v>504</v>
      </c>
      <c r="F1181" s="1" t="s">
        <v>19</v>
      </c>
      <c r="I1181" t="s">
        <v>19</v>
      </c>
      <c r="O1181" s="40" t="s">
        <v>19</v>
      </c>
      <c r="P1181" s="42" t="b">
        <f t="shared" si="18"/>
        <v>1</v>
      </c>
    </row>
    <row r="1182" spans="1:16" ht="60">
      <c r="A1182">
        <v>1225</v>
      </c>
      <c r="B1182" s="1" t="s">
        <v>1527</v>
      </c>
      <c r="C1182" t="s">
        <v>600</v>
      </c>
      <c r="D1182">
        <v>504</v>
      </c>
      <c r="F1182" s="1" t="s">
        <v>373</v>
      </c>
      <c r="G1182" s="1" t="s">
        <v>1528</v>
      </c>
      <c r="I1182" t="s">
        <v>19</v>
      </c>
      <c r="O1182" s="40" t="s">
        <v>19</v>
      </c>
      <c r="P1182" s="42" t="b">
        <f t="shared" si="18"/>
        <v>0</v>
      </c>
    </row>
    <row r="1183" spans="1:16" ht="30">
      <c r="A1183">
        <v>1226</v>
      </c>
      <c r="B1183" s="1" t="s">
        <v>1529</v>
      </c>
      <c r="C1183" t="s">
        <v>600</v>
      </c>
      <c r="D1183">
        <v>504</v>
      </c>
      <c r="F1183" s="1" t="s">
        <v>19</v>
      </c>
      <c r="I1183" t="s">
        <v>19</v>
      </c>
      <c r="O1183" s="40" t="s">
        <v>19</v>
      </c>
      <c r="P1183" s="42" t="b">
        <f t="shared" si="18"/>
        <v>1</v>
      </c>
    </row>
    <row r="1184" spans="1:16" ht="30">
      <c r="A1184">
        <v>1227</v>
      </c>
      <c r="B1184" s="1" t="s">
        <v>1530</v>
      </c>
      <c r="C1184" t="s">
        <v>600</v>
      </c>
      <c r="D1184" s="6">
        <v>504505</v>
      </c>
      <c r="F1184" s="1" t="s">
        <v>19</v>
      </c>
      <c r="I1184" t="s">
        <v>19</v>
      </c>
      <c r="O1184" s="40" t="s">
        <v>19</v>
      </c>
      <c r="P1184" s="42" t="b">
        <f t="shared" si="18"/>
        <v>1</v>
      </c>
    </row>
    <row r="1185" spans="1:16" ht="45">
      <c r="A1185">
        <v>1228</v>
      </c>
      <c r="B1185" s="1" t="s">
        <v>1531</v>
      </c>
      <c r="C1185" t="s">
        <v>600</v>
      </c>
      <c r="D1185">
        <v>505</v>
      </c>
      <c r="F1185" s="1" t="s">
        <v>19</v>
      </c>
      <c r="I1185" t="s">
        <v>19</v>
      </c>
      <c r="O1185" s="40" t="s">
        <v>19</v>
      </c>
      <c r="P1185" s="42" t="b">
        <f t="shared" si="18"/>
        <v>1</v>
      </c>
    </row>
    <row r="1186" spans="1:16" ht="30">
      <c r="A1186">
        <v>1229</v>
      </c>
      <c r="B1186" s="1" t="s">
        <v>1532</v>
      </c>
      <c r="C1186" t="s">
        <v>600</v>
      </c>
      <c r="D1186" s="6">
        <v>505506</v>
      </c>
      <c r="F1186" s="1" t="s">
        <v>19</v>
      </c>
      <c r="I1186" t="s">
        <v>19</v>
      </c>
      <c r="O1186" s="40" t="s">
        <v>19</v>
      </c>
      <c r="P1186" s="42" t="b">
        <f t="shared" si="18"/>
        <v>1</v>
      </c>
    </row>
    <row r="1187" spans="1:16" ht="45">
      <c r="A1187">
        <v>1230</v>
      </c>
      <c r="B1187" s="1" t="s">
        <v>1533</v>
      </c>
      <c r="C1187" t="s">
        <v>600</v>
      </c>
      <c r="D1187">
        <v>506</v>
      </c>
      <c r="F1187" s="1" t="s">
        <v>19</v>
      </c>
      <c r="I1187" t="s">
        <v>19</v>
      </c>
      <c r="O1187" s="40" t="s">
        <v>19</v>
      </c>
      <c r="P1187" s="42" t="b">
        <f t="shared" si="18"/>
        <v>1</v>
      </c>
    </row>
    <row r="1188" spans="1:16" ht="45">
      <c r="A1188">
        <v>1231</v>
      </c>
      <c r="B1188" s="1" t="s">
        <v>1534</v>
      </c>
      <c r="C1188" t="s">
        <v>600</v>
      </c>
      <c r="D1188">
        <v>506</v>
      </c>
      <c r="F1188" s="1" t="s">
        <v>19</v>
      </c>
      <c r="I1188" t="s">
        <v>19</v>
      </c>
      <c r="O1188" s="40" t="s">
        <v>19</v>
      </c>
      <c r="P1188" s="42" t="b">
        <f t="shared" si="18"/>
        <v>1</v>
      </c>
    </row>
    <row r="1189" spans="1:16" ht="45">
      <c r="A1189">
        <v>1232</v>
      </c>
      <c r="B1189" s="1" t="s">
        <v>1535</v>
      </c>
      <c r="C1189" t="s">
        <v>600</v>
      </c>
      <c r="D1189" s="6">
        <v>506507</v>
      </c>
      <c r="F1189" s="1" t="s">
        <v>23</v>
      </c>
      <c r="G1189" s="1" t="s">
        <v>1536</v>
      </c>
      <c r="I1189" t="s">
        <v>19</v>
      </c>
      <c r="O1189" s="40" t="s">
        <v>19</v>
      </c>
      <c r="P1189" s="42" t="b">
        <f t="shared" si="18"/>
        <v>0</v>
      </c>
    </row>
    <row r="1190" spans="1:16" ht="60">
      <c r="A1190">
        <v>1233</v>
      </c>
      <c r="B1190" s="1" t="s">
        <v>1537</v>
      </c>
      <c r="C1190" t="s">
        <v>600</v>
      </c>
      <c r="D1190">
        <v>507</v>
      </c>
      <c r="F1190" s="1" t="s">
        <v>19</v>
      </c>
      <c r="I1190" t="s">
        <v>19</v>
      </c>
      <c r="O1190" s="40" t="s">
        <v>19</v>
      </c>
      <c r="P1190" s="42" t="b">
        <f t="shared" si="18"/>
        <v>1</v>
      </c>
    </row>
    <row r="1191" spans="1:16" ht="45">
      <c r="A1191">
        <v>1234</v>
      </c>
      <c r="B1191" s="1" t="s">
        <v>1538</v>
      </c>
      <c r="C1191" t="s">
        <v>600</v>
      </c>
      <c r="D1191">
        <v>507</v>
      </c>
      <c r="F1191" s="1" t="s">
        <v>23</v>
      </c>
      <c r="G1191" s="1" t="s">
        <v>1539</v>
      </c>
      <c r="I1191" t="s">
        <v>65</v>
      </c>
      <c r="O1191" s="40" t="s">
        <v>19</v>
      </c>
      <c r="P1191" s="42" t="b">
        <f t="shared" si="18"/>
        <v>0</v>
      </c>
    </row>
    <row r="1192" spans="1:16" ht="30">
      <c r="A1192">
        <v>1235</v>
      </c>
      <c r="B1192" s="1" t="s">
        <v>1540</v>
      </c>
      <c r="C1192" t="s">
        <v>600</v>
      </c>
      <c r="D1192">
        <v>508</v>
      </c>
      <c r="F1192" s="1" t="s">
        <v>19</v>
      </c>
      <c r="I1192" t="s">
        <v>19</v>
      </c>
      <c r="O1192" s="40" t="s">
        <v>19</v>
      </c>
      <c r="P1192" s="42" t="b">
        <f t="shared" si="18"/>
        <v>1</v>
      </c>
    </row>
    <row r="1193" spans="1:16" ht="45">
      <c r="A1193">
        <v>1236</v>
      </c>
      <c r="B1193" s="1" t="s">
        <v>1541</v>
      </c>
      <c r="C1193" t="s">
        <v>600</v>
      </c>
      <c r="D1193">
        <v>508</v>
      </c>
      <c r="F1193" s="1" t="s">
        <v>19</v>
      </c>
      <c r="I1193" t="s">
        <v>19</v>
      </c>
      <c r="O1193" s="40" t="s">
        <v>19</v>
      </c>
      <c r="P1193" s="42" t="b">
        <f t="shared" si="18"/>
        <v>1</v>
      </c>
    </row>
    <row r="1194" spans="1:16" ht="45">
      <c r="A1194">
        <v>1237</v>
      </c>
      <c r="B1194" s="1" t="s">
        <v>1542</v>
      </c>
      <c r="C1194" t="s">
        <v>600</v>
      </c>
      <c r="D1194">
        <v>508</v>
      </c>
      <c r="F1194" s="1" t="s">
        <v>19</v>
      </c>
      <c r="I1194" t="s">
        <v>19</v>
      </c>
      <c r="O1194" s="40" t="s">
        <v>19</v>
      </c>
      <c r="P1194" s="42" t="b">
        <f t="shared" si="18"/>
        <v>1</v>
      </c>
    </row>
    <row r="1195" spans="1:16" ht="45">
      <c r="A1195">
        <v>1238</v>
      </c>
      <c r="B1195" s="1" t="s">
        <v>1543</v>
      </c>
      <c r="C1195" t="s">
        <v>600</v>
      </c>
      <c r="D1195">
        <v>509</v>
      </c>
      <c r="F1195" s="1" t="s">
        <v>19</v>
      </c>
      <c r="I1195" t="s">
        <v>19</v>
      </c>
      <c r="O1195" s="40" t="s">
        <v>19</v>
      </c>
      <c r="P1195" s="42" t="b">
        <f t="shared" si="18"/>
        <v>1</v>
      </c>
    </row>
    <row r="1196" spans="1:16" ht="60">
      <c r="A1196">
        <v>1239</v>
      </c>
      <c r="B1196" s="1" t="s">
        <v>1544</v>
      </c>
      <c r="C1196" t="s">
        <v>600</v>
      </c>
      <c r="D1196">
        <v>509</v>
      </c>
      <c r="F1196" s="1" t="s">
        <v>23</v>
      </c>
      <c r="G1196" s="1" t="s">
        <v>1545</v>
      </c>
      <c r="I1196" t="s">
        <v>65</v>
      </c>
      <c r="O1196" s="40" t="s">
        <v>19</v>
      </c>
      <c r="P1196" s="42" t="b">
        <f t="shared" si="18"/>
        <v>0</v>
      </c>
    </row>
    <row r="1197" spans="1:16" ht="30">
      <c r="A1197">
        <v>1240</v>
      </c>
      <c r="B1197" s="1" t="s">
        <v>1546</v>
      </c>
      <c r="C1197" t="s">
        <v>600</v>
      </c>
      <c r="D1197" s="6">
        <v>509510</v>
      </c>
      <c r="F1197" s="1" t="s">
        <v>23</v>
      </c>
      <c r="G1197" s="1" t="s">
        <v>1547</v>
      </c>
      <c r="I1197" t="s">
        <v>19</v>
      </c>
      <c r="O1197" s="40" t="s">
        <v>19</v>
      </c>
      <c r="P1197" s="42" t="b">
        <f t="shared" si="18"/>
        <v>0</v>
      </c>
    </row>
    <row r="1198" spans="1:16" ht="45">
      <c r="A1198">
        <v>1241</v>
      </c>
      <c r="B1198" s="1" t="s">
        <v>1548</v>
      </c>
      <c r="C1198" t="s">
        <v>600</v>
      </c>
      <c r="D1198">
        <v>510</v>
      </c>
      <c r="F1198" s="1" t="s">
        <v>23</v>
      </c>
      <c r="G1198" s="1" t="s">
        <v>1549</v>
      </c>
      <c r="I1198" t="s">
        <v>19</v>
      </c>
      <c r="O1198" s="40" t="s">
        <v>19</v>
      </c>
      <c r="P1198" s="42" t="b">
        <f t="shared" si="18"/>
        <v>0</v>
      </c>
    </row>
    <row r="1199" spans="1:16">
      <c r="A1199">
        <v>1242</v>
      </c>
      <c r="B1199" s="1" t="s">
        <v>1550</v>
      </c>
      <c r="C1199" t="s">
        <v>600</v>
      </c>
      <c r="D1199">
        <v>510</v>
      </c>
      <c r="F1199" s="1" t="s">
        <v>19</v>
      </c>
      <c r="I1199" t="s">
        <v>19</v>
      </c>
      <c r="O1199" s="40" t="s">
        <v>19</v>
      </c>
      <c r="P1199" s="42" t="b">
        <f t="shared" si="18"/>
        <v>1</v>
      </c>
    </row>
    <row r="1200" spans="1:16" ht="30">
      <c r="A1200">
        <v>1243</v>
      </c>
      <c r="B1200" s="1" t="s">
        <v>1551</v>
      </c>
      <c r="C1200" t="s">
        <v>600</v>
      </c>
      <c r="D1200">
        <v>510</v>
      </c>
      <c r="F1200" s="1" t="s">
        <v>19</v>
      </c>
      <c r="I1200" t="s">
        <v>19</v>
      </c>
      <c r="O1200" s="40" t="s">
        <v>19</v>
      </c>
      <c r="P1200" s="42" t="b">
        <f t="shared" si="18"/>
        <v>1</v>
      </c>
    </row>
    <row r="1201" spans="1:16" ht="45">
      <c r="A1201">
        <v>1244</v>
      </c>
      <c r="B1201" s="1" t="s">
        <v>1552</v>
      </c>
      <c r="C1201" t="s">
        <v>600</v>
      </c>
      <c r="D1201" s="6">
        <v>511</v>
      </c>
      <c r="F1201" s="1" t="s">
        <v>19</v>
      </c>
      <c r="I1201" t="s">
        <v>19</v>
      </c>
      <c r="O1201" s="40" t="s">
        <v>19</v>
      </c>
      <c r="P1201" s="42" t="b">
        <f t="shared" si="18"/>
        <v>1</v>
      </c>
    </row>
    <row r="1202" spans="1:16" ht="30">
      <c r="A1202">
        <v>1245</v>
      </c>
      <c r="B1202" s="1" t="s">
        <v>1553</v>
      </c>
      <c r="C1202" t="s">
        <v>600</v>
      </c>
      <c r="D1202">
        <v>511</v>
      </c>
      <c r="F1202" s="1" t="s">
        <v>19</v>
      </c>
      <c r="I1202" t="s">
        <v>19</v>
      </c>
      <c r="O1202" s="40" t="s">
        <v>19</v>
      </c>
      <c r="P1202" s="42" t="b">
        <f t="shared" si="18"/>
        <v>1</v>
      </c>
    </row>
    <row r="1203" spans="1:16" ht="45">
      <c r="A1203">
        <v>1246</v>
      </c>
      <c r="B1203" s="1" t="s">
        <v>1554</v>
      </c>
      <c r="C1203" t="s">
        <v>600</v>
      </c>
      <c r="D1203">
        <v>511</v>
      </c>
      <c r="F1203" s="1" t="s">
        <v>19</v>
      </c>
      <c r="I1203" t="s">
        <v>19</v>
      </c>
      <c r="O1203" s="40" t="s">
        <v>19</v>
      </c>
      <c r="P1203" s="42" t="b">
        <f t="shared" si="18"/>
        <v>1</v>
      </c>
    </row>
    <row r="1204" spans="1:16" ht="30">
      <c r="A1204">
        <v>1247</v>
      </c>
      <c r="B1204" s="1" t="s">
        <v>1555</v>
      </c>
      <c r="C1204" t="s">
        <v>600</v>
      </c>
      <c r="D1204" s="6">
        <v>511512</v>
      </c>
      <c r="F1204" s="1" t="s">
        <v>19</v>
      </c>
      <c r="I1204" t="s">
        <v>19</v>
      </c>
      <c r="O1204" s="40" t="s">
        <v>19</v>
      </c>
      <c r="P1204" s="42" t="b">
        <f t="shared" si="18"/>
        <v>1</v>
      </c>
    </row>
    <row r="1205" spans="1:16" ht="45">
      <c r="A1205">
        <v>1248</v>
      </c>
      <c r="B1205" s="1" t="s">
        <v>1556</v>
      </c>
      <c r="C1205" t="s">
        <v>600</v>
      </c>
      <c r="D1205" s="6">
        <v>512513</v>
      </c>
      <c r="F1205" s="1" t="s">
        <v>19</v>
      </c>
      <c r="I1205" t="s">
        <v>19</v>
      </c>
      <c r="O1205" s="40" t="s">
        <v>19</v>
      </c>
      <c r="P1205" s="42" t="b">
        <f t="shared" si="18"/>
        <v>1</v>
      </c>
    </row>
    <row r="1206" spans="1:16" ht="45">
      <c r="A1206">
        <v>1249</v>
      </c>
      <c r="B1206" s="1" t="s">
        <v>1557</v>
      </c>
      <c r="C1206" t="s">
        <v>600</v>
      </c>
      <c r="D1206">
        <v>513</v>
      </c>
      <c r="F1206" s="1" t="s">
        <v>19</v>
      </c>
      <c r="I1206" t="s">
        <v>19</v>
      </c>
      <c r="O1206" s="40" t="s">
        <v>19</v>
      </c>
      <c r="P1206" s="42" t="b">
        <f t="shared" si="18"/>
        <v>1</v>
      </c>
    </row>
    <row r="1207" spans="1:16" ht="30">
      <c r="A1207">
        <v>1250</v>
      </c>
      <c r="B1207" s="1" t="s">
        <v>1558</v>
      </c>
      <c r="C1207" t="s">
        <v>600</v>
      </c>
      <c r="D1207">
        <v>513</v>
      </c>
      <c r="F1207" s="1" t="s">
        <v>19</v>
      </c>
      <c r="I1207" t="s">
        <v>19</v>
      </c>
      <c r="O1207" s="40" t="s">
        <v>19</v>
      </c>
      <c r="P1207" s="42" t="b">
        <f t="shared" si="18"/>
        <v>1</v>
      </c>
    </row>
    <row r="1208" spans="1:16" ht="45">
      <c r="A1208">
        <v>1251</v>
      </c>
      <c r="B1208" s="1" t="s">
        <v>1559</v>
      </c>
      <c r="C1208" t="s">
        <v>600</v>
      </c>
      <c r="D1208">
        <v>514</v>
      </c>
      <c r="F1208" s="1" t="s">
        <v>19</v>
      </c>
      <c r="I1208" t="s">
        <v>19</v>
      </c>
      <c r="O1208" s="40" t="s">
        <v>19</v>
      </c>
      <c r="P1208" s="42" t="b">
        <f t="shared" si="18"/>
        <v>1</v>
      </c>
    </row>
    <row r="1209" spans="1:16" ht="30">
      <c r="A1209">
        <v>1252</v>
      </c>
      <c r="B1209" s="1" t="s">
        <v>1560</v>
      </c>
      <c r="C1209" t="s">
        <v>600</v>
      </c>
      <c r="D1209">
        <v>514</v>
      </c>
      <c r="F1209" s="1" t="s">
        <v>19</v>
      </c>
      <c r="I1209" t="s">
        <v>19</v>
      </c>
      <c r="O1209" s="40" t="s">
        <v>19</v>
      </c>
      <c r="P1209" s="42" t="b">
        <f t="shared" si="18"/>
        <v>1</v>
      </c>
    </row>
    <row r="1210" spans="1:16" ht="30">
      <c r="A1210">
        <v>1253</v>
      </c>
      <c r="B1210" s="1" t="s">
        <v>1561</v>
      </c>
      <c r="C1210" t="s">
        <v>600</v>
      </c>
      <c r="D1210">
        <v>514</v>
      </c>
      <c r="F1210" s="1" t="s">
        <v>19</v>
      </c>
      <c r="I1210" t="s">
        <v>19</v>
      </c>
      <c r="O1210" s="40" t="s">
        <v>19</v>
      </c>
      <c r="P1210" s="42" t="b">
        <f t="shared" si="18"/>
        <v>1</v>
      </c>
    </row>
    <row r="1211" spans="1:16">
      <c r="A1211">
        <v>1254</v>
      </c>
      <c r="B1211" s="1" t="s">
        <v>1562</v>
      </c>
      <c r="C1211" t="s">
        <v>600</v>
      </c>
      <c r="D1211" s="6">
        <v>515</v>
      </c>
      <c r="F1211" s="1" t="s">
        <v>19</v>
      </c>
      <c r="I1211" t="s">
        <v>19</v>
      </c>
      <c r="O1211" s="40" t="s">
        <v>19</v>
      </c>
      <c r="P1211" s="42" t="b">
        <f t="shared" si="18"/>
        <v>1</v>
      </c>
    </row>
    <row r="1212" spans="1:16" ht="30">
      <c r="A1212">
        <v>1255</v>
      </c>
      <c r="B1212" s="1" t="s">
        <v>1563</v>
      </c>
      <c r="C1212" t="s">
        <v>600</v>
      </c>
      <c r="D1212">
        <v>515</v>
      </c>
      <c r="F1212" s="1" t="s">
        <v>19</v>
      </c>
      <c r="I1212" t="s">
        <v>65</v>
      </c>
      <c r="O1212" s="40" t="s">
        <v>19</v>
      </c>
      <c r="P1212" s="42" t="b">
        <f t="shared" si="18"/>
        <v>1</v>
      </c>
    </row>
    <row r="1213" spans="1:16" ht="30">
      <c r="A1213">
        <v>1256</v>
      </c>
      <c r="B1213" s="1" t="s">
        <v>1564</v>
      </c>
      <c r="C1213" t="s">
        <v>600</v>
      </c>
      <c r="D1213">
        <v>515</v>
      </c>
      <c r="F1213" s="1" t="s">
        <v>19</v>
      </c>
      <c r="I1213" t="s">
        <v>19</v>
      </c>
      <c r="O1213" s="40" t="s">
        <v>19</v>
      </c>
      <c r="P1213" s="42" t="b">
        <f t="shared" si="18"/>
        <v>1</v>
      </c>
    </row>
    <row r="1214" spans="1:16" ht="45" customHeight="1">
      <c r="A1214">
        <v>1257</v>
      </c>
      <c r="B1214" s="1" t="s">
        <v>1565</v>
      </c>
      <c r="C1214" t="s">
        <v>600</v>
      </c>
      <c r="D1214" s="6">
        <v>515516</v>
      </c>
      <c r="F1214" s="1" t="s">
        <v>23</v>
      </c>
      <c r="G1214" s="8" t="s">
        <v>1566</v>
      </c>
      <c r="I1214" t="s">
        <v>19</v>
      </c>
      <c r="O1214" s="40" t="s">
        <v>19</v>
      </c>
      <c r="P1214" s="42" t="b">
        <f t="shared" si="18"/>
        <v>0</v>
      </c>
    </row>
    <row r="1215" spans="1:16" ht="30">
      <c r="A1215">
        <v>1258</v>
      </c>
      <c r="B1215" s="1" t="s">
        <v>1567</v>
      </c>
      <c r="C1215" t="s">
        <v>600</v>
      </c>
      <c r="D1215">
        <v>516</v>
      </c>
      <c r="F1215" s="1" t="s">
        <v>19</v>
      </c>
      <c r="I1215" t="s">
        <v>19</v>
      </c>
      <c r="O1215" s="40" t="s">
        <v>19</v>
      </c>
      <c r="P1215" s="42" t="b">
        <f t="shared" si="18"/>
        <v>1</v>
      </c>
    </row>
    <row r="1216" spans="1:16" ht="30">
      <c r="A1216">
        <v>1259</v>
      </c>
      <c r="B1216" s="1" t="s">
        <v>1568</v>
      </c>
      <c r="C1216" t="s">
        <v>600</v>
      </c>
      <c r="D1216">
        <v>516</v>
      </c>
      <c r="F1216" s="1" t="s">
        <v>19</v>
      </c>
      <c r="I1216" t="s">
        <v>19</v>
      </c>
      <c r="O1216" s="40" t="s">
        <v>19</v>
      </c>
      <c r="P1216" s="42" t="b">
        <f t="shared" si="18"/>
        <v>1</v>
      </c>
    </row>
    <row r="1217" spans="1:16">
      <c r="A1217">
        <v>1260</v>
      </c>
      <c r="B1217" s="1" t="s">
        <v>1569</v>
      </c>
      <c r="C1217" t="s">
        <v>600</v>
      </c>
      <c r="D1217" s="6">
        <v>517</v>
      </c>
      <c r="F1217" s="1" t="s">
        <v>19</v>
      </c>
      <c r="I1217" t="s">
        <v>19</v>
      </c>
      <c r="O1217" s="40" t="s">
        <v>19</v>
      </c>
      <c r="P1217" s="42" t="b">
        <f t="shared" si="18"/>
        <v>1</v>
      </c>
    </row>
    <row r="1218" spans="1:16" ht="45">
      <c r="A1218">
        <v>1261</v>
      </c>
      <c r="B1218" s="1" t="s">
        <v>1570</v>
      </c>
      <c r="C1218" t="s">
        <v>600</v>
      </c>
      <c r="D1218">
        <v>517</v>
      </c>
      <c r="F1218" s="1" t="s">
        <v>19</v>
      </c>
      <c r="I1218" t="s">
        <v>19</v>
      </c>
      <c r="O1218" s="40" t="s">
        <v>19</v>
      </c>
      <c r="P1218" s="42" t="b">
        <f t="shared" ref="P1218:P1281" si="19">F1218=O1218</f>
        <v>1</v>
      </c>
    </row>
    <row r="1219" spans="1:16" ht="45">
      <c r="A1219">
        <v>1262</v>
      </c>
      <c r="B1219" s="1" t="s">
        <v>1328</v>
      </c>
      <c r="C1219" t="s">
        <v>600</v>
      </c>
      <c r="D1219">
        <v>517</v>
      </c>
      <c r="F1219" s="1" t="s">
        <v>19</v>
      </c>
      <c r="I1219" t="s">
        <v>19</v>
      </c>
      <c r="O1219" s="40" t="s">
        <v>19</v>
      </c>
      <c r="P1219" s="42" t="b">
        <f t="shared" si="19"/>
        <v>1</v>
      </c>
    </row>
    <row r="1220" spans="1:16" ht="60">
      <c r="A1220">
        <v>1263</v>
      </c>
      <c r="B1220" s="1" t="s">
        <v>1571</v>
      </c>
      <c r="C1220" t="s">
        <v>600</v>
      </c>
      <c r="D1220" s="6">
        <v>517518</v>
      </c>
      <c r="F1220" s="1" t="s">
        <v>23</v>
      </c>
      <c r="G1220" s="1" t="s">
        <v>1572</v>
      </c>
      <c r="I1220" t="s">
        <v>19</v>
      </c>
      <c r="O1220" s="40" t="s">
        <v>19</v>
      </c>
      <c r="P1220" s="42" t="b">
        <f t="shared" si="19"/>
        <v>0</v>
      </c>
    </row>
    <row r="1221" spans="1:16" ht="30">
      <c r="A1221">
        <v>1264</v>
      </c>
      <c r="B1221" s="1" t="s">
        <v>1573</v>
      </c>
      <c r="C1221" t="s">
        <v>600</v>
      </c>
      <c r="D1221">
        <v>518</v>
      </c>
      <c r="F1221" s="1" t="s">
        <v>19</v>
      </c>
      <c r="I1221" t="s">
        <v>19</v>
      </c>
      <c r="O1221" s="40" t="s">
        <v>19</v>
      </c>
      <c r="P1221" s="42" t="b">
        <f t="shared" si="19"/>
        <v>1</v>
      </c>
    </row>
    <row r="1222" spans="1:16" ht="30">
      <c r="A1222">
        <v>1265</v>
      </c>
      <c r="B1222" s="1" t="s">
        <v>1235</v>
      </c>
      <c r="C1222" t="s">
        <v>600</v>
      </c>
      <c r="D1222">
        <v>518</v>
      </c>
      <c r="F1222" s="1" t="s">
        <v>19</v>
      </c>
      <c r="I1222" t="s">
        <v>19</v>
      </c>
      <c r="O1222" s="40" t="s">
        <v>19</v>
      </c>
      <c r="P1222" s="42" t="b">
        <f t="shared" si="19"/>
        <v>1</v>
      </c>
    </row>
    <row r="1223" spans="1:16" ht="45">
      <c r="A1223">
        <v>1266</v>
      </c>
      <c r="B1223" s="1" t="s">
        <v>1574</v>
      </c>
      <c r="C1223" t="s">
        <v>600</v>
      </c>
      <c r="D1223" s="6">
        <v>518519</v>
      </c>
      <c r="F1223" s="1" t="s">
        <v>23</v>
      </c>
      <c r="G1223" s="1" t="s">
        <v>1575</v>
      </c>
      <c r="I1223" t="s">
        <v>19</v>
      </c>
      <c r="O1223" s="40" t="s">
        <v>19</v>
      </c>
      <c r="P1223" s="42" t="b">
        <f t="shared" si="19"/>
        <v>0</v>
      </c>
    </row>
    <row r="1224" spans="1:16" ht="45">
      <c r="A1224">
        <v>1267</v>
      </c>
      <c r="B1224" s="1" t="s">
        <v>1576</v>
      </c>
      <c r="C1224" t="s">
        <v>600</v>
      </c>
      <c r="D1224">
        <v>519</v>
      </c>
      <c r="F1224" s="1" t="s">
        <v>23</v>
      </c>
      <c r="G1224" s="1" t="s">
        <v>1577</v>
      </c>
      <c r="I1224" t="s">
        <v>19</v>
      </c>
      <c r="O1224" s="40" t="s">
        <v>19</v>
      </c>
      <c r="P1224" s="42" t="b">
        <f t="shared" si="19"/>
        <v>0</v>
      </c>
    </row>
    <row r="1225" spans="1:16">
      <c r="A1225">
        <v>1268</v>
      </c>
      <c r="B1225" s="1" t="s">
        <v>1578</v>
      </c>
      <c r="C1225" t="s">
        <v>600</v>
      </c>
      <c r="D1225">
        <v>519</v>
      </c>
      <c r="F1225" s="1" t="s">
        <v>19</v>
      </c>
      <c r="I1225" t="s">
        <v>19</v>
      </c>
      <c r="O1225" s="40" t="s">
        <v>19</v>
      </c>
      <c r="P1225" s="42" t="b">
        <f t="shared" si="19"/>
        <v>1</v>
      </c>
    </row>
    <row r="1226" spans="1:16" ht="45">
      <c r="A1226">
        <v>1269</v>
      </c>
      <c r="B1226" s="1" t="s">
        <v>1579</v>
      </c>
      <c r="C1226" t="s">
        <v>600</v>
      </c>
      <c r="D1226">
        <v>519</v>
      </c>
      <c r="F1226" s="1" t="s">
        <v>19</v>
      </c>
      <c r="I1226" t="s">
        <v>19</v>
      </c>
      <c r="O1226" s="40" t="s">
        <v>19</v>
      </c>
      <c r="P1226" s="42" t="b">
        <f t="shared" si="19"/>
        <v>1</v>
      </c>
    </row>
    <row r="1227" spans="1:16" ht="45">
      <c r="A1227">
        <v>1270</v>
      </c>
      <c r="B1227" s="1" t="s">
        <v>1580</v>
      </c>
      <c r="C1227" t="s">
        <v>600</v>
      </c>
      <c r="D1227" s="6">
        <v>519520</v>
      </c>
      <c r="F1227" s="1" t="s">
        <v>19</v>
      </c>
      <c r="I1227" t="s">
        <v>19</v>
      </c>
      <c r="O1227" s="40" t="s">
        <v>19</v>
      </c>
      <c r="P1227" s="42" t="b">
        <f t="shared" si="19"/>
        <v>1</v>
      </c>
    </row>
    <row r="1228" spans="1:16" ht="45">
      <c r="A1228">
        <v>1271</v>
      </c>
      <c r="B1228" s="1" t="s">
        <v>1581</v>
      </c>
      <c r="C1228" t="s">
        <v>600</v>
      </c>
      <c r="D1228">
        <v>520</v>
      </c>
      <c r="F1228" s="1" t="s">
        <v>19</v>
      </c>
      <c r="I1228" t="s">
        <v>19</v>
      </c>
      <c r="O1228" s="40" t="s">
        <v>19</v>
      </c>
      <c r="P1228" s="42" t="b">
        <f t="shared" si="19"/>
        <v>1</v>
      </c>
    </row>
    <row r="1229" spans="1:16" ht="30">
      <c r="A1229">
        <v>1272</v>
      </c>
      <c r="B1229" s="1" t="s">
        <v>1582</v>
      </c>
      <c r="C1229" t="s">
        <v>600</v>
      </c>
      <c r="D1229" s="6">
        <v>520521</v>
      </c>
      <c r="F1229" s="1" t="s">
        <v>19</v>
      </c>
      <c r="I1229" t="s">
        <v>19</v>
      </c>
      <c r="O1229" s="40" t="s">
        <v>19</v>
      </c>
      <c r="P1229" s="42" t="b">
        <f t="shared" si="19"/>
        <v>1</v>
      </c>
    </row>
    <row r="1230" spans="1:16" ht="30">
      <c r="A1230">
        <v>1273</v>
      </c>
      <c r="B1230" s="1" t="s">
        <v>1583</v>
      </c>
      <c r="C1230" t="s">
        <v>600</v>
      </c>
      <c r="D1230">
        <v>521</v>
      </c>
      <c r="F1230" s="1" t="s">
        <v>19</v>
      </c>
      <c r="I1230" t="s">
        <v>19</v>
      </c>
      <c r="O1230" s="40" t="s">
        <v>19</v>
      </c>
      <c r="P1230" s="42" t="b">
        <f t="shared" si="19"/>
        <v>1</v>
      </c>
    </row>
    <row r="1231" spans="1:16">
      <c r="A1231">
        <v>1274</v>
      </c>
      <c r="B1231" s="1" t="s">
        <v>1584</v>
      </c>
      <c r="C1231" t="s">
        <v>600</v>
      </c>
      <c r="D1231">
        <v>521</v>
      </c>
      <c r="F1231" s="1" t="s">
        <v>19</v>
      </c>
      <c r="I1231" t="s">
        <v>19</v>
      </c>
      <c r="O1231" s="40" t="s">
        <v>19</v>
      </c>
      <c r="P1231" s="42" t="b">
        <f t="shared" si="19"/>
        <v>1</v>
      </c>
    </row>
    <row r="1232" spans="1:16" ht="60">
      <c r="A1232">
        <v>1275</v>
      </c>
      <c r="B1232" s="1" t="s">
        <v>1585</v>
      </c>
      <c r="C1232" t="s">
        <v>600</v>
      </c>
      <c r="D1232" s="6">
        <v>521522</v>
      </c>
      <c r="F1232" s="1" t="s">
        <v>19</v>
      </c>
      <c r="I1232" t="s">
        <v>19</v>
      </c>
      <c r="O1232" s="40" t="s">
        <v>19</v>
      </c>
      <c r="P1232" s="42" t="b">
        <f t="shared" si="19"/>
        <v>1</v>
      </c>
    </row>
    <row r="1233" spans="1:16" ht="30">
      <c r="A1233">
        <v>1276</v>
      </c>
      <c r="B1233" s="1" t="s">
        <v>1416</v>
      </c>
      <c r="C1233" t="s">
        <v>600</v>
      </c>
      <c r="D1233">
        <v>522</v>
      </c>
      <c r="F1233" s="1" t="s">
        <v>23</v>
      </c>
      <c r="I1233" t="s">
        <v>65</v>
      </c>
      <c r="O1233" s="40" t="s">
        <v>23</v>
      </c>
      <c r="P1233" s="42" t="b">
        <f t="shared" si="19"/>
        <v>1</v>
      </c>
    </row>
    <row r="1234" spans="1:16" ht="30">
      <c r="A1234">
        <v>1277</v>
      </c>
      <c r="B1234" s="1" t="s">
        <v>1586</v>
      </c>
      <c r="C1234" t="s">
        <v>600</v>
      </c>
      <c r="D1234">
        <v>522</v>
      </c>
      <c r="F1234" s="1" t="s">
        <v>19</v>
      </c>
      <c r="I1234" t="s">
        <v>19</v>
      </c>
      <c r="O1234" s="40" t="s">
        <v>19</v>
      </c>
      <c r="P1234" s="42" t="b">
        <f t="shared" si="19"/>
        <v>1</v>
      </c>
    </row>
    <row r="1235" spans="1:16" ht="30">
      <c r="A1235">
        <v>1278</v>
      </c>
      <c r="B1235" s="1" t="s">
        <v>1587</v>
      </c>
      <c r="C1235" t="s">
        <v>600</v>
      </c>
      <c r="D1235" s="6">
        <v>522523</v>
      </c>
      <c r="F1235" s="1" t="s">
        <v>19</v>
      </c>
      <c r="I1235" t="s">
        <v>19</v>
      </c>
      <c r="O1235" s="40" t="s">
        <v>19</v>
      </c>
      <c r="P1235" s="42" t="b">
        <f t="shared" si="19"/>
        <v>1</v>
      </c>
    </row>
    <row r="1236" spans="1:16">
      <c r="A1236">
        <v>1279</v>
      </c>
      <c r="B1236" s="1" t="s">
        <v>1588</v>
      </c>
      <c r="C1236" t="s">
        <v>600</v>
      </c>
      <c r="D1236">
        <v>523</v>
      </c>
      <c r="F1236" s="1" t="s">
        <v>19</v>
      </c>
      <c r="I1236" t="s">
        <v>19</v>
      </c>
      <c r="O1236" s="40" t="s">
        <v>19</v>
      </c>
      <c r="P1236" s="42" t="b">
        <f t="shared" si="19"/>
        <v>1</v>
      </c>
    </row>
    <row r="1237" spans="1:16" ht="30">
      <c r="A1237">
        <v>1280</v>
      </c>
      <c r="B1237" s="1" t="s">
        <v>1589</v>
      </c>
      <c r="C1237" t="s">
        <v>600</v>
      </c>
      <c r="D1237">
        <v>523</v>
      </c>
      <c r="F1237" s="1" t="s">
        <v>19</v>
      </c>
      <c r="I1237" t="s">
        <v>19</v>
      </c>
      <c r="O1237" s="40" t="s">
        <v>19</v>
      </c>
      <c r="P1237" s="42" t="b">
        <f t="shared" si="19"/>
        <v>1</v>
      </c>
    </row>
    <row r="1238" spans="1:16" ht="30">
      <c r="A1238">
        <v>1281</v>
      </c>
      <c r="B1238" s="1" t="s">
        <v>1590</v>
      </c>
      <c r="C1238" t="s">
        <v>600</v>
      </c>
      <c r="D1238" s="6">
        <v>523524</v>
      </c>
      <c r="F1238" s="1" t="s">
        <v>19</v>
      </c>
      <c r="I1238" t="s">
        <v>19</v>
      </c>
      <c r="O1238" s="40" t="s">
        <v>19</v>
      </c>
      <c r="P1238" s="42" t="b">
        <f t="shared" si="19"/>
        <v>1</v>
      </c>
    </row>
    <row r="1239" spans="1:16" ht="45">
      <c r="A1239">
        <v>1282</v>
      </c>
      <c r="B1239" s="1" t="s">
        <v>1591</v>
      </c>
      <c r="C1239" t="s">
        <v>600</v>
      </c>
      <c r="D1239">
        <v>524</v>
      </c>
      <c r="F1239" s="1" t="s">
        <v>19</v>
      </c>
      <c r="I1239" t="s">
        <v>19</v>
      </c>
      <c r="O1239" s="40" t="s">
        <v>19</v>
      </c>
      <c r="P1239" s="42" t="b">
        <f t="shared" si="19"/>
        <v>1</v>
      </c>
    </row>
    <row r="1240" spans="1:16" ht="30">
      <c r="A1240">
        <v>1283</v>
      </c>
      <c r="B1240" s="1" t="s">
        <v>1592</v>
      </c>
      <c r="C1240" t="s">
        <v>600</v>
      </c>
      <c r="D1240">
        <v>524</v>
      </c>
      <c r="F1240" s="1" t="s">
        <v>19</v>
      </c>
      <c r="I1240" t="s">
        <v>19</v>
      </c>
      <c r="O1240" s="40" t="s">
        <v>19</v>
      </c>
      <c r="P1240" s="42" t="b">
        <f t="shared" si="19"/>
        <v>1</v>
      </c>
    </row>
    <row r="1241" spans="1:16">
      <c r="A1241">
        <v>1284</v>
      </c>
      <c r="B1241" s="1" t="s">
        <v>1593</v>
      </c>
      <c r="C1241" t="s">
        <v>600</v>
      </c>
      <c r="D1241">
        <v>525</v>
      </c>
      <c r="F1241" s="1" t="s">
        <v>19</v>
      </c>
      <c r="I1241" t="s">
        <v>19</v>
      </c>
      <c r="O1241" s="40" t="s">
        <v>19</v>
      </c>
      <c r="P1241" s="42" t="b">
        <f t="shared" si="19"/>
        <v>1</v>
      </c>
    </row>
    <row r="1242" spans="1:16" ht="30">
      <c r="A1242">
        <v>1285</v>
      </c>
      <c r="B1242" s="1" t="s">
        <v>1594</v>
      </c>
      <c r="C1242" t="s">
        <v>600</v>
      </c>
      <c r="D1242">
        <v>525</v>
      </c>
      <c r="F1242" s="1" t="s">
        <v>19</v>
      </c>
      <c r="I1242" t="s">
        <v>19</v>
      </c>
      <c r="O1242" s="40" t="s">
        <v>19</v>
      </c>
      <c r="P1242" s="42" t="b">
        <f t="shared" si="19"/>
        <v>1</v>
      </c>
    </row>
    <row r="1243" spans="1:16" ht="30">
      <c r="A1243">
        <v>1286</v>
      </c>
      <c r="B1243" s="1" t="s">
        <v>1595</v>
      </c>
      <c r="C1243" t="s">
        <v>600</v>
      </c>
      <c r="D1243">
        <v>525</v>
      </c>
      <c r="F1243" s="1" t="s">
        <v>19</v>
      </c>
      <c r="I1243" t="s">
        <v>19</v>
      </c>
      <c r="O1243" s="40" t="s">
        <v>19</v>
      </c>
      <c r="P1243" s="42" t="b">
        <f t="shared" si="19"/>
        <v>1</v>
      </c>
    </row>
    <row r="1244" spans="1:16" ht="30">
      <c r="A1244">
        <v>1287</v>
      </c>
      <c r="B1244" s="1" t="s">
        <v>1596</v>
      </c>
      <c r="C1244" t="s">
        <v>600</v>
      </c>
      <c r="D1244">
        <v>525</v>
      </c>
      <c r="F1244" s="1" t="s">
        <v>19</v>
      </c>
      <c r="I1244" t="s">
        <v>19</v>
      </c>
      <c r="O1244" s="40" t="s">
        <v>19</v>
      </c>
      <c r="P1244" s="42" t="b">
        <f t="shared" si="19"/>
        <v>1</v>
      </c>
    </row>
    <row r="1245" spans="1:16" ht="60">
      <c r="A1245">
        <v>1288</v>
      </c>
      <c r="B1245" s="1" t="s">
        <v>1597</v>
      </c>
      <c r="C1245" t="s">
        <v>600</v>
      </c>
      <c r="D1245">
        <v>526</v>
      </c>
      <c r="F1245" s="1" t="s">
        <v>19</v>
      </c>
      <c r="I1245" t="s">
        <v>19</v>
      </c>
      <c r="O1245" s="40" t="s">
        <v>19</v>
      </c>
      <c r="P1245" s="42" t="b">
        <f t="shared" si="19"/>
        <v>1</v>
      </c>
    </row>
    <row r="1246" spans="1:16" ht="60">
      <c r="A1246">
        <v>1289</v>
      </c>
      <c r="B1246" s="1" t="s">
        <v>1598</v>
      </c>
      <c r="C1246" t="s">
        <v>600</v>
      </c>
      <c r="D1246">
        <v>526</v>
      </c>
      <c r="F1246" s="1" t="s">
        <v>19</v>
      </c>
      <c r="I1246" t="s">
        <v>19</v>
      </c>
      <c r="O1246" s="40" t="s">
        <v>19</v>
      </c>
      <c r="P1246" s="42" t="b">
        <f t="shared" si="19"/>
        <v>1</v>
      </c>
    </row>
    <row r="1247" spans="1:16" ht="60">
      <c r="A1247">
        <v>1290</v>
      </c>
      <c r="B1247" s="1" t="s">
        <v>1599</v>
      </c>
      <c r="C1247" t="s">
        <v>600</v>
      </c>
      <c r="D1247" s="6">
        <v>526527</v>
      </c>
      <c r="F1247" s="1" t="s">
        <v>19</v>
      </c>
      <c r="I1247" t="s">
        <v>19</v>
      </c>
      <c r="O1247" s="40" t="s">
        <v>19</v>
      </c>
      <c r="P1247" s="42" t="b">
        <f t="shared" si="19"/>
        <v>1</v>
      </c>
    </row>
    <row r="1248" spans="1:16" ht="30">
      <c r="A1248">
        <v>1291</v>
      </c>
      <c r="B1248" s="1" t="s">
        <v>1600</v>
      </c>
      <c r="C1248" t="s">
        <v>600</v>
      </c>
      <c r="D1248">
        <v>527</v>
      </c>
      <c r="F1248" s="1" t="s">
        <v>19</v>
      </c>
      <c r="I1248" t="s">
        <v>19</v>
      </c>
      <c r="O1248" s="40" t="s">
        <v>19</v>
      </c>
      <c r="P1248" s="42" t="b">
        <f t="shared" si="19"/>
        <v>1</v>
      </c>
    </row>
    <row r="1249" spans="1:16" ht="60">
      <c r="A1249">
        <v>1292</v>
      </c>
      <c r="B1249" s="1" t="s">
        <v>1601</v>
      </c>
      <c r="C1249" t="s">
        <v>600</v>
      </c>
      <c r="D1249">
        <v>527</v>
      </c>
      <c r="F1249" s="1" t="s">
        <v>19</v>
      </c>
      <c r="I1249" t="s">
        <v>19</v>
      </c>
      <c r="O1249" s="40" t="s">
        <v>19</v>
      </c>
      <c r="P1249" s="42" t="b">
        <f t="shared" si="19"/>
        <v>1</v>
      </c>
    </row>
    <row r="1250" spans="1:16" ht="30">
      <c r="A1250">
        <v>1293</v>
      </c>
      <c r="B1250" s="1" t="s">
        <v>1602</v>
      </c>
      <c r="C1250" t="s">
        <v>600</v>
      </c>
      <c r="D1250" s="6">
        <v>527528</v>
      </c>
      <c r="F1250" s="1" t="s">
        <v>19</v>
      </c>
      <c r="I1250" t="s">
        <v>19</v>
      </c>
      <c r="O1250" s="40" t="s">
        <v>19</v>
      </c>
      <c r="P1250" s="42" t="b">
        <f t="shared" si="19"/>
        <v>1</v>
      </c>
    </row>
    <row r="1251" spans="1:16" ht="60">
      <c r="A1251">
        <v>1294</v>
      </c>
      <c r="B1251" s="1" t="s">
        <v>1603</v>
      </c>
      <c r="C1251" t="s">
        <v>600</v>
      </c>
      <c r="D1251">
        <v>528</v>
      </c>
      <c r="F1251" s="1" t="s">
        <v>19</v>
      </c>
      <c r="I1251" t="s">
        <v>19</v>
      </c>
      <c r="O1251" s="40" t="s">
        <v>19</v>
      </c>
      <c r="P1251" s="42" t="b">
        <f t="shared" si="19"/>
        <v>1</v>
      </c>
    </row>
    <row r="1252" spans="1:16" ht="45">
      <c r="A1252">
        <v>1295</v>
      </c>
      <c r="B1252" s="1" t="s">
        <v>1604</v>
      </c>
      <c r="C1252" t="s">
        <v>600</v>
      </c>
      <c r="D1252" s="6">
        <v>528529</v>
      </c>
      <c r="F1252" s="1" t="s">
        <v>19</v>
      </c>
      <c r="I1252" t="s">
        <v>19</v>
      </c>
      <c r="O1252" s="40" t="s">
        <v>19</v>
      </c>
      <c r="P1252" s="42" t="b">
        <f t="shared" si="19"/>
        <v>1</v>
      </c>
    </row>
    <row r="1253" spans="1:16" ht="45">
      <c r="A1253">
        <v>1296</v>
      </c>
      <c r="B1253" s="1" t="s">
        <v>1605</v>
      </c>
      <c r="C1253" t="s">
        <v>600</v>
      </c>
      <c r="D1253">
        <v>529</v>
      </c>
      <c r="F1253" s="1" t="s">
        <v>23</v>
      </c>
      <c r="G1253" s="1" t="s">
        <v>1606</v>
      </c>
      <c r="I1253" t="s">
        <v>19</v>
      </c>
      <c r="O1253" s="40" t="s">
        <v>19</v>
      </c>
      <c r="P1253" s="42" t="b">
        <f t="shared" si="19"/>
        <v>0</v>
      </c>
    </row>
    <row r="1254" spans="1:16" ht="60">
      <c r="A1254">
        <v>1297</v>
      </c>
      <c r="B1254" s="1" t="s">
        <v>1607</v>
      </c>
      <c r="C1254" t="s">
        <v>600</v>
      </c>
      <c r="D1254" s="6">
        <v>529530</v>
      </c>
      <c r="F1254" s="1" t="s">
        <v>19</v>
      </c>
      <c r="I1254" t="s">
        <v>19</v>
      </c>
      <c r="O1254" s="40" t="s">
        <v>19</v>
      </c>
      <c r="P1254" s="42" t="b">
        <f t="shared" si="19"/>
        <v>1</v>
      </c>
    </row>
    <row r="1255" spans="1:16" ht="30">
      <c r="A1255">
        <v>1298</v>
      </c>
      <c r="B1255" s="1" t="s">
        <v>1608</v>
      </c>
      <c r="C1255" t="s">
        <v>600</v>
      </c>
      <c r="D1255">
        <v>530</v>
      </c>
      <c r="F1255" s="1" t="s">
        <v>19</v>
      </c>
      <c r="I1255" t="s">
        <v>19</v>
      </c>
      <c r="O1255" s="40" t="s">
        <v>19</v>
      </c>
      <c r="P1255" s="42" t="b">
        <f t="shared" si="19"/>
        <v>1</v>
      </c>
    </row>
    <row r="1256" spans="1:16" ht="30">
      <c r="A1256">
        <v>1299</v>
      </c>
      <c r="B1256" s="1" t="s">
        <v>1609</v>
      </c>
      <c r="C1256" t="s">
        <v>600</v>
      </c>
      <c r="D1256">
        <v>530</v>
      </c>
      <c r="F1256" s="1" t="s">
        <v>19</v>
      </c>
      <c r="I1256" t="s">
        <v>19</v>
      </c>
      <c r="O1256" s="40" t="s">
        <v>19</v>
      </c>
      <c r="P1256" s="42" t="b">
        <f t="shared" si="19"/>
        <v>1</v>
      </c>
    </row>
    <row r="1257" spans="1:16" ht="45">
      <c r="A1257">
        <v>1300</v>
      </c>
      <c r="B1257" s="1" t="s">
        <v>1610</v>
      </c>
      <c r="C1257" t="s">
        <v>600</v>
      </c>
      <c r="D1257" s="6">
        <v>530531</v>
      </c>
      <c r="F1257" s="1" t="s">
        <v>19</v>
      </c>
      <c r="I1257" t="s">
        <v>19</v>
      </c>
      <c r="O1257" s="40" t="s">
        <v>19</v>
      </c>
      <c r="P1257" s="42" t="b">
        <f t="shared" si="19"/>
        <v>1</v>
      </c>
    </row>
    <row r="1258" spans="1:16" ht="30">
      <c r="A1258">
        <v>1301</v>
      </c>
      <c r="B1258" s="1" t="s">
        <v>1611</v>
      </c>
      <c r="C1258" t="s">
        <v>600</v>
      </c>
      <c r="D1258">
        <v>531</v>
      </c>
      <c r="F1258" s="1" t="s">
        <v>23</v>
      </c>
      <c r="G1258" s="1" t="s">
        <v>1612</v>
      </c>
      <c r="I1258" t="s">
        <v>19</v>
      </c>
      <c r="O1258" s="40" t="s">
        <v>19</v>
      </c>
      <c r="P1258" s="42" t="b">
        <f t="shared" si="19"/>
        <v>0</v>
      </c>
    </row>
    <row r="1259" spans="1:16" ht="30">
      <c r="A1259">
        <v>1302</v>
      </c>
      <c r="B1259" s="1" t="s">
        <v>1613</v>
      </c>
      <c r="C1259" t="s">
        <v>600</v>
      </c>
      <c r="D1259">
        <v>531</v>
      </c>
      <c r="F1259" s="1" t="s">
        <v>19</v>
      </c>
      <c r="I1259" t="s">
        <v>19</v>
      </c>
      <c r="O1259" s="40" t="s">
        <v>19</v>
      </c>
      <c r="P1259" s="42" t="b">
        <f t="shared" si="19"/>
        <v>1</v>
      </c>
    </row>
    <row r="1260" spans="1:16" ht="45">
      <c r="A1260">
        <v>1303</v>
      </c>
      <c r="B1260" s="1" t="s">
        <v>1614</v>
      </c>
      <c r="C1260" t="s">
        <v>600</v>
      </c>
      <c r="D1260" s="6">
        <v>531532</v>
      </c>
      <c r="F1260" s="1" t="s">
        <v>23</v>
      </c>
      <c r="G1260" s="1" t="s">
        <v>1615</v>
      </c>
      <c r="I1260" t="s">
        <v>19</v>
      </c>
      <c r="O1260" s="40" t="s">
        <v>19</v>
      </c>
      <c r="P1260" s="42" t="b">
        <f t="shared" si="19"/>
        <v>0</v>
      </c>
    </row>
    <row r="1261" spans="1:16" ht="45">
      <c r="A1261">
        <v>1304</v>
      </c>
      <c r="B1261" s="1" t="s">
        <v>1616</v>
      </c>
      <c r="C1261" t="s">
        <v>600</v>
      </c>
      <c r="D1261">
        <v>532</v>
      </c>
      <c r="F1261" s="1" t="s">
        <v>19</v>
      </c>
      <c r="I1261" t="s">
        <v>19</v>
      </c>
      <c r="O1261" s="40" t="s">
        <v>19</v>
      </c>
      <c r="P1261" s="42" t="b">
        <f t="shared" si="19"/>
        <v>1</v>
      </c>
    </row>
    <row r="1262" spans="1:16" ht="30">
      <c r="A1262">
        <v>1305</v>
      </c>
      <c r="B1262" s="1" t="s">
        <v>1617</v>
      </c>
      <c r="C1262" t="s">
        <v>600</v>
      </c>
      <c r="D1262">
        <v>532</v>
      </c>
      <c r="F1262" s="1" t="s">
        <v>19</v>
      </c>
      <c r="I1262" t="s">
        <v>19</v>
      </c>
      <c r="O1262" s="40" t="s">
        <v>19</v>
      </c>
      <c r="P1262" s="42" t="b">
        <f t="shared" si="19"/>
        <v>1</v>
      </c>
    </row>
    <row r="1263" spans="1:16" ht="60">
      <c r="A1263">
        <v>1306</v>
      </c>
      <c r="B1263" s="1" t="s">
        <v>1618</v>
      </c>
      <c r="C1263" t="s">
        <v>600</v>
      </c>
      <c r="D1263" s="6">
        <v>532533</v>
      </c>
      <c r="F1263" s="1" t="s">
        <v>19</v>
      </c>
      <c r="I1263" t="s">
        <v>19</v>
      </c>
      <c r="O1263" s="40" t="s">
        <v>19</v>
      </c>
      <c r="P1263" s="42" t="b">
        <f t="shared" si="19"/>
        <v>1</v>
      </c>
    </row>
    <row r="1264" spans="1:16" ht="30">
      <c r="A1264">
        <v>1307</v>
      </c>
      <c r="B1264" s="1" t="s">
        <v>1619</v>
      </c>
      <c r="C1264" t="s">
        <v>600</v>
      </c>
      <c r="D1264" s="6">
        <v>533534</v>
      </c>
      <c r="F1264" s="1" t="s">
        <v>23</v>
      </c>
      <c r="G1264" s="1" t="s">
        <v>1620</v>
      </c>
      <c r="I1264" t="s">
        <v>23</v>
      </c>
      <c r="O1264" s="40" t="s">
        <v>23</v>
      </c>
      <c r="P1264" s="42" t="b">
        <f t="shared" si="19"/>
        <v>1</v>
      </c>
    </row>
    <row r="1265" spans="1:16" ht="60">
      <c r="A1265">
        <v>1308</v>
      </c>
      <c r="B1265" s="15" t="s">
        <v>1119</v>
      </c>
      <c r="C1265" t="s">
        <v>600</v>
      </c>
      <c r="D1265">
        <v>534</v>
      </c>
      <c r="F1265" s="1" t="s">
        <v>19</v>
      </c>
      <c r="I1265" t="s">
        <v>19</v>
      </c>
      <c r="O1265" s="40" t="s">
        <v>19</v>
      </c>
      <c r="P1265" s="42" t="b">
        <f t="shared" si="19"/>
        <v>1</v>
      </c>
    </row>
    <row r="1266" spans="1:16" ht="45">
      <c r="A1266">
        <v>1309</v>
      </c>
      <c r="B1266" s="1" t="s">
        <v>1621</v>
      </c>
      <c r="C1266" t="s">
        <v>600</v>
      </c>
      <c r="D1266">
        <v>534</v>
      </c>
      <c r="F1266" s="1" t="s">
        <v>19</v>
      </c>
      <c r="I1266" t="s">
        <v>19</v>
      </c>
      <c r="O1266" s="40" t="s">
        <v>19</v>
      </c>
      <c r="P1266" s="42" t="b">
        <f t="shared" si="19"/>
        <v>1</v>
      </c>
    </row>
    <row r="1267" spans="1:16" ht="60">
      <c r="A1267">
        <v>1310</v>
      </c>
      <c r="B1267" s="1" t="s">
        <v>1622</v>
      </c>
      <c r="C1267" t="s">
        <v>600</v>
      </c>
      <c r="D1267">
        <v>535</v>
      </c>
      <c r="F1267" s="1" t="s">
        <v>19</v>
      </c>
      <c r="I1267" t="s">
        <v>19</v>
      </c>
      <c r="O1267" s="40" t="s">
        <v>19</v>
      </c>
      <c r="P1267" s="42" t="b">
        <f t="shared" si="19"/>
        <v>1</v>
      </c>
    </row>
    <row r="1268" spans="1:16" ht="60">
      <c r="A1268">
        <v>1311</v>
      </c>
      <c r="B1268" s="1" t="s">
        <v>1623</v>
      </c>
      <c r="C1268" t="s">
        <v>600</v>
      </c>
      <c r="D1268" s="6">
        <v>535536</v>
      </c>
      <c r="F1268" s="1" t="s">
        <v>19</v>
      </c>
      <c r="I1268" t="s">
        <v>19</v>
      </c>
      <c r="O1268" s="40" t="s">
        <v>19</v>
      </c>
      <c r="P1268" s="42" t="b">
        <f t="shared" si="19"/>
        <v>1</v>
      </c>
    </row>
    <row r="1269" spans="1:16" ht="75">
      <c r="A1269">
        <v>1312</v>
      </c>
      <c r="B1269" s="1" t="s">
        <v>1624</v>
      </c>
      <c r="C1269" t="s">
        <v>600</v>
      </c>
      <c r="D1269" s="6">
        <v>536537</v>
      </c>
      <c r="F1269" s="1" t="s">
        <v>23</v>
      </c>
      <c r="G1269" s="1" t="s">
        <v>1625</v>
      </c>
      <c r="I1269" t="s">
        <v>19</v>
      </c>
      <c r="O1269" s="40" t="s">
        <v>19</v>
      </c>
      <c r="P1269" s="42" t="b">
        <f t="shared" si="19"/>
        <v>0</v>
      </c>
    </row>
    <row r="1270" spans="1:16" ht="60">
      <c r="A1270">
        <v>1313</v>
      </c>
      <c r="B1270" s="1" t="s">
        <v>1359</v>
      </c>
      <c r="C1270" t="s">
        <v>600</v>
      </c>
      <c r="D1270">
        <v>537</v>
      </c>
      <c r="F1270" s="1" t="s">
        <v>19</v>
      </c>
      <c r="I1270" t="s">
        <v>19</v>
      </c>
      <c r="O1270" s="40" t="s">
        <v>19</v>
      </c>
      <c r="P1270" s="42" t="b">
        <f t="shared" si="19"/>
        <v>1</v>
      </c>
    </row>
    <row r="1271" spans="1:16" ht="30">
      <c r="A1271">
        <v>1314</v>
      </c>
      <c r="B1271" s="1" t="s">
        <v>1626</v>
      </c>
      <c r="C1271" t="s">
        <v>600</v>
      </c>
      <c r="D1271">
        <v>537</v>
      </c>
      <c r="F1271" s="1" t="s">
        <v>19</v>
      </c>
      <c r="I1271" t="s">
        <v>19</v>
      </c>
      <c r="O1271" s="40" t="s">
        <v>19</v>
      </c>
      <c r="P1271" s="42" t="b">
        <f t="shared" si="19"/>
        <v>1</v>
      </c>
    </row>
    <row r="1272" spans="1:16" ht="45">
      <c r="A1272">
        <v>1315</v>
      </c>
      <c r="B1272" s="1" t="s">
        <v>1627</v>
      </c>
      <c r="C1272" t="s">
        <v>600</v>
      </c>
      <c r="D1272">
        <v>538</v>
      </c>
      <c r="F1272" s="1" t="s">
        <v>19</v>
      </c>
      <c r="I1272" t="s">
        <v>19</v>
      </c>
      <c r="O1272" s="40" t="s">
        <v>19</v>
      </c>
      <c r="P1272" s="42" t="b">
        <f t="shared" si="19"/>
        <v>1</v>
      </c>
    </row>
    <row r="1273" spans="1:16" ht="45">
      <c r="A1273">
        <v>1316</v>
      </c>
      <c r="B1273" s="1" t="s">
        <v>1628</v>
      </c>
      <c r="C1273" t="s">
        <v>600</v>
      </c>
      <c r="D1273">
        <v>538</v>
      </c>
      <c r="F1273" s="1" t="s">
        <v>19</v>
      </c>
      <c r="I1273" t="s">
        <v>19</v>
      </c>
      <c r="O1273" s="40" t="s">
        <v>19</v>
      </c>
      <c r="P1273" s="42" t="b">
        <f t="shared" si="19"/>
        <v>1</v>
      </c>
    </row>
    <row r="1274" spans="1:16" ht="30">
      <c r="A1274">
        <v>1317</v>
      </c>
      <c r="B1274" s="1" t="s">
        <v>1629</v>
      </c>
      <c r="C1274" t="s">
        <v>600</v>
      </c>
      <c r="D1274">
        <v>538</v>
      </c>
      <c r="F1274" s="1" t="s">
        <v>19</v>
      </c>
      <c r="I1274" t="s">
        <v>19</v>
      </c>
      <c r="O1274" s="40" t="s">
        <v>19</v>
      </c>
      <c r="P1274" s="42" t="b">
        <f t="shared" si="19"/>
        <v>1</v>
      </c>
    </row>
    <row r="1275" spans="1:16" ht="30">
      <c r="A1275">
        <v>1318</v>
      </c>
      <c r="B1275" s="1" t="s">
        <v>1630</v>
      </c>
      <c r="C1275" t="s">
        <v>600</v>
      </c>
      <c r="D1275" s="6">
        <v>538539</v>
      </c>
      <c r="F1275" s="1" t="s">
        <v>19</v>
      </c>
      <c r="I1275" t="s">
        <v>19</v>
      </c>
      <c r="O1275" s="40" t="s">
        <v>19</v>
      </c>
      <c r="P1275" s="42" t="b">
        <f t="shared" si="19"/>
        <v>1</v>
      </c>
    </row>
    <row r="1276" spans="1:16" ht="60">
      <c r="A1276">
        <v>1319</v>
      </c>
      <c r="B1276" s="1" t="s">
        <v>1631</v>
      </c>
      <c r="C1276" t="s">
        <v>600</v>
      </c>
      <c r="D1276">
        <v>539</v>
      </c>
      <c r="F1276" s="1" t="s">
        <v>19</v>
      </c>
      <c r="G1276" s="1" t="s">
        <v>1632</v>
      </c>
      <c r="I1276" t="s">
        <v>19</v>
      </c>
      <c r="O1276" s="40" t="s">
        <v>19</v>
      </c>
      <c r="P1276" s="42" t="b">
        <f t="shared" si="19"/>
        <v>1</v>
      </c>
    </row>
    <row r="1277" spans="1:16" ht="60">
      <c r="A1277">
        <v>1320</v>
      </c>
      <c r="B1277" s="1" t="s">
        <v>606</v>
      </c>
      <c r="C1277" t="s">
        <v>600</v>
      </c>
      <c r="D1277">
        <v>539</v>
      </c>
      <c r="F1277" s="1" t="s">
        <v>23</v>
      </c>
      <c r="G1277" s="1" t="s">
        <v>1633</v>
      </c>
      <c r="I1277" t="s">
        <v>19</v>
      </c>
      <c r="O1277" s="40" t="s">
        <v>19</v>
      </c>
      <c r="P1277" s="42" t="b">
        <f t="shared" si="19"/>
        <v>0</v>
      </c>
    </row>
    <row r="1278" spans="1:16" ht="45">
      <c r="A1278">
        <v>1321</v>
      </c>
      <c r="B1278" s="1" t="s">
        <v>1634</v>
      </c>
      <c r="C1278" t="s">
        <v>600</v>
      </c>
      <c r="D1278">
        <v>539</v>
      </c>
      <c r="F1278" s="1" t="s">
        <v>19</v>
      </c>
      <c r="I1278" t="s">
        <v>19</v>
      </c>
      <c r="O1278" s="40" t="s">
        <v>19</v>
      </c>
      <c r="P1278" s="42" t="b">
        <f t="shared" si="19"/>
        <v>1</v>
      </c>
    </row>
    <row r="1279" spans="1:16" ht="75">
      <c r="A1279">
        <v>1322</v>
      </c>
      <c r="B1279" s="1" t="s">
        <v>1635</v>
      </c>
      <c r="C1279" t="s">
        <v>600</v>
      </c>
      <c r="D1279">
        <v>540</v>
      </c>
      <c r="F1279" s="1" t="s">
        <v>19</v>
      </c>
      <c r="I1279" t="s">
        <v>19</v>
      </c>
      <c r="O1279" s="40" t="s">
        <v>19</v>
      </c>
      <c r="P1279" s="42" t="b">
        <f t="shared" si="19"/>
        <v>1</v>
      </c>
    </row>
    <row r="1280" spans="1:16" ht="45">
      <c r="A1280">
        <v>1323</v>
      </c>
      <c r="B1280" s="1" t="s">
        <v>1636</v>
      </c>
      <c r="C1280" t="s">
        <v>600</v>
      </c>
      <c r="D1280">
        <v>540</v>
      </c>
      <c r="F1280" s="1" t="s">
        <v>19</v>
      </c>
      <c r="I1280" t="s">
        <v>19</v>
      </c>
      <c r="O1280" s="40" t="s">
        <v>19</v>
      </c>
      <c r="P1280" s="42" t="b">
        <f t="shared" si="19"/>
        <v>1</v>
      </c>
    </row>
    <row r="1281" spans="1:16" ht="60">
      <c r="A1281">
        <v>1324</v>
      </c>
      <c r="B1281" s="1" t="s">
        <v>1637</v>
      </c>
      <c r="C1281" t="s">
        <v>600</v>
      </c>
      <c r="D1281" s="6">
        <v>540541</v>
      </c>
      <c r="F1281" s="1" t="s">
        <v>19</v>
      </c>
      <c r="I1281" t="s">
        <v>19</v>
      </c>
      <c r="O1281" s="40" t="s">
        <v>19</v>
      </c>
      <c r="P1281" s="42" t="b">
        <f t="shared" si="19"/>
        <v>1</v>
      </c>
    </row>
    <row r="1282" spans="1:16" ht="30">
      <c r="A1282">
        <v>1325</v>
      </c>
      <c r="B1282" s="1" t="s">
        <v>1638</v>
      </c>
      <c r="C1282" t="s">
        <v>600</v>
      </c>
      <c r="D1282">
        <v>541</v>
      </c>
      <c r="F1282" s="1" t="s">
        <v>19</v>
      </c>
      <c r="I1282" t="s">
        <v>19</v>
      </c>
      <c r="O1282" s="40" t="s">
        <v>19</v>
      </c>
      <c r="P1282" s="42" t="b">
        <f t="shared" ref="P1282:P1345" si="20">F1282=O1282</f>
        <v>1</v>
      </c>
    </row>
    <row r="1283" spans="1:16">
      <c r="A1283">
        <v>1326</v>
      </c>
      <c r="B1283" s="1" t="s">
        <v>1639</v>
      </c>
      <c r="C1283" t="s">
        <v>600</v>
      </c>
      <c r="D1283">
        <v>542</v>
      </c>
      <c r="F1283" s="1" t="s">
        <v>19</v>
      </c>
      <c r="I1283" t="s">
        <v>19</v>
      </c>
      <c r="O1283" s="40" t="s">
        <v>19</v>
      </c>
      <c r="P1283" s="42" t="b">
        <f t="shared" si="20"/>
        <v>1</v>
      </c>
    </row>
    <row r="1284" spans="1:16" ht="60">
      <c r="A1284">
        <v>1327</v>
      </c>
      <c r="B1284" s="1" t="s">
        <v>1640</v>
      </c>
      <c r="C1284" t="s">
        <v>600</v>
      </c>
      <c r="D1284" s="6">
        <v>542543</v>
      </c>
      <c r="F1284" s="1" t="s">
        <v>19</v>
      </c>
      <c r="I1284" t="s">
        <v>19</v>
      </c>
      <c r="O1284" s="40" t="s">
        <v>19</v>
      </c>
      <c r="P1284" s="42" t="b">
        <f t="shared" si="20"/>
        <v>1</v>
      </c>
    </row>
    <row r="1285" spans="1:16" ht="45">
      <c r="A1285">
        <v>1328</v>
      </c>
      <c r="B1285" s="1" t="s">
        <v>1641</v>
      </c>
      <c r="C1285" t="s">
        <v>600</v>
      </c>
      <c r="D1285" s="6">
        <v>543544</v>
      </c>
      <c r="F1285" s="1" t="s">
        <v>19</v>
      </c>
      <c r="I1285" t="s">
        <v>19</v>
      </c>
      <c r="O1285" s="40" t="s">
        <v>19</v>
      </c>
      <c r="P1285" s="42" t="b">
        <f t="shared" si="20"/>
        <v>1</v>
      </c>
    </row>
    <row r="1286" spans="1:16" ht="30">
      <c r="A1286">
        <v>1329</v>
      </c>
      <c r="B1286" s="1" t="s">
        <v>1642</v>
      </c>
      <c r="C1286" t="s">
        <v>600</v>
      </c>
      <c r="D1286">
        <v>544</v>
      </c>
      <c r="F1286" s="1" t="s">
        <v>19</v>
      </c>
      <c r="I1286" t="s">
        <v>19</v>
      </c>
      <c r="O1286" s="40" t="s">
        <v>19</v>
      </c>
      <c r="P1286" s="42" t="b">
        <f t="shared" si="20"/>
        <v>1</v>
      </c>
    </row>
    <row r="1287" spans="1:16" ht="45">
      <c r="A1287">
        <v>1330</v>
      </c>
      <c r="B1287" s="1" t="s">
        <v>1643</v>
      </c>
      <c r="C1287" t="s">
        <v>600</v>
      </c>
      <c r="D1287" s="6">
        <v>544545</v>
      </c>
      <c r="F1287" s="1" t="s">
        <v>19</v>
      </c>
      <c r="I1287" t="s">
        <v>19</v>
      </c>
      <c r="O1287" s="40" t="s">
        <v>19</v>
      </c>
      <c r="P1287" s="42" t="b">
        <f t="shared" si="20"/>
        <v>1</v>
      </c>
    </row>
    <row r="1288" spans="1:16" ht="30">
      <c r="A1288">
        <v>1331</v>
      </c>
      <c r="B1288" s="1" t="s">
        <v>1644</v>
      </c>
      <c r="C1288" t="s">
        <v>600</v>
      </c>
      <c r="D1288">
        <v>545</v>
      </c>
      <c r="F1288" s="1" t="s">
        <v>19</v>
      </c>
      <c r="I1288" t="s">
        <v>19</v>
      </c>
      <c r="O1288" s="40" t="s">
        <v>19</v>
      </c>
      <c r="P1288" s="42" t="b">
        <f t="shared" si="20"/>
        <v>1</v>
      </c>
    </row>
    <row r="1289" spans="1:16" ht="45">
      <c r="A1289">
        <v>1332</v>
      </c>
      <c r="B1289" s="1" t="s">
        <v>1645</v>
      </c>
      <c r="C1289" t="s">
        <v>600</v>
      </c>
      <c r="D1289" s="6">
        <v>545546</v>
      </c>
      <c r="F1289" s="1" t="s">
        <v>19</v>
      </c>
      <c r="I1289" t="s">
        <v>19</v>
      </c>
      <c r="O1289" s="40" t="s">
        <v>19</v>
      </c>
      <c r="P1289" s="42" t="b">
        <f t="shared" si="20"/>
        <v>1</v>
      </c>
    </row>
    <row r="1290" spans="1:16" ht="45">
      <c r="A1290">
        <v>1333</v>
      </c>
      <c r="B1290" s="1" t="s">
        <v>1646</v>
      </c>
      <c r="C1290" t="s">
        <v>600</v>
      </c>
      <c r="D1290">
        <v>546</v>
      </c>
      <c r="F1290" s="1" t="s">
        <v>19</v>
      </c>
      <c r="I1290" t="s">
        <v>19</v>
      </c>
      <c r="O1290" s="40" t="s">
        <v>19</v>
      </c>
      <c r="P1290" s="42" t="b">
        <f t="shared" si="20"/>
        <v>1</v>
      </c>
    </row>
    <row r="1291" spans="1:16" ht="60">
      <c r="A1291">
        <v>1334</v>
      </c>
      <c r="B1291" s="1" t="s">
        <v>1647</v>
      </c>
      <c r="C1291" t="s">
        <v>600</v>
      </c>
      <c r="D1291" s="6">
        <v>546547</v>
      </c>
      <c r="F1291" s="1" t="s">
        <v>19</v>
      </c>
      <c r="I1291" t="s">
        <v>19</v>
      </c>
      <c r="O1291" s="40" t="s">
        <v>19</v>
      </c>
      <c r="P1291" s="42" t="b">
        <f t="shared" si="20"/>
        <v>1</v>
      </c>
    </row>
    <row r="1292" spans="1:16" ht="45">
      <c r="A1292">
        <v>1335</v>
      </c>
      <c r="B1292" s="1" t="s">
        <v>1648</v>
      </c>
      <c r="C1292" t="s">
        <v>600</v>
      </c>
      <c r="D1292">
        <v>547</v>
      </c>
      <c r="F1292" s="1" t="s">
        <v>19</v>
      </c>
      <c r="I1292" t="s">
        <v>19</v>
      </c>
      <c r="O1292" s="40" t="s">
        <v>19</v>
      </c>
      <c r="P1292" s="42" t="b">
        <f t="shared" si="20"/>
        <v>1</v>
      </c>
    </row>
    <row r="1293" spans="1:16" ht="30">
      <c r="A1293">
        <v>1336</v>
      </c>
      <c r="B1293" s="1" t="s">
        <v>1649</v>
      </c>
      <c r="C1293" t="s">
        <v>600</v>
      </c>
      <c r="D1293" s="6">
        <v>547548</v>
      </c>
      <c r="F1293" s="1" t="s">
        <v>19</v>
      </c>
      <c r="I1293" t="s">
        <v>19</v>
      </c>
      <c r="O1293" s="40" t="s">
        <v>19</v>
      </c>
      <c r="P1293" s="42" t="b">
        <f t="shared" si="20"/>
        <v>1</v>
      </c>
    </row>
    <row r="1294" spans="1:16" ht="30">
      <c r="A1294">
        <v>1337</v>
      </c>
      <c r="B1294" s="1" t="s">
        <v>1650</v>
      </c>
      <c r="C1294" t="s">
        <v>600</v>
      </c>
      <c r="D1294">
        <v>548</v>
      </c>
      <c r="F1294" s="1" t="s">
        <v>19</v>
      </c>
      <c r="I1294" t="s">
        <v>19</v>
      </c>
      <c r="O1294" s="40" t="s">
        <v>19</v>
      </c>
      <c r="P1294" s="42" t="b">
        <f t="shared" si="20"/>
        <v>1</v>
      </c>
    </row>
    <row r="1295" spans="1:16" ht="60">
      <c r="A1295">
        <v>1338</v>
      </c>
      <c r="B1295" s="1" t="s">
        <v>1651</v>
      </c>
      <c r="C1295" t="s">
        <v>600</v>
      </c>
      <c r="D1295">
        <v>548</v>
      </c>
      <c r="F1295" s="1" t="s">
        <v>23</v>
      </c>
      <c r="G1295" s="1" t="s">
        <v>1652</v>
      </c>
      <c r="I1295" t="s">
        <v>23</v>
      </c>
      <c r="O1295" s="40" t="s">
        <v>23</v>
      </c>
      <c r="P1295" s="42" t="b">
        <f t="shared" si="20"/>
        <v>1</v>
      </c>
    </row>
    <row r="1296" spans="1:16" ht="60">
      <c r="A1296">
        <v>1339</v>
      </c>
      <c r="B1296" s="1" t="s">
        <v>453</v>
      </c>
      <c r="C1296" t="s">
        <v>600</v>
      </c>
      <c r="D1296">
        <v>548</v>
      </c>
      <c r="F1296" s="1" t="s">
        <v>1653</v>
      </c>
      <c r="G1296" s="1" t="s">
        <v>1654</v>
      </c>
      <c r="I1296" t="s">
        <v>19</v>
      </c>
      <c r="O1296" s="40" t="s">
        <v>19</v>
      </c>
      <c r="P1296" s="42" t="b">
        <f t="shared" si="20"/>
        <v>0</v>
      </c>
    </row>
    <row r="1297" spans="1:16" ht="30">
      <c r="A1297">
        <v>1340</v>
      </c>
      <c r="B1297" s="1" t="s">
        <v>1655</v>
      </c>
      <c r="C1297" t="s">
        <v>600</v>
      </c>
      <c r="D1297">
        <v>549</v>
      </c>
      <c r="F1297" s="1" t="s">
        <v>19</v>
      </c>
      <c r="I1297" t="s">
        <v>19</v>
      </c>
      <c r="O1297" s="40" t="s">
        <v>19</v>
      </c>
      <c r="P1297" s="42" t="b">
        <f t="shared" si="20"/>
        <v>1</v>
      </c>
    </row>
    <row r="1298" spans="1:16">
      <c r="A1298">
        <v>1341</v>
      </c>
      <c r="B1298" s="1" t="s">
        <v>1656</v>
      </c>
      <c r="C1298" t="s">
        <v>600</v>
      </c>
      <c r="D1298">
        <v>549</v>
      </c>
      <c r="F1298" s="1" t="s">
        <v>19</v>
      </c>
      <c r="I1298" t="s">
        <v>19</v>
      </c>
      <c r="O1298" s="40" t="s">
        <v>19</v>
      </c>
      <c r="P1298" s="42" t="b">
        <f t="shared" si="20"/>
        <v>1</v>
      </c>
    </row>
    <row r="1299" spans="1:16" ht="30">
      <c r="A1299">
        <v>1342</v>
      </c>
      <c r="B1299" s="1" t="s">
        <v>1657</v>
      </c>
      <c r="C1299" t="s">
        <v>600</v>
      </c>
      <c r="D1299" s="6">
        <v>549550</v>
      </c>
      <c r="F1299" s="1" t="s">
        <v>19</v>
      </c>
      <c r="I1299" t="s">
        <v>19</v>
      </c>
      <c r="O1299" s="40" t="s">
        <v>19</v>
      </c>
      <c r="P1299" s="42" t="b">
        <f t="shared" si="20"/>
        <v>1</v>
      </c>
    </row>
    <row r="1300" spans="1:16" ht="45">
      <c r="A1300">
        <v>1343</v>
      </c>
      <c r="B1300" s="1" t="s">
        <v>1658</v>
      </c>
      <c r="C1300" t="s">
        <v>600</v>
      </c>
      <c r="D1300">
        <v>550</v>
      </c>
      <c r="F1300" s="1" t="s">
        <v>19</v>
      </c>
      <c r="I1300" t="s">
        <v>19</v>
      </c>
      <c r="O1300" s="40" t="s">
        <v>19</v>
      </c>
      <c r="P1300" s="42" t="b">
        <f t="shared" si="20"/>
        <v>1</v>
      </c>
    </row>
    <row r="1301" spans="1:16" ht="45">
      <c r="A1301">
        <v>1344</v>
      </c>
      <c r="B1301" s="1" t="s">
        <v>1659</v>
      </c>
      <c r="C1301" t="s">
        <v>600</v>
      </c>
      <c r="D1301" s="6">
        <v>550551</v>
      </c>
      <c r="F1301" s="1" t="s">
        <v>19</v>
      </c>
      <c r="I1301" t="s">
        <v>19</v>
      </c>
      <c r="O1301" s="40" t="s">
        <v>19</v>
      </c>
      <c r="P1301" s="42" t="b">
        <f t="shared" si="20"/>
        <v>1</v>
      </c>
    </row>
    <row r="1302" spans="1:16" ht="75">
      <c r="A1302">
        <v>1345</v>
      </c>
      <c r="B1302" s="1" t="s">
        <v>1660</v>
      </c>
      <c r="C1302" t="s">
        <v>600</v>
      </c>
      <c r="D1302">
        <v>551</v>
      </c>
      <c r="F1302" s="1" t="s">
        <v>19</v>
      </c>
      <c r="I1302" t="s">
        <v>19</v>
      </c>
      <c r="O1302" s="40" t="s">
        <v>19</v>
      </c>
      <c r="P1302" s="42" t="b">
        <f t="shared" si="20"/>
        <v>1</v>
      </c>
    </row>
    <row r="1303" spans="1:16" ht="30">
      <c r="A1303">
        <v>1346</v>
      </c>
      <c r="B1303" s="1" t="s">
        <v>1661</v>
      </c>
      <c r="C1303" t="s">
        <v>600</v>
      </c>
      <c r="D1303">
        <v>552</v>
      </c>
      <c r="F1303" s="1" t="s">
        <v>19</v>
      </c>
      <c r="I1303" t="s">
        <v>19</v>
      </c>
      <c r="O1303" s="40" t="s">
        <v>19</v>
      </c>
      <c r="P1303" s="42" t="b">
        <f t="shared" si="20"/>
        <v>1</v>
      </c>
    </row>
    <row r="1304" spans="1:16" ht="75">
      <c r="A1304">
        <v>1347</v>
      </c>
      <c r="B1304" s="1" t="s">
        <v>1662</v>
      </c>
      <c r="C1304" t="s">
        <v>600</v>
      </c>
      <c r="D1304">
        <v>552</v>
      </c>
      <c r="F1304" s="1" t="s">
        <v>23</v>
      </c>
      <c r="G1304" s="1" t="s">
        <v>1663</v>
      </c>
      <c r="I1304" t="s">
        <v>19</v>
      </c>
      <c r="O1304" s="40" t="s">
        <v>19</v>
      </c>
      <c r="P1304" s="42" t="b">
        <f t="shared" si="20"/>
        <v>0</v>
      </c>
    </row>
    <row r="1305" spans="1:16" ht="60">
      <c r="A1305">
        <v>1348</v>
      </c>
      <c r="B1305" s="1" t="s">
        <v>1664</v>
      </c>
      <c r="C1305" t="s">
        <v>600</v>
      </c>
      <c r="D1305" s="6">
        <v>552553</v>
      </c>
      <c r="F1305" s="1" t="s">
        <v>19</v>
      </c>
      <c r="I1305" t="s">
        <v>19</v>
      </c>
      <c r="O1305" s="40" t="s">
        <v>19</v>
      </c>
      <c r="P1305" s="42" t="b">
        <f t="shared" si="20"/>
        <v>1</v>
      </c>
    </row>
    <row r="1306" spans="1:16" ht="30">
      <c r="A1306">
        <v>1349</v>
      </c>
      <c r="B1306" s="1" t="s">
        <v>1665</v>
      </c>
      <c r="C1306" t="s">
        <v>600</v>
      </c>
      <c r="D1306" s="6">
        <v>553554</v>
      </c>
      <c r="F1306" s="1" t="s">
        <v>19</v>
      </c>
      <c r="I1306" t="s">
        <v>19</v>
      </c>
      <c r="O1306" s="40" t="s">
        <v>19</v>
      </c>
      <c r="P1306" s="42" t="b">
        <f t="shared" si="20"/>
        <v>1</v>
      </c>
    </row>
    <row r="1307" spans="1:16" ht="60">
      <c r="A1307">
        <v>1350</v>
      </c>
      <c r="B1307" s="1" t="s">
        <v>1666</v>
      </c>
      <c r="C1307" t="s">
        <v>600</v>
      </c>
      <c r="D1307">
        <v>554</v>
      </c>
      <c r="F1307" s="1" t="s">
        <v>19</v>
      </c>
      <c r="I1307" t="s">
        <v>19</v>
      </c>
      <c r="O1307" s="40" t="s">
        <v>19</v>
      </c>
      <c r="P1307" s="42" t="b">
        <f t="shared" si="20"/>
        <v>1</v>
      </c>
    </row>
    <row r="1308" spans="1:16" ht="45">
      <c r="A1308">
        <v>1351</v>
      </c>
      <c r="B1308" s="1" t="s">
        <v>1667</v>
      </c>
      <c r="C1308" t="s">
        <v>600</v>
      </c>
      <c r="D1308">
        <v>554</v>
      </c>
      <c r="F1308" s="1" t="s">
        <v>19</v>
      </c>
      <c r="I1308" t="s">
        <v>19</v>
      </c>
      <c r="O1308" s="40" t="s">
        <v>19</v>
      </c>
      <c r="P1308" s="42" t="b">
        <f t="shared" si="20"/>
        <v>1</v>
      </c>
    </row>
    <row r="1309" spans="1:16" ht="45">
      <c r="A1309">
        <v>1352</v>
      </c>
      <c r="B1309" s="1" t="s">
        <v>1668</v>
      </c>
      <c r="C1309" t="s">
        <v>600</v>
      </c>
      <c r="D1309">
        <v>555</v>
      </c>
      <c r="F1309" s="1" t="s">
        <v>19</v>
      </c>
      <c r="I1309" t="s">
        <v>19</v>
      </c>
      <c r="O1309" s="40" t="s">
        <v>19</v>
      </c>
      <c r="P1309" s="42" t="b">
        <f t="shared" si="20"/>
        <v>1</v>
      </c>
    </row>
    <row r="1310" spans="1:16" ht="60">
      <c r="A1310">
        <v>1353</v>
      </c>
      <c r="B1310" s="1" t="s">
        <v>1669</v>
      </c>
      <c r="C1310" t="s">
        <v>600</v>
      </c>
      <c r="D1310">
        <v>555</v>
      </c>
      <c r="F1310" s="1" t="s">
        <v>19</v>
      </c>
      <c r="I1310" t="s">
        <v>19</v>
      </c>
      <c r="O1310" s="40" t="s">
        <v>19</v>
      </c>
      <c r="P1310" s="42" t="b">
        <f t="shared" si="20"/>
        <v>1</v>
      </c>
    </row>
    <row r="1311" spans="1:16" ht="60">
      <c r="A1311">
        <v>1354</v>
      </c>
      <c r="B1311" s="1" t="s">
        <v>1670</v>
      </c>
      <c r="C1311" t="s">
        <v>600</v>
      </c>
      <c r="D1311" s="6">
        <v>555556</v>
      </c>
      <c r="F1311" s="1" t="s">
        <v>19</v>
      </c>
      <c r="I1311" t="s">
        <v>19</v>
      </c>
      <c r="O1311" s="40" t="s">
        <v>19</v>
      </c>
      <c r="P1311" s="42" t="b">
        <f t="shared" si="20"/>
        <v>1</v>
      </c>
    </row>
    <row r="1312" spans="1:16" ht="45">
      <c r="A1312">
        <v>1355</v>
      </c>
      <c r="B1312" s="1" t="s">
        <v>1671</v>
      </c>
      <c r="C1312" t="s">
        <v>600</v>
      </c>
      <c r="D1312">
        <v>556</v>
      </c>
      <c r="F1312" s="1" t="s">
        <v>19</v>
      </c>
      <c r="I1312" t="s">
        <v>19</v>
      </c>
      <c r="O1312" s="40" t="s">
        <v>19</v>
      </c>
      <c r="P1312" s="42" t="b">
        <f t="shared" si="20"/>
        <v>1</v>
      </c>
    </row>
    <row r="1313" spans="1:16" ht="30">
      <c r="A1313">
        <v>1356</v>
      </c>
      <c r="B1313" s="1" t="s">
        <v>1672</v>
      </c>
      <c r="C1313" t="s">
        <v>600</v>
      </c>
      <c r="D1313">
        <v>556</v>
      </c>
      <c r="F1313" s="1" t="s">
        <v>19</v>
      </c>
      <c r="I1313" t="s">
        <v>23</v>
      </c>
      <c r="O1313" s="40" t="s">
        <v>19</v>
      </c>
      <c r="P1313" s="42" t="b">
        <f t="shared" si="20"/>
        <v>1</v>
      </c>
    </row>
    <row r="1314" spans="1:16" ht="60">
      <c r="A1314">
        <v>1357</v>
      </c>
      <c r="B1314" s="1" t="s">
        <v>1673</v>
      </c>
      <c r="C1314" t="s">
        <v>600</v>
      </c>
      <c r="D1314">
        <v>557</v>
      </c>
      <c r="F1314" s="1" t="s">
        <v>19</v>
      </c>
      <c r="I1314" t="s">
        <v>19</v>
      </c>
      <c r="O1314" s="40" t="s">
        <v>19</v>
      </c>
      <c r="P1314" s="42" t="b">
        <f t="shared" si="20"/>
        <v>1</v>
      </c>
    </row>
    <row r="1315" spans="1:16" ht="60">
      <c r="A1315">
        <v>1358</v>
      </c>
      <c r="B1315" s="1" t="s">
        <v>1674</v>
      </c>
      <c r="C1315" t="s">
        <v>600</v>
      </c>
      <c r="D1315" s="6">
        <v>557558</v>
      </c>
      <c r="F1315" s="1" t="s">
        <v>23</v>
      </c>
      <c r="G1315" s="1" t="s">
        <v>1675</v>
      </c>
      <c r="I1315" t="s">
        <v>19</v>
      </c>
      <c r="O1315" s="40" t="s">
        <v>23</v>
      </c>
      <c r="P1315" s="42" t="b">
        <f t="shared" si="20"/>
        <v>1</v>
      </c>
    </row>
    <row r="1316" spans="1:16" ht="30">
      <c r="A1316">
        <v>1359</v>
      </c>
      <c r="B1316" s="1" t="s">
        <v>1676</v>
      </c>
      <c r="C1316" t="s">
        <v>600</v>
      </c>
      <c r="D1316">
        <v>558</v>
      </c>
      <c r="F1316" s="1" t="s">
        <v>19</v>
      </c>
      <c r="I1316" t="s">
        <v>19</v>
      </c>
      <c r="O1316" s="40" t="s">
        <v>19</v>
      </c>
      <c r="P1316" s="42" t="b">
        <f t="shared" si="20"/>
        <v>1</v>
      </c>
    </row>
    <row r="1317" spans="1:16" ht="45">
      <c r="A1317">
        <v>1360</v>
      </c>
      <c r="B1317" s="1" t="s">
        <v>1677</v>
      </c>
      <c r="C1317" t="s">
        <v>600</v>
      </c>
      <c r="D1317">
        <v>558</v>
      </c>
      <c r="F1317" s="1" t="s">
        <v>19</v>
      </c>
      <c r="I1317" t="s">
        <v>19</v>
      </c>
      <c r="O1317" s="40" t="s">
        <v>19</v>
      </c>
      <c r="P1317" s="42" t="b">
        <f t="shared" si="20"/>
        <v>1</v>
      </c>
    </row>
    <row r="1318" spans="1:16" ht="45">
      <c r="A1318">
        <v>1361</v>
      </c>
      <c r="B1318" s="1" t="s">
        <v>1678</v>
      </c>
      <c r="C1318" t="s">
        <v>600</v>
      </c>
      <c r="D1318" s="6">
        <v>558559</v>
      </c>
      <c r="F1318" s="1" t="s">
        <v>19</v>
      </c>
      <c r="I1318" t="s">
        <v>19</v>
      </c>
      <c r="O1318" s="40" t="s">
        <v>19</v>
      </c>
      <c r="P1318" s="42" t="b">
        <f t="shared" si="20"/>
        <v>1</v>
      </c>
    </row>
    <row r="1319" spans="1:16" ht="60">
      <c r="A1319">
        <v>1362</v>
      </c>
      <c r="B1319" s="1" t="s">
        <v>1679</v>
      </c>
      <c r="C1319" t="s">
        <v>600</v>
      </c>
      <c r="D1319">
        <v>559</v>
      </c>
      <c r="F1319" s="1" t="s">
        <v>23</v>
      </c>
      <c r="G1319" s="1" t="s">
        <v>1680</v>
      </c>
      <c r="I1319" t="s">
        <v>19</v>
      </c>
      <c r="O1319" s="40" t="s">
        <v>23</v>
      </c>
      <c r="P1319" s="42" t="b">
        <f t="shared" si="20"/>
        <v>1</v>
      </c>
    </row>
    <row r="1320" spans="1:16" ht="60">
      <c r="A1320">
        <v>1363</v>
      </c>
      <c r="B1320" s="1" t="s">
        <v>1681</v>
      </c>
      <c r="C1320" t="s">
        <v>600</v>
      </c>
      <c r="D1320">
        <v>559</v>
      </c>
      <c r="F1320" s="1" t="s">
        <v>23</v>
      </c>
      <c r="G1320" s="1" t="s">
        <v>1682</v>
      </c>
      <c r="I1320" t="s">
        <v>23</v>
      </c>
      <c r="O1320" s="40" t="s">
        <v>23</v>
      </c>
      <c r="P1320" s="42" t="b">
        <f t="shared" si="20"/>
        <v>1</v>
      </c>
    </row>
    <row r="1321" spans="1:16">
      <c r="A1321">
        <v>1364</v>
      </c>
      <c r="B1321" s="1" t="s">
        <v>1683</v>
      </c>
      <c r="C1321" t="s">
        <v>600</v>
      </c>
      <c r="D1321">
        <v>560</v>
      </c>
      <c r="F1321" s="1" t="s">
        <v>19</v>
      </c>
      <c r="I1321" t="s">
        <v>19</v>
      </c>
      <c r="O1321" s="40" t="s">
        <v>19</v>
      </c>
      <c r="P1321" s="42" t="b">
        <f t="shared" si="20"/>
        <v>1</v>
      </c>
    </row>
    <row r="1322" spans="1:16">
      <c r="A1322">
        <v>1365</v>
      </c>
      <c r="B1322" s="1" t="s">
        <v>1684</v>
      </c>
      <c r="C1322" t="s">
        <v>600</v>
      </c>
      <c r="D1322">
        <v>560</v>
      </c>
      <c r="F1322" s="1" t="s">
        <v>19</v>
      </c>
      <c r="I1322" t="s">
        <v>19</v>
      </c>
      <c r="O1322" s="40" t="s">
        <v>19</v>
      </c>
      <c r="P1322" s="42" t="b">
        <f t="shared" si="20"/>
        <v>1</v>
      </c>
    </row>
    <row r="1323" spans="1:16" ht="30">
      <c r="A1323">
        <v>1366</v>
      </c>
      <c r="B1323" s="1" t="s">
        <v>1685</v>
      </c>
      <c r="C1323" t="s">
        <v>600</v>
      </c>
      <c r="D1323" s="6">
        <v>560561</v>
      </c>
      <c r="F1323" s="1" t="s">
        <v>19</v>
      </c>
      <c r="I1323" t="s">
        <v>19</v>
      </c>
      <c r="O1323" s="40" t="s">
        <v>19</v>
      </c>
      <c r="P1323" s="42" t="b">
        <f t="shared" si="20"/>
        <v>1</v>
      </c>
    </row>
    <row r="1324" spans="1:16" ht="45">
      <c r="A1324">
        <v>1367</v>
      </c>
      <c r="B1324" s="1" t="s">
        <v>1686</v>
      </c>
      <c r="C1324" t="s">
        <v>600</v>
      </c>
      <c r="D1324">
        <v>561</v>
      </c>
      <c r="F1324" s="1" t="s">
        <v>19</v>
      </c>
      <c r="I1324" t="s">
        <v>19</v>
      </c>
      <c r="O1324" s="40" t="s">
        <v>19</v>
      </c>
      <c r="P1324" s="42" t="b">
        <f t="shared" si="20"/>
        <v>1</v>
      </c>
    </row>
    <row r="1325" spans="1:16" ht="30">
      <c r="A1325">
        <v>1368</v>
      </c>
      <c r="B1325" s="1" t="s">
        <v>1687</v>
      </c>
      <c r="C1325" t="s">
        <v>600</v>
      </c>
      <c r="D1325">
        <v>561</v>
      </c>
      <c r="F1325" s="1" t="s">
        <v>19</v>
      </c>
      <c r="I1325" t="s">
        <v>19</v>
      </c>
      <c r="O1325" s="40" t="s">
        <v>19</v>
      </c>
      <c r="P1325" s="42" t="b">
        <f t="shared" si="20"/>
        <v>1</v>
      </c>
    </row>
    <row r="1326" spans="1:16" ht="45">
      <c r="A1326">
        <v>1369</v>
      </c>
      <c r="B1326" s="1" t="s">
        <v>1688</v>
      </c>
      <c r="C1326" t="s">
        <v>600</v>
      </c>
      <c r="D1326">
        <v>562</v>
      </c>
      <c r="F1326" s="1" t="s">
        <v>19</v>
      </c>
      <c r="I1326" t="s">
        <v>19</v>
      </c>
      <c r="O1326" s="40" t="s">
        <v>19</v>
      </c>
      <c r="P1326" s="42" t="b">
        <f t="shared" si="20"/>
        <v>1</v>
      </c>
    </row>
    <row r="1327" spans="1:16" ht="30">
      <c r="A1327">
        <v>1370</v>
      </c>
      <c r="B1327" s="1" t="s">
        <v>1689</v>
      </c>
      <c r="C1327" t="s">
        <v>600</v>
      </c>
      <c r="D1327">
        <v>562</v>
      </c>
      <c r="F1327" s="1" t="s">
        <v>19</v>
      </c>
      <c r="I1327" t="s">
        <v>19</v>
      </c>
      <c r="O1327" s="40" t="s">
        <v>19</v>
      </c>
      <c r="P1327" s="42" t="b">
        <f t="shared" si="20"/>
        <v>1</v>
      </c>
    </row>
    <row r="1328" spans="1:16" ht="30">
      <c r="A1328">
        <v>1371</v>
      </c>
      <c r="B1328" s="1" t="s">
        <v>1690</v>
      </c>
      <c r="C1328" t="s">
        <v>600</v>
      </c>
      <c r="D1328">
        <v>562</v>
      </c>
      <c r="F1328" s="1" t="s">
        <v>19</v>
      </c>
      <c r="I1328" t="s">
        <v>19</v>
      </c>
      <c r="O1328" s="40" t="s">
        <v>19</v>
      </c>
      <c r="P1328" s="42" t="b">
        <f t="shared" si="20"/>
        <v>1</v>
      </c>
    </row>
    <row r="1329" spans="1:16" ht="30">
      <c r="A1329">
        <v>1372</v>
      </c>
      <c r="B1329" s="1" t="s">
        <v>1691</v>
      </c>
      <c r="C1329" t="s">
        <v>600</v>
      </c>
      <c r="D1329">
        <v>563</v>
      </c>
      <c r="F1329" s="1" t="s">
        <v>19</v>
      </c>
      <c r="I1329" t="s">
        <v>19</v>
      </c>
      <c r="O1329" s="40" t="s">
        <v>19</v>
      </c>
      <c r="P1329" s="42" t="b">
        <f t="shared" si="20"/>
        <v>1</v>
      </c>
    </row>
    <row r="1330" spans="1:16" ht="30">
      <c r="A1330">
        <v>1373</v>
      </c>
      <c r="B1330" s="1" t="s">
        <v>1692</v>
      </c>
      <c r="C1330" t="s">
        <v>600</v>
      </c>
      <c r="D1330">
        <v>563</v>
      </c>
      <c r="F1330" s="1" t="s">
        <v>19</v>
      </c>
      <c r="I1330" t="s">
        <v>19</v>
      </c>
      <c r="O1330" s="40" t="s">
        <v>19</v>
      </c>
      <c r="P1330" s="42" t="b">
        <f t="shared" si="20"/>
        <v>1</v>
      </c>
    </row>
    <row r="1331" spans="1:16" ht="45">
      <c r="A1331">
        <v>1374</v>
      </c>
      <c r="B1331" s="1" t="s">
        <v>1693</v>
      </c>
      <c r="C1331" t="s">
        <v>600</v>
      </c>
      <c r="D1331" s="6">
        <v>563564</v>
      </c>
      <c r="F1331" s="1" t="s">
        <v>19</v>
      </c>
      <c r="I1331" t="s">
        <v>23</v>
      </c>
      <c r="O1331" s="40" t="s">
        <v>19</v>
      </c>
      <c r="P1331" s="42" t="b">
        <f t="shared" si="20"/>
        <v>1</v>
      </c>
    </row>
    <row r="1332" spans="1:16" ht="30">
      <c r="A1332">
        <v>1375</v>
      </c>
      <c r="B1332" s="1" t="s">
        <v>1694</v>
      </c>
      <c r="C1332" t="s">
        <v>600</v>
      </c>
      <c r="D1332">
        <v>564</v>
      </c>
      <c r="F1332" s="1" t="s">
        <v>19</v>
      </c>
      <c r="I1332" t="s">
        <v>19</v>
      </c>
      <c r="O1332" s="40" t="s">
        <v>19</v>
      </c>
      <c r="P1332" s="42" t="b">
        <f t="shared" si="20"/>
        <v>1</v>
      </c>
    </row>
    <row r="1333" spans="1:16" ht="45">
      <c r="A1333">
        <v>1376</v>
      </c>
      <c r="B1333" s="1" t="s">
        <v>1695</v>
      </c>
      <c r="C1333" t="s">
        <v>600</v>
      </c>
      <c r="D1333">
        <v>564</v>
      </c>
      <c r="F1333" s="1" t="s">
        <v>19</v>
      </c>
      <c r="I1333" t="s">
        <v>19</v>
      </c>
      <c r="O1333" s="40" t="s">
        <v>19</v>
      </c>
      <c r="P1333" s="42" t="b">
        <f t="shared" si="20"/>
        <v>1</v>
      </c>
    </row>
    <row r="1334" spans="1:16" ht="75">
      <c r="A1334">
        <v>1377</v>
      </c>
      <c r="B1334" s="1" t="s">
        <v>1696</v>
      </c>
      <c r="C1334" t="s">
        <v>600</v>
      </c>
      <c r="D1334" s="6">
        <v>564565</v>
      </c>
      <c r="F1334" s="1" t="s">
        <v>23</v>
      </c>
      <c r="G1334" s="1" t="s">
        <v>1697</v>
      </c>
      <c r="I1334" t="s">
        <v>19</v>
      </c>
      <c r="O1334" s="40" t="s">
        <v>19</v>
      </c>
      <c r="P1334" s="42" t="b">
        <f t="shared" si="20"/>
        <v>0</v>
      </c>
    </row>
    <row r="1335" spans="1:16" ht="45">
      <c r="A1335">
        <v>1378</v>
      </c>
      <c r="B1335" s="1" t="s">
        <v>1698</v>
      </c>
      <c r="C1335" t="s">
        <v>600</v>
      </c>
      <c r="D1335">
        <v>565</v>
      </c>
      <c r="F1335" s="1" t="s">
        <v>19</v>
      </c>
      <c r="I1335" t="s">
        <v>19</v>
      </c>
      <c r="O1335" s="40" t="s">
        <v>19</v>
      </c>
      <c r="P1335" s="42" t="b">
        <f t="shared" si="20"/>
        <v>1</v>
      </c>
    </row>
    <row r="1336" spans="1:16" ht="150">
      <c r="A1336">
        <v>1379</v>
      </c>
      <c r="B1336" s="1" t="s">
        <v>1699</v>
      </c>
      <c r="C1336" t="s">
        <v>600</v>
      </c>
      <c r="D1336" s="6">
        <v>565566</v>
      </c>
      <c r="F1336" s="1" t="s">
        <v>19</v>
      </c>
      <c r="H1336" s="1" t="s">
        <v>1700</v>
      </c>
      <c r="I1336" t="s">
        <v>19</v>
      </c>
      <c r="O1336" s="40" t="s">
        <v>19</v>
      </c>
      <c r="P1336" s="42" t="b">
        <f t="shared" si="20"/>
        <v>1</v>
      </c>
    </row>
    <row r="1337" spans="1:16" ht="45">
      <c r="A1337">
        <v>1380</v>
      </c>
      <c r="B1337" s="1" t="s">
        <v>1701</v>
      </c>
      <c r="C1337" t="s">
        <v>600</v>
      </c>
      <c r="D1337">
        <v>566</v>
      </c>
      <c r="F1337" s="1" t="s">
        <v>19</v>
      </c>
      <c r="I1337" t="s">
        <v>19</v>
      </c>
      <c r="O1337" s="40" t="s">
        <v>19</v>
      </c>
      <c r="P1337" s="42" t="b">
        <f t="shared" si="20"/>
        <v>1</v>
      </c>
    </row>
    <row r="1338" spans="1:16" ht="60">
      <c r="A1338">
        <v>1381</v>
      </c>
      <c r="B1338" s="1" t="s">
        <v>1702</v>
      </c>
      <c r="C1338" t="s">
        <v>600</v>
      </c>
      <c r="D1338" s="6">
        <v>566567</v>
      </c>
      <c r="F1338" s="1" t="s">
        <v>19</v>
      </c>
      <c r="I1338" t="s">
        <v>19</v>
      </c>
      <c r="O1338" s="40" t="s">
        <v>19</v>
      </c>
      <c r="P1338" s="42" t="b">
        <f t="shared" si="20"/>
        <v>1</v>
      </c>
    </row>
    <row r="1339" spans="1:16" ht="60">
      <c r="A1339">
        <v>1382</v>
      </c>
      <c r="B1339" s="1" t="s">
        <v>1703</v>
      </c>
      <c r="C1339" t="s">
        <v>600</v>
      </c>
      <c r="D1339">
        <v>567</v>
      </c>
      <c r="F1339" s="1" t="s">
        <v>23</v>
      </c>
      <c r="G1339" s="1" t="s">
        <v>1704</v>
      </c>
      <c r="I1339" t="s">
        <v>19</v>
      </c>
      <c r="O1339" s="40" t="s">
        <v>19</v>
      </c>
      <c r="P1339" s="42" t="b">
        <f t="shared" si="20"/>
        <v>0</v>
      </c>
    </row>
    <row r="1340" spans="1:16" ht="45">
      <c r="A1340">
        <v>1383</v>
      </c>
      <c r="B1340" s="1" t="s">
        <v>1705</v>
      </c>
      <c r="C1340" t="s">
        <v>600</v>
      </c>
      <c r="D1340">
        <v>567</v>
      </c>
      <c r="F1340" s="1" t="s">
        <v>19</v>
      </c>
      <c r="I1340" t="s">
        <v>19</v>
      </c>
      <c r="O1340" s="40" t="s">
        <v>19</v>
      </c>
      <c r="P1340" s="42" t="b">
        <f t="shared" si="20"/>
        <v>1</v>
      </c>
    </row>
    <row r="1341" spans="1:16" ht="45">
      <c r="A1341">
        <v>1384</v>
      </c>
      <c r="B1341" s="1" t="s">
        <v>1706</v>
      </c>
      <c r="C1341" t="s">
        <v>600</v>
      </c>
      <c r="D1341">
        <v>568</v>
      </c>
      <c r="F1341" s="1" t="s">
        <v>19</v>
      </c>
      <c r="I1341" t="s">
        <v>19</v>
      </c>
      <c r="O1341" s="40" t="s">
        <v>19</v>
      </c>
      <c r="P1341" s="42" t="b">
        <f t="shared" si="20"/>
        <v>1</v>
      </c>
    </row>
    <row r="1342" spans="1:16" ht="45">
      <c r="A1342">
        <v>1385</v>
      </c>
      <c r="B1342" s="1" t="s">
        <v>1707</v>
      </c>
      <c r="C1342" t="s">
        <v>1708</v>
      </c>
      <c r="D1342" t="s">
        <v>1709</v>
      </c>
      <c r="F1342" t="s">
        <v>19</v>
      </c>
      <c r="I1342" t="s">
        <v>19</v>
      </c>
      <c r="O1342" s="40" t="s">
        <v>19</v>
      </c>
      <c r="P1342" s="42" t="b">
        <f t="shared" si="20"/>
        <v>1</v>
      </c>
    </row>
    <row r="1343" spans="1:16" ht="30">
      <c r="A1343">
        <v>1386</v>
      </c>
      <c r="B1343" s="1" t="s">
        <v>1710</v>
      </c>
      <c r="C1343" t="s">
        <v>1708</v>
      </c>
      <c r="D1343" t="s">
        <v>1709</v>
      </c>
      <c r="F1343" t="s">
        <v>19</v>
      </c>
      <c r="I1343" t="s">
        <v>19</v>
      </c>
      <c r="O1343" s="40" t="s">
        <v>19</v>
      </c>
      <c r="P1343" s="42" t="b">
        <f t="shared" si="20"/>
        <v>1</v>
      </c>
    </row>
    <row r="1344" spans="1:16" ht="60">
      <c r="A1344">
        <v>1387</v>
      </c>
      <c r="B1344" s="1" t="s">
        <v>1711</v>
      </c>
      <c r="C1344" t="s">
        <v>1708</v>
      </c>
      <c r="D1344" t="s">
        <v>1709</v>
      </c>
      <c r="F1344" t="s">
        <v>23</v>
      </c>
      <c r="I1344" t="s">
        <v>19</v>
      </c>
      <c r="O1344" s="40" t="s">
        <v>19</v>
      </c>
      <c r="P1344" s="42" t="b">
        <f t="shared" si="20"/>
        <v>0</v>
      </c>
    </row>
    <row r="1345" spans="1:16" ht="45">
      <c r="A1345">
        <v>1388</v>
      </c>
      <c r="B1345" s="1" t="s">
        <v>1712</v>
      </c>
      <c r="C1345" t="s">
        <v>1708</v>
      </c>
      <c r="D1345" t="s">
        <v>1709</v>
      </c>
      <c r="F1345" t="s">
        <v>19</v>
      </c>
      <c r="I1345" t="s">
        <v>19</v>
      </c>
      <c r="O1345" s="40" t="s">
        <v>19</v>
      </c>
      <c r="P1345" s="42" t="b">
        <f t="shared" si="20"/>
        <v>1</v>
      </c>
    </row>
    <row r="1346" spans="1:16" ht="30">
      <c r="A1346">
        <v>1389</v>
      </c>
      <c r="B1346" s="1" t="s">
        <v>1713</v>
      </c>
      <c r="C1346" t="s">
        <v>1708</v>
      </c>
      <c r="D1346" t="s">
        <v>1709</v>
      </c>
      <c r="F1346" t="s">
        <v>1714</v>
      </c>
      <c r="I1346" t="s">
        <v>19</v>
      </c>
      <c r="O1346" s="40" t="s">
        <v>19</v>
      </c>
      <c r="P1346" s="42" t="b">
        <f t="shared" ref="P1346:P1409" si="21">F1346=O1346</f>
        <v>0</v>
      </c>
    </row>
    <row r="1347" spans="1:16" ht="45">
      <c r="A1347">
        <v>1390</v>
      </c>
      <c r="B1347" s="1" t="s">
        <v>1715</v>
      </c>
      <c r="C1347" t="s">
        <v>1708</v>
      </c>
      <c r="D1347" t="s">
        <v>1716</v>
      </c>
      <c r="F1347" s="1" t="s">
        <v>19</v>
      </c>
      <c r="I1347" t="s">
        <v>19</v>
      </c>
      <c r="O1347" s="40" t="s">
        <v>19</v>
      </c>
      <c r="P1347" s="42" t="b">
        <f t="shared" si="21"/>
        <v>1</v>
      </c>
    </row>
    <row r="1348" spans="1:16" ht="30">
      <c r="A1348">
        <v>1391</v>
      </c>
      <c r="B1348" s="1" t="s">
        <v>1717</v>
      </c>
      <c r="C1348" t="s">
        <v>1708</v>
      </c>
      <c r="D1348" t="s">
        <v>1716</v>
      </c>
      <c r="F1348" s="1" t="s">
        <v>19</v>
      </c>
      <c r="I1348" t="s">
        <v>19</v>
      </c>
      <c r="O1348" s="40" t="s">
        <v>19</v>
      </c>
      <c r="P1348" s="42" t="b">
        <f t="shared" si="21"/>
        <v>1</v>
      </c>
    </row>
    <row r="1349" spans="1:16" ht="30">
      <c r="A1349">
        <v>1392</v>
      </c>
      <c r="B1349" s="1" t="s">
        <v>1718</v>
      </c>
      <c r="C1349" t="s">
        <v>1708</v>
      </c>
      <c r="D1349" t="s">
        <v>1716</v>
      </c>
      <c r="F1349" s="1" t="s">
        <v>19</v>
      </c>
      <c r="I1349" t="s">
        <v>19</v>
      </c>
      <c r="O1349" s="40" t="s">
        <v>19</v>
      </c>
      <c r="P1349" s="42" t="b">
        <f t="shared" si="21"/>
        <v>1</v>
      </c>
    </row>
    <row r="1350" spans="1:16" ht="45">
      <c r="A1350">
        <v>1393</v>
      </c>
      <c r="B1350" s="1" t="s">
        <v>1311</v>
      </c>
      <c r="C1350" t="s">
        <v>1708</v>
      </c>
      <c r="D1350" t="s">
        <v>1716</v>
      </c>
      <c r="F1350" s="1" t="s">
        <v>19</v>
      </c>
      <c r="I1350" t="s">
        <v>19</v>
      </c>
      <c r="O1350" s="40" t="s">
        <v>19</v>
      </c>
      <c r="P1350" s="42" t="b">
        <f t="shared" si="21"/>
        <v>1</v>
      </c>
    </row>
    <row r="1351" spans="1:16" ht="60">
      <c r="A1351">
        <v>1394</v>
      </c>
      <c r="B1351" s="1" t="s">
        <v>1719</v>
      </c>
      <c r="C1351" t="s">
        <v>1708</v>
      </c>
      <c r="D1351" t="s">
        <v>1716</v>
      </c>
      <c r="F1351" s="1" t="s">
        <v>23</v>
      </c>
      <c r="I1351" t="s">
        <v>19</v>
      </c>
      <c r="O1351" s="40" t="s">
        <v>19</v>
      </c>
      <c r="P1351" s="42" t="b">
        <f t="shared" si="21"/>
        <v>0</v>
      </c>
    </row>
    <row r="1352" spans="1:16" ht="60">
      <c r="A1352">
        <v>1395</v>
      </c>
      <c r="B1352" s="1" t="s">
        <v>1720</v>
      </c>
      <c r="C1352" t="s">
        <v>1708</v>
      </c>
      <c r="D1352" t="s">
        <v>1716</v>
      </c>
      <c r="F1352" s="1" t="s">
        <v>19</v>
      </c>
      <c r="I1352" t="s">
        <v>19</v>
      </c>
      <c r="O1352" s="40" t="s">
        <v>19</v>
      </c>
      <c r="P1352" s="42" t="b">
        <f t="shared" si="21"/>
        <v>1</v>
      </c>
    </row>
    <row r="1353" spans="1:16" ht="45">
      <c r="A1353">
        <v>1396</v>
      </c>
      <c r="B1353" s="1" t="s">
        <v>1721</v>
      </c>
      <c r="C1353" t="s">
        <v>1708</v>
      </c>
      <c r="D1353" t="s">
        <v>1722</v>
      </c>
      <c r="F1353" s="1" t="s">
        <v>19</v>
      </c>
      <c r="I1353" t="s">
        <v>19</v>
      </c>
      <c r="O1353" s="40" t="s">
        <v>19</v>
      </c>
      <c r="P1353" s="42" t="b">
        <f t="shared" si="21"/>
        <v>1</v>
      </c>
    </row>
    <row r="1354" spans="1:16" ht="30">
      <c r="A1354">
        <v>1397</v>
      </c>
      <c r="B1354" s="1" t="s">
        <v>1723</v>
      </c>
      <c r="C1354" t="s">
        <v>1708</v>
      </c>
      <c r="D1354" t="s">
        <v>1722</v>
      </c>
      <c r="F1354" s="1" t="s">
        <v>19</v>
      </c>
      <c r="I1354" t="s">
        <v>19</v>
      </c>
      <c r="O1354" s="40" t="s">
        <v>19</v>
      </c>
      <c r="P1354" s="42" t="b">
        <f t="shared" si="21"/>
        <v>1</v>
      </c>
    </row>
    <row r="1355" spans="1:16" ht="60">
      <c r="A1355">
        <v>1398</v>
      </c>
      <c r="B1355" s="1" t="s">
        <v>1724</v>
      </c>
      <c r="C1355" t="s">
        <v>1708</v>
      </c>
      <c r="D1355" t="s">
        <v>1722</v>
      </c>
      <c r="F1355" s="1" t="s">
        <v>19</v>
      </c>
      <c r="I1355" t="s">
        <v>19</v>
      </c>
      <c r="O1355" s="40" t="s">
        <v>19</v>
      </c>
      <c r="P1355" s="42" t="b">
        <f t="shared" si="21"/>
        <v>1</v>
      </c>
    </row>
    <row r="1356" spans="1:16" ht="45">
      <c r="A1356">
        <v>1399</v>
      </c>
      <c r="B1356" s="1" t="s">
        <v>1725</v>
      </c>
      <c r="C1356" t="s">
        <v>1708</v>
      </c>
      <c r="D1356" t="s">
        <v>1722</v>
      </c>
      <c r="F1356" s="1" t="s">
        <v>19</v>
      </c>
      <c r="I1356" t="s">
        <v>23</v>
      </c>
      <c r="O1356" s="40" t="s">
        <v>23</v>
      </c>
      <c r="P1356" s="42" t="b">
        <f t="shared" si="21"/>
        <v>0</v>
      </c>
    </row>
    <row r="1357" spans="1:16" ht="45">
      <c r="A1357">
        <v>1400</v>
      </c>
      <c r="B1357" s="1" t="s">
        <v>1726</v>
      </c>
      <c r="C1357" t="s">
        <v>1708</v>
      </c>
      <c r="D1357" t="s">
        <v>1722</v>
      </c>
      <c r="F1357" s="1" t="s">
        <v>19</v>
      </c>
      <c r="I1357" t="s">
        <v>19</v>
      </c>
      <c r="O1357" s="40" t="s">
        <v>19</v>
      </c>
      <c r="P1357" s="42" t="b">
        <f t="shared" si="21"/>
        <v>1</v>
      </c>
    </row>
    <row r="1358" spans="1:16" ht="45">
      <c r="A1358">
        <v>1401</v>
      </c>
      <c r="B1358" s="1" t="s">
        <v>1727</v>
      </c>
      <c r="C1358" t="s">
        <v>1708</v>
      </c>
      <c r="D1358" t="s">
        <v>1728</v>
      </c>
      <c r="F1358" s="1" t="s">
        <v>19</v>
      </c>
      <c r="I1358" t="s">
        <v>19</v>
      </c>
      <c r="O1358" s="40" t="s">
        <v>19</v>
      </c>
      <c r="P1358" s="42" t="b">
        <f t="shared" si="21"/>
        <v>1</v>
      </c>
    </row>
    <row r="1359" spans="1:16" ht="45">
      <c r="A1359">
        <v>1402</v>
      </c>
      <c r="B1359" s="1" t="s">
        <v>1729</v>
      </c>
      <c r="C1359" t="s">
        <v>1708</v>
      </c>
      <c r="D1359" t="s">
        <v>1728</v>
      </c>
      <c r="F1359" s="1" t="s">
        <v>19</v>
      </c>
      <c r="I1359" t="s">
        <v>19</v>
      </c>
      <c r="O1359" s="40" t="s">
        <v>19</v>
      </c>
      <c r="P1359" s="42" t="b">
        <f t="shared" si="21"/>
        <v>1</v>
      </c>
    </row>
    <row r="1360" spans="1:16" ht="30">
      <c r="A1360">
        <v>1403</v>
      </c>
      <c r="B1360" s="1" t="s">
        <v>1318</v>
      </c>
      <c r="C1360" t="s">
        <v>1708</v>
      </c>
      <c r="D1360" t="s">
        <v>1728</v>
      </c>
      <c r="F1360" s="1" t="s">
        <v>19</v>
      </c>
      <c r="I1360" t="s">
        <v>19</v>
      </c>
      <c r="O1360" s="40" t="s">
        <v>19</v>
      </c>
      <c r="P1360" s="42" t="b">
        <f t="shared" si="21"/>
        <v>1</v>
      </c>
    </row>
    <row r="1361" spans="1:16" ht="30">
      <c r="A1361">
        <v>1404</v>
      </c>
      <c r="B1361" s="1" t="s">
        <v>1730</v>
      </c>
      <c r="C1361" t="s">
        <v>1708</v>
      </c>
      <c r="D1361" t="s">
        <v>1731</v>
      </c>
      <c r="F1361" s="1" t="s">
        <v>19</v>
      </c>
      <c r="I1361" t="s">
        <v>19</v>
      </c>
      <c r="O1361" s="40" t="s">
        <v>19</v>
      </c>
      <c r="P1361" s="42" t="b">
        <f t="shared" si="21"/>
        <v>1</v>
      </c>
    </row>
    <row r="1362" spans="1:16" ht="30">
      <c r="A1362">
        <v>1405</v>
      </c>
      <c r="B1362" s="1" t="s">
        <v>1732</v>
      </c>
      <c r="C1362" t="s">
        <v>1708</v>
      </c>
      <c r="D1362" t="s">
        <v>1731</v>
      </c>
      <c r="F1362" s="1" t="s">
        <v>19</v>
      </c>
      <c r="I1362" t="s">
        <v>19</v>
      </c>
      <c r="O1362" s="40" t="s">
        <v>19</v>
      </c>
      <c r="P1362" s="42" t="b">
        <f t="shared" si="21"/>
        <v>1</v>
      </c>
    </row>
    <row r="1363" spans="1:16" ht="45">
      <c r="A1363">
        <v>1406</v>
      </c>
      <c r="B1363" s="1" t="s">
        <v>1733</v>
      </c>
      <c r="C1363" t="s">
        <v>1708</v>
      </c>
      <c r="D1363" t="s">
        <v>1731</v>
      </c>
      <c r="F1363" s="1" t="s">
        <v>23</v>
      </c>
      <c r="I1363" t="s">
        <v>19</v>
      </c>
      <c r="O1363" s="40" t="s">
        <v>19</v>
      </c>
      <c r="P1363" s="42" t="b">
        <f t="shared" si="21"/>
        <v>0</v>
      </c>
    </row>
    <row r="1364" spans="1:16" ht="60">
      <c r="A1364">
        <v>1407</v>
      </c>
      <c r="B1364" s="1" t="s">
        <v>1734</v>
      </c>
      <c r="C1364" t="s">
        <v>1708</v>
      </c>
      <c r="D1364" t="s">
        <v>1731</v>
      </c>
      <c r="F1364" s="1" t="s">
        <v>19</v>
      </c>
      <c r="I1364" t="s">
        <v>19</v>
      </c>
      <c r="O1364" s="40" t="s">
        <v>19</v>
      </c>
      <c r="P1364" s="42" t="b">
        <f t="shared" si="21"/>
        <v>1</v>
      </c>
    </row>
    <row r="1365" spans="1:16" ht="45">
      <c r="A1365">
        <v>1408</v>
      </c>
      <c r="B1365" s="1" t="s">
        <v>1735</v>
      </c>
      <c r="C1365" t="s">
        <v>1708</v>
      </c>
      <c r="D1365" t="s">
        <v>1731</v>
      </c>
      <c r="F1365" s="1" t="s">
        <v>23</v>
      </c>
      <c r="I1365" t="s">
        <v>19</v>
      </c>
      <c r="O1365" s="40" t="s">
        <v>19</v>
      </c>
      <c r="P1365" s="42" t="b">
        <f t="shared" si="21"/>
        <v>0</v>
      </c>
    </row>
    <row r="1366" spans="1:16">
      <c r="A1366">
        <v>1409</v>
      </c>
      <c r="B1366" s="1" t="s">
        <v>1736</v>
      </c>
      <c r="C1366" t="s">
        <v>1708</v>
      </c>
      <c r="D1366" t="s">
        <v>1731</v>
      </c>
      <c r="F1366" s="1" t="s">
        <v>19</v>
      </c>
      <c r="I1366" t="s">
        <v>19</v>
      </c>
      <c r="O1366" s="40" t="s">
        <v>19</v>
      </c>
      <c r="P1366" s="42" t="b">
        <f t="shared" si="21"/>
        <v>1</v>
      </c>
    </row>
    <row r="1367" spans="1:16" ht="60">
      <c r="A1367">
        <v>1410</v>
      </c>
      <c r="B1367" s="1" t="s">
        <v>1401</v>
      </c>
      <c r="C1367" t="s">
        <v>1708</v>
      </c>
      <c r="D1367" t="s">
        <v>1737</v>
      </c>
      <c r="F1367" s="1" t="s">
        <v>19</v>
      </c>
      <c r="I1367" t="s">
        <v>19</v>
      </c>
      <c r="O1367" s="40" t="s">
        <v>19</v>
      </c>
      <c r="P1367" s="42" t="b">
        <f t="shared" si="21"/>
        <v>1</v>
      </c>
    </row>
    <row r="1368" spans="1:16" ht="30">
      <c r="A1368">
        <v>1411</v>
      </c>
      <c r="B1368" s="1" t="s">
        <v>1738</v>
      </c>
      <c r="C1368" t="s">
        <v>1708</v>
      </c>
      <c r="D1368" t="s">
        <v>1737</v>
      </c>
      <c r="F1368" s="1" t="s">
        <v>19</v>
      </c>
      <c r="I1368" t="s">
        <v>19</v>
      </c>
      <c r="O1368" s="40" t="s">
        <v>19</v>
      </c>
      <c r="P1368" s="42" t="b">
        <f t="shared" si="21"/>
        <v>1</v>
      </c>
    </row>
    <row r="1369" spans="1:16" ht="45">
      <c r="A1369">
        <v>1412</v>
      </c>
      <c r="B1369" s="1" t="s">
        <v>1739</v>
      </c>
      <c r="C1369" t="s">
        <v>1708</v>
      </c>
      <c r="D1369" t="s">
        <v>1737</v>
      </c>
      <c r="F1369" s="1" t="s">
        <v>19</v>
      </c>
      <c r="I1369" t="s">
        <v>19</v>
      </c>
      <c r="O1369" s="40" t="s">
        <v>19</v>
      </c>
      <c r="P1369" s="42" t="b">
        <f t="shared" si="21"/>
        <v>1</v>
      </c>
    </row>
    <row r="1370" spans="1:16" ht="30">
      <c r="A1370">
        <v>1413</v>
      </c>
      <c r="B1370" s="1" t="s">
        <v>1740</v>
      </c>
      <c r="C1370" t="s">
        <v>1708</v>
      </c>
      <c r="D1370" t="s">
        <v>1737</v>
      </c>
      <c r="F1370" s="1" t="s">
        <v>580</v>
      </c>
      <c r="I1370" t="s">
        <v>19</v>
      </c>
      <c r="O1370" s="40" t="s">
        <v>19</v>
      </c>
      <c r="P1370" s="42" t="b">
        <f t="shared" si="21"/>
        <v>0</v>
      </c>
    </row>
    <row r="1371" spans="1:16" ht="45">
      <c r="A1371">
        <v>1414</v>
      </c>
      <c r="B1371" s="1" t="s">
        <v>1403</v>
      </c>
      <c r="C1371" t="s">
        <v>1708</v>
      </c>
      <c r="D1371" t="s">
        <v>1741</v>
      </c>
      <c r="F1371" s="1" t="s">
        <v>19</v>
      </c>
      <c r="I1371" t="s">
        <v>19</v>
      </c>
      <c r="O1371" s="40" t="s">
        <v>19</v>
      </c>
      <c r="P1371" s="42" t="b">
        <f t="shared" si="21"/>
        <v>1</v>
      </c>
    </row>
    <row r="1372" spans="1:16" ht="60">
      <c r="A1372">
        <v>1415</v>
      </c>
      <c r="B1372" s="1" t="s">
        <v>1742</v>
      </c>
      <c r="C1372" t="s">
        <v>1708</v>
      </c>
      <c r="D1372" t="s">
        <v>1741</v>
      </c>
      <c r="F1372" s="1" t="s">
        <v>19</v>
      </c>
      <c r="I1372" t="s">
        <v>19</v>
      </c>
      <c r="O1372" s="40" t="s">
        <v>19</v>
      </c>
      <c r="P1372" s="42" t="b">
        <f t="shared" si="21"/>
        <v>1</v>
      </c>
    </row>
    <row r="1373" spans="1:16" ht="30">
      <c r="A1373">
        <v>1416</v>
      </c>
      <c r="B1373" s="1" t="s">
        <v>1743</v>
      </c>
      <c r="C1373" t="s">
        <v>1708</v>
      </c>
      <c r="D1373" t="s">
        <v>1741</v>
      </c>
      <c r="F1373" s="1" t="s">
        <v>19</v>
      </c>
      <c r="I1373" t="s">
        <v>19</v>
      </c>
      <c r="O1373" s="40" t="s">
        <v>19</v>
      </c>
      <c r="P1373" s="42" t="b">
        <f t="shared" si="21"/>
        <v>1</v>
      </c>
    </row>
    <row r="1374" spans="1:16" ht="30">
      <c r="A1374">
        <v>1417</v>
      </c>
      <c r="B1374" s="1" t="s">
        <v>1744</v>
      </c>
      <c r="C1374" t="s">
        <v>1708</v>
      </c>
      <c r="D1374" t="s">
        <v>1741</v>
      </c>
      <c r="F1374" s="1" t="s">
        <v>19</v>
      </c>
      <c r="I1374" t="s">
        <v>19</v>
      </c>
      <c r="O1374" s="40" t="s">
        <v>19</v>
      </c>
      <c r="P1374" s="42" t="b">
        <f t="shared" si="21"/>
        <v>1</v>
      </c>
    </row>
    <row r="1375" spans="1:16" ht="60">
      <c r="A1375">
        <v>1418</v>
      </c>
      <c r="B1375" s="1" t="s">
        <v>1745</v>
      </c>
      <c r="C1375" t="s">
        <v>1708</v>
      </c>
      <c r="D1375" t="s">
        <v>1741</v>
      </c>
      <c r="F1375" s="1" t="s">
        <v>19</v>
      </c>
      <c r="I1375" t="s">
        <v>19</v>
      </c>
      <c r="O1375" s="40" t="s">
        <v>19</v>
      </c>
      <c r="P1375" s="42" t="b">
        <f t="shared" si="21"/>
        <v>1</v>
      </c>
    </row>
    <row r="1376" spans="1:16" ht="45">
      <c r="A1376">
        <v>1419</v>
      </c>
      <c r="B1376" s="1" t="s">
        <v>1746</v>
      </c>
      <c r="C1376" t="s">
        <v>1708</v>
      </c>
      <c r="D1376" t="s">
        <v>1741</v>
      </c>
      <c r="F1376" s="1" t="s">
        <v>19</v>
      </c>
      <c r="I1376" t="s">
        <v>19</v>
      </c>
      <c r="O1376" s="40" t="s">
        <v>19</v>
      </c>
      <c r="P1376" s="42" t="b">
        <f t="shared" si="21"/>
        <v>1</v>
      </c>
    </row>
    <row r="1377" spans="1:16" ht="45">
      <c r="A1377">
        <v>1420</v>
      </c>
      <c r="B1377" s="1" t="s">
        <v>1747</v>
      </c>
      <c r="C1377" t="s">
        <v>1708</v>
      </c>
      <c r="D1377" t="s">
        <v>1741</v>
      </c>
      <c r="F1377" s="1" t="s">
        <v>19</v>
      </c>
      <c r="I1377" t="s">
        <v>19</v>
      </c>
      <c r="O1377" s="40" t="s">
        <v>19</v>
      </c>
      <c r="P1377" s="42" t="b">
        <f t="shared" si="21"/>
        <v>1</v>
      </c>
    </row>
    <row r="1378" spans="1:16" ht="45">
      <c r="A1378">
        <v>1421</v>
      </c>
      <c r="B1378" s="1" t="s">
        <v>715</v>
      </c>
      <c r="C1378" t="s">
        <v>1708</v>
      </c>
      <c r="D1378" t="s">
        <v>1748</v>
      </c>
      <c r="F1378" s="1" t="s">
        <v>901</v>
      </c>
      <c r="I1378" t="s">
        <v>19</v>
      </c>
      <c r="O1378" s="40" t="s">
        <v>19</v>
      </c>
      <c r="P1378" s="42" t="b">
        <f t="shared" si="21"/>
        <v>0</v>
      </c>
    </row>
    <row r="1379" spans="1:16">
      <c r="A1379">
        <v>1422</v>
      </c>
      <c r="B1379" s="1" t="s">
        <v>1749</v>
      </c>
      <c r="C1379" t="s">
        <v>1708</v>
      </c>
      <c r="D1379" t="s">
        <v>1748</v>
      </c>
      <c r="F1379" s="1" t="s">
        <v>901</v>
      </c>
      <c r="I1379" t="s">
        <v>19</v>
      </c>
      <c r="O1379" s="40" t="s">
        <v>19</v>
      </c>
      <c r="P1379" s="42" t="b">
        <f t="shared" si="21"/>
        <v>0</v>
      </c>
    </row>
    <row r="1380" spans="1:16" ht="45">
      <c r="A1380">
        <v>1423</v>
      </c>
      <c r="B1380" s="1" t="s">
        <v>1750</v>
      </c>
      <c r="C1380" t="s">
        <v>1708</v>
      </c>
      <c r="D1380" t="s">
        <v>1748</v>
      </c>
      <c r="F1380" s="1" t="s">
        <v>901</v>
      </c>
      <c r="I1380" t="s">
        <v>19</v>
      </c>
      <c r="O1380" s="40" t="s">
        <v>19</v>
      </c>
      <c r="P1380" s="42" t="b">
        <f t="shared" si="21"/>
        <v>0</v>
      </c>
    </row>
    <row r="1381" spans="1:16" ht="45">
      <c r="A1381">
        <v>1424</v>
      </c>
      <c r="B1381" s="1" t="s">
        <v>1751</v>
      </c>
      <c r="C1381" t="s">
        <v>1708</v>
      </c>
      <c r="D1381" t="s">
        <v>1748</v>
      </c>
      <c r="F1381" s="1" t="s">
        <v>1752</v>
      </c>
      <c r="I1381" t="s">
        <v>65</v>
      </c>
      <c r="O1381" s="40" t="s">
        <v>19</v>
      </c>
      <c r="P1381" s="42" t="b">
        <f t="shared" si="21"/>
        <v>0</v>
      </c>
    </row>
    <row r="1382" spans="1:16" ht="45">
      <c r="A1382">
        <v>1425</v>
      </c>
      <c r="B1382" s="1" t="s">
        <v>1753</v>
      </c>
      <c r="C1382" t="s">
        <v>1708</v>
      </c>
      <c r="D1382" t="s">
        <v>1748</v>
      </c>
      <c r="F1382" s="1" t="s">
        <v>901</v>
      </c>
      <c r="I1382" t="s">
        <v>19</v>
      </c>
      <c r="O1382" s="40" t="s">
        <v>19</v>
      </c>
      <c r="P1382" s="42" t="b">
        <f t="shared" si="21"/>
        <v>0</v>
      </c>
    </row>
    <row r="1383" spans="1:16" ht="60">
      <c r="A1383">
        <v>1426</v>
      </c>
      <c r="B1383" s="1" t="s">
        <v>1754</v>
      </c>
      <c r="C1383" t="s">
        <v>1708</v>
      </c>
      <c r="D1383" t="s">
        <v>1755</v>
      </c>
      <c r="F1383" s="1" t="s">
        <v>901</v>
      </c>
      <c r="I1383" t="s">
        <v>19</v>
      </c>
      <c r="O1383" s="40" t="s">
        <v>19</v>
      </c>
      <c r="P1383" s="42" t="b">
        <f t="shared" si="21"/>
        <v>0</v>
      </c>
    </row>
    <row r="1384" spans="1:16" ht="60">
      <c r="A1384">
        <v>1427</v>
      </c>
      <c r="B1384" s="1" t="s">
        <v>1756</v>
      </c>
      <c r="C1384" t="s">
        <v>1708</v>
      </c>
      <c r="D1384" t="s">
        <v>1755</v>
      </c>
      <c r="F1384" s="1" t="s">
        <v>901</v>
      </c>
      <c r="I1384" t="s">
        <v>19</v>
      </c>
      <c r="O1384" s="40" t="s">
        <v>19</v>
      </c>
      <c r="P1384" s="42" t="b">
        <f t="shared" si="21"/>
        <v>0</v>
      </c>
    </row>
    <row r="1385" spans="1:16" ht="165">
      <c r="A1385">
        <v>1428</v>
      </c>
      <c r="B1385" s="15" t="s">
        <v>1757</v>
      </c>
      <c r="C1385" t="s">
        <v>1708</v>
      </c>
      <c r="D1385" t="s">
        <v>1755</v>
      </c>
      <c r="F1385" s="1" t="s">
        <v>1752</v>
      </c>
      <c r="G1385" s="1" t="s">
        <v>1758</v>
      </c>
      <c r="H1385" s="1" t="s">
        <v>1759</v>
      </c>
      <c r="I1385" t="s">
        <v>19</v>
      </c>
      <c r="O1385" s="40" t="s">
        <v>19</v>
      </c>
      <c r="P1385" s="42" t="b">
        <f t="shared" si="21"/>
        <v>0</v>
      </c>
    </row>
    <row r="1386" spans="1:16" ht="45">
      <c r="A1386">
        <v>1429</v>
      </c>
      <c r="B1386" s="1" t="s">
        <v>1760</v>
      </c>
      <c r="C1386" t="s">
        <v>1708</v>
      </c>
      <c r="D1386" t="s">
        <v>1761</v>
      </c>
      <c r="F1386" s="1" t="s">
        <v>901</v>
      </c>
      <c r="I1386" t="s">
        <v>19</v>
      </c>
      <c r="O1386" s="40" t="s">
        <v>19</v>
      </c>
      <c r="P1386" s="42" t="b">
        <f t="shared" si="21"/>
        <v>0</v>
      </c>
    </row>
    <row r="1387" spans="1:16" ht="45">
      <c r="A1387">
        <v>1430</v>
      </c>
      <c r="B1387" s="1" t="s">
        <v>1762</v>
      </c>
      <c r="C1387" t="s">
        <v>1708</v>
      </c>
      <c r="D1387" t="s">
        <v>1761</v>
      </c>
      <c r="F1387" s="1" t="s">
        <v>901</v>
      </c>
      <c r="I1387" t="s">
        <v>19</v>
      </c>
      <c r="O1387" s="40" t="s">
        <v>19</v>
      </c>
      <c r="P1387" s="42" t="b">
        <f t="shared" si="21"/>
        <v>0</v>
      </c>
    </row>
    <row r="1388" spans="1:16" ht="60">
      <c r="A1388">
        <v>1431</v>
      </c>
      <c r="B1388" s="1" t="s">
        <v>1763</v>
      </c>
      <c r="C1388" t="s">
        <v>1708</v>
      </c>
      <c r="D1388" t="s">
        <v>1761</v>
      </c>
      <c r="F1388" s="1" t="s">
        <v>901</v>
      </c>
      <c r="I1388" t="s">
        <v>19</v>
      </c>
      <c r="O1388" s="40" t="s">
        <v>19</v>
      </c>
      <c r="P1388" s="42" t="b">
        <f t="shared" si="21"/>
        <v>0</v>
      </c>
    </row>
    <row r="1389" spans="1:16" ht="45">
      <c r="A1389">
        <v>1432</v>
      </c>
      <c r="B1389" s="1" t="s">
        <v>1764</v>
      </c>
      <c r="C1389" t="s">
        <v>1708</v>
      </c>
      <c r="D1389" t="s">
        <v>1761</v>
      </c>
      <c r="F1389" s="1" t="s">
        <v>901</v>
      </c>
      <c r="I1389" t="s">
        <v>19</v>
      </c>
      <c r="O1389" s="40" t="s">
        <v>19</v>
      </c>
      <c r="P1389" s="42" t="b">
        <f t="shared" si="21"/>
        <v>0</v>
      </c>
    </row>
    <row r="1390" spans="1:16" ht="45">
      <c r="A1390">
        <v>1433</v>
      </c>
      <c r="B1390" s="1" t="s">
        <v>1765</v>
      </c>
      <c r="C1390" t="s">
        <v>1708</v>
      </c>
      <c r="D1390" t="s">
        <v>1766</v>
      </c>
      <c r="F1390" s="1" t="s">
        <v>901</v>
      </c>
      <c r="I1390" t="s">
        <v>19</v>
      </c>
      <c r="O1390" s="40" t="s">
        <v>19</v>
      </c>
      <c r="P1390" s="42" t="b">
        <f t="shared" si="21"/>
        <v>0</v>
      </c>
    </row>
    <row r="1391" spans="1:16" ht="60">
      <c r="A1391">
        <v>1434</v>
      </c>
      <c r="B1391" s="1" t="s">
        <v>1767</v>
      </c>
      <c r="C1391" t="s">
        <v>1708</v>
      </c>
      <c r="D1391" t="s">
        <v>1766</v>
      </c>
      <c r="F1391" s="1" t="s">
        <v>901</v>
      </c>
      <c r="I1391" t="s">
        <v>19</v>
      </c>
      <c r="O1391" s="40" t="s">
        <v>19</v>
      </c>
      <c r="P1391" s="42" t="b">
        <f t="shared" si="21"/>
        <v>0</v>
      </c>
    </row>
    <row r="1392" spans="1:16" ht="45">
      <c r="A1392">
        <v>1435</v>
      </c>
      <c r="B1392" s="1" t="s">
        <v>1768</v>
      </c>
      <c r="C1392" t="s">
        <v>1708</v>
      </c>
      <c r="D1392" t="s">
        <v>1766</v>
      </c>
      <c r="F1392" s="1" t="s">
        <v>901</v>
      </c>
      <c r="I1392" t="s">
        <v>19</v>
      </c>
      <c r="O1392" s="40" t="s">
        <v>19</v>
      </c>
      <c r="P1392" s="42" t="b">
        <f t="shared" si="21"/>
        <v>0</v>
      </c>
    </row>
    <row r="1393" spans="1:16" ht="30">
      <c r="A1393">
        <v>1436</v>
      </c>
      <c r="B1393" s="1" t="s">
        <v>1769</v>
      </c>
      <c r="C1393" t="s">
        <v>1708</v>
      </c>
      <c r="D1393" t="s">
        <v>1766</v>
      </c>
      <c r="F1393" s="1" t="s">
        <v>901</v>
      </c>
      <c r="I1393" t="s">
        <v>19</v>
      </c>
      <c r="O1393" s="40" t="s">
        <v>19</v>
      </c>
      <c r="P1393" s="42" t="b">
        <f t="shared" si="21"/>
        <v>0</v>
      </c>
    </row>
    <row r="1394" spans="1:16" ht="45">
      <c r="A1394">
        <v>1437</v>
      </c>
      <c r="B1394" s="1" t="s">
        <v>1770</v>
      </c>
      <c r="C1394" t="s">
        <v>1708</v>
      </c>
      <c r="D1394" t="s">
        <v>1771</v>
      </c>
      <c r="F1394" s="1" t="s">
        <v>901</v>
      </c>
      <c r="I1394" t="s">
        <v>19</v>
      </c>
      <c r="O1394" s="40" t="s">
        <v>19</v>
      </c>
      <c r="P1394" s="42" t="b">
        <f t="shared" si="21"/>
        <v>0</v>
      </c>
    </row>
    <row r="1395" spans="1:16" ht="30">
      <c r="A1395">
        <v>1438</v>
      </c>
      <c r="B1395" s="1" t="s">
        <v>1772</v>
      </c>
      <c r="C1395" t="s">
        <v>1708</v>
      </c>
      <c r="D1395" t="s">
        <v>1771</v>
      </c>
      <c r="F1395" s="1" t="s">
        <v>901</v>
      </c>
      <c r="I1395" t="s">
        <v>19</v>
      </c>
      <c r="O1395" s="40" t="s">
        <v>19</v>
      </c>
      <c r="P1395" s="42" t="b">
        <f t="shared" si="21"/>
        <v>0</v>
      </c>
    </row>
    <row r="1396" spans="1:16" ht="30">
      <c r="A1396">
        <v>1439</v>
      </c>
      <c r="B1396" s="1" t="s">
        <v>1773</v>
      </c>
      <c r="C1396" t="s">
        <v>1708</v>
      </c>
      <c r="D1396" t="s">
        <v>1771</v>
      </c>
      <c r="F1396" s="1" t="s">
        <v>1752</v>
      </c>
      <c r="I1396" t="s">
        <v>23</v>
      </c>
      <c r="O1396" s="40" t="s">
        <v>23</v>
      </c>
      <c r="P1396" s="42" t="b">
        <f t="shared" si="21"/>
        <v>0</v>
      </c>
    </row>
    <row r="1397" spans="1:16" ht="30">
      <c r="A1397">
        <v>1440</v>
      </c>
      <c r="B1397" s="1" t="s">
        <v>1774</v>
      </c>
      <c r="C1397" t="s">
        <v>1708</v>
      </c>
      <c r="D1397" t="s">
        <v>1771</v>
      </c>
      <c r="F1397" s="1" t="s">
        <v>901</v>
      </c>
      <c r="I1397" t="s">
        <v>19</v>
      </c>
      <c r="O1397" s="40" t="s">
        <v>19</v>
      </c>
      <c r="P1397" s="42" t="b">
        <f t="shared" si="21"/>
        <v>0</v>
      </c>
    </row>
    <row r="1398" spans="1:16" ht="60">
      <c r="A1398">
        <v>1441</v>
      </c>
      <c r="B1398" s="1" t="s">
        <v>1775</v>
      </c>
      <c r="C1398" t="s">
        <v>1708</v>
      </c>
      <c r="D1398" t="s">
        <v>1771</v>
      </c>
      <c r="F1398" s="1" t="s">
        <v>901</v>
      </c>
      <c r="I1398" t="s">
        <v>19</v>
      </c>
      <c r="O1398" s="40" t="s">
        <v>19</v>
      </c>
      <c r="P1398" s="42" t="b">
        <f t="shared" si="21"/>
        <v>0</v>
      </c>
    </row>
    <row r="1399" spans="1:16" ht="45">
      <c r="A1399">
        <v>1442</v>
      </c>
      <c r="B1399" s="1" t="s">
        <v>1776</v>
      </c>
      <c r="C1399" t="s">
        <v>1708</v>
      </c>
      <c r="D1399" t="s">
        <v>1777</v>
      </c>
      <c r="F1399" s="1" t="s">
        <v>901</v>
      </c>
      <c r="I1399" t="s">
        <v>19</v>
      </c>
      <c r="O1399" s="40" t="s">
        <v>19</v>
      </c>
      <c r="P1399" s="42" t="b">
        <f t="shared" si="21"/>
        <v>0</v>
      </c>
    </row>
    <row r="1400" spans="1:16" ht="45">
      <c r="A1400">
        <v>1443</v>
      </c>
      <c r="B1400" s="1" t="s">
        <v>1778</v>
      </c>
      <c r="C1400" t="s">
        <v>1708</v>
      </c>
      <c r="D1400" t="s">
        <v>1777</v>
      </c>
      <c r="F1400" s="1" t="s">
        <v>901</v>
      </c>
      <c r="I1400" t="s">
        <v>19</v>
      </c>
      <c r="O1400" s="40" t="s">
        <v>19</v>
      </c>
      <c r="P1400" s="42" t="b">
        <f t="shared" si="21"/>
        <v>0</v>
      </c>
    </row>
    <row r="1401" spans="1:16" ht="45">
      <c r="A1401">
        <v>1444</v>
      </c>
      <c r="B1401" s="1" t="s">
        <v>1779</v>
      </c>
      <c r="C1401" t="s">
        <v>1708</v>
      </c>
      <c r="D1401" t="s">
        <v>1777</v>
      </c>
      <c r="F1401" s="1" t="s">
        <v>901</v>
      </c>
      <c r="I1401" t="s">
        <v>19</v>
      </c>
      <c r="O1401" s="40" t="s">
        <v>19</v>
      </c>
      <c r="P1401" s="42" t="b">
        <f t="shared" si="21"/>
        <v>0</v>
      </c>
    </row>
    <row r="1402" spans="1:16" ht="60">
      <c r="A1402">
        <v>1445</v>
      </c>
      <c r="B1402" s="1" t="s">
        <v>1780</v>
      </c>
      <c r="C1402" t="s">
        <v>1708</v>
      </c>
      <c r="D1402" t="s">
        <v>1777</v>
      </c>
      <c r="F1402" s="1" t="s">
        <v>1752</v>
      </c>
      <c r="I1402" t="s">
        <v>19</v>
      </c>
      <c r="O1402" s="40" t="s">
        <v>19</v>
      </c>
      <c r="P1402" s="42" t="b">
        <f t="shared" si="21"/>
        <v>0</v>
      </c>
    </row>
    <row r="1403" spans="1:16" ht="30">
      <c r="A1403">
        <v>1446</v>
      </c>
      <c r="B1403" s="1" t="s">
        <v>1781</v>
      </c>
      <c r="C1403" t="s">
        <v>1708</v>
      </c>
      <c r="D1403" t="s">
        <v>1777</v>
      </c>
      <c r="F1403" s="1" t="s">
        <v>901</v>
      </c>
      <c r="I1403" t="s">
        <v>19</v>
      </c>
      <c r="O1403" s="40" t="s">
        <v>19</v>
      </c>
      <c r="P1403" s="42" t="b">
        <f t="shared" si="21"/>
        <v>0</v>
      </c>
    </row>
    <row r="1404" spans="1:16" ht="60">
      <c r="A1404">
        <v>1447</v>
      </c>
      <c r="B1404" s="1" t="s">
        <v>1782</v>
      </c>
      <c r="C1404" t="s">
        <v>1708</v>
      </c>
      <c r="D1404" t="s">
        <v>1783</v>
      </c>
      <c r="F1404" s="1" t="s">
        <v>901</v>
      </c>
      <c r="I1404" t="s">
        <v>19</v>
      </c>
      <c r="O1404" s="40" t="s">
        <v>19</v>
      </c>
      <c r="P1404" s="42" t="b">
        <f t="shared" si="21"/>
        <v>0</v>
      </c>
    </row>
    <row r="1405" spans="1:16" ht="45">
      <c r="A1405">
        <v>1448</v>
      </c>
      <c r="B1405" s="1" t="s">
        <v>1784</v>
      </c>
      <c r="C1405" t="s">
        <v>1708</v>
      </c>
      <c r="D1405" t="s">
        <v>1783</v>
      </c>
      <c r="F1405" s="1" t="s">
        <v>901</v>
      </c>
      <c r="I1405" t="s">
        <v>19</v>
      </c>
      <c r="O1405" s="40" t="s">
        <v>19</v>
      </c>
      <c r="P1405" s="42" t="b">
        <f t="shared" si="21"/>
        <v>0</v>
      </c>
    </row>
    <row r="1406" spans="1:16" ht="60">
      <c r="A1406">
        <v>1449</v>
      </c>
      <c r="B1406" s="1" t="s">
        <v>1785</v>
      </c>
      <c r="C1406" t="s">
        <v>1708</v>
      </c>
      <c r="D1406" t="s">
        <v>1783</v>
      </c>
      <c r="F1406" s="1" t="s">
        <v>1752</v>
      </c>
      <c r="G1406" s="1" t="s">
        <v>1786</v>
      </c>
      <c r="I1406" t="s">
        <v>19</v>
      </c>
      <c r="O1406" s="40" t="s">
        <v>19</v>
      </c>
      <c r="P1406" s="42" t="b">
        <f t="shared" si="21"/>
        <v>0</v>
      </c>
    </row>
    <row r="1407" spans="1:16" ht="30">
      <c r="A1407">
        <v>1450</v>
      </c>
      <c r="B1407" s="1" t="s">
        <v>1787</v>
      </c>
      <c r="C1407" t="s">
        <v>1708</v>
      </c>
      <c r="D1407" t="s">
        <v>1783</v>
      </c>
      <c r="F1407" s="1" t="s">
        <v>901</v>
      </c>
      <c r="I1407" t="s">
        <v>19</v>
      </c>
      <c r="O1407" s="40" t="s">
        <v>19</v>
      </c>
      <c r="P1407" s="42" t="b">
        <f t="shared" si="21"/>
        <v>0</v>
      </c>
    </row>
    <row r="1408" spans="1:16" ht="45">
      <c r="A1408">
        <v>1451</v>
      </c>
      <c r="B1408" s="1" t="s">
        <v>1788</v>
      </c>
      <c r="C1408" t="s">
        <v>1708</v>
      </c>
      <c r="D1408" t="s">
        <v>1783</v>
      </c>
      <c r="F1408" s="1" t="s">
        <v>901</v>
      </c>
      <c r="I1408" t="s">
        <v>19</v>
      </c>
      <c r="O1408" s="40" t="s">
        <v>19</v>
      </c>
      <c r="P1408" s="42" t="b">
        <f t="shared" si="21"/>
        <v>0</v>
      </c>
    </row>
    <row r="1409" spans="1:16" ht="45">
      <c r="A1409">
        <v>1452</v>
      </c>
      <c r="B1409" s="1" t="s">
        <v>1789</v>
      </c>
      <c r="C1409" t="s">
        <v>1708</v>
      </c>
      <c r="D1409" t="s">
        <v>1790</v>
      </c>
      <c r="F1409" s="1" t="s">
        <v>901</v>
      </c>
      <c r="I1409" t="s">
        <v>19</v>
      </c>
      <c r="O1409" s="40" t="s">
        <v>19</v>
      </c>
      <c r="P1409" s="42" t="b">
        <f t="shared" si="21"/>
        <v>0</v>
      </c>
    </row>
    <row r="1410" spans="1:16">
      <c r="A1410">
        <v>1453</v>
      </c>
      <c r="B1410" s="1" t="s">
        <v>174</v>
      </c>
      <c r="C1410" t="s">
        <v>1708</v>
      </c>
      <c r="D1410" t="s">
        <v>1790</v>
      </c>
      <c r="F1410" s="1" t="s">
        <v>901</v>
      </c>
      <c r="I1410" t="s">
        <v>19</v>
      </c>
      <c r="O1410" s="40" t="s">
        <v>19</v>
      </c>
      <c r="P1410" s="42" t="b">
        <f t="shared" ref="P1410:P1473" si="22">F1410=O1410</f>
        <v>0</v>
      </c>
    </row>
    <row r="1411" spans="1:16" ht="60">
      <c r="A1411">
        <v>1454</v>
      </c>
      <c r="B1411" s="1" t="s">
        <v>1791</v>
      </c>
      <c r="C1411" t="s">
        <v>1708</v>
      </c>
      <c r="D1411" t="s">
        <v>1790</v>
      </c>
      <c r="F1411" s="1" t="s">
        <v>901</v>
      </c>
      <c r="I1411" t="s">
        <v>19</v>
      </c>
      <c r="O1411" s="40" t="s">
        <v>19</v>
      </c>
      <c r="P1411" s="42" t="b">
        <f t="shared" si="22"/>
        <v>0</v>
      </c>
    </row>
    <row r="1412" spans="1:16" ht="30">
      <c r="A1412">
        <v>1455</v>
      </c>
      <c r="B1412" s="1" t="s">
        <v>1792</v>
      </c>
      <c r="C1412" t="s">
        <v>1708</v>
      </c>
      <c r="D1412" t="s">
        <v>1790</v>
      </c>
      <c r="F1412" s="1" t="s">
        <v>901</v>
      </c>
      <c r="I1412" t="s">
        <v>19</v>
      </c>
      <c r="O1412" s="40" t="s">
        <v>19</v>
      </c>
      <c r="P1412" s="42" t="b">
        <f t="shared" si="22"/>
        <v>0</v>
      </c>
    </row>
    <row r="1413" spans="1:16" ht="30">
      <c r="A1413">
        <v>1456</v>
      </c>
      <c r="B1413" s="1" t="s">
        <v>1793</v>
      </c>
      <c r="C1413" t="s">
        <v>1708</v>
      </c>
      <c r="D1413" t="s">
        <v>1794</v>
      </c>
      <c r="F1413" s="1" t="s">
        <v>901</v>
      </c>
      <c r="I1413" t="s">
        <v>19</v>
      </c>
      <c r="O1413" s="40" t="s">
        <v>19</v>
      </c>
      <c r="P1413" s="42" t="b">
        <f t="shared" si="22"/>
        <v>0</v>
      </c>
    </row>
    <row r="1414" spans="1:16" ht="30">
      <c r="A1414">
        <v>1457</v>
      </c>
      <c r="B1414" s="1" t="s">
        <v>1795</v>
      </c>
      <c r="C1414" t="s">
        <v>1708</v>
      </c>
      <c r="D1414" t="s">
        <v>1794</v>
      </c>
      <c r="F1414" s="1" t="s">
        <v>901</v>
      </c>
      <c r="I1414" t="s">
        <v>19</v>
      </c>
      <c r="O1414" s="40" t="s">
        <v>19</v>
      </c>
      <c r="P1414" s="42" t="b">
        <f t="shared" si="22"/>
        <v>0</v>
      </c>
    </row>
    <row r="1415" spans="1:16" ht="45">
      <c r="A1415">
        <v>1458</v>
      </c>
      <c r="B1415" s="1" t="s">
        <v>1796</v>
      </c>
      <c r="C1415" t="s">
        <v>1708</v>
      </c>
      <c r="D1415" t="s">
        <v>1794</v>
      </c>
      <c r="F1415" s="1" t="s">
        <v>901</v>
      </c>
      <c r="I1415" t="s">
        <v>19</v>
      </c>
      <c r="O1415" s="40" t="s">
        <v>19</v>
      </c>
      <c r="P1415" s="42" t="b">
        <f t="shared" si="22"/>
        <v>0</v>
      </c>
    </row>
    <row r="1416" spans="1:16" ht="45">
      <c r="A1416">
        <v>1459</v>
      </c>
      <c r="B1416" s="1" t="s">
        <v>1797</v>
      </c>
      <c r="C1416" t="s">
        <v>1708</v>
      </c>
      <c r="D1416" t="s">
        <v>1794</v>
      </c>
      <c r="F1416" s="1" t="s">
        <v>901</v>
      </c>
      <c r="I1416" t="s">
        <v>19</v>
      </c>
      <c r="O1416" s="40" t="s">
        <v>19</v>
      </c>
      <c r="P1416" s="42" t="b">
        <f t="shared" si="22"/>
        <v>0</v>
      </c>
    </row>
    <row r="1417" spans="1:16" ht="30">
      <c r="A1417">
        <v>1460</v>
      </c>
      <c r="B1417" s="1" t="s">
        <v>1798</v>
      </c>
      <c r="C1417" t="s">
        <v>1708</v>
      </c>
      <c r="D1417" t="s">
        <v>1794</v>
      </c>
      <c r="F1417" s="1" t="s">
        <v>901</v>
      </c>
      <c r="I1417" t="s">
        <v>19</v>
      </c>
      <c r="O1417" s="40" t="s">
        <v>19</v>
      </c>
      <c r="P1417" s="42" t="b">
        <f t="shared" si="22"/>
        <v>0</v>
      </c>
    </row>
    <row r="1418" spans="1:16" ht="45">
      <c r="A1418">
        <v>1461</v>
      </c>
      <c r="B1418" s="1" t="s">
        <v>1799</v>
      </c>
      <c r="C1418" t="s">
        <v>1708</v>
      </c>
      <c r="D1418" t="s">
        <v>1794</v>
      </c>
      <c r="F1418" s="1" t="s">
        <v>901</v>
      </c>
      <c r="I1418" t="s">
        <v>19</v>
      </c>
      <c r="O1418" s="40" t="s">
        <v>19</v>
      </c>
      <c r="P1418" s="42" t="b">
        <f t="shared" si="22"/>
        <v>0</v>
      </c>
    </row>
    <row r="1419" spans="1:16" ht="75">
      <c r="A1419">
        <v>1462</v>
      </c>
      <c r="B1419" s="1" t="s">
        <v>1800</v>
      </c>
      <c r="C1419" t="s">
        <v>1708</v>
      </c>
      <c r="D1419" t="s">
        <v>1801</v>
      </c>
      <c r="F1419" s="1" t="s">
        <v>901</v>
      </c>
      <c r="I1419" t="s">
        <v>19</v>
      </c>
      <c r="O1419" s="40" t="s">
        <v>19</v>
      </c>
      <c r="P1419" s="42" t="b">
        <f t="shared" si="22"/>
        <v>0</v>
      </c>
    </row>
    <row r="1420" spans="1:16" ht="60">
      <c r="A1420">
        <v>1463</v>
      </c>
      <c r="B1420" s="1" t="s">
        <v>1802</v>
      </c>
      <c r="C1420" t="s">
        <v>1708</v>
      </c>
      <c r="D1420" t="s">
        <v>1801</v>
      </c>
      <c r="F1420" s="1" t="s">
        <v>901</v>
      </c>
      <c r="I1420" t="s">
        <v>19</v>
      </c>
      <c r="O1420" s="40" t="s">
        <v>19</v>
      </c>
      <c r="P1420" s="42" t="b">
        <f t="shared" si="22"/>
        <v>0</v>
      </c>
    </row>
    <row r="1421" spans="1:16" ht="60">
      <c r="A1421">
        <v>1464</v>
      </c>
      <c r="B1421" s="1" t="s">
        <v>1803</v>
      </c>
      <c r="C1421" t="s">
        <v>1708</v>
      </c>
      <c r="D1421" t="s">
        <v>1801</v>
      </c>
      <c r="F1421" s="1" t="s">
        <v>1752</v>
      </c>
      <c r="I1421" t="s">
        <v>19</v>
      </c>
      <c r="O1421" s="40" t="s">
        <v>19</v>
      </c>
      <c r="P1421" s="42" t="b">
        <f t="shared" si="22"/>
        <v>0</v>
      </c>
    </row>
    <row r="1422" spans="1:16" ht="60">
      <c r="A1422">
        <v>1465</v>
      </c>
      <c r="B1422" s="1" t="s">
        <v>1804</v>
      </c>
      <c r="C1422" t="s">
        <v>1708</v>
      </c>
      <c r="D1422" t="s">
        <v>1801</v>
      </c>
      <c r="F1422" s="1" t="s">
        <v>901</v>
      </c>
      <c r="I1422" t="s">
        <v>19</v>
      </c>
      <c r="O1422" s="40" t="s">
        <v>19</v>
      </c>
      <c r="P1422" s="42" t="b">
        <f t="shared" si="22"/>
        <v>0</v>
      </c>
    </row>
    <row r="1423" spans="1:16">
      <c r="A1423">
        <v>1466</v>
      </c>
      <c r="B1423" s="1" t="s">
        <v>1805</v>
      </c>
      <c r="C1423" t="s">
        <v>1708</v>
      </c>
      <c r="D1423" t="s">
        <v>1801</v>
      </c>
      <c r="F1423" s="1" t="s">
        <v>901</v>
      </c>
      <c r="I1423" t="s">
        <v>19</v>
      </c>
      <c r="O1423" s="40" t="s">
        <v>19</v>
      </c>
      <c r="P1423" s="42" t="b">
        <f t="shared" si="22"/>
        <v>0</v>
      </c>
    </row>
    <row r="1424" spans="1:16" ht="45">
      <c r="A1424">
        <v>1467</v>
      </c>
      <c r="B1424" s="1" t="s">
        <v>1806</v>
      </c>
      <c r="C1424" t="s">
        <v>1708</v>
      </c>
      <c r="D1424" t="s">
        <v>1801</v>
      </c>
      <c r="F1424" s="1" t="s">
        <v>901</v>
      </c>
      <c r="I1424" t="s">
        <v>19</v>
      </c>
      <c r="O1424" s="40" t="s">
        <v>19</v>
      </c>
      <c r="P1424" s="42" t="b">
        <f t="shared" si="22"/>
        <v>0</v>
      </c>
    </row>
    <row r="1425" spans="1:16" ht="30">
      <c r="A1425">
        <v>1468</v>
      </c>
      <c r="B1425" s="1" t="s">
        <v>1807</v>
      </c>
      <c r="C1425" t="s">
        <v>1708</v>
      </c>
      <c r="D1425" t="s">
        <v>1808</v>
      </c>
      <c r="F1425" s="1" t="s">
        <v>901</v>
      </c>
      <c r="I1425" t="s">
        <v>19</v>
      </c>
      <c r="O1425" s="40" t="s">
        <v>19</v>
      </c>
      <c r="P1425" s="42" t="b">
        <f t="shared" si="22"/>
        <v>0</v>
      </c>
    </row>
    <row r="1426" spans="1:16" ht="30">
      <c r="A1426">
        <v>1469</v>
      </c>
      <c r="B1426" s="1" t="s">
        <v>1809</v>
      </c>
      <c r="C1426" t="s">
        <v>1708</v>
      </c>
      <c r="D1426" t="s">
        <v>1810</v>
      </c>
      <c r="F1426" s="1" t="s">
        <v>901</v>
      </c>
      <c r="I1426" t="s">
        <v>19</v>
      </c>
      <c r="O1426" s="40" t="s">
        <v>19</v>
      </c>
      <c r="P1426" s="42" t="b">
        <f t="shared" si="22"/>
        <v>0</v>
      </c>
    </row>
    <row r="1427" spans="1:16" ht="45">
      <c r="A1427">
        <v>1470</v>
      </c>
      <c r="B1427" s="1" t="s">
        <v>1811</v>
      </c>
      <c r="C1427" t="s">
        <v>1708</v>
      </c>
      <c r="D1427" t="s">
        <v>1810</v>
      </c>
      <c r="F1427" s="1" t="s">
        <v>901</v>
      </c>
      <c r="I1427" t="s">
        <v>19</v>
      </c>
      <c r="O1427" s="40" t="s">
        <v>19</v>
      </c>
      <c r="P1427" s="42" t="b">
        <f t="shared" si="22"/>
        <v>0</v>
      </c>
    </row>
    <row r="1428" spans="1:16" ht="60">
      <c r="A1428">
        <v>1471</v>
      </c>
      <c r="B1428" s="1" t="s">
        <v>1812</v>
      </c>
      <c r="C1428" t="s">
        <v>1708</v>
      </c>
      <c r="D1428" t="s">
        <v>1810</v>
      </c>
      <c r="F1428" s="1" t="s">
        <v>901</v>
      </c>
      <c r="I1428" t="s">
        <v>19</v>
      </c>
      <c r="O1428" s="40" t="s">
        <v>19</v>
      </c>
      <c r="P1428" s="42" t="b">
        <f t="shared" si="22"/>
        <v>0</v>
      </c>
    </row>
    <row r="1429" spans="1:16" ht="30">
      <c r="A1429">
        <v>1472</v>
      </c>
      <c r="B1429" s="1" t="s">
        <v>1813</v>
      </c>
      <c r="C1429" t="s">
        <v>1708</v>
      </c>
      <c r="D1429" t="s">
        <v>1810</v>
      </c>
      <c r="F1429" s="1" t="s">
        <v>1752</v>
      </c>
      <c r="I1429" t="s">
        <v>19</v>
      </c>
      <c r="O1429" s="40" t="s">
        <v>19</v>
      </c>
      <c r="P1429" s="42" t="b">
        <f t="shared" si="22"/>
        <v>0</v>
      </c>
    </row>
    <row r="1430" spans="1:16">
      <c r="A1430">
        <v>1473</v>
      </c>
      <c r="B1430" s="1" t="s">
        <v>1814</v>
      </c>
      <c r="C1430" t="s">
        <v>1708</v>
      </c>
      <c r="D1430" t="s">
        <v>1815</v>
      </c>
      <c r="F1430" s="1" t="s">
        <v>901</v>
      </c>
      <c r="I1430" t="s">
        <v>19</v>
      </c>
      <c r="O1430" s="40" t="s">
        <v>19</v>
      </c>
      <c r="P1430" s="42" t="b">
        <f t="shared" si="22"/>
        <v>0</v>
      </c>
    </row>
    <row r="1431" spans="1:16" ht="45">
      <c r="A1431">
        <v>1474</v>
      </c>
      <c r="B1431" s="1" t="s">
        <v>1816</v>
      </c>
      <c r="C1431" t="s">
        <v>1708</v>
      </c>
      <c r="D1431" t="s">
        <v>1815</v>
      </c>
      <c r="F1431" s="1" t="s">
        <v>1752</v>
      </c>
      <c r="I1431" t="s">
        <v>19</v>
      </c>
      <c r="O1431" s="40" t="s">
        <v>19</v>
      </c>
      <c r="P1431" s="42" t="b">
        <f t="shared" si="22"/>
        <v>0</v>
      </c>
    </row>
    <row r="1432" spans="1:16" ht="60">
      <c r="A1432">
        <v>1475</v>
      </c>
      <c r="B1432" s="1" t="s">
        <v>1817</v>
      </c>
      <c r="C1432" t="s">
        <v>1708</v>
      </c>
      <c r="D1432" t="s">
        <v>1815</v>
      </c>
      <c r="F1432" s="1" t="s">
        <v>901</v>
      </c>
      <c r="I1432" t="s">
        <v>19</v>
      </c>
      <c r="O1432" s="40" t="s">
        <v>19</v>
      </c>
      <c r="P1432" s="42" t="b">
        <f t="shared" si="22"/>
        <v>0</v>
      </c>
    </row>
    <row r="1433" spans="1:16" ht="30">
      <c r="A1433">
        <v>1476</v>
      </c>
      <c r="B1433" s="1" t="s">
        <v>1818</v>
      </c>
      <c r="C1433" t="s">
        <v>1708</v>
      </c>
      <c r="D1433" t="s">
        <v>1815</v>
      </c>
      <c r="F1433" s="1" t="s">
        <v>901</v>
      </c>
      <c r="I1433" t="s">
        <v>19</v>
      </c>
      <c r="O1433" s="40" t="s">
        <v>19</v>
      </c>
      <c r="P1433" s="42" t="b">
        <f t="shared" si="22"/>
        <v>0</v>
      </c>
    </row>
    <row r="1434" spans="1:16" ht="30">
      <c r="A1434">
        <v>1477</v>
      </c>
      <c r="B1434" s="1" t="s">
        <v>1819</v>
      </c>
      <c r="C1434" t="s">
        <v>1708</v>
      </c>
      <c r="D1434" t="s">
        <v>1815</v>
      </c>
      <c r="F1434" s="1" t="s">
        <v>901</v>
      </c>
      <c r="I1434" t="s">
        <v>19</v>
      </c>
      <c r="O1434" s="40" t="s">
        <v>19</v>
      </c>
      <c r="P1434" s="42" t="b">
        <f t="shared" si="22"/>
        <v>0</v>
      </c>
    </row>
    <row r="1435" spans="1:16" ht="45">
      <c r="A1435">
        <v>1478</v>
      </c>
      <c r="B1435" s="1" t="s">
        <v>1820</v>
      </c>
      <c r="C1435" t="s">
        <v>1708</v>
      </c>
      <c r="D1435" t="s">
        <v>1821</v>
      </c>
      <c r="F1435" s="1" t="s">
        <v>19</v>
      </c>
      <c r="I1435" t="s">
        <v>19</v>
      </c>
      <c r="O1435" s="40" t="s">
        <v>19</v>
      </c>
      <c r="P1435" s="42" t="b">
        <f t="shared" si="22"/>
        <v>1</v>
      </c>
    </row>
    <row r="1436" spans="1:16" ht="45">
      <c r="A1436">
        <v>1479</v>
      </c>
      <c r="B1436" s="1" t="s">
        <v>1822</v>
      </c>
      <c r="C1436" t="s">
        <v>1708</v>
      </c>
      <c r="D1436" t="s">
        <v>1821</v>
      </c>
      <c r="F1436" s="1" t="s">
        <v>1823</v>
      </c>
      <c r="I1436" t="s">
        <v>19</v>
      </c>
      <c r="O1436" s="40" t="s">
        <v>19</v>
      </c>
      <c r="P1436" s="42" t="b">
        <f t="shared" si="22"/>
        <v>0</v>
      </c>
    </row>
    <row r="1437" spans="1:16" ht="45">
      <c r="A1437">
        <v>1480</v>
      </c>
      <c r="B1437" s="1" t="s">
        <v>1824</v>
      </c>
      <c r="C1437" t="s">
        <v>1708</v>
      </c>
      <c r="D1437" t="s">
        <v>1821</v>
      </c>
      <c r="F1437" s="1" t="s">
        <v>1752</v>
      </c>
      <c r="I1437" t="s">
        <v>19</v>
      </c>
      <c r="O1437" s="40" t="s">
        <v>19</v>
      </c>
      <c r="P1437" s="42" t="b">
        <f t="shared" si="22"/>
        <v>0</v>
      </c>
    </row>
    <row r="1438" spans="1:16" ht="30">
      <c r="A1438">
        <v>1481</v>
      </c>
      <c r="B1438" s="1" t="s">
        <v>1825</v>
      </c>
      <c r="C1438" t="s">
        <v>1708</v>
      </c>
      <c r="D1438" t="s">
        <v>1826</v>
      </c>
      <c r="F1438" s="1" t="s">
        <v>1823</v>
      </c>
      <c r="I1438" t="s">
        <v>19</v>
      </c>
      <c r="O1438" s="40" t="s">
        <v>19</v>
      </c>
      <c r="P1438" s="42" t="b">
        <f t="shared" si="22"/>
        <v>0</v>
      </c>
    </row>
    <row r="1439" spans="1:16" ht="60">
      <c r="A1439">
        <v>1482</v>
      </c>
      <c r="B1439" s="1" t="s">
        <v>1827</v>
      </c>
      <c r="C1439" t="s">
        <v>1708</v>
      </c>
      <c r="D1439" t="s">
        <v>1826</v>
      </c>
      <c r="F1439" s="1" t="s">
        <v>1823</v>
      </c>
      <c r="I1439" t="s">
        <v>19</v>
      </c>
      <c r="O1439" s="40" t="s">
        <v>19</v>
      </c>
      <c r="P1439" s="42" t="b">
        <f t="shared" si="22"/>
        <v>0</v>
      </c>
    </row>
    <row r="1440" spans="1:16" ht="30">
      <c r="A1440">
        <v>1483</v>
      </c>
      <c r="B1440" s="1" t="s">
        <v>1828</v>
      </c>
      <c r="C1440" t="s">
        <v>1708</v>
      </c>
      <c r="D1440" t="s">
        <v>1826</v>
      </c>
      <c r="F1440" s="1" t="s">
        <v>1823</v>
      </c>
      <c r="I1440" t="s">
        <v>19</v>
      </c>
      <c r="O1440" s="40" t="s">
        <v>19</v>
      </c>
      <c r="P1440" s="42" t="b">
        <f t="shared" si="22"/>
        <v>0</v>
      </c>
    </row>
    <row r="1441" spans="1:16">
      <c r="A1441">
        <v>1484</v>
      </c>
      <c r="B1441" s="1" t="s">
        <v>1829</v>
      </c>
      <c r="C1441" t="s">
        <v>1708</v>
      </c>
      <c r="D1441" t="s">
        <v>1826</v>
      </c>
      <c r="F1441" s="1" t="s">
        <v>1823</v>
      </c>
      <c r="I1441" t="s">
        <v>19</v>
      </c>
      <c r="O1441" s="40" t="s">
        <v>19</v>
      </c>
      <c r="P1441" s="42" t="b">
        <f t="shared" si="22"/>
        <v>0</v>
      </c>
    </row>
    <row r="1442" spans="1:16" ht="45">
      <c r="A1442">
        <v>1485</v>
      </c>
      <c r="B1442" s="1" t="s">
        <v>1830</v>
      </c>
      <c r="C1442" t="s">
        <v>1708</v>
      </c>
      <c r="D1442" t="s">
        <v>1826</v>
      </c>
      <c r="F1442" s="1" t="s">
        <v>1823</v>
      </c>
      <c r="I1442" t="s">
        <v>19</v>
      </c>
      <c r="O1442" s="40" t="s">
        <v>19</v>
      </c>
      <c r="P1442" s="42" t="b">
        <f t="shared" si="22"/>
        <v>0</v>
      </c>
    </row>
    <row r="1443" spans="1:16" ht="45">
      <c r="A1443">
        <v>1486</v>
      </c>
      <c r="B1443" s="1" t="s">
        <v>1831</v>
      </c>
      <c r="C1443" t="s">
        <v>1708</v>
      </c>
      <c r="D1443" t="s">
        <v>1826</v>
      </c>
      <c r="F1443" s="1" t="s">
        <v>1823</v>
      </c>
      <c r="I1443" t="s">
        <v>19</v>
      </c>
      <c r="O1443" s="40" t="s">
        <v>19</v>
      </c>
      <c r="P1443" s="42" t="b">
        <f t="shared" si="22"/>
        <v>0</v>
      </c>
    </row>
    <row r="1444" spans="1:16" ht="210">
      <c r="A1444">
        <v>1487</v>
      </c>
      <c r="B1444" s="1" t="s">
        <v>1832</v>
      </c>
      <c r="C1444" t="s">
        <v>1708</v>
      </c>
      <c r="D1444" t="s">
        <v>1826</v>
      </c>
      <c r="F1444" s="1" t="s">
        <v>1752</v>
      </c>
      <c r="G1444" s="1" t="s">
        <v>1833</v>
      </c>
      <c r="H1444" s="1" t="s">
        <v>1834</v>
      </c>
      <c r="I1444" t="s">
        <v>19</v>
      </c>
      <c r="O1444" s="40" t="s">
        <v>19</v>
      </c>
      <c r="P1444" s="42" t="b">
        <f t="shared" si="22"/>
        <v>0</v>
      </c>
    </row>
    <row r="1445" spans="1:16" ht="30">
      <c r="A1445">
        <v>1488</v>
      </c>
      <c r="B1445" s="1" t="s">
        <v>1835</v>
      </c>
      <c r="C1445" t="s">
        <v>1708</v>
      </c>
      <c r="D1445" t="s">
        <v>1836</v>
      </c>
      <c r="F1445" s="1" t="s">
        <v>1823</v>
      </c>
      <c r="I1445" t="s">
        <v>19</v>
      </c>
      <c r="O1445" s="40" t="s">
        <v>19</v>
      </c>
      <c r="P1445" s="42" t="b">
        <f t="shared" si="22"/>
        <v>0</v>
      </c>
    </row>
    <row r="1446" spans="1:16" ht="45">
      <c r="A1446">
        <v>1489</v>
      </c>
      <c r="B1446" s="1" t="s">
        <v>1837</v>
      </c>
      <c r="C1446" t="s">
        <v>1708</v>
      </c>
      <c r="D1446" t="s">
        <v>1836</v>
      </c>
      <c r="F1446" s="1" t="s">
        <v>1823</v>
      </c>
      <c r="I1446" t="s">
        <v>19</v>
      </c>
      <c r="O1446" s="40" t="s">
        <v>19</v>
      </c>
      <c r="P1446" s="42" t="b">
        <f t="shared" si="22"/>
        <v>0</v>
      </c>
    </row>
    <row r="1447" spans="1:16" ht="75">
      <c r="A1447">
        <v>1490</v>
      </c>
      <c r="B1447" s="1" t="s">
        <v>1838</v>
      </c>
      <c r="C1447" t="s">
        <v>1708</v>
      </c>
      <c r="D1447" t="s">
        <v>1836</v>
      </c>
      <c r="F1447" s="1" t="s">
        <v>1823</v>
      </c>
      <c r="I1447" t="s">
        <v>19</v>
      </c>
      <c r="O1447" s="40" t="s">
        <v>19</v>
      </c>
      <c r="P1447" s="42" t="b">
        <f t="shared" si="22"/>
        <v>0</v>
      </c>
    </row>
    <row r="1448" spans="1:16" ht="45">
      <c r="A1448">
        <v>1491</v>
      </c>
      <c r="B1448" s="1" t="s">
        <v>1839</v>
      </c>
      <c r="C1448" t="s">
        <v>1708</v>
      </c>
      <c r="D1448" t="s">
        <v>1836</v>
      </c>
      <c r="F1448" s="1" t="s">
        <v>901</v>
      </c>
      <c r="I1448" t="s">
        <v>65</v>
      </c>
      <c r="O1448" s="40" t="s">
        <v>19</v>
      </c>
      <c r="P1448" s="42" t="b">
        <f t="shared" si="22"/>
        <v>0</v>
      </c>
    </row>
    <row r="1449" spans="1:16" ht="30">
      <c r="A1449">
        <v>1492</v>
      </c>
      <c r="B1449" s="1" t="s">
        <v>1840</v>
      </c>
      <c r="C1449" t="s">
        <v>1708</v>
      </c>
      <c r="D1449" t="s">
        <v>1841</v>
      </c>
      <c r="F1449" s="1" t="s">
        <v>901</v>
      </c>
      <c r="I1449" t="s">
        <v>19</v>
      </c>
      <c r="O1449" s="40" t="s">
        <v>19</v>
      </c>
      <c r="P1449" s="42" t="b">
        <f t="shared" si="22"/>
        <v>0</v>
      </c>
    </row>
    <row r="1450" spans="1:16" ht="45">
      <c r="A1450">
        <v>1493</v>
      </c>
      <c r="B1450" s="1" t="s">
        <v>1842</v>
      </c>
      <c r="C1450" t="s">
        <v>1708</v>
      </c>
      <c r="D1450" t="s">
        <v>1841</v>
      </c>
      <c r="F1450" s="1" t="s">
        <v>901</v>
      </c>
      <c r="I1450" t="s">
        <v>19</v>
      </c>
      <c r="O1450" s="40" t="s">
        <v>19</v>
      </c>
      <c r="P1450" s="42" t="b">
        <f t="shared" si="22"/>
        <v>0</v>
      </c>
    </row>
    <row r="1451" spans="1:16" ht="60">
      <c r="A1451">
        <v>1494</v>
      </c>
      <c r="B1451" s="1" t="s">
        <v>1843</v>
      </c>
      <c r="C1451" t="s">
        <v>1708</v>
      </c>
      <c r="D1451" t="s">
        <v>1841</v>
      </c>
      <c r="F1451" s="1" t="s">
        <v>901</v>
      </c>
      <c r="I1451" t="s">
        <v>19</v>
      </c>
      <c r="O1451" s="40" t="s">
        <v>19</v>
      </c>
      <c r="P1451" s="42" t="b">
        <f t="shared" si="22"/>
        <v>0</v>
      </c>
    </row>
    <row r="1452" spans="1:16" ht="30">
      <c r="A1452">
        <v>1495</v>
      </c>
      <c r="B1452" s="1" t="s">
        <v>1844</v>
      </c>
      <c r="C1452" t="s">
        <v>1708</v>
      </c>
      <c r="D1452" t="s">
        <v>1841</v>
      </c>
      <c r="F1452" s="1" t="s">
        <v>901</v>
      </c>
      <c r="I1452" t="s">
        <v>19</v>
      </c>
      <c r="O1452" s="40" t="s">
        <v>19</v>
      </c>
      <c r="P1452" s="42" t="b">
        <f t="shared" si="22"/>
        <v>0</v>
      </c>
    </row>
    <row r="1453" spans="1:16">
      <c r="A1453">
        <v>1496</v>
      </c>
      <c r="B1453" s="1" t="s">
        <v>1845</v>
      </c>
      <c r="C1453" t="s">
        <v>1708</v>
      </c>
      <c r="D1453" t="s">
        <v>1841</v>
      </c>
      <c r="F1453" s="1" t="s">
        <v>901</v>
      </c>
      <c r="I1453" t="s">
        <v>19</v>
      </c>
      <c r="O1453" s="40" t="s">
        <v>19</v>
      </c>
      <c r="P1453" s="42" t="b">
        <f t="shared" si="22"/>
        <v>0</v>
      </c>
    </row>
    <row r="1454" spans="1:16" ht="30">
      <c r="A1454">
        <v>1497</v>
      </c>
      <c r="B1454" s="1" t="s">
        <v>1846</v>
      </c>
      <c r="C1454" t="s">
        <v>1708</v>
      </c>
      <c r="D1454" t="s">
        <v>1841</v>
      </c>
      <c r="F1454" s="1" t="s">
        <v>901</v>
      </c>
      <c r="I1454" t="s">
        <v>19</v>
      </c>
      <c r="O1454" s="40" t="s">
        <v>19</v>
      </c>
      <c r="P1454" s="42" t="b">
        <f t="shared" si="22"/>
        <v>0</v>
      </c>
    </row>
    <row r="1455" spans="1:16" ht="45">
      <c r="A1455">
        <v>1498</v>
      </c>
      <c r="B1455" s="1" t="s">
        <v>1847</v>
      </c>
      <c r="C1455" t="s">
        <v>1708</v>
      </c>
      <c r="D1455" t="s">
        <v>1848</v>
      </c>
      <c r="F1455" s="1" t="s">
        <v>901</v>
      </c>
      <c r="I1455" t="s">
        <v>19</v>
      </c>
      <c r="O1455" s="40" t="s">
        <v>19</v>
      </c>
      <c r="P1455" s="42" t="b">
        <f t="shared" si="22"/>
        <v>0</v>
      </c>
    </row>
    <row r="1456" spans="1:16" ht="60">
      <c r="A1456">
        <v>1499</v>
      </c>
      <c r="B1456" s="1" t="s">
        <v>1849</v>
      </c>
      <c r="C1456" t="s">
        <v>1708</v>
      </c>
      <c r="D1456" t="s">
        <v>1848</v>
      </c>
      <c r="F1456" s="1" t="s">
        <v>1752</v>
      </c>
      <c r="I1456" t="s">
        <v>19</v>
      </c>
      <c r="O1456" s="40" t="s">
        <v>19</v>
      </c>
      <c r="P1456" s="42" t="b">
        <f t="shared" si="22"/>
        <v>0</v>
      </c>
    </row>
    <row r="1457" spans="1:16" ht="45">
      <c r="A1457">
        <v>1500</v>
      </c>
      <c r="B1457" s="1" t="s">
        <v>1850</v>
      </c>
      <c r="C1457" t="s">
        <v>1708</v>
      </c>
      <c r="D1457" t="s">
        <v>1848</v>
      </c>
      <c r="F1457" s="1" t="s">
        <v>901</v>
      </c>
      <c r="I1457" t="s">
        <v>19</v>
      </c>
      <c r="O1457" s="40" t="s">
        <v>19</v>
      </c>
      <c r="P1457" s="42" t="b">
        <f t="shared" si="22"/>
        <v>0</v>
      </c>
    </row>
    <row r="1458" spans="1:16" ht="45">
      <c r="A1458">
        <v>1501</v>
      </c>
      <c r="B1458" s="1" t="s">
        <v>1851</v>
      </c>
      <c r="C1458" t="s">
        <v>1708</v>
      </c>
      <c r="D1458" t="s">
        <v>1848</v>
      </c>
      <c r="F1458" s="1" t="s">
        <v>901</v>
      </c>
      <c r="I1458" t="s">
        <v>19</v>
      </c>
      <c r="O1458" s="40" t="s">
        <v>19</v>
      </c>
      <c r="P1458" s="42" t="b">
        <f t="shared" si="22"/>
        <v>0</v>
      </c>
    </row>
    <row r="1459" spans="1:16" ht="60">
      <c r="A1459">
        <v>1502</v>
      </c>
      <c r="B1459" s="1" t="s">
        <v>1129</v>
      </c>
      <c r="C1459" t="s">
        <v>1708</v>
      </c>
      <c r="D1459" t="s">
        <v>1852</v>
      </c>
      <c r="F1459" s="1" t="s">
        <v>901</v>
      </c>
      <c r="I1459" t="s">
        <v>19</v>
      </c>
      <c r="O1459" s="40" t="s">
        <v>19</v>
      </c>
      <c r="P1459" s="42" t="b">
        <f t="shared" si="22"/>
        <v>0</v>
      </c>
    </row>
    <row r="1460" spans="1:16">
      <c r="A1460">
        <v>1503</v>
      </c>
      <c r="B1460" s="1" t="s">
        <v>1853</v>
      </c>
      <c r="C1460" t="s">
        <v>1708</v>
      </c>
      <c r="D1460" t="s">
        <v>1852</v>
      </c>
      <c r="F1460" s="1" t="s">
        <v>901</v>
      </c>
      <c r="I1460" t="s">
        <v>19</v>
      </c>
      <c r="O1460" s="40" t="s">
        <v>19</v>
      </c>
      <c r="P1460" s="42" t="b">
        <f t="shared" si="22"/>
        <v>0</v>
      </c>
    </row>
    <row r="1461" spans="1:16" ht="30">
      <c r="A1461">
        <v>1504</v>
      </c>
      <c r="B1461" s="1" t="s">
        <v>1854</v>
      </c>
      <c r="C1461" t="s">
        <v>1708</v>
      </c>
      <c r="D1461" t="s">
        <v>1852</v>
      </c>
      <c r="F1461" s="1" t="s">
        <v>901</v>
      </c>
      <c r="I1461" t="s">
        <v>19</v>
      </c>
      <c r="O1461" s="40" t="s">
        <v>19</v>
      </c>
      <c r="P1461" s="42" t="b">
        <f t="shared" si="22"/>
        <v>0</v>
      </c>
    </row>
    <row r="1462" spans="1:16" ht="45">
      <c r="A1462">
        <v>1505</v>
      </c>
      <c r="B1462" s="1" t="s">
        <v>1855</v>
      </c>
      <c r="C1462" t="s">
        <v>1708</v>
      </c>
      <c r="D1462" t="s">
        <v>1852</v>
      </c>
      <c r="F1462" s="1" t="s">
        <v>901</v>
      </c>
      <c r="I1462" t="s">
        <v>19</v>
      </c>
      <c r="O1462" s="40" t="s">
        <v>19</v>
      </c>
      <c r="P1462" s="42" t="b">
        <f t="shared" si="22"/>
        <v>0</v>
      </c>
    </row>
    <row r="1463" spans="1:16" ht="30">
      <c r="A1463">
        <v>1506</v>
      </c>
      <c r="B1463" s="1" t="s">
        <v>1431</v>
      </c>
      <c r="C1463" t="s">
        <v>1708</v>
      </c>
      <c r="D1463" t="s">
        <v>1856</v>
      </c>
      <c r="F1463" s="1" t="s">
        <v>901</v>
      </c>
      <c r="I1463" t="s">
        <v>19</v>
      </c>
      <c r="O1463" s="40" t="s">
        <v>19</v>
      </c>
      <c r="P1463" s="42" t="b">
        <f t="shared" si="22"/>
        <v>0</v>
      </c>
    </row>
    <row r="1464" spans="1:16" ht="30">
      <c r="A1464">
        <v>1507</v>
      </c>
      <c r="B1464" s="1" t="s">
        <v>1857</v>
      </c>
      <c r="C1464" t="s">
        <v>1708</v>
      </c>
      <c r="D1464" t="s">
        <v>1856</v>
      </c>
      <c r="F1464" s="1" t="s">
        <v>901</v>
      </c>
      <c r="I1464" t="s">
        <v>19</v>
      </c>
      <c r="O1464" s="40" t="s">
        <v>19</v>
      </c>
      <c r="P1464" s="42" t="b">
        <f t="shared" si="22"/>
        <v>0</v>
      </c>
    </row>
    <row r="1465" spans="1:16" ht="45">
      <c r="A1465">
        <v>1508</v>
      </c>
      <c r="B1465" s="1" t="s">
        <v>1858</v>
      </c>
      <c r="C1465" t="s">
        <v>1708</v>
      </c>
      <c r="D1465" t="s">
        <v>1856</v>
      </c>
      <c r="F1465" s="1" t="s">
        <v>901</v>
      </c>
      <c r="I1465" t="s">
        <v>19</v>
      </c>
      <c r="O1465" s="40" t="s">
        <v>19</v>
      </c>
      <c r="P1465" s="42" t="b">
        <f t="shared" si="22"/>
        <v>0</v>
      </c>
    </row>
    <row r="1466" spans="1:16" ht="30">
      <c r="A1466">
        <v>1509</v>
      </c>
      <c r="B1466" s="1" t="s">
        <v>1859</v>
      </c>
      <c r="C1466" t="s">
        <v>1708</v>
      </c>
      <c r="D1466" t="s">
        <v>1856</v>
      </c>
      <c r="F1466" s="1" t="s">
        <v>901</v>
      </c>
      <c r="I1466" t="s">
        <v>19</v>
      </c>
      <c r="O1466" s="40" t="s">
        <v>19</v>
      </c>
      <c r="P1466" s="42" t="b">
        <f t="shared" si="22"/>
        <v>0</v>
      </c>
    </row>
    <row r="1467" spans="1:16" ht="45">
      <c r="A1467">
        <v>1510</v>
      </c>
      <c r="B1467" s="1" t="s">
        <v>1860</v>
      </c>
      <c r="C1467" t="s">
        <v>1708</v>
      </c>
      <c r="D1467" t="s">
        <v>1856</v>
      </c>
      <c r="F1467" s="1" t="s">
        <v>901</v>
      </c>
      <c r="I1467" t="s">
        <v>19</v>
      </c>
      <c r="O1467" s="40" t="s">
        <v>19</v>
      </c>
      <c r="P1467" s="42" t="b">
        <f t="shared" si="22"/>
        <v>0</v>
      </c>
    </row>
    <row r="1468" spans="1:16">
      <c r="A1468">
        <v>1511</v>
      </c>
      <c r="B1468" s="1" t="s">
        <v>1861</v>
      </c>
      <c r="C1468" t="s">
        <v>1708</v>
      </c>
      <c r="D1468" t="s">
        <v>1862</v>
      </c>
      <c r="F1468" s="1" t="s">
        <v>901</v>
      </c>
      <c r="I1468" t="s">
        <v>19</v>
      </c>
      <c r="O1468" s="40" t="s">
        <v>19</v>
      </c>
      <c r="P1468" s="42" t="b">
        <f t="shared" si="22"/>
        <v>0</v>
      </c>
    </row>
    <row r="1469" spans="1:16" ht="30">
      <c r="A1469">
        <v>1512</v>
      </c>
      <c r="B1469" s="1" t="s">
        <v>1863</v>
      </c>
      <c r="C1469" t="s">
        <v>1708</v>
      </c>
      <c r="D1469" t="s">
        <v>1862</v>
      </c>
      <c r="F1469" s="1" t="s">
        <v>901</v>
      </c>
      <c r="I1469" t="s">
        <v>19</v>
      </c>
      <c r="O1469" s="40" t="s">
        <v>19</v>
      </c>
      <c r="P1469" s="42" t="b">
        <f t="shared" si="22"/>
        <v>0</v>
      </c>
    </row>
    <row r="1470" spans="1:16" ht="30">
      <c r="A1470">
        <v>1513</v>
      </c>
      <c r="B1470" s="1" t="s">
        <v>1864</v>
      </c>
      <c r="C1470" t="s">
        <v>1708</v>
      </c>
      <c r="D1470" t="s">
        <v>1862</v>
      </c>
      <c r="F1470" s="1" t="s">
        <v>1752</v>
      </c>
      <c r="I1470" t="s">
        <v>19</v>
      </c>
      <c r="O1470" s="40" t="s">
        <v>19</v>
      </c>
      <c r="P1470" s="42" t="b">
        <f t="shared" si="22"/>
        <v>0</v>
      </c>
    </row>
    <row r="1471" spans="1:16" ht="45">
      <c r="A1471">
        <v>1514</v>
      </c>
      <c r="B1471" s="1" t="s">
        <v>1865</v>
      </c>
      <c r="C1471" t="s">
        <v>1708</v>
      </c>
      <c r="D1471" t="s">
        <v>1862</v>
      </c>
      <c r="F1471" s="1" t="s">
        <v>901</v>
      </c>
      <c r="I1471" t="s">
        <v>19</v>
      </c>
      <c r="O1471" s="40" t="s">
        <v>19</v>
      </c>
      <c r="P1471" s="42" t="b">
        <f t="shared" si="22"/>
        <v>0</v>
      </c>
    </row>
    <row r="1472" spans="1:16" ht="45">
      <c r="A1472">
        <v>1515</v>
      </c>
      <c r="B1472" s="1" t="s">
        <v>1866</v>
      </c>
      <c r="C1472" t="s">
        <v>1708</v>
      </c>
      <c r="D1472" t="s">
        <v>1862</v>
      </c>
      <c r="F1472" s="1" t="s">
        <v>1752</v>
      </c>
      <c r="I1472" t="s">
        <v>19</v>
      </c>
      <c r="O1472" s="40" t="s">
        <v>19</v>
      </c>
      <c r="P1472" s="42" t="b">
        <f t="shared" si="22"/>
        <v>0</v>
      </c>
    </row>
    <row r="1473" spans="1:16" ht="45">
      <c r="A1473">
        <v>1516</v>
      </c>
      <c r="B1473" s="1" t="s">
        <v>1867</v>
      </c>
      <c r="C1473" t="s">
        <v>1708</v>
      </c>
      <c r="D1473" t="s">
        <v>1868</v>
      </c>
      <c r="F1473" s="1" t="s">
        <v>901</v>
      </c>
      <c r="I1473" t="s">
        <v>19</v>
      </c>
      <c r="O1473" s="40" t="s">
        <v>19</v>
      </c>
      <c r="P1473" s="42" t="b">
        <f t="shared" si="22"/>
        <v>0</v>
      </c>
    </row>
    <row r="1474" spans="1:16" ht="45">
      <c r="A1474">
        <v>1517</v>
      </c>
      <c r="B1474" s="1" t="s">
        <v>1869</v>
      </c>
      <c r="C1474" t="s">
        <v>1708</v>
      </c>
      <c r="D1474" t="s">
        <v>1868</v>
      </c>
      <c r="F1474" s="1" t="s">
        <v>1752</v>
      </c>
      <c r="I1474" t="s">
        <v>19</v>
      </c>
      <c r="O1474" s="40" t="s">
        <v>19</v>
      </c>
      <c r="P1474" s="42" t="b">
        <f t="shared" ref="P1474:P1537" si="23">F1474=O1474</f>
        <v>0</v>
      </c>
    </row>
    <row r="1475" spans="1:16" ht="45">
      <c r="A1475">
        <v>1518</v>
      </c>
      <c r="B1475" s="1" t="s">
        <v>1870</v>
      </c>
      <c r="C1475" t="s">
        <v>1708</v>
      </c>
      <c r="D1475" t="s">
        <v>1868</v>
      </c>
      <c r="F1475" s="1" t="s">
        <v>901</v>
      </c>
      <c r="I1475" t="s">
        <v>19</v>
      </c>
      <c r="O1475" s="40" t="s">
        <v>19</v>
      </c>
      <c r="P1475" s="42" t="b">
        <f t="shared" si="23"/>
        <v>0</v>
      </c>
    </row>
    <row r="1476" spans="1:16" ht="30">
      <c r="A1476">
        <v>1519</v>
      </c>
      <c r="B1476" s="1" t="s">
        <v>1871</v>
      </c>
      <c r="C1476" t="s">
        <v>1708</v>
      </c>
      <c r="D1476" t="s">
        <v>1868</v>
      </c>
      <c r="F1476" s="1" t="s">
        <v>901</v>
      </c>
      <c r="I1476" t="s">
        <v>19</v>
      </c>
      <c r="O1476" s="40" t="s">
        <v>19</v>
      </c>
      <c r="P1476" s="42" t="b">
        <f t="shared" si="23"/>
        <v>0</v>
      </c>
    </row>
    <row r="1477" spans="1:16" ht="45">
      <c r="A1477">
        <v>1520</v>
      </c>
      <c r="B1477" s="1" t="s">
        <v>1872</v>
      </c>
      <c r="C1477" t="s">
        <v>1708</v>
      </c>
      <c r="D1477" t="s">
        <v>1873</v>
      </c>
      <c r="F1477" s="1" t="s">
        <v>901</v>
      </c>
      <c r="I1477" t="s">
        <v>19</v>
      </c>
      <c r="O1477" s="40" t="s">
        <v>19</v>
      </c>
      <c r="P1477" s="42" t="b">
        <f t="shared" si="23"/>
        <v>0</v>
      </c>
    </row>
    <row r="1478" spans="1:16" ht="45">
      <c r="A1478">
        <v>1521</v>
      </c>
      <c r="B1478" s="1" t="s">
        <v>1874</v>
      </c>
      <c r="C1478" t="s">
        <v>1708</v>
      </c>
      <c r="D1478" t="s">
        <v>1873</v>
      </c>
      <c r="F1478" s="1" t="s">
        <v>1752</v>
      </c>
      <c r="I1478" t="s">
        <v>19</v>
      </c>
      <c r="O1478" s="40" t="s">
        <v>19</v>
      </c>
      <c r="P1478" s="42" t="b">
        <f t="shared" si="23"/>
        <v>0</v>
      </c>
    </row>
    <row r="1479" spans="1:16" ht="30">
      <c r="A1479">
        <v>1522</v>
      </c>
      <c r="B1479" s="1" t="s">
        <v>1875</v>
      </c>
      <c r="C1479" t="s">
        <v>1708</v>
      </c>
      <c r="D1479" t="s">
        <v>1873</v>
      </c>
      <c r="F1479" s="1" t="s">
        <v>901</v>
      </c>
      <c r="I1479" t="s">
        <v>19</v>
      </c>
      <c r="O1479" s="40" t="s">
        <v>19</v>
      </c>
      <c r="P1479" s="42" t="b">
        <f t="shared" si="23"/>
        <v>0</v>
      </c>
    </row>
    <row r="1480" spans="1:16" ht="30">
      <c r="A1480">
        <v>1523</v>
      </c>
      <c r="B1480" s="1" t="s">
        <v>1876</v>
      </c>
      <c r="C1480" t="s">
        <v>1708</v>
      </c>
      <c r="D1480" t="s">
        <v>1873</v>
      </c>
      <c r="F1480" s="1" t="s">
        <v>901</v>
      </c>
      <c r="I1480" t="s">
        <v>19</v>
      </c>
      <c r="O1480" s="40" t="s">
        <v>19</v>
      </c>
      <c r="P1480" s="42" t="b">
        <f t="shared" si="23"/>
        <v>0</v>
      </c>
    </row>
    <row r="1481" spans="1:16" ht="45">
      <c r="A1481">
        <v>1524</v>
      </c>
      <c r="B1481" s="1" t="s">
        <v>1877</v>
      </c>
      <c r="C1481" t="s">
        <v>1708</v>
      </c>
      <c r="D1481" t="s">
        <v>1873</v>
      </c>
      <c r="F1481" s="1" t="s">
        <v>901</v>
      </c>
      <c r="I1481" t="s">
        <v>19</v>
      </c>
      <c r="O1481" s="40" t="s">
        <v>19</v>
      </c>
      <c r="P1481" s="42" t="b">
        <f t="shared" si="23"/>
        <v>0</v>
      </c>
    </row>
    <row r="1482" spans="1:16" ht="45">
      <c r="A1482">
        <v>1525</v>
      </c>
      <c r="B1482" s="1" t="s">
        <v>1878</v>
      </c>
      <c r="C1482" t="s">
        <v>1708</v>
      </c>
      <c r="D1482" t="s">
        <v>1873</v>
      </c>
      <c r="F1482" s="1" t="s">
        <v>901</v>
      </c>
      <c r="I1482" t="s">
        <v>19</v>
      </c>
      <c r="O1482" s="40" t="s">
        <v>19</v>
      </c>
      <c r="P1482" s="42" t="b">
        <f t="shared" si="23"/>
        <v>0</v>
      </c>
    </row>
    <row r="1483" spans="1:16">
      <c r="A1483">
        <v>1526</v>
      </c>
      <c r="B1483" s="1" t="s">
        <v>1879</v>
      </c>
      <c r="C1483" t="s">
        <v>1708</v>
      </c>
      <c r="D1483" t="s">
        <v>1880</v>
      </c>
      <c r="F1483" s="1" t="s">
        <v>901</v>
      </c>
      <c r="I1483" t="s">
        <v>19</v>
      </c>
      <c r="O1483" s="40" t="s">
        <v>19</v>
      </c>
      <c r="P1483" s="42" t="b">
        <f t="shared" si="23"/>
        <v>0</v>
      </c>
    </row>
    <row r="1484" spans="1:16" ht="30">
      <c r="A1484">
        <v>1527</v>
      </c>
      <c r="B1484" s="1" t="s">
        <v>1881</v>
      </c>
      <c r="C1484" t="s">
        <v>1708</v>
      </c>
      <c r="D1484" t="s">
        <v>1880</v>
      </c>
      <c r="F1484" s="1" t="s">
        <v>901</v>
      </c>
      <c r="I1484" t="s">
        <v>19</v>
      </c>
      <c r="O1484" s="40" t="s">
        <v>19</v>
      </c>
      <c r="P1484" s="42" t="b">
        <f t="shared" si="23"/>
        <v>0</v>
      </c>
    </row>
    <row r="1485" spans="1:16" ht="45">
      <c r="A1485">
        <v>1528</v>
      </c>
      <c r="B1485" s="1" t="s">
        <v>1882</v>
      </c>
      <c r="C1485" t="s">
        <v>1708</v>
      </c>
      <c r="D1485" t="s">
        <v>1880</v>
      </c>
      <c r="F1485" s="1" t="s">
        <v>901</v>
      </c>
      <c r="I1485" t="s">
        <v>19</v>
      </c>
      <c r="O1485" s="40" t="s">
        <v>19</v>
      </c>
      <c r="P1485" s="42" t="b">
        <f t="shared" si="23"/>
        <v>0</v>
      </c>
    </row>
    <row r="1486" spans="1:16" ht="60">
      <c r="A1486">
        <v>1529</v>
      </c>
      <c r="B1486" s="1" t="s">
        <v>1883</v>
      </c>
      <c r="C1486" t="s">
        <v>1708</v>
      </c>
      <c r="D1486" t="s">
        <v>1880</v>
      </c>
      <c r="F1486" s="1" t="s">
        <v>901</v>
      </c>
      <c r="I1486" t="s">
        <v>19</v>
      </c>
      <c r="O1486" s="40" t="s">
        <v>19</v>
      </c>
      <c r="P1486" s="42" t="b">
        <f t="shared" si="23"/>
        <v>0</v>
      </c>
    </row>
    <row r="1487" spans="1:16" ht="45">
      <c r="A1487">
        <v>1530</v>
      </c>
      <c r="B1487" s="1" t="s">
        <v>1884</v>
      </c>
      <c r="C1487" t="s">
        <v>1708</v>
      </c>
      <c r="D1487" t="s">
        <v>1880</v>
      </c>
      <c r="F1487" s="1" t="s">
        <v>23</v>
      </c>
      <c r="G1487" s="1" t="s">
        <v>1885</v>
      </c>
      <c r="I1487" s="1" t="s">
        <v>65</v>
      </c>
      <c r="O1487" s="40" t="s">
        <v>19</v>
      </c>
      <c r="P1487" s="42" t="b">
        <f t="shared" si="23"/>
        <v>0</v>
      </c>
    </row>
    <row r="1488" spans="1:16" ht="45">
      <c r="A1488">
        <v>1531</v>
      </c>
      <c r="B1488" s="1" t="s">
        <v>1886</v>
      </c>
      <c r="C1488" t="s">
        <v>1708</v>
      </c>
      <c r="D1488" t="s">
        <v>1880</v>
      </c>
      <c r="F1488" s="1" t="s">
        <v>901</v>
      </c>
      <c r="I1488" t="s">
        <v>19</v>
      </c>
      <c r="O1488" s="40" t="s">
        <v>19</v>
      </c>
      <c r="P1488" s="42" t="b">
        <f t="shared" si="23"/>
        <v>0</v>
      </c>
    </row>
    <row r="1489" spans="1:16" ht="45">
      <c r="A1489">
        <v>1532</v>
      </c>
      <c r="B1489" s="1" t="s">
        <v>1887</v>
      </c>
      <c r="C1489" t="s">
        <v>1708</v>
      </c>
      <c r="D1489" t="s">
        <v>1880</v>
      </c>
      <c r="F1489" s="1" t="s">
        <v>23</v>
      </c>
      <c r="I1489" t="s">
        <v>19</v>
      </c>
      <c r="O1489" s="40" t="s">
        <v>19</v>
      </c>
      <c r="P1489" s="42" t="b">
        <f t="shared" si="23"/>
        <v>0</v>
      </c>
    </row>
    <row r="1490" spans="1:16" ht="30">
      <c r="A1490">
        <v>1533</v>
      </c>
      <c r="B1490" s="1" t="s">
        <v>1888</v>
      </c>
      <c r="C1490" t="s">
        <v>1708</v>
      </c>
      <c r="D1490" t="s">
        <v>1889</v>
      </c>
      <c r="F1490" s="1" t="s">
        <v>901</v>
      </c>
      <c r="I1490" t="s">
        <v>19</v>
      </c>
      <c r="O1490" s="40" t="s">
        <v>19</v>
      </c>
      <c r="P1490" s="42" t="b">
        <f t="shared" si="23"/>
        <v>0</v>
      </c>
    </row>
    <row r="1491" spans="1:16" ht="45">
      <c r="A1491">
        <v>1534</v>
      </c>
      <c r="B1491" s="1" t="s">
        <v>644</v>
      </c>
      <c r="C1491" t="s">
        <v>1708</v>
      </c>
      <c r="D1491" t="s">
        <v>1889</v>
      </c>
      <c r="F1491" s="1" t="s">
        <v>901</v>
      </c>
      <c r="I1491" t="s">
        <v>19</v>
      </c>
      <c r="O1491" s="40" t="s">
        <v>19</v>
      </c>
      <c r="P1491" s="42" t="b">
        <f t="shared" si="23"/>
        <v>0</v>
      </c>
    </row>
    <row r="1492" spans="1:16" ht="30">
      <c r="A1492">
        <v>1535</v>
      </c>
      <c r="B1492" s="1" t="s">
        <v>1890</v>
      </c>
      <c r="C1492" t="s">
        <v>1708</v>
      </c>
      <c r="D1492" t="s">
        <v>1889</v>
      </c>
      <c r="F1492" s="1" t="s">
        <v>901</v>
      </c>
      <c r="I1492" t="s">
        <v>19</v>
      </c>
      <c r="O1492" s="40" t="s">
        <v>19</v>
      </c>
      <c r="P1492" s="42" t="b">
        <f t="shared" si="23"/>
        <v>0</v>
      </c>
    </row>
    <row r="1493" spans="1:16" ht="30">
      <c r="A1493">
        <v>1536</v>
      </c>
      <c r="B1493" s="1" t="s">
        <v>1891</v>
      </c>
      <c r="C1493" t="s">
        <v>1708</v>
      </c>
      <c r="D1493" t="s">
        <v>1892</v>
      </c>
      <c r="F1493" s="1" t="s">
        <v>901</v>
      </c>
      <c r="I1493" t="s">
        <v>19</v>
      </c>
      <c r="O1493" s="40" t="s">
        <v>19</v>
      </c>
      <c r="P1493" s="42" t="b">
        <f t="shared" si="23"/>
        <v>0</v>
      </c>
    </row>
    <row r="1494" spans="1:16" ht="60">
      <c r="A1494">
        <v>1537</v>
      </c>
      <c r="B1494" s="1" t="s">
        <v>1893</v>
      </c>
      <c r="C1494" t="s">
        <v>1708</v>
      </c>
      <c r="D1494" t="s">
        <v>1892</v>
      </c>
      <c r="F1494" s="1" t="s">
        <v>901</v>
      </c>
      <c r="I1494" t="s">
        <v>19</v>
      </c>
      <c r="O1494" s="40" t="s">
        <v>19</v>
      </c>
      <c r="P1494" s="42" t="b">
        <f t="shared" si="23"/>
        <v>0</v>
      </c>
    </row>
    <row r="1495" spans="1:16" ht="60">
      <c r="A1495">
        <v>1538</v>
      </c>
      <c r="B1495" s="1" t="s">
        <v>1894</v>
      </c>
      <c r="C1495" t="s">
        <v>1708</v>
      </c>
      <c r="D1495" t="s">
        <v>1892</v>
      </c>
      <c r="F1495" s="1" t="s">
        <v>901</v>
      </c>
      <c r="I1495" t="s">
        <v>19</v>
      </c>
      <c r="O1495" s="40" t="s">
        <v>19</v>
      </c>
      <c r="P1495" s="42" t="b">
        <f t="shared" si="23"/>
        <v>0</v>
      </c>
    </row>
    <row r="1496" spans="1:16" ht="45">
      <c r="A1496">
        <v>1539</v>
      </c>
      <c r="B1496" s="1" t="s">
        <v>1895</v>
      </c>
      <c r="C1496" t="s">
        <v>1708</v>
      </c>
      <c r="D1496" t="s">
        <v>1892</v>
      </c>
      <c r="F1496" s="1" t="s">
        <v>901</v>
      </c>
      <c r="I1496" t="s">
        <v>19</v>
      </c>
      <c r="O1496" s="40" t="s">
        <v>19</v>
      </c>
      <c r="P1496" s="42" t="b">
        <f t="shared" si="23"/>
        <v>0</v>
      </c>
    </row>
    <row r="1497" spans="1:16" ht="45">
      <c r="A1497">
        <v>1540</v>
      </c>
      <c r="B1497" s="1" t="s">
        <v>1896</v>
      </c>
      <c r="C1497" t="s">
        <v>1708</v>
      </c>
      <c r="D1497" t="s">
        <v>1897</v>
      </c>
      <c r="F1497" s="1" t="s">
        <v>901</v>
      </c>
      <c r="I1497" t="s">
        <v>19</v>
      </c>
      <c r="O1497" s="40" t="s">
        <v>19</v>
      </c>
      <c r="P1497" s="42" t="b">
        <f t="shared" si="23"/>
        <v>0</v>
      </c>
    </row>
    <row r="1498" spans="1:16" ht="60">
      <c r="A1498">
        <v>1541</v>
      </c>
      <c r="B1498" s="1" t="s">
        <v>1898</v>
      </c>
      <c r="C1498" t="s">
        <v>1708</v>
      </c>
      <c r="D1498" t="s">
        <v>1897</v>
      </c>
      <c r="F1498" s="1" t="s">
        <v>901</v>
      </c>
      <c r="I1498" t="s">
        <v>19</v>
      </c>
      <c r="O1498" s="40" t="s">
        <v>19</v>
      </c>
      <c r="P1498" s="42" t="b">
        <f t="shared" si="23"/>
        <v>0</v>
      </c>
    </row>
    <row r="1499" spans="1:16" ht="30">
      <c r="A1499">
        <v>1542</v>
      </c>
      <c r="B1499" s="15" t="s">
        <v>1899</v>
      </c>
      <c r="C1499" t="s">
        <v>1708</v>
      </c>
      <c r="D1499" t="s">
        <v>1897</v>
      </c>
      <c r="F1499" s="1" t="s">
        <v>901</v>
      </c>
      <c r="I1499" t="s">
        <v>19</v>
      </c>
      <c r="O1499" s="40" t="s">
        <v>19</v>
      </c>
      <c r="P1499" s="42" t="b">
        <f t="shared" si="23"/>
        <v>0</v>
      </c>
    </row>
    <row r="1500" spans="1:16" ht="45">
      <c r="A1500">
        <v>1543</v>
      </c>
      <c r="B1500" s="1" t="s">
        <v>1900</v>
      </c>
      <c r="C1500" t="s">
        <v>1708</v>
      </c>
      <c r="D1500" t="s">
        <v>1897</v>
      </c>
      <c r="F1500" s="1" t="s">
        <v>901</v>
      </c>
      <c r="I1500" t="s">
        <v>19</v>
      </c>
      <c r="O1500" s="40" t="s">
        <v>19</v>
      </c>
      <c r="P1500" s="42" t="b">
        <f t="shared" si="23"/>
        <v>0</v>
      </c>
    </row>
    <row r="1501" spans="1:16" ht="30">
      <c r="A1501">
        <v>1544</v>
      </c>
      <c r="B1501" s="1" t="s">
        <v>1901</v>
      </c>
      <c r="C1501" t="s">
        <v>1708</v>
      </c>
      <c r="D1501" t="s">
        <v>1902</v>
      </c>
      <c r="F1501" s="1" t="s">
        <v>901</v>
      </c>
      <c r="I1501" t="s">
        <v>19</v>
      </c>
      <c r="O1501" s="40" t="s">
        <v>19</v>
      </c>
      <c r="P1501" s="42" t="b">
        <f t="shared" si="23"/>
        <v>0</v>
      </c>
    </row>
    <row r="1502" spans="1:16" ht="30">
      <c r="A1502">
        <v>1545</v>
      </c>
      <c r="B1502" s="1" t="s">
        <v>1903</v>
      </c>
      <c r="C1502" t="s">
        <v>1708</v>
      </c>
      <c r="D1502" t="s">
        <v>1902</v>
      </c>
      <c r="F1502" s="1" t="s">
        <v>1752</v>
      </c>
      <c r="I1502" t="s">
        <v>19</v>
      </c>
      <c r="O1502" s="40" t="s">
        <v>19</v>
      </c>
      <c r="P1502" s="42" t="b">
        <f t="shared" si="23"/>
        <v>0</v>
      </c>
    </row>
    <row r="1503" spans="1:16" ht="45">
      <c r="A1503">
        <v>1546</v>
      </c>
      <c r="B1503" s="1" t="s">
        <v>1904</v>
      </c>
      <c r="C1503" t="s">
        <v>1708</v>
      </c>
      <c r="D1503" t="s">
        <v>1902</v>
      </c>
      <c r="F1503" s="1" t="s">
        <v>901</v>
      </c>
      <c r="I1503" t="s">
        <v>19</v>
      </c>
      <c r="O1503" s="40" t="s">
        <v>19</v>
      </c>
      <c r="P1503" s="42" t="b">
        <f t="shared" si="23"/>
        <v>0</v>
      </c>
    </row>
    <row r="1504" spans="1:16" ht="45">
      <c r="A1504">
        <v>1547</v>
      </c>
      <c r="B1504" s="1" t="s">
        <v>1905</v>
      </c>
      <c r="C1504" t="s">
        <v>1708</v>
      </c>
      <c r="D1504" t="s">
        <v>1902</v>
      </c>
      <c r="F1504" s="1" t="s">
        <v>901</v>
      </c>
      <c r="I1504" t="s">
        <v>19</v>
      </c>
      <c r="O1504" s="40" t="s">
        <v>19</v>
      </c>
      <c r="P1504" s="42" t="b">
        <f t="shared" si="23"/>
        <v>0</v>
      </c>
    </row>
    <row r="1505" spans="1:16" ht="45">
      <c r="A1505">
        <v>1548</v>
      </c>
      <c r="B1505" s="1" t="s">
        <v>1906</v>
      </c>
      <c r="C1505" t="s">
        <v>1708</v>
      </c>
      <c r="D1505" t="s">
        <v>1902</v>
      </c>
      <c r="F1505" s="1" t="s">
        <v>901</v>
      </c>
      <c r="I1505" t="s">
        <v>19</v>
      </c>
      <c r="O1505" s="40" t="s">
        <v>19</v>
      </c>
      <c r="P1505" s="42" t="b">
        <f t="shared" si="23"/>
        <v>0</v>
      </c>
    </row>
    <row r="1506" spans="1:16" ht="60">
      <c r="A1506">
        <v>1549</v>
      </c>
      <c r="B1506" s="1" t="s">
        <v>1907</v>
      </c>
      <c r="C1506" t="s">
        <v>1708</v>
      </c>
      <c r="D1506" t="s">
        <v>1902</v>
      </c>
      <c r="F1506" s="1" t="s">
        <v>901</v>
      </c>
      <c r="I1506" t="s">
        <v>19</v>
      </c>
      <c r="O1506" s="40" t="s">
        <v>19</v>
      </c>
      <c r="P1506" s="42" t="b">
        <f t="shared" si="23"/>
        <v>0</v>
      </c>
    </row>
    <row r="1507" spans="1:16" ht="60">
      <c r="A1507">
        <v>1550</v>
      </c>
      <c r="B1507" s="1" t="s">
        <v>1908</v>
      </c>
      <c r="C1507" t="s">
        <v>1708</v>
      </c>
      <c r="D1507" t="s">
        <v>1909</v>
      </c>
      <c r="F1507" s="1" t="s">
        <v>901</v>
      </c>
      <c r="I1507" t="s">
        <v>104</v>
      </c>
      <c r="O1507" s="40" t="s">
        <v>19</v>
      </c>
      <c r="P1507" s="42" t="b">
        <f t="shared" si="23"/>
        <v>0</v>
      </c>
    </row>
    <row r="1508" spans="1:16" ht="45">
      <c r="A1508">
        <v>1551</v>
      </c>
      <c r="B1508" s="1" t="s">
        <v>1910</v>
      </c>
      <c r="C1508" t="s">
        <v>1708</v>
      </c>
      <c r="D1508" t="s">
        <v>1909</v>
      </c>
      <c r="F1508" s="1" t="s">
        <v>901</v>
      </c>
      <c r="I1508" t="s">
        <v>104</v>
      </c>
      <c r="O1508" s="40" t="s">
        <v>19</v>
      </c>
      <c r="P1508" s="42" t="b">
        <f t="shared" si="23"/>
        <v>0</v>
      </c>
    </row>
    <row r="1509" spans="1:16" ht="45">
      <c r="A1509">
        <v>1552</v>
      </c>
      <c r="B1509" s="1" t="s">
        <v>1911</v>
      </c>
      <c r="C1509" t="s">
        <v>1708</v>
      </c>
      <c r="D1509" t="s">
        <v>1909</v>
      </c>
      <c r="F1509" s="1" t="s">
        <v>901</v>
      </c>
      <c r="I1509" t="s">
        <v>104</v>
      </c>
      <c r="O1509" s="40" t="s">
        <v>19</v>
      </c>
      <c r="P1509" s="42" t="b">
        <f t="shared" si="23"/>
        <v>0</v>
      </c>
    </row>
    <row r="1510" spans="1:16" ht="45">
      <c r="A1510">
        <v>1553</v>
      </c>
      <c r="B1510" s="1" t="s">
        <v>1912</v>
      </c>
      <c r="C1510" t="s">
        <v>1708</v>
      </c>
      <c r="D1510" t="s">
        <v>1909</v>
      </c>
      <c r="F1510" s="1" t="s">
        <v>901</v>
      </c>
      <c r="I1510" t="s">
        <v>19</v>
      </c>
      <c r="O1510" s="40" t="s">
        <v>19</v>
      </c>
      <c r="P1510" s="42" t="b">
        <f t="shared" si="23"/>
        <v>0</v>
      </c>
    </row>
    <row r="1511" spans="1:16" ht="30">
      <c r="A1511">
        <v>1554</v>
      </c>
      <c r="B1511" s="1" t="s">
        <v>1913</v>
      </c>
      <c r="C1511" t="s">
        <v>1708</v>
      </c>
      <c r="D1511" t="s">
        <v>1914</v>
      </c>
      <c r="F1511" s="1" t="s">
        <v>901</v>
      </c>
      <c r="I1511" t="s">
        <v>19</v>
      </c>
      <c r="O1511" s="40" t="s">
        <v>19</v>
      </c>
      <c r="P1511" s="42" t="b">
        <f t="shared" si="23"/>
        <v>0</v>
      </c>
    </row>
    <row r="1512" spans="1:16" ht="30">
      <c r="A1512">
        <v>1555</v>
      </c>
      <c r="B1512" s="1" t="s">
        <v>1915</v>
      </c>
      <c r="C1512" t="s">
        <v>1708</v>
      </c>
      <c r="D1512" t="s">
        <v>1914</v>
      </c>
      <c r="F1512" s="1" t="s">
        <v>1752</v>
      </c>
      <c r="I1512" t="s">
        <v>19</v>
      </c>
      <c r="O1512" s="40" t="s">
        <v>19</v>
      </c>
      <c r="P1512" s="42" t="b">
        <f t="shared" si="23"/>
        <v>0</v>
      </c>
    </row>
    <row r="1513" spans="1:16" ht="30">
      <c r="A1513">
        <v>1556</v>
      </c>
      <c r="B1513" s="1" t="s">
        <v>1916</v>
      </c>
      <c r="C1513" t="s">
        <v>1708</v>
      </c>
      <c r="D1513" t="s">
        <v>1914</v>
      </c>
      <c r="F1513" s="1" t="s">
        <v>901</v>
      </c>
      <c r="I1513" t="s">
        <v>19</v>
      </c>
      <c r="O1513" s="40" t="s">
        <v>19</v>
      </c>
      <c r="P1513" s="42" t="b">
        <f t="shared" si="23"/>
        <v>0</v>
      </c>
    </row>
    <row r="1514" spans="1:16" ht="30">
      <c r="A1514">
        <v>1557</v>
      </c>
      <c r="B1514" s="1" t="s">
        <v>1917</v>
      </c>
      <c r="C1514" t="s">
        <v>1708</v>
      </c>
      <c r="D1514" t="s">
        <v>1914</v>
      </c>
      <c r="F1514" s="1" t="s">
        <v>901</v>
      </c>
      <c r="I1514" t="s">
        <v>19</v>
      </c>
      <c r="O1514" s="40" t="s">
        <v>19</v>
      </c>
      <c r="P1514" s="42" t="b">
        <f t="shared" si="23"/>
        <v>0</v>
      </c>
    </row>
    <row r="1515" spans="1:16" ht="45">
      <c r="A1515">
        <v>1558</v>
      </c>
      <c r="B1515" s="1" t="s">
        <v>1918</v>
      </c>
      <c r="C1515" t="s">
        <v>1708</v>
      </c>
      <c r="D1515" t="s">
        <v>1919</v>
      </c>
      <c r="F1515" s="1" t="s">
        <v>901</v>
      </c>
      <c r="I1515" t="s">
        <v>19</v>
      </c>
      <c r="O1515" s="40" t="s">
        <v>19</v>
      </c>
      <c r="P1515" s="42" t="b">
        <f t="shared" si="23"/>
        <v>0</v>
      </c>
    </row>
    <row r="1516" spans="1:16" ht="30">
      <c r="A1516">
        <v>1559</v>
      </c>
      <c r="B1516" s="1" t="s">
        <v>1920</v>
      </c>
      <c r="C1516" t="s">
        <v>1708</v>
      </c>
      <c r="D1516" t="s">
        <v>1919</v>
      </c>
      <c r="F1516" s="1" t="s">
        <v>901</v>
      </c>
      <c r="I1516" t="s">
        <v>19</v>
      </c>
      <c r="O1516" s="40" t="s">
        <v>19</v>
      </c>
      <c r="P1516" s="42" t="b">
        <f t="shared" si="23"/>
        <v>0</v>
      </c>
    </row>
    <row r="1517" spans="1:16" ht="30">
      <c r="A1517">
        <v>1560</v>
      </c>
      <c r="B1517" s="1" t="s">
        <v>1921</v>
      </c>
      <c r="C1517" t="s">
        <v>1708</v>
      </c>
      <c r="D1517" t="s">
        <v>1919</v>
      </c>
      <c r="F1517" s="1" t="s">
        <v>901</v>
      </c>
      <c r="I1517" t="s">
        <v>19</v>
      </c>
      <c r="O1517" s="40" t="s">
        <v>19</v>
      </c>
      <c r="P1517" s="42" t="b">
        <f t="shared" si="23"/>
        <v>0</v>
      </c>
    </row>
    <row r="1518" spans="1:16" ht="30">
      <c r="A1518">
        <v>1561</v>
      </c>
      <c r="B1518" s="1" t="s">
        <v>1922</v>
      </c>
      <c r="C1518" t="s">
        <v>1708</v>
      </c>
      <c r="D1518" t="s">
        <v>1919</v>
      </c>
      <c r="F1518" s="1" t="s">
        <v>901</v>
      </c>
      <c r="I1518" t="s">
        <v>19</v>
      </c>
      <c r="O1518" s="40" t="s">
        <v>19</v>
      </c>
      <c r="P1518" s="42" t="b">
        <f t="shared" si="23"/>
        <v>0</v>
      </c>
    </row>
    <row r="1519" spans="1:16" ht="45">
      <c r="A1519">
        <v>1562</v>
      </c>
      <c r="B1519" s="1" t="s">
        <v>1923</v>
      </c>
      <c r="C1519" t="s">
        <v>1708</v>
      </c>
      <c r="D1519" t="s">
        <v>1919</v>
      </c>
      <c r="F1519" s="1" t="s">
        <v>901</v>
      </c>
      <c r="I1519" t="s">
        <v>19</v>
      </c>
      <c r="O1519" s="40" t="s">
        <v>19</v>
      </c>
      <c r="P1519" s="42" t="b">
        <f t="shared" si="23"/>
        <v>0</v>
      </c>
    </row>
    <row r="1520" spans="1:16" ht="30">
      <c r="A1520">
        <v>1563</v>
      </c>
      <c r="B1520" s="1" t="s">
        <v>1924</v>
      </c>
      <c r="C1520" t="s">
        <v>1708</v>
      </c>
      <c r="D1520" t="s">
        <v>1919</v>
      </c>
      <c r="F1520" s="1" t="s">
        <v>901</v>
      </c>
      <c r="I1520" t="s">
        <v>19</v>
      </c>
      <c r="O1520" s="40" t="s">
        <v>19</v>
      </c>
      <c r="P1520" s="42" t="b">
        <f t="shared" si="23"/>
        <v>0</v>
      </c>
    </row>
    <row r="1521" spans="1:16" ht="30">
      <c r="A1521">
        <v>1564</v>
      </c>
      <c r="B1521" s="1" t="s">
        <v>1925</v>
      </c>
      <c r="C1521" t="s">
        <v>1708</v>
      </c>
      <c r="D1521" t="s">
        <v>1919</v>
      </c>
      <c r="F1521" s="1" t="s">
        <v>901</v>
      </c>
      <c r="I1521" t="s">
        <v>19</v>
      </c>
      <c r="O1521" s="40" t="s">
        <v>19</v>
      </c>
      <c r="P1521" s="42" t="b">
        <f t="shared" si="23"/>
        <v>0</v>
      </c>
    </row>
    <row r="1522" spans="1:16" ht="45">
      <c r="A1522">
        <v>1565</v>
      </c>
      <c r="B1522" s="1" t="s">
        <v>852</v>
      </c>
      <c r="C1522" t="s">
        <v>1708</v>
      </c>
      <c r="D1522" t="s">
        <v>1926</v>
      </c>
      <c r="F1522" s="1" t="s">
        <v>901</v>
      </c>
      <c r="I1522" t="s">
        <v>19</v>
      </c>
      <c r="O1522" s="40" t="s">
        <v>19</v>
      </c>
      <c r="P1522" s="42" t="b">
        <f t="shared" si="23"/>
        <v>0</v>
      </c>
    </row>
    <row r="1523" spans="1:16" ht="30">
      <c r="A1523">
        <v>1566</v>
      </c>
      <c r="B1523" s="1" t="s">
        <v>1927</v>
      </c>
      <c r="C1523" t="s">
        <v>1708</v>
      </c>
      <c r="D1523" t="s">
        <v>1926</v>
      </c>
      <c r="F1523" s="1" t="s">
        <v>901</v>
      </c>
      <c r="I1523" t="s">
        <v>19</v>
      </c>
      <c r="O1523" s="40" t="s">
        <v>19</v>
      </c>
      <c r="P1523" s="42" t="b">
        <f t="shared" si="23"/>
        <v>0</v>
      </c>
    </row>
    <row r="1524" spans="1:16" ht="60">
      <c r="A1524">
        <v>1567</v>
      </c>
      <c r="B1524" s="1" t="s">
        <v>1928</v>
      </c>
      <c r="C1524" t="s">
        <v>1708</v>
      </c>
      <c r="D1524" t="s">
        <v>1926</v>
      </c>
      <c r="F1524" s="1" t="s">
        <v>901</v>
      </c>
      <c r="I1524" t="s">
        <v>19</v>
      </c>
      <c r="O1524" s="40" t="s">
        <v>19</v>
      </c>
      <c r="P1524" s="42" t="b">
        <f t="shared" si="23"/>
        <v>0</v>
      </c>
    </row>
    <row r="1525" spans="1:16" ht="30">
      <c r="A1525">
        <v>1568</v>
      </c>
      <c r="B1525" s="1" t="s">
        <v>1929</v>
      </c>
      <c r="C1525" t="s">
        <v>1708</v>
      </c>
      <c r="D1525" t="s">
        <v>1926</v>
      </c>
      <c r="F1525" s="1" t="s">
        <v>901</v>
      </c>
      <c r="I1525" t="s">
        <v>19</v>
      </c>
      <c r="O1525" s="40" t="s">
        <v>19</v>
      </c>
      <c r="P1525" s="42" t="b">
        <f t="shared" si="23"/>
        <v>0</v>
      </c>
    </row>
    <row r="1526" spans="1:16" ht="30">
      <c r="A1526">
        <v>1569</v>
      </c>
      <c r="B1526" s="1" t="s">
        <v>1930</v>
      </c>
      <c r="C1526" t="s">
        <v>1708</v>
      </c>
      <c r="D1526" t="s">
        <v>1926</v>
      </c>
      <c r="F1526" s="1" t="s">
        <v>1752</v>
      </c>
      <c r="I1526" t="s">
        <v>23</v>
      </c>
      <c r="O1526" s="40" t="s">
        <v>23</v>
      </c>
      <c r="P1526" s="42" t="b">
        <f t="shared" si="23"/>
        <v>0</v>
      </c>
    </row>
    <row r="1527" spans="1:16" ht="60">
      <c r="A1527">
        <v>1570</v>
      </c>
      <c r="B1527" s="1" t="s">
        <v>1931</v>
      </c>
      <c r="C1527" t="s">
        <v>1708</v>
      </c>
      <c r="D1527" t="s">
        <v>1932</v>
      </c>
      <c r="F1527" s="1" t="s">
        <v>901</v>
      </c>
      <c r="I1527" t="s">
        <v>19</v>
      </c>
      <c r="O1527" s="40" t="s">
        <v>19</v>
      </c>
      <c r="P1527" s="42" t="b">
        <f t="shared" si="23"/>
        <v>0</v>
      </c>
    </row>
    <row r="1528" spans="1:16" ht="30">
      <c r="A1528">
        <v>1571</v>
      </c>
      <c r="B1528" s="1" t="s">
        <v>1933</v>
      </c>
      <c r="C1528" t="s">
        <v>1708</v>
      </c>
      <c r="D1528" t="s">
        <v>1932</v>
      </c>
      <c r="F1528" s="1" t="s">
        <v>901</v>
      </c>
      <c r="I1528" t="s">
        <v>19</v>
      </c>
      <c r="O1528" s="40" t="s">
        <v>19</v>
      </c>
      <c r="P1528" s="42" t="b">
        <f t="shared" si="23"/>
        <v>0</v>
      </c>
    </row>
    <row r="1529" spans="1:16" ht="30">
      <c r="A1529">
        <v>1572</v>
      </c>
      <c r="B1529" s="1" t="s">
        <v>1934</v>
      </c>
      <c r="C1529" t="s">
        <v>1708</v>
      </c>
      <c r="D1529" t="s">
        <v>1932</v>
      </c>
      <c r="F1529" s="1" t="s">
        <v>901</v>
      </c>
      <c r="I1529" t="s">
        <v>19</v>
      </c>
      <c r="O1529" s="40" t="s">
        <v>19</v>
      </c>
      <c r="P1529" s="42" t="b">
        <f t="shared" si="23"/>
        <v>0</v>
      </c>
    </row>
    <row r="1530" spans="1:16" ht="30">
      <c r="A1530">
        <v>1573</v>
      </c>
      <c r="B1530" s="1" t="s">
        <v>1935</v>
      </c>
      <c r="C1530" t="s">
        <v>1708</v>
      </c>
      <c r="D1530" t="s">
        <v>1932</v>
      </c>
      <c r="F1530" s="1" t="s">
        <v>901</v>
      </c>
      <c r="I1530" t="s">
        <v>19</v>
      </c>
      <c r="O1530" s="40" t="s">
        <v>19</v>
      </c>
      <c r="P1530" s="42" t="b">
        <f t="shared" si="23"/>
        <v>0</v>
      </c>
    </row>
    <row r="1531" spans="1:16" ht="30">
      <c r="A1531">
        <v>1574</v>
      </c>
      <c r="B1531" s="1" t="s">
        <v>1936</v>
      </c>
      <c r="C1531" t="s">
        <v>1708</v>
      </c>
      <c r="D1531" t="s">
        <v>1932</v>
      </c>
      <c r="F1531" s="1" t="s">
        <v>901</v>
      </c>
      <c r="I1531" t="s">
        <v>19</v>
      </c>
      <c r="O1531" s="40" t="s">
        <v>19</v>
      </c>
      <c r="P1531" s="42" t="b">
        <f t="shared" si="23"/>
        <v>0</v>
      </c>
    </row>
    <row r="1532" spans="1:16" ht="30">
      <c r="A1532">
        <v>1575</v>
      </c>
      <c r="B1532" s="1" t="s">
        <v>1937</v>
      </c>
      <c r="C1532" t="s">
        <v>1708</v>
      </c>
      <c r="D1532" t="s">
        <v>1932</v>
      </c>
      <c r="F1532" s="1" t="s">
        <v>1752</v>
      </c>
      <c r="I1532" t="s">
        <v>19</v>
      </c>
      <c r="O1532" s="40" t="s">
        <v>19</v>
      </c>
      <c r="P1532" s="42" t="b">
        <f t="shared" si="23"/>
        <v>0</v>
      </c>
    </row>
    <row r="1533" spans="1:16" ht="75">
      <c r="A1533">
        <v>1576</v>
      </c>
      <c r="B1533" s="1" t="s">
        <v>1938</v>
      </c>
      <c r="C1533" t="s">
        <v>1708</v>
      </c>
      <c r="D1533" t="s">
        <v>1939</v>
      </c>
      <c r="F1533" s="1" t="s">
        <v>901</v>
      </c>
      <c r="I1533" t="s">
        <v>19</v>
      </c>
      <c r="O1533" s="40" t="s">
        <v>19</v>
      </c>
      <c r="P1533" s="42" t="b">
        <f t="shared" si="23"/>
        <v>0</v>
      </c>
    </row>
    <row r="1534" spans="1:16" ht="30">
      <c r="A1534">
        <v>1577</v>
      </c>
      <c r="B1534" s="1" t="s">
        <v>1940</v>
      </c>
      <c r="C1534" t="s">
        <v>1708</v>
      </c>
      <c r="D1534" t="s">
        <v>1939</v>
      </c>
      <c r="F1534" s="1" t="s">
        <v>901</v>
      </c>
      <c r="I1534" t="s">
        <v>19</v>
      </c>
      <c r="O1534" s="40" t="s">
        <v>19</v>
      </c>
      <c r="P1534" s="42" t="b">
        <f t="shared" si="23"/>
        <v>0</v>
      </c>
    </row>
    <row r="1535" spans="1:16" ht="45">
      <c r="A1535">
        <v>1578</v>
      </c>
      <c r="B1535" s="1" t="s">
        <v>1941</v>
      </c>
      <c r="C1535" t="s">
        <v>1708</v>
      </c>
      <c r="D1535" t="s">
        <v>1939</v>
      </c>
      <c r="F1535" s="1" t="s">
        <v>901</v>
      </c>
      <c r="I1535" t="s">
        <v>19</v>
      </c>
      <c r="O1535" s="40" t="s">
        <v>19</v>
      </c>
      <c r="P1535" s="42" t="b">
        <f t="shared" si="23"/>
        <v>0</v>
      </c>
    </row>
    <row r="1536" spans="1:16" ht="30">
      <c r="A1536">
        <v>1579</v>
      </c>
      <c r="B1536" s="1" t="s">
        <v>1942</v>
      </c>
      <c r="C1536" t="s">
        <v>1708</v>
      </c>
      <c r="D1536" t="s">
        <v>1939</v>
      </c>
      <c r="F1536" s="1" t="s">
        <v>901</v>
      </c>
      <c r="I1536" t="s">
        <v>19</v>
      </c>
      <c r="O1536" s="40" t="s">
        <v>19</v>
      </c>
      <c r="P1536" s="42" t="b">
        <f t="shared" si="23"/>
        <v>0</v>
      </c>
    </row>
    <row r="1537" spans="1:16" ht="60">
      <c r="A1537">
        <v>1580</v>
      </c>
      <c r="B1537" s="1" t="s">
        <v>1943</v>
      </c>
      <c r="C1537" t="s">
        <v>1708</v>
      </c>
      <c r="D1537" t="s">
        <v>1939</v>
      </c>
      <c r="F1537" s="1" t="s">
        <v>901</v>
      </c>
      <c r="I1537" t="s">
        <v>19</v>
      </c>
      <c r="O1537" s="40" t="s">
        <v>19</v>
      </c>
      <c r="P1537" s="42" t="b">
        <f t="shared" si="23"/>
        <v>0</v>
      </c>
    </row>
    <row r="1538" spans="1:16" ht="30">
      <c r="A1538">
        <v>1581</v>
      </c>
      <c r="B1538" s="1" t="s">
        <v>1944</v>
      </c>
      <c r="C1538" t="s">
        <v>1708</v>
      </c>
      <c r="D1538" t="s">
        <v>1945</v>
      </c>
      <c r="F1538" s="1" t="s">
        <v>901</v>
      </c>
      <c r="I1538" t="s">
        <v>19</v>
      </c>
      <c r="O1538" s="40" t="s">
        <v>19</v>
      </c>
      <c r="P1538" s="42" t="b">
        <f t="shared" ref="P1538:P1601" si="24">F1538=O1538</f>
        <v>0</v>
      </c>
    </row>
    <row r="1539" spans="1:16" ht="45">
      <c r="A1539">
        <v>1582</v>
      </c>
      <c r="B1539" s="1" t="s">
        <v>1946</v>
      </c>
      <c r="C1539" t="s">
        <v>1708</v>
      </c>
      <c r="D1539" t="s">
        <v>1945</v>
      </c>
      <c r="F1539" s="1" t="s">
        <v>1752</v>
      </c>
      <c r="I1539" t="s">
        <v>19</v>
      </c>
      <c r="O1539" s="40" t="s">
        <v>19</v>
      </c>
      <c r="P1539" s="42" t="b">
        <f t="shared" si="24"/>
        <v>0</v>
      </c>
    </row>
    <row r="1540" spans="1:16" ht="45">
      <c r="A1540">
        <v>1583</v>
      </c>
      <c r="B1540" s="1" t="s">
        <v>1947</v>
      </c>
      <c r="C1540" t="s">
        <v>1708</v>
      </c>
      <c r="D1540" t="s">
        <v>1945</v>
      </c>
      <c r="F1540" s="1" t="s">
        <v>1752</v>
      </c>
      <c r="I1540" t="s">
        <v>19</v>
      </c>
      <c r="O1540" s="40" t="s">
        <v>19</v>
      </c>
      <c r="P1540" s="42" t="b">
        <f t="shared" si="24"/>
        <v>0</v>
      </c>
    </row>
    <row r="1541" spans="1:16" ht="30">
      <c r="A1541">
        <v>1584</v>
      </c>
      <c r="B1541" s="1" t="s">
        <v>1948</v>
      </c>
      <c r="C1541" t="s">
        <v>1708</v>
      </c>
      <c r="D1541" t="s">
        <v>1945</v>
      </c>
      <c r="F1541" s="1" t="s">
        <v>1752</v>
      </c>
      <c r="I1541" t="s">
        <v>19</v>
      </c>
      <c r="O1541" s="40" t="s">
        <v>19</v>
      </c>
      <c r="P1541" s="42" t="b">
        <f t="shared" si="24"/>
        <v>0</v>
      </c>
    </row>
    <row r="1542" spans="1:16" ht="45">
      <c r="A1542">
        <v>1585</v>
      </c>
      <c r="B1542" s="1" t="s">
        <v>1949</v>
      </c>
      <c r="C1542" t="s">
        <v>1708</v>
      </c>
      <c r="D1542" t="s">
        <v>1945</v>
      </c>
      <c r="F1542" s="1" t="s">
        <v>1752</v>
      </c>
      <c r="I1542" t="s">
        <v>19</v>
      </c>
      <c r="O1542" s="40" t="s">
        <v>19</v>
      </c>
      <c r="P1542" s="42" t="b">
        <f t="shared" si="24"/>
        <v>0</v>
      </c>
    </row>
    <row r="1543" spans="1:16" ht="30">
      <c r="A1543">
        <v>1586</v>
      </c>
      <c r="B1543" s="1" t="s">
        <v>1950</v>
      </c>
      <c r="C1543" t="s">
        <v>1708</v>
      </c>
      <c r="D1543" t="s">
        <v>1945</v>
      </c>
      <c r="F1543" s="1" t="s">
        <v>901</v>
      </c>
      <c r="I1543" t="s">
        <v>19</v>
      </c>
      <c r="O1543" s="40" t="s">
        <v>19</v>
      </c>
      <c r="P1543" s="42" t="b">
        <f t="shared" si="24"/>
        <v>0</v>
      </c>
    </row>
    <row r="1544" spans="1:16" ht="45">
      <c r="A1544">
        <v>1587</v>
      </c>
      <c r="B1544" s="1" t="s">
        <v>1224</v>
      </c>
      <c r="C1544" t="s">
        <v>1708</v>
      </c>
      <c r="D1544" t="s">
        <v>1951</v>
      </c>
      <c r="F1544" s="1" t="s">
        <v>901</v>
      </c>
      <c r="I1544" t="s">
        <v>19</v>
      </c>
      <c r="O1544" s="40" t="s">
        <v>19</v>
      </c>
      <c r="P1544" s="42" t="b">
        <f t="shared" si="24"/>
        <v>0</v>
      </c>
    </row>
    <row r="1545" spans="1:16" ht="30">
      <c r="A1545">
        <v>1588</v>
      </c>
      <c r="B1545" s="1" t="s">
        <v>1952</v>
      </c>
      <c r="C1545" t="s">
        <v>1708</v>
      </c>
      <c r="D1545" t="s">
        <v>1951</v>
      </c>
      <c r="F1545" s="1" t="s">
        <v>901</v>
      </c>
      <c r="I1545" t="s">
        <v>19</v>
      </c>
      <c r="O1545" s="40" t="s">
        <v>19</v>
      </c>
      <c r="P1545" s="42" t="b">
        <f t="shared" si="24"/>
        <v>0</v>
      </c>
    </row>
    <row r="1546" spans="1:16" ht="30">
      <c r="A1546">
        <v>1589</v>
      </c>
      <c r="B1546" s="1" t="s">
        <v>1953</v>
      </c>
      <c r="C1546" t="s">
        <v>1708</v>
      </c>
      <c r="D1546" t="s">
        <v>1951</v>
      </c>
      <c r="F1546" s="1" t="s">
        <v>901</v>
      </c>
      <c r="I1546" t="s">
        <v>19</v>
      </c>
      <c r="O1546" s="40" t="s">
        <v>19</v>
      </c>
      <c r="P1546" s="42" t="b">
        <f t="shared" si="24"/>
        <v>0</v>
      </c>
    </row>
    <row r="1547" spans="1:16" ht="45">
      <c r="A1547">
        <v>1590</v>
      </c>
      <c r="B1547" s="1" t="s">
        <v>1954</v>
      </c>
      <c r="C1547" t="s">
        <v>1708</v>
      </c>
      <c r="D1547" t="s">
        <v>1951</v>
      </c>
      <c r="F1547" s="1" t="s">
        <v>901</v>
      </c>
      <c r="I1547" t="s">
        <v>19</v>
      </c>
      <c r="O1547" s="40" t="s">
        <v>19</v>
      </c>
      <c r="P1547" s="42" t="b">
        <f t="shared" si="24"/>
        <v>0</v>
      </c>
    </row>
    <row r="1548" spans="1:16" ht="30">
      <c r="A1548">
        <v>1591</v>
      </c>
      <c r="B1548" s="1" t="s">
        <v>1955</v>
      </c>
      <c r="C1548" t="s">
        <v>1708</v>
      </c>
      <c r="D1548" t="s">
        <v>1951</v>
      </c>
      <c r="F1548" s="1" t="s">
        <v>901</v>
      </c>
      <c r="I1548" t="s">
        <v>19</v>
      </c>
      <c r="O1548" s="40" t="s">
        <v>19</v>
      </c>
      <c r="P1548" s="42" t="b">
        <f t="shared" si="24"/>
        <v>0</v>
      </c>
    </row>
    <row r="1549" spans="1:16" ht="60">
      <c r="A1549">
        <v>1592</v>
      </c>
      <c r="B1549" s="1" t="s">
        <v>1956</v>
      </c>
      <c r="C1549" t="s">
        <v>1708</v>
      </c>
      <c r="D1549" t="s">
        <v>1957</v>
      </c>
      <c r="F1549" s="1" t="s">
        <v>901</v>
      </c>
      <c r="I1549" t="s">
        <v>19</v>
      </c>
      <c r="O1549" s="40" t="s">
        <v>19</v>
      </c>
      <c r="P1549" s="42" t="b">
        <f t="shared" si="24"/>
        <v>0</v>
      </c>
    </row>
    <row r="1550" spans="1:16" ht="30">
      <c r="A1550">
        <v>1593</v>
      </c>
      <c r="B1550" s="1" t="s">
        <v>1958</v>
      </c>
      <c r="C1550" t="s">
        <v>1708</v>
      </c>
      <c r="D1550" t="s">
        <v>1957</v>
      </c>
      <c r="F1550" s="1" t="s">
        <v>901</v>
      </c>
      <c r="I1550" t="s">
        <v>19</v>
      </c>
      <c r="O1550" s="40" t="s">
        <v>19</v>
      </c>
      <c r="P1550" s="42" t="b">
        <f t="shared" si="24"/>
        <v>0</v>
      </c>
    </row>
    <row r="1551" spans="1:16" ht="60">
      <c r="A1551">
        <v>1594</v>
      </c>
      <c r="B1551" s="1" t="s">
        <v>1959</v>
      </c>
      <c r="C1551" t="s">
        <v>1708</v>
      </c>
      <c r="D1551" t="s">
        <v>1957</v>
      </c>
      <c r="F1551" s="1" t="s">
        <v>1960</v>
      </c>
      <c r="G1551" s="1" t="s">
        <v>1961</v>
      </c>
      <c r="I1551" t="s">
        <v>19</v>
      </c>
      <c r="O1551" s="40" t="s">
        <v>19</v>
      </c>
      <c r="P1551" s="42" t="b">
        <f t="shared" si="24"/>
        <v>0</v>
      </c>
    </row>
    <row r="1552" spans="1:16" ht="60">
      <c r="A1552">
        <v>1595</v>
      </c>
      <c r="B1552" s="1" t="s">
        <v>1327</v>
      </c>
      <c r="C1552" t="s">
        <v>1708</v>
      </c>
      <c r="D1552" t="s">
        <v>1957</v>
      </c>
      <c r="F1552" s="1" t="s">
        <v>901</v>
      </c>
      <c r="I1552" t="s">
        <v>19</v>
      </c>
      <c r="O1552" s="40" t="s">
        <v>19</v>
      </c>
      <c r="P1552" s="42" t="b">
        <f t="shared" si="24"/>
        <v>0</v>
      </c>
    </row>
    <row r="1553" spans="1:16" ht="45">
      <c r="A1553">
        <v>1596</v>
      </c>
      <c r="B1553" s="1" t="s">
        <v>1962</v>
      </c>
      <c r="C1553" t="s">
        <v>1708</v>
      </c>
      <c r="D1553" t="s">
        <v>1957</v>
      </c>
      <c r="F1553" s="1" t="s">
        <v>901</v>
      </c>
      <c r="I1553" t="s">
        <v>19</v>
      </c>
      <c r="O1553" s="40" t="s">
        <v>19</v>
      </c>
      <c r="P1553" s="42" t="b">
        <f t="shared" si="24"/>
        <v>0</v>
      </c>
    </row>
    <row r="1554" spans="1:16" ht="30">
      <c r="A1554">
        <v>1597</v>
      </c>
      <c r="B1554" s="1" t="s">
        <v>1963</v>
      </c>
      <c r="C1554" t="s">
        <v>1708</v>
      </c>
      <c r="D1554" t="s">
        <v>1957</v>
      </c>
      <c r="F1554" s="1" t="s">
        <v>901</v>
      </c>
      <c r="I1554" t="s">
        <v>19</v>
      </c>
      <c r="O1554" s="40" t="s">
        <v>19</v>
      </c>
      <c r="P1554" s="42" t="b">
        <f t="shared" si="24"/>
        <v>0</v>
      </c>
    </row>
    <row r="1555" spans="1:16" ht="45">
      <c r="A1555">
        <v>1598</v>
      </c>
      <c r="B1555" s="1" t="s">
        <v>1964</v>
      </c>
      <c r="C1555" t="s">
        <v>1708</v>
      </c>
      <c r="D1555" t="s">
        <v>1965</v>
      </c>
      <c r="F1555" s="1" t="s">
        <v>901</v>
      </c>
      <c r="I1555" t="s">
        <v>19</v>
      </c>
      <c r="O1555" s="40" t="s">
        <v>19</v>
      </c>
      <c r="P1555" s="42" t="b">
        <f t="shared" si="24"/>
        <v>0</v>
      </c>
    </row>
    <row r="1556" spans="1:16" ht="30">
      <c r="A1556">
        <v>1599</v>
      </c>
      <c r="B1556" s="1" t="s">
        <v>1966</v>
      </c>
      <c r="C1556" t="s">
        <v>1708</v>
      </c>
      <c r="D1556" t="s">
        <v>1965</v>
      </c>
      <c r="F1556" s="1" t="s">
        <v>901</v>
      </c>
      <c r="I1556" t="s">
        <v>19</v>
      </c>
      <c r="O1556" s="40" t="s">
        <v>19</v>
      </c>
      <c r="P1556" s="42" t="b">
        <f t="shared" si="24"/>
        <v>0</v>
      </c>
    </row>
    <row r="1557" spans="1:16" ht="45">
      <c r="A1557">
        <v>1600</v>
      </c>
      <c r="B1557" s="1" t="s">
        <v>1967</v>
      </c>
      <c r="C1557" t="s">
        <v>1708</v>
      </c>
      <c r="D1557" t="s">
        <v>1965</v>
      </c>
      <c r="F1557" s="1" t="s">
        <v>901</v>
      </c>
      <c r="I1557" t="s">
        <v>19</v>
      </c>
      <c r="O1557" s="40" t="s">
        <v>19</v>
      </c>
      <c r="P1557" s="42" t="b">
        <f t="shared" si="24"/>
        <v>0</v>
      </c>
    </row>
    <row r="1558" spans="1:16" ht="30">
      <c r="A1558">
        <v>1601</v>
      </c>
      <c r="B1558" s="1" t="s">
        <v>1968</v>
      </c>
      <c r="C1558" t="s">
        <v>1708</v>
      </c>
      <c r="D1558" t="s">
        <v>1965</v>
      </c>
      <c r="F1558" s="1" t="s">
        <v>901</v>
      </c>
      <c r="I1558" t="s">
        <v>19</v>
      </c>
      <c r="O1558" s="40" t="s">
        <v>19</v>
      </c>
      <c r="P1558" s="42" t="b">
        <f t="shared" si="24"/>
        <v>0</v>
      </c>
    </row>
    <row r="1559" spans="1:16" ht="30">
      <c r="A1559">
        <v>1602</v>
      </c>
      <c r="B1559" s="1" t="s">
        <v>1969</v>
      </c>
      <c r="C1559" t="s">
        <v>1708</v>
      </c>
      <c r="D1559" t="s">
        <v>1965</v>
      </c>
      <c r="F1559" s="1" t="s">
        <v>901</v>
      </c>
      <c r="I1559" t="s">
        <v>19</v>
      </c>
      <c r="O1559" s="40" t="s">
        <v>19</v>
      </c>
      <c r="P1559" s="42" t="b">
        <f t="shared" si="24"/>
        <v>0</v>
      </c>
    </row>
    <row r="1560" spans="1:16" ht="75">
      <c r="A1560">
        <v>1603</v>
      </c>
      <c r="B1560" s="1" t="s">
        <v>1970</v>
      </c>
      <c r="C1560" t="s">
        <v>1708</v>
      </c>
      <c r="D1560" t="s">
        <v>1965</v>
      </c>
      <c r="F1560" s="1" t="s">
        <v>1752</v>
      </c>
      <c r="G1560" s="1" t="s">
        <v>1971</v>
      </c>
      <c r="H1560" s="1" t="s">
        <v>1972</v>
      </c>
      <c r="I1560" t="s">
        <v>19</v>
      </c>
      <c r="O1560" s="40" t="s">
        <v>19</v>
      </c>
      <c r="P1560" s="42" t="b">
        <f t="shared" si="24"/>
        <v>0</v>
      </c>
    </row>
    <row r="1561" spans="1:16" ht="45">
      <c r="A1561">
        <v>1604</v>
      </c>
      <c r="B1561" s="1" t="s">
        <v>1973</v>
      </c>
      <c r="C1561" t="s">
        <v>1708</v>
      </c>
      <c r="D1561" t="s">
        <v>1974</v>
      </c>
      <c r="F1561" s="1" t="s">
        <v>901</v>
      </c>
      <c r="I1561" t="s">
        <v>19</v>
      </c>
      <c r="O1561" s="40" t="s">
        <v>19</v>
      </c>
      <c r="P1561" s="42" t="b">
        <f t="shared" si="24"/>
        <v>0</v>
      </c>
    </row>
    <row r="1562" spans="1:16" ht="30">
      <c r="A1562">
        <v>1605</v>
      </c>
      <c r="B1562" s="1" t="s">
        <v>1975</v>
      </c>
      <c r="C1562" t="s">
        <v>1708</v>
      </c>
      <c r="D1562" t="s">
        <v>1974</v>
      </c>
      <c r="F1562" s="1" t="s">
        <v>901</v>
      </c>
      <c r="I1562" t="s">
        <v>19</v>
      </c>
      <c r="O1562" s="40" t="s">
        <v>19</v>
      </c>
      <c r="P1562" s="42" t="b">
        <f t="shared" si="24"/>
        <v>0</v>
      </c>
    </row>
    <row r="1563" spans="1:16" ht="30">
      <c r="A1563">
        <v>1606</v>
      </c>
      <c r="B1563" s="1" t="s">
        <v>1976</v>
      </c>
      <c r="C1563" t="s">
        <v>1708</v>
      </c>
      <c r="D1563" t="s">
        <v>1974</v>
      </c>
      <c r="F1563" s="1" t="s">
        <v>901</v>
      </c>
      <c r="I1563" t="s">
        <v>19</v>
      </c>
      <c r="O1563" s="40" t="s">
        <v>19</v>
      </c>
      <c r="P1563" s="42" t="b">
        <f t="shared" si="24"/>
        <v>0</v>
      </c>
    </row>
    <row r="1564" spans="1:16" ht="60">
      <c r="A1564">
        <v>1607</v>
      </c>
      <c r="B1564" s="1" t="s">
        <v>1977</v>
      </c>
      <c r="C1564" t="s">
        <v>1708</v>
      </c>
      <c r="D1564" t="s">
        <v>1974</v>
      </c>
      <c r="F1564" s="1" t="s">
        <v>901</v>
      </c>
      <c r="I1564" t="s">
        <v>19</v>
      </c>
      <c r="O1564" s="40" t="s">
        <v>19</v>
      </c>
      <c r="P1564" s="42" t="b">
        <f t="shared" si="24"/>
        <v>0</v>
      </c>
    </row>
    <row r="1565" spans="1:16" ht="60">
      <c r="A1565">
        <v>1608</v>
      </c>
      <c r="B1565" s="1" t="s">
        <v>1978</v>
      </c>
      <c r="C1565" t="s">
        <v>1708</v>
      </c>
      <c r="D1565" t="s">
        <v>1974</v>
      </c>
      <c r="F1565" s="1" t="s">
        <v>901</v>
      </c>
      <c r="I1565" t="s">
        <v>19</v>
      </c>
      <c r="O1565" s="40" t="s">
        <v>19</v>
      </c>
      <c r="P1565" s="42" t="b">
        <f t="shared" si="24"/>
        <v>0</v>
      </c>
    </row>
    <row r="1566" spans="1:16" ht="30" customHeight="1">
      <c r="A1566">
        <v>1609</v>
      </c>
      <c r="B1566" s="1" t="s">
        <v>1979</v>
      </c>
      <c r="C1566" t="s">
        <v>1708</v>
      </c>
      <c r="D1566" t="s">
        <v>1980</v>
      </c>
      <c r="F1566" s="1" t="s">
        <v>901</v>
      </c>
      <c r="I1566" t="s">
        <v>19</v>
      </c>
      <c r="O1566" s="40" t="s">
        <v>19</v>
      </c>
      <c r="P1566" s="42" t="b">
        <f t="shared" si="24"/>
        <v>0</v>
      </c>
    </row>
    <row r="1567" spans="1:16" ht="30">
      <c r="A1567">
        <v>1610</v>
      </c>
      <c r="B1567" s="1" t="s">
        <v>1981</v>
      </c>
      <c r="C1567" t="s">
        <v>1708</v>
      </c>
      <c r="D1567" t="s">
        <v>1980</v>
      </c>
      <c r="F1567" s="1" t="s">
        <v>901</v>
      </c>
      <c r="I1567" t="s">
        <v>19</v>
      </c>
      <c r="O1567" s="40" t="s">
        <v>19</v>
      </c>
      <c r="P1567" s="42" t="b">
        <f t="shared" si="24"/>
        <v>0</v>
      </c>
    </row>
    <row r="1568" spans="1:16" ht="30">
      <c r="A1568">
        <v>1611</v>
      </c>
      <c r="B1568" s="1" t="s">
        <v>1341</v>
      </c>
      <c r="C1568" t="s">
        <v>1708</v>
      </c>
      <c r="D1568" t="s">
        <v>1980</v>
      </c>
      <c r="F1568" s="1" t="s">
        <v>901</v>
      </c>
      <c r="I1568" t="s">
        <v>19</v>
      </c>
      <c r="O1568" s="40" t="s">
        <v>19</v>
      </c>
      <c r="P1568" s="42" t="b">
        <f t="shared" si="24"/>
        <v>0</v>
      </c>
    </row>
    <row r="1569" spans="1:16" ht="60">
      <c r="A1569">
        <v>1612</v>
      </c>
      <c r="B1569" s="1" t="s">
        <v>1982</v>
      </c>
      <c r="C1569" t="s">
        <v>1708</v>
      </c>
      <c r="D1569" t="s">
        <v>1980</v>
      </c>
      <c r="F1569" s="1" t="s">
        <v>901</v>
      </c>
      <c r="I1569" t="s">
        <v>19</v>
      </c>
      <c r="O1569" s="40" t="s">
        <v>19</v>
      </c>
      <c r="P1569" s="42" t="b">
        <f t="shared" si="24"/>
        <v>0</v>
      </c>
    </row>
    <row r="1570" spans="1:16" ht="30">
      <c r="A1570">
        <v>1613</v>
      </c>
      <c r="B1570" s="1" t="s">
        <v>1983</v>
      </c>
      <c r="C1570" t="s">
        <v>1708</v>
      </c>
      <c r="D1570" t="s">
        <v>1984</v>
      </c>
      <c r="F1570" s="1" t="s">
        <v>901</v>
      </c>
      <c r="I1570" t="s">
        <v>19</v>
      </c>
      <c r="O1570" s="40" t="s">
        <v>19</v>
      </c>
      <c r="P1570" s="42" t="b">
        <f t="shared" si="24"/>
        <v>0</v>
      </c>
    </row>
    <row r="1571" spans="1:16" ht="45">
      <c r="A1571">
        <v>1614</v>
      </c>
      <c r="B1571" s="1" t="s">
        <v>1985</v>
      </c>
      <c r="C1571" t="s">
        <v>1708</v>
      </c>
      <c r="D1571" t="s">
        <v>1984</v>
      </c>
      <c r="F1571" s="1" t="s">
        <v>901</v>
      </c>
      <c r="I1571" t="s">
        <v>19</v>
      </c>
      <c r="O1571" s="40" t="s">
        <v>19</v>
      </c>
      <c r="P1571" s="42" t="b">
        <f t="shared" si="24"/>
        <v>0</v>
      </c>
    </row>
    <row r="1572" spans="1:16" ht="45">
      <c r="A1572">
        <v>1615</v>
      </c>
      <c r="B1572" s="1" t="s">
        <v>1986</v>
      </c>
      <c r="C1572" t="s">
        <v>1708</v>
      </c>
      <c r="D1572" t="s">
        <v>1984</v>
      </c>
      <c r="F1572" s="1" t="s">
        <v>901</v>
      </c>
      <c r="I1572" t="s">
        <v>19</v>
      </c>
      <c r="O1572" s="40" t="s">
        <v>19</v>
      </c>
      <c r="P1572" s="42" t="b">
        <f t="shared" si="24"/>
        <v>0</v>
      </c>
    </row>
    <row r="1573" spans="1:16" ht="45">
      <c r="A1573">
        <v>1616</v>
      </c>
      <c r="B1573" s="1" t="s">
        <v>1987</v>
      </c>
      <c r="C1573" t="s">
        <v>1708</v>
      </c>
      <c r="D1573" t="s">
        <v>1984</v>
      </c>
      <c r="F1573" s="1" t="s">
        <v>901</v>
      </c>
      <c r="I1573" t="s">
        <v>19</v>
      </c>
      <c r="O1573" s="40" t="s">
        <v>19</v>
      </c>
      <c r="P1573" s="42" t="b">
        <f t="shared" si="24"/>
        <v>0</v>
      </c>
    </row>
    <row r="1574" spans="1:16" ht="30">
      <c r="A1574">
        <v>1617</v>
      </c>
      <c r="B1574" s="1" t="s">
        <v>1988</v>
      </c>
      <c r="C1574" t="s">
        <v>1708</v>
      </c>
      <c r="D1574" t="s">
        <v>1984</v>
      </c>
      <c r="F1574" s="1" t="s">
        <v>901</v>
      </c>
      <c r="I1574" t="s">
        <v>19</v>
      </c>
      <c r="O1574" s="40" t="s">
        <v>19</v>
      </c>
      <c r="P1574" s="42" t="b">
        <f t="shared" si="24"/>
        <v>0</v>
      </c>
    </row>
    <row r="1575" spans="1:16" ht="45">
      <c r="A1575">
        <v>1618</v>
      </c>
      <c r="B1575" s="1" t="s">
        <v>1989</v>
      </c>
      <c r="C1575" t="s">
        <v>1708</v>
      </c>
      <c r="D1575" t="s">
        <v>1990</v>
      </c>
      <c r="F1575" s="1" t="s">
        <v>901</v>
      </c>
      <c r="I1575" t="s">
        <v>19</v>
      </c>
      <c r="O1575" s="40" t="s">
        <v>19</v>
      </c>
      <c r="P1575" s="42" t="b">
        <f t="shared" si="24"/>
        <v>0</v>
      </c>
    </row>
    <row r="1576" spans="1:16" ht="45">
      <c r="A1576">
        <v>1619</v>
      </c>
      <c r="B1576" s="1" t="s">
        <v>1991</v>
      </c>
      <c r="C1576" t="s">
        <v>1708</v>
      </c>
      <c r="D1576" t="s">
        <v>1990</v>
      </c>
      <c r="F1576" s="1" t="s">
        <v>901</v>
      </c>
      <c r="I1576" t="s">
        <v>19</v>
      </c>
      <c r="O1576" s="40" t="s">
        <v>19</v>
      </c>
      <c r="P1576" s="42" t="b">
        <f t="shared" si="24"/>
        <v>0</v>
      </c>
    </row>
    <row r="1577" spans="1:16" ht="45">
      <c r="A1577">
        <v>1620</v>
      </c>
      <c r="B1577" s="1" t="s">
        <v>1992</v>
      </c>
      <c r="C1577" t="s">
        <v>1708</v>
      </c>
      <c r="D1577" t="s">
        <v>1990</v>
      </c>
      <c r="F1577" s="1" t="s">
        <v>901</v>
      </c>
      <c r="I1577" t="s">
        <v>19</v>
      </c>
      <c r="O1577" s="40" t="s">
        <v>19</v>
      </c>
      <c r="P1577" s="42" t="b">
        <f t="shared" si="24"/>
        <v>0</v>
      </c>
    </row>
    <row r="1578" spans="1:16" ht="45">
      <c r="A1578">
        <v>1621</v>
      </c>
      <c r="B1578" s="1" t="s">
        <v>1993</v>
      </c>
      <c r="C1578" t="s">
        <v>1708</v>
      </c>
      <c r="D1578" t="s">
        <v>1990</v>
      </c>
      <c r="F1578" s="1" t="s">
        <v>901</v>
      </c>
      <c r="I1578" t="s">
        <v>19</v>
      </c>
      <c r="O1578" s="40" t="s">
        <v>19</v>
      </c>
      <c r="P1578" s="42" t="b">
        <f t="shared" si="24"/>
        <v>0</v>
      </c>
    </row>
    <row r="1579" spans="1:16" ht="30">
      <c r="A1579">
        <v>1622</v>
      </c>
      <c r="B1579" s="1" t="s">
        <v>1994</v>
      </c>
      <c r="C1579" t="s">
        <v>1708</v>
      </c>
      <c r="D1579" t="s">
        <v>1990</v>
      </c>
      <c r="F1579" s="1" t="s">
        <v>901</v>
      </c>
      <c r="I1579" t="s">
        <v>19</v>
      </c>
      <c r="O1579" s="40" t="s">
        <v>19</v>
      </c>
      <c r="P1579" s="42" t="b">
        <f t="shared" si="24"/>
        <v>0</v>
      </c>
    </row>
    <row r="1580" spans="1:16" ht="30">
      <c r="A1580">
        <v>1623</v>
      </c>
      <c r="B1580" s="1" t="s">
        <v>1162</v>
      </c>
      <c r="C1580" t="s">
        <v>1708</v>
      </c>
      <c r="D1580" t="s">
        <v>1995</v>
      </c>
      <c r="F1580" s="1" t="s">
        <v>901</v>
      </c>
      <c r="I1580" t="s">
        <v>19</v>
      </c>
      <c r="O1580" s="40" t="s">
        <v>19</v>
      </c>
      <c r="P1580" s="42" t="b">
        <f t="shared" si="24"/>
        <v>0</v>
      </c>
    </row>
    <row r="1581" spans="1:16" ht="75">
      <c r="A1581">
        <v>1624</v>
      </c>
      <c r="B1581" s="1" t="s">
        <v>1996</v>
      </c>
      <c r="C1581" t="s">
        <v>1708</v>
      </c>
      <c r="D1581" t="s">
        <v>1995</v>
      </c>
      <c r="F1581" s="1" t="s">
        <v>901</v>
      </c>
      <c r="I1581" t="s">
        <v>19</v>
      </c>
      <c r="O1581" s="40" t="s">
        <v>19</v>
      </c>
      <c r="P1581" s="42" t="b">
        <f t="shared" si="24"/>
        <v>0</v>
      </c>
    </row>
    <row r="1582" spans="1:16" ht="62.25" customHeight="1">
      <c r="A1582">
        <v>1625</v>
      </c>
      <c r="B1582" s="1" t="s">
        <v>1997</v>
      </c>
      <c r="C1582" t="s">
        <v>1708</v>
      </c>
      <c r="D1582" t="s">
        <v>1995</v>
      </c>
      <c r="F1582" s="1" t="s">
        <v>901</v>
      </c>
      <c r="G1582" s="10" t="s">
        <v>1998</v>
      </c>
      <c r="H1582" s="10" t="s">
        <v>1999</v>
      </c>
      <c r="I1582" t="s">
        <v>19</v>
      </c>
      <c r="O1582" s="40" t="s">
        <v>19</v>
      </c>
      <c r="P1582" s="42" t="b">
        <f t="shared" si="24"/>
        <v>0</v>
      </c>
    </row>
    <row r="1583" spans="1:16" ht="30">
      <c r="A1583">
        <v>1626</v>
      </c>
      <c r="B1583" s="1" t="s">
        <v>2000</v>
      </c>
      <c r="C1583" t="s">
        <v>1708</v>
      </c>
      <c r="D1583" t="s">
        <v>1995</v>
      </c>
      <c r="F1583" s="1" t="s">
        <v>901</v>
      </c>
      <c r="I1583" t="s">
        <v>19</v>
      </c>
      <c r="O1583" s="40" t="s">
        <v>19</v>
      </c>
      <c r="P1583" s="42" t="b">
        <f t="shared" si="24"/>
        <v>0</v>
      </c>
    </row>
    <row r="1584" spans="1:16" ht="45">
      <c r="A1584">
        <v>1627</v>
      </c>
      <c r="B1584" s="1" t="s">
        <v>2001</v>
      </c>
      <c r="C1584" t="s">
        <v>1708</v>
      </c>
      <c r="D1584" t="s">
        <v>1995</v>
      </c>
      <c r="F1584" s="1" t="s">
        <v>901</v>
      </c>
      <c r="I1584" t="s">
        <v>19</v>
      </c>
      <c r="O1584" s="40" t="s">
        <v>19</v>
      </c>
      <c r="P1584" s="42" t="b">
        <f t="shared" si="24"/>
        <v>0</v>
      </c>
    </row>
    <row r="1585" spans="1:16" ht="30">
      <c r="A1585">
        <v>1628</v>
      </c>
      <c r="B1585" s="1" t="s">
        <v>2002</v>
      </c>
      <c r="C1585" t="s">
        <v>1708</v>
      </c>
      <c r="D1585" t="s">
        <v>1995</v>
      </c>
      <c r="F1585" s="1" t="s">
        <v>901</v>
      </c>
      <c r="I1585" t="s">
        <v>19</v>
      </c>
      <c r="O1585" s="40" t="s">
        <v>19</v>
      </c>
      <c r="P1585" s="42" t="b">
        <f t="shared" si="24"/>
        <v>0</v>
      </c>
    </row>
    <row r="1586" spans="1:16" ht="30">
      <c r="A1586">
        <v>1629</v>
      </c>
      <c r="B1586" s="1" t="s">
        <v>2003</v>
      </c>
      <c r="C1586" t="s">
        <v>1708</v>
      </c>
      <c r="D1586" t="s">
        <v>1995</v>
      </c>
      <c r="F1586" s="1" t="s">
        <v>901</v>
      </c>
      <c r="I1586" t="s">
        <v>19</v>
      </c>
      <c r="O1586" s="40" t="s">
        <v>19</v>
      </c>
      <c r="P1586" s="42" t="b">
        <f t="shared" si="24"/>
        <v>0</v>
      </c>
    </row>
    <row r="1587" spans="1:16" ht="60">
      <c r="A1587">
        <v>1630</v>
      </c>
      <c r="B1587" s="1" t="s">
        <v>2004</v>
      </c>
      <c r="C1587" t="s">
        <v>1708</v>
      </c>
      <c r="D1587" t="s">
        <v>1995</v>
      </c>
      <c r="F1587" s="1" t="s">
        <v>901</v>
      </c>
      <c r="G1587" s="1" t="s">
        <v>2005</v>
      </c>
      <c r="I1587" t="s">
        <v>19</v>
      </c>
      <c r="O1587" s="40" t="s">
        <v>19</v>
      </c>
      <c r="P1587" s="42" t="b">
        <f t="shared" si="24"/>
        <v>0</v>
      </c>
    </row>
    <row r="1588" spans="1:16" ht="45">
      <c r="A1588">
        <v>1631</v>
      </c>
      <c r="B1588" s="1" t="s">
        <v>2006</v>
      </c>
      <c r="C1588" t="s">
        <v>1708</v>
      </c>
      <c r="D1588" t="s">
        <v>1995</v>
      </c>
      <c r="F1588" s="1" t="s">
        <v>901</v>
      </c>
      <c r="I1588" t="s">
        <v>19</v>
      </c>
      <c r="O1588" s="40" t="s">
        <v>19</v>
      </c>
      <c r="P1588" s="42" t="b">
        <f t="shared" si="24"/>
        <v>0</v>
      </c>
    </row>
    <row r="1589" spans="1:16" ht="45">
      <c r="A1589">
        <v>1632</v>
      </c>
      <c r="B1589" s="1" t="s">
        <v>2007</v>
      </c>
      <c r="C1589" t="s">
        <v>1708</v>
      </c>
      <c r="D1589" t="s">
        <v>2008</v>
      </c>
      <c r="F1589" s="1" t="s">
        <v>901</v>
      </c>
      <c r="I1589" t="s">
        <v>19</v>
      </c>
      <c r="O1589" s="40" t="s">
        <v>19</v>
      </c>
      <c r="P1589" s="42" t="b">
        <f t="shared" si="24"/>
        <v>0</v>
      </c>
    </row>
    <row r="1590" spans="1:16">
      <c r="A1590">
        <v>1633</v>
      </c>
      <c r="B1590" s="1" t="s">
        <v>2009</v>
      </c>
      <c r="C1590" t="s">
        <v>1708</v>
      </c>
      <c r="D1590" t="s">
        <v>2008</v>
      </c>
      <c r="F1590" s="1" t="s">
        <v>901</v>
      </c>
      <c r="I1590" t="s">
        <v>19</v>
      </c>
      <c r="O1590" s="40" t="s">
        <v>19</v>
      </c>
      <c r="P1590" s="42" t="b">
        <f t="shared" si="24"/>
        <v>0</v>
      </c>
    </row>
    <row r="1591" spans="1:16" ht="30">
      <c r="A1591">
        <v>1634</v>
      </c>
      <c r="B1591" s="1" t="s">
        <v>2010</v>
      </c>
      <c r="C1591" t="s">
        <v>1708</v>
      </c>
      <c r="D1591" t="s">
        <v>2008</v>
      </c>
      <c r="F1591" s="1" t="s">
        <v>901</v>
      </c>
      <c r="I1591" t="s">
        <v>19</v>
      </c>
      <c r="O1591" s="40" t="s">
        <v>19</v>
      </c>
      <c r="P1591" s="42" t="b">
        <f t="shared" si="24"/>
        <v>0</v>
      </c>
    </row>
    <row r="1592" spans="1:16" ht="45">
      <c r="A1592">
        <v>1635</v>
      </c>
      <c r="B1592" s="1" t="s">
        <v>2011</v>
      </c>
      <c r="C1592" t="s">
        <v>1708</v>
      </c>
      <c r="D1592" t="s">
        <v>2008</v>
      </c>
      <c r="F1592" s="1" t="s">
        <v>901</v>
      </c>
      <c r="I1592" t="s">
        <v>19</v>
      </c>
      <c r="O1592" s="40" t="s">
        <v>19</v>
      </c>
      <c r="P1592" s="42" t="b">
        <f t="shared" si="24"/>
        <v>0</v>
      </c>
    </row>
    <row r="1593" spans="1:16" ht="45">
      <c r="A1593">
        <v>1636</v>
      </c>
      <c r="B1593" s="1" t="s">
        <v>2012</v>
      </c>
      <c r="C1593" t="s">
        <v>1708</v>
      </c>
      <c r="D1593" t="s">
        <v>2008</v>
      </c>
      <c r="F1593" s="1" t="s">
        <v>901</v>
      </c>
      <c r="I1593" t="s">
        <v>19</v>
      </c>
      <c r="O1593" s="40" t="s">
        <v>19</v>
      </c>
      <c r="P1593" s="42" t="b">
        <f t="shared" si="24"/>
        <v>0</v>
      </c>
    </row>
    <row r="1594" spans="1:16" ht="30">
      <c r="A1594">
        <v>1637</v>
      </c>
      <c r="B1594" s="1" t="s">
        <v>937</v>
      </c>
      <c r="C1594" t="s">
        <v>1708</v>
      </c>
      <c r="D1594" t="s">
        <v>2008</v>
      </c>
      <c r="F1594" s="1" t="s">
        <v>901</v>
      </c>
      <c r="I1594" t="s">
        <v>23</v>
      </c>
      <c r="O1594" s="40" t="s">
        <v>19</v>
      </c>
      <c r="P1594" s="42" t="b">
        <f t="shared" si="24"/>
        <v>0</v>
      </c>
    </row>
    <row r="1595" spans="1:16" ht="30">
      <c r="A1595">
        <v>1638</v>
      </c>
      <c r="B1595" s="1" t="s">
        <v>2013</v>
      </c>
      <c r="C1595" t="s">
        <v>1708</v>
      </c>
      <c r="D1595" t="s">
        <v>2014</v>
      </c>
      <c r="F1595" s="1" t="s">
        <v>901</v>
      </c>
      <c r="I1595" t="s">
        <v>19</v>
      </c>
      <c r="O1595" s="40" t="s">
        <v>19</v>
      </c>
      <c r="P1595" s="42" t="b">
        <f t="shared" si="24"/>
        <v>0</v>
      </c>
    </row>
    <row r="1596" spans="1:16" ht="45">
      <c r="A1596">
        <v>1639</v>
      </c>
      <c r="B1596" s="1" t="s">
        <v>1360</v>
      </c>
      <c r="C1596" t="s">
        <v>1708</v>
      </c>
      <c r="D1596" t="s">
        <v>2014</v>
      </c>
      <c r="F1596" s="1" t="s">
        <v>1752</v>
      </c>
      <c r="I1596" t="s">
        <v>19</v>
      </c>
      <c r="O1596" s="40" t="s">
        <v>19</v>
      </c>
      <c r="P1596" s="42" t="b">
        <f t="shared" si="24"/>
        <v>0</v>
      </c>
    </row>
    <row r="1597" spans="1:16" ht="60">
      <c r="A1597">
        <v>1640</v>
      </c>
      <c r="B1597" s="1" t="s">
        <v>941</v>
      </c>
      <c r="C1597" t="s">
        <v>1708</v>
      </c>
      <c r="D1597" t="s">
        <v>2014</v>
      </c>
      <c r="F1597" s="1" t="s">
        <v>901</v>
      </c>
      <c r="I1597" t="s">
        <v>19</v>
      </c>
      <c r="O1597" s="40" t="s">
        <v>19</v>
      </c>
      <c r="P1597" s="42" t="b">
        <f t="shared" si="24"/>
        <v>0</v>
      </c>
    </row>
    <row r="1598" spans="1:16" ht="30">
      <c r="A1598">
        <v>1641</v>
      </c>
      <c r="B1598" s="1" t="s">
        <v>2015</v>
      </c>
      <c r="C1598" t="s">
        <v>1708</v>
      </c>
      <c r="D1598" t="s">
        <v>2014</v>
      </c>
      <c r="F1598" s="1" t="s">
        <v>1752</v>
      </c>
      <c r="I1598" t="s">
        <v>19</v>
      </c>
      <c r="O1598" s="40" t="s">
        <v>19</v>
      </c>
      <c r="P1598" s="42" t="b">
        <f t="shared" si="24"/>
        <v>0</v>
      </c>
    </row>
    <row r="1599" spans="1:16" ht="45">
      <c r="A1599">
        <v>1642</v>
      </c>
      <c r="B1599" s="1" t="s">
        <v>2016</v>
      </c>
      <c r="C1599" t="s">
        <v>1708</v>
      </c>
      <c r="D1599" t="s">
        <v>2017</v>
      </c>
      <c r="F1599" s="1" t="s">
        <v>901</v>
      </c>
      <c r="I1599" t="s">
        <v>19</v>
      </c>
      <c r="O1599" s="40" t="s">
        <v>19</v>
      </c>
      <c r="P1599" s="42" t="b">
        <f t="shared" si="24"/>
        <v>0</v>
      </c>
    </row>
    <row r="1600" spans="1:16" ht="30">
      <c r="A1600">
        <v>1643</v>
      </c>
      <c r="B1600" s="1" t="s">
        <v>2018</v>
      </c>
      <c r="C1600" t="s">
        <v>1708</v>
      </c>
      <c r="D1600" t="s">
        <v>2017</v>
      </c>
      <c r="F1600" s="1" t="s">
        <v>901</v>
      </c>
      <c r="I1600" t="s">
        <v>19</v>
      </c>
      <c r="O1600" s="40" t="s">
        <v>19</v>
      </c>
      <c r="P1600" s="42" t="b">
        <f t="shared" si="24"/>
        <v>0</v>
      </c>
    </row>
    <row r="1601" spans="1:16" ht="60">
      <c r="A1601">
        <v>1644</v>
      </c>
      <c r="B1601" s="1" t="s">
        <v>2019</v>
      </c>
      <c r="C1601" t="s">
        <v>1708</v>
      </c>
      <c r="D1601" t="s">
        <v>2017</v>
      </c>
      <c r="F1601" s="1" t="s">
        <v>901</v>
      </c>
      <c r="I1601" t="s">
        <v>19</v>
      </c>
      <c r="O1601" s="40" t="s">
        <v>19</v>
      </c>
      <c r="P1601" s="42" t="b">
        <f t="shared" si="24"/>
        <v>0</v>
      </c>
    </row>
    <row r="1602" spans="1:16" ht="45">
      <c r="A1602">
        <v>1645</v>
      </c>
      <c r="B1602" s="1" t="s">
        <v>943</v>
      </c>
      <c r="C1602" t="s">
        <v>1708</v>
      </c>
      <c r="D1602" t="s">
        <v>2017</v>
      </c>
      <c r="F1602" s="1" t="s">
        <v>1752</v>
      </c>
      <c r="I1602" t="s">
        <v>19</v>
      </c>
      <c r="O1602" s="40" t="s">
        <v>19</v>
      </c>
      <c r="P1602" s="42" t="b">
        <f t="shared" ref="P1602:P1665" si="25">F1602=O1602</f>
        <v>0</v>
      </c>
    </row>
    <row r="1603" spans="1:16" ht="45">
      <c r="A1603">
        <v>1646</v>
      </c>
      <c r="B1603" s="1" t="s">
        <v>2020</v>
      </c>
      <c r="C1603" t="s">
        <v>1708</v>
      </c>
      <c r="D1603" t="s">
        <v>2017</v>
      </c>
      <c r="F1603" s="1" t="s">
        <v>901</v>
      </c>
      <c r="I1603" t="s">
        <v>19</v>
      </c>
      <c r="O1603" s="40" t="s">
        <v>19</v>
      </c>
      <c r="P1603" s="42" t="b">
        <f t="shared" si="25"/>
        <v>0</v>
      </c>
    </row>
    <row r="1604" spans="1:16" ht="30">
      <c r="A1604">
        <v>1647</v>
      </c>
      <c r="B1604" s="1" t="s">
        <v>2021</v>
      </c>
      <c r="C1604" t="s">
        <v>1708</v>
      </c>
      <c r="D1604" t="s">
        <v>2017</v>
      </c>
      <c r="F1604" s="1" t="s">
        <v>1752</v>
      </c>
      <c r="I1604" t="s">
        <v>19</v>
      </c>
      <c r="O1604" s="40" t="s">
        <v>19</v>
      </c>
      <c r="P1604" s="42" t="b">
        <f t="shared" si="25"/>
        <v>0</v>
      </c>
    </row>
    <row r="1605" spans="1:16" ht="45">
      <c r="A1605">
        <v>1648</v>
      </c>
      <c r="B1605" s="1" t="s">
        <v>2022</v>
      </c>
      <c r="C1605" t="s">
        <v>1708</v>
      </c>
      <c r="D1605" t="s">
        <v>2017</v>
      </c>
      <c r="F1605" s="1" t="s">
        <v>901</v>
      </c>
      <c r="I1605" t="s">
        <v>19</v>
      </c>
      <c r="O1605" s="40" t="s">
        <v>19</v>
      </c>
      <c r="P1605" s="42" t="b">
        <f t="shared" si="25"/>
        <v>0</v>
      </c>
    </row>
    <row r="1606" spans="1:16" ht="45">
      <c r="A1606">
        <v>1649</v>
      </c>
      <c r="B1606" s="1" t="s">
        <v>2023</v>
      </c>
      <c r="C1606" t="s">
        <v>1708</v>
      </c>
      <c r="D1606" t="s">
        <v>2017</v>
      </c>
      <c r="F1606" s="1" t="s">
        <v>901</v>
      </c>
      <c r="I1606" t="s">
        <v>19</v>
      </c>
      <c r="O1606" s="40" t="s">
        <v>19</v>
      </c>
      <c r="P1606" s="42" t="b">
        <f t="shared" si="25"/>
        <v>0</v>
      </c>
    </row>
    <row r="1607" spans="1:16" ht="45">
      <c r="A1607">
        <v>1650</v>
      </c>
      <c r="B1607" s="1" t="s">
        <v>2024</v>
      </c>
      <c r="C1607" t="s">
        <v>1708</v>
      </c>
      <c r="D1607" t="s">
        <v>2017</v>
      </c>
      <c r="F1607" s="1" t="s">
        <v>901</v>
      </c>
      <c r="I1607" t="s">
        <v>19</v>
      </c>
      <c r="O1607" s="40" t="s">
        <v>19</v>
      </c>
      <c r="P1607" s="42" t="b">
        <f t="shared" si="25"/>
        <v>0</v>
      </c>
    </row>
    <row r="1608" spans="1:16" ht="60">
      <c r="A1608">
        <v>1651</v>
      </c>
      <c r="B1608" s="1" t="s">
        <v>2025</v>
      </c>
      <c r="C1608" t="s">
        <v>1708</v>
      </c>
      <c r="D1608" t="s">
        <v>2026</v>
      </c>
      <c r="F1608" s="1" t="s">
        <v>901</v>
      </c>
      <c r="I1608" t="s">
        <v>19</v>
      </c>
      <c r="O1608" s="40" t="s">
        <v>19</v>
      </c>
      <c r="P1608" s="42" t="b">
        <f t="shared" si="25"/>
        <v>0</v>
      </c>
    </row>
    <row r="1609" spans="1:16" ht="60">
      <c r="A1609">
        <v>1652</v>
      </c>
      <c r="B1609" s="1" t="s">
        <v>2027</v>
      </c>
      <c r="C1609" t="s">
        <v>1708</v>
      </c>
      <c r="D1609" t="s">
        <v>2026</v>
      </c>
      <c r="F1609" s="1" t="s">
        <v>901</v>
      </c>
      <c r="I1609" t="s">
        <v>19</v>
      </c>
      <c r="O1609" s="40" t="s">
        <v>19</v>
      </c>
      <c r="P1609" s="42" t="b">
        <f t="shared" si="25"/>
        <v>0</v>
      </c>
    </row>
    <row r="1610" spans="1:16" ht="60">
      <c r="A1610">
        <v>1653</v>
      </c>
      <c r="B1610" s="1" t="s">
        <v>2028</v>
      </c>
      <c r="C1610" t="s">
        <v>1708</v>
      </c>
      <c r="D1610" t="s">
        <v>2026</v>
      </c>
      <c r="F1610" s="1" t="s">
        <v>901</v>
      </c>
      <c r="I1610" t="s">
        <v>19</v>
      </c>
      <c r="O1610" s="40" t="s">
        <v>19</v>
      </c>
      <c r="P1610" s="42" t="b">
        <f t="shared" si="25"/>
        <v>0</v>
      </c>
    </row>
    <row r="1611" spans="1:16">
      <c r="A1611">
        <v>1654</v>
      </c>
      <c r="B1611" s="1" t="s">
        <v>2029</v>
      </c>
      <c r="C1611" t="s">
        <v>1708</v>
      </c>
      <c r="D1611" t="s">
        <v>2026</v>
      </c>
      <c r="F1611" s="1" t="s">
        <v>901</v>
      </c>
      <c r="I1611" t="s">
        <v>19</v>
      </c>
      <c r="O1611" s="40" t="s">
        <v>19</v>
      </c>
      <c r="P1611" s="42" t="b">
        <f t="shared" si="25"/>
        <v>0</v>
      </c>
    </row>
    <row r="1612" spans="1:16" ht="60">
      <c r="A1612">
        <v>1655</v>
      </c>
      <c r="B1612" s="1" t="s">
        <v>2030</v>
      </c>
      <c r="C1612" t="s">
        <v>1708</v>
      </c>
      <c r="D1612" t="s">
        <v>2026</v>
      </c>
      <c r="F1612" s="1" t="s">
        <v>901</v>
      </c>
      <c r="I1612" t="s">
        <v>19</v>
      </c>
      <c r="O1612" s="40" t="s">
        <v>19</v>
      </c>
      <c r="P1612" s="42" t="b">
        <f t="shared" si="25"/>
        <v>0</v>
      </c>
    </row>
    <row r="1613" spans="1:16" ht="30">
      <c r="A1613">
        <v>1656</v>
      </c>
      <c r="B1613" s="1" t="s">
        <v>2031</v>
      </c>
      <c r="C1613" t="s">
        <v>1708</v>
      </c>
      <c r="D1613" t="s">
        <v>2026</v>
      </c>
      <c r="F1613" s="1" t="s">
        <v>901</v>
      </c>
      <c r="I1613" t="s">
        <v>19</v>
      </c>
      <c r="O1613" s="40" t="s">
        <v>19</v>
      </c>
      <c r="P1613" s="42" t="b">
        <f t="shared" si="25"/>
        <v>0</v>
      </c>
    </row>
    <row r="1614" spans="1:16" ht="45">
      <c r="A1614">
        <v>1657</v>
      </c>
      <c r="B1614" s="1" t="s">
        <v>169</v>
      </c>
      <c r="C1614" t="s">
        <v>1708</v>
      </c>
      <c r="D1614" t="s">
        <v>2026</v>
      </c>
      <c r="F1614" s="1" t="s">
        <v>901</v>
      </c>
      <c r="I1614" t="s">
        <v>19</v>
      </c>
      <c r="O1614" s="40" t="s">
        <v>19</v>
      </c>
      <c r="P1614" s="42" t="b">
        <f t="shared" si="25"/>
        <v>0</v>
      </c>
    </row>
    <row r="1615" spans="1:16" ht="30">
      <c r="A1615">
        <v>1658</v>
      </c>
      <c r="B1615" s="1" t="s">
        <v>2032</v>
      </c>
      <c r="C1615" t="s">
        <v>1708</v>
      </c>
      <c r="D1615" t="s">
        <v>2026</v>
      </c>
      <c r="F1615" s="1" t="s">
        <v>901</v>
      </c>
      <c r="I1615" t="s">
        <v>19</v>
      </c>
      <c r="O1615" s="40" t="s">
        <v>19</v>
      </c>
      <c r="P1615" s="42" t="b">
        <f t="shared" si="25"/>
        <v>0</v>
      </c>
    </row>
    <row r="1616" spans="1:16" ht="45">
      <c r="A1616">
        <v>1659</v>
      </c>
      <c r="B1616" s="1" t="s">
        <v>2033</v>
      </c>
      <c r="C1616" t="s">
        <v>1708</v>
      </c>
      <c r="D1616" t="s">
        <v>2026</v>
      </c>
      <c r="F1616" s="1" t="s">
        <v>901</v>
      </c>
      <c r="I1616" t="s">
        <v>19</v>
      </c>
      <c r="O1616" s="40" t="s">
        <v>19</v>
      </c>
      <c r="P1616" s="42" t="b">
        <f t="shared" si="25"/>
        <v>0</v>
      </c>
    </row>
    <row r="1617" spans="1:16" ht="45">
      <c r="A1617">
        <v>1660</v>
      </c>
      <c r="B1617" s="1" t="s">
        <v>2034</v>
      </c>
      <c r="C1617" t="s">
        <v>1708</v>
      </c>
      <c r="D1617" t="s">
        <v>2035</v>
      </c>
      <c r="F1617" s="1" t="s">
        <v>901</v>
      </c>
      <c r="I1617" t="s">
        <v>19</v>
      </c>
      <c r="O1617" s="40" t="s">
        <v>19</v>
      </c>
      <c r="P1617" s="42" t="b">
        <f t="shared" si="25"/>
        <v>0</v>
      </c>
    </row>
    <row r="1618" spans="1:16" ht="45">
      <c r="A1618">
        <v>1661</v>
      </c>
      <c r="B1618" s="1" t="s">
        <v>2036</v>
      </c>
      <c r="C1618" t="s">
        <v>1708</v>
      </c>
      <c r="D1618" t="s">
        <v>2035</v>
      </c>
      <c r="F1618" s="1" t="s">
        <v>901</v>
      </c>
      <c r="I1618" t="s">
        <v>19</v>
      </c>
      <c r="O1618" s="40" t="s">
        <v>19</v>
      </c>
      <c r="P1618" s="42" t="b">
        <f t="shared" si="25"/>
        <v>0</v>
      </c>
    </row>
    <row r="1619" spans="1:16" ht="30">
      <c r="A1619">
        <v>1662</v>
      </c>
      <c r="B1619" s="1" t="s">
        <v>2037</v>
      </c>
      <c r="C1619" t="s">
        <v>1708</v>
      </c>
      <c r="D1619" t="s">
        <v>2035</v>
      </c>
      <c r="F1619" s="1" t="s">
        <v>901</v>
      </c>
      <c r="I1619" t="s">
        <v>19</v>
      </c>
      <c r="O1619" s="40" t="s">
        <v>19</v>
      </c>
      <c r="P1619" s="42" t="b">
        <f t="shared" si="25"/>
        <v>0</v>
      </c>
    </row>
    <row r="1620" spans="1:16" ht="30">
      <c r="A1620">
        <v>1663</v>
      </c>
      <c r="B1620" s="1" t="s">
        <v>2038</v>
      </c>
      <c r="C1620" t="s">
        <v>1708</v>
      </c>
      <c r="D1620" t="s">
        <v>2035</v>
      </c>
      <c r="F1620" s="1" t="s">
        <v>901</v>
      </c>
      <c r="I1620" t="s">
        <v>19</v>
      </c>
      <c r="O1620" s="40" t="s">
        <v>19</v>
      </c>
      <c r="P1620" s="42" t="b">
        <f t="shared" si="25"/>
        <v>0</v>
      </c>
    </row>
    <row r="1621" spans="1:16" ht="75">
      <c r="A1621">
        <v>1664</v>
      </c>
      <c r="B1621" s="1" t="s">
        <v>2039</v>
      </c>
      <c r="C1621" t="s">
        <v>1708</v>
      </c>
      <c r="D1621" t="s">
        <v>2035</v>
      </c>
      <c r="F1621" s="1" t="s">
        <v>901</v>
      </c>
      <c r="I1621" t="s">
        <v>19</v>
      </c>
      <c r="O1621" s="40" t="s">
        <v>19</v>
      </c>
      <c r="P1621" s="42" t="b">
        <f t="shared" si="25"/>
        <v>0</v>
      </c>
    </row>
    <row r="1622" spans="1:16" ht="60">
      <c r="A1622">
        <v>1665</v>
      </c>
      <c r="B1622" s="1" t="s">
        <v>2040</v>
      </c>
      <c r="C1622" t="s">
        <v>1708</v>
      </c>
      <c r="D1622" t="s">
        <v>2035</v>
      </c>
      <c r="F1622" s="1" t="s">
        <v>901</v>
      </c>
      <c r="I1622" t="s">
        <v>19</v>
      </c>
      <c r="O1622" s="40" t="s">
        <v>19</v>
      </c>
      <c r="P1622" s="42" t="b">
        <f t="shared" si="25"/>
        <v>0</v>
      </c>
    </row>
    <row r="1623" spans="1:16" ht="75">
      <c r="A1623">
        <v>1666</v>
      </c>
      <c r="B1623" s="1" t="s">
        <v>2041</v>
      </c>
      <c r="C1623" t="s">
        <v>1708</v>
      </c>
      <c r="D1623" t="s">
        <v>2035</v>
      </c>
      <c r="F1623" s="1" t="s">
        <v>901</v>
      </c>
      <c r="I1623" t="s">
        <v>19</v>
      </c>
      <c r="O1623" s="40" t="s">
        <v>19</v>
      </c>
      <c r="P1623" s="42" t="b">
        <f t="shared" si="25"/>
        <v>0</v>
      </c>
    </row>
    <row r="1624" spans="1:16" ht="45">
      <c r="A1624">
        <v>1667</v>
      </c>
      <c r="B1624" s="1" t="s">
        <v>2042</v>
      </c>
      <c r="C1624" t="s">
        <v>1708</v>
      </c>
      <c r="D1624" t="s">
        <v>2035</v>
      </c>
      <c r="F1624" s="1" t="s">
        <v>901</v>
      </c>
      <c r="I1624" t="s">
        <v>19</v>
      </c>
      <c r="O1624" s="40" t="s">
        <v>19</v>
      </c>
      <c r="P1624" s="42" t="b">
        <f t="shared" si="25"/>
        <v>0</v>
      </c>
    </row>
    <row r="1625" spans="1:16" ht="45">
      <c r="A1625">
        <v>1668</v>
      </c>
      <c r="B1625" s="1" t="s">
        <v>2043</v>
      </c>
      <c r="C1625" t="s">
        <v>1708</v>
      </c>
      <c r="D1625" t="s">
        <v>2035</v>
      </c>
      <c r="F1625" s="1" t="s">
        <v>901</v>
      </c>
      <c r="I1625" t="s">
        <v>19</v>
      </c>
      <c r="O1625" s="40" t="s">
        <v>19</v>
      </c>
      <c r="P1625" s="42" t="b">
        <f t="shared" si="25"/>
        <v>0</v>
      </c>
    </row>
    <row r="1626" spans="1:16" ht="30">
      <c r="A1626">
        <v>1669</v>
      </c>
      <c r="B1626" s="1" t="s">
        <v>2044</v>
      </c>
      <c r="C1626" t="s">
        <v>1708</v>
      </c>
      <c r="D1626" t="s">
        <v>2035</v>
      </c>
      <c r="F1626" s="1" t="s">
        <v>901</v>
      </c>
      <c r="I1626" t="s">
        <v>19</v>
      </c>
      <c r="O1626" s="40" t="s">
        <v>19</v>
      </c>
      <c r="P1626" s="42" t="b">
        <f t="shared" si="25"/>
        <v>0</v>
      </c>
    </row>
    <row r="1627" spans="1:16" ht="30">
      <c r="A1627">
        <v>1670</v>
      </c>
      <c r="B1627" s="1" t="s">
        <v>2045</v>
      </c>
      <c r="C1627" t="s">
        <v>1708</v>
      </c>
      <c r="D1627" t="s">
        <v>2046</v>
      </c>
      <c r="F1627" s="1" t="s">
        <v>901</v>
      </c>
      <c r="I1627" t="s">
        <v>19</v>
      </c>
      <c r="O1627" s="40" t="s">
        <v>19</v>
      </c>
      <c r="P1627" s="42" t="b">
        <f t="shared" si="25"/>
        <v>0</v>
      </c>
    </row>
    <row r="1628" spans="1:16" ht="30">
      <c r="A1628">
        <v>1671</v>
      </c>
      <c r="B1628" s="1" t="s">
        <v>2047</v>
      </c>
      <c r="C1628" t="s">
        <v>1708</v>
      </c>
      <c r="D1628" t="s">
        <v>2046</v>
      </c>
      <c r="F1628" s="1" t="s">
        <v>901</v>
      </c>
      <c r="I1628" t="s">
        <v>19</v>
      </c>
      <c r="O1628" s="40" t="s">
        <v>19</v>
      </c>
      <c r="P1628" s="42" t="b">
        <f t="shared" si="25"/>
        <v>0</v>
      </c>
    </row>
    <row r="1629" spans="1:16" ht="45">
      <c r="A1629">
        <v>1672</v>
      </c>
      <c r="B1629" s="15" t="s">
        <v>1196</v>
      </c>
      <c r="C1629" t="s">
        <v>1708</v>
      </c>
      <c r="D1629" t="s">
        <v>2046</v>
      </c>
      <c r="F1629" s="1" t="s">
        <v>901</v>
      </c>
      <c r="I1629" t="s">
        <v>19</v>
      </c>
      <c r="O1629" s="40" t="s">
        <v>19</v>
      </c>
      <c r="P1629" s="42" t="b">
        <f t="shared" si="25"/>
        <v>0</v>
      </c>
    </row>
    <row r="1630" spans="1:16" ht="30">
      <c r="A1630">
        <v>1673</v>
      </c>
      <c r="B1630" s="1" t="s">
        <v>2048</v>
      </c>
      <c r="C1630" t="s">
        <v>1708</v>
      </c>
      <c r="D1630" t="s">
        <v>2046</v>
      </c>
      <c r="F1630" s="1" t="s">
        <v>901</v>
      </c>
      <c r="I1630" t="s">
        <v>19</v>
      </c>
      <c r="O1630" s="40" t="s">
        <v>19</v>
      </c>
      <c r="P1630" s="42" t="b">
        <f t="shared" si="25"/>
        <v>0</v>
      </c>
    </row>
    <row r="1631" spans="1:16" ht="45">
      <c r="A1631">
        <v>1674</v>
      </c>
      <c r="B1631" s="1" t="s">
        <v>1292</v>
      </c>
      <c r="C1631" t="s">
        <v>1708</v>
      </c>
      <c r="D1631" t="s">
        <v>2046</v>
      </c>
      <c r="F1631" s="1" t="s">
        <v>901</v>
      </c>
      <c r="I1631" t="s">
        <v>19</v>
      </c>
      <c r="O1631" s="40" t="s">
        <v>19</v>
      </c>
      <c r="P1631" s="42" t="b">
        <f t="shared" si="25"/>
        <v>0</v>
      </c>
    </row>
    <row r="1632" spans="1:16" ht="60">
      <c r="A1632">
        <v>1675</v>
      </c>
      <c r="B1632" s="1" t="s">
        <v>2049</v>
      </c>
      <c r="C1632" t="s">
        <v>1708</v>
      </c>
      <c r="D1632" t="s">
        <v>2046</v>
      </c>
      <c r="F1632" s="1" t="s">
        <v>1752</v>
      </c>
      <c r="G1632" s="1" t="s">
        <v>2050</v>
      </c>
      <c r="I1632" t="s">
        <v>19</v>
      </c>
      <c r="O1632" s="40" t="s">
        <v>19</v>
      </c>
      <c r="P1632" s="42" t="b">
        <f t="shared" si="25"/>
        <v>0</v>
      </c>
    </row>
    <row r="1633" spans="1:16" ht="45">
      <c r="A1633">
        <v>1676</v>
      </c>
      <c r="B1633" s="1" t="s">
        <v>2051</v>
      </c>
      <c r="C1633" t="s">
        <v>1708</v>
      </c>
      <c r="D1633" t="s">
        <v>2046</v>
      </c>
      <c r="F1633" s="1" t="s">
        <v>901</v>
      </c>
      <c r="I1633" t="s">
        <v>19</v>
      </c>
      <c r="O1633" s="40" t="s">
        <v>19</v>
      </c>
      <c r="P1633" s="42" t="b">
        <f t="shared" si="25"/>
        <v>0</v>
      </c>
    </row>
    <row r="1634" spans="1:16" ht="45">
      <c r="A1634">
        <v>1677</v>
      </c>
      <c r="B1634" s="1" t="s">
        <v>2052</v>
      </c>
      <c r="C1634" t="s">
        <v>1708</v>
      </c>
      <c r="D1634" t="s">
        <v>2046</v>
      </c>
      <c r="F1634" s="1" t="s">
        <v>901</v>
      </c>
      <c r="I1634" t="s">
        <v>19</v>
      </c>
      <c r="O1634" s="40" t="s">
        <v>19</v>
      </c>
      <c r="P1634" s="42" t="b">
        <f t="shared" si="25"/>
        <v>0</v>
      </c>
    </row>
    <row r="1635" spans="1:16" ht="45">
      <c r="A1635">
        <v>1678</v>
      </c>
      <c r="B1635" s="1" t="s">
        <v>2053</v>
      </c>
      <c r="C1635" t="s">
        <v>1708</v>
      </c>
      <c r="D1635" t="s">
        <v>2046</v>
      </c>
      <c r="F1635" s="1" t="s">
        <v>901</v>
      </c>
      <c r="I1635" t="s">
        <v>19</v>
      </c>
      <c r="O1635" s="40" t="s">
        <v>19</v>
      </c>
      <c r="P1635" s="42" t="b">
        <f t="shared" si="25"/>
        <v>0</v>
      </c>
    </row>
    <row r="1636" spans="1:16">
      <c r="A1636">
        <v>1679</v>
      </c>
      <c r="B1636" s="1" t="s">
        <v>2054</v>
      </c>
      <c r="C1636" t="s">
        <v>1708</v>
      </c>
      <c r="D1636" t="s">
        <v>2055</v>
      </c>
      <c r="F1636" s="1" t="s">
        <v>1752</v>
      </c>
      <c r="I1636" t="s">
        <v>65</v>
      </c>
      <c r="O1636" s="40" t="s">
        <v>23</v>
      </c>
      <c r="P1636" s="42" t="b">
        <f t="shared" si="25"/>
        <v>0</v>
      </c>
    </row>
    <row r="1637" spans="1:16" ht="60">
      <c r="A1637">
        <v>1680</v>
      </c>
      <c r="B1637" s="1" t="s">
        <v>2056</v>
      </c>
      <c r="C1637" t="s">
        <v>1708</v>
      </c>
      <c r="D1637" t="s">
        <v>2055</v>
      </c>
      <c r="F1637" s="1" t="s">
        <v>901</v>
      </c>
      <c r="G1637" s="1" t="s">
        <v>2057</v>
      </c>
      <c r="I1637" t="s">
        <v>19</v>
      </c>
      <c r="O1637" s="40" t="s">
        <v>19</v>
      </c>
      <c r="P1637" s="42" t="b">
        <f t="shared" si="25"/>
        <v>0</v>
      </c>
    </row>
    <row r="1638" spans="1:16" ht="30">
      <c r="A1638">
        <v>1681</v>
      </c>
      <c r="B1638" s="1" t="s">
        <v>2058</v>
      </c>
      <c r="C1638" t="s">
        <v>1708</v>
      </c>
      <c r="D1638" t="s">
        <v>2055</v>
      </c>
      <c r="F1638" s="1" t="s">
        <v>901</v>
      </c>
      <c r="I1638" t="s">
        <v>23</v>
      </c>
      <c r="O1638" s="40" t="s">
        <v>19</v>
      </c>
      <c r="P1638" s="42" t="b">
        <f t="shared" si="25"/>
        <v>0</v>
      </c>
    </row>
    <row r="1639" spans="1:16" ht="30">
      <c r="A1639">
        <v>1682</v>
      </c>
      <c r="B1639" s="1" t="s">
        <v>2059</v>
      </c>
      <c r="C1639" t="s">
        <v>1708</v>
      </c>
      <c r="D1639" t="s">
        <v>2055</v>
      </c>
      <c r="F1639" s="1" t="s">
        <v>901</v>
      </c>
      <c r="I1639" t="s">
        <v>19</v>
      </c>
      <c r="O1639" s="40" t="s">
        <v>19</v>
      </c>
      <c r="P1639" s="42" t="b">
        <f t="shared" si="25"/>
        <v>0</v>
      </c>
    </row>
    <row r="1640" spans="1:16" ht="30">
      <c r="A1640">
        <v>1683</v>
      </c>
      <c r="B1640" s="1" t="s">
        <v>2060</v>
      </c>
      <c r="C1640" t="s">
        <v>1708</v>
      </c>
      <c r="D1640" t="s">
        <v>2055</v>
      </c>
      <c r="F1640" s="1" t="s">
        <v>901</v>
      </c>
      <c r="I1640" t="s">
        <v>19</v>
      </c>
      <c r="O1640" s="40" t="s">
        <v>19</v>
      </c>
      <c r="P1640" s="42" t="b">
        <f t="shared" si="25"/>
        <v>0</v>
      </c>
    </row>
    <row r="1641" spans="1:16" ht="30">
      <c r="A1641">
        <v>1684</v>
      </c>
      <c r="B1641" s="1" t="s">
        <v>2061</v>
      </c>
      <c r="C1641" t="s">
        <v>1708</v>
      </c>
      <c r="D1641" t="s">
        <v>2055</v>
      </c>
      <c r="F1641" s="1" t="s">
        <v>901</v>
      </c>
      <c r="I1641" t="s">
        <v>19</v>
      </c>
      <c r="O1641" s="40" t="s">
        <v>19</v>
      </c>
      <c r="P1641" s="42" t="b">
        <f t="shared" si="25"/>
        <v>0</v>
      </c>
    </row>
    <row r="1642" spans="1:16" ht="60">
      <c r="A1642">
        <v>1685</v>
      </c>
      <c r="B1642" s="1" t="s">
        <v>2062</v>
      </c>
      <c r="C1642" t="s">
        <v>1708</v>
      </c>
      <c r="D1642" t="s">
        <v>2055</v>
      </c>
      <c r="F1642" s="1" t="s">
        <v>901</v>
      </c>
      <c r="I1642" t="s">
        <v>19</v>
      </c>
      <c r="O1642" s="40" t="s">
        <v>19</v>
      </c>
      <c r="P1642" s="42" t="b">
        <f t="shared" si="25"/>
        <v>0</v>
      </c>
    </row>
    <row r="1643" spans="1:16" ht="30">
      <c r="A1643">
        <v>1686</v>
      </c>
      <c r="B1643" s="1" t="s">
        <v>2063</v>
      </c>
      <c r="C1643" t="s">
        <v>1708</v>
      </c>
      <c r="D1643" t="s">
        <v>2055</v>
      </c>
      <c r="F1643" s="1" t="s">
        <v>901</v>
      </c>
      <c r="I1643" t="s">
        <v>19</v>
      </c>
      <c r="O1643" s="40" t="s">
        <v>19</v>
      </c>
      <c r="P1643" s="42" t="b">
        <f t="shared" si="25"/>
        <v>0</v>
      </c>
    </row>
    <row r="1644" spans="1:16" ht="30">
      <c r="A1644">
        <v>1687</v>
      </c>
      <c r="B1644" s="1" t="s">
        <v>2064</v>
      </c>
      <c r="C1644" t="s">
        <v>1708</v>
      </c>
      <c r="D1644" t="s">
        <v>2055</v>
      </c>
      <c r="F1644" s="1" t="s">
        <v>901</v>
      </c>
      <c r="I1644" t="s">
        <v>19</v>
      </c>
      <c r="O1644" s="40" t="s">
        <v>19</v>
      </c>
      <c r="P1644" s="42" t="b">
        <f t="shared" si="25"/>
        <v>0</v>
      </c>
    </row>
    <row r="1645" spans="1:16" ht="60">
      <c r="A1645">
        <v>1688</v>
      </c>
      <c r="B1645" s="1" t="s">
        <v>2065</v>
      </c>
      <c r="C1645" t="s">
        <v>1708</v>
      </c>
      <c r="D1645" t="s">
        <v>2055</v>
      </c>
      <c r="F1645" s="1" t="s">
        <v>901</v>
      </c>
      <c r="I1645" t="s">
        <v>19</v>
      </c>
      <c r="O1645" s="40" t="s">
        <v>19</v>
      </c>
      <c r="P1645" s="42" t="b">
        <f t="shared" si="25"/>
        <v>0</v>
      </c>
    </row>
    <row r="1646" spans="1:16" ht="30">
      <c r="A1646">
        <v>1689</v>
      </c>
      <c r="B1646" s="1" t="s">
        <v>2066</v>
      </c>
      <c r="C1646" t="s">
        <v>1708</v>
      </c>
      <c r="D1646" t="s">
        <v>2067</v>
      </c>
      <c r="F1646" s="1" t="s">
        <v>901</v>
      </c>
      <c r="I1646" t="s">
        <v>19</v>
      </c>
      <c r="O1646" s="40" t="s">
        <v>19</v>
      </c>
      <c r="P1646" s="42" t="b">
        <f t="shared" si="25"/>
        <v>0</v>
      </c>
    </row>
    <row r="1647" spans="1:16" ht="30">
      <c r="A1647">
        <v>1690</v>
      </c>
      <c r="B1647" s="1" t="s">
        <v>2068</v>
      </c>
      <c r="C1647" t="s">
        <v>1708</v>
      </c>
      <c r="D1647" t="s">
        <v>2067</v>
      </c>
      <c r="F1647" s="1" t="s">
        <v>1752</v>
      </c>
      <c r="I1647" t="s">
        <v>19</v>
      </c>
      <c r="O1647" s="40" t="s">
        <v>19</v>
      </c>
      <c r="P1647" s="42" t="b">
        <f t="shared" si="25"/>
        <v>0</v>
      </c>
    </row>
    <row r="1648" spans="1:16" ht="30">
      <c r="A1648">
        <v>1691</v>
      </c>
      <c r="B1648" s="1" t="s">
        <v>2069</v>
      </c>
      <c r="C1648" t="s">
        <v>1708</v>
      </c>
      <c r="D1648" t="s">
        <v>2067</v>
      </c>
      <c r="F1648" s="1" t="s">
        <v>901</v>
      </c>
      <c r="I1648" t="s">
        <v>19</v>
      </c>
      <c r="O1648" s="40" t="s">
        <v>19</v>
      </c>
      <c r="P1648" s="42" t="b">
        <f t="shared" si="25"/>
        <v>0</v>
      </c>
    </row>
    <row r="1649" spans="1:16" ht="45">
      <c r="A1649">
        <v>1692</v>
      </c>
      <c r="B1649" s="1" t="s">
        <v>2070</v>
      </c>
      <c r="C1649" t="s">
        <v>1708</v>
      </c>
      <c r="D1649" t="s">
        <v>2067</v>
      </c>
      <c r="F1649" s="1" t="s">
        <v>901</v>
      </c>
      <c r="I1649" t="s">
        <v>19</v>
      </c>
      <c r="O1649" s="40" t="s">
        <v>19</v>
      </c>
      <c r="P1649" s="42" t="b">
        <f t="shared" si="25"/>
        <v>0</v>
      </c>
    </row>
    <row r="1650" spans="1:16" ht="45">
      <c r="A1650">
        <v>1693</v>
      </c>
      <c r="B1650" s="1" t="s">
        <v>2071</v>
      </c>
      <c r="C1650" t="s">
        <v>1708</v>
      </c>
      <c r="D1650" t="s">
        <v>2067</v>
      </c>
      <c r="F1650" s="1" t="s">
        <v>901</v>
      </c>
      <c r="I1650" t="s">
        <v>19</v>
      </c>
      <c r="O1650" s="40" t="s">
        <v>19</v>
      </c>
      <c r="P1650" s="42" t="b">
        <f t="shared" si="25"/>
        <v>0</v>
      </c>
    </row>
    <row r="1651" spans="1:16">
      <c r="A1651">
        <v>1694</v>
      </c>
      <c r="B1651" s="1" t="s">
        <v>2072</v>
      </c>
      <c r="C1651" t="s">
        <v>1708</v>
      </c>
      <c r="D1651" t="s">
        <v>2067</v>
      </c>
      <c r="F1651" s="1" t="s">
        <v>901</v>
      </c>
      <c r="I1651" t="s">
        <v>19</v>
      </c>
      <c r="O1651" s="40" t="s">
        <v>19</v>
      </c>
      <c r="P1651" s="42" t="b">
        <f t="shared" si="25"/>
        <v>0</v>
      </c>
    </row>
    <row r="1652" spans="1:16" ht="45">
      <c r="A1652">
        <v>1695</v>
      </c>
      <c r="B1652" s="1" t="s">
        <v>1392</v>
      </c>
      <c r="C1652" t="s">
        <v>1708</v>
      </c>
      <c r="D1652" t="s">
        <v>2073</v>
      </c>
      <c r="F1652" s="1" t="s">
        <v>901</v>
      </c>
      <c r="I1652" t="s">
        <v>23</v>
      </c>
      <c r="O1652" s="40" t="s">
        <v>19</v>
      </c>
      <c r="P1652" s="42" t="b">
        <f t="shared" si="25"/>
        <v>0</v>
      </c>
    </row>
    <row r="1653" spans="1:16" ht="60">
      <c r="A1653">
        <v>1696</v>
      </c>
      <c r="B1653" s="1" t="s">
        <v>2074</v>
      </c>
      <c r="C1653" t="s">
        <v>1708</v>
      </c>
      <c r="D1653" t="s">
        <v>2073</v>
      </c>
      <c r="F1653" s="1" t="s">
        <v>901</v>
      </c>
      <c r="I1653" t="s">
        <v>19</v>
      </c>
      <c r="O1653" s="40" t="s">
        <v>19</v>
      </c>
      <c r="P1653" s="42" t="b">
        <f t="shared" si="25"/>
        <v>0</v>
      </c>
    </row>
    <row r="1654" spans="1:16" ht="45">
      <c r="A1654">
        <v>1697</v>
      </c>
      <c r="B1654" s="1" t="s">
        <v>859</v>
      </c>
      <c r="C1654" t="s">
        <v>1708</v>
      </c>
      <c r="D1654" t="s">
        <v>2073</v>
      </c>
      <c r="F1654" s="1" t="s">
        <v>901</v>
      </c>
      <c r="I1654" t="s">
        <v>19</v>
      </c>
      <c r="O1654" s="40" t="s">
        <v>19</v>
      </c>
      <c r="P1654" s="42" t="b">
        <f t="shared" si="25"/>
        <v>0</v>
      </c>
    </row>
    <row r="1655" spans="1:16" ht="30">
      <c r="A1655">
        <v>1698</v>
      </c>
      <c r="B1655" s="1" t="s">
        <v>2075</v>
      </c>
      <c r="C1655" t="s">
        <v>1708</v>
      </c>
      <c r="D1655" t="s">
        <v>2073</v>
      </c>
      <c r="F1655" s="1" t="s">
        <v>901</v>
      </c>
      <c r="I1655" t="s">
        <v>19</v>
      </c>
      <c r="O1655" s="40" t="s">
        <v>19</v>
      </c>
      <c r="P1655" s="42" t="b">
        <f t="shared" si="25"/>
        <v>0</v>
      </c>
    </row>
    <row r="1656" spans="1:16" ht="45">
      <c r="A1656">
        <v>1699</v>
      </c>
      <c r="B1656" s="1" t="s">
        <v>2076</v>
      </c>
      <c r="C1656" t="s">
        <v>1708</v>
      </c>
      <c r="D1656" t="s">
        <v>2073</v>
      </c>
      <c r="F1656" s="1" t="s">
        <v>901</v>
      </c>
      <c r="I1656" t="s">
        <v>19</v>
      </c>
      <c r="O1656" s="40" t="s">
        <v>19</v>
      </c>
      <c r="P1656" s="42" t="b">
        <f t="shared" si="25"/>
        <v>0</v>
      </c>
    </row>
    <row r="1657" spans="1:16" ht="60">
      <c r="A1657">
        <v>1700</v>
      </c>
      <c r="B1657" s="1" t="s">
        <v>2077</v>
      </c>
      <c r="C1657" t="s">
        <v>1708</v>
      </c>
      <c r="D1657" t="s">
        <v>2073</v>
      </c>
      <c r="F1657" s="1" t="s">
        <v>23</v>
      </c>
      <c r="G1657" s="1" t="s">
        <v>2078</v>
      </c>
      <c r="I1657" s="1" t="s">
        <v>23</v>
      </c>
      <c r="O1657" s="40" t="s">
        <v>23</v>
      </c>
      <c r="P1657" s="42" t="b">
        <f t="shared" si="25"/>
        <v>1</v>
      </c>
    </row>
    <row r="1658" spans="1:16" ht="30">
      <c r="A1658">
        <v>1701</v>
      </c>
      <c r="B1658" s="1" t="s">
        <v>2079</v>
      </c>
      <c r="C1658" t="s">
        <v>1708</v>
      </c>
      <c r="D1658" t="s">
        <v>2073</v>
      </c>
      <c r="F1658" s="1" t="s">
        <v>901</v>
      </c>
      <c r="I1658" s="1" t="s">
        <v>23</v>
      </c>
      <c r="O1658" s="40" t="s">
        <v>19</v>
      </c>
      <c r="P1658" s="42" t="b">
        <f t="shared" si="25"/>
        <v>0</v>
      </c>
    </row>
    <row r="1659" spans="1:16" ht="30">
      <c r="A1659">
        <v>1702</v>
      </c>
      <c r="B1659" s="1" t="s">
        <v>2080</v>
      </c>
      <c r="C1659" t="s">
        <v>1708</v>
      </c>
      <c r="D1659" t="s">
        <v>2073</v>
      </c>
      <c r="F1659" s="1" t="s">
        <v>901</v>
      </c>
      <c r="I1659" t="s">
        <v>19</v>
      </c>
      <c r="O1659" s="40" t="s">
        <v>19</v>
      </c>
      <c r="P1659" s="42" t="b">
        <f t="shared" si="25"/>
        <v>0</v>
      </c>
    </row>
    <row r="1660" spans="1:16" ht="30">
      <c r="A1660">
        <v>1703</v>
      </c>
      <c r="B1660" s="1" t="s">
        <v>2081</v>
      </c>
      <c r="C1660" t="s">
        <v>1708</v>
      </c>
      <c r="D1660" t="s">
        <v>2073</v>
      </c>
      <c r="F1660" s="1" t="s">
        <v>901</v>
      </c>
      <c r="I1660" t="s">
        <v>19</v>
      </c>
      <c r="O1660" s="40" t="s">
        <v>19</v>
      </c>
      <c r="P1660" s="42" t="b">
        <f t="shared" si="25"/>
        <v>0</v>
      </c>
    </row>
    <row r="1661" spans="1:16" ht="60">
      <c r="A1661">
        <v>1704</v>
      </c>
      <c r="B1661" s="1" t="s">
        <v>2082</v>
      </c>
      <c r="C1661" t="s">
        <v>1708</v>
      </c>
      <c r="D1661" t="s">
        <v>2073</v>
      </c>
      <c r="F1661" s="1" t="s">
        <v>23</v>
      </c>
      <c r="G1661" s="1" t="s">
        <v>2083</v>
      </c>
      <c r="I1661" t="s">
        <v>19</v>
      </c>
      <c r="O1661" s="40" t="s">
        <v>19</v>
      </c>
      <c r="P1661" s="42" t="b">
        <f t="shared" si="25"/>
        <v>0</v>
      </c>
    </row>
    <row r="1662" spans="1:16" ht="45">
      <c r="A1662">
        <v>1705</v>
      </c>
      <c r="B1662" s="1" t="s">
        <v>2084</v>
      </c>
      <c r="C1662" t="s">
        <v>1708</v>
      </c>
      <c r="D1662" t="s">
        <v>2085</v>
      </c>
      <c r="F1662" s="1" t="s">
        <v>901</v>
      </c>
      <c r="I1662" t="s">
        <v>19</v>
      </c>
      <c r="O1662" s="40" t="s">
        <v>19</v>
      </c>
      <c r="P1662" s="42" t="b">
        <f t="shared" si="25"/>
        <v>0</v>
      </c>
    </row>
    <row r="1663" spans="1:16" ht="30">
      <c r="A1663">
        <v>1706</v>
      </c>
      <c r="B1663" s="1" t="s">
        <v>2086</v>
      </c>
      <c r="C1663" t="s">
        <v>1708</v>
      </c>
      <c r="D1663" t="s">
        <v>2085</v>
      </c>
      <c r="F1663" s="1" t="s">
        <v>901</v>
      </c>
      <c r="I1663" t="s">
        <v>19</v>
      </c>
      <c r="O1663" s="40" t="s">
        <v>19</v>
      </c>
      <c r="P1663" s="42" t="b">
        <f t="shared" si="25"/>
        <v>0</v>
      </c>
    </row>
    <row r="1664" spans="1:16" ht="45">
      <c r="A1664">
        <v>1707</v>
      </c>
      <c r="B1664" s="1" t="s">
        <v>2087</v>
      </c>
      <c r="C1664" t="s">
        <v>1708</v>
      </c>
      <c r="D1664" t="s">
        <v>2085</v>
      </c>
      <c r="F1664" s="1" t="s">
        <v>23</v>
      </c>
      <c r="G1664" s="1" t="s">
        <v>2088</v>
      </c>
      <c r="I1664" t="s">
        <v>19</v>
      </c>
      <c r="O1664" s="40" t="s">
        <v>19</v>
      </c>
      <c r="P1664" s="42" t="b">
        <f t="shared" si="25"/>
        <v>0</v>
      </c>
    </row>
    <row r="1665" spans="1:16" ht="45">
      <c r="A1665">
        <v>1708</v>
      </c>
      <c r="B1665" s="1" t="s">
        <v>2089</v>
      </c>
      <c r="C1665" t="s">
        <v>1708</v>
      </c>
      <c r="D1665" t="s">
        <v>2085</v>
      </c>
      <c r="F1665" s="1" t="s">
        <v>23</v>
      </c>
      <c r="G1665" s="1" t="s">
        <v>2090</v>
      </c>
      <c r="I1665" t="s">
        <v>19</v>
      </c>
      <c r="O1665" s="40" t="s">
        <v>19</v>
      </c>
      <c r="P1665" s="42" t="b">
        <f t="shared" si="25"/>
        <v>0</v>
      </c>
    </row>
    <row r="1666" spans="1:16" ht="30">
      <c r="A1666">
        <v>1709</v>
      </c>
      <c r="B1666" s="1" t="s">
        <v>2091</v>
      </c>
      <c r="C1666" t="s">
        <v>1708</v>
      </c>
      <c r="D1666" t="s">
        <v>2085</v>
      </c>
      <c r="F1666" s="1" t="s">
        <v>901</v>
      </c>
      <c r="I1666" t="s">
        <v>19</v>
      </c>
      <c r="O1666" s="40" t="s">
        <v>19</v>
      </c>
      <c r="P1666" s="42" t="b">
        <f t="shared" ref="P1666:P1729" si="26">F1666=O1666</f>
        <v>0</v>
      </c>
    </row>
    <row r="1667" spans="1:16" ht="30">
      <c r="A1667">
        <v>1710</v>
      </c>
      <c r="B1667" s="1" t="s">
        <v>2092</v>
      </c>
      <c r="C1667" t="s">
        <v>1708</v>
      </c>
      <c r="D1667" t="s">
        <v>2085</v>
      </c>
      <c r="F1667" s="1" t="s">
        <v>901</v>
      </c>
      <c r="I1667" t="s">
        <v>19</v>
      </c>
      <c r="O1667" s="40" t="s">
        <v>19</v>
      </c>
      <c r="P1667" s="42" t="b">
        <f t="shared" si="26"/>
        <v>0</v>
      </c>
    </row>
    <row r="1668" spans="1:16" ht="30">
      <c r="A1668">
        <v>1711</v>
      </c>
      <c r="B1668" s="1" t="s">
        <v>2093</v>
      </c>
      <c r="C1668" t="s">
        <v>1708</v>
      </c>
      <c r="D1668" t="s">
        <v>2085</v>
      </c>
      <c r="F1668" s="1" t="s">
        <v>901</v>
      </c>
      <c r="I1668" t="s">
        <v>19</v>
      </c>
      <c r="O1668" s="40" t="s">
        <v>19</v>
      </c>
      <c r="P1668" s="42" t="b">
        <f t="shared" si="26"/>
        <v>0</v>
      </c>
    </row>
    <row r="1669" spans="1:16" ht="60">
      <c r="A1669">
        <v>1712</v>
      </c>
      <c r="B1669" s="1" t="s">
        <v>1409</v>
      </c>
      <c r="C1669" t="s">
        <v>1708</v>
      </c>
      <c r="D1669" t="s">
        <v>2085</v>
      </c>
      <c r="F1669" s="1" t="s">
        <v>23</v>
      </c>
      <c r="G1669" s="1" t="s">
        <v>2094</v>
      </c>
      <c r="I1669" t="s">
        <v>19</v>
      </c>
      <c r="O1669" s="40" t="s">
        <v>19</v>
      </c>
      <c r="P1669" s="42" t="b">
        <f t="shared" si="26"/>
        <v>0</v>
      </c>
    </row>
    <row r="1670" spans="1:16" ht="45">
      <c r="A1670">
        <v>1713</v>
      </c>
      <c r="B1670" s="1" t="s">
        <v>2095</v>
      </c>
      <c r="C1670" t="s">
        <v>1708</v>
      </c>
      <c r="D1670" t="s">
        <v>2085</v>
      </c>
      <c r="F1670" s="1" t="s">
        <v>901</v>
      </c>
      <c r="I1670" t="s">
        <v>19</v>
      </c>
      <c r="O1670" s="40" t="s">
        <v>19</v>
      </c>
      <c r="P1670" s="42" t="b">
        <f t="shared" si="26"/>
        <v>0</v>
      </c>
    </row>
    <row r="1671" spans="1:16" ht="45">
      <c r="A1671">
        <v>1714</v>
      </c>
      <c r="B1671" s="1" t="s">
        <v>2096</v>
      </c>
      <c r="C1671" t="s">
        <v>1708</v>
      </c>
      <c r="D1671" t="s">
        <v>2097</v>
      </c>
      <c r="F1671" s="1" t="s">
        <v>901</v>
      </c>
      <c r="I1671" t="s">
        <v>19</v>
      </c>
      <c r="O1671" s="40" t="s">
        <v>19</v>
      </c>
      <c r="P1671" s="42" t="b">
        <f t="shared" si="26"/>
        <v>0</v>
      </c>
    </row>
    <row r="1672" spans="1:16" ht="30">
      <c r="A1672">
        <v>1715</v>
      </c>
      <c r="B1672" s="1" t="s">
        <v>2098</v>
      </c>
      <c r="C1672" t="s">
        <v>1708</v>
      </c>
      <c r="D1672" t="s">
        <v>2097</v>
      </c>
      <c r="F1672" s="1" t="s">
        <v>901</v>
      </c>
      <c r="I1672" t="s">
        <v>19</v>
      </c>
      <c r="O1672" s="40" t="s">
        <v>19</v>
      </c>
      <c r="P1672" s="42" t="b">
        <f t="shared" si="26"/>
        <v>0</v>
      </c>
    </row>
    <row r="1673" spans="1:16" ht="30">
      <c r="A1673">
        <v>1716</v>
      </c>
      <c r="B1673" s="1" t="s">
        <v>2099</v>
      </c>
      <c r="C1673" t="s">
        <v>1708</v>
      </c>
      <c r="D1673" t="s">
        <v>2097</v>
      </c>
      <c r="F1673" s="1" t="s">
        <v>23</v>
      </c>
      <c r="G1673" s="1" t="s">
        <v>2100</v>
      </c>
      <c r="I1673" t="s">
        <v>19</v>
      </c>
      <c r="O1673" s="40" t="s">
        <v>19</v>
      </c>
      <c r="P1673" s="42" t="b">
        <f t="shared" si="26"/>
        <v>0</v>
      </c>
    </row>
    <row r="1674" spans="1:16" ht="45">
      <c r="A1674">
        <v>1717</v>
      </c>
      <c r="B1674" s="1" t="s">
        <v>2101</v>
      </c>
      <c r="C1674" t="s">
        <v>1708</v>
      </c>
      <c r="D1674" t="s">
        <v>2097</v>
      </c>
      <c r="F1674" s="1" t="s">
        <v>901</v>
      </c>
      <c r="I1674" t="s">
        <v>19</v>
      </c>
      <c r="O1674" s="40" t="s">
        <v>19</v>
      </c>
      <c r="P1674" s="42" t="b">
        <f t="shared" si="26"/>
        <v>0</v>
      </c>
    </row>
    <row r="1675" spans="1:16" ht="30">
      <c r="A1675">
        <v>1718</v>
      </c>
      <c r="B1675" s="1" t="s">
        <v>2102</v>
      </c>
      <c r="C1675" t="s">
        <v>1708</v>
      </c>
      <c r="D1675" t="s">
        <v>2097</v>
      </c>
      <c r="F1675" s="1" t="s">
        <v>901</v>
      </c>
      <c r="I1675" t="s">
        <v>19</v>
      </c>
      <c r="O1675" s="40" t="s">
        <v>19</v>
      </c>
      <c r="P1675" s="42" t="b">
        <f t="shared" si="26"/>
        <v>0</v>
      </c>
    </row>
    <row r="1676" spans="1:16" ht="30">
      <c r="A1676">
        <v>1719</v>
      </c>
      <c r="B1676" s="1" t="s">
        <v>2103</v>
      </c>
      <c r="C1676" t="s">
        <v>1708</v>
      </c>
      <c r="D1676" t="s">
        <v>2097</v>
      </c>
      <c r="F1676" s="1" t="s">
        <v>901</v>
      </c>
      <c r="I1676" t="s">
        <v>19</v>
      </c>
      <c r="O1676" s="40" t="s">
        <v>19</v>
      </c>
      <c r="P1676" s="42" t="b">
        <f t="shared" si="26"/>
        <v>0</v>
      </c>
    </row>
    <row r="1677" spans="1:16" ht="75">
      <c r="A1677">
        <v>1720</v>
      </c>
      <c r="B1677" s="1" t="s">
        <v>2104</v>
      </c>
      <c r="C1677" t="s">
        <v>1708</v>
      </c>
      <c r="D1677" t="s">
        <v>2097</v>
      </c>
      <c r="F1677" s="1" t="s">
        <v>23</v>
      </c>
      <c r="G1677" s="1" t="s">
        <v>2105</v>
      </c>
      <c r="I1677" t="s">
        <v>19</v>
      </c>
      <c r="O1677" s="40" t="s">
        <v>19</v>
      </c>
      <c r="P1677" s="42" t="b">
        <f t="shared" si="26"/>
        <v>0</v>
      </c>
    </row>
    <row r="1678" spans="1:16" ht="45">
      <c r="A1678">
        <v>1721</v>
      </c>
      <c r="B1678" s="1" t="s">
        <v>2106</v>
      </c>
      <c r="C1678" t="s">
        <v>1708</v>
      </c>
      <c r="D1678" t="s">
        <v>2097</v>
      </c>
      <c r="F1678" s="1" t="s">
        <v>901</v>
      </c>
      <c r="I1678" t="s">
        <v>19</v>
      </c>
      <c r="O1678" s="40" t="s">
        <v>19</v>
      </c>
      <c r="P1678" s="42" t="b">
        <f t="shared" si="26"/>
        <v>0</v>
      </c>
    </row>
    <row r="1679" spans="1:16" ht="30">
      <c r="A1679">
        <v>1722</v>
      </c>
      <c r="B1679" s="1" t="s">
        <v>2107</v>
      </c>
      <c r="C1679" t="s">
        <v>1708</v>
      </c>
      <c r="D1679" t="s">
        <v>2097</v>
      </c>
      <c r="F1679" s="1" t="s">
        <v>901</v>
      </c>
      <c r="I1679" t="s">
        <v>19</v>
      </c>
      <c r="O1679" s="40" t="s">
        <v>19</v>
      </c>
      <c r="P1679" s="42" t="b">
        <f t="shared" si="26"/>
        <v>0</v>
      </c>
    </row>
    <row r="1680" spans="1:16" ht="60">
      <c r="A1680">
        <v>1723</v>
      </c>
      <c r="B1680" s="1" t="s">
        <v>2108</v>
      </c>
      <c r="C1680" t="s">
        <v>1708</v>
      </c>
      <c r="D1680" t="s">
        <v>2097</v>
      </c>
      <c r="F1680" s="1" t="s">
        <v>901</v>
      </c>
      <c r="I1680" t="s">
        <v>19</v>
      </c>
      <c r="O1680" s="40" t="s">
        <v>19</v>
      </c>
      <c r="P1680" s="42" t="b">
        <f t="shared" si="26"/>
        <v>0</v>
      </c>
    </row>
    <row r="1681" spans="1:16" ht="45">
      <c r="A1681">
        <v>1724</v>
      </c>
      <c r="B1681" s="1" t="s">
        <v>2109</v>
      </c>
      <c r="C1681" t="s">
        <v>1708</v>
      </c>
      <c r="D1681" t="s">
        <v>2110</v>
      </c>
      <c r="F1681" s="1" t="s">
        <v>901</v>
      </c>
      <c r="I1681" t="s">
        <v>19</v>
      </c>
      <c r="O1681" s="40" t="s">
        <v>19</v>
      </c>
      <c r="P1681" s="42" t="b">
        <f t="shared" si="26"/>
        <v>0</v>
      </c>
    </row>
    <row r="1682" spans="1:16" ht="45">
      <c r="A1682">
        <v>1725</v>
      </c>
      <c r="B1682" s="1" t="s">
        <v>2111</v>
      </c>
      <c r="C1682" t="s">
        <v>1708</v>
      </c>
      <c r="D1682" t="s">
        <v>2110</v>
      </c>
      <c r="F1682" s="1" t="s">
        <v>901</v>
      </c>
      <c r="I1682" t="s">
        <v>19</v>
      </c>
      <c r="O1682" s="40" t="s">
        <v>19</v>
      </c>
      <c r="P1682" s="42" t="b">
        <f t="shared" si="26"/>
        <v>0</v>
      </c>
    </row>
    <row r="1683" spans="1:16" ht="30">
      <c r="A1683">
        <v>1726</v>
      </c>
      <c r="B1683" s="1" t="s">
        <v>2112</v>
      </c>
      <c r="C1683" t="s">
        <v>1708</v>
      </c>
      <c r="D1683" t="s">
        <v>2110</v>
      </c>
      <c r="F1683" s="1" t="s">
        <v>901</v>
      </c>
      <c r="I1683" t="s">
        <v>19</v>
      </c>
      <c r="O1683" s="40" t="s">
        <v>19</v>
      </c>
      <c r="P1683" s="42" t="b">
        <f t="shared" si="26"/>
        <v>0</v>
      </c>
    </row>
    <row r="1684" spans="1:16" ht="45">
      <c r="A1684">
        <v>1727</v>
      </c>
      <c r="B1684" s="1" t="s">
        <v>2113</v>
      </c>
      <c r="C1684" t="s">
        <v>1708</v>
      </c>
      <c r="D1684" t="s">
        <v>2110</v>
      </c>
      <c r="F1684" s="1" t="s">
        <v>901</v>
      </c>
      <c r="I1684" t="s">
        <v>19</v>
      </c>
      <c r="O1684" s="40" t="s">
        <v>19</v>
      </c>
      <c r="P1684" s="42" t="b">
        <f t="shared" si="26"/>
        <v>0</v>
      </c>
    </row>
    <row r="1685" spans="1:16" ht="30">
      <c r="A1685">
        <v>1728</v>
      </c>
      <c r="B1685" s="1" t="s">
        <v>2114</v>
      </c>
      <c r="C1685" t="s">
        <v>1708</v>
      </c>
      <c r="D1685" t="s">
        <v>2110</v>
      </c>
      <c r="F1685" s="1" t="s">
        <v>901</v>
      </c>
      <c r="I1685" t="s">
        <v>19</v>
      </c>
      <c r="O1685" s="40" t="s">
        <v>19</v>
      </c>
      <c r="P1685" s="42" t="b">
        <f t="shared" si="26"/>
        <v>0</v>
      </c>
    </row>
    <row r="1686" spans="1:16" ht="51.75" customHeight="1">
      <c r="A1686">
        <v>1729</v>
      </c>
      <c r="B1686" s="1" t="s">
        <v>2115</v>
      </c>
      <c r="C1686" t="s">
        <v>1708</v>
      </c>
      <c r="D1686" t="s">
        <v>2110</v>
      </c>
      <c r="F1686" s="1" t="s">
        <v>23</v>
      </c>
      <c r="G1686" s="11" t="s">
        <v>2116</v>
      </c>
      <c r="I1686" t="s">
        <v>19</v>
      </c>
      <c r="O1686" s="40" t="s">
        <v>19</v>
      </c>
      <c r="P1686" s="42" t="b">
        <f t="shared" si="26"/>
        <v>0</v>
      </c>
    </row>
    <row r="1687" spans="1:16" ht="60">
      <c r="A1687">
        <v>1730</v>
      </c>
      <c r="B1687" s="1" t="s">
        <v>2117</v>
      </c>
      <c r="C1687" t="s">
        <v>1708</v>
      </c>
      <c r="D1687" t="s">
        <v>2110</v>
      </c>
      <c r="F1687" s="1" t="s">
        <v>901</v>
      </c>
      <c r="I1687" t="s">
        <v>19</v>
      </c>
      <c r="O1687" s="40" t="s">
        <v>19</v>
      </c>
      <c r="P1687" s="42" t="b">
        <f t="shared" si="26"/>
        <v>0</v>
      </c>
    </row>
    <row r="1688" spans="1:16" ht="30">
      <c r="A1688">
        <v>1731</v>
      </c>
      <c r="B1688" s="1" t="s">
        <v>2118</v>
      </c>
      <c r="C1688" t="s">
        <v>1708</v>
      </c>
      <c r="D1688" t="s">
        <v>2110</v>
      </c>
      <c r="F1688" s="1" t="s">
        <v>901</v>
      </c>
      <c r="I1688" t="s">
        <v>19</v>
      </c>
      <c r="O1688" s="40" t="s">
        <v>19</v>
      </c>
      <c r="P1688" s="42" t="b">
        <f t="shared" si="26"/>
        <v>0</v>
      </c>
    </row>
    <row r="1689" spans="1:16" ht="45">
      <c r="A1689">
        <v>1732</v>
      </c>
      <c r="B1689" s="1" t="s">
        <v>2119</v>
      </c>
      <c r="C1689" t="s">
        <v>1708</v>
      </c>
      <c r="D1689" t="s">
        <v>2120</v>
      </c>
      <c r="F1689" s="1" t="s">
        <v>23</v>
      </c>
      <c r="G1689" s="1" t="s">
        <v>2121</v>
      </c>
      <c r="I1689" t="s">
        <v>19</v>
      </c>
      <c r="O1689" s="40" t="s">
        <v>19</v>
      </c>
      <c r="P1689" s="42" t="b">
        <f t="shared" si="26"/>
        <v>0</v>
      </c>
    </row>
    <row r="1690" spans="1:16" ht="30">
      <c r="A1690">
        <v>1733</v>
      </c>
      <c r="B1690" s="1" t="s">
        <v>2122</v>
      </c>
      <c r="C1690" t="s">
        <v>1708</v>
      </c>
      <c r="D1690" t="s">
        <v>2120</v>
      </c>
      <c r="F1690" s="1" t="s">
        <v>901</v>
      </c>
      <c r="I1690" t="s">
        <v>19</v>
      </c>
      <c r="O1690" s="40" t="s">
        <v>19</v>
      </c>
      <c r="P1690" s="42" t="b">
        <f t="shared" si="26"/>
        <v>0</v>
      </c>
    </row>
    <row r="1691" spans="1:16" ht="30">
      <c r="A1691">
        <v>1734</v>
      </c>
      <c r="B1691" s="1" t="s">
        <v>2123</v>
      </c>
      <c r="C1691" t="s">
        <v>1708</v>
      </c>
      <c r="D1691" t="s">
        <v>2120</v>
      </c>
      <c r="F1691" s="1" t="s">
        <v>901</v>
      </c>
      <c r="I1691" t="s">
        <v>19</v>
      </c>
      <c r="O1691" s="40" t="s">
        <v>19</v>
      </c>
      <c r="P1691" s="42" t="b">
        <f t="shared" si="26"/>
        <v>0</v>
      </c>
    </row>
    <row r="1692" spans="1:16" ht="45">
      <c r="A1692">
        <v>1735</v>
      </c>
      <c r="B1692" s="1" t="s">
        <v>2124</v>
      </c>
      <c r="C1692" t="s">
        <v>1708</v>
      </c>
      <c r="D1692" t="s">
        <v>2120</v>
      </c>
      <c r="F1692" s="1" t="s">
        <v>901</v>
      </c>
      <c r="I1692" t="s">
        <v>19</v>
      </c>
      <c r="O1692" s="40" t="s">
        <v>19</v>
      </c>
      <c r="P1692" s="42" t="b">
        <f t="shared" si="26"/>
        <v>0</v>
      </c>
    </row>
    <row r="1693" spans="1:16" ht="30">
      <c r="A1693">
        <v>1736</v>
      </c>
      <c r="B1693" s="1" t="s">
        <v>2125</v>
      </c>
      <c r="C1693" t="s">
        <v>1708</v>
      </c>
      <c r="D1693" t="s">
        <v>2120</v>
      </c>
      <c r="F1693" s="1" t="s">
        <v>901</v>
      </c>
      <c r="I1693" t="s">
        <v>19</v>
      </c>
      <c r="O1693" s="40" t="s">
        <v>19</v>
      </c>
      <c r="P1693" s="42" t="b">
        <f t="shared" si="26"/>
        <v>0</v>
      </c>
    </row>
    <row r="1694" spans="1:16" ht="45">
      <c r="A1694">
        <v>1737</v>
      </c>
      <c r="B1694" s="1" t="s">
        <v>2126</v>
      </c>
      <c r="C1694" t="s">
        <v>1708</v>
      </c>
      <c r="D1694" t="s">
        <v>2120</v>
      </c>
      <c r="F1694" s="1" t="s">
        <v>901</v>
      </c>
      <c r="I1694" t="s">
        <v>19</v>
      </c>
      <c r="O1694" s="40" t="s">
        <v>19</v>
      </c>
      <c r="P1694" s="42" t="b">
        <f t="shared" si="26"/>
        <v>0</v>
      </c>
    </row>
    <row r="1695" spans="1:16" ht="86.25" customHeight="1">
      <c r="A1695">
        <v>1738</v>
      </c>
      <c r="B1695" s="1" t="s">
        <v>1050</v>
      </c>
      <c r="C1695" t="s">
        <v>1708</v>
      </c>
      <c r="D1695" t="s">
        <v>2120</v>
      </c>
      <c r="F1695" s="1" t="s">
        <v>23</v>
      </c>
      <c r="G1695" s="11" t="s">
        <v>2127</v>
      </c>
      <c r="I1695" t="s">
        <v>19</v>
      </c>
      <c r="O1695" s="40" t="s">
        <v>19</v>
      </c>
      <c r="P1695" s="42" t="b">
        <f t="shared" si="26"/>
        <v>0</v>
      </c>
    </row>
    <row r="1696" spans="1:16" ht="45">
      <c r="A1696">
        <v>1739</v>
      </c>
      <c r="B1696" s="1" t="s">
        <v>2128</v>
      </c>
      <c r="C1696" t="s">
        <v>1708</v>
      </c>
      <c r="D1696" t="s">
        <v>2120</v>
      </c>
      <c r="F1696" s="1" t="s">
        <v>901</v>
      </c>
      <c r="I1696" t="s">
        <v>19</v>
      </c>
      <c r="O1696" s="40" t="s">
        <v>19</v>
      </c>
      <c r="P1696" s="42" t="b">
        <f t="shared" si="26"/>
        <v>0</v>
      </c>
    </row>
    <row r="1697" spans="1:16" ht="45">
      <c r="A1697">
        <v>1740</v>
      </c>
      <c r="B1697" s="1" t="s">
        <v>2129</v>
      </c>
      <c r="C1697" t="s">
        <v>1708</v>
      </c>
      <c r="D1697" t="s">
        <v>2120</v>
      </c>
      <c r="F1697" s="1" t="s">
        <v>901</v>
      </c>
      <c r="I1697" t="s">
        <v>19</v>
      </c>
      <c r="O1697" s="40" t="s">
        <v>19</v>
      </c>
      <c r="P1697" s="42" t="b">
        <f t="shared" si="26"/>
        <v>0</v>
      </c>
    </row>
    <row r="1698" spans="1:16" ht="60">
      <c r="A1698">
        <v>1741</v>
      </c>
      <c r="B1698" s="1" t="s">
        <v>2130</v>
      </c>
      <c r="C1698" t="s">
        <v>1708</v>
      </c>
      <c r="D1698" t="s">
        <v>2120</v>
      </c>
      <c r="F1698" s="1" t="s">
        <v>1752</v>
      </c>
      <c r="G1698" s="1" t="s">
        <v>2131</v>
      </c>
      <c r="I1698" t="s">
        <v>19</v>
      </c>
      <c r="O1698" s="40" t="s">
        <v>19</v>
      </c>
      <c r="P1698" s="42" t="b">
        <f t="shared" si="26"/>
        <v>0</v>
      </c>
    </row>
    <row r="1699" spans="1:16" ht="45">
      <c r="A1699">
        <v>1742</v>
      </c>
      <c r="B1699" s="1" t="s">
        <v>2132</v>
      </c>
      <c r="C1699" t="s">
        <v>1708</v>
      </c>
      <c r="D1699" t="s">
        <v>2120</v>
      </c>
      <c r="F1699" s="1" t="s">
        <v>901</v>
      </c>
      <c r="I1699" t="s">
        <v>19</v>
      </c>
      <c r="O1699" s="40" t="s">
        <v>19</v>
      </c>
      <c r="P1699" s="42" t="b">
        <f t="shared" si="26"/>
        <v>0</v>
      </c>
    </row>
    <row r="1700" spans="1:16" ht="30">
      <c r="A1700">
        <v>1743</v>
      </c>
      <c r="B1700" s="1" t="s">
        <v>2133</v>
      </c>
      <c r="C1700" t="s">
        <v>1708</v>
      </c>
      <c r="D1700" t="s">
        <v>2120</v>
      </c>
      <c r="F1700" s="1" t="s">
        <v>901</v>
      </c>
      <c r="I1700" t="s">
        <v>19</v>
      </c>
      <c r="O1700" s="40" t="s">
        <v>19</v>
      </c>
      <c r="P1700" s="42" t="b">
        <f t="shared" si="26"/>
        <v>0</v>
      </c>
    </row>
    <row r="1701" spans="1:16" ht="60">
      <c r="A1701">
        <v>1744</v>
      </c>
      <c r="B1701" s="1" t="s">
        <v>2134</v>
      </c>
      <c r="C1701" t="s">
        <v>1708</v>
      </c>
      <c r="D1701" t="s">
        <v>2120</v>
      </c>
      <c r="F1701" s="1" t="s">
        <v>1752</v>
      </c>
      <c r="G1701" s="1" t="s">
        <v>2135</v>
      </c>
      <c r="I1701" t="s">
        <v>19</v>
      </c>
      <c r="O1701" s="40" t="s">
        <v>19</v>
      </c>
      <c r="P1701" s="42" t="b">
        <f t="shared" si="26"/>
        <v>0</v>
      </c>
    </row>
    <row r="1702" spans="1:16" ht="45">
      <c r="A1702">
        <v>1745</v>
      </c>
      <c r="B1702" s="1" t="s">
        <v>2136</v>
      </c>
      <c r="C1702" t="s">
        <v>1708</v>
      </c>
      <c r="D1702" t="s">
        <v>2137</v>
      </c>
      <c r="F1702" s="1" t="s">
        <v>901</v>
      </c>
      <c r="I1702" t="s">
        <v>19</v>
      </c>
      <c r="O1702" s="40" t="s">
        <v>19</v>
      </c>
      <c r="P1702" s="42" t="b">
        <f t="shared" si="26"/>
        <v>0</v>
      </c>
    </row>
    <row r="1703" spans="1:16" ht="45">
      <c r="A1703">
        <v>1746</v>
      </c>
      <c r="B1703" s="1" t="s">
        <v>2138</v>
      </c>
      <c r="C1703" t="s">
        <v>1708</v>
      </c>
      <c r="D1703" t="s">
        <v>2137</v>
      </c>
      <c r="F1703" s="1" t="s">
        <v>901</v>
      </c>
      <c r="I1703" t="s">
        <v>19</v>
      </c>
      <c r="O1703" s="40" t="s">
        <v>19</v>
      </c>
      <c r="P1703" s="42" t="b">
        <f t="shared" si="26"/>
        <v>0</v>
      </c>
    </row>
    <row r="1704" spans="1:16" ht="30">
      <c r="A1704">
        <v>1747</v>
      </c>
      <c r="B1704" s="1" t="s">
        <v>2139</v>
      </c>
      <c r="C1704" t="s">
        <v>1708</v>
      </c>
      <c r="D1704" t="s">
        <v>2137</v>
      </c>
      <c r="F1704" s="1" t="s">
        <v>901</v>
      </c>
      <c r="I1704" t="s">
        <v>19</v>
      </c>
      <c r="O1704" s="40" t="s">
        <v>19</v>
      </c>
      <c r="P1704" s="42" t="b">
        <f t="shared" si="26"/>
        <v>0</v>
      </c>
    </row>
    <row r="1705" spans="1:16" ht="45">
      <c r="A1705">
        <v>1748</v>
      </c>
      <c r="B1705" s="1" t="s">
        <v>1267</v>
      </c>
      <c r="C1705" t="s">
        <v>1708</v>
      </c>
      <c r="D1705" t="s">
        <v>2137</v>
      </c>
      <c r="F1705" s="1" t="s">
        <v>1752</v>
      </c>
      <c r="I1705" t="s">
        <v>19</v>
      </c>
      <c r="O1705" s="40" t="s">
        <v>23</v>
      </c>
      <c r="P1705" s="42" t="b">
        <f t="shared" si="26"/>
        <v>0</v>
      </c>
    </row>
    <row r="1706" spans="1:16" ht="60">
      <c r="A1706">
        <v>1749</v>
      </c>
      <c r="B1706" s="1" t="s">
        <v>2140</v>
      </c>
      <c r="C1706" t="s">
        <v>1708</v>
      </c>
      <c r="D1706" t="s">
        <v>2137</v>
      </c>
      <c r="F1706" s="1" t="s">
        <v>901</v>
      </c>
      <c r="I1706" t="s">
        <v>19</v>
      </c>
      <c r="O1706" s="40" t="s">
        <v>19</v>
      </c>
      <c r="P1706" s="42" t="b">
        <f t="shared" si="26"/>
        <v>0</v>
      </c>
    </row>
    <row r="1707" spans="1:16" ht="45">
      <c r="A1707">
        <v>1750</v>
      </c>
      <c r="B1707" s="1" t="s">
        <v>2141</v>
      </c>
      <c r="C1707" t="s">
        <v>1708</v>
      </c>
      <c r="D1707" t="s">
        <v>2137</v>
      </c>
      <c r="F1707" s="1" t="s">
        <v>901</v>
      </c>
      <c r="I1707" t="s">
        <v>19</v>
      </c>
      <c r="O1707" s="40" t="s">
        <v>19</v>
      </c>
      <c r="P1707" s="42" t="b">
        <f t="shared" si="26"/>
        <v>0</v>
      </c>
    </row>
    <row r="1708" spans="1:16" ht="45">
      <c r="A1708">
        <v>1751</v>
      </c>
      <c r="B1708" s="1" t="s">
        <v>2142</v>
      </c>
      <c r="C1708" t="s">
        <v>1708</v>
      </c>
      <c r="D1708" t="s">
        <v>2137</v>
      </c>
      <c r="F1708" s="1" t="s">
        <v>901</v>
      </c>
      <c r="I1708" t="s">
        <v>19</v>
      </c>
      <c r="O1708" s="40" t="s">
        <v>19</v>
      </c>
      <c r="P1708" s="42" t="b">
        <f t="shared" si="26"/>
        <v>0</v>
      </c>
    </row>
    <row r="1709" spans="1:16" ht="30">
      <c r="A1709">
        <v>1752</v>
      </c>
      <c r="B1709" s="1" t="s">
        <v>1429</v>
      </c>
      <c r="C1709" t="s">
        <v>1708</v>
      </c>
      <c r="D1709" t="s">
        <v>2137</v>
      </c>
      <c r="F1709" s="1" t="s">
        <v>901</v>
      </c>
      <c r="I1709" t="s">
        <v>19</v>
      </c>
      <c r="O1709" s="40" t="s">
        <v>19</v>
      </c>
      <c r="P1709" s="42" t="b">
        <f t="shared" si="26"/>
        <v>0</v>
      </c>
    </row>
    <row r="1710" spans="1:16" ht="30">
      <c r="A1710">
        <v>1753</v>
      </c>
      <c r="B1710" s="1" t="s">
        <v>2143</v>
      </c>
      <c r="C1710" t="s">
        <v>1708</v>
      </c>
      <c r="D1710" t="s">
        <v>2137</v>
      </c>
      <c r="F1710" s="1" t="s">
        <v>901</v>
      </c>
      <c r="I1710" t="s">
        <v>19</v>
      </c>
      <c r="O1710" s="40" t="s">
        <v>19</v>
      </c>
      <c r="P1710" s="42" t="b">
        <f t="shared" si="26"/>
        <v>0</v>
      </c>
    </row>
    <row r="1711" spans="1:16" ht="45">
      <c r="A1711">
        <v>1754</v>
      </c>
      <c r="B1711" s="1" t="s">
        <v>2144</v>
      </c>
      <c r="C1711" t="s">
        <v>1708</v>
      </c>
      <c r="D1711" t="s">
        <v>2137</v>
      </c>
      <c r="F1711" s="1" t="s">
        <v>901</v>
      </c>
      <c r="I1711" t="s">
        <v>19</v>
      </c>
      <c r="O1711" s="40" t="s">
        <v>19</v>
      </c>
      <c r="P1711" s="42" t="b">
        <f t="shared" si="26"/>
        <v>0</v>
      </c>
    </row>
    <row r="1712" spans="1:16" ht="30">
      <c r="A1712">
        <v>1755</v>
      </c>
      <c r="B1712" s="1" t="s">
        <v>2145</v>
      </c>
      <c r="C1712" t="s">
        <v>1708</v>
      </c>
      <c r="D1712" t="s">
        <v>2137</v>
      </c>
      <c r="F1712" s="1" t="s">
        <v>901</v>
      </c>
      <c r="I1712" t="s">
        <v>19</v>
      </c>
      <c r="O1712" s="40" t="s">
        <v>19</v>
      </c>
      <c r="P1712" s="42" t="b">
        <f t="shared" si="26"/>
        <v>0</v>
      </c>
    </row>
    <row r="1713" spans="1:16" ht="75">
      <c r="A1713">
        <v>1756</v>
      </c>
      <c r="B1713" s="1" t="s">
        <v>2146</v>
      </c>
      <c r="C1713" t="s">
        <v>1708</v>
      </c>
      <c r="D1713" t="s">
        <v>2137</v>
      </c>
      <c r="F1713" s="1" t="s">
        <v>901</v>
      </c>
      <c r="I1713" t="s">
        <v>23</v>
      </c>
      <c r="O1713" s="40" t="s">
        <v>23</v>
      </c>
      <c r="P1713" s="42" t="b">
        <f t="shared" si="26"/>
        <v>0</v>
      </c>
    </row>
    <row r="1714" spans="1:16" ht="30">
      <c r="A1714">
        <v>1757</v>
      </c>
      <c r="B1714" s="1" t="s">
        <v>2147</v>
      </c>
      <c r="C1714" t="s">
        <v>1708</v>
      </c>
      <c r="D1714" t="s">
        <v>2137</v>
      </c>
      <c r="F1714" s="1" t="s">
        <v>901</v>
      </c>
      <c r="I1714" t="s">
        <v>19</v>
      </c>
      <c r="O1714" s="40" t="s">
        <v>19</v>
      </c>
      <c r="P1714" s="42" t="b">
        <f t="shared" si="26"/>
        <v>0</v>
      </c>
    </row>
    <row r="1715" spans="1:16">
      <c r="A1715">
        <v>1758</v>
      </c>
      <c r="B1715" s="1" t="s">
        <v>2148</v>
      </c>
      <c r="C1715" t="s">
        <v>1708</v>
      </c>
      <c r="D1715" t="s">
        <v>2137</v>
      </c>
      <c r="F1715" s="1" t="s">
        <v>901</v>
      </c>
      <c r="I1715" t="s">
        <v>19</v>
      </c>
      <c r="O1715" s="40" t="s">
        <v>19</v>
      </c>
      <c r="P1715" s="42" t="b">
        <f t="shared" si="26"/>
        <v>0</v>
      </c>
    </row>
    <row r="1716" spans="1:16" ht="45">
      <c r="A1716">
        <v>1759</v>
      </c>
      <c r="B1716" s="1" t="s">
        <v>2149</v>
      </c>
      <c r="C1716" t="s">
        <v>1708</v>
      </c>
      <c r="D1716" t="s">
        <v>2137</v>
      </c>
      <c r="F1716" s="1" t="s">
        <v>901</v>
      </c>
      <c r="I1716" t="s">
        <v>19</v>
      </c>
      <c r="O1716" s="40" t="s">
        <v>19</v>
      </c>
      <c r="P1716" s="42" t="b">
        <f t="shared" si="26"/>
        <v>0</v>
      </c>
    </row>
    <row r="1717" spans="1:16" ht="45">
      <c r="A1717">
        <v>1760</v>
      </c>
      <c r="B1717" s="1" t="s">
        <v>2150</v>
      </c>
      <c r="C1717" t="s">
        <v>1708</v>
      </c>
      <c r="D1717" t="s">
        <v>2151</v>
      </c>
      <c r="F1717" s="1" t="s">
        <v>901</v>
      </c>
      <c r="I1717" t="s">
        <v>19</v>
      </c>
      <c r="O1717" s="40" t="s">
        <v>19</v>
      </c>
      <c r="P1717" s="42" t="b">
        <f t="shared" si="26"/>
        <v>0</v>
      </c>
    </row>
    <row r="1718" spans="1:16" ht="45">
      <c r="A1718">
        <v>1761</v>
      </c>
      <c r="B1718" s="1" t="s">
        <v>2152</v>
      </c>
      <c r="C1718" t="s">
        <v>1708</v>
      </c>
      <c r="D1718" t="s">
        <v>2151</v>
      </c>
      <c r="F1718" s="1" t="s">
        <v>901</v>
      </c>
      <c r="I1718" t="s">
        <v>19</v>
      </c>
      <c r="O1718" s="40" t="s">
        <v>19</v>
      </c>
      <c r="P1718" s="42" t="b">
        <f t="shared" si="26"/>
        <v>0</v>
      </c>
    </row>
    <row r="1719" spans="1:16" ht="45">
      <c r="A1719">
        <v>1762</v>
      </c>
      <c r="B1719" s="1" t="s">
        <v>2153</v>
      </c>
      <c r="C1719" t="s">
        <v>1708</v>
      </c>
      <c r="D1719" t="s">
        <v>2151</v>
      </c>
      <c r="F1719" s="1" t="s">
        <v>901</v>
      </c>
      <c r="I1719" t="s">
        <v>19</v>
      </c>
      <c r="O1719" s="40" t="s">
        <v>19</v>
      </c>
      <c r="P1719" s="42" t="b">
        <f t="shared" si="26"/>
        <v>0</v>
      </c>
    </row>
    <row r="1720" spans="1:16" ht="45">
      <c r="A1720">
        <v>1763</v>
      </c>
      <c r="B1720" s="1" t="s">
        <v>2154</v>
      </c>
      <c r="C1720" t="s">
        <v>1708</v>
      </c>
      <c r="D1720" t="s">
        <v>2151</v>
      </c>
      <c r="F1720" s="1" t="s">
        <v>901</v>
      </c>
      <c r="I1720" t="s">
        <v>19</v>
      </c>
      <c r="O1720" s="40" t="s">
        <v>19</v>
      </c>
      <c r="P1720" s="42" t="b">
        <f t="shared" si="26"/>
        <v>0</v>
      </c>
    </row>
    <row r="1721" spans="1:16" ht="45">
      <c r="A1721">
        <v>1764</v>
      </c>
      <c r="B1721" s="1" t="s">
        <v>2155</v>
      </c>
      <c r="C1721" t="s">
        <v>1708</v>
      </c>
      <c r="D1721" t="s">
        <v>2151</v>
      </c>
      <c r="F1721" s="1" t="s">
        <v>901</v>
      </c>
      <c r="I1721" t="s">
        <v>19</v>
      </c>
      <c r="O1721" s="40" t="s">
        <v>19</v>
      </c>
      <c r="P1721" s="42" t="b">
        <f t="shared" si="26"/>
        <v>0</v>
      </c>
    </row>
    <row r="1722" spans="1:16" ht="30">
      <c r="A1722">
        <v>1765</v>
      </c>
      <c r="B1722" s="1" t="s">
        <v>2156</v>
      </c>
      <c r="C1722" t="s">
        <v>1708</v>
      </c>
      <c r="D1722" t="s">
        <v>2151</v>
      </c>
      <c r="F1722" s="1" t="s">
        <v>901</v>
      </c>
      <c r="I1722" t="s">
        <v>19</v>
      </c>
      <c r="O1722" s="40" t="s">
        <v>19</v>
      </c>
      <c r="P1722" s="42" t="b">
        <f t="shared" si="26"/>
        <v>0</v>
      </c>
    </row>
    <row r="1723" spans="1:16">
      <c r="A1723">
        <v>1766</v>
      </c>
      <c r="B1723" s="1" t="s">
        <v>2157</v>
      </c>
      <c r="C1723" t="s">
        <v>1708</v>
      </c>
      <c r="D1723" t="s">
        <v>2151</v>
      </c>
      <c r="F1723" s="1" t="s">
        <v>901</v>
      </c>
      <c r="I1723" t="s">
        <v>19</v>
      </c>
      <c r="O1723" s="40" t="s">
        <v>19</v>
      </c>
      <c r="P1723" s="42" t="b">
        <f t="shared" si="26"/>
        <v>0</v>
      </c>
    </row>
    <row r="1724" spans="1:16" ht="45">
      <c r="A1724">
        <v>1767</v>
      </c>
      <c r="B1724" s="1" t="s">
        <v>2158</v>
      </c>
      <c r="C1724" t="s">
        <v>1708</v>
      </c>
      <c r="D1724" t="s">
        <v>2151</v>
      </c>
      <c r="F1724" s="1" t="s">
        <v>901</v>
      </c>
      <c r="I1724" t="s">
        <v>19</v>
      </c>
      <c r="O1724" s="40" t="s">
        <v>19</v>
      </c>
      <c r="P1724" s="42" t="b">
        <f t="shared" si="26"/>
        <v>0</v>
      </c>
    </row>
    <row r="1725" spans="1:16" ht="45">
      <c r="A1725">
        <v>1768</v>
      </c>
      <c r="B1725" s="1" t="s">
        <v>2159</v>
      </c>
      <c r="C1725" t="s">
        <v>1708</v>
      </c>
      <c r="D1725" t="s">
        <v>2151</v>
      </c>
      <c r="F1725" s="1" t="s">
        <v>901</v>
      </c>
      <c r="I1725" t="s">
        <v>19</v>
      </c>
      <c r="O1725" s="40" t="s">
        <v>19</v>
      </c>
      <c r="P1725" s="42" t="b">
        <f t="shared" si="26"/>
        <v>0</v>
      </c>
    </row>
    <row r="1726" spans="1:16" ht="45">
      <c r="A1726">
        <v>1769</v>
      </c>
      <c r="B1726" s="1" t="s">
        <v>2160</v>
      </c>
      <c r="C1726" t="s">
        <v>1708</v>
      </c>
      <c r="D1726" t="s">
        <v>2151</v>
      </c>
      <c r="F1726" s="1" t="s">
        <v>901</v>
      </c>
      <c r="I1726" t="s">
        <v>19</v>
      </c>
      <c r="O1726" s="40" t="s">
        <v>19</v>
      </c>
      <c r="P1726" s="42" t="b">
        <f t="shared" si="26"/>
        <v>0</v>
      </c>
    </row>
    <row r="1727" spans="1:16" ht="30">
      <c r="A1727">
        <v>1770</v>
      </c>
      <c r="B1727" s="1" t="s">
        <v>1079</v>
      </c>
      <c r="C1727" t="s">
        <v>1708</v>
      </c>
      <c r="D1727" t="s">
        <v>2151</v>
      </c>
      <c r="F1727" s="1" t="s">
        <v>901</v>
      </c>
      <c r="I1727" t="s">
        <v>19</v>
      </c>
      <c r="O1727" s="40" t="s">
        <v>19</v>
      </c>
      <c r="P1727" s="42" t="b">
        <f t="shared" si="26"/>
        <v>0</v>
      </c>
    </row>
    <row r="1728" spans="1:16" ht="45">
      <c r="A1728">
        <v>1771</v>
      </c>
      <c r="B1728" s="1" t="s">
        <v>2161</v>
      </c>
      <c r="C1728" t="s">
        <v>1708</v>
      </c>
      <c r="D1728" t="s">
        <v>2151</v>
      </c>
      <c r="F1728" s="1" t="s">
        <v>2162</v>
      </c>
      <c r="I1728" t="s">
        <v>19</v>
      </c>
      <c r="O1728" s="40" t="s">
        <v>23</v>
      </c>
      <c r="P1728" s="42" t="b">
        <f t="shared" si="26"/>
        <v>0</v>
      </c>
    </row>
    <row r="1729" spans="1:16" ht="30">
      <c r="A1729">
        <v>1772</v>
      </c>
      <c r="B1729" s="1" t="s">
        <v>2163</v>
      </c>
      <c r="C1729" t="s">
        <v>1708</v>
      </c>
      <c r="D1729" t="s">
        <v>2151</v>
      </c>
      <c r="F1729" s="1" t="s">
        <v>901</v>
      </c>
      <c r="I1729" t="s">
        <v>19</v>
      </c>
      <c r="O1729" s="40" t="s">
        <v>19</v>
      </c>
      <c r="P1729" s="42" t="b">
        <f t="shared" si="26"/>
        <v>0</v>
      </c>
    </row>
    <row r="1730" spans="1:16" ht="90">
      <c r="A1730">
        <v>1773</v>
      </c>
      <c r="B1730" s="1" t="s">
        <v>2164</v>
      </c>
      <c r="C1730" t="s">
        <v>1708</v>
      </c>
      <c r="D1730" t="s">
        <v>2151</v>
      </c>
      <c r="F1730" s="1" t="s">
        <v>901</v>
      </c>
      <c r="I1730" t="s">
        <v>19</v>
      </c>
      <c r="O1730" s="40" t="s">
        <v>19</v>
      </c>
      <c r="P1730" s="42" t="b">
        <f t="shared" ref="P1730:P1793" si="27">F1730=O1730</f>
        <v>0</v>
      </c>
    </row>
    <row r="1731" spans="1:16" ht="60">
      <c r="A1731">
        <v>1774</v>
      </c>
      <c r="B1731" s="1" t="s">
        <v>993</v>
      </c>
      <c r="C1731" t="s">
        <v>1708</v>
      </c>
      <c r="D1731" t="s">
        <v>2151</v>
      </c>
      <c r="F1731" s="1" t="s">
        <v>1752</v>
      </c>
      <c r="G1731" s="1" t="s">
        <v>2165</v>
      </c>
      <c r="I1731" t="s">
        <v>19</v>
      </c>
      <c r="O1731" s="40" t="s">
        <v>19</v>
      </c>
      <c r="P1731" s="42" t="b">
        <f t="shared" si="27"/>
        <v>0</v>
      </c>
    </row>
    <row r="1732" spans="1:16" ht="45">
      <c r="A1732">
        <v>1775</v>
      </c>
      <c r="B1732" s="1" t="s">
        <v>2166</v>
      </c>
      <c r="C1732" t="s">
        <v>1708</v>
      </c>
      <c r="D1732" t="s">
        <v>2167</v>
      </c>
      <c r="F1732" s="1" t="s">
        <v>901</v>
      </c>
      <c r="I1732" t="s">
        <v>19</v>
      </c>
      <c r="O1732" s="40" t="s">
        <v>19</v>
      </c>
      <c r="P1732" s="42" t="b">
        <f t="shared" si="27"/>
        <v>0</v>
      </c>
    </row>
    <row r="1733" spans="1:16" ht="60">
      <c r="A1733">
        <v>1776</v>
      </c>
      <c r="B1733" s="1" t="s">
        <v>2168</v>
      </c>
      <c r="C1733" t="s">
        <v>1708</v>
      </c>
      <c r="D1733" t="s">
        <v>2167</v>
      </c>
      <c r="F1733" s="1" t="s">
        <v>1752</v>
      </c>
      <c r="I1733" t="s">
        <v>19</v>
      </c>
      <c r="O1733" s="40" t="s">
        <v>19</v>
      </c>
      <c r="P1733" s="42" t="b">
        <f t="shared" si="27"/>
        <v>0</v>
      </c>
    </row>
    <row r="1734" spans="1:16" ht="45">
      <c r="A1734">
        <v>1777</v>
      </c>
      <c r="B1734" s="1" t="s">
        <v>2169</v>
      </c>
      <c r="C1734" t="s">
        <v>1708</v>
      </c>
      <c r="D1734" t="s">
        <v>2167</v>
      </c>
      <c r="F1734" s="1" t="s">
        <v>901</v>
      </c>
      <c r="I1734" t="s">
        <v>19</v>
      </c>
      <c r="O1734" s="40" t="s">
        <v>19</v>
      </c>
      <c r="P1734" s="42" t="b">
        <f t="shared" si="27"/>
        <v>0</v>
      </c>
    </row>
    <row r="1735" spans="1:16" ht="45">
      <c r="A1735">
        <v>1778</v>
      </c>
      <c r="B1735" s="1" t="s">
        <v>2170</v>
      </c>
      <c r="C1735" t="s">
        <v>1708</v>
      </c>
      <c r="D1735" t="s">
        <v>2167</v>
      </c>
      <c r="F1735" s="1" t="s">
        <v>901</v>
      </c>
      <c r="I1735" t="s">
        <v>19</v>
      </c>
      <c r="O1735" s="40" t="s">
        <v>19</v>
      </c>
      <c r="P1735" s="42" t="b">
        <f t="shared" si="27"/>
        <v>0</v>
      </c>
    </row>
    <row r="1736" spans="1:16" ht="60">
      <c r="A1736">
        <v>1779</v>
      </c>
      <c r="B1736" s="1" t="s">
        <v>2171</v>
      </c>
      <c r="C1736" t="s">
        <v>1708</v>
      </c>
      <c r="D1736" t="s">
        <v>2167</v>
      </c>
      <c r="F1736" s="1" t="s">
        <v>901</v>
      </c>
      <c r="I1736" t="s">
        <v>19</v>
      </c>
      <c r="O1736" s="40" t="s">
        <v>19</v>
      </c>
      <c r="P1736" s="42" t="b">
        <f t="shared" si="27"/>
        <v>0</v>
      </c>
    </row>
    <row r="1737" spans="1:16" ht="45">
      <c r="A1737">
        <v>1780</v>
      </c>
      <c r="B1737" s="18" t="s">
        <v>1000</v>
      </c>
      <c r="C1737" t="s">
        <v>1708</v>
      </c>
      <c r="D1737" t="s">
        <v>2167</v>
      </c>
      <c r="F1737" s="1" t="s">
        <v>901</v>
      </c>
      <c r="I1737" t="s">
        <v>19</v>
      </c>
      <c r="O1737" s="40" t="s">
        <v>19</v>
      </c>
      <c r="P1737" s="42" t="b">
        <f t="shared" si="27"/>
        <v>0</v>
      </c>
    </row>
    <row r="1738" spans="1:16" ht="30">
      <c r="A1738">
        <v>1781</v>
      </c>
      <c r="B1738" s="1" t="s">
        <v>2172</v>
      </c>
      <c r="C1738" t="s">
        <v>1708</v>
      </c>
      <c r="D1738" t="s">
        <v>2167</v>
      </c>
      <c r="F1738" s="1" t="s">
        <v>901</v>
      </c>
      <c r="I1738" t="s">
        <v>19</v>
      </c>
      <c r="O1738" s="40" t="s">
        <v>19</v>
      </c>
      <c r="P1738" s="42" t="b">
        <f t="shared" si="27"/>
        <v>0</v>
      </c>
    </row>
    <row r="1739" spans="1:16" ht="45">
      <c r="A1739">
        <v>1782</v>
      </c>
      <c r="B1739" s="1" t="s">
        <v>2173</v>
      </c>
      <c r="C1739" t="s">
        <v>1708</v>
      </c>
      <c r="D1739" t="s">
        <v>2167</v>
      </c>
      <c r="F1739" s="1" t="s">
        <v>1752</v>
      </c>
      <c r="I1739" t="s">
        <v>23</v>
      </c>
      <c r="O1739" s="40" t="s">
        <v>23</v>
      </c>
      <c r="P1739" s="42" t="b">
        <f t="shared" si="27"/>
        <v>0</v>
      </c>
    </row>
    <row r="1740" spans="1:16" ht="30">
      <c r="A1740">
        <v>1783</v>
      </c>
      <c r="B1740" s="1" t="s">
        <v>2174</v>
      </c>
      <c r="C1740" t="s">
        <v>1708</v>
      </c>
      <c r="D1740" t="s">
        <v>2167</v>
      </c>
      <c r="F1740" s="1" t="s">
        <v>901</v>
      </c>
      <c r="I1740" t="s">
        <v>19</v>
      </c>
      <c r="O1740" s="40" t="s">
        <v>19</v>
      </c>
      <c r="P1740" s="42" t="b">
        <f t="shared" si="27"/>
        <v>0</v>
      </c>
    </row>
    <row r="1741" spans="1:16" ht="60">
      <c r="A1741">
        <v>1784</v>
      </c>
      <c r="B1741" s="1" t="s">
        <v>2175</v>
      </c>
      <c r="C1741" t="s">
        <v>1708</v>
      </c>
      <c r="D1741" t="s">
        <v>2167</v>
      </c>
      <c r="F1741" s="1" t="s">
        <v>901</v>
      </c>
      <c r="I1741" t="s">
        <v>19</v>
      </c>
      <c r="O1741" s="40" t="s">
        <v>19</v>
      </c>
      <c r="P1741" s="42" t="b">
        <f t="shared" si="27"/>
        <v>0</v>
      </c>
    </row>
    <row r="1742" spans="1:16" ht="60">
      <c r="A1742">
        <v>1785</v>
      </c>
      <c r="B1742" s="1" t="s">
        <v>2176</v>
      </c>
      <c r="C1742" t="s">
        <v>1708</v>
      </c>
      <c r="D1742" t="s">
        <v>2167</v>
      </c>
      <c r="F1742" s="1" t="s">
        <v>1752</v>
      </c>
      <c r="I1742" t="s">
        <v>19</v>
      </c>
      <c r="O1742" s="40" t="s">
        <v>19</v>
      </c>
      <c r="P1742" s="42" t="b">
        <f t="shared" si="27"/>
        <v>0</v>
      </c>
    </row>
    <row r="1743" spans="1:16" ht="60">
      <c r="A1743">
        <v>1786</v>
      </c>
      <c r="B1743" s="1" t="s">
        <v>2177</v>
      </c>
      <c r="C1743" t="s">
        <v>1708</v>
      </c>
      <c r="D1743" t="s">
        <v>2167</v>
      </c>
      <c r="F1743" s="1" t="s">
        <v>901</v>
      </c>
      <c r="I1743" t="s">
        <v>23</v>
      </c>
      <c r="O1743" s="40" t="s">
        <v>23</v>
      </c>
      <c r="P1743" s="42" t="b">
        <f t="shared" si="27"/>
        <v>0</v>
      </c>
    </row>
    <row r="1744" spans="1:16" ht="30">
      <c r="A1744">
        <v>1787</v>
      </c>
      <c r="B1744" s="1" t="s">
        <v>2178</v>
      </c>
      <c r="C1744" t="s">
        <v>1708</v>
      </c>
      <c r="D1744" t="s">
        <v>2167</v>
      </c>
      <c r="F1744" s="1" t="s">
        <v>901</v>
      </c>
      <c r="I1744" t="s">
        <v>19</v>
      </c>
      <c r="O1744" s="40" t="s">
        <v>19</v>
      </c>
      <c r="P1744" s="42" t="b">
        <f t="shared" si="27"/>
        <v>0</v>
      </c>
    </row>
    <row r="1745" spans="1:16" ht="30">
      <c r="A1745">
        <v>1788</v>
      </c>
      <c r="B1745" s="1" t="s">
        <v>2179</v>
      </c>
      <c r="C1745" t="s">
        <v>1708</v>
      </c>
      <c r="D1745" t="s">
        <v>2167</v>
      </c>
      <c r="F1745" s="1" t="s">
        <v>1752</v>
      </c>
      <c r="I1745" t="s">
        <v>19</v>
      </c>
      <c r="O1745" s="40" t="s">
        <v>19</v>
      </c>
      <c r="P1745" s="42" t="b">
        <f t="shared" si="27"/>
        <v>0</v>
      </c>
    </row>
    <row r="1746" spans="1:16" ht="172.5" customHeight="1">
      <c r="A1746">
        <v>1789</v>
      </c>
      <c r="B1746" s="1" t="s">
        <v>2180</v>
      </c>
      <c r="C1746" t="s">
        <v>1708</v>
      </c>
      <c r="D1746" t="s">
        <v>2167</v>
      </c>
      <c r="F1746" s="1" t="s">
        <v>1752</v>
      </c>
      <c r="G1746" s="11" t="s">
        <v>2181</v>
      </c>
      <c r="I1746" t="s">
        <v>19</v>
      </c>
      <c r="O1746" s="40" t="s">
        <v>19</v>
      </c>
      <c r="P1746" s="42" t="b">
        <f t="shared" si="27"/>
        <v>0</v>
      </c>
    </row>
    <row r="1747" spans="1:16" ht="30">
      <c r="A1747">
        <v>1790</v>
      </c>
      <c r="B1747" s="1" t="s">
        <v>2182</v>
      </c>
      <c r="C1747" t="s">
        <v>1708</v>
      </c>
      <c r="D1747" t="s">
        <v>2183</v>
      </c>
      <c r="F1747" s="1" t="s">
        <v>901</v>
      </c>
      <c r="I1747" t="s">
        <v>19</v>
      </c>
      <c r="O1747" s="40" t="s">
        <v>19</v>
      </c>
      <c r="P1747" s="42" t="b">
        <f t="shared" si="27"/>
        <v>0</v>
      </c>
    </row>
    <row r="1748" spans="1:16" ht="30">
      <c r="A1748">
        <v>1791</v>
      </c>
      <c r="B1748" s="1" t="s">
        <v>2184</v>
      </c>
      <c r="C1748" t="s">
        <v>1708</v>
      </c>
      <c r="D1748" t="s">
        <v>2183</v>
      </c>
      <c r="F1748" s="1" t="s">
        <v>901</v>
      </c>
      <c r="I1748" t="s">
        <v>19</v>
      </c>
      <c r="O1748" s="40" t="s">
        <v>19</v>
      </c>
      <c r="P1748" s="42" t="b">
        <f t="shared" si="27"/>
        <v>0</v>
      </c>
    </row>
    <row r="1749" spans="1:16" ht="30">
      <c r="A1749">
        <v>1792</v>
      </c>
      <c r="B1749" s="1" t="s">
        <v>2185</v>
      </c>
      <c r="C1749" t="s">
        <v>1708</v>
      </c>
      <c r="D1749" t="s">
        <v>2183</v>
      </c>
      <c r="F1749" s="1" t="s">
        <v>901</v>
      </c>
      <c r="I1749" t="s">
        <v>19</v>
      </c>
      <c r="O1749" s="40" t="s">
        <v>19</v>
      </c>
      <c r="P1749" s="42" t="b">
        <f t="shared" si="27"/>
        <v>0</v>
      </c>
    </row>
    <row r="1750" spans="1:16" ht="60">
      <c r="A1750">
        <v>1793</v>
      </c>
      <c r="B1750" s="1" t="s">
        <v>2186</v>
      </c>
      <c r="C1750" t="s">
        <v>1708</v>
      </c>
      <c r="D1750" t="s">
        <v>2183</v>
      </c>
      <c r="F1750" s="1" t="s">
        <v>901</v>
      </c>
      <c r="I1750" t="s">
        <v>19</v>
      </c>
      <c r="O1750" s="40" t="s">
        <v>19</v>
      </c>
      <c r="P1750" s="42" t="b">
        <f t="shared" si="27"/>
        <v>0</v>
      </c>
    </row>
    <row r="1751" spans="1:16" ht="30">
      <c r="A1751">
        <v>1794</v>
      </c>
      <c r="B1751" s="1" t="s">
        <v>2187</v>
      </c>
      <c r="C1751" t="s">
        <v>1708</v>
      </c>
      <c r="D1751" t="s">
        <v>2183</v>
      </c>
      <c r="F1751" s="1" t="s">
        <v>901</v>
      </c>
      <c r="I1751" t="s">
        <v>19</v>
      </c>
      <c r="O1751" s="40" t="s">
        <v>19</v>
      </c>
      <c r="P1751" s="42" t="b">
        <f t="shared" si="27"/>
        <v>0</v>
      </c>
    </row>
    <row r="1752" spans="1:16" ht="30">
      <c r="A1752">
        <v>1795</v>
      </c>
      <c r="B1752" s="1" t="s">
        <v>2188</v>
      </c>
      <c r="C1752" t="s">
        <v>1708</v>
      </c>
      <c r="D1752" t="s">
        <v>2183</v>
      </c>
      <c r="F1752" s="1" t="s">
        <v>1752</v>
      </c>
      <c r="I1752" t="s">
        <v>19</v>
      </c>
      <c r="O1752" s="40" t="s">
        <v>19</v>
      </c>
      <c r="P1752" s="42" t="b">
        <f t="shared" si="27"/>
        <v>0</v>
      </c>
    </row>
    <row r="1753" spans="1:16" ht="60">
      <c r="A1753">
        <v>1796</v>
      </c>
      <c r="B1753" s="1" t="s">
        <v>1423</v>
      </c>
      <c r="C1753" t="s">
        <v>1708</v>
      </c>
      <c r="D1753" t="s">
        <v>2183</v>
      </c>
      <c r="F1753" s="1" t="s">
        <v>901</v>
      </c>
      <c r="I1753" t="s">
        <v>19</v>
      </c>
      <c r="O1753" s="40" t="s">
        <v>19</v>
      </c>
      <c r="P1753" s="42" t="b">
        <f t="shared" si="27"/>
        <v>0</v>
      </c>
    </row>
    <row r="1754" spans="1:16" ht="45">
      <c r="A1754">
        <v>1797</v>
      </c>
      <c r="B1754" s="1" t="s">
        <v>2189</v>
      </c>
      <c r="C1754" t="s">
        <v>1708</v>
      </c>
      <c r="D1754" t="s">
        <v>2183</v>
      </c>
      <c r="F1754" s="1" t="s">
        <v>901</v>
      </c>
      <c r="I1754" t="s">
        <v>19</v>
      </c>
      <c r="O1754" s="40" t="s">
        <v>19</v>
      </c>
      <c r="P1754" s="42" t="b">
        <f t="shared" si="27"/>
        <v>0</v>
      </c>
    </row>
    <row r="1755" spans="1:16" ht="45">
      <c r="A1755">
        <v>1798</v>
      </c>
      <c r="B1755" s="1" t="s">
        <v>2190</v>
      </c>
      <c r="C1755" t="s">
        <v>1708</v>
      </c>
      <c r="D1755" t="s">
        <v>2183</v>
      </c>
      <c r="F1755" s="1" t="s">
        <v>901</v>
      </c>
      <c r="I1755" t="s">
        <v>19</v>
      </c>
      <c r="O1755" s="40" t="s">
        <v>19</v>
      </c>
      <c r="P1755" s="42" t="b">
        <f t="shared" si="27"/>
        <v>0</v>
      </c>
    </row>
    <row r="1756" spans="1:16" ht="30">
      <c r="A1756">
        <v>1799</v>
      </c>
      <c r="B1756" s="1" t="s">
        <v>2191</v>
      </c>
      <c r="C1756" t="s">
        <v>1708</v>
      </c>
      <c r="D1756" t="s">
        <v>2183</v>
      </c>
      <c r="F1756" s="1" t="s">
        <v>901</v>
      </c>
      <c r="I1756" t="s">
        <v>19</v>
      </c>
      <c r="O1756" s="40" t="s">
        <v>19</v>
      </c>
      <c r="P1756" s="42" t="b">
        <f t="shared" si="27"/>
        <v>0</v>
      </c>
    </row>
    <row r="1757" spans="1:16" ht="45">
      <c r="A1757">
        <v>1800</v>
      </c>
      <c r="B1757" s="1" t="s">
        <v>2192</v>
      </c>
      <c r="C1757" t="s">
        <v>1708</v>
      </c>
      <c r="D1757" t="s">
        <v>2183</v>
      </c>
      <c r="F1757" s="1" t="s">
        <v>901</v>
      </c>
      <c r="I1757" t="s">
        <v>19</v>
      </c>
      <c r="O1757" s="40" t="s">
        <v>19</v>
      </c>
      <c r="P1757" s="42" t="b">
        <f t="shared" si="27"/>
        <v>0</v>
      </c>
    </row>
    <row r="1758" spans="1:16" ht="60">
      <c r="A1758">
        <v>1801</v>
      </c>
      <c r="B1758" s="1" t="s">
        <v>2193</v>
      </c>
      <c r="C1758" t="s">
        <v>1708</v>
      </c>
      <c r="D1758" t="s">
        <v>2183</v>
      </c>
      <c r="F1758" s="1" t="s">
        <v>901</v>
      </c>
      <c r="I1758" t="s">
        <v>19</v>
      </c>
      <c r="O1758" s="40" t="s">
        <v>19</v>
      </c>
      <c r="P1758" s="42" t="b">
        <f t="shared" si="27"/>
        <v>0</v>
      </c>
    </row>
    <row r="1759" spans="1:16" ht="30">
      <c r="A1759">
        <v>1802</v>
      </c>
      <c r="B1759" s="1" t="s">
        <v>2194</v>
      </c>
      <c r="C1759" t="s">
        <v>1708</v>
      </c>
      <c r="D1759" t="s">
        <v>2183</v>
      </c>
      <c r="F1759" s="1" t="s">
        <v>901</v>
      </c>
      <c r="I1759" t="s">
        <v>19</v>
      </c>
      <c r="O1759" s="40" t="s">
        <v>19</v>
      </c>
      <c r="P1759" s="42" t="b">
        <f t="shared" si="27"/>
        <v>0</v>
      </c>
    </row>
    <row r="1760" spans="1:16" ht="45">
      <c r="A1760">
        <v>1803</v>
      </c>
      <c r="B1760" s="1" t="s">
        <v>2195</v>
      </c>
      <c r="C1760" t="s">
        <v>1708</v>
      </c>
      <c r="D1760" t="s">
        <v>2183</v>
      </c>
      <c r="F1760" s="1" t="s">
        <v>901</v>
      </c>
      <c r="I1760" t="s">
        <v>19</v>
      </c>
      <c r="O1760" s="40" t="s">
        <v>19</v>
      </c>
      <c r="P1760" s="42" t="b">
        <f t="shared" si="27"/>
        <v>0</v>
      </c>
    </row>
    <row r="1761" spans="1:16" ht="30">
      <c r="A1761">
        <v>1804</v>
      </c>
      <c r="B1761" s="1" t="s">
        <v>2196</v>
      </c>
      <c r="C1761" t="s">
        <v>1708</v>
      </c>
      <c r="D1761" t="s">
        <v>2183</v>
      </c>
      <c r="F1761" s="1" t="s">
        <v>901</v>
      </c>
      <c r="I1761" t="s">
        <v>19</v>
      </c>
      <c r="O1761" s="40" t="s">
        <v>19</v>
      </c>
      <c r="P1761" s="42" t="b">
        <f t="shared" si="27"/>
        <v>0</v>
      </c>
    </row>
    <row r="1762" spans="1:16" ht="45">
      <c r="A1762">
        <v>1805</v>
      </c>
      <c r="B1762" s="1" t="s">
        <v>2197</v>
      </c>
      <c r="C1762" t="s">
        <v>1708</v>
      </c>
      <c r="D1762" t="s">
        <v>2183</v>
      </c>
      <c r="F1762" s="1" t="s">
        <v>1752</v>
      </c>
      <c r="G1762" s="1" t="s">
        <v>2198</v>
      </c>
      <c r="I1762" t="s">
        <v>19</v>
      </c>
      <c r="O1762" s="40" t="s">
        <v>19</v>
      </c>
      <c r="P1762" s="42" t="b">
        <f t="shared" si="27"/>
        <v>0</v>
      </c>
    </row>
    <row r="1763" spans="1:16" ht="45">
      <c r="A1763">
        <v>1806</v>
      </c>
      <c r="B1763" s="1" t="s">
        <v>2199</v>
      </c>
      <c r="C1763" t="s">
        <v>1708</v>
      </c>
      <c r="D1763" t="s">
        <v>2183</v>
      </c>
      <c r="F1763" s="1" t="s">
        <v>901</v>
      </c>
      <c r="I1763" t="s">
        <v>19</v>
      </c>
      <c r="O1763" s="40" t="s">
        <v>19</v>
      </c>
      <c r="P1763" s="42" t="b">
        <f t="shared" si="27"/>
        <v>0</v>
      </c>
    </row>
    <row r="1764" spans="1:16" ht="60">
      <c r="A1764">
        <v>1807</v>
      </c>
      <c r="B1764" s="1" t="s">
        <v>2200</v>
      </c>
      <c r="C1764" t="s">
        <v>1708</v>
      </c>
      <c r="D1764" t="s">
        <v>2183</v>
      </c>
      <c r="F1764" s="1" t="s">
        <v>901</v>
      </c>
      <c r="I1764" t="s">
        <v>19</v>
      </c>
      <c r="O1764" s="40" t="s">
        <v>19</v>
      </c>
      <c r="P1764" s="42" t="b">
        <f t="shared" si="27"/>
        <v>0</v>
      </c>
    </row>
    <row r="1765" spans="1:16" ht="60">
      <c r="A1765">
        <v>1808</v>
      </c>
      <c r="B1765" s="1" t="s">
        <v>2201</v>
      </c>
      <c r="C1765" t="s">
        <v>1708</v>
      </c>
      <c r="D1765" t="s">
        <v>2183</v>
      </c>
      <c r="F1765" s="1" t="s">
        <v>901</v>
      </c>
      <c r="I1765" t="s">
        <v>19</v>
      </c>
      <c r="O1765" s="40" t="s">
        <v>19</v>
      </c>
      <c r="P1765" s="42" t="b">
        <f t="shared" si="27"/>
        <v>0</v>
      </c>
    </row>
    <row r="1766" spans="1:16" ht="60">
      <c r="A1766">
        <v>1809</v>
      </c>
      <c r="B1766" s="1" t="s">
        <v>2202</v>
      </c>
      <c r="C1766" t="s">
        <v>1708</v>
      </c>
      <c r="D1766" t="s">
        <v>2183</v>
      </c>
      <c r="F1766" s="1" t="s">
        <v>901</v>
      </c>
      <c r="I1766" t="s">
        <v>19</v>
      </c>
      <c r="O1766" s="40" t="s">
        <v>19</v>
      </c>
      <c r="P1766" s="42" t="b">
        <f t="shared" si="27"/>
        <v>0</v>
      </c>
    </row>
    <row r="1767" spans="1:16" ht="60">
      <c r="A1767">
        <v>1810</v>
      </c>
      <c r="B1767" s="1" t="s">
        <v>2203</v>
      </c>
      <c r="C1767" t="s">
        <v>1708</v>
      </c>
      <c r="D1767" t="s">
        <v>2183</v>
      </c>
      <c r="F1767" s="1" t="s">
        <v>901</v>
      </c>
      <c r="I1767" t="s">
        <v>19</v>
      </c>
      <c r="O1767" s="40" t="s">
        <v>19</v>
      </c>
      <c r="P1767" s="42" t="b">
        <f t="shared" si="27"/>
        <v>0</v>
      </c>
    </row>
    <row r="1768" spans="1:16" ht="75">
      <c r="A1768">
        <v>1811</v>
      </c>
      <c r="B1768" s="1" t="s">
        <v>2204</v>
      </c>
      <c r="C1768" t="s">
        <v>1708</v>
      </c>
      <c r="D1768" t="s">
        <v>2183</v>
      </c>
      <c r="F1768" s="1" t="s">
        <v>1752</v>
      </c>
      <c r="G1768" s="1" t="s">
        <v>2205</v>
      </c>
      <c r="I1768" t="s">
        <v>19</v>
      </c>
      <c r="O1768" s="40" t="s">
        <v>19</v>
      </c>
      <c r="P1768" s="42" t="b">
        <f t="shared" si="27"/>
        <v>0</v>
      </c>
    </row>
    <row r="1769" spans="1:16" ht="45">
      <c r="A1769">
        <v>1812</v>
      </c>
      <c r="B1769" s="1" t="s">
        <v>2206</v>
      </c>
      <c r="C1769" t="s">
        <v>1708</v>
      </c>
      <c r="D1769" t="s">
        <v>2207</v>
      </c>
      <c r="F1769" s="1" t="s">
        <v>901</v>
      </c>
      <c r="I1769" t="s">
        <v>19</v>
      </c>
      <c r="O1769" s="40" t="s">
        <v>19</v>
      </c>
      <c r="P1769" s="42" t="b">
        <f t="shared" si="27"/>
        <v>0</v>
      </c>
    </row>
    <row r="1770" spans="1:16" ht="45">
      <c r="A1770">
        <v>1813</v>
      </c>
      <c r="B1770" s="1" t="s">
        <v>2208</v>
      </c>
      <c r="C1770" t="s">
        <v>1708</v>
      </c>
      <c r="D1770" t="s">
        <v>2207</v>
      </c>
      <c r="F1770" s="1" t="s">
        <v>901</v>
      </c>
      <c r="I1770" t="s">
        <v>19</v>
      </c>
      <c r="O1770" s="40" t="s">
        <v>19</v>
      </c>
      <c r="P1770" s="42" t="b">
        <f t="shared" si="27"/>
        <v>0</v>
      </c>
    </row>
    <row r="1771" spans="1:16" ht="75">
      <c r="A1771">
        <v>1814</v>
      </c>
      <c r="B1771" s="1" t="s">
        <v>2209</v>
      </c>
      <c r="C1771" t="s">
        <v>1708</v>
      </c>
      <c r="D1771" t="s">
        <v>2207</v>
      </c>
      <c r="F1771" s="1" t="s">
        <v>1752</v>
      </c>
      <c r="G1771" s="1" t="s">
        <v>2210</v>
      </c>
      <c r="I1771" t="s">
        <v>19</v>
      </c>
      <c r="O1771" s="40" t="s">
        <v>19</v>
      </c>
      <c r="P1771" s="42" t="b">
        <f t="shared" si="27"/>
        <v>0</v>
      </c>
    </row>
    <row r="1772" spans="1:16" ht="60">
      <c r="A1772">
        <v>1815</v>
      </c>
      <c r="B1772" s="1" t="s">
        <v>2211</v>
      </c>
      <c r="C1772" t="s">
        <v>1708</v>
      </c>
      <c r="D1772" t="s">
        <v>2207</v>
      </c>
      <c r="F1772" s="1" t="s">
        <v>901</v>
      </c>
      <c r="I1772" t="s">
        <v>19</v>
      </c>
      <c r="O1772" s="40" t="s">
        <v>19</v>
      </c>
      <c r="P1772" s="42" t="b">
        <f t="shared" si="27"/>
        <v>0</v>
      </c>
    </row>
    <row r="1773" spans="1:16" ht="45">
      <c r="A1773">
        <v>1816</v>
      </c>
      <c r="B1773" s="1" t="s">
        <v>2212</v>
      </c>
      <c r="C1773" t="s">
        <v>1708</v>
      </c>
      <c r="D1773" t="s">
        <v>2207</v>
      </c>
      <c r="F1773" s="1" t="s">
        <v>901</v>
      </c>
      <c r="I1773" t="s">
        <v>19</v>
      </c>
      <c r="O1773" s="40" t="s">
        <v>19</v>
      </c>
      <c r="P1773" s="42" t="b">
        <f t="shared" si="27"/>
        <v>0</v>
      </c>
    </row>
    <row r="1774" spans="1:16" ht="60">
      <c r="A1774">
        <v>1817</v>
      </c>
      <c r="B1774" s="1" t="s">
        <v>2213</v>
      </c>
      <c r="C1774" t="s">
        <v>1708</v>
      </c>
      <c r="D1774" t="s">
        <v>2207</v>
      </c>
      <c r="F1774" s="1" t="s">
        <v>901</v>
      </c>
      <c r="I1774" t="s">
        <v>19</v>
      </c>
      <c r="O1774" s="40" t="s">
        <v>19</v>
      </c>
      <c r="P1774" s="42" t="b">
        <f t="shared" si="27"/>
        <v>0</v>
      </c>
    </row>
    <row r="1775" spans="1:16" ht="45">
      <c r="A1775">
        <v>1818</v>
      </c>
      <c r="B1775" s="1" t="s">
        <v>2214</v>
      </c>
      <c r="C1775" t="s">
        <v>1708</v>
      </c>
      <c r="D1775" t="s">
        <v>2207</v>
      </c>
      <c r="F1775" s="1" t="s">
        <v>901</v>
      </c>
      <c r="I1775" t="s">
        <v>19</v>
      </c>
      <c r="O1775" s="40" t="s">
        <v>19</v>
      </c>
      <c r="P1775" s="42" t="b">
        <f t="shared" si="27"/>
        <v>0</v>
      </c>
    </row>
    <row r="1776" spans="1:16" ht="45">
      <c r="A1776">
        <v>1819</v>
      </c>
      <c r="B1776" s="1" t="s">
        <v>2215</v>
      </c>
      <c r="C1776" t="s">
        <v>1708</v>
      </c>
      <c r="D1776" t="s">
        <v>2207</v>
      </c>
      <c r="F1776" s="1" t="s">
        <v>901</v>
      </c>
      <c r="I1776" t="s">
        <v>19</v>
      </c>
      <c r="O1776" s="40" t="s">
        <v>19</v>
      </c>
      <c r="P1776" s="42" t="b">
        <f t="shared" si="27"/>
        <v>0</v>
      </c>
    </row>
    <row r="1777" spans="1:16" ht="30">
      <c r="A1777">
        <v>1820</v>
      </c>
      <c r="B1777" s="1" t="s">
        <v>2216</v>
      </c>
      <c r="C1777" t="s">
        <v>1708</v>
      </c>
      <c r="D1777" t="s">
        <v>2207</v>
      </c>
      <c r="F1777" s="1" t="s">
        <v>901</v>
      </c>
      <c r="I1777" t="s">
        <v>19</v>
      </c>
      <c r="O1777" s="40" t="s">
        <v>19</v>
      </c>
      <c r="P1777" s="42" t="b">
        <f t="shared" si="27"/>
        <v>0</v>
      </c>
    </row>
    <row r="1778" spans="1:16" ht="45">
      <c r="A1778">
        <v>1821</v>
      </c>
      <c r="B1778" s="1" t="s">
        <v>2217</v>
      </c>
      <c r="C1778" t="s">
        <v>1708</v>
      </c>
      <c r="D1778" t="s">
        <v>2207</v>
      </c>
      <c r="F1778" s="1" t="s">
        <v>901</v>
      </c>
      <c r="I1778" t="s">
        <v>19</v>
      </c>
      <c r="O1778" s="40" t="s">
        <v>19</v>
      </c>
      <c r="P1778" s="42" t="b">
        <f t="shared" si="27"/>
        <v>0</v>
      </c>
    </row>
    <row r="1779" spans="1:16" ht="45">
      <c r="A1779">
        <v>1822</v>
      </c>
      <c r="B1779" s="1" t="s">
        <v>2218</v>
      </c>
      <c r="C1779" t="s">
        <v>1708</v>
      </c>
      <c r="D1779" t="s">
        <v>2207</v>
      </c>
      <c r="F1779" s="1" t="s">
        <v>901</v>
      </c>
      <c r="I1779" t="s">
        <v>19</v>
      </c>
      <c r="O1779" s="40" t="s">
        <v>19</v>
      </c>
      <c r="P1779" s="42" t="b">
        <f t="shared" si="27"/>
        <v>0</v>
      </c>
    </row>
    <row r="1780" spans="1:16" ht="30">
      <c r="A1780">
        <v>1823</v>
      </c>
      <c r="B1780" s="1" t="s">
        <v>2219</v>
      </c>
      <c r="C1780" t="s">
        <v>1708</v>
      </c>
      <c r="D1780" t="s">
        <v>2207</v>
      </c>
      <c r="F1780" s="1" t="s">
        <v>901</v>
      </c>
      <c r="I1780" t="s">
        <v>19</v>
      </c>
      <c r="O1780" s="40" t="s">
        <v>19</v>
      </c>
      <c r="P1780" s="42" t="b">
        <f t="shared" si="27"/>
        <v>0</v>
      </c>
    </row>
    <row r="1781" spans="1:16" ht="60">
      <c r="A1781">
        <v>1824</v>
      </c>
      <c r="B1781" s="1" t="s">
        <v>2220</v>
      </c>
      <c r="C1781" t="s">
        <v>1708</v>
      </c>
      <c r="D1781" t="s">
        <v>2207</v>
      </c>
      <c r="F1781" s="1" t="s">
        <v>901</v>
      </c>
      <c r="I1781" t="s">
        <v>19</v>
      </c>
      <c r="O1781" s="40" t="s">
        <v>19</v>
      </c>
      <c r="P1781" s="42" t="b">
        <f t="shared" si="27"/>
        <v>0</v>
      </c>
    </row>
    <row r="1782" spans="1:16" ht="45">
      <c r="A1782">
        <v>1825</v>
      </c>
      <c r="B1782" s="15" t="s">
        <v>2221</v>
      </c>
      <c r="C1782" t="s">
        <v>1708</v>
      </c>
      <c r="D1782" t="s">
        <v>2207</v>
      </c>
      <c r="F1782" s="1" t="s">
        <v>901</v>
      </c>
      <c r="I1782" t="s">
        <v>19</v>
      </c>
      <c r="O1782" s="40" t="s">
        <v>19</v>
      </c>
      <c r="P1782" s="42" t="b">
        <f t="shared" si="27"/>
        <v>0</v>
      </c>
    </row>
    <row r="1783" spans="1:16" ht="45">
      <c r="A1783">
        <v>1826</v>
      </c>
      <c r="B1783" s="1" t="s">
        <v>2222</v>
      </c>
      <c r="C1783" t="s">
        <v>1708</v>
      </c>
      <c r="D1783" t="s">
        <v>2207</v>
      </c>
      <c r="F1783" s="1" t="s">
        <v>1752</v>
      </c>
      <c r="I1783" t="s">
        <v>19</v>
      </c>
      <c r="O1783" s="40" t="s">
        <v>19</v>
      </c>
      <c r="P1783" s="42" t="b">
        <f t="shared" si="27"/>
        <v>0</v>
      </c>
    </row>
    <row r="1784" spans="1:16" ht="60">
      <c r="A1784">
        <v>1827</v>
      </c>
      <c r="B1784" s="1" t="s">
        <v>2223</v>
      </c>
      <c r="C1784" t="s">
        <v>1708</v>
      </c>
      <c r="D1784" t="s">
        <v>2207</v>
      </c>
      <c r="F1784" s="1" t="s">
        <v>901</v>
      </c>
      <c r="I1784" t="s">
        <v>23</v>
      </c>
      <c r="O1784" s="40" t="s">
        <v>19</v>
      </c>
      <c r="P1784" s="42" t="b">
        <f t="shared" si="27"/>
        <v>0</v>
      </c>
    </row>
    <row r="1785" spans="1:16" ht="45">
      <c r="A1785">
        <v>1828</v>
      </c>
      <c r="B1785" s="1" t="s">
        <v>2224</v>
      </c>
      <c r="C1785" t="s">
        <v>1708</v>
      </c>
      <c r="D1785" t="s">
        <v>2207</v>
      </c>
      <c r="F1785" s="1" t="s">
        <v>901</v>
      </c>
      <c r="I1785" t="s">
        <v>19</v>
      </c>
      <c r="O1785" s="40" t="s">
        <v>19</v>
      </c>
      <c r="P1785" s="42" t="b">
        <f t="shared" si="27"/>
        <v>0</v>
      </c>
    </row>
    <row r="1786" spans="1:16" ht="45">
      <c r="A1786">
        <v>1829</v>
      </c>
      <c r="B1786" s="1" t="s">
        <v>2225</v>
      </c>
      <c r="C1786" t="s">
        <v>1708</v>
      </c>
      <c r="D1786" t="s">
        <v>2207</v>
      </c>
      <c r="F1786" s="1" t="s">
        <v>901</v>
      </c>
      <c r="I1786" t="s">
        <v>19</v>
      </c>
      <c r="O1786" s="40" t="s">
        <v>19</v>
      </c>
      <c r="P1786" s="42" t="b">
        <f t="shared" si="27"/>
        <v>0</v>
      </c>
    </row>
    <row r="1787" spans="1:16" ht="30">
      <c r="A1787">
        <v>1830</v>
      </c>
      <c r="B1787" s="1" t="s">
        <v>2226</v>
      </c>
      <c r="C1787" t="s">
        <v>1708</v>
      </c>
      <c r="D1787" t="s">
        <v>2207</v>
      </c>
      <c r="F1787" s="1" t="s">
        <v>901</v>
      </c>
      <c r="I1787" t="s">
        <v>19</v>
      </c>
      <c r="O1787" s="40" t="s">
        <v>19</v>
      </c>
      <c r="P1787" s="42" t="b">
        <f t="shared" si="27"/>
        <v>0</v>
      </c>
    </row>
    <row r="1788" spans="1:16" ht="30">
      <c r="A1788">
        <v>1831</v>
      </c>
      <c r="B1788" s="1" t="s">
        <v>2227</v>
      </c>
      <c r="C1788" t="s">
        <v>1708</v>
      </c>
      <c r="D1788" t="s">
        <v>2207</v>
      </c>
      <c r="F1788" s="1" t="s">
        <v>901</v>
      </c>
      <c r="I1788" t="s">
        <v>19</v>
      </c>
      <c r="O1788" s="40" t="s">
        <v>19</v>
      </c>
      <c r="P1788" s="42" t="b">
        <f t="shared" si="27"/>
        <v>0</v>
      </c>
    </row>
    <row r="1789" spans="1:16" ht="30">
      <c r="A1789">
        <v>1832</v>
      </c>
      <c r="B1789" s="1" t="s">
        <v>2228</v>
      </c>
      <c r="C1789" t="s">
        <v>1708</v>
      </c>
      <c r="D1789" t="s">
        <v>2207</v>
      </c>
      <c r="F1789" s="1" t="s">
        <v>901</v>
      </c>
      <c r="I1789" t="s">
        <v>19</v>
      </c>
      <c r="O1789" s="40" t="s">
        <v>19</v>
      </c>
      <c r="P1789" s="42" t="b">
        <f t="shared" si="27"/>
        <v>0</v>
      </c>
    </row>
    <row r="1790" spans="1:16">
      <c r="A1790">
        <v>1833</v>
      </c>
      <c r="B1790" s="1" t="s">
        <v>2229</v>
      </c>
      <c r="C1790" t="s">
        <v>1708</v>
      </c>
      <c r="D1790" t="s">
        <v>2207</v>
      </c>
      <c r="F1790" s="1" t="s">
        <v>901</v>
      </c>
      <c r="I1790" t="s">
        <v>23</v>
      </c>
      <c r="O1790" s="40" t="s">
        <v>19</v>
      </c>
      <c r="P1790" s="42" t="b">
        <f t="shared" si="27"/>
        <v>0</v>
      </c>
    </row>
    <row r="1791" spans="1:16" ht="45">
      <c r="A1791">
        <v>1834</v>
      </c>
      <c r="B1791" s="1" t="s">
        <v>2230</v>
      </c>
      <c r="C1791" t="s">
        <v>1708</v>
      </c>
      <c r="D1791" t="s">
        <v>2207</v>
      </c>
      <c r="F1791" s="1" t="s">
        <v>901</v>
      </c>
      <c r="I1791" t="s">
        <v>19</v>
      </c>
      <c r="O1791" s="40" t="s">
        <v>19</v>
      </c>
      <c r="P1791" s="42" t="b">
        <f t="shared" si="27"/>
        <v>0</v>
      </c>
    </row>
    <row r="1792" spans="1:16" ht="45">
      <c r="A1792">
        <v>1835</v>
      </c>
      <c r="B1792" s="1" t="s">
        <v>637</v>
      </c>
      <c r="C1792" t="s">
        <v>1708</v>
      </c>
      <c r="D1792" t="s">
        <v>2207</v>
      </c>
      <c r="F1792" s="1" t="s">
        <v>901</v>
      </c>
      <c r="I1792" t="s">
        <v>19</v>
      </c>
      <c r="O1792" s="40" t="s">
        <v>19</v>
      </c>
      <c r="P1792" s="42" t="b">
        <f t="shared" si="27"/>
        <v>0</v>
      </c>
    </row>
    <row r="1793" spans="1:16" ht="30">
      <c r="A1793">
        <v>1836</v>
      </c>
      <c r="B1793" s="1" t="s">
        <v>2231</v>
      </c>
      <c r="C1793" t="s">
        <v>1708</v>
      </c>
      <c r="D1793" t="s">
        <v>2207</v>
      </c>
      <c r="F1793" s="1" t="s">
        <v>901</v>
      </c>
      <c r="I1793" t="s">
        <v>19</v>
      </c>
      <c r="O1793" s="40" t="s">
        <v>19</v>
      </c>
      <c r="P1793" s="42" t="b">
        <f t="shared" si="27"/>
        <v>0</v>
      </c>
    </row>
    <row r="1794" spans="1:16" ht="30">
      <c r="A1794">
        <v>1837</v>
      </c>
      <c r="B1794" s="1" t="s">
        <v>2232</v>
      </c>
      <c r="C1794" t="s">
        <v>1708</v>
      </c>
      <c r="D1794" t="s">
        <v>2233</v>
      </c>
      <c r="F1794" s="1" t="s">
        <v>19</v>
      </c>
      <c r="I1794" t="s">
        <v>19</v>
      </c>
      <c r="O1794" s="40" t="s">
        <v>19</v>
      </c>
      <c r="P1794" s="42" t="b">
        <f t="shared" ref="P1794:P1857" si="28">F1794=O1794</f>
        <v>1</v>
      </c>
    </row>
    <row r="1795" spans="1:16" ht="75">
      <c r="A1795">
        <v>1838</v>
      </c>
      <c r="B1795" s="1" t="s">
        <v>2234</v>
      </c>
      <c r="C1795" t="s">
        <v>1708</v>
      </c>
      <c r="D1795" t="s">
        <v>2233</v>
      </c>
      <c r="F1795" s="1" t="s">
        <v>19</v>
      </c>
      <c r="I1795" t="s">
        <v>19</v>
      </c>
      <c r="O1795" s="40" t="s">
        <v>19</v>
      </c>
      <c r="P1795" s="42" t="b">
        <f t="shared" si="28"/>
        <v>1</v>
      </c>
    </row>
    <row r="1796" spans="1:16" ht="45">
      <c r="A1796">
        <v>1839</v>
      </c>
      <c r="B1796" s="1" t="s">
        <v>2235</v>
      </c>
      <c r="C1796" t="s">
        <v>1708</v>
      </c>
      <c r="D1796" t="s">
        <v>2233</v>
      </c>
      <c r="F1796" s="1" t="s">
        <v>19</v>
      </c>
      <c r="I1796" t="s">
        <v>19</v>
      </c>
      <c r="O1796" s="40" t="s">
        <v>19</v>
      </c>
      <c r="P1796" s="42" t="b">
        <f t="shared" si="28"/>
        <v>1</v>
      </c>
    </row>
    <row r="1797" spans="1:16" ht="69" customHeight="1">
      <c r="A1797">
        <v>1840</v>
      </c>
      <c r="B1797" s="1" t="s">
        <v>2236</v>
      </c>
      <c r="C1797" t="s">
        <v>1708</v>
      </c>
      <c r="D1797" t="s">
        <v>2233</v>
      </c>
      <c r="F1797" s="1" t="s">
        <v>23</v>
      </c>
      <c r="G1797" s="11" t="s">
        <v>2237</v>
      </c>
      <c r="I1797" t="s">
        <v>19</v>
      </c>
      <c r="O1797" s="40" t="s">
        <v>19</v>
      </c>
      <c r="P1797" s="42" t="b">
        <f t="shared" si="28"/>
        <v>0</v>
      </c>
    </row>
    <row r="1798" spans="1:16" ht="60">
      <c r="A1798">
        <v>1841</v>
      </c>
      <c r="B1798" s="1" t="s">
        <v>2238</v>
      </c>
      <c r="C1798" t="s">
        <v>1708</v>
      </c>
      <c r="D1798" t="s">
        <v>2233</v>
      </c>
      <c r="F1798" s="1" t="s">
        <v>19</v>
      </c>
      <c r="I1798" t="s">
        <v>19</v>
      </c>
      <c r="O1798" s="40" t="s">
        <v>19</v>
      </c>
      <c r="P1798" s="42" t="b">
        <f t="shared" si="28"/>
        <v>1</v>
      </c>
    </row>
    <row r="1799" spans="1:16" ht="45">
      <c r="A1799">
        <v>1842</v>
      </c>
      <c r="B1799" s="1" t="s">
        <v>2239</v>
      </c>
      <c r="C1799" t="s">
        <v>1708</v>
      </c>
      <c r="D1799" t="s">
        <v>2233</v>
      </c>
      <c r="F1799" s="1" t="s">
        <v>19</v>
      </c>
      <c r="I1799" t="s">
        <v>19</v>
      </c>
      <c r="O1799" s="40" t="s">
        <v>19</v>
      </c>
      <c r="P1799" s="42" t="b">
        <f t="shared" si="28"/>
        <v>1</v>
      </c>
    </row>
    <row r="1800" spans="1:16" ht="69" customHeight="1">
      <c r="A1800">
        <v>1843</v>
      </c>
      <c r="B1800" s="1" t="s">
        <v>2240</v>
      </c>
      <c r="C1800" t="s">
        <v>1708</v>
      </c>
      <c r="D1800" t="s">
        <v>2233</v>
      </c>
      <c r="F1800" s="1" t="s">
        <v>23</v>
      </c>
      <c r="G1800" s="11" t="s">
        <v>2241</v>
      </c>
      <c r="I1800" t="s">
        <v>19</v>
      </c>
      <c r="O1800" s="40" t="s">
        <v>19</v>
      </c>
      <c r="P1800" s="42" t="b">
        <f t="shared" si="28"/>
        <v>0</v>
      </c>
    </row>
    <row r="1801" spans="1:16" ht="30">
      <c r="A1801">
        <v>1844</v>
      </c>
      <c r="B1801" s="1" t="s">
        <v>2242</v>
      </c>
      <c r="C1801" t="s">
        <v>1708</v>
      </c>
      <c r="D1801" t="s">
        <v>2233</v>
      </c>
      <c r="F1801" s="1" t="s">
        <v>19</v>
      </c>
      <c r="I1801" t="s">
        <v>19</v>
      </c>
      <c r="O1801" s="40" t="s">
        <v>19</v>
      </c>
      <c r="P1801" s="42" t="b">
        <f t="shared" si="28"/>
        <v>1</v>
      </c>
    </row>
    <row r="1802" spans="1:16" ht="30">
      <c r="A1802">
        <v>1845</v>
      </c>
      <c r="B1802" s="15" t="s">
        <v>2243</v>
      </c>
      <c r="C1802" t="s">
        <v>1708</v>
      </c>
      <c r="D1802" t="s">
        <v>2233</v>
      </c>
      <c r="F1802" s="1" t="s">
        <v>19</v>
      </c>
      <c r="I1802" t="s">
        <v>19</v>
      </c>
      <c r="O1802" s="40" t="s">
        <v>19</v>
      </c>
      <c r="P1802" s="42" t="b">
        <f t="shared" si="28"/>
        <v>1</v>
      </c>
    </row>
    <row r="1803" spans="1:16" ht="86.25" customHeight="1">
      <c r="A1803">
        <v>1846</v>
      </c>
      <c r="B1803" s="1" t="s">
        <v>2244</v>
      </c>
      <c r="C1803" t="s">
        <v>1708</v>
      </c>
      <c r="D1803" t="s">
        <v>2233</v>
      </c>
      <c r="F1803" s="1" t="s">
        <v>23</v>
      </c>
      <c r="G1803" s="11" t="s">
        <v>2245</v>
      </c>
      <c r="I1803" t="s">
        <v>19</v>
      </c>
      <c r="O1803" s="40" t="s">
        <v>19</v>
      </c>
      <c r="P1803" s="42" t="b">
        <f t="shared" si="28"/>
        <v>0</v>
      </c>
    </row>
    <row r="1804" spans="1:16" ht="45">
      <c r="A1804">
        <v>1847</v>
      </c>
      <c r="B1804" s="1" t="s">
        <v>2246</v>
      </c>
      <c r="C1804" t="s">
        <v>1708</v>
      </c>
      <c r="D1804" t="s">
        <v>2233</v>
      </c>
      <c r="F1804" s="1" t="s">
        <v>901</v>
      </c>
      <c r="I1804" t="s">
        <v>19</v>
      </c>
      <c r="O1804" s="40" t="s">
        <v>19</v>
      </c>
      <c r="P1804" s="42" t="b">
        <f t="shared" si="28"/>
        <v>0</v>
      </c>
    </row>
    <row r="1805" spans="1:16" ht="60">
      <c r="A1805">
        <v>1848</v>
      </c>
      <c r="B1805" s="1" t="s">
        <v>2247</v>
      </c>
      <c r="C1805" t="s">
        <v>1708</v>
      </c>
      <c r="D1805" t="s">
        <v>2233</v>
      </c>
      <c r="F1805" s="1" t="s">
        <v>901</v>
      </c>
      <c r="I1805" t="s">
        <v>23</v>
      </c>
      <c r="O1805" s="40" t="s">
        <v>19</v>
      </c>
      <c r="P1805" s="42" t="b">
        <f t="shared" si="28"/>
        <v>0</v>
      </c>
    </row>
    <row r="1806" spans="1:16" ht="30">
      <c r="A1806">
        <v>1849</v>
      </c>
      <c r="B1806" s="1" t="s">
        <v>2248</v>
      </c>
      <c r="C1806" t="s">
        <v>1708</v>
      </c>
      <c r="D1806" t="s">
        <v>2233</v>
      </c>
      <c r="F1806" s="1" t="s">
        <v>901</v>
      </c>
      <c r="I1806" t="s">
        <v>19</v>
      </c>
      <c r="O1806" s="40" t="s">
        <v>19</v>
      </c>
      <c r="P1806" s="42" t="b">
        <f t="shared" si="28"/>
        <v>0</v>
      </c>
    </row>
    <row r="1807" spans="1:16" ht="45">
      <c r="A1807">
        <v>1850</v>
      </c>
      <c r="B1807" s="1" t="s">
        <v>2249</v>
      </c>
      <c r="C1807" t="s">
        <v>1708</v>
      </c>
      <c r="D1807" t="s">
        <v>2233</v>
      </c>
      <c r="F1807" s="1" t="s">
        <v>901</v>
      </c>
      <c r="I1807" t="s">
        <v>19</v>
      </c>
      <c r="O1807" s="40" t="s">
        <v>19</v>
      </c>
      <c r="P1807" s="42" t="b">
        <f t="shared" si="28"/>
        <v>0</v>
      </c>
    </row>
    <row r="1808" spans="1:16" ht="30">
      <c r="A1808">
        <v>1851</v>
      </c>
      <c r="B1808" s="1" t="s">
        <v>2250</v>
      </c>
      <c r="C1808" t="s">
        <v>1708</v>
      </c>
      <c r="D1808" t="s">
        <v>2233</v>
      </c>
      <c r="F1808" s="1" t="s">
        <v>901</v>
      </c>
      <c r="I1808" t="s">
        <v>19</v>
      </c>
      <c r="O1808" s="40" t="s">
        <v>19</v>
      </c>
      <c r="P1808" s="42" t="b">
        <f t="shared" si="28"/>
        <v>0</v>
      </c>
    </row>
    <row r="1809" spans="1:16" ht="30">
      <c r="A1809">
        <v>1852</v>
      </c>
      <c r="B1809" s="1" t="s">
        <v>2251</v>
      </c>
      <c r="C1809" t="s">
        <v>1708</v>
      </c>
      <c r="D1809" t="s">
        <v>2233</v>
      </c>
      <c r="F1809" s="1" t="s">
        <v>901</v>
      </c>
      <c r="I1809" t="s">
        <v>19</v>
      </c>
      <c r="O1809" s="40" t="s">
        <v>19</v>
      </c>
      <c r="P1809" s="42" t="b">
        <f t="shared" si="28"/>
        <v>0</v>
      </c>
    </row>
    <row r="1810" spans="1:16" ht="30">
      <c r="A1810">
        <v>1853</v>
      </c>
      <c r="B1810" s="1" t="s">
        <v>2252</v>
      </c>
      <c r="C1810" t="s">
        <v>1708</v>
      </c>
      <c r="D1810" t="s">
        <v>2233</v>
      </c>
      <c r="F1810" s="1" t="s">
        <v>901</v>
      </c>
      <c r="I1810" t="s">
        <v>19</v>
      </c>
      <c r="O1810" s="40" t="s">
        <v>19</v>
      </c>
      <c r="P1810" s="42" t="b">
        <f t="shared" si="28"/>
        <v>0</v>
      </c>
    </row>
    <row r="1811" spans="1:16">
      <c r="A1811">
        <v>1854</v>
      </c>
      <c r="B1811" s="1" t="s">
        <v>2253</v>
      </c>
      <c r="C1811" t="s">
        <v>1708</v>
      </c>
      <c r="D1811" t="s">
        <v>2233</v>
      </c>
      <c r="F1811" s="1" t="s">
        <v>901</v>
      </c>
      <c r="I1811" t="s">
        <v>19</v>
      </c>
      <c r="O1811" s="40" t="s">
        <v>19</v>
      </c>
      <c r="P1811" s="42" t="b">
        <f t="shared" si="28"/>
        <v>0</v>
      </c>
    </row>
    <row r="1812" spans="1:16" ht="45">
      <c r="A1812">
        <v>1855</v>
      </c>
      <c r="B1812" s="1" t="s">
        <v>2254</v>
      </c>
      <c r="C1812" t="s">
        <v>1708</v>
      </c>
      <c r="D1812" t="s">
        <v>2233</v>
      </c>
      <c r="F1812" s="1" t="s">
        <v>901</v>
      </c>
      <c r="I1812" t="s">
        <v>23</v>
      </c>
      <c r="O1812" s="40" t="s">
        <v>19</v>
      </c>
      <c r="P1812" s="42" t="b">
        <f t="shared" si="28"/>
        <v>0</v>
      </c>
    </row>
    <row r="1813" spans="1:16" ht="45">
      <c r="A1813">
        <v>1856</v>
      </c>
      <c r="B1813" s="1" t="s">
        <v>2255</v>
      </c>
      <c r="C1813" t="s">
        <v>1708</v>
      </c>
      <c r="D1813" t="s">
        <v>2233</v>
      </c>
      <c r="F1813" s="1" t="s">
        <v>901</v>
      </c>
      <c r="I1813" t="s">
        <v>19</v>
      </c>
      <c r="O1813" s="40" t="s">
        <v>19</v>
      </c>
      <c r="P1813" s="42" t="b">
        <f t="shared" si="28"/>
        <v>0</v>
      </c>
    </row>
    <row r="1814" spans="1:16" ht="60">
      <c r="A1814">
        <v>1857</v>
      </c>
      <c r="B1814" s="1" t="s">
        <v>2256</v>
      </c>
      <c r="C1814" t="s">
        <v>1708</v>
      </c>
      <c r="D1814" t="s">
        <v>2233</v>
      </c>
      <c r="F1814" s="1" t="s">
        <v>901</v>
      </c>
      <c r="I1814" t="s">
        <v>19</v>
      </c>
      <c r="O1814" s="40" t="s">
        <v>19</v>
      </c>
      <c r="P1814" s="42" t="b">
        <f t="shared" si="28"/>
        <v>0</v>
      </c>
    </row>
    <row r="1815" spans="1:16" ht="75">
      <c r="A1815">
        <v>1858</v>
      </c>
      <c r="B1815" s="1" t="s">
        <v>2257</v>
      </c>
      <c r="C1815" t="s">
        <v>1708</v>
      </c>
      <c r="D1815" t="s">
        <v>2233</v>
      </c>
      <c r="F1815" s="1" t="s">
        <v>901</v>
      </c>
      <c r="I1815" t="s">
        <v>19</v>
      </c>
      <c r="O1815" s="40" t="s">
        <v>19</v>
      </c>
      <c r="P1815" s="42" t="b">
        <f t="shared" si="28"/>
        <v>0</v>
      </c>
    </row>
    <row r="1816" spans="1:16" ht="45">
      <c r="A1816">
        <v>1859</v>
      </c>
      <c r="B1816" s="1" t="s">
        <v>2258</v>
      </c>
      <c r="C1816" t="s">
        <v>1708</v>
      </c>
      <c r="D1816" t="s">
        <v>2233</v>
      </c>
      <c r="F1816" s="1" t="s">
        <v>901</v>
      </c>
      <c r="I1816" t="s">
        <v>19</v>
      </c>
      <c r="O1816" s="40" t="s">
        <v>19</v>
      </c>
      <c r="P1816" s="42" t="b">
        <f t="shared" si="28"/>
        <v>0</v>
      </c>
    </row>
    <row r="1817" spans="1:16" ht="69" customHeight="1">
      <c r="A1817">
        <v>1860</v>
      </c>
      <c r="B1817" s="1" t="s">
        <v>2259</v>
      </c>
      <c r="C1817" t="s">
        <v>1708</v>
      </c>
      <c r="D1817" t="s">
        <v>2233</v>
      </c>
      <c r="F1817" s="1" t="s">
        <v>2260</v>
      </c>
      <c r="G1817" s="11" t="s">
        <v>2261</v>
      </c>
      <c r="I1817" t="s">
        <v>19</v>
      </c>
      <c r="O1817" s="40" t="s">
        <v>19</v>
      </c>
      <c r="P1817" s="42" t="b">
        <f t="shared" si="28"/>
        <v>0</v>
      </c>
    </row>
    <row r="1818" spans="1:16" ht="45">
      <c r="A1818">
        <v>1861</v>
      </c>
      <c r="B1818" s="1" t="s">
        <v>2262</v>
      </c>
      <c r="C1818" t="s">
        <v>1708</v>
      </c>
      <c r="D1818" t="s">
        <v>2233</v>
      </c>
      <c r="F1818" s="1" t="s">
        <v>901</v>
      </c>
      <c r="I1818" t="s">
        <v>19</v>
      </c>
      <c r="O1818" s="40" t="s">
        <v>19</v>
      </c>
      <c r="P1818" s="42" t="b">
        <f t="shared" si="28"/>
        <v>0</v>
      </c>
    </row>
    <row r="1819" spans="1:16" ht="103.5" customHeight="1">
      <c r="A1819">
        <v>1862</v>
      </c>
      <c r="B1819" s="1" t="s">
        <v>2263</v>
      </c>
      <c r="C1819" t="s">
        <v>1708</v>
      </c>
      <c r="D1819" t="s">
        <v>2233</v>
      </c>
      <c r="F1819" s="1" t="s">
        <v>1752</v>
      </c>
      <c r="G1819" s="11" t="s">
        <v>2264</v>
      </c>
      <c r="I1819" t="s">
        <v>19</v>
      </c>
      <c r="O1819" s="40" t="s">
        <v>19</v>
      </c>
      <c r="P1819" s="42" t="b">
        <f t="shared" si="28"/>
        <v>0</v>
      </c>
    </row>
    <row r="1820" spans="1:16" ht="60">
      <c r="A1820">
        <v>1863</v>
      </c>
      <c r="B1820" s="1" t="s">
        <v>2265</v>
      </c>
      <c r="C1820" t="s">
        <v>1708</v>
      </c>
      <c r="D1820" t="s">
        <v>2233</v>
      </c>
      <c r="F1820" s="1" t="s">
        <v>901</v>
      </c>
      <c r="I1820" t="s">
        <v>19</v>
      </c>
      <c r="O1820" s="40" t="s">
        <v>19</v>
      </c>
      <c r="P1820" s="42" t="b">
        <f t="shared" si="28"/>
        <v>0</v>
      </c>
    </row>
    <row r="1821" spans="1:16" ht="60">
      <c r="A1821">
        <v>1864</v>
      </c>
      <c r="B1821" s="1" t="s">
        <v>2266</v>
      </c>
      <c r="C1821" t="s">
        <v>1708</v>
      </c>
      <c r="D1821" t="s">
        <v>2233</v>
      </c>
      <c r="F1821" s="1" t="s">
        <v>2260</v>
      </c>
      <c r="G1821" s="1" t="s">
        <v>2267</v>
      </c>
      <c r="I1821" t="s">
        <v>19</v>
      </c>
      <c r="O1821" s="40" t="s">
        <v>19</v>
      </c>
      <c r="P1821" s="42" t="b">
        <f t="shared" si="28"/>
        <v>0</v>
      </c>
    </row>
    <row r="1822" spans="1:16" ht="69" customHeight="1">
      <c r="A1822">
        <v>1865</v>
      </c>
      <c r="B1822" s="1" t="s">
        <v>2268</v>
      </c>
      <c r="C1822" t="s">
        <v>1708</v>
      </c>
      <c r="D1822" t="s">
        <v>2233</v>
      </c>
      <c r="F1822" s="1" t="s">
        <v>2260</v>
      </c>
      <c r="G1822" s="11" t="s">
        <v>2269</v>
      </c>
      <c r="I1822" t="s">
        <v>19</v>
      </c>
      <c r="O1822" s="40" t="s">
        <v>19</v>
      </c>
      <c r="P1822" s="42" t="b">
        <f t="shared" si="28"/>
        <v>0</v>
      </c>
    </row>
    <row r="1823" spans="1:16" ht="69" customHeight="1">
      <c r="A1823">
        <v>1866</v>
      </c>
      <c r="B1823" s="1" t="s">
        <v>2270</v>
      </c>
      <c r="C1823" t="s">
        <v>1708</v>
      </c>
      <c r="D1823" t="s">
        <v>2233</v>
      </c>
      <c r="F1823" s="1" t="s">
        <v>2260</v>
      </c>
      <c r="G1823" s="11" t="s">
        <v>2271</v>
      </c>
      <c r="I1823" t="s">
        <v>19</v>
      </c>
      <c r="O1823" s="40" t="s">
        <v>19</v>
      </c>
      <c r="P1823" s="42" t="b">
        <f t="shared" si="28"/>
        <v>0</v>
      </c>
    </row>
    <row r="1824" spans="1:16" ht="45">
      <c r="A1824">
        <v>1867</v>
      </c>
      <c r="B1824" s="1" t="s">
        <v>2272</v>
      </c>
      <c r="C1824" t="s">
        <v>1708</v>
      </c>
      <c r="D1824" t="s">
        <v>2233</v>
      </c>
      <c r="F1824" s="1" t="s">
        <v>901</v>
      </c>
      <c r="I1824" t="s">
        <v>19</v>
      </c>
      <c r="O1824" s="40" t="s">
        <v>19</v>
      </c>
      <c r="P1824" s="42" t="b">
        <f t="shared" si="28"/>
        <v>0</v>
      </c>
    </row>
    <row r="1825" spans="1:16" ht="45">
      <c r="A1825">
        <v>1868</v>
      </c>
      <c r="B1825" s="1" t="s">
        <v>2273</v>
      </c>
      <c r="C1825" t="s">
        <v>1708</v>
      </c>
      <c r="D1825" t="s">
        <v>2233</v>
      </c>
      <c r="F1825" s="1" t="s">
        <v>901</v>
      </c>
      <c r="I1825" t="s">
        <v>19</v>
      </c>
      <c r="O1825" s="40" t="s">
        <v>19</v>
      </c>
      <c r="P1825" s="42" t="b">
        <f t="shared" si="28"/>
        <v>0</v>
      </c>
    </row>
    <row r="1826" spans="1:16" ht="75">
      <c r="A1826">
        <v>1869</v>
      </c>
      <c r="B1826" s="1" t="s">
        <v>2274</v>
      </c>
      <c r="C1826" t="s">
        <v>1708</v>
      </c>
      <c r="D1826" t="s">
        <v>2233</v>
      </c>
      <c r="F1826" s="1" t="s">
        <v>901</v>
      </c>
      <c r="I1826" t="s">
        <v>19</v>
      </c>
      <c r="O1826" s="40" t="s">
        <v>19</v>
      </c>
      <c r="P1826" s="42" t="b">
        <f t="shared" si="28"/>
        <v>0</v>
      </c>
    </row>
    <row r="1827" spans="1:16" ht="45">
      <c r="A1827">
        <v>1870</v>
      </c>
      <c r="B1827" s="1" t="s">
        <v>2275</v>
      </c>
      <c r="C1827" t="s">
        <v>1708</v>
      </c>
      <c r="D1827" t="s">
        <v>2233</v>
      </c>
      <c r="F1827" s="1" t="s">
        <v>2276</v>
      </c>
      <c r="G1827" s="1" t="s">
        <v>2277</v>
      </c>
      <c r="I1827" t="s">
        <v>19</v>
      </c>
      <c r="O1827" s="40" t="s">
        <v>19</v>
      </c>
      <c r="P1827" s="42" t="b">
        <f t="shared" si="28"/>
        <v>0</v>
      </c>
    </row>
    <row r="1828" spans="1:16" ht="30">
      <c r="A1828">
        <v>1871</v>
      </c>
      <c r="B1828" s="1" t="s">
        <v>2278</v>
      </c>
      <c r="C1828" t="s">
        <v>1708</v>
      </c>
      <c r="D1828" t="s">
        <v>2233</v>
      </c>
      <c r="F1828" s="1" t="s">
        <v>901</v>
      </c>
      <c r="I1828" t="s">
        <v>19</v>
      </c>
      <c r="O1828" s="40" t="s">
        <v>19</v>
      </c>
      <c r="P1828" s="42" t="b">
        <f t="shared" si="28"/>
        <v>0</v>
      </c>
    </row>
    <row r="1829" spans="1:16" ht="69" customHeight="1">
      <c r="A1829">
        <v>1872</v>
      </c>
      <c r="B1829" s="1" t="s">
        <v>2279</v>
      </c>
      <c r="C1829" t="s">
        <v>1708</v>
      </c>
      <c r="D1829" t="s">
        <v>2233</v>
      </c>
      <c r="F1829" s="1" t="s">
        <v>2276</v>
      </c>
      <c r="G1829" s="11" t="s">
        <v>2280</v>
      </c>
      <c r="I1829" t="s">
        <v>19</v>
      </c>
      <c r="O1829" s="40" t="s">
        <v>19</v>
      </c>
      <c r="P1829" s="42" t="b">
        <f t="shared" si="28"/>
        <v>0</v>
      </c>
    </row>
    <row r="1830" spans="1:16" ht="45">
      <c r="A1830">
        <v>1873</v>
      </c>
      <c r="B1830" s="1" t="s">
        <v>2281</v>
      </c>
      <c r="C1830" t="s">
        <v>1708</v>
      </c>
      <c r="D1830" t="s">
        <v>2233</v>
      </c>
      <c r="F1830" s="1" t="s">
        <v>901</v>
      </c>
      <c r="I1830" t="s">
        <v>19</v>
      </c>
      <c r="O1830" s="40" t="s">
        <v>19</v>
      </c>
      <c r="P1830" s="42" t="b">
        <f t="shared" si="28"/>
        <v>0</v>
      </c>
    </row>
    <row r="1831" spans="1:16" ht="45">
      <c r="A1831">
        <v>1874</v>
      </c>
      <c r="B1831" s="1" t="s">
        <v>2282</v>
      </c>
      <c r="C1831" t="s">
        <v>1708</v>
      </c>
      <c r="D1831" t="s">
        <v>2233</v>
      </c>
      <c r="F1831" s="1" t="s">
        <v>901</v>
      </c>
      <c r="I1831" t="s">
        <v>19</v>
      </c>
      <c r="O1831" s="40" t="s">
        <v>19</v>
      </c>
      <c r="P1831" s="42" t="b">
        <f t="shared" si="28"/>
        <v>0</v>
      </c>
    </row>
    <row r="1832" spans="1:16" ht="75">
      <c r="A1832">
        <v>1875</v>
      </c>
      <c r="B1832" s="1" t="s">
        <v>2283</v>
      </c>
      <c r="C1832" t="s">
        <v>1708</v>
      </c>
      <c r="D1832" t="s">
        <v>2233</v>
      </c>
      <c r="F1832" s="1" t="s">
        <v>901</v>
      </c>
      <c r="I1832" t="s">
        <v>19</v>
      </c>
      <c r="O1832" s="40" t="s">
        <v>19</v>
      </c>
      <c r="P1832" s="42" t="b">
        <f t="shared" si="28"/>
        <v>0</v>
      </c>
    </row>
    <row r="1833" spans="1:16" ht="69" customHeight="1">
      <c r="A1833">
        <v>1876</v>
      </c>
      <c r="B1833" s="1" t="s">
        <v>2284</v>
      </c>
      <c r="C1833" t="s">
        <v>1708</v>
      </c>
      <c r="D1833" t="s">
        <v>2233</v>
      </c>
      <c r="F1833" s="1" t="s">
        <v>2276</v>
      </c>
      <c r="G1833" s="11" t="s">
        <v>2285</v>
      </c>
      <c r="I1833" t="s">
        <v>19</v>
      </c>
      <c r="O1833" s="40" t="s">
        <v>19</v>
      </c>
      <c r="P1833" s="42" t="b">
        <f t="shared" si="28"/>
        <v>0</v>
      </c>
    </row>
    <row r="1834" spans="1:16" ht="45.75" customHeight="1">
      <c r="A1834">
        <v>1877</v>
      </c>
      <c r="B1834" s="1" t="s">
        <v>2286</v>
      </c>
      <c r="C1834" t="s">
        <v>1708</v>
      </c>
      <c r="D1834" t="s">
        <v>2233</v>
      </c>
      <c r="F1834" s="1" t="s">
        <v>2276</v>
      </c>
      <c r="G1834" s="12" t="s">
        <v>2287</v>
      </c>
      <c r="I1834" t="s">
        <v>19</v>
      </c>
      <c r="O1834" s="40" t="s">
        <v>19</v>
      </c>
      <c r="P1834" s="42" t="b">
        <f t="shared" si="28"/>
        <v>0</v>
      </c>
    </row>
    <row r="1835" spans="1:16" ht="60">
      <c r="A1835">
        <v>1878</v>
      </c>
      <c r="B1835" s="1" t="s">
        <v>2288</v>
      </c>
      <c r="C1835" t="s">
        <v>1708</v>
      </c>
      <c r="D1835" t="s">
        <v>2233</v>
      </c>
      <c r="F1835" s="1" t="s">
        <v>901</v>
      </c>
      <c r="I1835" t="s">
        <v>19</v>
      </c>
      <c r="O1835" s="40" t="s">
        <v>19</v>
      </c>
      <c r="P1835" s="42" t="b">
        <f t="shared" si="28"/>
        <v>0</v>
      </c>
    </row>
    <row r="1836" spans="1:16" ht="60">
      <c r="A1836">
        <v>1879</v>
      </c>
      <c r="B1836" s="1" t="s">
        <v>2289</v>
      </c>
      <c r="C1836" t="s">
        <v>1708</v>
      </c>
      <c r="D1836" t="s">
        <v>2290</v>
      </c>
      <c r="F1836" s="1" t="s">
        <v>901</v>
      </c>
      <c r="I1836" t="s">
        <v>19</v>
      </c>
      <c r="O1836" s="40" t="s">
        <v>19</v>
      </c>
      <c r="P1836" s="42" t="b">
        <f t="shared" si="28"/>
        <v>0</v>
      </c>
    </row>
    <row r="1837" spans="1:16" ht="60">
      <c r="A1837">
        <v>1880</v>
      </c>
      <c r="B1837" s="1" t="s">
        <v>2291</v>
      </c>
      <c r="C1837" t="s">
        <v>1708</v>
      </c>
      <c r="D1837" t="s">
        <v>2290</v>
      </c>
      <c r="F1837" s="1" t="s">
        <v>901</v>
      </c>
      <c r="I1837" t="s">
        <v>19</v>
      </c>
      <c r="O1837" s="40" t="s">
        <v>19</v>
      </c>
      <c r="P1837" s="42" t="b">
        <f t="shared" si="28"/>
        <v>0</v>
      </c>
    </row>
    <row r="1838" spans="1:16" ht="45">
      <c r="A1838">
        <v>1881</v>
      </c>
      <c r="B1838" s="1" t="s">
        <v>2292</v>
      </c>
      <c r="C1838" t="s">
        <v>1708</v>
      </c>
      <c r="D1838" t="s">
        <v>2290</v>
      </c>
      <c r="F1838" s="1" t="s">
        <v>901</v>
      </c>
      <c r="I1838" t="s">
        <v>19</v>
      </c>
      <c r="O1838" s="40" t="s">
        <v>19</v>
      </c>
      <c r="P1838" s="42" t="b">
        <f t="shared" si="28"/>
        <v>0</v>
      </c>
    </row>
    <row r="1839" spans="1:16" ht="60">
      <c r="A1839">
        <v>1882</v>
      </c>
      <c r="B1839" s="1" t="s">
        <v>2293</v>
      </c>
      <c r="C1839" t="s">
        <v>1708</v>
      </c>
      <c r="D1839" t="s">
        <v>2290</v>
      </c>
      <c r="F1839" s="1" t="s">
        <v>901</v>
      </c>
      <c r="I1839" t="s">
        <v>19</v>
      </c>
      <c r="O1839" s="40" t="s">
        <v>19</v>
      </c>
      <c r="P1839" s="42" t="b">
        <f t="shared" si="28"/>
        <v>0</v>
      </c>
    </row>
    <row r="1840" spans="1:16" ht="30">
      <c r="A1840">
        <v>1883</v>
      </c>
      <c r="B1840" s="1" t="s">
        <v>2294</v>
      </c>
      <c r="C1840" t="s">
        <v>1708</v>
      </c>
      <c r="D1840" t="s">
        <v>2290</v>
      </c>
      <c r="F1840" s="1" t="s">
        <v>2276</v>
      </c>
      <c r="G1840" s="1" t="s">
        <v>2295</v>
      </c>
      <c r="I1840" t="s">
        <v>19</v>
      </c>
      <c r="O1840" s="40" t="s">
        <v>19</v>
      </c>
      <c r="P1840" s="42" t="b">
        <f t="shared" si="28"/>
        <v>0</v>
      </c>
    </row>
    <row r="1841" spans="1:16" ht="45">
      <c r="A1841">
        <v>1884</v>
      </c>
      <c r="B1841" s="1" t="s">
        <v>2296</v>
      </c>
      <c r="C1841" t="s">
        <v>1708</v>
      </c>
      <c r="D1841" t="s">
        <v>2290</v>
      </c>
      <c r="F1841" s="1" t="s">
        <v>2276</v>
      </c>
      <c r="G1841" s="1" t="s">
        <v>2297</v>
      </c>
      <c r="I1841" t="s">
        <v>19</v>
      </c>
      <c r="O1841" s="40" t="s">
        <v>19</v>
      </c>
      <c r="P1841" s="42" t="b">
        <f t="shared" si="28"/>
        <v>0</v>
      </c>
    </row>
    <row r="1842" spans="1:16" ht="60">
      <c r="A1842">
        <v>1885</v>
      </c>
      <c r="B1842" s="1" t="s">
        <v>2298</v>
      </c>
      <c r="C1842" t="s">
        <v>1708</v>
      </c>
      <c r="D1842" t="s">
        <v>2290</v>
      </c>
      <c r="F1842" s="1" t="s">
        <v>901</v>
      </c>
      <c r="I1842" t="s">
        <v>19</v>
      </c>
      <c r="O1842" s="40" t="s">
        <v>19</v>
      </c>
      <c r="P1842" s="42" t="b">
        <f t="shared" si="28"/>
        <v>0</v>
      </c>
    </row>
    <row r="1843" spans="1:16" ht="45">
      <c r="A1843">
        <v>1886</v>
      </c>
      <c r="B1843" s="1" t="s">
        <v>2299</v>
      </c>
      <c r="C1843" t="s">
        <v>1708</v>
      </c>
      <c r="D1843" t="s">
        <v>2290</v>
      </c>
      <c r="F1843" s="1" t="s">
        <v>901</v>
      </c>
      <c r="I1843" t="s">
        <v>19</v>
      </c>
      <c r="O1843" s="40" t="s">
        <v>19</v>
      </c>
      <c r="P1843" s="42" t="b">
        <f t="shared" si="28"/>
        <v>0</v>
      </c>
    </row>
    <row r="1844" spans="1:16" ht="45">
      <c r="A1844">
        <v>1887</v>
      </c>
      <c r="B1844" s="1" t="s">
        <v>2300</v>
      </c>
      <c r="C1844" t="s">
        <v>1708</v>
      </c>
      <c r="D1844" t="s">
        <v>2290</v>
      </c>
      <c r="F1844" s="1" t="s">
        <v>901</v>
      </c>
      <c r="I1844" t="s">
        <v>19</v>
      </c>
      <c r="O1844" s="40" t="s">
        <v>19</v>
      </c>
      <c r="P1844" s="42" t="b">
        <f t="shared" si="28"/>
        <v>0</v>
      </c>
    </row>
    <row r="1845" spans="1:16" ht="45">
      <c r="A1845">
        <v>1888</v>
      </c>
      <c r="B1845" s="1" t="s">
        <v>2301</v>
      </c>
      <c r="C1845" t="s">
        <v>1708</v>
      </c>
      <c r="D1845" t="s">
        <v>2290</v>
      </c>
      <c r="F1845" s="1" t="s">
        <v>2276</v>
      </c>
      <c r="G1845" s="1" t="s">
        <v>2302</v>
      </c>
      <c r="I1845" t="s">
        <v>19</v>
      </c>
      <c r="O1845" s="40" t="s">
        <v>19</v>
      </c>
      <c r="P1845" s="42" t="b">
        <f t="shared" si="28"/>
        <v>0</v>
      </c>
    </row>
    <row r="1846" spans="1:16" ht="45">
      <c r="A1846">
        <v>1889</v>
      </c>
      <c r="B1846" s="1" t="s">
        <v>2303</v>
      </c>
      <c r="C1846" t="s">
        <v>1708</v>
      </c>
      <c r="D1846" t="s">
        <v>2290</v>
      </c>
      <c r="F1846" s="1" t="s">
        <v>901</v>
      </c>
      <c r="I1846" t="s">
        <v>19</v>
      </c>
      <c r="O1846" s="40" t="s">
        <v>19</v>
      </c>
      <c r="P1846" s="42" t="b">
        <f t="shared" si="28"/>
        <v>0</v>
      </c>
    </row>
    <row r="1847" spans="1:16" ht="51.75" customHeight="1">
      <c r="A1847">
        <v>1890</v>
      </c>
      <c r="B1847" s="1" t="s">
        <v>2304</v>
      </c>
      <c r="C1847" t="s">
        <v>1708</v>
      </c>
      <c r="D1847" t="s">
        <v>2290</v>
      </c>
      <c r="F1847" s="1" t="s">
        <v>2276</v>
      </c>
      <c r="G1847" s="11" t="s">
        <v>2305</v>
      </c>
      <c r="I1847" s="1" t="s">
        <v>23</v>
      </c>
      <c r="J1847" s="1" t="s">
        <v>2306</v>
      </c>
      <c r="O1847" s="40" t="s">
        <v>23</v>
      </c>
      <c r="P1847" s="42" t="b">
        <f t="shared" si="28"/>
        <v>0</v>
      </c>
    </row>
    <row r="1848" spans="1:16" ht="75">
      <c r="A1848">
        <v>1891</v>
      </c>
      <c r="B1848" s="1" t="s">
        <v>2307</v>
      </c>
      <c r="C1848" t="s">
        <v>1708</v>
      </c>
      <c r="D1848" t="s">
        <v>2290</v>
      </c>
      <c r="F1848" s="1" t="s">
        <v>901</v>
      </c>
      <c r="I1848" t="s">
        <v>65</v>
      </c>
      <c r="O1848" s="40" t="s">
        <v>19</v>
      </c>
      <c r="P1848" s="42" t="b">
        <f t="shared" si="28"/>
        <v>0</v>
      </c>
    </row>
    <row r="1849" spans="1:16" ht="60" customHeight="1">
      <c r="A1849">
        <v>1892</v>
      </c>
      <c r="B1849" s="1" t="s">
        <v>2308</v>
      </c>
      <c r="C1849" t="s">
        <v>1708</v>
      </c>
      <c r="D1849" t="s">
        <v>2290</v>
      </c>
      <c r="F1849" s="1" t="s">
        <v>901</v>
      </c>
      <c r="I1849" t="s">
        <v>19</v>
      </c>
      <c r="O1849" s="40" t="s">
        <v>19</v>
      </c>
      <c r="P1849" s="42" t="b">
        <f t="shared" si="28"/>
        <v>0</v>
      </c>
    </row>
    <row r="1850" spans="1:16" ht="30">
      <c r="A1850">
        <v>1893</v>
      </c>
      <c r="B1850" s="1" t="s">
        <v>2309</v>
      </c>
      <c r="C1850" t="s">
        <v>1708</v>
      </c>
      <c r="D1850" t="s">
        <v>2290</v>
      </c>
      <c r="F1850" s="1" t="s">
        <v>901</v>
      </c>
      <c r="I1850" t="s">
        <v>19</v>
      </c>
      <c r="O1850" s="40" t="s">
        <v>19</v>
      </c>
      <c r="P1850" s="42" t="b">
        <f t="shared" si="28"/>
        <v>0</v>
      </c>
    </row>
    <row r="1851" spans="1:16" ht="45">
      <c r="A1851">
        <v>1894</v>
      </c>
      <c r="B1851" s="1" t="s">
        <v>2310</v>
      </c>
      <c r="C1851" t="s">
        <v>1708</v>
      </c>
      <c r="D1851" t="s">
        <v>2290</v>
      </c>
      <c r="F1851" s="1" t="s">
        <v>901</v>
      </c>
      <c r="I1851" t="s">
        <v>19</v>
      </c>
      <c r="O1851" s="40" t="s">
        <v>19</v>
      </c>
      <c r="P1851" s="42" t="b">
        <f t="shared" si="28"/>
        <v>0</v>
      </c>
    </row>
    <row r="1852" spans="1:16" ht="45">
      <c r="A1852">
        <v>1895</v>
      </c>
      <c r="B1852" s="1" t="s">
        <v>2311</v>
      </c>
      <c r="C1852" t="s">
        <v>1708</v>
      </c>
      <c r="D1852" t="s">
        <v>2290</v>
      </c>
      <c r="F1852" s="1" t="s">
        <v>901</v>
      </c>
      <c r="I1852" t="s">
        <v>19</v>
      </c>
      <c r="O1852" s="40" t="s">
        <v>19</v>
      </c>
      <c r="P1852" s="42" t="b">
        <f t="shared" si="28"/>
        <v>0</v>
      </c>
    </row>
    <row r="1853" spans="1:16" ht="45">
      <c r="A1853">
        <v>1896</v>
      </c>
      <c r="B1853" s="1" t="s">
        <v>2312</v>
      </c>
      <c r="C1853" t="s">
        <v>1708</v>
      </c>
      <c r="D1853" t="s">
        <v>2290</v>
      </c>
      <c r="F1853" s="1" t="s">
        <v>901</v>
      </c>
      <c r="I1853" t="s">
        <v>19</v>
      </c>
      <c r="O1853" s="40" t="s">
        <v>19</v>
      </c>
      <c r="P1853" s="42" t="b">
        <f t="shared" si="28"/>
        <v>0</v>
      </c>
    </row>
    <row r="1854" spans="1:16">
      <c r="A1854">
        <v>1897</v>
      </c>
      <c r="B1854" s="1" t="s">
        <v>2313</v>
      </c>
      <c r="C1854" t="s">
        <v>1708</v>
      </c>
      <c r="D1854" t="s">
        <v>2290</v>
      </c>
      <c r="F1854" s="1" t="s">
        <v>901</v>
      </c>
      <c r="I1854" t="s">
        <v>19</v>
      </c>
      <c r="O1854" s="40" t="s">
        <v>19</v>
      </c>
      <c r="P1854" s="42" t="b">
        <f t="shared" si="28"/>
        <v>0</v>
      </c>
    </row>
    <row r="1855" spans="1:16" ht="45">
      <c r="A1855">
        <v>1898</v>
      </c>
      <c r="B1855" s="1" t="s">
        <v>2314</v>
      </c>
      <c r="C1855" t="s">
        <v>1708</v>
      </c>
      <c r="D1855" t="s">
        <v>2290</v>
      </c>
      <c r="F1855" s="1" t="s">
        <v>2276</v>
      </c>
      <c r="I1855" t="s">
        <v>19</v>
      </c>
      <c r="O1855" s="40" t="s">
        <v>19</v>
      </c>
      <c r="P1855" s="42" t="b">
        <f t="shared" si="28"/>
        <v>0</v>
      </c>
    </row>
    <row r="1856" spans="1:16" ht="45">
      <c r="A1856">
        <v>1899</v>
      </c>
      <c r="B1856" s="1" t="s">
        <v>2315</v>
      </c>
      <c r="C1856" t="s">
        <v>1708</v>
      </c>
      <c r="D1856" t="s">
        <v>2290</v>
      </c>
      <c r="F1856" s="1" t="s">
        <v>901</v>
      </c>
      <c r="I1856" t="s">
        <v>19</v>
      </c>
      <c r="O1856" s="40" t="s">
        <v>19</v>
      </c>
      <c r="P1856" s="42" t="b">
        <f t="shared" si="28"/>
        <v>0</v>
      </c>
    </row>
    <row r="1857" spans="1:16" ht="30">
      <c r="A1857">
        <v>1900</v>
      </c>
      <c r="B1857" s="1" t="s">
        <v>2316</v>
      </c>
      <c r="C1857" t="s">
        <v>1708</v>
      </c>
      <c r="D1857" t="s">
        <v>2290</v>
      </c>
      <c r="F1857" s="1" t="s">
        <v>901</v>
      </c>
      <c r="I1857" t="s">
        <v>19</v>
      </c>
      <c r="O1857" s="40" t="s">
        <v>19</v>
      </c>
      <c r="P1857" s="42" t="b">
        <f t="shared" si="28"/>
        <v>0</v>
      </c>
    </row>
    <row r="1858" spans="1:16" ht="45" customHeight="1">
      <c r="A1858">
        <v>1901</v>
      </c>
      <c r="B1858" s="1" t="s">
        <v>2317</v>
      </c>
      <c r="C1858" t="s">
        <v>1708</v>
      </c>
      <c r="D1858" t="s">
        <v>2290</v>
      </c>
      <c r="F1858" s="1" t="s">
        <v>2276</v>
      </c>
      <c r="I1858" t="s">
        <v>19</v>
      </c>
      <c r="O1858" s="40" t="s">
        <v>19</v>
      </c>
      <c r="P1858" s="42" t="b">
        <f t="shared" ref="P1858:P1921" si="29">F1858=O1858</f>
        <v>0</v>
      </c>
    </row>
    <row r="1859" spans="1:16" ht="30">
      <c r="A1859">
        <v>1902</v>
      </c>
      <c r="B1859" s="1" t="s">
        <v>2318</v>
      </c>
      <c r="C1859" t="s">
        <v>1708</v>
      </c>
      <c r="D1859" t="s">
        <v>2290</v>
      </c>
      <c r="F1859" s="1" t="s">
        <v>901</v>
      </c>
      <c r="I1859" t="s">
        <v>19</v>
      </c>
      <c r="O1859" s="40" t="s">
        <v>19</v>
      </c>
      <c r="P1859" s="42" t="b">
        <f t="shared" si="29"/>
        <v>0</v>
      </c>
    </row>
    <row r="1860" spans="1:16" ht="30">
      <c r="A1860">
        <v>1903</v>
      </c>
      <c r="B1860" s="1" t="s">
        <v>2319</v>
      </c>
      <c r="C1860" t="s">
        <v>1708</v>
      </c>
      <c r="D1860" t="s">
        <v>2290</v>
      </c>
      <c r="F1860" s="1" t="s">
        <v>901</v>
      </c>
      <c r="I1860" t="s">
        <v>19</v>
      </c>
      <c r="O1860" s="40" t="s">
        <v>19</v>
      </c>
      <c r="P1860" s="42" t="b">
        <f t="shared" si="29"/>
        <v>0</v>
      </c>
    </row>
    <row r="1861" spans="1:16" ht="30">
      <c r="A1861">
        <v>1904</v>
      </c>
      <c r="B1861" s="1" t="s">
        <v>2320</v>
      </c>
      <c r="C1861" t="s">
        <v>1708</v>
      </c>
      <c r="D1861" t="s">
        <v>2290</v>
      </c>
      <c r="F1861" s="1" t="s">
        <v>901</v>
      </c>
      <c r="I1861" t="s">
        <v>19</v>
      </c>
      <c r="O1861" s="40" t="s">
        <v>19</v>
      </c>
      <c r="P1861" s="42" t="b">
        <f t="shared" si="29"/>
        <v>0</v>
      </c>
    </row>
    <row r="1862" spans="1:16" ht="30">
      <c r="A1862">
        <v>1905</v>
      </c>
      <c r="B1862" s="1" t="s">
        <v>2321</v>
      </c>
      <c r="C1862" t="s">
        <v>1708</v>
      </c>
      <c r="D1862" t="s">
        <v>2290</v>
      </c>
      <c r="F1862" s="1" t="s">
        <v>901</v>
      </c>
      <c r="I1862" t="s">
        <v>19</v>
      </c>
      <c r="O1862" s="40" t="s">
        <v>19</v>
      </c>
      <c r="P1862" s="42" t="b">
        <f t="shared" si="29"/>
        <v>0</v>
      </c>
    </row>
    <row r="1863" spans="1:16" ht="45">
      <c r="A1863">
        <v>1906</v>
      </c>
      <c r="B1863" s="1" t="s">
        <v>2322</v>
      </c>
      <c r="C1863" t="s">
        <v>1708</v>
      </c>
      <c r="D1863" t="s">
        <v>2290</v>
      </c>
      <c r="F1863" s="1" t="s">
        <v>901</v>
      </c>
      <c r="I1863" t="s">
        <v>19</v>
      </c>
      <c r="O1863" s="40" t="s">
        <v>19</v>
      </c>
      <c r="P1863" s="42" t="b">
        <f t="shared" si="29"/>
        <v>0</v>
      </c>
    </row>
    <row r="1864" spans="1:16" ht="30">
      <c r="A1864">
        <v>1907</v>
      </c>
      <c r="B1864" s="1" t="s">
        <v>2323</v>
      </c>
      <c r="C1864" t="s">
        <v>1708</v>
      </c>
      <c r="D1864" t="s">
        <v>2290</v>
      </c>
      <c r="F1864" s="1" t="s">
        <v>901</v>
      </c>
      <c r="I1864" t="s">
        <v>19</v>
      </c>
      <c r="O1864" s="40" t="s">
        <v>19</v>
      </c>
      <c r="P1864" s="42" t="b">
        <f t="shared" si="29"/>
        <v>0</v>
      </c>
    </row>
    <row r="1865" spans="1:16" ht="30">
      <c r="A1865">
        <v>1908</v>
      </c>
      <c r="B1865" s="1" t="s">
        <v>2324</v>
      </c>
      <c r="C1865" t="s">
        <v>1708</v>
      </c>
      <c r="D1865" t="s">
        <v>2290</v>
      </c>
      <c r="F1865" s="1" t="s">
        <v>1752</v>
      </c>
      <c r="I1865" t="s">
        <v>23</v>
      </c>
      <c r="O1865" s="40" t="s">
        <v>23</v>
      </c>
      <c r="P1865" s="42" t="b">
        <f t="shared" si="29"/>
        <v>0</v>
      </c>
    </row>
    <row r="1866" spans="1:16" ht="60">
      <c r="A1866">
        <v>1909</v>
      </c>
      <c r="B1866" s="1" t="s">
        <v>2325</v>
      </c>
      <c r="C1866" t="s">
        <v>1708</v>
      </c>
      <c r="D1866" t="s">
        <v>2290</v>
      </c>
      <c r="F1866" s="1" t="s">
        <v>901</v>
      </c>
      <c r="I1866" t="s">
        <v>19</v>
      </c>
      <c r="O1866" s="40" t="s">
        <v>19</v>
      </c>
      <c r="P1866" s="42" t="b">
        <f t="shared" si="29"/>
        <v>0</v>
      </c>
    </row>
    <row r="1867" spans="1:16" ht="30">
      <c r="A1867">
        <v>1910</v>
      </c>
      <c r="B1867" s="1" t="s">
        <v>2326</v>
      </c>
      <c r="C1867" t="s">
        <v>1708</v>
      </c>
      <c r="D1867" t="s">
        <v>2290</v>
      </c>
      <c r="F1867" s="1" t="s">
        <v>901</v>
      </c>
      <c r="I1867" t="s">
        <v>19</v>
      </c>
      <c r="O1867" s="40" t="s">
        <v>19</v>
      </c>
      <c r="P1867" s="42" t="b">
        <f t="shared" si="29"/>
        <v>0</v>
      </c>
    </row>
    <row r="1868" spans="1:16" ht="45">
      <c r="A1868">
        <v>1911</v>
      </c>
      <c r="B1868" s="1" t="s">
        <v>2327</v>
      </c>
      <c r="C1868" t="s">
        <v>1708</v>
      </c>
      <c r="D1868" t="s">
        <v>2290</v>
      </c>
      <c r="F1868" s="1" t="s">
        <v>901</v>
      </c>
      <c r="I1868" t="s">
        <v>23</v>
      </c>
      <c r="O1868" s="40" t="s">
        <v>19</v>
      </c>
      <c r="P1868" s="42" t="b">
        <f t="shared" si="29"/>
        <v>0</v>
      </c>
    </row>
    <row r="1869" spans="1:16">
      <c r="A1869">
        <v>1912</v>
      </c>
      <c r="B1869" s="1" t="s">
        <v>2328</v>
      </c>
      <c r="C1869" t="s">
        <v>1708</v>
      </c>
      <c r="D1869" t="s">
        <v>2290</v>
      </c>
      <c r="F1869" s="1" t="s">
        <v>901</v>
      </c>
      <c r="I1869" t="s">
        <v>19</v>
      </c>
      <c r="O1869" s="40" t="s">
        <v>19</v>
      </c>
      <c r="P1869" s="42" t="b">
        <f t="shared" si="29"/>
        <v>0</v>
      </c>
    </row>
    <row r="1870" spans="1:16" ht="30">
      <c r="A1870">
        <v>1913</v>
      </c>
      <c r="B1870" s="1" t="s">
        <v>2329</v>
      </c>
      <c r="C1870" t="s">
        <v>1708</v>
      </c>
      <c r="D1870" t="s">
        <v>2290</v>
      </c>
      <c r="F1870" s="1" t="s">
        <v>901</v>
      </c>
      <c r="I1870" t="s">
        <v>19</v>
      </c>
      <c r="O1870" s="40" t="s">
        <v>19</v>
      </c>
      <c r="P1870" s="42" t="b">
        <f t="shared" si="29"/>
        <v>0</v>
      </c>
    </row>
    <row r="1871" spans="1:16" ht="30">
      <c r="A1871">
        <v>1914</v>
      </c>
      <c r="B1871" s="1" t="s">
        <v>2330</v>
      </c>
      <c r="C1871" t="s">
        <v>1708</v>
      </c>
      <c r="D1871" t="s">
        <v>2290</v>
      </c>
      <c r="F1871" s="1" t="s">
        <v>901</v>
      </c>
      <c r="I1871" t="s">
        <v>23</v>
      </c>
      <c r="O1871" s="40" t="s">
        <v>19</v>
      </c>
      <c r="P1871" s="42" t="b">
        <f t="shared" si="29"/>
        <v>0</v>
      </c>
    </row>
    <row r="1872" spans="1:16" ht="45">
      <c r="A1872">
        <v>1915</v>
      </c>
      <c r="B1872" s="1" t="s">
        <v>2331</v>
      </c>
      <c r="C1872" t="s">
        <v>1708</v>
      </c>
      <c r="D1872" t="s">
        <v>2290</v>
      </c>
      <c r="F1872" s="1" t="s">
        <v>901</v>
      </c>
      <c r="I1872" t="s">
        <v>19</v>
      </c>
      <c r="O1872" s="40" t="s">
        <v>19</v>
      </c>
      <c r="P1872" s="42" t="b">
        <f t="shared" si="29"/>
        <v>0</v>
      </c>
    </row>
    <row r="1873" spans="1:16" ht="45">
      <c r="A1873">
        <v>1916</v>
      </c>
      <c r="B1873" s="1" t="s">
        <v>2332</v>
      </c>
      <c r="C1873" t="s">
        <v>1708</v>
      </c>
      <c r="D1873" t="s">
        <v>2290</v>
      </c>
      <c r="F1873" s="1" t="s">
        <v>901</v>
      </c>
      <c r="I1873" t="s">
        <v>23</v>
      </c>
      <c r="O1873" s="40" t="s">
        <v>23</v>
      </c>
      <c r="P1873" s="42" t="b">
        <f t="shared" si="29"/>
        <v>0</v>
      </c>
    </row>
    <row r="1874" spans="1:16" ht="45">
      <c r="A1874">
        <v>1917</v>
      </c>
      <c r="B1874" s="1" t="s">
        <v>2333</v>
      </c>
      <c r="C1874" t="s">
        <v>1708</v>
      </c>
      <c r="D1874" t="s">
        <v>2290</v>
      </c>
      <c r="F1874" s="1" t="s">
        <v>901</v>
      </c>
      <c r="I1874" t="s">
        <v>19</v>
      </c>
      <c r="O1874" s="40" t="s">
        <v>19</v>
      </c>
      <c r="P1874" s="42" t="b">
        <f t="shared" si="29"/>
        <v>0</v>
      </c>
    </row>
    <row r="1875" spans="1:16" ht="45">
      <c r="A1875">
        <v>1918</v>
      </c>
      <c r="B1875" s="1" t="s">
        <v>2334</v>
      </c>
      <c r="C1875" t="s">
        <v>1708</v>
      </c>
      <c r="D1875" t="s">
        <v>2290</v>
      </c>
      <c r="F1875" s="1" t="s">
        <v>901</v>
      </c>
      <c r="I1875" t="s">
        <v>19</v>
      </c>
      <c r="O1875" s="40" t="s">
        <v>19</v>
      </c>
      <c r="P1875" s="42" t="b">
        <f t="shared" si="29"/>
        <v>0</v>
      </c>
    </row>
    <row r="1876" spans="1:16" ht="60">
      <c r="A1876">
        <v>1919</v>
      </c>
      <c r="B1876" s="1" t="s">
        <v>2335</v>
      </c>
      <c r="C1876" t="s">
        <v>1708</v>
      </c>
      <c r="D1876" t="s">
        <v>2290</v>
      </c>
      <c r="F1876" s="1" t="s">
        <v>901</v>
      </c>
      <c r="I1876" t="s">
        <v>19</v>
      </c>
      <c r="O1876" s="40" t="s">
        <v>19</v>
      </c>
      <c r="P1876" s="42" t="b">
        <f t="shared" si="29"/>
        <v>0</v>
      </c>
    </row>
    <row r="1877" spans="1:16" ht="75.75" customHeight="1">
      <c r="A1877">
        <v>1920</v>
      </c>
      <c r="B1877" s="1" t="s">
        <v>2336</v>
      </c>
      <c r="C1877" t="s">
        <v>1708</v>
      </c>
      <c r="D1877" t="s">
        <v>2290</v>
      </c>
      <c r="F1877" s="1" t="s">
        <v>901</v>
      </c>
      <c r="G1877" s="11" t="s">
        <v>2337</v>
      </c>
      <c r="I1877" t="s">
        <v>19</v>
      </c>
      <c r="O1877" s="40" t="s">
        <v>19</v>
      </c>
      <c r="P1877" s="42" t="b">
        <f t="shared" si="29"/>
        <v>0</v>
      </c>
    </row>
    <row r="1878" spans="1:16" ht="30">
      <c r="A1878">
        <v>1921</v>
      </c>
      <c r="B1878" s="1" t="s">
        <v>2338</v>
      </c>
      <c r="C1878" t="s">
        <v>1708</v>
      </c>
      <c r="D1878" t="s">
        <v>2290</v>
      </c>
      <c r="F1878" s="1" t="s">
        <v>901</v>
      </c>
      <c r="I1878" t="s">
        <v>19</v>
      </c>
      <c r="O1878" s="40" t="s">
        <v>19</v>
      </c>
      <c r="P1878" s="42" t="b">
        <f t="shared" si="29"/>
        <v>0</v>
      </c>
    </row>
    <row r="1879" spans="1:16" ht="75.75" customHeight="1">
      <c r="A1879">
        <v>1922</v>
      </c>
      <c r="B1879" s="1" t="s">
        <v>2339</v>
      </c>
      <c r="C1879" t="s">
        <v>1708</v>
      </c>
      <c r="D1879" t="s">
        <v>2290</v>
      </c>
      <c r="F1879" s="1" t="s">
        <v>1752</v>
      </c>
      <c r="G1879" s="11" t="s">
        <v>2337</v>
      </c>
      <c r="I1879" t="s">
        <v>19</v>
      </c>
      <c r="O1879" s="40" t="s">
        <v>19</v>
      </c>
      <c r="P1879" s="42" t="b">
        <f t="shared" si="29"/>
        <v>0</v>
      </c>
    </row>
    <row r="1880" spans="1:16" ht="60">
      <c r="A1880">
        <v>1923</v>
      </c>
      <c r="B1880" s="1" t="s">
        <v>2340</v>
      </c>
      <c r="C1880" t="s">
        <v>1708</v>
      </c>
      <c r="D1880" t="s">
        <v>2290</v>
      </c>
      <c r="F1880" s="1" t="s">
        <v>901</v>
      </c>
      <c r="I1880" t="s">
        <v>19</v>
      </c>
      <c r="O1880" s="40" t="s">
        <v>19</v>
      </c>
      <c r="P1880" s="42" t="b">
        <f t="shared" si="29"/>
        <v>0</v>
      </c>
    </row>
    <row r="1881" spans="1:16" ht="45">
      <c r="A1881">
        <v>1924</v>
      </c>
      <c r="B1881" s="1" t="s">
        <v>2341</v>
      </c>
      <c r="C1881" t="s">
        <v>1708</v>
      </c>
      <c r="D1881" t="s">
        <v>2290</v>
      </c>
      <c r="F1881" s="1" t="s">
        <v>901</v>
      </c>
      <c r="I1881" t="s">
        <v>19</v>
      </c>
      <c r="O1881" s="40" t="s">
        <v>19</v>
      </c>
      <c r="P1881" s="42" t="b">
        <f t="shared" si="29"/>
        <v>0</v>
      </c>
    </row>
    <row r="1882" spans="1:16" ht="45">
      <c r="A1882">
        <v>1925</v>
      </c>
      <c r="B1882" s="1" t="s">
        <v>2342</v>
      </c>
      <c r="C1882" t="s">
        <v>1708</v>
      </c>
      <c r="D1882" t="s">
        <v>2290</v>
      </c>
      <c r="F1882" s="1" t="s">
        <v>901</v>
      </c>
      <c r="I1882" t="s">
        <v>19</v>
      </c>
      <c r="O1882" s="40" t="s">
        <v>19</v>
      </c>
      <c r="P1882" s="42" t="b">
        <f t="shared" si="29"/>
        <v>0</v>
      </c>
    </row>
    <row r="1883" spans="1:16" ht="45">
      <c r="A1883">
        <v>1926</v>
      </c>
      <c r="B1883" s="1" t="s">
        <v>2343</v>
      </c>
      <c r="C1883" t="s">
        <v>1708</v>
      </c>
      <c r="D1883" t="s">
        <v>2290</v>
      </c>
      <c r="F1883" s="1" t="s">
        <v>901</v>
      </c>
      <c r="I1883" t="s">
        <v>19</v>
      </c>
      <c r="O1883" s="40" t="s">
        <v>19</v>
      </c>
      <c r="P1883" s="42" t="b">
        <f t="shared" si="29"/>
        <v>0</v>
      </c>
    </row>
    <row r="1884" spans="1:16" ht="45">
      <c r="A1884">
        <v>1927</v>
      </c>
      <c r="B1884" s="1" t="s">
        <v>2344</v>
      </c>
      <c r="C1884" t="s">
        <v>1708</v>
      </c>
      <c r="D1884" t="s">
        <v>2290</v>
      </c>
      <c r="F1884" s="1" t="s">
        <v>901</v>
      </c>
      <c r="I1884" t="s">
        <v>19</v>
      </c>
      <c r="O1884" s="40" t="s">
        <v>19</v>
      </c>
      <c r="P1884" s="42" t="b">
        <f t="shared" si="29"/>
        <v>0</v>
      </c>
    </row>
    <row r="1885" spans="1:16" ht="45">
      <c r="A1885">
        <v>1928</v>
      </c>
      <c r="B1885" s="1" t="s">
        <v>2345</v>
      </c>
      <c r="C1885" t="s">
        <v>1708</v>
      </c>
      <c r="D1885" t="s">
        <v>2290</v>
      </c>
      <c r="F1885" s="1" t="s">
        <v>901</v>
      </c>
      <c r="I1885" t="s">
        <v>19</v>
      </c>
      <c r="O1885" s="40" t="s">
        <v>19</v>
      </c>
      <c r="P1885" s="42" t="b">
        <f t="shared" si="29"/>
        <v>0</v>
      </c>
    </row>
    <row r="1886" spans="1:16" ht="45">
      <c r="A1886">
        <v>1929</v>
      </c>
      <c r="B1886" s="1" t="s">
        <v>2346</v>
      </c>
      <c r="C1886" t="s">
        <v>1708</v>
      </c>
      <c r="D1886" t="s">
        <v>2347</v>
      </c>
      <c r="F1886" s="1" t="s">
        <v>901</v>
      </c>
      <c r="I1886" t="s">
        <v>19</v>
      </c>
      <c r="O1886" s="40" t="s">
        <v>19</v>
      </c>
      <c r="P1886" s="42" t="b">
        <f t="shared" si="29"/>
        <v>0</v>
      </c>
    </row>
    <row r="1887" spans="1:16" ht="30">
      <c r="A1887">
        <v>1930</v>
      </c>
      <c r="B1887" s="1" t="s">
        <v>2348</v>
      </c>
      <c r="C1887" t="s">
        <v>1708</v>
      </c>
      <c r="D1887" t="s">
        <v>2347</v>
      </c>
      <c r="F1887" s="1" t="s">
        <v>901</v>
      </c>
      <c r="I1887" t="s">
        <v>19</v>
      </c>
      <c r="O1887" s="40" t="s">
        <v>19</v>
      </c>
      <c r="P1887" s="42" t="b">
        <f t="shared" si="29"/>
        <v>0</v>
      </c>
    </row>
    <row r="1888" spans="1:16" ht="45">
      <c r="A1888">
        <v>1931</v>
      </c>
      <c r="B1888" s="1" t="s">
        <v>2349</v>
      </c>
      <c r="C1888" t="s">
        <v>1708</v>
      </c>
      <c r="D1888" t="s">
        <v>2347</v>
      </c>
      <c r="F1888" s="1" t="s">
        <v>901</v>
      </c>
      <c r="I1888" t="s">
        <v>19</v>
      </c>
      <c r="O1888" s="40" t="s">
        <v>19</v>
      </c>
      <c r="P1888" s="42" t="b">
        <f t="shared" si="29"/>
        <v>0</v>
      </c>
    </row>
    <row r="1889" spans="1:16" ht="30">
      <c r="A1889">
        <v>1932</v>
      </c>
      <c r="B1889" s="1" t="s">
        <v>2350</v>
      </c>
      <c r="C1889" t="s">
        <v>1708</v>
      </c>
      <c r="D1889" t="s">
        <v>2347</v>
      </c>
      <c r="F1889" s="1" t="s">
        <v>901</v>
      </c>
      <c r="I1889" t="s">
        <v>65</v>
      </c>
      <c r="O1889" s="40" t="s">
        <v>19</v>
      </c>
      <c r="P1889" s="42" t="b">
        <f t="shared" si="29"/>
        <v>0</v>
      </c>
    </row>
    <row r="1890" spans="1:16" ht="30">
      <c r="A1890">
        <v>1933</v>
      </c>
      <c r="B1890" s="1" t="s">
        <v>1409</v>
      </c>
      <c r="C1890" t="s">
        <v>1708</v>
      </c>
      <c r="D1890" t="s">
        <v>2347</v>
      </c>
      <c r="F1890" s="1" t="s">
        <v>901</v>
      </c>
      <c r="I1890" t="s">
        <v>19</v>
      </c>
      <c r="O1890" s="40" t="s">
        <v>19</v>
      </c>
      <c r="P1890" s="42" t="b">
        <f t="shared" si="29"/>
        <v>0</v>
      </c>
    </row>
    <row r="1891" spans="1:16" ht="60">
      <c r="A1891">
        <v>1934</v>
      </c>
      <c r="B1891" s="1" t="s">
        <v>2351</v>
      </c>
      <c r="C1891" t="s">
        <v>1708</v>
      </c>
      <c r="D1891" t="s">
        <v>2347</v>
      </c>
      <c r="F1891" s="1" t="s">
        <v>901</v>
      </c>
      <c r="I1891" t="s">
        <v>65</v>
      </c>
      <c r="O1891" s="40" t="s">
        <v>19</v>
      </c>
      <c r="P1891" s="42" t="b">
        <f t="shared" si="29"/>
        <v>0</v>
      </c>
    </row>
    <row r="1892" spans="1:16" ht="30">
      <c r="A1892">
        <v>1935</v>
      </c>
      <c r="B1892" s="1" t="s">
        <v>2352</v>
      </c>
      <c r="C1892" t="s">
        <v>1708</v>
      </c>
      <c r="D1892" t="s">
        <v>2347</v>
      </c>
      <c r="F1892" s="1" t="s">
        <v>901</v>
      </c>
      <c r="I1892" t="s">
        <v>19</v>
      </c>
      <c r="O1892" s="40" t="s">
        <v>19</v>
      </c>
      <c r="P1892" s="42" t="b">
        <f t="shared" si="29"/>
        <v>0</v>
      </c>
    </row>
    <row r="1893" spans="1:16" ht="45">
      <c r="A1893">
        <v>1936</v>
      </c>
      <c r="B1893" s="1" t="s">
        <v>2353</v>
      </c>
      <c r="C1893" t="s">
        <v>1708</v>
      </c>
      <c r="D1893" t="s">
        <v>2347</v>
      </c>
      <c r="F1893" s="1" t="s">
        <v>901</v>
      </c>
      <c r="I1893" t="s">
        <v>19</v>
      </c>
      <c r="O1893" s="40" t="s">
        <v>19</v>
      </c>
      <c r="P1893" s="42" t="b">
        <f t="shared" si="29"/>
        <v>0</v>
      </c>
    </row>
    <row r="1894" spans="1:16" ht="45">
      <c r="A1894">
        <v>1937</v>
      </c>
      <c r="B1894" s="1" t="s">
        <v>2354</v>
      </c>
      <c r="C1894" t="s">
        <v>1708</v>
      </c>
      <c r="D1894" t="s">
        <v>2347</v>
      </c>
      <c r="F1894" s="1" t="s">
        <v>901</v>
      </c>
      <c r="I1894" t="s">
        <v>19</v>
      </c>
      <c r="O1894" s="40" t="s">
        <v>19</v>
      </c>
      <c r="P1894" s="42" t="b">
        <f t="shared" si="29"/>
        <v>0</v>
      </c>
    </row>
    <row r="1895" spans="1:16" ht="60">
      <c r="A1895">
        <v>1938</v>
      </c>
      <c r="B1895" s="1" t="s">
        <v>2355</v>
      </c>
      <c r="C1895" t="s">
        <v>1708</v>
      </c>
      <c r="D1895" t="s">
        <v>2347</v>
      </c>
      <c r="F1895" s="1" t="s">
        <v>901</v>
      </c>
      <c r="I1895" t="s">
        <v>19</v>
      </c>
      <c r="O1895" s="40" t="s">
        <v>19</v>
      </c>
      <c r="P1895" s="42" t="b">
        <f t="shared" si="29"/>
        <v>0</v>
      </c>
    </row>
    <row r="1896" spans="1:16" ht="45">
      <c r="A1896">
        <v>1939</v>
      </c>
      <c r="B1896" s="1" t="s">
        <v>2356</v>
      </c>
      <c r="C1896" t="s">
        <v>1708</v>
      </c>
      <c r="D1896" t="s">
        <v>2347</v>
      </c>
      <c r="F1896" s="1" t="s">
        <v>1752</v>
      </c>
      <c r="G1896" s="1" t="s">
        <v>2357</v>
      </c>
      <c r="I1896" t="s">
        <v>19</v>
      </c>
      <c r="O1896" s="40" t="s">
        <v>19</v>
      </c>
      <c r="P1896" s="42" t="b">
        <f t="shared" si="29"/>
        <v>0</v>
      </c>
    </row>
    <row r="1897" spans="1:16" ht="45">
      <c r="A1897">
        <v>1940</v>
      </c>
      <c r="B1897" s="1" t="s">
        <v>2358</v>
      </c>
      <c r="C1897" t="s">
        <v>1708</v>
      </c>
      <c r="D1897" t="s">
        <v>2347</v>
      </c>
      <c r="F1897" s="1" t="s">
        <v>901</v>
      </c>
      <c r="I1897" t="s">
        <v>19</v>
      </c>
      <c r="O1897" s="40" t="s">
        <v>19</v>
      </c>
      <c r="P1897" s="42" t="b">
        <f t="shared" si="29"/>
        <v>0</v>
      </c>
    </row>
    <row r="1898" spans="1:16" ht="45">
      <c r="A1898">
        <v>1941</v>
      </c>
      <c r="B1898" s="1" t="s">
        <v>1104</v>
      </c>
      <c r="C1898" t="s">
        <v>1708</v>
      </c>
      <c r="D1898" t="s">
        <v>2347</v>
      </c>
      <c r="F1898" s="1" t="s">
        <v>901</v>
      </c>
      <c r="I1898" t="s">
        <v>19</v>
      </c>
      <c r="O1898" s="40" t="s">
        <v>19</v>
      </c>
      <c r="P1898" s="42" t="b">
        <f t="shared" si="29"/>
        <v>0</v>
      </c>
    </row>
    <row r="1899" spans="1:16" ht="45">
      <c r="A1899">
        <v>1942</v>
      </c>
      <c r="B1899" s="1" t="s">
        <v>2359</v>
      </c>
      <c r="C1899" t="s">
        <v>1708</v>
      </c>
      <c r="D1899" t="s">
        <v>2347</v>
      </c>
      <c r="F1899" s="1" t="s">
        <v>901</v>
      </c>
      <c r="G1899" s="1" t="s">
        <v>2360</v>
      </c>
      <c r="I1899" s="1" t="s">
        <v>23</v>
      </c>
      <c r="O1899" s="40" t="s">
        <v>23</v>
      </c>
      <c r="P1899" s="42" t="b">
        <f t="shared" si="29"/>
        <v>0</v>
      </c>
    </row>
    <row r="1900" spans="1:16" ht="60">
      <c r="A1900">
        <v>1943</v>
      </c>
      <c r="B1900" s="1" t="s">
        <v>2361</v>
      </c>
      <c r="C1900" t="s">
        <v>1708</v>
      </c>
      <c r="D1900" t="s">
        <v>2347</v>
      </c>
      <c r="F1900" s="1" t="s">
        <v>901</v>
      </c>
      <c r="I1900" t="s">
        <v>19</v>
      </c>
      <c r="O1900" s="40" t="s">
        <v>19</v>
      </c>
      <c r="P1900" s="42" t="b">
        <f t="shared" si="29"/>
        <v>0</v>
      </c>
    </row>
    <row r="1901" spans="1:16" ht="60">
      <c r="A1901">
        <v>1944</v>
      </c>
      <c r="B1901" s="1" t="s">
        <v>2362</v>
      </c>
      <c r="C1901" t="s">
        <v>1708</v>
      </c>
      <c r="D1901" t="s">
        <v>2347</v>
      </c>
      <c r="F1901" s="1" t="s">
        <v>1752</v>
      </c>
      <c r="I1901" t="s">
        <v>19</v>
      </c>
      <c r="O1901" s="40" t="s">
        <v>19</v>
      </c>
      <c r="P1901" s="42" t="b">
        <f t="shared" si="29"/>
        <v>0</v>
      </c>
    </row>
    <row r="1902" spans="1:16" ht="30">
      <c r="A1902">
        <v>1945</v>
      </c>
      <c r="B1902" s="1" t="s">
        <v>2363</v>
      </c>
      <c r="C1902" t="s">
        <v>1708</v>
      </c>
      <c r="D1902" t="s">
        <v>2347</v>
      </c>
      <c r="F1902" s="1" t="s">
        <v>901</v>
      </c>
      <c r="I1902" t="s">
        <v>19</v>
      </c>
      <c r="O1902" s="40" t="s">
        <v>19</v>
      </c>
      <c r="P1902" s="42" t="b">
        <f t="shared" si="29"/>
        <v>0</v>
      </c>
    </row>
    <row r="1903" spans="1:16" ht="30">
      <c r="A1903">
        <v>1946</v>
      </c>
      <c r="B1903" s="1" t="s">
        <v>2364</v>
      </c>
      <c r="C1903" t="s">
        <v>1708</v>
      </c>
      <c r="D1903" t="s">
        <v>2347</v>
      </c>
      <c r="F1903" s="1" t="s">
        <v>901</v>
      </c>
      <c r="I1903" t="s">
        <v>19</v>
      </c>
      <c r="O1903" s="40" t="s">
        <v>19</v>
      </c>
      <c r="P1903" s="42" t="b">
        <f t="shared" si="29"/>
        <v>0</v>
      </c>
    </row>
    <row r="1904" spans="1:16" ht="30">
      <c r="A1904">
        <v>1947</v>
      </c>
      <c r="B1904" s="1" t="s">
        <v>2365</v>
      </c>
      <c r="C1904" t="s">
        <v>1708</v>
      </c>
      <c r="D1904" t="s">
        <v>2347</v>
      </c>
      <c r="F1904" s="1" t="s">
        <v>901</v>
      </c>
      <c r="I1904" t="s">
        <v>19</v>
      </c>
      <c r="O1904" s="40" t="s">
        <v>19</v>
      </c>
      <c r="P1904" s="42" t="b">
        <f t="shared" si="29"/>
        <v>0</v>
      </c>
    </row>
    <row r="1905" spans="1:16" ht="45">
      <c r="A1905">
        <v>1948</v>
      </c>
      <c r="B1905" s="1" t="s">
        <v>2366</v>
      </c>
      <c r="C1905" t="s">
        <v>1708</v>
      </c>
      <c r="D1905" t="s">
        <v>2347</v>
      </c>
      <c r="F1905" s="1" t="s">
        <v>901</v>
      </c>
      <c r="I1905" t="s">
        <v>19</v>
      </c>
      <c r="O1905" s="40" t="s">
        <v>19</v>
      </c>
      <c r="P1905" s="42" t="b">
        <f t="shared" si="29"/>
        <v>0</v>
      </c>
    </row>
    <row r="1906" spans="1:16" ht="60" customHeight="1">
      <c r="A1906">
        <v>1949</v>
      </c>
      <c r="B1906" s="1" t="s">
        <v>2367</v>
      </c>
      <c r="C1906" t="s">
        <v>1708</v>
      </c>
      <c r="D1906" t="s">
        <v>2347</v>
      </c>
      <c r="F1906" s="1" t="s">
        <v>901</v>
      </c>
      <c r="I1906" t="s">
        <v>19</v>
      </c>
      <c r="O1906" s="40" t="s">
        <v>19</v>
      </c>
      <c r="P1906" s="42" t="b">
        <f t="shared" si="29"/>
        <v>0</v>
      </c>
    </row>
    <row r="1907" spans="1:16" ht="45">
      <c r="A1907">
        <v>1950</v>
      </c>
      <c r="B1907" s="1" t="s">
        <v>2368</v>
      </c>
      <c r="C1907" t="s">
        <v>1708</v>
      </c>
      <c r="D1907" t="s">
        <v>2347</v>
      </c>
      <c r="F1907" s="1" t="s">
        <v>901</v>
      </c>
      <c r="I1907" t="s">
        <v>19</v>
      </c>
      <c r="O1907" s="40" t="s">
        <v>19</v>
      </c>
      <c r="P1907" s="42" t="b">
        <f t="shared" si="29"/>
        <v>0</v>
      </c>
    </row>
    <row r="1908" spans="1:16" ht="45">
      <c r="A1908">
        <v>1951</v>
      </c>
      <c r="B1908" s="1" t="s">
        <v>2369</v>
      </c>
      <c r="C1908" t="s">
        <v>1708</v>
      </c>
      <c r="D1908" t="s">
        <v>2347</v>
      </c>
      <c r="F1908" s="1" t="s">
        <v>1752</v>
      </c>
      <c r="I1908" t="s">
        <v>19</v>
      </c>
      <c r="O1908" s="40" t="s">
        <v>19</v>
      </c>
      <c r="P1908" s="42" t="b">
        <f t="shared" si="29"/>
        <v>0</v>
      </c>
    </row>
    <row r="1909" spans="1:16" ht="60">
      <c r="A1909">
        <v>1952</v>
      </c>
      <c r="B1909" s="1" t="s">
        <v>2370</v>
      </c>
      <c r="C1909" t="s">
        <v>1708</v>
      </c>
      <c r="D1909" t="s">
        <v>2347</v>
      </c>
      <c r="F1909" s="1" t="s">
        <v>901</v>
      </c>
      <c r="I1909" t="s">
        <v>19</v>
      </c>
      <c r="O1909" s="40" t="s">
        <v>19</v>
      </c>
      <c r="P1909" s="42" t="b">
        <f t="shared" si="29"/>
        <v>0</v>
      </c>
    </row>
    <row r="1910" spans="1:16" ht="45">
      <c r="A1910">
        <v>1953</v>
      </c>
      <c r="B1910" s="1" t="s">
        <v>2371</v>
      </c>
      <c r="C1910" t="s">
        <v>1708</v>
      </c>
      <c r="D1910" t="s">
        <v>2347</v>
      </c>
      <c r="F1910" s="1" t="s">
        <v>901</v>
      </c>
      <c r="I1910" t="s">
        <v>19</v>
      </c>
      <c r="O1910" s="40" t="s">
        <v>19</v>
      </c>
      <c r="P1910" s="42" t="b">
        <f t="shared" si="29"/>
        <v>0</v>
      </c>
    </row>
    <row r="1911" spans="1:16" ht="45">
      <c r="A1911">
        <v>1954</v>
      </c>
      <c r="B1911" s="1" t="s">
        <v>2372</v>
      </c>
      <c r="C1911" t="s">
        <v>1708</v>
      </c>
      <c r="D1911" t="s">
        <v>2347</v>
      </c>
      <c r="F1911" s="1" t="s">
        <v>901</v>
      </c>
      <c r="I1911" t="s">
        <v>23</v>
      </c>
      <c r="O1911" s="40" t="s">
        <v>19</v>
      </c>
      <c r="P1911" s="42" t="b">
        <f t="shared" si="29"/>
        <v>0</v>
      </c>
    </row>
    <row r="1912" spans="1:16" ht="45">
      <c r="A1912">
        <v>1955</v>
      </c>
      <c r="B1912" s="1" t="s">
        <v>2373</v>
      </c>
      <c r="C1912" t="s">
        <v>1708</v>
      </c>
      <c r="D1912" t="s">
        <v>2347</v>
      </c>
      <c r="F1912" s="1" t="s">
        <v>901</v>
      </c>
      <c r="I1912" t="s">
        <v>19</v>
      </c>
      <c r="O1912" s="40" t="s">
        <v>19</v>
      </c>
      <c r="P1912" s="42" t="b">
        <f t="shared" si="29"/>
        <v>0</v>
      </c>
    </row>
    <row r="1913" spans="1:16" ht="45">
      <c r="A1913">
        <v>1956</v>
      </c>
      <c r="B1913" s="1" t="s">
        <v>2374</v>
      </c>
      <c r="C1913" t="s">
        <v>1708</v>
      </c>
      <c r="D1913" t="s">
        <v>2347</v>
      </c>
      <c r="F1913" s="1" t="s">
        <v>901</v>
      </c>
      <c r="I1913" t="s">
        <v>19</v>
      </c>
      <c r="O1913" s="40" t="s">
        <v>19</v>
      </c>
      <c r="P1913" s="42" t="b">
        <f t="shared" si="29"/>
        <v>0</v>
      </c>
    </row>
    <row r="1914" spans="1:16" ht="45">
      <c r="A1914">
        <v>1957</v>
      </c>
      <c r="B1914" s="1" t="s">
        <v>2375</v>
      </c>
      <c r="C1914" t="s">
        <v>1708</v>
      </c>
      <c r="D1914" t="s">
        <v>2347</v>
      </c>
      <c r="F1914" s="1" t="s">
        <v>901</v>
      </c>
      <c r="I1914" t="s">
        <v>19</v>
      </c>
      <c r="O1914" s="40" t="s">
        <v>19</v>
      </c>
      <c r="P1914" s="42" t="b">
        <f t="shared" si="29"/>
        <v>0</v>
      </c>
    </row>
    <row r="1915" spans="1:16" ht="45">
      <c r="A1915">
        <v>1958</v>
      </c>
      <c r="B1915" s="1" t="s">
        <v>2376</v>
      </c>
      <c r="C1915" t="s">
        <v>1708</v>
      </c>
      <c r="D1915" t="s">
        <v>2347</v>
      </c>
      <c r="F1915" s="1" t="s">
        <v>1752</v>
      </c>
      <c r="I1915" t="s">
        <v>23</v>
      </c>
      <c r="O1915" s="40" t="s">
        <v>23</v>
      </c>
      <c r="P1915" s="42" t="b">
        <f t="shared" si="29"/>
        <v>0</v>
      </c>
    </row>
    <row r="1916" spans="1:16" ht="45">
      <c r="A1916">
        <v>1959</v>
      </c>
      <c r="B1916" s="1" t="s">
        <v>2377</v>
      </c>
      <c r="C1916" t="s">
        <v>1708</v>
      </c>
      <c r="D1916" t="s">
        <v>2347</v>
      </c>
      <c r="F1916" s="1" t="s">
        <v>901</v>
      </c>
      <c r="I1916" t="s">
        <v>19</v>
      </c>
      <c r="O1916" s="40" t="s">
        <v>19</v>
      </c>
      <c r="P1916" s="42" t="b">
        <f t="shared" si="29"/>
        <v>0</v>
      </c>
    </row>
    <row r="1917" spans="1:16" ht="90">
      <c r="A1917">
        <v>1960</v>
      </c>
      <c r="B1917" s="1" t="s">
        <v>2378</v>
      </c>
      <c r="C1917" t="s">
        <v>1708</v>
      </c>
      <c r="D1917" t="s">
        <v>2347</v>
      </c>
      <c r="F1917" s="1" t="s">
        <v>1752</v>
      </c>
      <c r="I1917" t="s">
        <v>23</v>
      </c>
      <c r="O1917" s="40" t="s">
        <v>23</v>
      </c>
      <c r="P1917" s="42" t="b">
        <f t="shared" si="29"/>
        <v>0</v>
      </c>
    </row>
    <row r="1918" spans="1:16" ht="45">
      <c r="A1918">
        <v>1961</v>
      </c>
      <c r="B1918" s="1" t="s">
        <v>2379</v>
      </c>
      <c r="C1918" t="s">
        <v>1708</v>
      </c>
      <c r="D1918" t="s">
        <v>2347</v>
      </c>
      <c r="F1918" s="1" t="s">
        <v>1752</v>
      </c>
      <c r="I1918" t="s">
        <v>19</v>
      </c>
      <c r="O1918" s="40" t="s">
        <v>19</v>
      </c>
      <c r="P1918" s="42" t="b">
        <f t="shared" si="29"/>
        <v>0</v>
      </c>
    </row>
    <row r="1919" spans="1:16" ht="45">
      <c r="A1919">
        <v>1962</v>
      </c>
      <c r="B1919" s="1" t="s">
        <v>2380</v>
      </c>
      <c r="C1919" t="s">
        <v>1708</v>
      </c>
      <c r="D1919" t="s">
        <v>2347</v>
      </c>
      <c r="F1919" s="1" t="s">
        <v>901</v>
      </c>
      <c r="I1919" t="s">
        <v>19</v>
      </c>
      <c r="O1919" s="40" t="s">
        <v>19</v>
      </c>
      <c r="P1919" s="42" t="b">
        <f t="shared" si="29"/>
        <v>0</v>
      </c>
    </row>
    <row r="1920" spans="1:16" ht="45">
      <c r="A1920">
        <v>1963</v>
      </c>
      <c r="B1920" s="1" t="s">
        <v>2381</v>
      </c>
      <c r="C1920" t="s">
        <v>1708</v>
      </c>
      <c r="D1920" t="s">
        <v>2347</v>
      </c>
      <c r="F1920" s="1" t="s">
        <v>1752</v>
      </c>
      <c r="I1920" t="s">
        <v>65</v>
      </c>
      <c r="O1920" s="40" t="s">
        <v>19</v>
      </c>
      <c r="P1920" s="42" t="b">
        <f t="shared" si="29"/>
        <v>0</v>
      </c>
    </row>
    <row r="1921" spans="1:16" ht="60">
      <c r="A1921">
        <v>1964</v>
      </c>
      <c r="B1921" s="15" t="s">
        <v>2382</v>
      </c>
      <c r="C1921" t="s">
        <v>1708</v>
      </c>
      <c r="D1921" t="s">
        <v>2347</v>
      </c>
      <c r="F1921" s="1" t="s">
        <v>901</v>
      </c>
      <c r="I1921" t="s">
        <v>19</v>
      </c>
      <c r="O1921" s="40" t="s">
        <v>23</v>
      </c>
      <c r="P1921" s="42" t="b">
        <f t="shared" si="29"/>
        <v>0</v>
      </c>
    </row>
    <row r="1922" spans="1:16" ht="90">
      <c r="A1922">
        <v>1965</v>
      </c>
      <c r="B1922" s="1" t="s">
        <v>2383</v>
      </c>
      <c r="C1922" t="s">
        <v>1708</v>
      </c>
      <c r="D1922" t="s">
        <v>2347</v>
      </c>
      <c r="F1922" s="1" t="s">
        <v>901</v>
      </c>
      <c r="I1922" t="s">
        <v>19</v>
      </c>
      <c r="O1922" s="40" t="s">
        <v>19</v>
      </c>
      <c r="P1922" s="42" t="b">
        <f t="shared" ref="P1922:P1985" si="30">F1922=O1922</f>
        <v>0</v>
      </c>
    </row>
    <row r="1923" spans="1:16" ht="45">
      <c r="A1923">
        <v>1966</v>
      </c>
      <c r="B1923" s="1" t="s">
        <v>2384</v>
      </c>
      <c r="C1923" t="s">
        <v>1708</v>
      </c>
      <c r="D1923" t="s">
        <v>2347</v>
      </c>
      <c r="F1923" s="1" t="s">
        <v>901</v>
      </c>
      <c r="I1923" t="s">
        <v>19</v>
      </c>
      <c r="O1923" s="40" t="s">
        <v>19</v>
      </c>
      <c r="P1923" s="42" t="b">
        <f t="shared" si="30"/>
        <v>0</v>
      </c>
    </row>
    <row r="1924" spans="1:16" ht="45">
      <c r="A1924">
        <v>1967</v>
      </c>
      <c r="B1924" s="1" t="s">
        <v>2385</v>
      </c>
      <c r="C1924" t="s">
        <v>1708</v>
      </c>
      <c r="D1924" t="s">
        <v>2347</v>
      </c>
      <c r="F1924" s="1" t="s">
        <v>1752</v>
      </c>
      <c r="I1924" t="s">
        <v>19</v>
      </c>
      <c r="O1924" s="40" t="s">
        <v>19</v>
      </c>
      <c r="P1924" s="42" t="b">
        <f t="shared" si="30"/>
        <v>0</v>
      </c>
    </row>
    <row r="1925" spans="1:16" ht="45">
      <c r="A1925">
        <v>1968</v>
      </c>
      <c r="B1925" s="1" t="s">
        <v>2386</v>
      </c>
      <c r="C1925" t="s">
        <v>1708</v>
      </c>
      <c r="D1925" t="s">
        <v>2387</v>
      </c>
      <c r="F1925" s="1" t="s">
        <v>901</v>
      </c>
      <c r="I1925" t="s">
        <v>19</v>
      </c>
      <c r="O1925" s="40" t="s">
        <v>19</v>
      </c>
      <c r="P1925" s="42" t="b">
        <f t="shared" si="30"/>
        <v>0</v>
      </c>
    </row>
    <row r="1926" spans="1:16" ht="30">
      <c r="A1926">
        <v>1969</v>
      </c>
      <c r="B1926" s="1" t="s">
        <v>2388</v>
      </c>
      <c r="C1926" t="s">
        <v>1708</v>
      </c>
      <c r="D1926" t="s">
        <v>2387</v>
      </c>
      <c r="F1926" s="1" t="s">
        <v>901</v>
      </c>
      <c r="I1926" t="s">
        <v>19</v>
      </c>
      <c r="O1926" s="40" t="s">
        <v>19</v>
      </c>
      <c r="P1926" s="42" t="b">
        <f t="shared" si="30"/>
        <v>0</v>
      </c>
    </row>
    <row r="1927" spans="1:16" ht="60">
      <c r="A1927">
        <v>1970</v>
      </c>
      <c r="B1927" s="1" t="s">
        <v>2389</v>
      </c>
      <c r="C1927" t="s">
        <v>1708</v>
      </c>
      <c r="D1927" t="s">
        <v>2387</v>
      </c>
      <c r="F1927" s="1" t="s">
        <v>901</v>
      </c>
      <c r="I1927" t="s">
        <v>19</v>
      </c>
      <c r="O1927" s="40" t="s">
        <v>19</v>
      </c>
      <c r="P1927" s="42" t="b">
        <f t="shared" si="30"/>
        <v>0</v>
      </c>
    </row>
    <row r="1928" spans="1:16" ht="30">
      <c r="A1928">
        <v>1971</v>
      </c>
      <c r="B1928" s="1" t="s">
        <v>2390</v>
      </c>
      <c r="C1928" t="s">
        <v>1708</v>
      </c>
      <c r="D1928" t="s">
        <v>2387</v>
      </c>
      <c r="F1928" s="1" t="s">
        <v>901</v>
      </c>
      <c r="I1928" t="s">
        <v>19</v>
      </c>
      <c r="O1928" s="40" t="s">
        <v>19</v>
      </c>
      <c r="P1928" s="42" t="b">
        <f t="shared" si="30"/>
        <v>0</v>
      </c>
    </row>
    <row r="1929" spans="1:16" ht="45">
      <c r="A1929">
        <v>1972</v>
      </c>
      <c r="B1929" s="1" t="s">
        <v>2391</v>
      </c>
      <c r="C1929" t="s">
        <v>1708</v>
      </c>
      <c r="D1929" t="s">
        <v>2387</v>
      </c>
      <c r="F1929" s="1" t="s">
        <v>901</v>
      </c>
      <c r="I1929" t="s">
        <v>65</v>
      </c>
      <c r="O1929" s="40" t="s">
        <v>19</v>
      </c>
      <c r="P1929" s="42" t="b">
        <f t="shared" si="30"/>
        <v>0</v>
      </c>
    </row>
    <row r="1930" spans="1:16" ht="45">
      <c r="A1930">
        <v>1973</v>
      </c>
      <c r="B1930" s="1" t="s">
        <v>2392</v>
      </c>
      <c r="C1930" t="s">
        <v>1708</v>
      </c>
      <c r="D1930" t="s">
        <v>2387</v>
      </c>
      <c r="F1930" s="1" t="s">
        <v>901</v>
      </c>
      <c r="I1930" t="s">
        <v>23</v>
      </c>
      <c r="O1930" s="40" t="s">
        <v>19</v>
      </c>
      <c r="P1930" s="42" t="b">
        <f t="shared" si="30"/>
        <v>0</v>
      </c>
    </row>
    <row r="1931" spans="1:16" ht="30">
      <c r="A1931">
        <v>1974</v>
      </c>
      <c r="B1931" s="1" t="s">
        <v>2393</v>
      </c>
      <c r="C1931" t="s">
        <v>1708</v>
      </c>
      <c r="D1931" t="s">
        <v>2387</v>
      </c>
      <c r="F1931" s="1" t="s">
        <v>901</v>
      </c>
      <c r="I1931" t="s">
        <v>19</v>
      </c>
      <c r="O1931" s="40" t="s">
        <v>19</v>
      </c>
      <c r="P1931" s="42" t="b">
        <f t="shared" si="30"/>
        <v>0</v>
      </c>
    </row>
    <row r="1932" spans="1:16" ht="30">
      <c r="A1932">
        <v>1975</v>
      </c>
      <c r="B1932" s="1" t="s">
        <v>2394</v>
      </c>
      <c r="C1932" t="s">
        <v>1708</v>
      </c>
      <c r="D1932" t="s">
        <v>2387</v>
      </c>
      <c r="F1932" s="1" t="s">
        <v>901</v>
      </c>
      <c r="I1932" t="s">
        <v>19</v>
      </c>
      <c r="O1932" s="40" t="s">
        <v>19</v>
      </c>
      <c r="P1932" s="42" t="b">
        <f t="shared" si="30"/>
        <v>0</v>
      </c>
    </row>
    <row r="1933" spans="1:16" ht="30">
      <c r="A1933">
        <v>1976</v>
      </c>
      <c r="B1933" s="1" t="s">
        <v>2395</v>
      </c>
      <c r="C1933" t="s">
        <v>1708</v>
      </c>
      <c r="D1933" t="s">
        <v>2387</v>
      </c>
      <c r="F1933" s="1" t="s">
        <v>901</v>
      </c>
      <c r="I1933" t="s">
        <v>19</v>
      </c>
      <c r="O1933" s="40" t="s">
        <v>19</v>
      </c>
      <c r="P1933" s="42" t="b">
        <f t="shared" si="30"/>
        <v>0</v>
      </c>
    </row>
    <row r="1934" spans="1:16" ht="30">
      <c r="A1934">
        <v>1977</v>
      </c>
      <c r="B1934" s="1" t="s">
        <v>2396</v>
      </c>
      <c r="C1934" t="s">
        <v>1708</v>
      </c>
      <c r="D1934" t="s">
        <v>2387</v>
      </c>
      <c r="F1934" s="1" t="s">
        <v>901</v>
      </c>
      <c r="I1934" t="s">
        <v>19</v>
      </c>
      <c r="O1934" s="40" t="s">
        <v>19</v>
      </c>
      <c r="P1934" s="42" t="b">
        <f t="shared" si="30"/>
        <v>0</v>
      </c>
    </row>
    <row r="1935" spans="1:16" ht="60">
      <c r="A1935">
        <v>1978</v>
      </c>
      <c r="B1935" s="1" t="s">
        <v>2177</v>
      </c>
      <c r="C1935" t="s">
        <v>1708</v>
      </c>
      <c r="D1935" t="s">
        <v>2387</v>
      </c>
      <c r="F1935" s="1" t="s">
        <v>901</v>
      </c>
      <c r="I1935" t="s">
        <v>19</v>
      </c>
      <c r="O1935" s="40" t="s">
        <v>19</v>
      </c>
      <c r="P1935" s="42" t="b">
        <f t="shared" si="30"/>
        <v>0</v>
      </c>
    </row>
    <row r="1936" spans="1:16" ht="60">
      <c r="A1936">
        <v>1979</v>
      </c>
      <c r="B1936" s="1" t="s">
        <v>2397</v>
      </c>
      <c r="C1936" t="s">
        <v>1708</v>
      </c>
      <c r="D1936" t="s">
        <v>2387</v>
      </c>
      <c r="F1936" s="1" t="s">
        <v>1752</v>
      </c>
      <c r="I1936" t="s">
        <v>19</v>
      </c>
      <c r="O1936" s="40" t="s">
        <v>19</v>
      </c>
      <c r="P1936" s="42" t="b">
        <f t="shared" si="30"/>
        <v>0</v>
      </c>
    </row>
    <row r="1937" spans="1:16" ht="60">
      <c r="A1937">
        <v>1980</v>
      </c>
      <c r="B1937" s="1" t="s">
        <v>2398</v>
      </c>
      <c r="C1937" t="s">
        <v>1708</v>
      </c>
      <c r="D1937" t="s">
        <v>2387</v>
      </c>
      <c r="F1937" s="1" t="s">
        <v>901</v>
      </c>
      <c r="I1937" t="s">
        <v>19</v>
      </c>
      <c r="O1937" s="40" t="s">
        <v>19</v>
      </c>
      <c r="P1937" s="42" t="b">
        <f t="shared" si="30"/>
        <v>0</v>
      </c>
    </row>
    <row r="1938" spans="1:16" ht="60">
      <c r="A1938">
        <v>1981</v>
      </c>
      <c r="B1938" s="1" t="s">
        <v>2399</v>
      </c>
      <c r="C1938" t="s">
        <v>1708</v>
      </c>
      <c r="D1938" t="s">
        <v>2387</v>
      </c>
      <c r="F1938" s="1" t="s">
        <v>901</v>
      </c>
      <c r="I1938" t="s">
        <v>23</v>
      </c>
      <c r="O1938" s="40" t="s">
        <v>23</v>
      </c>
      <c r="P1938" s="42" t="b">
        <f t="shared" si="30"/>
        <v>0</v>
      </c>
    </row>
    <row r="1939" spans="1:16" ht="60">
      <c r="A1939">
        <v>1982</v>
      </c>
      <c r="B1939" s="1" t="s">
        <v>2400</v>
      </c>
      <c r="C1939" t="s">
        <v>1708</v>
      </c>
      <c r="D1939" t="s">
        <v>2387</v>
      </c>
      <c r="F1939" s="1" t="s">
        <v>901</v>
      </c>
      <c r="I1939" t="s">
        <v>19</v>
      </c>
      <c r="O1939" s="40" t="s">
        <v>19</v>
      </c>
      <c r="P1939" s="42" t="b">
        <f t="shared" si="30"/>
        <v>0</v>
      </c>
    </row>
    <row r="1940" spans="1:16" ht="51.75" customHeight="1">
      <c r="A1940">
        <v>1983</v>
      </c>
      <c r="B1940" s="1" t="s">
        <v>2401</v>
      </c>
      <c r="C1940" t="s">
        <v>1708</v>
      </c>
      <c r="D1940" t="s">
        <v>2387</v>
      </c>
      <c r="F1940" s="1" t="s">
        <v>1752</v>
      </c>
      <c r="G1940" s="11" t="s">
        <v>2402</v>
      </c>
      <c r="I1940" s="1" t="s">
        <v>23</v>
      </c>
      <c r="O1940" s="40" t="s">
        <v>19</v>
      </c>
      <c r="P1940" s="42" t="b">
        <f t="shared" si="30"/>
        <v>0</v>
      </c>
    </row>
    <row r="1941" spans="1:16" ht="45">
      <c r="A1941">
        <v>1984</v>
      </c>
      <c r="B1941" s="1" t="s">
        <v>2403</v>
      </c>
      <c r="C1941" t="s">
        <v>1708</v>
      </c>
      <c r="D1941" t="s">
        <v>2387</v>
      </c>
      <c r="F1941" s="1" t="s">
        <v>901</v>
      </c>
      <c r="I1941" t="s">
        <v>19</v>
      </c>
      <c r="O1941" s="40" t="s">
        <v>19</v>
      </c>
      <c r="P1941" s="42" t="b">
        <f t="shared" si="30"/>
        <v>0</v>
      </c>
    </row>
    <row r="1942" spans="1:16" ht="45">
      <c r="A1942">
        <v>1985</v>
      </c>
      <c r="B1942" s="1" t="s">
        <v>2404</v>
      </c>
      <c r="C1942" t="s">
        <v>1708</v>
      </c>
      <c r="D1942" t="s">
        <v>2387</v>
      </c>
      <c r="F1942" s="1" t="s">
        <v>901</v>
      </c>
      <c r="I1942" t="s">
        <v>19</v>
      </c>
      <c r="O1942" s="40" t="s">
        <v>19</v>
      </c>
      <c r="P1942" s="42" t="b">
        <f t="shared" si="30"/>
        <v>0</v>
      </c>
    </row>
    <row r="1943" spans="1:16" ht="30">
      <c r="A1943">
        <v>1986</v>
      </c>
      <c r="B1943" s="1" t="s">
        <v>2405</v>
      </c>
      <c r="C1943" t="s">
        <v>1708</v>
      </c>
      <c r="D1943" t="s">
        <v>2387</v>
      </c>
      <c r="F1943" s="1" t="s">
        <v>901</v>
      </c>
      <c r="I1943" t="s">
        <v>19</v>
      </c>
      <c r="O1943" s="40" t="s">
        <v>19</v>
      </c>
      <c r="P1943" s="42" t="b">
        <f t="shared" si="30"/>
        <v>0</v>
      </c>
    </row>
    <row r="1944" spans="1:16" ht="45">
      <c r="A1944">
        <v>1987</v>
      </c>
      <c r="B1944" s="1" t="s">
        <v>2406</v>
      </c>
      <c r="C1944" t="s">
        <v>1708</v>
      </c>
      <c r="D1944" t="s">
        <v>2387</v>
      </c>
      <c r="F1944" s="1" t="s">
        <v>901</v>
      </c>
      <c r="I1944" t="s">
        <v>19</v>
      </c>
      <c r="O1944" s="40" t="s">
        <v>19</v>
      </c>
      <c r="P1944" s="42" t="b">
        <f t="shared" si="30"/>
        <v>0</v>
      </c>
    </row>
    <row r="1945" spans="1:16">
      <c r="A1945">
        <v>1988</v>
      </c>
      <c r="B1945" s="1" t="s">
        <v>2407</v>
      </c>
      <c r="C1945" t="s">
        <v>1708</v>
      </c>
      <c r="D1945" t="s">
        <v>2387</v>
      </c>
      <c r="F1945" s="1" t="s">
        <v>901</v>
      </c>
      <c r="I1945" t="s">
        <v>19</v>
      </c>
      <c r="O1945" s="40" t="s">
        <v>19</v>
      </c>
      <c r="P1945" s="42" t="b">
        <f t="shared" si="30"/>
        <v>0</v>
      </c>
    </row>
    <row r="1946" spans="1:16" ht="30">
      <c r="A1946">
        <v>1989</v>
      </c>
      <c r="B1946" s="1" t="s">
        <v>2408</v>
      </c>
      <c r="C1946" t="s">
        <v>1708</v>
      </c>
      <c r="D1946" t="s">
        <v>2387</v>
      </c>
      <c r="F1946" s="1" t="s">
        <v>901</v>
      </c>
      <c r="I1946" t="s">
        <v>19</v>
      </c>
      <c r="O1946" s="40" t="s">
        <v>19</v>
      </c>
      <c r="P1946" s="42" t="b">
        <f t="shared" si="30"/>
        <v>0</v>
      </c>
    </row>
    <row r="1947" spans="1:16" ht="30">
      <c r="A1947">
        <v>1990</v>
      </c>
      <c r="B1947" s="1" t="s">
        <v>2409</v>
      </c>
      <c r="C1947" t="s">
        <v>1708</v>
      </c>
      <c r="D1947" t="s">
        <v>2387</v>
      </c>
      <c r="F1947" s="1" t="s">
        <v>901</v>
      </c>
      <c r="I1947" t="s">
        <v>19</v>
      </c>
      <c r="O1947" s="40" t="s">
        <v>19</v>
      </c>
      <c r="P1947" s="42" t="b">
        <f t="shared" si="30"/>
        <v>0</v>
      </c>
    </row>
    <row r="1948" spans="1:16" ht="30">
      <c r="A1948">
        <v>1991</v>
      </c>
      <c r="B1948" s="1" t="s">
        <v>2410</v>
      </c>
      <c r="C1948" t="s">
        <v>1708</v>
      </c>
      <c r="D1948" t="s">
        <v>2387</v>
      </c>
      <c r="F1948" s="1" t="s">
        <v>901</v>
      </c>
      <c r="I1948" t="s">
        <v>19</v>
      </c>
      <c r="O1948" s="40" t="s">
        <v>19</v>
      </c>
      <c r="P1948" s="42" t="b">
        <f t="shared" si="30"/>
        <v>0</v>
      </c>
    </row>
    <row r="1949" spans="1:16" ht="45">
      <c r="A1949">
        <v>1992</v>
      </c>
      <c r="B1949" s="1" t="s">
        <v>2411</v>
      </c>
      <c r="C1949" t="s">
        <v>1708</v>
      </c>
      <c r="D1949" t="s">
        <v>2387</v>
      </c>
      <c r="F1949" s="1" t="s">
        <v>901</v>
      </c>
      <c r="I1949" t="s">
        <v>19</v>
      </c>
      <c r="O1949" s="40" t="s">
        <v>19</v>
      </c>
      <c r="P1949" s="42" t="b">
        <f t="shared" si="30"/>
        <v>0</v>
      </c>
    </row>
    <row r="1950" spans="1:16" ht="30">
      <c r="A1950">
        <v>1993</v>
      </c>
      <c r="B1950" s="1" t="s">
        <v>2412</v>
      </c>
      <c r="C1950" t="s">
        <v>1708</v>
      </c>
      <c r="D1950" t="s">
        <v>2387</v>
      </c>
      <c r="F1950" s="1" t="s">
        <v>901</v>
      </c>
      <c r="I1950" t="s">
        <v>19</v>
      </c>
      <c r="O1950" s="40" t="s">
        <v>19</v>
      </c>
      <c r="P1950" s="42" t="b">
        <f t="shared" si="30"/>
        <v>0</v>
      </c>
    </row>
    <row r="1951" spans="1:16" ht="45">
      <c r="A1951">
        <v>1994</v>
      </c>
      <c r="B1951" s="1" t="s">
        <v>2413</v>
      </c>
      <c r="C1951" t="s">
        <v>1708</v>
      </c>
      <c r="D1951" t="s">
        <v>2387</v>
      </c>
      <c r="F1951" s="1" t="s">
        <v>1752</v>
      </c>
      <c r="I1951" t="s">
        <v>19</v>
      </c>
      <c r="O1951" s="40" t="s">
        <v>19</v>
      </c>
      <c r="P1951" s="42" t="b">
        <f t="shared" si="30"/>
        <v>0</v>
      </c>
    </row>
    <row r="1952" spans="1:16" ht="30">
      <c r="A1952">
        <v>1995</v>
      </c>
      <c r="B1952" s="1" t="s">
        <v>2414</v>
      </c>
      <c r="C1952" t="s">
        <v>1708</v>
      </c>
      <c r="D1952" t="s">
        <v>2387</v>
      </c>
      <c r="F1952" s="1" t="s">
        <v>1752</v>
      </c>
      <c r="I1952" t="s">
        <v>19</v>
      </c>
      <c r="O1952" s="40" t="s">
        <v>19</v>
      </c>
      <c r="P1952" s="42" t="b">
        <f t="shared" si="30"/>
        <v>0</v>
      </c>
    </row>
    <row r="1953" spans="1:16" ht="45">
      <c r="A1953">
        <v>1996</v>
      </c>
      <c r="B1953" s="1" t="s">
        <v>2415</v>
      </c>
      <c r="C1953" t="s">
        <v>1708</v>
      </c>
      <c r="D1953" t="s">
        <v>2416</v>
      </c>
      <c r="F1953" s="1" t="s">
        <v>901</v>
      </c>
      <c r="I1953" t="s">
        <v>19</v>
      </c>
      <c r="O1953" s="40" t="s">
        <v>19</v>
      </c>
      <c r="P1953" s="42" t="b">
        <f t="shared" si="30"/>
        <v>0</v>
      </c>
    </row>
    <row r="1954" spans="1:16" ht="45">
      <c r="A1954">
        <v>1997</v>
      </c>
      <c r="B1954" s="1" t="s">
        <v>2417</v>
      </c>
      <c r="C1954" t="s">
        <v>1708</v>
      </c>
      <c r="D1954" t="s">
        <v>2416</v>
      </c>
      <c r="F1954" s="1" t="s">
        <v>901</v>
      </c>
      <c r="I1954" t="s">
        <v>19</v>
      </c>
      <c r="O1954" s="40" t="s">
        <v>19</v>
      </c>
      <c r="P1954" s="42" t="b">
        <f t="shared" si="30"/>
        <v>0</v>
      </c>
    </row>
    <row r="1955" spans="1:16" ht="45" customHeight="1">
      <c r="A1955">
        <v>1998</v>
      </c>
      <c r="B1955" s="1" t="s">
        <v>2418</v>
      </c>
      <c r="C1955" t="s">
        <v>1708</v>
      </c>
      <c r="D1955" t="s">
        <v>2416</v>
      </c>
      <c r="F1955" s="1" t="s">
        <v>901</v>
      </c>
      <c r="I1955" t="s">
        <v>19</v>
      </c>
      <c r="O1955" s="40" t="s">
        <v>19</v>
      </c>
      <c r="P1955" s="42" t="b">
        <f t="shared" si="30"/>
        <v>0</v>
      </c>
    </row>
    <row r="1956" spans="1:16">
      <c r="A1956">
        <v>1999</v>
      </c>
      <c r="B1956" s="1" t="s">
        <v>2419</v>
      </c>
      <c r="C1956" t="s">
        <v>1708</v>
      </c>
      <c r="D1956" t="s">
        <v>2416</v>
      </c>
      <c r="F1956" s="1" t="s">
        <v>901</v>
      </c>
      <c r="I1956" t="s">
        <v>19</v>
      </c>
      <c r="O1956" s="40" t="s">
        <v>19</v>
      </c>
      <c r="P1956" s="42" t="b">
        <f t="shared" si="30"/>
        <v>0</v>
      </c>
    </row>
    <row r="1957" spans="1:16" ht="30">
      <c r="A1957">
        <v>2000</v>
      </c>
      <c r="B1957" s="1" t="s">
        <v>2420</v>
      </c>
      <c r="C1957" t="s">
        <v>1708</v>
      </c>
      <c r="D1957" t="s">
        <v>2416</v>
      </c>
      <c r="F1957" s="1" t="s">
        <v>901</v>
      </c>
      <c r="I1957" t="s">
        <v>19</v>
      </c>
      <c r="O1957" s="40" t="s">
        <v>19</v>
      </c>
      <c r="P1957" s="42" t="b">
        <f t="shared" si="30"/>
        <v>0</v>
      </c>
    </row>
    <row r="1958" spans="1:16" ht="30" customHeight="1">
      <c r="A1958">
        <v>2001</v>
      </c>
      <c r="B1958" s="1" t="s">
        <v>2421</v>
      </c>
      <c r="C1958" t="s">
        <v>1708</v>
      </c>
      <c r="D1958" t="s">
        <v>2416</v>
      </c>
      <c r="F1958" s="1" t="s">
        <v>1752</v>
      </c>
      <c r="I1958" t="s">
        <v>19</v>
      </c>
      <c r="O1958" s="40" t="s">
        <v>19</v>
      </c>
      <c r="P1958" s="42" t="b">
        <f t="shared" si="30"/>
        <v>0</v>
      </c>
    </row>
    <row r="1959" spans="1:16" ht="30">
      <c r="A1959">
        <v>2002</v>
      </c>
      <c r="B1959" s="1" t="s">
        <v>2422</v>
      </c>
      <c r="C1959" t="s">
        <v>1708</v>
      </c>
      <c r="D1959" t="s">
        <v>2416</v>
      </c>
      <c r="F1959" s="1" t="s">
        <v>901</v>
      </c>
      <c r="I1959" t="s">
        <v>19</v>
      </c>
      <c r="O1959" s="40" t="s">
        <v>19</v>
      </c>
      <c r="P1959" s="42" t="b">
        <f t="shared" si="30"/>
        <v>0</v>
      </c>
    </row>
    <row r="1960" spans="1:16" ht="30">
      <c r="A1960">
        <v>2003</v>
      </c>
      <c r="B1960" s="1" t="s">
        <v>2423</v>
      </c>
      <c r="C1960" t="s">
        <v>1708</v>
      </c>
      <c r="D1960" t="s">
        <v>2416</v>
      </c>
      <c r="F1960" s="1" t="s">
        <v>901</v>
      </c>
      <c r="I1960" t="s">
        <v>19</v>
      </c>
      <c r="O1960" s="40" t="s">
        <v>19</v>
      </c>
      <c r="P1960" s="42" t="b">
        <f t="shared" si="30"/>
        <v>0</v>
      </c>
    </row>
    <row r="1961" spans="1:16" ht="30" customHeight="1">
      <c r="A1961">
        <v>2004</v>
      </c>
      <c r="B1961" s="1" t="s">
        <v>2424</v>
      </c>
      <c r="C1961" t="s">
        <v>1708</v>
      </c>
      <c r="D1961" t="s">
        <v>2416</v>
      </c>
      <c r="F1961" s="1" t="s">
        <v>901</v>
      </c>
      <c r="I1961" t="s">
        <v>19</v>
      </c>
      <c r="O1961" s="40" t="s">
        <v>19</v>
      </c>
      <c r="P1961" s="42" t="b">
        <f t="shared" si="30"/>
        <v>0</v>
      </c>
    </row>
    <row r="1962" spans="1:16" ht="45">
      <c r="A1962">
        <v>2005</v>
      </c>
      <c r="B1962" s="1" t="s">
        <v>2425</v>
      </c>
      <c r="C1962" t="s">
        <v>1708</v>
      </c>
      <c r="D1962" t="s">
        <v>2416</v>
      </c>
      <c r="F1962" s="1" t="s">
        <v>901</v>
      </c>
      <c r="I1962" t="s">
        <v>19</v>
      </c>
      <c r="O1962" s="40" t="s">
        <v>19</v>
      </c>
      <c r="P1962" s="42" t="b">
        <f t="shared" si="30"/>
        <v>0</v>
      </c>
    </row>
    <row r="1963" spans="1:16" ht="60">
      <c r="A1963">
        <v>2006</v>
      </c>
      <c r="B1963" s="1" t="s">
        <v>2426</v>
      </c>
      <c r="C1963" t="s">
        <v>1708</v>
      </c>
      <c r="D1963" t="s">
        <v>2416</v>
      </c>
      <c r="F1963" s="1" t="s">
        <v>901</v>
      </c>
      <c r="I1963" t="s">
        <v>19</v>
      </c>
      <c r="O1963" s="40" t="s">
        <v>19</v>
      </c>
      <c r="P1963" s="42" t="b">
        <f t="shared" si="30"/>
        <v>0</v>
      </c>
    </row>
    <row r="1964" spans="1:16" ht="30">
      <c r="A1964">
        <v>2007</v>
      </c>
      <c r="B1964" s="1" t="s">
        <v>2427</v>
      </c>
      <c r="C1964" t="s">
        <v>1708</v>
      </c>
      <c r="D1964" t="s">
        <v>2416</v>
      </c>
      <c r="F1964" s="1" t="s">
        <v>901</v>
      </c>
      <c r="I1964" t="s">
        <v>19</v>
      </c>
      <c r="O1964" s="40" t="s">
        <v>19</v>
      </c>
      <c r="P1964" s="42" t="b">
        <f t="shared" si="30"/>
        <v>0</v>
      </c>
    </row>
    <row r="1965" spans="1:16" ht="30">
      <c r="A1965">
        <v>2008</v>
      </c>
      <c r="B1965" s="1" t="s">
        <v>2428</v>
      </c>
      <c r="C1965" t="s">
        <v>1708</v>
      </c>
      <c r="D1965" t="s">
        <v>2416</v>
      </c>
      <c r="F1965" s="1" t="s">
        <v>901</v>
      </c>
      <c r="I1965" t="s">
        <v>19</v>
      </c>
      <c r="O1965" s="40" t="s">
        <v>19</v>
      </c>
      <c r="P1965" s="42" t="b">
        <f t="shared" si="30"/>
        <v>0</v>
      </c>
    </row>
    <row r="1966" spans="1:16" ht="69" customHeight="1">
      <c r="A1966">
        <v>2009</v>
      </c>
      <c r="B1966" s="1" t="s">
        <v>2429</v>
      </c>
      <c r="C1966" t="s">
        <v>1708</v>
      </c>
      <c r="D1966" t="s">
        <v>2416</v>
      </c>
      <c r="F1966" s="1" t="s">
        <v>1752</v>
      </c>
      <c r="G1966" s="11" t="s">
        <v>2430</v>
      </c>
      <c r="I1966" t="s">
        <v>19</v>
      </c>
      <c r="O1966" s="40" t="s">
        <v>19</v>
      </c>
      <c r="P1966" s="42" t="b">
        <f t="shared" si="30"/>
        <v>0</v>
      </c>
    </row>
    <row r="1967" spans="1:16" ht="30">
      <c r="A1967">
        <v>2010</v>
      </c>
      <c r="B1967" s="1" t="s">
        <v>1921</v>
      </c>
      <c r="C1967" t="s">
        <v>1708</v>
      </c>
      <c r="D1967" t="s">
        <v>2416</v>
      </c>
      <c r="F1967" s="1" t="s">
        <v>901</v>
      </c>
      <c r="I1967" t="s">
        <v>19</v>
      </c>
      <c r="O1967" s="40" t="s">
        <v>19</v>
      </c>
      <c r="P1967" s="42" t="b">
        <f t="shared" si="30"/>
        <v>0</v>
      </c>
    </row>
    <row r="1968" spans="1:16" ht="30">
      <c r="A1968">
        <v>2011</v>
      </c>
      <c r="B1968" s="1" t="s">
        <v>2431</v>
      </c>
      <c r="C1968" t="s">
        <v>1708</v>
      </c>
      <c r="D1968" t="s">
        <v>2416</v>
      </c>
      <c r="F1968" s="1" t="s">
        <v>901</v>
      </c>
      <c r="I1968" t="s">
        <v>19</v>
      </c>
      <c r="O1968" s="40" t="s">
        <v>19</v>
      </c>
      <c r="P1968" s="42" t="b">
        <f t="shared" si="30"/>
        <v>0</v>
      </c>
    </row>
    <row r="1969" spans="1:16" ht="30">
      <c r="A1969">
        <v>2012</v>
      </c>
      <c r="B1969" s="1" t="s">
        <v>2432</v>
      </c>
      <c r="C1969" t="s">
        <v>1708</v>
      </c>
      <c r="D1969" t="s">
        <v>2416</v>
      </c>
      <c r="F1969" s="1" t="s">
        <v>901</v>
      </c>
      <c r="I1969" t="s">
        <v>19</v>
      </c>
      <c r="O1969" s="40" t="s">
        <v>19</v>
      </c>
      <c r="P1969" s="42" t="b">
        <f t="shared" si="30"/>
        <v>0</v>
      </c>
    </row>
    <row r="1970" spans="1:16" ht="30">
      <c r="A1970">
        <v>2013</v>
      </c>
      <c r="B1970" s="1" t="s">
        <v>2433</v>
      </c>
      <c r="C1970" t="s">
        <v>1708</v>
      </c>
      <c r="D1970" t="s">
        <v>2416</v>
      </c>
      <c r="F1970" s="1" t="s">
        <v>901</v>
      </c>
      <c r="I1970" t="s">
        <v>19</v>
      </c>
      <c r="O1970" s="40" t="s">
        <v>19</v>
      </c>
      <c r="P1970" s="42" t="b">
        <f t="shared" si="30"/>
        <v>0</v>
      </c>
    </row>
    <row r="1971" spans="1:16" ht="30">
      <c r="A1971">
        <v>2014</v>
      </c>
      <c r="B1971" s="1" t="s">
        <v>2434</v>
      </c>
      <c r="C1971" t="s">
        <v>1708</v>
      </c>
      <c r="D1971" t="s">
        <v>2416</v>
      </c>
      <c r="F1971" s="1" t="s">
        <v>1752</v>
      </c>
      <c r="I1971" t="s">
        <v>19</v>
      </c>
      <c r="O1971" s="40" t="s">
        <v>19</v>
      </c>
      <c r="P1971" s="42" t="b">
        <f t="shared" si="30"/>
        <v>0</v>
      </c>
    </row>
    <row r="1972" spans="1:16" ht="30">
      <c r="A1972">
        <v>2015</v>
      </c>
      <c r="B1972" s="1" t="s">
        <v>2435</v>
      </c>
      <c r="C1972" t="s">
        <v>1708</v>
      </c>
      <c r="D1972" t="s">
        <v>2416</v>
      </c>
      <c r="F1972" s="1" t="s">
        <v>901</v>
      </c>
      <c r="I1972" t="s">
        <v>19</v>
      </c>
      <c r="O1972" s="40" t="s">
        <v>19</v>
      </c>
      <c r="P1972" s="42" t="b">
        <f t="shared" si="30"/>
        <v>0</v>
      </c>
    </row>
    <row r="1973" spans="1:16" ht="30" customHeight="1">
      <c r="A1973">
        <v>2016</v>
      </c>
      <c r="B1973" s="15" t="s">
        <v>2436</v>
      </c>
      <c r="C1973" t="s">
        <v>1708</v>
      </c>
      <c r="D1973" t="s">
        <v>2416</v>
      </c>
      <c r="F1973" s="1" t="s">
        <v>901</v>
      </c>
      <c r="I1973" t="s">
        <v>19</v>
      </c>
      <c r="O1973" s="40" t="s">
        <v>19</v>
      </c>
      <c r="P1973" s="42" t="b">
        <f t="shared" si="30"/>
        <v>0</v>
      </c>
    </row>
    <row r="1974" spans="1:16" ht="45">
      <c r="A1974">
        <v>2017</v>
      </c>
      <c r="B1974" s="1" t="s">
        <v>2437</v>
      </c>
      <c r="C1974" t="s">
        <v>1708</v>
      </c>
      <c r="D1974" t="s">
        <v>2416</v>
      </c>
      <c r="F1974" s="1" t="s">
        <v>1752</v>
      </c>
      <c r="G1974" s="1" t="s">
        <v>2438</v>
      </c>
      <c r="I1974" t="s">
        <v>19</v>
      </c>
      <c r="O1974" s="40" t="s">
        <v>19</v>
      </c>
      <c r="P1974" s="42" t="b">
        <f t="shared" si="30"/>
        <v>0</v>
      </c>
    </row>
    <row r="1975" spans="1:16" ht="15" customHeight="1">
      <c r="A1975">
        <v>2018</v>
      </c>
      <c r="B1975" s="1" t="s">
        <v>2439</v>
      </c>
      <c r="C1975" t="s">
        <v>1708</v>
      </c>
      <c r="D1975" t="s">
        <v>2416</v>
      </c>
      <c r="F1975" s="1" t="s">
        <v>901</v>
      </c>
      <c r="I1975" t="s">
        <v>19</v>
      </c>
      <c r="O1975" s="40" t="s">
        <v>19</v>
      </c>
      <c r="P1975" s="42" t="b">
        <f t="shared" si="30"/>
        <v>0</v>
      </c>
    </row>
    <row r="1976" spans="1:16">
      <c r="A1976">
        <v>2019</v>
      </c>
      <c r="B1976" s="1" t="s">
        <v>2440</v>
      </c>
      <c r="C1976" t="s">
        <v>1708</v>
      </c>
      <c r="D1976" t="s">
        <v>2441</v>
      </c>
      <c r="F1976" s="1" t="s">
        <v>901</v>
      </c>
      <c r="I1976" t="s">
        <v>19</v>
      </c>
      <c r="O1976" s="40" t="s">
        <v>19</v>
      </c>
      <c r="P1976" s="42" t="b">
        <f t="shared" si="30"/>
        <v>0</v>
      </c>
    </row>
    <row r="1977" spans="1:16" ht="30">
      <c r="A1977">
        <v>2020</v>
      </c>
      <c r="B1977" s="1" t="s">
        <v>2442</v>
      </c>
      <c r="C1977" t="s">
        <v>1708</v>
      </c>
      <c r="D1977" t="s">
        <v>2441</v>
      </c>
      <c r="F1977" s="1" t="s">
        <v>901</v>
      </c>
      <c r="I1977" t="s">
        <v>19</v>
      </c>
      <c r="O1977" s="40" t="s">
        <v>19</v>
      </c>
      <c r="P1977" s="42" t="b">
        <f t="shared" si="30"/>
        <v>0</v>
      </c>
    </row>
    <row r="1978" spans="1:16" ht="15" customHeight="1">
      <c r="A1978">
        <v>2021</v>
      </c>
      <c r="B1978" s="1" t="s">
        <v>960</v>
      </c>
      <c r="C1978" t="s">
        <v>1708</v>
      </c>
      <c r="D1978" t="s">
        <v>2441</v>
      </c>
      <c r="F1978" s="1" t="s">
        <v>1752</v>
      </c>
      <c r="I1978" t="s">
        <v>19</v>
      </c>
      <c r="O1978" s="40" t="s">
        <v>19</v>
      </c>
      <c r="P1978" s="42" t="b">
        <f t="shared" si="30"/>
        <v>0</v>
      </c>
    </row>
    <row r="1979" spans="1:16" ht="45" customHeight="1">
      <c r="A1979">
        <v>2022</v>
      </c>
      <c r="B1979" s="1" t="s">
        <v>2443</v>
      </c>
      <c r="C1979" t="s">
        <v>1708</v>
      </c>
      <c r="D1979" t="s">
        <v>2441</v>
      </c>
      <c r="F1979" s="1" t="s">
        <v>901</v>
      </c>
      <c r="I1979" t="s">
        <v>19</v>
      </c>
      <c r="O1979" s="40" t="s">
        <v>19</v>
      </c>
      <c r="P1979" s="42" t="b">
        <f t="shared" si="30"/>
        <v>0</v>
      </c>
    </row>
    <row r="1980" spans="1:16" ht="30">
      <c r="A1980">
        <v>2023</v>
      </c>
      <c r="B1980" s="1" t="s">
        <v>2444</v>
      </c>
      <c r="C1980" t="s">
        <v>1708</v>
      </c>
      <c r="D1980" t="s">
        <v>2441</v>
      </c>
      <c r="F1980" s="1" t="s">
        <v>1752</v>
      </c>
      <c r="I1980" t="s">
        <v>19</v>
      </c>
      <c r="O1980" s="40" t="s">
        <v>19</v>
      </c>
      <c r="P1980" s="42" t="b">
        <f t="shared" si="30"/>
        <v>0</v>
      </c>
    </row>
    <row r="1981" spans="1:16" ht="30">
      <c r="A1981">
        <v>2024</v>
      </c>
      <c r="B1981" s="1" t="s">
        <v>2445</v>
      </c>
      <c r="C1981" t="s">
        <v>1708</v>
      </c>
      <c r="D1981" t="s">
        <v>2441</v>
      </c>
      <c r="F1981" s="1" t="s">
        <v>901</v>
      </c>
      <c r="I1981" t="s">
        <v>19</v>
      </c>
      <c r="O1981" s="40" t="s">
        <v>19</v>
      </c>
      <c r="P1981" s="42" t="b">
        <f t="shared" si="30"/>
        <v>0</v>
      </c>
    </row>
    <row r="1982" spans="1:16" ht="45">
      <c r="A1982" t="s">
        <v>2446</v>
      </c>
      <c r="B1982" s="15" t="s">
        <v>2447</v>
      </c>
      <c r="C1982" t="s">
        <v>1708</v>
      </c>
      <c r="D1982" t="s">
        <v>2441</v>
      </c>
      <c r="F1982" s="1" t="s">
        <v>901</v>
      </c>
      <c r="I1982" t="s">
        <v>19</v>
      </c>
      <c r="O1982" s="40" t="s">
        <v>19</v>
      </c>
      <c r="P1982" s="42" t="b">
        <f t="shared" si="30"/>
        <v>0</v>
      </c>
    </row>
    <row r="1983" spans="1:16" ht="45">
      <c r="A1983">
        <v>2027</v>
      </c>
      <c r="B1983" s="1" t="s">
        <v>2448</v>
      </c>
      <c r="C1983" t="s">
        <v>1708</v>
      </c>
      <c r="D1983" t="s">
        <v>2441</v>
      </c>
      <c r="F1983" s="1" t="s">
        <v>901</v>
      </c>
      <c r="I1983" t="s">
        <v>19</v>
      </c>
      <c r="O1983" s="40" t="s">
        <v>19</v>
      </c>
      <c r="P1983" s="42" t="b">
        <f t="shared" si="30"/>
        <v>0</v>
      </c>
    </row>
    <row r="1984" spans="1:16" ht="45">
      <c r="A1984">
        <v>2028</v>
      </c>
      <c r="B1984" s="1" t="s">
        <v>2449</v>
      </c>
      <c r="C1984" t="s">
        <v>1708</v>
      </c>
      <c r="D1984" t="s">
        <v>2441</v>
      </c>
      <c r="F1984" s="1" t="s">
        <v>1752</v>
      </c>
      <c r="I1984" t="s">
        <v>19</v>
      </c>
      <c r="O1984" s="40" t="s">
        <v>19</v>
      </c>
      <c r="P1984" s="42" t="b">
        <f t="shared" si="30"/>
        <v>0</v>
      </c>
    </row>
    <row r="1985" spans="1:16" ht="30" customHeight="1">
      <c r="A1985">
        <v>2029</v>
      </c>
      <c r="B1985" s="1" t="s">
        <v>2450</v>
      </c>
      <c r="C1985" t="s">
        <v>1708</v>
      </c>
      <c r="D1985" t="s">
        <v>2441</v>
      </c>
      <c r="F1985" s="1" t="s">
        <v>901</v>
      </c>
      <c r="I1985" t="s">
        <v>19</v>
      </c>
      <c r="O1985" s="40" t="s">
        <v>19</v>
      </c>
      <c r="P1985" s="42" t="b">
        <f t="shared" si="30"/>
        <v>0</v>
      </c>
    </row>
    <row r="1986" spans="1:16">
      <c r="A1986">
        <v>2030</v>
      </c>
      <c r="B1986" s="1" t="s">
        <v>2451</v>
      </c>
      <c r="C1986" t="s">
        <v>1708</v>
      </c>
      <c r="D1986" t="s">
        <v>2441</v>
      </c>
      <c r="F1986" s="1" t="s">
        <v>901</v>
      </c>
      <c r="I1986" t="s">
        <v>19</v>
      </c>
      <c r="O1986" s="40" t="s">
        <v>19</v>
      </c>
      <c r="P1986" s="42" t="b">
        <f t="shared" ref="P1986:P2049" si="31">F1986=O1986</f>
        <v>0</v>
      </c>
    </row>
    <row r="1987" spans="1:16" ht="45">
      <c r="A1987">
        <v>2031</v>
      </c>
      <c r="B1987" s="1" t="s">
        <v>2452</v>
      </c>
      <c r="C1987" t="s">
        <v>1708</v>
      </c>
      <c r="D1987" t="s">
        <v>2441</v>
      </c>
      <c r="F1987" s="1" t="s">
        <v>901</v>
      </c>
      <c r="I1987" t="s">
        <v>19</v>
      </c>
      <c r="O1987" s="40" t="s">
        <v>19</v>
      </c>
      <c r="P1987" s="42" t="b">
        <f t="shared" si="31"/>
        <v>0</v>
      </c>
    </row>
    <row r="1988" spans="1:16" ht="30">
      <c r="A1988">
        <v>2032</v>
      </c>
      <c r="B1988" s="1" t="s">
        <v>2453</v>
      </c>
      <c r="C1988" t="s">
        <v>1708</v>
      </c>
      <c r="D1988" t="s">
        <v>2441</v>
      </c>
      <c r="F1988" s="1" t="s">
        <v>901</v>
      </c>
      <c r="I1988" t="s">
        <v>19</v>
      </c>
      <c r="O1988" s="40" t="s">
        <v>19</v>
      </c>
      <c r="P1988" s="42" t="b">
        <f t="shared" si="31"/>
        <v>0</v>
      </c>
    </row>
    <row r="1989" spans="1:16" ht="30" customHeight="1">
      <c r="A1989">
        <v>2033</v>
      </c>
      <c r="B1989" s="1" t="s">
        <v>2454</v>
      </c>
      <c r="C1989" t="s">
        <v>1708</v>
      </c>
      <c r="D1989" t="s">
        <v>2441</v>
      </c>
      <c r="F1989" s="1" t="s">
        <v>901</v>
      </c>
      <c r="I1989" t="s">
        <v>19</v>
      </c>
      <c r="O1989" s="40" t="s">
        <v>19</v>
      </c>
      <c r="P1989" s="42" t="b">
        <f t="shared" si="31"/>
        <v>0</v>
      </c>
    </row>
    <row r="1990" spans="1:16" ht="45" customHeight="1">
      <c r="A1990">
        <v>2034</v>
      </c>
      <c r="B1990" s="1" t="s">
        <v>2455</v>
      </c>
      <c r="C1990" t="s">
        <v>1708</v>
      </c>
      <c r="D1990" t="s">
        <v>2441</v>
      </c>
      <c r="F1990" s="1" t="s">
        <v>901</v>
      </c>
      <c r="I1990" t="s">
        <v>19</v>
      </c>
      <c r="O1990" s="40" t="s">
        <v>19</v>
      </c>
      <c r="P1990" s="42" t="b">
        <f t="shared" si="31"/>
        <v>0</v>
      </c>
    </row>
    <row r="1991" spans="1:16" ht="45">
      <c r="A1991">
        <v>2035</v>
      </c>
      <c r="B1991" s="1" t="s">
        <v>2456</v>
      </c>
      <c r="C1991" t="s">
        <v>1708</v>
      </c>
      <c r="D1991" t="s">
        <v>2441</v>
      </c>
      <c r="F1991" s="1" t="s">
        <v>901</v>
      </c>
      <c r="I1991" t="s">
        <v>19</v>
      </c>
      <c r="O1991" s="40" t="s">
        <v>19</v>
      </c>
      <c r="P1991" s="42" t="b">
        <f t="shared" si="31"/>
        <v>0</v>
      </c>
    </row>
    <row r="1992" spans="1:16" ht="60">
      <c r="A1992">
        <v>2036</v>
      </c>
      <c r="B1992" s="1" t="s">
        <v>2457</v>
      </c>
      <c r="C1992" t="s">
        <v>1708</v>
      </c>
      <c r="D1992" t="s">
        <v>2441</v>
      </c>
      <c r="F1992" s="1" t="s">
        <v>901</v>
      </c>
      <c r="I1992" t="s">
        <v>19</v>
      </c>
      <c r="O1992" s="40" t="s">
        <v>19</v>
      </c>
      <c r="P1992" s="42" t="b">
        <f t="shared" si="31"/>
        <v>0</v>
      </c>
    </row>
    <row r="1993" spans="1:16" ht="45">
      <c r="A1993">
        <v>2037</v>
      </c>
      <c r="B1993" s="1" t="s">
        <v>2458</v>
      </c>
      <c r="C1993" t="s">
        <v>1708</v>
      </c>
      <c r="D1993" t="s">
        <v>2441</v>
      </c>
      <c r="F1993" s="1" t="s">
        <v>901</v>
      </c>
      <c r="I1993" t="s">
        <v>19</v>
      </c>
      <c r="O1993" s="40" t="s">
        <v>19</v>
      </c>
      <c r="P1993" s="42" t="b">
        <f t="shared" si="31"/>
        <v>0</v>
      </c>
    </row>
    <row r="1994" spans="1:16" ht="30">
      <c r="A1994">
        <v>2038</v>
      </c>
      <c r="B1994" s="1" t="s">
        <v>2459</v>
      </c>
      <c r="C1994" t="s">
        <v>1708</v>
      </c>
      <c r="D1994" t="s">
        <v>2441</v>
      </c>
      <c r="F1994" s="1" t="s">
        <v>901</v>
      </c>
      <c r="I1994" t="s">
        <v>19</v>
      </c>
      <c r="O1994" s="40" t="s">
        <v>19</v>
      </c>
      <c r="P1994" s="42" t="b">
        <f t="shared" si="31"/>
        <v>0</v>
      </c>
    </row>
    <row r="1995" spans="1:16" ht="30">
      <c r="A1995">
        <v>2039</v>
      </c>
      <c r="B1995" s="1" t="s">
        <v>2460</v>
      </c>
      <c r="C1995" t="s">
        <v>1708</v>
      </c>
      <c r="D1995" t="s">
        <v>2441</v>
      </c>
      <c r="F1995" s="1" t="s">
        <v>901</v>
      </c>
      <c r="I1995" t="s">
        <v>19</v>
      </c>
      <c r="O1995" s="40" t="s">
        <v>19</v>
      </c>
      <c r="P1995" s="42" t="b">
        <f t="shared" si="31"/>
        <v>0</v>
      </c>
    </row>
    <row r="1996" spans="1:16" ht="30">
      <c r="A1996">
        <v>2040</v>
      </c>
      <c r="B1996" s="1" t="s">
        <v>2461</v>
      </c>
      <c r="C1996" t="s">
        <v>1708</v>
      </c>
      <c r="D1996" t="s">
        <v>2441</v>
      </c>
      <c r="F1996" s="1" t="s">
        <v>901</v>
      </c>
      <c r="I1996" t="s">
        <v>19</v>
      </c>
      <c r="O1996" s="40" t="s">
        <v>19</v>
      </c>
      <c r="P1996" s="42" t="b">
        <f t="shared" si="31"/>
        <v>0</v>
      </c>
    </row>
    <row r="1997" spans="1:16" ht="45">
      <c r="A1997">
        <v>2041</v>
      </c>
      <c r="B1997" s="1" t="s">
        <v>2462</v>
      </c>
      <c r="C1997" t="s">
        <v>1708</v>
      </c>
      <c r="D1997" t="s">
        <v>2441</v>
      </c>
      <c r="F1997" s="1" t="s">
        <v>901</v>
      </c>
      <c r="I1997" t="s">
        <v>19</v>
      </c>
      <c r="O1997" s="40" t="s">
        <v>19</v>
      </c>
      <c r="P1997" s="42" t="b">
        <f t="shared" si="31"/>
        <v>0</v>
      </c>
    </row>
    <row r="1998" spans="1:16" ht="30">
      <c r="A1998">
        <v>2042</v>
      </c>
      <c r="B1998" s="1" t="s">
        <v>2463</v>
      </c>
      <c r="C1998" t="s">
        <v>1708</v>
      </c>
      <c r="D1998" t="s">
        <v>2441</v>
      </c>
      <c r="F1998" s="1" t="s">
        <v>901</v>
      </c>
      <c r="I1998" t="s">
        <v>19</v>
      </c>
      <c r="O1998" s="40" t="s">
        <v>19</v>
      </c>
      <c r="P1998" s="42" t="b">
        <f t="shared" si="31"/>
        <v>0</v>
      </c>
    </row>
    <row r="1999" spans="1:16" ht="30">
      <c r="A1999">
        <v>2043</v>
      </c>
      <c r="B1999" s="1" t="s">
        <v>2464</v>
      </c>
      <c r="C1999" t="s">
        <v>1708</v>
      </c>
      <c r="D1999" t="s">
        <v>2441</v>
      </c>
      <c r="F1999" s="1" t="s">
        <v>901</v>
      </c>
      <c r="I1999" t="s">
        <v>19</v>
      </c>
      <c r="O1999" s="40" t="s">
        <v>19</v>
      </c>
      <c r="P1999" s="42" t="b">
        <f t="shared" si="31"/>
        <v>0</v>
      </c>
    </row>
    <row r="2000" spans="1:16" ht="45">
      <c r="A2000">
        <v>2044</v>
      </c>
      <c r="B2000" s="1" t="s">
        <v>2465</v>
      </c>
      <c r="C2000" t="s">
        <v>1708</v>
      </c>
      <c r="D2000" t="s">
        <v>2466</v>
      </c>
      <c r="F2000" s="1" t="s">
        <v>1752</v>
      </c>
      <c r="G2000" s="1" t="s">
        <v>2467</v>
      </c>
      <c r="I2000" t="s">
        <v>19</v>
      </c>
      <c r="O2000" s="40" t="s">
        <v>19</v>
      </c>
      <c r="P2000" s="42" t="b">
        <f t="shared" si="31"/>
        <v>0</v>
      </c>
    </row>
    <row r="2001" spans="1:16" ht="60">
      <c r="A2001">
        <v>2045</v>
      </c>
      <c r="B2001" s="1" t="s">
        <v>2468</v>
      </c>
      <c r="C2001" t="s">
        <v>1708</v>
      </c>
      <c r="D2001" t="s">
        <v>2466</v>
      </c>
      <c r="F2001" s="1" t="s">
        <v>901</v>
      </c>
      <c r="I2001" t="s">
        <v>19</v>
      </c>
      <c r="O2001" s="40" t="s">
        <v>19</v>
      </c>
      <c r="P2001" s="42" t="b">
        <f t="shared" si="31"/>
        <v>0</v>
      </c>
    </row>
    <row r="2002" spans="1:16" ht="30">
      <c r="A2002">
        <v>2046</v>
      </c>
      <c r="B2002" s="1" t="s">
        <v>2469</v>
      </c>
      <c r="C2002" t="s">
        <v>1708</v>
      </c>
      <c r="D2002" t="s">
        <v>2466</v>
      </c>
      <c r="F2002" s="1" t="s">
        <v>901</v>
      </c>
      <c r="I2002" t="s">
        <v>19</v>
      </c>
      <c r="O2002" s="40" t="s">
        <v>19</v>
      </c>
      <c r="P2002" s="42" t="b">
        <f t="shared" si="31"/>
        <v>0</v>
      </c>
    </row>
    <row r="2003" spans="1:16" ht="30">
      <c r="A2003">
        <v>2047</v>
      </c>
      <c r="B2003" s="1" t="s">
        <v>2470</v>
      </c>
      <c r="C2003" t="s">
        <v>1708</v>
      </c>
      <c r="D2003" t="s">
        <v>2466</v>
      </c>
      <c r="F2003" s="1" t="s">
        <v>901</v>
      </c>
      <c r="I2003" t="s">
        <v>65</v>
      </c>
      <c r="O2003" s="40" t="s">
        <v>19</v>
      </c>
      <c r="P2003" s="42" t="b">
        <f t="shared" si="31"/>
        <v>0</v>
      </c>
    </row>
    <row r="2004" spans="1:16" ht="30">
      <c r="A2004">
        <v>2048</v>
      </c>
      <c r="B2004" s="1" t="s">
        <v>2471</v>
      </c>
      <c r="C2004" t="s">
        <v>1708</v>
      </c>
      <c r="D2004" t="s">
        <v>2466</v>
      </c>
      <c r="F2004" s="1" t="s">
        <v>901</v>
      </c>
      <c r="I2004" t="s">
        <v>19</v>
      </c>
      <c r="O2004" s="40" t="s">
        <v>19</v>
      </c>
      <c r="P2004" s="42" t="b">
        <f t="shared" si="31"/>
        <v>0</v>
      </c>
    </row>
    <row r="2005" spans="1:16" ht="45">
      <c r="A2005">
        <v>2049</v>
      </c>
      <c r="B2005" s="24" t="s">
        <v>2472</v>
      </c>
      <c r="C2005" t="s">
        <v>1708</v>
      </c>
      <c r="D2005" t="s">
        <v>2466</v>
      </c>
      <c r="F2005" s="1" t="s">
        <v>1752</v>
      </c>
      <c r="I2005" t="s">
        <v>19</v>
      </c>
      <c r="O2005" s="40" t="s">
        <v>19</v>
      </c>
      <c r="P2005" s="42" t="b">
        <f t="shared" si="31"/>
        <v>0</v>
      </c>
    </row>
    <row r="2006" spans="1:16" ht="45">
      <c r="A2006">
        <v>2050</v>
      </c>
      <c r="B2006" s="1" t="s">
        <v>2473</v>
      </c>
      <c r="C2006" t="s">
        <v>1708</v>
      </c>
      <c r="D2006" t="s">
        <v>2466</v>
      </c>
      <c r="F2006" s="1" t="s">
        <v>901</v>
      </c>
      <c r="I2006" t="s">
        <v>23</v>
      </c>
      <c r="O2006" s="40" t="s">
        <v>19</v>
      </c>
      <c r="P2006" s="42" t="b">
        <f t="shared" si="31"/>
        <v>0</v>
      </c>
    </row>
    <row r="2007" spans="1:16" ht="45">
      <c r="A2007">
        <v>2051</v>
      </c>
      <c r="B2007" s="1" t="s">
        <v>2474</v>
      </c>
      <c r="C2007" t="s">
        <v>1708</v>
      </c>
      <c r="D2007" t="s">
        <v>2466</v>
      </c>
      <c r="F2007" s="1" t="s">
        <v>901</v>
      </c>
      <c r="I2007" t="s">
        <v>19</v>
      </c>
      <c r="O2007" s="40" t="s">
        <v>19</v>
      </c>
      <c r="P2007" s="42" t="b">
        <f t="shared" si="31"/>
        <v>0</v>
      </c>
    </row>
    <row r="2008" spans="1:16">
      <c r="A2008">
        <v>2052</v>
      </c>
      <c r="B2008" s="1" t="s">
        <v>2475</v>
      </c>
      <c r="C2008" t="s">
        <v>1708</v>
      </c>
      <c r="D2008" t="s">
        <v>2466</v>
      </c>
      <c r="F2008" s="1" t="s">
        <v>901</v>
      </c>
      <c r="I2008" t="s">
        <v>19</v>
      </c>
      <c r="O2008" s="40" t="s">
        <v>19</v>
      </c>
      <c r="P2008" s="42" t="b">
        <f t="shared" si="31"/>
        <v>0</v>
      </c>
    </row>
    <row r="2009" spans="1:16" ht="45">
      <c r="A2009">
        <v>2053</v>
      </c>
      <c r="B2009" s="1" t="s">
        <v>2476</v>
      </c>
      <c r="C2009" t="s">
        <v>1708</v>
      </c>
      <c r="D2009" t="s">
        <v>2466</v>
      </c>
      <c r="F2009" s="1" t="s">
        <v>901</v>
      </c>
      <c r="I2009" t="s">
        <v>19</v>
      </c>
      <c r="O2009" s="40" t="s">
        <v>19</v>
      </c>
      <c r="P2009" s="42" t="b">
        <f t="shared" si="31"/>
        <v>0</v>
      </c>
    </row>
    <row r="2010" spans="1:16" ht="30">
      <c r="A2010">
        <v>2054</v>
      </c>
      <c r="B2010" s="1" t="s">
        <v>2477</v>
      </c>
      <c r="C2010" t="s">
        <v>1708</v>
      </c>
      <c r="D2010" t="s">
        <v>2466</v>
      </c>
      <c r="F2010" s="1" t="s">
        <v>901</v>
      </c>
      <c r="I2010" t="s">
        <v>19</v>
      </c>
      <c r="O2010" s="40" t="s">
        <v>19</v>
      </c>
      <c r="P2010" s="42" t="b">
        <f t="shared" si="31"/>
        <v>0</v>
      </c>
    </row>
    <row r="2011" spans="1:16" ht="60">
      <c r="A2011">
        <v>2055</v>
      </c>
      <c r="B2011" s="1" t="s">
        <v>2478</v>
      </c>
      <c r="C2011" t="s">
        <v>1708</v>
      </c>
      <c r="D2011" t="s">
        <v>2466</v>
      </c>
      <c r="F2011" s="1" t="s">
        <v>901</v>
      </c>
      <c r="I2011" t="s">
        <v>19</v>
      </c>
      <c r="O2011" s="40" t="s">
        <v>19</v>
      </c>
      <c r="P2011" s="42" t="b">
        <f t="shared" si="31"/>
        <v>0</v>
      </c>
    </row>
    <row r="2012" spans="1:16" ht="30">
      <c r="A2012">
        <v>2056</v>
      </c>
      <c r="B2012" s="1" t="s">
        <v>2479</v>
      </c>
      <c r="C2012" t="s">
        <v>1708</v>
      </c>
      <c r="D2012" t="s">
        <v>2466</v>
      </c>
      <c r="F2012" s="1" t="s">
        <v>901</v>
      </c>
      <c r="I2012" t="s">
        <v>19</v>
      </c>
      <c r="O2012" s="40" t="s">
        <v>19</v>
      </c>
      <c r="P2012" s="42" t="b">
        <f t="shared" si="31"/>
        <v>0</v>
      </c>
    </row>
    <row r="2013" spans="1:16" ht="60">
      <c r="A2013">
        <v>2057</v>
      </c>
      <c r="B2013" s="24" t="s">
        <v>2480</v>
      </c>
      <c r="C2013" t="s">
        <v>1708</v>
      </c>
      <c r="D2013" t="s">
        <v>2466</v>
      </c>
      <c r="I2013" t="s">
        <v>65</v>
      </c>
      <c r="O2013" s="40" t="s">
        <v>19</v>
      </c>
      <c r="P2013" s="42" t="b">
        <f t="shared" si="31"/>
        <v>0</v>
      </c>
    </row>
    <row r="2014" spans="1:16" ht="30">
      <c r="A2014">
        <v>2058</v>
      </c>
      <c r="B2014" s="1" t="s">
        <v>2481</v>
      </c>
      <c r="C2014" t="s">
        <v>1708</v>
      </c>
      <c r="D2014" t="s">
        <v>2466</v>
      </c>
      <c r="F2014" s="1" t="s">
        <v>901</v>
      </c>
      <c r="I2014" t="s">
        <v>19</v>
      </c>
      <c r="O2014" s="40" t="s">
        <v>19</v>
      </c>
      <c r="P2014" s="42" t="b">
        <f t="shared" si="31"/>
        <v>0</v>
      </c>
    </row>
    <row r="2015" spans="1:16" ht="30">
      <c r="A2015">
        <v>2059</v>
      </c>
      <c r="B2015" s="1" t="s">
        <v>2482</v>
      </c>
      <c r="C2015" t="s">
        <v>1708</v>
      </c>
      <c r="D2015" t="s">
        <v>2466</v>
      </c>
      <c r="F2015" s="1" t="s">
        <v>901</v>
      </c>
      <c r="I2015" t="s">
        <v>19</v>
      </c>
      <c r="O2015" s="40" t="s">
        <v>19</v>
      </c>
      <c r="P2015" s="42" t="b">
        <f t="shared" si="31"/>
        <v>0</v>
      </c>
    </row>
    <row r="2016" spans="1:16" ht="60">
      <c r="A2016">
        <v>2060</v>
      </c>
      <c r="B2016" s="1" t="s">
        <v>2483</v>
      </c>
      <c r="C2016" t="s">
        <v>1708</v>
      </c>
      <c r="D2016" t="s">
        <v>2466</v>
      </c>
      <c r="F2016" s="1" t="s">
        <v>1752</v>
      </c>
      <c r="I2016" t="s">
        <v>19</v>
      </c>
      <c r="O2016" s="40" t="s">
        <v>19</v>
      </c>
      <c r="P2016" s="42" t="b">
        <f t="shared" si="31"/>
        <v>0</v>
      </c>
    </row>
    <row r="2017" spans="1:16" ht="45">
      <c r="A2017">
        <v>2061</v>
      </c>
      <c r="B2017" s="1" t="s">
        <v>2484</v>
      </c>
      <c r="C2017" t="s">
        <v>1708</v>
      </c>
      <c r="D2017" t="s">
        <v>2466</v>
      </c>
      <c r="F2017" s="1" t="s">
        <v>1752</v>
      </c>
      <c r="I2017" t="s">
        <v>19</v>
      </c>
      <c r="O2017" s="40" t="s">
        <v>19</v>
      </c>
      <c r="P2017" s="42" t="b">
        <f t="shared" si="31"/>
        <v>0</v>
      </c>
    </row>
    <row r="2018" spans="1:16" ht="45">
      <c r="A2018">
        <v>2062</v>
      </c>
      <c r="B2018" s="1" t="s">
        <v>2485</v>
      </c>
      <c r="C2018" t="s">
        <v>1708</v>
      </c>
      <c r="D2018" t="s">
        <v>2466</v>
      </c>
      <c r="F2018" s="1" t="s">
        <v>901</v>
      </c>
      <c r="I2018" t="s">
        <v>19</v>
      </c>
      <c r="O2018" s="40" t="s">
        <v>19</v>
      </c>
      <c r="P2018" s="42" t="b">
        <f t="shared" si="31"/>
        <v>0</v>
      </c>
    </row>
    <row r="2019" spans="1:16" ht="45">
      <c r="A2019">
        <v>2063</v>
      </c>
      <c r="B2019" s="1" t="s">
        <v>2486</v>
      </c>
      <c r="C2019" t="s">
        <v>1708</v>
      </c>
      <c r="D2019" t="s">
        <v>2466</v>
      </c>
      <c r="F2019" s="1" t="s">
        <v>901</v>
      </c>
      <c r="I2019" t="s">
        <v>19</v>
      </c>
      <c r="O2019" s="40" t="s">
        <v>19</v>
      </c>
      <c r="P2019" s="42" t="b">
        <f t="shared" si="31"/>
        <v>0</v>
      </c>
    </row>
    <row r="2020" spans="1:16" ht="30">
      <c r="A2020">
        <v>2064</v>
      </c>
      <c r="B2020" s="1" t="s">
        <v>2487</v>
      </c>
      <c r="C2020" t="s">
        <v>1708</v>
      </c>
      <c r="D2020" t="s">
        <v>2466</v>
      </c>
      <c r="F2020" s="1" t="s">
        <v>901</v>
      </c>
      <c r="I2020" t="s">
        <v>19</v>
      </c>
      <c r="O2020" s="40" t="s">
        <v>19</v>
      </c>
      <c r="P2020" s="42" t="b">
        <f t="shared" si="31"/>
        <v>0</v>
      </c>
    </row>
    <row r="2021" spans="1:16">
      <c r="A2021">
        <v>2065</v>
      </c>
      <c r="B2021" s="1" t="s">
        <v>2488</v>
      </c>
      <c r="C2021" t="s">
        <v>1708</v>
      </c>
      <c r="D2021" t="s">
        <v>2466</v>
      </c>
      <c r="F2021" s="1" t="s">
        <v>901</v>
      </c>
      <c r="I2021" t="s">
        <v>65</v>
      </c>
      <c r="O2021" s="40" t="s">
        <v>19</v>
      </c>
      <c r="P2021" s="42" t="b">
        <f t="shared" si="31"/>
        <v>0</v>
      </c>
    </row>
    <row r="2022" spans="1:16" ht="30">
      <c r="A2022">
        <v>2066</v>
      </c>
      <c r="B2022" s="1" t="s">
        <v>2489</v>
      </c>
      <c r="C2022" t="s">
        <v>1708</v>
      </c>
      <c r="D2022" t="s">
        <v>2466</v>
      </c>
      <c r="F2022" s="1" t="s">
        <v>901</v>
      </c>
      <c r="I2022" t="s">
        <v>19</v>
      </c>
      <c r="O2022" s="40" t="s">
        <v>19</v>
      </c>
      <c r="P2022" s="42" t="b">
        <f t="shared" si="31"/>
        <v>0</v>
      </c>
    </row>
    <row r="2023" spans="1:16" ht="30">
      <c r="A2023">
        <v>2067</v>
      </c>
      <c r="B2023" s="1" t="s">
        <v>2489</v>
      </c>
      <c r="C2023" t="s">
        <v>1708</v>
      </c>
      <c r="D2023" t="s">
        <v>2466</v>
      </c>
      <c r="F2023" s="1" t="s">
        <v>901</v>
      </c>
      <c r="I2023" t="s">
        <v>19</v>
      </c>
      <c r="O2023" s="40" t="s">
        <v>19</v>
      </c>
      <c r="P2023" s="42" t="b">
        <f t="shared" si="31"/>
        <v>0</v>
      </c>
    </row>
    <row r="2024" spans="1:16" ht="30">
      <c r="A2024">
        <v>2068</v>
      </c>
      <c r="B2024" s="1" t="s">
        <v>2490</v>
      </c>
      <c r="C2024" t="s">
        <v>1708</v>
      </c>
      <c r="D2024" t="s">
        <v>2466</v>
      </c>
      <c r="F2024" s="1" t="s">
        <v>901</v>
      </c>
      <c r="I2024" t="s">
        <v>19</v>
      </c>
      <c r="O2024" s="40" t="s">
        <v>19</v>
      </c>
      <c r="P2024" s="42" t="b">
        <f t="shared" si="31"/>
        <v>0</v>
      </c>
    </row>
    <row r="2025" spans="1:16" ht="30">
      <c r="A2025">
        <v>2069</v>
      </c>
      <c r="B2025" s="1" t="s">
        <v>2491</v>
      </c>
      <c r="C2025" t="s">
        <v>1708</v>
      </c>
      <c r="D2025" t="s">
        <v>2466</v>
      </c>
      <c r="F2025" s="1" t="s">
        <v>901</v>
      </c>
      <c r="I2025" t="s">
        <v>19</v>
      </c>
      <c r="O2025" s="40" t="s">
        <v>19</v>
      </c>
      <c r="P2025" s="42" t="b">
        <f t="shared" si="31"/>
        <v>0</v>
      </c>
    </row>
    <row r="2026" spans="1:16" ht="30">
      <c r="A2026">
        <v>2070</v>
      </c>
      <c r="B2026" s="1" t="s">
        <v>2492</v>
      </c>
      <c r="C2026" t="s">
        <v>1708</v>
      </c>
      <c r="D2026" t="s">
        <v>2493</v>
      </c>
      <c r="F2026" s="1" t="s">
        <v>901</v>
      </c>
      <c r="I2026" t="s">
        <v>19</v>
      </c>
      <c r="O2026" s="40" t="s">
        <v>19</v>
      </c>
      <c r="P2026" s="42" t="b">
        <f t="shared" si="31"/>
        <v>0</v>
      </c>
    </row>
    <row r="2027" spans="1:16" ht="45" customHeight="1">
      <c r="A2027">
        <v>2071</v>
      </c>
      <c r="B2027" s="1" t="s">
        <v>2494</v>
      </c>
      <c r="C2027" t="s">
        <v>1708</v>
      </c>
      <c r="D2027" t="s">
        <v>2493</v>
      </c>
      <c r="F2027" s="1" t="s">
        <v>901</v>
      </c>
      <c r="I2027" t="s">
        <v>19</v>
      </c>
      <c r="O2027" s="40" t="s">
        <v>19</v>
      </c>
      <c r="P2027" s="42" t="b">
        <f t="shared" si="31"/>
        <v>0</v>
      </c>
    </row>
    <row r="2028" spans="1:16" ht="90">
      <c r="A2028">
        <v>2072</v>
      </c>
      <c r="B2028" s="1" t="s">
        <v>2495</v>
      </c>
      <c r="C2028" t="s">
        <v>1708</v>
      </c>
      <c r="D2028" t="s">
        <v>2493</v>
      </c>
      <c r="F2028" s="1" t="s">
        <v>1752</v>
      </c>
      <c r="G2028" s="1" t="s">
        <v>2496</v>
      </c>
      <c r="I2028" s="1" t="s">
        <v>65</v>
      </c>
      <c r="O2028" s="40" t="s">
        <v>23</v>
      </c>
      <c r="P2028" s="42" t="b">
        <f t="shared" si="31"/>
        <v>0</v>
      </c>
    </row>
    <row r="2029" spans="1:16" ht="60" customHeight="1">
      <c r="A2029">
        <v>2073</v>
      </c>
      <c r="B2029" s="1" t="s">
        <v>2497</v>
      </c>
      <c r="C2029" t="s">
        <v>1708</v>
      </c>
      <c r="D2029" t="s">
        <v>2493</v>
      </c>
      <c r="F2029" s="1" t="s">
        <v>901</v>
      </c>
      <c r="I2029" t="s">
        <v>19</v>
      </c>
      <c r="O2029" s="40" t="s">
        <v>19</v>
      </c>
      <c r="P2029" s="42" t="b">
        <f t="shared" si="31"/>
        <v>0</v>
      </c>
    </row>
    <row r="2030" spans="1:16" ht="30">
      <c r="A2030">
        <v>2074</v>
      </c>
      <c r="B2030" s="1" t="s">
        <v>2498</v>
      </c>
      <c r="C2030" t="s">
        <v>1708</v>
      </c>
      <c r="D2030" t="s">
        <v>2493</v>
      </c>
      <c r="F2030" s="1" t="s">
        <v>901</v>
      </c>
      <c r="I2030" t="s">
        <v>19</v>
      </c>
      <c r="O2030" s="40" t="s">
        <v>19</v>
      </c>
      <c r="P2030" s="42" t="b">
        <f t="shared" si="31"/>
        <v>0</v>
      </c>
    </row>
    <row r="2031" spans="1:16" ht="30">
      <c r="A2031">
        <v>2075</v>
      </c>
      <c r="B2031" s="1" t="s">
        <v>2499</v>
      </c>
      <c r="C2031" t="s">
        <v>1708</v>
      </c>
      <c r="D2031" t="s">
        <v>2493</v>
      </c>
      <c r="F2031" s="1" t="s">
        <v>901</v>
      </c>
      <c r="I2031" t="s">
        <v>19</v>
      </c>
      <c r="O2031" s="40" t="s">
        <v>19</v>
      </c>
      <c r="P2031" s="42" t="b">
        <f t="shared" si="31"/>
        <v>0</v>
      </c>
    </row>
    <row r="2032" spans="1:16" ht="51.75" customHeight="1">
      <c r="A2032">
        <v>2076</v>
      </c>
      <c r="B2032" s="18" t="s">
        <v>2500</v>
      </c>
      <c r="C2032" t="s">
        <v>1708</v>
      </c>
      <c r="D2032" t="s">
        <v>2493</v>
      </c>
      <c r="F2032" s="1" t="s">
        <v>1752</v>
      </c>
      <c r="G2032" s="11" t="s">
        <v>2501</v>
      </c>
      <c r="I2032" s="1" t="s">
        <v>65</v>
      </c>
      <c r="O2032" s="40" t="s">
        <v>19</v>
      </c>
      <c r="P2032" s="42" t="b">
        <f t="shared" si="31"/>
        <v>0</v>
      </c>
    </row>
    <row r="2033" spans="1:16" ht="105">
      <c r="A2033">
        <v>2077</v>
      </c>
      <c r="B2033" s="1" t="s">
        <v>2502</v>
      </c>
      <c r="C2033" t="s">
        <v>1708</v>
      </c>
      <c r="D2033" t="s">
        <v>2493</v>
      </c>
      <c r="F2033" s="1" t="s">
        <v>1752</v>
      </c>
      <c r="G2033" s="1" t="s">
        <v>2503</v>
      </c>
      <c r="I2033" s="1" t="s">
        <v>23</v>
      </c>
      <c r="O2033" s="40" t="s">
        <v>23</v>
      </c>
      <c r="P2033" s="42" t="b">
        <f t="shared" si="31"/>
        <v>0</v>
      </c>
    </row>
    <row r="2034" spans="1:16" ht="45">
      <c r="A2034">
        <v>2078</v>
      </c>
      <c r="B2034" s="1" t="s">
        <v>2504</v>
      </c>
      <c r="C2034" t="s">
        <v>1708</v>
      </c>
      <c r="D2034" t="s">
        <v>2493</v>
      </c>
      <c r="F2034" s="1" t="s">
        <v>901</v>
      </c>
      <c r="I2034" t="s">
        <v>19</v>
      </c>
      <c r="O2034" s="40" t="s">
        <v>19</v>
      </c>
      <c r="P2034" s="42" t="b">
        <f t="shared" si="31"/>
        <v>0</v>
      </c>
    </row>
    <row r="2035" spans="1:16" ht="30">
      <c r="A2035">
        <v>2079</v>
      </c>
      <c r="B2035" s="1" t="s">
        <v>2505</v>
      </c>
      <c r="C2035" t="s">
        <v>1708</v>
      </c>
      <c r="D2035" t="s">
        <v>2493</v>
      </c>
      <c r="F2035" s="1" t="s">
        <v>901</v>
      </c>
      <c r="I2035" t="s">
        <v>19</v>
      </c>
      <c r="O2035" s="40" t="s">
        <v>19</v>
      </c>
      <c r="P2035" s="42" t="b">
        <f t="shared" si="31"/>
        <v>0</v>
      </c>
    </row>
    <row r="2036" spans="1:16" ht="45">
      <c r="A2036">
        <v>2080</v>
      </c>
      <c r="B2036" s="1" t="s">
        <v>2506</v>
      </c>
      <c r="C2036" t="s">
        <v>1708</v>
      </c>
      <c r="D2036" t="s">
        <v>2493</v>
      </c>
      <c r="F2036" s="1" t="s">
        <v>901</v>
      </c>
      <c r="I2036" t="s">
        <v>19</v>
      </c>
      <c r="O2036" s="40" t="s">
        <v>19</v>
      </c>
      <c r="P2036" s="42" t="b">
        <f t="shared" si="31"/>
        <v>0</v>
      </c>
    </row>
    <row r="2037" spans="1:16" ht="30">
      <c r="A2037">
        <v>2081</v>
      </c>
      <c r="B2037" s="1" t="s">
        <v>2507</v>
      </c>
      <c r="C2037" t="s">
        <v>1708</v>
      </c>
      <c r="D2037" t="s">
        <v>2493</v>
      </c>
      <c r="F2037" s="1" t="s">
        <v>901</v>
      </c>
      <c r="I2037" t="s">
        <v>19</v>
      </c>
      <c r="O2037" s="40" t="s">
        <v>19</v>
      </c>
      <c r="P2037" s="42" t="b">
        <f t="shared" si="31"/>
        <v>0</v>
      </c>
    </row>
    <row r="2038" spans="1:16" ht="69" customHeight="1">
      <c r="A2038">
        <v>2082</v>
      </c>
      <c r="B2038" s="1" t="s">
        <v>2508</v>
      </c>
      <c r="C2038" t="s">
        <v>1708</v>
      </c>
      <c r="D2038" t="s">
        <v>2493</v>
      </c>
      <c r="F2038" s="1" t="s">
        <v>1752</v>
      </c>
      <c r="G2038" s="11" t="s">
        <v>2509</v>
      </c>
      <c r="I2038" t="s">
        <v>19</v>
      </c>
      <c r="O2038" s="40" t="s">
        <v>19</v>
      </c>
      <c r="P2038" s="42" t="b">
        <f t="shared" si="31"/>
        <v>0</v>
      </c>
    </row>
    <row r="2039" spans="1:16" ht="45">
      <c r="A2039">
        <v>2083</v>
      </c>
      <c r="B2039" s="1" t="s">
        <v>2510</v>
      </c>
      <c r="C2039" t="s">
        <v>1708</v>
      </c>
      <c r="D2039" t="s">
        <v>2493</v>
      </c>
      <c r="F2039" s="1" t="s">
        <v>901</v>
      </c>
      <c r="I2039" t="s">
        <v>19</v>
      </c>
      <c r="O2039" s="40" t="s">
        <v>19</v>
      </c>
      <c r="P2039" s="42" t="b">
        <f t="shared" si="31"/>
        <v>0</v>
      </c>
    </row>
    <row r="2040" spans="1:16" ht="45">
      <c r="A2040">
        <v>2084</v>
      </c>
      <c r="B2040" s="1" t="s">
        <v>2511</v>
      </c>
      <c r="C2040" t="s">
        <v>1708</v>
      </c>
      <c r="D2040" t="s">
        <v>2493</v>
      </c>
      <c r="F2040" s="1" t="s">
        <v>901</v>
      </c>
      <c r="I2040" t="s">
        <v>19</v>
      </c>
      <c r="O2040" s="40" t="s">
        <v>19</v>
      </c>
      <c r="P2040" s="42" t="b">
        <f t="shared" si="31"/>
        <v>0</v>
      </c>
    </row>
    <row r="2041" spans="1:16" ht="30">
      <c r="A2041">
        <v>2085</v>
      </c>
      <c r="B2041" s="1" t="s">
        <v>2512</v>
      </c>
      <c r="C2041" t="s">
        <v>1708</v>
      </c>
      <c r="D2041" t="s">
        <v>2493</v>
      </c>
      <c r="F2041" s="1" t="s">
        <v>901</v>
      </c>
      <c r="I2041" t="s">
        <v>19</v>
      </c>
      <c r="O2041" s="40" t="s">
        <v>19</v>
      </c>
      <c r="P2041" s="42" t="b">
        <f t="shared" si="31"/>
        <v>0</v>
      </c>
    </row>
    <row r="2042" spans="1:16" ht="30">
      <c r="A2042">
        <v>2086</v>
      </c>
      <c r="B2042" s="1" t="s">
        <v>2513</v>
      </c>
      <c r="C2042" t="s">
        <v>1708</v>
      </c>
      <c r="D2042" t="s">
        <v>2493</v>
      </c>
      <c r="F2042" s="1" t="s">
        <v>901</v>
      </c>
      <c r="I2042" t="s">
        <v>19</v>
      </c>
      <c r="O2042" s="40" t="s">
        <v>19</v>
      </c>
      <c r="P2042" s="42" t="b">
        <f t="shared" si="31"/>
        <v>0</v>
      </c>
    </row>
    <row r="2043" spans="1:16" ht="30">
      <c r="A2043">
        <v>2087</v>
      </c>
      <c r="B2043" s="1" t="s">
        <v>2514</v>
      </c>
      <c r="C2043" t="s">
        <v>1708</v>
      </c>
      <c r="D2043" t="s">
        <v>2493</v>
      </c>
      <c r="F2043" s="1" t="s">
        <v>901</v>
      </c>
      <c r="I2043" t="s">
        <v>19</v>
      </c>
      <c r="O2043" s="40" t="s">
        <v>19</v>
      </c>
      <c r="P2043" s="42" t="b">
        <f t="shared" si="31"/>
        <v>0</v>
      </c>
    </row>
    <row r="2044" spans="1:16" ht="45">
      <c r="A2044">
        <v>2088</v>
      </c>
      <c r="B2044" s="1" t="s">
        <v>2515</v>
      </c>
      <c r="C2044" t="s">
        <v>1708</v>
      </c>
      <c r="D2044" t="s">
        <v>2493</v>
      </c>
      <c r="F2044" s="1" t="s">
        <v>901</v>
      </c>
      <c r="I2044" t="s">
        <v>19</v>
      </c>
      <c r="O2044" s="40" t="s">
        <v>19</v>
      </c>
      <c r="P2044" s="42" t="b">
        <f t="shared" si="31"/>
        <v>0</v>
      </c>
    </row>
    <row r="2045" spans="1:16" ht="45">
      <c r="A2045">
        <v>2089</v>
      </c>
      <c r="B2045" s="1" t="s">
        <v>2516</v>
      </c>
      <c r="C2045" t="s">
        <v>1708</v>
      </c>
      <c r="D2045" t="s">
        <v>2493</v>
      </c>
      <c r="F2045" s="1" t="s">
        <v>901</v>
      </c>
      <c r="I2045" t="s">
        <v>19</v>
      </c>
      <c r="O2045" s="40" t="s">
        <v>19</v>
      </c>
      <c r="P2045" s="42" t="b">
        <f t="shared" si="31"/>
        <v>0</v>
      </c>
    </row>
    <row r="2046" spans="1:16" ht="45">
      <c r="A2046">
        <v>2090</v>
      </c>
      <c r="B2046" s="1" t="s">
        <v>2517</v>
      </c>
      <c r="C2046" t="s">
        <v>1708</v>
      </c>
      <c r="D2046" t="s">
        <v>2493</v>
      </c>
      <c r="F2046" s="1" t="s">
        <v>901</v>
      </c>
      <c r="I2046" t="s">
        <v>19</v>
      </c>
      <c r="O2046" s="40" t="s">
        <v>19</v>
      </c>
      <c r="P2046" s="42" t="b">
        <f t="shared" si="31"/>
        <v>0</v>
      </c>
    </row>
    <row r="2047" spans="1:16" ht="45">
      <c r="A2047">
        <v>2091</v>
      </c>
      <c r="B2047" s="1" t="s">
        <v>2518</v>
      </c>
      <c r="C2047" t="s">
        <v>1708</v>
      </c>
      <c r="D2047" t="s">
        <v>2519</v>
      </c>
      <c r="F2047" s="1" t="s">
        <v>901</v>
      </c>
      <c r="I2047" t="s">
        <v>19</v>
      </c>
      <c r="O2047" s="40" t="s">
        <v>19</v>
      </c>
      <c r="P2047" s="42" t="b">
        <f t="shared" si="31"/>
        <v>0</v>
      </c>
    </row>
    <row r="2048" spans="1:16" ht="60">
      <c r="A2048">
        <v>2092</v>
      </c>
      <c r="B2048" s="1" t="s">
        <v>2520</v>
      </c>
      <c r="C2048" t="s">
        <v>1708</v>
      </c>
      <c r="D2048" t="s">
        <v>2519</v>
      </c>
      <c r="F2048" s="1" t="s">
        <v>901</v>
      </c>
      <c r="I2048" t="s">
        <v>19</v>
      </c>
      <c r="O2048" s="40" t="s">
        <v>19</v>
      </c>
      <c r="P2048" s="42" t="b">
        <f t="shared" si="31"/>
        <v>0</v>
      </c>
    </row>
    <row r="2049" spans="1:16" ht="30">
      <c r="A2049">
        <v>2093</v>
      </c>
      <c r="B2049" s="1" t="s">
        <v>2521</v>
      </c>
      <c r="C2049" t="s">
        <v>1708</v>
      </c>
      <c r="D2049" t="s">
        <v>2519</v>
      </c>
      <c r="F2049" s="1" t="s">
        <v>901</v>
      </c>
      <c r="I2049" t="s">
        <v>19</v>
      </c>
      <c r="O2049" s="40" t="s">
        <v>19</v>
      </c>
      <c r="P2049" s="42" t="b">
        <f t="shared" si="31"/>
        <v>0</v>
      </c>
    </row>
    <row r="2050" spans="1:16" ht="30">
      <c r="A2050">
        <v>2094</v>
      </c>
      <c r="B2050" s="1" t="s">
        <v>2522</v>
      </c>
      <c r="C2050" t="s">
        <v>1708</v>
      </c>
      <c r="D2050" t="s">
        <v>2519</v>
      </c>
      <c r="F2050" s="1" t="s">
        <v>901</v>
      </c>
      <c r="I2050" t="s">
        <v>19</v>
      </c>
      <c r="O2050" s="40" t="s">
        <v>19</v>
      </c>
      <c r="P2050" s="42" t="b">
        <f t="shared" ref="P2050:P2113" si="32">F2050=O2050</f>
        <v>0</v>
      </c>
    </row>
    <row r="2051" spans="1:16" ht="86.25" customHeight="1">
      <c r="A2051">
        <v>2095</v>
      </c>
      <c r="B2051" s="1" t="s">
        <v>2523</v>
      </c>
      <c r="C2051" t="s">
        <v>1708</v>
      </c>
      <c r="D2051" t="s">
        <v>2519</v>
      </c>
      <c r="F2051" s="1" t="s">
        <v>1752</v>
      </c>
      <c r="G2051" s="11" t="s">
        <v>2524</v>
      </c>
      <c r="I2051" t="s">
        <v>19</v>
      </c>
      <c r="O2051" s="40" t="s">
        <v>23</v>
      </c>
      <c r="P2051" s="42" t="b">
        <f t="shared" si="32"/>
        <v>0</v>
      </c>
    </row>
    <row r="2052" spans="1:16" ht="45">
      <c r="A2052">
        <v>2096</v>
      </c>
      <c r="B2052" s="1" t="s">
        <v>2525</v>
      </c>
      <c r="C2052" t="s">
        <v>1708</v>
      </c>
      <c r="D2052" t="s">
        <v>2519</v>
      </c>
      <c r="F2052" s="1" t="s">
        <v>901</v>
      </c>
      <c r="I2052" t="s">
        <v>19</v>
      </c>
      <c r="O2052" s="40" t="s">
        <v>19</v>
      </c>
      <c r="P2052" s="42" t="b">
        <f t="shared" si="32"/>
        <v>0</v>
      </c>
    </row>
    <row r="2053" spans="1:16" ht="30">
      <c r="A2053">
        <v>2097</v>
      </c>
      <c r="B2053" s="1" t="s">
        <v>2526</v>
      </c>
      <c r="C2053" t="s">
        <v>1708</v>
      </c>
      <c r="D2053" t="s">
        <v>2519</v>
      </c>
      <c r="F2053" s="1" t="s">
        <v>901</v>
      </c>
      <c r="I2053" t="s">
        <v>19</v>
      </c>
      <c r="O2053" s="40" t="s">
        <v>19</v>
      </c>
      <c r="P2053" s="42" t="b">
        <f t="shared" si="32"/>
        <v>0</v>
      </c>
    </row>
    <row r="2054" spans="1:16" ht="30">
      <c r="A2054">
        <v>2098</v>
      </c>
      <c r="B2054" s="1" t="s">
        <v>2527</v>
      </c>
      <c r="C2054" t="s">
        <v>1708</v>
      </c>
      <c r="D2054" t="s">
        <v>2519</v>
      </c>
      <c r="F2054" s="1" t="s">
        <v>901</v>
      </c>
      <c r="I2054" t="s">
        <v>19</v>
      </c>
      <c r="O2054" s="40" t="s">
        <v>19</v>
      </c>
      <c r="P2054" s="42" t="b">
        <f t="shared" si="32"/>
        <v>0</v>
      </c>
    </row>
    <row r="2055" spans="1:16" ht="30">
      <c r="A2055">
        <v>2099</v>
      </c>
      <c r="B2055" s="1" t="s">
        <v>2528</v>
      </c>
      <c r="C2055" t="s">
        <v>1708</v>
      </c>
      <c r="D2055" t="s">
        <v>2519</v>
      </c>
      <c r="F2055" s="1" t="s">
        <v>901</v>
      </c>
      <c r="I2055" t="s">
        <v>19</v>
      </c>
      <c r="O2055" s="40" t="s">
        <v>19</v>
      </c>
      <c r="P2055" s="42" t="b">
        <f t="shared" si="32"/>
        <v>0</v>
      </c>
    </row>
    <row r="2056" spans="1:16" ht="30">
      <c r="A2056">
        <v>2100</v>
      </c>
      <c r="B2056" s="1" t="s">
        <v>2529</v>
      </c>
      <c r="C2056" t="s">
        <v>1708</v>
      </c>
      <c r="D2056" t="s">
        <v>2519</v>
      </c>
      <c r="F2056" s="1" t="s">
        <v>901</v>
      </c>
      <c r="I2056" t="s">
        <v>19</v>
      </c>
      <c r="O2056" s="40" t="s">
        <v>19</v>
      </c>
      <c r="P2056" s="42" t="b">
        <f t="shared" si="32"/>
        <v>0</v>
      </c>
    </row>
    <row r="2057" spans="1:16" ht="45">
      <c r="A2057">
        <v>2101</v>
      </c>
      <c r="B2057" s="1" t="s">
        <v>2530</v>
      </c>
      <c r="C2057" t="s">
        <v>1708</v>
      </c>
      <c r="D2057" t="s">
        <v>2519</v>
      </c>
      <c r="F2057" s="1" t="s">
        <v>901</v>
      </c>
      <c r="I2057" t="s">
        <v>19</v>
      </c>
      <c r="O2057" s="40" t="s">
        <v>19</v>
      </c>
      <c r="P2057" s="42" t="b">
        <f t="shared" si="32"/>
        <v>0</v>
      </c>
    </row>
    <row r="2058" spans="1:16" ht="30">
      <c r="A2058">
        <v>2102</v>
      </c>
      <c r="B2058" s="1" t="s">
        <v>2531</v>
      </c>
      <c r="C2058" t="s">
        <v>1708</v>
      </c>
      <c r="D2058" t="s">
        <v>2519</v>
      </c>
      <c r="F2058" s="1" t="s">
        <v>901</v>
      </c>
      <c r="I2058" t="s">
        <v>19</v>
      </c>
      <c r="O2058" s="40" t="s">
        <v>19</v>
      </c>
      <c r="P2058" s="42" t="b">
        <f t="shared" si="32"/>
        <v>0</v>
      </c>
    </row>
    <row r="2059" spans="1:16" ht="30">
      <c r="A2059">
        <v>2103</v>
      </c>
      <c r="B2059" s="1" t="s">
        <v>2532</v>
      </c>
      <c r="C2059" t="s">
        <v>1708</v>
      </c>
      <c r="D2059" t="s">
        <v>2519</v>
      </c>
      <c r="F2059" s="1" t="s">
        <v>901</v>
      </c>
      <c r="I2059" t="s">
        <v>19</v>
      </c>
      <c r="O2059" s="40" t="s">
        <v>19</v>
      </c>
      <c r="P2059" s="42" t="b">
        <f t="shared" si="32"/>
        <v>0</v>
      </c>
    </row>
    <row r="2060" spans="1:16" ht="45">
      <c r="A2060">
        <v>2104</v>
      </c>
      <c r="B2060" s="1" t="s">
        <v>2533</v>
      </c>
      <c r="C2060" t="s">
        <v>1708</v>
      </c>
      <c r="D2060" t="s">
        <v>2519</v>
      </c>
      <c r="F2060" s="1" t="s">
        <v>1752</v>
      </c>
      <c r="G2060" s="1" t="s">
        <v>2534</v>
      </c>
      <c r="I2060" s="1" t="s">
        <v>23</v>
      </c>
      <c r="O2060" s="40" t="s">
        <v>23</v>
      </c>
      <c r="P2060" s="42" t="b">
        <f t="shared" si="32"/>
        <v>0</v>
      </c>
    </row>
    <row r="2061" spans="1:16" ht="45">
      <c r="A2061">
        <v>2105</v>
      </c>
      <c r="B2061" s="1" t="s">
        <v>2535</v>
      </c>
      <c r="C2061" t="s">
        <v>1708</v>
      </c>
      <c r="D2061" t="s">
        <v>2519</v>
      </c>
      <c r="F2061" s="1" t="s">
        <v>901</v>
      </c>
      <c r="I2061" t="s">
        <v>19</v>
      </c>
      <c r="O2061" s="40" t="s">
        <v>19</v>
      </c>
      <c r="P2061" s="42" t="b">
        <f t="shared" si="32"/>
        <v>0</v>
      </c>
    </row>
    <row r="2062" spans="1:16" ht="45">
      <c r="A2062">
        <v>2106</v>
      </c>
      <c r="B2062" s="1" t="s">
        <v>2536</v>
      </c>
      <c r="C2062" t="s">
        <v>1708</v>
      </c>
      <c r="D2062" t="s">
        <v>2519</v>
      </c>
      <c r="F2062" s="1" t="s">
        <v>901</v>
      </c>
      <c r="I2062" t="s">
        <v>19</v>
      </c>
      <c r="O2062" s="40" t="s">
        <v>19</v>
      </c>
      <c r="P2062" s="42" t="b">
        <f t="shared" si="32"/>
        <v>0</v>
      </c>
    </row>
    <row r="2063" spans="1:16" ht="45">
      <c r="A2063">
        <v>2107</v>
      </c>
      <c r="B2063" s="1" t="s">
        <v>2537</v>
      </c>
      <c r="C2063" t="s">
        <v>1708</v>
      </c>
      <c r="D2063" t="s">
        <v>2519</v>
      </c>
      <c r="F2063" s="1" t="s">
        <v>901</v>
      </c>
      <c r="I2063" t="s">
        <v>19</v>
      </c>
      <c r="O2063" s="40" t="s">
        <v>19</v>
      </c>
      <c r="P2063" s="42" t="b">
        <f t="shared" si="32"/>
        <v>0</v>
      </c>
    </row>
    <row r="2064" spans="1:16" ht="30">
      <c r="A2064">
        <v>2108</v>
      </c>
      <c r="B2064" s="1" t="s">
        <v>2538</v>
      </c>
      <c r="C2064" t="s">
        <v>1708</v>
      </c>
      <c r="D2064" t="s">
        <v>2519</v>
      </c>
      <c r="F2064" s="1" t="s">
        <v>901</v>
      </c>
      <c r="I2064" t="s">
        <v>19</v>
      </c>
      <c r="O2064" s="40" t="s">
        <v>19</v>
      </c>
      <c r="P2064" s="42" t="b">
        <f t="shared" si="32"/>
        <v>0</v>
      </c>
    </row>
    <row r="2065" spans="1:16" ht="45">
      <c r="A2065">
        <v>2109</v>
      </c>
      <c r="B2065" s="1" t="s">
        <v>2539</v>
      </c>
      <c r="C2065" t="s">
        <v>1708</v>
      </c>
      <c r="D2065" t="s">
        <v>2519</v>
      </c>
      <c r="F2065" s="1" t="s">
        <v>901</v>
      </c>
      <c r="I2065" t="s">
        <v>19</v>
      </c>
      <c r="O2065" s="40" t="s">
        <v>19</v>
      </c>
      <c r="P2065" s="42" t="b">
        <f t="shared" si="32"/>
        <v>0</v>
      </c>
    </row>
    <row r="2066" spans="1:16" ht="45">
      <c r="A2066">
        <v>2110</v>
      </c>
      <c r="B2066" s="1" t="s">
        <v>2540</v>
      </c>
      <c r="C2066" t="s">
        <v>1708</v>
      </c>
      <c r="D2066" t="s">
        <v>2519</v>
      </c>
      <c r="F2066" s="1" t="s">
        <v>901</v>
      </c>
      <c r="I2066" t="s">
        <v>19</v>
      </c>
      <c r="O2066" s="40" t="s">
        <v>19</v>
      </c>
      <c r="P2066" s="42" t="b">
        <f t="shared" si="32"/>
        <v>0</v>
      </c>
    </row>
    <row r="2067" spans="1:16" ht="45">
      <c r="A2067">
        <v>2111</v>
      </c>
      <c r="B2067" s="1" t="s">
        <v>2541</v>
      </c>
      <c r="C2067" t="s">
        <v>1708</v>
      </c>
      <c r="D2067" t="s">
        <v>2519</v>
      </c>
      <c r="F2067" s="1" t="s">
        <v>901</v>
      </c>
      <c r="I2067" t="s">
        <v>19</v>
      </c>
      <c r="O2067" s="40" t="s">
        <v>19</v>
      </c>
      <c r="P2067" s="42" t="b">
        <f t="shared" si="32"/>
        <v>0</v>
      </c>
    </row>
    <row r="2068" spans="1:16" ht="30">
      <c r="A2068">
        <v>2112</v>
      </c>
      <c r="B2068" s="1" t="s">
        <v>2542</v>
      </c>
      <c r="C2068" t="s">
        <v>1708</v>
      </c>
      <c r="D2068" t="s">
        <v>2519</v>
      </c>
      <c r="F2068" s="1" t="s">
        <v>901</v>
      </c>
      <c r="I2068" t="s">
        <v>19</v>
      </c>
      <c r="O2068" s="40" t="s">
        <v>19</v>
      </c>
      <c r="P2068" s="42" t="b">
        <f t="shared" si="32"/>
        <v>0</v>
      </c>
    </row>
    <row r="2069" spans="1:16" ht="30">
      <c r="A2069">
        <v>2113</v>
      </c>
      <c r="B2069" s="1" t="s">
        <v>2543</v>
      </c>
      <c r="C2069" t="s">
        <v>1708</v>
      </c>
      <c r="D2069" t="s">
        <v>2544</v>
      </c>
      <c r="F2069" s="1" t="s">
        <v>901</v>
      </c>
      <c r="I2069" t="s">
        <v>19</v>
      </c>
      <c r="O2069" s="40" t="s">
        <v>19</v>
      </c>
      <c r="P2069" s="42" t="b">
        <f t="shared" si="32"/>
        <v>0</v>
      </c>
    </row>
    <row r="2070" spans="1:16" ht="60">
      <c r="A2070">
        <v>2114</v>
      </c>
      <c r="B2070" s="1" t="s">
        <v>2545</v>
      </c>
      <c r="C2070" t="s">
        <v>1708</v>
      </c>
      <c r="D2070" t="s">
        <v>2544</v>
      </c>
      <c r="F2070" s="1" t="s">
        <v>901</v>
      </c>
      <c r="I2070" t="s">
        <v>19</v>
      </c>
      <c r="O2070" s="40" t="s">
        <v>19</v>
      </c>
      <c r="P2070" s="42" t="b">
        <f t="shared" si="32"/>
        <v>0</v>
      </c>
    </row>
    <row r="2071" spans="1:16" ht="30">
      <c r="A2071">
        <v>2115</v>
      </c>
      <c r="B2071" s="1" t="s">
        <v>2546</v>
      </c>
      <c r="C2071" t="s">
        <v>1708</v>
      </c>
      <c r="D2071" t="s">
        <v>2544</v>
      </c>
      <c r="F2071" s="1" t="s">
        <v>901</v>
      </c>
      <c r="I2071" t="s">
        <v>19</v>
      </c>
      <c r="O2071" s="40" t="s">
        <v>19</v>
      </c>
      <c r="P2071" s="42" t="b">
        <f t="shared" si="32"/>
        <v>0</v>
      </c>
    </row>
    <row r="2072" spans="1:16" ht="45">
      <c r="A2072">
        <v>2116</v>
      </c>
      <c r="B2072" s="1" t="s">
        <v>2547</v>
      </c>
      <c r="C2072" t="s">
        <v>1708</v>
      </c>
      <c r="D2072" t="s">
        <v>2544</v>
      </c>
      <c r="F2072" s="1" t="s">
        <v>901</v>
      </c>
      <c r="I2072" t="s">
        <v>19</v>
      </c>
      <c r="O2072" s="40" t="s">
        <v>19</v>
      </c>
      <c r="P2072" s="42" t="b">
        <f t="shared" si="32"/>
        <v>0</v>
      </c>
    </row>
    <row r="2073" spans="1:16" ht="45">
      <c r="A2073">
        <v>2117</v>
      </c>
      <c r="B2073" s="1" t="s">
        <v>2548</v>
      </c>
      <c r="C2073" t="s">
        <v>1708</v>
      </c>
      <c r="D2073" t="s">
        <v>2544</v>
      </c>
      <c r="F2073" s="1" t="s">
        <v>1752</v>
      </c>
      <c r="I2073" t="s">
        <v>65</v>
      </c>
      <c r="O2073" s="40" t="s">
        <v>19</v>
      </c>
      <c r="P2073" s="42" t="b">
        <f t="shared" si="32"/>
        <v>0</v>
      </c>
    </row>
    <row r="2074" spans="1:16" ht="30">
      <c r="A2074">
        <v>2118</v>
      </c>
      <c r="B2074" s="1" t="s">
        <v>2549</v>
      </c>
      <c r="C2074" t="s">
        <v>1708</v>
      </c>
      <c r="D2074" t="s">
        <v>2544</v>
      </c>
      <c r="F2074" s="1" t="s">
        <v>901</v>
      </c>
      <c r="I2074" t="s">
        <v>19</v>
      </c>
      <c r="O2074" s="40" t="s">
        <v>19</v>
      </c>
      <c r="P2074" s="42" t="b">
        <f t="shared" si="32"/>
        <v>0</v>
      </c>
    </row>
    <row r="2075" spans="1:16" ht="60">
      <c r="A2075">
        <v>2119</v>
      </c>
      <c r="B2075" s="1" t="s">
        <v>2550</v>
      </c>
      <c r="C2075" t="s">
        <v>1708</v>
      </c>
      <c r="D2075" t="s">
        <v>2544</v>
      </c>
      <c r="F2075" s="1" t="s">
        <v>901</v>
      </c>
      <c r="I2075" t="s">
        <v>19</v>
      </c>
      <c r="O2075" s="40" t="s">
        <v>19</v>
      </c>
      <c r="P2075" s="42" t="b">
        <f t="shared" si="32"/>
        <v>0</v>
      </c>
    </row>
    <row r="2076" spans="1:16" ht="45">
      <c r="A2076">
        <v>2120</v>
      </c>
      <c r="B2076" s="1" t="s">
        <v>2551</v>
      </c>
      <c r="C2076" t="s">
        <v>1708</v>
      </c>
      <c r="D2076" t="s">
        <v>2544</v>
      </c>
      <c r="F2076" s="1" t="s">
        <v>1752</v>
      </c>
      <c r="I2076" t="s">
        <v>19</v>
      </c>
      <c r="O2076" s="40" t="s">
        <v>19</v>
      </c>
      <c r="P2076" s="42" t="b">
        <f t="shared" si="32"/>
        <v>0</v>
      </c>
    </row>
    <row r="2077" spans="1:16" ht="30">
      <c r="A2077">
        <v>2121</v>
      </c>
      <c r="B2077" s="1" t="s">
        <v>2552</v>
      </c>
      <c r="C2077" t="s">
        <v>1708</v>
      </c>
      <c r="D2077" t="s">
        <v>2544</v>
      </c>
      <c r="F2077" s="1" t="s">
        <v>901</v>
      </c>
      <c r="I2077" t="s">
        <v>19</v>
      </c>
      <c r="O2077" s="40" t="s">
        <v>19</v>
      </c>
      <c r="P2077" s="42" t="b">
        <f t="shared" si="32"/>
        <v>0</v>
      </c>
    </row>
    <row r="2078" spans="1:16" ht="45">
      <c r="A2078">
        <v>2122</v>
      </c>
      <c r="B2078" s="1" t="s">
        <v>2553</v>
      </c>
      <c r="C2078" t="s">
        <v>1708</v>
      </c>
      <c r="D2078" t="s">
        <v>2544</v>
      </c>
      <c r="F2078" s="1" t="s">
        <v>1752</v>
      </c>
      <c r="I2078" t="s">
        <v>19</v>
      </c>
      <c r="O2078" s="40" t="s">
        <v>19</v>
      </c>
      <c r="P2078" s="42" t="b">
        <f t="shared" si="32"/>
        <v>0</v>
      </c>
    </row>
    <row r="2079" spans="1:16" ht="30">
      <c r="A2079">
        <v>2123</v>
      </c>
      <c r="B2079" s="1" t="s">
        <v>2554</v>
      </c>
      <c r="C2079" t="s">
        <v>1708</v>
      </c>
      <c r="D2079" t="s">
        <v>2544</v>
      </c>
      <c r="F2079" s="1" t="s">
        <v>901</v>
      </c>
      <c r="I2079" t="s">
        <v>19</v>
      </c>
      <c r="O2079" s="40" t="s">
        <v>19</v>
      </c>
      <c r="P2079" s="42" t="b">
        <f t="shared" si="32"/>
        <v>0</v>
      </c>
    </row>
    <row r="2080" spans="1:16" ht="45">
      <c r="A2080">
        <v>2124</v>
      </c>
      <c r="B2080" s="1" t="s">
        <v>2555</v>
      </c>
      <c r="C2080" t="s">
        <v>1708</v>
      </c>
      <c r="D2080" t="s">
        <v>2544</v>
      </c>
      <c r="F2080" s="1" t="s">
        <v>901</v>
      </c>
      <c r="I2080" t="s">
        <v>19</v>
      </c>
      <c r="O2080" s="40" t="s">
        <v>19</v>
      </c>
      <c r="P2080" s="42" t="b">
        <f t="shared" si="32"/>
        <v>0</v>
      </c>
    </row>
    <row r="2081" spans="1:16" ht="30">
      <c r="A2081">
        <v>2125</v>
      </c>
      <c r="B2081" s="1" t="s">
        <v>2556</v>
      </c>
      <c r="C2081" t="s">
        <v>1708</v>
      </c>
      <c r="D2081" t="s">
        <v>2544</v>
      </c>
      <c r="F2081" s="1" t="s">
        <v>901</v>
      </c>
      <c r="I2081" t="s">
        <v>19</v>
      </c>
      <c r="O2081" s="40" t="s">
        <v>19</v>
      </c>
      <c r="P2081" s="42" t="b">
        <f t="shared" si="32"/>
        <v>0</v>
      </c>
    </row>
    <row r="2082" spans="1:16" ht="45">
      <c r="A2082">
        <v>2126</v>
      </c>
      <c r="B2082" s="1" t="s">
        <v>2557</v>
      </c>
      <c r="C2082" t="s">
        <v>1708</v>
      </c>
      <c r="D2082" t="s">
        <v>2544</v>
      </c>
      <c r="F2082" s="1" t="s">
        <v>1752</v>
      </c>
      <c r="I2082" t="s">
        <v>19</v>
      </c>
      <c r="O2082" s="40" t="s">
        <v>19</v>
      </c>
      <c r="P2082" s="42" t="b">
        <f t="shared" si="32"/>
        <v>0</v>
      </c>
    </row>
    <row r="2083" spans="1:16" ht="45">
      <c r="A2083">
        <v>2127</v>
      </c>
      <c r="B2083" s="1" t="s">
        <v>2558</v>
      </c>
      <c r="C2083" t="s">
        <v>1708</v>
      </c>
      <c r="D2083" t="s">
        <v>2544</v>
      </c>
      <c r="F2083" s="1" t="s">
        <v>901</v>
      </c>
      <c r="I2083" t="s">
        <v>19</v>
      </c>
      <c r="O2083" s="40" t="s">
        <v>19</v>
      </c>
      <c r="P2083" s="42" t="b">
        <f t="shared" si="32"/>
        <v>0</v>
      </c>
    </row>
    <row r="2084" spans="1:16" ht="45">
      <c r="A2084">
        <v>2128</v>
      </c>
      <c r="B2084" s="1" t="s">
        <v>2559</v>
      </c>
      <c r="C2084" t="s">
        <v>1708</v>
      </c>
      <c r="D2084" t="s">
        <v>2544</v>
      </c>
      <c r="F2084" s="1" t="s">
        <v>901</v>
      </c>
      <c r="I2084" t="s">
        <v>19</v>
      </c>
      <c r="O2084" s="40" t="s">
        <v>19</v>
      </c>
      <c r="P2084" s="42" t="b">
        <f t="shared" si="32"/>
        <v>0</v>
      </c>
    </row>
    <row r="2085" spans="1:16" ht="45">
      <c r="A2085">
        <v>2129</v>
      </c>
      <c r="B2085" s="1" t="s">
        <v>2560</v>
      </c>
      <c r="C2085" t="s">
        <v>1708</v>
      </c>
      <c r="D2085" t="s">
        <v>2544</v>
      </c>
      <c r="F2085" s="1" t="s">
        <v>901</v>
      </c>
      <c r="I2085" t="s">
        <v>19</v>
      </c>
      <c r="O2085" s="40" t="s">
        <v>19</v>
      </c>
      <c r="P2085" s="42" t="b">
        <f t="shared" si="32"/>
        <v>0</v>
      </c>
    </row>
    <row r="2086" spans="1:16" ht="30">
      <c r="A2086">
        <v>2130</v>
      </c>
      <c r="B2086" s="1" t="s">
        <v>2561</v>
      </c>
      <c r="C2086" t="s">
        <v>1708</v>
      </c>
      <c r="D2086" t="s">
        <v>2544</v>
      </c>
      <c r="F2086" s="1" t="s">
        <v>901</v>
      </c>
      <c r="I2086" t="s">
        <v>19</v>
      </c>
      <c r="O2086" s="40" t="s">
        <v>19</v>
      </c>
      <c r="P2086" s="42" t="b">
        <f t="shared" si="32"/>
        <v>0</v>
      </c>
    </row>
    <row r="2087" spans="1:16" ht="60">
      <c r="A2087">
        <v>2131</v>
      </c>
      <c r="B2087" s="1" t="s">
        <v>1364</v>
      </c>
      <c r="C2087" t="s">
        <v>1708</v>
      </c>
      <c r="D2087" t="s">
        <v>2544</v>
      </c>
      <c r="F2087" s="1" t="s">
        <v>1752</v>
      </c>
      <c r="I2087" t="s">
        <v>23</v>
      </c>
      <c r="O2087" s="40" t="s">
        <v>23</v>
      </c>
      <c r="P2087" s="42" t="b">
        <f t="shared" si="32"/>
        <v>0</v>
      </c>
    </row>
    <row r="2088" spans="1:16" ht="45">
      <c r="A2088">
        <v>2132</v>
      </c>
      <c r="B2088" s="1" t="s">
        <v>2562</v>
      </c>
      <c r="C2088" t="s">
        <v>1708</v>
      </c>
      <c r="D2088" t="s">
        <v>2544</v>
      </c>
      <c r="F2088" s="1" t="s">
        <v>901</v>
      </c>
      <c r="I2088" t="s">
        <v>19</v>
      </c>
      <c r="O2088" s="40" t="s">
        <v>19</v>
      </c>
      <c r="P2088" s="42" t="b">
        <f t="shared" si="32"/>
        <v>0</v>
      </c>
    </row>
    <row r="2089" spans="1:16" ht="30">
      <c r="A2089">
        <v>2133</v>
      </c>
      <c r="B2089" s="1" t="s">
        <v>2563</v>
      </c>
      <c r="C2089" t="s">
        <v>1708</v>
      </c>
      <c r="D2089" t="s">
        <v>2544</v>
      </c>
      <c r="F2089" s="1" t="s">
        <v>901</v>
      </c>
      <c r="I2089" t="s">
        <v>19</v>
      </c>
      <c r="O2089" s="40" t="s">
        <v>19</v>
      </c>
      <c r="P2089" s="42" t="b">
        <f t="shared" si="32"/>
        <v>0</v>
      </c>
    </row>
    <row r="2090" spans="1:16" ht="60">
      <c r="A2090">
        <v>2134</v>
      </c>
      <c r="B2090" s="1" t="s">
        <v>2564</v>
      </c>
      <c r="C2090" t="s">
        <v>1708</v>
      </c>
      <c r="D2090" t="s">
        <v>2544</v>
      </c>
      <c r="F2090" s="1" t="s">
        <v>901</v>
      </c>
      <c r="I2090" t="s">
        <v>19</v>
      </c>
      <c r="O2090" s="40" t="s">
        <v>19</v>
      </c>
      <c r="P2090" s="42" t="b">
        <f t="shared" si="32"/>
        <v>0</v>
      </c>
    </row>
    <row r="2091" spans="1:16" ht="45">
      <c r="A2091">
        <v>2135</v>
      </c>
      <c r="B2091" s="1" t="s">
        <v>2565</v>
      </c>
      <c r="C2091" t="s">
        <v>1708</v>
      </c>
      <c r="D2091" t="s">
        <v>2544</v>
      </c>
      <c r="F2091" s="1" t="s">
        <v>901</v>
      </c>
      <c r="I2091" t="s">
        <v>19</v>
      </c>
      <c r="O2091" s="40" t="s">
        <v>19</v>
      </c>
      <c r="P2091" s="42" t="b">
        <f t="shared" si="32"/>
        <v>0</v>
      </c>
    </row>
    <row r="2092" spans="1:16" ht="45">
      <c r="A2092">
        <v>2136</v>
      </c>
      <c r="B2092" s="1" t="s">
        <v>2566</v>
      </c>
      <c r="C2092" t="s">
        <v>1708</v>
      </c>
      <c r="D2092" t="s">
        <v>2544</v>
      </c>
      <c r="F2092" s="1" t="s">
        <v>901</v>
      </c>
      <c r="I2092" t="s">
        <v>19</v>
      </c>
      <c r="O2092" s="40" t="s">
        <v>19</v>
      </c>
      <c r="P2092" s="42" t="b">
        <f t="shared" si="32"/>
        <v>0</v>
      </c>
    </row>
    <row r="2093" spans="1:16" ht="30">
      <c r="A2093">
        <v>2137</v>
      </c>
      <c r="B2093" s="1" t="s">
        <v>2567</v>
      </c>
      <c r="C2093" t="s">
        <v>1708</v>
      </c>
      <c r="D2093" t="s">
        <v>2544</v>
      </c>
      <c r="F2093" s="1" t="s">
        <v>901</v>
      </c>
      <c r="I2093" t="s">
        <v>19</v>
      </c>
      <c r="O2093" s="40" t="s">
        <v>19</v>
      </c>
      <c r="P2093" s="42" t="b">
        <f t="shared" si="32"/>
        <v>0</v>
      </c>
    </row>
    <row r="2094" spans="1:16" ht="30">
      <c r="A2094">
        <v>2138</v>
      </c>
      <c r="B2094" s="1" t="s">
        <v>2568</v>
      </c>
      <c r="C2094" t="s">
        <v>1708</v>
      </c>
      <c r="D2094" t="s">
        <v>2569</v>
      </c>
      <c r="F2094" s="1" t="s">
        <v>1752</v>
      </c>
      <c r="I2094" t="s">
        <v>19</v>
      </c>
      <c r="O2094" s="40" t="s">
        <v>19</v>
      </c>
      <c r="P2094" s="42" t="b">
        <f t="shared" si="32"/>
        <v>0</v>
      </c>
    </row>
    <row r="2095" spans="1:16" ht="45">
      <c r="A2095">
        <v>2139</v>
      </c>
      <c r="B2095" s="1" t="s">
        <v>2570</v>
      </c>
      <c r="C2095" t="s">
        <v>1708</v>
      </c>
      <c r="D2095" t="s">
        <v>2569</v>
      </c>
      <c r="F2095" s="1" t="s">
        <v>901</v>
      </c>
      <c r="I2095" t="s">
        <v>19</v>
      </c>
      <c r="O2095" s="40" t="s">
        <v>19</v>
      </c>
      <c r="P2095" s="42" t="b">
        <f t="shared" si="32"/>
        <v>0</v>
      </c>
    </row>
    <row r="2096" spans="1:16" ht="45">
      <c r="A2096">
        <v>2140</v>
      </c>
      <c r="B2096" s="1" t="s">
        <v>2571</v>
      </c>
      <c r="C2096" t="s">
        <v>1708</v>
      </c>
      <c r="D2096" t="s">
        <v>2569</v>
      </c>
      <c r="F2096" s="1" t="s">
        <v>901</v>
      </c>
      <c r="I2096" t="s">
        <v>19</v>
      </c>
      <c r="O2096" s="40" t="s">
        <v>19</v>
      </c>
      <c r="P2096" s="42" t="b">
        <f t="shared" si="32"/>
        <v>0</v>
      </c>
    </row>
    <row r="2097" spans="1:16" ht="60">
      <c r="A2097">
        <v>2141</v>
      </c>
      <c r="B2097" s="1" t="s">
        <v>2572</v>
      </c>
      <c r="C2097" t="s">
        <v>1708</v>
      </c>
      <c r="D2097" t="s">
        <v>2569</v>
      </c>
      <c r="F2097" s="1" t="s">
        <v>901</v>
      </c>
      <c r="I2097" t="s">
        <v>19</v>
      </c>
      <c r="O2097" s="40" t="s">
        <v>19</v>
      </c>
      <c r="P2097" s="42" t="b">
        <f t="shared" si="32"/>
        <v>0</v>
      </c>
    </row>
    <row r="2098" spans="1:16" ht="30">
      <c r="A2098">
        <v>2142</v>
      </c>
      <c r="B2098" s="1" t="s">
        <v>2573</v>
      </c>
      <c r="C2098" t="s">
        <v>1708</v>
      </c>
      <c r="D2098" t="s">
        <v>2569</v>
      </c>
      <c r="F2098" s="1" t="s">
        <v>901</v>
      </c>
      <c r="I2098" t="s">
        <v>19</v>
      </c>
      <c r="O2098" s="40" t="s">
        <v>19</v>
      </c>
      <c r="P2098" s="42" t="b">
        <f t="shared" si="32"/>
        <v>0</v>
      </c>
    </row>
    <row r="2099" spans="1:16" ht="45">
      <c r="A2099">
        <v>2143</v>
      </c>
      <c r="B2099" s="1" t="s">
        <v>2574</v>
      </c>
      <c r="C2099" t="s">
        <v>1708</v>
      </c>
      <c r="D2099" t="s">
        <v>2569</v>
      </c>
      <c r="F2099" s="1" t="s">
        <v>1752</v>
      </c>
      <c r="I2099" t="s">
        <v>23</v>
      </c>
      <c r="O2099" s="40" t="s">
        <v>19</v>
      </c>
      <c r="P2099" s="42" t="b">
        <f t="shared" si="32"/>
        <v>0</v>
      </c>
    </row>
    <row r="2100" spans="1:16" ht="45">
      <c r="A2100">
        <v>2144</v>
      </c>
      <c r="B2100" s="1" t="s">
        <v>2575</v>
      </c>
      <c r="C2100" t="s">
        <v>1708</v>
      </c>
      <c r="D2100" t="s">
        <v>2569</v>
      </c>
      <c r="F2100" s="1" t="s">
        <v>901</v>
      </c>
      <c r="I2100" t="s">
        <v>19</v>
      </c>
      <c r="O2100" s="40" t="s">
        <v>19</v>
      </c>
      <c r="P2100" s="42" t="b">
        <f t="shared" si="32"/>
        <v>0</v>
      </c>
    </row>
    <row r="2101" spans="1:16" ht="30">
      <c r="A2101">
        <v>2145</v>
      </c>
      <c r="B2101" s="1" t="s">
        <v>2576</v>
      </c>
      <c r="C2101" t="s">
        <v>1708</v>
      </c>
      <c r="D2101" t="s">
        <v>2569</v>
      </c>
      <c r="F2101" s="1" t="s">
        <v>901</v>
      </c>
      <c r="I2101" t="s">
        <v>19</v>
      </c>
      <c r="O2101" s="40" t="s">
        <v>19</v>
      </c>
      <c r="P2101" s="42" t="b">
        <f t="shared" si="32"/>
        <v>0</v>
      </c>
    </row>
    <row r="2102" spans="1:16" ht="60">
      <c r="A2102">
        <v>2146</v>
      </c>
      <c r="B2102" s="1" t="s">
        <v>2577</v>
      </c>
      <c r="C2102" t="s">
        <v>1708</v>
      </c>
      <c r="D2102" t="s">
        <v>2569</v>
      </c>
      <c r="F2102" s="1" t="s">
        <v>901</v>
      </c>
      <c r="I2102" t="s">
        <v>19</v>
      </c>
      <c r="O2102" s="40" t="s">
        <v>19</v>
      </c>
      <c r="P2102" s="42" t="b">
        <f t="shared" si="32"/>
        <v>0</v>
      </c>
    </row>
    <row r="2103" spans="1:16" ht="30">
      <c r="A2103">
        <v>2147</v>
      </c>
      <c r="B2103" s="1" t="s">
        <v>2578</v>
      </c>
      <c r="C2103" t="s">
        <v>1708</v>
      </c>
      <c r="D2103" t="s">
        <v>2569</v>
      </c>
      <c r="F2103" s="1" t="s">
        <v>901</v>
      </c>
      <c r="I2103" t="s">
        <v>19</v>
      </c>
      <c r="O2103" s="40" t="s">
        <v>19</v>
      </c>
      <c r="P2103" s="42" t="b">
        <f t="shared" si="32"/>
        <v>0</v>
      </c>
    </row>
    <row r="2104" spans="1:16" ht="60">
      <c r="A2104">
        <v>2148</v>
      </c>
      <c r="B2104" s="1" t="s">
        <v>2579</v>
      </c>
      <c r="C2104" t="s">
        <v>1708</v>
      </c>
      <c r="D2104" t="s">
        <v>2569</v>
      </c>
      <c r="F2104" s="1" t="s">
        <v>901</v>
      </c>
      <c r="I2104" t="s">
        <v>19</v>
      </c>
      <c r="O2104" s="40" t="s">
        <v>19</v>
      </c>
      <c r="P2104" s="42" t="b">
        <f t="shared" si="32"/>
        <v>0</v>
      </c>
    </row>
    <row r="2105" spans="1:16" ht="30" customHeight="1">
      <c r="A2105">
        <v>2149</v>
      </c>
      <c r="B2105" s="1" t="s">
        <v>2580</v>
      </c>
      <c r="C2105" t="s">
        <v>1708</v>
      </c>
      <c r="D2105" t="s">
        <v>2569</v>
      </c>
      <c r="F2105" s="1" t="s">
        <v>901</v>
      </c>
      <c r="I2105" t="s">
        <v>19</v>
      </c>
      <c r="O2105" s="40" t="s">
        <v>19</v>
      </c>
      <c r="P2105" s="42" t="b">
        <f t="shared" si="32"/>
        <v>0</v>
      </c>
    </row>
    <row r="2106" spans="1:16" ht="30">
      <c r="A2106">
        <v>2150</v>
      </c>
      <c r="B2106" s="1" t="s">
        <v>2581</v>
      </c>
      <c r="C2106" t="s">
        <v>1708</v>
      </c>
      <c r="D2106" t="s">
        <v>2569</v>
      </c>
      <c r="F2106" s="1" t="s">
        <v>901</v>
      </c>
      <c r="I2106" t="s">
        <v>19</v>
      </c>
      <c r="O2106" s="40" t="s">
        <v>19</v>
      </c>
      <c r="P2106" s="42" t="b">
        <f t="shared" si="32"/>
        <v>0</v>
      </c>
    </row>
    <row r="2107" spans="1:16" ht="60">
      <c r="A2107">
        <v>2151</v>
      </c>
      <c r="B2107" s="1" t="s">
        <v>2582</v>
      </c>
      <c r="C2107" t="s">
        <v>1708</v>
      </c>
      <c r="D2107" t="s">
        <v>2569</v>
      </c>
      <c r="F2107" s="1" t="s">
        <v>901</v>
      </c>
      <c r="I2107" t="s">
        <v>19</v>
      </c>
      <c r="O2107" s="40" t="s">
        <v>19</v>
      </c>
      <c r="P2107" s="42" t="b">
        <f t="shared" si="32"/>
        <v>0</v>
      </c>
    </row>
    <row r="2108" spans="1:16" ht="45">
      <c r="A2108">
        <v>2152</v>
      </c>
      <c r="B2108" s="1" t="s">
        <v>2583</v>
      </c>
      <c r="C2108" t="s">
        <v>1708</v>
      </c>
      <c r="D2108" t="s">
        <v>2569</v>
      </c>
      <c r="F2108" s="1" t="s">
        <v>1752</v>
      </c>
      <c r="I2108" t="s">
        <v>23</v>
      </c>
      <c r="O2108" s="40" t="s">
        <v>23</v>
      </c>
      <c r="P2108" s="42" t="b">
        <f t="shared" si="32"/>
        <v>0</v>
      </c>
    </row>
    <row r="2109" spans="1:16" ht="45">
      <c r="A2109">
        <v>2153</v>
      </c>
      <c r="B2109" s="1" t="s">
        <v>2584</v>
      </c>
      <c r="C2109" t="s">
        <v>1708</v>
      </c>
      <c r="D2109" t="s">
        <v>2569</v>
      </c>
      <c r="F2109" s="1" t="s">
        <v>901</v>
      </c>
      <c r="I2109" t="s">
        <v>19</v>
      </c>
      <c r="O2109" s="40" t="s">
        <v>19</v>
      </c>
      <c r="P2109" s="42" t="b">
        <f t="shared" si="32"/>
        <v>0</v>
      </c>
    </row>
    <row r="2110" spans="1:16" ht="45">
      <c r="A2110">
        <v>2154</v>
      </c>
      <c r="B2110" s="1" t="s">
        <v>2585</v>
      </c>
      <c r="C2110" t="s">
        <v>1708</v>
      </c>
      <c r="D2110" t="s">
        <v>2569</v>
      </c>
      <c r="F2110" s="1" t="s">
        <v>901</v>
      </c>
      <c r="I2110" t="s">
        <v>19</v>
      </c>
      <c r="O2110" s="40" t="s">
        <v>19</v>
      </c>
      <c r="P2110" s="42" t="b">
        <f t="shared" si="32"/>
        <v>0</v>
      </c>
    </row>
    <row r="2111" spans="1:16" ht="30">
      <c r="A2111">
        <v>2155</v>
      </c>
      <c r="B2111" s="1" t="s">
        <v>2586</v>
      </c>
      <c r="C2111" t="s">
        <v>1708</v>
      </c>
      <c r="D2111" t="s">
        <v>2569</v>
      </c>
      <c r="F2111" s="1" t="s">
        <v>901</v>
      </c>
      <c r="I2111" t="s">
        <v>19</v>
      </c>
      <c r="O2111" s="40" t="s">
        <v>19</v>
      </c>
      <c r="P2111" s="42" t="b">
        <f t="shared" si="32"/>
        <v>0</v>
      </c>
    </row>
    <row r="2112" spans="1:16" ht="30">
      <c r="A2112">
        <v>2156</v>
      </c>
      <c r="B2112" s="1" t="s">
        <v>2587</v>
      </c>
      <c r="C2112" t="s">
        <v>1708</v>
      </c>
      <c r="D2112" t="s">
        <v>2569</v>
      </c>
      <c r="F2112" s="1" t="s">
        <v>901</v>
      </c>
      <c r="I2112" t="s">
        <v>19</v>
      </c>
      <c r="O2112" s="40" t="s">
        <v>19</v>
      </c>
      <c r="P2112" s="42" t="b">
        <f t="shared" si="32"/>
        <v>0</v>
      </c>
    </row>
    <row r="2113" spans="1:16" ht="45">
      <c r="A2113">
        <v>2157</v>
      </c>
      <c r="B2113" s="1" t="s">
        <v>2588</v>
      </c>
      <c r="C2113" t="s">
        <v>1708</v>
      </c>
      <c r="D2113" t="s">
        <v>2569</v>
      </c>
      <c r="F2113" s="1" t="s">
        <v>1752</v>
      </c>
      <c r="G2113" s="1" t="s">
        <v>2589</v>
      </c>
      <c r="I2113" t="s">
        <v>19</v>
      </c>
      <c r="O2113" s="40" t="s">
        <v>19</v>
      </c>
      <c r="P2113" s="42" t="b">
        <f t="shared" si="32"/>
        <v>0</v>
      </c>
    </row>
    <row r="2114" spans="1:16" ht="30">
      <c r="A2114">
        <v>2158</v>
      </c>
      <c r="B2114" s="1" t="s">
        <v>2590</v>
      </c>
      <c r="C2114" t="s">
        <v>1708</v>
      </c>
      <c r="D2114" t="s">
        <v>2569</v>
      </c>
      <c r="F2114" s="1" t="s">
        <v>901</v>
      </c>
      <c r="I2114" t="s">
        <v>19</v>
      </c>
      <c r="O2114" s="40" t="s">
        <v>19</v>
      </c>
      <c r="P2114" s="42" t="b">
        <f t="shared" ref="P2114:P2177" si="33">F2114=O2114</f>
        <v>0</v>
      </c>
    </row>
    <row r="2115" spans="1:16" ht="30">
      <c r="A2115">
        <v>2159</v>
      </c>
      <c r="B2115" s="1" t="s">
        <v>2591</v>
      </c>
      <c r="C2115" t="s">
        <v>1708</v>
      </c>
      <c r="D2115" t="s">
        <v>2569</v>
      </c>
      <c r="F2115" s="1" t="s">
        <v>901</v>
      </c>
      <c r="I2115" t="s">
        <v>19</v>
      </c>
      <c r="O2115" s="40" t="s">
        <v>19</v>
      </c>
      <c r="P2115" s="42" t="b">
        <f t="shared" si="33"/>
        <v>0</v>
      </c>
    </row>
    <row r="2116" spans="1:16" ht="45">
      <c r="A2116">
        <v>2160</v>
      </c>
      <c r="B2116" s="1" t="s">
        <v>2592</v>
      </c>
      <c r="C2116" t="s">
        <v>1708</v>
      </c>
      <c r="D2116" t="s">
        <v>2569</v>
      </c>
      <c r="F2116" s="1" t="s">
        <v>901</v>
      </c>
      <c r="I2116" t="s">
        <v>19</v>
      </c>
      <c r="O2116" s="40" t="s">
        <v>19</v>
      </c>
      <c r="P2116" s="42" t="b">
        <f t="shared" si="33"/>
        <v>0</v>
      </c>
    </row>
    <row r="2117" spans="1:16" ht="45">
      <c r="A2117">
        <v>2161</v>
      </c>
      <c r="B2117" s="1" t="s">
        <v>2593</v>
      </c>
      <c r="C2117" t="s">
        <v>1708</v>
      </c>
      <c r="D2117" t="s">
        <v>2569</v>
      </c>
      <c r="F2117" s="1" t="s">
        <v>901</v>
      </c>
      <c r="I2117" t="s">
        <v>19</v>
      </c>
      <c r="O2117" s="40" t="s">
        <v>19</v>
      </c>
      <c r="P2117" s="42" t="b">
        <f t="shared" si="33"/>
        <v>0</v>
      </c>
    </row>
    <row r="2118" spans="1:16" ht="45">
      <c r="A2118">
        <v>2162</v>
      </c>
      <c r="B2118" s="1" t="s">
        <v>2594</v>
      </c>
      <c r="C2118" t="s">
        <v>1708</v>
      </c>
      <c r="D2118" t="s">
        <v>2569</v>
      </c>
      <c r="F2118" s="1" t="s">
        <v>901</v>
      </c>
      <c r="I2118" t="s">
        <v>19</v>
      </c>
      <c r="O2118" s="40" t="s">
        <v>19</v>
      </c>
      <c r="P2118" s="42" t="b">
        <f t="shared" si="33"/>
        <v>0</v>
      </c>
    </row>
    <row r="2119" spans="1:16" ht="30">
      <c r="A2119">
        <v>2163</v>
      </c>
      <c r="B2119" s="1" t="s">
        <v>2595</v>
      </c>
      <c r="C2119" t="s">
        <v>1708</v>
      </c>
      <c r="D2119" t="s">
        <v>2569</v>
      </c>
      <c r="F2119" s="1" t="s">
        <v>901</v>
      </c>
      <c r="I2119" t="s">
        <v>19</v>
      </c>
      <c r="O2119" s="40" t="s">
        <v>19</v>
      </c>
      <c r="P2119" s="42" t="b">
        <f t="shared" si="33"/>
        <v>0</v>
      </c>
    </row>
    <row r="2120" spans="1:16" ht="30">
      <c r="A2120">
        <v>2164</v>
      </c>
      <c r="B2120" s="1" t="s">
        <v>2596</v>
      </c>
      <c r="C2120" t="s">
        <v>1708</v>
      </c>
      <c r="D2120" t="s">
        <v>2569</v>
      </c>
      <c r="F2120" s="1" t="s">
        <v>901</v>
      </c>
      <c r="I2120" t="s">
        <v>19</v>
      </c>
      <c r="O2120" s="40" t="s">
        <v>19</v>
      </c>
      <c r="P2120" s="42" t="b">
        <f t="shared" si="33"/>
        <v>0</v>
      </c>
    </row>
    <row r="2121" spans="1:16" ht="30">
      <c r="A2121">
        <v>2165</v>
      </c>
      <c r="B2121" s="1" t="s">
        <v>2597</v>
      </c>
      <c r="C2121" t="s">
        <v>1708</v>
      </c>
      <c r="D2121" t="s">
        <v>2598</v>
      </c>
      <c r="F2121" s="1" t="s">
        <v>901</v>
      </c>
      <c r="I2121" t="s">
        <v>19</v>
      </c>
      <c r="O2121" s="40" t="s">
        <v>19</v>
      </c>
      <c r="P2121" s="42" t="b">
        <f t="shared" si="33"/>
        <v>0</v>
      </c>
    </row>
    <row r="2122" spans="1:16" ht="30">
      <c r="A2122">
        <v>2166</v>
      </c>
      <c r="B2122" s="1" t="s">
        <v>2599</v>
      </c>
      <c r="C2122" t="s">
        <v>1708</v>
      </c>
      <c r="D2122" t="s">
        <v>2598</v>
      </c>
      <c r="F2122" s="1" t="s">
        <v>901</v>
      </c>
      <c r="I2122" t="s">
        <v>19</v>
      </c>
      <c r="O2122" s="40" t="s">
        <v>19</v>
      </c>
      <c r="P2122" s="42" t="b">
        <f t="shared" si="33"/>
        <v>0</v>
      </c>
    </row>
    <row r="2123" spans="1:16" ht="30">
      <c r="A2123">
        <v>2167</v>
      </c>
      <c r="B2123" s="1" t="s">
        <v>2600</v>
      </c>
      <c r="C2123" t="s">
        <v>1708</v>
      </c>
      <c r="D2123" t="s">
        <v>2598</v>
      </c>
      <c r="F2123" s="1" t="s">
        <v>901</v>
      </c>
      <c r="I2123" t="s">
        <v>19</v>
      </c>
      <c r="O2123" s="40" t="s">
        <v>19</v>
      </c>
      <c r="P2123" s="42" t="b">
        <f t="shared" si="33"/>
        <v>0</v>
      </c>
    </row>
    <row r="2124" spans="1:16">
      <c r="A2124">
        <v>2168</v>
      </c>
      <c r="B2124" s="1" t="s">
        <v>2601</v>
      </c>
      <c r="C2124" t="s">
        <v>1708</v>
      </c>
      <c r="D2124" t="s">
        <v>2598</v>
      </c>
      <c r="F2124" s="1" t="s">
        <v>901</v>
      </c>
      <c r="I2124" t="s">
        <v>19</v>
      </c>
      <c r="O2124" s="40" t="s">
        <v>19</v>
      </c>
      <c r="P2124" s="42" t="b">
        <f t="shared" si="33"/>
        <v>0</v>
      </c>
    </row>
    <row r="2125" spans="1:16" ht="30">
      <c r="A2125">
        <v>2169</v>
      </c>
      <c r="B2125" s="1" t="s">
        <v>2602</v>
      </c>
      <c r="C2125" t="s">
        <v>1708</v>
      </c>
      <c r="D2125" t="s">
        <v>2598</v>
      </c>
      <c r="F2125" s="1" t="s">
        <v>901</v>
      </c>
      <c r="I2125" t="s">
        <v>19</v>
      </c>
      <c r="O2125" s="40" t="s">
        <v>19</v>
      </c>
      <c r="P2125" s="42" t="b">
        <f t="shared" si="33"/>
        <v>0</v>
      </c>
    </row>
    <row r="2126" spans="1:16" ht="45">
      <c r="A2126">
        <v>2170</v>
      </c>
      <c r="B2126" s="1" t="s">
        <v>2603</v>
      </c>
      <c r="C2126" t="s">
        <v>1708</v>
      </c>
      <c r="D2126" t="s">
        <v>2598</v>
      </c>
      <c r="F2126" s="1" t="s">
        <v>901</v>
      </c>
      <c r="I2126" t="s">
        <v>19</v>
      </c>
      <c r="O2126" s="40" t="s">
        <v>19</v>
      </c>
      <c r="P2126" s="42" t="b">
        <f t="shared" si="33"/>
        <v>0</v>
      </c>
    </row>
    <row r="2127" spans="1:16" ht="30">
      <c r="A2127">
        <v>2171</v>
      </c>
      <c r="B2127" s="1" t="s">
        <v>2604</v>
      </c>
      <c r="C2127" t="s">
        <v>1708</v>
      </c>
      <c r="D2127" t="s">
        <v>2598</v>
      </c>
      <c r="F2127" s="1" t="s">
        <v>901</v>
      </c>
      <c r="I2127" t="s">
        <v>19</v>
      </c>
      <c r="O2127" s="40" t="s">
        <v>19</v>
      </c>
      <c r="P2127" s="42" t="b">
        <f t="shared" si="33"/>
        <v>0</v>
      </c>
    </row>
    <row r="2128" spans="1:16" ht="30">
      <c r="A2128">
        <v>2172</v>
      </c>
      <c r="B2128" s="1" t="s">
        <v>2605</v>
      </c>
      <c r="C2128" t="s">
        <v>1708</v>
      </c>
      <c r="D2128" t="s">
        <v>2598</v>
      </c>
      <c r="F2128" s="1" t="s">
        <v>901</v>
      </c>
      <c r="I2128" t="s">
        <v>19</v>
      </c>
      <c r="O2128" s="40" t="s">
        <v>19</v>
      </c>
      <c r="P2128" s="42" t="b">
        <f t="shared" si="33"/>
        <v>0</v>
      </c>
    </row>
    <row r="2129" spans="1:16" ht="30">
      <c r="A2129">
        <v>2173</v>
      </c>
      <c r="B2129" s="1" t="s">
        <v>2606</v>
      </c>
      <c r="C2129" t="s">
        <v>1708</v>
      </c>
      <c r="D2129" t="s">
        <v>2598</v>
      </c>
      <c r="F2129" s="1" t="s">
        <v>901</v>
      </c>
      <c r="I2129" t="s">
        <v>19</v>
      </c>
      <c r="O2129" s="40" t="s">
        <v>19</v>
      </c>
      <c r="P2129" s="42" t="b">
        <f t="shared" si="33"/>
        <v>0</v>
      </c>
    </row>
    <row r="2130" spans="1:16">
      <c r="A2130">
        <v>2174</v>
      </c>
      <c r="B2130" s="1" t="s">
        <v>2607</v>
      </c>
      <c r="C2130" t="s">
        <v>1708</v>
      </c>
      <c r="D2130" t="s">
        <v>2598</v>
      </c>
      <c r="F2130" s="1" t="s">
        <v>901</v>
      </c>
      <c r="I2130" t="s">
        <v>19</v>
      </c>
      <c r="O2130" s="40" t="s">
        <v>19</v>
      </c>
      <c r="P2130" s="42" t="b">
        <f t="shared" si="33"/>
        <v>0</v>
      </c>
    </row>
    <row r="2131" spans="1:16" ht="45">
      <c r="A2131">
        <v>2175</v>
      </c>
      <c r="B2131" s="1" t="s">
        <v>2608</v>
      </c>
      <c r="C2131" t="s">
        <v>1708</v>
      </c>
      <c r="D2131" t="s">
        <v>2598</v>
      </c>
      <c r="F2131" s="1" t="s">
        <v>901</v>
      </c>
      <c r="I2131" t="s">
        <v>19</v>
      </c>
      <c r="O2131" s="40" t="s">
        <v>19</v>
      </c>
      <c r="P2131" s="42" t="b">
        <f t="shared" si="33"/>
        <v>0</v>
      </c>
    </row>
    <row r="2132" spans="1:16" ht="45">
      <c r="A2132">
        <v>2176</v>
      </c>
      <c r="B2132" s="1" t="s">
        <v>2609</v>
      </c>
      <c r="C2132" t="s">
        <v>1708</v>
      </c>
      <c r="D2132" t="s">
        <v>2598</v>
      </c>
      <c r="F2132" s="1" t="s">
        <v>901</v>
      </c>
      <c r="I2132" t="s">
        <v>19</v>
      </c>
      <c r="O2132" s="40" t="s">
        <v>19</v>
      </c>
      <c r="P2132" s="42" t="b">
        <f t="shared" si="33"/>
        <v>0</v>
      </c>
    </row>
    <row r="2133" spans="1:16" ht="30">
      <c r="A2133">
        <v>2177</v>
      </c>
      <c r="B2133" s="1" t="s">
        <v>2610</v>
      </c>
      <c r="C2133" t="s">
        <v>1708</v>
      </c>
      <c r="D2133" t="s">
        <v>2598</v>
      </c>
      <c r="F2133" s="1" t="s">
        <v>901</v>
      </c>
      <c r="I2133" t="s">
        <v>19</v>
      </c>
      <c r="O2133" s="40" t="s">
        <v>19</v>
      </c>
      <c r="P2133" s="42" t="b">
        <f t="shared" si="33"/>
        <v>0</v>
      </c>
    </row>
    <row r="2134" spans="1:16" ht="30">
      <c r="A2134">
        <v>2178</v>
      </c>
      <c r="B2134" s="1" t="s">
        <v>2611</v>
      </c>
      <c r="C2134" t="s">
        <v>1708</v>
      </c>
      <c r="D2134" t="s">
        <v>2598</v>
      </c>
      <c r="F2134" s="1" t="s">
        <v>901</v>
      </c>
      <c r="I2134" t="s">
        <v>19</v>
      </c>
      <c r="O2134" s="40" t="s">
        <v>19</v>
      </c>
      <c r="P2134" s="42" t="b">
        <f t="shared" si="33"/>
        <v>0</v>
      </c>
    </row>
    <row r="2135" spans="1:16" ht="30">
      <c r="A2135">
        <v>2179</v>
      </c>
      <c r="B2135" s="1" t="s">
        <v>2612</v>
      </c>
      <c r="C2135" t="s">
        <v>1708</v>
      </c>
      <c r="D2135" t="s">
        <v>2598</v>
      </c>
      <c r="F2135" s="1" t="s">
        <v>901</v>
      </c>
      <c r="I2135" t="s">
        <v>19</v>
      </c>
      <c r="O2135" s="40" t="s">
        <v>19</v>
      </c>
      <c r="P2135" s="42" t="b">
        <f t="shared" si="33"/>
        <v>0</v>
      </c>
    </row>
    <row r="2136" spans="1:16" ht="30">
      <c r="A2136">
        <v>2180</v>
      </c>
      <c r="B2136" s="1" t="s">
        <v>2613</v>
      </c>
      <c r="C2136" t="s">
        <v>1708</v>
      </c>
      <c r="D2136" t="s">
        <v>2598</v>
      </c>
      <c r="F2136" s="1" t="s">
        <v>901</v>
      </c>
      <c r="I2136" t="s">
        <v>19</v>
      </c>
      <c r="O2136" s="40" t="s">
        <v>19</v>
      </c>
      <c r="P2136" s="42" t="b">
        <f t="shared" si="33"/>
        <v>0</v>
      </c>
    </row>
    <row r="2137" spans="1:16" ht="45">
      <c r="A2137">
        <v>2181</v>
      </c>
      <c r="B2137" s="1" t="s">
        <v>2614</v>
      </c>
      <c r="C2137" t="s">
        <v>1708</v>
      </c>
      <c r="D2137" t="s">
        <v>2598</v>
      </c>
      <c r="F2137" s="1" t="s">
        <v>901</v>
      </c>
      <c r="I2137" t="s">
        <v>19</v>
      </c>
      <c r="O2137" s="40" t="s">
        <v>19</v>
      </c>
      <c r="P2137" s="42" t="b">
        <f t="shared" si="33"/>
        <v>0</v>
      </c>
    </row>
    <row r="2138" spans="1:16" ht="45">
      <c r="A2138">
        <v>2182</v>
      </c>
      <c r="B2138" s="1" t="s">
        <v>2615</v>
      </c>
      <c r="C2138" t="s">
        <v>1708</v>
      </c>
      <c r="D2138" t="s">
        <v>2598</v>
      </c>
      <c r="F2138" s="1" t="s">
        <v>1752</v>
      </c>
      <c r="G2138" s="13" t="s">
        <v>2616</v>
      </c>
      <c r="I2138" s="1" t="s">
        <v>23</v>
      </c>
      <c r="O2138" s="40" t="s">
        <v>23</v>
      </c>
      <c r="P2138" s="42" t="b">
        <f t="shared" si="33"/>
        <v>0</v>
      </c>
    </row>
    <row r="2139" spans="1:16" ht="30">
      <c r="A2139">
        <v>2183</v>
      </c>
      <c r="B2139" s="1" t="s">
        <v>2617</v>
      </c>
      <c r="C2139" t="s">
        <v>1708</v>
      </c>
      <c r="D2139" t="s">
        <v>2598</v>
      </c>
      <c r="F2139" s="1" t="s">
        <v>901</v>
      </c>
      <c r="I2139" t="s">
        <v>19</v>
      </c>
      <c r="O2139" s="40" t="s">
        <v>19</v>
      </c>
      <c r="P2139" s="42" t="b">
        <f t="shared" si="33"/>
        <v>0</v>
      </c>
    </row>
    <row r="2140" spans="1:16" ht="30">
      <c r="A2140">
        <v>2184</v>
      </c>
      <c r="B2140" s="1" t="s">
        <v>2618</v>
      </c>
      <c r="C2140" t="s">
        <v>1708</v>
      </c>
      <c r="D2140" t="s">
        <v>2598</v>
      </c>
      <c r="F2140" s="1" t="s">
        <v>901</v>
      </c>
      <c r="I2140" t="s">
        <v>19</v>
      </c>
      <c r="O2140" s="40" t="s">
        <v>19</v>
      </c>
      <c r="P2140" s="42" t="b">
        <f t="shared" si="33"/>
        <v>0</v>
      </c>
    </row>
    <row r="2141" spans="1:16" ht="30">
      <c r="A2141">
        <v>2185</v>
      </c>
      <c r="B2141" s="1" t="s">
        <v>2619</v>
      </c>
      <c r="C2141" t="s">
        <v>1708</v>
      </c>
      <c r="D2141" t="s">
        <v>2598</v>
      </c>
      <c r="F2141" s="1" t="s">
        <v>901</v>
      </c>
      <c r="I2141" t="s">
        <v>19</v>
      </c>
      <c r="O2141" s="40" t="s">
        <v>19</v>
      </c>
      <c r="P2141" s="42" t="b">
        <f t="shared" si="33"/>
        <v>0</v>
      </c>
    </row>
    <row r="2142" spans="1:16" ht="30">
      <c r="A2142">
        <v>2186</v>
      </c>
      <c r="B2142" s="1" t="s">
        <v>2620</v>
      </c>
      <c r="C2142" t="s">
        <v>1708</v>
      </c>
      <c r="D2142" t="s">
        <v>2598</v>
      </c>
      <c r="F2142" s="1" t="s">
        <v>901</v>
      </c>
      <c r="I2142" t="s">
        <v>19</v>
      </c>
      <c r="O2142" s="40" t="s">
        <v>19</v>
      </c>
      <c r="P2142" s="42" t="b">
        <f t="shared" si="33"/>
        <v>0</v>
      </c>
    </row>
    <row r="2143" spans="1:16" ht="45">
      <c r="A2143">
        <v>2187</v>
      </c>
      <c r="B2143" s="1" t="s">
        <v>2621</v>
      </c>
      <c r="C2143" t="s">
        <v>1708</v>
      </c>
      <c r="D2143" t="s">
        <v>2598</v>
      </c>
      <c r="F2143" s="1" t="s">
        <v>901</v>
      </c>
      <c r="I2143" t="s">
        <v>19</v>
      </c>
      <c r="O2143" s="40" t="s">
        <v>19</v>
      </c>
      <c r="P2143" s="42" t="b">
        <f t="shared" si="33"/>
        <v>0</v>
      </c>
    </row>
    <row r="2144" spans="1:16" ht="60">
      <c r="A2144">
        <v>2188</v>
      </c>
      <c r="B2144" s="1" t="s">
        <v>2622</v>
      </c>
      <c r="C2144" t="s">
        <v>1708</v>
      </c>
      <c r="D2144" t="s">
        <v>2598</v>
      </c>
      <c r="F2144" s="1" t="s">
        <v>1752</v>
      </c>
      <c r="I2144" t="s">
        <v>65</v>
      </c>
      <c r="O2144" s="40" t="s">
        <v>23</v>
      </c>
      <c r="P2144" s="42" t="b">
        <f t="shared" si="33"/>
        <v>0</v>
      </c>
    </row>
    <row r="2145" spans="1:16" ht="30">
      <c r="A2145">
        <v>2189</v>
      </c>
      <c r="B2145" s="1" t="s">
        <v>2623</v>
      </c>
      <c r="C2145" t="s">
        <v>1708</v>
      </c>
      <c r="D2145" t="s">
        <v>2598</v>
      </c>
      <c r="F2145" s="1" t="s">
        <v>901</v>
      </c>
      <c r="I2145" t="s">
        <v>19</v>
      </c>
      <c r="O2145" s="40" t="s">
        <v>19</v>
      </c>
      <c r="P2145" s="42" t="b">
        <f t="shared" si="33"/>
        <v>0</v>
      </c>
    </row>
    <row r="2146" spans="1:16" ht="30">
      <c r="A2146">
        <v>2190</v>
      </c>
      <c r="B2146" s="1" t="s">
        <v>2624</v>
      </c>
      <c r="C2146" t="s">
        <v>1708</v>
      </c>
      <c r="D2146" t="s">
        <v>2598</v>
      </c>
      <c r="F2146" s="1" t="s">
        <v>901</v>
      </c>
      <c r="I2146" t="s">
        <v>19</v>
      </c>
      <c r="O2146" s="40" t="s">
        <v>19</v>
      </c>
      <c r="P2146" s="42" t="b">
        <f t="shared" si="33"/>
        <v>0</v>
      </c>
    </row>
    <row r="2147" spans="1:16">
      <c r="A2147">
        <v>2191</v>
      </c>
      <c r="B2147" s="1" t="s">
        <v>2625</v>
      </c>
      <c r="C2147" t="s">
        <v>1708</v>
      </c>
      <c r="D2147" t="s">
        <v>2598</v>
      </c>
      <c r="F2147" s="1" t="s">
        <v>901</v>
      </c>
      <c r="I2147" t="s">
        <v>19</v>
      </c>
      <c r="O2147" s="40" t="s">
        <v>19</v>
      </c>
      <c r="P2147" s="42" t="b">
        <f t="shared" si="33"/>
        <v>0</v>
      </c>
    </row>
    <row r="2148" spans="1:16" ht="45">
      <c r="A2148">
        <v>2192</v>
      </c>
      <c r="B2148" s="1" t="s">
        <v>2626</v>
      </c>
      <c r="C2148" t="s">
        <v>1708</v>
      </c>
      <c r="D2148" t="s">
        <v>2598</v>
      </c>
      <c r="F2148" s="1" t="s">
        <v>901</v>
      </c>
      <c r="I2148" t="s">
        <v>19</v>
      </c>
      <c r="O2148" s="40" t="s">
        <v>19</v>
      </c>
      <c r="P2148" s="42" t="b">
        <f t="shared" si="33"/>
        <v>0</v>
      </c>
    </row>
    <row r="2149" spans="1:16" ht="30">
      <c r="A2149">
        <v>2193</v>
      </c>
      <c r="B2149" s="1" t="s">
        <v>2627</v>
      </c>
      <c r="C2149" t="s">
        <v>1708</v>
      </c>
      <c r="D2149" t="s">
        <v>2628</v>
      </c>
      <c r="F2149" s="1" t="s">
        <v>901</v>
      </c>
      <c r="I2149" t="s">
        <v>19</v>
      </c>
      <c r="O2149" s="40" t="s">
        <v>19</v>
      </c>
      <c r="P2149" s="42" t="b">
        <f t="shared" si="33"/>
        <v>0</v>
      </c>
    </row>
    <row r="2150" spans="1:16" ht="30">
      <c r="A2150">
        <v>2194</v>
      </c>
      <c r="B2150" s="1" t="s">
        <v>2629</v>
      </c>
      <c r="C2150" t="s">
        <v>1708</v>
      </c>
      <c r="D2150" t="s">
        <v>2628</v>
      </c>
      <c r="F2150" s="1" t="s">
        <v>901</v>
      </c>
      <c r="I2150" t="s">
        <v>19</v>
      </c>
      <c r="O2150" s="40" t="s">
        <v>19</v>
      </c>
      <c r="P2150" s="42" t="b">
        <f t="shared" si="33"/>
        <v>0</v>
      </c>
    </row>
    <row r="2151" spans="1:16" ht="60">
      <c r="A2151">
        <v>2195</v>
      </c>
      <c r="B2151" s="1" t="s">
        <v>2630</v>
      </c>
      <c r="C2151" t="s">
        <v>1708</v>
      </c>
      <c r="D2151" t="s">
        <v>2628</v>
      </c>
      <c r="F2151" s="1" t="s">
        <v>901</v>
      </c>
      <c r="I2151" t="s">
        <v>19</v>
      </c>
      <c r="O2151" s="40" t="s">
        <v>19</v>
      </c>
      <c r="P2151" s="42" t="b">
        <f t="shared" si="33"/>
        <v>0</v>
      </c>
    </row>
    <row r="2152" spans="1:16" ht="30">
      <c r="A2152">
        <v>2196</v>
      </c>
      <c r="B2152" s="1" t="s">
        <v>2631</v>
      </c>
      <c r="C2152" t="s">
        <v>1708</v>
      </c>
      <c r="D2152" t="s">
        <v>2628</v>
      </c>
      <c r="F2152" s="1" t="s">
        <v>901</v>
      </c>
      <c r="I2152" t="s">
        <v>19</v>
      </c>
      <c r="O2152" s="40" t="s">
        <v>19</v>
      </c>
      <c r="P2152" s="42" t="b">
        <f t="shared" si="33"/>
        <v>0</v>
      </c>
    </row>
    <row r="2153" spans="1:16" ht="30">
      <c r="A2153">
        <v>2197</v>
      </c>
      <c r="B2153" s="1" t="s">
        <v>2632</v>
      </c>
      <c r="C2153" t="s">
        <v>1708</v>
      </c>
      <c r="D2153" t="s">
        <v>2628</v>
      </c>
      <c r="F2153" s="1" t="s">
        <v>901</v>
      </c>
      <c r="I2153" t="s">
        <v>19</v>
      </c>
      <c r="O2153" s="40" t="s">
        <v>19</v>
      </c>
      <c r="P2153" s="42" t="b">
        <f t="shared" si="33"/>
        <v>0</v>
      </c>
    </row>
    <row r="2154" spans="1:16" ht="45">
      <c r="A2154">
        <v>2198</v>
      </c>
      <c r="B2154" s="1" t="s">
        <v>2633</v>
      </c>
      <c r="C2154" t="s">
        <v>1708</v>
      </c>
      <c r="D2154" t="s">
        <v>2628</v>
      </c>
      <c r="F2154" s="1" t="s">
        <v>901</v>
      </c>
      <c r="I2154" t="s">
        <v>19</v>
      </c>
      <c r="O2154" s="40" t="s">
        <v>19</v>
      </c>
      <c r="P2154" s="42" t="b">
        <f t="shared" si="33"/>
        <v>0</v>
      </c>
    </row>
    <row r="2155" spans="1:16" ht="30">
      <c r="A2155">
        <v>2199</v>
      </c>
      <c r="B2155" s="1" t="s">
        <v>2634</v>
      </c>
      <c r="C2155" t="s">
        <v>1708</v>
      </c>
      <c r="D2155" t="s">
        <v>2628</v>
      </c>
      <c r="F2155" s="1" t="s">
        <v>901</v>
      </c>
      <c r="I2155" t="s">
        <v>19</v>
      </c>
      <c r="O2155" s="40" t="s">
        <v>19</v>
      </c>
      <c r="P2155" s="42" t="b">
        <f t="shared" si="33"/>
        <v>0</v>
      </c>
    </row>
    <row r="2156" spans="1:16" ht="30">
      <c r="A2156">
        <v>2200</v>
      </c>
      <c r="B2156" s="1" t="s">
        <v>2635</v>
      </c>
      <c r="C2156" t="s">
        <v>1708</v>
      </c>
      <c r="D2156" t="s">
        <v>2628</v>
      </c>
      <c r="F2156" s="1" t="s">
        <v>901</v>
      </c>
      <c r="I2156" t="s">
        <v>19</v>
      </c>
      <c r="O2156" s="40" t="s">
        <v>19</v>
      </c>
      <c r="P2156" s="42" t="b">
        <f t="shared" si="33"/>
        <v>0</v>
      </c>
    </row>
    <row r="2157" spans="1:16" ht="45">
      <c r="A2157">
        <v>2201</v>
      </c>
      <c r="B2157" s="1" t="s">
        <v>2636</v>
      </c>
      <c r="C2157" t="s">
        <v>1708</v>
      </c>
      <c r="D2157" t="s">
        <v>2628</v>
      </c>
      <c r="F2157" s="1" t="s">
        <v>901</v>
      </c>
      <c r="I2157" t="s">
        <v>19</v>
      </c>
      <c r="O2157" s="40" t="s">
        <v>19</v>
      </c>
      <c r="P2157" s="42" t="b">
        <f t="shared" si="33"/>
        <v>0</v>
      </c>
    </row>
    <row r="2158" spans="1:16" ht="30">
      <c r="A2158">
        <v>2202</v>
      </c>
      <c r="B2158" s="1" t="s">
        <v>2637</v>
      </c>
      <c r="C2158" t="s">
        <v>1708</v>
      </c>
      <c r="D2158" t="s">
        <v>2628</v>
      </c>
      <c r="F2158" s="1" t="s">
        <v>901</v>
      </c>
      <c r="I2158" t="s">
        <v>19</v>
      </c>
      <c r="O2158" s="40" t="s">
        <v>19</v>
      </c>
      <c r="P2158" s="42" t="b">
        <f t="shared" si="33"/>
        <v>0</v>
      </c>
    </row>
    <row r="2159" spans="1:16" ht="30">
      <c r="A2159">
        <v>2203</v>
      </c>
      <c r="B2159" s="1" t="s">
        <v>2638</v>
      </c>
      <c r="C2159" t="s">
        <v>1708</v>
      </c>
      <c r="D2159" t="s">
        <v>2628</v>
      </c>
      <c r="F2159" s="1" t="s">
        <v>901</v>
      </c>
      <c r="I2159" t="s">
        <v>19</v>
      </c>
      <c r="O2159" s="40" t="s">
        <v>19</v>
      </c>
      <c r="P2159" s="42" t="b">
        <f t="shared" si="33"/>
        <v>0</v>
      </c>
    </row>
    <row r="2160" spans="1:16" ht="30">
      <c r="A2160">
        <v>2204</v>
      </c>
      <c r="B2160" s="1" t="s">
        <v>2639</v>
      </c>
      <c r="C2160" t="s">
        <v>1708</v>
      </c>
      <c r="D2160" t="s">
        <v>2628</v>
      </c>
      <c r="F2160" s="1" t="s">
        <v>901</v>
      </c>
      <c r="I2160" t="s">
        <v>19</v>
      </c>
      <c r="O2160" s="40" t="s">
        <v>19</v>
      </c>
      <c r="P2160" s="42" t="b">
        <f t="shared" si="33"/>
        <v>0</v>
      </c>
    </row>
    <row r="2161" spans="1:16" ht="30">
      <c r="A2161">
        <v>2205</v>
      </c>
      <c r="B2161" s="1" t="s">
        <v>2640</v>
      </c>
      <c r="C2161" t="s">
        <v>1708</v>
      </c>
      <c r="D2161" t="s">
        <v>2628</v>
      </c>
      <c r="F2161" s="1" t="s">
        <v>901</v>
      </c>
      <c r="I2161" t="s">
        <v>19</v>
      </c>
      <c r="O2161" s="40" t="s">
        <v>19</v>
      </c>
      <c r="P2161" s="42" t="b">
        <f t="shared" si="33"/>
        <v>0</v>
      </c>
    </row>
    <row r="2162" spans="1:16" ht="60">
      <c r="A2162">
        <v>2206</v>
      </c>
      <c r="B2162" s="1" t="s">
        <v>2641</v>
      </c>
      <c r="C2162" t="s">
        <v>1708</v>
      </c>
      <c r="D2162" t="s">
        <v>2628</v>
      </c>
      <c r="F2162" s="1" t="s">
        <v>901</v>
      </c>
      <c r="I2162" t="s">
        <v>19</v>
      </c>
      <c r="O2162" s="40" t="s">
        <v>19</v>
      </c>
      <c r="P2162" s="42" t="b">
        <f t="shared" si="33"/>
        <v>0</v>
      </c>
    </row>
    <row r="2163" spans="1:16">
      <c r="A2163">
        <v>2207</v>
      </c>
      <c r="B2163" s="1" t="s">
        <v>2642</v>
      </c>
      <c r="C2163" t="s">
        <v>1708</v>
      </c>
      <c r="D2163" t="s">
        <v>2628</v>
      </c>
      <c r="F2163" s="1" t="s">
        <v>901</v>
      </c>
      <c r="I2163" t="s">
        <v>19</v>
      </c>
      <c r="O2163" s="40" t="s">
        <v>19</v>
      </c>
      <c r="P2163" s="42" t="b">
        <f t="shared" si="33"/>
        <v>0</v>
      </c>
    </row>
    <row r="2164" spans="1:16" ht="30">
      <c r="A2164">
        <v>2208</v>
      </c>
      <c r="B2164" s="1" t="s">
        <v>2643</v>
      </c>
      <c r="C2164" t="s">
        <v>1708</v>
      </c>
      <c r="D2164" t="s">
        <v>2628</v>
      </c>
      <c r="F2164" s="1" t="s">
        <v>901</v>
      </c>
      <c r="I2164" t="s">
        <v>19</v>
      </c>
      <c r="O2164" s="40" t="s">
        <v>19</v>
      </c>
      <c r="P2164" s="42" t="b">
        <f t="shared" si="33"/>
        <v>0</v>
      </c>
    </row>
    <row r="2165" spans="1:16" ht="75">
      <c r="A2165">
        <v>2209</v>
      </c>
      <c r="B2165" s="1" t="s">
        <v>2644</v>
      </c>
      <c r="C2165" t="s">
        <v>1708</v>
      </c>
      <c r="D2165" t="s">
        <v>2628</v>
      </c>
      <c r="F2165" s="1" t="s">
        <v>1752</v>
      </c>
      <c r="G2165" s="1" t="s">
        <v>2645</v>
      </c>
      <c r="I2165" t="s">
        <v>19</v>
      </c>
      <c r="O2165" s="40" t="s">
        <v>19</v>
      </c>
      <c r="P2165" s="42" t="b">
        <f t="shared" si="33"/>
        <v>0</v>
      </c>
    </row>
    <row r="2166" spans="1:16" ht="45">
      <c r="A2166">
        <v>2210</v>
      </c>
      <c r="B2166" s="1" t="s">
        <v>2646</v>
      </c>
      <c r="C2166" t="s">
        <v>1708</v>
      </c>
      <c r="D2166" t="s">
        <v>2628</v>
      </c>
      <c r="F2166" s="1" t="s">
        <v>901</v>
      </c>
      <c r="I2166" t="s">
        <v>19</v>
      </c>
      <c r="O2166" s="40" t="s">
        <v>19</v>
      </c>
      <c r="P2166" s="42" t="b">
        <f t="shared" si="33"/>
        <v>0</v>
      </c>
    </row>
    <row r="2167" spans="1:16" ht="45">
      <c r="A2167">
        <v>2211</v>
      </c>
      <c r="B2167" s="1" t="s">
        <v>2647</v>
      </c>
      <c r="C2167" t="s">
        <v>1708</v>
      </c>
      <c r="D2167" t="s">
        <v>2628</v>
      </c>
      <c r="F2167" s="1" t="s">
        <v>901</v>
      </c>
      <c r="I2167" t="s">
        <v>19</v>
      </c>
      <c r="O2167" s="40" t="s">
        <v>19</v>
      </c>
      <c r="P2167" s="42" t="b">
        <f t="shared" si="33"/>
        <v>0</v>
      </c>
    </row>
    <row r="2168" spans="1:16" ht="45">
      <c r="A2168">
        <v>2212</v>
      </c>
      <c r="B2168" s="1" t="s">
        <v>2648</v>
      </c>
      <c r="C2168" t="s">
        <v>1708</v>
      </c>
      <c r="D2168" t="s">
        <v>2628</v>
      </c>
      <c r="F2168" s="1" t="s">
        <v>901</v>
      </c>
      <c r="I2168" t="s">
        <v>19</v>
      </c>
      <c r="O2168" s="40" t="s">
        <v>19</v>
      </c>
      <c r="P2168" s="42" t="b">
        <f t="shared" si="33"/>
        <v>0</v>
      </c>
    </row>
    <row r="2169" spans="1:16" ht="30">
      <c r="A2169">
        <v>2213</v>
      </c>
      <c r="B2169" s="1" t="s">
        <v>2649</v>
      </c>
      <c r="C2169" t="s">
        <v>1708</v>
      </c>
      <c r="D2169" t="s">
        <v>2628</v>
      </c>
      <c r="F2169" s="1" t="s">
        <v>901</v>
      </c>
      <c r="I2169" t="s">
        <v>19</v>
      </c>
      <c r="O2169" s="40" t="s">
        <v>19</v>
      </c>
      <c r="P2169" s="42" t="b">
        <f t="shared" si="33"/>
        <v>0</v>
      </c>
    </row>
    <row r="2170" spans="1:16" ht="45" customHeight="1">
      <c r="A2170">
        <v>2214</v>
      </c>
      <c r="B2170" s="1" t="s">
        <v>2650</v>
      </c>
      <c r="C2170" t="s">
        <v>1708</v>
      </c>
      <c r="D2170" t="s">
        <v>2628</v>
      </c>
      <c r="F2170" s="1" t="s">
        <v>901</v>
      </c>
      <c r="I2170" t="s">
        <v>19</v>
      </c>
      <c r="O2170" s="40" t="s">
        <v>19</v>
      </c>
      <c r="P2170" s="42" t="b">
        <f t="shared" si="33"/>
        <v>0</v>
      </c>
    </row>
    <row r="2171" spans="1:16">
      <c r="A2171">
        <v>2215</v>
      </c>
      <c r="B2171" s="1" t="s">
        <v>2651</v>
      </c>
      <c r="C2171" t="s">
        <v>1708</v>
      </c>
      <c r="D2171" t="s">
        <v>2628</v>
      </c>
      <c r="F2171" s="1" t="s">
        <v>901</v>
      </c>
      <c r="I2171" t="s">
        <v>19</v>
      </c>
      <c r="O2171" s="40" t="s">
        <v>19</v>
      </c>
      <c r="P2171" s="42" t="b">
        <f t="shared" si="33"/>
        <v>0</v>
      </c>
    </row>
    <row r="2172" spans="1:16">
      <c r="A2172">
        <v>2216</v>
      </c>
      <c r="B2172" s="1" t="s">
        <v>2652</v>
      </c>
      <c r="C2172" t="s">
        <v>1708</v>
      </c>
      <c r="D2172" t="s">
        <v>2628</v>
      </c>
      <c r="F2172" s="1" t="s">
        <v>901</v>
      </c>
      <c r="I2172" t="s">
        <v>19</v>
      </c>
      <c r="O2172" s="40" t="s">
        <v>19</v>
      </c>
      <c r="P2172" s="42" t="b">
        <f t="shared" si="33"/>
        <v>0</v>
      </c>
    </row>
    <row r="2173" spans="1:16" ht="30">
      <c r="A2173">
        <v>2217</v>
      </c>
      <c r="B2173" s="1" t="s">
        <v>2653</v>
      </c>
      <c r="C2173" t="s">
        <v>1708</v>
      </c>
      <c r="D2173" t="s">
        <v>2628</v>
      </c>
      <c r="F2173" s="1" t="s">
        <v>901</v>
      </c>
      <c r="I2173" t="s">
        <v>19</v>
      </c>
      <c r="O2173" s="40" t="s">
        <v>19</v>
      </c>
      <c r="P2173" s="42" t="b">
        <f t="shared" si="33"/>
        <v>0</v>
      </c>
    </row>
    <row r="2174" spans="1:16" ht="45">
      <c r="A2174">
        <v>2218</v>
      </c>
      <c r="B2174" s="1" t="s">
        <v>2654</v>
      </c>
      <c r="C2174" t="s">
        <v>1708</v>
      </c>
      <c r="D2174" t="s">
        <v>2628</v>
      </c>
      <c r="F2174" s="1" t="s">
        <v>901</v>
      </c>
      <c r="I2174" t="s">
        <v>19</v>
      </c>
      <c r="O2174" s="40" t="s">
        <v>19</v>
      </c>
      <c r="P2174" s="42" t="b">
        <f t="shared" si="33"/>
        <v>0</v>
      </c>
    </row>
    <row r="2175" spans="1:16" ht="30">
      <c r="A2175">
        <v>2219</v>
      </c>
      <c r="B2175" s="1" t="s">
        <v>2655</v>
      </c>
      <c r="C2175" t="s">
        <v>1708</v>
      </c>
      <c r="D2175" t="s">
        <v>2656</v>
      </c>
      <c r="F2175" s="1" t="s">
        <v>901</v>
      </c>
      <c r="I2175" t="s">
        <v>19</v>
      </c>
      <c r="O2175" s="40" t="s">
        <v>19</v>
      </c>
      <c r="P2175" s="42" t="b">
        <f t="shared" si="33"/>
        <v>0</v>
      </c>
    </row>
    <row r="2176" spans="1:16" ht="30">
      <c r="A2176">
        <v>2220</v>
      </c>
      <c r="B2176" s="1" t="s">
        <v>2657</v>
      </c>
      <c r="C2176" t="s">
        <v>1708</v>
      </c>
      <c r="D2176" t="s">
        <v>2656</v>
      </c>
      <c r="F2176" s="1" t="s">
        <v>1752</v>
      </c>
      <c r="I2176" t="s">
        <v>19</v>
      </c>
      <c r="O2176" s="40" t="s">
        <v>19</v>
      </c>
      <c r="P2176" s="42" t="b">
        <f t="shared" si="33"/>
        <v>0</v>
      </c>
    </row>
    <row r="2177" spans="1:16" ht="45">
      <c r="A2177">
        <v>2221</v>
      </c>
      <c r="B2177" s="1" t="s">
        <v>2658</v>
      </c>
      <c r="C2177" t="s">
        <v>1708</v>
      </c>
      <c r="D2177" t="s">
        <v>2656</v>
      </c>
      <c r="F2177" s="1" t="s">
        <v>901</v>
      </c>
      <c r="I2177" t="s">
        <v>19</v>
      </c>
      <c r="O2177" s="40" t="s">
        <v>19</v>
      </c>
      <c r="P2177" s="42" t="b">
        <f t="shared" si="33"/>
        <v>0</v>
      </c>
    </row>
    <row r="2178" spans="1:16" ht="30">
      <c r="A2178">
        <v>2222</v>
      </c>
      <c r="B2178" s="1" t="s">
        <v>2659</v>
      </c>
      <c r="C2178" t="s">
        <v>1708</v>
      </c>
      <c r="D2178" t="s">
        <v>2656</v>
      </c>
      <c r="F2178" s="1" t="s">
        <v>901</v>
      </c>
      <c r="I2178" t="s">
        <v>19</v>
      </c>
      <c r="O2178" s="40" t="s">
        <v>19</v>
      </c>
      <c r="P2178" s="42" t="b">
        <f t="shared" ref="P2178:P2241" si="34">F2178=O2178</f>
        <v>0</v>
      </c>
    </row>
    <row r="2179" spans="1:16" ht="45">
      <c r="A2179">
        <v>2223</v>
      </c>
      <c r="B2179" s="1" t="s">
        <v>2660</v>
      </c>
      <c r="C2179" t="s">
        <v>1708</v>
      </c>
      <c r="D2179" t="s">
        <v>2656</v>
      </c>
      <c r="F2179" s="1" t="s">
        <v>901</v>
      </c>
      <c r="I2179" t="s">
        <v>65</v>
      </c>
      <c r="O2179" s="40" t="s">
        <v>19</v>
      </c>
      <c r="P2179" s="42" t="b">
        <f t="shared" si="34"/>
        <v>0</v>
      </c>
    </row>
    <row r="2180" spans="1:16" ht="30">
      <c r="A2180">
        <v>2224</v>
      </c>
      <c r="B2180" s="1" t="s">
        <v>2661</v>
      </c>
      <c r="C2180" t="s">
        <v>1708</v>
      </c>
      <c r="D2180" t="s">
        <v>2656</v>
      </c>
      <c r="F2180" s="1" t="s">
        <v>901</v>
      </c>
      <c r="I2180" t="s">
        <v>19</v>
      </c>
      <c r="O2180" s="40" t="s">
        <v>19</v>
      </c>
      <c r="P2180" s="42" t="b">
        <f t="shared" si="34"/>
        <v>0</v>
      </c>
    </row>
    <row r="2181" spans="1:16" ht="30">
      <c r="A2181">
        <v>2225</v>
      </c>
      <c r="B2181" s="1" t="s">
        <v>2662</v>
      </c>
      <c r="C2181" t="s">
        <v>1708</v>
      </c>
      <c r="D2181" t="s">
        <v>2656</v>
      </c>
      <c r="F2181" s="1" t="s">
        <v>901</v>
      </c>
      <c r="H2181"/>
      <c r="I2181" t="s">
        <v>19</v>
      </c>
      <c r="O2181" s="40" t="s">
        <v>19</v>
      </c>
      <c r="P2181" s="42" t="b">
        <f t="shared" si="34"/>
        <v>0</v>
      </c>
    </row>
    <row r="2182" spans="1:16" ht="30">
      <c r="A2182">
        <v>2226</v>
      </c>
      <c r="B2182" s="1" t="s">
        <v>2663</v>
      </c>
      <c r="C2182" t="s">
        <v>1708</v>
      </c>
      <c r="D2182" t="s">
        <v>2656</v>
      </c>
      <c r="F2182" s="1" t="s">
        <v>901</v>
      </c>
      <c r="I2182" t="s">
        <v>19</v>
      </c>
      <c r="O2182" s="40" t="s">
        <v>19</v>
      </c>
      <c r="P2182" s="42" t="b">
        <f t="shared" si="34"/>
        <v>0</v>
      </c>
    </row>
    <row r="2183" spans="1:16" ht="45" customHeight="1">
      <c r="A2183">
        <v>2227</v>
      </c>
      <c r="B2183" s="1" t="s">
        <v>2664</v>
      </c>
      <c r="C2183" t="s">
        <v>1708</v>
      </c>
      <c r="D2183" t="s">
        <v>2656</v>
      </c>
      <c r="F2183" s="1" t="s">
        <v>901</v>
      </c>
      <c r="I2183" t="s">
        <v>19</v>
      </c>
      <c r="O2183" s="40" t="s">
        <v>19</v>
      </c>
      <c r="P2183" s="42" t="b">
        <f t="shared" si="34"/>
        <v>0</v>
      </c>
    </row>
    <row r="2184" spans="1:16" ht="30">
      <c r="A2184">
        <v>2228</v>
      </c>
      <c r="B2184" s="1" t="s">
        <v>2665</v>
      </c>
      <c r="C2184" t="s">
        <v>1708</v>
      </c>
      <c r="D2184" t="s">
        <v>2656</v>
      </c>
      <c r="F2184" s="1" t="s">
        <v>901</v>
      </c>
      <c r="I2184" t="s">
        <v>19</v>
      </c>
      <c r="O2184" s="40" t="s">
        <v>19</v>
      </c>
      <c r="P2184" s="42" t="b">
        <f t="shared" si="34"/>
        <v>0</v>
      </c>
    </row>
    <row r="2185" spans="1:16" ht="30">
      <c r="A2185">
        <v>2229</v>
      </c>
      <c r="B2185" s="1" t="s">
        <v>2666</v>
      </c>
      <c r="C2185" t="s">
        <v>1708</v>
      </c>
      <c r="D2185" t="s">
        <v>2656</v>
      </c>
      <c r="F2185" s="1" t="s">
        <v>901</v>
      </c>
      <c r="I2185" t="s">
        <v>19</v>
      </c>
      <c r="O2185" s="40" t="s">
        <v>19</v>
      </c>
      <c r="P2185" s="42" t="b">
        <f t="shared" si="34"/>
        <v>0</v>
      </c>
    </row>
    <row r="2186" spans="1:16" ht="30">
      <c r="A2186">
        <v>2230</v>
      </c>
      <c r="B2186" s="1" t="s">
        <v>2667</v>
      </c>
      <c r="C2186" t="s">
        <v>1708</v>
      </c>
      <c r="D2186" t="s">
        <v>2656</v>
      </c>
      <c r="F2186" s="1" t="s">
        <v>901</v>
      </c>
      <c r="I2186" t="s">
        <v>19</v>
      </c>
      <c r="O2186" s="40" t="s">
        <v>19</v>
      </c>
      <c r="P2186" s="42" t="b">
        <f t="shared" si="34"/>
        <v>0</v>
      </c>
    </row>
    <row r="2187" spans="1:16" ht="30">
      <c r="A2187">
        <v>2231</v>
      </c>
      <c r="B2187" s="1" t="s">
        <v>2668</v>
      </c>
      <c r="C2187" t="s">
        <v>1708</v>
      </c>
      <c r="D2187" t="s">
        <v>2656</v>
      </c>
      <c r="F2187" s="1" t="s">
        <v>901</v>
      </c>
      <c r="I2187" t="s">
        <v>19</v>
      </c>
      <c r="O2187" s="40" t="s">
        <v>19</v>
      </c>
      <c r="P2187" s="42" t="b">
        <f t="shared" si="34"/>
        <v>0</v>
      </c>
    </row>
    <row r="2188" spans="1:16" ht="30">
      <c r="A2188">
        <v>2232</v>
      </c>
      <c r="B2188" s="1" t="s">
        <v>2669</v>
      </c>
      <c r="C2188" t="s">
        <v>1708</v>
      </c>
      <c r="D2188" t="s">
        <v>2656</v>
      </c>
      <c r="F2188" s="1" t="s">
        <v>901</v>
      </c>
      <c r="I2188" t="s">
        <v>19</v>
      </c>
      <c r="O2188" s="40" t="s">
        <v>19</v>
      </c>
      <c r="P2188" s="42" t="b">
        <f t="shared" si="34"/>
        <v>0</v>
      </c>
    </row>
    <row r="2189" spans="1:16" ht="30">
      <c r="A2189">
        <v>2233</v>
      </c>
      <c r="B2189" s="1" t="s">
        <v>2670</v>
      </c>
      <c r="C2189" t="s">
        <v>1708</v>
      </c>
      <c r="D2189" t="s">
        <v>2656</v>
      </c>
      <c r="F2189" s="1" t="s">
        <v>901</v>
      </c>
      <c r="I2189" t="s">
        <v>19</v>
      </c>
      <c r="O2189" s="40" t="s">
        <v>19</v>
      </c>
      <c r="P2189" s="42" t="b">
        <f t="shared" si="34"/>
        <v>0</v>
      </c>
    </row>
    <row r="2190" spans="1:16" ht="30">
      <c r="A2190">
        <v>2234</v>
      </c>
      <c r="B2190" s="1" t="s">
        <v>2671</v>
      </c>
      <c r="C2190" t="s">
        <v>1708</v>
      </c>
      <c r="D2190" t="s">
        <v>2656</v>
      </c>
      <c r="F2190" s="1" t="s">
        <v>901</v>
      </c>
      <c r="I2190" t="s">
        <v>19</v>
      </c>
      <c r="O2190" s="40" t="s">
        <v>19</v>
      </c>
      <c r="P2190" s="42" t="b">
        <f t="shared" si="34"/>
        <v>0</v>
      </c>
    </row>
    <row r="2191" spans="1:16" ht="60">
      <c r="A2191">
        <v>2235</v>
      </c>
      <c r="B2191" s="1" t="s">
        <v>2672</v>
      </c>
      <c r="C2191" t="s">
        <v>1708</v>
      </c>
      <c r="D2191" t="s">
        <v>2656</v>
      </c>
      <c r="F2191" s="1" t="s">
        <v>901</v>
      </c>
      <c r="I2191" t="s">
        <v>19</v>
      </c>
      <c r="O2191" s="40" t="s">
        <v>19</v>
      </c>
      <c r="P2191" s="42" t="b">
        <f t="shared" si="34"/>
        <v>0</v>
      </c>
    </row>
    <row r="2192" spans="1:16" ht="45">
      <c r="A2192">
        <v>2236</v>
      </c>
      <c r="B2192" s="1" t="s">
        <v>2673</v>
      </c>
      <c r="C2192" t="s">
        <v>1708</v>
      </c>
      <c r="D2192" t="s">
        <v>2656</v>
      </c>
      <c r="F2192" s="1" t="s">
        <v>901</v>
      </c>
      <c r="I2192" t="s">
        <v>19</v>
      </c>
      <c r="O2192" s="40" t="s">
        <v>19</v>
      </c>
      <c r="P2192" s="42" t="b">
        <f t="shared" si="34"/>
        <v>0</v>
      </c>
    </row>
    <row r="2193" spans="1:16" ht="45">
      <c r="A2193">
        <v>2237</v>
      </c>
      <c r="B2193" s="1" t="s">
        <v>2674</v>
      </c>
      <c r="C2193" t="s">
        <v>1708</v>
      </c>
      <c r="D2193" t="s">
        <v>2656</v>
      </c>
      <c r="F2193" s="1" t="s">
        <v>901</v>
      </c>
      <c r="I2193" t="s">
        <v>19</v>
      </c>
      <c r="O2193" s="40" t="s">
        <v>19</v>
      </c>
      <c r="P2193" s="42" t="b">
        <f t="shared" si="34"/>
        <v>0</v>
      </c>
    </row>
    <row r="2194" spans="1:16" ht="45">
      <c r="A2194">
        <v>2238</v>
      </c>
      <c r="B2194" s="1" t="s">
        <v>2675</v>
      </c>
      <c r="C2194" t="s">
        <v>1708</v>
      </c>
      <c r="D2194" t="s">
        <v>2656</v>
      </c>
      <c r="F2194" s="1" t="s">
        <v>901</v>
      </c>
      <c r="I2194" t="s">
        <v>19</v>
      </c>
      <c r="O2194" s="40" t="s">
        <v>19</v>
      </c>
      <c r="P2194" s="42" t="b">
        <f t="shared" si="34"/>
        <v>0</v>
      </c>
    </row>
    <row r="2195" spans="1:16" ht="30">
      <c r="A2195">
        <v>2239</v>
      </c>
      <c r="B2195" s="1" t="s">
        <v>2676</v>
      </c>
      <c r="C2195" t="s">
        <v>1708</v>
      </c>
      <c r="D2195" t="s">
        <v>2656</v>
      </c>
      <c r="F2195" s="1" t="s">
        <v>901</v>
      </c>
      <c r="I2195" t="s">
        <v>19</v>
      </c>
      <c r="O2195" s="40" t="s">
        <v>19</v>
      </c>
      <c r="P2195" s="42" t="b">
        <f t="shared" si="34"/>
        <v>0</v>
      </c>
    </row>
    <row r="2196" spans="1:16" ht="51.75" customHeight="1">
      <c r="A2196">
        <v>2240</v>
      </c>
      <c r="B2196" s="1" t="s">
        <v>2179</v>
      </c>
      <c r="C2196" t="s">
        <v>1708</v>
      </c>
      <c r="D2196" t="s">
        <v>2656</v>
      </c>
      <c r="F2196" s="1" t="s">
        <v>1752</v>
      </c>
      <c r="G2196" s="11" t="s">
        <v>2677</v>
      </c>
      <c r="I2196" t="s">
        <v>19</v>
      </c>
      <c r="O2196" s="40" t="s">
        <v>19</v>
      </c>
      <c r="P2196" s="42" t="b">
        <f t="shared" si="34"/>
        <v>0</v>
      </c>
    </row>
    <row r="2197" spans="1:16" ht="30">
      <c r="A2197">
        <v>2241</v>
      </c>
      <c r="B2197" s="1" t="s">
        <v>2678</v>
      </c>
      <c r="C2197" t="s">
        <v>1708</v>
      </c>
      <c r="D2197" t="s">
        <v>2656</v>
      </c>
      <c r="F2197" s="1" t="s">
        <v>901</v>
      </c>
      <c r="I2197" t="s">
        <v>19</v>
      </c>
      <c r="O2197" s="40" t="s">
        <v>19</v>
      </c>
      <c r="P2197" s="42" t="b">
        <f t="shared" si="34"/>
        <v>0</v>
      </c>
    </row>
    <row r="2198" spans="1:16" ht="30">
      <c r="A2198">
        <v>2242</v>
      </c>
      <c r="B2198" s="1" t="s">
        <v>2679</v>
      </c>
      <c r="C2198" t="s">
        <v>1708</v>
      </c>
      <c r="D2198" t="s">
        <v>2656</v>
      </c>
      <c r="F2198" s="1" t="s">
        <v>901</v>
      </c>
      <c r="I2198" t="s">
        <v>19</v>
      </c>
      <c r="O2198" s="40" t="s">
        <v>19</v>
      </c>
      <c r="P2198" s="42" t="b">
        <f t="shared" si="34"/>
        <v>0</v>
      </c>
    </row>
    <row r="2199" spans="1:16" ht="30">
      <c r="A2199">
        <v>2243</v>
      </c>
      <c r="B2199" s="1" t="s">
        <v>2680</v>
      </c>
      <c r="C2199" t="s">
        <v>1708</v>
      </c>
      <c r="D2199" t="s">
        <v>2656</v>
      </c>
      <c r="F2199" s="1" t="s">
        <v>901</v>
      </c>
      <c r="I2199" t="s">
        <v>19</v>
      </c>
      <c r="O2199" s="40" t="s">
        <v>19</v>
      </c>
      <c r="P2199" s="42" t="b">
        <f t="shared" si="34"/>
        <v>0</v>
      </c>
    </row>
    <row r="2200" spans="1:16" ht="45">
      <c r="A2200">
        <v>2244</v>
      </c>
      <c r="B2200" s="1" t="s">
        <v>2681</v>
      </c>
      <c r="C2200" t="s">
        <v>1708</v>
      </c>
      <c r="D2200" t="s">
        <v>2656</v>
      </c>
      <c r="F2200" s="1" t="s">
        <v>901</v>
      </c>
      <c r="I2200" t="s">
        <v>19</v>
      </c>
      <c r="O2200" s="40" t="s">
        <v>19</v>
      </c>
      <c r="P2200" s="42" t="b">
        <f t="shared" si="34"/>
        <v>0</v>
      </c>
    </row>
    <row r="2201" spans="1:16" ht="90">
      <c r="A2201">
        <v>2245</v>
      </c>
      <c r="B2201" s="1" t="s">
        <v>2682</v>
      </c>
      <c r="C2201" t="s">
        <v>1708</v>
      </c>
      <c r="D2201" t="s">
        <v>2656</v>
      </c>
      <c r="F2201" s="1" t="s">
        <v>901</v>
      </c>
      <c r="I2201" t="s">
        <v>19</v>
      </c>
      <c r="O2201" s="40" t="s">
        <v>19</v>
      </c>
      <c r="P2201" s="42" t="b">
        <f t="shared" si="34"/>
        <v>0</v>
      </c>
    </row>
    <row r="2202" spans="1:16" ht="86.25" customHeight="1">
      <c r="A2202">
        <v>2246</v>
      </c>
      <c r="B2202" s="1" t="s">
        <v>2683</v>
      </c>
      <c r="C2202" t="s">
        <v>1708</v>
      </c>
      <c r="D2202" t="s">
        <v>2656</v>
      </c>
      <c r="F2202" s="1" t="s">
        <v>1752</v>
      </c>
      <c r="G2202" s="11" t="s">
        <v>2684</v>
      </c>
      <c r="I2202" t="s">
        <v>19</v>
      </c>
      <c r="O2202" s="40" t="s">
        <v>19</v>
      </c>
      <c r="P2202" s="42" t="b">
        <f t="shared" si="34"/>
        <v>0</v>
      </c>
    </row>
    <row r="2203" spans="1:16" ht="30">
      <c r="A2203">
        <v>2247</v>
      </c>
      <c r="B2203" s="1" t="s">
        <v>2685</v>
      </c>
      <c r="C2203" t="s">
        <v>1708</v>
      </c>
      <c r="D2203" t="s">
        <v>2686</v>
      </c>
      <c r="F2203" s="1" t="s">
        <v>901</v>
      </c>
      <c r="I2203" t="s">
        <v>19</v>
      </c>
      <c r="O2203" s="40" t="s">
        <v>19</v>
      </c>
      <c r="P2203" s="42" t="b">
        <f t="shared" si="34"/>
        <v>0</v>
      </c>
    </row>
    <row r="2204" spans="1:16" ht="30">
      <c r="A2204">
        <v>2248</v>
      </c>
      <c r="B2204" s="1" t="s">
        <v>2687</v>
      </c>
      <c r="C2204" t="s">
        <v>1708</v>
      </c>
      <c r="D2204" t="s">
        <v>2686</v>
      </c>
      <c r="F2204" s="1" t="s">
        <v>901</v>
      </c>
      <c r="I2204" t="s">
        <v>19</v>
      </c>
      <c r="O2204" s="40" t="s">
        <v>19</v>
      </c>
      <c r="P2204" s="42" t="b">
        <f t="shared" si="34"/>
        <v>0</v>
      </c>
    </row>
    <row r="2205" spans="1:16" ht="45">
      <c r="A2205">
        <v>2249</v>
      </c>
      <c r="B2205" s="1" t="s">
        <v>2688</v>
      </c>
      <c r="C2205" t="s">
        <v>1708</v>
      </c>
      <c r="D2205" t="s">
        <v>2686</v>
      </c>
      <c r="F2205" s="1" t="s">
        <v>901</v>
      </c>
      <c r="I2205" t="s">
        <v>19</v>
      </c>
      <c r="O2205" s="40" t="s">
        <v>19</v>
      </c>
      <c r="P2205" s="42" t="b">
        <f t="shared" si="34"/>
        <v>0</v>
      </c>
    </row>
    <row r="2206" spans="1:16" ht="30">
      <c r="A2206">
        <v>2250</v>
      </c>
      <c r="B2206" s="1" t="s">
        <v>2689</v>
      </c>
      <c r="C2206" t="s">
        <v>1708</v>
      </c>
      <c r="D2206" t="s">
        <v>2686</v>
      </c>
      <c r="F2206" s="1" t="s">
        <v>901</v>
      </c>
      <c r="I2206" t="s">
        <v>19</v>
      </c>
      <c r="O2206" s="40" t="s">
        <v>19</v>
      </c>
      <c r="P2206" s="42" t="b">
        <f t="shared" si="34"/>
        <v>0</v>
      </c>
    </row>
    <row r="2207" spans="1:16" ht="60">
      <c r="A2207">
        <v>2251</v>
      </c>
      <c r="B2207" s="1" t="s">
        <v>2690</v>
      </c>
      <c r="C2207" t="s">
        <v>1708</v>
      </c>
      <c r="D2207" t="s">
        <v>2686</v>
      </c>
      <c r="F2207" s="1" t="s">
        <v>901</v>
      </c>
      <c r="I2207" t="s">
        <v>19</v>
      </c>
      <c r="O2207" s="40" t="s">
        <v>19</v>
      </c>
      <c r="P2207" s="42" t="b">
        <f t="shared" si="34"/>
        <v>0</v>
      </c>
    </row>
    <row r="2208" spans="1:16" ht="30">
      <c r="A2208">
        <v>2252</v>
      </c>
      <c r="B2208" s="1" t="s">
        <v>2691</v>
      </c>
      <c r="C2208" t="s">
        <v>1708</v>
      </c>
      <c r="D2208" t="s">
        <v>2686</v>
      </c>
      <c r="F2208" s="1" t="s">
        <v>901</v>
      </c>
      <c r="I2208" t="s">
        <v>19</v>
      </c>
      <c r="O2208" s="40" t="s">
        <v>19</v>
      </c>
      <c r="P2208" s="42" t="b">
        <f t="shared" si="34"/>
        <v>0</v>
      </c>
    </row>
    <row r="2209" spans="1:16" ht="30">
      <c r="A2209">
        <v>2253</v>
      </c>
      <c r="B2209" s="1" t="s">
        <v>2692</v>
      </c>
      <c r="C2209" t="s">
        <v>1708</v>
      </c>
      <c r="D2209" t="s">
        <v>2686</v>
      </c>
      <c r="F2209" s="1" t="s">
        <v>901</v>
      </c>
      <c r="I2209" t="s">
        <v>19</v>
      </c>
      <c r="O2209" s="40" t="s">
        <v>19</v>
      </c>
      <c r="P2209" s="42" t="b">
        <f t="shared" si="34"/>
        <v>0</v>
      </c>
    </row>
    <row r="2210" spans="1:16" ht="30">
      <c r="A2210">
        <v>2254</v>
      </c>
      <c r="B2210" s="1" t="s">
        <v>2693</v>
      </c>
      <c r="C2210" t="s">
        <v>1708</v>
      </c>
      <c r="D2210" t="s">
        <v>2686</v>
      </c>
      <c r="F2210" s="1" t="s">
        <v>901</v>
      </c>
      <c r="I2210" t="s">
        <v>19</v>
      </c>
      <c r="O2210" s="40" t="s">
        <v>19</v>
      </c>
      <c r="P2210" s="42" t="b">
        <f t="shared" si="34"/>
        <v>0</v>
      </c>
    </row>
    <row r="2211" spans="1:16" ht="75">
      <c r="A2211">
        <v>2255</v>
      </c>
      <c r="B2211" s="1" t="s">
        <v>2694</v>
      </c>
      <c r="C2211" t="s">
        <v>1708</v>
      </c>
      <c r="D2211" t="s">
        <v>2686</v>
      </c>
      <c r="F2211" s="1" t="s">
        <v>1752</v>
      </c>
      <c r="G2211" s="1" t="s">
        <v>2695</v>
      </c>
      <c r="I2211" t="s">
        <v>19</v>
      </c>
      <c r="O2211" s="40" t="s">
        <v>19</v>
      </c>
      <c r="P2211" s="42" t="b">
        <f t="shared" si="34"/>
        <v>0</v>
      </c>
    </row>
    <row r="2212" spans="1:16" ht="45">
      <c r="A2212">
        <v>2256</v>
      </c>
      <c r="B2212" s="1" t="s">
        <v>2696</v>
      </c>
      <c r="C2212" t="s">
        <v>1708</v>
      </c>
      <c r="D2212" t="s">
        <v>2686</v>
      </c>
      <c r="F2212" s="1" t="s">
        <v>901</v>
      </c>
      <c r="I2212" t="s">
        <v>19</v>
      </c>
      <c r="O2212" s="40" t="s">
        <v>19</v>
      </c>
      <c r="P2212" s="42" t="b">
        <f t="shared" si="34"/>
        <v>0</v>
      </c>
    </row>
    <row r="2213" spans="1:16" ht="30">
      <c r="A2213">
        <v>2257</v>
      </c>
      <c r="B2213" s="1" t="s">
        <v>2697</v>
      </c>
      <c r="C2213" t="s">
        <v>1708</v>
      </c>
      <c r="D2213" t="s">
        <v>2686</v>
      </c>
      <c r="F2213" s="1" t="s">
        <v>901</v>
      </c>
      <c r="I2213" t="s">
        <v>19</v>
      </c>
      <c r="O2213" s="40" t="s">
        <v>19</v>
      </c>
      <c r="P2213" s="42" t="b">
        <f t="shared" si="34"/>
        <v>0</v>
      </c>
    </row>
    <row r="2214" spans="1:16" ht="30">
      <c r="A2214">
        <v>2258</v>
      </c>
      <c r="B2214" s="1" t="s">
        <v>2698</v>
      </c>
      <c r="C2214" t="s">
        <v>1708</v>
      </c>
      <c r="D2214" t="s">
        <v>2686</v>
      </c>
      <c r="F2214" s="1" t="s">
        <v>901</v>
      </c>
      <c r="I2214" t="s">
        <v>19</v>
      </c>
      <c r="O2214" s="40" t="s">
        <v>19</v>
      </c>
      <c r="P2214" s="42" t="b">
        <f t="shared" si="34"/>
        <v>0</v>
      </c>
    </row>
    <row r="2215" spans="1:16" ht="30">
      <c r="A2215">
        <v>2259</v>
      </c>
      <c r="B2215" s="1" t="s">
        <v>2699</v>
      </c>
      <c r="C2215" t="s">
        <v>1708</v>
      </c>
      <c r="D2215" t="s">
        <v>2686</v>
      </c>
      <c r="F2215" s="1" t="s">
        <v>901</v>
      </c>
      <c r="I2215" t="s">
        <v>19</v>
      </c>
      <c r="O2215" s="40" t="s">
        <v>19</v>
      </c>
      <c r="P2215" s="42" t="b">
        <f t="shared" si="34"/>
        <v>0</v>
      </c>
    </row>
    <row r="2216" spans="1:16" ht="45">
      <c r="A2216">
        <v>2260</v>
      </c>
      <c r="B2216" s="1" t="s">
        <v>2700</v>
      </c>
      <c r="C2216" t="s">
        <v>1708</v>
      </c>
      <c r="D2216" t="s">
        <v>2686</v>
      </c>
      <c r="F2216" s="1" t="s">
        <v>901</v>
      </c>
      <c r="I2216" t="s">
        <v>19</v>
      </c>
      <c r="O2216" s="40" t="s">
        <v>19</v>
      </c>
      <c r="P2216" s="42" t="b">
        <f t="shared" si="34"/>
        <v>0</v>
      </c>
    </row>
    <row r="2217" spans="1:16" ht="45">
      <c r="A2217">
        <v>2261</v>
      </c>
      <c r="B2217" s="1" t="s">
        <v>2701</v>
      </c>
      <c r="C2217" t="s">
        <v>1708</v>
      </c>
      <c r="D2217" t="s">
        <v>2686</v>
      </c>
      <c r="F2217" s="1" t="s">
        <v>901</v>
      </c>
      <c r="I2217" t="s">
        <v>19</v>
      </c>
      <c r="O2217" s="40" t="s">
        <v>19</v>
      </c>
      <c r="P2217" s="42" t="b">
        <f t="shared" si="34"/>
        <v>0</v>
      </c>
    </row>
    <row r="2218" spans="1:16" ht="45">
      <c r="A2218">
        <v>2262</v>
      </c>
      <c r="B2218" s="1" t="s">
        <v>2702</v>
      </c>
      <c r="C2218" t="s">
        <v>1708</v>
      </c>
      <c r="D2218" t="s">
        <v>2686</v>
      </c>
      <c r="F2218" s="1" t="s">
        <v>901</v>
      </c>
      <c r="I2218" t="s">
        <v>19</v>
      </c>
      <c r="O2218" s="40" t="s">
        <v>19</v>
      </c>
      <c r="P2218" s="42" t="b">
        <f t="shared" si="34"/>
        <v>0</v>
      </c>
    </row>
    <row r="2219" spans="1:16" ht="30">
      <c r="A2219">
        <v>2263</v>
      </c>
      <c r="B2219" s="1" t="s">
        <v>2703</v>
      </c>
      <c r="C2219" t="s">
        <v>1708</v>
      </c>
      <c r="D2219" t="s">
        <v>2686</v>
      </c>
      <c r="F2219" s="1" t="s">
        <v>901</v>
      </c>
      <c r="I2219" t="s">
        <v>19</v>
      </c>
      <c r="O2219" s="40" t="s">
        <v>19</v>
      </c>
      <c r="P2219" s="42" t="b">
        <f t="shared" si="34"/>
        <v>0</v>
      </c>
    </row>
    <row r="2220" spans="1:16" ht="45">
      <c r="A2220">
        <v>2264</v>
      </c>
      <c r="B2220" s="1" t="s">
        <v>2704</v>
      </c>
      <c r="C2220" t="s">
        <v>1708</v>
      </c>
      <c r="D2220" t="s">
        <v>2686</v>
      </c>
      <c r="F2220" s="1" t="s">
        <v>901</v>
      </c>
      <c r="I2220" t="s">
        <v>19</v>
      </c>
      <c r="O2220" s="40" t="s">
        <v>19</v>
      </c>
      <c r="P2220" s="42" t="b">
        <f t="shared" si="34"/>
        <v>0</v>
      </c>
    </row>
    <row r="2221" spans="1:16" ht="30">
      <c r="A2221">
        <v>2265</v>
      </c>
      <c r="B2221" s="1" t="s">
        <v>2705</v>
      </c>
      <c r="C2221" t="s">
        <v>1708</v>
      </c>
      <c r="D2221" t="s">
        <v>2686</v>
      </c>
      <c r="F2221" s="1" t="s">
        <v>901</v>
      </c>
      <c r="I2221" t="s">
        <v>19</v>
      </c>
      <c r="O2221" s="40" t="s">
        <v>19</v>
      </c>
      <c r="P2221" s="42" t="b">
        <f t="shared" si="34"/>
        <v>0</v>
      </c>
    </row>
    <row r="2222" spans="1:16" ht="45">
      <c r="A2222">
        <v>2266</v>
      </c>
      <c r="B2222" s="1" t="s">
        <v>2706</v>
      </c>
      <c r="C2222" t="s">
        <v>1708</v>
      </c>
      <c r="D2222" t="s">
        <v>2686</v>
      </c>
      <c r="F2222" s="1" t="s">
        <v>901</v>
      </c>
      <c r="I2222" t="s">
        <v>19</v>
      </c>
      <c r="O2222" s="40" t="s">
        <v>19</v>
      </c>
      <c r="P2222" s="42" t="b">
        <f t="shared" si="34"/>
        <v>0</v>
      </c>
    </row>
    <row r="2223" spans="1:16" ht="30">
      <c r="A2223">
        <v>2267</v>
      </c>
      <c r="B2223" s="1" t="s">
        <v>2707</v>
      </c>
      <c r="C2223" t="s">
        <v>1708</v>
      </c>
      <c r="D2223" t="s">
        <v>2686</v>
      </c>
      <c r="F2223" s="1" t="s">
        <v>901</v>
      </c>
      <c r="I2223" t="s">
        <v>19</v>
      </c>
      <c r="O2223" s="40" t="s">
        <v>19</v>
      </c>
      <c r="P2223" s="42" t="b">
        <f t="shared" si="34"/>
        <v>0</v>
      </c>
    </row>
    <row r="2224" spans="1:16" ht="45">
      <c r="A2224">
        <v>2268</v>
      </c>
      <c r="B2224" s="1" t="s">
        <v>2708</v>
      </c>
      <c r="C2224" t="s">
        <v>1708</v>
      </c>
      <c r="D2224" t="s">
        <v>2709</v>
      </c>
      <c r="F2224" s="1" t="s">
        <v>901</v>
      </c>
      <c r="I2224" t="s">
        <v>19</v>
      </c>
      <c r="O2224" s="40" t="s">
        <v>19</v>
      </c>
      <c r="P2224" s="42" t="b">
        <f t="shared" si="34"/>
        <v>0</v>
      </c>
    </row>
    <row r="2225" spans="1:16" ht="30">
      <c r="A2225">
        <v>2269</v>
      </c>
      <c r="B2225" s="1" t="s">
        <v>2710</v>
      </c>
      <c r="C2225" t="s">
        <v>1708</v>
      </c>
      <c r="D2225" t="s">
        <v>2709</v>
      </c>
      <c r="F2225" s="1" t="s">
        <v>901</v>
      </c>
      <c r="I2225" t="s">
        <v>19</v>
      </c>
      <c r="O2225" s="40" t="s">
        <v>19</v>
      </c>
      <c r="P2225" s="42" t="b">
        <f t="shared" si="34"/>
        <v>0</v>
      </c>
    </row>
    <row r="2226" spans="1:16" ht="30">
      <c r="A2226">
        <v>2270</v>
      </c>
      <c r="B2226" s="1" t="s">
        <v>2711</v>
      </c>
      <c r="C2226" t="s">
        <v>1708</v>
      </c>
      <c r="D2226" t="s">
        <v>2709</v>
      </c>
      <c r="F2226" s="1" t="s">
        <v>901</v>
      </c>
      <c r="I2226" t="s">
        <v>19</v>
      </c>
      <c r="O2226" s="40" t="s">
        <v>19</v>
      </c>
      <c r="P2226" s="42" t="b">
        <f t="shared" si="34"/>
        <v>0</v>
      </c>
    </row>
    <row r="2227" spans="1:16" ht="30">
      <c r="A2227">
        <v>2271</v>
      </c>
      <c r="B2227" s="1" t="s">
        <v>2712</v>
      </c>
      <c r="C2227" t="s">
        <v>1708</v>
      </c>
      <c r="D2227" t="s">
        <v>2709</v>
      </c>
      <c r="F2227" s="1" t="s">
        <v>901</v>
      </c>
      <c r="I2227" t="s">
        <v>19</v>
      </c>
      <c r="O2227" s="40" t="s">
        <v>19</v>
      </c>
      <c r="P2227" s="42" t="b">
        <f t="shared" si="34"/>
        <v>0</v>
      </c>
    </row>
    <row r="2228" spans="1:16" ht="75">
      <c r="A2228">
        <v>2272</v>
      </c>
      <c r="B2228" s="1" t="s">
        <v>2713</v>
      </c>
      <c r="C2228" t="s">
        <v>1708</v>
      </c>
      <c r="D2228" t="s">
        <v>2709</v>
      </c>
      <c r="F2228" s="1" t="s">
        <v>1752</v>
      </c>
      <c r="G2228" s="1" t="s">
        <v>2714</v>
      </c>
      <c r="I2228" t="s">
        <v>19</v>
      </c>
      <c r="O2228" s="40" t="s">
        <v>19</v>
      </c>
      <c r="P2228" s="42" t="b">
        <f t="shared" si="34"/>
        <v>0</v>
      </c>
    </row>
    <row r="2229" spans="1:16" ht="30">
      <c r="A2229">
        <v>2273</v>
      </c>
      <c r="B2229" s="1" t="s">
        <v>2715</v>
      </c>
      <c r="C2229" t="s">
        <v>1708</v>
      </c>
      <c r="D2229" t="s">
        <v>2709</v>
      </c>
      <c r="F2229" s="1" t="s">
        <v>901</v>
      </c>
      <c r="I2229" t="s">
        <v>23</v>
      </c>
      <c r="O2229" s="40" t="s">
        <v>19</v>
      </c>
      <c r="P2229" s="42" t="b">
        <f t="shared" si="34"/>
        <v>0</v>
      </c>
    </row>
    <row r="2230" spans="1:16" ht="45">
      <c r="A2230">
        <v>2274</v>
      </c>
      <c r="B2230" s="1" t="s">
        <v>2716</v>
      </c>
      <c r="C2230" t="s">
        <v>1708</v>
      </c>
      <c r="D2230" t="s">
        <v>2709</v>
      </c>
      <c r="F2230" s="1" t="s">
        <v>901</v>
      </c>
      <c r="I2230" t="s">
        <v>19</v>
      </c>
      <c r="O2230" s="40" t="s">
        <v>19</v>
      </c>
      <c r="P2230" s="42" t="b">
        <f t="shared" si="34"/>
        <v>0</v>
      </c>
    </row>
    <row r="2231" spans="1:16" ht="45">
      <c r="A2231">
        <v>2275</v>
      </c>
      <c r="B2231" s="1" t="s">
        <v>2717</v>
      </c>
      <c r="C2231" t="s">
        <v>1708</v>
      </c>
      <c r="D2231" t="s">
        <v>2709</v>
      </c>
      <c r="F2231" s="1" t="s">
        <v>901</v>
      </c>
      <c r="I2231" t="s">
        <v>19</v>
      </c>
      <c r="O2231" s="40" t="s">
        <v>19</v>
      </c>
      <c r="P2231" s="42" t="b">
        <f t="shared" si="34"/>
        <v>0</v>
      </c>
    </row>
    <row r="2232" spans="1:16" ht="51.75" customHeight="1">
      <c r="A2232">
        <v>2276</v>
      </c>
      <c r="B2232" s="1" t="s">
        <v>2718</v>
      </c>
      <c r="C2232" t="s">
        <v>1708</v>
      </c>
      <c r="D2232" t="s">
        <v>2709</v>
      </c>
      <c r="F2232" s="1" t="s">
        <v>1752</v>
      </c>
      <c r="G2232" s="11" t="s">
        <v>2719</v>
      </c>
      <c r="I2232" t="s">
        <v>19</v>
      </c>
      <c r="O2232" s="40" t="s">
        <v>19</v>
      </c>
      <c r="P2232" s="42" t="b">
        <f t="shared" si="34"/>
        <v>0</v>
      </c>
    </row>
    <row r="2233" spans="1:16" ht="30">
      <c r="A2233">
        <v>2277</v>
      </c>
      <c r="B2233" s="1" t="s">
        <v>2720</v>
      </c>
      <c r="C2233" t="s">
        <v>1708</v>
      </c>
      <c r="D2233" t="s">
        <v>2709</v>
      </c>
      <c r="F2233" s="1" t="s">
        <v>901</v>
      </c>
      <c r="I2233" t="s">
        <v>19</v>
      </c>
      <c r="O2233" s="40" t="s">
        <v>19</v>
      </c>
      <c r="P2233" s="42" t="b">
        <f t="shared" si="34"/>
        <v>0</v>
      </c>
    </row>
    <row r="2234" spans="1:16" ht="45">
      <c r="A2234">
        <v>2278</v>
      </c>
      <c r="B2234" s="1" t="s">
        <v>2721</v>
      </c>
      <c r="C2234" t="s">
        <v>1708</v>
      </c>
      <c r="D2234" t="s">
        <v>2709</v>
      </c>
      <c r="F2234" s="1" t="s">
        <v>901</v>
      </c>
      <c r="I2234" t="s">
        <v>19</v>
      </c>
      <c r="O2234" s="40" t="s">
        <v>19</v>
      </c>
      <c r="P2234" s="42" t="b">
        <f t="shared" si="34"/>
        <v>0</v>
      </c>
    </row>
    <row r="2235" spans="1:16" ht="30">
      <c r="A2235">
        <v>2279</v>
      </c>
      <c r="B2235" s="1" t="s">
        <v>2722</v>
      </c>
      <c r="C2235" t="s">
        <v>1708</v>
      </c>
      <c r="D2235" t="s">
        <v>2709</v>
      </c>
      <c r="F2235" s="1" t="s">
        <v>901</v>
      </c>
      <c r="I2235" t="s">
        <v>19</v>
      </c>
      <c r="O2235" s="40" t="s">
        <v>19</v>
      </c>
      <c r="P2235" s="42" t="b">
        <f t="shared" si="34"/>
        <v>0</v>
      </c>
    </row>
    <row r="2236" spans="1:16" ht="30">
      <c r="A2236">
        <v>2280</v>
      </c>
      <c r="B2236" s="1" t="s">
        <v>2723</v>
      </c>
      <c r="C2236" t="s">
        <v>1708</v>
      </c>
      <c r="D2236" t="s">
        <v>2709</v>
      </c>
      <c r="F2236" s="1" t="s">
        <v>901</v>
      </c>
      <c r="I2236" t="s">
        <v>19</v>
      </c>
      <c r="O2236" s="40" t="s">
        <v>19</v>
      </c>
      <c r="P2236" s="42" t="b">
        <f t="shared" si="34"/>
        <v>0</v>
      </c>
    </row>
    <row r="2237" spans="1:16" ht="45">
      <c r="A2237">
        <v>2281</v>
      </c>
      <c r="B2237" s="1" t="s">
        <v>2724</v>
      </c>
      <c r="C2237" t="s">
        <v>1708</v>
      </c>
      <c r="D2237" t="s">
        <v>2709</v>
      </c>
      <c r="F2237" s="1" t="s">
        <v>901</v>
      </c>
      <c r="I2237" t="s">
        <v>19</v>
      </c>
      <c r="O2237" s="40" t="s">
        <v>19</v>
      </c>
      <c r="P2237" s="42" t="b">
        <f t="shared" si="34"/>
        <v>0</v>
      </c>
    </row>
    <row r="2238" spans="1:16" ht="45">
      <c r="A2238">
        <v>2282</v>
      </c>
      <c r="B2238" s="1" t="s">
        <v>2725</v>
      </c>
      <c r="C2238" t="s">
        <v>1708</v>
      </c>
      <c r="D2238" t="s">
        <v>2709</v>
      </c>
      <c r="F2238" s="1" t="s">
        <v>901</v>
      </c>
      <c r="I2238" t="s">
        <v>19</v>
      </c>
      <c r="O2238" s="40" t="s">
        <v>19</v>
      </c>
      <c r="P2238" s="42" t="b">
        <f t="shared" si="34"/>
        <v>0</v>
      </c>
    </row>
    <row r="2239" spans="1:16" ht="45">
      <c r="A2239">
        <v>2283</v>
      </c>
      <c r="B2239" s="1" t="s">
        <v>2726</v>
      </c>
      <c r="C2239" t="s">
        <v>1708</v>
      </c>
      <c r="D2239" t="s">
        <v>2709</v>
      </c>
      <c r="F2239" s="1" t="s">
        <v>901</v>
      </c>
      <c r="I2239" t="s">
        <v>19</v>
      </c>
      <c r="O2239" s="40" t="s">
        <v>19</v>
      </c>
      <c r="P2239" s="42" t="b">
        <f t="shared" si="34"/>
        <v>0</v>
      </c>
    </row>
    <row r="2240" spans="1:16" ht="45">
      <c r="A2240">
        <v>2284</v>
      </c>
      <c r="B2240" s="1" t="s">
        <v>2727</v>
      </c>
      <c r="C2240" t="s">
        <v>1708</v>
      </c>
      <c r="D2240" t="s">
        <v>2709</v>
      </c>
      <c r="F2240" s="1" t="s">
        <v>901</v>
      </c>
      <c r="I2240" t="s">
        <v>19</v>
      </c>
      <c r="O2240" s="40" t="s">
        <v>19</v>
      </c>
      <c r="P2240" s="42" t="b">
        <f t="shared" si="34"/>
        <v>0</v>
      </c>
    </row>
    <row r="2241" spans="1:16" ht="45">
      <c r="A2241">
        <v>2285</v>
      </c>
      <c r="B2241" s="1" t="s">
        <v>2728</v>
      </c>
      <c r="C2241" t="s">
        <v>1708</v>
      </c>
      <c r="D2241" t="s">
        <v>2709</v>
      </c>
      <c r="F2241" s="1" t="s">
        <v>901</v>
      </c>
      <c r="I2241" t="s">
        <v>19</v>
      </c>
      <c r="O2241" s="40" t="s">
        <v>19</v>
      </c>
      <c r="P2241" s="42" t="b">
        <f t="shared" si="34"/>
        <v>0</v>
      </c>
    </row>
    <row r="2242" spans="1:16" ht="30">
      <c r="A2242">
        <v>2286</v>
      </c>
      <c r="B2242" s="1" t="s">
        <v>2729</v>
      </c>
      <c r="C2242" t="s">
        <v>1708</v>
      </c>
      <c r="D2242" t="s">
        <v>2709</v>
      </c>
      <c r="F2242" s="1" t="s">
        <v>901</v>
      </c>
      <c r="I2242" t="s">
        <v>19</v>
      </c>
      <c r="O2242" s="40" t="s">
        <v>19</v>
      </c>
      <c r="P2242" s="42" t="b">
        <f t="shared" ref="P2242:P2305" si="35">F2242=O2242</f>
        <v>0</v>
      </c>
    </row>
    <row r="2243" spans="1:16" ht="45">
      <c r="A2243">
        <v>2287</v>
      </c>
      <c r="B2243" s="1" t="s">
        <v>2730</v>
      </c>
      <c r="C2243" t="s">
        <v>1708</v>
      </c>
      <c r="D2243" t="s">
        <v>2709</v>
      </c>
      <c r="F2243" s="1" t="s">
        <v>901</v>
      </c>
      <c r="I2243" t="s">
        <v>19</v>
      </c>
      <c r="O2243" s="40" t="s">
        <v>19</v>
      </c>
      <c r="P2243" s="42" t="b">
        <f t="shared" si="35"/>
        <v>0</v>
      </c>
    </row>
    <row r="2244" spans="1:16" ht="45">
      <c r="A2244">
        <v>2288</v>
      </c>
      <c r="B2244" s="1" t="s">
        <v>2731</v>
      </c>
      <c r="C2244" t="s">
        <v>1708</v>
      </c>
      <c r="D2244" t="s">
        <v>2709</v>
      </c>
      <c r="F2244" s="1" t="s">
        <v>901</v>
      </c>
      <c r="I2244" t="s">
        <v>19</v>
      </c>
      <c r="O2244" s="40" t="s">
        <v>19</v>
      </c>
      <c r="P2244" s="42" t="b">
        <f t="shared" si="35"/>
        <v>0</v>
      </c>
    </row>
    <row r="2245" spans="1:16" ht="30">
      <c r="A2245">
        <v>2289</v>
      </c>
      <c r="B2245" s="1" t="s">
        <v>2732</v>
      </c>
      <c r="C2245" t="s">
        <v>1708</v>
      </c>
      <c r="D2245" t="s">
        <v>2709</v>
      </c>
      <c r="F2245" s="1" t="s">
        <v>901</v>
      </c>
      <c r="I2245" t="s">
        <v>19</v>
      </c>
      <c r="O2245" s="40" t="s">
        <v>19</v>
      </c>
      <c r="P2245" s="42" t="b">
        <f t="shared" si="35"/>
        <v>0</v>
      </c>
    </row>
    <row r="2246" spans="1:16" ht="45">
      <c r="A2246">
        <v>2290</v>
      </c>
      <c r="B2246" s="1" t="s">
        <v>2733</v>
      </c>
      <c r="C2246" t="s">
        <v>1708</v>
      </c>
      <c r="D2246" t="s">
        <v>2709</v>
      </c>
      <c r="F2246" s="1" t="s">
        <v>901</v>
      </c>
      <c r="I2246" t="s">
        <v>19</v>
      </c>
      <c r="O2246" s="40" t="s">
        <v>19</v>
      </c>
      <c r="P2246" s="42" t="b">
        <f t="shared" si="35"/>
        <v>0</v>
      </c>
    </row>
    <row r="2247" spans="1:16" ht="75">
      <c r="A2247">
        <v>2291</v>
      </c>
      <c r="B2247" s="1" t="s">
        <v>2734</v>
      </c>
      <c r="C2247" t="s">
        <v>1708</v>
      </c>
      <c r="D2247" t="s">
        <v>2709</v>
      </c>
      <c r="F2247" s="1" t="s">
        <v>901</v>
      </c>
      <c r="I2247" t="s">
        <v>19</v>
      </c>
      <c r="O2247" s="40" t="s">
        <v>19</v>
      </c>
      <c r="P2247" s="42" t="b">
        <f t="shared" si="35"/>
        <v>0</v>
      </c>
    </row>
    <row r="2248" spans="1:16" ht="45">
      <c r="A2248">
        <v>2292</v>
      </c>
      <c r="B2248" s="1" t="s">
        <v>2735</v>
      </c>
      <c r="C2248" t="s">
        <v>1708</v>
      </c>
      <c r="D2248" t="s">
        <v>2736</v>
      </c>
      <c r="F2248" s="1" t="s">
        <v>901</v>
      </c>
      <c r="I2248" t="s">
        <v>19</v>
      </c>
      <c r="O2248" s="40" t="s">
        <v>19</v>
      </c>
      <c r="P2248" s="42" t="b">
        <f t="shared" si="35"/>
        <v>0</v>
      </c>
    </row>
    <row r="2249" spans="1:16" ht="60">
      <c r="A2249">
        <v>2293</v>
      </c>
      <c r="B2249" s="1" t="s">
        <v>2737</v>
      </c>
      <c r="C2249" t="s">
        <v>1708</v>
      </c>
      <c r="D2249" t="s">
        <v>2736</v>
      </c>
      <c r="F2249" s="1" t="s">
        <v>901</v>
      </c>
      <c r="I2249" t="s">
        <v>19</v>
      </c>
      <c r="O2249" s="40" t="s">
        <v>19</v>
      </c>
      <c r="P2249" s="42" t="b">
        <f t="shared" si="35"/>
        <v>0</v>
      </c>
    </row>
    <row r="2250" spans="1:16" ht="45">
      <c r="A2250">
        <v>2294</v>
      </c>
      <c r="B2250" s="1" t="s">
        <v>2738</v>
      </c>
      <c r="C2250" t="s">
        <v>1708</v>
      </c>
      <c r="D2250" t="s">
        <v>2736</v>
      </c>
      <c r="F2250" s="1" t="s">
        <v>901</v>
      </c>
      <c r="I2250" t="s">
        <v>19</v>
      </c>
      <c r="O2250" s="40" t="s">
        <v>19</v>
      </c>
      <c r="P2250" s="42" t="b">
        <f t="shared" si="35"/>
        <v>0</v>
      </c>
    </row>
    <row r="2251" spans="1:16" ht="30">
      <c r="A2251">
        <v>2295</v>
      </c>
      <c r="B2251" s="1" t="s">
        <v>2739</v>
      </c>
      <c r="C2251" t="s">
        <v>1708</v>
      </c>
      <c r="D2251" t="s">
        <v>2736</v>
      </c>
      <c r="F2251" s="1" t="s">
        <v>901</v>
      </c>
      <c r="I2251" t="s">
        <v>19</v>
      </c>
      <c r="O2251" s="40" t="s">
        <v>19</v>
      </c>
      <c r="P2251" s="42" t="b">
        <f t="shared" si="35"/>
        <v>0</v>
      </c>
    </row>
    <row r="2252" spans="1:16" ht="45">
      <c r="A2252">
        <v>2296</v>
      </c>
      <c r="B2252" s="1" t="s">
        <v>2740</v>
      </c>
      <c r="C2252" t="s">
        <v>1708</v>
      </c>
      <c r="D2252" t="s">
        <v>2736</v>
      </c>
      <c r="F2252" s="1" t="s">
        <v>901</v>
      </c>
      <c r="I2252" t="s">
        <v>19</v>
      </c>
      <c r="O2252" s="40" t="s">
        <v>19</v>
      </c>
      <c r="P2252" s="42" t="b">
        <f t="shared" si="35"/>
        <v>0</v>
      </c>
    </row>
    <row r="2253" spans="1:16" ht="30">
      <c r="A2253">
        <v>2297</v>
      </c>
      <c r="B2253" s="1" t="s">
        <v>2741</v>
      </c>
      <c r="C2253" t="s">
        <v>1708</v>
      </c>
      <c r="D2253" t="s">
        <v>2736</v>
      </c>
      <c r="F2253" s="1" t="s">
        <v>901</v>
      </c>
      <c r="I2253" t="s">
        <v>19</v>
      </c>
      <c r="O2253" s="40" t="s">
        <v>19</v>
      </c>
      <c r="P2253" s="42" t="b">
        <f t="shared" si="35"/>
        <v>0</v>
      </c>
    </row>
    <row r="2254" spans="1:16" ht="30">
      <c r="A2254">
        <v>2298</v>
      </c>
      <c r="B2254" s="1" t="s">
        <v>2742</v>
      </c>
      <c r="C2254" t="s">
        <v>1708</v>
      </c>
      <c r="D2254" t="s">
        <v>2736</v>
      </c>
      <c r="F2254" s="1" t="s">
        <v>901</v>
      </c>
      <c r="I2254" t="s">
        <v>19</v>
      </c>
      <c r="O2254" s="40" t="s">
        <v>19</v>
      </c>
      <c r="P2254" s="42" t="b">
        <f t="shared" si="35"/>
        <v>0</v>
      </c>
    </row>
    <row r="2255" spans="1:16" ht="45">
      <c r="A2255">
        <v>2299</v>
      </c>
      <c r="B2255" s="1" t="s">
        <v>2743</v>
      </c>
      <c r="C2255" t="s">
        <v>1708</v>
      </c>
      <c r="D2255" t="s">
        <v>2736</v>
      </c>
      <c r="F2255" s="1" t="s">
        <v>901</v>
      </c>
      <c r="I2255" t="s">
        <v>19</v>
      </c>
      <c r="O2255" s="40" t="s">
        <v>19</v>
      </c>
      <c r="P2255" s="42" t="b">
        <f t="shared" si="35"/>
        <v>0</v>
      </c>
    </row>
    <row r="2256" spans="1:16" ht="30">
      <c r="A2256">
        <v>2300</v>
      </c>
      <c r="B2256" s="1" t="s">
        <v>2744</v>
      </c>
      <c r="C2256" t="s">
        <v>1708</v>
      </c>
      <c r="D2256" t="s">
        <v>2736</v>
      </c>
      <c r="F2256" s="1" t="s">
        <v>901</v>
      </c>
      <c r="I2256" t="s">
        <v>19</v>
      </c>
      <c r="O2256" s="40" t="s">
        <v>19</v>
      </c>
      <c r="P2256" s="42" t="b">
        <f t="shared" si="35"/>
        <v>0</v>
      </c>
    </row>
    <row r="2257" spans="1:16" ht="45">
      <c r="A2257">
        <v>2301</v>
      </c>
      <c r="B2257" s="1" t="s">
        <v>2745</v>
      </c>
      <c r="C2257" t="s">
        <v>1708</v>
      </c>
      <c r="D2257" t="s">
        <v>2736</v>
      </c>
      <c r="F2257" s="1" t="s">
        <v>901</v>
      </c>
      <c r="I2257" t="s">
        <v>19</v>
      </c>
      <c r="O2257" s="40" t="s">
        <v>19</v>
      </c>
      <c r="P2257" s="42" t="b">
        <f t="shared" si="35"/>
        <v>0</v>
      </c>
    </row>
    <row r="2258" spans="1:16" ht="103.5" customHeight="1">
      <c r="A2258">
        <v>2302</v>
      </c>
      <c r="B2258" s="1" t="s">
        <v>2746</v>
      </c>
      <c r="C2258" t="s">
        <v>1708</v>
      </c>
      <c r="D2258" t="s">
        <v>2736</v>
      </c>
      <c r="F2258" s="1" t="s">
        <v>1752</v>
      </c>
      <c r="G2258" s="11" t="s">
        <v>2747</v>
      </c>
      <c r="I2258" t="s">
        <v>19</v>
      </c>
      <c r="O2258" s="40" t="s">
        <v>19</v>
      </c>
      <c r="P2258" s="42" t="b">
        <f t="shared" si="35"/>
        <v>0</v>
      </c>
    </row>
    <row r="2259" spans="1:16" ht="30">
      <c r="A2259">
        <v>2303</v>
      </c>
      <c r="B2259" s="1" t="s">
        <v>2748</v>
      </c>
      <c r="C2259" t="s">
        <v>1708</v>
      </c>
      <c r="D2259" t="s">
        <v>2736</v>
      </c>
      <c r="F2259" s="1" t="s">
        <v>901</v>
      </c>
      <c r="I2259" t="s">
        <v>19</v>
      </c>
      <c r="O2259" s="40" t="s">
        <v>19</v>
      </c>
      <c r="P2259" s="42" t="b">
        <f t="shared" si="35"/>
        <v>0</v>
      </c>
    </row>
    <row r="2260" spans="1:16" ht="45">
      <c r="A2260">
        <v>2304</v>
      </c>
      <c r="B2260" s="1" t="s">
        <v>2749</v>
      </c>
      <c r="C2260" t="s">
        <v>1708</v>
      </c>
      <c r="D2260" t="s">
        <v>2736</v>
      </c>
      <c r="F2260" s="1" t="s">
        <v>901</v>
      </c>
      <c r="I2260" t="s">
        <v>19</v>
      </c>
      <c r="O2260" s="40" t="s">
        <v>19</v>
      </c>
      <c r="P2260" s="42" t="b">
        <f t="shared" si="35"/>
        <v>0</v>
      </c>
    </row>
    <row r="2261" spans="1:16" ht="30">
      <c r="A2261">
        <v>2305</v>
      </c>
      <c r="B2261" s="1" t="s">
        <v>2750</v>
      </c>
      <c r="C2261" t="s">
        <v>1708</v>
      </c>
      <c r="D2261" t="s">
        <v>2736</v>
      </c>
      <c r="F2261" s="1" t="s">
        <v>901</v>
      </c>
      <c r="I2261" t="s">
        <v>19</v>
      </c>
      <c r="O2261" s="40" t="s">
        <v>19</v>
      </c>
      <c r="P2261" s="42" t="b">
        <f t="shared" si="35"/>
        <v>0</v>
      </c>
    </row>
    <row r="2262" spans="1:16" ht="30">
      <c r="A2262">
        <v>2306</v>
      </c>
      <c r="B2262" s="1" t="s">
        <v>2751</v>
      </c>
      <c r="C2262" t="s">
        <v>1708</v>
      </c>
      <c r="D2262" t="s">
        <v>2736</v>
      </c>
      <c r="F2262" s="1" t="s">
        <v>901</v>
      </c>
      <c r="I2262" t="s">
        <v>19</v>
      </c>
      <c r="O2262" s="40" t="s">
        <v>19</v>
      </c>
      <c r="P2262" s="42" t="b">
        <f t="shared" si="35"/>
        <v>0</v>
      </c>
    </row>
    <row r="2263" spans="1:16" ht="45">
      <c r="A2263">
        <v>2307</v>
      </c>
      <c r="B2263" s="1" t="s">
        <v>2752</v>
      </c>
      <c r="C2263" t="s">
        <v>1708</v>
      </c>
      <c r="D2263" t="s">
        <v>2736</v>
      </c>
      <c r="F2263" s="1" t="s">
        <v>901</v>
      </c>
      <c r="I2263" t="s">
        <v>19</v>
      </c>
      <c r="O2263" s="40" t="s">
        <v>19</v>
      </c>
      <c r="P2263" s="42" t="b">
        <f t="shared" si="35"/>
        <v>0</v>
      </c>
    </row>
    <row r="2264" spans="1:16" ht="30">
      <c r="A2264">
        <v>2308</v>
      </c>
      <c r="B2264" s="1" t="s">
        <v>2753</v>
      </c>
      <c r="C2264" t="s">
        <v>1708</v>
      </c>
      <c r="D2264" t="s">
        <v>2736</v>
      </c>
      <c r="F2264" s="1" t="s">
        <v>901</v>
      </c>
      <c r="I2264" t="s">
        <v>19</v>
      </c>
      <c r="O2264" s="40" t="s">
        <v>19</v>
      </c>
      <c r="P2264" s="42" t="b">
        <f t="shared" si="35"/>
        <v>0</v>
      </c>
    </row>
    <row r="2265" spans="1:16" ht="45">
      <c r="A2265">
        <v>2309</v>
      </c>
      <c r="B2265" s="1" t="s">
        <v>2754</v>
      </c>
      <c r="C2265" t="s">
        <v>1708</v>
      </c>
      <c r="D2265" t="s">
        <v>2736</v>
      </c>
      <c r="F2265" s="1" t="s">
        <v>901</v>
      </c>
      <c r="I2265" t="s">
        <v>19</v>
      </c>
      <c r="O2265" s="40" t="s">
        <v>19</v>
      </c>
      <c r="P2265" s="42" t="b">
        <f t="shared" si="35"/>
        <v>0</v>
      </c>
    </row>
    <row r="2266" spans="1:16" ht="51.75" customHeight="1">
      <c r="A2266">
        <v>2310</v>
      </c>
      <c r="B2266" s="1" t="s">
        <v>2755</v>
      </c>
      <c r="C2266" t="s">
        <v>1708</v>
      </c>
      <c r="D2266" t="s">
        <v>2736</v>
      </c>
      <c r="F2266" s="1" t="s">
        <v>1752</v>
      </c>
      <c r="G2266" s="11" t="s">
        <v>2756</v>
      </c>
      <c r="I2266" t="s">
        <v>19</v>
      </c>
      <c r="O2266" s="40" t="s">
        <v>19</v>
      </c>
      <c r="P2266" s="42" t="b">
        <f t="shared" si="35"/>
        <v>0</v>
      </c>
    </row>
    <row r="2267" spans="1:16" ht="45">
      <c r="A2267">
        <v>2311</v>
      </c>
      <c r="B2267" s="1" t="s">
        <v>2757</v>
      </c>
      <c r="C2267" t="s">
        <v>1708</v>
      </c>
      <c r="D2267" t="s">
        <v>2736</v>
      </c>
      <c r="F2267" s="1" t="s">
        <v>901</v>
      </c>
      <c r="I2267" t="s">
        <v>19</v>
      </c>
      <c r="O2267" s="40" t="s">
        <v>19</v>
      </c>
      <c r="P2267" s="42" t="b">
        <f t="shared" si="35"/>
        <v>0</v>
      </c>
    </row>
    <row r="2268" spans="1:16" ht="69" customHeight="1">
      <c r="A2268">
        <v>2312</v>
      </c>
      <c r="B2268" s="1" t="s">
        <v>2758</v>
      </c>
      <c r="C2268" t="s">
        <v>1708</v>
      </c>
      <c r="D2268" t="s">
        <v>2736</v>
      </c>
      <c r="F2268" s="1" t="s">
        <v>1752</v>
      </c>
      <c r="G2268" s="11" t="s">
        <v>2759</v>
      </c>
      <c r="I2268" t="s">
        <v>19</v>
      </c>
      <c r="O2268" s="40" t="s">
        <v>19</v>
      </c>
      <c r="P2268" s="42" t="b">
        <f t="shared" si="35"/>
        <v>0</v>
      </c>
    </row>
    <row r="2269" spans="1:16" ht="30">
      <c r="A2269">
        <v>2313</v>
      </c>
      <c r="B2269" s="1" t="s">
        <v>2760</v>
      </c>
      <c r="C2269" t="s">
        <v>1708</v>
      </c>
      <c r="D2269" t="s">
        <v>2736</v>
      </c>
      <c r="F2269" s="1" t="s">
        <v>901</v>
      </c>
      <c r="I2269" t="s">
        <v>19</v>
      </c>
      <c r="O2269" s="40" t="s">
        <v>19</v>
      </c>
      <c r="P2269" s="42" t="b">
        <f t="shared" si="35"/>
        <v>0</v>
      </c>
    </row>
    <row r="2270" spans="1:16" ht="69" customHeight="1">
      <c r="A2270">
        <v>2314</v>
      </c>
      <c r="B2270" s="1" t="s">
        <v>2761</v>
      </c>
      <c r="C2270" t="s">
        <v>1708</v>
      </c>
      <c r="D2270" t="s">
        <v>2736</v>
      </c>
      <c r="F2270" s="1" t="s">
        <v>1752</v>
      </c>
      <c r="G2270" s="11" t="s">
        <v>2762</v>
      </c>
      <c r="I2270" t="s">
        <v>19</v>
      </c>
      <c r="O2270" s="40" t="s">
        <v>19</v>
      </c>
      <c r="P2270" s="42" t="b">
        <f t="shared" si="35"/>
        <v>0</v>
      </c>
    </row>
    <row r="2271" spans="1:16">
      <c r="A2271">
        <v>2315</v>
      </c>
      <c r="B2271" s="1" t="s">
        <v>2763</v>
      </c>
      <c r="C2271" t="s">
        <v>1708</v>
      </c>
      <c r="D2271" t="s">
        <v>2736</v>
      </c>
      <c r="F2271" s="1" t="s">
        <v>901</v>
      </c>
      <c r="I2271" t="s">
        <v>19</v>
      </c>
      <c r="O2271" s="40" t="s">
        <v>19</v>
      </c>
      <c r="P2271" s="42" t="b">
        <f t="shared" si="35"/>
        <v>0</v>
      </c>
    </row>
    <row r="2272" spans="1:16">
      <c r="A2272">
        <v>2316</v>
      </c>
      <c r="B2272" s="1" t="s">
        <v>2764</v>
      </c>
      <c r="C2272" t="s">
        <v>1708</v>
      </c>
      <c r="D2272" t="s">
        <v>2736</v>
      </c>
      <c r="F2272" s="1" t="s">
        <v>901</v>
      </c>
      <c r="I2272" t="s">
        <v>19</v>
      </c>
      <c r="O2272" s="40" t="s">
        <v>19</v>
      </c>
      <c r="P2272" s="42" t="b">
        <f t="shared" si="35"/>
        <v>0</v>
      </c>
    </row>
    <row r="2273" spans="1:16" ht="30">
      <c r="A2273">
        <v>2317</v>
      </c>
      <c r="B2273" s="1" t="s">
        <v>2765</v>
      </c>
      <c r="C2273" t="s">
        <v>1708</v>
      </c>
      <c r="D2273" t="s">
        <v>2736</v>
      </c>
      <c r="F2273" s="1" t="s">
        <v>901</v>
      </c>
      <c r="I2273" t="s">
        <v>19</v>
      </c>
      <c r="O2273" s="40" t="s">
        <v>19</v>
      </c>
      <c r="P2273" s="42" t="b">
        <f t="shared" si="35"/>
        <v>0</v>
      </c>
    </row>
    <row r="2274" spans="1:16" ht="45">
      <c r="A2274">
        <v>2318</v>
      </c>
      <c r="B2274" s="1" t="s">
        <v>2766</v>
      </c>
      <c r="C2274" t="s">
        <v>1708</v>
      </c>
      <c r="D2274" t="s">
        <v>2767</v>
      </c>
      <c r="F2274" s="1" t="s">
        <v>901</v>
      </c>
      <c r="I2274" t="s">
        <v>19</v>
      </c>
      <c r="O2274" s="40" t="s">
        <v>19</v>
      </c>
      <c r="P2274" s="42" t="b">
        <f t="shared" si="35"/>
        <v>0</v>
      </c>
    </row>
    <row r="2275" spans="1:16" ht="60">
      <c r="A2275">
        <v>2319</v>
      </c>
      <c r="B2275" s="1" t="s">
        <v>2768</v>
      </c>
      <c r="C2275" t="s">
        <v>1708</v>
      </c>
      <c r="D2275" t="s">
        <v>2767</v>
      </c>
      <c r="F2275" s="1" t="s">
        <v>901</v>
      </c>
      <c r="I2275" t="s">
        <v>19</v>
      </c>
      <c r="O2275" s="40" t="s">
        <v>19</v>
      </c>
      <c r="P2275" s="42" t="b">
        <f t="shared" si="35"/>
        <v>0</v>
      </c>
    </row>
    <row r="2276" spans="1:16" ht="30">
      <c r="A2276">
        <v>2320</v>
      </c>
      <c r="B2276" s="1" t="s">
        <v>2769</v>
      </c>
      <c r="C2276" t="s">
        <v>1708</v>
      </c>
      <c r="D2276" t="s">
        <v>2767</v>
      </c>
      <c r="F2276" s="1" t="s">
        <v>901</v>
      </c>
      <c r="I2276" t="s">
        <v>19</v>
      </c>
      <c r="O2276" s="40" t="s">
        <v>19</v>
      </c>
      <c r="P2276" s="42" t="b">
        <f t="shared" si="35"/>
        <v>0</v>
      </c>
    </row>
    <row r="2277" spans="1:16" ht="30">
      <c r="A2277">
        <v>2321</v>
      </c>
      <c r="B2277" s="1" t="s">
        <v>2770</v>
      </c>
      <c r="C2277" t="s">
        <v>1708</v>
      </c>
      <c r="D2277" t="s">
        <v>2767</v>
      </c>
      <c r="F2277" s="1" t="s">
        <v>901</v>
      </c>
      <c r="I2277" t="s">
        <v>19</v>
      </c>
      <c r="O2277" s="40" t="s">
        <v>19</v>
      </c>
      <c r="P2277" s="42" t="b">
        <f t="shared" si="35"/>
        <v>0</v>
      </c>
    </row>
    <row r="2278" spans="1:16" ht="30">
      <c r="A2278">
        <v>2322</v>
      </c>
      <c r="B2278" s="1" t="s">
        <v>2771</v>
      </c>
      <c r="C2278" t="s">
        <v>1708</v>
      </c>
      <c r="D2278" t="s">
        <v>2767</v>
      </c>
      <c r="F2278" s="1" t="s">
        <v>901</v>
      </c>
      <c r="I2278" t="s">
        <v>19</v>
      </c>
      <c r="O2278" s="40" t="s">
        <v>19</v>
      </c>
      <c r="P2278" s="42" t="b">
        <f t="shared" si="35"/>
        <v>0</v>
      </c>
    </row>
    <row r="2279" spans="1:16" ht="45">
      <c r="A2279">
        <v>2323</v>
      </c>
      <c r="B2279" s="1" t="s">
        <v>2772</v>
      </c>
      <c r="C2279" t="s">
        <v>1708</v>
      </c>
      <c r="D2279" t="s">
        <v>2767</v>
      </c>
      <c r="F2279" s="1" t="s">
        <v>901</v>
      </c>
      <c r="I2279" t="s">
        <v>19</v>
      </c>
      <c r="O2279" s="40" t="s">
        <v>19</v>
      </c>
      <c r="P2279" s="42" t="b">
        <f t="shared" si="35"/>
        <v>0</v>
      </c>
    </row>
    <row r="2280" spans="1:16" ht="90">
      <c r="A2280">
        <v>2324</v>
      </c>
      <c r="B2280" s="1" t="s">
        <v>2773</v>
      </c>
      <c r="C2280" t="s">
        <v>1708</v>
      </c>
      <c r="D2280" t="s">
        <v>2767</v>
      </c>
      <c r="F2280" s="1" t="s">
        <v>1752</v>
      </c>
      <c r="G2280" s="1" t="s">
        <v>2774</v>
      </c>
      <c r="I2280" t="s">
        <v>19</v>
      </c>
      <c r="O2280" s="40" t="s">
        <v>19</v>
      </c>
      <c r="P2280" s="42" t="b">
        <f t="shared" si="35"/>
        <v>0</v>
      </c>
    </row>
    <row r="2281" spans="1:16" ht="60">
      <c r="A2281">
        <v>2325</v>
      </c>
      <c r="B2281" s="1" t="s">
        <v>2775</v>
      </c>
      <c r="C2281" t="s">
        <v>1708</v>
      </c>
      <c r="D2281" t="s">
        <v>2767</v>
      </c>
      <c r="F2281" s="1" t="s">
        <v>901</v>
      </c>
      <c r="I2281" t="s">
        <v>19</v>
      </c>
      <c r="O2281" s="40" t="s">
        <v>19</v>
      </c>
      <c r="P2281" s="42" t="b">
        <f t="shared" si="35"/>
        <v>0</v>
      </c>
    </row>
    <row r="2282" spans="1:16" ht="45">
      <c r="A2282">
        <v>2326</v>
      </c>
      <c r="B2282" s="1" t="s">
        <v>2776</v>
      </c>
      <c r="C2282" t="s">
        <v>1708</v>
      </c>
      <c r="D2282" t="s">
        <v>2767</v>
      </c>
      <c r="F2282" s="1" t="s">
        <v>901</v>
      </c>
      <c r="I2282" t="s">
        <v>19</v>
      </c>
      <c r="O2282" s="40" t="s">
        <v>19</v>
      </c>
      <c r="P2282" s="42" t="b">
        <f t="shared" si="35"/>
        <v>0</v>
      </c>
    </row>
    <row r="2283" spans="1:16">
      <c r="A2283">
        <v>2327</v>
      </c>
      <c r="B2283" s="1" t="s">
        <v>2777</v>
      </c>
      <c r="C2283" t="s">
        <v>1708</v>
      </c>
      <c r="D2283" t="s">
        <v>2767</v>
      </c>
      <c r="F2283" s="1" t="s">
        <v>901</v>
      </c>
      <c r="I2283" t="s">
        <v>19</v>
      </c>
      <c r="O2283" s="40" t="s">
        <v>19</v>
      </c>
      <c r="P2283" s="42" t="b">
        <f t="shared" si="35"/>
        <v>0</v>
      </c>
    </row>
    <row r="2284" spans="1:16">
      <c r="A2284">
        <v>2328</v>
      </c>
      <c r="B2284" s="1" t="s">
        <v>2778</v>
      </c>
      <c r="C2284" t="s">
        <v>1708</v>
      </c>
      <c r="D2284" t="s">
        <v>2767</v>
      </c>
      <c r="F2284" s="1" t="s">
        <v>901</v>
      </c>
      <c r="I2284" t="s">
        <v>19</v>
      </c>
      <c r="O2284" s="40" t="s">
        <v>19</v>
      </c>
      <c r="P2284" s="42" t="b">
        <f t="shared" si="35"/>
        <v>0</v>
      </c>
    </row>
    <row r="2285" spans="1:16" ht="30">
      <c r="A2285">
        <v>2329</v>
      </c>
      <c r="B2285" s="1" t="s">
        <v>2779</v>
      </c>
      <c r="C2285" t="s">
        <v>1708</v>
      </c>
      <c r="D2285" t="s">
        <v>2767</v>
      </c>
      <c r="F2285" s="1" t="s">
        <v>901</v>
      </c>
      <c r="I2285" t="s">
        <v>19</v>
      </c>
      <c r="O2285" s="40" t="s">
        <v>19</v>
      </c>
      <c r="P2285" s="42" t="b">
        <f t="shared" si="35"/>
        <v>0</v>
      </c>
    </row>
    <row r="2286" spans="1:16" ht="45">
      <c r="A2286">
        <v>2330</v>
      </c>
      <c r="B2286" s="18" t="s">
        <v>2780</v>
      </c>
      <c r="C2286" t="s">
        <v>1708</v>
      </c>
      <c r="D2286" t="s">
        <v>2767</v>
      </c>
      <c r="F2286" s="1" t="s">
        <v>1752</v>
      </c>
      <c r="I2286" t="s">
        <v>65</v>
      </c>
      <c r="O2286" s="40" t="s">
        <v>19</v>
      </c>
      <c r="P2286" s="42" t="b">
        <f t="shared" si="35"/>
        <v>0</v>
      </c>
    </row>
    <row r="2287" spans="1:16" ht="30">
      <c r="A2287">
        <v>2331</v>
      </c>
      <c r="B2287" s="1" t="s">
        <v>2781</v>
      </c>
      <c r="C2287" t="s">
        <v>1708</v>
      </c>
      <c r="D2287" t="s">
        <v>2767</v>
      </c>
      <c r="F2287" s="1" t="s">
        <v>901</v>
      </c>
      <c r="I2287" t="s">
        <v>65</v>
      </c>
      <c r="O2287" s="40" t="s">
        <v>19</v>
      </c>
      <c r="P2287" s="42" t="b">
        <f t="shared" si="35"/>
        <v>0</v>
      </c>
    </row>
    <row r="2288" spans="1:16" ht="30">
      <c r="A2288">
        <v>2332</v>
      </c>
      <c r="B2288" s="1" t="s">
        <v>2782</v>
      </c>
      <c r="C2288" t="s">
        <v>1708</v>
      </c>
      <c r="D2288" t="s">
        <v>2767</v>
      </c>
      <c r="F2288" s="1" t="s">
        <v>901</v>
      </c>
      <c r="I2288" t="s">
        <v>19</v>
      </c>
      <c r="O2288" s="40" t="s">
        <v>19</v>
      </c>
      <c r="P2288" s="42" t="b">
        <f t="shared" si="35"/>
        <v>0</v>
      </c>
    </row>
    <row r="2289" spans="1:16">
      <c r="A2289">
        <v>2333</v>
      </c>
      <c r="B2289" s="1" t="s">
        <v>2783</v>
      </c>
      <c r="C2289" t="s">
        <v>1708</v>
      </c>
      <c r="D2289" t="s">
        <v>2767</v>
      </c>
      <c r="F2289" s="1" t="s">
        <v>901</v>
      </c>
      <c r="I2289" t="s">
        <v>19</v>
      </c>
      <c r="O2289" s="40" t="s">
        <v>19</v>
      </c>
      <c r="P2289" s="42" t="b">
        <f t="shared" si="35"/>
        <v>0</v>
      </c>
    </row>
    <row r="2290" spans="1:16" ht="75">
      <c r="A2290">
        <v>2334</v>
      </c>
      <c r="B2290" s="1" t="s">
        <v>2784</v>
      </c>
      <c r="C2290" t="s">
        <v>1708</v>
      </c>
      <c r="D2290" t="s">
        <v>2767</v>
      </c>
      <c r="F2290" s="1" t="s">
        <v>901</v>
      </c>
      <c r="I2290" t="s">
        <v>19</v>
      </c>
      <c r="O2290" s="40" t="s">
        <v>19</v>
      </c>
      <c r="P2290" s="42" t="b">
        <f t="shared" si="35"/>
        <v>0</v>
      </c>
    </row>
    <row r="2291" spans="1:16">
      <c r="A2291">
        <v>2335</v>
      </c>
      <c r="B2291" s="1" t="s">
        <v>2785</v>
      </c>
      <c r="C2291" t="s">
        <v>1708</v>
      </c>
      <c r="D2291" t="s">
        <v>2767</v>
      </c>
      <c r="F2291" s="1" t="s">
        <v>901</v>
      </c>
      <c r="I2291" t="s">
        <v>19</v>
      </c>
      <c r="O2291" s="40" t="s">
        <v>19</v>
      </c>
      <c r="P2291" s="42" t="b">
        <f t="shared" si="35"/>
        <v>0</v>
      </c>
    </row>
    <row r="2292" spans="1:16" ht="45">
      <c r="A2292">
        <v>2336</v>
      </c>
      <c r="B2292" s="1" t="s">
        <v>2786</v>
      </c>
      <c r="C2292" t="s">
        <v>1708</v>
      </c>
      <c r="D2292" t="s">
        <v>2767</v>
      </c>
      <c r="F2292" s="1" t="s">
        <v>901</v>
      </c>
      <c r="I2292" t="s">
        <v>19</v>
      </c>
      <c r="O2292" s="40" t="s">
        <v>19</v>
      </c>
      <c r="P2292" s="42" t="b">
        <f t="shared" si="35"/>
        <v>0</v>
      </c>
    </row>
    <row r="2293" spans="1:16" ht="45">
      <c r="A2293">
        <v>2337</v>
      </c>
      <c r="B2293" s="1" t="s">
        <v>2787</v>
      </c>
      <c r="C2293" t="s">
        <v>1708</v>
      </c>
      <c r="D2293" t="s">
        <v>2767</v>
      </c>
      <c r="F2293" s="1" t="s">
        <v>901</v>
      </c>
      <c r="I2293" t="s">
        <v>19</v>
      </c>
      <c r="O2293" s="40" t="s">
        <v>19</v>
      </c>
      <c r="P2293" s="42" t="b">
        <f t="shared" si="35"/>
        <v>0</v>
      </c>
    </row>
    <row r="2294" spans="1:16" ht="45">
      <c r="A2294">
        <v>2338</v>
      </c>
      <c r="B2294" s="1" t="s">
        <v>2788</v>
      </c>
      <c r="C2294" t="s">
        <v>1708</v>
      </c>
      <c r="D2294" t="s">
        <v>2767</v>
      </c>
      <c r="F2294" s="1" t="s">
        <v>901</v>
      </c>
      <c r="I2294" t="s">
        <v>19</v>
      </c>
      <c r="O2294" s="40" t="s">
        <v>19</v>
      </c>
      <c r="P2294" s="42" t="b">
        <f t="shared" si="35"/>
        <v>0</v>
      </c>
    </row>
    <row r="2295" spans="1:16">
      <c r="A2295">
        <v>2339</v>
      </c>
      <c r="B2295" s="1" t="s">
        <v>2789</v>
      </c>
      <c r="C2295" t="s">
        <v>1708</v>
      </c>
      <c r="D2295" t="s">
        <v>2767</v>
      </c>
      <c r="F2295" s="1" t="s">
        <v>901</v>
      </c>
      <c r="I2295" t="s">
        <v>19</v>
      </c>
      <c r="O2295" s="40" t="s">
        <v>19</v>
      </c>
      <c r="P2295" s="42" t="b">
        <f t="shared" si="35"/>
        <v>0</v>
      </c>
    </row>
    <row r="2296" spans="1:16" ht="30">
      <c r="A2296">
        <v>2340</v>
      </c>
      <c r="B2296" s="1" t="s">
        <v>2790</v>
      </c>
      <c r="C2296" t="s">
        <v>1708</v>
      </c>
      <c r="D2296" t="s">
        <v>2767</v>
      </c>
      <c r="F2296" s="1" t="s">
        <v>901</v>
      </c>
      <c r="I2296" t="s">
        <v>19</v>
      </c>
      <c r="O2296" s="40" t="s">
        <v>19</v>
      </c>
      <c r="P2296" s="42" t="b">
        <f t="shared" si="35"/>
        <v>0</v>
      </c>
    </row>
    <row r="2297" spans="1:16" ht="30">
      <c r="A2297">
        <v>2341</v>
      </c>
      <c r="B2297" s="1" t="s">
        <v>2791</v>
      </c>
      <c r="C2297" t="s">
        <v>1708</v>
      </c>
      <c r="D2297" t="s">
        <v>2767</v>
      </c>
      <c r="F2297" s="1" t="s">
        <v>901</v>
      </c>
      <c r="I2297" t="s">
        <v>19</v>
      </c>
      <c r="O2297" s="40" t="s">
        <v>19</v>
      </c>
      <c r="P2297" s="42" t="b">
        <f t="shared" si="35"/>
        <v>0</v>
      </c>
    </row>
    <row r="2298" spans="1:16" ht="30">
      <c r="A2298">
        <v>2342</v>
      </c>
      <c r="B2298" s="1" t="s">
        <v>2792</v>
      </c>
      <c r="C2298" t="s">
        <v>1708</v>
      </c>
      <c r="D2298" t="s">
        <v>2767</v>
      </c>
      <c r="F2298" s="1" t="s">
        <v>901</v>
      </c>
      <c r="I2298" t="s">
        <v>19</v>
      </c>
      <c r="O2298" s="40" t="s">
        <v>19</v>
      </c>
      <c r="P2298" s="42" t="b">
        <f t="shared" si="35"/>
        <v>0</v>
      </c>
    </row>
    <row r="2299" spans="1:16" ht="30">
      <c r="A2299">
        <v>2343</v>
      </c>
      <c r="B2299" s="1" t="s">
        <v>2793</v>
      </c>
      <c r="C2299" t="s">
        <v>1708</v>
      </c>
      <c r="D2299" t="s">
        <v>2767</v>
      </c>
      <c r="F2299" s="1" t="s">
        <v>901</v>
      </c>
      <c r="I2299" t="s">
        <v>19</v>
      </c>
      <c r="O2299" s="40" t="s">
        <v>19</v>
      </c>
      <c r="P2299" s="42" t="b">
        <f t="shared" si="35"/>
        <v>0</v>
      </c>
    </row>
    <row r="2300" spans="1:16" ht="30">
      <c r="A2300">
        <v>2344</v>
      </c>
      <c r="B2300" s="1" t="s">
        <v>2794</v>
      </c>
      <c r="C2300" t="s">
        <v>1708</v>
      </c>
      <c r="D2300" t="s">
        <v>2767</v>
      </c>
      <c r="F2300" s="1" t="s">
        <v>901</v>
      </c>
      <c r="I2300" t="s">
        <v>19</v>
      </c>
      <c r="O2300" s="40" t="s">
        <v>19</v>
      </c>
      <c r="P2300" s="42" t="b">
        <f t="shared" si="35"/>
        <v>0</v>
      </c>
    </row>
    <row r="2301" spans="1:16" ht="30">
      <c r="A2301">
        <v>2345</v>
      </c>
      <c r="B2301" s="1" t="s">
        <v>2795</v>
      </c>
      <c r="C2301" t="s">
        <v>1708</v>
      </c>
      <c r="D2301" t="s">
        <v>2767</v>
      </c>
      <c r="F2301" s="1" t="s">
        <v>901</v>
      </c>
      <c r="I2301" t="s">
        <v>19</v>
      </c>
      <c r="O2301" s="40" t="s">
        <v>19</v>
      </c>
      <c r="P2301" s="42" t="b">
        <f t="shared" si="35"/>
        <v>0</v>
      </c>
    </row>
    <row r="2302" spans="1:16" ht="30">
      <c r="A2302">
        <v>2346</v>
      </c>
      <c r="B2302" s="1" t="s">
        <v>2796</v>
      </c>
      <c r="C2302" t="s">
        <v>1708</v>
      </c>
      <c r="D2302" t="s">
        <v>2767</v>
      </c>
      <c r="F2302" s="1" t="s">
        <v>901</v>
      </c>
      <c r="I2302" t="s">
        <v>19</v>
      </c>
      <c r="O2302" s="40" t="s">
        <v>19</v>
      </c>
      <c r="P2302" s="42" t="b">
        <f t="shared" si="35"/>
        <v>0</v>
      </c>
    </row>
    <row r="2303" spans="1:16" ht="30">
      <c r="A2303">
        <v>2347</v>
      </c>
      <c r="B2303" s="1" t="s">
        <v>2797</v>
      </c>
      <c r="C2303" t="s">
        <v>1708</v>
      </c>
      <c r="D2303" t="s">
        <v>2767</v>
      </c>
      <c r="F2303" s="1" t="s">
        <v>901</v>
      </c>
      <c r="I2303" t="s">
        <v>19</v>
      </c>
      <c r="O2303" s="40" t="s">
        <v>19</v>
      </c>
      <c r="P2303" s="42" t="b">
        <f t="shared" si="35"/>
        <v>0</v>
      </c>
    </row>
    <row r="2304" spans="1:16" ht="30">
      <c r="A2304">
        <v>2348</v>
      </c>
      <c r="B2304" s="1" t="s">
        <v>2798</v>
      </c>
      <c r="C2304" t="s">
        <v>719</v>
      </c>
      <c r="D2304">
        <v>941</v>
      </c>
      <c r="F2304" s="1" t="s">
        <v>19</v>
      </c>
      <c r="I2304" t="s">
        <v>19</v>
      </c>
      <c r="O2304" s="40" t="s">
        <v>19</v>
      </c>
      <c r="P2304" s="42" t="b">
        <f t="shared" si="35"/>
        <v>1</v>
      </c>
    </row>
    <row r="2305" spans="1:16" ht="30">
      <c r="A2305">
        <v>2349</v>
      </c>
      <c r="B2305" s="1" t="s">
        <v>2799</v>
      </c>
      <c r="C2305" t="s">
        <v>719</v>
      </c>
      <c r="D2305">
        <v>941</v>
      </c>
      <c r="F2305" s="1" t="s">
        <v>19</v>
      </c>
      <c r="I2305" t="s">
        <v>19</v>
      </c>
      <c r="O2305" s="40" t="s">
        <v>19</v>
      </c>
      <c r="P2305" s="42" t="b">
        <f t="shared" si="35"/>
        <v>1</v>
      </c>
    </row>
    <row r="2306" spans="1:16" ht="45">
      <c r="A2306">
        <v>2350</v>
      </c>
      <c r="B2306" s="1" t="s">
        <v>2800</v>
      </c>
      <c r="C2306" t="s">
        <v>719</v>
      </c>
      <c r="D2306" s="6">
        <v>941942</v>
      </c>
      <c r="F2306" s="1" t="s">
        <v>23</v>
      </c>
      <c r="G2306" s="1" t="s">
        <v>2801</v>
      </c>
      <c r="I2306" t="s">
        <v>19</v>
      </c>
      <c r="O2306" s="40" t="s">
        <v>19</v>
      </c>
      <c r="P2306" s="42" t="b">
        <f t="shared" ref="P2306:P2369" si="36">F2306=O2306</f>
        <v>0</v>
      </c>
    </row>
    <row r="2307" spans="1:16">
      <c r="A2307">
        <v>2351</v>
      </c>
      <c r="B2307" s="1" t="s">
        <v>2802</v>
      </c>
      <c r="C2307" t="s">
        <v>719</v>
      </c>
      <c r="D2307">
        <v>942</v>
      </c>
      <c r="F2307" s="1" t="s">
        <v>19</v>
      </c>
      <c r="I2307" t="s">
        <v>19</v>
      </c>
      <c r="O2307" s="40" t="s">
        <v>19</v>
      </c>
      <c r="P2307" s="42" t="b">
        <f t="shared" si="36"/>
        <v>1</v>
      </c>
    </row>
    <row r="2308" spans="1:16" ht="30">
      <c r="A2308">
        <v>2352</v>
      </c>
      <c r="B2308" s="1" t="s">
        <v>2803</v>
      </c>
      <c r="C2308" t="s">
        <v>719</v>
      </c>
      <c r="D2308">
        <v>942</v>
      </c>
      <c r="F2308" s="1" t="s">
        <v>19</v>
      </c>
      <c r="I2308" t="s">
        <v>19</v>
      </c>
      <c r="O2308" s="40" t="s">
        <v>19</v>
      </c>
      <c r="P2308" s="42" t="b">
        <f t="shared" si="36"/>
        <v>1</v>
      </c>
    </row>
    <row r="2309" spans="1:16" ht="30">
      <c r="A2309">
        <v>2353</v>
      </c>
      <c r="B2309" s="1" t="s">
        <v>2804</v>
      </c>
      <c r="C2309" t="s">
        <v>719</v>
      </c>
      <c r="D2309" s="6">
        <v>942943</v>
      </c>
      <c r="F2309" s="1" t="s">
        <v>19</v>
      </c>
      <c r="I2309" t="s">
        <v>19</v>
      </c>
      <c r="O2309" s="40" t="s">
        <v>19</v>
      </c>
      <c r="P2309" s="42" t="b">
        <f t="shared" si="36"/>
        <v>1</v>
      </c>
    </row>
    <row r="2310" spans="1:16" ht="45">
      <c r="A2310">
        <v>2354</v>
      </c>
      <c r="B2310" s="1" t="s">
        <v>2805</v>
      </c>
      <c r="C2310" t="s">
        <v>719</v>
      </c>
      <c r="D2310">
        <v>943</v>
      </c>
      <c r="F2310" s="1" t="s">
        <v>19</v>
      </c>
      <c r="I2310" t="s">
        <v>19</v>
      </c>
      <c r="O2310" s="40" t="s">
        <v>19</v>
      </c>
      <c r="P2310" s="42" t="b">
        <f t="shared" si="36"/>
        <v>1</v>
      </c>
    </row>
    <row r="2311" spans="1:16" ht="30">
      <c r="A2311">
        <v>2355</v>
      </c>
      <c r="B2311" s="1" t="s">
        <v>2806</v>
      </c>
      <c r="C2311" t="s">
        <v>719</v>
      </c>
      <c r="D2311">
        <v>943</v>
      </c>
      <c r="F2311" s="1" t="s">
        <v>19</v>
      </c>
      <c r="I2311" t="s">
        <v>19</v>
      </c>
      <c r="O2311" s="40" t="s">
        <v>19</v>
      </c>
      <c r="P2311" s="42" t="b">
        <f t="shared" si="36"/>
        <v>1</v>
      </c>
    </row>
    <row r="2312" spans="1:16" ht="60">
      <c r="A2312">
        <v>2356</v>
      </c>
      <c r="B2312" s="1" t="s">
        <v>2807</v>
      </c>
      <c r="C2312" t="s">
        <v>719</v>
      </c>
      <c r="D2312" s="6">
        <v>943944</v>
      </c>
      <c r="F2312" s="1" t="s">
        <v>19</v>
      </c>
      <c r="I2312" t="s">
        <v>19</v>
      </c>
      <c r="O2312" s="40" t="s">
        <v>19</v>
      </c>
      <c r="P2312" s="42" t="b">
        <f t="shared" si="36"/>
        <v>1</v>
      </c>
    </row>
    <row r="2313" spans="1:16" ht="45">
      <c r="A2313">
        <v>2357</v>
      </c>
      <c r="B2313" s="1" t="s">
        <v>2808</v>
      </c>
      <c r="C2313" t="s">
        <v>719</v>
      </c>
      <c r="D2313">
        <v>944</v>
      </c>
      <c r="F2313" s="1" t="s">
        <v>19</v>
      </c>
      <c r="I2313" t="s">
        <v>19</v>
      </c>
      <c r="O2313" s="40" t="s">
        <v>19</v>
      </c>
      <c r="P2313" s="42" t="b">
        <f t="shared" si="36"/>
        <v>1</v>
      </c>
    </row>
    <row r="2314" spans="1:16" ht="45">
      <c r="A2314">
        <v>2358</v>
      </c>
      <c r="B2314" s="1" t="s">
        <v>2809</v>
      </c>
      <c r="C2314" t="s">
        <v>719</v>
      </c>
      <c r="D2314">
        <v>944</v>
      </c>
      <c r="F2314" s="1" t="s">
        <v>19</v>
      </c>
      <c r="I2314" t="s">
        <v>19</v>
      </c>
      <c r="O2314" s="40" t="s">
        <v>19</v>
      </c>
      <c r="P2314" s="42" t="b">
        <f t="shared" si="36"/>
        <v>1</v>
      </c>
    </row>
    <row r="2315" spans="1:16" ht="45">
      <c r="A2315">
        <v>2359</v>
      </c>
      <c r="B2315" s="1" t="s">
        <v>2810</v>
      </c>
      <c r="C2315" t="s">
        <v>719</v>
      </c>
      <c r="D2315" s="6">
        <v>944945</v>
      </c>
      <c r="F2315" s="1" t="s">
        <v>19</v>
      </c>
      <c r="I2315" t="s">
        <v>19</v>
      </c>
      <c r="O2315" s="40" t="s">
        <v>19</v>
      </c>
      <c r="P2315" s="42" t="b">
        <f t="shared" si="36"/>
        <v>1</v>
      </c>
    </row>
    <row r="2316" spans="1:16" ht="75">
      <c r="A2316">
        <v>2360</v>
      </c>
      <c r="B2316" s="1" t="s">
        <v>2811</v>
      </c>
      <c r="C2316" t="s">
        <v>719</v>
      </c>
      <c r="D2316">
        <v>945</v>
      </c>
      <c r="F2316" s="1" t="s">
        <v>19</v>
      </c>
      <c r="I2316" t="s">
        <v>19</v>
      </c>
      <c r="O2316" s="40" t="s">
        <v>19</v>
      </c>
      <c r="P2316" s="42" t="b">
        <f t="shared" si="36"/>
        <v>1</v>
      </c>
    </row>
    <row r="2317" spans="1:16" ht="45">
      <c r="A2317">
        <v>2361</v>
      </c>
      <c r="B2317" s="1" t="s">
        <v>2812</v>
      </c>
      <c r="C2317" t="s">
        <v>719</v>
      </c>
      <c r="D2317" s="6">
        <v>945946</v>
      </c>
      <c r="F2317" s="1" t="s">
        <v>19</v>
      </c>
      <c r="I2317" t="s">
        <v>19</v>
      </c>
      <c r="O2317" s="40" t="s">
        <v>19</v>
      </c>
      <c r="P2317" s="42" t="b">
        <f t="shared" si="36"/>
        <v>1</v>
      </c>
    </row>
    <row r="2318" spans="1:16" ht="45">
      <c r="A2318">
        <v>2362</v>
      </c>
      <c r="B2318" s="1" t="s">
        <v>2813</v>
      </c>
      <c r="C2318" t="s">
        <v>719</v>
      </c>
      <c r="D2318">
        <v>946</v>
      </c>
      <c r="F2318" s="1" t="s">
        <v>19</v>
      </c>
      <c r="I2318" t="s">
        <v>19</v>
      </c>
      <c r="O2318" s="40" t="s">
        <v>19</v>
      </c>
      <c r="P2318" s="42" t="b">
        <f t="shared" si="36"/>
        <v>1</v>
      </c>
    </row>
    <row r="2319" spans="1:16" ht="60">
      <c r="A2319">
        <v>2363</v>
      </c>
      <c r="B2319" s="1" t="s">
        <v>2814</v>
      </c>
      <c r="C2319" t="s">
        <v>719</v>
      </c>
      <c r="D2319">
        <v>946</v>
      </c>
      <c r="F2319" s="1" t="s">
        <v>23</v>
      </c>
      <c r="G2319" s="1" t="s">
        <v>2815</v>
      </c>
      <c r="I2319" t="s">
        <v>19</v>
      </c>
      <c r="O2319" s="40" t="s">
        <v>19</v>
      </c>
      <c r="P2319" s="42" t="b">
        <f t="shared" si="36"/>
        <v>0</v>
      </c>
    </row>
    <row r="2320" spans="1:16" ht="45" customHeight="1">
      <c r="A2320">
        <v>2364</v>
      </c>
      <c r="B2320" s="1" t="s">
        <v>2816</v>
      </c>
      <c r="C2320" t="s">
        <v>719</v>
      </c>
      <c r="D2320" s="6">
        <v>946947</v>
      </c>
      <c r="F2320" s="1" t="s">
        <v>19</v>
      </c>
      <c r="I2320" t="s">
        <v>19</v>
      </c>
      <c r="O2320" s="40" t="s">
        <v>19</v>
      </c>
      <c r="P2320" s="42" t="b">
        <f t="shared" si="36"/>
        <v>1</v>
      </c>
    </row>
    <row r="2321" spans="1:16" ht="45">
      <c r="A2321">
        <v>2365</v>
      </c>
      <c r="B2321" s="1" t="s">
        <v>2817</v>
      </c>
      <c r="C2321" t="s">
        <v>719</v>
      </c>
      <c r="D2321">
        <v>947</v>
      </c>
      <c r="F2321" s="1" t="s">
        <v>19</v>
      </c>
      <c r="I2321" t="s">
        <v>19</v>
      </c>
      <c r="O2321" s="40" t="s">
        <v>19</v>
      </c>
      <c r="P2321" s="42" t="b">
        <f t="shared" si="36"/>
        <v>1</v>
      </c>
    </row>
    <row r="2322" spans="1:16" ht="45">
      <c r="A2322">
        <v>2366</v>
      </c>
      <c r="B2322" s="1" t="s">
        <v>2818</v>
      </c>
      <c r="C2322" t="s">
        <v>719</v>
      </c>
      <c r="D2322" s="6">
        <v>947948</v>
      </c>
      <c r="F2322" s="1" t="s">
        <v>19</v>
      </c>
      <c r="I2322" t="s">
        <v>19</v>
      </c>
      <c r="O2322" s="40" t="s">
        <v>19</v>
      </c>
      <c r="P2322" s="42" t="b">
        <f t="shared" si="36"/>
        <v>1</v>
      </c>
    </row>
    <row r="2323" spans="1:16" ht="45">
      <c r="A2323">
        <v>2367</v>
      </c>
      <c r="B2323" s="1" t="s">
        <v>2819</v>
      </c>
      <c r="C2323" t="s">
        <v>719</v>
      </c>
      <c r="D2323">
        <v>948</v>
      </c>
      <c r="F2323" s="1" t="s">
        <v>19</v>
      </c>
      <c r="I2323" t="s">
        <v>19</v>
      </c>
      <c r="O2323" s="40" t="s">
        <v>19</v>
      </c>
      <c r="P2323" s="42" t="b">
        <f t="shared" si="36"/>
        <v>1</v>
      </c>
    </row>
    <row r="2324" spans="1:16" ht="30">
      <c r="A2324">
        <v>2368</v>
      </c>
      <c r="B2324" s="1" t="s">
        <v>2820</v>
      </c>
      <c r="C2324" t="s">
        <v>719</v>
      </c>
      <c r="D2324">
        <v>948</v>
      </c>
      <c r="F2324" s="1" t="s">
        <v>19</v>
      </c>
      <c r="I2324" t="s">
        <v>19</v>
      </c>
      <c r="O2324" s="40" t="s">
        <v>19</v>
      </c>
      <c r="P2324" s="42" t="b">
        <f t="shared" si="36"/>
        <v>1</v>
      </c>
    </row>
    <row r="2325" spans="1:16" ht="45">
      <c r="A2325">
        <v>2369</v>
      </c>
      <c r="B2325" s="1" t="s">
        <v>2821</v>
      </c>
      <c r="C2325" t="s">
        <v>719</v>
      </c>
      <c r="D2325" s="6">
        <v>948949</v>
      </c>
      <c r="F2325" s="1" t="s">
        <v>19</v>
      </c>
      <c r="I2325" t="s">
        <v>19</v>
      </c>
      <c r="O2325" s="40" t="s">
        <v>19</v>
      </c>
      <c r="P2325" s="42" t="b">
        <f t="shared" si="36"/>
        <v>1</v>
      </c>
    </row>
    <row r="2326" spans="1:16" ht="45" customHeight="1">
      <c r="A2326">
        <v>2370</v>
      </c>
      <c r="B2326" s="1" t="s">
        <v>407</v>
      </c>
      <c r="C2326" t="s">
        <v>719</v>
      </c>
      <c r="D2326">
        <v>949</v>
      </c>
      <c r="F2326" s="1" t="s">
        <v>19</v>
      </c>
      <c r="I2326" t="s">
        <v>19</v>
      </c>
      <c r="O2326" s="40" t="s">
        <v>19</v>
      </c>
      <c r="P2326" s="42" t="b">
        <f t="shared" si="36"/>
        <v>1</v>
      </c>
    </row>
    <row r="2327" spans="1:16" ht="45">
      <c r="A2327">
        <v>2371</v>
      </c>
      <c r="B2327" s="1" t="s">
        <v>2822</v>
      </c>
      <c r="C2327" t="s">
        <v>719</v>
      </c>
      <c r="D2327" s="6">
        <v>949950</v>
      </c>
      <c r="F2327" s="1" t="s">
        <v>19</v>
      </c>
      <c r="I2327" t="s">
        <v>19</v>
      </c>
      <c r="O2327" s="40" t="s">
        <v>19</v>
      </c>
      <c r="P2327" s="42" t="b">
        <f t="shared" si="36"/>
        <v>1</v>
      </c>
    </row>
    <row r="2328" spans="1:16" ht="45">
      <c r="A2328">
        <v>2372</v>
      </c>
      <c r="B2328" s="1" t="s">
        <v>2823</v>
      </c>
      <c r="C2328" t="s">
        <v>719</v>
      </c>
      <c r="D2328">
        <v>950</v>
      </c>
      <c r="F2328" s="1" t="s">
        <v>23</v>
      </c>
      <c r="I2328" t="s">
        <v>19</v>
      </c>
      <c r="O2328" s="40" t="s">
        <v>19</v>
      </c>
      <c r="P2328" s="42" t="b">
        <f t="shared" si="36"/>
        <v>0</v>
      </c>
    </row>
    <row r="2329" spans="1:16" ht="75">
      <c r="A2329">
        <v>2373</v>
      </c>
      <c r="B2329" s="1" t="s">
        <v>1377</v>
      </c>
      <c r="C2329" t="s">
        <v>719</v>
      </c>
      <c r="D2329">
        <v>950</v>
      </c>
      <c r="F2329" s="1" t="s">
        <v>23</v>
      </c>
      <c r="G2329" s="1" t="s">
        <v>2824</v>
      </c>
      <c r="I2329" t="s">
        <v>19</v>
      </c>
      <c r="O2329" s="40" t="s">
        <v>19</v>
      </c>
      <c r="P2329" s="42" t="b">
        <f t="shared" si="36"/>
        <v>0</v>
      </c>
    </row>
    <row r="2330" spans="1:16" ht="30">
      <c r="A2330">
        <v>2374</v>
      </c>
      <c r="B2330" s="1" t="s">
        <v>1916</v>
      </c>
      <c r="C2330" t="s">
        <v>719</v>
      </c>
      <c r="D2330" s="6">
        <v>950951</v>
      </c>
      <c r="F2330" s="1" t="s">
        <v>19</v>
      </c>
      <c r="I2330" t="s">
        <v>19</v>
      </c>
      <c r="O2330" s="40" t="s">
        <v>19</v>
      </c>
      <c r="P2330" s="42" t="b">
        <f t="shared" si="36"/>
        <v>1</v>
      </c>
    </row>
    <row r="2331" spans="1:16" ht="30">
      <c r="A2331">
        <v>2375</v>
      </c>
      <c r="B2331" s="1" t="s">
        <v>2825</v>
      </c>
      <c r="C2331" t="s">
        <v>719</v>
      </c>
      <c r="D2331">
        <v>951</v>
      </c>
      <c r="F2331" s="1" t="s">
        <v>19</v>
      </c>
      <c r="I2331" t="s">
        <v>19</v>
      </c>
      <c r="O2331" s="40" t="s">
        <v>19</v>
      </c>
      <c r="P2331" s="42" t="b">
        <f t="shared" si="36"/>
        <v>1</v>
      </c>
    </row>
    <row r="2332" spans="1:16" ht="45">
      <c r="A2332">
        <v>2376</v>
      </c>
      <c r="B2332" s="1" t="s">
        <v>2826</v>
      </c>
      <c r="C2332" t="s">
        <v>719</v>
      </c>
      <c r="D2332">
        <v>951</v>
      </c>
      <c r="F2332" s="1" t="s">
        <v>19</v>
      </c>
      <c r="I2332" t="s">
        <v>19</v>
      </c>
      <c r="O2332" s="40" t="s">
        <v>19</v>
      </c>
      <c r="P2332" s="42" t="b">
        <f t="shared" si="36"/>
        <v>1</v>
      </c>
    </row>
    <row r="2333" spans="1:16" ht="45">
      <c r="A2333">
        <v>2377</v>
      </c>
      <c r="B2333" s="1" t="s">
        <v>2827</v>
      </c>
      <c r="C2333" t="s">
        <v>719</v>
      </c>
      <c r="D2333" s="6">
        <v>951952</v>
      </c>
      <c r="F2333" s="1" t="s">
        <v>19</v>
      </c>
      <c r="I2333" t="s">
        <v>19</v>
      </c>
      <c r="O2333" s="40" t="s">
        <v>19</v>
      </c>
      <c r="P2333" s="42" t="b">
        <f t="shared" si="36"/>
        <v>1</v>
      </c>
    </row>
    <row r="2334" spans="1:16" ht="45">
      <c r="A2334">
        <v>2378</v>
      </c>
      <c r="B2334" s="1" t="s">
        <v>2828</v>
      </c>
      <c r="C2334" t="s">
        <v>719</v>
      </c>
      <c r="D2334">
        <v>952</v>
      </c>
      <c r="F2334" s="1" t="s">
        <v>19</v>
      </c>
      <c r="I2334" t="s">
        <v>19</v>
      </c>
      <c r="O2334" s="40" t="s">
        <v>19</v>
      </c>
      <c r="P2334" s="42" t="b">
        <f t="shared" si="36"/>
        <v>1</v>
      </c>
    </row>
    <row r="2335" spans="1:16" ht="30">
      <c r="A2335">
        <v>2379</v>
      </c>
      <c r="B2335" s="1" t="s">
        <v>2829</v>
      </c>
      <c r="C2335" t="s">
        <v>719</v>
      </c>
      <c r="D2335">
        <v>952</v>
      </c>
      <c r="F2335" s="1" t="s">
        <v>19</v>
      </c>
      <c r="I2335" t="s">
        <v>19</v>
      </c>
      <c r="O2335" s="40" t="s">
        <v>19</v>
      </c>
      <c r="P2335" s="42" t="b">
        <f t="shared" si="36"/>
        <v>1</v>
      </c>
    </row>
    <row r="2336" spans="1:16" ht="45">
      <c r="A2336">
        <v>2380</v>
      </c>
      <c r="B2336" s="1" t="s">
        <v>2830</v>
      </c>
      <c r="C2336" t="s">
        <v>719</v>
      </c>
      <c r="D2336">
        <v>952</v>
      </c>
      <c r="F2336" s="1" t="s">
        <v>19</v>
      </c>
      <c r="I2336" t="s">
        <v>19</v>
      </c>
      <c r="O2336" s="40" t="s">
        <v>19</v>
      </c>
      <c r="P2336" s="42" t="b">
        <f t="shared" si="36"/>
        <v>1</v>
      </c>
    </row>
    <row r="2337" spans="1:16" ht="30">
      <c r="A2337">
        <v>2381</v>
      </c>
      <c r="B2337" s="1" t="s">
        <v>2831</v>
      </c>
      <c r="C2337" t="s">
        <v>719</v>
      </c>
      <c r="D2337">
        <v>953</v>
      </c>
      <c r="F2337" s="1" t="s">
        <v>19</v>
      </c>
      <c r="I2337" t="s">
        <v>19</v>
      </c>
      <c r="O2337" s="40" t="s">
        <v>19</v>
      </c>
      <c r="P2337" s="42" t="b">
        <f t="shared" si="36"/>
        <v>1</v>
      </c>
    </row>
    <row r="2338" spans="1:16" ht="30">
      <c r="A2338">
        <v>2382</v>
      </c>
      <c r="B2338" s="1" t="s">
        <v>2832</v>
      </c>
      <c r="C2338" t="s">
        <v>719</v>
      </c>
      <c r="D2338">
        <v>953</v>
      </c>
      <c r="F2338" s="1" t="s">
        <v>19</v>
      </c>
      <c r="I2338" t="s">
        <v>19</v>
      </c>
      <c r="O2338" s="40" t="s">
        <v>19</v>
      </c>
      <c r="P2338" s="42" t="b">
        <f t="shared" si="36"/>
        <v>1</v>
      </c>
    </row>
    <row r="2339" spans="1:16" ht="30">
      <c r="A2339">
        <v>2383</v>
      </c>
      <c r="B2339" s="1" t="s">
        <v>2833</v>
      </c>
      <c r="C2339" t="s">
        <v>719</v>
      </c>
      <c r="D2339">
        <v>953</v>
      </c>
      <c r="F2339" s="1" t="s">
        <v>19</v>
      </c>
      <c r="I2339" t="s">
        <v>19</v>
      </c>
      <c r="O2339" s="40" t="s">
        <v>19</v>
      </c>
      <c r="P2339" s="42" t="b">
        <f t="shared" si="36"/>
        <v>1</v>
      </c>
    </row>
    <row r="2340" spans="1:16" ht="30">
      <c r="A2340">
        <v>2384</v>
      </c>
      <c r="B2340" s="1" t="s">
        <v>2834</v>
      </c>
      <c r="C2340" t="s">
        <v>719</v>
      </c>
      <c r="D2340" s="6">
        <v>953954</v>
      </c>
      <c r="F2340" s="1" t="s">
        <v>19</v>
      </c>
      <c r="I2340" t="s">
        <v>19</v>
      </c>
      <c r="O2340" s="40" t="s">
        <v>19</v>
      </c>
      <c r="P2340" s="42" t="b">
        <f t="shared" si="36"/>
        <v>1</v>
      </c>
    </row>
    <row r="2341" spans="1:16" ht="30">
      <c r="A2341">
        <v>2385</v>
      </c>
      <c r="B2341" s="1" t="s">
        <v>2835</v>
      </c>
      <c r="C2341" t="s">
        <v>719</v>
      </c>
      <c r="D2341">
        <v>954</v>
      </c>
      <c r="F2341" s="1" t="s">
        <v>19</v>
      </c>
      <c r="I2341" t="s">
        <v>19</v>
      </c>
      <c r="O2341" s="40" t="s">
        <v>19</v>
      </c>
      <c r="P2341" s="42" t="b">
        <f t="shared" si="36"/>
        <v>1</v>
      </c>
    </row>
    <row r="2342" spans="1:16" ht="45">
      <c r="A2342">
        <v>2386</v>
      </c>
      <c r="B2342" s="1" t="s">
        <v>1900</v>
      </c>
      <c r="C2342" t="s">
        <v>719</v>
      </c>
      <c r="D2342">
        <v>954</v>
      </c>
      <c r="F2342" s="1" t="s">
        <v>19</v>
      </c>
      <c r="I2342" t="s">
        <v>19</v>
      </c>
      <c r="O2342" s="40" t="s">
        <v>19</v>
      </c>
      <c r="P2342" s="42" t="b">
        <f t="shared" si="36"/>
        <v>1</v>
      </c>
    </row>
    <row r="2343" spans="1:16" ht="45">
      <c r="A2343">
        <v>2387</v>
      </c>
      <c r="B2343" s="1" t="s">
        <v>2836</v>
      </c>
      <c r="C2343" t="s">
        <v>719</v>
      </c>
      <c r="D2343" s="6">
        <v>954955</v>
      </c>
      <c r="F2343" s="1" t="s">
        <v>19</v>
      </c>
      <c r="G2343" s="1" t="s">
        <v>2837</v>
      </c>
      <c r="I2343" t="s">
        <v>19</v>
      </c>
      <c r="O2343" s="40" t="s">
        <v>19</v>
      </c>
      <c r="P2343" s="42" t="b">
        <f t="shared" si="36"/>
        <v>1</v>
      </c>
    </row>
    <row r="2344" spans="1:16" ht="30">
      <c r="A2344">
        <v>2388</v>
      </c>
      <c r="B2344" s="1" t="s">
        <v>2838</v>
      </c>
      <c r="C2344" t="s">
        <v>719</v>
      </c>
      <c r="D2344">
        <v>955</v>
      </c>
      <c r="F2344" s="1" t="s">
        <v>19</v>
      </c>
      <c r="I2344" t="s">
        <v>19</v>
      </c>
      <c r="O2344" s="40" t="s">
        <v>19</v>
      </c>
      <c r="P2344" s="42" t="b">
        <f t="shared" si="36"/>
        <v>1</v>
      </c>
    </row>
    <row r="2345" spans="1:16" ht="30">
      <c r="A2345">
        <v>2389</v>
      </c>
      <c r="B2345" s="1" t="s">
        <v>2839</v>
      </c>
      <c r="C2345" t="s">
        <v>719</v>
      </c>
      <c r="D2345">
        <v>955</v>
      </c>
      <c r="F2345" s="1" t="s">
        <v>19</v>
      </c>
      <c r="I2345" t="s">
        <v>19</v>
      </c>
      <c r="O2345" s="40" t="s">
        <v>19</v>
      </c>
      <c r="P2345" s="42" t="b">
        <f t="shared" si="36"/>
        <v>1</v>
      </c>
    </row>
    <row r="2346" spans="1:16" ht="30">
      <c r="A2346">
        <v>2390</v>
      </c>
      <c r="B2346" s="1" t="s">
        <v>2840</v>
      </c>
      <c r="C2346" t="s">
        <v>719</v>
      </c>
      <c r="D2346">
        <v>955</v>
      </c>
      <c r="F2346" s="1" t="s">
        <v>19</v>
      </c>
      <c r="I2346" t="s">
        <v>19</v>
      </c>
      <c r="O2346" s="40" t="s">
        <v>19</v>
      </c>
      <c r="P2346" s="42" t="b">
        <f t="shared" si="36"/>
        <v>1</v>
      </c>
    </row>
    <row r="2347" spans="1:16" ht="45">
      <c r="A2347">
        <v>2391</v>
      </c>
      <c r="B2347" s="1" t="s">
        <v>2841</v>
      </c>
      <c r="C2347" t="s">
        <v>719</v>
      </c>
      <c r="D2347" s="6">
        <v>955956</v>
      </c>
      <c r="F2347" s="1" t="s">
        <v>19</v>
      </c>
      <c r="I2347" t="s">
        <v>19</v>
      </c>
      <c r="O2347" s="40" t="s">
        <v>19</v>
      </c>
      <c r="P2347" s="42" t="b">
        <f t="shared" si="36"/>
        <v>1</v>
      </c>
    </row>
    <row r="2348" spans="1:16" ht="30">
      <c r="A2348">
        <v>2392</v>
      </c>
      <c r="B2348" s="1" t="s">
        <v>2842</v>
      </c>
      <c r="C2348" t="s">
        <v>719</v>
      </c>
      <c r="D2348">
        <v>956</v>
      </c>
      <c r="F2348" s="1" t="s">
        <v>19</v>
      </c>
      <c r="I2348" t="s">
        <v>19</v>
      </c>
      <c r="O2348" s="40" t="s">
        <v>19</v>
      </c>
      <c r="P2348" s="42" t="b">
        <f t="shared" si="36"/>
        <v>1</v>
      </c>
    </row>
    <row r="2349" spans="1:16" ht="30">
      <c r="A2349">
        <v>2393</v>
      </c>
      <c r="B2349" s="1" t="s">
        <v>2843</v>
      </c>
      <c r="C2349" t="s">
        <v>719</v>
      </c>
      <c r="D2349">
        <v>956</v>
      </c>
      <c r="F2349" s="1" t="s">
        <v>19</v>
      </c>
      <c r="I2349" t="s">
        <v>19</v>
      </c>
      <c r="O2349" s="40" t="s">
        <v>19</v>
      </c>
      <c r="P2349" s="42" t="b">
        <f t="shared" si="36"/>
        <v>1</v>
      </c>
    </row>
    <row r="2350" spans="1:16" ht="90">
      <c r="A2350">
        <v>2394</v>
      </c>
      <c r="B2350" s="1" t="s">
        <v>2844</v>
      </c>
      <c r="C2350" t="s">
        <v>719</v>
      </c>
      <c r="D2350" s="6">
        <v>956957</v>
      </c>
      <c r="F2350" s="1" t="s">
        <v>19</v>
      </c>
      <c r="G2350" s="1" t="s">
        <v>2845</v>
      </c>
      <c r="I2350" t="s">
        <v>19</v>
      </c>
      <c r="O2350" s="40" t="s">
        <v>19</v>
      </c>
      <c r="P2350" s="42" t="b">
        <f t="shared" si="36"/>
        <v>1</v>
      </c>
    </row>
    <row r="2351" spans="1:16" ht="30">
      <c r="A2351">
        <v>2395</v>
      </c>
      <c r="B2351" s="1" t="s">
        <v>2846</v>
      </c>
      <c r="C2351" t="s">
        <v>719</v>
      </c>
      <c r="D2351">
        <v>957</v>
      </c>
      <c r="F2351" s="1" t="s">
        <v>19</v>
      </c>
      <c r="I2351" t="s">
        <v>19</v>
      </c>
      <c r="O2351" s="40" t="s">
        <v>19</v>
      </c>
      <c r="P2351" s="42" t="b">
        <f t="shared" si="36"/>
        <v>1</v>
      </c>
    </row>
    <row r="2352" spans="1:16" ht="30">
      <c r="A2352">
        <v>2396</v>
      </c>
      <c r="B2352" s="1" t="s">
        <v>2847</v>
      </c>
      <c r="C2352" t="s">
        <v>719</v>
      </c>
      <c r="D2352">
        <v>957</v>
      </c>
      <c r="F2352" s="1" t="s">
        <v>19</v>
      </c>
      <c r="I2352" t="s">
        <v>19</v>
      </c>
      <c r="O2352" s="40" t="s">
        <v>19</v>
      </c>
      <c r="P2352" s="42" t="b">
        <f t="shared" si="36"/>
        <v>1</v>
      </c>
    </row>
    <row r="2353" spans="1:16" ht="45">
      <c r="A2353">
        <v>2397</v>
      </c>
      <c r="B2353" s="1" t="s">
        <v>2848</v>
      </c>
      <c r="C2353" t="s">
        <v>719</v>
      </c>
      <c r="D2353" s="6">
        <v>957958</v>
      </c>
      <c r="F2353" s="1" t="s">
        <v>19</v>
      </c>
      <c r="I2353" t="s">
        <v>19</v>
      </c>
      <c r="O2353" s="40" t="s">
        <v>19</v>
      </c>
      <c r="P2353" s="42" t="b">
        <f t="shared" si="36"/>
        <v>1</v>
      </c>
    </row>
    <row r="2354" spans="1:16" ht="45">
      <c r="A2354">
        <v>2398</v>
      </c>
      <c r="B2354" s="1" t="s">
        <v>2849</v>
      </c>
      <c r="C2354" t="s">
        <v>719</v>
      </c>
      <c r="D2354">
        <v>958</v>
      </c>
      <c r="F2354" s="1" t="s">
        <v>19</v>
      </c>
      <c r="I2354" t="s">
        <v>19</v>
      </c>
      <c r="O2354" s="40" t="s">
        <v>19</v>
      </c>
      <c r="P2354" s="42" t="b">
        <f t="shared" si="36"/>
        <v>1</v>
      </c>
    </row>
    <row r="2355" spans="1:16" ht="30" customHeight="1">
      <c r="A2355">
        <v>2399</v>
      </c>
      <c r="B2355" s="1" t="s">
        <v>2850</v>
      </c>
      <c r="C2355" t="s">
        <v>719</v>
      </c>
      <c r="D2355">
        <v>958</v>
      </c>
      <c r="F2355" s="1" t="s">
        <v>19</v>
      </c>
      <c r="I2355" t="s">
        <v>19</v>
      </c>
      <c r="O2355" s="40" t="s">
        <v>19</v>
      </c>
      <c r="P2355" s="42" t="b">
        <f t="shared" si="36"/>
        <v>1</v>
      </c>
    </row>
    <row r="2356" spans="1:16" ht="30">
      <c r="A2356">
        <v>2400</v>
      </c>
      <c r="B2356" s="1" t="s">
        <v>2851</v>
      </c>
      <c r="C2356" t="s">
        <v>719</v>
      </c>
      <c r="D2356" s="6">
        <v>958959</v>
      </c>
      <c r="F2356" s="1" t="s">
        <v>19</v>
      </c>
      <c r="I2356" t="s">
        <v>19</v>
      </c>
      <c r="O2356" s="40" t="s">
        <v>19</v>
      </c>
      <c r="P2356" s="42" t="b">
        <f t="shared" si="36"/>
        <v>1</v>
      </c>
    </row>
    <row r="2357" spans="1:16" ht="30">
      <c r="A2357">
        <v>2401</v>
      </c>
      <c r="B2357" s="1" t="s">
        <v>2852</v>
      </c>
      <c r="C2357" t="s">
        <v>719</v>
      </c>
      <c r="D2357">
        <v>959</v>
      </c>
      <c r="F2357" s="1" t="s">
        <v>19</v>
      </c>
      <c r="I2357" t="s">
        <v>19</v>
      </c>
      <c r="O2357" s="40" t="s">
        <v>19</v>
      </c>
      <c r="P2357" s="42" t="b">
        <f t="shared" si="36"/>
        <v>1</v>
      </c>
    </row>
    <row r="2358" spans="1:16" ht="30">
      <c r="A2358">
        <v>2402</v>
      </c>
      <c r="B2358" s="1" t="s">
        <v>2853</v>
      </c>
      <c r="C2358" t="s">
        <v>719</v>
      </c>
      <c r="D2358">
        <v>959</v>
      </c>
      <c r="F2358" s="1" t="s">
        <v>19</v>
      </c>
      <c r="I2358" t="s">
        <v>19</v>
      </c>
      <c r="O2358" s="40" t="s">
        <v>19</v>
      </c>
      <c r="P2358" s="42" t="b">
        <f t="shared" si="36"/>
        <v>1</v>
      </c>
    </row>
    <row r="2359" spans="1:16" ht="30">
      <c r="A2359">
        <v>2403</v>
      </c>
      <c r="B2359" s="1" t="s">
        <v>1983</v>
      </c>
      <c r="C2359" t="s">
        <v>719</v>
      </c>
      <c r="D2359">
        <v>959</v>
      </c>
      <c r="F2359" s="1" t="s">
        <v>19</v>
      </c>
      <c r="I2359" t="s">
        <v>19</v>
      </c>
      <c r="O2359" s="40" t="s">
        <v>19</v>
      </c>
      <c r="P2359" s="42" t="b">
        <f t="shared" si="36"/>
        <v>1</v>
      </c>
    </row>
    <row r="2360" spans="1:16" ht="30">
      <c r="A2360">
        <v>2404</v>
      </c>
      <c r="B2360" s="1" t="s">
        <v>2854</v>
      </c>
      <c r="C2360" t="s">
        <v>719</v>
      </c>
      <c r="D2360" s="6">
        <v>959960</v>
      </c>
      <c r="F2360" s="1" t="s">
        <v>19</v>
      </c>
      <c r="I2360" t="s">
        <v>19</v>
      </c>
      <c r="O2360" s="40" t="s">
        <v>19</v>
      </c>
      <c r="P2360" s="42" t="b">
        <f t="shared" si="36"/>
        <v>1</v>
      </c>
    </row>
    <row r="2361" spans="1:16" ht="45">
      <c r="A2361">
        <v>2405</v>
      </c>
      <c r="B2361" s="1" t="s">
        <v>2855</v>
      </c>
      <c r="C2361" t="s">
        <v>719</v>
      </c>
      <c r="D2361">
        <v>960</v>
      </c>
      <c r="F2361" s="1" t="s">
        <v>19</v>
      </c>
      <c r="I2361" t="s">
        <v>19</v>
      </c>
      <c r="O2361" s="40" t="s">
        <v>19</v>
      </c>
      <c r="P2361" s="42" t="b">
        <f t="shared" si="36"/>
        <v>1</v>
      </c>
    </row>
    <row r="2362" spans="1:16" ht="30">
      <c r="A2362">
        <v>2406</v>
      </c>
      <c r="B2362" s="1" t="s">
        <v>2856</v>
      </c>
      <c r="C2362" t="s">
        <v>719</v>
      </c>
      <c r="D2362">
        <v>960</v>
      </c>
      <c r="F2362" s="1" t="s">
        <v>19</v>
      </c>
      <c r="I2362" t="s">
        <v>19</v>
      </c>
      <c r="O2362" s="40" t="s">
        <v>19</v>
      </c>
      <c r="P2362" s="42" t="b">
        <f t="shared" si="36"/>
        <v>1</v>
      </c>
    </row>
    <row r="2363" spans="1:16" ht="60">
      <c r="A2363">
        <v>2407</v>
      </c>
      <c r="B2363" s="1" t="s">
        <v>2857</v>
      </c>
      <c r="C2363" t="s">
        <v>719</v>
      </c>
      <c r="D2363" s="6">
        <v>960961</v>
      </c>
      <c r="F2363" s="1" t="s">
        <v>19</v>
      </c>
      <c r="G2363" s="1" t="s">
        <v>2858</v>
      </c>
      <c r="I2363" t="s">
        <v>19</v>
      </c>
      <c r="O2363" s="40" t="s">
        <v>19</v>
      </c>
      <c r="P2363" s="42" t="b">
        <f t="shared" si="36"/>
        <v>1</v>
      </c>
    </row>
    <row r="2364" spans="1:16" ht="30">
      <c r="A2364">
        <v>2408</v>
      </c>
      <c r="B2364" s="1" t="s">
        <v>2859</v>
      </c>
      <c r="C2364" t="s">
        <v>719</v>
      </c>
      <c r="D2364">
        <v>961</v>
      </c>
      <c r="F2364" s="1" t="s">
        <v>19</v>
      </c>
      <c r="I2364" t="s">
        <v>19</v>
      </c>
      <c r="O2364" s="40" t="s">
        <v>19</v>
      </c>
      <c r="P2364" s="42" t="b">
        <f t="shared" si="36"/>
        <v>1</v>
      </c>
    </row>
    <row r="2365" spans="1:16" ht="45">
      <c r="A2365">
        <v>2409</v>
      </c>
      <c r="B2365" s="1" t="s">
        <v>2860</v>
      </c>
      <c r="C2365" t="s">
        <v>719</v>
      </c>
      <c r="D2365">
        <v>961</v>
      </c>
      <c r="F2365" s="1" t="s">
        <v>19</v>
      </c>
      <c r="I2365" t="s">
        <v>19</v>
      </c>
      <c r="O2365" s="40" t="s">
        <v>19</v>
      </c>
      <c r="P2365" s="42" t="b">
        <f t="shared" si="36"/>
        <v>1</v>
      </c>
    </row>
    <row r="2366" spans="1:16" ht="45">
      <c r="A2366">
        <v>2410</v>
      </c>
      <c r="B2366" s="1" t="s">
        <v>2861</v>
      </c>
      <c r="C2366" t="s">
        <v>719</v>
      </c>
      <c r="D2366">
        <v>961</v>
      </c>
      <c r="F2366" s="1" t="s">
        <v>19</v>
      </c>
      <c r="I2366" t="s">
        <v>19</v>
      </c>
      <c r="O2366" s="40" t="s">
        <v>19</v>
      </c>
      <c r="P2366" s="42" t="b">
        <f t="shared" si="36"/>
        <v>1</v>
      </c>
    </row>
    <row r="2367" spans="1:16" ht="30">
      <c r="A2367">
        <v>2411</v>
      </c>
      <c r="B2367" s="1" t="s">
        <v>2862</v>
      </c>
      <c r="C2367" t="s">
        <v>719</v>
      </c>
      <c r="D2367">
        <v>962</v>
      </c>
      <c r="F2367" s="1" t="s">
        <v>19</v>
      </c>
      <c r="I2367" t="s">
        <v>19</v>
      </c>
      <c r="O2367" s="40" t="s">
        <v>19</v>
      </c>
      <c r="P2367" s="42" t="b">
        <f t="shared" si="36"/>
        <v>1</v>
      </c>
    </row>
    <row r="2368" spans="1:16" ht="45">
      <c r="A2368">
        <v>2412</v>
      </c>
      <c r="B2368" s="1" t="s">
        <v>2863</v>
      </c>
      <c r="C2368" t="s">
        <v>719</v>
      </c>
      <c r="D2368">
        <v>962</v>
      </c>
      <c r="F2368" s="1" t="s">
        <v>19</v>
      </c>
      <c r="I2368" t="s">
        <v>19</v>
      </c>
      <c r="O2368" s="40" t="s">
        <v>19</v>
      </c>
      <c r="P2368" s="42" t="b">
        <f t="shared" si="36"/>
        <v>1</v>
      </c>
    </row>
    <row r="2369" spans="1:16" ht="60">
      <c r="A2369">
        <v>2413</v>
      </c>
      <c r="B2369" s="1" t="s">
        <v>2864</v>
      </c>
      <c r="C2369" t="s">
        <v>719</v>
      </c>
      <c r="D2369">
        <v>962</v>
      </c>
      <c r="F2369" s="1" t="s">
        <v>19</v>
      </c>
      <c r="G2369" s="1" t="s">
        <v>2865</v>
      </c>
      <c r="I2369" t="s">
        <v>19</v>
      </c>
      <c r="O2369" s="40" t="s">
        <v>19</v>
      </c>
      <c r="P2369" s="42" t="b">
        <f t="shared" si="36"/>
        <v>1</v>
      </c>
    </row>
    <row r="2370" spans="1:16" ht="45">
      <c r="A2370">
        <v>2414</v>
      </c>
      <c r="B2370" s="1" t="s">
        <v>2866</v>
      </c>
      <c r="C2370" t="s">
        <v>17</v>
      </c>
      <c r="D2370" s="6">
        <v>962963</v>
      </c>
      <c r="F2370" s="1" t="s">
        <v>19</v>
      </c>
      <c r="I2370" t="s">
        <v>19</v>
      </c>
      <c r="O2370" s="40" t="s">
        <v>19</v>
      </c>
      <c r="P2370" s="42" t="b">
        <f t="shared" ref="P2370:P2407" si="37">F2370=O2370</f>
        <v>1</v>
      </c>
    </row>
    <row r="2371" spans="1:16" ht="30">
      <c r="A2371">
        <v>2415</v>
      </c>
      <c r="B2371" s="1" t="s">
        <v>2867</v>
      </c>
      <c r="C2371" t="s">
        <v>17</v>
      </c>
      <c r="D2371">
        <v>963</v>
      </c>
      <c r="F2371" s="1" t="s">
        <v>19</v>
      </c>
      <c r="I2371" t="s">
        <v>19</v>
      </c>
      <c r="O2371" s="40" t="s">
        <v>19</v>
      </c>
      <c r="P2371" s="42" t="b">
        <f t="shared" si="37"/>
        <v>1</v>
      </c>
    </row>
    <row r="2372" spans="1:16" ht="30">
      <c r="A2372">
        <v>2416</v>
      </c>
      <c r="B2372" s="1" t="s">
        <v>2868</v>
      </c>
      <c r="C2372" t="s">
        <v>17</v>
      </c>
      <c r="D2372">
        <v>963</v>
      </c>
      <c r="F2372" s="1" t="s">
        <v>23</v>
      </c>
      <c r="G2372" s="1" t="s">
        <v>2869</v>
      </c>
      <c r="I2372" t="s">
        <v>19</v>
      </c>
      <c r="O2372" s="40" t="s">
        <v>19</v>
      </c>
      <c r="P2372" s="42" t="b">
        <f t="shared" si="37"/>
        <v>0</v>
      </c>
    </row>
    <row r="2373" spans="1:16" ht="30">
      <c r="A2373">
        <v>2417</v>
      </c>
      <c r="B2373" s="1" t="s">
        <v>2870</v>
      </c>
      <c r="C2373" t="s">
        <v>17</v>
      </c>
      <c r="D2373">
        <v>963</v>
      </c>
      <c r="F2373" s="1" t="s">
        <v>19</v>
      </c>
      <c r="I2373" t="s">
        <v>19</v>
      </c>
      <c r="O2373" s="40" t="s">
        <v>19</v>
      </c>
      <c r="P2373" s="42" t="b">
        <f t="shared" si="37"/>
        <v>1</v>
      </c>
    </row>
    <row r="2374" spans="1:16">
      <c r="A2374">
        <v>2418</v>
      </c>
      <c r="B2374" s="1" t="s">
        <v>2871</v>
      </c>
      <c r="C2374" t="s">
        <v>17</v>
      </c>
      <c r="D2374">
        <v>963</v>
      </c>
      <c r="F2374" s="1" t="s">
        <v>19</v>
      </c>
      <c r="I2374" t="s">
        <v>19</v>
      </c>
      <c r="O2374" s="40" t="s">
        <v>19</v>
      </c>
      <c r="P2374" s="42" t="b">
        <f t="shared" si="37"/>
        <v>1</v>
      </c>
    </row>
    <row r="2375" spans="1:16" ht="45">
      <c r="A2375">
        <v>2419</v>
      </c>
      <c r="B2375" s="1" t="s">
        <v>2872</v>
      </c>
      <c r="C2375" t="s">
        <v>17</v>
      </c>
      <c r="D2375">
        <v>964</v>
      </c>
      <c r="F2375" s="1" t="s">
        <v>19</v>
      </c>
      <c r="I2375" t="s">
        <v>19</v>
      </c>
      <c r="O2375" s="40" t="s">
        <v>19</v>
      </c>
      <c r="P2375" s="42" t="b">
        <f t="shared" si="37"/>
        <v>1</v>
      </c>
    </row>
    <row r="2376" spans="1:16" ht="45">
      <c r="A2376">
        <v>2420</v>
      </c>
      <c r="B2376" s="1" t="s">
        <v>2873</v>
      </c>
      <c r="C2376" t="s">
        <v>17</v>
      </c>
      <c r="D2376">
        <v>964</v>
      </c>
      <c r="F2376" s="1" t="s">
        <v>23</v>
      </c>
      <c r="G2376" s="1" t="s">
        <v>2874</v>
      </c>
      <c r="I2376" t="s">
        <v>19</v>
      </c>
      <c r="O2376" s="40" t="s">
        <v>19</v>
      </c>
      <c r="P2376" s="42" t="b">
        <f t="shared" si="37"/>
        <v>0</v>
      </c>
    </row>
    <row r="2377" spans="1:16" ht="30">
      <c r="A2377">
        <v>2421</v>
      </c>
      <c r="B2377" s="1" t="s">
        <v>2875</v>
      </c>
      <c r="C2377" t="s">
        <v>17</v>
      </c>
      <c r="D2377">
        <v>964</v>
      </c>
      <c r="F2377" s="1" t="s">
        <v>19</v>
      </c>
      <c r="I2377" t="s">
        <v>19</v>
      </c>
      <c r="O2377" s="40" t="s">
        <v>19</v>
      </c>
      <c r="P2377" s="42" t="b">
        <f t="shared" si="37"/>
        <v>1</v>
      </c>
    </row>
    <row r="2378" spans="1:16" ht="45">
      <c r="A2378">
        <v>2422</v>
      </c>
      <c r="B2378" s="1" t="s">
        <v>2876</v>
      </c>
      <c r="C2378" t="s">
        <v>17</v>
      </c>
      <c r="D2378">
        <v>964</v>
      </c>
      <c r="F2378" s="1" t="s">
        <v>19</v>
      </c>
      <c r="I2378" t="s">
        <v>19</v>
      </c>
      <c r="O2378" s="40" t="s">
        <v>19</v>
      </c>
      <c r="P2378" s="42" t="b">
        <f t="shared" si="37"/>
        <v>1</v>
      </c>
    </row>
    <row r="2379" spans="1:16" ht="30">
      <c r="A2379">
        <v>2423</v>
      </c>
      <c r="B2379" s="1" t="s">
        <v>2877</v>
      </c>
      <c r="C2379" t="s">
        <v>17</v>
      </c>
      <c r="D2379">
        <v>965</v>
      </c>
      <c r="F2379" s="1" t="s">
        <v>19</v>
      </c>
      <c r="I2379" t="s">
        <v>19</v>
      </c>
      <c r="O2379" s="40" t="s">
        <v>19</v>
      </c>
      <c r="P2379" s="42" t="b">
        <f t="shared" si="37"/>
        <v>1</v>
      </c>
    </row>
    <row r="2380" spans="1:16">
      <c r="A2380">
        <v>2424</v>
      </c>
      <c r="B2380" s="1" t="s">
        <v>2878</v>
      </c>
      <c r="C2380" t="s">
        <v>17</v>
      </c>
      <c r="D2380">
        <v>965</v>
      </c>
      <c r="F2380" s="1" t="s">
        <v>19</v>
      </c>
      <c r="I2380" t="s">
        <v>19</v>
      </c>
      <c r="O2380" s="40" t="s">
        <v>19</v>
      </c>
      <c r="P2380" s="42" t="b">
        <f t="shared" si="37"/>
        <v>1</v>
      </c>
    </row>
    <row r="2381" spans="1:16" ht="60" customHeight="1">
      <c r="A2381">
        <v>2425</v>
      </c>
      <c r="B2381" s="1" t="s">
        <v>2879</v>
      </c>
      <c r="C2381" t="s">
        <v>17</v>
      </c>
      <c r="D2381">
        <v>965</v>
      </c>
      <c r="F2381" s="1" t="s">
        <v>23</v>
      </c>
      <c r="G2381" s="1" t="s">
        <v>2880</v>
      </c>
      <c r="I2381" t="s">
        <v>19</v>
      </c>
      <c r="O2381" s="40" t="s">
        <v>19</v>
      </c>
      <c r="P2381" s="42" t="b">
        <f t="shared" si="37"/>
        <v>0</v>
      </c>
    </row>
    <row r="2382" spans="1:16" ht="30">
      <c r="A2382">
        <v>2426</v>
      </c>
      <c r="B2382" s="1" t="s">
        <v>2881</v>
      </c>
      <c r="C2382" t="s">
        <v>17</v>
      </c>
      <c r="D2382">
        <v>965</v>
      </c>
      <c r="F2382" s="1" t="s">
        <v>19</v>
      </c>
      <c r="I2382" t="s">
        <v>19</v>
      </c>
      <c r="O2382" s="40" t="s">
        <v>19</v>
      </c>
      <c r="P2382" s="42" t="b">
        <f t="shared" si="37"/>
        <v>1</v>
      </c>
    </row>
    <row r="2383" spans="1:16" ht="45">
      <c r="A2383">
        <v>2427</v>
      </c>
      <c r="B2383" s="1" t="s">
        <v>2882</v>
      </c>
      <c r="C2383" t="s">
        <v>17</v>
      </c>
      <c r="D2383">
        <v>966</v>
      </c>
      <c r="F2383" s="1" t="s">
        <v>19</v>
      </c>
      <c r="I2383" t="s">
        <v>19</v>
      </c>
      <c r="O2383" s="40" t="s">
        <v>19</v>
      </c>
      <c r="P2383" s="42" t="b">
        <f t="shared" si="37"/>
        <v>1</v>
      </c>
    </row>
    <row r="2384" spans="1:16" ht="45">
      <c r="A2384">
        <v>2428</v>
      </c>
      <c r="B2384" s="1" t="s">
        <v>2883</v>
      </c>
      <c r="C2384" t="s">
        <v>17</v>
      </c>
      <c r="D2384">
        <v>966</v>
      </c>
      <c r="F2384" s="1" t="s">
        <v>19</v>
      </c>
      <c r="I2384" t="s">
        <v>19</v>
      </c>
      <c r="O2384" s="40" t="s">
        <v>19</v>
      </c>
      <c r="P2384" s="42" t="b">
        <f t="shared" si="37"/>
        <v>1</v>
      </c>
    </row>
    <row r="2385" spans="1:16" ht="30">
      <c r="A2385">
        <v>2429</v>
      </c>
      <c r="B2385" s="1" t="s">
        <v>2884</v>
      </c>
      <c r="C2385" t="s">
        <v>17</v>
      </c>
      <c r="D2385" s="6">
        <v>966967</v>
      </c>
      <c r="F2385" s="1" t="s">
        <v>19</v>
      </c>
      <c r="I2385" t="s">
        <v>19</v>
      </c>
      <c r="O2385" s="40" t="s">
        <v>19</v>
      </c>
      <c r="P2385" s="42" t="b">
        <f t="shared" si="37"/>
        <v>1</v>
      </c>
    </row>
    <row r="2386" spans="1:16" ht="45">
      <c r="A2386">
        <v>2430</v>
      </c>
      <c r="B2386" s="1" t="s">
        <v>2885</v>
      </c>
      <c r="C2386" t="s">
        <v>17</v>
      </c>
      <c r="D2386">
        <v>967</v>
      </c>
      <c r="F2386" s="1" t="s">
        <v>19</v>
      </c>
      <c r="I2386" t="s">
        <v>19</v>
      </c>
      <c r="O2386" s="40" t="s">
        <v>19</v>
      </c>
      <c r="P2386" s="42" t="b">
        <f t="shared" si="37"/>
        <v>1</v>
      </c>
    </row>
    <row r="2387" spans="1:16" ht="30">
      <c r="A2387">
        <v>2431</v>
      </c>
      <c r="B2387" s="1" t="s">
        <v>2886</v>
      </c>
      <c r="C2387" t="s">
        <v>17</v>
      </c>
      <c r="D2387">
        <v>967</v>
      </c>
      <c r="F2387" s="1" t="s">
        <v>19</v>
      </c>
      <c r="I2387" t="s">
        <v>23</v>
      </c>
      <c r="O2387" s="40" t="s">
        <v>19</v>
      </c>
      <c r="P2387" s="42" t="b">
        <f t="shared" si="37"/>
        <v>1</v>
      </c>
    </row>
    <row r="2388" spans="1:16">
      <c r="A2388">
        <v>2432</v>
      </c>
      <c r="B2388" s="1" t="s">
        <v>2887</v>
      </c>
      <c r="C2388" t="s">
        <v>17</v>
      </c>
      <c r="D2388">
        <v>967</v>
      </c>
      <c r="F2388" s="1" t="s">
        <v>19</v>
      </c>
      <c r="I2388" t="s">
        <v>19</v>
      </c>
      <c r="O2388" s="40" t="s">
        <v>19</v>
      </c>
      <c r="P2388" s="42" t="b">
        <f t="shared" si="37"/>
        <v>1</v>
      </c>
    </row>
    <row r="2389" spans="1:16" ht="30" customHeight="1">
      <c r="A2389">
        <v>2433</v>
      </c>
      <c r="B2389" s="1" t="s">
        <v>2888</v>
      </c>
      <c r="C2389" t="s">
        <v>17</v>
      </c>
      <c r="D2389">
        <v>967</v>
      </c>
      <c r="F2389" s="1" t="s">
        <v>19</v>
      </c>
      <c r="I2389" t="s">
        <v>19</v>
      </c>
      <c r="O2389" s="40" t="s">
        <v>19</v>
      </c>
      <c r="P2389" s="42" t="b">
        <f t="shared" si="37"/>
        <v>1</v>
      </c>
    </row>
    <row r="2390" spans="1:16" ht="45">
      <c r="A2390">
        <v>2434</v>
      </c>
      <c r="B2390" s="1" t="s">
        <v>2889</v>
      </c>
      <c r="C2390" t="s">
        <v>17</v>
      </c>
      <c r="D2390">
        <v>968</v>
      </c>
      <c r="F2390" s="1" t="s">
        <v>19</v>
      </c>
      <c r="I2390" t="s">
        <v>19</v>
      </c>
      <c r="O2390" s="40" t="s">
        <v>19</v>
      </c>
      <c r="P2390" s="42" t="b">
        <f t="shared" si="37"/>
        <v>1</v>
      </c>
    </row>
    <row r="2391" spans="1:16" ht="60" customHeight="1">
      <c r="A2391">
        <v>2435</v>
      </c>
      <c r="B2391" s="1" t="s">
        <v>2890</v>
      </c>
      <c r="C2391" t="s">
        <v>17</v>
      </c>
      <c r="D2391">
        <v>968</v>
      </c>
      <c r="F2391" s="1" t="s">
        <v>19</v>
      </c>
      <c r="I2391" t="s">
        <v>19</v>
      </c>
      <c r="O2391" s="40" t="s">
        <v>19</v>
      </c>
      <c r="P2391" s="42" t="b">
        <f t="shared" si="37"/>
        <v>1</v>
      </c>
    </row>
    <row r="2392" spans="1:16" ht="45" customHeight="1">
      <c r="A2392">
        <v>2436</v>
      </c>
      <c r="B2392" s="1" t="s">
        <v>2891</v>
      </c>
      <c r="C2392" t="s">
        <v>17</v>
      </c>
      <c r="D2392">
        <v>968</v>
      </c>
      <c r="F2392" s="1" t="s">
        <v>23</v>
      </c>
      <c r="G2392" s="1" t="s">
        <v>2892</v>
      </c>
      <c r="I2392" t="s">
        <v>19</v>
      </c>
      <c r="O2392" s="40" t="s">
        <v>19</v>
      </c>
      <c r="P2392" s="42" t="b">
        <f t="shared" si="37"/>
        <v>0</v>
      </c>
    </row>
    <row r="2393" spans="1:16" ht="30" customHeight="1">
      <c r="A2393">
        <v>2437</v>
      </c>
      <c r="B2393" s="1" t="s">
        <v>2893</v>
      </c>
      <c r="C2393" t="s">
        <v>17</v>
      </c>
      <c r="D2393" s="6">
        <v>968969</v>
      </c>
      <c r="F2393" s="1" t="s">
        <v>19</v>
      </c>
      <c r="I2393" t="s">
        <v>19</v>
      </c>
      <c r="O2393" s="40" t="s">
        <v>19</v>
      </c>
      <c r="P2393" s="42" t="b">
        <f t="shared" si="37"/>
        <v>1</v>
      </c>
    </row>
    <row r="2394" spans="1:16" ht="30">
      <c r="A2394">
        <v>2438</v>
      </c>
      <c r="B2394" s="1" t="s">
        <v>2894</v>
      </c>
      <c r="C2394" t="s">
        <v>17</v>
      </c>
      <c r="D2394">
        <v>969</v>
      </c>
      <c r="F2394" s="1" t="s">
        <v>19</v>
      </c>
      <c r="I2394" t="s">
        <v>19</v>
      </c>
      <c r="O2394" s="40" t="s">
        <v>19</v>
      </c>
      <c r="P2394" s="42" t="b">
        <f t="shared" si="37"/>
        <v>1</v>
      </c>
    </row>
    <row r="2395" spans="1:16" ht="45">
      <c r="A2395">
        <v>2439</v>
      </c>
      <c r="B2395" s="1" t="s">
        <v>2895</v>
      </c>
      <c r="C2395" t="s">
        <v>17</v>
      </c>
      <c r="D2395">
        <v>969</v>
      </c>
      <c r="F2395" s="1" t="s">
        <v>23</v>
      </c>
      <c r="G2395" s="1" t="s">
        <v>2896</v>
      </c>
      <c r="I2395" t="s">
        <v>19</v>
      </c>
      <c r="O2395" s="40" t="s">
        <v>19</v>
      </c>
      <c r="P2395" s="42" t="b">
        <f t="shared" si="37"/>
        <v>0</v>
      </c>
    </row>
    <row r="2396" spans="1:16" ht="30">
      <c r="A2396">
        <v>2440</v>
      </c>
      <c r="B2396" s="1" t="s">
        <v>2897</v>
      </c>
      <c r="C2396" t="s">
        <v>17</v>
      </c>
      <c r="D2396">
        <v>969</v>
      </c>
      <c r="F2396" s="1" t="s">
        <v>23</v>
      </c>
      <c r="G2396" s="1" t="s">
        <v>2898</v>
      </c>
      <c r="I2396" t="s">
        <v>19</v>
      </c>
      <c r="O2396" s="40" t="s">
        <v>19</v>
      </c>
      <c r="P2396" s="42" t="b">
        <f t="shared" si="37"/>
        <v>0</v>
      </c>
    </row>
    <row r="2397" spans="1:16" ht="60">
      <c r="A2397">
        <v>2441</v>
      </c>
      <c r="B2397" s="1" t="s">
        <v>2899</v>
      </c>
      <c r="C2397" t="s">
        <v>17</v>
      </c>
      <c r="D2397">
        <v>969</v>
      </c>
      <c r="F2397" s="1" t="s">
        <v>19</v>
      </c>
      <c r="I2397" t="s">
        <v>19</v>
      </c>
      <c r="O2397" s="40" t="s">
        <v>19</v>
      </c>
      <c r="P2397" s="42" t="b">
        <f t="shared" si="37"/>
        <v>1</v>
      </c>
    </row>
    <row r="2398" spans="1:16" ht="30">
      <c r="A2398">
        <v>2442</v>
      </c>
      <c r="B2398" s="1" t="s">
        <v>2900</v>
      </c>
      <c r="C2398" t="s">
        <v>17</v>
      </c>
      <c r="D2398">
        <v>970</v>
      </c>
      <c r="F2398" s="1" t="s">
        <v>23</v>
      </c>
      <c r="G2398" s="1" t="s">
        <v>2901</v>
      </c>
      <c r="I2398" t="s">
        <v>19</v>
      </c>
      <c r="O2398" s="40" t="s">
        <v>19</v>
      </c>
      <c r="P2398" s="42" t="b">
        <f t="shared" si="37"/>
        <v>0</v>
      </c>
    </row>
    <row r="2399" spans="1:16" ht="45">
      <c r="A2399">
        <v>2443</v>
      </c>
      <c r="B2399" s="1" t="s">
        <v>2902</v>
      </c>
      <c r="C2399" t="s">
        <v>17</v>
      </c>
      <c r="D2399">
        <v>970</v>
      </c>
      <c r="F2399" s="1" t="s">
        <v>19</v>
      </c>
      <c r="I2399" t="s">
        <v>19</v>
      </c>
      <c r="O2399" s="40" t="s">
        <v>19</v>
      </c>
      <c r="P2399" s="42" t="b">
        <f t="shared" si="37"/>
        <v>1</v>
      </c>
    </row>
    <row r="2400" spans="1:16" ht="45">
      <c r="A2400">
        <v>2444</v>
      </c>
      <c r="B2400" s="1" t="s">
        <v>2903</v>
      </c>
      <c r="C2400" t="s">
        <v>17</v>
      </c>
      <c r="D2400">
        <v>970</v>
      </c>
      <c r="F2400" s="1" t="s">
        <v>19</v>
      </c>
      <c r="I2400" t="s">
        <v>19</v>
      </c>
      <c r="O2400" s="40" t="s">
        <v>19</v>
      </c>
      <c r="P2400" s="42" t="b">
        <f t="shared" si="37"/>
        <v>1</v>
      </c>
    </row>
    <row r="2401" spans="1:16" ht="30">
      <c r="A2401">
        <v>2445</v>
      </c>
      <c r="B2401" s="1" t="s">
        <v>2904</v>
      </c>
      <c r="C2401" t="s">
        <v>17</v>
      </c>
      <c r="D2401">
        <v>970</v>
      </c>
      <c r="F2401" s="1" t="s">
        <v>19</v>
      </c>
      <c r="I2401" t="s">
        <v>19</v>
      </c>
      <c r="O2401" s="40" t="s">
        <v>19</v>
      </c>
      <c r="P2401" s="42" t="b">
        <f t="shared" si="37"/>
        <v>1</v>
      </c>
    </row>
    <row r="2402" spans="1:16" ht="45">
      <c r="A2402">
        <v>2446</v>
      </c>
      <c r="B2402" s="1" t="s">
        <v>2905</v>
      </c>
      <c r="C2402" t="s">
        <v>17</v>
      </c>
      <c r="D2402">
        <v>971</v>
      </c>
      <c r="F2402" s="1" t="s">
        <v>19</v>
      </c>
      <c r="I2402" t="s">
        <v>19</v>
      </c>
      <c r="O2402" s="40" t="s">
        <v>19</v>
      </c>
      <c r="P2402" s="42" t="b">
        <f t="shared" si="37"/>
        <v>1</v>
      </c>
    </row>
    <row r="2403" spans="1:16" ht="15" customHeight="1">
      <c r="A2403">
        <v>2447</v>
      </c>
      <c r="B2403" s="1" t="s">
        <v>2906</v>
      </c>
      <c r="C2403" t="s">
        <v>17</v>
      </c>
      <c r="D2403">
        <v>971</v>
      </c>
      <c r="F2403" s="1" t="s">
        <v>19</v>
      </c>
      <c r="I2403" t="s">
        <v>19</v>
      </c>
      <c r="O2403" s="40" t="s">
        <v>19</v>
      </c>
      <c r="P2403" s="42" t="b">
        <f t="shared" si="37"/>
        <v>1</v>
      </c>
    </row>
    <row r="2404" spans="1:16" ht="30">
      <c r="A2404">
        <v>2448</v>
      </c>
      <c r="B2404" s="1" t="s">
        <v>2907</v>
      </c>
      <c r="C2404" t="s">
        <v>17</v>
      </c>
      <c r="D2404">
        <v>971</v>
      </c>
      <c r="F2404" s="1" t="s">
        <v>19</v>
      </c>
      <c r="I2404" t="s">
        <v>19</v>
      </c>
      <c r="O2404" s="40" t="s">
        <v>19</v>
      </c>
      <c r="P2404" s="42" t="b">
        <f t="shared" si="37"/>
        <v>1</v>
      </c>
    </row>
    <row r="2405" spans="1:16">
      <c r="A2405">
        <v>2449</v>
      </c>
      <c r="B2405" s="1" t="s">
        <v>2908</v>
      </c>
      <c r="C2405" t="s">
        <v>17</v>
      </c>
      <c r="D2405">
        <v>971</v>
      </c>
      <c r="F2405" s="1" t="s">
        <v>19</v>
      </c>
      <c r="I2405" t="s">
        <v>19</v>
      </c>
      <c r="O2405" s="40" t="s">
        <v>19</v>
      </c>
      <c r="P2405" s="42" t="b">
        <f t="shared" si="37"/>
        <v>1</v>
      </c>
    </row>
    <row r="2406" spans="1:16" ht="45">
      <c r="A2406">
        <v>2450</v>
      </c>
      <c r="B2406" s="1" t="s">
        <v>2909</v>
      </c>
      <c r="C2406" t="s">
        <v>17</v>
      </c>
      <c r="D2406">
        <v>972</v>
      </c>
      <c r="F2406" s="1" t="s">
        <v>19</v>
      </c>
      <c r="I2406" t="s">
        <v>19</v>
      </c>
      <c r="O2406" s="40" t="s">
        <v>19</v>
      </c>
      <c r="P2406" s="42" t="b">
        <f t="shared" si="37"/>
        <v>1</v>
      </c>
    </row>
    <row r="2407" spans="1:16" ht="30">
      <c r="A2407">
        <v>2451</v>
      </c>
      <c r="B2407" s="1" t="s">
        <v>2910</v>
      </c>
      <c r="C2407" t="s">
        <v>17</v>
      </c>
      <c r="D2407">
        <v>972</v>
      </c>
      <c r="F2407" s="1" t="s">
        <v>19</v>
      </c>
      <c r="I2407" t="s">
        <v>19</v>
      </c>
      <c r="O2407" s="40" t="s">
        <v>19</v>
      </c>
      <c r="P2407" s="42" t="b">
        <f t="shared" si="37"/>
        <v>1</v>
      </c>
    </row>
    <row r="2411" spans="1:16">
      <c r="C2411" t="s">
        <v>2911</v>
      </c>
      <c r="G2411"/>
      <c r="I2411" s="1" t="s">
        <v>2912</v>
      </c>
      <c r="J2411" t="s">
        <v>2913</v>
      </c>
      <c r="O2411" s="1" t="s">
        <v>2912</v>
      </c>
      <c r="P2411" s="42" t="s">
        <v>2913</v>
      </c>
    </row>
    <row r="2412" spans="1:16">
      <c r="F2412"/>
      <c r="G2412" s="29"/>
      <c r="H2412" s="1" t="s">
        <v>2914</v>
      </c>
      <c r="I2412">
        <f>COUNTIF(I1:I2407,"Include")</f>
        <v>92</v>
      </c>
      <c r="J2412" s="29">
        <f>I2412/$I$2415</f>
        <v>3.8237738985868665E-2</v>
      </c>
      <c r="O2412">
        <f>COUNTIF(O1:O2407,"Include")</f>
        <v>97</v>
      </c>
      <c r="P2412" s="43">
        <f>O2412/$O$2415</f>
        <v>4.0315876974231092E-2</v>
      </c>
    </row>
    <row r="2413" spans="1:16">
      <c r="F2413"/>
      <c r="G2413" s="29"/>
      <c r="H2413" s="1" t="s">
        <v>65</v>
      </c>
      <c r="I2413">
        <f>COUNTIF(I1:I2407,"MAYBE")</f>
        <v>65</v>
      </c>
      <c r="J2413" s="29">
        <f>I2413/$I$2415</f>
        <v>2.7015793848711556E-2</v>
      </c>
      <c r="O2413">
        <f>COUNTIF(O1:O2407,"MAYBE")</f>
        <v>0</v>
      </c>
      <c r="P2413" s="43">
        <f>O2413/$O$2415</f>
        <v>0</v>
      </c>
    </row>
    <row r="2414" spans="1:16">
      <c r="F2414"/>
      <c r="G2414" s="29"/>
      <c r="H2414" s="1" t="s">
        <v>2915</v>
      </c>
      <c r="I2414">
        <f>COUNTIF(I1:I2407,"Exclude")</f>
        <v>2249</v>
      </c>
      <c r="J2414" s="29">
        <f>I2414/$I$2415</f>
        <v>0.93474646716541976</v>
      </c>
      <c r="O2414">
        <f>COUNTIF(O1:O2407,"Exclude")</f>
        <v>2309</v>
      </c>
      <c r="P2414" s="43">
        <f>O2414/$O$2415</f>
        <v>0.95968412302576889</v>
      </c>
    </row>
    <row r="2415" spans="1:16">
      <c r="F2415"/>
      <c r="G2415" s="28"/>
      <c r="H2415" s="1" t="s">
        <v>2916</v>
      </c>
      <c r="I2415">
        <f>SUM(I2412:I2414)</f>
        <v>2406</v>
      </c>
      <c r="J2415" s="28">
        <f>SUM(J2412:J2414)</f>
        <v>1</v>
      </c>
      <c r="O2415">
        <f>SUM(O2412:O2414)</f>
        <v>2406</v>
      </c>
      <c r="P2415" s="43">
        <f>O2415/$O$2415</f>
        <v>1</v>
      </c>
    </row>
    <row r="2419" spans="16:16">
      <c r="P2419" s="44"/>
    </row>
    <row r="2420" spans="16:16">
      <c r="P2420" s="44"/>
    </row>
  </sheetData>
  <autoFilter ref="F1:F2415" xr:uid="{C3DB9017-C8D1-4A51-BAB6-C451EF3209B2}"/>
  <phoneticPr fontId="8" type="noConversion"/>
  <conditionalFormatting sqref="P2:P2407">
    <cfRule type="cellIs" dxfId="171" priority="1" operator="equal">
      <formula>FALSE</formula>
    </cfRule>
  </conditionalFormatting>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33343-08B9-4852-88D5-80C470D7D6C2}">
  <dimension ref="A1:I1462"/>
  <sheetViews>
    <sheetView zoomScaleNormal="100" workbookViewId="0">
      <pane ySplit="2" topLeftCell="A3" activePane="bottomLeft" state="frozen"/>
      <selection activeCell="E1576" sqref="C1571:E1576"/>
      <selection pane="bottomLeft" activeCell="G28" sqref="B28:G28"/>
    </sheetView>
  </sheetViews>
  <sheetFormatPr defaultRowHeight="15"/>
  <cols>
    <col min="3" max="3" width="11.5703125" customWidth="1"/>
    <col min="4" max="4" width="43.140625" style="1" customWidth="1"/>
    <col min="5" max="5" width="15.85546875" customWidth="1"/>
    <col min="6" max="6" width="14.5703125" customWidth="1"/>
    <col min="7" max="7" width="23.7109375" bestFit="1" customWidth="1"/>
    <col min="8" max="8" width="21.7109375" customWidth="1"/>
    <col min="9" max="9" width="21.140625" style="1" customWidth="1"/>
  </cols>
  <sheetData>
    <row r="1" spans="1:9">
      <c r="A1" s="2" t="s">
        <v>2917</v>
      </c>
    </row>
    <row r="2" spans="1:9" s="1" customFormat="1" ht="45">
      <c r="A2" s="1" t="s">
        <v>0</v>
      </c>
      <c r="B2" s="1" t="s">
        <v>2</v>
      </c>
      <c r="C2" s="1" t="s">
        <v>2918</v>
      </c>
      <c r="D2" s="1" t="s">
        <v>4</v>
      </c>
      <c r="E2" s="1" t="s">
        <v>2919</v>
      </c>
      <c r="F2" s="1" t="s">
        <v>2920</v>
      </c>
      <c r="G2" s="1" t="s">
        <v>2921</v>
      </c>
      <c r="H2" s="1" t="s">
        <v>2922</v>
      </c>
      <c r="I2" s="1" t="s">
        <v>2923</v>
      </c>
    </row>
    <row r="3" spans="1:9" s="1" customFormat="1">
      <c r="A3" s="1">
        <v>1</v>
      </c>
    </row>
    <row r="4" spans="1:9" s="1" customFormat="1">
      <c r="A4" s="1">
        <v>2</v>
      </c>
    </row>
    <row r="5" spans="1:9" s="1" customFormat="1">
      <c r="A5" s="1">
        <v>3</v>
      </c>
    </row>
    <row r="6" spans="1:9" s="1" customFormat="1">
      <c r="A6" s="1">
        <v>4</v>
      </c>
    </row>
    <row r="7" spans="1:9" s="1" customFormat="1">
      <c r="A7" s="1">
        <v>5</v>
      </c>
    </row>
    <row r="8" spans="1:9" s="1" customFormat="1">
      <c r="A8" s="1">
        <v>6</v>
      </c>
    </row>
    <row r="9" spans="1:9" s="1" customFormat="1">
      <c r="A9" s="1">
        <v>7</v>
      </c>
    </row>
    <row r="10" spans="1:9" s="1" customFormat="1">
      <c r="A10" s="1">
        <v>8</v>
      </c>
    </row>
    <row r="11" spans="1:9" s="1" customFormat="1">
      <c r="A11" s="1">
        <v>9</v>
      </c>
    </row>
    <row r="12" spans="1:9" s="1" customFormat="1">
      <c r="A12" s="1">
        <v>10</v>
      </c>
    </row>
    <row r="13" spans="1:9" s="1" customFormat="1">
      <c r="A13" s="1">
        <v>11</v>
      </c>
    </row>
    <row r="14" spans="1:9" s="1" customFormat="1">
      <c r="A14" s="1">
        <v>12</v>
      </c>
    </row>
    <row r="15" spans="1:9" s="1" customFormat="1">
      <c r="A15" s="1">
        <v>13</v>
      </c>
    </row>
    <row r="16" spans="1:9" s="1" customFormat="1">
      <c r="A16" s="1">
        <v>14</v>
      </c>
    </row>
    <row r="17" spans="1:7" s="1" customFormat="1">
      <c r="A17" s="1">
        <v>15</v>
      </c>
    </row>
    <row r="18" spans="1:7" s="1" customFormat="1">
      <c r="A18" s="1">
        <v>16</v>
      </c>
    </row>
    <row r="19" spans="1:7" s="1" customFormat="1">
      <c r="A19" s="1">
        <v>17</v>
      </c>
    </row>
    <row r="20" spans="1:7" s="1" customFormat="1">
      <c r="A20" s="1">
        <v>18</v>
      </c>
    </row>
    <row r="21" spans="1:7" s="1" customFormat="1">
      <c r="A21" s="1">
        <v>19</v>
      </c>
    </row>
    <row r="22" spans="1:7" ht="30">
      <c r="A22" s="3">
        <v>20</v>
      </c>
      <c r="B22" t="s">
        <v>17</v>
      </c>
      <c r="C22">
        <v>9</v>
      </c>
      <c r="D22" s="1" t="s">
        <v>67</v>
      </c>
      <c r="E22" t="s">
        <v>19</v>
      </c>
      <c r="F22" t="s">
        <v>19</v>
      </c>
      <c r="G22" t="s">
        <v>19</v>
      </c>
    </row>
    <row r="23" spans="1:7" ht="30">
      <c r="A23" s="3">
        <v>21</v>
      </c>
      <c r="B23" t="s">
        <v>17</v>
      </c>
      <c r="C23">
        <v>9</v>
      </c>
      <c r="D23" s="1" t="s">
        <v>69</v>
      </c>
      <c r="E23" t="s">
        <v>23</v>
      </c>
      <c r="F23" t="s">
        <v>23</v>
      </c>
      <c r="G23" t="s">
        <v>23</v>
      </c>
    </row>
    <row r="24" spans="1:7" ht="31.5" customHeight="1">
      <c r="A24" s="3">
        <v>22</v>
      </c>
      <c r="B24" t="s">
        <v>17</v>
      </c>
      <c r="C24" t="s">
        <v>71</v>
      </c>
      <c r="D24" s="1" t="s">
        <v>72</v>
      </c>
      <c r="E24" t="s">
        <v>19</v>
      </c>
      <c r="F24" t="s">
        <v>19</v>
      </c>
      <c r="G24" t="s">
        <v>19</v>
      </c>
    </row>
    <row r="25" spans="1:7" ht="105">
      <c r="A25" s="3">
        <v>23</v>
      </c>
      <c r="B25" t="s">
        <v>17</v>
      </c>
      <c r="C25" t="s">
        <v>74</v>
      </c>
      <c r="D25" s="1" t="s">
        <v>73</v>
      </c>
      <c r="E25" t="s">
        <v>19</v>
      </c>
      <c r="F25" t="s">
        <v>19</v>
      </c>
      <c r="G25" t="s">
        <v>19</v>
      </c>
    </row>
    <row r="26" spans="1:7">
      <c r="A26" s="3">
        <v>24</v>
      </c>
    </row>
    <row r="27" spans="1:7">
      <c r="A27" s="3">
        <v>25</v>
      </c>
    </row>
    <row r="28" spans="1:7">
      <c r="A28" s="3">
        <v>26</v>
      </c>
    </row>
    <row r="29" spans="1:7">
      <c r="A29" s="3">
        <v>27</v>
      </c>
    </row>
    <row r="30" spans="1:7">
      <c r="A30" s="3">
        <v>28</v>
      </c>
    </row>
    <row r="31" spans="1:7">
      <c r="A31" s="3">
        <v>29</v>
      </c>
    </row>
    <row r="32" spans="1:7">
      <c r="A32" s="3">
        <v>30</v>
      </c>
    </row>
    <row r="33" spans="1:7">
      <c r="A33" s="3">
        <v>31</v>
      </c>
    </row>
    <row r="34" spans="1:7">
      <c r="A34" s="3">
        <v>32</v>
      </c>
    </row>
    <row r="35" spans="1:7">
      <c r="A35" s="3">
        <v>33</v>
      </c>
    </row>
    <row r="36" spans="1:7">
      <c r="A36" s="3">
        <v>34</v>
      </c>
    </row>
    <row r="37" spans="1:7">
      <c r="A37" s="3">
        <v>35</v>
      </c>
    </row>
    <row r="38" spans="1:7">
      <c r="A38" s="3">
        <v>36</v>
      </c>
    </row>
    <row r="39" spans="1:7">
      <c r="A39" s="3">
        <v>37</v>
      </c>
    </row>
    <row r="40" spans="1:7">
      <c r="A40" s="3">
        <v>38</v>
      </c>
    </row>
    <row r="41" spans="1:7">
      <c r="A41" s="3">
        <v>39</v>
      </c>
    </row>
    <row r="42" spans="1:7">
      <c r="A42" s="3">
        <v>40</v>
      </c>
    </row>
    <row r="43" spans="1:7" ht="45">
      <c r="A43" s="3">
        <v>41</v>
      </c>
      <c r="B43" t="s">
        <v>17</v>
      </c>
      <c r="C43">
        <v>19</v>
      </c>
      <c r="D43" s="1" t="s">
        <v>116</v>
      </c>
      <c r="E43" t="s">
        <v>19</v>
      </c>
      <c r="F43" t="s">
        <v>19</v>
      </c>
      <c r="G43" t="s">
        <v>19</v>
      </c>
    </row>
    <row r="44" spans="1:7" ht="45">
      <c r="A44" s="3">
        <v>42</v>
      </c>
      <c r="B44" t="s">
        <v>17</v>
      </c>
      <c r="C44" t="s">
        <v>118</v>
      </c>
      <c r="D44" s="1" t="s">
        <v>119</v>
      </c>
      <c r="E44" t="s">
        <v>19</v>
      </c>
      <c r="F44" t="s">
        <v>19</v>
      </c>
      <c r="G44" t="s">
        <v>19</v>
      </c>
    </row>
    <row r="45" spans="1:7" ht="60">
      <c r="A45" s="3">
        <v>56</v>
      </c>
      <c r="B45" t="s">
        <v>17</v>
      </c>
      <c r="C45">
        <v>29</v>
      </c>
      <c r="D45" s="1" t="s">
        <v>151</v>
      </c>
      <c r="E45" t="s">
        <v>19</v>
      </c>
      <c r="F45" t="s">
        <v>19</v>
      </c>
      <c r="G45" t="s">
        <v>19</v>
      </c>
    </row>
    <row r="46" spans="1:7" ht="30">
      <c r="A46" s="3">
        <v>57</v>
      </c>
      <c r="B46" t="s">
        <v>17</v>
      </c>
      <c r="C46">
        <v>30</v>
      </c>
      <c r="D46" s="1" t="s">
        <v>153</v>
      </c>
      <c r="E46" t="s">
        <v>19</v>
      </c>
      <c r="F46" t="s">
        <v>19</v>
      </c>
      <c r="G46" t="s">
        <v>19</v>
      </c>
    </row>
    <row r="47" spans="1:7" ht="30">
      <c r="A47" s="3">
        <v>58</v>
      </c>
      <c r="B47" t="s">
        <v>17</v>
      </c>
      <c r="C47">
        <v>30</v>
      </c>
      <c r="D47" s="1" t="s">
        <v>155</v>
      </c>
      <c r="E47" t="s">
        <v>19</v>
      </c>
      <c r="F47" t="s">
        <v>19</v>
      </c>
      <c r="G47" t="s">
        <v>19</v>
      </c>
    </row>
    <row r="48" spans="1:7" ht="45">
      <c r="A48" s="3">
        <v>77</v>
      </c>
      <c r="B48" t="s">
        <v>17</v>
      </c>
      <c r="C48">
        <v>39</v>
      </c>
      <c r="D48" s="1" t="s">
        <v>199</v>
      </c>
      <c r="E48" t="s">
        <v>19</v>
      </c>
      <c r="F48" t="s">
        <v>19</v>
      </c>
      <c r="G48" t="s">
        <v>19</v>
      </c>
    </row>
    <row r="49" spans="1:8" ht="30">
      <c r="A49" s="3">
        <v>78</v>
      </c>
      <c r="B49" t="s">
        <v>17</v>
      </c>
      <c r="C49">
        <v>39</v>
      </c>
      <c r="D49" s="1" t="s">
        <v>201</v>
      </c>
      <c r="E49" t="s">
        <v>19</v>
      </c>
      <c r="F49" t="s">
        <v>19</v>
      </c>
      <c r="G49" t="s">
        <v>19</v>
      </c>
    </row>
    <row r="50" spans="1:8" ht="45">
      <c r="A50" s="3">
        <v>79</v>
      </c>
      <c r="B50" t="s">
        <v>17</v>
      </c>
      <c r="C50">
        <v>39</v>
      </c>
      <c r="D50" s="1" t="s">
        <v>203</v>
      </c>
      <c r="E50" t="s">
        <v>19</v>
      </c>
      <c r="F50" t="s">
        <v>19</v>
      </c>
      <c r="G50" s="4" t="s">
        <v>23</v>
      </c>
      <c r="H50" s="4" t="s">
        <v>2924</v>
      </c>
    </row>
    <row r="51" spans="1:8" ht="45">
      <c r="A51" s="3">
        <v>80</v>
      </c>
      <c r="B51" t="s">
        <v>17</v>
      </c>
      <c r="C51">
        <v>40</v>
      </c>
      <c r="D51" s="1" t="s">
        <v>205</v>
      </c>
      <c r="E51" t="s">
        <v>23</v>
      </c>
      <c r="F51" t="s">
        <v>23</v>
      </c>
      <c r="G51" t="s">
        <v>23</v>
      </c>
    </row>
    <row r="52" spans="1:8" ht="60">
      <c r="A52" s="3">
        <v>96</v>
      </c>
      <c r="B52" t="s">
        <v>17</v>
      </c>
      <c r="C52">
        <v>49</v>
      </c>
      <c r="D52" s="1" t="s">
        <v>240</v>
      </c>
      <c r="E52" t="s">
        <v>19</v>
      </c>
      <c r="F52" t="s">
        <v>19</v>
      </c>
      <c r="G52" t="s">
        <v>19</v>
      </c>
    </row>
    <row r="53" spans="1:8" ht="30">
      <c r="A53" s="3">
        <v>97</v>
      </c>
      <c r="B53" t="s">
        <v>17</v>
      </c>
      <c r="C53">
        <v>50</v>
      </c>
      <c r="D53" s="1" t="s">
        <v>242</v>
      </c>
      <c r="E53" t="s">
        <v>19</v>
      </c>
      <c r="F53" t="s">
        <v>19</v>
      </c>
      <c r="G53" t="s">
        <v>19</v>
      </c>
    </row>
    <row r="54" spans="1:8" ht="30">
      <c r="A54" s="3">
        <v>98</v>
      </c>
      <c r="B54" t="s">
        <v>17</v>
      </c>
      <c r="C54">
        <v>50</v>
      </c>
      <c r="D54" s="1" t="s">
        <v>244</v>
      </c>
      <c r="E54" t="s">
        <v>19</v>
      </c>
      <c r="F54" t="s">
        <v>19</v>
      </c>
      <c r="G54" t="s">
        <v>19</v>
      </c>
    </row>
    <row r="55" spans="1:8" ht="45">
      <c r="A55" s="3">
        <v>99</v>
      </c>
      <c r="B55" t="s">
        <v>17</v>
      </c>
      <c r="C55">
        <v>50</v>
      </c>
      <c r="D55" s="1" t="s">
        <v>246</v>
      </c>
      <c r="E55" t="s">
        <v>23</v>
      </c>
      <c r="F55" s="4" t="s">
        <v>19</v>
      </c>
      <c r="G55" t="s">
        <v>23</v>
      </c>
      <c r="H55" s="4" t="s">
        <v>2924</v>
      </c>
    </row>
    <row r="56" spans="1:8">
      <c r="A56" s="3">
        <v>119</v>
      </c>
      <c r="B56" t="s">
        <v>17</v>
      </c>
      <c r="C56">
        <v>59</v>
      </c>
      <c r="E56" s="1" t="s">
        <v>19</v>
      </c>
      <c r="F56" t="s">
        <v>19</v>
      </c>
      <c r="G56" t="s">
        <v>19</v>
      </c>
    </row>
    <row r="57" spans="1:8">
      <c r="A57" s="3">
        <v>120</v>
      </c>
      <c r="B57" t="s">
        <v>17</v>
      </c>
      <c r="C57">
        <v>59</v>
      </c>
      <c r="E57" s="1" t="s">
        <v>19</v>
      </c>
      <c r="F57" t="s">
        <v>19</v>
      </c>
      <c r="G57" t="s">
        <v>19</v>
      </c>
    </row>
    <row r="58" spans="1:8">
      <c r="A58" s="3">
        <v>121</v>
      </c>
      <c r="B58" t="s">
        <v>17</v>
      </c>
      <c r="C58">
        <v>59</v>
      </c>
      <c r="E58" s="1" t="s">
        <v>23</v>
      </c>
      <c r="F58" s="4" t="s">
        <v>2925</v>
      </c>
      <c r="G58" s="4" t="s">
        <v>2926</v>
      </c>
      <c r="H58" s="4" t="s">
        <v>2924</v>
      </c>
    </row>
    <row r="59" spans="1:8">
      <c r="A59" s="3">
        <v>122</v>
      </c>
      <c r="B59" t="s">
        <v>17</v>
      </c>
      <c r="C59">
        <v>59</v>
      </c>
      <c r="E59" s="1" t="s">
        <v>19</v>
      </c>
      <c r="F59" t="s">
        <v>19</v>
      </c>
      <c r="G59" t="s">
        <v>19</v>
      </c>
    </row>
    <row r="60" spans="1:8">
      <c r="A60" s="3">
        <v>123</v>
      </c>
      <c r="B60" t="s">
        <v>17</v>
      </c>
      <c r="C60" t="s">
        <v>286</v>
      </c>
      <c r="E60" s="1" t="s">
        <v>19</v>
      </c>
      <c r="F60" t="s">
        <v>19</v>
      </c>
      <c r="G60" t="s">
        <v>19</v>
      </c>
    </row>
    <row r="61" spans="1:8">
      <c r="A61" s="3">
        <v>124</v>
      </c>
      <c r="B61" t="s">
        <v>17</v>
      </c>
      <c r="C61">
        <v>60</v>
      </c>
      <c r="E61" s="1" t="s">
        <v>23</v>
      </c>
      <c r="F61" t="s">
        <v>23</v>
      </c>
      <c r="G61" s="4" t="s">
        <v>19</v>
      </c>
      <c r="H61" s="4" t="s">
        <v>2924</v>
      </c>
    </row>
    <row r="62" spans="1:8">
      <c r="A62" s="3">
        <v>125</v>
      </c>
      <c r="B62" t="s">
        <v>17</v>
      </c>
      <c r="C62">
        <v>60</v>
      </c>
      <c r="E62" s="1" t="s">
        <v>19</v>
      </c>
      <c r="F62" s="4" t="s">
        <v>2925</v>
      </c>
      <c r="G62" s="7" t="s">
        <v>19</v>
      </c>
      <c r="H62" s="4" t="s">
        <v>2924</v>
      </c>
    </row>
    <row r="63" spans="1:8">
      <c r="A63" s="3">
        <v>126</v>
      </c>
      <c r="B63" t="s">
        <v>17</v>
      </c>
      <c r="C63">
        <v>60</v>
      </c>
      <c r="E63" s="1" t="s">
        <v>19</v>
      </c>
      <c r="F63" t="s">
        <v>19</v>
      </c>
      <c r="G63" t="s">
        <v>19</v>
      </c>
    </row>
    <row r="64" spans="1:8">
      <c r="A64" s="3">
        <v>158</v>
      </c>
      <c r="B64" t="s">
        <v>17</v>
      </c>
      <c r="C64">
        <v>69</v>
      </c>
      <c r="E64" s="1" t="s">
        <v>19</v>
      </c>
      <c r="F64" t="s">
        <v>19</v>
      </c>
      <c r="G64" t="s">
        <v>19</v>
      </c>
    </row>
    <row r="65" spans="1:8">
      <c r="A65" s="3">
        <v>159</v>
      </c>
      <c r="B65" t="s">
        <v>17</v>
      </c>
      <c r="C65">
        <v>69</v>
      </c>
      <c r="E65" s="1" t="s">
        <v>19</v>
      </c>
      <c r="F65" t="s">
        <v>19</v>
      </c>
      <c r="G65" t="s">
        <v>19</v>
      </c>
    </row>
    <row r="66" spans="1:8">
      <c r="A66" s="3">
        <v>160</v>
      </c>
      <c r="B66" t="s">
        <v>17</v>
      </c>
      <c r="C66">
        <v>69</v>
      </c>
      <c r="E66" s="1" t="s">
        <v>23</v>
      </c>
      <c r="F66" t="s">
        <v>23</v>
      </c>
      <c r="G66" t="s">
        <v>23</v>
      </c>
    </row>
    <row r="67" spans="1:8">
      <c r="A67" s="3">
        <v>161</v>
      </c>
      <c r="B67" t="s">
        <v>17</v>
      </c>
      <c r="C67">
        <v>70</v>
      </c>
      <c r="E67" s="1" t="s">
        <v>19</v>
      </c>
      <c r="F67" t="s">
        <v>19</v>
      </c>
      <c r="G67" t="s">
        <v>19</v>
      </c>
    </row>
    <row r="68" spans="1:8">
      <c r="A68" s="3">
        <v>162</v>
      </c>
      <c r="B68" t="s">
        <v>17</v>
      </c>
      <c r="C68">
        <v>70</v>
      </c>
      <c r="E68" s="1" t="s">
        <v>19</v>
      </c>
      <c r="F68" t="s">
        <v>19</v>
      </c>
      <c r="G68" t="s">
        <v>19</v>
      </c>
    </row>
    <row r="69" spans="1:8">
      <c r="A69" s="3">
        <v>163</v>
      </c>
      <c r="B69" t="s">
        <v>17</v>
      </c>
      <c r="C69" t="s">
        <v>339</v>
      </c>
      <c r="E69" s="1" t="s">
        <v>19</v>
      </c>
      <c r="F69" t="s">
        <v>19</v>
      </c>
      <c r="G69" t="s">
        <v>19</v>
      </c>
    </row>
    <row r="70" spans="1:8">
      <c r="A70" s="3">
        <v>186</v>
      </c>
      <c r="B70" t="s">
        <v>17</v>
      </c>
      <c r="C70">
        <v>79</v>
      </c>
      <c r="E70" s="1" t="s">
        <v>19</v>
      </c>
      <c r="F70" t="s">
        <v>19</v>
      </c>
      <c r="G70" t="s">
        <v>19</v>
      </c>
    </row>
    <row r="71" spans="1:8">
      <c r="A71" s="3">
        <v>187</v>
      </c>
      <c r="B71" t="s">
        <v>17</v>
      </c>
      <c r="C71">
        <v>79</v>
      </c>
      <c r="E71" s="1" t="s">
        <v>19</v>
      </c>
      <c r="F71" t="s">
        <v>19</v>
      </c>
      <c r="G71" t="s">
        <v>19</v>
      </c>
    </row>
    <row r="72" spans="1:8">
      <c r="A72" s="3">
        <v>188</v>
      </c>
      <c r="B72" t="s">
        <v>17</v>
      </c>
      <c r="C72">
        <v>79</v>
      </c>
      <c r="E72" s="1" t="s">
        <v>19</v>
      </c>
      <c r="F72" t="s">
        <v>19</v>
      </c>
      <c r="G72" t="s">
        <v>19</v>
      </c>
    </row>
    <row r="73" spans="1:8">
      <c r="A73" s="3">
        <v>189</v>
      </c>
      <c r="B73" t="s">
        <v>17</v>
      </c>
      <c r="C73">
        <v>80</v>
      </c>
      <c r="E73" s="1" t="s">
        <v>19</v>
      </c>
      <c r="F73" t="s">
        <v>19</v>
      </c>
      <c r="G73" t="s">
        <v>19</v>
      </c>
    </row>
    <row r="74" spans="1:8">
      <c r="A74" s="3">
        <v>190</v>
      </c>
      <c r="B74" t="s">
        <v>17</v>
      </c>
      <c r="C74">
        <v>80</v>
      </c>
      <c r="E74" s="1" t="s">
        <v>23</v>
      </c>
      <c r="F74" t="s">
        <v>23</v>
      </c>
      <c r="G74" t="s">
        <v>23</v>
      </c>
    </row>
    <row r="75" spans="1:8">
      <c r="A75" s="3">
        <v>191</v>
      </c>
      <c r="B75" t="s">
        <v>17</v>
      </c>
      <c r="C75">
        <v>80</v>
      </c>
      <c r="E75" s="1" t="s">
        <v>373</v>
      </c>
      <c r="F75" s="1" t="s">
        <v>373</v>
      </c>
      <c r="G75" s="1" t="s">
        <v>373</v>
      </c>
    </row>
    <row r="76" spans="1:8">
      <c r="A76" s="3">
        <v>213</v>
      </c>
      <c r="B76" t="s">
        <v>17</v>
      </c>
      <c r="C76">
        <v>89</v>
      </c>
      <c r="E76" s="1" t="s">
        <v>19</v>
      </c>
      <c r="F76" t="s">
        <v>19</v>
      </c>
      <c r="G76" t="s">
        <v>19</v>
      </c>
    </row>
    <row r="77" spans="1:8">
      <c r="A77" s="3">
        <v>214</v>
      </c>
      <c r="B77" t="s">
        <v>17</v>
      </c>
      <c r="C77">
        <v>89</v>
      </c>
      <c r="E77" s="1" t="s">
        <v>19</v>
      </c>
      <c r="F77" s="4" t="s">
        <v>23</v>
      </c>
      <c r="G77" t="s">
        <v>19</v>
      </c>
      <c r="H77" s="4" t="s">
        <v>2924</v>
      </c>
    </row>
    <row r="78" spans="1:8">
      <c r="A78" s="3">
        <v>215</v>
      </c>
      <c r="B78" t="s">
        <v>17</v>
      </c>
      <c r="C78">
        <v>89</v>
      </c>
      <c r="E78" s="1" t="s">
        <v>19</v>
      </c>
      <c r="F78" t="s">
        <v>19</v>
      </c>
      <c r="G78" t="s">
        <v>19</v>
      </c>
    </row>
    <row r="79" spans="1:8">
      <c r="A79" s="3">
        <v>216</v>
      </c>
      <c r="B79" t="s">
        <v>17</v>
      </c>
      <c r="C79">
        <v>89</v>
      </c>
      <c r="E79" s="1" t="s">
        <v>19</v>
      </c>
      <c r="F79" t="s">
        <v>19</v>
      </c>
      <c r="G79" t="s">
        <v>19</v>
      </c>
    </row>
    <row r="80" spans="1:8">
      <c r="A80" s="3">
        <v>217</v>
      </c>
      <c r="B80" t="s">
        <v>17</v>
      </c>
      <c r="C80">
        <v>90</v>
      </c>
      <c r="E80" s="1" t="s">
        <v>19</v>
      </c>
      <c r="F80" t="s">
        <v>19</v>
      </c>
      <c r="G80" t="s">
        <v>19</v>
      </c>
    </row>
    <row r="81" spans="1:8">
      <c r="A81" s="3">
        <v>218</v>
      </c>
      <c r="B81" t="s">
        <v>17</v>
      </c>
      <c r="C81">
        <v>90</v>
      </c>
      <c r="E81" s="1" t="s">
        <v>19</v>
      </c>
      <c r="F81" s="4" t="s">
        <v>23</v>
      </c>
      <c r="G81" t="s">
        <v>19</v>
      </c>
      <c r="H81" s="4" t="s">
        <v>2924</v>
      </c>
    </row>
    <row r="82" spans="1:8">
      <c r="A82" s="3">
        <v>219</v>
      </c>
      <c r="B82" t="s">
        <v>17</v>
      </c>
      <c r="C82">
        <v>90</v>
      </c>
      <c r="E82" s="1" t="s">
        <v>19</v>
      </c>
      <c r="F82" t="s">
        <v>19</v>
      </c>
      <c r="G82" t="s">
        <v>19</v>
      </c>
    </row>
    <row r="83" spans="1:8">
      <c r="A83" s="3">
        <v>220</v>
      </c>
      <c r="B83" t="s">
        <v>17</v>
      </c>
      <c r="C83" t="s">
        <v>410</v>
      </c>
      <c r="E83" s="1" t="s">
        <v>19</v>
      </c>
      <c r="F83" t="s">
        <v>19</v>
      </c>
      <c r="G83" t="s">
        <v>19</v>
      </c>
    </row>
    <row r="84" spans="1:8">
      <c r="A84" s="3">
        <v>250</v>
      </c>
      <c r="B84" t="s">
        <v>17</v>
      </c>
      <c r="C84">
        <v>99</v>
      </c>
      <c r="E84" s="1" t="s">
        <v>19</v>
      </c>
      <c r="F84" t="s">
        <v>19</v>
      </c>
      <c r="G84" t="s">
        <v>19</v>
      </c>
    </row>
    <row r="85" spans="1:8">
      <c r="A85" s="3">
        <v>251</v>
      </c>
      <c r="B85" t="s">
        <v>17</v>
      </c>
      <c r="C85">
        <v>99</v>
      </c>
      <c r="E85" s="1" t="s">
        <v>19</v>
      </c>
      <c r="F85" t="s">
        <v>19</v>
      </c>
      <c r="G85" t="s">
        <v>19</v>
      </c>
    </row>
    <row r="86" spans="1:8">
      <c r="A86" s="3">
        <v>252</v>
      </c>
      <c r="B86" t="s">
        <v>17</v>
      </c>
      <c r="C86">
        <v>100</v>
      </c>
      <c r="E86" s="1" t="s">
        <v>19</v>
      </c>
      <c r="F86" t="s">
        <v>19</v>
      </c>
      <c r="G86" t="s">
        <v>19</v>
      </c>
    </row>
    <row r="87" spans="1:8">
      <c r="A87" s="3">
        <v>275</v>
      </c>
      <c r="B87" t="s">
        <v>17</v>
      </c>
      <c r="C87">
        <v>109</v>
      </c>
      <c r="E87" s="1" t="s">
        <v>19</v>
      </c>
      <c r="F87" t="s">
        <v>19</v>
      </c>
      <c r="G87" t="s">
        <v>19</v>
      </c>
    </row>
    <row r="88" spans="1:8">
      <c r="A88" s="3">
        <v>276</v>
      </c>
      <c r="B88" t="s">
        <v>17</v>
      </c>
      <c r="C88">
        <v>109</v>
      </c>
      <c r="E88" s="1" t="s">
        <v>19</v>
      </c>
      <c r="F88" t="s">
        <v>19</v>
      </c>
      <c r="G88" t="s">
        <v>19</v>
      </c>
    </row>
    <row r="89" spans="1:8">
      <c r="A89" s="3">
        <v>277</v>
      </c>
      <c r="B89" t="s">
        <v>17</v>
      </c>
      <c r="C89">
        <v>110</v>
      </c>
      <c r="E89" s="1" t="s">
        <v>19</v>
      </c>
      <c r="F89" t="s">
        <v>19</v>
      </c>
      <c r="G89" t="s">
        <v>19</v>
      </c>
    </row>
    <row r="90" spans="1:8">
      <c r="A90" s="3">
        <v>278</v>
      </c>
      <c r="B90" t="s">
        <v>17</v>
      </c>
      <c r="C90">
        <v>110</v>
      </c>
      <c r="E90" s="1" t="s">
        <v>19</v>
      </c>
      <c r="F90" t="s">
        <v>19</v>
      </c>
      <c r="G90" t="s">
        <v>19</v>
      </c>
    </row>
    <row r="91" spans="1:8">
      <c r="A91" s="3">
        <v>279</v>
      </c>
      <c r="B91" t="s">
        <v>17</v>
      </c>
      <c r="C91" s="6">
        <v>110111</v>
      </c>
      <c r="E91" s="1" t="s">
        <v>19</v>
      </c>
      <c r="F91" t="s">
        <v>19</v>
      </c>
      <c r="G91" t="s">
        <v>19</v>
      </c>
    </row>
    <row r="92" spans="1:8">
      <c r="A92" s="3">
        <v>298</v>
      </c>
      <c r="B92" t="s">
        <v>17</v>
      </c>
      <c r="C92">
        <v>119</v>
      </c>
      <c r="E92" s="1" t="s">
        <v>19</v>
      </c>
      <c r="F92" t="s">
        <v>19</v>
      </c>
      <c r="G92" t="s">
        <v>19</v>
      </c>
    </row>
    <row r="93" spans="1:8">
      <c r="A93" s="3">
        <v>299</v>
      </c>
      <c r="B93" t="s">
        <v>17</v>
      </c>
      <c r="C93">
        <v>119</v>
      </c>
      <c r="E93" s="1" t="s">
        <v>19</v>
      </c>
      <c r="F93" t="s">
        <v>19</v>
      </c>
      <c r="G93" t="s">
        <v>19</v>
      </c>
    </row>
    <row r="94" spans="1:8">
      <c r="A94" s="3">
        <v>300</v>
      </c>
      <c r="B94" t="s">
        <v>17</v>
      </c>
      <c r="C94">
        <v>119</v>
      </c>
      <c r="E94" s="1" t="s">
        <v>19</v>
      </c>
      <c r="F94" t="s">
        <v>19</v>
      </c>
      <c r="G94" t="s">
        <v>19</v>
      </c>
    </row>
    <row r="95" spans="1:8">
      <c r="A95" s="3">
        <v>301</v>
      </c>
      <c r="B95" t="s">
        <v>17</v>
      </c>
      <c r="C95">
        <v>120</v>
      </c>
      <c r="E95" s="1" t="s">
        <v>19</v>
      </c>
      <c r="F95" t="s">
        <v>19</v>
      </c>
      <c r="G95" t="s">
        <v>19</v>
      </c>
    </row>
    <row r="96" spans="1:8">
      <c r="A96" s="3">
        <v>302</v>
      </c>
      <c r="B96" t="s">
        <v>17</v>
      </c>
      <c r="C96">
        <v>120</v>
      </c>
      <c r="E96" s="1" t="s">
        <v>19</v>
      </c>
      <c r="F96" s="4" t="s">
        <v>23</v>
      </c>
      <c r="G96" t="s">
        <v>19</v>
      </c>
      <c r="H96" s="4" t="s">
        <v>2924</v>
      </c>
    </row>
    <row r="97" spans="1:8">
      <c r="A97" s="3">
        <v>303</v>
      </c>
      <c r="B97" t="s">
        <v>17</v>
      </c>
      <c r="C97" s="6">
        <v>120121</v>
      </c>
      <c r="E97" s="1" t="s">
        <v>19</v>
      </c>
      <c r="F97" t="s">
        <v>19</v>
      </c>
      <c r="G97" t="s">
        <v>19</v>
      </c>
    </row>
    <row r="98" spans="1:8">
      <c r="A98" s="3">
        <v>325</v>
      </c>
      <c r="B98" t="s">
        <v>17</v>
      </c>
      <c r="C98">
        <v>129</v>
      </c>
      <c r="E98" s="1" t="s">
        <v>19</v>
      </c>
      <c r="F98" t="s">
        <v>19</v>
      </c>
      <c r="G98" t="s">
        <v>19</v>
      </c>
    </row>
    <row r="99" spans="1:8">
      <c r="A99" s="3">
        <v>326</v>
      </c>
      <c r="B99" t="s">
        <v>17</v>
      </c>
      <c r="C99">
        <v>129</v>
      </c>
      <c r="E99" s="1" t="s">
        <v>19</v>
      </c>
      <c r="F99" t="s">
        <v>19</v>
      </c>
      <c r="G99" t="s">
        <v>19</v>
      </c>
    </row>
    <row r="100" spans="1:8">
      <c r="A100" s="3">
        <v>327</v>
      </c>
      <c r="B100" t="s">
        <v>17</v>
      </c>
      <c r="C100">
        <v>130</v>
      </c>
      <c r="E100" s="1" t="s">
        <v>19</v>
      </c>
      <c r="F100" t="s">
        <v>19</v>
      </c>
      <c r="G100" t="s">
        <v>19</v>
      </c>
    </row>
    <row r="101" spans="1:8">
      <c r="A101" s="3">
        <v>328</v>
      </c>
      <c r="B101" t="s">
        <v>17</v>
      </c>
      <c r="C101">
        <v>130</v>
      </c>
      <c r="E101" s="1" t="s">
        <v>19</v>
      </c>
      <c r="F101" t="s">
        <v>19</v>
      </c>
      <c r="G101" t="s">
        <v>19</v>
      </c>
    </row>
    <row r="102" spans="1:8">
      <c r="A102" s="3">
        <v>329</v>
      </c>
      <c r="B102" t="s">
        <v>17</v>
      </c>
      <c r="C102" s="6">
        <v>130131</v>
      </c>
      <c r="E102" s="1" t="s">
        <v>19</v>
      </c>
      <c r="F102" t="s">
        <v>19</v>
      </c>
      <c r="G102" t="s">
        <v>19</v>
      </c>
    </row>
    <row r="103" spans="1:8">
      <c r="A103" s="3">
        <v>351</v>
      </c>
      <c r="B103" t="s">
        <v>17</v>
      </c>
      <c r="C103">
        <v>139</v>
      </c>
      <c r="E103" s="1" t="s">
        <v>19</v>
      </c>
      <c r="F103" t="s">
        <v>19</v>
      </c>
      <c r="G103" t="s">
        <v>19</v>
      </c>
    </row>
    <row r="104" spans="1:8">
      <c r="A104" s="3">
        <v>352</v>
      </c>
      <c r="B104" t="s">
        <v>17</v>
      </c>
      <c r="C104">
        <v>139</v>
      </c>
      <c r="E104" s="1" t="s">
        <v>19</v>
      </c>
      <c r="F104" t="s">
        <v>19</v>
      </c>
      <c r="G104" t="s">
        <v>19</v>
      </c>
    </row>
    <row r="105" spans="1:8">
      <c r="A105" s="3">
        <v>353</v>
      </c>
      <c r="B105" t="s">
        <v>17</v>
      </c>
      <c r="C105">
        <v>140</v>
      </c>
      <c r="E105" s="1" t="s">
        <v>19</v>
      </c>
      <c r="F105" t="s">
        <v>19</v>
      </c>
      <c r="G105" t="s">
        <v>19</v>
      </c>
    </row>
    <row r="106" spans="1:8">
      <c r="A106" s="3">
        <v>354</v>
      </c>
      <c r="B106" t="s">
        <v>17</v>
      </c>
      <c r="C106" s="6">
        <v>140141</v>
      </c>
      <c r="E106" s="1" t="s">
        <v>23</v>
      </c>
      <c r="F106" t="s">
        <v>23</v>
      </c>
      <c r="G106" t="s">
        <v>23</v>
      </c>
    </row>
    <row r="107" spans="1:8">
      <c r="A107" s="3">
        <v>375</v>
      </c>
      <c r="B107" t="s">
        <v>17</v>
      </c>
      <c r="C107">
        <v>149</v>
      </c>
      <c r="E107" s="1" t="s">
        <v>19</v>
      </c>
      <c r="F107" t="s">
        <v>19</v>
      </c>
      <c r="G107" t="s">
        <v>19</v>
      </c>
    </row>
    <row r="108" spans="1:8" ht="30">
      <c r="A108" s="3">
        <v>376</v>
      </c>
      <c r="B108" t="s">
        <v>17</v>
      </c>
      <c r="C108">
        <v>149</v>
      </c>
      <c r="E108" s="1" t="s">
        <v>580</v>
      </c>
      <c r="F108" s="4" t="s">
        <v>19</v>
      </c>
      <c r="G108" t="s">
        <v>19</v>
      </c>
      <c r="H108" s="4" t="s">
        <v>2924</v>
      </c>
    </row>
    <row r="109" spans="1:8">
      <c r="A109" s="3">
        <v>377</v>
      </c>
      <c r="B109" t="s">
        <v>17</v>
      </c>
      <c r="C109">
        <v>150</v>
      </c>
      <c r="E109" s="1" t="s">
        <v>19</v>
      </c>
      <c r="F109" t="s">
        <v>19</v>
      </c>
      <c r="G109" t="s">
        <v>19</v>
      </c>
    </row>
    <row r="110" spans="1:8">
      <c r="A110" s="3">
        <v>378</v>
      </c>
      <c r="B110" t="s">
        <v>17</v>
      </c>
      <c r="C110">
        <v>150</v>
      </c>
      <c r="E110" s="1" t="s">
        <v>19</v>
      </c>
      <c r="F110" t="s">
        <v>19</v>
      </c>
      <c r="G110" t="s">
        <v>19</v>
      </c>
    </row>
    <row r="111" spans="1:8">
      <c r="A111" s="3">
        <v>379</v>
      </c>
      <c r="B111" t="s">
        <v>17</v>
      </c>
      <c r="C111">
        <v>150</v>
      </c>
      <c r="E111" s="1" t="s">
        <v>19</v>
      </c>
      <c r="F111" t="s">
        <v>19</v>
      </c>
      <c r="G111" t="s">
        <v>19</v>
      </c>
    </row>
    <row r="112" spans="1:8">
      <c r="A112" s="3">
        <v>380</v>
      </c>
      <c r="B112" t="s">
        <v>17</v>
      </c>
      <c r="C112">
        <v>150</v>
      </c>
      <c r="E112" s="1" t="s">
        <v>19</v>
      </c>
      <c r="F112" t="s">
        <v>19</v>
      </c>
      <c r="G112" t="s">
        <v>19</v>
      </c>
    </row>
    <row r="113" spans="1:9" ht="30">
      <c r="A113" s="3">
        <v>381</v>
      </c>
      <c r="B113" t="s">
        <v>17</v>
      </c>
      <c r="C113">
        <v>150</v>
      </c>
      <c r="E113" s="1" t="s">
        <v>580</v>
      </c>
      <c r="F113" t="s">
        <v>23</v>
      </c>
      <c r="G113" t="s">
        <v>23</v>
      </c>
    </row>
    <row r="114" spans="1:9">
      <c r="A114" s="3">
        <v>382</v>
      </c>
      <c r="B114" t="s">
        <v>17</v>
      </c>
      <c r="C114" s="6">
        <v>150151</v>
      </c>
      <c r="E114" s="1" t="s">
        <v>19</v>
      </c>
      <c r="F114" t="s">
        <v>19</v>
      </c>
      <c r="G114" t="s">
        <v>19</v>
      </c>
    </row>
    <row r="115" spans="1:9" ht="30">
      <c r="A115">
        <v>391</v>
      </c>
      <c r="B115" t="s">
        <v>600</v>
      </c>
      <c r="C115" s="6">
        <v>159</v>
      </c>
      <c r="D115" s="1" t="s">
        <v>599</v>
      </c>
      <c r="E115" s="1" t="s">
        <v>19</v>
      </c>
      <c r="F115" s="1" t="s">
        <v>19</v>
      </c>
      <c r="G115" s="1" t="s">
        <v>19</v>
      </c>
    </row>
    <row r="116" spans="1:9" ht="45">
      <c r="A116">
        <v>392</v>
      </c>
      <c r="B116" t="s">
        <v>600</v>
      </c>
      <c r="C116" s="6">
        <v>160</v>
      </c>
      <c r="D116" s="1" t="s">
        <v>601</v>
      </c>
      <c r="E116" s="1" t="s">
        <v>19</v>
      </c>
      <c r="F116" s="1" t="s">
        <v>19</v>
      </c>
      <c r="G116" s="1" t="s">
        <v>19</v>
      </c>
    </row>
    <row r="117" spans="1:9" ht="45">
      <c r="A117">
        <v>393</v>
      </c>
      <c r="B117" t="s">
        <v>600</v>
      </c>
      <c r="C117">
        <v>160</v>
      </c>
      <c r="D117" s="1" t="s">
        <v>602</v>
      </c>
      <c r="E117" s="1" t="s">
        <v>23</v>
      </c>
      <c r="F117" s="1" t="s">
        <v>23</v>
      </c>
      <c r="G117" s="1" t="s">
        <v>23</v>
      </c>
    </row>
    <row r="118" spans="1:9" ht="75">
      <c r="A118">
        <v>394</v>
      </c>
      <c r="B118" t="s">
        <v>600</v>
      </c>
      <c r="C118" s="6">
        <v>160161</v>
      </c>
      <c r="D118" s="1" t="s">
        <v>605</v>
      </c>
      <c r="E118" s="1" t="s">
        <v>19</v>
      </c>
      <c r="F118" s="1" t="s">
        <v>19</v>
      </c>
      <c r="G118" s="1" t="s">
        <v>19</v>
      </c>
    </row>
    <row r="119" spans="1:9">
      <c r="A119">
        <v>413</v>
      </c>
      <c r="B119" t="s">
        <v>600</v>
      </c>
      <c r="C119" s="6">
        <v>169170</v>
      </c>
      <c r="E119" s="1" t="s">
        <v>19</v>
      </c>
      <c r="F119" t="s">
        <v>19</v>
      </c>
      <c r="G119" t="s">
        <v>19</v>
      </c>
    </row>
    <row r="120" spans="1:9">
      <c r="A120">
        <v>414</v>
      </c>
      <c r="B120" t="s">
        <v>600</v>
      </c>
      <c r="C120">
        <v>170</v>
      </c>
      <c r="E120" s="1" t="s">
        <v>19</v>
      </c>
      <c r="F120" t="s">
        <v>19</v>
      </c>
      <c r="G120" t="s">
        <v>19</v>
      </c>
    </row>
    <row r="121" spans="1:9">
      <c r="A121">
        <v>415</v>
      </c>
      <c r="B121" t="s">
        <v>600</v>
      </c>
      <c r="C121">
        <v>170</v>
      </c>
      <c r="E121" s="1" t="s">
        <v>19</v>
      </c>
      <c r="F121" t="s">
        <v>19</v>
      </c>
      <c r="G121" t="s">
        <v>19</v>
      </c>
    </row>
    <row r="122" spans="1:9">
      <c r="A122">
        <v>416</v>
      </c>
      <c r="B122" t="s">
        <v>600</v>
      </c>
      <c r="C122">
        <v>171</v>
      </c>
      <c r="E122" s="1" t="s">
        <v>23</v>
      </c>
      <c r="F122" t="s">
        <v>23</v>
      </c>
      <c r="G122" t="s">
        <v>23</v>
      </c>
    </row>
    <row r="123" spans="1:9">
      <c r="A123">
        <v>417</v>
      </c>
      <c r="B123" t="s">
        <v>600</v>
      </c>
      <c r="C123">
        <v>171</v>
      </c>
      <c r="E123" s="1" t="s">
        <v>19</v>
      </c>
      <c r="F123" t="s">
        <v>19</v>
      </c>
      <c r="G123" t="s">
        <v>19</v>
      </c>
    </row>
    <row r="124" spans="1:9">
      <c r="A124">
        <v>430</v>
      </c>
      <c r="B124" t="s">
        <v>600</v>
      </c>
      <c r="C124">
        <v>178</v>
      </c>
      <c r="E124" t="s">
        <v>19</v>
      </c>
      <c r="F124" t="s">
        <v>19</v>
      </c>
      <c r="G124" t="s">
        <v>19</v>
      </c>
    </row>
    <row r="125" spans="1:9">
      <c r="A125">
        <v>431</v>
      </c>
      <c r="B125" t="s">
        <v>600</v>
      </c>
      <c r="C125" s="6">
        <v>178179</v>
      </c>
      <c r="E125" t="s">
        <v>19</v>
      </c>
      <c r="F125" t="s">
        <v>19</v>
      </c>
      <c r="G125" t="s">
        <v>19</v>
      </c>
    </row>
    <row r="126" spans="1:9" ht="120">
      <c r="A126">
        <v>432</v>
      </c>
      <c r="B126" t="s">
        <v>600</v>
      </c>
      <c r="C126">
        <v>179</v>
      </c>
      <c r="E126" t="s">
        <v>23</v>
      </c>
      <c r="F126" s="4" t="s">
        <v>19</v>
      </c>
      <c r="G126" t="s">
        <v>23</v>
      </c>
      <c r="H126" s="4" t="s">
        <v>2924</v>
      </c>
      <c r="I126" s="1" t="s">
        <v>2927</v>
      </c>
    </row>
    <row r="127" spans="1:9" ht="90">
      <c r="A127">
        <v>433</v>
      </c>
      <c r="B127" t="s">
        <v>600</v>
      </c>
      <c r="C127">
        <v>180</v>
      </c>
      <c r="E127" s="1" t="s">
        <v>19</v>
      </c>
      <c r="F127" s="1" t="s">
        <v>19</v>
      </c>
      <c r="G127" t="s">
        <v>19</v>
      </c>
      <c r="I127" s="1" t="s">
        <v>2928</v>
      </c>
    </row>
    <row r="128" spans="1:9">
      <c r="A128">
        <v>434</v>
      </c>
      <c r="B128" t="s">
        <v>600</v>
      </c>
      <c r="C128">
        <v>180</v>
      </c>
      <c r="E128" s="1" t="s">
        <v>19</v>
      </c>
      <c r="F128" s="1" t="s">
        <v>19</v>
      </c>
      <c r="G128" t="s">
        <v>19</v>
      </c>
    </row>
    <row r="129" spans="1:9" ht="30">
      <c r="A129">
        <v>435</v>
      </c>
      <c r="B129" t="s">
        <v>600</v>
      </c>
      <c r="C129">
        <v>180</v>
      </c>
      <c r="E129" s="1" t="s">
        <v>23</v>
      </c>
      <c r="F129" s="1" t="s">
        <v>23</v>
      </c>
      <c r="G129" s="4" t="s">
        <v>19</v>
      </c>
      <c r="H129" s="4" t="s">
        <v>2924</v>
      </c>
      <c r="I129" s="1" t="s">
        <v>2929</v>
      </c>
    </row>
    <row r="130" spans="1:9">
      <c r="A130">
        <v>436</v>
      </c>
      <c r="B130" t="s">
        <v>600</v>
      </c>
      <c r="C130">
        <v>181</v>
      </c>
      <c r="E130" s="1" t="s">
        <v>19</v>
      </c>
      <c r="F130" s="1" t="s">
        <v>19</v>
      </c>
      <c r="G130" t="s">
        <v>19</v>
      </c>
    </row>
    <row r="131" spans="1:9">
      <c r="A131">
        <v>437</v>
      </c>
      <c r="B131" t="s">
        <v>600</v>
      </c>
      <c r="C131">
        <v>181</v>
      </c>
      <c r="E131" s="1" t="s">
        <v>19</v>
      </c>
      <c r="F131" s="1" t="s">
        <v>19</v>
      </c>
      <c r="G131" t="s">
        <v>19</v>
      </c>
    </row>
    <row r="132" spans="1:9" ht="45">
      <c r="A132">
        <v>438</v>
      </c>
      <c r="B132" t="s">
        <v>600</v>
      </c>
      <c r="C132">
        <v>181</v>
      </c>
      <c r="E132" s="1" t="s">
        <v>23</v>
      </c>
      <c r="F132" s="1" t="s">
        <v>23</v>
      </c>
      <c r="G132" s="4" t="s">
        <v>19</v>
      </c>
      <c r="H132" s="4" t="s">
        <v>2924</v>
      </c>
      <c r="I132" s="1" t="s">
        <v>2930</v>
      </c>
    </row>
    <row r="133" spans="1:9">
      <c r="A133">
        <v>455</v>
      </c>
      <c r="B133" t="s">
        <v>600</v>
      </c>
      <c r="C133">
        <v>188</v>
      </c>
      <c r="E133" s="1" t="s">
        <v>19</v>
      </c>
      <c r="F133" t="s">
        <v>19</v>
      </c>
      <c r="G133" t="s">
        <v>19</v>
      </c>
    </row>
    <row r="134" spans="1:9">
      <c r="A134">
        <v>456</v>
      </c>
      <c r="B134" t="s">
        <v>600</v>
      </c>
      <c r="C134">
        <v>189</v>
      </c>
      <c r="E134" s="1" t="s">
        <v>19</v>
      </c>
      <c r="F134" t="s">
        <v>19</v>
      </c>
      <c r="G134" t="s">
        <v>19</v>
      </c>
    </row>
    <row r="135" spans="1:9">
      <c r="A135">
        <v>457</v>
      </c>
      <c r="B135" t="s">
        <v>600</v>
      </c>
      <c r="C135">
        <v>189</v>
      </c>
      <c r="E135" s="1" t="s">
        <v>19</v>
      </c>
      <c r="F135" t="s">
        <v>19</v>
      </c>
      <c r="G135" t="s">
        <v>19</v>
      </c>
    </row>
    <row r="136" spans="1:9">
      <c r="A136">
        <v>458</v>
      </c>
      <c r="B136" t="s">
        <v>600</v>
      </c>
      <c r="C136">
        <v>189</v>
      </c>
      <c r="E136" s="1" t="s">
        <v>23</v>
      </c>
      <c r="F136" t="s">
        <v>23</v>
      </c>
      <c r="G136" t="s">
        <v>23</v>
      </c>
    </row>
    <row r="137" spans="1:9">
      <c r="A137">
        <v>459</v>
      </c>
      <c r="B137" t="s">
        <v>600</v>
      </c>
      <c r="C137" s="6">
        <v>189190</v>
      </c>
      <c r="E137" s="1" t="s">
        <v>19</v>
      </c>
      <c r="F137" t="s">
        <v>19</v>
      </c>
      <c r="G137" t="s">
        <v>19</v>
      </c>
    </row>
    <row r="138" spans="1:9">
      <c r="A138">
        <v>460</v>
      </c>
      <c r="B138" t="s">
        <v>600</v>
      </c>
      <c r="C138">
        <v>190</v>
      </c>
      <c r="E138" s="1" t="s">
        <v>19</v>
      </c>
      <c r="F138" t="s">
        <v>19</v>
      </c>
      <c r="G138" t="s">
        <v>19</v>
      </c>
    </row>
    <row r="139" spans="1:9">
      <c r="A139">
        <v>461</v>
      </c>
      <c r="B139" t="s">
        <v>600</v>
      </c>
      <c r="C139" s="6">
        <v>190191</v>
      </c>
      <c r="E139" s="1" t="s">
        <v>23</v>
      </c>
      <c r="F139" t="s">
        <v>23</v>
      </c>
      <c r="G139" t="s">
        <v>23</v>
      </c>
    </row>
    <row r="140" spans="1:9">
      <c r="A140">
        <v>462</v>
      </c>
      <c r="B140" t="s">
        <v>600</v>
      </c>
      <c r="C140">
        <v>191</v>
      </c>
      <c r="E140" s="1" t="s">
        <v>19</v>
      </c>
      <c r="F140" t="s">
        <v>19</v>
      </c>
      <c r="G140" t="s">
        <v>19</v>
      </c>
    </row>
    <row r="141" spans="1:9">
      <c r="A141">
        <v>463</v>
      </c>
      <c r="B141" t="s">
        <v>600</v>
      </c>
      <c r="C141" s="6">
        <v>191192</v>
      </c>
      <c r="E141" s="1" t="s">
        <v>19</v>
      </c>
      <c r="F141" t="s">
        <v>19</v>
      </c>
      <c r="G141" t="s">
        <v>19</v>
      </c>
    </row>
    <row r="142" spans="1:9">
      <c r="A142">
        <v>478</v>
      </c>
      <c r="B142" t="s">
        <v>600</v>
      </c>
      <c r="C142" s="6">
        <v>198199</v>
      </c>
      <c r="E142" s="1" t="s">
        <v>19</v>
      </c>
      <c r="F142" t="s">
        <v>19</v>
      </c>
      <c r="G142" t="s">
        <v>19</v>
      </c>
    </row>
    <row r="143" spans="1:9">
      <c r="A143">
        <v>479</v>
      </c>
      <c r="B143" t="s">
        <v>600</v>
      </c>
      <c r="C143">
        <v>199</v>
      </c>
      <c r="E143" s="1" t="s">
        <v>19</v>
      </c>
      <c r="F143" t="s">
        <v>19</v>
      </c>
      <c r="G143" t="s">
        <v>19</v>
      </c>
    </row>
    <row r="144" spans="1:9">
      <c r="A144">
        <v>480</v>
      </c>
      <c r="B144" t="s">
        <v>600</v>
      </c>
      <c r="C144">
        <v>199</v>
      </c>
      <c r="E144" s="1" t="s">
        <v>19</v>
      </c>
      <c r="F144" t="s">
        <v>19</v>
      </c>
      <c r="G144" t="s">
        <v>19</v>
      </c>
    </row>
    <row r="145" spans="1:9" ht="255">
      <c r="A145">
        <v>481</v>
      </c>
      <c r="B145" t="s">
        <v>600</v>
      </c>
      <c r="C145">
        <v>200</v>
      </c>
      <c r="E145" s="1" t="s">
        <v>23</v>
      </c>
      <c r="F145" s="4" t="s">
        <v>19</v>
      </c>
      <c r="G145" s="4" t="s">
        <v>19</v>
      </c>
      <c r="H145" s="4" t="s">
        <v>2924</v>
      </c>
      <c r="I145" s="1" t="s">
        <v>2931</v>
      </c>
    </row>
    <row r="146" spans="1:9" ht="30">
      <c r="A146">
        <v>491</v>
      </c>
      <c r="B146" t="s">
        <v>719</v>
      </c>
      <c r="C146">
        <v>199</v>
      </c>
      <c r="D146" s="1" t="s">
        <v>738</v>
      </c>
      <c r="E146" t="s">
        <v>19</v>
      </c>
      <c r="F146" t="s">
        <v>19</v>
      </c>
      <c r="G146" t="s">
        <v>19</v>
      </c>
    </row>
    <row r="147" spans="1:9" ht="30">
      <c r="A147">
        <v>492</v>
      </c>
      <c r="B147" t="s">
        <v>719</v>
      </c>
      <c r="C147" s="6">
        <v>199200</v>
      </c>
      <c r="D147" s="1" t="s">
        <v>739</v>
      </c>
      <c r="E147" t="s">
        <v>19</v>
      </c>
      <c r="F147" t="s">
        <v>19</v>
      </c>
      <c r="G147" t="s">
        <v>19</v>
      </c>
    </row>
    <row r="148" spans="1:9">
      <c r="A148">
        <v>493</v>
      </c>
      <c r="B148" t="s">
        <v>719</v>
      </c>
      <c r="C148">
        <v>200</v>
      </c>
      <c r="D148" s="1" t="s">
        <v>740</v>
      </c>
      <c r="E148" t="s">
        <v>19</v>
      </c>
      <c r="F148" t="s">
        <v>19</v>
      </c>
      <c r="G148" t="s">
        <v>19</v>
      </c>
    </row>
    <row r="149" spans="1:9" ht="45">
      <c r="A149">
        <v>494</v>
      </c>
      <c r="B149" t="s">
        <v>719</v>
      </c>
      <c r="C149">
        <v>200</v>
      </c>
      <c r="D149" s="1" t="s">
        <v>742</v>
      </c>
      <c r="E149" t="s">
        <v>19</v>
      </c>
      <c r="F149" t="s">
        <v>19</v>
      </c>
      <c r="G149" t="s">
        <v>19</v>
      </c>
    </row>
    <row r="150" spans="1:9" ht="105">
      <c r="A150">
        <v>495</v>
      </c>
      <c r="B150" t="s">
        <v>719</v>
      </c>
      <c r="C150">
        <v>200</v>
      </c>
      <c r="D150" s="1" t="s">
        <v>744</v>
      </c>
      <c r="E150" t="s">
        <v>19</v>
      </c>
      <c r="F150" t="s">
        <v>2932</v>
      </c>
      <c r="G150" t="s">
        <v>19</v>
      </c>
      <c r="H150" s="1" t="s">
        <v>2933</v>
      </c>
    </row>
    <row r="151" spans="1:9">
      <c r="A151">
        <v>518</v>
      </c>
      <c r="B151" t="s">
        <v>719</v>
      </c>
      <c r="C151">
        <v>209</v>
      </c>
      <c r="E151" t="s">
        <v>19</v>
      </c>
      <c r="F151" t="s">
        <v>19</v>
      </c>
      <c r="G151" t="s">
        <v>19</v>
      </c>
    </row>
    <row r="152" spans="1:9">
      <c r="A152">
        <v>519</v>
      </c>
      <c r="B152" t="s">
        <v>719</v>
      </c>
      <c r="C152" s="6">
        <v>209210</v>
      </c>
      <c r="E152" t="s">
        <v>23</v>
      </c>
      <c r="F152" t="s">
        <v>23</v>
      </c>
      <c r="G152" t="s">
        <v>23</v>
      </c>
    </row>
    <row r="153" spans="1:9">
      <c r="A153">
        <v>520</v>
      </c>
      <c r="B153" t="s">
        <v>719</v>
      </c>
      <c r="C153">
        <v>210</v>
      </c>
      <c r="E153" t="s">
        <v>19</v>
      </c>
      <c r="F153" t="s">
        <v>19</v>
      </c>
      <c r="G153" t="s">
        <v>19</v>
      </c>
    </row>
    <row r="154" spans="1:9" ht="135">
      <c r="A154">
        <v>521</v>
      </c>
      <c r="B154" t="s">
        <v>719</v>
      </c>
      <c r="C154">
        <v>210</v>
      </c>
      <c r="E154" t="s">
        <v>19</v>
      </c>
      <c r="F154" t="s">
        <v>19</v>
      </c>
      <c r="G154" s="1" t="s">
        <v>797</v>
      </c>
      <c r="H154" s="1" t="s">
        <v>2934</v>
      </c>
    </row>
    <row r="155" spans="1:9">
      <c r="A155">
        <v>539</v>
      </c>
      <c r="B155" t="s">
        <v>719</v>
      </c>
      <c r="C155">
        <v>219</v>
      </c>
      <c r="E155" t="s">
        <v>19</v>
      </c>
      <c r="F155" t="s">
        <v>19</v>
      </c>
      <c r="G155" t="s">
        <v>19</v>
      </c>
    </row>
    <row r="156" spans="1:9">
      <c r="A156">
        <v>540</v>
      </c>
      <c r="B156" t="s">
        <v>719</v>
      </c>
      <c r="C156">
        <v>219</v>
      </c>
      <c r="E156" t="s">
        <v>19</v>
      </c>
      <c r="F156" t="s">
        <v>19</v>
      </c>
      <c r="G156" t="s">
        <v>19</v>
      </c>
    </row>
    <row r="157" spans="1:9">
      <c r="A157">
        <v>541</v>
      </c>
      <c r="B157" t="s">
        <v>719</v>
      </c>
      <c r="C157" s="6">
        <v>219</v>
      </c>
      <c r="E157" t="s">
        <v>19</v>
      </c>
      <c r="F157" t="s">
        <v>19</v>
      </c>
      <c r="G157" t="s">
        <v>19</v>
      </c>
    </row>
    <row r="158" spans="1:9" ht="105">
      <c r="A158">
        <v>542</v>
      </c>
      <c r="B158" t="s">
        <v>719</v>
      </c>
      <c r="C158" s="6">
        <v>219220</v>
      </c>
      <c r="E158" s="1" t="s">
        <v>797</v>
      </c>
      <c r="F158" t="s">
        <v>19</v>
      </c>
      <c r="G158" t="s">
        <v>19</v>
      </c>
      <c r="H158" s="1" t="s">
        <v>2935</v>
      </c>
    </row>
    <row r="159" spans="1:9">
      <c r="A159">
        <v>543</v>
      </c>
      <c r="B159" t="s">
        <v>719</v>
      </c>
      <c r="C159">
        <v>220</v>
      </c>
      <c r="E159" t="s">
        <v>19</v>
      </c>
      <c r="F159" t="s">
        <v>19</v>
      </c>
      <c r="G159" t="s">
        <v>19</v>
      </c>
    </row>
    <row r="160" spans="1:9">
      <c r="A160">
        <v>544</v>
      </c>
      <c r="B160" t="s">
        <v>719</v>
      </c>
      <c r="C160" s="6">
        <v>220221</v>
      </c>
      <c r="E160" t="s">
        <v>19</v>
      </c>
      <c r="F160" t="s">
        <v>19</v>
      </c>
      <c r="G160" t="s">
        <v>19</v>
      </c>
    </row>
    <row r="161" spans="1:8">
      <c r="A161">
        <v>562</v>
      </c>
      <c r="B161" t="s">
        <v>719</v>
      </c>
      <c r="C161" s="6">
        <v>228229</v>
      </c>
      <c r="E161" t="s">
        <v>19</v>
      </c>
      <c r="F161" t="s">
        <v>19</v>
      </c>
      <c r="G161" t="s">
        <v>19</v>
      </c>
    </row>
    <row r="162" spans="1:8">
      <c r="A162">
        <v>563</v>
      </c>
      <c r="B162" t="s">
        <v>719</v>
      </c>
      <c r="C162">
        <v>229</v>
      </c>
      <c r="E162" t="s">
        <v>23</v>
      </c>
      <c r="F162" t="s">
        <v>23</v>
      </c>
      <c r="G162" t="s">
        <v>23</v>
      </c>
    </row>
    <row r="163" spans="1:8">
      <c r="A163">
        <v>564</v>
      </c>
      <c r="B163" t="s">
        <v>719</v>
      </c>
      <c r="C163" s="6">
        <v>229230</v>
      </c>
      <c r="E163" t="s">
        <v>19</v>
      </c>
      <c r="F163" t="s">
        <v>19</v>
      </c>
      <c r="G163" t="s">
        <v>19</v>
      </c>
    </row>
    <row r="164" spans="1:8" ht="210">
      <c r="A164">
        <v>565</v>
      </c>
      <c r="B164" t="s">
        <v>719</v>
      </c>
      <c r="C164">
        <v>230</v>
      </c>
      <c r="E164" t="s">
        <v>19</v>
      </c>
      <c r="F164" t="s">
        <v>23</v>
      </c>
      <c r="G164" t="s">
        <v>19</v>
      </c>
      <c r="H164" s="1" t="s">
        <v>2936</v>
      </c>
    </row>
    <row r="165" spans="1:8">
      <c r="A165">
        <v>587</v>
      </c>
      <c r="B165" t="s">
        <v>719</v>
      </c>
      <c r="C165" s="6">
        <v>238239</v>
      </c>
      <c r="E165" t="s">
        <v>19</v>
      </c>
      <c r="F165" t="s">
        <v>19</v>
      </c>
      <c r="G165" t="s">
        <v>19</v>
      </c>
    </row>
    <row r="166" spans="1:8">
      <c r="A166">
        <v>588</v>
      </c>
      <c r="B166" t="s">
        <v>719</v>
      </c>
      <c r="C166">
        <v>239</v>
      </c>
      <c r="E166" t="s">
        <v>19</v>
      </c>
      <c r="F166" t="s">
        <v>19</v>
      </c>
      <c r="G166" t="s">
        <v>19</v>
      </c>
    </row>
    <row r="167" spans="1:8" ht="150">
      <c r="A167">
        <v>589</v>
      </c>
      <c r="B167" t="s">
        <v>719</v>
      </c>
      <c r="C167">
        <v>239</v>
      </c>
      <c r="E167" t="s">
        <v>23</v>
      </c>
      <c r="F167" t="s">
        <v>19</v>
      </c>
      <c r="G167" t="s">
        <v>23</v>
      </c>
      <c r="H167" s="1" t="s">
        <v>2937</v>
      </c>
    </row>
    <row r="168" spans="1:8">
      <c r="A168">
        <v>590</v>
      </c>
      <c r="B168" t="s">
        <v>719</v>
      </c>
      <c r="C168">
        <v>240</v>
      </c>
      <c r="E168" t="s">
        <v>19</v>
      </c>
      <c r="F168" t="s">
        <v>19</v>
      </c>
      <c r="G168" t="s">
        <v>19</v>
      </c>
    </row>
    <row r="169" spans="1:8" ht="165">
      <c r="A169">
        <v>591</v>
      </c>
      <c r="B169" t="s">
        <v>719</v>
      </c>
      <c r="C169">
        <v>240</v>
      </c>
      <c r="E169" t="s">
        <v>19</v>
      </c>
      <c r="F169" t="s">
        <v>23</v>
      </c>
      <c r="G169" t="s">
        <v>19</v>
      </c>
      <c r="H169" s="1" t="s">
        <v>2938</v>
      </c>
    </row>
    <row r="170" spans="1:8">
      <c r="A170">
        <v>592</v>
      </c>
      <c r="B170" t="s">
        <v>719</v>
      </c>
      <c r="C170" s="6">
        <v>240241</v>
      </c>
      <c r="E170" t="s">
        <v>19</v>
      </c>
      <c r="F170" t="s">
        <v>19</v>
      </c>
      <c r="G170" t="s">
        <v>19</v>
      </c>
    </row>
    <row r="171" spans="1:8" ht="240">
      <c r="A171">
        <v>612</v>
      </c>
      <c r="B171" t="s">
        <v>719</v>
      </c>
      <c r="C171">
        <v>249</v>
      </c>
      <c r="E171" s="1" t="s">
        <v>23</v>
      </c>
      <c r="F171" t="s">
        <v>19</v>
      </c>
      <c r="G171" s="1" t="s">
        <v>23</v>
      </c>
      <c r="H171" s="1" t="s">
        <v>2939</v>
      </c>
    </row>
    <row r="172" spans="1:8">
      <c r="A172">
        <v>613</v>
      </c>
      <c r="B172" t="s">
        <v>719</v>
      </c>
      <c r="C172" s="6">
        <v>249250</v>
      </c>
      <c r="E172" s="1" t="s">
        <v>19</v>
      </c>
      <c r="F172" t="s">
        <v>19</v>
      </c>
      <c r="G172" s="1" t="s">
        <v>19</v>
      </c>
    </row>
    <row r="173" spans="1:8">
      <c r="A173">
        <v>614</v>
      </c>
      <c r="B173" t="s">
        <v>719</v>
      </c>
      <c r="C173">
        <v>250</v>
      </c>
      <c r="E173" s="1" t="s">
        <v>19</v>
      </c>
      <c r="F173" t="s">
        <v>19</v>
      </c>
      <c r="G173" s="1" t="s">
        <v>19</v>
      </c>
    </row>
    <row r="174" spans="1:8">
      <c r="A174">
        <v>615</v>
      </c>
      <c r="B174" t="s">
        <v>719</v>
      </c>
      <c r="C174" s="6">
        <v>250251</v>
      </c>
      <c r="E174" s="1" t="s">
        <v>19</v>
      </c>
      <c r="F174" t="s">
        <v>19</v>
      </c>
      <c r="G174" s="1" t="s">
        <v>19</v>
      </c>
    </row>
    <row r="175" spans="1:8">
      <c r="A175">
        <v>636</v>
      </c>
      <c r="B175" t="s">
        <v>719</v>
      </c>
      <c r="C175" s="6">
        <v>258259</v>
      </c>
      <c r="E175" s="1" t="s">
        <v>19</v>
      </c>
      <c r="F175" s="1" t="s">
        <v>19</v>
      </c>
      <c r="G175" s="1" t="s">
        <v>19</v>
      </c>
    </row>
    <row r="176" spans="1:8">
      <c r="A176">
        <v>637</v>
      </c>
      <c r="B176" t="s">
        <v>719</v>
      </c>
      <c r="C176">
        <v>259</v>
      </c>
      <c r="E176" s="1" t="s">
        <v>23</v>
      </c>
      <c r="F176" s="1" t="s">
        <v>23</v>
      </c>
      <c r="G176" s="1" t="s">
        <v>23</v>
      </c>
    </row>
    <row r="177" spans="1:8">
      <c r="A177">
        <v>638</v>
      </c>
      <c r="B177" t="s">
        <v>719</v>
      </c>
      <c r="C177" s="6">
        <v>259260</v>
      </c>
      <c r="E177" s="1" t="s">
        <v>19</v>
      </c>
      <c r="F177" s="1" t="s">
        <v>19</v>
      </c>
      <c r="G177" s="1" t="s">
        <v>19</v>
      </c>
    </row>
    <row r="178" spans="1:8">
      <c r="A178">
        <v>639</v>
      </c>
      <c r="B178" t="s">
        <v>719</v>
      </c>
      <c r="C178">
        <v>260</v>
      </c>
      <c r="E178" s="1" t="s">
        <v>23</v>
      </c>
      <c r="F178" s="1" t="s">
        <v>23</v>
      </c>
      <c r="G178" s="1" t="s">
        <v>23</v>
      </c>
    </row>
    <row r="179" spans="1:8" ht="180">
      <c r="A179">
        <v>640</v>
      </c>
      <c r="B179" t="s">
        <v>719</v>
      </c>
      <c r="C179" s="6">
        <v>260261</v>
      </c>
      <c r="E179" s="1" t="s">
        <v>23</v>
      </c>
      <c r="F179" s="1" t="s">
        <v>19</v>
      </c>
      <c r="G179" s="1" t="s">
        <v>19</v>
      </c>
      <c r="H179" s="1" t="s">
        <v>2940</v>
      </c>
    </row>
    <row r="180" spans="1:8" ht="195">
      <c r="A180">
        <v>659</v>
      </c>
      <c r="B180" t="s">
        <v>719</v>
      </c>
      <c r="C180">
        <v>269</v>
      </c>
      <c r="E180" s="1" t="s">
        <v>19</v>
      </c>
      <c r="F180" s="1" t="s">
        <v>23</v>
      </c>
      <c r="G180" s="1" t="s">
        <v>19</v>
      </c>
      <c r="H180" s="1" t="s">
        <v>2941</v>
      </c>
    </row>
    <row r="181" spans="1:8" ht="75">
      <c r="A181">
        <v>660</v>
      </c>
      <c r="B181" t="s">
        <v>719</v>
      </c>
      <c r="C181">
        <v>269</v>
      </c>
      <c r="E181" s="1" t="s">
        <v>19</v>
      </c>
      <c r="F181" s="1" t="s">
        <v>19</v>
      </c>
      <c r="G181" s="1" t="s">
        <v>23</v>
      </c>
      <c r="H181" s="1" t="s">
        <v>2942</v>
      </c>
    </row>
    <row r="182" spans="1:8">
      <c r="A182">
        <v>661</v>
      </c>
      <c r="B182" t="s">
        <v>719</v>
      </c>
      <c r="C182">
        <v>270</v>
      </c>
      <c r="E182" s="1" t="s">
        <v>19</v>
      </c>
      <c r="F182" s="1" t="s">
        <v>19</v>
      </c>
      <c r="G182" s="1" t="s">
        <v>19</v>
      </c>
    </row>
    <row r="183" spans="1:8">
      <c r="A183">
        <v>662</v>
      </c>
      <c r="B183" t="s">
        <v>719</v>
      </c>
      <c r="C183">
        <v>270</v>
      </c>
      <c r="E183" s="1" t="s">
        <v>19</v>
      </c>
      <c r="F183" s="1" t="s">
        <v>19</v>
      </c>
      <c r="G183" s="1" t="s">
        <v>19</v>
      </c>
    </row>
    <row r="184" spans="1:8" ht="165">
      <c r="A184">
        <v>663</v>
      </c>
      <c r="B184" t="s">
        <v>719</v>
      </c>
      <c r="C184">
        <v>270</v>
      </c>
      <c r="E184" s="1" t="s">
        <v>23</v>
      </c>
      <c r="F184" s="1" t="s">
        <v>19</v>
      </c>
      <c r="G184" s="1" t="s">
        <v>19</v>
      </c>
      <c r="H184" s="1" t="s">
        <v>2943</v>
      </c>
    </row>
    <row r="185" spans="1:8">
      <c r="A185">
        <v>682</v>
      </c>
      <c r="B185" t="s">
        <v>719</v>
      </c>
      <c r="C185" s="6">
        <v>278279</v>
      </c>
      <c r="E185" s="1" t="s">
        <v>19</v>
      </c>
      <c r="F185" s="1" t="s">
        <v>19</v>
      </c>
      <c r="G185" s="1" t="s">
        <v>19</v>
      </c>
    </row>
    <row r="186" spans="1:8">
      <c r="A186">
        <v>683</v>
      </c>
      <c r="B186" t="s">
        <v>719</v>
      </c>
      <c r="C186">
        <v>279</v>
      </c>
      <c r="E186" s="1" t="s">
        <v>19</v>
      </c>
      <c r="F186" s="1" t="s">
        <v>19</v>
      </c>
      <c r="G186" s="1" t="s">
        <v>19</v>
      </c>
    </row>
    <row r="187" spans="1:8">
      <c r="A187">
        <v>684</v>
      </c>
      <c r="B187" t="s">
        <v>719</v>
      </c>
      <c r="C187">
        <v>279</v>
      </c>
      <c r="E187" s="1" t="s">
        <v>19</v>
      </c>
      <c r="F187" s="1" t="s">
        <v>19</v>
      </c>
      <c r="G187" s="1" t="s">
        <v>19</v>
      </c>
    </row>
    <row r="188" spans="1:8" ht="90">
      <c r="A188">
        <v>685</v>
      </c>
      <c r="B188" t="s">
        <v>719</v>
      </c>
      <c r="C188">
        <v>279</v>
      </c>
      <c r="E188" s="1" t="s">
        <v>19</v>
      </c>
      <c r="F188" s="1" t="s">
        <v>2944</v>
      </c>
      <c r="G188" s="1" t="s">
        <v>19</v>
      </c>
      <c r="H188" s="1" t="s">
        <v>2945</v>
      </c>
    </row>
    <row r="189" spans="1:8">
      <c r="A189">
        <v>686</v>
      </c>
      <c r="B189" t="s">
        <v>719</v>
      </c>
      <c r="C189">
        <v>280</v>
      </c>
      <c r="E189" s="1" t="s">
        <v>19</v>
      </c>
      <c r="F189" s="1" t="s">
        <v>19</v>
      </c>
      <c r="G189" s="1" t="s">
        <v>19</v>
      </c>
    </row>
    <row r="190" spans="1:8" ht="165">
      <c r="A190">
        <v>687</v>
      </c>
      <c r="B190" t="s">
        <v>719</v>
      </c>
      <c r="C190">
        <v>280</v>
      </c>
      <c r="E190" s="1" t="s">
        <v>19</v>
      </c>
      <c r="F190" t="s">
        <v>23</v>
      </c>
      <c r="G190" s="1" t="s">
        <v>19</v>
      </c>
      <c r="H190" s="1" t="s">
        <v>2946</v>
      </c>
    </row>
    <row r="191" spans="1:8" ht="120">
      <c r="A191">
        <v>688</v>
      </c>
      <c r="B191" t="s">
        <v>719</v>
      </c>
      <c r="C191">
        <v>280</v>
      </c>
      <c r="E191" s="1" t="s">
        <v>19</v>
      </c>
      <c r="F191" s="1" t="s">
        <v>2944</v>
      </c>
      <c r="G191" s="1" t="s">
        <v>19</v>
      </c>
      <c r="H191" s="1" t="s">
        <v>2947</v>
      </c>
    </row>
    <row r="192" spans="1:8">
      <c r="A192">
        <v>709</v>
      </c>
      <c r="B192" t="s">
        <v>719</v>
      </c>
      <c r="C192" s="6">
        <v>288289</v>
      </c>
      <c r="E192" s="1" t="s">
        <v>19</v>
      </c>
      <c r="F192" s="1" t="s">
        <v>19</v>
      </c>
      <c r="G192" s="1" t="s">
        <v>19</v>
      </c>
    </row>
    <row r="193" spans="1:9">
      <c r="A193">
        <v>710</v>
      </c>
      <c r="B193" t="s">
        <v>719</v>
      </c>
      <c r="C193">
        <v>289</v>
      </c>
      <c r="E193" s="1" t="s">
        <v>19</v>
      </c>
      <c r="F193" s="1" t="s">
        <v>19</v>
      </c>
      <c r="G193" s="1" t="s">
        <v>19</v>
      </c>
    </row>
    <row r="194" spans="1:9" ht="30">
      <c r="A194">
        <v>711</v>
      </c>
      <c r="B194" t="s">
        <v>719</v>
      </c>
      <c r="C194">
        <v>289</v>
      </c>
      <c r="E194" s="1" t="s">
        <v>19</v>
      </c>
      <c r="F194" s="1" t="s">
        <v>19</v>
      </c>
      <c r="G194" s="1" t="s">
        <v>2944</v>
      </c>
      <c r="H194" s="1" t="s">
        <v>2948</v>
      </c>
    </row>
    <row r="195" spans="1:9">
      <c r="A195">
        <v>712</v>
      </c>
      <c r="B195" t="s">
        <v>719</v>
      </c>
      <c r="C195" s="6">
        <v>289290</v>
      </c>
      <c r="E195" s="1" t="s">
        <v>19</v>
      </c>
      <c r="F195" s="1" t="s">
        <v>19</v>
      </c>
      <c r="G195" s="1" t="s">
        <v>19</v>
      </c>
    </row>
    <row r="196" spans="1:9">
      <c r="A196">
        <v>713</v>
      </c>
      <c r="B196" t="s">
        <v>719</v>
      </c>
      <c r="C196">
        <v>290</v>
      </c>
      <c r="E196" s="1" t="s">
        <v>23</v>
      </c>
      <c r="F196" s="1" t="s">
        <v>23</v>
      </c>
      <c r="G196" s="1" t="s">
        <v>23</v>
      </c>
    </row>
    <row r="197" spans="1:9">
      <c r="A197">
        <v>714</v>
      </c>
      <c r="B197" t="s">
        <v>719</v>
      </c>
      <c r="C197">
        <v>290</v>
      </c>
      <c r="E197" s="1" t="s">
        <v>19</v>
      </c>
      <c r="F197" s="1" t="s">
        <v>19</v>
      </c>
      <c r="G197" s="1" t="s">
        <v>19</v>
      </c>
    </row>
    <row r="198" spans="1:9">
      <c r="A198">
        <v>735</v>
      </c>
      <c r="B198" t="s">
        <v>719</v>
      </c>
      <c r="C198">
        <v>299</v>
      </c>
      <c r="E198" s="1" t="s">
        <v>23</v>
      </c>
      <c r="F198" s="1" t="s">
        <v>23</v>
      </c>
      <c r="G198" s="1" t="s">
        <v>23</v>
      </c>
    </row>
    <row r="199" spans="1:9">
      <c r="A199">
        <v>736</v>
      </c>
      <c r="B199" t="s">
        <v>719</v>
      </c>
      <c r="C199" s="6">
        <v>299300</v>
      </c>
      <c r="E199" s="1" t="s">
        <v>19</v>
      </c>
      <c r="F199" s="1" t="s">
        <v>19</v>
      </c>
      <c r="G199" s="1" t="s">
        <v>19</v>
      </c>
    </row>
    <row r="200" spans="1:9">
      <c r="A200">
        <v>737</v>
      </c>
      <c r="B200" t="s">
        <v>719</v>
      </c>
      <c r="C200">
        <v>300</v>
      </c>
      <c r="E200" s="1" t="s">
        <v>19</v>
      </c>
      <c r="F200" s="1" t="s">
        <v>19</v>
      </c>
      <c r="G200" s="1" t="s">
        <v>19</v>
      </c>
    </row>
    <row r="201" spans="1:9" ht="165">
      <c r="A201">
        <v>738</v>
      </c>
      <c r="B201" t="s">
        <v>719</v>
      </c>
      <c r="C201">
        <v>300</v>
      </c>
      <c r="E201" s="1" t="s">
        <v>23</v>
      </c>
      <c r="F201" s="1" t="s">
        <v>23</v>
      </c>
      <c r="G201" s="1" t="s">
        <v>19</v>
      </c>
      <c r="H201" s="1" t="s">
        <v>2949</v>
      </c>
      <c r="I201" s="1" t="s">
        <v>2950</v>
      </c>
    </row>
    <row r="202" spans="1:9">
      <c r="A202">
        <v>759</v>
      </c>
      <c r="B202" t="s">
        <v>719</v>
      </c>
      <c r="C202">
        <v>309</v>
      </c>
      <c r="E202" s="1" t="s">
        <v>19</v>
      </c>
      <c r="F202" s="1" t="s">
        <v>19</v>
      </c>
      <c r="G202" s="1" t="s">
        <v>19</v>
      </c>
    </row>
    <row r="203" spans="1:9">
      <c r="A203">
        <v>760</v>
      </c>
      <c r="B203" t="s">
        <v>719</v>
      </c>
      <c r="C203">
        <v>309</v>
      </c>
      <c r="E203" s="1" t="s">
        <v>19</v>
      </c>
      <c r="F203" s="1" t="s">
        <v>19</v>
      </c>
      <c r="G203" s="1" t="s">
        <v>19</v>
      </c>
    </row>
    <row r="204" spans="1:9">
      <c r="A204">
        <v>761</v>
      </c>
      <c r="B204" t="s">
        <v>719</v>
      </c>
      <c r="C204">
        <v>310</v>
      </c>
      <c r="E204" s="1" t="s">
        <v>19</v>
      </c>
      <c r="F204" s="1" t="s">
        <v>2951</v>
      </c>
      <c r="G204" s="1" t="s">
        <v>19</v>
      </c>
    </row>
    <row r="205" spans="1:9">
      <c r="A205">
        <v>762</v>
      </c>
      <c r="B205" t="s">
        <v>719</v>
      </c>
      <c r="C205">
        <v>310</v>
      </c>
      <c r="E205" s="1" t="s">
        <v>19</v>
      </c>
      <c r="F205" s="1" t="s">
        <v>19</v>
      </c>
      <c r="G205" s="1" t="s">
        <v>19</v>
      </c>
    </row>
    <row r="206" spans="1:9">
      <c r="A206">
        <v>763</v>
      </c>
      <c r="B206" t="s">
        <v>719</v>
      </c>
      <c r="C206">
        <v>310</v>
      </c>
      <c r="E206" s="1" t="s">
        <v>23</v>
      </c>
      <c r="F206" s="1" t="s">
        <v>23</v>
      </c>
      <c r="G206" s="1" t="s">
        <v>23</v>
      </c>
    </row>
    <row r="207" spans="1:9" ht="75">
      <c r="A207">
        <v>764</v>
      </c>
      <c r="B207" t="s">
        <v>719</v>
      </c>
      <c r="C207" s="6">
        <v>310311</v>
      </c>
      <c r="E207" s="1" t="s">
        <v>23</v>
      </c>
      <c r="F207" s="1" t="s">
        <v>23</v>
      </c>
      <c r="G207" s="1" t="s">
        <v>19</v>
      </c>
      <c r="H207" s="1" t="s">
        <v>2952</v>
      </c>
    </row>
    <row r="208" spans="1:9" ht="105">
      <c r="A208">
        <v>783</v>
      </c>
      <c r="B208" t="s">
        <v>719</v>
      </c>
      <c r="C208">
        <v>319</v>
      </c>
      <c r="E208" s="1" t="s">
        <v>19</v>
      </c>
      <c r="F208" s="1" t="s">
        <v>19</v>
      </c>
      <c r="G208" s="1" t="s">
        <v>23</v>
      </c>
      <c r="H208" s="1" t="s">
        <v>2953</v>
      </c>
    </row>
    <row r="209" spans="1:8" ht="105">
      <c r="A209">
        <v>784</v>
      </c>
      <c r="B209" t="s">
        <v>719</v>
      </c>
      <c r="C209">
        <v>319</v>
      </c>
      <c r="E209" s="1" t="s">
        <v>19</v>
      </c>
      <c r="F209" s="1" t="s">
        <v>19</v>
      </c>
      <c r="G209" s="1" t="s">
        <v>23</v>
      </c>
      <c r="H209" s="1" t="s">
        <v>2954</v>
      </c>
    </row>
    <row r="210" spans="1:8">
      <c r="A210">
        <v>785</v>
      </c>
      <c r="B210" t="s">
        <v>719</v>
      </c>
      <c r="C210">
        <v>320</v>
      </c>
      <c r="E210" s="1" t="s">
        <v>19</v>
      </c>
      <c r="F210" s="1" t="s">
        <v>826</v>
      </c>
      <c r="G210" s="1" t="s">
        <v>19</v>
      </c>
    </row>
    <row r="211" spans="1:8">
      <c r="A211">
        <v>786</v>
      </c>
      <c r="B211" t="s">
        <v>719</v>
      </c>
      <c r="C211">
        <v>320</v>
      </c>
      <c r="E211" s="1" t="s">
        <v>19</v>
      </c>
      <c r="F211" s="1" t="s">
        <v>826</v>
      </c>
      <c r="G211" s="1" t="s">
        <v>19</v>
      </c>
    </row>
    <row r="212" spans="1:8">
      <c r="A212">
        <v>787</v>
      </c>
      <c r="B212" t="s">
        <v>719</v>
      </c>
      <c r="C212">
        <v>320</v>
      </c>
      <c r="E212" s="1" t="s">
        <v>19</v>
      </c>
      <c r="F212" s="1" t="s">
        <v>19</v>
      </c>
      <c r="G212" s="1" t="s">
        <v>19</v>
      </c>
    </row>
    <row r="213" spans="1:8">
      <c r="A213">
        <v>788</v>
      </c>
      <c r="B213" t="s">
        <v>719</v>
      </c>
      <c r="C213" s="6">
        <v>320321</v>
      </c>
      <c r="E213" s="1" t="s">
        <v>19</v>
      </c>
      <c r="F213" s="1" t="s">
        <v>19</v>
      </c>
      <c r="G213" s="1" t="s">
        <v>19</v>
      </c>
    </row>
    <row r="214" spans="1:8">
      <c r="A214">
        <v>810</v>
      </c>
      <c r="B214" t="s">
        <v>719</v>
      </c>
      <c r="C214">
        <v>329</v>
      </c>
      <c r="E214" s="1" t="s">
        <v>19</v>
      </c>
      <c r="F214" s="1" t="s">
        <v>19</v>
      </c>
      <c r="G214" s="1" t="s">
        <v>19</v>
      </c>
    </row>
    <row r="215" spans="1:8">
      <c r="A215">
        <v>811</v>
      </c>
      <c r="B215" t="s">
        <v>719</v>
      </c>
      <c r="C215">
        <v>329</v>
      </c>
      <c r="E215" s="1" t="s">
        <v>23</v>
      </c>
      <c r="F215" s="1" t="s">
        <v>19</v>
      </c>
      <c r="G215" s="1" t="s">
        <v>19</v>
      </c>
    </row>
    <row r="216" spans="1:8">
      <c r="A216">
        <v>812</v>
      </c>
      <c r="B216" t="s">
        <v>719</v>
      </c>
      <c r="C216">
        <v>330</v>
      </c>
      <c r="E216" s="1" t="s">
        <v>19</v>
      </c>
      <c r="F216" s="1" t="s">
        <v>19</v>
      </c>
      <c r="G216" s="1" t="s">
        <v>19</v>
      </c>
    </row>
    <row r="217" spans="1:8">
      <c r="A217">
        <v>813</v>
      </c>
      <c r="B217" t="s">
        <v>719</v>
      </c>
      <c r="C217">
        <v>330</v>
      </c>
      <c r="E217" s="1" t="s">
        <v>19</v>
      </c>
      <c r="F217" s="1" t="s">
        <v>19</v>
      </c>
      <c r="G217" s="1" t="s">
        <v>19</v>
      </c>
    </row>
    <row r="218" spans="1:8">
      <c r="A218">
        <v>814</v>
      </c>
      <c r="B218" t="s">
        <v>719</v>
      </c>
      <c r="C218">
        <v>330</v>
      </c>
      <c r="E218" s="1" t="s">
        <v>23</v>
      </c>
      <c r="F218" s="1" t="s">
        <v>23</v>
      </c>
      <c r="G218" s="1" t="s">
        <v>23</v>
      </c>
    </row>
    <row r="219" spans="1:8">
      <c r="A219">
        <v>835</v>
      </c>
      <c r="B219" t="s">
        <v>719</v>
      </c>
      <c r="C219">
        <v>339</v>
      </c>
      <c r="E219" s="1" t="s">
        <v>19</v>
      </c>
      <c r="F219" s="1" t="s">
        <v>19</v>
      </c>
      <c r="G219" s="1" t="s">
        <v>19</v>
      </c>
    </row>
    <row r="220" spans="1:8">
      <c r="A220">
        <v>836</v>
      </c>
      <c r="B220" t="s">
        <v>719</v>
      </c>
      <c r="C220" s="6">
        <v>339340</v>
      </c>
      <c r="E220" s="1" t="s">
        <v>19</v>
      </c>
      <c r="F220" s="1" t="s">
        <v>19</v>
      </c>
      <c r="G220" s="1" t="s">
        <v>19</v>
      </c>
    </row>
    <row r="221" spans="1:8">
      <c r="A221">
        <v>837</v>
      </c>
      <c r="B221" t="s">
        <v>719</v>
      </c>
      <c r="C221">
        <v>340</v>
      </c>
      <c r="E221" s="1" t="s">
        <v>23</v>
      </c>
      <c r="F221" s="1" t="s">
        <v>23</v>
      </c>
      <c r="G221" s="1" t="s">
        <v>23</v>
      </c>
    </row>
    <row r="222" spans="1:8">
      <c r="A222">
        <v>838</v>
      </c>
      <c r="B222" t="s">
        <v>719</v>
      </c>
      <c r="C222" s="6">
        <v>340341</v>
      </c>
      <c r="E222" s="1" t="s">
        <v>19</v>
      </c>
      <c r="F222" s="1" t="s">
        <v>19</v>
      </c>
      <c r="G222" s="1" t="s">
        <v>19</v>
      </c>
    </row>
    <row r="223" spans="1:8">
      <c r="A223">
        <v>855</v>
      </c>
      <c r="B223" t="s">
        <v>719</v>
      </c>
      <c r="C223">
        <v>349</v>
      </c>
      <c r="E223" s="1" t="s">
        <v>19</v>
      </c>
      <c r="F223" s="1" t="s">
        <v>19</v>
      </c>
      <c r="G223" s="1" t="s">
        <v>19</v>
      </c>
    </row>
    <row r="224" spans="1:8">
      <c r="A224">
        <v>856</v>
      </c>
      <c r="B224" t="s">
        <v>719</v>
      </c>
      <c r="C224" s="6">
        <v>349350</v>
      </c>
      <c r="E224" s="1" t="s">
        <v>19</v>
      </c>
      <c r="F224" s="1" t="s">
        <v>19</v>
      </c>
      <c r="G224" s="1" t="s">
        <v>19</v>
      </c>
    </row>
    <row r="225" spans="1:8">
      <c r="A225">
        <v>873</v>
      </c>
      <c r="B225" t="s">
        <v>719</v>
      </c>
      <c r="C225" s="6">
        <v>358359</v>
      </c>
      <c r="E225" s="1" t="s">
        <v>19</v>
      </c>
      <c r="F225" s="1" t="s">
        <v>19</v>
      </c>
      <c r="G225" s="1" t="s">
        <v>19</v>
      </c>
    </row>
    <row r="226" spans="1:8">
      <c r="A226">
        <v>874</v>
      </c>
      <c r="B226" t="s">
        <v>719</v>
      </c>
      <c r="C226" s="6">
        <v>359360</v>
      </c>
      <c r="E226" s="1" t="s">
        <v>19</v>
      </c>
      <c r="F226" s="1" t="s">
        <v>19</v>
      </c>
      <c r="G226" s="1" t="s">
        <v>19</v>
      </c>
    </row>
    <row r="227" spans="1:8">
      <c r="A227">
        <v>875</v>
      </c>
      <c r="B227" t="s">
        <v>719</v>
      </c>
      <c r="C227">
        <v>360</v>
      </c>
      <c r="E227" s="1" t="s">
        <v>19</v>
      </c>
      <c r="F227" s="1" t="s">
        <v>19</v>
      </c>
      <c r="G227" s="1" t="s">
        <v>19</v>
      </c>
    </row>
    <row r="228" spans="1:8">
      <c r="A228">
        <v>876</v>
      </c>
      <c r="B228" t="s">
        <v>719</v>
      </c>
      <c r="C228">
        <v>360</v>
      </c>
      <c r="E228" s="1" t="s">
        <v>19</v>
      </c>
      <c r="F228" s="1" t="s">
        <v>19</v>
      </c>
      <c r="G228" s="1" t="s">
        <v>19</v>
      </c>
    </row>
    <row r="229" spans="1:8">
      <c r="A229">
        <v>895</v>
      </c>
      <c r="B229" t="s">
        <v>719</v>
      </c>
      <c r="C229">
        <v>369</v>
      </c>
      <c r="E229" s="1" t="s">
        <v>19</v>
      </c>
      <c r="F229" s="1" t="s">
        <v>19</v>
      </c>
      <c r="G229" s="1" t="s">
        <v>19</v>
      </c>
    </row>
    <row r="230" spans="1:8">
      <c r="A230">
        <v>896</v>
      </c>
      <c r="B230" t="s">
        <v>719</v>
      </c>
      <c r="C230" s="6">
        <v>369370</v>
      </c>
      <c r="E230" s="1" t="s">
        <v>19</v>
      </c>
      <c r="F230" s="1" t="s">
        <v>19</v>
      </c>
      <c r="G230" s="1" t="s">
        <v>19</v>
      </c>
    </row>
    <row r="231" spans="1:8" ht="150">
      <c r="A231">
        <v>903</v>
      </c>
      <c r="B231" t="s">
        <v>719</v>
      </c>
      <c r="C231">
        <v>379</v>
      </c>
      <c r="E231" s="1" t="s">
        <v>19</v>
      </c>
      <c r="F231" s="1" t="s">
        <v>19</v>
      </c>
      <c r="G231" s="1" t="s">
        <v>23</v>
      </c>
      <c r="H231" s="1" t="s">
        <v>2955</v>
      </c>
    </row>
    <row r="232" spans="1:8">
      <c r="A232">
        <v>904</v>
      </c>
      <c r="B232" t="s">
        <v>719</v>
      </c>
      <c r="C232">
        <v>379</v>
      </c>
      <c r="E232" s="1" t="s">
        <v>19</v>
      </c>
      <c r="F232" s="1" t="s">
        <v>19</v>
      </c>
      <c r="G232" s="1" t="s">
        <v>19</v>
      </c>
    </row>
    <row r="233" spans="1:8">
      <c r="A233">
        <v>905</v>
      </c>
      <c r="B233" t="s">
        <v>719</v>
      </c>
      <c r="C233" s="6">
        <v>379380</v>
      </c>
      <c r="E233" s="1" t="s">
        <v>19</v>
      </c>
      <c r="F233" s="1" t="s">
        <v>19</v>
      </c>
      <c r="G233" s="1" t="s">
        <v>19</v>
      </c>
    </row>
    <row r="234" spans="1:8">
      <c r="A234">
        <v>906</v>
      </c>
      <c r="B234" t="s">
        <v>719</v>
      </c>
      <c r="C234">
        <v>380</v>
      </c>
      <c r="E234" s="1" t="s">
        <v>19</v>
      </c>
      <c r="F234" s="1" t="s">
        <v>19</v>
      </c>
      <c r="G234" s="1" t="s">
        <v>19</v>
      </c>
    </row>
    <row r="235" spans="1:8">
      <c r="A235">
        <v>920</v>
      </c>
      <c r="B235" t="s">
        <v>600</v>
      </c>
      <c r="C235">
        <v>397</v>
      </c>
      <c r="E235" s="1" t="s">
        <v>19</v>
      </c>
      <c r="F235" s="1" t="s">
        <v>19</v>
      </c>
      <c r="G235" s="1" t="s">
        <v>19</v>
      </c>
    </row>
    <row r="236" spans="1:8">
      <c r="A236">
        <v>921</v>
      </c>
      <c r="B236" t="s">
        <v>600</v>
      </c>
      <c r="C236" s="6">
        <v>397398</v>
      </c>
      <c r="E236" s="1" t="s">
        <v>19</v>
      </c>
      <c r="F236" s="1" t="s">
        <v>19</v>
      </c>
      <c r="G236" s="1" t="s">
        <v>19</v>
      </c>
    </row>
    <row r="237" spans="1:8">
      <c r="A237">
        <v>922</v>
      </c>
      <c r="B237" t="s">
        <v>600</v>
      </c>
      <c r="C237" s="6">
        <v>398399</v>
      </c>
      <c r="E237" s="1" t="s">
        <v>19</v>
      </c>
      <c r="F237" s="1" t="s">
        <v>19</v>
      </c>
      <c r="G237" s="1" t="s">
        <v>19</v>
      </c>
    </row>
    <row r="238" spans="1:8">
      <c r="A238">
        <v>923</v>
      </c>
      <c r="B238" t="s">
        <v>600</v>
      </c>
      <c r="C238">
        <v>399</v>
      </c>
      <c r="E238" s="1" t="s">
        <v>19</v>
      </c>
      <c r="F238" s="1" t="s">
        <v>19</v>
      </c>
      <c r="G238" s="1" t="s">
        <v>19</v>
      </c>
    </row>
    <row r="239" spans="1:8">
      <c r="A239">
        <v>924</v>
      </c>
      <c r="B239" t="s">
        <v>600</v>
      </c>
      <c r="C239">
        <v>399</v>
      </c>
      <c r="E239" s="1" t="s">
        <v>19</v>
      </c>
      <c r="F239" s="1" t="s">
        <v>19</v>
      </c>
      <c r="G239" s="1" t="s">
        <v>19</v>
      </c>
    </row>
    <row r="240" spans="1:8">
      <c r="A240">
        <v>925</v>
      </c>
      <c r="B240" t="s">
        <v>600</v>
      </c>
      <c r="C240" s="6">
        <v>399400</v>
      </c>
      <c r="E240" s="1" t="s">
        <v>19</v>
      </c>
      <c r="F240" s="1" t="s">
        <v>19</v>
      </c>
      <c r="G240" t="s">
        <v>19</v>
      </c>
    </row>
    <row r="241" spans="1:9">
      <c r="A241">
        <v>926</v>
      </c>
      <c r="B241" t="s">
        <v>600</v>
      </c>
      <c r="C241" s="6">
        <v>400401</v>
      </c>
      <c r="E241" s="1" t="s">
        <v>19</v>
      </c>
      <c r="F241" s="1" t="s">
        <v>19</v>
      </c>
      <c r="G241" t="s">
        <v>19</v>
      </c>
    </row>
    <row r="242" spans="1:9">
      <c r="A242">
        <v>927</v>
      </c>
      <c r="B242" t="s">
        <v>600</v>
      </c>
      <c r="C242">
        <v>401</v>
      </c>
      <c r="E242" s="1" t="s">
        <v>19</v>
      </c>
      <c r="F242" s="1" t="s">
        <v>19</v>
      </c>
      <c r="G242" t="s">
        <v>19</v>
      </c>
    </row>
    <row r="243" spans="1:9" ht="120">
      <c r="A243">
        <v>928</v>
      </c>
      <c r="B243" t="s">
        <v>600</v>
      </c>
      <c r="C243">
        <v>401</v>
      </c>
      <c r="E243" s="1" t="s">
        <v>19</v>
      </c>
      <c r="F243" s="1" t="s">
        <v>19</v>
      </c>
      <c r="G243" s="4" t="s">
        <v>23</v>
      </c>
      <c r="H243" s="4" t="s">
        <v>2924</v>
      </c>
      <c r="I243" s="1" t="s">
        <v>2956</v>
      </c>
    </row>
    <row r="244" spans="1:9" ht="105">
      <c r="A244">
        <v>929</v>
      </c>
      <c r="B244" t="s">
        <v>600</v>
      </c>
      <c r="C244">
        <v>401</v>
      </c>
      <c r="E244" s="1" t="s">
        <v>23</v>
      </c>
      <c r="F244" s="9" t="s">
        <v>19</v>
      </c>
      <c r="G244" s="4" t="s">
        <v>19</v>
      </c>
      <c r="H244" s="4" t="s">
        <v>2924</v>
      </c>
      <c r="I244" s="1" t="s">
        <v>2957</v>
      </c>
    </row>
    <row r="245" spans="1:9">
      <c r="A245">
        <v>942</v>
      </c>
      <c r="B245" t="s">
        <v>600</v>
      </c>
      <c r="C245">
        <v>408</v>
      </c>
      <c r="E245" s="1" t="s">
        <v>19</v>
      </c>
      <c r="F245" s="1" t="s">
        <v>19</v>
      </c>
      <c r="G245" s="1" t="s">
        <v>19</v>
      </c>
    </row>
    <row r="246" spans="1:9">
      <c r="A246">
        <v>943</v>
      </c>
      <c r="B246" t="s">
        <v>600</v>
      </c>
      <c r="C246">
        <v>408</v>
      </c>
      <c r="E246" s="1" t="s">
        <v>19</v>
      </c>
      <c r="F246" s="1" t="s">
        <v>19</v>
      </c>
      <c r="G246" s="1" t="s">
        <v>19</v>
      </c>
    </row>
    <row r="247" spans="1:9">
      <c r="A247">
        <v>944</v>
      </c>
      <c r="B247" t="s">
        <v>600</v>
      </c>
      <c r="C247" s="6">
        <v>409</v>
      </c>
      <c r="E247" s="1" t="s">
        <v>19</v>
      </c>
      <c r="F247" s="1" t="s">
        <v>19</v>
      </c>
      <c r="G247" s="1" t="s">
        <v>19</v>
      </c>
    </row>
    <row r="248" spans="1:9">
      <c r="A248">
        <v>945</v>
      </c>
      <c r="B248" t="s">
        <v>600</v>
      </c>
      <c r="C248" s="6">
        <v>409410</v>
      </c>
      <c r="E248" s="1" t="s">
        <v>19</v>
      </c>
      <c r="F248" s="1" t="s">
        <v>19</v>
      </c>
      <c r="G248" s="1" t="s">
        <v>19</v>
      </c>
    </row>
    <row r="249" spans="1:9">
      <c r="A249">
        <v>946</v>
      </c>
      <c r="B249" t="s">
        <v>600</v>
      </c>
      <c r="C249">
        <v>410</v>
      </c>
      <c r="E249" s="1" t="s">
        <v>19</v>
      </c>
      <c r="F249" s="1" t="s">
        <v>19</v>
      </c>
      <c r="G249" s="1" t="s">
        <v>19</v>
      </c>
    </row>
    <row r="250" spans="1:9" ht="90">
      <c r="A250">
        <v>947</v>
      </c>
      <c r="B250" t="s">
        <v>600</v>
      </c>
      <c r="C250">
        <v>411</v>
      </c>
      <c r="E250" s="1" t="s">
        <v>23</v>
      </c>
      <c r="F250" s="9" t="s">
        <v>19</v>
      </c>
      <c r="G250" s="1" t="s">
        <v>23</v>
      </c>
      <c r="H250" s="4" t="s">
        <v>2924</v>
      </c>
      <c r="I250" s="1" t="s">
        <v>2958</v>
      </c>
    </row>
    <row r="251" spans="1:9">
      <c r="A251">
        <v>948</v>
      </c>
      <c r="B251" t="s">
        <v>600</v>
      </c>
      <c r="C251">
        <v>411</v>
      </c>
      <c r="E251" s="1" t="s">
        <v>19</v>
      </c>
      <c r="F251" s="1" t="s">
        <v>19</v>
      </c>
      <c r="G251" s="1" t="s">
        <v>19</v>
      </c>
    </row>
    <row r="252" spans="1:9">
      <c r="A252">
        <v>949</v>
      </c>
      <c r="B252" t="s">
        <v>600</v>
      </c>
      <c r="C252">
        <v>411</v>
      </c>
      <c r="E252" s="1" t="s">
        <v>19</v>
      </c>
      <c r="F252" s="1" t="s">
        <v>19</v>
      </c>
      <c r="G252" s="1" t="s">
        <v>19</v>
      </c>
    </row>
    <row r="253" spans="1:9">
      <c r="A253">
        <v>950</v>
      </c>
      <c r="B253" t="s">
        <v>600</v>
      </c>
      <c r="C253" s="6">
        <v>411412</v>
      </c>
      <c r="E253" s="1" t="s">
        <v>19</v>
      </c>
      <c r="F253" s="1" t="s">
        <v>19</v>
      </c>
      <c r="G253" s="1" t="s">
        <v>19</v>
      </c>
    </row>
    <row r="254" spans="1:9">
      <c r="A254">
        <v>964</v>
      </c>
      <c r="B254" t="s">
        <v>600</v>
      </c>
      <c r="C254">
        <v>418</v>
      </c>
      <c r="E254" s="1" t="s">
        <v>19</v>
      </c>
      <c r="F254" s="1" t="s">
        <v>19</v>
      </c>
      <c r="G254" s="1" t="s">
        <v>19</v>
      </c>
    </row>
    <row r="255" spans="1:9">
      <c r="A255">
        <v>965</v>
      </c>
      <c r="B255" t="s">
        <v>600</v>
      </c>
      <c r="C255" s="6">
        <v>418419</v>
      </c>
      <c r="E255" s="1" t="s">
        <v>19</v>
      </c>
      <c r="F255" s="1" t="s">
        <v>19</v>
      </c>
      <c r="G255" s="1" t="s">
        <v>19</v>
      </c>
    </row>
    <row r="256" spans="1:9">
      <c r="A256">
        <v>966</v>
      </c>
      <c r="B256" t="s">
        <v>600</v>
      </c>
      <c r="C256">
        <v>419</v>
      </c>
      <c r="E256" s="1" t="s">
        <v>19</v>
      </c>
      <c r="F256" s="1" t="s">
        <v>19</v>
      </c>
      <c r="G256" s="1" t="s">
        <v>19</v>
      </c>
    </row>
    <row r="257" spans="1:9">
      <c r="A257">
        <v>967</v>
      </c>
      <c r="B257" t="s">
        <v>600</v>
      </c>
      <c r="C257">
        <v>419</v>
      </c>
      <c r="E257" s="1" t="s">
        <v>19</v>
      </c>
      <c r="F257" s="1" t="s">
        <v>19</v>
      </c>
      <c r="G257" s="1" t="s">
        <v>19</v>
      </c>
    </row>
    <row r="258" spans="1:9">
      <c r="A258">
        <v>968</v>
      </c>
      <c r="B258" t="s">
        <v>600</v>
      </c>
      <c r="C258" s="6">
        <v>419420</v>
      </c>
      <c r="E258" s="1" t="s">
        <v>19</v>
      </c>
      <c r="F258" s="1" t="s">
        <v>19</v>
      </c>
      <c r="G258" s="1" t="s">
        <v>19</v>
      </c>
    </row>
    <row r="259" spans="1:9">
      <c r="A259">
        <v>969</v>
      </c>
      <c r="B259" t="s">
        <v>600</v>
      </c>
      <c r="C259">
        <v>420</v>
      </c>
      <c r="E259" s="1" t="s">
        <v>19</v>
      </c>
      <c r="F259" s="1" t="s">
        <v>19</v>
      </c>
      <c r="G259" s="1" t="s">
        <v>19</v>
      </c>
    </row>
    <row r="260" spans="1:9">
      <c r="A260">
        <v>970</v>
      </c>
      <c r="B260" t="s">
        <v>600</v>
      </c>
      <c r="C260">
        <v>420</v>
      </c>
      <c r="E260" s="1" t="s">
        <v>19</v>
      </c>
      <c r="F260" s="1" t="s">
        <v>19</v>
      </c>
      <c r="G260" s="1" t="s">
        <v>19</v>
      </c>
    </row>
    <row r="261" spans="1:9">
      <c r="A261">
        <v>971</v>
      </c>
      <c r="B261" t="s">
        <v>600</v>
      </c>
      <c r="C261">
        <v>421</v>
      </c>
      <c r="E261" s="1" t="s">
        <v>19</v>
      </c>
      <c r="F261" s="1" t="s">
        <v>19</v>
      </c>
      <c r="G261" s="1" t="s">
        <v>19</v>
      </c>
    </row>
    <row r="262" spans="1:9">
      <c r="A262">
        <v>972</v>
      </c>
      <c r="B262" t="s">
        <v>600</v>
      </c>
      <c r="C262">
        <v>421</v>
      </c>
      <c r="E262" s="1" t="s">
        <v>19</v>
      </c>
      <c r="F262" s="1" t="s">
        <v>19</v>
      </c>
      <c r="G262" s="1" t="s">
        <v>19</v>
      </c>
    </row>
    <row r="263" spans="1:9">
      <c r="A263">
        <v>973</v>
      </c>
      <c r="B263" t="s">
        <v>600</v>
      </c>
      <c r="C263" s="6">
        <v>421422</v>
      </c>
      <c r="E263" s="1" t="s">
        <v>19</v>
      </c>
      <c r="F263" s="1" t="s">
        <v>19</v>
      </c>
      <c r="G263" s="1" t="s">
        <v>19</v>
      </c>
    </row>
    <row r="264" spans="1:9">
      <c r="A264">
        <v>989</v>
      </c>
      <c r="B264" t="s">
        <v>600</v>
      </c>
      <c r="C264">
        <v>429</v>
      </c>
      <c r="E264" s="1" t="s">
        <v>19</v>
      </c>
      <c r="F264" t="s">
        <v>19</v>
      </c>
      <c r="G264" t="s">
        <v>19</v>
      </c>
    </row>
    <row r="265" spans="1:9" ht="30">
      <c r="A265">
        <v>990</v>
      </c>
      <c r="B265" t="s">
        <v>600</v>
      </c>
      <c r="C265" s="6">
        <v>429430</v>
      </c>
      <c r="E265" s="1" t="s">
        <v>23</v>
      </c>
      <c r="F265" s="4" t="s">
        <v>19</v>
      </c>
      <c r="G265" s="4" t="s">
        <v>19</v>
      </c>
      <c r="H265" s="4" t="s">
        <v>2924</v>
      </c>
      <c r="I265" s="1" t="s">
        <v>2959</v>
      </c>
    </row>
    <row r="266" spans="1:9">
      <c r="A266">
        <v>991</v>
      </c>
      <c r="B266" t="s">
        <v>600</v>
      </c>
      <c r="C266">
        <v>430</v>
      </c>
      <c r="E266" s="1" t="s">
        <v>19</v>
      </c>
      <c r="F266" t="s">
        <v>19</v>
      </c>
      <c r="G266" t="s">
        <v>19</v>
      </c>
    </row>
    <row r="267" spans="1:9" ht="60">
      <c r="A267">
        <v>992</v>
      </c>
      <c r="B267" t="s">
        <v>600</v>
      </c>
      <c r="C267">
        <v>430</v>
      </c>
      <c r="E267" s="1" t="s">
        <v>19</v>
      </c>
      <c r="F267" s="4" t="s">
        <v>2944</v>
      </c>
      <c r="G267" t="s">
        <v>19</v>
      </c>
      <c r="H267" s="4" t="s">
        <v>2924</v>
      </c>
      <c r="I267" s="1" t="s">
        <v>2960</v>
      </c>
    </row>
    <row r="268" spans="1:9">
      <c r="A268">
        <v>993</v>
      </c>
      <c r="B268" t="s">
        <v>600</v>
      </c>
      <c r="C268" s="6">
        <v>430431</v>
      </c>
      <c r="E268" s="1" t="s">
        <v>23</v>
      </c>
      <c r="F268" t="s">
        <v>23</v>
      </c>
      <c r="G268" t="s">
        <v>23</v>
      </c>
    </row>
    <row r="269" spans="1:9">
      <c r="A269">
        <v>994</v>
      </c>
      <c r="B269" t="s">
        <v>600</v>
      </c>
      <c r="C269">
        <v>431</v>
      </c>
      <c r="E269" s="1" t="s">
        <v>19</v>
      </c>
      <c r="F269" t="s">
        <v>19</v>
      </c>
      <c r="G269" t="s">
        <v>19</v>
      </c>
    </row>
    <row r="270" spans="1:9">
      <c r="A270">
        <v>1012</v>
      </c>
      <c r="B270" t="s">
        <v>600</v>
      </c>
      <c r="C270" s="6">
        <v>438439</v>
      </c>
      <c r="E270" s="1" t="s">
        <v>19</v>
      </c>
      <c r="F270" s="1" t="s">
        <v>19</v>
      </c>
      <c r="G270" s="1" t="s">
        <v>19</v>
      </c>
    </row>
    <row r="271" spans="1:9">
      <c r="A271">
        <v>1013</v>
      </c>
      <c r="B271" t="s">
        <v>600</v>
      </c>
      <c r="C271">
        <v>439</v>
      </c>
      <c r="E271" s="1" t="s">
        <v>19</v>
      </c>
      <c r="F271" s="1" t="s">
        <v>19</v>
      </c>
      <c r="G271" s="1" t="s">
        <v>19</v>
      </c>
    </row>
    <row r="272" spans="1:9">
      <c r="A272">
        <v>1014</v>
      </c>
      <c r="B272" t="s">
        <v>600</v>
      </c>
      <c r="C272" s="6">
        <v>439440</v>
      </c>
      <c r="E272" s="1" t="s">
        <v>19</v>
      </c>
      <c r="F272" s="1" t="s">
        <v>19</v>
      </c>
      <c r="G272" s="1" t="s">
        <v>19</v>
      </c>
    </row>
    <row r="273" spans="1:9" ht="90">
      <c r="A273">
        <v>1015</v>
      </c>
      <c r="B273" t="s">
        <v>600</v>
      </c>
      <c r="C273">
        <v>440</v>
      </c>
      <c r="E273" s="1" t="s">
        <v>19</v>
      </c>
      <c r="F273" s="9" t="s">
        <v>23</v>
      </c>
      <c r="G273" s="9" t="s">
        <v>23</v>
      </c>
      <c r="H273" s="4" t="s">
        <v>2924</v>
      </c>
      <c r="I273" s="1" t="s">
        <v>2961</v>
      </c>
    </row>
    <row r="274" spans="1:9">
      <c r="A274">
        <v>1016</v>
      </c>
      <c r="B274" t="s">
        <v>600</v>
      </c>
      <c r="C274">
        <v>440</v>
      </c>
      <c r="E274" s="1" t="s">
        <v>19</v>
      </c>
      <c r="F274" s="1" t="s">
        <v>19</v>
      </c>
      <c r="G274" s="1" t="s">
        <v>19</v>
      </c>
    </row>
    <row r="275" spans="1:9">
      <c r="A275">
        <v>1034</v>
      </c>
      <c r="B275" t="s">
        <v>600</v>
      </c>
      <c r="C275">
        <v>448</v>
      </c>
      <c r="E275" s="1" t="s">
        <v>19</v>
      </c>
      <c r="F275" s="1" t="s">
        <v>19</v>
      </c>
      <c r="G275" s="1" t="s">
        <v>19</v>
      </c>
    </row>
    <row r="276" spans="1:9">
      <c r="A276">
        <v>1035</v>
      </c>
      <c r="B276" t="s">
        <v>600</v>
      </c>
      <c r="C276">
        <v>449</v>
      </c>
      <c r="E276" s="1" t="s">
        <v>19</v>
      </c>
      <c r="F276" s="1" t="s">
        <v>19</v>
      </c>
      <c r="G276" s="1" t="s">
        <v>19</v>
      </c>
    </row>
    <row r="277" spans="1:9">
      <c r="A277">
        <v>1036</v>
      </c>
      <c r="B277" t="s">
        <v>600</v>
      </c>
      <c r="C277">
        <v>449</v>
      </c>
      <c r="E277" s="1" t="s">
        <v>19</v>
      </c>
      <c r="F277" s="1" t="s">
        <v>19</v>
      </c>
      <c r="G277" s="1" t="s">
        <v>19</v>
      </c>
    </row>
    <row r="278" spans="1:9">
      <c r="A278">
        <v>1037</v>
      </c>
      <c r="B278" t="s">
        <v>600</v>
      </c>
      <c r="C278" s="6">
        <v>449450</v>
      </c>
      <c r="E278" s="1" t="s">
        <v>19</v>
      </c>
      <c r="F278" s="1" t="s">
        <v>19</v>
      </c>
      <c r="G278" s="1" t="s">
        <v>19</v>
      </c>
    </row>
    <row r="279" spans="1:9">
      <c r="A279">
        <v>1038</v>
      </c>
      <c r="B279" t="s">
        <v>600</v>
      </c>
      <c r="C279">
        <v>450</v>
      </c>
      <c r="E279" s="1" t="s">
        <v>19</v>
      </c>
      <c r="F279" s="1" t="s">
        <v>19</v>
      </c>
      <c r="G279" s="1" t="s">
        <v>19</v>
      </c>
    </row>
    <row r="280" spans="1:9">
      <c r="A280">
        <v>1039</v>
      </c>
      <c r="B280" t="s">
        <v>600</v>
      </c>
      <c r="C280">
        <v>450</v>
      </c>
      <c r="E280" s="1" t="s">
        <v>23</v>
      </c>
      <c r="F280" s="1" t="s">
        <v>23</v>
      </c>
      <c r="G280" s="1" t="s">
        <v>23</v>
      </c>
    </row>
    <row r="281" spans="1:9">
      <c r="A281">
        <v>1056</v>
      </c>
      <c r="B281" t="s">
        <v>600</v>
      </c>
      <c r="C281" s="6">
        <v>457458</v>
      </c>
      <c r="E281" s="1" t="s">
        <v>19</v>
      </c>
      <c r="F281" s="1" t="s">
        <v>19</v>
      </c>
      <c r="G281" s="1" t="s">
        <v>19</v>
      </c>
    </row>
    <row r="282" spans="1:9">
      <c r="A282">
        <v>1057</v>
      </c>
      <c r="B282" t="s">
        <v>600</v>
      </c>
      <c r="C282">
        <v>458</v>
      </c>
      <c r="E282" s="1" t="s">
        <v>19</v>
      </c>
      <c r="F282" s="1" t="s">
        <v>19</v>
      </c>
      <c r="G282" s="1" t="s">
        <v>19</v>
      </c>
    </row>
    <row r="283" spans="1:9">
      <c r="A283">
        <v>1058</v>
      </c>
      <c r="B283" t="s">
        <v>600</v>
      </c>
      <c r="C283">
        <v>458</v>
      </c>
      <c r="E283" s="1" t="s">
        <v>19</v>
      </c>
      <c r="F283" s="1" t="s">
        <v>19</v>
      </c>
      <c r="G283" s="1" t="s">
        <v>19</v>
      </c>
    </row>
    <row r="284" spans="1:9">
      <c r="A284">
        <v>1059</v>
      </c>
      <c r="B284" t="s">
        <v>600</v>
      </c>
      <c r="C284">
        <v>459</v>
      </c>
      <c r="E284" s="1" t="s">
        <v>19</v>
      </c>
      <c r="F284" s="1" t="s">
        <v>19</v>
      </c>
      <c r="G284" s="1" t="s">
        <v>19</v>
      </c>
    </row>
    <row r="285" spans="1:9">
      <c r="A285">
        <v>1060</v>
      </c>
      <c r="B285" t="s">
        <v>600</v>
      </c>
      <c r="C285">
        <v>459</v>
      </c>
      <c r="E285" s="1" t="s">
        <v>19</v>
      </c>
      <c r="F285" s="1" t="s">
        <v>19</v>
      </c>
      <c r="G285" s="1" t="s">
        <v>19</v>
      </c>
    </row>
    <row r="286" spans="1:9">
      <c r="A286">
        <v>1061</v>
      </c>
      <c r="B286" t="s">
        <v>600</v>
      </c>
      <c r="C286" s="6">
        <v>460</v>
      </c>
      <c r="E286" s="1" t="s">
        <v>23</v>
      </c>
      <c r="F286" s="1" t="s">
        <v>23</v>
      </c>
      <c r="G286" s="1" t="s">
        <v>23</v>
      </c>
    </row>
    <row r="287" spans="1:9" ht="135">
      <c r="A287">
        <v>1079</v>
      </c>
      <c r="B287" t="s">
        <v>600</v>
      </c>
      <c r="C287">
        <v>469</v>
      </c>
      <c r="E287" s="1" t="s">
        <v>23</v>
      </c>
      <c r="F287" s="1" t="s">
        <v>23</v>
      </c>
      <c r="G287" s="9" t="s">
        <v>19</v>
      </c>
      <c r="H287" s="4" t="s">
        <v>2924</v>
      </c>
      <c r="I287" s="1" t="s">
        <v>2962</v>
      </c>
    </row>
    <row r="288" spans="1:9">
      <c r="A288">
        <v>1080</v>
      </c>
      <c r="B288" t="s">
        <v>600</v>
      </c>
      <c r="C288">
        <v>470</v>
      </c>
      <c r="E288" s="1" t="s">
        <v>19</v>
      </c>
      <c r="F288" s="1" t="s">
        <v>19</v>
      </c>
      <c r="G288" s="1" t="s">
        <v>19</v>
      </c>
    </row>
    <row r="289" spans="1:9">
      <c r="A289">
        <v>1081</v>
      </c>
      <c r="B289" t="s">
        <v>600</v>
      </c>
      <c r="C289" s="6">
        <v>470471</v>
      </c>
      <c r="E289" s="1" t="s">
        <v>19</v>
      </c>
      <c r="F289" s="1" t="s">
        <v>19</v>
      </c>
      <c r="G289" s="1" t="s">
        <v>19</v>
      </c>
    </row>
    <row r="290" spans="1:9">
      <c r="A290">
        <v>1082</v>
      </c>
      <c r="B290" t="s">
        <v>600</v>
      </c>
      <c r="C290">
        <v>471</v>
      </c>
      <c r="E290" s="1" t="s">
        <v>19</v>
      </c>
      <c r="F290" s="1" t="s">
        <v>19</v>
      </c>
      <c r="G290" s="1" t="s">
        <v>19</v>
      </c>
    </row>
    <row r="291" spans="1:9">
      <c r="A291">
        <v>1099</v>
      </c>
      <c r="B291" t="s">
        <v>600</v>
      </c>
      <c r="C291" s="6">
        <v>478479</v>
      </c>
      <c r="E291" s="1" t="s">
        <v>19</v>
      </c>
      <c r="F291" s="1" t="s">
        <v>19</v>
      </c>
      <c r="G291" s="1" t="s">
        <v>19</v>
      </c>
    </row>
    <row r="292" spans="1:9" ht="30">
      <c r="A292">
        <v>1100</v>
      </c>
      <c r="B292" t="s">
        <v>600</v>
      </c>
      <c r="C292">
        <v>479</v>
      </c>
      <c r="E292" s="1" t="s">
        <v>19</v>
      </c>
      <c r="F292" s="9" t="s">
        <v>23</v>
      </c>
      <c r="G292" s="9" t="s">
        <v>23</v>
      </c>
      <c r="H292" s="4" t="s">
        <v>2924</v>
      </c>
      <c r="I292" s="1" t="s">
        <v>2963</v>
      </c>
    </row>
    <row r="293" spans="1:9">
      <c r="A293">
        <v>1101</v>
      </c>
      <c r="B293" t="s">
        <v>600</v>
      </c>
      <c r="C293">
        <v>479</v>
      </c>
      <c r="E293" s="1" t="s">
        <v>19</v>
      </c>
      <c r="F293" s="1" t="s">
        <v>19</v>
      </c>
      <c r="G293" s="1" t="s">
        <v>19</v>
      </c>
    </row>
    <row r="294" spans="1:9">
      <c r="A294">
        <v>1102</v>
      </c>
      <c r="B294" t="s">
        <v>600</v>
      </c>
      <c r="C294">
        <v>480</v>
      </c>
      <c r="E294" s="1" t="s">
        <v>19</v>
      </c>
      <c r="F294" s="1" t="s">
        <v>19</v>
      </c>
      <c r="G294" s="1" t="s">
        <v>19</v>
      </c>
    </row>
    <row r="295" spans="1:9">
      <c r="A295">
        <v>1103</v>
      </c>
      <c r="B295" t="s">
        <v>600</v>
      </c>
      <c r="C295">
        <v>480</v>
      </c>
      <c r="E295" s="1" t="s">
        <v>23</v>
      </c>
      <c r="F295" s="1" t="s">
        <v>23</v>
      </c>
      <c r="G295" s="1" t="s">
        <v>23</v>
      </c>
    </row>
    <row r="296" spans="1:9">
      <c r="A296">
        <v>1104</v>
      </c>
      <c r="B296" t="s">
        <v>600</v>
      </c>
      <c r="C296">
        <v>480</v>
      </c>
      <c r="E296" s="1" t="s">
        <v>19</v>
      </c>
      <c r="F296" s="1" t="s">
        <v>19</v>
      </c>
      <c r="G296" s="1" t="s">
        <v>19</v>
      </c>
    </row>
    <row r="297" spans="1:9">
      <c r="A297">
        <v>1119</v>
      </c>
      <c r="B297" t="s">
        <v>600</v>
      </c>
      <c r="C297" s="6">
        <v>487488</v>
      </c>
      <c r="E297" s="1" t="s">
        <v>19</v>
      </c>
      <c r="F297" s="1" t="s">
        <v>19</v>
      </c>
      <c r="G297" s="1" t="s">
        <v>19</v>
      </c>
    </row>
    <row r="298" spans="1:9">
      <c r="A298">
        <v>1120</v>
      </c>
      <c r="B298" t="s">
        <v>600</v>
      </c>
      <c r="C298" s="6">
        <v>488489</v>
      </c>
      <c r="E298" s="1" t="s">
        <v>19</v>
      </c>
      <c r="F298" s="1" t="s">
        <v>19</v>
      </c>
      <c r="G298" s="1" t="s">
        <v>19</v>
      </c>
    </row>
    <row r="299" spans="1:9">
      <c r="A299">
        <v>1121</v>
      </c>
      <c r="B299" t="s">
        <v>600</v>
      </c>
      <c r="C299">
        <v>489</v>
      </c>
      <c r="E299" s="1" t="s">
        <v>19</v>
      </c>
      <c r="F299" s="1" t="s">
        <v>19</v>
      </c>
      <c r="G299" s="1" t="s">
        <v>19</v>
      </c>
    </row>
    <row r="300" spans="1:9">
      <c r="A300">
        <v>1122</v>
      </c>
      <c r="B300" t="s">
        <v>600</v>
      </c>
      <c r="C300">
        <v>489</v>
      </c>
      <c r="E300" s="1" t="s">
        <v>19</v>
      </c>
      <c r="F300" s="1" t="s">
        <v>19</v>
      </c>
      <c r="G300" s="1" t="s">
        <v>19</v>
      </c>
    </row>
    <row r="301" spans="1:9">
      <c r="A301">
        <v>1123</v>
      </c>
      <c r="B301" t="s">
        <v>600</v>
      </c>
      <c r="C301">
        <v>490</v>
      </c>
      <c r="E301" s="1" t="s">
        <v>23</v>
      </c>
      <c r="F301" s="1" t="s">
        <v>23</v>
      </c>
      <c r="G301" s="1" t="s">
        <v>23</v>
      </c>
    </row>
    <row r="302" spans="1:9">
      <c r="A302">
        <v>1124</v>
      </c>
      <c r="B302" t="s">
        <v>600</v>
      </c>
      <c r="C302" s="6">
        <v>490</v>
      </c>
      <c r="E302" t="s">
        <v>23</v>
      </c>
      <c r="F302" t="s">
        <v>23</v>
      </c>
      <c r="G302" t="s">
        <v>23</v>
      </c>
    </row>
    <row r="303" spans="1:9">
      <c r="A303">
        <v>1125</v>
      </c>
      <c r="B303" t="s">
        <v>600</v>
      </c>
      <c r="C303" s="6">
        <v>490491</v>
      </c>
      <c r="E303" t="s">
        <v>19</v>
      </c>
      <c r="F303" t="s">
        <v>19</v>
      </c>
      <c r="G303" t="s">
        <v>19</v>
      </c>
    </row>
    <row r="304" spans="1:9">
      <c r="A304">
        <v>1126</v>
      </c>
      <c r="B304" t="s">
        <v>600</v>
      </c>
      <c r="C304" s="6">
        <v>491492</v>
      </c>
      <c r="E304" t="s">
        <v>19</v>
      </c>
      <c r="F304" t="s">
        <v>19</v>
      </c>
      <c r="G304" t="s">
        <v>19</v>
      </c>
    </row>
    <row r="305" spans="1:9">
      <c r="A305">
        <v>1142</v>
      </c>
      <c r="B305" t="s">
        <v>600</v>
      </c>
      <c r="C305">
        <v>499</v>
      </c>
      <c r="E305" s="1" t="s">
        <v>19</v>
      </c>
      <c r="F305" s="1" t="s">
        <v>19</v>
      </c>
      <c r="G305" s="1" t="s">
        <v>19</v>
      </c>
    </row>
    <row r="306" spans="1:9">
      <c r="A306">
        <v>1143</v>
      </c>
      <c r="B306" t="s">
        <v>600</v>
      </c>
      <c r="C306">
        <v>500</v>
      </c>
      <c r="E306" s="1" t="s">
        <v>19</v>
      </c>
      <c r="F306" s="1" t="s">
        <v>19</v>
      </c>
      <c r="G306" s="1" t="s">
        <v>19</v>
      </c>
    </row>
    <row r="307" spans="1:9">
      <c r="A307">
        <v>1144</v>
      </c>
      <c r="B307" t="s">
        <v>600</v>
      </c>
      <c r="C307">
        <v>500</v>
      </c>
      <c r="E307" s="1" t="s">
        <v>19</v>
      </c>
      <c r="F307" s="1" t="s">
        <v>19</v>
      </c>
      <c r="G307" s="1" t="s">
        <v>19</v>
      </c>
    </row>
    <row r="308" spans="1:9">
      <c r="A308">
        <v>1145</v>
      </c>
      <c r="B308" t="s">
        <v>600</v>
      </c>
      <c r="C308">
        <v>500</v>
      </c>
      <c r="E308" s="1" t="s">
        <v>23</v>
      </c>
      <c r="F308" s="1" t="s">
        <v>23</v>
      </c>
      <c r="G308" s="1" t="s">
        <v>23</v>
      </c>
    </row>
    <row r="309" spans="1:9" ht="30">
      <c r="A309">
        <v>1146</v>
      </c>
      <c r="B309" t="s">
        <v>600</v>
      </c>
      <c r="C309" s="6">
        <v>500501</v>
      </c>
      <c r="E309" s="1" t="s">
        <v>668</v>
      </c>
      <c r="F309" s="1" t="s">
        <v>23</v>
      </c>
      <c r="G309" s="1" t="s">
        <v>23</v>
      </c>
    </row>
    <row r="310" spans="1:9">
      <c r="A310">
        <v>1169</v>
      </c>
      <c r="B310" t="s">
        <v>600</v>
      </c>
      <c r="C310" s="6">
        <v>508509</v>
      </c>
      <c r="E310" s="1" t="s">
        <v>19</v>
      </c>
      <c r="F310" s="1" t="s">
        <v>19</v>
      </c>
      <c r="G310" s="1" t="s">
        <v>19</v>
      </c>
    </row>
    <row r="311" spans="1:9" ht="105">
      <c r="A311">
        <v>1170</v>
      </c>
      <c r="B311" t="s">
        <v>600</v>
      </c>
      <c r="C311">
        <v>509</v>
      </c>
      <c r="E311" s="1" t="s">
        <v>23</v>
      </c>
      <c r="F311" s="9" t="s">
        <v>19</v>
      </c>
      <c r="G311" s="1" t="s">
        <v>23</v>
      </c>
      <c r="H311" s="4" t="s">
        <v>2924</v>
      </c>
      <c r="I311" s="1" t="s">
        <v>2964</v>
      </c>
    </row>
    <row r="312" spans="1:9">
      <c r="A312">
        <v>1171</v>
      </c>
      <c r="B312" t="s">
        <v>600</v>
      </c>
      <c r="C312" s="6">
        <v>509510</v>
      </c>
      <c r="E312" s="1" t="s">
        <v>19</v>
      </c>
      <c r="F312" s="1" t="s">
        <v>19</v>
      </c>
      <c r="G312" s="1" t="s">
        <v>19</v>
      </c>
    </row>
    <row r="313" spans="1:9">
      <c r="A313">
        <v>1172</v>
      </c>
      <c r="B313" t="s">
        <v>600</v>
      </c>
      <c r="C313" s="6">
        <v>510</v>
      </c>
      <c r="E313" s="1" t="s">
        <v>19</v>
      </c>
      <c r="F313" s="1" t="s">
        <v>19</v>
      </c>
      <c r="G313" s="1" t="s">
        <v>19</v>
      </c>
    </row>
    <row r="314" spans="1:9">
      <c r="A314">
        <v>1187</v>
      </c>
      <c r="B314" t="s">
        <v>600</v>
      </c>
      <c r="C314">
        <v>518</v>
      </c>
      <c r="E314" s="1" t="s">
        <v>19</v>
      </c>
      <c r="F314" s="1" t="s">
        <v>19</v>
      </c>
      <c r="G314" s="1" t="s">
        <v>19</v>
      </c>
    </row>
    <row r="315" spans="1:9">
      <c r="A315">
        <v>1188</v>
      </c>
      <c r="B315" t="s">
        <v>600</v>
      </c>
      <c r="C315" s="6">
        <v>518</v>
      </c>
      <c r="E315" s="1" t="s">
        <v>19</v>
      </c>
      <c r="F315" s="1" t="s">
        <v>19</v>
      </c>
      <c r="G315" s="1" t="s">
        <v>19</v>
      </c>
    </row>
    <row r="316" spans="1:9">
      <c r="A316">
        <v>1189</v>
      </c>
      <c r="B316" t="s">
        <v>600</v>
      </c>
      <c r="C316" s="6">
        <v>518519</v>
      </c>
      <c r="E316" s="1" t="s">
        <v>19</v>
      </c>
      <c r="F316" s="1" t="s">
        <v>19</v>
      </c>
      <c r="G316" s="1" t="s">
        <v>19</v>
      </c>
    </row>
    <row r="317" spans="1:9" ht="75">
      <c r="A317">
        <v>1190</v>
      </c>
      <c r="B317" t="s">
        <v>600</v>
      </c>
      <c r="C317" s="6">
        <v>519520</v>
      </c>
      <c r="E317" s="1" t="s">
        <v>23</v>
      </c>
      <c r="F317" s="9" t="s">
        <v>19</v>
      </c>
      <c r="G317" s="1" t="s">
        <v>23</v>
      </c>
      <c r="H317" s="4" t="s">
        <v>2924</v>
      </c>
      <c r="I317" s="1" t="s">
        <v>2965</v>
      </c>
    </row>
    <row r="318" spans="1:9">
      <c r="A318">
        <v>1191</v>
      </c>
      <c r="B318" t="s">
        <v>600</v>
      </c>
      <c r="C318">
        <v>520</v>
      </c>
      <c r="E318" s="1" t="s">
        <v>19</v>
      </c>
      <c r="F318" s="1" t="s">
        <v>19</v>
      </c>
      <c r="G318" s="1" t="s">
        <v>19</v>
      </c>
    </row>
    <row r="319" spans="1:9">
      <c r="A319">
        <v>1192</v>
      </c>
      <c r="B319" t="s">
        <v>600</v>
      </c>
      <c r="C319" s="6">
        <v>520</v>
      </c>
      <c r="E319" s="1" t="s">
        <v>19</v>
      </c>
      <c r="F319" s="1" t="s">
        <v>19</v>
      </c>
      <c r="G319" s="1" t="s">
        <v>19</v>
      </c>
    </row>
    <row r="320" spans="1:9">
      <c r="A320">
        <v>1210</v>
      </c>
      <c r="B320" t="s">
        <v>600</v>
      </c>
      <c r="C320" s="6">
        <v>499</v>
      </c>
      <c r="E320" s="1" t="s">
        <v>19</v>
      </c>
      <c r="F320" s="1" t="s">
        <v>19</v>
      </c>
      <c r="G320" s="1" t="s">
        <v>19</v>
      </c>
    </row>
    <row r="321" spans="1:9">
      <c r="A321">
        <v>1211</v>
      </c>
      <c r="B321" t="s">
        <v>600</v>
      </c>
      <c r="C321">
        <v>499</v>
      </c>
      <c r="E321" s="1" t="s">
        <v>19</v>
      </c>
      <c r="F321" s="1" t="s">
        <v>19</v>
      </c>
      <c r="G321" s="1" t="s">
        <v>19</v>
      </c>
    </row>
    <row r="322" spans="1:9">
      <c r="A322">
        <v>1212</v>
      </c>
      <c r="B322" t="s">
        <v>600</v>
      </c>
      <c r="C322" s="6">
        <v>499500</v>
      </c>
      <c r="E322" s="1" t="s">
        <v>19</v>
      </c>
      <c r="F322" s="1" t="s">
        <v>19</v>
      </c>
      <c r="G322" s="1" t="s">
        <v>19</v>
      </c>
    </row>
    <row r="323" spans="1:9">
      <c r="A323">
        <v>1213</v>
      </c>
      <c r="B323" t="s">
        <v>600</v>
      </c>
      <c r="C323" s="6">
        <v>500</v>
      </c>
      <c r="E323" s="1" t="s">
        <v>19</v>
      </c>
      <c r="F323" s="1" t="s">
        <v>19</v>
      </c>
      <c r="G323" s="1" t="s">
        <v>19</v>
      </c>
    </row>
    <row r="324" spans="1:9" ht="120">
      <c r="A324">
        <v>1214</v>
      </c>
      <c r="B324" t="s">
        <v>600</v>
      </c>
      <c r="C324">
        <v>500</v>
      </c>
      <c r="E324" s="1" t="s">
        <v>19</v>
      </c>
      <c r="F324" s="9" t="s">
        <v>2966</v>
      </c>
      <c r="G324" s="9" t="s">
        <v>23</v>
      </c>
      <c r="H324" s="4" t="s">
        <v>2924</v>
      </c>
      <c r="I324" s="1" t="s">
        <v>2967</v>
      </c>
    </row>
    <row r="325" spans="1:9">
      <c r="A325">
        <v>1215</v>
      </c>
      <c r="B325" t="s">
        <v>600</v>
      </c>
      <c r="C325" s="6">
        <v>500501</v>
      </c>
      <c r="E325" s="1" t="s">
        <v>19</v>
      </c>
      <c r="F325" s="1" t="s">
        <v>19</v>
      </c>
      <c r="G325" s="1" t="s">
        <v>19</v>
      </c>
      <c r="H325" s="4"/>
    </row>
    <row r="326" spans="1:9">
      <c r="A326">
        <v>1216</v>
      </c>
      <c r="B326" t="s">
        <v>600</v>
      </c>
      <c r="C326">
        <v>501</v>
      </c>
      <c r="E326" s="1" t="s">
        <v>19</v>
      </c>
      <c r="F326" s="1" t="s">
        <v>19</v>
      </c>
      <c r="G326" s="1" t="s">
        <v>19</v>
      </c>
      <c r="H326" s="4"/>
    </row>
    <row r="327" spans="1:9">
      <c r="A327">
        <v>1237</v>
      </c>
      <c r="B327" t="s">
        <v>600</v>
      </c>
      <c r="C327">
        <v>508</v>
      </c>
      <c r="E327" s="1" t="s">
        <v>19</v>
      </c>
      <c r="F327" s="1" t="s">
        <v>19</v>
      </c>
      <c r="G327" s="1" t="s">
        <v>19</v>
      </c>
      <c r="H327" s="4"/>
    </row>
    <row r="328" spans="1:9">
      <c r="A328">
        <v>1238</v>
      </c>
      <c r="B328" t="s">
        <v>600</v>
      </c>
      <c r="C328">
        <v>509</v>
      </c>
      <c r="E328" s="1" t="s">
        <v>19</v>
      </c>
      <c r="F328" s="1" t="s">
        <v>19</v>
      </c>
      <c r="G328" s="1" t="s">
        <v>19</v>
      </c>
      <c r="H328" s="4"/>
    </row>
    <row r="329" spans="1:9" ht="75">
      <c r="A329">
        <v>1239</v>
      </c>
      <c r="B329" t="s">
        <v>600</v>
      </c>
      <c r="C329">
        <v>509</v>
      </c>
      <c r="E329" s="1" t="s">
        <v>23</v>
      </c>
      <c r="F329" s="9" t="s">
        <v>19</v>
      </c>
      <c r="G329" s="9" t="s">
        <v>19</v>
      </c>
      <c r="H329" s="4" t="s">
        <v>2924</v>
      </c>
      <c r="I329" s="1" t="s">
        <v>2968</v>
      </c>
    </row>
    <row r="330" spans="1:9" ht="90">
      <c r="A330">
        <v>1240</v>
      </c>
      <c r="B330" t="s">
        <v>600</v>
      </c>
      <c r="C330" s="6">
        <v>509510</v>
      </c>
      <c r="E330" s="1" t="s">
        <v>23</v>
      </c>
      <c r="F330" s="9" t="s">
        <v>19</v>
      </c>
      <c r="G330" s="1" t="s">
        <v>23</v>
      </c>
      <c r="H330" s="4" t="s">
        <v>2924</v>
      </c>
      <c r="I330" s="25" t="s">
        <v>2969</v>
      </c>
    </row>
    <row r="331" spans="1:9" ht="60">
      <c r="A331">
        <v>1241</v>
      </c>
      <c r="B331" t="s">
        <v>600</v>
      </c>
      <c r="C331">
        <v>510</v>
      </c>
      <c r="E331" s="1" t="s">
        <v>23</v>
      </c>
      <c r="F331" s="9" t="s">
        <v>19</v>
      </c>
      <c r="G331" s="9" t="s">
        <v>19</v>
      </c>
      <c r="H331" s="4" t="s">
        <v>2924</v>
      </c>
      <c r="I331" s="1" t="s">
        <v>2970</v>
      </c>
    </row>
    <row r="332" spans="1:9">
      <c r="A332">
        <v>1242</v>
      </c>
      <c r="B332" t="s">
        <v>600</v>
      </c>
      <c r="C332">
        <v>510</v>
      </c>
      <c r="E332" s="1" t="s">
        <v>19</v>
      </c>
      <c r="F332" s="1" t="s">
        <v>19</v>
      </c>
      <c r="G332" s="1" t="s">
        <v>19</v>
      </c>
      <c r="H332" s="4"/>
    </row>
    <row r="333" spans="1:9" ht="105">
      <c r="A333">
        <v>1243</v>
      </c>
      <c r="B333" t="s">
        <v>600</v>
      </c>
      <c r="C333">
        <v>510</v>
      </c>
      <c r="E333" s="1" t="s">
        <v>19</v>
      </c>
      <c r="F333" s="1" t="s">
        <v>19</v>
      </c>
      <c r="G333" s="9" t="s">
        <v>23</v>
      </c>
      <c r="H333" s="4" t="s">
        <v>2924</v>
      </c>
      <c r="I333" s="1" t="s">
        <v>2971</v>
      </c>
    </row>
    <row r="334" spans="1:9">
      <c r="A334">
        <v>1262</v>
      </c>
      <c r="B334" t="s">
        <v>600</v>
      </c>
      <c r="C334">
        <v>517</v>
      </c>
      <c r="E334" s="1" t="s">
        <v>19</v>
      </c>
      <c r="F334" s="1" t="s">
        <v>19</v>
      </c>
      <c r="G334" s="1" t="s">
        <v>19</v>
      </c>
    </row>
    <row r="335" spans="1:9">
      <c r="A335">
        <v>1263</v>
      </c>
      <c r="B335" t="s">
        <v>600</v>
      </c>
      <c r="C335" s="6">
        <v>517518</v>
      </c>
      <c r="E335" s="1" t="s">
        <v>23</v>
      </c>
      <c r="F335" s="1" t="s">
        <v>23</v>
      </c>
      <c r="G335" s="1" t="s">
        <v>23</v>
      </c>
    </row>
    <row r="336" spans="1:9">
      <c r="A336">
        <v>1264</v>
      </c>
      <c r="B336" t="s">
        <v>600</v>
      </c>
      <c r="C336">
        <v>518</v>
      </c>
      <c r="E336" s="1" t="s">
        <v>19</v>
      </c>
      <c r="F336" s="1" t="s">
        <v>19</v>
      </c>
      <c r="G336" s="1" t="s">
        <v>19</v>
      </c>
    </row>
    <row r="337" spans="1:9">
      <c r="A337">
        <v>1265</v>
      </c>
      <c r="B337" t="s">
        <v>600</v>
      </c>
      <c r="C337">
        <v>518</v>
      </c>
      <c r="E337" s="1" t="s">
        <v>19</v>
      </c>
      <c r="F337" s="1" t="s">
        <v>19</v>
      </c>
      <c r="G337" s="1" t="s">
        <v>19</v>
      </c>
    </row>
    <row r="338" spans="1:9">
      <c r="A338">
        <v>1266</v>
      </c>
      <c r="B338" t="s">
        <v>600</v>
      </c>
      <c r="C338" s="6">
        <v>518519</v>
      </c>
      <c r="E338" s="1" t="s">
        <v>23</v>
      </c>
      <c r="F338" s="1" t="s">
        <v>23</v>
      </c>
      <c r="G338" s="1" t="s">
        <v>23</v>
      </c>
    </row>
    <row r="339" spans="1:9" ht="60">
      <c r="A339">
        <v>1267</v>
      </c>
      <c r="B339" t="s">
        <v>600</v>
      </c>
      <c r="C339">
        <v>519</v>
      </c>
      <c r="E339" s="1" t="s">
        <v>23</v>
      </c>
      <c r="F339" s="9" t="s">
        <v>19</v>
      </c>
      <c r="G339" s="9" t="s">
        <v>19</v>
      </c>
      <c r="H339" s="4" t="s">
        <v>2924</v>
      </c>
      <c r="I339" s="1" t="s">
        <v>2972</v>
      </c>
    </row>
    <row r="340" spans="1:9">
      <c r="A340">
        <v>1268</v>
      </c>
      <c r="B340" t="s">
        <v>600</v>
      </c>
      <c r="C340">
        <v>519</v>
      </c>
      <c r="E340" s="1" t="s">
        <v>19</v>
      </c>
      <c r="F340" s="1" t="s">
        <v>19</v>
      </c>
      <c r="G340" s="1" t="s">
        <v>19</v>
      </c>
    </row>
    <row r="341" spans="1:9">
      <c r="A341">
        <v>1269</v>
      </c>
      <c r="B341" t="s">
        <v>600</v>
      </c>
      <c r="C341">
        <v>519</v>
      </c>
      <c r="E341" s="1" t="s">
        <v>19</v>
      </c>
      <c r="F341" s="1" t="s">
        <v>19</v>
      </c>
      <c r="G341" s="1" t="s">
        <v>19</v>
      </c>
    </row>
    <row r="342" spans="1:9">
      <c r="A342">
        <v>1295</v>
      </c>
      <c r="B342" t="s">
        <v>600</v>
      </c>
      <c r="C342" s="6">
        <v>528529</v>
      </c>
      <c r="E342" s="1" t="s">
        <v>19</v>
      </c>
      <c r="F342" s="1" t="s">
        <v>19</v>
      </c>
      <c r="G342" s="1" t="s">
        <v>19</v>
      </c>
    </row>
    <row r="343" spans="1:9">
      <c r="A343">
        <v>1296</v>
      </c>
      <c r="B343" t="s">
        <v>600</v>
      </c>
      <c r="C343">
        <v>529</v>
      </c>
      <c r="E343" s="1" t="s">
        <v>23</v>
      </c>
      <c r="F343" s="1" t="s">
        <v>23</v>
      </c>
      <c r="G343" s="1" t="s">
        <v>23</v>
      </c>
    </row>
    <row r="344" spans="1:9">
      <c r="A344">
        <v>1297</v>
      </c>
      <c r="B344" t="s">
        <v>600</v>
      </c>
      <c r="C344" s="6">
        <v>529530</v>
      </c>
      <c r="E344" s="1" t="s">
        <v>19</v>
      </c>
      <c r="F344" s="1" t="s">
        <v>19</v>
      </c>
      <c r="G344" s="1" t="s">
        <v>19</v>
      </c>
    </row>
    <row r="345" spans="1:9">
      <c r="A345">
        <v>1298</v>
      </c>
      <c r="B345" t="s">
        <v>600</v>
      </c>
      <c r="C345">
        <v>530</v>
      </c>
      <c r="E345" s="1" t="s">
        <v>19</v>
      </c>
      <c r="F345" s="1" t="s">
        <v>19</v>
      </c>
      <c r="G345" s="1" t="s">
        <v>19</v>
      </c>
    </row>
    <row r="346" spans="1:9">
      <c r="A346">
        <v>1299</v>
      </c>
      <c r="B346" t="s">
        <v>600</v>
      </c>
      <c r="C346">
        <v>530</v>
      </c>
      <c r="E346" s="1" t="s">
        <v>19</v>
      </c>
      <c r="F346" s="1" t="s">
        <v>19</v>
      </c>
      <c r="G346" s="1" t="s">
        <v>19</v>
      </c>
    </row>
    <row r="347" spans="1:9">
      <c r="A347">
        <v>1300</v>
      </c>
      <c r="B347" t="s">
        <v>600</v>
      </c>
      <c r="C347" s="6">
        <v>530531</v>
      </c>
      <c r="E347" s="1" t="s">
        <v>19</v>
      </c>
      <c r="F347" s="1" t="s">
        <v>19</v>
      </c>
      <c r="G347" s="1" t="s">
        <v>19</v>
      </c>
    </row>
    <row r="348" spans="1:9">
      <c r="A348">
        <v>1316</v>
      </c>
      <c r="B348" t="s">
        <v>600</v>
      </c>
      <c r="C348">
        <v>538</v>
      </c>
      <c r="E348" s="1" t="s">
        <v>19</v>
      </c>
      <c r="F348" s="1" t="s">
        <v>19</v>
      </c>
      <c r="G348" s="1" t="s">
        <v>19</v>
      </c>
    </row>
    <row r="349" spans="1:9">
      <c r="A349">
        <v>1317</v>
      </c>
      <c r="B349" t="s">
        <v>600</v>
      </c>
      <c r="C349">
        <v>538</v>
      </c>
      <c r="E349" s="1" t="s">
        <v>19</v>
      </c>
      <c r="F349" s="1" t="s">
        <v>19</v>
      </c>
      <c r="G349" s="1" t="s">
        <v>19</v>
      </c>
    </row>
    <row r="350" spans="1:9">
      <c r="A350">
        <v>1318</v>
      </c>
      <c r="B350" t="s">
        <v>600</v>
      </c>
      <c r="C350" s="6">
        <v>538539</v>
      </c>
      <c r="E350" s="1" t="s">
        <v>19</v>
      </c>
      <c r="F350" s="1" t="s">
        <v>19</v>
      </c>
      <c r="G350" s="1" t="s">
        <v>19</v>
      </c>
    </row>
    <row r="351" spans="1:9">
      <c r="A351">
        <v>1319</v>
      </c>
      <c r="B351" t="s">
        <v>600</v>
      </c>
      <c r="C351">
        <v>539</v>
      </c>
      <c r="E351" s="1" t="s">
        <v>19</v>
      </c>
      <c r="F351" s="1" t="s">
        <v>19</v>
      </c>
      <c r="G351" s="1" t="s">
        <v>19</v>
      </c>
    </row>
    <row r="352" spans="1:9" ht="45">
      <c r="A352">
        <v>1320</v>
      </c>
      <c r="B352" t="s">
        <v>600</v>
      </c>
      <c r="C352">
        <v>539</v>
      </c>
      <c r="E352" s="1" t="s">
        <v>23</v>
      </c>
      <c r="F352" s="1" t="s">
        <v>23</v>
      </c>
      <c r="G352" s="9" t="s">
        <v>19</v>
      </c>
      <c r="H352" s="4" t="s">
        <v>2924</v>
      </c>
      <c r="I352" s="1" t="s">
        <v>2973</v>
      </c>
    </row>
    <row r="353" spans="1:9">
      <c r="A353">
        <v>1321</v>
      </c>
      <c r="B353" t="s">
        <v>600</v>
      </c>
      <c r="C353">
        <v>539</v>
      </c>
      <c r="E353" s="1" t="s">
        <v>19</v>
      </c>
      <c r="F353" s="1" t="s">
        <v>19</v>
      </c>
      <c r="G353" s="1" t="s">
        <v>19</v>
      </c>
    </row>
    <row r="354" spans="1:9" ht="90">
      <c r="A354">
        <v>1322</v>
      </c>
      <c r="B354" t="s">
        <v>600</v>
      </c>
      <c r="C354">
        <v>540</v>
      </c>
      <c r="E354" s="1" t="s">
        <v>19</v>
      </c>
      <c r="F354" s="9" t="s">
        <v>23</v>
      </c>
      <c r="G354" s="1" t="s">
        <v>19</v>
      </c>
      <c r="H354" s="4" t="s">
        <v>2924</v>
      </c>
      <c r="I354" s="1" t="s">
        <v>2974</v>
      </c>
    </row>
    <row r="355" spans="1:9">
      <c r="A355">
        <v>1340</v>
      </c>
      <c r="B355" t="s">
        <v>600</v>
      </c>
      <c r="C355">
        <v>549</v>
      </c>
      <c r="E355" s="1" t="s">
        <v>19</v>
      </c>
      <c r="F355" s="1" t="s">
        <v>19</v>
      </c>
      <c r="G355" s="1" t="s">
        <v>19</v>
      </c>
    </row>
    <row r="356" spans="1:9">
      <c r="A356">
        <v>1341</v>
      </c>
      <c r="B356" t="s">
        <v>600</v>
      </c>
      <c r="C356">
        <v>549</v>
      </c>
      <c r="E356" s="1" t="s">
        <v>19</v>
      </c>
      <c r="F356" s="1" t="s">
        <v>19</v>
      </c>
      <c r="G356" s="1" t="s">
        <v>19</v>
      </c>
    </row>
    <row r="357" spans="1:9">
      <c r="A357">
        <v>1342</v>
      </c>
      <c r="B357" t="s">
        <v>600</v>
      </c>
      <c r="C357" s="6">
        <v>549550</v>
      </c>
      <c r="E357" s="1" t="s">
        <v>19</v>
      </c>
      <c r="F357" s="1" t="s">
        <v>19</v>
      </c>
      <c r="G357" s="1" t="s">
        <v>19</v>
      </c>
    </row>
    <row r="358" spans="1:9">
      <c r="A358">
        <v>1343</v>
      </c>
      <c r="B358" t="s">
        <v>600</v>
      </c>
      <c r="C358">
        <v>550</v>
      </c>
      <c r="E358" s="1" t="s">
        <v>19</v>
      </c>
      <c r="F358" s="1" t="s">
        <v>19</v>
      </c>
      <c r="G358" s="1" t="s">
        <v>19</v>
      </c>
    </row>
    <row r="359" spans="1:9">
      <c r="A359">
        <v>1344</v>
      </c>
      <c r="B359" t="s">
        <v>600</v>
      </c>
      <c r="C359" s="6">
        <v>550551</v>
      </c>
      <c r="E359" s="1" t="s">
        <v>19</v>
      </c>
      <c r="F359" s="1" t="s">
        <v>19</v>
      </c>
      <c r="G359" s="1" t="s">
        <v>19</v>
      </c>
    </row>
    <row r="360" spans="1:9" ht="105">
      <c r="A360">
        <v>1362</v>
      </c>
      <c r="B360" t="s">
        <v>600</v>
      </c>
      <c r="C360">
        <v>559</v>
      </c>
      <c r="E360" s="1" t="s">
        <v>23</v>
      </c>
      <c r="F360" s="9" t="s">
        <v>19</v>
      </c>
      <c r="G360" s="1" t="s">
        <v>23</v>
      </c>
      <c r="H360" s="4" t="s">
        <v>2924</v>
      </c>
      <c r="I360" s="1" t="s">
        <v>2975</v>
      </c>
    </row>
    <row r="361" spans="1:9">
      <c r="A361">
        <v>1363</v>
      </c>
      <c r="B361" t="s">
        <v>600</v>
      </c>
      <c r="C361">
        <v>559</v>
      </c>
      <c r="E361" s="1" t="s">
        <v>23</v>
      </c>
      <c r="F361" s="1" t="s">
        <v>23</v>
      </c>
      <c r="G361" s="1" t="s">
        <v>23</v>
      </c>
    </row>
    <row r="362" spans="1:9">
      <c r="A362">
        <v>1364</v>
      </c>
      <c r="B362" t="s">
        <v>600</v>
      </c>
      <c r="C362">
        <v>560</v>
      </c>
      <c r="E362" s="1" t="s">
        <v>19</v>
      </c>
      <c r="F362" s="1" t="s">
        <v>19</v>
      </c>
      <c r="G362" s="1" t="s">
        <v>19</v>
      </c>
    </row>
    <row r="363" spans="1:9">
      <c r="A363">
        <v>1365</v>
      </c>
      <c r="B363" t="s">
        <v>600</v>
      </c>
      <c r="C363">
        <v>560</v>
      </c>
      <c r="E363" s="1" t="s">
        <v>19</v>
      </c>
      <c r="F363" s="1" t="s">
        <v>19</v>
      </c>
      <c r="G363" s="1" t="s">
        <v>19</v>
      </c>
    </row>
    <row r="364" spans="1:9">
      <c r="A364">
        <v>1366</v>
      </c>
      <c r="B364" t="s">
        <v>600</v>
      </c>
      <c r="C364" s="6">
        <v>560561</v>
      </c>
      <c r="E364" s="1" t="s">
        <v>19</v>
      </c>
      <c r="F364" s="1" t="s">
        <v>19</v>
      </c>
      <c r="G364" s="1" t="s">
        <v>19</v>
      </c>
    </row>
    <row r="365" spans="1:9">
      <c r="A365">
        <v>1367</v>
      </c>
      <c r="B365" t="s">
        <v>600</v>
      </c>
      <c r="C365">
        <v>561</v>
      </c>
      <c r="E365" s="1" t="s">
        <v>19</v>
      </c>
      <c r="F365" s="1" t="s">
        <v>19</v>
      </c>
      <c r="G365" s="1" t="s">
        <v>19</v>
      </c>
    </row>
    <row r="366" spans="1:9">
      <c r="A366">
        <v>1396</v>
      </c>
      <c r="C366" t="s">
        <v>1722</v>
      </c>
      <c r="E366" s="1" t="s">
        <v>19</v>
      </c>
      <c r="F366" s="1" t="s">
        <v>19</v>
      </c>
      <c r="G366" s="1" t="s">
        <v>901</v>
      </c>
    </row>
    <row r="367" spans="1:9">
      <c r="A367">
        <v>1397</v>
      </c>
      <c r="C367" t="s">
        <v>1722</v>
      </c>
      <c r="E367" s="1" t="s">
        <v>19</v>
      </c>
      <c r="F367" s="1" t="s">
        <v>19</v>
      </c>
      <c r="G367" s="1" t="s">
        <v>901</v>
      </c>
    </row>
    <row r="368" spans="1:9">
      <c r="A368">
        <v>1398</v>
      </c>
      <c r="C368" t="s">
        <v>1722</v>
      </c>
      <c r="E368" s="1" t="s">
        <v>19</v>
      </c>
      <c r="F368" s="1" t="s">
        <v>19</v>
      </c>
      <c r="G368" s="1" t="s">
        <v>901</v>
      </c>
    </row>
    <row r="369" spans="1:7">
      <c r="A369">
        <v>1399</v>
      </c>
      <c r="C369" t="s">
        <v>1722</v>
      </c>
      <c r="E369" s="1" t="s">
        <v>19</v>
      </c>
      <c r="F369" s="1" t="s">
        <v>23</v>
      </c>
      <c r="G369" s="1" t="s">
        <v>580</v>
      </c>
    </row>
    <row r="370" spans="1:7">
      <c r="A370">
        <v>1400</v>
      </c>
      <c r="C370" t="s">
        <v>1722</v>
      </c>
      <c r="E370" s="1" t="s">
        <v>19</v>
      </c>
      <c r="F370" s="1" t="s">
        <v>19</v>
      </c>
      <c r="G370" s="1" t="s">
        <v>901</v>
      </c>
    </row>
    <row r="371" spans="1:7">
      <c r="A371">
        <v>1401</v>
      </c>
    </row>
    <row r="372" spans="1:7">
      <c r="A372">
        <v>1402</v>
      </c>
    </row>
    <row r="373" spans="1:7">
      <c r="A373">
        <v>1403</v>
      </c>
    </row>
    <row r="374" spans="1:7">
      <c r="A374">
        <v>1404</v>
      </c>
    </row>
    <row r="375" spans="1:7">
      <c r="A375">
        <v>1405</v>
      </c>
    </row>
    <row r="376" spans="1:7">
      <c r="A376">
        <v>1406</v>
      </c>
    </row>
    <row r="377" spans="1:7">
      <c r="A377">
        <v>1407</v>
      </c>
    </row>
    <row r="378" spans="1:7">
      <c r="A378">
        <v>1408</v>
      </c>
    </row>
    <row r="379" spans="1:7">
      <c r="A379">
        <v>1409</v>
      </c>
    </row>
    <row r="380" spans="1:7">
      <c r="A380">
        <v>1410</v>
      </c>
    </row>
    <row r="381" spans="1:7">
      <c r="A381">
        <v>1411</v>
      </c>
    </row>
    <row r="382" spans="1:7">
      <c r="A382">
        <v>1412</v>
      </c>
    </row>
    <row r="383" spans="1:7">
      <c r="A383">
        <v>1413</v>
      </c>
    </row>
    <row r="384" spans="1:7">
      <c r="A384">
        <v>1414</v>
      </c>
      <c r="C384" t="s">
        <v>1741</v>
      </c>
      <c r="E384" s="1" t="s">
        <v>19</v>
      </c>
      <c r="F384" s="1" t="s">
        <v>19</v>
      </c>
      <c r="G384" s="1" t="s">
        <v>19</v>
      </c>
    </row>
    <row r="385" spans="1:7">
      <c r="A385">
        <v>1415</v>
      </c>
      <c r="C385" t="s">
        <v>1741</v>
      </c>
      <c r="E385" s="1" t="s">
        <v>19</v>
      </c>
      <c r="F385" s="1" t="s">
        <v>19</v>
      </c>
      <c r="G385" s="1" t="s">
        <v>19</v>
      </c>
    </row>
    <row r="386" spans="1:7">
      <c r="A386">
        <v>1416</v>
      </c>
      <c r="C386" t="s">
        <v>1741</v>
      </c>
      <c r="E386" s="1" t="s">
        <v>19</v>
      </c>
      <c r="F386" s="1" t="s">
        <v>19</v>
      </c>
      <c r="G386" s="1" t="s">
        <v>1752</v>
      </c>
    </row>
    <row r="387" spans="1:7">
      <c r="A387">
        <v>1417</v>
      </c>
      <c r="C387" t="s">
        <v>1741</v>
      </c>
      <c r="E387" s="1" t="s">
        <v>19</v>
      </c>
      <c r="F387" s="1" t="s">
        <v>19</v>
      </c>
      <c r="G387" s="1" t="s">
        <v>1752</v>
      </c>
    </row>
    <row r="388" spans="1:7">
      <c r="A388">
        <v>1418</v>
      </c>
      <c r="C388" t="s">
        <v>1741</v>
      </c>
      <c r="E388" s="1" t="s">
        <v>19</v>
      </c>
      <c r="F388" s="1" t="s">
        <v>1752</v>
      </c>
      <c r="G388" s="1" t="s">
        <v>19</v>
      </c>
    </row>
    <row r="389" spans="1:7">
      <c r="A389">
        <v>1419</v>
      </c>
      <c r="C389" t="s">
        <v>1741</v>
      </c>
      <c r="E389" s="1" t="s">
        <v>19</v>
      </c>
      <c r="F389" s="1" t="s">
        <v>19</v>
      </c>
      <c r="G389" s="1" t="s">
        <v>19</v>
      </c>
    </row>
    <row r="390" spans="1:7">
      <c r="A390">
        <v>1420</v>
      </c>
    </row>
    <row r="391" spans="1:7">
      <c r="A391">
        <v>1421</v>
      </c>
    </row>
    <row r="392" spans="1:7">
      <c r="A392">
        <v>1422</v>
      </c>
    </row>
    <row r="393" spans="1:7">
      <c r="A393">
        <v>1423</v>
      </c>
    </row>
    <row r="394" spans="1:7">
      <c r="A394">
        <v>1424</v>
      </c>
    </row>
    <row r="395" spans="1:7">
      <c r="A395">
        <v>1425</v>
      </c>
    </row>
    <row r="396" spans="1:7">
      <c r="A396">
        <v>1426</v>
      </c>
    </row>
    <row r="397" spans="1:7">
      <c r="A397">
        <v>1427</v>
      </c>
    </row>
    <row r="398" spans="1:7">
      <c r="A398">
        <v>1428</v>
      </c>
    </row>
    <row r="399" spans="1:7">
      <c r="A399">
        <v>1429</v>
      </c>
    </row>
    <row r="400" spans="1:7">
      <c r="A400">
        <v>1430</v>
      </c>
    </row>
    <row r="401" spans="1:7">
      <c r="A401">
        <v>1431</v>
      </c>
    </row>
    <row r="402" spans="1:7">
      <c r="A402">
        <v>1432</v>
      </c>
    </row>
    <row r="403" spans="1:7">
      <c r="A403">
        <v>1433</v>
      </c>
    </row>
    <row r="404" spans="1:7">
      <c r="A404">
        <v>1434</v>
      </c>
    </row>
    <row r="405" spans="1:7">
      <c r="A405">
        <v>1435</v>
      </c>
    </row>
    <row r="406" spans="1:7">
      <c r="A406">
        <v>1436</v>
      </c>
    </row>
    <row r="407" spans="1:7">
      <c r="A407">
        <v>1437</v>
      </c>
      <c r="C407" t="s">
        <v>1771</v>
      </c>
      <c r="E407" s="1" t="s">
        <v>901</v>
      </c>
      <c r="F407" t="s">
        <v>901</v>
      </c>
      <c r="G407" t="s">
        <v>901</v>
      </c>
    </row>
    <row r="408" spans="1:7">
      <c r="A408">
        <v>1438</v>
      </c>
      <c r="C408" t="s">
        <v>1771</v>
      </c>
      <c r="E408" s="1" t="s">
        <v>901</v>
      </c>
      <c r="F408" t="s">
        <v>901</v>
      </c>
      <c r="G408" t="s">
        <v>901</v>
      </c>
    </row>
    <row r="409" spans="1:7">
      <c r="A409">
        <v>1439</v>
      </c>
      <c r="C409" t="s">
        <v>1771</v>
      </c>
      <c r="E409" s="1" t="s">
        <v>1752</v>
      </c>
      <c r="F409" t="s">
        <v>1752</v>
      </c>
      <c r="G409" t="s">
        <v>1752</v>
      </c>
    </row>
    <row r="410" spans="1:7">
      <c r="A410">
        <v>1440</v>
      </c>
      <c r="C410" t="s">
        <v>1771</v>
      </c>
      <c r="E410" s="1" t="s">
        <v>901</v>
      </c>
      <c r="F410" t="s">
        <v>901</v>
      </c>
      <c r="G410" t="s">
        <v>1752</v>
      </c>
    </row>
    <row r="411" spans="1:7">
      <c r="A411">
        <v>1441</v>
      </c>
      <c r="C411" t="s">
        <v>1771</v>
      </c>
      <c r="E411" s="1" t="s">
        <v>901</v>
      </c>
      <c r="F411" t="s">
        <v>901</v>
      </c>
      <c r="G411" t="s">
        <v>901</v>
      </c>
    </row>
    <row r="412" spans="1:7">
      <c r="A412">
        <v>1442</v>
      </c>
    </row>
    <row r="413" spans="1:7">
      <c r="A413">
        <v>1443</v>
      </c>
    </row>
    <row r="414" spans="1:7">
      <c r="A414">
        <v>1444</v>
      </c>
    </row>
    <row r="415" spans="1:7">
      <c r="A415">
        <v>1445</v>
      </c>
    </row>
    <row r="416" spans="1:7">
      <c r="A416">
        <v>1446</v>
      </c>
    </row>
    <row r="417" spans="1:7">
      <c r="A417">
        <v>1447</v>
      </c>
      <c r="C417" t="s">
        <v>1783</v>
      </c>
      <c r="E417" s="1" t="s">
        <v>901</v>
      </c>
      <c r="F417" t="s">
        <v>901</v>
      </c>
      <c r="G417" s="1" t="s">
        <v>901</v>
      </c>
    </row>
    <row r="418" spans="1:7">
      <c r="A418">
        <v>1448</v>
      </c>
      <c r="C418" t="s">
        <v>1783</v>
      </c>
      <c r="E418" s="1" t="s">
        <v>901</v>
      </c>
      <c r="F418" t="s">
        <v>901</v>
      </c>
      <c r="G418" s="1" t="s">
        <v>901</v>
      </c>
    </row>
    <row r="419" spans="1:7">
      <c r="A419">
        <v>1449</v>
      </c>
      <c r="C419" t="s">
        <v>1783</v>
      </c>
      <c r="E419" s="1" t="s">
        <v>1752</v>
      </c>
      <c r="F419" t="s">
        <v>1752</v>
      </c>
      <c r="G419" s="1" t="s">
        <v>901</v>
      </c>
    </row>
    <row r="420" spans="1:7">
      <c r="A420">
        <v>1450</v>
      </c>
      <c r="C420" t="s">
        <v>1783</v>
      </c>
      <c r="E420" s="1" t="s">
        <v>901</v>
      </c>
      <c r="F420" t="s">
        <v>1752</v>
      </c>
      <c r="G420" s="1" t="s">
        <v>901</v>
      </c>
    </row>
    <row r="421" spans="1:7">
      <c r="A421">
        <v>1451</v>
      </c>
      <c r="C421" t="s">
        <v>1783</v>
      </c>
      <c r="E421" s="1" t="s">
        <v>901</v>
      </c>
      <c r="F421" t="s">
        <v>901</v>
      </c>
      <c r="G421" s="1" t="s">
        <v>901</v>
      </c>
    </row>
    <row r="422" spans="1:7">
      <c r="A422">
        <v>1452</v>
      </c>
    </row>
    <row r="423" spans="1:7">
      <c r="A423">
        <v>1453</v>
      </c>
    </row>
    <row r="424" spans="1:7">
      <c r="A424">
        <v>1454</v>
      </c>
    </row>
    <row r="425" spans="1:7">
      <c r="A425">
        <v>1455</v>
      </c>
    </row>
    <row r="426" spans="1:7">
      <c r="A426">
        <v>1456</v>
      </c>
    </row>
    <row r="427" spans="1:7">
      <c r="A427">
        <v>1457</v>
      </c>
    </row>
    <row r="428" spans="1:7">
      <c r="A428">
        <v>1458</v>
      </c>
    </row>
    <row r="429" spans="1:7">
      <c r="A429">
        <v>1459</v>
      </c>
    </row>
    <row r="430" spans="1:7">
      <c r="A430">
        <v>1460</v>
      </c>
    </row>
    <row r="431" spans="1:7">
      <c r="A431">
        <v>1461</v>
      </c>
    </row>
    <row r="432" spans="1:7">
      <c r="A432">
        <v>1462</v>
      </c>
      <c r="C432" t="s">
        <v>1801</v>
      </c>
      <c r="E432" s="1" t="s">
        <v>901</v>
      </c>
      <c r="F432" s="1" t="s">
        <v>901</v>
      </c>
      <c r="G432" s="1" t="s">
        <v>901</v>
      </c>
    </row>
    <row r="433" spans="1:7">
      <c r="A433">
        <v>1463</v>
      </c>
      <c r="C433" t="s">
        <v>1801</v>
      </c>
      <c r="E433" s="1" t="s">
        <v>901</v>
      </c>
      <c r="F433" s="1" t="s">
        <v>1752</v>
      </c>
      <c r="G433" s="1" t="s">
        <v>901</v>
      </c>
    </row>
    <row r="434" spans="1:7">
      <c r="A434">
        <v>1464</v>
      </c>
      <c r="C434" t="s">
        <v>1801</v>
      </c>
      <c r="E434" s="1" t="s">
        <v>1752</v>
      </c>
      <c r="F434" s="1" t="s">
        <v>901</v>
      </c>
      <c r="G434" s="1" t="s">
        <v>901</v>
      </c>
    </row>
    <row r="435" spans="1:7">
      <c r="A435">
        <v>1465</v>
      </c>
      <c r="C435" t="s">
        <v>1801</v>
      </c>
      <c r="E435" s="1" t="s">
        <v>901</v>
      </c>
      <c r="F435" s="1" t="s">
        <v>901</v>
      </c>
      <c r="G435" s="1" t="s">
        <v>901</v>
      </c>
    </row>
    <row r="436" spans="1:7">
      <c r="A436">
        <v>1466</v>
      </c>
      <c r="C436" t="s">
        <v>1801</v>
      </c>
      <c r="E436" s="1" t="s">
        <v>901</v>
      </c>
      <c r="F436" s="1" t="s">
        <v>901</v>
      </c>
      <c r="G436" s="1" t="s">
        <v>901</v>
      </c>
    </row>
    <row r="437" spans="1:7">
      <c r="A437">
        <v>1467</v>
      </c>
      <c r="C437" t="s">
        <v>1801</v>
      </c>
      <c r="E437" s="1" t="s">
        <v>901</v>
      </c>
      <c r="F437" s="1" t="s">
        <v>1752</v>
      </c>
      <c r="G437" s="1" t="s">
        <v>901</v>
      </c>
    </row>
    <row r="438" spans="1:7">
      <c r="A438">
        <v>1468</v>
      </c>
    </row>
    <row r="439" spans="1:7">
      <c r="A439">
        <v>1469</v>
      </c>
    </row>
    <row r="440" spans="1:7">
      <c r="A440">
        <v>1470</v>
      </c>
    </row>
    <row r="441" spans="1:7">
      <c r="A441">
        <v>1471</v>
      </c>
    </row>
    <row r="442" spans="1:7">
      <c r="A442">
        <v>1472</v>
      </c>
    </row>
    <row r="443" spans="1:7">
      <c r="A443">
        <v>1473</v>
      </c>
    </row>
    <row r="444" spans="1:7">
      <c r="A444">
        <v>1474</v>
      </c>
    </row>
    <row r="445" spans="1:7">
      <c r="A445">
        <v>1475</v>
      </c>
    </row>
    <row r="446" spans="1:7">
      <c r="A446">
        <v>1476</v>
      </c>
    </row>
    <row r="447" spans="1:7">
      <c r="A447">
        <v>1477</v>
      </c>
    </row>
    <row r="448" spans="1:7">
      <c r="A448">
        <v>1478</v>
      </c>
      <c r="C448" t="s">
        <v>1821</v>
      </c>
      <c r="E448" s="1" t="s">
        <v>19</v>
      </c>
      <c r="F448" s="1" t="s">
        <v>19</v>
      </c>
      <c r="G448" s="1" t="s">
        <v>19</v>
      </c>
    </row>
    <row r="449" spans="1:7">
      <c r="A449">
        <v>1479</v>
      </c>
      <c r="C449" t="s">
        <v>1821</v>
      </c>
      <c r="E449" s="1" t="s">
        <v>1823</v>
      </c>
      <c r="F449" s="1" t="s">
        <v>1823</v>
      </c>
      <c r="G449" s="1" t="s">
        <v>1823</v>
      </c>
    </row>
    <row r="450" spans="1:7">
      <c r="A450">
        <v>1480</v>
      </c>
      <c r="C450" t="s">
        <v>1821</v>
      </c>
      <c r="E450" s="1" t="s">
        <v>1752</v>
      </c>
      <c r="F450" s="1" t="s">
        <v>1752</v>
      </c>
      <c r="G450" s="1" t="s">
        <v>1752</v>
      </c>
    </row>
    <row r="451" spans="1:7">
      <c r="A451">
        <v>1481</v>
      </c>
    </row>
    <row r="452" spans="1:7">
      <c r="A452">
        <v>1482</v>
      </c>
    </row>
    <row r="453" spans="1:7">
      <c r="A453">
        <v>1483</v>
      </c>
    </row>
    <row r="454" spans="1:7">
      <c r="A454">
        <v>1484</v>
      </c>
    </row>
    <row r="455" spans="1:7">
      <c r="A455">
        <v>1485</v>
      </c>
    </row>
    <row r="456" spans="1:7">
      <c r="A456">
        <v>1486</v>
      </c>
    </row>
    <row r="457" spans="1:7">
      <c r="A457">
        <v>1487</v>
      </c>
    </row>
    <row r="458" spans="1:7">
      <c r="A458">
        <v>1488</v>
      </c>
    </row>
    <row r="459" spans="1:7">
      <c r="A459">
        <v>1489</v>
      </c>
    </row>
    <row r="460" spans="1:7">
      <c r="A460">
        <v>1490</v>
      </c>
    </row>
    <row r="461" spans="1:7">
      <c r="A461">
        <v>1491</v>
      </c>
    </row>
    <row r="462" spans="1:7">
      <c r="A462">
        <v>1492</v>
      </c>
    </row>
    <row r="463" spans="1:7">
      <c r="A463">
        <v>1493</v>
      </c>
    </row>
    <row r="464" spans="1:7">
      <c r="A464">
        <v>1494</v>
      </c>
    </row>
    <row r="465" spans="1:7">
      <c r="A465">
        <v>1495</v>
      </c>
    </row>
    <row r="466" spans="1:7">
      <c r="A466">
        <v>1496</v>
      </c>
    </row>
    <row r="467" spans="1:7">
      <c r="A467">
        <v>1497</v>
      </c>
    </row>
    <row r="468" spans="1:7">
      <c r="A468">
        <v>1498</v>
      </c>
    </row>
    <row r="469" spans="1:7">
      <c r="A469">
        <v>1499</v>
      </c>
    </row>
    <row r="470" spans="1:7">
      <c r="A470">
        <v>1500</v>
      </c>
    </row>
    <row r="471" spans="1:7">
      <c r="A471">
        <v>1501</v>
      </c>
    </row>
    <row r="472" spans="1:7">
      <c r="A472">
        <v>1502</v>
      </c>
      <c r="C472" t="s">
        <v>1852</v>
      </c>
      <c r="E472" s="1" t="s">
        <v>901</v>
      </c>
      <c r="F472" s="1" t="s">
        <v>901</v>
      </c>
      <c r="G472" s="1" t="s">
        <v>901</v>
      </c>
    </row>
    <row r="473" spans="1:7">
      <c r="A473">
        <v>1503</v>
      </c>
      <c r="C473" t="s">
        <v>1852</v>
      </c>
      <c r="E473" s="1" t="s">
        <v>901</v>
      </c>
      <c r="F473" s="1" t="s">
        <v>901</v>
      </c>
      <c r="G473" s="1" t="s">
        <v>901</v>
      </c>
    </row>
    <row r="474" spans="1:7">
      <c r="A474">
        <v>1504</v>
      </c>
      <c r="C474" t="s">
        <v>1852</v>
      </c>
      <c r="E474" s="1" t="s">
        <v>901</v>
      </c>
      <c r="F474" s="1" t="s">
        <v>1752</v>
      </c>
      <c r="G474" s="1" t="s">
        <v>901</v>
      </c>
    </row>
    <row r="475" spans="1:7">
      <c r="A475">
        <v>1505</v>
      </c>
      <c r="C475" t="s">
        <v>1852</v>
      </c>
      <c r="E475" s="1" t="s">
        <v>901</v>
      </c>
      <c r="F475" s="1" t="s">
        <v>901</v>
      </c>
      <c r="G475" s="1" t="s">
        <v>901</v>
      </c>
    </row>
    <row r="476" spans="1:7">
      <c r="A476">
        <v>1506</v>
      </c>
    </row>
    <row r="477" spans="1:7">
      <c r="A477">
        <v>1507</v>
      </c>
    </row>
    <row r="478" spans="1:7">
      <c r="A478">
        <v>1508</v>
      </c>
    </row>
    <row r="479" spans="1:7">
      <c r="A479">
        <v>1509</v>
      </c>
    </row>
    <row r="480" spans="1:7">
      <c r="A480">
        <v>1510</v>
      </c>
    </row>
    <row r="481" spans="1:7">
      <c r="A481">
        <v>1511</v>
      </c>
    </row>
    <row r="482" spans="1:7">
      <c r="A482">
        <v>1512</v>
      </c>
    </row>
    <row r="483" spans="1:7">
      <c r="A483">
        <v>1513</v>
      </c>
    </row>
    <row r="484" spans="1:7">
      <c r="A484">
        <v>1514</v>
      </c>
    </row>
    <row r="485" spans="1:7">
      <c r="A485">
        <v>1515</v>
      </c>
    </row>
    <row r="486" spans="1:7">
      <c r="A486">
        <v>1516</v>
      </c>
    </row>
    <row r="487" spans="1:7">
      <c r="A487">
        <v>1517</v>
      </c>
    </row>
    <row r="488" spans="1:7">
      <c r="A488">
        <v>1518</v>
      </c>
    </row>
    <row r="489" spans="1:7">
      <c r="A489">
        <v>1519</v>
      </c>
    </row>
    <row r="490" spans="1:7">
      <c r="A490">
        <v>1520</v>
      </c>
      <c r="C490" t="s">
        <v>1873</v>
      </c>
      <c r="E490" s="1" t="s">
        <v>901</v>
      </c>
      <c r="F490" s="1" t="s">
        <v>901</v>
      </c>
      <c r="G490" s="1" t="s">
        <v>901</v>
      </c>
    </row>
    <row r="491" spans="1:7">
      <c r="A491">
        <v>1521</v>
      </c>
      <c r="C491" t="s">
        <v>1873</v>
      </c>
      <c r="E491" s="1" t="s">
        <v>1752</v>
      </c>
      <c r="F491" s="1" t="s">
        <v>1752</v>
      </c>
      <c r="G491" s="1" t="s">
        <v>901</v>
      </c>
    </row>
    <row r="492" spans="1:7">
      <c r="A492">
        <v>1522</v>
      </c>
      <c r="C492" t="s">
        <v>1873</v>
      </c>
      <c r="E492" s="1" t="s">
        <v>901</v>
      </c>
      <c r="F492" s="1" t="s">
        <v>901</v>
      </c>
      <c r="G492" s="1" t="s">
        <v>901</v>
      </c>
    </row>
    <row r="493" spans="1:7">
      <c r="A493">
        <v>1523</v>
      </c>
      <c r="C493" t="s">
        <v>1873</v>
      </c>
      <c r="E493" s="1" t="s">
        <v>901</v>
      </c>
      <c r="F493" s="1" t="s">
        <v>901</v>
      </c>
      <c r="G493" s="1" t="s">
        <v>901</v>
      </c>
    </row>
    <row r="494" spans="1:7">
      <c r="A494">
        <v>1524</v>
      </c>
      <c r="C494" t="s">
        <v>1873</v>
      </c>
      <c r="E494" s="1" t="s">
        <v>901</v>
      </c>
      <c r="F494" s="1" t="s">
        <v>901</v>
      </c>
      <c r="G494" s="1" t="s">
        <v>901</v>
      </c>
    </row>
    <row r="495" spans="1:7">
      <c r="A495">
        <v>1525</v>
      </c>
      <c r="C495" t="s">
        <v>1873</v>
      </c>
      <c r="E495" s="1" t="s">
        <v>901</v>
      </c>
      <c r="F495" s="1" t="s">
        <v>901</v>
      </c>
      <c r="G495" s="1" t="s">
        <v>901</v>
      </c>
    </row>
    <row r="496" spans="1:7">
      <c r="A496">
        <v>1526</v>
      </c>
    </row>
    <row r="497" spans="1:1">
      <c r="A497">
        <v>1527</v>
      </c>
    </row>
    <row r="498" spans="1:1">
      <c r="A498">
        <v>1528</v>
      </c>
    </row>
    <row r="499" spans="1:1">
      <c r="A499">
        <v>1529</v>
      </c>
    </row>
    <row r="500" spans="1:1">
      <c r="A500">
        <v>1530</v>
      </c>
    </row>
    <row r="501" spans="1:1">
      <c r="A501">
        <v>1531</v>
      </c>
    </row>
    <row r="502" spans="1:1">
      <c r="A502">
        <v>1532</v>
      </c>
    </row>
    <row r="503" spans="1:1">
      <c r="A503">
        <v>1533</v>
      </c>
    </row>
    <row r="504" spans="1:1">
      <c r="A504">
        <v>1534</v>
      </c>
    </row>
    <row r="505" spans="1:1">
      <c r="A505">
        <v>1535</v>
      </c>
    </row>
    <row r="506" spans="1:1">
      <c r="A506">
        <v>1536</v>
      </c>
    </row>
    <row r="507" spans="1:1">
      <c r="A507">
        <v>1537</v>
      </c>
    </row>
    <row r="508" spans="1:1">
      <c r="A508">
        <v>1538</v>
      </c>
    </row>
    <row r="509" spans="1:1">
      <c r="A509">
        <v>1539</v>
      </c>
    </row>
    <row r="510" spans="1:1">
      <c r="A510">
        <v>1540</v>
      </c>
    </row>
    <row r="511" spans="1:1">
      <c r="A511">
        <v>1541</v>
      </c>
    </row>
    <row r="512" spans="1:1">
      <c r="A512">
        <v>1542</v>
      </c>
    </row>
    <row r="513" spans="1:7">
      <c r="A513">
        <v>1543</v>
      </c>
    </row>
    <row r="514" spans="1:7">
      <c r="A514">
        <v>1544</v>
      </c>
      <c r="C514" t="s">
        <v>1902</v>
      </c>
      <c r="E514" s="1" t="s">
        <v>901</v>
      </c>
      <c r="F514" s="1" t="s">
        <v>901</v>
      </c>
      <c r="G514" s="1" t="s">
        <v>901</v>
      </c>
    </row>
    <row r="515" spans="1:7">
      <c r="A515">
        <v>1545</v>
      </c>
      <c r="C515" t="s">
        <v>1902</v>
      </c>
      <c r="E515" s="1" t="s">
        <v>1752</v>
      </c>
      <c r="F515" s="1" t="s">
        <v>901</v>
      </c>
      <c r="G515" s="1" t="s">
        <v>901</v>
      </c>
    </row>
    <row r="516" spans="1:7">
      <c r="A516">
        <v>1546</v>
      </c>
      <c r="C516" t="s">
        <v>1902</v>
      </c>
      <c r="E516" s="1" t="s">
        <v>901</v>
      </c>
      <c r="F516" s="1" t="s">
        <v>901</v>
      </c>
      <c r="G516" s="1" t="s">
        <v>901</v>
      </c>
    </row>
    <row r="517" spans="1:7">
      <c r="A517">
        <v>1547</v>
      </c>
      <c r="C517" t="s">
        <v>1902</v>
      </c>
      <c r="E517" s="1" t="s">
        <v>901</v>
      </c>
      <c r="F517" s="1" t="s">
        <v>901</v>
      </c>
      <c r="G517" s="1" t="s">
        <v>901</v>
      </c>
    </row>
    <row r="518" spans="1:7">
      <c r="A518">
        <v>1548</v>
      </c>
      <c r="C518" t="s">
        <v>1902</v>
      </c>
      <c r="E518" s="1" t="s">
        <v>901</v>
      </c>
      <c r="F518" s="1" t="s">
        <v>901</v>
      </c>
      <c r="G518" s="1" t="s">
        <v>901</v>
      </c>
    </row>
    <row r="519" spans="1:7">
      <c r="A519">
        <v>1549</v>
      </c>
      <c r="C519" t="s">
        <v>1902</v>
      </c>
      <c r="E519" s="1" t="s">
        <v>901</v>
      </c>
      <c r="F519" s="1" t="s">
        <v>901</v>
      </c>
      <c r="G519" s="1" t="s">
        <v>901</v>
      </c>
    </row>
    <row r="520" spans="1:7">
      <c r="A520">
        <v>1550</v>
      </c>
    </row>
    <row r="521" spans="1:7">
      <c r="A521">
        <v>1551</v>
      </c>
    </row>
    <row r="522" spans="1:7">
      <c r="A522">
        <v>1552</v>
      </c>
    </row>
    <row r="523" spans="1:7">
      <c r="A523">
        <v>1553</v>
      </c>
    </row>
    <row r="524" spans="1:7">
      <c r="A524">
        <v>1554</v>
      </c>
    </row>
    <row r="525" spans="1:7">
      <c r="A525">
        <v>1555</v>
      </c>
    </row>
    <row r="526" spans="1:7">
      <c r="A526">
        <v>1556</v>
      </c>
    </row>
    <row r="527" spans="1:7">
      <c r="A527">
        <v>1557</v>
      </c>
    </row>
    <row r="528" spans="1:7">
      <c r="A528">
        <v>1558</v>
      </c>
    </row>
    <row r="529" spans="1:7">
      <c r="A529">
        <v>1559</v>
      </c>
    </row>
    <row r="530" spans="1:7">
      <c r="A530">
        <v>1560</v>
      </c>
    </row>
    <row r="531" spans="1:7">
      <c r="A531">
        <v>1561</v>
      </c>
    </row>
    <row r="532" spans="1:7">
      <c r="A532">
        <v>1562</v>
      </c>
    </row>
    <row r="533" spans="1:7">
      <c r="A533">
        <v>1563</v>
      </c>
    </row>
    <row r="534" spans="1:7">
      <c r="A534">
        <v>1564</v>
      </c>
    </row>
    <row r="535" spans="1:7">
      <c r="A535">
        <v>1565</v>
      </c>
    </row>
    <row r="536" spans="1:7">
      <c r="A536">
        <v>1566</v>
      </c>
    </row>
    <row r="537" spans="1:7">
      <c r="A537">
        <v>1567</v>
      </c>
    </row>
    <row r="538" spans="1:7">
      <c r="A538">
        <v>1568</v>
      </c>
    </row>
    <row r="539" spans="1:7">
      <c r="A539">
        <v>1569</v>
      </c>
    </row>
    <row r="540" spans="1:7">
      <c r="A540">
        <v>1570</v>
      </c>
      <c r="C540" t="s">
        <v>1932</v>
      </c>
      <c r="E540" s="1" t="s">
        <v>901</v>
      </c>
      <c r="F540" s="1" t="s">
        <v>901</v>
      </c>
      <c r="G540" s="1" t="s">
        <v>901</v>
      </c>
    </row>
    <row r="541" spans="1:7">
      <c r="A541">
        <v>1571</v>
      </c>
      <c r="C541" t="s">
        <v>1932</v>
      </c>
      <c r="E541" s="1" t="s">
        <v>901</v>
      </c>
      <c r="F541" s="1" t="s">
        <v>901</v>
      </c>
      <c r="G541" s="1" t="s">
        <v>901</v>
      </c>
    </row>
    <row r="542" spans="1:7">
      <c r="A542">
        <v>1572</v>
      </c>
      <c r="C542" t="s">
        <v>1932</v>
      </c>
      <c r="E542" s="1" t="s">
        <v>901</v>
      </c>
      <c r="F542" s="1" t="s">
        <v>901</v>
      </c>
      <c r="G542" s="1" t="s">
        <v>901</v>
      </c>
    </row>
    <row r="543" spans="1:7">
      <c r="A543">
        <v>1573</v>
      </c>
      <c r="C543" t="s">
        <v>1932</v>
      </c>
      <c r="E543" s="1" t="s">
        <v>901</v>
      </c>
      <c r="F543" s="1" t="s">
        <v>901</v>
      </c>
      <c r="G543" s="1" t="s">
        <v>1752</v>
      </c>
    </row>
    <row r="544" spans="1:7">
      <c r="A544">
        <v>1574</v>
      </c>
      <c r="C544" t="s">
        <v>1932</v>
      </c>
      <c r="E544" s="1" t="s">
        <v>901</v>
      </c>
      <c r="F544" s="1" t="s">
        <v>901</v>
      </c>
      <c r="G544" s="1" t="s">
        <v>901</v>
      </c>
    </row>
    <row r="545" spans="1:7">
      <c r="A545">
        <v>1575</v>
      </c>
      <c r="C545" t="s">
        <v>1932</v>
      </c>
      <c r="E545" s="1" t="s">
        <v>1752</v>
      </c>
      <c r="F545" s="1" t="s">
        <v>1752</v>
      </c>
      <c r="G545" s="1" t="s">
        <v>1752</v>
      </c>
    </row>
    <row r="546" spans="1:7">
      <c r="A546">
        <v>1576</v>
      </c>
    </row>
    <row r="547" spans="1:7">
      <c r="A547">
        <v>1577</v>
      </c>
    </row>
    <row r="548" spans="1:7">
      <c r="A548">
        <v>1578</v>
      </c>
    </row>
    <row r="549" spans="1:7">
      <c r="A549">
        <v>1579</v>
      </c>
    </row>
    <row r="550" spans="1:7">
      <c r="A550">
        <v>1580</v>
      </c>
    </row>
    <row r="551" spans="1:7">
      <c r="A551">
        <v>1581</v>
      </c>
    </row>
    <row r="552" spans="1:7">
      <c r="A552">
        <v>1582</v>
      </c>
    </row>
    <row r="553" spans="1:7">
      <c r="A553">
        <v>1583</v>
      </c>
    </row>
    <row r="554" spans="1:7">
      <c r="A554">
        <v>1584</v>
      </c>
    </row>
    <row r="555" spans="1:7">
      <c r="A555">
        <v>1585</v>
      </c>
    </row>
    <row r="556" spans="1:7">
      <c r="A556">
        <v>1586</v>
      </c>
    </row>
    <row r="557" spans="1:7">
      <c r="A557">
        <v>1587</v>
      </c>
    </row>
    <row r="558" spans="1:7">
      <c r="A558">
        <v>1588</v>
      </c>
    </row>
    <row r="559" spans="1:7">
      <c r="A559">
        <v>1589</v>
      </c>
    </row>
    <row r="560" spans="1:7">
      <c r="A560">
        <v>1590</v>
      </c>
    </row>
    <row r="561" spans="1:7">
      <c r="A561">
        <v>1591</v>
      </c>
    </row>
    <row r="562" spans="1:7">
      <c r="A562">
        <v>1592</v>
      </c>
      <c r="C562" t="s">
        <v>1957</v>
      </c>
      <c r="E562" s="1" t="s">
        <v>901</v>
      </c>
      <c r="F562" s="1" t="s">
        <v>901</v>
      </c>
      <c r="G562" s="1" t="s">
        <v>901</v>
      </c>
    </row>
    <row r="563" spans="1:7">
      <c r="A563">
        <v>1593</v>
      </c>
      <c r="C563" t="s">
        <v>1957</v>
      </c>
      <c r="E563" s="1" t="s">
        <v>901</v>
      </c>
      <c r="F563" s="1" t="s">
        <v>901</v>
      </c>
      <c r="G563" s="1" t="s">
        <v>901</v>
      </c>
    </row>
    <row r="564" spans="1:7">
      <c r="A564">
        <v>1594</v>
      </c>
      <c r="C564" t="s">
        <v>1957</v>
      </c>
      <c r="E564" s="1" t="s">
        <v>1960</v>
      </c>
      <c r="F564" s="1" t="s">
        <v>1960</v>
      </c>
      <c r="G564" s="1" t="s">
        <v>1960</v>
      </c>
    </row>
    <row r="565" spans="1:7">
      <c r="A565">
        <v>1595</v>
      </c>
      <c r="C565" t="s">
        <v>1957</v>
      </c>
      <c r="E565" s="1" t="s">
        <v>901</v>
      </c>
      <c r="F565" s="1" t="s">
        <v>901</v>
      </c>
      <c r="G565" s="1" t="s">
        <v>901</v>
      </c>
    </row>
    <row r="566" spans="1:7">
      <c r="A566">
        <v>1596</v>
      </c>
      <c r="C566" t="s">
        <v>1957</v>
      </c>
      <c r="E566" s="1" t="s">
        <v>901</v>
      </c>
      <c r="F566" s="1" t="s">
        <v>901</v>
      </c>
      <c r="G566" s="1" t="s">
        <v>901</v>
      </c>
    </row>
    <row r="567" spans="1:7">
      <c r="A567">
        <v>1597</v>
      </c>
      <c r="C567" t="s">
        <v>1957</v>
      </c>
      <c r="E567" s="1" t="s">
        <v>901</v>
      </c>
      <c r="F567" s="1" t="s">
        <v>901</v>
      </c>
      <c r="G567" s="1" t="s">
        <v>901</v>
      </c>
    </row>
    <row r="568" spans="1:7">
      <c r="A568">
        <v>1598</v>
      </c>
    </row>
    <row r="569" spans="1:7">
      <c r="A569">
        <v>1599</v>
      </c>
    </row>
    <row r="570" spans="1:7">
      <c r="A570">
        <v>1600</v>
      </c>
    </row>
    <row r="571" spans="1:7">
      <c r="A571">
        <v>1601</v>
      </c>
    </row>
    <row r="572" spans="1:7">
      <c r="A572">
        <v>1602</v>
      </c>
    </row>
    <row r="573" spans="1:7">
      <c r="A573">
        <v>1603</v>
      </c>
    </row>
    <row r="574" spans="1:7">
      <c r="A574">
        <v>1604</v>
      </c>
    </row>
    <row r="575" spans="1:7">
      <c r="A575">
        <v>1605</v>
      </c>
    </row>
    <row r="576" spans="1:7">
      <c r="A576">
        <v>1606</v>
      </c>
    </row>
    <row r="577" spans="1:1">
      <c r="A577">
        <v>1607</v>
      </c>
    </row>
    <row r="578" spans="1:1">
      <c r="A578">
        <v>1608</v>
      </c>
    </row>
    <row r="579" spans="1:1">
      <c r="A579">
        <v>1609</v>
      </c>
    </row>
    <row r="580" spans="1:1">
      <c r="A580">
        <v>1610</v>
      </c>
    </row>
    <row r="581" spans="1:1">
      <c r="A581">
        <v>1611</v>
      </c>
    </row>
    <row r="582" spans="1:1">
      <c r="A582">
        <v>1612</v>
      </c>
    </row>
    <row r="583" spans="1:1">
      <c r="A583">
        <v>1613</v>
      </c>
    </row>
    <row r="584" spans="1:1">
      <c r="A584">
        <v>1614</v>
      </c>
    </row>
    <row r="585" spans="1:1">
      <c r="A585">
        <v>1615</v>
      </c>
    </row>
    <row r="586" spans="1:1">
      <c r="A586">
        <v>1616</v>
      </c>
    </row>
    <row r="587" spans="1:1">
      <c r="A587">
        <v>1617</v>
      </c>
    </row>
    <row r="588" spans="1:1">
      <c r="A588">
        <v>1618</v>
      </c>
    </row>
    <row r="589" spans="1:1">
      <c r="A589">
        <v>1619</v>
      </c>
    </row>
    <row r="590" spans="1:1">
      <c r="A590">
        <v>1620</v>
      </c>
    </row>
    <row r="591" spans="1:1">
      <c r="A591">
        <v>1621</v>
      </c>
    </row>
    <row r="592" spans="1:1">
      <c r="A592">
        <v>1622</v>
      </c>
    </row>
    <row r="593" spans="1:7">
      <c r="A593">
        <v>1623</v>
      </c>
      <c r="C593" t="s">
        <v>1995</v>
      </c>
      <c r="E593" s="1" t="s">
        <v>901</v>
      </c>
      <c r="F593" s="1" t="s">
        <v>901</v>
      </c>
      <c r="G593" s="1" t="s">
        <v>901</v>
      </c>
    </row>
    <row r="594" spans="1:7">
      <c r="A594">
        <v>1624</v>
      </c>
      <c r="C594" t="s">
        <v>1995</v>
      </c>
      <c r="E594" s="1" t="s">
        <v>901</v>
      </c>
      <c r="F594" s="1" t="s">
        <v>901</v>
      </c>
      <c r="G594" s="1" t="s">
        <v>901</v>
      </c>
    </row>
    <row r="595" spans="1:7">
      <c r="A595">
        <v>1625</v>
      </c>
      <c r="C595" t="s">
        <v>1995</v>
      </c>
      <c r="E595" s="1" t="s">
        <v>901</v>
      </c>
      <c r="F595" s="1" t="s">
        <v>2260</v>
      </c>
      <c r="G595" s="1" t="s">
        <v>901</v>
      </c>
    </row>
    <row r="596" spans="1:7">
      <c r="A596">
        <v>1626</v>
      </c>
    </row>
    <row r="597" spans="1:7">
      <c r="A597">
        <v>1627</v>
      </c>
    </row>
    <row r="598" spans="1:7">
      <c r="A598">
        <v>1628</v>
      </c>
    </row>
    <row r="599" spans="1:7">
      <c r="A599">
        <v>1629</v>
      </c>
    </row>
    <row r="600" spans="1:7">
      <c r="A600">
        <v>1630</v>
      </c>
    </row>
    <row r="601" spans="1:7">
      <c r="A601">
        <v>1631</v>
      </c>
    </row>
    <row r="602" spans="1:7">
      <c r="A602">
        <v>1632</v>
      </c>
    </row>
    <row r="603" spans="1:7">
      <c r="A603">
        <v>1633</v>
      </c>
    </row>
    <row r="604" spans="1:7">
      <c r="A604">
        <v>1634</v>
      </c>
    </row>
    <row r="605" spans="1:7">
      <c r="A605">
        <v>1635</v>
      </c>
    </row>
    <row r="606" spans="1:7">
      <c r="A606">
        <v>1636</v>
      </c>
    </row>
    <row r="607" spans="1:7">
      <c r="A607">
        <v>1637</v>
      </c>
    </row>
    <row r="608" spans="1:7">
      <c r="A608">
        <v>1638</v>
      </c>
      <c r="D608"/>
      <c r="E608" s="1" t="s">
        <v>901</v>
      </c>
      <c r="F608" s="1" t="s">
        <v>901</v>
      </c>
      <c r="G608" s="1" t="s">
        <v>901</v>
      </c>
    </row>
    <row r="609" spans="1:7">
      <c r="A609">
        <v>1639</v>
      </c>
      <c r="D609"/>
      <c r="E609" s="1" t="s">
        <v>1752</v>
      </c>
      <c r="F609" s="1" t="s">
        <v>1752</v>
      </c>
      <c r="G609" s="1" t="s">
        <v>1752</v>
      </c>
    </row>
    <row r="610" spans="1:7">
      <c r="A610">
        <v>1640</v>
      </c>
      <c r="D610"/>
      <c r="E610" s="1" t="s">
        <v>901</v>
      </c>
      <c r="F610" s="1" t="s">
        <v>901</v>
      </c>
      <c r="G610" s="1" t="s">
        <v>901</v>
      </c>
    </row>
    <row r="611" spans="1:7">
      <c r="A611">
        <v>1641</v>
      </c>
      <c r="D611"/>
      <c r="E611" s="1" t="s">
        <v>1752</v>
      </c>
      <c r="F611" s="1" t="s">
        <v>901</v>
      </c>
      <c r="G611" s="1" t="s">
        <v>1752</v>
      </c>
    </row>
    <row r="612" spans="1:7">
      <c r="A612">
        <v>1642</v>
      </c>
    </row>
    <row r="613" spans="1:7">
      <c r="A613">
        <v>1643</v>
      </c>
    </row>
    <row r="614" spans="1:7">
      <c r="A614">
        <v>1644</v>
      </c>
    </row>
    <row r="615" spans="1:7">
      <c r="A615">
        <v>1645</v>
      </c>
    </row>
    <row r="616" spans="1:7">
      <c r="A616">
        <v>1646</v>
      </c>
    </row>
    <row r="617" spans="1:7">
      <c r="A617">
        <v>1647</v>
      </c>
    </row>
    <row r="618" spans="1:7">
      <c r="A618">
        <v>1648</v>
      </c>
    </row>
    <row r="619" spans="1:7">
      <c r="A619">
        <v>1649</v>
      </c>
    </row>
    <row r="620" spans="1:7">
      <c r="A620">
        <v>1650</v>
      </c>
    </row>
    <row r="621" spans="1:7">
      <c r="A621">
        <v>1651</v>
      </c>
    </row>
    <row r="622" spans="1:7">
      <c r="A622">
        <v>1652</v>
      </c>
    </row>
    <row r="623" spans="1:7">
      <c r="A623">
        <v>1653</v>
      </c>
    </row>
    <row r="624" spans="1:7">
      <c r="A624">
        <v>1654</v>
      </c>
    </row>
    <row r="625" spans="1:7">
      <c r="A625">
        <v>1655</v>
      </c>
    </row>
    <row r="626" spans="1:7">
      <c r="A626">
        <v>1656</v>
      </c>
    </row>
    <row r="627" spans="1:7">
      <c r="A627">
        <v>1657</v>
      </c>
    </row>
    <row r="628" spans="1:7">
      <c r="A628">
        <v>1658</v>
      </c>
    </row>
    <row r="629" spans="1:7">
      <c r="A629">
        <v>1659</v>
      </c>
    </row>
    <row r="630" spans="1:7">
      <c r="A630">
        <v>1660</v>
      </c>
    </row>
    <row r="631" spans="1:7">
      <c r="A631">
        <v>1661</v>
      </c>
    </row>
    <row r="632" spans="1:7">
      <c r="A632">
        <v>1662</v>
      </c>
    </row>
    <row r="633" spans="1:7">
      <c r="A633">
        <v>1663</v>
      </c>
    </row>
    <row r="634" spans="1:7">
      <c r="A634">
        <v>1664</v>
      </c>
      <c r="E634" s="1" t="s">
        <v>901</v>
      </c>
      <c r="F634" s="1" t="s">
        <v>901</v>
      </c>
      <c r="G634" s="1" t="s">
        <v>901</v>
      </c>
    </row>
    <row r="635" spans="1:7">
      <c r="A635">
        <v>1665</v>
      </c>
      <c r="E635" s="1" t="s">
        <v>901</v>
      </c>
      <c r="F635" s="1" t="s">
        <v>901</v>
      </c>
      <c r="G635" s="1" t="s">
        <v>901</v>
      </c>
    </row>
    <row r="636" spans="1:7">
      <c r="A636">
        <v>1666</v>
      </c>
      <c r="E636" s="1" t="s">
        <v>901</v>
      </c>
      <c r="F636" s="1" t="s">
        <v>1752</v>
      </c>
      <c r="G636" s="1" t="s">
        <v>1752</v>
      </c>
    </row>
    <row r="637" spans="1:7">
      <c r="A637">
        <v>1667</v>
      </c>
      <c r="E637" s="1" t="s">
        <v>901</v>
      </c>
      <c r="F637" s="1" t="s">
        <v>901</v>
      </c>
      <c r="G637" s="1" t="s">
        <v>901</v>
      </c>
    </row>
    <row r="638" spans="1:7">
      <c r="A638">
        <v>1668</v>
      </c>
      <c r="E638" s="1" t="s">
        <v>901</v>
      </c>
      <c r="F638" s="1" t="s">
        <v>901</v>
      </c>
      <c r="G638" s="1" t="s">
        <v>901</v>
      </c>
    </row>
    <row r="639" spans="1:7">
      <c r="A639">
        <v>1669</v>
      </c>
    </row>
    <row r="640" spans="1:7">
      <c r="A640">
        <v>1670</v>
      </c>
    </row>
    <row r="641" spans="1:1">
      <c r="A641">
        <v>1671</v>
      </c>
    </row>
    <row r="642" spans="1:1">
      <c r="A642">
        <v>1672</v>
      </c>
    </row>
    <row r="643" spans="1:1">
      <c r="A643">
        <v>1673</v>
      </c>
    </row>
    <row r="644" spans="1:1">
      <c r="A644">
        <v>1674</v>
      </c>
    </row>
    <row r="645" spans="1:1">
      <c r="A645">
        <v>1675</v>
      </c>
    </row>
    <row r="646" spans="1:1">
      <c r="A646">
        <v>1676</v>
      </c>
    </row>
    <row r="647" spans="1:1">
      <c r="A647">
        <v>1677</v>
      </c>
    </row>
    <row r="648" spans="1:1">
      <c r="A648">
        <v>1678</v>
      </c>
    </row>
    <row r="649" spans="1:1">
      <c r="A649">
        <v>1679</v>
      </c>
    </row>
    <row r="650" spans="1:1">
      <c r="A650">
        <v>1680</v>
      </c>
    </row>
    <row r="651" spans="1:1">
      <c r="A651">
        <v>1681</v>
      </c>
    </row>
    <row r="652" spans="1:1">
      <c r="A652">
        <v>1682</v>
      </c>
    </row>
    <row r="653" spans="1:1">
      <c r="A653">
        <v>1683</v>
      </c>
    </row>
    <row r="654" spans="1:1">
      <c r="A654">
        <v>1684</v>
      </c>
    </row>
    <row r="655" spans="1:1">
      <c r="A655">
        <v>1685</v>
      </c>
    </row>
    <row r="656" spans="1:1">
      <c r="A656">
        <v>1686</v>
      </c>
    </row>
    <row r="657" spans="1:7">
      <c r="A657">
        <v>1687</v>
      </c>
    </row>
    <row r="658" spans="1:7">
      <c r="A658">
        <v>1688</v>
      </c>
      <c r="E658" s="1" t="s">
        <v>901</v>
      </c>
      <c r="F658" s="1" t="s">
        <v>901</v>
      </c>
      <c r="G658" s="1" t="s">
        <v>901</v>
      </c>
    </row>
    <row r="659" spans="1:7">
      <c r="A659">
        <v>1689</v>
      </c>
      <c r="E659" s="1" t="s">
        <v>901</v>
      </c>
      <c r="F659" s="1" t="s">
        <v>901</v>
      </c>
      <c r="G659" s="1" t="s">
        <v>901</v>
      </c>
    </row>
    <row r="660" spans="1:7">
      <c r="A660">
        <v>1690</v>
      </c>
      <c r="E660" s="1" t="s">
        <v>1752</v>
      </c>
      <c r="F660" s="1" t="s">
        <v>1752</v>
      </c>
      <c r="G660" s="1" t="s">
        <v>901</v>
      </c>
    </row>
    <row r="661" spans="1:7">
      <c r="A661">
        <v>1691</v>
      </c>
      <c r="E661" s="1" t="s">
        <v>901</v>
      </c>
      <c r="F661" s="1" t="s">
        <v>901</v>
      </c>
      <c r="G661" s="1" t="s">
        <v>901</v>
      </c>
    </row>
    <row r="662" spans="1:7">
      <c r="A662">
        <v>1692</v>
      </c>
      <c r="E662" s="1" t="s">
        <v>901</v>
      </c>
      <c r="F662" s="1" t="s">
        <v>901</v>
      </c>
      <c r="G662" s="1" t="s">
        <v>901</v>
      </c>
    </row>
    <row r="663" spans="1:7">
      <c r="A663">
        <v>1693</v>
      </c>
    </row>
    <row r="664" spans="1:7">
      <c r="A664">
        <v>1694</v>
      </c>
    </row>
    <row r="665" spans="1:7">
      <c r="A665">
        <v>1695</v>
      </c>
    </row>
    <row r="666" spans="1:7">
      <c r="A666">
        <v>1696</v>
      </c>
    </row>
    <row r="667" spans="1:7">
      <c r="A667">
        <v>1697</v>
      </c>
    </row>
    <row r="668" spans="1:7">
      <c r="A668">
        <v>1698</v>
      </c>
    </row>
    <row r="669" spans="1:7">
      <c r="A669">
        <v>1699</v>
      </c>
    </row>
    <row r="670" spans="1:7">
      <c r="A670">
        <v>1700</v>
      </c>
    </row>
    <row r="671" spans="1:7">
      <c r="A671">
        <v>1701</v>
      </c>
      <c r="E671" s="1" t="s">
        <v>901</v>
      </c>
      <c r="F671" s="1" t="s">
        <v>901</v>
      </c>
      <c r="G671" s="1" t="s">
        <v>901</v>
      </c>
    </row>
    <row r="672" spans="1:7">
      <c r="A672">
        <v>1702</v>
      </c>
      <c r="E672" s="1" t="s">
        <v>901</v>
      </c>
      <c r="F672" s="1" t="s">
        <v>901</v>
      </c>
      <c r="G672" s="1" t="s">
        <v>901</v>
      </c>
    </row>
    <row r="673" spans="1:7">
      <c r="A673">
        <v>1703</v>
      </c>
      <c r="E673" s="1" t="s">
        <v>901</v>
      </c>
      <c r="F673" s="1" t="s">
        <v>901</v>
      </c>
      <c r="G673" s="1" t="s">
        <v>901</v>
      </c>
    </row>
    <row r="674" spans="1:7">
      <c r="A674">
        <v>1704</v>
      </c>
      <c r="E674" s="1" t="s">
        <v>23</v>
      </c>
      <c r="F674" s="1" t="s">
        <v>23</v>
      </c>
      <c r="G674" s="1" t="s">
        <v>901</v>
      </c>
    </row>
    <row r="675" spans="1:7">
      <c r="A675">
        <v>1705</v>
      </c>
    </row>
    <row r="676" spans="1:7">
      <c r="A676">
        <v>1706</v>
      </c>
    </row>
    <row r="677" spans="1:7">
      <c r="A677">
        <v>1707</v>
      </c>
    </row>
    <row r="678" spans="1:7">
      <c r="A678">
        <v>1708</v>
      </c>
    </row>
    <row r="679" spans="1:7">
      <c r="A679">
        <v>1709</v>
      </c>
      <c r="E679" s="1" t="s">
        <v>901</v>
      </c>
      <c r="F679" s="1" t="s">
        <v>901</v>
      </c>
      <c r="G679" s="1" t="s">
        <v>901</v>
      </c>
    </row>
    <row r="680" spans="1:7">
      <c r="A680">
        <v>1710</v>
      </c>
      <c r="E680" s="1" t="s">
        <v>901</v>
      </c>
      <c r="F680" s="1" t="s">
        <v>901</v>
      </c>
      <c r="G680" s="1" t="s">
        <v>901</v>
      </c>
    </row>
    <row r="681" spans="1:7">
      <c r="A681">
        <v>1711</v>
      </c>
      <c r="E681" s="1" t="s">
        <v>901</v>
      </c>
      <c r="F681" s="1" t="s">
        <v>901</v>
      </c>
      <c r="G681" s="1" t="s">
        <v>901</v>
      </c>
    </row>
    <row r="682" spans="1:7">
      <c r="A682">
        <v>1712</v>
      </c>
      <c r="E682" s="1" t="s">
        <v>23</v>
      </c>
      <c r="F682" s="1" t="s">
        <v>23</v>
      </c>
      <c r="G682" s="1" t="s">
        <v>901</v>
      </c>
    </row>
    <row r="683" spans="1:7">
      <c r="A683">
        <v>1713</v>
      </c>
      <c r="E683" s="1" t="s">
        <v>901</v>
      </c>
      <c r="F683" s="1" t="s">
        <v>901</v>
      </c>
      <c r="G683" s="1" t="s">
        <v>901</v>
      </c>
    </row>
    <row r="684" spans="1:7">
      <c r="A684">
        <v>1714</v>
      </c>
    </row>
    <row r="685" spans="1:7">
      <c r="A685">
        <v>1715</v>
      </c>
    </row>
    <row r="686" spans="1:7">
      <c r="A686">
        <v>1716</v>
      </c>
    </row>
    <row r="687" spans="1:7">
      <c r="A687">
        <v>1717</v>
      </c>
    </row>
    <row r="688" spans="1:7">
      <c r="A688">
        <v>1718</v>
      </c>
    </row>
    <row r="689" spans="1:7">
      <c r="A689">
        <v>1719</v>
      </c>
    </row>
    <row r="690" spans="1:7">
      <c r="A690">
        <v>1720</v>
      </c>
    </row>
    <row r="691" spans="1:7">
      <c r="A691">
        <v>1721</v>
      </c>
    </row>
    <row r="692" spans="1:7">
      <c r="A692">
        <v>1722</v>
      </c>
    </row>
    <row r="693" spans="1:7">
      <c r="A693">
        <v>1723</v>
      </c>
    </row>
    <row r="694" spans="1:7">
      <c r="A694">
        <v>1724</v>
      </c>
    </row>
    <row r="695" spans="1:7">
      <c r="A695">
        <v>1725</v>
      </c>
    </row>
    <row r="696" spans="1:7">
      <c r="A696">
        <v>1726</v>
      </c>
    </row>
    <row r="697" spans="1:7">
      <c r="A697">
        <v>1727</v>
      </c>
    </row>
    <row r="698" spans="1:7">
      <c r="A698">
        <v>1728</v>
      </c>
    </row>
    <row r="699" spans="1:7">
      <c r="A699">
        <v>1729</v>
      </c>
    </row>
    <row r="700" spans="1:7">
      <c r="A700">
        <v>1730</v>
      </c>
      <c r="E700" s="1" t="s">
        <v>901</v>
      </c>
      <c r="F700" s="1" t="s">
        <v>901</v>
      </c>
      <c r="G700" s="1" t="s">
        <v>901</v>
      </c>
    </row>
    <row r="701" spans="1:7">
      <c r="A701">
        <v>1731</v>
      </c>
      <c r="E701" s="1" t="s">
        <v>901</v>
      </c>
      <c r="F701" s="1" t="s">
        <v>23</v>
      </c>
      <c r="G701" s="1" t="s">
        <v>901</v>
      </c>
    </row>
    <row r="702" spans="1:7">
      <c r="A702">
        <v>1732</v>
      </c>
      <c r="E702" s="1" t="s">
        <v>23</v>
      </c>
      <c r="F702" s="1" t="s">
        <v>901</v>
      </c>
      <c r="G702" s="1" t="s">
        <v>23</v>
      </c>
    </row>
    <row r="703" spans="1:7">
      <c r="A703">
        <v>1733</v>
      </c>
      <c r="E703" s="1" t="s">
        <v>901</v>
      </c>
      <c r="F703" s="1" t="s">
        <v>901</v>
      </c>
      <c r="G703" s="1" t="s">
        <v>901</v>
      </c>
    </row>
    <row r="704" spans="1:7">
      <c r="A704">
        <v>1734</v>
      </c>
    </row>
    <row r="705" spans="1:1">
      <c r="A705">
        <v>1735</v>
      </c>
    </row>
    <row r="706" spans="1:1">
      <c r="A706">
        <v>1736</v>
      </c>
    </row>
    <row r="707" spans="1:1">
      <c r="A707">
        <v>1737</v>
      </c>
    </row>
    <row r="708" spans="1:1">
      <c r="A708">
        <v>1738</v>
      </c>
    </row>
    <row r="709" spans="1:1">
      <c r="A709">
        <v>1739</v>
      </c>
    </row>
    <row r="710" spans="1:1">
      <c r="A710">
        <v>1740</v>
      </c>
    </row>
    <row r="711" spans="1:1">
      <c r="A711">
        <v>1741</v>
      </c>
    </row>
    <row r="712" spans="1:1">
      <c r="A712">
        <v>1742</v>
      </c>
    </row>
    <row r="713" spans="1:1">
      <c r="A713">
        <v>1743</v>
      </c>
    </row>
    <row r="714" spans="1:1">
      <c r="A714">
        <v>1744</v>
      </c>
    </row>
    <row r="715" spans="1:1">
      <c r="A715">
        <v>1745</v>
      </c>
    </row>
    <row r="716" spans="1:1">
      <c r="A716">
        <v>1746</v>
      </c>
    </row>
    <row r="717" spans="1:1">
      <c r="A717">
        <v>1747</v>
      </c>
    </row>
    <row r="718" spans="1:1">
      <c r="A718">
        <v>1748</v>
      </c>
    </row>
    <row r="719" spans="1:1">
      <c r="A719">
        <v>1749</v>
      </c>
    </row>
    <row r="720" spans="1:1">
      <c r="A720">
        <v>1750</v>
      </c>
    </row>
    <row r="721" spans="1:7">
      <c r="A721">
        <v>1751</v>
      </c>
    </row>
    <row r="722" spans="1:7">
      <c r="A722">
        <v>1752</v>
      </c>
    </row>
    <row r="723" spans="1:7">
      <c r="A723">
        <v>1753</v>
      </c>
    </row>
    <row r="724" spans="1:7">
      <c r="A724">
        <v>1754</v>
      </c>
      <c r="E724" s="1" t="s">
        <v>901</v>
      </c>
      <c r="F724" s="1" t="s">
        <v>901</v>
      </c>
      <c r="G724" s="1" t="s">
        <v>901</v>
      </c>
    </row>
    <row r="725" spans="1:7">
      <c r="A725">
        <v>1755</v>
      </c>
      <c r="E725" s="1" t="s">
        <v>901</v>
      </c>
      <c r="F725" s="1" t="s">
        <v>901</v>
      </c>
      <c r="G725" s="1" t="s">
        <v>901</v>
      </c>
    </row>
    <row r="726" spans="1:7">
      <c r="A726">
        <v>1756</v>
      </c>
      <c r="E726" s="1" t="s">
        <v>901</v>
      </c>
      <c r="F726" s="1" t="s">
        <v>1752</v>
      </c>
      <c r="G726" s="1" t="s">
        <v>1752</v>
      </c>
    </row>
    <row r="727" spans="1:7">
      <c r="A727">
        <v>1757</v>
      </c>
      <c r="E727" s="1" t="s">
        <v>901</v>
      </c>
      <c r="F727" s="1" t="s">
        <v>901</v>
      </c>
      <c r="G727" s="1" t="s">
        <v>901</v>
      </c>
    </row>
    <row r="728" spans="1:7">
      <c r="A728">
        <v>1758</v>
      </c>
      <c r="E728" s="1" t="s">
        <v>901</v>
      </c>
      <c r="F728" s="1" t="s">
        <v>901</v>
      </c>
      <c r="G728" s="1" t="s">
        <v>901</v>
      </c>
    </row>
    <row r="729" spans="1:7">
      <c r="A729">
        <v>1759</v>
      </c>
      <c r="E729" s="1" t="s">
        <v>901</v>
      </c>
      <c r="F729" s="1" t="s">
        <v>901</v>
      </c>
      <c r="G729" s="1" t="s">
        <v>901</v>
      </c>
    </row>
    <row r="730" spans="1:7">
      <c r="A730">
        <v>1760</v>
      </c>
    </row>
    <row r="731" spans="1:7">
      <c r="A731">
        <v>1761</v>
      </c>
    </row>
    <row r="732" spans="1:7">
      <c r="A732">
        <v>1762</v>
      </c>
    </row>
    <row r="733" spans="1:7">
      <c r="A733">
        <v>1763</v>
      </c>
    </row>
    <row r="734" spans="1:7">
      <c r="A734">
        <v>1764</v>
      </c>
    </row>
    <row r="735" spans="1:7">
      <c r="A735">
        <v>1765</v>
      </c>
    </row>
    <row r="736" spans="1:7">
      <c r="A736">
        <v>1766</v>
      </c>
    </row>
    <row r="737" spans="1:1">
      <c r="A737">
        <v>1767</v>
      </c>
    </row>
    <row r="738" spans="1:1">
      <c r="A738">
        <v>1768</v>
      </c>
    </row>
    <row r="739" spans="1:1">
      <c r="A739">
        <v>1769</v>
      </c>
    </row>
    <row r="740" spans="1:1">
      <c r="A740">
        <v>1770</v>
      </c>
    </row>
    <row r="741" spans="1:1">
      <c r="A741">
        <v>1771</v>
      </c>
    </row>
    <row r="742" spans="1:1">
      <c r="A742">
        <v>1772</v>
      </c>
    </row>
    <row r="743" spans="1:1">
      <c r="A743">
        <v>1773</v>
      </c>
    </row>
    <row r="744" spans="1:1">
      <c r="A744">
        <v>1774</v>
      </c>
    </row>
    <row r="745" spans="1:1">
      <c r="A745">
        <v>1775</v>
      </c>
    </row>
    <row r="746" spans="1:1">
      <c r="A746">
        <v>1776</v>
      </c>
    </row>
    <row r="747" spans="1:1">
      <c r="A747">
        <v>1777</v>
      </c>
    </row>
    <row r="748" spans="1:1">
      <c r="A748">
        <v>1778</v>
      </c>
    </row>
    <row r="749" spans="1:1">
      <c r="A749">
        <v>1779</v>
      </c>
    </row>
    <row r="750" spans="1:1">
      <c r="A750">
        <v>1780</v>
      </c>
    </row>
    <row r="751" spans="1:1">
      <c r="A751">
        <v>1781</v>
      </c>
    </row>
    <row r="752" spans="1:1">
      <c r="A752">
        <v>1782</v>
      </c>
    </row>
    <row r="753" spans="1:1">
      <c r="A753">
        <v>1783</v>
      </c>
    </row>
    <row r="754" spans="1:1">
      <c r="A754">
        <v>1784</v>
      </c>
    </row>
    <row r="755" spans="1:1">
      <c r="A755">
        <v>1785</v>
      </c>
    </row>
    <row r="756" spans="1:1">
      <c r="A756">
        <v>1786</v>
      </c>
    </row>
    <row r="757" spans="1:1">
      <c r="A757">
        <v>1787</v>
      </c>
    </row>
    <row r="758" spans="1:1">
      <c r="A758">
        <v>1788</v>
      </c>
    </row>
    <row r="759" spans="1:1">
      <c r="A759">
        <v>1789</v>
      </c>
    </row>
    <row r="760" spans="1:1">
      <c r="A760">
        <v>1790</v>
      </c>
    </row>
    <row r="761" spans="1:1">
      <c r="A761">
        <v>1791</v>
      </c>
    </row>
    <row r="762" spans="1:1">
      <c r="A762">
        <v>1792</v>
      </c>
    </row>
    <row r="763" spans="1:1">
      <c r="A763">
        <v>1793</v>
      </c>
    </row>
    <row r="764" spans="1:1">
      <c r="A764">
        <v>1794</v>
      </c>
    </row>
    <row r="765" spans="1:1">
      <c r="A765">
        <v>1795</v>
      </c>
    </row>
    <row r="766" spans="1:1">
      <c r="A766">
        <v>1796</v>
      </c>
    </row>
    <row r="767" spans="1:1">
      <c r="A767">
        <v>1797</v>
      </c>
    </row>
    <row r="768" spans="1:1">
      <c r="A768">
        <v>1798</v>
      </c>
    </row>
    <row r="769" spans="1:7">
      <c r="A769">
        <v>1799</v>
      </c>
    </row>
    <row r="770" spans="1:7">
      <c r="A770">
        <v>1800</v>
      </c>
    </row>
    <row r="771" spans="1:7">
      <c r="A771">
        <v>1801</v>
      </c>
    </row>
    <row r="772" spans="1:7">
      <c r="A772">
        <v>1802</v>
      </c>
    </row>
    <row r="773" spans="1:7">
      <c r="A773">
        <v>1803</v>
      </c>
    </row>
    <row r="774" spans="1:7">
      <c r="A774">
        <v>1804</v>
      </c>
    </row>
    <row r="775" spans="1:7">
      <c r="A775">
        <v>1805</v>
      </c>
    </row>
    <row r="776" spans="1:7">
      <c r="A776">
        <v>1806</v>
      </c>
    </row>
    <row r="777" spans="1:7">
      <c r="A777">
        <v>1807</v>
      </c>
    </row>
    <row r="778" spans="1:7">
      <c r="A778">
        <v>1808</v>
      </c>
    </row>
    <row r="779" spans="1:7">
      <c r="A779">
        <v>1809</v>
      </c>
    </row>
    <row r="780" spans="1:7">
      <c r="A780">
        <v>1810</v>
      </c>
    </row>
    <row r="781" spans="1:7">
      <c r="A781">
        <v>1811</v>
      </c>
    </row>
    <row r="782" spans="1:7">
      <c r="A782">
        <v>1812</v>
      </c>
    </row>
    <row r="783" spans="1:7">
      <c r="A783">
        <v>1813</v>
      </c>
    </row>
    <row r="784" spans="1:7">
      <c r="A784">
        <v>1814</v>
      </c>
      <c r="E784" s="1" t="s">
        <v>901</v>
      </c>
      <c r="F784" s="1" t="s">
        <v>901</v>
      </c>
      <c r="G784" s="1" t="s">
        <v>901</v>
      </c>
    </row>
    <row r="785" spans="1:9">
      <c r="A785">
        <v>1815</v>
      </c>
      <c r="E785" s="1" t="s">
        <v>901</v>
      </c>
      <c r="F785" s="1" t="s">
        <v>901</v>
      </c>
      <c r="G785" s="1" t="s">
        <v>901</v>
      </c>
    </row>
    <row r="786" spans="1:9">
      <c r="A786">
        <v>1816</v>
      </c>
      <c r="E786" s="1" t="s">
        <v>901</v>
      </c>
      <c r="F786" s="1" t="s">
        <v>901</v>
      </c>
      <c r="G786" s="1" t="s">
        <v>901</v>
      </c>
    </row>
    <row r="787" spans="1:9">
      <c r="A787">
        <v>1817</v>
      </c>
      <c r="E787" s="1" t="s">
        <v>901</v>
      </c>
      <c r="F787" s="1" t="s">
        <v>901</v>
      </c>
      <c r="G787" s="1" t="s">
        <v>901</v>
      </c>
    </row>
    <row r="788" spans="1:9">
      <c r="A788">
        <v>1818</v>
      </c>
      <c r="E788" s="1" t="s">
        <v>901</v>
      </c>
      <c r="F788" s="1" t="s">
        <v>1752</v>
      </c>
      <c r="G788" s="1" t="s">
        <v>901</v>
      </c>
    </row>
    <row r="789" spans="1:9">
      <c r="A789">
        <v>1819</v>
      </c>
      <c r="E789" s="1" t="s">
        <v>901</v>
      </c>
      <c r="F789" s="1" t="s">
        <v>901</v>
      </c>
      <c r="G789" s="1" t="s">
        <v>901</v>
      </c>
    </row>
    <row r="790" spans="1:9">
      <c r="A790">
        <v>1820</v>
      </c>
      <c r="E790" s="1" t="s">
        <v>901</v>
      </c>
      <c r="F790" s="1" t="s">
        <v>901</v>
      </c>
      <c r="G790" s="1" t="s">
        <v>901</v>
      </c>
    </row>
    <row r="791" spans="1:9">
      <c r="A791">
        <v>1821</v>
      </c>
      <c r="E791" s="1" t="s">
        <v>901</v>
      </c>
      <c r="F791" s="1" t="s">
        <v>901</v>
      </c>
      <c r="G791" s="1" t="s">
        <v>901</v>
      </c>
    </row>
    <row r="792" spans="1:9" ht="138">
      <c r="A792">
        <v>1822</v>
      </c>
      <c r="E792" s="1" t="s">
        <v>901</v>
      </c>
      <c r="F792" s="1" t="s">
        <v>1752</v>
      </c>
      <c r="G792" s="1" t="s">
        <v>1752</v>
      </c>
      <c r="I792" s="11" t="s">
        <v>2976</v>
      </c>
    </row>
    <row r="793" spans="1:9">
      <c r="A793">
        <v>1823</v>
      </c>
      <c r="E793" s="1" t="s">
        <v>901</v>
      </c>
      <c r="F793" s="1" t="s">
        <v>901</v>
      </c>
      <c r="G793" s="1" t="s">
        <v>901</v>
      </c>
    </row>
    <row r="794" spans="1:9">
      <c r="A794">
        <v>1824</v>
      </c>
    </row>
    <row r="795" spans="1:9">
      <c r="A795">
        <v>1825</v>
      </c>
    </row>
    <row r="796" spans="1:9">
      <c r="A796">
        <v>1826</v>
      </c>
    </row>
    <row r="797" spans="1:9">
      <c r="A797">
        <v>1827</v>
      </c>
    </row>
    <row r="798" spans="1:9">
      <c r="A798">
        <v>1828</v>
      </c>
    </row>
    <row r="799" spans="1:9">
      <c r="A799">
        <v>1829</v>
      </c>
    </row>
    <row r="800" spans="1:9">
      <c r="A800">
        <v>1830</v>
      </c>
    </row>
    <row r="801" spans="1:1">
      <c r="A801">
        <v>1831</v>
      </c>
    </row>
    <row r="802" spans="1:1">
      <c r="A802">
        <v>1832</v>
      </c>
    </row>
    <row r="803" spans="1:1">
      <c r="A803">
        <v>1833</v>
      </c>
    </row>
    <row r="804" spans="1:1">
      <c r="A804">
        <v>1834</v>
      </c>
    </row>
    <row r="805" spans="1:1">
      <c r="A805">
        <v>1835</v>
      </c>
    </row>
    <row r="806" spans="1:1">
      <c r="A806">
        <v>1836</v>
      </c>
    </row>
    <row r="807" spans="1:1">
      <c r="A807">
        <v>1837</v>
      </c>
    </row>
    <row r="808" spans="1:1">
      <c r="A808">
        <v>1838</v>
      </c>
    </row>
    <row r="809" spans="1:1">
      <c r="A809">
        <v>1839</v>
      </c>
    </row>
    <row r="810" spans="1:1">
      <c r="A810">
        <v>1840</v>
      </c>
    </row>
    <row r="811" spans="1:1">
      <c r="A811">
        <v>1841</v>
      </c>
    </row>
    <row r="812" spans="1:1">
      <c r="A812">
        <v>1842</v>
      </c>
    </row>
    <row r="813" spans="1:1">
      <c r="A813">
        <v>1843</v>
      </c>
    </row>
    <row r="814" spans="1:1">
      <c r="A814">
        <v>1844</v>
      </c>
    </row>
    <row r="815" spans="1:1">
      <c r="A815">
        <v>1845</v>
      </c>
    </row>
    <row r="816" spans="1:1">
      <c r="A816">
        <v>1846</v>
      </c>
    </row>
    <row r="817" spans="1:1">
      <c r="A817">
        <v>1847</v>
      </c>
    </row>
    <row r="818" spans="1:1">
      <c r="A818">
        <v>1848</v>
      </c>
    </row>
    <row r="819" spans="1:1">
      <c r="A819">
        <v>1849</v>
      </c>
    </row>
    <row r="820" spans="1:1">
      <c r="A820">
        <v>1850</v>
      </c>
    </row>
    <row r="821" spans="1:1">
      <c r="A821">
        <v>1851</v>
      </c>
    </row>
    <row r="822" spans="1:1">
      <c r="A822">
        <v>1852</v>
      </c>
    </row>
    <row r="823" spans="1:1">
      <c r="A823">
        <v>1853</v>
      </c>
    </row>
    <row r="824" spans="1:1">
      <c r="A824">
        <v>1854</v>
      </c>
    </row>
    <row r="825" spans="1:1">
      <c r="A825">
        <v>1855</v>
      </c>
    </row>
    <row r="826" spans="1:1">
      <c r="A826">
        <v>1856</v>
      </c>
    </row>
    <row r="827" spans="1:1">
      <c r="A827">
        <v>1857</v>
      </c>
    </row>
    <row r="828" spans="1:1">
      <c r="A828">
        <v>1858</v>
      </c>
    </row>
    <row r="829" spans="1:1">
      <c r="A829">
        <v>1859</v>
      </c>
    </row>
    <row r="830" spans="1:1">
      <c r="A830">
        <v>1860</v>
      </c>
    </row>
    <row r="831" spans="1:1">
      <c r="A831">
        <v>1861</v>
      </c>
    </row>
    <row r="832" spans="1:1">
      <c r="A832">
        <v>1862</v>
      </c>
    </row>
    <row r="833" spans="1:7">
      <c r="A833">
        <v>1863</v>
      </c>
    </row>
    <row r="834" spans="1:7">
      <c r="A834">
        <v>1864</v>
      </c>
    </row>
    <row r="835" spans="1:7">
      <c r="A835">
        <v>1865</v>
      </c>
    </row>
    <row r="836" spans="1:7">
      <c r="A836">
        <v>1866</v>
      </c>
    </row>
    <row r="837" spans="1:7">
      <c r="A837">
        <v>1867</v>
      </c>
    </row>
    <row r="838" spans="1:7">
      <c r="A838">
        <v>1868</v>
      </c>
    </row>
    <row r="839" spans="1:7">
      <c r="A839">
        <v>1869</v>
      </c>
      <c r="E839" s="1" t="s">
        <v>901</v>
      </c>
      <c r="F839" s="1" t="s">
        <v>901</v>
      </c>
      <c r="G839" s="1" t="s">
        <v>901</v>
      </c>
    </row>
    <row r="840" spans="1:7">
      <c r="A840">
        <v>1870</v>
      </c>
      <c r="E840" s="1" t="s">
        <v>2276</v>
      </c>
      <c r="F840" s="1" t="s">
        <v>2276</v>
      </c>
      <c r="G840" s="1" t="s">
        <v>901</v>
      </c>
    </row>
    <row r="841" spans="1:7">
      <c r="A841">
        <v>1871</v>
      </c>
      <c r="E841" s="1" t="s">
        <v>901</v>
      </c>
      <c r="F841" s="1" t="s">
        <v>901</v>
      </c>
      <c r="G841" s="1" t="s">
        <v>901</v>
      </c>
    </row>
    <row r="842" spans="1:7">
      <c r="A842">
        <v>1872</v>
      </c>
      <c r="E842" s="1" t="s">
        <v>2276</v>
      </c>
      <c r="F842" s="1" t="s">
        <v>901</v>
      </c>
      <c r="G842" s="1" t="s">
        <v>901</v>
      </c>
    </row>
    <row r="843" spans="1:7">
      <c r="A843">
        <v>1873</v>
      </c>
      <c r="E843" s="1" t="s">
        <v>901</v>
      </c>
      <c r="F843" s="1" t="s">
        <v>901</v>
      </c>
      <c r="G843" s="1" t="s">
        <v>901</v>
      </c>
    </row>
    <row r="844" spans="1:7">
      <c r="A844">
        <v>1874</v>
      </c>
      <c r="E844" s="1" t="s">
        <v>901</v>
      </c>
      <c r="F844" s="1" t="s">
        <v>901</v>
      </c>
      <c r="G844" s="1" t="s">
        <v>901</v>
      </c>
    </row>
    <row r="845" spans="1:7">
      <c r="A845">
        <v>1875</v>
      </c>
      <c r="E845" s="1" t="s">
        <v>901</v>
      </c>
      <c r="F845" s="1" t="s">
        <v>901</v>
      </c>
      <c r="G845" s="1" t="s">
        <v>901</v>
      </c>
    </row>
    <row r="846" spans="1:7">
      <c r="A846">
        <v>1876</v>
      </c>
      <c r="E846" s="1" t="s">
        <v>2276</v>
      </c>
      <c r="F846" s="1" t="s">
        <v>2276</v>
      </c>
      <c r="G846" s="1" t="s">
        <v>901</v>
      </c>
    </row>
    <row r="847" spans="1:7">
      <c r="A847">
        <v>1877</v>
      </c>
      <c r="E847" s="1" t="s">
        <v>2276</v>
      </c>
      <c r="F847" s="1" t="s">
        <v>901</v>
      </c>
      <c r="G847" s="1" t="s">
        <v>901</v>
      </c>
    </row>
    <row r="848" spans="1:7">
      <c r="A848">
        <v>1878</v>
      </c>
      <c r="E848" s="1" t="s">
        <v>901</v>
      </c>
      <c r="F848" s="1" t="s">
        <v>901</v>
      </c>
      <c r="G848" s="1" t="s">
        <v>901</v>
      </c>
    </row>
    <row r="849" spans="1:1">
      <c r="A849">
        <v>1879</v>
      </c>
    </row>
    <row r="850" spans="1:1">
      <c r="A850">
        <v>1880</v>
      </c>
    </row>
    <row r="851" spans="1:1">
      <c r="A851">
        <v>1881</v>
      </c>
    </row>
    <row r="852" spans="1:1">
      <c r="A852">
        <v>1882</v>
      </c>
    </row>
    <row r="853" spans="1:1">
      <c r="A853">
        <v>1883</v>
      </c>
    </row>
    <row r="854" spans="1:1">
      <c r="A854">
        <v>1884</v>
      </c>
    </row>
    <row r="855" spans="1:1">
      <c r="A855">
        <v>1885</v>
      </c>
    </row>
    <row r="856" spans="1:1">
      <c r="A856">
        <v>1886</v>
      </c>
    </row>
    <row r="857" spans="1:1">
      <c r="A857">
        <v>1887</v>
      </c>
    </row>
    <row r="858" spans="1:1">
      <c r="A858">
        <v>1888</v>
      </c>
    </row>
    <row r="859" spans="1:1">
      <c r="A859">
        <v>1889</v>
      </c>
    </row>
    <row r="860" spans="1:1">
      <c r="A860">
        <v>1890</v>
      </c>
    </row>
    <row r="861" spans="1:1">
      <c r="A861">
        <v>1891</v>
      </c>
    </row>
    <row r="862" spans="1:1">
      <c r="A862">
        <v>1892</v>
      </c>
    </row>
    <row r="863" spans="1:1">
      <c r="A863">
        <v>1893</v>
      </c>
    </row>
    <row r="864" spans="1:1">
      <c r="A864">
        <v>1894</v>
      </c>
    </row>
    <row r="865" spans="1:1">
      <c r="A865">
        <v>1895</v>
      </c>
    </row>
    <row r="866" spans="1:1">
      <c r="A866">
        <v>1896</v>
      </c>
    </row>
    <row r="867" spans="1:1">
      <c r="A867">
        <v>1897</v>
      </c>
    </row>
    <row r="868" spans="1:1">
      <c r="A868">
        <v>1898</v>
      </c>
    </row>
    <row r="869" spans="1:1">
      <c r="A869">
        <v>1899</v>
      </c>
    </row>
    <row r="870" spans="1:1">
      <c r="A870">
        <v>1900</v>
      </c>
    </row>
    <row r="871" spans="1:1">
      <c r="A871">
        <v>1901</v>
      </c>
    </row>
    <row r="872" spans="1:1">
      <c r="A872">
        <v>1902</v>
      </c>
    </row>
    <row r="873" spans="1:1">
      <c r="A873">
        <v>1903</v>
      </c>
    </row>
    <row r="874" spans="1:1">
      <c r="A874">
        <v>1904</v>
      </c>
    </row>
    <row r="875" spans="1:1">
      <c r="A875">
        <v>1905</v>
      </c>
    </row>
    <row r="876" spans="1:1">
      <c r="A876">
        <v>1906</v>
      </c>
    </row>
    <row r="877" spans="1:1">
      <c r="A877">
        <v>1907</v>
      </c>
    </row>
    <row r="878" spans="1:1">
      <c r="A878">
        <v>1908</v>
      </c>
    </row>
    <row r="879" spans="1:1">
      <c r="A879">
        <v>1909</v>
      </c>
    </row>
    <row r="880" spans="1:1">
      <c r="A880">
        <v>1910</v>
      </c>
    </row>
    <row r="881" spans="1:1">
      <c r="A881">
        <v>1911</v>
      </c>
    </row>
    <row r="882" spans="1:1">
      <c r="A882">
        <v>1912</v>
      </c>
    </row>
    <row r="883" spans="1:1">
      <c r="A883">
        <v>1913</v>
      </c>
    </row>
    <row r="884" spans="1:1">
      <c r="A884">
        <v>1914</v>
      </c>
    </row>
    <row r="885" spans="1:1">
      <c r="A885">
        <v>1915</v>
      </c>
    </row>
    <row r="886" spans="1:1">
      <c r="A886">
        <v>1916</v>
      </c>
    </row>
    <row r="887" spans="1:1">
      <c r="A887">
        <v>1917</v>
      </c>
    </row>
    <row r="888" spans="1:1">
      <c r="A888">
        <v>1918</v>
      </c>
    </row>
    <row r="889" spans="1:1">
      <c r="A889">
        <v>1919</v>
      </c>
    </row>
    <row r="890" spans="1:1">
      <c r="A890">
        <v>1920</v>
      </c>
    </row>
    <row r="891" spans="1:1">
      <c r="A891">
        <v>1921</v>
      </c>
    </row>
    <row r="892" spans="1:1">
      <c r="A892">
        <v>1922</v>
      </c>
    </row>
    <row r="893" spans="1:1">
      <c r="A893">
        <v>1923</v>
      </c>
    </row>
    <row r="894" spans="1:1">
      <c r="A894">
        <v>1924</v>
      </c>
    </row>
    <row r="895" spans="1:1">
      <c r="A895">
        <v>1925</v>
      </c>
    </row>
    <row r="896" spans="1:1">
      <c r="A896">
        <v>1926</v>
      </c>
    </row>
    <row r="897" spans="1:7">
      <c r="A897">
        <v>1927</v>
      </c>
    </row>
    <row r="898" spans="1:7">
      <c r="A898">
        <v>1928</v>
      </c>
    </row>
    <row r="899" spans="1:7">
      <c r="A899">
        <v>1929</v>
      </c>
      <c r="E899" s="1" t="s">
        <v>901</v>
      </c>
      <c r="F899" s="1" t="s">
        <v>901</v>
      </c>
      <c r="G899" s="1" t="s">
        <v>901</v>
      </c>
    </row>
    <row r="900" spans="1:7">
      <c r="A900">
        <v>1930</v>
      </c>
      <c r="E900" s="1" t="s">
        <v>901</v>
      </c>
      <c r="F900" s="1" t="s">
        <v>901</v>
      </c>
      <c r="G900" s="1" t="s">
        <v>901</v>
      </c>
    </row>
    <row r="901" spans="1:7">
      <c r="A901">
        <v>1931</v>
      </c>
      <c r="E901" s="1" t="s">
        <v>901</v>
      </c>
      <c r="F901" s="1" t="s">
        <v>901</v>
      </c>
      <c r="G901" s="1" t="s">
        <v>901</v>
      </c>
    </row>
    <row r="902" spans="1:7">
      <c r="A902">
        <v>1932</v>
      </c>
      <c r="E902" s="1" t="s">
        <v>901</v>
      </c>
      <c r="F902" s="1" t="s">
        <v>901</v>
      </c>
      <c r="G902" s="1" t="s">
        <v>901</v>
      </c>
    </row>
    <row r="903" spans="1:7">
      <c r="A903">
        <v>1933</v>
      </c>
      <c r="E903" s="1" t="s">
        <v>901</v>
      </c>
      <c r="F903" s="1" t="s">
        <v>901</v>
      </c>
      <c r="G903" s="1" t="s">
        <v>901</v>
      </c>
    </row>
    <row r="904" spans="1:7">
      <c r="A904">
        <v>1934</v>
      </c>
      <c r="E904" s="1" t="s">
        <v>901</v>
      </c>
      <c r="F904" s="1" t="s">
        <v>901</v>
      </c>
      <c r="G904" s="1" t="s">
        <v>1752</v>
      </c>
    </row>
    <row r="905" spans="1:7">
      <c r="A905">
        <v>1935</v>
      </c>
      <c r="E905" s="1" t="s">
        <v>901</v>
      </c>
      <c r="F905" s="1" t="s">
        <v>901</v>
      </c>
      <c r="G905" s="1" t="s">
        <v>901</v>
      </c>
    </row>
    <row r="906" spans="1:7">
      <c r="A906">
        <v>1936</v>
      </c>
      <c r="E906" s="1" t="s">
        <v>901</v>
      </c>
      <c r="F906" s="1" t="s">
        <v>901</v>
      </c>
      <c r="G906" s="1" t="s">
        <v>901</v>
      </c>
    </row>
    <row r="907" spans="1:7">
      <c r="A907">
        <v>1937</v>
      </c>
      <c r="E907" s="1" t="s">
        <v>901</v>
      </c>
      <c r="F907" s="1" t="s">
        <v>901</v>
      </c>
      <c r="G907" s="1" t="s">
        <v>901</v>
      </c>
    </row>
    <row r="908" spans="1:7">
      <c r="A908">
        <v>1938</v>
      </c>
      <c r="E908" s="1" t="s">
        <v>901</v>
      </c>
      <c r="F908" s="1" t="s">
        <v>901</v>
      </c>
      <c r="G908" s="1" t="s">
        <v>901</v>
      </c>
    </row>
    <row r="909" spans="1:7">
      <c r="A909">
        <v>1939</v>
      </c>
      <c r="E909" s="1" t="s">
        <v>1752</v>
      </c>
      <c r="F909" s="1" t="s">
        <v>1752</v>
      </c>
      <c r="G909" s="1" t="s">
        <v>1752</v>
      </c>
    </row>
    <row r="910" spans="1:7">
      <c r="A910">
        <v>1940</v>
      </c>
      <c r="E910" s="1" t="s">
        <v>901</v>
      </c>
      <c r="F910" s="1" t="s">
        <v>901</v>
      </c>
      <c r="G910" s="1" t="s">
        <v>901</v>
      </c>
    </row>
    <row r="911" spans="1:7">
      <c r="A911">
        <v>1941</v>
      </c>
      <c r="E911" s="1" t="s">
        <v>901</v>
      </c>
      <c r="F911" s="1" t="s">
        <v>901</v>
      </c>
      <c r="G911" s="1" t="s">
        <v>901</v>
      </c>
    </row>
    <row r="912" spans="1:7">
      <c r="A912">
        <v>1942</v>
      </c>
      <c r="E912" s="1" t="s">
        <v>901</v>
      </c>
      <c r="F912" s="1" t="s">
        <v>901</v>
      </c>
      <c r="G912" s="1" t="s">
        <v>1752</v>
      </c>
    </row>
    <row r="913" spans="1:7">
      <c r="A913">
        <v>1943</v>
      </c>
      <c r="E913" s="1" t="s">
        <v>901</v>
      </c>
      <c r="F913" s="1" t="s">
        <v>901</v>
      </c>
      <c r="G913" s="1" t="s">
        <v>901</v>
      </c>
    </row>
    <row r="914" spans="1:7">
      <c r="A914">
        <v>1944</v>
      </c>
    </row>
    <row r="915" spans="1:7">
      <c r="A915">
        <v>1945</v>
      </c>
    </row>
    <row r="916" spans="1:7">
      <c r="A916">
        <v>1946</v>
      </c>
    </row>
    <row r="917" spans="1:7">
      <c r="A917">
        <v>1947</v>
      </c>
    </row>
    <row r="918" spans="1:7">
      <c r="A918">
        <v>1948</v>
      </c>
    </row>
    <row r="919" spans="1:7">
      <c r="A919">
        <v>1949</v>
      </c>
    </row>
    <row r="920" spans="1:7">
      <c r="A920">
        <v>1950</v>
      </c>
    </row>
    <row r="921" spans="1:7">
      <c r="A921">
        <v>1951</v>
      </c>
    </row>
    <row r="922" spans="1:7">
      <c r="A922">
        <v>1952</v>
      </c>
    </row>
    <row r="923" spans="1:7">
      <c r="A923">
        <v>1953</v>
      </c>
    </row>
    <row r="924" spans="1:7">
      <c r="A924">
        <v>1954</v>
      </c>
    </row>
    <row r="925" spans="1:7">
      <c r="A925">
        <v>1955</v>
      </c>
    </row>
    <row r="926" spans="1:7">
      <c r="A926">
        <v>1956</v>
      </c>
    </row>
    <row r="927" spans="1:7">
      <c r="A927">
        <v>1957</v>
      </c>
    </row>
    <row r="928" spans="1:7">
      <c r="A928">
        <v>1958</v>
      </c>
    </row>
    <row r="929" spans="1:1">
      <c r="A929">
        <v>1959</v>
      </c>
    </row>
    <row r="930" spans="1:1">
      <c r="A930">
        <v>1960</v>
      </c>
    </row>
    <row r="931" spans="1:1">
      <c r="A931">
        <v>1961</v>
      </c>
    </row>
    <row r="932" spans="1:1">
      <c r="A932">
        <v>1962</v>
      </c>
    </row>
    <row r="933" spans="1:1">
      <c r="A933">
        <v>1963</v>
      </c>
    </row>
    <row r="934" spans="1:1">
      <c r="A934">
        <v>1964</v>
      </c>
    </row>
    <row r="935" spans="1:1">
      <c r="A935">
        <v>1965</v>
      </c>
    </row>
    <row r="936" spans="1:1">
      <c r="A936">
        <v>1966</v>
      </c>
    </row>
    <row r="937" spans="1:1">
      <c r="A937">
        <v>1967</v>
      </c>
    </row>
    <row r="938" spans="1:1">
      <c r="A938">
        <v>1968</v>
      </c>
    </row>
    <row r="939" spans="1:1">
      <c r="A939">
        <v>1969</v>
      </c>
    </row>
    <row r="940" spans="1:1">
      <c r="A940">
        <v>1970</v>
      </c>
    </row>
    <row r="941" spans="1:1">
      <c r="A941">
        <v>1971</v>
      </c>
    </row>
    <row r="942" spans="1:1">
      <c r="A942">
        <v>1972</v>
      </c>
    </row>
    <row r="943" spans="1:1">
      <c r="A943">
        <v>1973</v>
      </c>
    </row>
    <row r="944" spans="1:1">
      <c r="A944">
        <v>1974</v>
      </c>
    </row>
    <row r="945" spans="1:7">
      <c r="A945">
        <v>1975</v>
      </c>
    </row>
    <row r="946" spans="1:7">
      <c r="A946">
        <v>1976</v>
      </c>
    </row>
    <row r="947" spans="1:7">
      <c r="A947">
        <v>1977</v>
      </c>
    </row>
    <row r="948" spans="1:7">
      <c r="A948">
        <v>1978</v>
      </c>
    </row>
    <row r="949" spans="1:7">
      <c r="A949">
        <v>1979</v>
      </c>
    </row>
    <row r="950" spans="1:7">
      <c r="A950">
        <v>1980</v>
      </c>
    </row>
    <row r="951" spans="1:7">
      <c r="A951">
        <v>1981</v>
      </c>
    </row>
    <row r="952" spans="1:7">
      <c r="A952">
        <v>1982</v>
      </c>
    </row>
    <row r="953" spans="1:7">
      <c r="A953">
        <v>1983</v>
      </c>
    </row>
    <row r="954" spans="1:7">
      <c r="A954">
        <v>1984</v>
      </c>
    </row>
    <row r="955" spans="1:7">
      <c r="A955">
        <v>1985</v>
      </c>
    </row>
    <row r="956" spans="1:7">
      <c r="A956">
        <v>1986</v>
      </c>
    </row>
    <row r="957" spans="1:7">
      <c r="A957">
        <v>1987</v>
      </c>
    </row>
    <row r="958" spans="1:7">
      <c r="A958">
        <v>1988</v>
      </c>
    </row>
    <row r="959" spans="1:7">
      <c r="A959">
        <v>1989</v>
      </c>
    </row>
    <row r="960" spans="1:7">
      <c r="A960">
        <v>1990</v>
      </c>
      <c r="E960" s="1" t="s">
        <v>901</v>
      </c>
      <c r="F960" s="1" t="s">
        <v>901</v>
      </c>
      <c r="G960" s="1" t="s">
        <v>901</v>
      </c>
    </row>
    <row r="961" spans="1:7">
      <c r="A961">
        <v>1991</v>
      </c>
      <c r="E961" s="1" t="s">
        <v>901</v>
      </c>
      <c r="F961" s="1" t="s">
        <v>901</v>
      </c>
      <c r="G961" s="1" t="s">
        <v>901</v>
      </c>
    </row>
    <row r="962" spans="1:7">
      <c r="A962">
        <v>1992</v>
      </c>
      <c r="E962" s="1" t="s">
        <v>901</v>
      </c>
      <c r="F962" s="1" t="s">
        <v>901</v>
      </c>
      <c r="G962" s="1" t="s">
        <v>901</v>
      </c>
    </row>
    <row r="963" spans="1:7">
      <c r="A963">
        <v>1993</v>
      </c>
      <c r="E963" s="1" t="s">
        <v>901</v>
      </c>
      <c r="F963" s="1" t="s">
        <v>901</v>
      </c>
      <c r="G963" s="1" t="s">
        <v>901</v>
      </c>
    </row>
    <row r="964" spans="1:7">
      <c r="A964">
        <v>1994</v>
      </c>
      <c r="E964" s="1" t="s">
        <v>1752</v>
      </c>
      <c r="F964" s="1" t="s">
        <v>1752</v>
      </c>
      <c r="G964" s="1" t="s">
        <v>1752</v>
      </c>
    </row>
    <row r="965" spans="1:7">
      <c r="A965">
        <v>1995</v>
      </c>
      <c r="E965" s="1" t="s">
        <v>1752</v>
      </c>
      <c r="F965" s="1" t="s">
        <v>901</v>
      </c>
      <c r="G965" s="1" t="s">
        <v>901</v>
      </c>
    </row>
    <row r="966" spans="1:7">
      <c r="A966">
        <v>1996</v>
      </c>
    </row>
    <row r="967" spans="1:7">
      <c r="A967">
        <v>1997</v>
      </c>
    </row>
    <row r="968" spans="1:7">
      <c r="A968">
        <v>1998</v>
      </c>
    </row>
    <row r="969" spans="1:7">
      <c r="A969">
        <v>1999</v>
      </c>
    </row>
    <row r="970" spans="1:7">
      <c r="A970">
        <v>2000</v>
      </c>
    </row>
    <row r="971" spans="1:7">
      <c r="A971">
        <v>2001</v>
      </c>
    </row>
    <row r="972" spans="1:7">
      <c r="A972">
        <v>2002</v>
      </c>
    </row>
    <row r="973" spans="1:7">
      <c r="A973">
        <v>2003</v>
      </c>
    </row>
    <row r="974" spans="1:7">
      <c r="A974">
        <v>2004</v>
      </c>
    </row>
    <row r="975" spans="1:7">
      <c r="A975">
        <v>2005</v>
      </c>
    </row>
    <row r="976" spans="1:7">
      <c r="A976">
        <v>2006</v>
      </c>
    </row>
    <row r="977" spans="1:7">
      <c r="A977">
        <v>2007</v>
      </c>
    </row>
    <row r="978" spans="1:7">
      <c r="A978">
        <v>2008</v>
      </c>
    </row>
    <row r="979" spans="1:7">
      <c r="A979">
        <v>2009</v>
      </c>
    </row>
    <row r="980" spans="1:7">
      <c r="A980">
        <v>2010</v>
      </c>
    </row>
    <row r="981" spans="1:7">
      <c r="A981">
        <v>2011</v>
      </c>
    </row>
    <row r="982" spans="1:7">
      <c r="A982">
        <v>2012</v>
      </c>
    </row>
    <row r="983" spans="1:7">
      <c r="A983">
        <v>2013</v>
      </c>
    </row>
    <row r="984" spans="1:7">
      <c r="A984">
        <v>2014</v>
      </c>
    </row>
    <row r="985" spans="1:7">
      <c r="A985">
        <v>2015</v>
      </c>
    </row>
    <row r="986" spans="1:7">
      <c r="A986">
        <v>2016</v>
      </c>
      <c r="E986" s="1" t="s">
        <v>901</v>
      </c>
      <c r="F986" s="1" t="s">
        <v>901</v>
      </c>
      <c r="G986" s="1" t="s">
        <v>901</v>
      </c>
    </row>
    <row r="987" spans="1:7">
      <c r="A987">
        <v>2017</v>
      </c>
      <c r="E987" s="1" t="s">
        <v>1752</v>
      </c>
      <c r="F987" s="1" t="s">
        <v>1752</v>
      </c>
      <c r="G987" s="1" t="s">
        <v>1752</v>
      </c>
    </row>
    <row r="988" spans="1:7">
      <c r="A988">
        <v>2018</v>
      </c>
      <c r="E988" s="1" t="s">
        <v>901</v>
      </c>
      <c r="F988" s="1" t="s">
        <v>901</v>
      </c>
      <c r="G988" s="1" t="s">
        <v>901</v>
      </c>
    </row>
    <row r="989" spans="1:7">
      <c r="A989">
        <v>2019</v>
      </c>
      <c r="E989" s="1" t="s">
        <v>901</v>
      </c>
      <c r="F989" s="1" t="s">
        <v>901</v>
      </c>
      <c r="G989" s="1" t="s">
        <v>901</v>
      </c>
    </row>
    <row r="990" spans="1:7">
      <c r="A990">
        <v>2020</v>
      </c>
      <c r="E990" s="1" t="s">
        <v>901</v>
      </c>
      <c r="F990" s="1" t="s">
        <v>901</v>
      </c>
      <c r="G990" s="1" t="s">
        <v>901</v>
      </c>
    </row>
    <row r="991" spans="1:7">
      <c r="A991">
        <v>2021</v>
      </c>
    </row>
    <row r="992" spans="1:7">
      <c r="A992">
        <v>2022</v>
      </c>
    </row>
    <row r="993" spans="1:7">
      <c r="A993">
        <v>2023</v>
      </c>
    </row>
    <row r="994" spans="1:7">
      <c r="A994">
        <v>2024</v>
      </c>
    </row>
    <row r="995" spans="1:7">
      <c r="A995">
        <v>2025</v>
      </c>
    </row>
    <row r="996" spans="1:7">
      <c r="A996">
        <v>2026</v>
      </c>
    </row>
    <row r="997" spans="1:7">
      <c r="A997">
        <v>2027</v>
      </c>
    </row>
    <row r="998" spans="1:7">
      <c r="A998">
        <v>2028</v>
      </c>
    </row>
    <row r="999" spans="1:7">
      <c r="A999">
        <v>2029</v>
      </c>
    </row>
    <row r="1000" spans="1:7">
      <c r="A1000">
        <v>2030</v>
      </c>
    </row>
    <row r="1001" spans="1:7">
      <c r="A1001">
        <v>2031</v>
      </c>
    </row>
    <row r="1002" spans="1:7">
      <c r="A1002">
        <v>2032</v>
      </c>
    </row>
    <row r="1003" spans="1:7">
      <c r="A1003">
        <v>2033</v>
      </c>
      <c r="E1003" s="1"/>
    </row>
    <row r="1004" spans="1:7">
      <c r="A1004">
        <v>2034</v>
      </c>
      <c r="E1004" s="1"/>
    </row>
    <row r="1005" spans="1:7">
      <c r="A1005">
        <v>2035</v>
      </c>
      <c r="E1005" s="1"/>
    </row>
    <row r="1006" spans="1:7">
      <c r="A1006">
        <v>2036</v>
      </c>
      <c r="E1006" s="1"/>
    </row>
    <row r="1007" spans="1:7">
      <c r="A1007">
        <v>2037</v>
      </c>
      <c r="E1007" s="1"/>
    </row>
    <row r="1008" spans="1:7">
      <c r="A1008">
        <v>2038</v>
      </c>
      <c r="E1008" s="1" t="s">
        <v>901</v>
      </c>
      <c r="F1008" s="1" t="s">
        <v>901</v>
      </c>
      <c r="G1008" s="1" t="s">
        <v>901</v>
      </c>
    </row>
    <row r="1009" spans="1:7">
      <c r="A1009">
        <v>2039</v>
      </c>
      <c r="E1009" s="1" t="s">
        <v>901</v>
      </c>
      <c r="F1009" s="1" t="s">
        <v>901</v>
      </c>
      <c r="G1009" s="1" t="s">
        <v>901</v>
      </c>
    </row>
    <row r="1010" spans="1:7">
      <c r="A1010">
        <v>2040</v>
      </c>
      <c r="E1010" s="1" t="s">
        <v>901</v>
      </c>
      <c r="F1010" s="1" t="s">
        <v>901</v>
      </c>
      <c r="G1010" s="1" t="s">
        <v>901</v>
      </c>
    </row>
    <row r="1011" spans="1:7">
      <c r="A1011">
        <v>2041</v>
      </c>
      <c r="E1011" s="1" t="s">
        <v>901</v>
      </c>
      <c r="F1011" s="1" t="s">
        <v>901</v>
      </c>
      <c r="G1011" s="1" t="s">
        <v>901</v>
      </c>
    </row>
    <row r="1012" spans="1:7">
      <c r="A1012">
        <v>2042</v>
      </c>
      <c r="E1012" s="1" t="s">
        <v>901</v>
      </c>
      <c r="F1012" s="1" t="s">
        <v>901</v>
      </c>
      <c r="G1012" s="1" t="s">
        <v>901</v>
      </c>
    </row>
    <row r="1013" spans="1:7">
      <c r="A1013">
        <v>2043</v>
      </c>
    </row>
    <row r="1014" spans="1:7">
      <c r="A1014">
        <v>2044</v>
      </c>
    </row>
    <row r="1015" spans="1:7">
      <c r="A1015">
        <v>2045</v>
      </c>
    </row>
    <row r="1016" spans="1:7">
      <c r="A1016">
        <v>2046</v>
      </c>
    </row>
    <row r="1017" spans="1:7">
      <c r="A1017">
        <v>2047</v>
      </c>
    </row>
    <row r="1018" spans="1:7">
      <c r="A1018">
        <v>2048</v>
      </c>
    </row>
    <row r="1019" spans="1:7">
      <c r="A1019">
        <v>2049</v>
      </c>
    </row>
    <row r="1020" spans="1:7">
      <c r="A1020">
        <v>2050</v>
      </c>
    </row>
    <row r="1021" spans="1:7">
      <c r="A1021">
        <v>2051</v>
      </c>
    </row>
    <row r="1022" spans="1:7">
      <c r="A1022">
        <v>2052</v>
      </c>
    </row>
    <row r="1023" spans="1:7">
      <c r="A1023">
        <v>2053</v>
      </c>
    </row>
    <row r="1024" spans="1:7">
      <c r="A1024">
        <v>2054</v>
      </c>
    </row>
    <row r="1025" spans="1:7">
      <c r="A1025">
        <v>2055</v>
      </c>
    </row>
    <row r="1026" spans="1:7">
      <c r="A1026">
        <v>2056</v>
      </c>
    </row>
    <row r="1027" spans="1:7">
      <c r="A1027">
        <v>2057</v>
      </c>
    </row>
    <row r="1028" spans="1:7">
      <c r="A1028">
        <v>2058</v>
      </c>
    </row>
    <row r="1029" spans="1:7">
      <c r="A1029">
        <v>2059</v>
      </c>
    </row>
    <row r="1030" spans="1:7">
      <c r="A1030">
        <v>2060</v>
      </c>
    </row>
    <row r="1031" spans="1:7">
      <c r="A1031">
        <v>2061</v>
      </c>
    </row>
    <row r="1032" spans="1:7">
      <c r="A1032">
        <v>2062</v>
      </c>
      <c r="E1032" s="1" t="s">
        <v>901</v>
      </c>
      <c r="F1032" s="1" t="s">
        <v>901</v>
      </c>
      <c r="G1032" s="1" t="s">
        <v>901</v>
      </c>
    </row>
    <row r="1033" spans="1:7">
      <c r="A1033">
        <v>2063</v>
      </c>
      <c r="E1033" s="1" t="s">
        <v>901</v>
      </c>
      <c r="F1033" s="1" t="s">
        <v>901</v>
      </c>
      <c r="G1033" s="1" t="s">
        <v>901</v>
      </c>
    </row>
    <row r="1034" spans="1:7">
      <c r="A1034">
        <v>2064</v>
      </c>
      <c r="E1034" s="1" t="s">
        <v>901</v>
      </c>
      <c r="F1034" s="1" t="s">
        <v>1752</v>
      </c>
      <c r="G1034" s="1" t="s">
        <v>901</v>
      </c>
    </row>
    <row r="1035" spans="1:7">
      <c r="A1035">
        <v>2065</v>
      </c>
      <c r="E1035" s="1" t="s">
        <v>901</v>
      </c>
      <c r="F1035" s="1" t="s">
        <v>901</v>
      </c>
      <c r="G1035" s="1" t="s">
        <v>901</v>
      </c>
    </row>
    <row r="1036" spans="1:7">
      <c r="A1036">
        <v>2066</v>
      </c>
      <c r="E1036" s="1" t="s">
        <v>901</v>
      </c>
      <c r="F1036" s="1" t="s">
        <v>901</v>
      </c>
      <c r="G1036" s="1" t="s">
        <v>901</v>
      </c>
    </row>
    <row r="1037" spans="1:7">
      <c r="A1037">
        <v>2067</v>
      </c>
      <c r="E1037" s="1" t="s">
        <v>901</v>
      </c>
      <c r="F1037" s="1" t="s">
        <v>901</v>
      </c>
      <c r="G1037" s="1" t="s">
        <v>901</v>
      </c>
    </row>
    <row r="1038" spans="1:7">
      <c r="A1038">
        <v>2068</v>
      </c>
      <c r="E1038" s="1" t="s">
        <v>901</v>
      </c>
      <c r="F1038" s="1" t="s">
        <v>901</v>
      </c>
      <c r="G1038" s="1" t="s">
        <v>901</v>
      </c>
    </row>
    <row r="1039" spans="1:7">
      <c r="A1039">
        <v>2069</v>
      </c>
    </row>
    <row r="1040" spans="1:7">
      <c r="A1040">
        <v>2070</v>
      </c>
    </row>
    <row r="1041" spans="1:1">
      <c r="A1041">
        <v>2071</v>
      </c>
    </row>
    <row r="1042" spans="1:1">
      <c r="A1042">
        <v>2072</v>
      </c>
    </row>
    <row r="1043" spans="1:1">
      <c r="A1043">
        <v>2073</v>
      </c>
    </row>
    <row r="1044" spans="1:1">
      <c r="A1044">
        <v>2074</v>
      </c>
    </row>
    <row r="1045" spans="1:1">
      <c r="A1045">
        <v>2075</v>
      </c>
    </row>
    <row r="1046" spans="1:1">
      <c r="A1046">
        <v>2076</v>
      </c>
    </row>
    <row r="1047" spans="1:1">
      <c r="A1047">
        <v>2077</v>
      </c>
    </row>
    <row r="1048" spans="1:1">
      <c r="A1048">
        <v>2078</v>
      </c>
    </row>
    <row r="1049" spans="1:1">
      <c r="A1049">
        <v>2079</v>
      </c>
    </row>
    <row r="1050" spans="1:1">
      <c r="A1050">
        <v>2080</v>
      </c>
    </row>
    <row r="1051" spans="1:1">
      <c r="A1051">
        <v>2081</v>
      </c>
    </row>
    <row r="1052" spans="1:1">
      <c r="A1052">
        <v>2082</v>
      </c>
    </row>
    <row r="1053" spans="1:1">
      <c r="A1053">
        <v>2083</v>
      </c>
    </row>
    <row r="1054" spans="1:1">
      <c r="A1054">
        <v>2084</v>
      </c>
    </row>
    <row r="1055" spans="1:1">
      <c r="A1055">
        <v>2085</v>
      </c>
    </row>
    <row r="1056" spans="1:1">
      <c r="A1056">
        <v>2086</v>
      </c>
    </row>
    <row r="1057" spans="1:7">
      <c r="A1057">
        <v>2087</v>
      </c>
    </row>
    <row r="1058" spans="1:7">
      <c r="A1058">
        <v>2088</v>
      </c>
      <c r="E1058" s="1" t="s">
        <v>901</v>
      </c>
      <c r="F1058" s="1" t="s">
        <v>901</v>
      </c>
      <c r="G1058" s="1" t="s">
        <v>901</v>
      </c>
    </row>
    <row r="1059" spans="1:7">
      <c r="A1059">
        <v>2089</v>
      </c>
      <c r="E1059" s="1" t="s">
        <v>901</v>
      </c>
      <c r="F1059" s="1" t="s">
        <v>901</v>
      </c>
      <c r="G1059" s="1" t="s">
        <v>901</v>
      </c>
    </row>
    <row r="1060" spans="1:7">
      <c r="A1060">
        <v>2090</v>
      </c>
      <c r="E1060" s="1" t="s">
        <v>901</v>
      </c>
      <c r="F1060" s="1" t="s">
        <v>901</v>
      </c>
      <c r="G1060" s="1" t="s">
        <v>901</v>
      </c>
    </row>
    <row r="1061" spans="1:7">
      <c r="A1061">
        <v>2091</v>
      </c>
      <c r="E1061" s="1" t="s">
        <v>901</v>
      </c>
      <c r="F1061" s="1" t="s">
        <v>901</v>
      </c>
      <c r="G1061" s="1" t="s">
        <v>901</v>
      </c>
    </row>
    <row r="1062" spans="1:7">
      <c r="A1062">
        <v>2092</v>
      </c>
      <c r="E1062" s="1" t="s">
        <v>901</v>
      </c>
      <c r="F1062" s="1" t="s">
        <v>901</v>
      </c>
      <c r="G1062" t="s">
        <v>1752</v>
      </c>
    </row>
    <row r="1063" spans="1:7">
      <c r="A1063">
        <v>2093</v>
      </c>
    </row>
    <row r="1064" spans="1:7">
      <c r="A1064">
        <v>2094</v>
      </c>
    </row>
    <row r="1065" spans="1:7">
      <c r="A1065">
        <v>2095</v>
      </c>
    </row>
    <row r="1066" spans="1:7">
      <c r="A1066">
        <v>2096</v>
      </c>
    </row>
    <row r="1067" spans="1:7">
      <c r="A1067">
        <v>2097</v>
      </c>
    </row>
    <row r="1068" spans="1:7">
      <c r="A1068">
        <v>2098</v>
      </c>
    </row>
    <row r="1069" spans="1:7">
      <c r="A1069">
        <v>2099</v>
      </c>
    </row>
    <row r="1070" spans="1:7">
      <c r="A1070">
        <v>2100</v>
      </c>
    </row>
    <row r="1071" spans="1:7">
      <c r="A1071">
        <v>2101</v>
      </c>
    </row>
    <row r="1072" spans="1:7">
      <c r="A1072">
        <v>2102</v>
      </c>
    </row>
    <row r="1073" spans="1:7">
      <c r="A1073">
        <v>2103</v>
      </c>
    </row>
    <row r="1074" spans="1:7">
      <c r="A1074">
        <v>2104</v>
      </c>
    </row>
    <row r="1075" spans="1:7">
      <c r="A1075">
        <v>2105</v>
      </c>
    </row>
    <row r="1076" spans="1:7">
      <c r="A1076">
        <v>2106</v>
      </c>
    </row>
    <row r="1077" spans="1:7">
      <c r="A1077">
        <v>2107</v>
      </c>
    </row>
    <row r="1078" spans="1:7">
      <c r="A1078">
        <v>2108</v>
      </c>
      <c r="E1078" s="1" t="s">
        <v>901</v>
      </c>
      <c r="F1078" s="1" t="s">
        <v>901</v>
      </c>
      <c r="G1078" s="1" t="s">
        <v>901</v>
      </c>
    </row>
    <row r="1079" spans="1:7">
      <c r="A1079">
        <v>2109</v>
      </c>
      <c r="E1079" s="1" t="s">
        <v>901</v>
      </c>
      <c r="F1079" s="1" t="s">
        <v>901</v>
      </c>
      <c r="G1079" s="1" t="s">
        <v>901</v>
      </c>
    </row>
    <row r="1080" spans="1:7">
      <c r="A1080">
        <v>2110</v>
      </c>
      <c r="E1080" s="1" t="s">
        <v>901</v>
      </c>
      <c r="F1080" s="1" t="s">
        <v>901</v>
      </c>
      <c r="G1080" s="1" t="s">
        <v>901</v>
      </c>
    </row>
    <row r="1081" spans="1:7">
      <c r="A1081">
        <v>2111</v>
      </c>
      <c r="E1081" s="1" t="s">
        <v>901</v>
      </c>
      <c r="F1081" s="1" t="s">
        <v>901</v>
      </c>
      <c r="G1081" s="1" t="s">
        <v>901</v>
      </c>
    </row>
    <row r="1082" spans="1:7">
      <c r="A1082">
        <v>2112</v>
      </c>
      <c r="E1082" s="1" t="s">
        <v>901</v>
      </c>
      <c r="F1082" s="1" t="s">
        <v>901</v>
      </c>
      <c r="G1082" s="1" t="s">
        <v>1752</v>
      </c>
    </row>
    <row r="1083" spans="1:7">
      <c r="A1083">
        <v>2113</v>
      </c>
    </row>
    <row r="1084" spans="1:7">
      <c r="A1084">
        <v>2114</v>
      </c>
    </row>
    <row r="1085" spans="1:7">
      <c r="A1085">
        <v>2115</v>
      </c>
    </row>
    <row r="1086" spans="1:7">
      <c r="A1086">
        <v>2116</v>
      </c>
    </row>
    <row r="1087" spans="1:7">
      <c r="A1087">
        <v>2117</v>
      </c>
    </row>
    <row r="1088" spans="1:7">
      <c r="A1088">
        <v>2118</v>
      </c>
    </row>
    <row r="1089" spans="1:7">
      <c r="A1089">
        <v>2119</v>
      </c>
    </row>
    <row r="1090" spans="1:7">
      <c r="A1090">
        <v>2120</v>
      </c>
    </row>
    <row r="1091" spans="1:7">
      <c r="A1091">
        <v>2121</v>
      </c>
    </row>
    <row r="1092" spans="1:7">
      <c r="A1092">
        <v>2122</v>
      </c>
    </row>
    <row r="1093" spans="1:7">
      <c r="A1093">
        <v>2123</v>
      </c>
    </row>
    <row r="1094" spans="1:7">
      <c r="A1094">
        <v>2124</v>
      </c>
    </row>
    <row r="1095" spans="1:7">
      <c r="A1095">
        <v>2125</v>
      </c>
    </row>
    <row r="1096" spans="1:7">
      <c r="A1096">
        <v>2126</v>
      </c>
    </row>
    <row r="1097" spans="1:7">
      <c r="A1097">
        <v>2127</v>
      </c>
    </row>
    <row r="1098" spans="1:7">
      <c r="A1098">
        <v>2128</v>
      </c>
    </row>
    <row r="1099" spans="1:7">
      <c r="A1099">
        <v>2129</v>
      </c>
    </row>
    <row r="1100" spans="1:7">
      <c r="A1100">
        <v>2130</v>
      </c>
    </row>
    <row r="1101" spans="1:7">
      <c r="A1101">
        <v>2131</v>
      </c>
    </row>
    <row r="1102" spans="1:7">
      <c r="A1102">
        <v>2132</v>
      </c>
    </row>
    <row r="1103" spans="1:7">
      <c r="A1103">
        <v>2133</v>
      </c>
    </row>
    <row r="1104" spans="1:7">
      <c r="A1104">
        <v>2134</v>
      </c>
      <c r="E1104" s="1" t="s">
        <v>901</v>
      </c>
      <c r="F1104" s="1" t="s">
        <v>901</v>
      </c>
      <c r="G1104" s="1" t="s">
        <v>901</v>
      </c>
    </row>
    <row r="1105" spans="1:7">
      <c r="A1105">
        <v>2135</v>
      </c>
      <c r="E1105" s="1" t="s">
        <v>901</v>
      </c>
      <c r="F1105" s="1" t="s">
        <v>901</v>
      </c>
      <c r="G1105" s="1" t="s">
        <v>901</v>
      </c>
    </row>
    <row r="1106" spans="1:7">
      <c r="A1106">
        <v>2136</v>
      </c>
      <c r="E1106" s="1" t="s">
        <v>901</v>
      </c>
      <c r="F1106" s="1" t="s">
        <v>901</v>
      </c>
      <c r="G1106" s="1" t="s">
        <v>901</v>
      </c>
    </row>
    <row r="1107" spans="1:7">
      <c r="A1107">
        <v>2137</v>
      </c>
      <c r="E1107" s="1" t="s">
        <v>901</v>
      </c>
      <c r="F1107" s="1" t="s">
        <v>901</v>
      </c>
      <c r="G1107" s="1" t="s">
        <v>901</v>
      </c>
    </row>
    <row r="1108" spans="1:7">
      <c r="A1108">
        <v>2138</v>
      </c>
      <c r="E1108" s="1" t="s">
        <v>1752</v>
      </c>
      <c r="F1108" s="1" t="s">
        <v>901</v>
      </c>
      <c r="G1108" s="1" t="s">
        <v>1752</v>
      </c>
    </row>
    <row r="1109" spans="1:7">
      <c r="A1109">
        <v>2139</v>
      </c>
    </row>
    <row r="1110" spans="1:7">
      <c r="A1110">
        <v>2140</v>
      </c>
    </row>
    <row r="1111" spans="1:7">
      <c r="A1111">
        <v>2141</v>
      </c>
    </row>
    <row r="1112" spans="1:7">
      <c r="A1112">
        <v>2142</v>
      </c>
    </row>
    <row r="1113" spans="1:7">
      <c r="A1113">
        <v>2143</v>
      </c>
    </row>
    <row r="1114" spans="1:7">
      <c r="A1114">
        <v>2144</v>
      </c>
    </row>
    <row r="1115" spans="1:7">
      <c r="A1115">
        <v>2145</v>
      </c>
    </row>
    <row r="1116" spans="1:7">
      <c r="A1116">
        <v>2146</v>
      </c>
    </row>
    <row r="1117" spans="1:7">
      <c r="A1117">
        <v>2147</v>
      </c>
    </row>
    <row r="1118" spans="1:7">
      <c r="A1118">
        <v>2148</v>
      </c>
    </row>
    <row r="1119" spans="1:7">
      <c r="A1119">
        <v>2149</v>
      </c>
    </row>
    <row r="1120" spans="1:7">
      <c r="A1120">
        <v>2150</v>
      </c>
    </row>
    <row r="1121" spans="1:7">
      <c r="A1121">
        <v>2151</v>
      </c>
    </row>
    <row r="1122" spans="1:7">
      <c r="A1122">
        <v>2152</v>
      </c>
    </row>
    <row r="1123" spans="1:7">
      <c r="A1123">
        <v>2153</v>
      </c>
    </row>
    <row r="1124" spans="1:7">
      <c r="A1124">
        <v>2154</v>
      </c>
    </row>
    <row r="1125" spans="1:7">
      <c r="A1125">
        <v>2155</v>
      </c>
    </row>
    <row r="1126" spans="1:7">
      <c r="A1126">
        <v>2156</v>
      </c>
    </row>
    <row r="1127" spans="1:7">
      <c r="A1127">
        <v>2157</v>
      </c>
    </row>
    <row r="1128" spans="1:7">
      <c r="A1128">
        <v>2158</v>
      </c>
    </row>
    <row r="1129" spans="1:7">
      <c r="A1129">
        <v>2159</v>
      </c>
    </row>
    <row r="1130" spans="1:7">
      <c r="A1130">
        <v>2160</v>
      </c>
    </row>
    <row r="1131" spans="1:7">
      <c r="A1131">
        <v>2161</v>
      </c>
    </row>
    <row r="1132" spans="1:7">
      <c r="A1132">
        <v>2162</v>
      </c>
      <c r="E1132" s="1" t="s">
        <v>901</v>
      </c>
      <c r="F1132" s="1" t="s">
        <v>901</v>
      </c>
      <c r="G1132" s="1" t="s">
        <v>901</v>
      </c>
    </row>
    <row r="1133" spans="1:7">
      <c r="A1133">
        <v>2163</v>
      </c>
      <c r="E1133" s="1" t="s">
        <v>901</v>
      </c>
      <c r="F1133" s="1" t="s">
        <v>901</v>
      </c>
      <c r="G1133" s="1" t="s">
        <v>901</v>
      </c>
    </row>
    <row r="1134" spans="1:7">
      <c r="A1134">
        <v>2164</v>
      </c>
      <c r="E1134" s="1" t="s">
        <v>901</v>
      </c>
      <c r="F1134" s="1" t="s">
        <v>901</v>
      </c>
      <c r="G1134" s="1" t="s">
        <v>901</v>
      </c>
    </row>
    <row r="1135" spans="1:7">
      <c r="A1135">
        <v>2165</v>
      </c>
      <c r="E1135" s="1" t="s">
        <v>901</v>
      </c>
      <c r="F1135" s="1" t="s">
        <v>901</v>
      </c>
      <c r="G1135" s="1" t="s">
        <v>901</v>
      </c>
    </row>
    <row r="1136" spans="1:7">
      <c r="A1136">
        <v>2166</v>
      </c>
      <c r="E1136" s="1" t="s">
        <v>901</v>
      </c>
      <c r="F1136" s="1" t="s">
        <v>901</v>
      </c>
      <c r="G1136" s="1" t="s">
        <v>901</v>
      </c>
    </row>
    <row r="1137" spans="1:7">
      <c r="A1137">
        <v>2167</v>
      </c>
      <c r="E1137" s="1" t="s">
        <v>901</v>
      </c>
      <c r="F1137" s="1" t="s">
        <v>1752</v>
      </c>
      <c r="G1137" s="1" t="s">
        <v>1752</v>
      </c>
    </row>
    <row r="1138" spans="1:7">
      <c r="A1138">
        <v>2168</v>
      </c>
    </row>
    <row r="1139" spans="1:7">
      <c r="A1139">
        <v>2169</v>
      </c>
    </row>
    <row r="1140" spans="1:7">
      <c r="A1140">
        <v>2170</v>
      </c>
    </row>
    <row r="1141" spans="1:7">
      <c r="A1141">
        <v>2171</v>
      </c>
    </row>
    <row r="1142" spans="1:7">
      <c r="A1142">
        <v>2172</v>
      </c>
    </row>
    <row r="1143" spans="1:7">
      <c r="A1143">
        <v>2173</v>
      </c>
    </row>
    <row r="1144" spans="1:7">
      <c r="A1144">
        <v>2174</v>
      </c>
    </row>
    <row r="1145" spans="1:7">
      <c r="A1145">
        <v>2175</v>
      </c>
    </row>
    <row r="1146" spans="1:7">
      <c r="A1146">
        <v>2176</v>
      </c>
    </row>
    <row r="1147" spans="1:7">
      <c r="A1147">
        <v>2177</v>
      </c>
    </row>
    <row r="1148" spans="1:7">
      <c r="A1148">
        <v>2178</v>
      </c>
    </row>
    <row r="1149" spans="1:7">
      <c r="A1149">
        <v>2179</v>
      </c>
    </row>
    <row r="1150" spans="1:7">
      <c r="A1150">
        <v>2180</v>
      </c>
    </row>
    <row r="1151" spans="1:7">
      <c r="A1151">
        <v>2181</v>
      </c>
    </row>
    <row r="1152" spans="1:7">
      <c r="A1152">
        <v>2182</v>
      </c>
    </row>
    <row r="1153" spans="1:7">
      <c r="A1153">
        <v>2183</v>
      </c>
    </row>
    <row r="1154" spans="1:7">
      <c r="A1154">
        <v>2184</v>
      </c>
    </row>
    <row r="1155" spans="1:7">
      <c r="A1155">
        <v>2185</v>
      </c>
    </row>
    <row r="1156" spans="1:7">
      <c r="A1156">
        <v>2186</v>
      </c>
    </row>
    <row r="1157" spans="1:7">
      <c r="A1157">
        <v>2187</v>
      </c>
      <c r="E1157" s="1" t="s">
        <v>901</v>
      </c>
      <c r="F1157" s="1" t="s">
        <v>1752</v>
      </c>
      <c r="G1157" s="1" t="s">
        <v>901</v>
      </c>
    </row>
    <row r="1158" spans="1:7">
      <c r="A1158">
        <v>2188</v>
      </c>
      <c r="E1158" s="1" t="s">
        <v>1752</v>
      </c>
      <c r="F1158" s="1" t="s">
        <v>901</v>
      </c>
      <c r="G1158" s="1" t="s">
        <v>1752</v>
      </c>
    </row>
    <row r="1159" spans="1:7">
      <c r="A1159">
        <v>2189</v>
      </c>
      <c r="E1159" s="1" t="s">
        <v>901</v>
      </c>
      <c r="F1159" s="1" t="s">
        <v>901</v>
      </c>
      <c r="G1159" s="1" t="s">
        <v>901</v>
      </c>
    </row>
    <row r="1160" spans="1:7">
      <c r="A1160">
        <v>2190</v>
      </c>
      <c r="E1160" s="1" t="s">
        <v>901</v>
      </c>
      <c r="F1160" s="1" t="s">
        <v>901</v>
      </c>
      <c r="G1160" s="1" t="s">
        <v>901</v>
      </c>
    </row>
    <row r="1161" spans="1:7">
      <c r="A1161">
        <v>2191</v>
      </c>
      <c r="E1161" s="1" t="s">
        <v>901</v>
      </c>
      <c r="F1161" s="1" t="s">
        <v>901</v>
      </c>
      <c r="G1161" s="1" t="s">
        <v>901</v>
      </c>
    </row>
    <row r="1162" spans="1:7">
      <c r="A1162">
        <v>2192</v>
      </c>
      <c r="E1162" s="1" t="s">
        <v>901</v>
      </c>
      <c r="F1162" s="1" t="s">
        <v>901</v>
      </c>
      <c r="G1162" s="1" t="s">
        <v>1752</v>
      </c>
    </row>
    <row r="1163" spans="1:7">
      <c r="A1163">
        <v>2193</v>
      </c>
    </row>
    <row r="1164" spans="1:7">
      <c r="A1164">
        <v>2194</v>
      </c>
    </row>
    <row r="1165" spans="1:7">
      <c r="A1165">
        <v>2195</v>
      </c>
    </row>
    <row r="1166" spans="1:7">
      <c r="A1166">
        <v>2196</v>
      </c>
    </row>
    <row r="1167" spans="1:7">
      <c r="A1167">
        <v>2197</v>
      </c>
    </row>
    <row r="1168" spans="1:7">
      <c r="A1168">
        <v>2198</v>
      </c>
    </row>
    <row r="1169" spans="1:7">
      <c r="A1169">
        <v>2199</v>
      </c>
    </row>
    <row r="1170" spans="1:7">
      <c r="A1170">
        <v>2200</v>
      </c>
    </row>
    <row r="1171" spans="1:7">
      <c r="A1171">
        <v>2201</v>
      </c>
    </row>
    <row r="1172" spans="1:7">
      <c r="A1172">
        <v>2202</v>
      </c>
    </row>
    <row r="1173" spans="1:7">
      <c r="A1173">
        <v>2203</v>
      </c>
    </row>
    <row r="1174" spans="1:7">
      <c r="A1174">
        <v>2204</v>
      </c>
    </row>
    <row r="1175" spans="1:7">
      <c r="A1175">
        <v>2205</v>
      </c>
    </row>
    <row r="1176" spans="1:7">
      <c r="A1176">
        <v>2206</v>
      </c>
    </row>
    <row r="1177" spans="1:7">
      <c r="A1177">
        <v>2207</v>
      </c>
    </row>
    <row r="1178" spans="1:7">
      <c r="A1178">
        <v>2208</v>
      </c>
    </row>
    <row r="1179" spans="1:7">
      <c r="A1179">
        <v>2209</v>
      </c>
    </row>
    <row r="1180" spans="1:7">
      <c r="A1180">
        <v>2210</v>
      </c>
      <c r="E1180" s="1" t="s">
        <v>901</v>
      </c>
      <c r="F1180" s="1" t="s">
        <v>901</v>
      </c>
      <c r="G1180" s="1" t="s">
        <v>901</v>
      </c>
    </row>
    <row r="1181" spans="1:7">
      <c r="A1181">
        <v>2211</v>
      </c>
      <c r="E1181" s="1" t="s">
        <v>901</v>
      </c>
      <c r="F1181" s="1" t="s">
        <v>1752</v>
      </c>
      <c r="G1181" s="1" t="s">
        <v>901</v>
      </c>
    </row>
    <row r="1182" spans="1:7">
      <c r="A1182">
        <v>2212</v>
      </c>
      <c r="E1182" s="1" t="s">
        <v>901</v>
      </c>
      <c r="F1182" s="1" t="s">
        <v>901</v>
      </c>
      <c r="G1182" s="1" t="s">
        <v>901</v>
      </c>
    </row>
    <row r="1183" spans="1:7">
      <c r="A1183">
        <v>2213</v>
      </c>
      <c r="E1183" s="1" t="s">
        <v>901</v>
      </c>
      <c r="F1183" s="1" t="s">
        <v>901</v>
      </c>
      <c r="G1183" s="1" t="s">
        <v>901</v>
      </c>
    </row>
    <row r="1184" spans="1:7">
      <c r="A1184">
        <v>2214</v>
      </c>
      <c r="E1184" s="1" t="s">
        <v>901</v>
      </c>
      <c r="F1184" s="1" t="s">
        <v>901</v>
      </c>
      <c r="G1184" s="1" t="s">
        <v>901</v>
      </c>
    </row>
    <row r="1185" spans="1:1">
      <c r="A1185">
        <v>2215</v>
      </c>
    </row>
    <row r="1186" spans="1:1">
      <c r="A1186">
        <v>2216</v>
      </c>
    </row>
    <row r="1187" spans="1:1">
      <c r="A1187">
        <v>2217</v>
      </c>
    </row>
    <row r="1188" spans="1:1">
      <c r="A1188">
        <v>2218</v>
      </c>
    </row>
    <row r="1189" spans="1:1">
      <c r="A1189">
        <v>2219</v>
      </c>
    </row>
    <row r="1190" spans="1:1">
      <c r="A1190">
        <v>2220</v>
      </c>
    </row>
    <row r="1191" spans="1:1">
      <c r="A1191">
        <v>2221</v>
      </c>
    </row>
    <row r="1192" spans="1:1">
      <c r="A1192">
        <v>2222</v>
      </c>
    </row>
    <row r="1193" spans="1:1">
      <c r="A1193">
        <v>2223</v>
      </c>
    </row>
    <row r="1194" spans="1:1">
      <c r="A1194">
        <v>2224</v>
      </c>
    </row>
    <row r="1195" spans="1:1">
      <c r="A1195">
        <v>2225</v>
      </c>
    </row>
    <row r="1196" spans="1:1">
      <c r="A1196">
        <v>2226</v>
      </c>
    </row>
    <row r="1197" spans="1:1">
      <c r="A1197">
        <v>2227</v>
      </c>
    </row>
    <row r="1198" spans="1:1">
      <c r="A1198">
        <v>2228</v>
      </c>
    </row>
    <row r="1199" spans="1:1">
      <c r="A1199">
        <v>2229</v>
      </c>
    </row>
    <row r="1200" spans="1:1">
      <c r="A1200">
        <v>2230</v>
      </c>
    </row>
    <row r="1201" spans="1:7">
      <c r="A1201">
        <v>2231</v>
      </c>
    </row>
    <row r="1202" spans="1:7">
      <c r="A1202">
        <v>2232</v>
      </c>
    </row>
    <row r="1203" spans="1:7">
      <c r="A1203">
        <v>2233</v>
      </c>
    </row>
    <row r="1204" spans="1:7">
      <c r="A1204">
        <v>2234</v>
      </c>
    </row>
    <row r="1205" spans="1:7">
      <c r="A1205">
        <v>2235</v>
      </c>
    </row>
    <row r="1206" spans="1:7">
      <c r="A1206">
        <v>2236</v>
      </c>
    </row>
    <row r="1207" spans="1:7">
      <c r="A1207">
        <v>2237</v>
      </c>
    </row>
    <row r="1208" spans="1:7">
      <c r="A1208">
        <v>2238</v>
      </c>
    </row>
    <row r="1209" spans="1:7">
      <c r="A1209">
        <v>2239</v>
      </c>
    </row>
    <row r="1210" spans="1:7">
      <c r="A1210">
        <v>2240</v>
      </c>
    </row>
    <row r="1211" spans="1:7">
      <c r="A1211">
        <v>2241</v>
      </c>
    </row>
    <row r="1212" spans="1:7">
      <c r="A1212">
        <v>2242</v>
      </c>
      <c r="E1212" s="1" t="s">
        <v>901</v>
      </c>
      <c r="F1212" s="1" t="s">
        <v>901</v>
      </c>
      <c r="G1212" s="1" t="s">
        <v>901</v>
      </c>
    </row>
    <row r="1213" spans="1:7">
      <c r="A1213">
        <v>2243</v>
      </c>
      <c r="E1213" s="1" t="s">
        <v>901</v>
      </c>
      <c r="F1213" s="1" t="s">
        <v>901</v>
      </c>
      <c r="G1213" s="1" t="s">
        <v>901</v>
      </c>
    </row>
    <row r="1214" spans="1:7">
      <c r="A1214">
        <v>2244</v>
      </c>
      <c r="E1214" s="1" t="s">
        <v>901</v>
      </c>
      <c r="F1214" s="1" t="s">
        <v>1752</v>
      </c>
      <c r="G1214" s="1" t="s">
        <v>901</v>
      </c>
    </row>
    <row r="1215" spans="1:7">
      <c r="A1215">
        <v>2245</v>
      </c>
      <c r="E1215" s="1" t="s">
        <v>901</v>
      </c>
      <c r="F1215" s="1" t="s">
        <v>1752</v>
      </c>
      <c r="G1215" s="1" t="s">
        <v>901</v>
      </c>
    </row>
    <row r="1216" spans="1:7">
      <c r="A1216">
        <v>2246</v>
      </c>
      <c r="E1216" s="1" t="s">
        <v>1752</v>
      </c>
      <c r="F1216" s="1" t="s">
        <v>1752</v>
      </c>
      <c r="G1216" s="1" t="s">
        <v>901</v>
      </c>
    </row>
    <row r="1217" spans="1:7">
      <c r="A1217">
        <v>2247</v>
      </c>
      <c r="E1217" s="1" t="s">
        <v>901</v>
      </c>
      <c r="F1217" s="1" t="s">
        <v>901</v>
      </c>
      <c r="G1217" s="1" t="s">
        <v>901</v>
      </c>
    </row>
    <row r="1218" spans="1:7">
      <c r="A1218">
        <v>2248</v>
      </c>
    </row>
    <row r="1219" spans="1:7">
      <c r="A1219">
        <v>2249</v>
      </c>
    </row>
    <row r="1220" spans="1:7">
      <c r="A1220">
        <v>2250</v>
      </c>
    </row>
    <row r="1221" spans="1:7">
      <c r="A1221">
        <v>2251</v>
      </c>
    </row>
    <row r="1222" spans="1:7">
      <c r="A1222">
        <v>2252</v>
      </c>
    </row>
    <row r="1223" spans="1:7">
      <c r="A1223">
        <v>2253</v>
      </c>
    </row>
    <row r="1224" spans="1:7">
      <c r="A1224">
        <v>2254</v>
      </c>
    </row>
    <row r="1225" spans="1:7">
      <c r="A1225">
        <v>2255</v>
      </c>
    </row>
    <row r="1226" spans="1:7">
      <c r="A1226">
        <v>2256</v>
      </c>
    </row>
    <row r="1227" spans="1:7">
      <c r="A1227">
        <v>2257</v>
      </c>
    </row>
    <row r="1228" spans="1:7">
      <c r="A1228">
        <v>2258</v>
      </c>
    </row>
    <row r="1229" spans="1:7">
      <c r="A1229">
        <v>2259</v>
      </c>
    </row>
    <row r="1230" spans="1:7">
      <c r="A1230">
        <v>2260</v>
      </c>
    </row>
    <row r="1231" spans="1:7">
      <c r="A1231">
        <v>2261</v>
      </c>
    </row>
    <row r="1232" spans="1:7">
      <c r="A1232">
        <v>2262</v>
      </c>
    </row>
    <row r="1233" spans="1:7">
      <c r="A1233">
        <v>2263</v>
      </c>
    </row>
    <row r="1234" spans="1:7">
      <c r="A1234">
        <v>2264</v>
      </c>
    </row>
    <row r="1235" spans="1:7">
      <c r="A1235">
        <v>2265</v>
      </c>
    </row>
    <row r="1236" spans="1:7">
      <c r="A1236">
        <v>2266</v>
      </c>
      <c r="E1236" s="1" t="s">
        <v>901</v>
      </c>
      <c r="F1236" s="1" t="s">
        <v>901</v>
      </c>
      <c r="G1236" s="1" t="s">
        <v>901</v>
      </c>
    </row>
    <row r="1237" spans="1:7">
      <c r="A1237">
        <v>2267</v>
      </c>
      <c r="E1237" s="1" t="s">
        <v>901</v>
      </c>
      <c r="F1237" s="1" t="s">
        <v>901</v>
      </c>
      <c r="G1237" s="1" t="s">
        <v>901</v>
      </c>
    </row>
    <row r="1238" spans="1:7">
      <c r="A1238">
        <v>2268</v>
      </c>
      <c r="E1238" s="1" t="s">
        <v>901</v>
      </c>
      <c r="F1238" s="1" t="s">
        <v>901</v>
      </c>
      <c r="G1238" s="1" t="s">
        <v>901</v>
      </c>
    </row>
    <row r="1239" spans="1:7">
      <c r="A1239">
        <v>2269</v>
      </c>
      <c r="E1239" s="1" t="s">
        <v>901</v>
      </c>
      <c r="F1239" s="1" t="s">
        <v>901</v>
      </c>
      <c r="G1239" s="1" t="s">
        <v>901</v>
      </c>
    </row>
    <row r="1240" spans="1:7">
      <c r="A1240">
        <v>2270</v>
      </c>
    </row>
    <row r="1241" spans="1:7">
      <c r="A1241">
        <v>2271</v>
      </c>
    </row>
    <row r="1242" spans="1:7">
      <c r="A1242">
        <v>2272</v>
      </c>
    </row>
    <row r="1243" spans="1:7">
      <c r="A1243">
        <v>2273</v>
      </c>
    </row>
    <row r="1244" spans="1:7">
      <c r="A1244">
        <v>2274</v>
      </c>
    </row>
    <row r="1245" spans="1:7">
      <c r="A1245">
        <v>2275</v>
      </c>
    </row>
    <row r="1246" spans="1:7">
      <c r="A1246">
        <v>2276</v>
      </c>
    </row>
    <row r="1247" spans="1:7">
      <c r="A1247">
        <v>2277</v>
      </c>
    </row>
    <row r="1248" spans="1:7">
      <c r="A1248">
        <v>2278</v>
      </c>
    </row>
    <row r="1249" spans="1:7">
      <c r="A1249">
        <v>2279</v>
      </c>
    </row>
    <row r="1250" spans="1:7">
      <c r="A1250">
        <v>2280</v>
      </c>
    </row>
    <row r="1251" spans="1:7">
      <c r="A1251">
        <v>2281</v>
      </c>
    </row>
    <row r="1252" spans="1:7">
      <c r="A1252">
        <v>2282</v>
      </c>
    </row>
    <row r="1253" spans="1:7">
      <c r="A1253">
        <v>2283</v>
      </c>
    </row>
    <row r="1254" spans="1:7">
      <c r="A1254">
        <v>2284</v>
      </c>
    </row>
    <row r="1255" spans="1:7">
      <c r="A1255">
        <v>2285</v>
      </c>
    </row>
    <row r="1256" spans="1:7">
      <c r="A1256">
        <v>2286</v>
      </c>
    </row>
    <row r="1257" spans="1:7">
      <c r="A1257">
        <v>2287</v>
      </c>
    </row>
    <row r="1258" spans="1:7">
      <c r="A1258">
        <v>2288</v>
      </c>
    </row>
    <row r="1259" spans="1:7">
      <c r="A1259">
        <v>2289</v>
      </c>
      <c r="E1259" s="1" t="s">
        <v>901</v>
      </c>
      <c r="F1259" s="1" t="s">
        <v>901</v>
      </c>
      <c r="G1259" s="1" t="s">
        <v>901</v>
      </c>
    </row>
    <row r="1260" spans="1:7">
      <c r="A1260">
        <v>2290</v>
      </c>
      <c r="E1260" s="1" t="s">
        <v>901</v>
      </c>
      <c r="F1260" s="1" t="s">
        <v>901</v>
      </c>
      <c r="G1260" s="1" t="s">
        <v>901</v>
      </c>
    </row>
    <row r="1261" spans="1:7">
      <c r="A1261">
        <v>2291</v>
      </c>
      <c r="E1261" s="1" t="s">
        <v>901</v>
      </c>
      <c r="F1261" s="1" t="s">
        <v>901</v>
      </c>
      <c r="G1261" s="1" t="s">
        <v>901</v>
      </c>
    </row>
    <row r="1262" spans="1:7">
      <c r="A1262">
        <v>2292</v>
      </c>
      <c r="E1262" s="1" t="s">
        <v>901</v>
      </c>
      <c r="F1262" s="1" t="s">
        <v>901</v>
      </c>
      <c r="G1262" s="1" t="s">
        <v>901</v>
      </c>
    </row>
    <row r="1263" spans="1:7">
      <c r="A1263">
        <v>2293</v>
      </c>
      <c r="E1263" s="1" t="s">
        <v>901</v>
      </c>
      <c r="F1263" s="1" t="s">
        <v>901</v>
      </c>
      <c r="G1263" s="1" t="s">
        <v>901</v>
      </c>
    </row>
    <row r="1264" spans="1:7">
      <c r="A1264">
        <v>2294</v>
      </c>
    </row>
    <row r="1265" spans="1:1">
      <c r="A1265">
        <v>2295</v>
      </c>
    </row>
    <row r="1266" spans="1:1">
      <c r="A1266">
        <v>2296</v>
      </c>
    </row>
    <row r="1267" spans="1:1">
      <c r="A1267">
        <v>2297</v>
      </c>
    </row>
    <row r="1268" spans="1:1">
      <c r="A1268">
        <v>2298</v>
      </c>
    </row>
    <row r="1269" spans="1:1">
      <c r="A1269">
        <v>2299</v>
      </c>
    </row>
    <row r="1270" spans="1:1">
      <c r="A1270">
        <v>2300</v>
      </c>
    </row>
    <row r="1271" spans="1:1">
      <c r="A1271">
        <v>2301</v>
      </c>
    </row>
    <row r="1272" spans="1:1">
      <c r="A1272">
        <v>2302</v>
      </c>
    </row>
    <row r="1273" spans="1:1">
      <c r="A1273">
        <v>2303</v>
      </c>
    </row>
    <row r="1274" spans="1:1">
      <c r="A1274">
        <v>2304</v>
      </c>
    </row>
    <row r="1275" spans="1:1">
      <c r="A1275">
        <v>2305</v>
      </c>
    </row>
    <row r="1276" spans="1:1">
      <c r="A1276">
        <v>2306</v>
      </c>
    </row>
    <row r="1277" spans="1:1">
      <c r="A1277">
        <v>2307</v>
      </c>
    </row>
    <row r="1278" spans="1:1">
      <c r="A1278">
        <v>2308</v>
      </c>
    </row>
    <row r="1279" spans="1:1">
      <c r="A1279">
        <v>2309</v>
      </c>
    </row>
    <row r="1280" spans="1:1">
      <c r="A1280">
        <v>2310</v>
      </c>
    </row>
    <row r="1281" spans="1:7">
      <c r="A1281">
        <v>2311</v>
      </c>
    </row>
    <row r="1282" spans="1:7">
      <c r="A1282">
        <v>2312</v>
      </c>
    </row>
    <row r="1283" spans="1:7">
      <c r="A1283">
        <v>2313</v>
      </c>
    </row>
    <row r="1284" spans="1:7">
      <c r="A1284">
        <v>2314</v>
      </c>
    </row>
    <row r="1285" spans="1:7">
      <c r="A1285">
        <v>2315</v>
      </c>
    </row>
    <row r="1286" spans="1:7">
      <c r="A1286">
        <v>2316</v>
      </c>
    </row>
    <row r="1287" spans="1:7">
      <c r="A1287">
        <v>2317</v>
      </c>
    </row>
    <row r="1288" spans="1:7">
      <c r="A1288">
        <v>2318</v>
      </c>
    </row>
    <row r="1289" spans="1:7">
      <c r="A1289">
        <v>2319</v>
      </c>
    </row>
    <row r="1290" spans="1:7">
      <c r="A1290">
        <v>2320</v>
      </c>
    </row>
    <row r="1291" spans="1:7">
      <c r="A1291">
        <v>2321</v>
      </c>
      <c r="E1291" s="1" t="s">
        <v>901</v>
      </c>
      <c r="F1291" s="1" t="s">
        <v>901</v>
      </c>
      <c r="G1291" s="1" t="s">
        <v>901</v>
      </c>
    </row>
    <row r="1292" spans="1:7">
      <c r="A1292">
        <v>2322</v>
      </c>
      <c r="E1292" s="1" t="s">
        <v>901</v>
      </c>
      <c r="F1292" s="1" t="s">
        <v>901</v>
      </c>
      <c r="G1292" s="1" t="s">
        <v>901</v>
      </c>
    </row>
    <row r="1293" spans="1:7">
      <c r="A1293">
        <v>2323</v>
      </c>
      <c r="E1293" s="1" t="s">
        <v>901</v>
      </c>
      <c r="F1293" s="1" t="s">
        <v>901</v>
      </c>
      <c r="G1293" s="1" t="s">
        <v>901</v>
      </c>
    </row>
    <row r="1294" spans="1:7">
      <c r="A1294">
        <v>2324</v>
      </c>
      <c r="E1294" s="1" t="s">
        <v>1752</v>
      </c>
      <c r="F1294" s="1" t="s">
        <v>1752</v>
      </c>
      <c r="G1294" s="1" t="s">
        <v>901</v>
      </c>
    </row>
    <row r="1295" spans="1:7">
      <c r="A1295">
        <v>2325</v>
      </c>
      <c r="E1295" s="1" t="s">
        <v>901</v>
      </c>
      <c r="F1295" s="1" t="s">
        <v>901</v>
      </c>
      <c r="G1295" s="1" t="s">
        <v>901</v>
      </c>
    </row>
    <row r="1296" spans="1:7">
      <c r="A1296">
        <v>2326</v>
      </c>
    </row>
    <row r="1297" spans="1:7">
      <c r="A1297">
        <v>2327</v>
      </c>
    </row>
    <row r="1298" spans="1:7">
      <c r="A1298">
        <v>2328</v>
      </c>
    </row>
    <row r="1299" spans="1:7">
      <c r="A1299">
        <v>2329</v>
      </c>
    </row>
    <row r="1300" spans="1:7">
      <c r="A1300">
        <v>2330</v>
      </c>
    </row>
    <row r="1301" spans="1:7">
      <c r="A1301">
        <v>2331</v>
      </c>
    </row>
    <row r="1302" spans="1:7">
      <c r="A1302">
        <v>2332</v>
      </c>
    </row>
    <row r="1303" spans="1:7">
      <c r="A1303">
        <v>2333</v>
      </c>
    </row>
    <row r="1304" spans="1:7">
      <c r="A1304">
        <v>2334</v>
      </c>
    </row>
    <row r="1305" spans="1:7">
      <c r="A1305">
        <v>2335</v>
      </c>
    </row>
    <row r="1306" spans="1:7">
      <c r="A1306">
        <v>2336</v>
      </c>
    </row>
    <row r="1307" spans="1:7">
      <c r="A1307">
        <v>2337</v>
      </c>
    </row>
    <row r="1308" spans="1:7">
      <c r="A1308">
        <v>2338</v>
      </c>
    </row>
    <row r="1309" spans="1:7">
      <c r="A1309">
        <v>2339</v>
      </c>
      <c r="E1309" s="1" t="s">
        <v>901</v>
      </c>
      <c r="F1309" s="1" t="s">
        <v>901</v>
      </c>
      <c r="G1309" s="1" t="s">
        <v>901</v>
      </c>
    </row>
    <row r="1310" spans="1:7">
      <c r="A1310">
        <v>2340</v>
      </c>
      <c r="E1310" s="1" t="s">
        <v>901</v>
      </c>
      <c r="F1310" s="1" t="s">
        <v>901</v>
      </c>
      <c r="G1310" s="1" t="s">
        <v>901</v>
      </c>
    </row>
    <row r="1311" spans="1:7">
      <c r="A1311">
        <v>2341</v>
      </c>
      <c r="E1311" s="1" t="s">
        <v>901</v>
      </c>
      <c r="F1311" s="1" t="s">
        <v>901</v>
      </c>
      <c r="G1311" s="1" t="s">
        <v>901</v>
      </c>
    </row>
    <row r="1312" spans="1:7">
      <c r="A1312">
        <v>2342</v>
      </c>
      <c r="E1312" s="1" t="s">
        <v>901</v>
      </c>
      <c r="F1312" s="1" t="s">
        <v>901</v>
      </c>
      <c r="G1312" s="1" t="s">
        <v>901</v>
      </c>
    </row>
    <row r="1313" spans="1:7">
      <c r="A1313">
        <v>2343</v>
      </c>
      <c r="E1313" s="1" t="s">
        <v>901</v>
      </c>
      <c r="F1313" s="1" t="s">
        <v>2977</v>
      </c>
      <c r="G1313" s="1" t="s">
        <v>2977</v>
      </c>
    </row>
    <row r="1314" spans="1:7">
      <c r="A1314">
        <v>2344</v>
      </c>
      <c r="E1314" s="1" t="s">
        <v>901</v>
      </c>
      <c r="F1314" s="1" t="s">
        <v>901</v>
      </c>
      <c r="G1314" s="1" t="s">
        <v>901</v>
      </c>
    </row>
    <row r="1315" spans="1:7">
      <c r="A1315">
        <v>2345</v>
      </c>
      <c r="E1315" s="1" t="s">
        <v>901</v>
      </c>
      <c r="F1315" s="1" t="s">
        <v>901</v>
      </c>
      <c r="G1315" s="1" t="s">
        <v>901</v>
      </c>
    </row>
    <row r="1316" spans="1:7">
      <c r="A1316">
        <v>2346</v>
      </c>
    </row>
    <row r="1317" spans="1:7">
      <c r="A1317">
        <v>2347</v>
      </c>
    </row>
    <row r="1318" spans="1:7">
      <c r="A1318">
        <v>2348</v>
      </c>
    </row>
    <row r="1319" spans="1:7">
      <c r="A1319">
        <v>2349</v>
      </c>
    </row>
    <row r="1320" spans="1:7">
      <c r="A1320">
        <v>2350</v>
      </c>
    </row>
    <row r="1321" spans="1:7">
      <c r="A1321">
        <v>2351</v>
      </c>
    </row>
    <row r="1322" spans="1:7">
      <c r="A1322">
        <v>2352</v>
      </c>
    </row>
    <row r="1323" spans="1:7">
      <c r="A1323">
        <v>2353</v>
      </c>
    </row>
    <row r="1324" spans="1:7">
      <c r="A1324">
        <v>2354</v>
      </c>
    </row>
    <row r="1325" spans="1:7">
      <c r="A1325">
        <v>2355</v>
      </c>
    </row>
    <row r="1326" spans="1:7">
      <c r="A1326">
        <v>2356</v>
      </c>
    </row>
    <row r="1327" spans="1:7">
      <c r="A1327">
        <v>2357</v>
      </c>
    </row>
    <row r="1328" spans="1:7">
      <c r="A1328">
        <v>2358</v>
      </c>
    </row>
    <row r="1329" spans="1:7">
      <c r="A1329">
        <v>2359</v>
      </c>
    </row>
    <row r="1330" spans="1:7">
      <c r="A1330">
        <v>2360</v>
      </c>
    </row>
    <row r="1331" spans="1:7">
      <c r="A1331">
        <v>2361</v>
      </c>
    </row>
    <row r="1332" spans="1:7">
      <c r="A1332">
        <v>2362</v>
      </c>
    </row>
    <row r="1333" spans="1:7">
      <c r="A1333">
        <v>2363</v>
      </c>
    </row>
    <row r="1334" spans="1:7">
      <c r="A1334">
        <v>2364</v>
      </c>
    </row>
    <row r="1335" spans="1:7">
      <c r="A1335">
        <v>2365</v>
      </c>
    </row>
    <row r="1336" spans="1:7">
      <c r="A1336">
        <v>2366</v>
      </c>
    </row>
    <row r="1337" spans="1:7">
      <c r="A1337">
        <v>2367</v>
      </c>
    </row>
    <row r="1338" spans="1:7">
      <c r="A1338">
        <v>2368</v>
      </c>
    </row>
    <row r="1339" spans="1:7">
      <c r="A1339">
        <v>2369</v>
      </c>
    </row>
    <row r="1340" spans="1:7">
      <c r="A1340">
        <v>2370</v>
      </c>
      <c r="B1340" t="s">
        <v>719</v>
      </c>
      <c r="C1340">
        <v>949</v>
      </c>
      <c r="E1340" s="1" t="s">
        <v>19</v>
      </c>
      <c r="F1340" s="1" t="s">
        <v>19</v>
      </c>
      <c r="G1340" s="1" t="s">
        <v>19</v>
      </c>
    </row>
    <row r="1341" spans="1:7">
      <c r="A1341">
        <v>2371</v>
      </c>
      <c r="B1341" t="s">
        <v>719</v>
      </c>
      <c r="C1341" s="6">
        <v>949950</v>
      </c>
      <c r="E1341" s="1" t="s">
        <v>19</v>
      </c>
      <c r="F1341" s="1" t="s">
        <v>19</v>
      </c>
      <c r="G1341" s="1" t="s">
        <v>19</v>
      </c>
    </row>
    <row r="1342" spans="1:7">
      <c r="A1342">
        <v>2372</v>
      </c>
      <c r="B1342" t="s">
        <v>719</v>
      </c>
      <c r="C1342">
        <v>950</v>
      </c>
      <c r="E1342" s="1" t="s">
        <v>23</v>
      </c>
      <c r="F1342" s="1" t="s">
        <v>23</v>
      </c>
      <c r="G1342" s="1" t="s">
        <v>23</v>
      </c>
    </row>
    <row r="1343" spans="1:7">
      <c r="A1343">
        <v>2373</v>
      </c>
      <c r="B1343" t="s">
        <v>719</v>
      </c>
      <c r="C1343">
        <v>950</v>
      </c>
      <c r="E1343" s="1" t="s">
        <v>23</v>
      </c>
      <c r="F1343" s="1" t="s">
        <v>19</v>
      </c>
      <c r="G1343" s="1" t="s">
        <v>19</v>
      </c>
    </row>
    <row r="1344" spans="1:7">
      <c r="A1344">
        <v>2374</v>
      </c>
      <c r="B1344" t="s">
        <v>719</v>
      </c>
      <c r="C1344" s="6">
        <v>950951</v>
      </c>
      <c r="E1344" s="1" t="s">
        <v>19</v>
      </c>
      <c r="F1344" s="1" t="s">
        <v>19</v>
      </c>
      <c r="G1344" s="1" t="s">
        <v>19</v>
      </c>
    </row>
    <row r="1345" spans="1:8">
      <c r="A1345">
        <v>2401</v>
      </c>
      <c r="B1345" t="s">
        <v>719</v>
      </c>
      <c r="C1345">
        <v>959</v>
      </c>
      <c r="E1345" s="1" t="s">
        <v>19</v>
      </c>
      <c r="F1345" s="1" t="s">
        <v>19</v>
      </c>
      <c r="G1345" s="1" t="s">
        <v>19</v>
      </c>
    </row>
    <row r="1346" spans="1:8">
      <c r="A1346">
        <v>2402</v>
      </c>
      <c r="B1346" t="s">
        <v>719</v>
      </c>
      <c r="C1346">
        <v>959</v>
      </c>
      <c r="E1346" s="1" t="s">
        <v>19</v>
      </c>
      <c r="F1346" s="1" t="s">
        <v>19</v>
      </c>
      <c r="G1346" s="1" t="s">
        <v>19</v>
      </c>
    </row>
    <row r="1347" spans="1:8" ht="75">
      <c r="A1347">
        <v>2403</v>
      </c>
      <c r="B1347" t="s">
        <v>719</v>
      </c>
      <c r="C1347">
        <v>959</v>
      </c>
      <c r="E1347" s="1" t="s">
        <v>19</v>
      </c>
      <c r="F1347" s="1" t="s">
        <v>23</v>
      </c>
      <c r="G1347" s="1" t="s">
        <v>19</v>
      </c>
      <c r="H1347" s="1" t="s">
        <v>2978</v>
      </c>
    </row>
    <row r="1348" spans="1:8">
      <c r="A1348">
        <v>2404</v>
      </c>
      <c r="B1348" t="s">
        <v>719</v>
      </c>
      <c r="C1348" s="6">
        <v>959960</v>
      </c>
      <c r="E1348" s="1" t="s">
        <v>19</v>
      </c>
      <c r="F1348" s="1" t="s">
        <v>19</v>
      </c>
      <c r="G1348" s="1" t="s">
        <v>19</v>
      </c>
    </row>
    <row r="1349" spans="1:8">
      <c r="A1349">
        <v>2405</v>
      </c>
      <c r="B1349" t="s">
        <v>719</v>
      </c>
      <c r="C1349">
        <v>960</v>
      </c>
      <c r="E1349" s="1" t="s">
        <v>19</v>
      </c>
      <c r="F1349" s="1" t="s">
        <v>19</v>
      </c>
      <c r="G1349" s="1" t="s">
        <v>19</v>
      </c>
    </row>
    <row r="1350" spans="1:8">
      <c r="A1350">
        <v>2406</v>
      </c>
      <c r="B1350" t="s">
        <v>719</v>
      </c>
      <c r="C1350">
        <v>960</v>
      </c>
      <c r="E1350" s="1" t="s">
        <v>19</v>
      </c>
      <c r="F1350" s="1" t="s">
        <v>19</v>
      </c>
      <c r="G1350" s="1" t="s">
        <v>19</v>
      </c>
    </row>
    <row r="1351" spans="1:8">
      <c r="A1351">
        <v>2407</v>
      </c>
      <c r="B1351" t="s">
        <v>719</v>
      </c>
      <c r="C1351" s="6">
        <v>960961</v>
      </c>
      <c r="E1351" s="1" t="s">
        <v>19</v>
      </c>
      <c r="F1351" s="1" t="s">
        <v>23</v>
      </c>
      <c r="G1351" s="1" t="s">
        <v>23</v>
      </c>
    </row>
    <row r="1352" spans="1:8">
      <c r="A1352">
        <v>2437</v>
      </c>
      <c r="B1352" t="s">
        <v>17</v>
      </c>
      <c r="C1352" s="6">
        <v>968969</v>
      </c>
      <c r="E1352" s="1" t="s">
        <v>19</v>
      </c>
      <c r="F1352" t="s">
        <v>19</v>
      </c>
      <c r="G1352" t="s">
        <v>19</v>
      </c>
    </row>
    <row r="1353" spans="1:8">
      <c r="A1353">
        <v>2438</v>
      </c>
      <c r="B1353" t="s">
        <v>17</v>
      </c>
      <c r="C1353">
        <v>969</v>
      </c>
      <c r="E1353" s="1" t="s">
        <v>19</v>
      </c>
      <c r="F1353" t="s">
        <v>19</v>
      </c>
      <c r="G1353" t="s">
        <v>19</v>
      </c>
    </row>
    <row r="1354" spans="1:8">
      <c r="A1354">
        <v>2439</v>
      </c>
      <c r="B1354" t="s">
        <v>17</v>
      </c>
      <c r="C1354">
        <v>969</v>
      </c>
      <c r="E1354" s="1" t="s">
        <v>23</v>
      </c>
      <c r="F1354" t="s">
        <v>23</v>
      </c>
      <c r="G1354" s="4" t="s">
        <v>19</v>
      </c>
      <c r="H1354" s="4" t="s">
        <v>2924</v>
      </c>
    </row>
    <row r="1355" spans="1:8">
      <c r="A1355">
        <v>2440</v>
      </c>
      <c r="B1355" t="s">
        <v>17</v>
      </c>
      <c r="C1355">
        <v>969</v>
      </c>
      <c r="E1355" s="1" t="s">
        <v>23</v>
      </c>
      <c r="F1355" s="4" t="s">
        <v>19</v>
      </c>
      <c r="G1355" s="4" t="s">
        <v>19</v>
      </c>
      <c r="H1355" s="4" t="s">
        <v>2924</v>
      </c>
    </row>
    <row r="1356" spans="1:8">
      <c r="A1356">
        <v>2441</v>
      </c>
      <c r="B1356" t="s">
        <v>17</v>
      </c>
      <c r="C1356">
        <v>969</v>
      </c>
      <c r="E1356" s="1" t="s">
        <v>19</v>
      </c>
      <c r="F1356" t="s">
        <v>19</v>
      </c>
      <c r="G1356" t="s">
        <v>19</v>
      </c>
    </row>
    <row r="1357" spans="1:8">
      <c r="A1357">
        <v>2442</v>
      </c>
      <c r="B1357" t="s">
        <v>17</v>
      </c>
      <c r="C1357">
        <v>970</v>
      </c>
      <c r="E1357" s="1" t="s">
        <v>23</v>
      </c>
      <c r="F1357" s="4" t="s">
        <v>19</v>
      </c>
      <c r="G1357" s="4" t="s">
        <v>19</v>
      </c>
      <c r="H1357" s="4" t="s">
        <v>2924</v>
      </c>
    </row>
    <row r="1358" spans="1:8">
      <c r="A1358">
        <v>2443</v>
      </c>
      <c r="B1358" t="s">
        <v>17</v>
      </c>
      <c r="C1358">
        <v>970</v>
      </c>
      <c r="E1358" s="1" t="s">
        <v>19</v>
      </c>
      <c r="F1358" t="s">
        <v>19</v>
      </c>
      <c r="G1358" t="s">
        <v>19</v>
      </c>
    </row>
    <row r="1359" spans="1:8">
      <c r="A1359">
        <v>2444</v>
      </c>
      <c r="B1359" t="s">
        <v>17</v>
      </c>
      <c r="C1359">
        <v>970</v>
      </c>
      <c r="E1359" s="1" t="s">
        <v>19</v>
      </c>
      <c r="F1359" t="s">
        <v>19</v>
      </c>
      <c r="G1359" t="s">
        <v>19</v>
      </c>
    </row>
    <row r="1360" spans="1:8">
      <c r="A1360">
        <v>2445</v>
      </c>
      <c r="B1360" t="s">
        <v>17</v>
      </c>
      <c r="C1360">
        <v>970</v>
      </c>
      <c r="E1360" s="1" t="s">
        <v>19</v>
      </c>
      <c r="F1360" t="s">
        <v>19</v>
      </c>
      <c r="G1360" t="s">
        <v>19</v>
      </c>
    </row>
    <row r="1403" spans="3:3">
      <c r="C1403" t="s">
        <v>1868</v>
      </c>
    </row>
    <row r="1404" spans="3:3">
      <c r="C1404" t="s">
        <v>1868</v>
      </c>
    </row>
    <row r="1405" spans="3:3">
      <c r="C1405" t="s">
        <v>1868</v>
      </c>
    </row>
    <row r="1406" spans="3:3">
      <c r="C1406" t="s">
        <v>1868</v>
      </c>
    </row>
    <row r="1437" spans="5:5">
      <c r="E1437" t="s">
        <v>901</v>
      </c>
    </row>
    <row r="1438" spans="5:5">
      <c r="E1438" t="s">
        <v>901</v>
      </c>
    </row>
    <row r="1439" spans="5:5">
      <c r="E1439" t="s">
        <v>901</v>
      </c>
    </row>
    <row r="1440" spans="5:5">
      <c r="E1440" t="s">
        <v>901</v>
      </c>
    </row>
    <row r="1441" spans="3:5">
      <c r="C1441" t="s">
        <v>1914</v>
      </c>
      <c r="E1441" t="s">
        <v>901</v>
      </c>
    </row>
    <row r="1442" spans="3:5">
      <c r="C1442" t="s">
        <v>1914</v>
      </c>
      <c r="E1442" t="s">
        <v>1752</v>
      </c>
    </row>
    <row r="1443" spans="3:5">
      <c r="C1443" t="s">
        <v>1914</v>
      </c>
      <c r="E1443" t="s">
        <v>901</v>
      </c>
    </row>
    <row r="1444" spans="3:5">
      <c r="C1444" t="s">
        <v>1914</v>
      </c>
      <c r="E1444" t="s">
        <v>901</v>
      </c>
    </row>
    <row r="1445" spans="3:5">
      <c r="C1445" t="s">
        <v>1919</v>
      </c>
      <c r="E1445" t="s">
        <v>901</v>
      </c>
    </row>
    <row r="1446" spans="3:5">
      <c r="C1446" t="s">
        <v>1919</v>
      </c>
      <c r="E1446" t="s">
        <v>901</v>
      </c>
    </row>
    <row r="1447" spans="3:5">
      <c r="C1447" t="s">
        <v>1919</v>
      </c>
      <c r="E1447" t="s">
        <v>901</v>
      </c>
    </row>
    <row r="1448" spans="3:5">
      <c r="C1448" t="s">
        <v>1919</v>
      </c>
      <c r="E1448" t="s">
        <v>901</v>
      </c>
    </row>
    <row r="1449" spans="3:5">
      <c r="C1449" t="s">
        <v>1919</v>
      </c>
      <c r="E1449" t="s">
        <v>901</v>
      </c>
    </row>
    <row r="1450" spans="3:5">
      <c r="C1450" t="s">
        <v>1919</v>
      </c>
      <c r="E1450" t="s">
        <v>901</v>
      </c>
    </row>
    <row r="1451" spans="3:5">
      <c r="C1451" t="s">
        <v>1919</v>
      </c>
      <c r="E1451" t="s">
        <v>901</v>
      </c>
    </row>
    <row r="1452" spans="3:5">
      <c r="C1452" t="s">
        <v>1926</v>
      </c>
      <c r="E1452" t="s">
        <v>901</v>
      </c>
    </row>
    <row r="1453" spans="3:5">
      <c r="C1453" t="s">
        <v>1926</v>
      </c>
      <c r="E1453" t="s">
        <v>901</v>
      </c>
    </row>
    <row r="1454" spans="3:5">
      <c r="C1454" t="s">
        <v>1926</v>
      </c>
      <c r="E1454" t="s">
        <v>901</v>
      </c>
    </row>
    <row r="1455" spans="3:5">
      <c r="C1455" t="s">
        <v>1926</v>
      </c>
      <c r="E1455" t="s">
        <v>901</v>
      </c>
    </row>
    <row r="1456" spans="3:5">
      <c r="C1456" t="s">
        <v>1926</v>
      </c>
      <c r="E1456" t="s">
        <v>1752</v>
      </c>
    </row>
    <row r="1457" spans="3:5">
      <c r="C1457" t="s">
        <v>1932</v>
      </c>
      <c r="E1457" t="s">
        <v>901</v>
      </c>
    </row>
    <row r="1458" spans="3:5">
      <c r="C1458" t="s">
        <v>1932</v>
      </c>
      <c r="E1458" t="s">
        <v>901</v>
      </c>
    </row>
    <row r="1459" spans="3:5">
      <c r="C1459" t="s">
        <v>1932</v>
      </c>
      <c r="E1459" t="s">
        <v>901</v>
      </c>
    </row>
    <row r="1460" spans="3:5">
      <c r="C1460" t="s">
        <v>1932</v>
      </c>
      <c r="E1460" t="s">
        <v>901</v>
      </c>
    </row>
    <row r="1461" spans="3:5">
      <c r="C1461" t="s">
        <v>1932</v>
      </c>
      <c r="E1461" t="s">
        <v>901</v>
      </c>
    </row>
    <row r="1462" spans="3:5">
      <c r="C1462" t="s">
        <v>1932</v>
      </c>
      <c r="E1462" t="s">
        <v>1752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DE54A-F298-4A3D-BDAE-159F9987CB58}">
  <sheetPr>
    <tabColor rgb="FF66023C"/>
  </sheetPr>
  <dimension ref="A1:BS2348"/>
  <sheetViews>
    <sheetView zoomScaleNormal="100" workbookViewId="0">
      <pane xSplit="2" ySplit="1" topLeftCell="C2" activePane="bottomRight" state="frozen"/>
      <selection pane="topRight" activeCell="E1" sqref="E1"/>
      <selection pane="bottomLeft" activeCell="A2" sqref="A2"/>
      <selection pane="bottomRight" activeCell="B2" sqref="B2"/>
    </sheetView>
  </sheetViews>
  <sheetFormatPr defaultRowHeight="70.150000000000006" customHeight="1"/>
  <cols>
    <col min="1" max="1" width="21.28515625" style="10" customWidth="1"/>
    <col min="2" max="2" width="49" style="10" customWidth="1"/>
    <col min="3" max="3" width="56" style="10" customWidth="1"/>
    <col min="4" max="4" width="9.140625" style="10" customWidth="1"/>
    <col min="5" max="5" width="8.28515625" style="10" customWidth="1"/>
    <col min="6" max="6" width="9.85546875" style="10" customWidth="1"/>
    <col min="7" max="7" width="12" style="119" customWidth="1"/>
    <col min="8" max="8" width="12" style="147" customWidth="1"/>
    <col min="9" max="9" width="10.28515625" style="54" customWidth="1"/>
    <col min="10" max="10" width="16" style="54" customWidth="1"/>
    <col min="11" max="11" width="14.140625" style="54" customWidth="1"/>
    <col min="12" max="12" width="11.7109375" style="54" customWidth="1"/>
    <col min="13" max="13" width="13.7109375" style="54" customWidth="1"/>
    <col min="14" max="14" width="14.7109375" style="54" customWidth="1"/>
    <col min="15" max="15" width="16.42578125" style="148" bestFit="1" customWidth="1"/>
    <col min="16" max="16" width="22.28515625" style="148" customWidth="1"/>
    <col min="17" max="17" width="22.28515625" style="10" customWidth="1"/>
    <col min="18" max="18" width="19.140625" style="54" customWidth="1"/>
    <col min="19" max="19" width="12.140625" style="54" customWidth="1"/>
    <col min="20" max="20" width="15" style="54" customWidth="1"/>
    <col min="21" max="21" width="12.28515625" style="54" customWidth="1"/>
    <col min="22" max="22" width="11.140625" style="54" customWidth="1"/>
    <col min="23" max="23" width="12.140625" style="54" customWidth="1"/>
    <col min="24" max="24" width="21.5703125" style="123" customWidth="1"/>
    <col min="25" max="25" width="37.85546875" style="123" customWidth="1"/>
    <col min="26" max="26" width="20" style="104" customWidth="1"/>
    <col min="27" max="27" width="16.85546875" style="137" customWidth="1"/>
    <col min="28" max="29" width="8" style="124" customWidth="1"/>
    <col min="30" max="30" width="11.42578125" style="205" customWidth="1"/>
    <col min="31" max="31" width="8.28515625" style="54" customWidth="1"/>
    <col min="32" max="32" width="13.42578125" style="203" customWidth="1"/>
    <col min="33" max="33" width="15.28515625" style="109" customWidth="1"/>
    <col min="34" max="34" width="14.28515625" style="54" customWidth="1"/>
    <col min="35" max="35" width="14.28515625" style="136" customWidth="1"/>
    <col min="36" max="37" width="14.28515625" style="54" customWidth="1"/>
    <col min="38" max="38" width="14.28515625" style="144" customWidth="1"/>
    <col min="39" max="39" width="11.140625" style="106" customWidth="1"/>
    <col min="40" max="40" width="11" style="54" customWidth="1"/>
    <col min="41" max="41" width="22.85546875" style="107" customWidth="1"/>
    <col min="42" max="42" width="22" style="125" customWidth="1"/>
    <col min="43" max="43" width="9.5703125" style="54" customWidth="1"/>
    <col min="44" max="44" width="10.42578125" style="54" customWidth="1"/>
    <col min="45" max="45" width="12.5703125" style="54" customWidth="1"/>
    <col min="46" max="46" width="44" style="10" customWidth="1"/>
    <col min="47" max="47" width="15.5703125" style="10" customWidth="1"/>
    <col min="48" max="48" width="17.42578125" style="54" customWidth="1"/>
    <col min="49" max="49" width="17.5703125" style="54" bestFit="1" customWidth="1"/>
    <col min="50" max="50" width="27.42578125" style="54" bestFit="1" customWidth="1"/>
    <col min="51" max="51" width="35.7109375" style="54" bestFit="1" customWidth="1"/>
    <col min="52" max="54" width="11.42578125" style="54" bestFit="1" customWidth="1"/>
    <col min="55" max="55" width="19.28515625" style="10" bestFit="1" customWidth="1"/>
    <col min="56" max="56" width="9.140625" style="54"/>
    <col min="57" max="59" width="10.85546875" style="54" bestFit="1" customWidth="1"/>
    <col min="60" max="60" width="9.140625" style="10"/>
    <col min="61" max="61" width="9.140625" style="54"/>
    <col min="62" max="64" width="11.42578125" style="54" bestFit="1" customWidth="1"/>
    <col min="65" max="65" width="22.85546875" style="10" bestFit="1" customWidth="1"/>
    <col min="66" max="66" width="9.42578125" style="54" bestFit="1" customWidth="1"/>
    <col min="67" max="67" width="8.7109375" style="54" bestFit="1" customWidth="1"/>
    <col min="68" max="16384" width="9.140625" style="54"/>
  </cols>
  <sheetData>
    <row r="1" spans="1:65" s="47" customFormat="1" ht="70.150000000000006" customHeight="1">
      <c r="A1" s="47" t="s">
        <v>3200</v>
      </c>
      <c r="B1" s="47" t="s">
        <v>3199</v>
      </c>
      <c r="C1" s="47" t="s">
        <v>3198</v>
      </c>
      <c r="D1" s="47" t="s">
        <v>2979</v>
      </c>
      <c r="E1" s="47" t="s">
        <v>2920</v>
      </c>
      <c r="F1" s="47" t="s">
        <v>2921</v>
      </c>
      <c r="G1" s="111" t="s">
        <v>2980</v>
      </c>
      <c r="H1" s="46" t="s">
        <v>8</v>
      </c>
      <c r="I1" s="47" t="s">
        <v>10</v>
      </c>
      <c r="J1" s="47" t="s">
        <v>2981</v>
      </c>
      <c r="K1" s="47" t="s">
        <v>2982</v>
      </c>
      <c r="L1" s="47" t="s">
        <v>2983</v>
      </c>
      <c r="M1" s="47" t="s">
        <v>12</v>
      </c>
      <c r="N1" s="47" t="s">
        <v>2984</v>
      </c>
      <c r="O1" s="128" t="s">
        <v>2985</v>
      </c>
      <c r="P1" s="128" t="s">
        <v>2986</v>
      </c>
      <c r="Q1" s="47" t="s">
        <v>2987</v>
      </c>
      <c r="R1" s="47" t="s">
        <v>2988</v>
      </c>
      <c r="S1" s="47" t="s">
        <v>2989</v>
      </c>
      <c r="T1" s="47" t="s">
        <v>2990</v>
      </c>
      <c r="U1" s="112" t="s">
        <v>2991</v>
      </c>
      <c r="V1" s="113" t="s">
        <v>3201</v>
      </c>
      <c r="W1" s="47" t="s">
        <v>3202</v>
      </c>
      <c r="X1" s="114" t="s">
        <v>3203</v>
      </c>
      <c r="Y1" s="114" t="s">
        <v>2993</v>
      </c>
      <c r="Z1" s="110" t="s">
        <v>3204</v>
      </c>
      <c r="AA1" s="138" t="s">
        <v>3205</v>
      </c>
      <c r="AB1" s="115" t="s">
        <v>3206</v>
      </c>
      <c r="AC1" s="115" t="s">
        <v>3207</v>
      </c>
      <c r="AD1" s="202" t="s">
        <v>3208</v>
      </c>
      <c r="AF1" s="206" t="s">
        <v>3209</v>
      </c>
      <c r="AG1" s="116" t="s">
        <v>3210</v>
      </c>
      <c r="AH1" s="47" t="s">
        <v>3211</v>
      </c>
      <c r="AI1" s="132" t="s">
        <v>2995</v>
      </c>
      <c r="AJ1" s="47" t="s">
        <v>3212</v>
      </c>
      <c r="AK1" s="47" t="s">
        <v>3213</v>
      </c>
      <c r="AL1" s="142" t="s">
        <v>3214</v>
      </c>
      <c r="AM1" s="107" t="s">
        <v>3215</v>
      </c>
      <c r="AN1" s="10" t="s">
        <v>2996</v>
      </c>
      <c r="AO1" s="248" t="s">
        <v>3216</v>
      </c>
      <c r="AP1" s="244" t="s">
        <v>2997</v>
      </c>
      <c r="AQ1" s="47" t="s">
        <v>2998</v>
      </c>
      <c r="AR1" s="47" t="s">
        <v>2999</v>
      </c>
      <c r="AS1" s="47" t="s">
        <v>3000</v>
      </c>
      <c r="AT1" s="47" t="s">
        <v>3001</v>
      </c>
      <c r="AU1" s="206" t="s">
        <v>3217</v>
      </c>
      <c r="AV1" s="206" t="s">
        <v>3218</v>
      </c>
    </row>
    <row r="2" spans="1:65" s="54" customFormat="1" ht="113.25" customHeight="1">
      <c r="A2" s="10">
        <v>1</v>
      </c>
      <c r="B2" s="10" t="s">
        <v>18</v>
      </c>
      <c r="C2" s="10" t="s">
        <v>16</v>
      </c>
      <c r="D2" s="10">
        <v>3</v>
      </c>
      <c r="E2" s="10">
        <v>4</v>
      </c>
      <c r="F2" s="10">
        <v>3</v>
      </c>
      <c r="G2" s="119" t="str">
        <f t="shared" ref="G2:G65" si="0">IF(COUNTIF(D2:F2,5)=3,"CERTAINLY INCLUDED",IF(COUNTIF(D2:F2,5)&gt;0,"MAYBE","EXCLUDED"))</f>
        <v>EXCLUDED</v>
      </c>
      <c r="H2" s="46" t="s">
        <v>901</v>
      </c>
      <c r="I2" s="249" t="s">
        <v>901</v>
      </c>
      <c r="J2" s="10" t="str">
        <f>IF(AND(G2="Excluded", H2="Excluded"), "Mutually Excluded", IF(AND(OR(G2="CERTAINLY INCLUDED", G2="INCLUDED", G2="MAYBE" ), OR(H2="INCLUDED", H2="MAYBE")), "MUTUALLY INCLUDED", IF(AND(G2="MAYBE", H2="MAYBE"), "Mutually MAYBE", IF(AND(G2="Excluded", OR(H2="INCLUDED", H2="MAYBE")), "AI: No, Human: Yes", IF(AND(H2="Excluded", OR(G2="INCLUDED", G2="CERTAINLY INCLUDED", G2="MAYBE")), "AI: Yes, Human: No", "Other Conflict")))))</f>
        <v>Mutually Excluded</v>
      </c>
      <c r="K2" s="10"/>
      <c r="L2" s="10"/>
      <c r="N2" s="220" t="s">
        <v>19</v>
      </c>
      <c r="O2" s="54" t="str">
        <f>IF(J2="Mutually Excluded","Exclude",IF(J2= "Mutually Included","Include",M2))</f>
        <v>Exclude</v>
      </c>
      <c r="P2" s="54" t="str">
        <f>'Humans Alignment T&amp;A'!Z2</f>
        <v>Exclude</v>
      </c>
      <c r="Q2" s="120" t="str">
        <f>IF(AND(O2="Exclude", P2="Exclude"), "Mutually Excluded", IF(AND(OR(O2="CERTAINLY INCLUDED", O2="INCLUDE" ), OR(P2="INCLUDE", P2="MAYBE")), "MUTUALLY INCLUDED", IF(AND(O2="MAYBE", P2="MAYBE"), "Mutually MAYBE", IF(AND(O2="Exclude", OR(P2="INCLUDE", P2="MAYBE")), "AI+Hum: No, Hum1+2: Yes", IF(AND(P2="Exclude", OR(O2="INCLUDE", O2="CERTAINLY INCLUDED", H2="MAYBE")), "Ai+hum: Yes, Hum1+2: No", "Other Conflict")))))</f>
        <v>Mutually Excluded</v>
      </c>
      <c r="S2" s="54" t="s">
        <v>3002</v>
      </c>
      <c r="T2" s="54" t="s">
        <v>3002</v>
      </c>
      <c r="U2" s="121" t="str">
        <f>IF(Q2="Mutually Excluded","Exclude",IF(Q2= "Mutually Included","Include",R2))</f>
        <v>Exclude</v>
      </c>
      <c r="V2" s="122"/>
      <c r="X2" s="201"/>
      <c r="Y2" s="123"/>
      <c r="Z2" s="103"/>
      <c r="AA2" s="137"/>
      <c r="AB2" s="124"/>
      <c r="AC2" s="124"/>
      <c r="AD2" s="203"/>
      <c r="AF2" s="203"/>
      <c r="AG2" s="102"/>
      <c r="AH2" s="10"/>
      <c r="AI2" s="133"/>
      <c r="AJ2" s="10"/>
      <c r="AK2" s="10"/>
      <c r="AL2" s="143"/>
      <c r="AM2" s="107"/>
      <c r="AN2" s="10"/>
      <c r="AO2" s="10"/>
      <c r="AP2" s="125"/>
      <c r="AT2" s="10"/>
      <c r="AU2" s="10" t="str">
        <f>IF(O2="include",AF2,"")</f>
        <v/>
      </c>
      <c r="AV2" s="54" t="str">
        <f>IF(P2="include",AF2,"")</f>
        <v/>
      </c>
      <c r="BC2" s="10"/>
      <c r="BH2" s="10"/>
      <c r="BM2" s="10"/>
    </row>
    <row r="3" spans="1:65" s="54" customFormat="1" ht="83.25" customHeight="1">
      <c r="A3" s="10">
        <v>2</v>
      </c>
      <c r="B3" s="10" t="s">
        <v>21</v>
      </c>
      <c r="C3" s="10" t="s">
        <v>20</v>
      </c>
      <c r="D3" s="10">
        <v>1</v>
      </c>
      <c r="E3" s="10">
        <v>1</v>
      </c>
      <c r="F3" s="10">
        <v>1</v>
      </c>
      <c r="G3" s="119" t="str">
        <f t="shared" si="0"/>
        <v>EXCLUDED</v>
      </c>
      <c r="H3" s="46" t="s">
        <v>901</v>
      </c>
      <c r="I3" s="249" t="s">
        <v>901</v>
      </c>
      <c r="J3" s="10" t="str">
        <f>IF(AND(G3="Excluded", H3="Excluded"), "Mutually Excluded", IF(AND(OR(G3="CERTAINLY INCLUDED", G3="INCLUDED", G3="MAYBE" ), OR(H3="INCLUDED", H3="MAYBE")), "MUTUALLY INCLUDED", IF(AND(G3="MAYBE", H3="MAYBE"), "Mutually MAYBE", IF(AND(G3="Excluded", OR(H3="INCLUDED", H3="MAYBE")), "AI: No, Human: Yes", IF(AND(H3="Excluded", OR(G3="INCLUDED", G3="CERTAINLY INCLUDED", G3="MAYBE")), "AI: Yes, Human: No", "Other Conflict")))))</f>
        <v>Mutually Excluded</v>
      </c>
      <c r="K3" s="10"/>
      <c r="L3" s="10"/>
      <c r="N3" s="220" t="s">
        <v>19</v>
      </c>
      <c r="O3" s="54" t="str">
        <f>IF(J3="Mutually Excluded","Exclude",IF(J3= "Mutually Included","Include",M3))</f>
        <v>Exclude</v>
      </c>
      <c r="P3" s="54" t="str">
        <f>'Humans Alignment T&amp;A'!Z3</f>
        <v>Exclude</v>
      </c>
      <c r="Q3" s="120" t="str">
        <f>IF(AND(O3="Exclude", P3="Exclude"), "Mutually Excluded", IF(AND(OR(O3="CERTAINLY INCLUDED", O3="INCLUDE" ), OR(P3="INCLUDE", P3="MAYBE")), "MUTUALLY INCLUDED", IF(AND(O3="MAYBE", P3="MAYBE"), "Mutually MAYBE", IF(AND(O3="Exclude", OR(P3="INCLUDE", P3="MAYBE")), "AI+Hum: No, Hum1+2: Yes", IF(AND(P3="Exclude", OR(O3="INCLUDE", O3="CERTAINLY INCLUDED", H3="MAYBE")), "Ai+hum: Yes, Hum1+2: No", "Other Conflict")))))</f>
        <v>Mutually Excluded</v>
      </c>
      <c r="U3" s="121" t="str">
        <f>IF(Q3="Mutually Excluded","Exclude",IF(Q3= "Mutually Included","Include",R3))</f>
        <v>Exclude</v>
      </c>
      <c r="V3" s="122"/>
      <c r="X3" s="201"/>
      <c r="Y3" s="123"/>
      <c r="Z3" s="103"/>
      <c r="AA3" s="137"/>
      <c r="AB3" s="186"/>
      <c r="AC3" s="186"/>
      <c r="AD3" s="203"/>
      <c r="AF3" s="203"/>
      <c r="AG3" s="102"/>
      <c r="AH3" s="10"/>
      <c r="AI3" s="133"/>
      <c r="AJ3" s="10"/>
      <c r="AK3" s="10"/>
      <c r="AL3" s="143"/>
      <c r="AM3" s="107"/>
      <c r="AN3" s="10"/>
      <c r="AO3" s="10"/>
      <c r="AP3" s="125"/>
      <c r="AT3" s="10"/>
      <c r="AU3" s="10" t="str">
        <f>IF(O3="include",AF3,"")</f>
        <v/>
      </c>
      <c r="AV3" s="54" t="str">
        <f>IF(P3="include",AF3,"")</f>
        <v/>
      </c>
      <c r="BC3" s="10"/>
      <c r="BH3" s="10"/>
      <c r="BM3" s="10"/>
    </row>
    <row r="4" spans="1:65" s="54" customFormat="1" ht="70.150000000000006" customHeight="1">
      <c r="A4" s="10">
        <v>3</v>
      </c>
      <c r="B4" s="10" t="s">
        <v>22</v>
      </c>
      <c r="C4" s="10" t="s">
        <v>22</v>
      </c>
      <c r="D4" s="10">
        <v>5</v>
      </c>
      <c r="E4" s="10">
        <v>5</v>
      </c>
      <c r="F4" s="10">
        <v>5</v>
      </c>
      <c r="G4" s="119" t="str">
        <f t="shared" si="0"/>
        <v>CERTAINLY INCLUDED</v>
      </c>
      <c r="H4" s="46" t="s">
        <v>1752</v>
      </c>
      <c r="I4" s="249" t="s">
        <v>901</v>
      </c>
      <c r="J4" s="10" t="str">
        <f>IF(AND(G4="Excluded", H4="Excluded"), "Mutually Excluded", IF(AND(OR(G4="CERTAINLY INCLUDED", G4="INCLUDED", G4="MAYBE" ), OR(H4="INCLUDED", H4="MAYBE")), "MUTUALLY INCLUDED", IF(AND(G4="MAYBE", H4="MAYBE"), "Mutually MAYBE", IF(AND(G4="Excluded", OR(H4="INCLUDED", H4="MAYBE")), "AI: No, Human: Yes", IF(AND(H4="Excluded", OR(G4="INCLUDED", G4="CERTAINLY INCLUDED", G4="MAYBE")), "AI: Yes, Human: No", "Other Conflict")))))</f>
        <v>MUTUALLY INCLUDED</v>
      </c>
      <c r="K4" s="10"/>
      <c r="L4" s="10"/>
      <c r="N4" s="220" t="s">
        <v>23</v>
      </c>
      <c r="O4" s="54" t="str">
        <f>IF(J4="Mutually Excluded","Exclude",IF(J4= "Mutually Included","Include",M4))</f>
        <v>Include</v>
      </c>
      <c r="P4" s="54" t="str">
        <f>'Humans Alignment T&amp;A'!Z4</f>
        <v>Exclude</v>
      </c>
      <c r="Q4" s="120" t="str">
        <f>IF(AND(O4="Exclude", P4="Exclude"), "Mutually Excluded", IF(AND(OR(O4="CERTAINLY INCLUDED", O4="INCLUDE" ), OR(P4="INCLUDE", P4="MAYBE")), "MUTUALLY INCLUDED", IF(AND(O4="MAYBE", P4="MAYBE"), "Mutually MAYBE", IF(AND(O4="Exclude", OR(P4="INCLUDE", P4="MAYBE")), "AI+Hum: No, Hum1+2: Yes", IF(AND(P4="Exclude", OR(O4="INCLUDE", O4="CERTAINLY INCLUDED", H4="MAYBE")), "Ai+hum: Yes, Hum1+2: No", "Other Conflict")))))</f>
        <v>Ai+hum: Yes, Hum1+2: No</v>
      </c>
      <c r="R4" s="54" t="s">
        <v>23</v>
      </c>
      <c r="S4" s="54" t="s">
        <v>3002</v>
      </c>
      <c r="T4" s="54" t="s">
        <v>3002</v>
      </c>
      <c r="U4" s="121" t="str">
        <f>IF(Q4="Mutually Excluded","Exclude",IF(Q4= "Mutually Included","Include",R4))</f>
        <v>Include</v>
      </c>
      <c r="V4" s="122" t="s">
        <v>19</v>
      </c>
      <c r="W4" s="54" t="s">
        <v>19</v>
      </c>
      <c r="X4" s="201" t="s">
        <v>901</v>
      </c>
      <c r="Y4" s="201" t="s">
        <v>3003</v>
      </c>
      <c r="Z4" s="103" t="str">
        <f t="shared" ref="Z4:Z59" si="1">IF(OR(ISBLANK(AF4), ISBLANK(V4)), "", IF(AND(OR(AF4="Include", AF4="Maybe"), OR(V4="Include", V4="Maybe", V4="Certainly Included")), "Mutually Included", IF(AND(AF4="Exclude", V4="Exclude"), "Mutually Excluded", IF(AND(AF4="Exclude", OR(V4="Include", V4="Maybe")), "Nikos Excluded, Cindy Included", IF(AND(OR(AF4="Include", AF4="Maybe"), V4="Exclude"), "Nikos Included, Cindy Excluded", "Pal")))))</f>
        <v>Nikos Included, Cindy Excluded</v>
      </c>
      <c r="AA4" s="137" t="s">
        <v>19</v>
      </c>
      <c r="AB4" s="186"/>
      <c r="AC4" s="186"/>
      <c r="AD4" s="203"/>
      <c r="AF4" s="203" t="s">
        <v>23</v>
      </c>
      <c r="AG4" s="102" t="str">
        <f t="shared" ref="AG4:AG52" si="2">IF(OR(ISBLANK(AF4), ISBLANK(AD4)), "", IF(AND(OR(AF4="Include", AF4="Maybe"), OR(AD4="Include", AD4="Maybe", AD4="Certainly Included")), "Mutually Included", IF(AND(AF4="Exclude", AD4="Exclude"), "Mutually Excluded", IF(AND(AF4="Exclude", OR(AD4="Include", AD4="Maybe")), "Nikos Excluded, Mikhail Included", IF(AND(OR(AF4="Include", AF4="Maybe"), AD4="Exclude"), "Nikos Included, Mikhail Excluded", "Pal")))))</f>
        <v/>
      </c>
      <c r="AH4" s="10" t="str">
        <f t="shared" ref="AH4" si="3">IF(OR(ISBLANK(AF4), ISBLANK(AP4)), "", IF(AND(OR(AF4="Include", AF4="Maybe"), OR(AP4="Included", AP4="Maybe", AP4="Certainly Included")), "Mutually Included", IF(AND(AF4="Exclude", AP4="Exclude"), "Mutually Excluded", IF(AND(AF4="Exclude", OR(AP4="Include", AP4="Maybe")), "Human Excluded, AI Included", IF(AND(OR(AF4="Include", AF4="Maybe"), AP4="Exclude"), "Human Included, AI Excluded", "Pal")))))</f>
        <v>Mutually Included</v>
      </c>
      <c r="AI4" s="133"/>
      <c r="AJ4" s="10"/>
      <c r="AK4" s="10"/>
      <c r="AL4" s="134" t="s">
        <v>2914</v>
      </c>
      <c r="AM4" s="107"/>
      <c r="AN4" s="10"/>
      <c r="AO4" s="10" t="str">
        <f t="shared" ref="AO4:AO52" si="4">IF(OR(ISBLANK(AF4), ISBLANK(AP4)), "", IF(AND(OR(AF4="Include", AF4="Maybe"), OR(AP4="Include", AP4="Maybe", AP4="Certainly Included")), "Mutually Included", IF(AND(AF4="Exclude", AP4="Exclude"), "Mutually Excluded", IF(AND(AF4="Exclude", OR(AP4="Include", AP4="Maybe",, AP4="Certainly Included")), "Human Excluded, AI Included", IF(AND(OR(AF4="Include", AF4="Maybe"), AP4="Exclude"), "Human Included, AI Excluded", "Pal")))))</f>
        <v>Mutually Included</v>
      </c>
      <c r="AP4" s="125" t="str">
        <f>IF(COUNTA(AQ4:AS4)=0, "", IF(COUNTIF(AQ4:AS4,5)=3, "Included", IF(COUNTIF(AQ4:AS4,5)&gt;=1, "Maybe", "Exclude")))</f>
        <v>Maybe</v>
      </c>
      <c r="AQ4" s="54">
        <v>4</v>
      </c>
      <c r="AR4" s="54">
        <v>3</v>
      </c>
      <c r="AS4" s="54">
        <v>5</v>
      </c>
      <c r="AT4" s="10" t="s">
        <v>3004</v>
      </c>
      <c r="AU4" s="10" t="str">
        <f>IF(O4="include",AF4,"")</f>
        <v>Include</v>
      </c>
      <c r="AV4" s="54" t="str">
        <f>IF(P4="include",AF4,"")</f>
        <v/>
      </c>
      <c r="BC4" s="10"/>
      <c r="BH4" s="10"/>
      <c r="BM4" s="10"/>
    </row>
    <row r="5" spans="1:65" s="54" customFormat="1" ht="70.150000000000006" customHeight="1">
      <c r="A5" s="54">
        <v>4</v>
      </c>
      <c r="B5" s="10" t="s">
        <v>25</v>
      </c>
      <c r="C5" s="10" t="s">
        <v>24</v>
      </c>
      <c r="D5" s="10">
        <v>5</v>
      </c>
      <c r="E5" s="10">
        <v>5</v>
      </c>
      <c r="F5" s="10">
        <v>5</v>
      </c>
      <c r="G5" s="119" t="str">
        <f t="shared" si="0"/>
        <v>CERTAINLY INCLUDED</v>
      </c>
      <c r="H5" s="46" t="s">
        <v>1752</v>
      </c>
      <c r="I5" s="249" t="s">
        <v>901</v>
      </c>
      <c r="J5" s="10" t="str">
        <f>IF(AND(G5="Excluded", H5="Excluded"), "Mutually Excluded", IF(AND(OR(G5="CERTAINLY INCLUDED", G5="INCLUDED", G5="MAYBE" ), OR(H5="INCLUDED", H5="MAYBE")), "MUTUALLY INCLUDED", IF(AND(G5="MAYBE", H5="MAYBE"), "Mutually MAYBE", IF(AND(G5="Excluded", OR(H5="INCLUDED", H5="MAYBE")), "AI: No, Human: Yes", IF(AND(H5="Excluded", OR(G5="INCLUDED", G5="CERTAINLY INCLUDED", G5="MAYBE")), "AI: Yes, Human: No", "Other Conflict")))))</f>
        <v>MUTUALLY INCLUDED</v>
      </c>
      <c r="K5" s="10"/>
      <c r="L5" s="10"/>
      <c r="N5" s="220" t="s">
        <v>23</v>
      </c>
      <c r="O5" s="54" t="str">
        <f>IF(J5="Mutually Excluded","Exclude",IF(J5= "Mutually Included","Include",M5))</f>
        <v>Include</v>
      </c>
      <c r="P5" s="54" t="str">
        <f>'Humans Alignment T&amp;A'!Z5</f>
        <v>Include</v>
      </c>
      <c r="Q5" s="120" t="s">
        <v>3005</v>
      </c>
      <c r="U5" s="121" t="str">
        <f>IF(Q5="Mutually Excluded","Exclude",IF(Q5= "Mutually Included","Include",R5))</f>
        <v>Include</v>
      </c>
      <c r="V5" s="122" t="s">
        <v>23</v>
      </c>
      <c r="W5" s="54" t="s">
        <v>23</v>
      </c>
      <c r="X5" s="201" t="s">
        <v>1752</v>
      </c>
      <c r="Y5" s="123"/>
      <c r="Z5" s="103" t="str">
        <f t="shared" ref="Z5:Z6" si="5">IF(OR(ISBLANK(AF5), ISBLANK(V5)), "", IF(AND(OR(AF5="Include", AF5="Maybe"), OR(V5="Include", V5="Maybe", V5="Certainly Included")), "Mutually Included", IF(AND(AF5="Exclude", V5="Exclude"), "Mutually Excluded", IF(AND(AF5="Exclude", OR(V5="Include", V5="Maybe")), "Nikos Excluded, Cindy Included", IF(AND(OR(AF5="Include", AF5="Maybe"), V5="Exclude"), "Nikos Included, Cindy Excluded", "Pal")))))</f>
        <v>Mutually Included</v>
      </c>
      <c r="AA5" s="137" t="s">
        <v>23</v>
      </c>
      <c r="AB5" s="186"/>
      <c r="AC5" s="186"/>
      <c r="AD5" s="203" t="s">
        <v>19</v>
      </c>
      <c r="AF5" s="203" t="s">
        <v>23</v>
      </c>
      <c r="AG5" s="102" t="str">
        <f t="shared" ref="AG5:AG6" si="6">IF(OR(ISBLANK(AF5), ISBLANK(AD5)), "", IF(AND(OR(AF5="Include", AF5="Maybe"), OR(AD5="Include", AD5="Maybe", AD5="Certainly Included")), "Mutually Included", IF(AND(AF5="Exclude", AD5="Exclude"), "Mutually Excluded", IF(AND(AF5="Exclude", OR(AD5="Include", AD5="Maybe")), "Nikos Excluded, Mikhail Included", IF(AND(OR(AF5="Include", AF5="Maybe"), AD5="Exclude"), "Nikos Included, Mikhail Excluded", "Pal")))))</f>
        <v>Nikos Included, Mikhail Excluded</v>
      </c>
      <c r="AH5" s="10" t="str">
        <f t="shared" ref="AH5:AH6" si="7">IF(OR(ISBLANK(AF5), ISBLANK(AP5)), "", IF(AND(OR(AF5="Include", AF5="Maybe"), OR(AP5="Included", AP5="Maybe", AP5="Certainly Included")), "Mutually Included", IF(AND(AF5="Exclude", AP5="Exclude"), "Mutually Excluded", IF(AND(AF5="Exclude", OR(AP5="Include", AP5="Maybe")), "Human Excluded, AI Included", IF(AND(OR(AF5="Include", AF5="Maybe"), AP5="Exclude"), "Human Included, AI Excluded", "Pal")))))</f>
        <v>Human Included, AI Excluded</v>
      </c>
      <c r="AI5" s="133" t="s">
        <v>23</v>
      </c>
      <c r="AJ5" s="10" t="s">
        <v>23</v>
      </c>
      <c r="AK5" s="10" t="s">
        <v>23</v>
      </c>
      <c r="AL5" s="143" t="s">
        <v>2914</v>
      </c>
      <c r="AM5" s="107" t="s">
        <v>23</v>
      </c>
      <c r="AN5" s="10" t="s">
        <v>23</v>
      </c>
      <c r="AO5" s="10" t="str">
        <f t="shared" ref="AO5:AO6" si="8">IF(OR(ISBLANK(AF5), ISBLANK(AP5)), "", IF(AND(OR(AF5="Include", AF5="Maybe"), OR(AP5="Include", AP5="Maybe", AP5="Certainly Included")), "Mutually Included", IF(AND(AF5="Exclude", AP5="Exclude"), "Mutually Excluded", IF(AND(AF5="Exclude", OR(AP5="Include", AP5="Maybe",, AP5="Certainly Included")), "Human Excluded, AI Included", IF(AND(OR(AF5="Include", AF5="Maybe"), AP5="Exclude"), "Human Included, AI Excluded", "Pal")))))</f>
        <v>Human Included, AI Excluded</v>
      </c>
      <c r="AP5" s="125" t="str">
        <f>IF(COUNTA(AQ5:AS5)=0, "", IF(COUNTIF(AQ5:AS5,5)=3, "Included", IF(COUNTIF(AQ5:AS5,5)&gt;=1, "Maybe", "Exclude")))</f>
        <v>Exclude</v>
      </c>
      <c r="AQ5" s="54">
        <v>3</v>
      </c>
      <c r="AR5" s="54">
        <v>2</v>
      </c>
      <c r="AS5" s="54">
        <v>4</v>
      </c>
      <c r="AT5" s="10" t="s">
        <v>3006</v>
      </c>
      <c r="AU5" s="10" t="str">
        <f>IF(O5="include",AF5,"")</f>
        <v>Include</v>
      </c>
      <c r="AV5" s="54" t="str">
        <f>IF(P5="include",AF5,"")</f>
        <v>Include</v>
      </c>
      <c r="BC5" s="10"/>
      <c r="BH5" s="10"/>
      <c r="BM5" s="10"/>
    </row>
    <row r="6" spans="1:65" s="54" customFormat="1" ht="87.75" customHeight="1">
      <c r="A6" s="10">
        <v>5</v>
      </c>
      <c r="B6" s="10" t="s">
        <v>27</v>
      </c>
      <c r="C6" s="10" t="s">
        <v>26</v>
      </c>
      <c r="D6" s="10">
        <v>5</v>
      </c>
      <c r="E6" s="10">
        <v>5</v>
      </c>
      <c r="F6" s="10">
        <v>5</v>
      </c>
      <c r="G6" s="119" t="str">
        <f t="shared" si="0"/>
        <v>CERTAINLY INCLUDED</v>
      </c>
      <c r="H6" s="46" t="s">
        <v>1752</v>
      </c>
      <c r="I6" s="249" t="s">
        <v>1752</v>
      </c>
      <c r="J6" s="10" t="str">
        <f>IF(AND(G6="Excluded", H6="Excluded"), "Mutually Excluded", IF(AND(OR(G6="CERTAINLY INCLUDED", G6="INCLUDED", G6="MAYBE" ), OR(H6="INCLUDED", H6="MAYBE")), "MUTUALLY INCLUDED", IF(AND(G6="MAYBE", H6="MAYBE"), "Mutually MAYBE", IF(AND(G6="Excluded", OR(H6="INCLUDED", H6="MAYBE")), "AI: No, Human: Yes", IF(AND(H6="Excluded", OR(G6="INCLUDED", G6="CERTAINLY INCLUDED", G6="MAYBE")), "AI: Yes, Human: No", "Other Conflict")))))</f>
        <v>MUTUALLY INCLUDED</v>
      </c>
      <c r="K6" s="10"/>
      <c r="L6" s="10"/>
      <c r="N6" s="220" t="s">
        <v>23</v>
      </c>
      <c r="O6" s="54" t="str">
        <f>IF(J6="Mutually Excluded","Exclude",IF(J6= "Mutually Included","Include",M6))</f>
        <v>Include</v>
      </c>
      <c r="P6" s="54" t="str">
        <f>'Humans Alignment T&amp;A'!Z6</f>
        <v>Include</v>
      </c>
      <c r="Q6" s="120" t="str">
        <f>IF(AND(O6="Exclude", P6="Exclude"), "Mutually Excluded", IF(AND(OR(O6="CERTAINLY INCLUDED", O6="INCLUDE" ), OR(P6="INCLUDE", P6="MAYBE")), "MUTUALLY INCLUDED", IF(AND(O6="MAYBE", P6="MAYBE"), "Mutually MAYBE", IF(AND(O6="Exclude", OR(P6="INCLUDE", P6="MAYBE")), "AI+Hum: No, Hum1+2: Yes", IF(AND(P6="Exclude", OR(O6="INCLUDE", O6="CERTAINLY INCLUDED", H6="MAYBE")), "Ai+hum: Yes, Hum1+2: No", "Other Conflict")))))</f>
        <v>MUTUALLY INCLUDED</v>
      </c>
      <c r="S6" s="54" t="s">
        <v>3007</v>
      </c>
      <c r="T6" s="54" t="s">
        <v>3007</v>
      </c>
      <c r="U6" s="121" t="str">
        <f>IF(Q6="Mutually Excluded","Exclude",IF(Q6= "Mutually Included","Include",R6))</f>
        <v>Include</v>
      </c>
      <c r="V6" s="122" t="s">
        <v>23</v>
      </c>
      <c r="W6" s="54" t="s">
        <v>23</v>
      </c>
      <c r="X6" s="201" t="s">
        <v>1752</v>
      </c>
      <c r="Y6" s="123"/>
      <c r="Z6" s="103" t="str">
        <f t="shared" si="5"/>
        <v>Mutually Included</v>
      </c>
      <c r="AA6" s="137" t="s">
        <v>23</v>
      </c>
      <c r="AB6" s="186"/>
      <c r="AC6" s="186"/>
      <c r="AD6" s="203" t="s">
        <v>23</v>
      </c>
      <c r="AF6" s="203" t="s">
        <v>1714</v>
      </c>
      <c r="AG6" s="102" t="str">
        <f t="shared" si="6"/>
        <v>Mutually Included</v>
      </c>
      <c r="AH6" s="10" t="str">
        <f t="shared" si="7"/>
        <v>Mutually Included</v>
      </c>
      <c r="AI6" s="133" t="s">
        <v>23</v>
      </c>
      <c r="AJ6" s="10"/>
      <c r="AK6" s="10"/>
      <c r="AL6" s="143" t="s">
        <v>2914</v>
      </c>
      <c r="AM6" s="107"/>
      <c r="AN6" s="10"/>
      <c r="AO6" s="10" t="str">
        <f t="shared" si="8"/>
        <v>Mutually Included</v>
      </c>
      <c r="AP6" s="54" t="str">
        <f>IF(COUNTA(AQ6:AS6)=0, "", IF(COUNTIF(AQ6:AS6,5)=3, "Included", IF(COUNTIF(AQ6:AS6,5)&gt;=1, "Maybe", "Exclude")))</f>
        <v>Maybe</v>
      </c>
      <c r="AQ6" s="54">
        <v>4</v>
      </c>
      <c r="AR6" s="54">
        <v>3</v>
      </c>
      <c r="AS6" s="54">
        <v>5</v>
      </c>
      <c r="AT6" s="10" t="s">
        <v>3008</v>
      </c>
      <c r="AU6" s="10" t="str">
        <f>IF(O6="include",AF6,"")</f>
        <v>Maybe</v>
      </c>
      <c r="AV6" s="54" t="str">
        <f>IF(P6="include",AF6,"")</f>
        <v>Maybe</v>
      </c>
      <c r="BC6" s="10"/>
      <c r="BH6" s="10"/>
      <c r="BM6" s="10"/>
    </row>
    <row r="7" spans="1:65" s="54" customFormat="1" ht="298.5" customHeight="1">
      <c r="A7" s="10">
        <v>6</v>
      </c>
      <c r="B7" s="10" t="s">
        <v>28</v>
      </c>
      <c r="C7" s="10" t="s">
        <v>28</v>
      </c>
      <c r="D7" s="10">
        <v>3</v>
      </c>
      <c r="E7" s="10">
        <v>3</v>
      </c>
      <c r="F7" s="10">
        <v>3</v>
      </c>
      <c r="G7" s="119" t="str">
        <f t="shared" si="0"/>
        <v>EXCLUDED</v>
      </c>
      <c r="H7" s="46" t="s">
        <v>901</v>
      </c>
      <c r="I7" s="189" t="s">
        <v>901</v>
      </c>
      <c r="J7" s="10" t="str">
        <f>IF(AND(G7="Excluded", H7="Excluded"), "Mutually Excluded", IF(AND(OR(G7="CERTAINLY INCLUDED", G7="INCLUDED", G7="MAYBE" ), OR(H7="INCLUDED", H7="MAYBE")), "MUTUALLY INCLUDED", IF(AND(G7="MAYBE", H7="MAYBE"), "Mutually MAYBE", IF(AND(G7="Excluded", OR(H7="INCLUDED", H7="MAYBE")), "AI: No, Human: Yes", IF(AND(H7="Excluded", OR(G7="INCLUDED", G7="CERTAINLY INCLUDED", G7="MAYBE")), "AI: Yes, Human: No", "Other Conflict")))))</f>
        <v>Mutually Excluded</v>
      </c>
      <c r="K7" s="10"/>
      <c r="L7" s="10"/>
      <c r="N7" s="220" t="s">
        <v>19</v>
      </c>
      <c r="O7" s="54" t="str">
        <f>IF(J7="Mutually Excluded","Exclude",IF(J7= "Mutually Included","Include",M7))</f>
        <v>Exclude</v>
      </c>
      <c r="P7" s="54" t="str">
        <f>'Humans Alignment T&amp;A'!Z7</f>
        <v>Exclude</v>
      </c>
      <c r="Q7" s="120" t="str">
        <f>IF(AND(O7="Exclude", P7="Exclude"), "Mutually Excluded", IF(AND(OR(O7="CERTAINLY INCLUDED", O7="INCLUDE" ), OR(P7="INCLUDE", P7="MAYBE")), "MUTUALLY INCLUDED", IF(AND(O7="MAYBE", P7="MAYBE"), "Mutually MAYBE", IF(AND(O7="Exclude", OR(P7="INCLUDE", P7="MAYBE")), "AI+Hum: No, Hum1+2: Yes", IF(AND(P7="Exclude", OR(O7="INCLUDE", O7="CERTAINLY INCLUDED", H7="MAYBE")), "Ai+hum: Yes, Hum1+2: No", "Other Conflict")))))</f>
        <v>Mutually Excluded</v>
      </c>
      <c r="U7" s="121" t="str">
        <f>IF(Q7="Mutually Excluded","Exclude",IF(Q7= "Mutually Included","Include",R7))</f>
        <v>Exclude</v>
      </c>
      <c r="V7" s="122"/>
      <c r="X7" s="201"/>
      <c r="Y7" s="123"/>
      <c r="Z7" s="103"/>
      <c r="AA7" s="137"/>
      <c r="AB7" s="124"/>
      <c r="AC7" s="124"/>
      <c r="AD7" s="203"/>
      <c r="AF7" s="203"/>
      <c r="AG7" s="102"/>
      <c r="AH7" s="10"/>
      <c r="AI7" s="133"/>
      <c r="AJ7" s="10"/>
      <c r="AK7" s="10"/>
      <c r="AL7" s="144"/>
      <c r="AM7" s="106"/>
      <c r="AO7" s="10"/>
      <c r="AP7" s="125"/>
      <c r="AT7" s="10"/>
      <c r="AU7" s="10" t="str">
        <f>IF(O7="include",AF7,"")</f>
        <v/>
      </c>
      <c r="AV7" s="54" t="str">
        <f>IF(P7="include",AF7,"")</f>
        <v/>
      </c>
      <c r="BC7" s="10"/>
      <c r="BH7" s="10"/>
      <c r="BM7" s="10"/>
    </row>
    <row r="8" spans="1:65" s="54" customFormat="1" ht="60">
      <c r="A8" s="10">
        <v>7</v>
      </c>
      <c r="B8" s="10" t="s">
        <v>32</v>
      </c>
      <c r="C8" s="10" t="s">
        <v>31</v>
      </c>
      <c r="D8" s="10">
        <v>2</v>
      </c>
      <c r="E8" s="10">
        <v>3</v>
      </c>
      <c r="F8" s="10">
        <v>2</v>
      </c>
      <c r="G8" s="119" t="str">
        <f t="shared" si="0"/>
        <v>EXCLUDED</v>
      </c>
      <c r="H8" s="46" t="s">
        <v>901</v>
      </c>
      <c r="I8" s="189" t="s">
        <v>901</v>
      </c>
      <c r="J8" s="10" t="str">
        <f>IF(AND(G8="Excluded", H8="Excluded"), "Mutually Excluded", IF(AND(OR(G8="CERTAINLY INCLUDED", G8="INCLUDED", G8="MAYBE" ), OR(H8="INCLUDED", H8="MAYBE")), "MUTUALLY INCLUDED", IF(AND(G8="MAYBE", H8="MAYBE"), "Mutually MAYBE", IF(AND(G8="Excluded", OR(H8="INCLUDED", H8="MAYBE")), "AI: No, Human: Yes", IF(AND(H8="Excluded", OR(G8="INCLUDED", G8="CERTAINLY INCLUDED", G8="MAYBE")), "AI: Yes, Human: No", "Other Conflict")))))</f>
        <v>Mutually Excluded</v>
      </c>
      <c r="K8" s="10"/>
      <c r="L8" s="10"/>
      <c r="N8" s="220" t="s">
        <v>19</v>
      </c>
      <c r="O8" s="54" t="str">
        <f>IF(J8="Mutually Excluded","Exclude",IF(J8= "Mutually Included","Include",M8))</f>
        <v>Exclude</v>
      </c>
      <c r="P8" s="54" t="str">
        <f>'Humans Alignment T&amp;A'!Z8</f>
        <v>Exclude</v>
      </c>
      <c r="Q8" s="120" t="str">
        <f>IF(AND(O8="Exclude", P8="Exclude"), "Mutually Excluded", IF(AND(OR(O8="CERTAINLY INCLUDED", O8="INCLUDE" ), OR(P8="INCLUDE", P8="MAYBE")), "MUTUALLY INCLUDED", IF(AND(O8="MAYBE", P8="MAYBE"), "Mutually MAYBE", IF(AND(O8="Exclude", OR(P8="INCLUDE", P8="MAYBE")), "AI+Hum: No, Hum1+2: Yes", IF(AND(P8="Exclude", OR(O8="INCLUDE", O8="CERTAINLY INCLUDED", H8="MAYBE")), "Ai+hum: Yes, Hum1+2: No", "Other Conflict")))))</f>
        <v>Mutually Excluded</v>
      </c>
      <c r="S8" s="54" t="s">
        <v>3007</v>
      </c>
      <c r="T8" s="54" t="s">
        <v>3007</v>
      </c>
      <c r="U8" s="121" t="str">
        <f>IF(Q8="Mutually Excluded","Exclude",IF(Q8= "Mutually Included","Include",R8))</f>
        <v>Exclude</v>
      </c>
      <c r="V8" s="122"/>
      <c r="X8" s="201"/>
      <c r="Y8" s="123"/>
      <c r="Z8" s="103"/>
      <c r="AA8" s="137"/>
      <c r="AB8" s="186"/>
      <c r="AC8" s="186"/>
      <c r="AD8" s="203"/>
      <c r="AF8" s="203"/>
      <c r="AG8" s="102"/>
      <c r="AH8" s="10"/>
      <c r="AI8" s="133"/>
      <c r="AJ8" s="10"/>
      <c r="AK8" s="10"/>
      <c r="AL8" s="134"/>
      <c r="AM8" s="107"/>
      <c r="AN8" s="10"/>
      <c r="AO8" s="10"/>
      <c r="AP8" s="125"/>
      <c r="AT8" s="10"/>
      <c r="AU8" s="10" t="str">
        <f>IF(O8="include",AF8,"")</f>
        <v/>
      </c>
      <c r="AV8" s="54" t="str">
        <f>IF(P8="include",AF8,"")</f>
        <v/>
      </c>
      <c r="BC8" s="10"/>
      <c r="BH8" s="10"/>
      <c r="BM8" s="10"/>
    </row>
    <row r="9" spans="1:65" s="54" customFormat="1" ht="45">
      <c r="A9" s="10">
        <v>8</v>
      </c>
      <c r="B9" s="10" t="s">
        <v>36</v>
      </c>
      <c r="C9" s="10" t="s">
        <v>34</v>
      </c>
      <c r="D9" s="10">
        <v>2</v>
      </c>
      <c r="E9" s="10">
        <v>2</v>
      </c>
      <c r="F9" s="10">
        <v>3</v>
      </c>
      <c r="G9" s="119" t="str">
        <f t="shared" si="0"/>
        <v>EXCLUDED</v>
      </c>
      <c r="H9" s="46" t="s">
        <v>901</v>
      </c>
      <c r="I9" s="189" t="s">
        <v>901</v>
      </c>
      <c r="J9" s="10" t="str">
        <f>IF(AND(G9="Excluded", H9="Excluded"), "Mutually Excluded", IF(AND(OR(G9="CERTAINLY INCLUDED", G9="INCLUDED", G9="MAYBE" ), OR(H9="INCLUDED", H9="MAYBE")), "MUTUALLY INCLUDED", IF(AND(G9="MAYBE", H9="MAYBE"), "Mutually MAYBE", IF(AND(G9="Excluded", OR(H9="INCLUDED", H9="MAYBE")), "AI: No, Human: Yes", IF(AND(H9="Excluded", OR(G9="INCLUDED", G9="CERTAINLY INCLUDED", G9="MAYBE")), "AI: Yes, Human: No", "Other Conflict")))))</f>
        <v>Mutually Excluded</v>
      </c>
      <c r="K9" s="10"/>
      <c r="L9" s="10"/>
      <c r="N9" s="220" t="s">
        <v>19</v>
      </c>
      <c r="O9" s="54" t="str">
        <f>IF(J9="Mutually Excluded","Exclude",IF(J9= "Mutually Included","Include",M9))</f>
        <v>Exclude</v>
      </c>
      <c r="P9" s="54" t="str">
        <f>'Humans Alignment T&amp;A'!Z9</f>
        <v>Exclude</v>
      </c>
      <c r="Q9" s="120" t="str">
        <f>IF(AND(O9="Exclude", P9="Exclude"), "Mutually Excluded", IF(AND(OR(O9="CERTAINLY INCLUDED", O9="INCLUDE" ), OR(P9="INCLUDE", P9="MAYBE")), "MUTUALLY INCLUDED", IF(AND(O9="MAYBE", P9="MAYBE"), "Mutually MAYBE", IF(AND(O9="Exclude", OR(P9="INCLUDE", P9="MAYBE")), "AI+Hum: No, Hum1+2: Yes", IF(AND(P9="Exclude", OR(O9="INCLUDE", O9="CERTAINLY INCLUDED", H9="MAYBE")), "Ai+hum: Yes, Hum1+2: No", "Other Conflict")))))</f>
        <v>Mutually Excluded</v>
      </c>
      <c r="U9" s="121" t="str">
        <f>IF(Q9="Mutually Excluded","Exclude",IF(Q9= "Mutually Included","Include",R9))</f>
        <v>Exclude</v>
      </c>
      <c r="V9" s="122"/>
      <c r="X9" s="201"/>
      <c r="Y9" s="123"/>
      <c r="Z9" s="103"/>
      <c r="AA9" s="137"/>
      <c r="AB9" s="186"/>
      <c r="AC9" s="186"/>
      <c r="AD9" s="203"/>
      <c r="AF9" s="203"/>
      <c r="AG9" s="102"/>
      <c r="AH9" s="10"/>
      <c r="AI9" s="133"/>
      <c r="AJ9" s="10"/>
      <c r="AK9" s="10"/>
      <c r="AL9" s="143"/>
      <c r="AM9" s="107"/>
      <c r="AN9" s="10"/>
      <c r="AO9" s="10"/>
      <c r="AP9" s="125"/>
      <c r="AT9" s="10"/>
      <c r="AU9" s="10" t="str">
        <f>IF(O9="include",AF9,"")</f>
        <v/>
      </c>
      <c r="AV9" s="54" t="str">
        <f>IF(P9="include",AF9,"")</f>
        <v/>
      </c>
      <c r="BC9" s="10"/>
      <c r="BH9" s="10"/>
      <c r="BM9" s="10"/>
    </row>
    <row r="10" spans="1:65" s="54" customFormat="1" ht="45">
      <c r="A10" s="10">
        <v>9</v>
      </c>
      <c r="B10" s="10" t="s">
        <v>38</v>
      </c>
      <c r="C10" s="10" t="s">
        <v>37</v>
      </c>
      <c r="D10" s="10">
        <v>2</v>
      </c>
      <c r="E10" s="10">
        <v>2</v>
      </c>
      <c r="F10" s="10">
        <v>2</v>
      </c>
      <c r="G10" s="119" t="str">
        <f t="shared" si="0"/>
        <v>EXCLUDED</v>
      </c>
      <c r="H10" s="46" t="s">
        <v>901</v>
      </c>
      <c r="I10" s="189" t="s">
        <v>901</v>
      </c>
      <c r="J10" s="10" t="str">
        <f>IF(AND(G10="Excluded", H10="Excluded"), "Mutually Excluded", IF(AND(OR(G10="CERTAINLY INCLUDED", G10="INCLUDED", G10="MAYBE" ), OR(H10="INCLUDED", H10="MAYBE")), "MUTUALLY INCLUDED", IF(AND(G10="MAYBE", H10="MAYBE"), "Mutually MAYBE", IF(AND(G10="Excluded", OR(H10="INCLUDED", H10="MAYBE")), "AI: No, Human: Yes", IF(AND(H10="Excluded", OR(G10="INCLUDED", G10="CERTAINLY INCLUDED", G10="MAYBE")), "AI: Yes, Human: No", "Other Conflict")))))</f>
        <v>Mutually Excluded</v>
      </c>
      <c r="K10" s="10"/>
      <c r="L10" s="10"/>
      <c r="N10" s="220" t="s">
        <v>19</v>
      </c>
      <c r="O10" s="54" t="str">
        <f>IF(J10="Mutually Excluded","Exclude",IF(J10= "Mutually Included","Include",M10))</f>
        <v>Exclude</v>
      </c>
      <c r="P10" s="54" t="str">
        <f>'Humans Alignment T&amp;A'!Z10</f>
        <v>Exclude</v>
      </c>
      <c r="Q10" s="120" t="str">
        <f>IF(AND(O10="Exclude", P10="Exclude"), "Mutually Excluded", IF(AND(OR(O10="CERTAINLY INCLUDED", O10="INCLUDE" ), OR(P10="INCLUDE", P10="MAYBE")), "MUTUALLY INCLUDED", IF(AND(O10="MAYBE", P10="MAYBE"), "Mutually MAYBE", IF(AND(O10="Exclude", OR(P10="INCLUDE", P10="MAYBE")), "AI+Hum: No, Hum1+2: Yes", IF(AND(P10="Exclude", OR(O10="INCLUDE", O10="CERTAINLY INCLUDED", H10="MAYBE")), "Ai+hum: Yes, Hum1+2: No", "Other Conflict")))))</f>
        <v>Mutually Excluded</v>
      </c>
      <c r="U10" s="121" t="str">
        <f>IF(Q10="Mutually Excluded","Exclude",IF(Q10= "Mutually Included","Include",R10))</f>
        <v>Exclude</v>
      </c>
      <c r="V10" s="122"/>
      <c r="X10" s="201"/>
      <c r="Y10" s="123"/>
      <c r="Z10" s="103"/>
      <c r="AA10" s="137"/>
      <c r="AB10" s="186"/>
      <c r="AC10" s="186"/>
      <c r="AD10" s="203"/>
      <c r="AF10" s="203"/>
      <c r="AG10" s="102"/>
      <c r="AH10" s="10"/>
      <c r="AI10" s="133"/>
      <c r="AJ10" s="10"/>
      <c r="AK10" s="10"/>
      <c r="AL10" s="143"/>
      <c r="AM10" s="107"/>
      <c r="AN10" s="10"/>
      <c r="AO10" s="10"/>
      <c r="AP10" s="125"/>
      <c r="AT10" s="10"/>
      <c r="AU10" s="10" t="str">
        <f>IF(O10="include",AF10,"")</f>
        <v/>
      </c>
      <c r="AV10" s="54" t="str">
        <f>IF(P10="include",AF10,"")</f>
        <v/>
      </c>
      <c r="BC10" s="10"/>
      <c r="BH10" s="10"/>
      <c r="BM10" s="10"/>
    </row>
    <row r="11" spans="1:65" s="54" customFormat="1" ht="30">
      <c r="A11" s="10">
        <v>10</v>
      </c>
      <c r="B11" s="10" t="s">
        <v>41</v>
      </c>
      <c r="C11" s="10" t="s">
        <v>39</v>
      </c>
      <c r="D11" s="10">
        <v>2</v>
      </c>
      <c r="E11" s="10">
        <v>2</v>
      </c>
      <c r="F11" s="10">
        <v>2</v>
      </c>
      <c r="G11" s="119" t="str">
        <f t="shared" si="0"/>
        <v>EXCLUDED</v>
      </c>
      <c r="H11" s="46" t="s">
        <v>901</v>
      </c>
      <c r="I11" s="189" t="s">
        <v>901</v>
      </c>
      <c r="J11" s="10" t="str">
        <f>IF(AND(G11="Excluded", H11="Excluded"), "Mutually Excluded", IF(AND(OR(G11="CERTAINLY INCLUDED", G11="INCLUDED", G11="MAYBE" ), OR(H11="INCLUDED", H11="MAYBE")), "MUTUALLY INCLUDED", IF(AND(G11="MAYBE", H11="MAYBE"), "Mutually MAYBE", IF(AND(G11="Excluded", OR(H11="INCLUDED", H11="MAYBE")), "AI: No, Human: Yes", IF(AND(H11="Excluded", OR(G11="INCLUDED", G11="CERTAINLY INCLUDED", G11="MAYBE")), "AI: Yes, Human: No", "Other Conflict")))))</f>
        <v>Mutually Excluded</v>
      </c>
      <c r="K11" s="10"/>
      <c r="L11" s="10"/>
      <c r="N11" s="220" t="s">
        <v>19</v>
      </c>
      <c r="O11" s="54" t="str">
        <f>IF(J11="Mutually Excluded","Exclude",IF(J11= "Mutually Included","Include",M11))</f>
        <v>Exclude</v>
      </c>
      <c r="P11" s="54" t="str">
        <f>'Humans Alignment T&amp;A'!Z11</f>
        <v>Exclude</v>
      </c>
      <c r="Q11" s="120" t="str">
        <f>IF(AND(O11="Exclude", P11="Exclude"), "Mutually Excluded", IF(AND(OR(O11="CERTAINLY INCLUDED", O11="INCLUDE" ), OR(P11="INCLUDE", P11="MAYBE")), "MUTUALLY INCLUDED", IF(AND(O11="MAYBE", P11="MAYBE"), "Mutually MAYBE", IF(AND(O11="Exclude", OR(P11="INCLUDE", P11="MAYBE")), "AI+Hum: No, Hum1+2: Yes", IF(AND(P11="Exclude", OR(O11="INCLUDE", O11="CERTAINLY INCLUDED", H11="MAYBE")), "Ai+hum: Yes, Hum1+2: No", "Other Conflict")))))</f>
        <v>Mutually Excluded</v>
      </c>
      <c r="U11" s="121" t="str">
        <f>IF(Q11="Mutually Excluded","Exclude",IF(Q11= "Mutually Included","Include",R11))</f>
        <v>Exclude</v>
      </c>
      <c r="V11" s="122"/>
      <c r="X11" s="201"/>
      <c r="Y11" s="123"/>
      <c r="Z11" s="103"/>
      <c r="AA11" s="137"/>
      <c r="AB11" s="186"/>
      <c r="AC11" s="186"/>
      <c r="AD11" s="203"/>
      <c r="AF11" s="203"/>
      <c r="AG11" s="102"/>
      <c r="AH11" s="10"/>
      <c r="AI11" s="133"/>
      <c r="AJ11" s="10"/>
      <c r="AK11" s="10"/>
      <c r="AL11" s="144"/>
      <c r="AM11" s="106"/>
      <c r="AO11" s="10"/>
      <c r="AP11" s="125"/>
      <c r="AT11" s="10"/>
      <c r="AU11" s="10" t="str">
        <f>IF(O11="include",AF11,"")</f>
        <v/>
      </c>
      <c r="AV11" s="54" t="str">
        <f>IF(P11="include",AF11,"")</f>
        <v/>
      </c>
      <c r="BC11" s="10"/>
      <c r="BH11" s="10"/>
      <c r="BM11" s="10"/>
    </row>
    <row r="12" spans="1:65" s="54" customFormat="1" ht="60">
      <c r="A12" s="10">
        <v>11</v>
      </c>
      <c r="B12" s="10" t="s">
        <v>43</v>
      </c>
      <c r="C12" s="10" t="s">
        <v>42</v>
      </c>
      <c r="D12" s="10">
        <v>3</v>
      </c>
      <c r="E12" s="10">
        <v>2</v>
      </c>
      <c r="F12" s="10">
        <v>3</v>
      </c>
      <c r="G12" s="119" t="str">
        <f t="shared" si="0"/>
        <v>EXCLUDED</v>
      </c>
      <c r="H12" s="46" t="s">
        <v>901</v>
      </c>
      <c r="I12" s="189" t="s">
        <v>901</v>
      </c>
      <c r="J12" s="10" t="str">
        <f>IF(AND(G12="Excluded", H12="Excluded"), "Mutually Excluded", IF(AND(OR(G12="CERTAINLY INCLUDED", G12="INCLUDED", G12="MAYBE" ), OR(H12="INCLUDED", H12="MAYBE")), "MUTUALLY INCLUDED", IF(AND(G12="MAYBE", H12="MAYBE"), "Mutually MAYBE", IF(AND(G12="Excluded", OR(H12="INCLUDED", H12="MAYBE")), "AI: No, Human: Yes", IF(AND(H12="Excluded", OR(G12="INCLUDED", G12="CERTAINLY INCLUDED", G12="MAYBE")), "AI: Yes, Human: No", "Other Conflict")))))</f>
        <v>Mutually Excluded</v>
      </c>
      <c r="K12" s="10"/>
      <c r="L12" s="10"/>
      <c r="N12" s="220" t="s">
        <v>19</v>
      </c>
      <c r="O12" s="54" t="str">
        <f>IF(J12="Mutually Excluded","Exclude",IF(J12= "Mutually Included","Include",M12))</f>
        <v>Exclude</v>
      </c>
      <c r="P12" s="54" t="str">
        <f>'Humans Alignment T&amp;A'!Z12</f>
        <v>Exclude</v>
      </c>
      <c r="Q12" s="120" t="str">
        <f>IF(AND(O12="Exclude", P12="Exclude"), "Mutually Excluded", IF(AND(OR(O12="CERTAINLY INCLUDED", O12="INCLUDE" ), OR(P12="INCLUDE", P12="MAYBE")), "MUTUALLY INCLUDED", IF(AND(O12="MAYBE", P12="MAYBE"), "Mutually MAYBE", IF(AND(O12="Exclude", OR(P12="INCLUDE", P12="MAYBE")), "AI+Hum: No, Hum1+2: Yes", IF(AND(P12="Exclude", OR(O12="INCLUDE", O12="CERTAINLY INCLUDED", H12="MAYBE")), "Ai+hum: Yes, Hum1+2: No", "Other Conflict")))))</f>
        <v>Mutually Excluded</v>
      </c>
      <c r="U12" s="121" t="str">
        <f>IF(Q12="Mutually Excluded","Exclude",IF(Q12= "Mutually Included","Include",R12))</f>
        <v>Exclude</v>
      </c>
      <c r="V12" s="122"/>
      <c r="X12" s="201"/>
      <c r="Y12" s="123"/>
      <c r="Z12" s="103"/>
      <c r="AA12" s="137"/>
      <c r="AB12" s="186"/>
      <c r="AC12" s="186"/>
      <c r="AD12" s="203"/>
      <c r="AF12" s="203"/>
      <c r="AG12" s="102"/>
      <c r="AH12" s="10"/>
      <c r="AI12" s="133"/>
      <c r="AJ12" s="10"/>
      <c r="AK12" s="10"/>
      <c r="AL12" s="143"/>
      <c r="AM12" s="107"/>
      <c r="AN12" s="10"/>
      <c r="AO12" s="10"/>
      <c r="AP12" s="125"/>
      <c r="AT12" s="10"/>
      <c r="AU12" s="10" t="str">
        <f>IF(O12="include",AF12,"")</f>
        <v/>
      </c>
      <c r="AV12" s="54" t="str">
        <f>IF(P12="include",AF12,"")</f>
        <v/>
      </c>
      <c r="BC12" s="10"/>
      <c r="BH12" s="10"/>
      <c r="BM12" s="10"/>
    </row>
    <row r="13" spans="1:65" s="54" customFormat="1" ht="45">
      <c r="A13" s="10">
        <v>12</v>
      </c>
      <c r="B13" s="10" t="s">
        <v>46</v>
      </c>
      <c r="C13" s="10" t="s">
        <v>44</v>
      </c>
      <c r="D13" s="10">
        <v>5</v>
      </c>
      <c r="E13" s="10">
        <v>4</v>
      </c>
      <c r="F13" s="10">
        <v>5</v>
      </c>
      <c r="G13" s="119" t="str">
        <f t="shared" si="0"/>
        <v>MAYBE</v>
      </c>
      <c r="H13" s="46" t="s">
        <v>901</v>
      </c>
      <c r="I13" s="189" t="s">
        <v>901</v>
      </c>
      <c r="J13" s="10" t="str">
        <f>IF(AND(G13="Excluded", H13="Excluded"), "Mutually Excluded", IF(AND(OR(G13="CERTAINLY INCLUDED", G13="INCLUDED", G13="MAYBE" ), OR(H13="INCLUDED", H13="MAYBE")), "MUTUALLY INCLUDED", IF(AND(G13="MAYBE", H13="MAYBE"), "Mutually MAYBE", IF(AND(G13="Excluded", OR(H13="INCLUDED", H13="MAYBE")), "AI: No, Human: Yes", IF(AND(H13="Excluded", OR(G13="INCLUDED", G13="CERTAINLY INCLUDED", G13="MAYBE")), "AI: Yes, Human: No", "Other Conflict")))))</f>
        <v>AI: Yes, Human: No</v>
      </c>
      <c r="K13" s="10" t="s">
        <v>19</v>
      </c>
      <c r="L13" s="10" t="s">
        <v>19</v>
      </c>
      <c r="M13" s="54" t="s">
        <v>19</v>
      </c>
      <c r="N13" s="220" t="s">
        <v>19</v>
      </c>
      <c r="O13" s="54" t="str">
        <f>IF(J13="Mutually Excluded","Exclude",IF(J13= "Mutually Included","Include",M13))</f>
        <v>Exclude</v>
      </c>
      <c r="P13" s="54" t="str">
        <f>'Humans Alignment T&amp;A'!Z13</f>
        <v>Exclude</v>
      </c>
      <c r="Q13" s="120" t="str">
        <f>IF(AND(O13="Exclude", P13="Exclude"), "Mutually Excluded", IF(AND(OR(O13="CERTAINLY INCLUDED", O13="INCLUDE" ), OR(P13="INCLUDE", P13="MAYBE")), "MUTUALLY INCLUDED", IF(AND(O13="MAYBE", P13="MAYBE"), "Mutually MAYBE", IF(AND(O13="Exclude", OR(P13="INCLUDE", P13="MAYBE")), "AI+Hum: No, Hum1+2: Yes", IF(AND(P13="Exclude", OR(O13="INCLUDE", O13="CERTAINLY INCLUDED", H13="MAYBE")), "Ai+hum: Yes, Hum1+2: No", "Other Conflict")))))</f>
        <v>Mutually Excluded</v>
      </c>
      <c r="U13" s="121" t="str">
        <f>IF(Q13="Mutually Excluded","Exclude",IF(Q13= "Mutually Included","Include",R13))</f>
        <v>Exclude</v>
      </c>
      <c r="V13" s="122"/>
      <c r="X13" s="201"/>
      <c r="Y13" s="123"/>
      <c r="Z13" s="103"/>
      <c r="AA13" s="137"/>
      <c r="AB13" s="124"/>
      <c r="AC13" s="124"/>
      <c r="AD13" s="203"/>
      <c r="AF13" s="203"/>
      <c r="AG13" s="102"/>
      <c r="AH13" s="10"/>
      <c r="AI13" s="133"/>
      <c r="AJ13" s="10"/>
      <c r="AK13" s="10"/>
      <c r="AL13" s="143"/>
      <c r="AM13" s="107"/>
      <c r="AN13" s="10"/>
      <c r="AO13" s="10"/>
      <c r="AP13" s="125"/>
      <c r="AT13" s="10"/>
      <c r="AU13" s="10" t="str">
        <f>IF(O13="include",AF13,"")</f>
        <v/>
      </c>
      <c r="AV13" s="54" t="str">
        <f>IF(P13="include",AF13,"")</f>
        <v/>
      </c>
      <c r="BC13" s="10"/>
      <c r="BH13" s="10"/>
      <c r="BM13" s="10"/>
    </row>
    <row r="14" spans="1:65" s="54" customFormat="1" ht="70.150000000000006" customHeight="1">
      <c r="A14" s="10">
        <v>13</v>
      </c>
      <c r="B14" s="10" t="s">
        <v>49</v>
      </c>
      <c r="C14" s="10" t="s">
        <v>48</v>
      </c>
      <c r="D14" s="10">
        <v>4</v>
      </c>
      <c r="E14" s="10">
        <v>3</v>
      </c>
      <c r="F14" s="10">
        <v>3</v>
      </c>
      <c r="G14" s="119" t="str">
        <f t="shared" si="0"/>
        <v>EXCLUDED</v>
      </c>
      <c r="H14" s="46" t="s">
        <v>1752</v>
      </c>
      <c r="I14" s="189" t="s">
        <v>901</v>
      </c>
      <c r="J14" s="10" t="str">
        <f>IF(AND(G14="Excluded", H14="Excluded"), "Mutually Excluded", IF(AND(OR(G14="CERTAINLY INCLUDED", G14="INCLUDED", G14="MAYBE" ), OR(H14="INCLUDED", H14="MAYBE")), "MUTUALLY INCLUDED", IF(AND(G14="MAYBE", H14="MAYBE"), "Mutually MAYBE", IF(AND(G14="Excluded", OR(H14="INCLUDED", H14="MAYBE")), "AI: No, Human: Yes", IF(AND(H14="Excluded", OR(G14="INCLUDED", G14="CERTAINLY INCLUDED", G14="MAYBE")), "AI: Yes, Human: No", "Other Conflict")))))</f>
        <v>AI: No, Human: Yes</v>
      </c>
      <c r="K14" s="10" t="s">
        <v>3009</v>
      </c>
      <c r="L14" s="10" t="s">
        <v>3009</v>
      </c>
      <c r="M14" s="54" t="s">
        <v>23</v>
      </c>
      <c r="N14" s="220" t="s">
        <v>19</v>
      </c>
      <c r="O14" s="54" t="str">
        <f>IF(J14="Mutually Excluded","Exclude",IF(J14= "Mutually Included","Include",M14))</f>
        <v>Include</v>
      </c>
      <c r="P14" s="54" t="str">
        <f>'Humans Alignment T&amp;A'!Z14</f>
        <v>Include</v>
      </c>
      <c r="Q14" s="120" t="str">
        <f>IF(AND(O14="Exclude", P14="Exclude"), "Mutually Excluded", IF(AND(OR(O14="CERTAINLY INCLUDED", O14="INCLUDE" ), OR(P14="INCLUDE", P14="MAYBE")), "MUTUALLY INCLUDED", IF(AND(O14="MAYBE", P14="MAYBE"), "Mutually MAYBE", IF(AND(O14="Exclude", OR(P14="INCLUDE", P14="MAYBE")), "AI+Hum: No, Hum1+2: Yes", IF(AND(P14="Exclude", OR(O14="INCLUDE", O14="CERTAINLY INCLUDED", H14="MAYBE")), "Ai+hum: Yes, Hum1+2: No", "Other Conflict")))))</f>
        <v>MUTUALLY INCLUDED</v>
      </c>
      <c r="S14" s="54" t="s">
        <v>3007</v>
      </c>
      <c r="T14" s="54" t="s">
        <v>3007</v>
      </c>
      <c r="U14" s="121" t="str">
        <f>IF(Q14="Mutually Excluded","Exclude",IF(Q14= "Mutually Included","Include",R14))</f>
        <v>Include</v>
      </c>
      <c r="V14" s="122" t="s">
        <v>19</v>
      </c>
      <c r="W14" s="54" t="s">
        <v>19</v>
      </c>
      <c r="X14" s="201" t="s">
        <v>1752</v>
      </c>
      <c r="Y14" s="123"/>
      <c r="Z14" s="103" t="str">
        <f t="shared" si="1"/>
        <v>Nikos Included, Cindy Excluded</v>
      </c>
      <c r="AA14" s="137" t="s">
        <v>23</v>
      </c>
      <c r="AB14" s="186"/>
      <c r="AC14" s="186"/>
      <c r="AD14" s="203" t="s">
        <v>23</v>
      </c>
      <c r="AF14" s="203" t="s">
        <v>23</v>
      </c>
      <c r="AG14" s="102" t="str">
        <f t="shared" ref="AG14" si="9">IF(OR(ISBLANK(AF14), ISBLANK(AD14)), "", IF(AND(OR(AF14="Include", AF14="Maybe"), OR(AD14="Include", AD14="Maybe", AD14="Certainly Included")), "Mutually Included", IF(AND(AF14="Exclude", AD14="Exclude"), "Mutually Excluded", IF(AND(AF14="Exclude", OR(AD14="Include", AD14="Maybe")), "Nikos Excluded, Mikhail Included", IF(AND(OR(AF14="Include", AF14="Maybe"), AD14="Exclude"), "Nikos Included, Mikhail Excluded", "Pal")))))</f>
        <v>Mutually Included</v>
      </c>
      <c r="AH14" s="10" t="str">
        <f t="shared" ref="AH14" si="10">IF(OR(ISBLANK(AF14), ISBLANK(AP14)), "", IF(AND(OR(AF14="Include", AF14="Maybe"), OR(AP14="Included", AP14="Maybe", AP14="Certainly Included")), "Mutually Included", IF(AND(AF14="Exclude", AP14="Exclude"), "Mutually Excluded", IF(AND(AF14="Exclude", OR(AP14="Include", AP14="Maybe")), "Human Excluded, AI Included", IF(AND(OR(AF14="Include", AF14="Maybe"), AP14="Exclude"), "Human Included, AI Excluded", "Pal")))))</f>
        <v>Mutually Included</v>
      </c>
      <c r="AI14" s="133" t="s">
        <v>23</v>
      </c>
      <c r="AJ14" s="10"/>
      <c r="AK14" s="10"/>
      <c r="AL14" s="144" t="s">
        <v>2914</v>
      </c>
      <c r="AM14" s="106"/>
      <c r="AO14" s="10" t="str">
        <f t="shared" ref="AO14" si="11">IF(OR(ISBLANK(AF14), ISBLANK(AP14)), "", IF(AND(OR(AF14="Include", AF14="Maybe"), OR(AP14="Include", AP14="Maybe", AP14="Certainly Included")), "Mutually Included", IF(AND(AF14="Exclude", AP14="Exclude"), "Mutually Excluded", IF(AND(AF14="Exclude", OR(AP14="Include", AP14="Maybe",, AP14="Certainly Included")), "Human Excluded, AI Included", IF(AND(OR(AF14="Include", AF14="Maybe"), AP14="Exclude"), "Human Included, AI Excluded", "Pal")))))</f>
        <v>Mutually Included</v>
      </c>
      <c r="AP14" s="125" t="str">
        <f>IF(COUNTA(AQ14:AS14)=0, "", IF(COUNTIF(AQ14:AS14,5)=3, "Include", IF(COUNTIF(AQ14:AS14,5)&gt;=1, "Maybe", "Exclude")))</f>
        <v>Maybe</v>
      </c>
      <c r="AQ14" s="54">
        <v>4</v>
      </c>
      <c r="AR14" s="54">
        <v>3</v>
      </c>
      <c r="AS14" s="54">
        <v>5</v>
      </c>
      <c r="AT14" s="10" t="s">
        <v>3010</v>
      </c>
      <c r="AU14" s="10" t="str">
        <f>IF(O14="include",AF14,"")</f>
        <v>Include</v>
      </c>
      <c r="AV14" s="54" t="str">
        <f>IF(P14="include",AF14,"")</f>
        <v>Include</v>
      </c>
      <c r="BC14" s="10"/>
      <c r="BH14" s="10"/>
      <c r="BM14" s="10"/>
    </row>
    <row r="15" spans="1:65" s="54" customFormat="1" ht="30">
      <c r="A15" s="10">
        <v>14</v>
      </c>
      <c r="B15" s="10" t="s">
        <v>51</v>
      </c>
      <c r="C15" s="10" t="s">
        <v>50</v>
      </c>
      <c r="D15" s="10">
        <v>1</v>
      </c>
      <c r="E15" s="10">
        <v>1</v>
      </c>
      <c r="F15" s="10">
        <v>1</v>
      </c>
      <c r="G15" s="119" t="str">
        <f t="shared" si="0"/>
        <v>EXCLUDED</v>
      </c>
      <c r="H15" s="46" t="s">
        <v>901</v>
      </c>
      <c r="I15" s="189" t="s">
        <v>901</v>
      </c>
      <c r="J15" s="10" t="str">
        <f>IF(AND(G15="Excluded", H15="Excluded"), "Mutually Excluded", IF(AND(OR(G15="CERTAINLY INCLUDED", G15="INCLUDED", G15="MAYBE" ), OR(H15="INCLUDED", H15="MAYBE")), "MUTUALLY INCLUDED", IF(AND(G15="MAYBE", H15="MAYBE"), "Mutually MAYBE", IF(AND(G15="Excluded", OR(H15="INCLUDED", H15="MAYBE")), "AI: No, Human: Yes", IF(AND(H15="Excluded", OR(G15="INCLUDED", G15="CERTAINLY INCLUDED", G15="MAYBE")), "AI: Yes, Human: No", "Other Conflict")))))</f>
        <v>Mutually Excluded</v>
      </c>
      <c r="K15" s="10"/>
      <c r="L15" s="10"/>
      <c r="N15" s="220" t="s">
        <v>19</v>
      </c>
      <c r="O15" s="54" t="str">
        <f>IF(J15="Mutually Excluded","Exclude",IF(J15= "Mutually Included","Include",M15))</f>
        <v>Exclude</v>
      </c>
      <c r="P15" s="54" t="str">
        <f>'Humans Alignment T&amp;A'!Z15</f>
        <v>Exclude</v>
      </c>
      <c r="Q15" s="120" t="str">
        <f>IF(AND(O15="Exclude", P15="Exclude"), "Mutually Excluded", IF(AND(OR(O15="CERTAINLY INCLUDED", O15="INCLUDE" ), OR(P15="INCLUDE", P15="MAYBE")), "MUTUALLY INCLUDED", IF(AND(O15="MAYBE", P15="MAYBE"), "Mutually MAYBE", IF(AND(O15="Exclude", OR(P15="INCLUDE", P15="MAYBE")), "AI+Hum: No, Hum1+2: Yes", IF(AND(P15="Exclude", OR(O15="INCLUDE", O15="CERTAINLY INCLUDED", H15="MAYBE")), "Ai+hum: Yes, Hum1+2: No", "Other Conflict")))))</f>
        <v>Mutually Excluded</v>
      </c>
      <c r="S15" s="54" t="s">
        <v>3007</v>
      </c>
      <c r="T15" s="54" t="s">
        <v>3007</v>
      </c>
      <c r="U15" s="121" t="str">
        <f>IF(Q15="Mutually Excluded","Exclude",IF(Q15= "Mutually Included","Include",R15))</f>
        <v>Exclude</v>
      </c>
      <c r="V15" s="122"/>
      <c r="X15" s="201"/>
      <c r="Y15" s="123"/>
      <c r="Z15" s="103"/>
      <c r="AA15" s="137"/>
      <c r="AB15" s="186"/>
      <c r="AC15" s="186"/>
      <c r="AD15" s="203"/>
      <c r="AF15" s="203"/>
      <c r="AG15" s="102"/>
      <c r="AH15" s="10"/>
      <c r="AI15" s="133"/>
      <c r="AJ15" s="10"/>
      <c r="AK15" s="10"/>
      <c r="AL15" s="143"/>
      <c r="AM15" s="107"/>
      <c r="AN15" s="10"/>
      <c r="AO15" s="10"/>
      <c r="AP15" s="125"/>
      <c r="AT15" s="10"/>
      <c r="AU15" s="10" t="str">
        <f>IF(O15="include",AF15,"")</f>
        <v/>
      </c>
      <c r="AV15" s="54" t="str">
        <f>IF(P15="include",AF15,"")</f>
        <v/>
      </c>
      <c r="BC15" s="10"/>
      <c r="BH15" s="10"/>
      <c r="BM15" s="10"/>
    </row>
    <row r="16" spans="1:65" s="54" customFormat="1" ht="45">
      <c r="A16" s="10">
        <v>15</v>
      </c>
      <c r="B16" s="10" t="s">
        <v>54</v>
      </c>
      <c r="C16" s="10" t="s">
        <v>52</v>
      </c>
      <c r="D16" s="10">
        <v>4</v>
      </c>
      <c r="E16" s="10">
        <v>3</v>
      </c>
      <c r="F16" s="10">
        <v>3</v>
      </c>
      <c r="G16" s="119" t="str">
        <f t="shared" si="0"/>
        <v>EXCLUDED</v>
      </c>
      <c r="H16" s="46" t="s">
        <v>901</v>
      </c>
      <c r="I16" s="189" t="s">
        <v>901</v>
      </c>
      <c r="J16" s="10" t="str">
        <f>IF(AND(G16="Excluded", H16="Excluded"), "Mutually Excluded", IF(AND(OR(G16="CERTAINLY INCLUDED", G16="INCLUDED", G16="MAYBE" ), OR(H16="INCLUDED", H16="MAYBE")), "MUTUALLY INCLUDED", IF(AND(G16="MAYBE", H16="MAYBE"), "Mutually MAYBE", IF(AND(G16="Excluded", OR(H16="INCLUDED", H16="MAYBE")), "AI: No, Human: Yes", IF(AND(H16="Excluded", OR(G16="INCLUDED", G16="CERTAINLY INCLUDED", G16="MAYBE")), "AI: Yes, Human: No", "Other Conflict")))))</f>
        <v>Mutually Excluded</v>
      </c>
      <c r="K16" s="10"/>
      <c r="L16" s="10"/>
      <c r="N16" s="220" t="s">
        <v>19</v>
      </c>
      <c r="O16" s="54" t="str">
        <f>IF(J16="Mutually Excluded","Exclude",IF(J16= "Mutually Included","Include",M16))</f>
        <v>Exclude</v>
      </c>
      <c r="P16" s="54" t="str">
        <f>'Humans Alignment T&amp;A'!Z16</f>
        <v>Exclude</v>
      </c>
      <c r="Q16" s="120" t="str">
        <f>IF(AND(O16="Exclude", P16="Exclude"), "Mutually Excluded", IF(AND(OR(O16="CERTAINLY INCLUDED", O16="INCLUDE" ), OR(P16="INCLUDE", P16="MAYBE")), "MUTUALLY INCLUDED", IF(AND(O16="MAYBE", P16="MAYBE"), "Mutually MAYBE", IF(AND(O16="Exclude", OR(P16="INCLUDE", P16="MAYBE")), "AI+Hum: No, Hum1+2: Yes", IF(AND(P16="Exclude", OR(O16="INCLUDE", O16="CERTAINLY INCLUDED", H16="MAYBE")), "Ai+hum: Yes, Hum1+2: No", "Other Conflict")))))</f>
        <v>Mutually Excluded</v>
      </c>
      <c r="U16" s="121" t="str">
        <f>IF(Q16="Mutually Excluded","Exclude",IF(Q16= "Mutually Included","Include",R16))</f>
        <v>Exclude</v>
      </c>
      <c r="V16" s="122"/>
      <c r="X16" s="201"/>
      <c r="Y16" s="123"/>
      <c r="Z16" s="103"/>
      <c r="AA16" s="139"/>
      <c r="AB16" s="108"/>
      <c r="AC16" s="108"/>
      <c r="AD16" s="203"/>
      <c r="AF16" s="203"/>
      <c r="AG16" s="102"/>
      <c r="AH16" s="10"/>
      <c r="AI16" s="133"/>
      <c r="AJ16" s="108"/>
      <c r="AK16" s="108"/>
      <c r="AL16" s="143"/>
      <c r="AM16" s="107"/>
      <c r="AN16" s="10"/>
      <c r="AO16" s="10"/>
      <c r="AP16" s="125"/>
      <c r="AT16" s="10"/>
      <c r="AU16" s="10" t="str">
        <f>IF(O16="include",AF16,"")</f>
        <v/>
      </c>
      <c r="AV16" s="54" t="str">
        <f>IF(P16="include",AF16,"")</f>
        <v/>
      </c>
      <c r="BC16" s="10"/>
      <c r="BH16" s="10"/>
      <c r="BM16" s="10"/>
    </row>
    <row r="17" spans="1:66" s="54" customFormat="1" ht="30">
      <c r="A17" s="10">
        <v>16</v>
      </c>
      <c r="B17" s="10" t="s">
        <v>56</v>
      </c>
      <c r="C17" s="10" t="s">
        <v>55</v>
      </c>
      <c r="D17" s="10">
        <v>2</v>
      </c>
      <c r="E17" s="10">
        <v>2</v>
      </c>
      <c r="F17" s="10">
        <v>2</v>
      </c>
      <c r="G17" s="119" t="str">
        <f t="shared" si="0"/>
        <v>EXCLUDED</v>
      </c>
      <c r="H17" s="46" t="s">
        <v>901</v>
      </c>
      <c r="I17" s="189" t="s">
        <v>901</v>
      </c>
      <c r="J17" s="10" t="str">
        <f>IF(AND(G17="Excluded", H17="Excluded"), "Mutually Excluded", IF(AND(OR(G17="CERTAINLY INCLUDED", G17="INCLUDED", G17="MAYBE" ), OR(H17="INCLUDED", H17="MAYBE")), "MUTUALLY INCLUDED", IF(AND(G17="MAYBE", H17="MAYBE"), "Mutually MAYBE", IF(AND(G17="Excluded", OR(H17="INCLUDED", H17="MAYBE")), "AI: No, Human: Yes", IF(AND(H17="Excluded", OR(G17="INCLUDED", G17="CERTAINLY INCLUDED", G17="MAYBE")), "AI: Yes, Human: No", "Other Conflict")))))</f>
        <v>Mutually Excluded</v>
      </c>
      <c r="K17" s="10"/>
      <c r="L17" s="10"/>
      <c r="N17" s="220" t="s">
        <v>19</v>
      </c>
      <c r="O17" s="54" t="str">
        <f>IF(J17="Mutually Excluded","Exclude",IF(J17= "Mutually Included","Include",M17))</f>
        <v>Exclude</v>
      </c>
      <c r="P17" s="54" t="str">
        <f>'Humans Alignment T&amp;A'!Z17</f>
        <v>Exclude</v>
      </c>
      <c r="Q17" s="120" t="str">
        <f>IF(AND(O17="Exclude", P17="Exclude"), "Mutually Excluded", IF(AND(OR(O17="CERTAINLY INCLUDED", O17="INCLUDE" ), OR(P17="INCLUDE", P17="MAYBE")), "MUTUALLY INCLUDED", IF(AND(O17="MAYBE", P17="MAYBE"), "Mutually MAYBE", IF(AND(O17="Exclude", OR(P17="INCLUDE", P17="MAYBE")), "AI+Hum: No, Hum1+2: Yes", IF(AND(P17="Exclude", OR(O17="INCLUDE", O17="CERTAINLY INCLUDED", H17="MAYBE")), "Ai+hum: Yes, Hum1+2: No", "Other Conflict")))))</f>
        <v>Mutually Excluded</v>
      </c>
      <c r="U17" s="121" t="str">
        <f>IF(Q17="Mutually Excluded","Exclude",IF(Q17= "Mutually Included","Include",R17))</f>
        <v>Exclude</v>
      </c>
      <c r="V17" s="122"/>
      <c r="X17" s="201"/>
      <c r="Y17" s="123"/>
      <c r="Z17" s="103"/>
      <c r="AA17" s="137"/>
      <c r="AB17" s="186"/>
      <c r="AC17" s="186"/>
      <c r="AD17" s="203"/>
      <c r="AF17" s="203"/>
      <c r="AG17" s="102"/>
      <c r="AH17" s="10"/>
      <c r="AI17" s="133"/>
      <c r="AJ17" s="10"/>
      <c r="AK17" s="10"/>
      <c r="AL17" s="143"/>
      <c r="AM17" s="107"/>
      <c r="AN17" s="10"/>
      <c r="AO17" s="10"/>
      <c r="AP17" s="125"/>
      <c r="AT17" s="10"/>
      <c r="AU17" s="10" t="str">
        <f>IF(O17="include",AF17,"")</f>
        <v/>
      </c>
      <c r="AV17" s="54" t="str">
        <f>IF(P17="include",AF17,"")</f>
        <v/>
      </c>
      <c r="BC17" s="10"/>
      <c r="BH17" s="10"/>
      <c r="BM17" s="10"/>
    </row>
    <row r="18" spans="1:66" s="54" customFormat="1" ht="45">
      <c r="A18" s="10">
        <v>17</v>
      </c>
      <c r="B18" s="10" t="s">
        <v>57</v>
      </c>
      <c r="C18" s="10" t="s">
        <v>57</v>
      </c>
      <c r="D18" s="10">
        <v>2</v>
      </c>
      <c r="E18" s="10">
        <v>2</v>
      </c>
      <c r="F18" s="10">
        <v>2</v>
      </c>
      <c r="G18" s="119" t="str">
        <f t="shared" si="0"/>
        <v>EXCLUDED</v>
      </c>
      <c r="H18" s="46" t="s">
        <v>901</v>
      </c>
      <c r="I18" s="189" t="s">
        <v>901</v>
      </c>
      <c r="J18" s="10" t="str">
        <f>IF(AND(G18="Excluded", H18="Excluded"), "Mutually Excluded", IF(AND(OR(G18="CERTAINLY INCLUDED", G18="INCLUDED", G18="MAYBE" ), OR(H18="INCLUDED", H18="MAYBE")), "MUTUALLY INCLUDED", IF(AND(G18="MAYBE", H18="MAYBE"), "Mutually MAYBE", IF(AND(G18="Excluded", OR(H18="INCLUDED", H18="MAYBE")), "AI: No, Human: Yes", IF(AND(H18="Excluded", OR(G18="INCLUDED", G18="CERTAINLY INCLUDED", G18="MAYBE")), "AI: Yes, Human: No", "Other Conflict")))))</f>
        <v>Mutually Excluded</v>
      </c>
      <c r="K18" s="10"/>
      <c r="L18" s="10"/>
      <c r="N18" s="220" t="s">
        <v>19</v>
      </c>
      <c r="O18" s="54" t="str">
        <f>IF(J18="Mutually Excluded","Exclude",IF(J18= "Mutually Included","Include",M18))</f>
        <v>Exclude</v>
      </c>
      <c r="P18" s="54" t="str">
        <f>'Humans Alignment T&amp;A'!Z18</f>
        <v>Exclude</v>
      </c>
      <c r="Q18" s="120" t="str">
        <f>IF(AND(O18="Exclude", P18="Exclude"), "Mutually Excluded", IF(AND(OR(O18="CERTAINLY INCLUDED", O18="INCLUDE" ), OR(P18="INCLUDE", P18="MAYBE")), "MUTUALLY INCLUDED", IF(AND(O18="MAYBE", P18="MAYBE"), "Mutually MAYBE", IF(AND(O18="Exclude", OR(P18="INCLUDE", P18="MAYBE")), "AI+Hum: No, Hum1+2: Yes", IF(AND(P18="Exclude", OR(O18="INCLUDE", O18="CERTAINLY INCLUDED", H18="MAYBE")), "Ai+hum: Yes, Hum1+2: No", "Other Conflict")))))</f>
        <v>Mutually Excluded</v>
      </c>
      <c r="S18" s="54" t="s">
        <v>3007</v>
      </c>
      <c r="T18" s="54" t="s">
        <v>3007</v>
      </c>
      <c r="U18" s="121" t="str">
        <f>IF(Q18="Mutually Excluded","Exclude",IF(Q18= "Mutually Included","Include",R18))</f>
        <v>Exclude</v>
      </c>
      <c r="V18" s="122"/>
      <c r="X18" s="201"/>
      <c r="Y18" s="123"/>
      <c r="Z18" s="103"/>
      <c r="AA18" s="137"/>
      <c r="AB18" s="186"/>
      <c r="AC18" s="186"/>
      <c r="AD18" s="203"/>
      <c r="AF18" s="203"/>
      <c r="AG18" s="102"/>
      <c r="AH18" s="10"/>
      <c r="AI18" s="133"/>
      <c r="AJ18" s="10"/>
      <c r="AK18" s="10"/>
      <c r="AL18" s="143"/>
      <c r="AM18" s="107"/>
      <c r="AN18" s="10"/>
      <c r="AO18" s="10"/>
      <c r="AP18" s="125"/>
      <c r="AT18" s="10"/>
      <c r="AU18" s="10" t="str">
        <f>IF(O18="include",AF18,"")</f>
        <v/>
      </c>
      <c r="AV18" s="54" t="str">
        <f>IF(P18="include",AF18,"")</f>
        <v/>
      </c>
      <c r="BC18" s="10"/>
      <c r="BH18" s="10"/>
      <c r="BM18" s="10"/>
    </row>
    <row r="19" spans="1:66" s="54" customFormat="1" ht="30">
      <c r="A19" s="10">
        <v>18</v>
      </c>
      <c r="B19" s="10" t="s">
        <v>60</v>
      </c>
      <c r="C19" s="10" t="s">
        <v>59</v>
      </c>
      <c r="D19" s="10">
        <v>2</v>
      </c>
      <c r="E19" s="10">
        <v>2</v>
      </c>
      <c r="F19" s="10">
        <v>2</v>
      </c>
      <c r="G19" s="119" t="str">
        <f t="shared" si="0"/>
        <v>EXCLUDED</v>
      </c>
      <c r="H19" s="46" t="s">
        <v>901</v>
      </c>
      <c r="I19" s="189" t="s">
        <v>901</v>
      </c>
      <c r="J19" s="10" t="str">
        <f>IF(AND(G19="Excluded", H19="Excluded"), "Mutually Excluded", IF(AND(OR(G19="CERTAINLY INCLUDED", G19="INCLUDED", G19="MAYBE" ), OR(H19="INCLUDED", H19="MAYBE")), "MUTUALLY INCLUDED", IF(AND(G19="MAYBE", H19="MAYBE"), "Mutually MAYBE", IF(AND(G19="Excluded", OR(H19="INCLUDED", H19="MAYBE")), "AI: No, Human: Yes", IF(AND(H19="Excluded", OR(G19="INCLUDED", G19="CERTAINLY INCLUDED", G19="MAYBE")), "AI: Yes, Human: No", "Other Conflict")))))</f>
        <v>Mutually Excluded</v>
      </c>
      <c r="K19" s="10"/>
      <c r="L19" s="10"/>
      <c r="N19" s="220" t="s">
        <v>19</v>
      </c>
      <c r="O19" s="54" t="str">
        <f>IF(J19="Mutually Excluded","Exclude",IF(J19= "Mutually Included","Include",M19))</f>
        <v>Exclude</v>
      </c>
      <c r="P19" s="54" t="str">
        <f>'Humans Alignment T&amp;A'!Z19</f>
        <v>Exclude</v>
      </c>
      <c r="Q19" s="120" t="str">
        <f>IF(AND(O19="Exclude", P19="Exclude"), "Mutually Excluded", IF(AND(OR(O19="CERTAINLY INCLUDED", O19="INCLUDE" ), OR(P19="INCLUDE", P19="MAYBE")), "MUTUALLY INCLUDED", IF(AND(O19="MAYBE", P19="MAYBE"), "Mutually MAYBE", IF(AND(O19="Exclude", OR(P19="INCLUDE", P19="MAYBE")), "AI+Hum: No, Hum1+2: Yes", IF(AND(P19="Exclude", OR(O19="INCLUDE", O19="CERTAINLY INCLUDED", H19="MAYBE")), "Ai+hum: Yes, Hum1+2: No", "Other Conflict")))))</f>
        <v>Mutually Excluded</v>
      </c>
      <c r="U19" s="121" t="str">
        <f>IF(Q19="Mutually Excluded","Exclude",IF(Q19= "Mutually Included","Include",R19))</f>
        <v>Exclude</v>
      </c>
      <c r="V19" s="122"/>
      <c r="X19" s="201"/>
      <c r="Y19" s="123"/>
      <c r="Z19" s="103"/>
      <c r="AA19" s="137"/>
      <c r="AB19" s="186"/>
      <c r="AC19" s="186"/>
      <c r="AD19" s="203"/>
      <c r="AF19" s="203"/>
      <c r="AG19" s="102"/>
      <c r="AH19" s="10"/>
      <c r="AI19" s="133"/>
      <c r="AJ19" s="10"/>
      <c r="AK19" s="10"/>
      <c r="AL19" s="143"/>
      <c r="AM19" s="107"/>
      <c r="AN19" s="10"/>
      <c r="AO19" s="10"/>
      <c r="AP19" s="125"/>
      <c r="AT19" s="10"/>
      <c r="AU19" s="10" t="str">
        <f>IF(O19="include",AF19,"")</f>
        <v/>
      </c>
      <c r="AV19" s="54" t="str">
        <f>IF(P19="include",AF19,"")</f>
        <v/>
      </c>
      <c r="BC19" s="10"/>
      <c r="BH19" s="10"/>
      <c r="BM19" s="10"/>
    </row>
    <row r="20" spans="1:66" s="54" customFormat="1" ht="161.25" customHeight="1">
      <c r="A20" s="10">
        <v>19</v>
      </c>
      <c r="B20" s="10" t="s">
        <v>63</v>
      </c>
      <c r="C20" s="10" t="s">
        <v>61</v>
      </c>
      <c r="D20" s="10">
        <v>3</v>
      </c>
      <c r="E20" s="10">
        <v>4</v>
      </c>
      <c r="F20" s="10">
        <v>3</v>
      </c>
      <c r="G20" s="119" t="str">
        <f t="shared" si="0"/>
        <v>EXCLUDED</v>
      </c>
      <c r="H20" s="46" t="s">
        <v>65</v>
      </c>
      <c r="I20" s="189" t="s">
        <v>1752</v>
      </c>
      <c r="J20" s="10" t="str">
        <f>IF(AND(G20="Excluded", H20="Excluded"), "Mutually Excluded", IF(AND(OR(G20="CERTAINLY INCLUDED", G20="INCLUDED", G20="MAYBE" ), OR(H20="INCLUDED", H20="MAYBE")), "MUTUALLY INCLUDED", IF(AND(G20="MAYBE", H20="MAYBE"), "Mutually MAYBE", IF(AND(G20="Excluded", OR(H20="INCLUDED", H20="MAYBE")), "AI: No, Human: Yes", IF(AND(H20="Excluded", OR(G20="INCLUDED", G20="CERTAINLY INCLUDED", G20="MAYBE")), "AI: Yes, Human: No", "Other Conflict")))))</f>
        <v>AI: No, Human: Yes</v>
      </c>
      <c r="K20" s="10" t="s">
        <v>19</v>
      </c>
      <c r="L20" s="10" t="s">
        <v>19</v>
      </c>
      <c r="M20" s="10" t="s">
        <v>19</v>
      </c>
      <c r="N20" s="220" t="s">
        <v>19</v>
      </c>
      <c r="O20" s="54" t="str">
        <f>IF(J20="Mutually Excluded","Exclude",IF(J20= "Mutually Included","Include",M20))</f>
        <v>Exclude</v>
      </c>
      <c r="P20" s="54" t="str">
        <f>'Humans Alignment T&amp;A'!Z20</f>
        <v>Include</v>
      </c>
      <c r="Q20" s="120" t="str">
        <f>IF(AND(O20="Exclude", P20="Exclude"), "Mutually Excluded", IF(AND(OR(O20="CERTAINLY INCLUDED", O20="INCLUDE" ), OR(P20="INCLUDE", P20="MAYBE")), "MUTUALLY INCLUDED", IF(AND(O20="MAYBE", P20="MAYBE"), "Mutually MAYBE", IF(AND(O20="Exclude", OR(P20="INCLUDE", P20="MAYBE")), "AI+Hum: No, Hum1+2: Yes", IF(AND(P20="Exclude", OR(O20="INCLUDE", O20="CERTAINLY INCLUDED", H20="MAYBE")), "Ai+hum: Yes, Hum1+2: No", "Other Conflict")))))</f>
        <v>AI+Hum: No, Hum1+2: Yes</v>
      </c>
      <c r="R20" s="185" t="s">
        <v>23</v>
      </c>
      <c r="U20" s="121" t="str">
        <f>IF(Q20="Mutually Excluded","Exclude",IF(Q20= "Mutually Included","Include",R20))</f>
        <v>Include</v>
      </c>
      <c r="V20" s="122"/>
      <c r="X20" s="201" t="s">
        <v>901</v>
      </c>
      <c r="Y20" s="201" t="s">
        <v>3011</v>
      </c>
      <c r="Z20" s="103"/>
      <c r="AA20" s="133"/>
      <c r="AB20" s="186"/>
      <c r="AC20" s="186"/>
      <c r="AD20" s="203" t="s">
        <v>19</v>
      </c>
      <c r="AF20" s="203" t="s">
        <v>19</v>
      </c>
      <c r="AG20" s="102" t="str">
        <f t="shared" ref="AG20" si="12">IF(OR(ISBLANK(AF20), ISBLANK(AD20)), "", IF(AND(OR(AF20="Include", AF20="Maybe"), OR(AD20="Include", AD20="Maybe", AD20="Certainly Included")), "Mutually Included", IF(AND(AF20="Exclude", AD20="Exclude"), "Mutually Excluded", IF(AND(AF20="Exclude", OR(AD20="Include", AD20="Maybe")), "Nikos Excluded, Mikhail Included", IF(AND(OR(AF20="Include", AF20="Maybe"), AD20="Exclude"), "Nikos Included, Mikhail Excluded", "Pal")))))</f>
        <v>Mutually Excluded</v>
      </c>
      <c r="AH20" s="10"/>
      <c r="AI20" s="133" t="s">
        <v>19</v>
      </c>
      <c r="AJ20" s="10"/>
      <c r="AK20" s="10"/>
      <c r="AL20" s="133"/>
      <c r="AM20" s="107"/>
      <c r="AN20" s="10"/>
      <c r="AO20" s="10"/>
      <c r="AP20" s="125"/>
      <c r="AT20" s="10"/>
      <c r="AU20" s="10" t="str">
        <f>IF(O20="include",AF20,"")</f>
        <v/>
      </c>
      <c r="AV20" s="54" t="str">
        <f>IF(P20="include",AF20,"")</f>
        <v>Exclude</v>
      </c>
      <c r="BC20" s="10"/>
      <c r="BH20" s="10"/>
      <c r="BM20" s="10"/>
    </row>
    <row r="21" spans="1:66" s="54" customFormat="1" ht="30">
      <c r="A21" s="10">
        <v>20</v>
      </c>
      <c r="B21" s="10" t="s">
        <v>67</v>
      </c>
      <c r="C21" s="10" t="s">
        <v>66</v>
      </c>
      <c r="D21" s="10">
        <v>3</v>
      </c>
      <c r="E21" s="10">
        <v>2</v>
      </c>
      <c r="F21" s="10">
        <v>2</v>
      </c>
      <c r="G21" s="119" t="str">
        <f t="shared" si="0"/>
        <v>EXCLUDED</v>
      </c>
      <c r="H21" s="46" t="s">
        <v>901</v>
      </c>
      <c r="I21" s="189" t="s">
        <v>901</v>
      </c>
      <c r="J21" s="10" t="str">
        <f>IF(AND(G21="Excluded", H21="Excluded"), "Mutually Excluded", IF(AND(OR(G21="CERTAINLY INCLUDED", G21="INCLUDED", G21="MAYBE" ), OR(H21="INCLUDED", H21="MAYBE")), "MUTUALLY INCLUDED", IF(AND(G21="MAYBE", H21="MAYBE"), "Mutually MAYBE", IF(AND(G21="Excluded", OR(H21="INCLUDED", H21="MAYBE")), "AI: No, Human: Yes", IF(AND(H21="Excluded", OR(G21="INCLUDED", G21="CERTAINLY INCLUDED", G21="MAYBE")), "AI: Yes, Human: No", "Other Conflict")))))</f>
        <v>Mutually Excluded</v>
      </c>
      <c r="K21" s="10"/>
      <c r="L21" s="10"/>
      <c r="N21" s="220" t="s">
        <v>19</v>
      </c>
      <c r="O21" s="54" t="str">
        <f>IF(J21="Mutually Excluded","Exclude",IF(J21= "Mutually Included","Include",M21))</f>
        <v>Exclude</v>
      </c>
      <c r="P21" s="54" t="str">
        <f>'Humans Alignment T&amp;A'!Z21</f>
        <v>Exclude</v>
      </c>
      <c r="Q21" s="120" t="str">
        <f>IF(AND(O21="Exclude", P21="Exclude"), "Mutually Excluded", IF(AND(OR(O21="CERTAINLY INCLUDED", O21="INCLUDE" ), OR(P21="INCLUDE", P21="MAYBE")), "MUTUALLY INCLUDED", IF(AND(O21="MAYBE", P21="MAYBE"), "Mutually MAYBE", IF(AND(O21="Exclude", OR(P21="INCLUDE", P21="MAYBE")), "AI+Hum: No, Hum1+2: Yes", IF(AND(P21="Exclude", OR(O21="INCLUDE", O21="CERTAINLY INCLUDED", H21="MAYBE")), "Ai+hum: Yes, Hum1+2: No", "Other Conflict")))))</f>
        <v>Mutually Excluded</v>
      </c>
      <c r="U21" s="121" t="str">
        <f>IF(Q21="Mutually Excluded","Exclude",IF(Q21= "Mutually Included","Include",R21))</f>
        <v>Exclude</v>
      </c>
      <c r="V21" s="122"/>
      <c r="X21" s="201"/>
      <c r="Y21" s="123"/>
      <c r="Z21" s="103"/>
      <c r="AA21" s="137"/>
      <c r="AB21" s="186"/>
      <c r="AC21" s="186"/>
      <c r="AD21" s="203"/>
      <c r="AF21" s="203"/>
      <c r="AG21" s="102"/>
      <c r="AH21" s="10"/>
      <c r="AI21" s="133"/>
      <c r="AJ21" s="10"/>
      <c r="AK21" s="10"/>
      <c r="AL21" s="143"/>
      <c r="AM21" s="107"/>
      <c r="AN21" s="10"/>
      <c r="AO21" s="10"/>
      <c r="AP21" s="125"/>
      <c r="AT21" s="10"/>
      <c r="AU21" s="10" t="str">
        <f>IF(O21="include",AF21,"")</f>
        <v/>
      </c>
      <c r="AV21" s="54" t="str">
        <f>IF(P21="include",AF21,"")</f>
        <v/>
      </c>
      <c r="BC21" s="10"/>
      <c r="BH21" s="10"/>
      <c r="BM21" s="10"/>
    </row>
    <row r="22" spans="1:66" s="54" customFormat="1" ht="81" customHeight="1">
      <c r="A22" s="10">
        <v>21</v>
      </c>
      <c r="B22" s="10" t="s">
        <v>69</v>
      </c>
      <c r="C22" s="10" t="s">
        <v>68</v>
      </c>
      <c r="D22" s="10">
        <v>4</v>
      </c>
      <c r="E22" s="10">
        <v>4</v>
      </c>
      <c r="F22" s="10">
        <v>3</v>
      </c>
      <c r="G22" s="119" t="str">
        <f t="shared" si="0"/>
        <v>EXCLUDED</v>
      </c>
      <c r="H22" s="46" t="s">
        <v>1752</v>
      </c>
      <c r="I22" s="189" t="s">
        <v>1752</v>
      </c>
      <c r="J22" s="10" t="str">
        <f>IF(AND(G22="Excluded", H22="Excluded"), "Mutually Excluded", IF(AND(OR(G22="CERTAINLY INCLUDED", G22="INCLUDED", G22="MAYBE" ), OR(H22="INCLUDED", H22="MAYBE")), "MUTUALLY INCLUDED", IF(AND(G22="MAYBE", H22="MAYBE"), "Mutually MAYBE", IF(AND(G22="Excluded", OR(H22="INCLUDED", H22="MAYBE")), "AI: No, Human: Yes", IF(AND(H22="Excluded", OR(G22="INCLUDED", G22="CERTAINLY INCLUDED", G22="MAYBE")), "AI: Yes, Human: No", "Other Conflict")))))</f>
        <v>AI: No, Human: Yes</v>
      </c>
      <c r="K22" s="10" t="s">
        <v>3012</v>
      </c>
      <c r="L22" s="10" t="s">
        <v>1752</v>
      </c>
      <c r="M22" s="54" t="s">
        <v>23</v>
      </c>
      <c r="N22" s="220" t="s">
        <v>23</v>
      </c>
      <c r="O22" s="54" t="str">
        <f>IF(J22="Mutually Excluded","Exclude",IF(J22= "Mutually Included","Include",M22))</f>
        <v>Include</v>
      </c>
      <c r="P22" s="54" t="str">
        <f>'Humans Alignment T&amp;A'!Z22</f>
        <v>Include</v>
      </c>
      <c r="Q22" s="120" t="str">
        <f>IF(AND(O22="Exclude", P22="Exclude"), "Mutually Excluded", IF(AND(OR(O22="CERTAINLY INCLUDED", O22="INCLUDE" ), OR(P22="INCLUDE", P22="MAYBE")), "MUTUALLY INCLUDED", IF(AND(O22="MAYBE", P22="MAYBE"), "Mutually MAYBE", IF(AND(O22="Exclude", OR(P22="INCLUDE", P22="MAYBE")), "AI+Hum: No, Hum1+2: Yes", IF(AND(P22="Exclude", OR(O22="INCLUDE", O22="CERTAINLY INCLUDED", H22="MAYBE")), "Ai+hum: Yes, Hum1+2: No", "Other Conflict")))))</f>
        <v>MUTUALLY INCLUDED</v>
      </c>
      <c r="U22" s="121" t="str">
        <f>IF(Q22="Mutually Excluded","Exclude",IF(Q22= "Mutually Included","Include",R22))</f>
        <v>Include</v>
      </c>
      <c r="V22" s="122" t="s">
        <v>23</v>
      </c>
      <c r="W22" s="54" t="s">
        <v>23</v>
      </c>
      <c r="X22" s="201" t="s">
        <v>1752</v>
      </c>
      <c r="Y22" s="123"/>
      <c r="Z22" s="103" t="str">
        <f t="shared" ref="Z22" si="13">IF(OR(ISBLANK(AF22), ISBLANK(V22)), "", IF(AND(OR(AF22="Include", AF22="Maybe"), OR(V22="Include", V22="Maybe", V22="Certainly Included")), "Mutually Included", IF(AND(AF22="Exclude", V22="Exclude"), "Mutually Excluded", IF(AND(AF22="Exclude", OR(V22="Include", V22="Maybe")), "Nikos Excluded, Cindy Included", IF(AND(OR(AF22="Include", AF22="Maybe"), V22="Exclude"), "Nikos Included, Cindy Excluded", "Pal")))))</f>
        <v>Mutually Included</v>
      </c>
      <c r="AA22" s="137" t="s">
        <v>23</v>
      </c>
      <c r="AB22" s="186"/>
      <c r="AC22" s="186"/>
      <c r="AD22" s="203" t="s">
        <v>23</v>
      </c>
      <c r="AF22" s="203" t="s">
        <v>2914</v>
      </c>
      <c r="AG22" s="102" t="str">
        <f t="shared" ref="AG22" si="14">IF(OR(ISBLANK(AF22), ISBLANK(AD22)), "", IF(AND(OR(AF22="Include", AF22="Maybe"), OR(AD22="Include", AD22="Maybe", AD22="Certainly Included")), "Mutually Included", IF(AND(AF22="Exclude", AD22="Exclude"), "Mutually Excluded", IF(AND(AF22="Exclude", OR(AD22="Include", AD22="Maybe")), "Nikos Excluded, Mikhail Included", IF(AND(OR(AF22="Include", AF22="Maybe"), AD22="Exclude"), "Nikos Included, Mikhail Excluded", "Pal")))))</f>
        <v>Mutually Included</v>
      </c>
      <c r="AH22" s="10" t="str">
        <f t="shared" ref="AH22" si="15">IF(OR(ISBLANK(AF22), ISBLANK(AP22)), "", IF(AND(OR(AF22="Include", AF22="Maybe"), OR(AP22="Included", AP22="Maybe", AP22="Certainly Included")), "Mutually Included", IF(AND(AF22="Exclude", AP22="Exclude"), "Mutually Excluded", IF(AND(AF22="Exclude", OR(AP22="Include", AP22="Maybe")), "Human Excluded, AI Included", IF(AND(OR(AF22="Include", AF22="Maybe"), AP22="Exclude"), "Human Included, AI Excluded", "Pal")))))</f>
        <v>Mutually Included</v>
      </c>
      <c r="AI22" s="133" t="s">
        <v>23</v>
      </c>
      <c r="AJ22" s="10" t="s">
        <v>23</v>
      </c>
      <c r="AK22" s="10" t="s">
        <v>23</v>
      </c>
      <c r="AL22" s="143" t="s">
        <v>2914</v>
      </c>
      <c r="AM22" s="107"/>
      <c r="AN22" s="10"/>
      <c r="AO22" s="10" t="str">
        <f t="shared" ref="AO22" si="16">IF(OR(ISBLANK(AF22), ISBLANK(AP22)), "", IF(AND(OR(AF22="Include", AF22="Maybe"), OR(AP22="Include", AP22="Maybe", AP22="Certainly Included")), "Mutually Included", IF(AND(AF22="Exclude", AP22="Exclude"), "Mutually Excluded", IF(AND(AF22="Exclude", OR(AP22="Include", AP22="Maybe",, AP22="Certainly Included")), "Human Excluded, AI Included", IF(AND(OR(AF22="Include", AF22="Maybe"), AP22="Exclude"), "Human Included, AI Excluded", "Pal")))))</f>
        <v>Mutually Included</v>
      </c>
      <c r="AP22" s="125" t="str">
        <f t="shared" ref="AP22" si="17">IF(COUNTA(AQ22:AS22)=0, "", IF(COUNTIF(AQ22:AS22,5)=3, "Include", IF(COUNTIF(AQ22:AS22,5)&gt;=1, "Maybe", "Exclude")))</f>
        <v>Maybe</v>
      </c>
      <c r="AQ22" s="54">
        <v>4</v>
      </c>
      <c r="AR22" s="54">
        <v>5</v>
      </c>
      <c r="AS22" s="54">
        <v>3</v>
      </c>
      <c r="AT22" s="10" t="s">
        <v>3013</v>
      </c>
      <c r="AU22" s="10" t="str">
        <f>IF(O22="include",AF22,"")</f>
        <v>INCLUDE</v>
      </c>
      <c r="AV22" s="54" t="str">
        <f>IF(P22="include",AF22,"")</f>
        <v>INCLUDE</v>
      </c>
      <c r="BC22" s="10"/>
      <c r="BH22" s="10"/>
      <c r="BM22" s="10"/>
    </row>
    <row r="23" spans="1:66" s="54" customFormat="1" ht="30">
      <c r="A23" s="10">
        <v>22</v>
      </c>
      <c r="B23" s="10" t="s">
        <v>72</v>
      </c>
      <c r="C23" s="10" t="s">
        <v>70</v>
      </c>
      <c r="D23" s="10">
        <v>1</v>
      </c>
      <c r="E23" s="10">
        <v>1</v>
      </c>
      <c r="F23" s="10">
        <v>1</v>
      </c>
      <c r="G23" s="119" t="str">
        <f t="shared" si="0"/>
        <v>EXCLUDED</v>
      </c>
      <c r="H23" s="46" t="s">
        <v>901</v>
      </c>
      <c r="I23" s="189" t="s">
        <v>901</v>
      </c>
      <c r="J23" s="10" t="str">
        <f>IF(AND(G23="Excluded", H23="Excluded"), "Mutually Excluded", IF(AND(OR(G23="CERTAINLY INCLUDED", G23="INCLUDED", G23="MAYBE" ), OR(H23="INCLUDED", H23="MAYBE")), "MUTUALLY INCLUDED", IF(AND(G23="MAYBE", H23="MAYBE"), "Mutually MAYBE", IF(AND(G23="Excluded", OR(H23="INCLUDED", H23="MAYBE")), "AI: No, Human: Yes", IF(AND(H23="Excluded", OR(G23="INCLUDED", G23="CERTAINLY INCLUDED", G23="MAYBE")), "AI: Yes, Human: No", "Other Conflict")))))</f>
        <v>Mutually Excluded</v>
      </c>
      <c r="K23" s="10"/>
      <c r="L23" s="10"/>
      <c r="N23" s="220" t="s">
        <v>19</v>
      </c>
      <c r="O23" s="54" t="str">
        <f>IF(J23="Mutually Excluded","Exclude",IF(J23= "Mutually Included","Include",M23))</f>
        <v>Exclude</v>
      </c>
      <c r="P23" s="54" t="str">
        <f>'Humans Alignment T&amp;A'!Z23</f>
        <v>Exclude</v>
      </c>
      <c r="Q23" s="120" t="str">
        <f>IF(AND(O23="Exclude", P23="Exclude"), "Mutually Excluded", IF(AND(OR(O23="CERTAINLY INCLUDED", O23="INCLUDE" ), OR(P23="INCLUDE", P23="MAYBE")), "MUTUALLY INCLUDED", IF(AND(O23="MAYBE", P23="MAYBE"), "Mutually MAYBE", IF(AND(O23="Exclude", OR(P23="INCLUDE", P23="MAYBE")), "AI+Hum: No, Hum1+2: Yes", IF(AND(P23="Exclude", OR(O23="INCLUDE", O23="CERTAINLY INCLUDED", H23="MAYBE")), "Ai+hum: Yes, Hum1+2: No", "Other Conflict")))))</f>
        <v>Mutually Excluded</v>
      </c>
      <c r="S23" s="54" t="s">
        <v>3007</v>
      </c>
      <c r="T23" s="54" t="s">
        <v>3007</v>
      </c>
      <c r="U23" s="121" t="str">
        <f>IF(Q23="Mutually Excluded","Exclude",IF(Q23= "Mutually Included","Include",R23))</f>
        <v>Exclude</v>
      </c>
      <c r="V23" s="122"/>
      <c r="X23" s="201"/>
      <c r="Y23" s="123"/>
      <c r="Z23" s="103"/>
      <c r="AA23" s="137"/>
      <c r="AB23" s="186"/>
      <c r="AC23" s="186"/>
      <c r="AD23" s="203"/>
      <c r="AF23" s="203"/>
      <c r="AG23" s="102"/>
      <c r="AH23" s="10"/>
      <c r="AI23" s="133"/>
      <c r="AJ23" s="10"/>
      <c r="AK23" s="10"/>
      <c r="AL23" s="143"/>
      <c r="AM23" s="107"/>
      <c r="AN23" s="10"/>
      <c r="AO23" s="10"/>
      <c r="AP23" s="125"/>
      <c r="AT23" s="10"/>
      <c r="AU23" s="10" t="str">
        <f>IF(O23="include",AF23,"")</f>
        <v/>
      </c>
      <c r="AV23" s="54" t="str">
        <f>IF(P23="include",AF23,"")</f>
        <v/>
      </c>
      <c r="BC23" s="10"/>
      <c r="BH23" s="10"/>
      <c r="BM23" s="10"/>
    </row>
    <row r="24" spans="1:66" s="54" customFormat="1" ht="135" customHeight="1">
      <c r="A24" s="10">
        <v>23</v>
      </c>
      <c r="B24" s="10" t="s">
        <v>73</v>
      </c>
      <c r="C24" s="10" t="s">
        <v>73</v>
      </c>
      <c r="D24" s="10">
        <v>2</v>
      </c>
      <c r="E24" s="10">
        <v>2</v>
      </c>
      <c r="F24" s="10">
        <v>2</v>
      </c>
      <c r="G24" s="119" t="str">
        <f t="shared" si="0"/>
        <v>EXCLUDED</v>
      </c>
      <c r="H24" s="46" t="s">
        <v>901</v>
      </c>
      <c r="I24" s="189" t="s">
        <v>901</v>
      </c>
      <c r="J24" s="10" t="str">
        <f>IF(AND(G24="Excluded", H24="Excluded"), "Mutually Excluded", IF(AND(OR(G24="CERTAINLY INCLUDED", G24="INCLUDED", G24="MAYBE" ), OR(H24="INCLUDED", H24="MAYBE")), "MUTUALLY INCLUDED", IF(AND(G24="MAYBE", H24="MAYBE"), "Mutually MAYBE", IF(AND(G24="Excluded", OR(H24="INCLUDED", H24="MAYBE")), "AI: No, Human: Yes", IF(AND(H24="Excluded", OR(G24="INCLUDED", G24="CERTAINLY INCLUDED", G24="MAYBE")), "AI: Yes, Human: No", "Other Conflict")))))</f>
        <v>Mutually Excluded</v>
      </c>
      <c r="K24" s="10"/>
      <c r="L24" s="10"/>
      <c r="N24" s="220" t="s">
        <v>19</v>
      </c>
      <c r="O24" s="54" t="str">
        <f>IF(J24="Mutually Excluded","Exclude",IF(J24= "Mutually Included","Include",M24))</f>
        <v>Exclude</v>
      </c>
      <c r="P24" s="54" t="str">
        <f>'Humans Alignment T&amp;A'!Z24</f>
        <v>Exclude</v>
      </c>
      <c r="Q24" s="120" t="str">
        <f>IF(AND(O24="Exclude", P24="Exclude"), "Mutually Excluded", IF(AND(OR(O24="CERTAINLY INCLUDED", O24="INCLUDE" ), OR(P24="INCLUDE", P24="MAYBE")), "MUTUALLY INCLUDED", IF(AND(O24="MAYBE", P24="MAYBE"), "Mutually MAYBE", IF(AND(O24="Exclude", OR(P24="INCLUDE", P24="MAYBE")), "AI+Hum: No, Hum1+2: Yes", IF(AND(P24="Exclude", OR(O24="INCLUDE", O24="CERTAINLY INCLUDED", H24="MAYBE")), "Ai+hum: Yes, Hum1+2: No", "Other Conflict")))))</f>
        <v>Mutually Excluded</v>
      </c>
      <c r="U24" s="121" t="str">
        <f>IF(Q24="Mutually Excluded","Exclude",IF(Q24= "Mutually Included","Include",R24))</f>
        <v>Exclude</v>
      </c>
      <c r="V24" s="122"/>
      <c r="X24" s="201"/>
      <c r="Y24" s="123"/>
      <c r="Z24" s="103"/>
      <c r="AA24" s="137"/>
      <c r="AB24" s="186"/>
      <c r="AC24" s="186"/>
      <c r="AD24" s="203"/>
      <c r="AF24" s="203"/>
      <c r="AG24" s="102"/>
      <c r="AH24" s="10"/>
      <c r="AI24" s="133"/>
      <c r="AJ24" s="10"/>
      <c r="AK24" s="10"/>
      <c r="AL24" s="143"/>
      <c r="AM24" s="107"/>
      <c r="AN24" s="10"/>
      <c r="AO24" s="10"/>
      <c r="AP24" s="122"/>
      <c r="AQ24" s="122"/>
      <c r="AR24" s="122"/>
      <c r="AS24" s="122"/>
      <c r="AT24" s="105"/>
      <c r="AU24" s="10" t="str">
        <f>IF(O24="include",AF24,"")</f>
        <v/>
      </c>
      <c r="AV24" s="54" t="str">
        <f>IF(P24="include",AF24,"")</f>
        <v/>
      </c>
      <c r="AW24" s="122"/>
      <c r="AY24" s="122"/>
      <c r="AZ24" s="122"/>
      <c r="BA24" s="122"/>
      <c r="BB24" s="122"/>
      <c r="BC24" s="105"/>
      <c r="BD24" s="122"/>
      <c r="BE24" s="122"/>
      <c r="BF24" s="122"/>
      <c r="BG24" s="122"/>
      <c r="BH24" s="105"/>
      <c r="BI24" s="122"/>
      <c r="BJ24" s="122"/>
      <c r="BK24" s="122"/>
      <c r="BL24" s="122"/>
      <c r="BM24" s="105"/>
      <c r="BN24" s="122"/>
    </row>
    <row r="25" spans="1:66" s="54" customFormat="1" ht="198.75" customHeight="1">
      <c r="A25" s="10">
        <v>24</v>
      </c>
      <c r="B25" s="10" t="s">
        <v>76</v>
      </c>
      <c r="C25" s="10" t="s">
        <v>75</v>
      </c>
      <c r="D25" s="10">
        <v>2</v>
      </c>
      <c r="E25" s="10">
        <v>2</v>
      </c>
      <c r="F25" s="10">
        <v>2</v>
      </c>
      <c r="G25" s="119" t="str">
        <f t="shared" si="0"/>
        <v>EXCLUDED</v>
      </c>
      <c r="H25" s="46" t="s">
        <v>901</v>
      </c>
      <c r="I25" s="189" t="s">
        <v>901</v>
      </c>
      <c r="J25" s="10" t="str">
        <f>IF(AND(G25="Excluded", H25="Excluded"), "Mutually Excluded", IF(AND(OR(G25="CERTAINLY INCLUDED", G25="INCLUDED", G25="MAYBE" ), OR(H25="INCLUDED", H25="MAYBE")), "MUTUALLY INCLUDED", IF(AND(G25="MAYBE", H25="MAYBE"), "Mutually MAYBE", IF(AND(G25="Excluded", OR(H25="INCLUDED", H25="MAYBE")), "AI: No, Human: Yes", IF(AND(H25="Excluded", OR(G25="INCLUDED", G25="CERTAINLY INCLUDED", G25="MAYBE")), "AI: Yes, Human: No", "Other Conflict")))))</f>
        <v>Mutually Excluded</v>
      </c>
      <c r="K25" s="10"/>
      <c r="L25" s="10"/>
      <c r="N25" s="220" t="s">
        <v>19</v>
      </c>
      <c r="O25" s="54" t="str">
        <f>IF(J25="Mutually Excluded","Exclude",IF(J25= "Mutually Included","Include",M25))</f>
        <v>Exclude</v>
      </c>
      <c r="P25" s="54" t="str">
        <f>'Humans Alignment T&amp;A'!Z25</f>
        <v>Exclude</v>
      </c>
      <c r="Q25" s="120" t="str">
        <f>IF(AND(O25="Exclude", P25="Exclude"), "Mutually Excluded", IF(AND(OR(O25="CERTAINLY INCLUDED", O25="INCLUDE" ), OR(P25="INCLUDE", P25="MAYBE")), "MUTUALLY INCLUDED", IF(AND(O25="MAYBE", P25="MAYBE"), "Mutually MAYBE", IF(AND(O25="Exclude", OR(P25="INCLUDE", P25="MAYBE")), "AI+Hum: No, Hum1+2: Yes", IF(AND(P25="Exclude", OR(O25="INCLUDE", O25="CERTAINLY INCLUDED", H25="MAYBE")), "Ai+hum: Yes, Hum1+2: No", "Other Conflict")))))</f>
        <v>Mutually Excluded</v>
      </c>
      <c r="S25" s="54" t="s">
        <v>19</v>
      </c>
      <c r="T25" s="54" t="s">
        <v>19</v>
      </c>
      <c r="U25" s="121" t="str">
        <f>IF(Q25="Mutually Excluded","Exclude",IF(Q25= "Mutually Included","Include",R25))</f>
        <v>Exclude</v>
      </c>
      <c r="V25" s="122"/>
      <c r="X25" s="201"/>
      <c r="Y25" s="123"/>
      <c r="Z25" s="103"/>
      <c r="AA25" s="137"/>
      <c r="AB25" s="124"/>
      <c r="AC25" s="124"/>
      <c r="AD25" s="203"/>
      <c r="AF25" s="203"/>
      <c r="AG25" s="102"/>
      <c r="AH25" s="10"/>
      <c r="AI25" s="133"/>
      <c r="AJ25" s="10"/>
      <c r="AK25" s="10"/>
      <c r="AL25" s="143"/>
      <c r="AM25" s="107"/>
      <c r="AN25" s="10"/>
      <c r="AO25" s="10"/>
      <c r="AP25" s="125"/>
      <c r="AT25" s="10"/>
      <c r="AU25" s="10" t="str">
        <f>IF(O25="include",AF25,"")</f>
        <v/>
      </c>
      <c r="AV25" s="54" t="str">
        <f>IF(P25="include",AF25,"")</f>
        <v/>
      </c>
      <c r="BC25" s="10"/>
      <c r="BH25" s="10"/>
      <c r="BM25" s="10"/>
    </row>
    <row r="26" spans="1:66" s="54" customFormat="1" ht="45">
      <c r="A26" s="10">
        <v>25</v>
      </c>
      <c r="B26" s="10" t="s">
        <v>78</v>
      </c>
      <c r="C26" s="10" t="s">
        <v>77</v>
      </c>
      <c r="D26" s="10">
        <v>2</v>
      </c>
      <c r="E26" s="10">
        <v>2</v>
      </c>
      <c r="F26" s="10">
        <v>2</v>
      </c>
      <c r="G26" s="119" t="str">
        <f t="shared" si="0"/>
        <v>EXCLUDED</v>
      </c>
      <c r="H26" s="46" t="s">
        <v>901</v>
      </c>
      <c r="I26" s="189" t="s">
        <v>901</v>
      </c>
      <c r="J26" s="10" t="str">
        <f>IF(AND(G26="Excluded", H26="Excluded"), "Mutually Excluded", IF(AND(OR(G26="CERTAINLY INCLUDED", G26="INCLUDED", G26="MAYBE" ), OR(H26="INCLUDED", H26="MAYBE")), "MUTUALLY INCLUDED", IF(AND(G26="MAYBE", H26="MAYBE"), "Mutually MAYBE", IF(AND(G26="Excluded", OR(H26="INCLUDED", H26="MAYBE")), "AI: No, Human: Yes", IF(AND(H26="Excluded", OR(G26="INCLUDED", G26="CERTAINLY INCLUDED", G26="MAYBE")), "AI: Yes, Human: No", "Other Conflict")))))</f>
        <v>Mutually Excluded</v>
      </c>
      <c r="K26" s="10"/>
      <c r="L26" s="10"/>
      <c r="N26" s="220" t="s">
        <v>19</v>
      </c>
      <c r="O26" s="54" t="str">
        <f>IF(J26="Mutually Excluded","Exclude",IF(J26= "Mutually Included","Include",M26))</f>
        <v>Exclude</v>
      </c>
      <c r="P26" s="54" t="str">
        <f>'Humans Alignment T&amp;A'!Z26</f>
        <v>Exclude</v>
      </c>
      <c r="Q26" s="120" t="str">
        <f>IF(AND(O26="Exclude", P26="Exclude"), "Mutually Excluded", IF(AND(OR(O26="CERTAINLY INCLUDED", O26="INCLUDE" ), OR(P26="INCLUDE", P26="MAYBE")), "MUTUALLY INCLUDED", IF(AND(O26="MAYBE", P26="MAYBE"), "Mutually MAYBE", IF(AND(O26="Exclude", OR(P26="INCLUDE", P26="MAYBE")), "AI+Hum: No, Hum1+2: Yes", IF(AND(P26="Exclude", OR(O26="INCLUDE", O26="CERTAINLY INCLUDED", H26="MAYBE")), "Ai+hum: Yes, Hum1+2: No", "Other Conflict")))))</f>
        <v>Mutually Excluded</v>
      </c>
      <c r="U26" s="121" t="str">
        <f>IF(Q26="Mutually Excluded","Exclude",IF(Q26= "Mutually Included","Include",R26))</f>
        <v>Exclude</v>
      </c>
      <c r="V26" s="122"/>
      <c r="X26" s="201"/>
      <c r="Y26" s="123"/>
      <c r="Z26" s="103"/>
      <c r="AA26" s="137"/>
      <c r="AB26" s="124"/>
      <c r="AC26" s="124"/>
      <c r="AD26" s="203"/>
      <c r="AF26" s="203"/>
      <c r="AG26" s="102"/>
      <c r="AH26" s="10"/>
      <c r="AI26" s="133"/>
      <c r="AJ26" s="10"/>
      <c r="AK26" s="10"/>
      <c r="AL26" s="143"/>
      <c r="AM26" s="107"/>
      <c r="AN26" s="10"/>
      <c r="AO26" s="10"/>
      <c r="AP26" s="125"/>
      <c r="AT26" s="10"/>
      <c r="AU26" s="10" t="str">
        <f>IF(O26="include",AF26,"")</f>
        <v/>
      </c>
      <c r="AV26" s="54" t="str">
        <f>IF(P26="include",AF26,"")</f>
        <v/>
      </c>
      <c r="BC26" s="10"/>
      <c r="BH26" s="10"/>
      <c r="BI26" s="10"/>
      <c r="BM26" s="10"/>
    </row>
    <row r="27" spans="1:66" s="54" customFormat="1" ht="70.150000000000006" customHeight="1">
      <c r="A27" s="10">
        <v>26</v>
      </c>
      <c r="B27" s="10" t="s">
        <v>81</v>
      </c>
      <c r="C27" s="10" t="s">
        <v>79</v>
      </c>
      <c r="D27" s="10">
        <v>5</v>
      </c>
      <c r="E27" s="10">
        <v>5</v>
      </c>
      <c r="F27" s="10">
        <v>5</v>
      </c>
      <c r="G27" s="119" t="str">
        <f t="shared" si="0"/>
        <v>CERTAINLY INCLUDED</v>
      </c>
      <c r="H27" s="46" t="s">
        <v>65</v>
      </c>
      <c r="I27" s="189" t="s">
        <v>1752</v>
      </c>
      <c r="J27" s="10" t="str">
        <f>IF(AND(G27="Excluded", H27="Excluded"), "Mutually Excluded", IF(AND(OR(G27="CERTAINLY INCLUDED", G27="INCLUDED", G27="MAYBE" ), OR(H27="INCLUDED", H27="MAYBE")), "MUTUALLY INCLUDED", IF(AND(G27="MAYBE", H27="MAYBE"), "Mutually MAYBE", IF(AND(G27="Excluded", OR(H27="INCLUDED", H27="MAYBE")), "AI: No, Human: Yes", IF(AND(H27="Excluded", OR(G27="INCLUDED", G27="CERTAINLY INCLUDED", G27="MAYBE")), "AI: Yes, Human: No", "Other Conflict")))))</f>
        <v>MUTUALLY INCLUDED</v>
      </c>
      <c r="K27" s="10"/>
      <c r="L27" s="10"/>
      <c r="N27" s="220" t="s">
        <v>23</v>
      </c>
      <c r="O27" s="54" t="str">
        <f>IF(J27="Mutually Excluded","Exclude",IF(J27= "Mutually Included","Include",M27))</f>
        <v>Include</v>
      </c>
      <c r="P27" s="54" t="str">
        <f>'Humans Alignment T&amp;A'!Z27</f>
        <v>Include</v>
      </c>
      <c r="Q27" s="120" t="str">
        <f>IF(AND(O27="Exclude", P27="Exclude"), "Mutually Excluded", IF(AND(OR(O27="CERTAINLY INCLUDED", O27="INCLUDE" ), OR(P27="INCLUDE", P27="MAYBE")), "MUTUALLY INCLUDED", IF(AND(O27="MAYBE", P27="MAYBE"), "Mutually MAYBE", IF(AND(O27="Exclude", OR(P27="INCLUDE", P27="MAYBE")), "AI+Hum: No, Hum1+2: Yes", IF(AND(P27="Exclude", OR(O27="INCLUDE", O27="CERTAINLY INCLUDED", H27="MAYBE")), "Ai+hum: Yes, Hum1+2: No", "Other Conflict")))))</f>
        <v>MUTUALLY INCLUDED</v>
      </c>
      <c r="U27" s="121" t="str">
        <f>IF(Q27="Mutually Excluded","Exclude",IF(Q27= "Mutually Included","Include",R27))</f>
        <v>Include</v>
      </c>
      <c r="V27" s="122" t="s">
        <v>19</v>
      </c>
      <c r="W27" s="54" t="s">
        <v>19</v>
      </c>
      <c r="X27" s="201" t="s">
        <v>901</v>
      </c>
      <c r="Y27" s="201" t="s">
        <v>3003</v>
      </c>
      <c r="Z27" s="103" t="str">
        <f t="shared" si="1"/>
        <v>Mutually Excluded</v>
      </c>
      <c r="AA27" s="137" t="s">
        <v>19</v>
      </c>
      <c r="AB27" s="186"/>
      <c r="AC27" s="186"/>
      <c r="AD27" s="203" t="s">
        <v>19</v>
      </c>
      <c r="AF27" s="203" t="s">
        <v>19</v>
      </c>
      <c r="AG27" s="102" t="str">
        <f t="shared" si="2"/>
        <v>Mutually Excluded</v>
      </c>
      <c r="AH27" s="10" t="str">
        <f t="shared" ref="AH27:AH86" si="18">IF(OR(ISBLANK(AF27), ISBLANK(AP27)), "", IF(AND(OR(AF27="Include", AF27="Maybe"), OR(AP27="Included", AP27="Maybe", AP27="Certainly Included")), "Mutually Included", IF(AND(AF27="Exclude", AP27="Exclude"), "Mutually Excluded", IF(AND(AF27="Exclude", OR(AP27="Include", AP27="Maybe")), "Human Excluded, AI Included", IF(AND(OR(AF27="Include", AF27="Maybe"), AP27="Exclude"), "Human Included, AI Excluded", "Pal")))))</f>
        <v>Human Excluded, AI Included</v>
      </c>
      <c r="AI27" s="133" t="s">
        <v>19</v>
      </c>
      <c r="AJ27" s="10"/>
      <c r="AK27" s="10"/>
      <c r="AL27" s="143" t="s">
        <v>19</v>
      </c>
      <c r="AM27" s="107" t="s">
        <v>19</v>
      </c>
      <c r="AN27" s="10" t="s">
        <v>19</v>
      </c>
      <c r="AO27" s="10" t="str">
        <f t="shared" si="4"/>
        <v>Human Excluded, AI Included</v>
      </c>
      <c r="AP27" s="125" t="str">
        <f t="shared" ref="AP27" si="19">IF(COUNTA(AQ27:AS27)=0, "", IF(COUNTIF(AQ27:AS27,5)=3, "Include", IF(COUNTIF(AQ27:AS27,5)&gt;=1, "Maybe", "Exclude")))</f>
        <v>Maybe</v>
      </c>
      <c r="AQ27" s="54">
        <v>4</v>
      </c>
      <c r="AR27" s="54">
        <v>5</v>
      </c>
      <c r="AS27" s="54">
        <v>3</v>
      </c>
      <c r="AT27" s="10" t="s">
        <v>3014</v>
      </c>
      <c r="AU27" s="10" t="str">
        <f>IF(O27="include",AF27,"")</f>
        <v>Exclude</v>
      </c>
      <c r="AV27" s="54" t="str">
        <f>IF(P27="include",AF27,"")</f>
        <v>Exclude</v>
      </c>
      <c r="BC27" s="10"/>
      <c r="BH27" s="10"/>
      <c r="BM27" s="10"/>
    </row>
    <row r="28" spans="1:66" s="54" customFormat="1" ht="30">
      <c r="A28" s="10">
        <v>27</v>
      </c>
      <c r="B28" s="10" t="s">
        <v>83</v>
      </c>
      <c r="C28" s="10" t="s">
        <v>82</v>
      </c>
      <c r="D28" s="10">
        <v>1</v>
      </c>
      <c r="E28" s="10">
        <v>1</v>
      </c>
      <c r="F28" s="10">
        <v>1</v>
      </c>
      <c r="G28" s="119" t="str">
        <f t="shared" si="0"/>
        <v>EXCLUDED</v>
      </c>
      <c r="H28" s="46" t="s">
        <v>901</v>
      </c>
      <c r="I28" s="189" t="s">
        <v>901</v>
      </c>
      <c r="J28" s="10" t="str">
        <f>IF(AND(G28="Excluded", H28="Excluded"), "Mutually Excluded", IF(AND(OR(G28="CERTAINLY INCLUDED", G28="INCLUDED", G28="MAYBE" ), OR(H28="INCLUDED", H28="MAYBE")), "MUTUALLY INCLUDED", IF(AND(G28="MAYBE", H28="MAYBE"), "Mutually MAYBE", IF(AND(G28="Excluded", OR(H28="INCLUDED", H28="MAYBE")), "AI: No, Human: Yes", IF(AND(H28="Excluded", OR(G28="INCLUDED", G28="CERTAINLY INCLUDED", G28="MAYBE")), "AI: Yes, Human: No", "Other Conflict")))))</f>
        <v>Mutually Excluded</v>
      </c>
      <c r="K28" s="10"/>
      <c r="L28" s="10"/>
      <c r="N28" s="220" t="s">
        <v>19</v>
      </c>
      <c r="O28" s="54" t="str">
        <f>IF(J28="Mutually Excluded","Exclude",IF(J28= "Mutually Included","Include",M28))</f>
        <v>Exclude</v>
      </c>
      <c r="P28" s="54" t="str">
        <f>'Humans Alignment T&amp;A'!Z28</f>
        <v>Exclude</v>
      </c>
      <c r="Q28" s="120" t="str">
        <f>IF(AND(O28="Exclude", P28="Exclude"), "Mutually Excluded", IF(AND(OR(O28="CERTAINLY INCLUDED", O28="INCLUDE" ), OR(P28="INCLUDE", P28="MAYBE")), "MUTUALLY INCLUDED", IF(AND(O28="MAYBE", P28="MAYBE"), "Mutually MAYBE", IF(AND(O28="Exclude", OR(P28="INCLUDE", P28="MAYBE")), "AI+Hum: No, Hum1+2: Yes", IF(AND(P28="Exclude", OR(O28="INCLUDE", O28="CERTAINLY INCLUDED", H28="MAYBE")), "Ai+hum: Yes, Hum1+2: No", "Other Conflict")))))</f>
        <v>Mutually Excluded</v>
      </c>
      <c r="U28" s="121" t="str">
        <f>IF(Q28="Mutually Excluded","Exclude",IF(Q28= "Mutually Included","Include",R28))</f>
        <v>Exclude</v>
      </c>
      <c r="V28" s="122"/>
      <c r="X28" s="201"/>
      <c r="Y28" s="123"/>
      <c r="Z28" s="103"/>
      <c r="AA28" s="137"/>
      <c r="AB28" s="124"/>
      <c r="AC28" s="124"/>
      <c r="AD28" s="203"/>
      <c r="AF28" s="203"/>
      <c r="AG28" s="102"/>
      <c r="AH28" s="10"/>
      <c r="AI28" s="133"/>
      <c r="AJ28" s="10"/>
      <c r="AK28" s="10"/>
      <c r="AL28" s="143"/>
      <c r="AM28" s="107"/>
      <c r="AN28" s="10"/>
      <c r="AO28" s="10"/>
      <c r="AP28" s="125"/>
      <c r="AT28" s="10"/>
      <c r="AU28" s="10" t="str">
        <f>IF(O28="include",AF28,"")</f>
        <v/>
      </c>
      <c r="AV28" s="54" t="str">
        <f>IF(P28="include",AF28,"")</f>
        <v/>
      </c>
      <c r="BC28" s="10"/>
      <c r="BH28" s="10"/>
      <c r="BM28" s="10"/>
    </row>
    <row r="29" spans="1:66" s="54" customFormat="1" ht="60">
      <c r="A29" s="10">
        <v>28</v>
      </c>
      <c r="B29" s="10" t="s">
        <v>85</v>
      </c>
      <c r="C29" s="10" t="s">
        <v>84</v>
      </c>
      <c r="D29" s="10">
        <v>1</v>
      </c>
      <c r="E29" s="10">
        <v>1</v>
      </c>
      <c r="F29" s="10">
        <v>1</v>
      </c>
      <c r="G29" s="119" t="str">
        <f t="shared" si="0"/>
        <v>EXCLUDED</v>
      </c>
      <c r="H29" s="46" t="s">
        <v>901</v>
      </c>
      <c r="I29" s="189" t="s">
        <v>901</v>
      </c>
      <c r="J29" s="10" t="str">
        <f>IF(AND(G29="Excluded", H29="Excluded"), "Mutually Excluded", IF(AND(OR(G29="CERTAINLY INCLUDED", G29="INCLUDED", G29="MAYBE" ), OR(H29="INCLUDED", H29="MAYBE")), "MUTUALLY INCLUDED", IF(AND(G29="MAYBE", H29="MAYBE"), "Mutually MAYBE", IF(AND(G29="Excluded", OR(H29="INCLUDED", H29="MAYBE")), "AI: No, Human: Yes", IF(AND(H29="Excluded", OR(G29="INCLUDED", G29="CERTAINLY INCLUDED", G29="MAYBE")), "AI: Yes, Human: No", "Other Conflict")))))</f>
        <v>Mutually Excluded</v>
      </c>
      <c r="K29" s="10"/>
      <c r="L29" s="10"/>
      <c r="N29" s="220" t="s">
        <v>19</v>
      </c>
      <c r="O29" s="54" t="str">
        <f>IF(J29="Mutually Excluded","Exclude",IF(J29= "Mutually Included","Include",M29))</f>
        <v>Exclude</v>
      </c>
      <c r="P29" s="54" t="str">
        <f>'Humans Alignment T&amp;A'!Z29</f>
        <v>Exclude</v>
      </c>
      <c r="Q29" s="120" t="str">
        <f>IF(AND(O29="Exclude", P29="Exclude"), "Mutually Excluded", IF(AND(OR(O29="CERTAINLY INCLUDED", O29="INCLUDE" ), OR(P29="INCLUDE", P29="MAYBE")), "MUTUALLY INCLUDED", IF(AND(O29="MAYBE", P29="MAYBE"), "Mutually MAYBE", IF(AND(O29="Exclude", OR(P29="INCLUDE", P29="MAYBE")), "AI+Hum: No, Hum1+2: Yes", IF(AND(P29="Exclude", OR(O29="INCLUDE", O29="CERTAINLY INCLUDED", H29="MAYBE")), "Ai+hum: Yes, Hum1+2: No", "Other Conflict")))))</f>
        <v>Mutually Excluded</v>
      </c>
      <c r="U29" s="121" t="str">
        <f>IF(Q29="Mutually Excluded","Exclude",IF(Q29= "Mutually Included","Include",R29))</f>
        <v>Exclude</v>
      </c>
      <c r="V29" s="122"/>
      <c r="X29" s="201"/>
      <c r="Y29" s="123"/>
      <c r="Z29" s="103"/>
      <c r="AA29" s="188"/>
      <c r="AB29" s="186"/>
      <c r="AC29" s="186"/>
      <c r="AD29" s="203"/>
      <c r="AF29" s="203"/>
      <c r="AG29" s="102"/>
      <c r="AH29" s="10"/>
      <c r="AI29" s="133"/>
      <c r="AJ29" s="10"/>
      <c r="AK29" s="10"/>
      <c r="AL29" s="134"/>
      <c r="AM29" s="102"/>
      <c r="AN29" s="10"/>
      <c r="AO29" s="10"/>
      <c r="AP29" s="125"/>
      <c r="AT29" s="10"/>
      <c r="AU29" s="10" t="str">
        <f>IF(O29="include",AF29,"")</f>
        <v/>
      </c>
      <c r="AV29" s="54" t="str">
        <f>IF(P29="include",AF29,"")</f>
        <v/>
      </c>
      <c r="BC29" s="10"/>
      <c r="BH29" s="10"/>
      <c r="BM29" s="10"/>
    </row>
    <row r="30" spans="1:66" s="54" customFormat="1" ht="30">
      <c r="A30" s="10">
        <v>29</v>
      </c>
      <c r="B30" s="10" t="s">
        <v>87</v>
      </c>
      <c r="C30" s="10" t="s">
        <v>86</v>
      </c>
      <c r="D30" s="10">
        <v>4</v>
      </c>
      <c r="E30" s="10">
        <v>3</v>
      </c>
      <c r="F30" s="10">
        <v>4</v>
      </c>
      <c r="G30" s="119" t="str">
        <f t="shared" si="0"/>
        <v>EXCLUDED</v>
      </c>
      <c r="H30" s="46" t="s">
        <v>901</v>
      </c>
      <c r="I30" s="189" t="s">
        <v>901</v>
      </c>
      <c r="J30" s="10" t="str">
        <f>IF(AND(G30="Excluded", H30="Excluded"), "Mutually Excluded", IF(AND(OR(G30="CERTAINLY INCLUDED", G30="INCLUDED", G30="MAYBE" ), OR(H30="INCLUDED", H30="MAYBE")), "MUTUALLY INCLUDED", IF(AND(G30="MAYBE", H30="MAYBE"), "Mutually MAYBE", IF(AND(G30="Excluded", OR(H30="INCLUDED", H30="MAYBE")), "AI: No, Human: Yes", IF(AND(H30="Excluded", OR(G30="INCLUDED", G30="CERTAINLY INCLUDED", G30="MAYBE")), "AI: Yes, Human: No", "Other Conflict")))))</f>
        <v>Mutually Excluded</v>
      </c>
      <c r="K30" s="10"/>
      <c r="L30" s="10"/>
      <c r="N30" s="220" t="s">
        <v>19</v>
      </c>
      <c r="O30" s="54" t="str">
        <f>IF(J30="Mutually Excluded","Exclude",IF(J30= "Mutually Included","Include",M30))</f>
        <v>Exclude</v>
      </c>
      <c r="P30" s="54" t="str">
        <f>'Humans Alignment T&amp;A'!Z30</f>
        <v>Exclude</v>
      </c>
      <c r="Q30" s="120" t="str">
        <f>IF(AND(O30="Exclude", P30="Exclude"), "Mutually Excluded", IF(AND(OR(O30="CERTAINLY INCLUDED", O30="INCLUDE" ), OR(P30="INCLUDE", P30="MAYBE")), "MUTUALLY INCLUDED", IF(AND(O30="MAYBE", P30="MAYBE"), "Mutually MAYBE", IF(AND(O30="Exclude", OR(P30="INCLUDE", P30="MAYBE")), "AI+Hum: No, Hum1+2: Yes", IF(AND(P30="Exclude", OR(O30="INCLUDE", O30="CERTAINLY INCLUDED", H30="MAYBE")), "Ai+hum: Yes, Hum1+2: No", "Other Conflict")))))</f>
        <v>Mutually Excluded</v>
      </c>
      <c r="U30" s="121" t="str">
        <f>IF(Q30="Mutually Excluded","Exclude",IF(Q30= "Mutually Included","Include",R30))</f>
        <v>Exclude</v>
      </c>
      <c r="V30" s="122"/>
      <c r="X30" s="201"/>
      <c r="Y30" s="123"/>
      <c r="Z30" s="103"/>
      <c r="AA30" s="188"/>
      <c r="AB30" s="186"/>
      <c r="AC30" s="186"/>
      <c r="AD30" s="203"/>
      <c r="AF30" s="203"/>
      <c r="AG30" s="102"/>
      <c r="AH30" s="10"/>
      <c r="AI30" s="133"/>
      <c r="AJ30" s="10"/>
      <c r="AK30" s="10"/>
      <c r="AL30" s="134"/>
      <c r="AM30" s="102"/>
      <c r="AN30" s="10"/>
      <c r="AO30" s="10"/>
      <c r="AP30" s="125"/>
      <c r="AT30" s="10"/>
      <c r="AU30" s="10" t="str">
        <f>IF(O30="include",AF30,"")</f>
        <v/>
      </c>
      <c r="AV30" s="54" t="str">
        <f>IF(P30="include",AF30,"")</f>
        <v/>
      </c>
      <c r="BC30" s="10"/>
      <c r="BH30" s="10"/>
      <c r="BM30" s="10"/>
    </row>
    <row r="31" spans="1:66" s="54" customFormat="1" ht="60">
      <c r="A31" s="10">
        <v>30</v>
      </c>
      <c r="B31" s="10" t="s">
        <v>90</v>
      </c>
      <c r="C31" s="10" t="s">
        <v>89</v>
      </c>
      <c r="D31" s="10">
        <v>1</v>
      </c>
      <c r="E31" s="10">
        <v>1</v>
      </c>
      <c r="F31" s="10">
        <v>1</v>
      </c>
      <c r="G31" s="119" t="str">
        <f t="shared" si="0"/>
        <v>EXCLUDED</v>
      </c>
      <c r="H31" s="46" t="s">
        <v>901</v>
      </c>
      <c r="I31" s="189" t="s">
        <v>901</v>
      </c>
      <c r="J31" s="10" t="str">
        <f>IF(AND(G31="Excluded", H31="Excluded"), "Mutually Excluded", IF(AND(OR(G31="CERTAINLY INCLUDED", G31="INCLUDED", G31="MAYBE" ), OR(H31="INCLUDED", H31="MAYBE")), "MUTUALLY INCLUDED", IF(AND(G31="MAYBE", H31="MAYBE"), "Mutually MAYBE", IF(AND(G31="Excluded", OR(H31="INCLUDED", H31="MAYBE")), "AI: No, Human: Yes", IF(AND(H31="Excluded", OR(G31="INCLUDED", G31="CERTAINLY INCLUDED", G31="MAYBE")), "AI: Yes, Human: No", "Other Conflict")))))</f>
        <v>Mutually Excluded</v>
      </c>
      <c r="K31" s="10"/>
      <c r="L31" s="10"/>
      <c r="N31" s="220" t="s">
        <v>19</v>
      </c>
      <c r="O31" s="54" t="str">
        <f>IF(J31="Mutually Excluded","Exclude",IF(J31= "Mutually Included","Include",M31))</f>
        <v>Exclude</v>
      </c>
      <c r="P31" s="54" t="str">
        <f>'Humans Alignment T&amp;A'!Z31</f>
        <v>Exclude</v>
      </c>
      <c r="Q31" s="120" t="str">
        <f>IF(AND(O31="Exclude", P31="Exclude"), "Mutually Excluded", IF(AND(OR(O31="CERTAINLY INCLUDED", O31="INCLUDE" ), OR(P31="INCLUDE", P31="MAYBE")), "MUTUALLY INCLUDED", IF(AND(O31="MAYBE", P31="MAYBE"), "Mutually MAYBE", IF(AND(O31="Exclude", OR(P31="INCLUDE", P31="MAYBE")), "AI+Hum: No, Hum1+2: Yes", IF(AND(P31="Exclude", OR(O31="INCLUDE", O31="CERTAINLY INCLUDED", H31="MAYBE")), "Ai+hum: Yes, Hum1+2: No", "Other Conflict")))))</f>
        <v>Mutually Excluded</v>
      </c>
      <c r="U31" s="121" t="str">
        <f>IF(Q31="Mutually Excluded","Exclude",IF(Q31= "Mutually Included","Include",R31))</f>
        <v>Exclude</v>
      </c>
      <c r="V31" s="250"/>
      <c r="X31" s="201"/>
      <c r="Y31" s="123"/>
      <c r="Z31" s="103"/>
      <c r="AA31" s="188"/>
      <c r="AB31" s="186"/>
      <c r="AC31" s="186"/>
      <c r="AD31" s="203"/>
      <c r="AF31" s="203"/>
      <c r="AG31" s="102"/>
      <c r="AH31" s="10"/>
      <c r="AI31" s="133"/>
      <c r="AJ31" s="10"/>
      <c r="AK31" s="10"/>
      <c r="AL31" s="134"/>
      <c r="AM31" s="102"/>
      <c r="AN31" s="10"/>
      <c r="AO31" s="10"/>
      <c r="AP31" s="125"/>
      <c r="AT31" s="10"/>
      <c r="AU31" s="10" t="str">
        <f>IF(O31="include",AF31,"")</f>
        <v/>
      </c>
      <c r="AV31" s="54" t="str">
        <f>IF(P31="include",AF31,"")</f>
        <v/>
      </c>
      <c r="BC31" s="10"/>
      <c r="BH31" s="10"/>
      <c r="BM31" s="10"/>
    </row>
    <row r="32" spans="1:66" s="54" customFormat="1" ht="70.150000000000006" customHeight="1">
      <c r="A32" s="10">
        <v>31</v>
      </c>
      <c r="B32" s="10" t="s">
        <v>92</v>
      </c>
      <c r="C32" s="10" t="s">
        <v>91</v>
      </c>
      <c r="D32" s="10">
        <v>5</v>
      </c>
      <c r="E32" s="10">
        <v>5</v>
      </c>
      <c r="F32" s="10">
        <v>5</v>
      </c>
      <c r="G32" s="119" t="str">
        <f t="shared" si="0"/>
        <v>CERTAINLY INCLUDED</v>
      </c>
      <c r="H32" s="46" t="s">
        <v>1752</v>
      </c>
      <c r="I32" s="189" t="s">
        <v>901</v>
      </c>
      <c r="J32" s="10" t="str">
        <f>IF(AND(G32="Excluded", H32="Excluded"), "Mutually Excluded", IF(AND(OR(G32="CERTAINLY INCLUDED", G32="INCLUDED", G32="MAYBE" ), OR(H32="INCLUDED", H32="MAYBE")), "MUTUALLY INCLUDED", IF(AND(G32="MAYBE", H32="MAYBE"), "Mutually MAYBE", IF(AND(G32="Excluded", OR(H32="INCLUDED", H32="MAYBE")), "AI: No, Human: Yes", IF(AND(H32="Excluded", OR(G32="INCLUDED", G32="CERTAINLY INCLUDED", G32="MAYBE")), "AI: Yes, Human: No", "Other Conflict")))))</f>
        <v>MUTUALLY INCLUDED</v>
      </c>
      <c r="K32" s="10"/>
      <c r="L32" s="10"/>
      <c r="N32" s="220" t="s">
        <v>23</v>
      </c>
      <c r="O32" s="54" t="str">
        <f>IF(J32="Mutually Excluded","Exclude",IF(J32= "Mutually Included","Include",M32))</f>
        <v>Include</v>
      </c>
      <c r="P32" s="54" t="str">
        <f>'Humans Alignment T&amp;A'!Z32</f>
        <v>Exclude</v>
      </c>
      <c r="Q32" s="120" t="str">
        <f>IF(AND(O32="Exclude", P32="Exclude"), "Mutually Excluded", IF(AND(OR(O32="CERTAINLY INCLUDED", O32="INCLUDE" ), OR(P32="INCLUDE", P32="MAYBE")), "MUTUALLY INCLUDED", IF(AND(O32="MAYBE", P32="MAYBE"), "Mutually MAYBE", IF(AND(O32="Exclude", OR(P32="INCLUDE", P32="MAYBE")), "AI+Hum: No, Hum1+2: Yes", IF(AND(P32="Exclude", OR(O32="INCLUDE", O32="CERTAINLY INCLUDED", H32="MAYBE")), "Ai+hum: Yes, Hum1+2: No", "Other Conflict")))))</f>
        <v>Ai+hum: Yes, Hum1+2: No</v>
      </c>
      <c r="R32" s="54" t="s">
        <v>23</v>
      </c>
      <c r="U32" s="121" t="str">
        <f>IF(Q32="Mutually Excluded","Exclude",IF(Q32= "Mutually Included","Include",R32))</f>
        <v>Include</v>
      </c>
      <c r="V32" s="122" t="s">
        <v>19</v>
      </c>
      <c r="W32" s="54" t="s">
        <v>19</v>
      </c>
      <c r="X32" s="201" t="s">
        <v>901</v>
      </c>
      <c r="Y32" s="201" t="s">
        <v>3003</v>
      </c>
      <c r="Z32" s="103" t="str">
        <f t="shared" ref="Z32" si="20">IF(OR(ISBLANK(AF32), ISBLANK(V32)), "", IF(AND(OR(AF32="Include", AF32="Maybe"), OR(V32="Include", V32="Maybe", V32="Certainly Included")), "Mutually Included", IF(AND(AF32="Exclude", V32="Exclude"), "Mutually Excluded", IF(AND(AF32="Exclude", OR(V32="Include", V32="Maybe")), "Nikos Excluded, Cindy Included", IF(AND(OR(AF32="Include", AF32="Maybe"), V32="Exclude"), "Nikos Included, Cindy Excluded", "Pal")))))</f>
        <v>Mutually Excluded</v>
      </c>
      <c r="AA32" s="137" t="s">
        <v>19</v>
      </c>
      <c r="AB32" s="186"/>
      <c r="AC32" s="186"/>
      <c r="AD32" s="203"/>
      <c r="AF32" s="203" t="s">
        <v>19</v>
      </c>
      <c r="AG32" s="102" t="str">
        <f t="shared" ref="AG32" si="21">IF(OR(ISBLANK(AF32), ISBLANK(AD32)), "", IF(AND(OR(AF32="Include", AF32="Maybe"), OR(AD32="Include", AD32="Maybe", AD32="Certainly Included")), "Mutually Included", IF(AND(AF32="Exclude", AD32="Exclude"), "Mutually Excluded", IF(AND(AF32="Exclude", OR(AD32="Include", AD32="Maybe")), "Nikos Excluded, Mikhail Included", IF(AND(OR(AF32="Include", AF32="Maybe"), AD32="Exclude"), "Nikos Included, Mikhail Excluded", "Pal")))))</f>
        <v/>
      </c>
      <c r="AH32" s="10" t="str">
        <f t="shared" ref="AH32" si="22">IF(OR(ISBLANK(AF32), ISBLANK(AP32)), "", IF(AND(OR(AF32="Include", AF32="Maybe"), OR(AP32="Included", AP32="Maybe", AP32="Certainly Included")), "Mutually Included", IF(AND(AF32="Exclude", AP32="Exclude"), "Mutually Excluded", IF(AND(AF32="Exclude", OR(AP32="Include", AP32="Maybe")), "Human Excluded, AI Included", IF(AND(OR(AF32="Include", AF32="Maybe"), AP32="Exclude"), "Human Included, AI Excluded", "Pal")))))</f>
        <v>Mutually Excluded</v>
      </c>
      <c r="AI32" s="133"/>
      <c r="AJ32" s="10"/>
      <c r="AK32" s="10"/>
      <c r="AL32" s="134" t="s">
        <v>19</v>
      </c>
      <c r="AM32" s="107"/>
      <c r="AN32" s="10"/>
      <c r="AO32" s="10" t="str">
        <f t="shared" ref="AO32" si="23">IF(OR(ISBLANK(AF32), ISBLANK(AP32)), "", IF(AND(OR(AF32="Include", AF32="Maybe"), OR(AP32="Include", AP32="Maybe", AP32="Certainly Included")), "Mutually Included", IF(AND(AF32="Exclude", AP32="Exclude"), "Mutually Excluded", IF(AND(AF32="Exclude", OR(AP32="Include", AP32="Maybe",, AP32="Certainly Included")), "Human Excluded, AI Included", IF(AND(OR(AF32="Include", AF32="Maybe"), AP32="Exclude"), "Human Included, AI Excluded", "Pal")))))</f>
        <v>Mutually Excluded</v>
      </c>
      <c r="AP32" s="125" t="str">
        <f t="shared" ref="AP32" si="24">IF(COUNTA(AQ32:AS32)=0, "", IF(COUNTIF(AQ32:AS32,5)=3, "Include", IF(COUNTIF(AQ32:AS32,5)&gt;=1, "Maybe", "Exclude")))</f>
        <v>Exclude</v>
      </c>
      <c r="AQ32" s="54">
        <v>4</v>
      </c>
      <c r="AR32" s="54">
        <v>3</v>
      </c>
      <c r="AS32" s="54">
        <v>2</v>
      </c>
      <c r="AT32" s="10" t="s">
        <v>3015</v>
      </c>
      <c r="AU32" s="10" t="str">
        <f>IF(O32="include",AF32,"")</f>
        <v>Exclude</v>
      </c>
      <c r="AV32" s="54" t="str">
        <f>IF(P32="include",AF32,"")</f>
        <v/>
      </c>
      <c r="BC32" s="10"/>
      <c r="BH32" s="10"/>
      <c r="BM32" s="10"/>
    </row>
    <row r="33" spans="1:65" s="54" customFormat="1" ht="60">
      <c r="A33" s="10">
        <v>32</v>
      </c>
      <c r="B33" s="10" t="s">
        <v>94</v>
      </c>
      <c r="C33" s="10" t="s">
        <v>93</v>
      </c>
      <c r="D33" s="10">
        <v>1</v>
      </c>
      <c r="E33" s="10">
        <v>1</v>
      </c>
      <c r="F33" s="10">
        <v>1</v>
      </c>
      <c r="G33" s="119" t="str">
        <f t="shared" si="0"/>
        <v>EXCLUDED</v>
      </c>
      <c r="H33" s="46" t="s">
        <v>901</v>
      </c>
      <c r="I33" s="189" t="s">
        <v>901</v>
      </c>
      <c r="J33" s="10" t="str">
        <f>IF(AND(G33="Excluded", H33="Excluded"), "Mutually Excluded", IF(AND(OR(G33="CERTAINLY INCLUDED", G33="INCLUDED", G33="MAYBE" ), OR(H33="INCLUDED", H33="MAYBE")), "MUTUALLY INCLUDED", IF(AND(G33="MAYBE", H33="MAYBE"), "Mutually MAYBE", IF(AND(G33="Excluded", OR(H33="INCLUDED", H33="MAYBE")), "AI: No, Human: Yes", IF(AND(H33="Excluded", OR(G33="INCLUDED", G33="CERTAINLY INCLUDED", G33="MAYBE")), "AI: Yes, Human: No", "Other Conflict")))))</f>
        <v>Mutually Excluded</v>
      </c>
      <c r="K33" s="10"/>
      <c r="L33" s="10"/>
      <c r="N33" s="220" t="s">
        <v>19</v>
      </c>
      <c r="O33" s="54" t="str">
        <f>IF(J33="Mutually Excluded","Exclude",IF(J33= "Mutually Included","Include",M33))</f>
        <v>Exclude</v>
      </c>
      <c r="P33" s="54" t="str">
        <f>'Humans Alignment T&amp;A'!Z33</f>
        <v>Exclude</v>
      </c>
      <c r="Q33" s="120" t="str">
        <f>IF(AND(O33="Exclude", P33="Exclude"), "Mutually Excluded", IF(AND(OR(O33="CERTAINLY INCLUDED", O33="INCLUDE" ), OR(P33="INCLUDE", P33="MAYBE")), "MUTUALLY INCLUDED", IF(AND(O33="MAYBE", P33="MAYBE"), "Mutually MAYBE", IF(AND(O33="Exclude", OR(P33="INCLUDE", P33="MAYBE")), "AI+Hum: No, Hum1+2: Yes", IF(AND(P33="Exclude", OR(O33="INCLUDE", O33="CERTAINLY INCLUDED", H33="MAYBE")), "Ai+hum: Yes, Hum1+2: No", "Other Conflict")))))</f>
        <v>Mutually Excluded</v>
      </c>
      <c r="U33" s="121" t="str">
        <f>IF(Q33="Mutually Excluded","Exclude",IF(Q33= "Mutually Included","Include",R33))</f>
        <v>Exclude</v>
      </c>
      <c r="V33" s="122"/>
      <c r="X33" s="201"/>
      <c r="Y33" s="123"/>
      <c r="Z33" s="103"/>
      <c r="AA33" s="137"/>
      <c r="AB33" s="186"/>
      <c r="AC33" s="186"/>
      <c r="AD33" s="203"/>
      <c r="AF33" s="203"/>
      <c r="AG33" s="102"/>
      <c r="AH33" s="10"/>
      <c r="AI33" s="133"/>
      <c r="AJ33" s="102"/>
      <c r="AK33" s="102"/>
      <c r="AL33" s="143"/>
      <c r="AM33" s="107"/>
      <c r="AN33" s="10"/>
      <c r="AO33" s="10"/>
      <c r="AP33" s="125"/>
      <c r="AT33" s="10"/>
      <c r="AU33" s="10" t="str">
        <f>IF(O33="include",AF33,"")</f>
        <v/>
      </c>
      <c r="AV33" s="54" t="str">
        <f>IF(P33="include",AF33,"")</f>
        <v/>
      </c>
      <c r="BC33" s="10"/>
      <c r="BH33" s="10"/>
      <c r="BM33" s="10"/>
    </row>
    <row r="34" spans="1:65" s="54" customFormat="1" ht="45">
      <c r="A34" s="10">
        <v>33</v>
      </c>
      <c r="B34" s="10" t="s">
        <v>95</v>
      </c>
      <c r="C34" s="10" t="s">
        <v>95</v>
      </c>
      <c r="D34" s="10">
        <v>2</v>
      </c>
      <c r="E34" s="10">
        <v>2</v>
      </c>
      <c r="F34" s="10">
        <v>2</v>
      </c>
      <c r="G34" s="119" t="str">
        <f t="shared" si="0"/>
        <v>EXCLUDED</v>
      </c>
      <c r="H34" s="46" t="s">
        <v>901</v>
      </c>
      <c r="I34" s="189" t="s">
        <v>901</v>
      </c>
      <c r="J34" s="10" t="str">
        <f>IF(AND(G34="Excluded", H34="Excluded"), "Mutually Excluded", IF(AND(OR(G34="CERTAINLY INCLUDED", G34="INCLUDED", G34="MAYBE" ), OR(H34="INCLUDED", H34="MAYBE")), "MUTUALLY INCLUDED", IF(AND(G34="MAYBE", H34="MAYBE"), "Mutually MAYBE", IF(AND(G34="Excluded", OR(H34="INCLUDED", H34="MAYBE")), "AI: No, Human: Yes", IF(AND(H34="Excluded", OR(G34="INCLUDED", G34="CERTAINLY INCLUDED", G34="MAYBE")), "AI: Yes, Human: No", "Other Conflict")))))</f>
        <v>Mutually Excluded</v>
      </c>
      <c r="K34" s="10"/>
      <c r="L34" s="10"/>
      <c r="N34" s="220" t="s">
        <v>19</v>
      </c>
      <c r="O34" s="54" t="str">
        <f>IF(J34="Mutually Excluded","Exclude",IF(J34= "Mutually Included","Include",M34))</f>
        <v>Exclude</v>
      </c>
      <c r="P34" s="54" t="str">
        <f>'Humans Alignment T&amp;A'!Z34</f>
        <v>Exclude</v>
      </c>
      <c r="Q34" s="120" t="str">
        <f>IF(AND(O34="Exclude", P34="Exclude"), "Mutually Excluded", IF(AND(OR(O34="CERTAINLY INCLUDED", O34="INCLUDE" ), OR(P34="INCLUDE", P34="MAYBE")), "MUTUALLY INCLUDED", IF(AND(O34="MAYBE", P34="MAYBE"), "Mutually MAYBE", IF(AND(O34="Exclude", OR(P34="INCLUDE", P34="MAYBE")), "AI+Hum: No, Hum1+2: Yes", IF(AND(P34="Exclude", OR(O34="INCLUDE", O34="CERTAINLY INCLUDED", H34="MAYBE")), "Ai+hum: Yes, Hum1+2: No", "Other Conflict")))))</f>
        <v>Mutually Excluded</v>
      </c>
      <c r="U34" s="121" t="str">
        <f>IF(Q34="Mutually Excluded","Exclude",IF(Q34= "Mutually Included","Include",R34))</f>
        <v>Exclude</v>
      </c>
      <c r="V34" s="122"/>
      <c r="X34" s="201"/>
      <c r="Y34" s="123"/>
      <c r="Z34" s="103"/>
      <c r="AA34" s="137"/>
      <c r="AB34" s="124"/>
      <c r="AC34" s="124"/>
      <c r="AD34" s="203"/>
      <c r="AF34" s="203"/>
      <c r="AG34" s="102"/>
      <c r="AH34" s="10"/>
      <c r="AI34" s="133"/>
      <c r="AJ34" s="10"/>
      <c r="AK34" s="10"/>
      <c r="AL34" s="143"/>
      <c r="AM34" s="107"/>
      <c r="AN34" s="10"/>
      <c r="AO34" s="10"/>
      <c r="AP34" s="125"/>
      <c r="AT34" s="10"/>
      <c r="AU34" s="10" t="str">
        <f>IF(O34="include",AF34,"")</f>
        <v/>
      </c>
      <c r="AV34" s="54" t="str">
        <f>IF(P34="include",AF34,"")</f>
        <v/>
      </c>
      <c r="BC34" s="10"/>
      <c r="BH34" s="10"/>
      <c r="BM34" s="10"/>
    </row>
    <row r="35" spans="1:65" s="54" customFormat="1" ht="60">
      <c r="A35" s="10">
        <v>34</v>
      </c>
      <c r="B35" s="10" t="s">
        <v>97</v>
      </c>
      <c r="C35" s="10" t="s">
        <v>96</v>
      </c>
      <c r="D35" s="10">
        <v>1</v>
      </c>
      <c r="E35" s="10">
        <v>1</v>
      </c>
      <c r="F35" s="10">
        <v>1</v>
      </c>
      <c r="G35" s="119" t="str">
        <f t="shared" si="0"/>
        <v>EXCLUDED</v>
      </c>
      <c r="H35" s="46" t="s">
        <v>901</v>
      </c>
      <c r="I35" s="189" t="s">
        <v>901</v>
      </c>
      <c r="J35" s="10" t="str">
        <f>IF(AND(G35="Excluded", H35="Excluded"), "Mutually Excluded", IF(AND(OR(G35="CERTAINLY INCLUDED", G35="INCLUDED", G35="MAYBE" ), OR(H35="INCLUDED", H35="MAYBE")), "MUTUALLY INCLUDED", IF(AND(G35="MAYBE", H35="MAYBE"), "Mutually MAYBE", IF(AND(G35="Excluded", OR(H35="INCLUDED", H35="MAYBE")), "AI: No, Human: Yes", IF(AND(H35="Excluded", OR(G35="INCLUDED", G35="CERTAINLY INCLUDED", G35="MAYBE")), "AI: Yes, Human: No", "Other Conflict")))))</f>
        <v>Mutually Excluded</v>
      </c>
      <c r="K35" s="10"/>
      <c r="L35" s="10"/>
      <c r="N35" s="220" t="s">
        <v>19</v>
      </c>
      <c r="O35" s="54" t="str">
        <f>IF(J35="Mutually Excluded","Exclude",IF(J35= "Mutually Included","Include",M35))</f>
        <v>Exclude</v>
      </c>
      <c r="P35" s="54" t="str">
        <f>'Humans Alignment T&amp;A'!Z35</f>
        <v>Exclude</v>
      </c>
      <c r="Q35" s="120" t="s">
        <v>3016</v>
      </c>
      <c r="U35" s="121" t="str">
        <f>IF(Q35="Mutually Excluded","Exclude",IF(Q35= "Mutually Included","Include",R35))</f>
        <v>Exclude</v>
      </c>
      <c r="V35" s="122"/>
      <c r="X35" s="201"/>
      <c r="Y35" s="123"/>
      <c r="Z35" s="103"/>
      <c r="AA35" s="137"/>
      <c r="AB35" s="186"/>
      <c r="AC35" s="186"/>
      <c r="AD35" s="203"/>
      <c r="AF35" s="203"/>
      <c r="AG35" s="102"/>
      <c r="AH35" s="10"/>
      <c r="AI35" s="133"/>
      <c r="AJ35" s="10"/>
      <c r="AK35" s="10"/>
      <c r="AL35" s="143"/>
      <c r="AM35" s="107"/>
      <c r="AN35" s="10"/>
      <c r="AO35" s="10"/>
      <c r="AP35" s="125"/>
      <c r="AT35" s="10"/>
      <c r="AU35" s="10" t="str">
        <f>IF(O35="include",AF35,"")</f>
        <v/>
      </c>
      <c r="AV35" s="54" t="str">
        <f>IF(P35="include",AF35,"")</f>
        <v/>
      </c>
      <c r="BC35" s="10"/>
      <c r="BH35" s="10"/>
      <c r="BM35" s="10"/>
    </row>
    <row r="36" spans="1:65" s="54" customFormat="1" ht="45">
      <c r="A36" s="10">
        <v>35</v>
      </c>
      <c r="B36" s="10" t="s">
        <v>100</v>
      </c>
      <c r="C36" s="10" t="s">
        <v>98</v>
      </c>
      <c r="D36" s="10">
        <v>5</v>
      </c>
      <c r="E36" s="10">
        <v>5</v>
      </c>
      <c r="F36" s="10">
        <v>5</v>
      </c>
      <c r="G36" s="119" t="str">
        <f t="shared" si="0"/>
        <v>CERTAINLY INCLUDED</v>
      </c>
      <c r="H36" s="46" t="s">
        <v>901</v>
      </c>
      <c r="I36" s="189" t="s">
        <v>901</v>
      </c>
      <c r="J36" s="10" t="str">
        <f>IF(AND(G36="Excluded", H36="Excluded"), "Mutually Excluded", IF(AND(OR(G36="CERTAINLY INCLUDED", G36="INCLUDED", G36="MAYBE" ), OR(H36="INCLUDED", H36="MAYBE")), "MUTUALLY INCLUDED", IF(AND(G36="MAYBE", H36="MAYBE"), "Mutually MAYBE", IF(AND(G36="Excluded", OR(H36="INCLUDED", H36="MAYBE")), "AI: No, Human: Yes", IF(AND(H36="Excluded", OR(G36="INCLUDED", G36="CERTAINLY INCLUDED", G36="MAYBE")), "AI: Yes, Human: No", "Other Conflict")))))</f>
        <v>AI: Yes, Human: No</v>
      </c>
      <c r="K36" s="10" t="s">
        <v>19</v>
      </c>
      <c r="L36" s="10" t="s">
        <v>19</v>
      </c>
      <c r="M36" s="10" t="s">
        <v>19</v>
      </c>
      <c r="N36" s="220" t="s">
        <v>23</v>
      </c>
      <c r="O36" s="54" t="str">
        <f>IF(J36="Mutually Excluded","Exclude",IF(J36= "Mutually Included","Include",M36))</f>
        <v>Exclude</v>
      </c>
      <c r="P36" s="54" t="str">
        <f>'Humans Alignment T&amp;A'!Z36</f>
        <v>Exclude</v>
      </c>
      <c r="Q36" s="120" t="s">
        <v>3016</v>
      </c>
      <c r="U36" s="121" t="str">
        <f>IF(Q36="Mutually Excluded","Exclude",IF(Q36= "Mutually Included","Include",R36))</f>
        <v>Exclude</v>
      </c>
      <c r="V36" s="122"/>
      <c r="X36" s="201"/>
      <c r="Y36" s="123"/>
      <c r="Z36" s="103" t="str">
        <f t="shared" si="1"/>
        <v/>
      </c>
      <c r="AA36" s="137"/>
      <c r="AB36" s="186"/>
      <c r="AC36" s="186"/>
      <c r="AD36" s="203"/>
      <c r="AF36" s="203" t="s">
        <v>23</v>
      </c>
      <c r="AG36" s="102" t="str">
        <f t="shared" si="2"/>
        <v/>
      </c>
      <c r="AH36" s="10" t="str">
        <f t="shared" si="18"/>
        <v/>
      </c>
      <c r="AI36" s="133"/>
      <c r="AJ36" s="10"/>
      <c r="AK36" s="10"/>
      <c r="AL36" s="143"/>
      <c r="AM36" s="107"/>
      <c r="AN36" s="10"/>
      <c r="AO36" s="10"/>
      <c r="AP36" s="125"/>
      <c r="AT36" s="10"/>
      <c r="AU36" s="10" t="str">
        <f>IF(O36="include",AF36,"")</f>
        <v/>
      </c>
      <c r="AV36" s="54" t="str">
        <f>IF(P36="include",AF36,"")</f>
        <v/>
      </c>
      <c r="BC36" s="10"/>
      <c r="BH36" s="10"/>
      <c r="BM36" s="10"/>
    </row>
    <row r="37" spans="1:65" s="54" customFormat="1" ht="45">
      <c r="A37" s="10">
        <v>36</v>
      </c>
      <c r="B37" s="10" t="s">
        <v>103</v>
      </c>
      <c r="C37" s="10" t="s">
        <v>102</v>
      </c>
      <c r="D37" s="10">
        <v>4</v>
      </c>
      <c r="E37" s="10">
        <v>4</v>
      </c>
      <c r="F37" s="10">
        <v>4</v>
      </c>
      <c r="G37" s="119" t="str">
        <f t="shared" si="0"/>
        <v>EXCLUDED</v>
      </c>
      <c r="H37" s="46" t="s">
        <v>104</v>
      </c>
      <c r="I37" s="189" t="s">
        <v>901</v>
      </c>
      <c r="J37" s="10" t="str">
        <f>IF(AND(G37="Excluded", H37="Excluded"), "Mutually Excluded", IF(AND(OR(G37="CERTAINLY INCLUDED", G37="INCLUDED", G37="MAYBE" ), OR(H37="INCLUDED", H37="MAYBE")), "MUTUALLY INCLUDED", IF(AND(G37="MAYBE", H37="MAYBE"), "Mutually MAYBE", IF(AND(G37="Excluded", OR(H37="INCLUDED", H37="MAYBE")), "AI: No, Human: Yes", IF(AND(H37="Excluded", OR(G37="INCLUDED", G37="CERTAINLY INCLUDED", G37="MAYBE")), "AI: Yes, Human: No", "Other Conflict")))))</f>
        <v>AI: No, Human: Yes</v>
      </c>
      <c r="K37" s="10" t="s">
        <v>19</v>
      </c>
      <c r="L37" s="10" t="s">
        <v>19</v>
      </c>
      <c r="M37" s="10" t="s">
        <v>19</v>
      </c>
      <c r="N37" s="220" t="s">
        <v>19</v>
      </c>
      <c r="O37" s="54" t="str">
        <f>IF(J37="Mutually Excluded","Exclude",IF(J37= "Mutually Included","Include",M37))</f>
        <v>Exclude</v>
      </c>
      <c r="P37" s="54" t="str">
        <f>'Humans Alignment T&amp;A'!Z37</f>
        <v>Exclude</v>
      </c>
      <c r="Q37" s="120" t="s">
        <v>3016</v>
      </c>
      <c r="U37" s="121" t="str">
        <f>IF(Q37="Mutually Excluded","Exclude",IF(Q37= "Mutually Included","Include",R37))</f>
        <v>Exclude</v>
      </c>
      <c r="V37" s="122"/>
      <c r="X37" s="201"/>
      <c r="Y37" s="123"/>
      <c r="Z37" s="103"/>
      <c r="AA37" s="137"/>
      <c r="AB37" s="186"/>
      <c r="AC37" s="186"/>
      <c r="AD37" s="203"/>
      <c r="AF37" s="203"/>
      <c r="AG37" s="102"/>
      <c r="AH37" s="10"/>
      <c r="AI37" s="133"/>
      <c r="AJ37" s="10"/>
      <c r="AK37" s="10"/>
      <c r="AL37" s="143"/>
      <c r="AM37" s="107"/>
      <c r="AN37" s="10"/>
      <c r="AO37" s="10"/>
      <c r="AP37" s="125"/>
      <c r="AT37" s="10"/>
      <c r="AU37" s="10" t="str">
        <f>IF(O37="include",AF37,"")</f>
        <v/>
      </c>
      <c r="AV37" s="54" t="str">
        <f>IF(P37="include",AF37,"")</f>
        <v/>
      </c>
      <c r="BC37" s="10"/>
      <c r="BH37" s="10"/>
      <c r="BM37" s="10"/>
    </row>
    <row r="38" spans="1:65" s="54" customFormat="1" ht="45">
      <c r="A38" s="10">
        <v>37</v>
      </c>
      <c r="B38" s="10" t="s">
        <v>106</v>
      </c>
      <c r="C38" s="10" t="s">
        <v>105</v>
      </c>
      <c r="D38" s="10">
        <v>2</v>
      </c>
      <c r="E38" s="10">
        <v>3</v>
      </c>
      <c r="F38" s="10">
        <v>2</v>
      </c>
      <c r="G38" s="119" t="str">
        <f t="shared" si="0"/>
        <v>EXCLUDED</v>
      </c>
      <c r="H38" s="46" t="s">
        <v>901</v>
      </c>
      <c r="I38" s="189" t="s">
        <v>901</v>
      </c>
      <c r="J38" s="10" t="str">
        <f>IF(AND(G38="Excluded", H38="Excluded"), "Mutually Excluded", IF(AND(OR(G38="CERTAINLY INCLUDED", G38="INCLUDED", G38="MAYBE" ), OR(H38="INCLUDED", H38="MAYBE")), "MUTUALLY INCLUDED", IF(AND(G38="MAYBE", H38="MAYBE"), "Mutually MAYBE", IF(AND(G38="Excluded", OR(H38="INCLUDED", H38="MAYBE")), "AI: No, Human: Yes", IF(AND(H38="Excluded", OR(G38="INCLUDED", G38="CERTAINLY INCLUDED", G38="MAYBE")), "AI: Yes, Human: No", "Other Conflict")))))</f>
        <v>Mutually Excluded</v>
      </c>
      <c r="K38" s="10"/>
      <c r="L38" s="10"/>
      <c r="N38" s="220" t="s">
        <v>19</v>
      </c>
      <c r="O38" s="54" t="str">
        <f>IF(J38="Mutually Excluded","Exclude",IF(J38= "Mutually Included","Include",M38))</f>
        <v>Exclude</v>
      </c>
      <c r="P38" s="54" t="str">
        <f>'Humans Alignment T&amp;A'!Z38</f>
        <v>Exclude</v>
      </c>
      <c r="Q38" s="120" t="s">
        <v>3016</v>
      </c>
      <c r="U38" s="121" t="str">
        <f>IF(Q38="Mutually Excluded","Exclude",IF(Q38= "Mutually Included","Include",R38))</f>
        <v>Exclude</v>
      </c>
      <c r="V38" s="122"/>
      <c r="X38" s="201"/>
      <c r="Y38" s="123"/>
      <c r="Z38" s="103"/>
      <c r="AA38" s="137"/>
      <c r="AB38" s="186"/>
      <c r="AC38" s="186"/>
      <c r="AD38" s="203"/>
      <c r="AF38" s="203"/>
      <c r="AG38" s="102"/>
      <c r="AH38" s="10"/>
      <c r="AI38" s="133"/>
      <c r="AJ38" s="10"/>
      <c r="AK38" s="10"/>
      <c r="AL38" s="143"/>
      <c r="AM38" s="107"/>
      <c r="AN38" s="10"/>
      <c r="AO38" s="10"/>
      <c r="AP38" s="125"/>
      <c r="AT38" s="10"/>
      <c r="AU38" s="10" t="str">
        <f>IF(O38="include",AF38,"")</f>
        <v/>
      </c>
      <c r="AV38" s="54" t="str">
        <f>IF(P38="include",AF38,"")</f>
        <v/>
      </c>
      <c r="BC38" s="10"/>
      <c r="BH38" s="10"/>
      <c r="BM38" s="10"/>
    </row>
    <row r="39" spans="1:65" s="54" customFormat="1" ht="30">
      <c r="A39" s="10">
        <v>38</v>
      </c>
      <c r="B39" s="10" t="s">
        <v>108</v>
      </c>
      <c r="C39" s="10" t="s">
        <v>107</v>
      </c>
      <c r="D39" s="10">
        <v>4</v>
      </c>
      <c r="E39" s="10">
        <v>4</v>
      </c>
      <c r="F39" s="10">
        <v>3</v>
      </c>
      <c r="G39" s="119" t="str">
        <f t="shared" si="0"/>
        <v>EXCLUDED</v>
      </c>
      <c r="H39" s="46" t="s">
        <v>901</v>
      </c>
      <c r="I39" s="189" t="s">
        <v>901</v>
      </c>
      <c r="J39" s="10" t="str">
        <f>IF(AND(G39="Excluded", H39="Excluded"), "Mutually Excluded", IF(AND(OR(G39="CERTAINLY INCLUDED", G39="INCLUDED", G39="MAYBE" ), OR(H39="INCLUDED", H39="MAYBE")), "MUTUALLY INCLUDED", IF(AND(G39="MAYBE", H39="MAYBE"), "Mutually MAYBE", IF(AND(G39="Excluded", OR(H39="INCLUDED", H39="MAYBE")), "AI: No, Human: Yes", IF(AND(H39="Excluded", OR(G39="INCLUDED", G39="CERTAINLY INCLUDED", G39="MAYBE")), "AI: Yes, Human: No", "Other Conflict")))))</f>
        <v>Mutually Excluded</v>
      </c>
      <c r="K39" s="10"/>
      <c r="L39" s="10"/>
      <c r="N39" s="220" t="s">
        <v>23</v>
      </c>
      <c r="O39" s="54" t="str">
        <f>IF(J39="Mutually Excluded","Exclude",IF(J39= "Mutually Included","Include",M39))</f>
        <v>Exclude</v>
      </c>
      <c r="P39" s="54" t="str">
        <f>'Humans Alignment T&amp;A'!Z39</f>
        <v>Exclude</v>
      </c>
      <c r="Q39" s="120" t="s">
        <v>3016</v>
      </c>
      <c r="U39" s="121" t="str">
        <f>IF(Q39="Mutually Excluded","Exclude",IF(Q39= "Mutually Included","Include",R39))</f>
        <v>Exclude</v>
      </c>
      <c r="V39" s="122"/>
      <c r="X39" s="201"/>
      <c r="Y39" s="123"/>
      <c r="Z39" s="103"/>
      <c r="AA39" s="137"/>
      <c r="AB39" s="186"/>
      <c r="AC39" s="186"/>
      <c r="AD39" s="203"/>
      <c r="AF39" s="203"/>
      <c r="AG39" s="102"/>
      <c r="AH39" s="10"/>
      <c r="AI39" s="133"/>
      <c r="AJ39" s="10"/>
      <c r="AK39" s="10"/>
      <c r="AL39" s="143"/>
      <c r="AM39" s="107"/>
      <c r="AN39" s="10"/>
      <c r="AO39" s="10"/>
      <c r="AP39" s="125"/>
      <c r="AT39" s="10"/>
      <c r="AU39" s="10" t="str">
        <f>IF(O39="include",AF39,"")</f>
        <v/>
      </c>
      <c r="AV39" s="54" t="str">
        <f>IF(P39="include",AF39,"")</f>
        <v/>
      </c>
      <c r="BC39" s="10"/>
      <c r="BH39" s="10"/>
      <c r="BM39" s="10"/>
    </row>
    <row r="40" spans="1:65" s="54" customFormat="1" ht="45">
      <c r="A40" s="10">
        <v>39</v>
      </c>
      <c r="B40" s="10" t="s">
        <v>110</v>
      </c>
      <c r="C40" s="10" t="s">
        <v>109</v>
      </c>
      <c r="D40" s="10">
        <v>5</v>
      </c>
      <c r="E40" s="10">
        <v>5</v>
      </c>
      <c r="F40" s="10">
        <v>5</v>
      </c>
      <c r="G40" s="119" t="str">
        <f t="shared" si="0"/>
        <v>CERTAINLY INCLUDED</v>
      </c>
      <c r="H40" s="46" t="s">
        <v>901</v>
      </c>
      <c r="I40" s="189" t="s">
        <v>901</v>
      </c>
      <c r="J40" s="10" t="str">
        <f>IF(AND(G40="Excluded", H40="Excluded"), "Mutually Excluded", IF(AND(OR(G40="CERTAINLY INCLUDED", G40="INCLUDED", G40="MAYBE" ), OR(H40="INCLUDED", H40="MAYBE")), "MUTUALLY INCLUDED", IF(AND(G40="MAYBE", H40="MAYBE"), "Mutually MAYBE", IF(AND(G40="Excluded", OR(H40="INCLUDED", H40="MAYBE")), "AI: No, Human: Yes", IF(AND(H40="Excluded", OR(G40="INCLUDED", G40="CERTAINLY INCLUDED", G40="MAYBE")), "AI: Yes, Human: No", "Other Conflict")))))</f>
        <v>AI: Yes, Human: No</v>
      </c>
      <c r="K40" s="10" t="s">
        <v>3012</v>
      </c>
      <c r="L40" s="10" t="s">
        <v>19</v>
      </c>
      <c r="M40" s="10" t="s">
        <v>19</v>
      </c>
      <c r="N40" s="220" t="s">
        <v>19</v>
      </c>
      <c r="O40" s="54" t="str">
        <f>IF(J40="Mutually Excluded","Exclude",IF(J40= "Mutually Included","Include",M40))</f>
        <v>Exclude</v>
      </c>
      <c r="P40" s="54" t="str">
        <f>'Humans Alignment T&amp;A'!Z40</f>
        <v>Exclude</v>
      </c>
      <c r="Q40" s="120" t="str">
        <f>IF(AND(O40="Exclude", P40="Exclude"), "Mutually Excluded", IF(AND(OR(O40="CERTAINLY INCLUDED", O40="INCLUDE" ), OR(P40="INCLUDE", P40="MAYBE")), "MUTUALLY INCLUDED", IF(AND(O40="MAYBE", P40="MAYBE"), "Mutually MAYBE", IF(AND(O40="Exclude", OR(P40="INCLUDE", P40="MAYBE")), "AI+Hum: No, Hum1+2: Yes", IF(AND(P40="Exclude", OR(O40="INCLUDE", O40="CERTAINLY INCLUDED", H40="MAYBE")), "Ai+hum: Yes, Hum1+2: No", "Other Conflict")))))</f>
        <v>Mutually Excluded</v>
      </c>
      <c r="U40" s="121" t="str">
        <f>IF(Q40="Mutually Excluded","Exclude",IF(Q40= "Mutually Included","Include",R40))</f>
        <v>Exclude</v>
      </c>
      <c r="V40" s="122"/>
      <c r="X40" s="201"/>
      <c r="Y40" s="123"/>
      <c r="Z40" s="103"/>
      <c r="AA40" s="188"/>
      <c r="AB40" s="186"/>
      <c r="AC40" s="186"/>
      <c r="AD40" s="203"/>
      <c r="AF40" s="203"/>
      <c r="AG40" s="102"/>
      <c r="AH40" s="10"/>
      <c r="AI40" s="133"/>
      <c r="AJ40" s="10"/>
      <c r="AK40" s="10"/>
      <c r="AL40" s="134"/>
      <c r="AM40" s="102"/>
      <c r="AN40" s="10"/>
      <c r="AO40" s="10"/>
      <c r="AP40" s="125"/>
      <c r="AT40" s="10"/>
      <c r="AU40" s="10" t="str">
        <f>IF(O40="include",AF40,"")</f>
        <v/>
      </c>
      <c r="AV40" s="54" t="str">
        <f>IF(P40="include",AF40,"")</f>
        <v/>
      </c>
      <c r="BC40" s="10"/>
      <c r="BH40" s="10"/>
      <c r="BM40" s="10"/>
    </row>
    <row r="41" spans="1:65" s="54" customFormat="1" ht="70.150000000000006" customHeight="1">
      <c r="A41" s="10">
        <v>40</v>
      </c>
      <c r="B41" s="10" t="s">
        <v>114</v>
      </c>
      <c r="C41" s="10" t="s">
        <v>112</v>
      </c>
      <c r="D41" s="10">
        <v>4</v>
      </c>
      <c r="E41" s="10">
        <v>3</v>
      </c>
      <c r="F41" s="10">
        <v>4</v>
      </c>
      <c r="G41" s="119" t="str">
        <f t="shared" si="0"/>
        <v>EXCLUDED</v>
      </c>
      <c r="H41" s="46" t="s">
        <v>1752</v>
      </c>
      <c r="I41" s="189" t="s">
        <v>901</v>
      </c>
      <c r="J41" s="10" t="str">
        <f>IF(AND(G41="Excluded", H41="Excluded"), "Mutually Excluded", IF(AND(OR(G41="CERTAINLY INCLUDED", G41="INCLUDED", G41="MAYBE" ), OR(H41="INCLUDED", H41="MAYBE")), "MUTUALLY INCLUDED", IF(AND(G41="MAYBE", H41="MAYBE"), "Mutually MAYBE", IF(AND(G41="Excluded", OR(H41="INCLUDED", H41="MAYBE")), "AI: No, Human: Yes", IF(AND(H41="Excluded", OR(G41="INCLUDED", G41="CERTAINLY INCLUDED", G41="MAYBE")), "AI: Yes, Human: No", "Other Conflict")))))</f>
        <v>AI: No, Human: Yes</v>
      </c>
      <c r="K41" s="10" t="s">
        <v>1752</v>
      </c>
      <c r="L41" s="10" t="s">
        <v>1752</v>
      </c>
      <c r="M41" s="54" t="s">
        <v>23</v>
      </c>
      <c r="N41" s="220" t="s">
        <v>23</v>
      </c>
      <c r="O41" s="54" t="str">
        <f>IF(J41="Mutually Excluded","Exclude",IF(J41= "Mutually Included","Include",M41))</f>
        <v>Include</v>
      </c>
      <c r="P41" s="54" t="str">
        <f>'Humans Alignment T&amp;A'!Z41</f>
        <v>Include</v>
      </c>
      <c r="Q41" s="120" t="s">
        <v>3005</v>
      </c>
      <c r="U41" s="121" t="str">
        <f>IF(Q41="Mutually Excluded","Exclude",IF(Q41= "Mutually Included","Include",R41))</f>
        <v>Include</v>
      </c>
      <c r="V41" s="122" t="s">
        <v>23</v>
      </c>
      <c r="W41" s="54" t="s">
        <v>23</v>
      </c>
      <c r="X41" s="201" t="s">
        <v>1752</v>
      </c>
      <c r="Y41" s="123"/>
      <c r="Z41" s="103" t="str">
        <f t="shared" ref="Z41" si="25">IF(OR(ISBLANK(AF41), ISBLANK(V41)), "", IF(AND(OR(AF41="Include", AF41="Maybe"), OR(V41="Include", V41="Maybe", V41="Certainly Included")), "Mutually Included", IF(AND(AF41="Exclude", V41="Exclude"), "Mutually Excluded", IF(AND(AF41="Exclude", OR(V41="Include", V41="Maybe")), "Nikos Excluded, Cindy Included", IF(AND(OR(AF41="Include", AF41="Maybe"), V41="Exclude"), "Nikos Included, Cindy Excluded", "Pal")))))</f>
        <v>Mutually Included</v>
      </c>
      <c r="AA41" s="137" t="s">
        <v>23</v>
      </c>
      <c r="AB41" s="186"/>
      <c r="AC41" s="186"/>
      <c r="AD41" s="203" t="s">
        <v>23</v>
      </c>
      <c r="AF41" s="203" t="s">
        <v>23</v>
      </c>
      <c r="AG41" s="102" t="str">
        <f t="shared" ref="AG41" si="26">IF(OR(ISBLANK(AF41), ISBLANK(AD41)), "", IF(AND(OR(AF41="Include", AF41="Maybe"), OR(AD41="Include", AD41="Maybe", AD41="Certainly Included")), "Mutually Included", IF(AND(AF41="Exclude", AD41="Exclude"), "Mutually Excluded", IF(AND(AF41="Exclude", OR(AD41="Include", AD41="Maybe")), "Nikos Excluded, Mikhail Included", IF(AND(OR(AF41="Include", AF41="Maybe"), AD41="Exclude"), "Nikos Included, Mikhail Excluded", "Pal")))))</f>
        <v>Mutually Included</v>
      </c>
      <c r="AH41" s="10" t="str">
        <f t="shared" ref="AH41" si="27">IF(OR(ISBLANK(AF41), ISBLANK(AP41)), "", IF(AND(OR(AF41="Include", AF41="Maybe"), OR(AP41="Included", AP41="Maybe", AP41="Certainly Included")), "Mutually Included", IF(AND(AF41="Exclude", AP41="Exclude"), "Mutually Excluded", IF(AND(AF41="Exclude", OR(AP41="Include", AP41="Maybe")), "Human Excluded, AI Included", IF(AND(OR(AF41="Include", AF41="Maybe"), AP41="Exclude"), "Human Included, AI Excluded", "Pal")))))</f>
        <v>Mutually Included</v>
      </c>
      <c r="AI41" s="133" t="s">
        <v>23</v>
      </c>
      <c r="AJ41" s="10"/>
      <c r="AK41" s="10"/>
      <c r="AL41" s="143" t="s">
        <v>2914</v>
      </c>
      <c r="AM41" s="107"/>
      <c r="AN41" s="10"/>
      <c r="AO41" s="10" t="str">
        <f t="shared" ref="AO41" si="28">IF(OR(ISBLANK(AF41), ISBLANK(AP41)), "", IF(AND(OR(AF41="Include", AF41="Maybe"), OR(AP41="Include", AP41="Maybe", AP41="Certainly Included")), "Mutually Included", IF(AND(AF41="Exclude", AP41="Exclude"), "Mutually Excluded", IF(AND(AF41="Exclude", OR(AP41="Include", AP41="Maybe",, AP41="Certainly Included")), "Human Excluded, AI Included", IF(AND(OR(AF41="Include", AF41="Maybe"), AP41="Exclude"), "Human Included, AI Excluded", "Pal")))))</f>
        <v>Mutually Included</v>
      </c>
      <c r="AP41" s="125" t="str">
        <f t="shared" ref="AP41" si="29">IF(COUNTA(AQ41:AS41)=0, "", IF(COUNTIF(AQ41:AS41,5)=3, "Include", IF(COUNTIF(AQ41:AS41,5)&gt;=1, "Maybe", "Exclude")))</f>
        <v>Maybe</v>
      </c>
      <c r="AQ41" s="54">
        <v>4</v>
      </c>
      <c r="AR41" s="54">
        <v>3</v>
      </c>
      <c r="AS41" s="54">
        <v>5</v>
      </c>
      <c r="AT41" s="10" t="s">
        <v>3017</v>
      </c>
      <c r="AU41" s="10" t="str">
        <f>IF(O41="include",AF41,"")</f>
        <v>Include</v>
      </c>
      <c r="AV41" s="54" t="str">
        <f>IF(P41="include",AF41,"")</f>
        <v>Include</v>
      </c>
      <c r="BC41" s="10"/>
      <c r="BH41" s="10"/>
      <c r="BM41" s="10"/>
    </row>
    <row r="42" spans="1:65" s="54" customFormat="1" ht="30">
      <c r="A42" s="10">
        <v>41</v>
      </c>
      <c r="B42" s="10" t="s">
        <v>116</v>
      </c>
      <c r="C42" s="10" t="s">
        <v>115</v>
      </c>
      <c r="D42" s="10">
        <v>2</v>
      </c>
      <c r="E42" s="10">
        <v>2</v>
      </c>
      <c r="F42" s="10">
        <v>2</v>
      </c>
      <c r="G42" s="119" t="str">
        <f t="shared" si="0"/>
        <v>EXCLUDED</v>
      </c>
      <c r="H42" s="46" t="s">
        <v>65</v>
      </c>
      <c r="I42" s="189" t="s">
        <v>901</v>
      </c>
      <c r="J42" s="10" t="str">
        <f>IF(AND(G42="Excluded", H42="Excluded"), "Mutually Excluded", IF(AND(OR(G42="CERTAINLY INCLUDED", G42="INCLUDED", G42="MAYBE" ), OR(H42="INCLUDED", H42="MAYBE")), "MUTUALLY INCLUDED", IF(AND(G42="MAYBE", H42="MAYBE"), "Mutually MAYBE", IF(AND(G42="Excluded", OR(H42="INCLUDED", H42="MAYBE")), "AI: No, Human: Yes", IF(AND(H42="Excluded", OR(G42="INCLUDED", G42="CERTAINLY INCLUDED", G42="MAYBE")), "AI: Yes, Human: No", "Other Conflict")))))</f>
        <v>AI: No, Human: Yes</v>
      </c>
      <c r="K42" s="10" t="s">
        <v>19</v>
      </c>
      <c r="L42" s="10" t="s">
        <v>3018</v>
      </c>
      <c r="M42" s="10" t="s">
        <v>19</v>
      </c>
      <c r="N42" s="220" t="s">
        <v>19</v>
      </c>
      <c r="O42" s="54" t="str">
        <f>IF(J42="Mutually Excluded","Exclude",IF(J42= "Mutually Included","Include",M42))</f>
        <v>Exclude</v>
      </c>
      <c r="P42" s="54" t="str">
        <f>'Humans Alignment T&amp;A'!Z42</f>
        <v>Exclude</v>
      </c>
      <c r="Q42" s="120" t="str">
        <f>IF(AND(O42="Exclude", P42="Exclude"), "Mutually Excluded", IF(AND(OR(O42="CERTAINLY INCLUDED", O42="INCLUDE" ), OR(P42="INCLUDE", P42="MAYBE")), "MUTUALLY INCLUDED", IF(AND(O42="MAYBE", P42="MAYBE"), "Mutually MAYBE", IF(AND(O42="Exclude", OR(P42="INCLUDE", P42="MAYBE")), "AI+Hum: No, Hum1+2: Yes", IF(AND(P42="Exclude", OR(O42="INCLUDE", O42="CERTAINLY INCLUDED", H42="MAYBE")), "Ai+hum: Yes, Hum1+2: No", "Other Conflict")))))</f>
        <v>Mutually Excluded</v>
      </c>
      <c r="U42" s="121" t="str">
        <f>IF(Q42="Mutually Excluded","Exclude",IF(Q42= "Mutually Included","Include",R42))</f>
        <v>Exclude</v>
      </c>
      <c r="V42" s="122"/>
      <c r="X42" s="201"/>
      <c r="Y42" s="123"/>
      <c r="Z42" s="103"/>
      <c r="AA42" s="137"/>
      <c r="AB42" s="186"/>
      <c r="AC42" s="186"/>
      <c r="AD42" s="203"/>
      <c r="AF42" s="203"/>
      <c r="AG42" s="102"/>
      <c r="AH42" s="10"/>
      <c r="AI42" s="133"/>
      <c r="AJ42" s="10"/>
      <c r="AK42" s="10"/>
      <c r="AL42" s="143"/>
      <c r="AM42" s="107"/>
      <c r="AN42" s="10"/>
      <c r="AO42" s="10"/>
      <c r="AP42" s="125"/>
      <c r="AT42" s="10"/>
      <c r="AU42" s="10" t="str">
        <f>IF(O42="include",AF42,"")</f>
        <v/>
      </c>
      <c r="AV42" s="54" t="str">
        <f>IF(P42="include",AF42,"")</f>
        <v/>
      </c>
      <c r="BC42" s="10"/>
      <c r="BH42" s="10"/>
      <c r="BM42" s="10"/>
    </row>
    <row r="43" spans="1:65" s="54" customFormat="1" ht="45">
      <c r="A43" s="10">
        <v>42</v>
      </c>
      <c r="B43" s="10" t="s">
        <v>119</v>
      </c>
      <c r="C43" s="10" t="s">
        <v>117</v>
      </c>
      <c r="D43" s="10">
        <v>3</v>
      </c>
      <c r="E43" s="10">
        <v>3</v>
      </c>
      <c r="F43" s="10">
        <v>3</v>
      </c>
      <c r="G43" s="119" t="str">
        <f t="shared" si="0"/>
        <v>EXCLUDED</v>
      </c>
      <c r="H43" s="46" t="s">
        <v>65</v>
      </c>
      <c r="I43" s="189" t="s">
        <v>901</v>
      </c>
      <c r="J43" s="10" t="str">
        <f>IF(AND(G43="Excluded", H43="Excluded"), "Mutually Excluded", IF(AND(OR(G43="CERTAINLY INCLUDED", G43="INCLUDED", G43="MAYBE" ), OR(H43="INCLUDED", H43="MAYBE")), "MUTUALLY INCLUDED", IF(AND(G43="MAYBE", H43="MAYBE"), "Mutually MAYBE", IF(AND(G43="Excluded", OR(H43="INCLUDED", H43="MAYBE")), "AI: No, Human: Yes", IF(AND(H43="Excluded", OR(G43="INCLUDED", G43="CERTAINLY INCLUDED", G43="MAYBE")), "AI: Yes, Human: No", "Other Conflict")))))</f>
        <v>AI: No, Human: Yes</v>
      </c>
      <c r="K43" s="10" t="s">
        <v>19</v>
      </c>
      <c r="L43" s="10" t="s">
        <v>3018</v>
      </c>
      <c r="M43" s="10" t="s">
        <v>19</v>
      </c>
      <c r="N43" s="220" t="s">
        <v>19</v>
      </c>
      <c r="O43" s="54" t="str">
        <f>IF(J43="Mutually Excluded","Exclude",IF(J43= "Mutually Included","Include",M43))</f>
        <v>Exclude</v>
      </c>
      <c r="P43" s="54" t="str">
        <f>'Humans Alignment T&amp;A'!Z43</f>
        <v>Exclude</v>
      </c>
      <c r="Q43" s="120" t="str">
        <f>IF(AND(O43="Exclude", P43="Exclude"), "Mutually Excluded", IF(AND(OR(O43="CERTAINLY INCLUDED", O43="INCLUDE" ), OR(P43="INCLUDE", P43="MAYBE")), "MUTUALLY INCLUDED", IF(AND(O43="MAYBE", P43="MAYBE"), "Mutually MAYBE", IF(AND(O43="Exclude", OR(P43="INCLUDE", P43="MAYBE")), "AI+Hum: No, Hum1+2: Yes", IF(AND(P43="Exclude", OR(O43="INCLUDE", O43="CERTAINLY INCLUDED", H43="MAYBE")), "Ai+hum: Yes, Hum1+2: No", "Other Conflict")))))</f>
        <v>Mutually Excluded</v>
      </c>
      <c r="U43" s="121" t="str">
        <f>IF(Q43="Mutually Excluded","Exclude",IF(Q43= "Mutually Included","Include",R43))</f>
        <v>Exclude</v>
      </c>
      <c r="V43" s="122"/>
      <c r="X43" s="201"/>
      <c r="Y43" s="129"/>
      <c r="Z43" s="103"/>
      <c r="AA43" s="251"/>
      <c r="AB43" s="186"/>
      <c r="AC43" s="186"/>
      <c r="AD43" s="203"/>
      <c r="AF43" s="203"/>
      <c r="AG43" s="102"/>
      <c r="AH43" s="10"/>
      <c r="AI43" s="133"/>
      <c r="AJ43" s="10"/>
      <c r="AK43" s="10"/>
      <c r="AL43" s="134"/>
      <c r="AM43" s="102"/>
      <c r="AN43" s="10"/>
      <c r="AO43" s="10"/>
      <c r="AP43" s="125"/>
      <c r="AT43" s="10"/>
      <c r="AU43" s="10" t="str">
        <f>IF(O43="include",AF43,"")</f>
        <v/>
      </c>
      <c r="AV43" s="54" t="str">
        <f>IF(P43="include",AF43,"")</f>
        <v/>
      </c>
      <c r="BC43" s="10"/>
      <c r="BH43" s="10"/>
      <c r="BM43" s="10"/>
    </row>
    <row r="44" spans="1:65" s="54" customFormat="1" ht="30">
      <c r="A44" s="10">
        <v>43</v>
      </c>
      <c r="B44" s="10" t="s">
        <v>121</v>
      </c>
      <c r="C44" s="10" t="s">
        <v>120</v>
      </c>
      <c r="D44" s="10">
        <v>3</v>
      </c>
      <c r="E44" s="10">
        <v>2</v>
      </c>
      <c r="F44" s="10">
        <v>2</v>
      </c>
      <c r="G44" s="119" t="str">
        <f t="shared" si="0"/>
        <v>EXCLUDED</v>
      </c>
      <c r="H44" s="46" t="s">
        <v>901</v>
      </c>
      <c r="I44" s="189" t="s">
        <v>901</v>
      </c>
      <c r="J44" s="10" t="str">
        <f>IF(AND(G44="Excluded", H44="Excluded"), "Mutually Excluded", IF(AND(OR(G44="CERTAINLY INCLUDED", G44="INCLUDED", G44="MAYBE" ), OR(H44="INCLUDED", H44="MAYBE")), "MUTUALLY INCLUDED", IF(AND(G44="MAYBE", H44="MAYBE"), "Mutually MAYBE", IF(AND(G44="Excluded", OR(H44="INCLUDED", H44="MAYBE")), "AI: No, Human: Yes", IF(AND(H44="Excluded", OR(G44="INCLUDED", G44="CERTAINLY INCLUDED", G44="MAYBE")), "AI: Yes, Human: No", "Other Conflict")))))</f>
        <v>Mutually Excluded</v>
      </c>
      <c r="K44" s="10"/>
      <c r="L44" s="10"/>
      <c r="N44" s="220" t="s">
        <v>19</v>
      </c>
      <c r="O44" s="54" t="str">
        <f>IF(J44="Mutually Excluded","Exclude",IF(J44= "Mutually Included","Include",M44))</f>
        <v>Exclude</v>
      </c>
      <c r="P44" s="54" t="str">
        <f>'Humans Alignment T&amp;A'!Z44</f>
        <v>Exclude</v>
      </c>
      <c r="Q44" s="120" t="str">
        <f>IF(AND(O44="Exclude", P44="Exclude"), "Mutually Excluded", IF(AND(OR(O44="CERTAINLY INCLUDED", O44="INCLUDE" ), OR(P44="INCLUDE", P44="MAYBE")), "MUTUALLY INCLUDED", IF(AND(O44="MAYBE", P44="MAYBE"), "Mutually MAYBE", IF(AND(O44="Exclude", OR(P44="INCLUDE", P44="MAYBE")), "AI+Hum: No, Hum1+2: Yes", IF(AND(P44="Exclude", OR(O44="INCLUDE", O44="CERTAINLY INCLUDED", H44="MAYBE")), "Ai+hum: Yes, Hum1+2: No", "Other Conflict")))))</f>
        <v>Mutually Excluded</v>
      </c>
      <c r="U44" s="121" t="str">
        <f>IF(Q44="Mutually Excluded","Exclude",IF(Q44= "Mutually Included","Include",R44))</f>
        <v>Exclude</v>
      </c>
      <c r="V44" s="122"/>
      <c r="X44" s="201"/>
      <c r="Y44" s="123"/>
      <c r="Z44" s="103"/>
      <c r="AA44" s="137"/>
      <c r="AB44" s="186"/>
      <c r="AC44" s="186"/>
      <c r="AD44" s="203"/>
      <c r="AF44" s="203"/>
      <c r="AG44" s="102"/>
      <c r="AH44" s="10"/>
      <c r="AI44" s="133"/>
      <c r="AJ44" s="10"/>
      <c r="AK44" s="10"/>
      <c r="AL44" s="143"/>
      <c r="AM44" s="107"/>
      <c r="AN44" s="10"/>
      <c r="AO44" s="10"/>
      <c r="AP44" s="125"/>
      <c r="AT44" s="10"/>
      <c r="AU44" s="10" t="str">
        <f>IF(O44="include",AF44,"")</f>
        <v/>
      </c>
      <c r="AV44" s="54" t="str">
        <f>IF(P44="include",AF44,"")</f>
        <v/>
      </c>
      <c r="BC44" s="10"/>
      <c r="BH44" s="10"/>
      <c r="BM44" s="10"/>
    </row>
    <row r="45" spans="1:65" s="54" customFormat="1" ht="60">
      <c r="A45" s="10">
        <v>44</v>
      </c>
      <c r="B45" s="10" t="s">
        <v>123</v>
      </c>
      <c r="C45" s="10" t="s">
        <v>122</v>
      </c>
      <c r="D45" s="10">
        <v>3</v>
      </c>
      <c r="E45" s="10">
        <v>2</v>
      </c>
      <c r="F45" s="10">
        <v>2</v>
      </c>
      <c r="G45" s="119" t="str">
        <f t="shared" si="0"/>
        <v>EXCLUDED</v>
      </c>
      <c r="H45" s="46" t="s">
        <v>901</v>
      </c>
      <c r="I45" s="189" t="s">
        <v>901</v>
      </c>
      <c r="J45" s="10" t="str">
        <f>IF(AND(G45="Excluded", H45="Excluded"), "Mutually Excluded", IF(AND(OR(G45="CERTAINLY INCLUDED", G45="INCLUDED", G45="MAYBE" ), OR(H45="INCLUDED", H45="MAYBE")), "MUTUALLY INCLUDED", IF(AND(G45="MAYBE", H45="MAYBE"), "Mutually MAYBE", IF(AND(G45="Excluded", OR(H45="INCLUDED", H45="MAYBE")), "AI: No, Human: Yes", IF(AND(H45="Excluded", OR(G45="INCLUDED", G45="CERTAINLY INCLUDED", G45="MAYBE")), "AI: Yes, Human: No", "Other Conflict")))))</f>
        <v>Mutually Excluded</v>
      </c>
      <c r="K45" s="10"/>
      <c r="L45" s="10"/>
      <c r="N45" s="220" t="s">
        <v>19</v>
      </c>
      <c r="O45" s="54" t="str">
        <f>IF(J45="Mutually Excluded","Exclude",IF(J45= "Mutually Included","Include",M45))</f>
        <v>Exclude</v>
      </c>
      <c r="P45" s="54" t="str">
        <f>'Humans Alignment T&amp;A'!Z45</f>
        <v>Exclude</v>
      </c>
      <c r="Q45" s="120" t="str">
        <f>IF(AND(O45="Exclude", P45="Exclude"), "Mutually Excluded", IF(AND(OR(O45="CERTAINLY INCLUDED", O45="INCLUDE" ), OR(P45="INCLUDE", P45="MAYBE")), "MUTUALLY INCLUDED", IF(AND(O45="MAYBE", P45="MAYBE"), "Mutually MAYBE", IF(AND(O45="Exclude", OR(P45="INCLUDE", P45="MAYBE")), "AI+Hum: No, Hum1+2: Yes", IF(AND(P45="Exclude", OR(O45="INCLUDE", O45="CERTAINLY INCLUDED", H45="MAYBE")), "Ai+hum: Yes, Hum1+2: No", "Other Conflict")))))</f>
        <v>Mutually Excluded</v>
      </c>
      <c r="U45" s="121" t="str">
        <f>IF(Q45="Mutually Excluded","Exclude",IF(Q45= "Mutually Included","Include",R45))</f>
        <v>Exclude</v>
      </c>
      <c r="V45" s="122"/>
      <c r="X45" s="201"/>
      <c r="Y45" s="123"/>
      <c r="Z45" s="103"/>
      <c r="AA45" s="137"/>
      <c r="AB45" s="186"/>
      <c r="AC45" s="186"/>
      <c r="AD45" s="203"/>
      <c r="AF45" s="203"/>
      <c r="AG45" s="102"/>
      <c r="AH45" s="10"/>
      <c r="AI45" s="133"/>
      <c r="AJ45" s="10"/>
      <c r="AK45" s="10"/>
      <c r="AL45" s="143"/>
      <c r="AM45" s="107"/>
      <c r="AN45" s="10"/>
      <c r="AO45" s="10"/>
      <c r="AP45" s="125"/>
      <c r="AT45" s="10"/>
      <c r="AU45" s="10" t="str">
        <f>IF(O45="include",AF45,"")</f>
        <v/>
      </c>
      <c r="AV45" s="54" t="str">
        <f>IF(P45="include",AF45,"")</f>
        <v/>
      </c>
      <c r="BC45" s="10"/>
      <c r="BH45" s="10"/>
      <c r="BM45" s="10"/>
    </row>
    <row r="46" spans="1:65" s="54" customFormat="1" ht="45">
      <c r="A46" s="10">
        <v>45</v>
      </c>
      <c r="B46" s="10" t="s">
        <v>125</v>
      </c>
      <c r="C46" s="10" t="s">
        <v>124</v>
      </c>
      <c r="D46" s="10">
        <v>4</v>
      </c>
      <c r="E46" s="10">
        <v>3</v>
      </c>
      <c r="F46" s="10">
        <v>3</v>
      </c>
      <c r="G46" s="119" t="str">
        <f t="shared" si="0"/>
        <v>EXCLUDED</v>
      </c>
      <c r="H46" s="46" t="s">
        <v>901</v>
      </c>
      <c r="I46" s="189" t="s">
        <v>901</v>
      </c>
      <c r="J46" s="10" t="str">
        <f>IF(AND(G46="Excluded", H46="Excluded"), "Mutually Excluded", IF(AND(OR(G46="CERTAINLY INCLUDED", G46="INCLUDED", G46="MAYBE" ), OR(H46="INCLUDED", H46="MAYBE")), "MUTUALLY INCLUDED", IF(AND(G46="MAYBE", H46="MAYBE"), "Mutually MAYBE", IF(AND(G46="Excluded", OR(H46="INCLUDED", H46="MAYBE")), "AI: No, Human: Yes", IF(AND(H46="Excluded", OR(G46="INCLUDED", G46="CERTAINLY INCLUDED", G46="MAYBE")), "AI: Yes, Human: No", "Other Conflict")))))</f>
        <v>Mutually Excluded</v>
      </c>
      <c r="K46" s="10"/>
      <c r="L46" s="10"/>
      <c r="N46" s="220" t="s">
        <v>19</v>
      </c>
      <c r="O46" s="54" t="str">
        <f>IF(J46="Mutually Excluded","Exclude",IF(J46= "Mutually Included","Include",M46))</f>
        <v>Exclude</v>
      </c>
      <c r="P46" s="54" t="str">
        <f>'Humans Alignment T&amp;A'!Z46</f>
        <v>Exclude</v>
      </c>
      <c r="Q46" s="120" t="str">
        <f>IF(AND(O46="Exclude", P46="Exclude"), "Mutually Excluded", IF(AND(OR(O46="CERTAINLY INCLUDED", O46="INCLUDE" ), OR(P46="INCLUDE", P46="MAYBE")), "MUTUALLY INCLUDED", IF(AND(O46="MAYBE", P46="MAYBE"), "Mutually MAYBE", IF(AND(O46="Exclude", OR(P46="INCLUDE", P46="MAYBE")), "AI+Hum: No, Hum1+2: Yes", IF(AND(P46="Exclude", OR(O46="INCLUDE", O46="CERTAINLY INCLUDED", H46="MAYBE")), "Ai+hum: Yes, Hum1+2: No", "Other Conflict")))))</f>
        <v>Mutually Excluded</v>
      </c>
      <c r="U46" s="121" t="str">
        <f>IF(Q46="Mutually Excluded","Exclude",IF(Q46= "Mutually Included","Include",R46))</f>
        <v>Exclude</v>
      </c>
      <c r="V46" s="122"/>
      <c r="X46" s="201"/>
      <c r="Y46" s="123"/>
      <c r="Z46" s="103"/>
      <c r="AA46" s="137"/>
      <c r="AB46" s="186"/>
      <c r="AC46" s="186"/>
      <c r="AD46" s="203"/>
      <c r="AF46" s="203"/>
      <c r="AG46" s="102"/>
      <c r="AH46" s="10"/>
      <c r="AI46" s="133"/>
      <c r="AJ46" s="10"/>
      <c r="AK46" s="10"/>
      <c r="AL46" s="143"/>
      <c r="AM46" s="107"/>
      <c r="AN46" s="10"/>
      <c r="AO46" s="10"/>
      <c r="AP46" s="125"/>
      <c r="AT46" s="10"/>
      <c r="AU46" s="10" t="str">
        <f>IF(O46="include",AF46,"")</f>
        <v/>
      </c>
      <c r="AV46" s="54" t="str">
        <f>IF(P46="include",AF46,"")</f>
        <v/>
      </c>
      <c r="BC46" s="10"/>
      <c r="BH46" s="10"/>
      <c r="BM46" s="10"/>
    </row>
    <row r="47" spans="1:65" s="54" customFormat="1" ht="30">
      <c r="A47" s="10">
        <v>46</v>
      </c>
      <c r="B47" s="10" t="s">
        <v>127</v>
      </c>
      <c r="C47" s="10" t="s">
        <v>126</v>
      </c>
      <c r="D47" s="10">
        <v>1</v>
      </c>
      <c r="E47" s="10">
        <v>1</v>
      </c>
      <c r="F47" s="10">
        <v>1</v>
      </c>
      <c r="G47" s="119" t="str">
        <f t="shared" si="0"/>
        <v>EXCLUDED</v>
      </c>
      <c r="H47" s="46" t="s">
        <v>901</v>
      </c>
      <c r="I47" s="189" t="s">
        <v>901</v>
      </c>
      <c r="J47" s="10" t="str">
        <f>IF(AND(G47="Excluded", H47="Excluded"), "Mutually Excluded", IF(AND(OR(G47="CERTAINLY INCLUDED", G47="INCLUDED", G47="MAYBE" ), OR(H47="INCLUDED", H47="MAYBE")), "MUTUALLY INCLUDED", IF(AND(G47="MAYBE", H47="MAYBE"), "Mutually MAYBE", IF(AND(G47="Excluded", OR(H47="INCLUDED", H47="MAYBE")), "AI: No, Human: Yes", IF(AND(H47="Excluded", OR(G47="INCLUDED", G47="CERTAINLY INCLUDED", G47="MAYBE")), "AI: Yes, Human: No", "Other Conflict")))))</f>
        <v>Mutually Excluded</v>
      </c>
      <c r="K47" s="10"/>
      <c r="L47" s="10"/>
      <c r="N47" s="220" t="s">
        <v>19</v>
      </c>
      <c r="O47" s="54" t="str">
        <f>IF(J47="Mutually Excluded","Exclude",IF(J47= "Mutually Included","Include",M47))</f>
        <v>Exclude</v>
      </c>
      <c r="P47" s="54" t="str">
        <f>'Humans Alignment T&amp;A'!Z47</f>
        <v>Exclude</v>
      </c>
      <c r="Q47" s="120" t="str">
        <f>IF(AND(O47="Exclude", P47="Exclude"), "Mutually Excluded", IF(AND(OR(O47="CERTAINLY INCLUDED", O47="INCLUDE" ), OR(P47="INCLUDE", P47="MAYBE")), "MUTUALLY INCLUDED", IF(AND(O47="MAYBE", P47="MAYBE"), "Mutually MAYBE", IF(AND(O47="Exclude", OR(P47="INCLUDE", P47="MAYBE")), "AI+Hum: No, Hum1+2: Yes", IF(AND(P47="Exclude", OR(O47="INCLUDE", O47="CERTAINLY INCLUDED", H47="MAYBE")), "Ai+hum: Yes, Hum1+2: No", "Other Conflict")))))</f>
        <v>Mutually Excluded</v>
      </c>
      <c r="U47" s="121" t="str">
        <f>IF(Q47="Mutually Excluded","Exclude",IF(Q47= "Mutually Included","Include",R47))</f>
        <v>Exclude</v>
      </c>
      <c r="V47" s="122"/>
      <c r="X47" s="201"/>
      <c r="Y47" s="123"/>
      <c r="Z47" s="103"/>
      <c r="AA47" s="137"/>
      <c r="AB47" s="186"/>
      <c r="AC47" s="186"/>
      <c r="AD47" s="203"/>
      <c r="AF47" s="203"/>
      <c r="AG47" s="102"/>
      <c r="AH47" s="10"/>
      <c r="AI47" s="133"/>
      <c r="AJ47" s="10"/>
      <c r="AK47" s="10"/>
      <c r="AL47" s="143"/>
      <c r="AM47" s="107"/>
      <c r="AN47" s="10"/>
      <c r="AO47" s="10"/>
      <c r="AP47" s="125"/>
      <c r="AT47" s="10"/>
      <c r="AU47" s="10" t="str">
        <f>IF(O47="include",AF47,"")</f>
        <v/>
      </c>
      <c r="AV47" s="54" t="str">
        <f>IF(P47="include",AF47,"")</f>
        <v/>
      </c>
      <c r="BC47" s="10"/>
      <c r="BH47" s="10"/>
      <c r="BM47" s="10"/>
    </row>
    <row r="48" spans="1:65" s="54" customFormat="1" ht="45">
      <c r="A48" s="10">
        <v>47</v>
      </c>
      <c r="B48" s="10" t="s">
        <v>130</v>
      </c>
      <c r="C48" s="10" t="s">
        <v>128</v>
      </c>
      <c r="D48" s="10">
        <v>3</v>
      </c>
      <c r="E48" s="10">
        <v>4</v>
      </c>
      <c r="F48" s="10">
        <v>3</v>
      </c>
      <c r="G48" s="119" t="str">
        <f t="shared" si="0"/>
        <v>EXCLUDED</v>
      </c>
      <c r="H48" s="46" t="s">
        <v>901</v>
      </c>
      <c r="I48" s="189" t="s">
        <v>901</v>
      </c>
      <c r="J48" s="10" t="str">
        <f>IF(AND(G48="Excluded", H48="Excluded"), "Mutually Excluded", IF(AND(OR(G48="CERTAINLY INCLUDED", G48="INCLUDED", G48="MAYBE" ), OR(H48="INCLUDED", H48="MAYBE")), "MUTUALLY INCLUDED", IF(AND(G48="MAYBE", H48="MAYBE"), "Mutually MAYBE", IF(AND(G48="Excluded", OR(H48="INCLUDED", H48="MAYBE")), "AI: No, Human: Yes", IF(AND(H48="Excluded", OR(G48="INCLUDED", G48="CERTAINLY INCLUDED", G48="MAYBE")), "AI: Yes, Human: No", "Other Conflict")))))</f>
        <v>Mutually Excluded</v>
      </c>
      <c r="K48" s="10"/>
      <c r="L48" s="10"/>
      <c r="N48" s="220" t="s">
        <v>23</v>
      </c>
      <c r="O48" s="54" t="str">
        <f>IF(J48="Mutually Excluded","Exclude",IF(J48= "Mutually Included","Include",M48))</f>
        <v>Exclude</v>
      </c>
      <c r="P48" s="54" t="str">
        <f>'Humans Alignment T&amp;A'!Z48</f>
        <v>Exclude</v>
      </c>
      <c r="Q48" s="120" t="str">
        <f>IF(AND(O48="Exclude", P48="Exclude"), "Mutually Excluded", IF(AND(OR(O48="CERTAINLY INCLUDED", O48="INCLUDE" ), OR(P48="INCLUDE", P48="MAYBE")), "MUTUALLY INCLUDED", IF(AND(O48="MAYBE", P48="MAYBE"), "Mutually MAYBE", IF(AND(O48="Exclude", OR(P48="INCLUDE", P48="MAYBE")), "AI+Hum: No, Hum1+2: Yes", IF(AND(P48="Exclude", OR(O48="INCLUDE", O48="CERTAINLY INCLUDED", H48="MAYBE")), "Ai+hum: Yes, Hum1+2: No", "Other Conflict")))))</f>
        <v>Mutually Excluded</v>
      </c>
      <c r="U48" s="121" t="str">
        <f>IF(Q48="Mutually Excluded","Exclude",IF(Q48= "Mutually Included","Include",R48))</f>
        <v>Exclude</v>
      </c>
      <c r="V48" s="122"/>
      <c r="X48" s="201"/>
      <c r="Y48" s="129"/>
      <c r="Z48" s="103"/>
      <c r="AA48" s="137"/>
      <c r="AB48" s="186"/>
      <c r="AC48" s="186"/>
      <c r="AD48" s="203"/>
      <c r="AF48" s="203"/>
      <c r="AG48" s="102"/>
      <c r="AH48" s="10"/>
      <c r="AI48" s="133"/>
      <c r="AJ48" s="10"/>
      <c r="AK48" s="10"/>
      <c r="AL48" s="143"/>
      <c r="AM48" s="107"/>
      <c r="AN48" s="10"/>
      <c r="AO48" s="10"/>
      <c r="AP48" s="125"/>
      <c r="AT48" s="10"/>
      <c r="AU48" s="10" t="str">
        <f>IF(O48="include",AF48,"")</f>
        <v/>
      </c>
      <c r="AV48" s="54" t="str">
        <f>IF(P48="include",AF48,"")</f>
        <v/>
      </c>
      <c r="BC48" s="10"/>
      <c r="BH48" s="10"/>
      <c r="BM48" s="10"/>
    </row>
    <row r="49" spans="1:65" s="54" customFormat="1" ht="70.150000000000006" customHeight="1">
      <c r="A49" s="10">
        <v>48</v>
      </c>
      <c r="B49" s="10" t="s">
        <v>133</v>
      </c>
      <c r="C49" s="10" t="s">
        <v>132</v>
      </c>
      <c r="D49" s="10">
        <v>2</v>
      </c>
      <c r="E49" s="10">
        <v>2</v>
      </c>
      <c r="F49" s="10">
        <v>2</v>
      </c>
      <c r="G49" s="119" t="str">
        <f t="shared" si="0"/>
        <v>EXCLUDED</v>
      </c>
      <c r="H49" s="46" t="s">
        <v>1752</v>
      </c>
      <c r="I49" s="189" t="s">
        <v>1752</v>
      </c>
      <c r="J49" s="10" t="str">
        <f>IF(AND(G49="Excluded", H49="Excluded"), "Mutually Excluded", IF(AND(OR(G49="CERTAINLY INCLUDED", G49="INCLUDED", G49="MAYBE" ), OR(H49="INCLUDED", H49="MAYBE")), "MUTUALLY INCLUDED", IF(AND(G49="MAYBE", H49="MAYBE"), "Mutually MAYBE", IF(AND(G49="Excluded", OR(H49="INCLUDED", H49="MAYBE")), "AI: No, Human: Yes", IF(AND(H49="Excluded", OR(G49="INCLUDED", G49="CERTAINLY INCLUDED", G49="MAYBE")), "AI: Yes, Human: No", "Other Conflict")))))</f>
        <v>AI: No, Human: Yes</v>
      </c>
      <c r="K49" s="10" t="s">
        <v>1752</v>
      </c>
      <c r="L49" s="10" t="s">
        <v>1752</v>
      </c>
      <c r="M49" s="54" t="s">
        <v>23</v>
      </c>
      <c r="N49" s="220" t="s">
        <v>19</v>
      </c>
      <c r="O49" s="54" t="str">
        <f>IF(J49="Mutually Excluded","Exclude",IF(J49= "Mutually Included","Include",M49))</f>
        <v>Include</v>
      </c>
      <c r="P49" s="54" t="str">
        <f>'Humans Alignment T&amp;A'!Z49</f>
        <v>Include</v>
      </c>
      <c r="Q49" s="120" t="str">
        <f>IF(AND(O49="Exclude", P49="Exclude"), "Mutually Excluded", IF(AND(OR(O49="CERTAINLY INCLUDED", O49="INCLUDE" ), OR(P49="INCLUDE", P49="MAYBE")), "MUTUALLY INCLUDED", IF(AND(O49="MAYBE", P49="MAYBE"), "Mutually MAYBE", IF(AND(O49="Exclude", OR(P49="INCLUDE", P49="MAYBE")), "AI+Hum: No, Hum1+2: Yes", IF(AND(P49="Exclude", OR(O49="INCLUDE", O49="CERTAINLY INCLUDED", H49="MAYBE")), "Ai+hum: Yes, Hum1+2: No", "Other Conflict")))))</f>
        <v>MUTUALLY INCLUDED</v>
      </c>
      <c r="U49" s="121" t="str">
        <f>IF(Q49="Mutually Excluded","Exclude",IF(Q49= "Mutually Included","Include",R49))</f>
        <v>Include</v>
      </c>
      <c r="V49" s="122" t="s">
        <v>23</v>
      </c>
      <c r="W49" s="54" t="s">
        <v>23</v>
      </c>
      <c r="X49" s="201" t="s">
        <v>1752</v>
      </c>
      <c r="Y49" s="123"/>
      <c r="Z49" s="103" t="str">
        <f t="shared" ref="Z49" si="30">IF(OR(ISBLANK(AF49), ISBLANK(V49)), "", IF(AND(OR(AF49="Include", AF49="Maybe"), OR(V49="Include", V49="Maybe", V49="Certainly Included")), "Mutually Included", IF(AND(AF49="Exclude", V49="Exclude"), "Mutually Excluded", IF(AND(AF49="Exclude", OR(V49="Include", V49="Maybe")), "Nikos Excluded, Cindy Included", IF(AND(OR(AF49="Include", AF49="Maybe"), V49="Exclude"), "Nikos Included, Cindy Excluded", "Pal")))))</f>
        <v>Mutually Included</v>
      </c>
      <c r="AA49" s="137" t="s">
        <v>23</v>
      </c>
      <c r="AB49" s="186"/>
      <c r="AC49" s="186"/>
      <c r="AD49" s="203" t="s">
        <v>23</v>
      </c>
      <c r="AF49" s="203" t="s">
        <v>23</v>
      </c>
      <c r="AG49" s="102" t="str">
        <f t="shared" ref="AG49" si="31">IF(OR(ISBLANK(AF49), ISBLANK(AD49)), "", IF(AND(OR(AF49="Include", AF49="Maybe"), OR(AD49="Include", AD49="Maybe", AD49="Certainly Included")), "Mutually Included", IF(AND(AF49="Exclude", AD49="Exclude"), "Mutually Excluded", IF(AND(AF49="Exclude", OR(AD49="Include", AD49="Maybe")), "Nikos Excluded, Mikhail Included", IF(AND(OR(AF49="Include", AF49="Maybe"), AD49="Exclude"), "Nikos Included, Mikhail Excluded", "Pal")))))</f>
        <v>Mutually Included</v>
      </c>
      <c r="AH49" s="10" t="str">
        <f t="shared" ref="AH49" si="32">IF(OR(ISBLANK(AF49), ISBLANK(AP49)), "", IF(AND(OR(AF49="Include", AF49="Maybe"), OR(AP49="Included", AP49="Maybe", AP49="Certainly Included")), "Mutually Included", IF(AND(AF49="Exclude", AP49="Exclude"), "Mutually Excluded", IF(AND(AF49="Exclude", OR(AP49="Include", AP49="Maybe")), "Human Excluded, AI Included", IF(AND(OR(AF49="Include", AF49="Maybe"), AP49="Exclude"), "Human Included, AI Excluded", "Pal")))))</f>
        <v>Mutually Included</v>
      </c>
      <c r="AI49" s="133" t="s">
        <v>23</v>
      </c>
      <c r="AJ49" s="10"/>
      <c r="AK49" s="10"/>
      <c r="AL49" s="143" t="s">
        <v>2914</v>
      </c>
      <c r="AM49" s="107"/>
      <c r="AN49" s="10"/>
      <c r="AO49" s="10" t="str">
        <f t="shared" ref="AO49" si="33">IF(OR(ISBLANK(AF49), ISBLANK(AP49)), "", IF(AND(OR(AF49="Include", AF49="Maybe"), OR(AP49="Include", AP49="Maybe", AP49="Certainly Included")), "Mutually Included", IF(AND(AF49="Exclude", AP49="Exclude"), "Mutually Excluded", IF(AND(AF49="Exclude", OR(AP49="Include", AP49="Maybe",, AP49="Certainly Included")), "Human Excluded, AI Included", IF(AND(OR(AF49="Include", AF49="Maybe"), AP49="Exclude"), "Human Included, AI Excluded", "Pal")))))</f>
        <v>Mutually Included</v>
      </c>
      <c r="AP49" s="125" t="str">
        <f t="shared" ref="AP49" si="34">IF(COUNTA(AQ49:AS49)=0, "", IF(COUNTIF(AQ49:AS49,5)=3, "Include", IF(COUNTIF(AQ49:AS49,5)&gt;=1, "Maybe", "Exclude")))</f>
        <v>Maybe</v>
      </c>
      <c r="AQ49" s="54">
        <v>4</v>
      </c>
      <c r="AR49" s="54">
        <v>3</v>
      </c>
      <c r="AS49" s="54">
        <v>5</v>
      </c>
      <c r="AT49" s="10" t="s">
        <v>3019</v>
      </c>
      <c r="AU49" s="10" t="str">
        <f>IF(O49="include",AF49,"")</f>
        <v>Include</v>
      </c>
      <c r="AV49" s="54" t="str">
        <f>IF(P49="include",AF49,"")</f>
        <v>Include</v>
      </c>
      <c r="BC49" s="10"/>
      <c r="BH49" s="10"/>
      <c r="BM49" s="10"/>
    </row>
    <row r="50" spans="1:65" s="54" customFormat="1" ht="30">
      <c r="A50" s="10">
        <v>49</v>
      </c>
      <c r="B50" s="10" t="s">
        <v>136</v>
      </c>
      <c r="C50" s="10" t="s">
        <v>135</v>
      </c>
      <c r="D50" s="10">
        <v>3</v>
      </c>
      <c r="E50" s="10">
        <v>2</v>
      </c>
      <c r="F50" s="10">
        <v>3</v>
      </c>
      <c r="G50" s="119" t="str">
        <f t="shared" si="0"/>
        <v>EXCLUDED</v>
      </c>
      <c r="H50" s="46" t="s">
        <v>65</v>
      </c>
      <c r="I50" s="189" t="s">
        <v>901</v>
      </c>
      <c r="J50" s="10" t="str">
        <f>IF(AND(G50="Excluded", H50="Excluded"), "Mutually Excluded", IF(AND(OR(G50="CERTAINLY INCLUDED", G50="INCLUDED", G50="MAYBE" ), OR(H50="INCLUDED", H50="MAYBE")), "MUTUALLY INCLUDED", IF(AND(G50="MAYBE", H50="MAYBE"), "Mutually MAYBE", IF(AND(G50="Excluded", OR(H50="INCLUDED", H50="MAYBE")), "AI: No, Human: Yes", IF(AND(H50="Excluded", OR(G50="INCLUDED", G50="CERTAINLY INCLUDED", G50="MAYBE")), "AI: Yes, Human: No", "Other Conflict")))))</f>
        <v>AI: No, Human: Yes</v>
      </c>
      <c r="K50" s="54" t="s">
        <v>19</v>
      </c>
      <c r="L50" s="54" t="s">
        <v>19</v>
      </c>
      <c r="M50" s="54" t="s">
        <v>19</v>
      </c>
      <c r="N50" s="220" t="s">
        <v>19</v>
      </c>
      <c r="O50" s="54" t="str">
        <f>IF(J50="Mutually Excluded","Exclude",IF(J50= "Mutually Included","Include",M50))</f>
        <v>Exclude</v>
      </c>
      <c r="P50" s="54" t="str">
        <f>'Humans Alignment T&amp;A'!Z50</f>
        <v>Exclude</v>
      </c>
      <c r="Q50" s="120" t="str">
        <f>IF(AND(O50="Exclude", P50="Exclude"), "Mutually Excluded", IF(AND(OR(O50="CERTAINLY INCLUDED", O50="INCLUDE" ), OR(P50="INCLUDE", P50="MAYBE")), "MUTUALLY INCLUDED", IF(AND(O50="MAYBE", P50="MAYBE"), "Mutually MAYBE", IF(AND(O50="Exclude", OR(P50="INCLUDE", P50="MAYBE")), "AI+Hum: No, Hum1+2: Yes", IF(AND(P50="Exclude", OR(O50="INCLUDE", O50="CERTAINLY INCLUDED", H50="MAYBE")), "Ai+hum: Yes, Hum1+2: No", "Other Conflict")))))</f>
        <v>Mutually Excluded</v>
      </c>
      <c r="U50" s="121" t="str">
        <f>IF(Q50="Mutually Excluded","Exclude",IF(Q50= "Mutually Included","Include",R50))</f>
        <v>Exclude</v>
      </c>
      <c r="V50" s="122"/>
      <c r="X50" s="201"/>
      <c r="Y50" s="123"/>
      <c r="Z50" s="103"/>
      <c r="AA50" s="137"/>
      <c r="AB50" s="186"/>
      <c r="AC50" s="186"/>
      <c r="AD50" s="203"/>
      <c r="AF50" s="203"/>
      <c r="AG50" s="102"/>
      <c r="AH50" s="10"/>
      <c r="AI50" s="133"/>
      <c r="AJ50" s="10"/>
      <c r="AK50" s="10"/>
      <c r="AL50" s="143"/>
      <c r="AM50" s="107"/>
      <c r="AN50" s="10"/>
      <c r="AO50" s="10"/>
      <c r="AP50" s="125"/>
      <c r="AT50" s="10"/>
      <c r="AU50" s="10" t="str">
        <f>IF(O50="include",AF50,"")</f>
        <v/>
      </c>
      <c r="AV50" s="54" t="str">
        <f>IF(P50="include",AF50,"")</f>
        <v/>
      </c>
      <c r="BC50" s="10"/>
      <c r="BH50" s="10"/>
      <c r="BM50" s="10"/>
    </row>
    <row r="51" spans="1:65" s="54" customFormat="1" ht="70.150000000000006" customHeight="1">
      <c r="A51" s="10">
        <v>50</v>
      </c>
      <c r="B51" s="10" t="s">
        <v>138</v>
      </c>
      <c r="C51" s="10" t="s">
        <v>137</v>
      </c>
      <c r="D51" s="10">
        <v>4</v>
      </c>
      <c r="E51" s="10">
        <v>4</v>
      </c>
      <c r="F51" s="10">
        <v>4</v>
      </c>
      <c r="G51" s="119" t="str">
        <f t="shared" si="0"/>
        <v>EXCLUDED</v>
      </c>
      <c r="H51" s="46" t="s">
        <v>1752</v>
      </c>
      <c r="I51" s="189" t="s">
        <v>1752</v>
      </c>
      <c r="J51" s="10" t="str">
        <f>IF(AND(G51="Excluded", H51="Excluded"), "Mutually Excluded", IF(AND(OR(G51="CERTAINLY INCLUDED", G51="INCLUDED", G51="MAYBE" ), OR(H51="INCLUDED", H51="MAYBE")), "MUTUALLY INCLUDED", IF(AND(G51="MAYBE", H51="MAYBE"), "Mutually MAYBE", IF(AND(G51="Excluded", OR(H51="INCLUDED", H51="MAYBE")), "AI: No, Human: Yes", IF(AND(H51="Excluded", OR(G51="INCLUDED", G51="CERTAINLY INCLUDED", G51="MAYBE")), "AI: Yes, Human: No", "Other Conflict")))))</f>
        <v>AI: No, Human: Yes</v>
      </c>
      <c r="K51" s="10" t="s">
        <v>3012</v>
      </c>
      <c r="L51" s="10" t="s">
        <v>1752</v>
      </c>
      <c r="M51" s="54" t="s">
        <v>23</v>
      </c>
      <c r="N51" s="220" t="s">
        <v>23</v>
      </c>
      <c r="O51" s="54" t="str">
        <f>IF(J51="Mutually Excluded","Exclude",IF(J51= "Mutually Included","Include",M51))</f>
        <v>Include</v>
      </c>
      <c r="P51" s="54" t="str">
        <f>'Humans Alignment T&amp;A'!Z51</f>
        <v>Include</v>
      </c>
      <c r="Q51" s="120" t="str">
        <f>IF(AND(O51="Exclude", P51="Exclude"), "Mutually Excluded", IF(AND(OR(O51="CERTAINLY INCLUDED", O51="INCLUDE" ), OR(P51="INCLUDE", P51="MAYBE")), "MUTUALLY INCLUDED", IF(AND(O51="MAYBE", P51="MAYBE"), "Mutually MAYBE", IF(AND(O51="Exclude", OR(P51="INCLUDE", P51="MAYBE")), "AI+Hum: No, Hum1+2: Yes", IF(AND(P51="Exclude", OR(O51="INCLUDE", O51="CERTAINLY INCLUDED", H51="MAYBE")), "Ai+hum: Yes, Hum1+2: No", "Other Conflict")))))</f>
        <v>MUTUALLY INCLUDED</v>
      </c>
      <c r="U51" s="121" t="str">
        <f>IF(Q51="Mutually Excluded","Exclude",IF(Q51= "Mutually Included","Include",R51))</f>
        <v>Include</v>
      </c>
      <c r="V51" s="122" t="s">
        <v>23</v>
      </c>
      <c r="W51" s="54" t="s">
        <v>23</v>
      </c>
      <c r="X51" s="201" t="s">
        <v>1752</v>
      </c>
      <c r="Y51" s="123"/>
      <c r="Z51" s="103" t="str">
        <f>IF(OR(ISBLANK(AF51), ISBLANK(V51)), "", IF(AND(OR(AF51="Include", AF51="Maybe"), OR(V51="Include", V51="Maybe", V51="Certainly Included")), "Mutually Included", IF(AND(AF51="Exclude", V51="Exclude"), "Mutually Excluded", IF(AND(AF51="Exclude", OR(V51="Include", V51="Maybe")), "Nikos Excluded, Cindy Included", IF(AND(OR(AF51="Include", AF51="Maybe"), V51="Exclude"), "Nikos Included, Cindy Excluded", "Pal")))))</f>
        <v>Mutually Included</v>
      </c>
      <c r="AA51" s="137" t="s">
        <v>19</v>
      </c>
      <c r="AB51" s="186"/>
      <c r="AC51" s="186"/>
      <c r="AD51" s="203" t="s">
        <v>23</v>
      </c>
      <c r="AF51" s="203" t="s">
        <v>23</v>
      </c>
      <c r="AG51" s="102" t="str">
        <f t="shared" ref="AG51" si="35">IF(OR(ISBLANK(AF51), ISBLANK(AD51)), "", IF(AND(OR(AF51="Include", AF51="Maybe"), OR(AD51="Include", AD51="Maybe", AD51="Certainly Included")), "Mutually Included", IF(AND(AF51="Exclude", AD51="Exclude"), "Mutually Excluded", IF(AND(AF51="Exclude", OR(AD51="Include", AD51="Maybe")), "Nikos Excluded, Mikhail Included", IF(AND(OR(AF51="Include", AF51="Maybe"), AD51="Exclude"), "Nikos Included, Mikhail Excluded", "Pal")))))</f>
        <v>Mutually Included</v>
      </c>
      <c r="AH51" s="10" t="str">
        <f t="shared" ref="AH51" si="36">IF(OR(ISBLANK(AF51), ISBLANK(AP51)), "", IF(AND(OR(AF51="Include", AF51="Maybe"), OR(AP51="Included", AP51="Maybe", AP51="Certainly Included")), "Mutually Included", IF(AND(AF51="Exclude", AP51="Exclude"), "Mutually Excluded", IF(AND(AF51="Exclude", OR(AP51="Include", AP51="Maybe")), "Human Excluded, AI Included", IF(AND(OR(AF51="Include", AF51="Maybe"), AP51="Exclude"), "Human Included, AI Excluded", "Pal")))))</f>
        <v>Human Included, AI Excluded</v>
      </c>
      <c r="AI51" s="133" t="s">
        <v>23</v>
      </c>
      <c r="AJ51" s="10"/>
      <c r="AK51" s="10"/>
      <c r="AL51" s="143" t="s">
        <v>19</v>
      </c>
      <c r="AM51" s="107"/>
      <c r="AN51" s="10"/>
      <c r="AO51" s="10" t="str">
        <f t="shared" si="4"/>
        <v>Human Included, AI Excluded</v>
      </c>
      <c r="AP51" s="125" t="str">
        <f t="shared" ref="AP51:AP52" si="37">IF(COUNTA(AQ51:AS51)=0, "", IF(COUNTIF(AQ51:AS51,5)=3, "Include", IF(COUNTIF(AQ51:AS51,5)&gt;=1, "Maybe", "Exclude")))</f>
        <v>Exclude</v>
      </c>
      <c r="AQ51" s="54">
        <v>4</v>
      </c>
      <c r="AR51" s="54">
        <v>2</v>
      </c>
      <c r="AS51" s="54">
        <v>3</v>
      </c>
      <c r="AT51" s="10" t="s">
        <v>3020</v>
      </c>
      <c r="AU51" s="10" t="str">
        <f>IF(O51="include",AF51,"")</f>
        <v>Include</v>
      </c>
      <c r="AV51" s="54" t="str">
        <f>IF(P51="include",AF51,"")</f>
        <v>Include</v>
      </c>
      <c r="BC51" s="10"/>
      <c r="BH51" s="10"/>
      <c r="BM51" s="10"/>
    </row>
    <row r="52" spans="1:65" s="54" customFormat="1" ht="70.150000000000006" customHeight="1">
      <c r="A52" s="10">
        <v>51</v>
      </c>
      <c r="B52" s="10" t="s">
        <v>140</v>
      </c>
      <c r="C52" s="10" t="s">
        <v>139</v>
      </c>
      <c r="D52" s="10">
        <v>4</v>
      </c>
      <c r="E52" s="10">
        <v>3</v>
      </c>
      <c r="F52" s="10">
        <v>3</v>
      </c>
      <c r="G52" s="119" t="str">
        <f t="shared" si="0"/>
        <v>EXCLUDED</v>
      </c>
      <c r="H52" s="46" t="s">
        <v>1752</v>
      </c>
      <c r="I52" s="189" t="s">
        <v>1752</v>
      </c>
      <c r="J52" s="10" t="str">
        <f>IF(AND(G52="Excluded", H52="Excluded"), "Mutually Excluded", IF(AND(OR(G52="CERTAINLY INCLUDED", G52="INCLUDED", G52="MAYBE" ), OR(H52="INCLUDED", H52="MAYBE")), "MUTUALLY INCLUDED", IF(AND(G52="MAYBE", H52="MAYBE"), "Mutually MAYBE", IF(AND(G52="Excluded", OR(H52="INCLUDED", H52="MAYBE")), "AI: No, Human: Yes", IF(AND(H52="Excluded", OR(G52="INCLUDED", G52="CERTAINLY INCLUDED", G52="MAYBE")), "AI: Yes, Human: No", "Other Conflict")))))</f>
        <v>AI: No, Human: Yes</v>
      </c>
      <c r="K52" s="10" t="s">
        <v>3012</v>
      </c>
      <c r="L52" s="10" t="s">
        <v>1752</v>
      </c>
      <c r="M52" s="54" t="s">
        <v>23</v>
      </c>
      <c r="N52" s="220" t="s">
        <v>23</v>
      </c>
      <c r="O52" s="54" t="str">
        <f>IF(J52="Mutually Excluded","Exclude",IF(J52= "Mutually Included","Include",M52))</f>
        <v>Include</v>
      </c>
      <c r="P52" s="54" t="str">
        <f>'Humans Alignment T&amp;A'!Z52</f>
        <v>Include</v>
      </c>
      <c r="Q52" s="120" t="str">
        <f>IF(AND(O52="Exclude", P52="Exclude"), "Mutually Excluded", IF(AND(OR(O52="CERTAINLY INCLUDED", O52="INCLUDE" ), OR(P52="INCLUDE", P52="MAYBE")), "MUTUALLY INCLUDED", IF(AND(O52="MAYBE", P52="MAYBE"), "Mutually MAYBE", IF(AND(O52="Exclude", OR(P52="INCLUDE", P52="MAYBE")), "AI+Hum: No, Hum1+2: Yes", IF(AND(P52="Exclude", OR(O52="INCLUDE", O52="CERTAINLY INCLUDED", H52="MAYBE")), "Ai+hum: Yes, Hum1+2: No", "Other Conflict")))))</f>
        <v>MUTUALLY INCLUDED</v>
      </c>
      <c r="U52" s="121" t="str">
        <f>IF(Q52="Mutually Excluded","Exclude",IF(Q52= "Mutually Included","Include",R52))</f>
        <v>Include</v>
      </c>
      <c r="V52" s="122" t="s">
        <v>23</v>
      </c>
      <c r="W52" s="54" t="s">
        <v>23</v>
      </c>
      <c r="X52" s="201" t="s">
        <v>1752</v>
      </c>
      <c r="Y52" s="123"/>
      <c r="Z52" s="103" t="str">
        <f t="shared" si="1"/>
        <v>Mutually Included</v>
      </c>
      <c r="AA52" s="137" t="s">
        <v>23</v>
      </c>
      <c r="AB52" s="186"/>
      <c r="AC52" s="186"/>
      <c r="AD52" s="203" t="s">
        <v>23</v>
      </c>
      <c r="AF52" s="203" t="s">
        <v>23</v>
      </c>
      <c r="AG52" s="102" t="str">
        <f t="shared" si="2"/>
        <v>Mutually Included</v>
      </c>
      <c r="AH52" s="10" t="str">
        <f t="shared" si="18"/>
        <v>Human Included, AI Excluded</v>
      </c>
      <c r="AI52" s="133" t="s">
        <v>23</v>
      </c>
      <c r="AJ52" s="10"/>
      <c r="AK52" s="10"/>
      <c r="AL52" s="143" t="s">
        <v>3021</v>
      </c>
      <c r="AM52" s="107"/>
      <c r="AN52" s="10"/>
      <c r="AO52" s="10" t="str">
        <f t="shared" si="4"/>
        <v>Human Included, AI Excluded</v>
      </c>
      <c r="AP52" s="125" t="str">
        <f t="shared" si="37"/>
        <v>Exclude</v>
      </c>
      <c r="AQ52" s="54">
        <v>4</v>
      </c>
      <c r="AR52" s="54">
        <v>2</v>
      </c>
      <c r="AS52" s="54">
        <v>3</v>
      </c>
      <c r="AT52" s="10" t="s">
        <v>3022</v>
      </c>
      <c r="AU52" s="10" t="str">
        <f>IF(O52="include",AF52,"")</f>
        <v>Include</v>
      </c>
      <c r="AV52" s="54" t="str">
        <f>IF(P52="include",AF52,"")</f>
        <v>Include</v>
      </c>
      <c r="BC52" s="10"/>
      <c r="BH52" s="10"/>
      <c r="BM52" s="10"/>
    </row>
    <row r="53" spans="1:65" s="54" customFormat="1" ht="90">
      <c r="A53" s="10">
        <v>52</v>
      </c>
      <c r="B53" s="10" t="s">
        <v>142</v>
      </c>
      <c r="C53" s="10" t="s">
        <v>141</v>
      </c>
      <c r="D53" s="10">
        <v>2</v>
      </c>
      <c r="E53" s="10">
        <v>2</v>
      </c>
      <c r="F53" s="10">
        <v>2</v>
      </c>
      <c r="G53" s="119" t="str">
        <f t="shared" si="0"/>
        <v>EXCLUDED</v>
      </c>
      <c r="H53" s="46" t="s">
        <v>901</v>
      </c>
      <c r="I53" s="189" t="s">
        <v>901</v>
      </c>
      <c r="J53" s="10" t="str">
        <f>IF(AND(G53="Excluded", H53="Excluded"), "Mutually Excluded", IF(AND(OR(G53="CERTAINLY INCLUDED", G53="INCLUDED", G53="MAYBE" ), OR(H53="INCLUDED", H53="MAYBE")), "MUTUALLY INCLUDED", IF(AND(G53="MAYBE", H53="MAYBE"), "Mutually MAYBE", IF(AND(G53="Excluded", OR(H53="INCLUDED", H53="MAYBE")), "AI: No, Human: Yes", IF(AND(H53="Excluded", OR(G53="INCLUDED", G53="CERTAINLY INCLUDED", G53="MAYBE")), "AI: Yes, Human: No", "Other Conflict")))))</f>
        <v>Mutually Excluded</v>
      </c>
      <c r="K53" s="10"/>
      <c r="L53" s="10"/>
      <c r="N53" s="220" t="s">
        <v>19</v>
      </c>
      <c r="O53" s="54" t="str">
        <f>IF(J53="Mutually Excluded","Exclude",IF(J53= "Mutually Included","Include",M53))</f>
        <v>Exclude</v>
      </c>
      <c r="P53" s="54" t="str">
        <f>'Humans Alignment T&amp;A'!Z53</f>
        <v>Exclude</v>
      </c>
      <c r="Q53" s="120" t="str">
        <f>IF(AND(O53="Exclude", P53="Exclude"), "Mutually Excluded", IF(AND(OR(O53="CERTAINLY INCLUDED", O53="INCLUDE" ), OR(P53="INCLUDE", P53="MAYBE")), "MUTUALLY INCLUDED", IF(AND(O53="MAYBE", P53="MAYBE"), "Mutually MAYBE", IF(AND(O53="Exclude", OR(P53="INCLUDE", P53="MAYBE")), "AI+Hum: No, Hum1+2: Yes", IF(AND(P53="Exclude", OR(O53="INCLUDE", O53="CERTAINLY INCLUDED", H53="MAYBE")), "Ai+hum: Yes, Hum1+2: No", "Other Conflict")))))</f>
        <v>Mutually Excluded</v>
      </c>
      <c r="U53" s="121" t="str">
        <f>IF(Q53="Mutually Excluded","Exclude",IF(Q53= "Mutually Included","Include",R53))</f>
        <v>Exclude</v>
      </c>
      <c r="V53" s="122"/>
      <c r="X53" s="201"/>
      <c r="Y53" s="123"/>
      <c r="Z53" s="103"/>
      <c r="AA53" s="137"/>
      <c r="AB53" s="186"/>
      <c r="AC53" s="186"/>
      <c r="AD53" s="203"/>
      <c r="AF53" s="203"/>
      <c r="AG53" s="102"/>
      <c r="AH53" s="10"/>
      <c r="AI53" s="133"/>
      <c r="AJ53" s="10"/>
      <c r="AK53" s="10"/>
      <c r="AL53" s="143"/>
      <c r="AM53" s="107"/>
      <c r="AN53" s="10"/>
      <c r="AO53" s="10"/>
      <c r="AP53" s="125"/>
      <c r="AT53" s="10"/>
      <c r="AU53" s="10" t="str">
        <f>IF(O53="include",AF53,"")</f>
        <v/>
      </c>
      <c r="AV53" s="54" t="str">
        <f>IF(P53="include",AF53,"")</f>
        <v/>
      </c>
      <c r="BC53" s="10"/>
      <c r="BH53" s="10"/>
      <c r="BM53" s="10"/>
    </row>
    <row r="54" spans="1:65" s="54" customFormat="1" ht="60">
      <c r="A54" s="10">
        <v>53</v>
      </c>
      <c r="B54" s="10" t="s">
        <v>145</v>
      </c>
      <c r="C54" s="10" t="s">
        <v>143</v>
      </c>
      <c r="D54" s="10">
        <v>3</v>
      </c>
      <c r="E54" s="10">
        <v>2</v>
      </c>
      <c r="F54" s="10">
        <v>3</v>
      </c>
      <c r="G54" s="119" t="str">
        <f t="shared" si="0"/>
        <v>EXCLUDED</v>
      </c>
      <c r="H54" s="46" t="s">
        <v>901</v>
      </c>
      <c r="I54" s="189" t="s">
        <v>901</v>
      </c>
      <c r="J54" s="10" t="str">
        <f>IF(AND(G54="Excluded", H54="Excluded"), "Mutually Excluded", IF(AND(OR(G54="CERTAINLY INCLUDED", G54="INCLUDED", G54="MAYBE" ), OR(H54="INCLUDED", H54="MAYBE")), "MUTUALLY INCLUDED", IF(AND(G54="MAYBE", H54="MAYBE"), "Mutually MAYBE", IF(AND(G54="Excluded", OR(H54="INCLUDED", H54="MAYBE")), "AI: No, Human: Yes", IF(AND(H54="Excluded", OR(G54="INCLUDED", G54="CERTAINLY INCLUDED", G54="MAYBE")), "AI: Yes, Human: No", "Other Conflict")))))</f>
        <v>Mutually Excluded</v>
      </c>
      <c r="K54" s="10"/>
      <c r="L54" s="10"/>
      <c r="N54" s="220" t="s">
        <v>19</v>
      </c>
      <c r="O54" s="54" t="str">
        <f>IF(J54="Mutually Excluded","Exclude",IF(J54= "Mutually Included","Include",M54))</f>
        <v>Exclude</v>
      </c>
      <c r="P54" s="54" t="str">
        <f>'Humans Alignment T&amp;A'!Z54</f>
        <v>Exclude</v>
      </c>
      <c r="Q54" s="120" t="str">
        <f>IF(AND(O54="Exclude", P54="Exclude"), "Mutually Excluded", IF(AND(OR(O54="CERTAINLY INCLUDED", O54="INCLUDE" ), OR(P54="INCLUDE", P54="MAYBE")), "MUTUALLY INCLUDED", IF(AND(O54="MAYBE", P54="MAYBE"), "Mutually MAYBE", IF(AND(O54="Exclude", OR(P54="INCLUDE", P54="MAYBE")), "AI+Hum: No, Hum1+2: Yes", IF(AND(P54="Exclude", OR(O54="INCLUDE", O54="CERTAINLY INCLUDED", H54="MAYBE")), "Ai+hum: Yes, Hum1+2: No", "Other Conflict")))))</f>
        <v>Mutually Excluded</v>
      </c>
      <c r="U54" s="121" t="str">
        <f>IF(Q54="Mutually Excluded","Exclude",IF(Q54= "Mutually Included","Include",R54))</f>
        <v>Exclude</v>
      </c>
      <c r="V54" s="122"/>
      <c r="X54" s="201"/>
      <c r="Y54" s="123"/>
      <c r="Z54" s="103"/>
      <c r="AA54" s="137"/>
      <c r="AB54" s="186"/>
      <c r="AC54" s="186"/>
      <c r="AD54" s="203"/>
      <c r="AF54" s="203"/>
      <c r="AG54" s="102"/>
      <c r="AH54" s="10"/>
      <c r="AI54" s="133"/>
      <c r="AJ54" s="10"/>
      <c r="AK54" s="10"/>
      <c r="AL54" s="143"/>
      <c r="AM54" s="107"/>
      <c r="AN54" s="10"/>
      <c r="AO54" s="10"/>
      <c r="AP54" s="125"/>
      <c r="AT54" s="10"/>
      <c r="AU54" s="10" t="str">
        <f>IF(O54="include",AF54,"")</f>
        <v/>
      </c>
      <c r="AV54" s="54" t="str">
        <f>IF(P54="include",AF54,"")</f>
        <v/>
      </c>
      <c r="BC54" s="10"/>
      <c r="BH54" s="10"/>
      <c r="BM54" s="10"/>
    </row>
    <row r="55" spans="1:65" s="54" customFormat="1" ht="60">
      <c r="A55" s="10">
        <v>54</v>
      </c>
      <c r="B55" s="10" t="s">
        <v>147</v>
      </c>
      <c r="C55" s="10" t="s">
        <v>146</v>
      </c>
      <c r="D55" s="10">
        <v>2</v>
      </c>
      <c r="E55" s="10">
        <v>1</v>
      </c>
      <c r="F55" s="10">
        <v>2</v>
      </c>
      <c r="G55" s="119" t="str">
        <f t="shared" si="0"/>
        <v>EXCLUDED</v>
      </c>
      <c r="H55" s="46" t="s">
        <v>901</v>
      </c>
      <c r="I55" s="189" t="s">
        <v>901</v>
      </c>
      <c r="J55" s="10" t="str">
        <f>IF(AND(G55="Excluded", H55="Excluded"), "Mutually Excluded", IF(AND(OR(G55="CERTAINLY INCLUDED", G55="INCLUDED", G55="MAYBE" ), OR(H55="INCLUDED", H55="MAYBE")), "MUTUALLY INCLUDED", IF(AND(G55="MAYBE", H55="MAYBE"), "Mutually MAYBE", IF(AND(G55="Excluded", OR(H55="INCLUDED", H55="MAYBE")), "AI: No, Human: Yes", IF(AND(H55="Excluded", OR(G55="INCLUDED", G55="CERTAINLY INCLUDED", G55="MAYBE")), "AI: Yes, Human: No", "Other Conflict")))))</f>
        <v>Mutually Excluded</v>
      </c>
      <c r="K55" s="10"/>
      <c r="L55" s="10"/>
      <c r="N55" s="220" t="s">
        <v>19</v>
      </c>
      <c r="O55" s="54" t="str">
        <f>IF(J55="Mutually Excluded","Exclude",IF(J55= "Mutually Included","Include",M55))</f>
        <v>Exclude</v>
      </c>
      <c r="P55" s="54" t="str">
        <f>'Humans Alignment T&amp;A'!Z55</f>
        <v>Exclude</v>
      </c>
      <c r="Q55" s="120" t="str">
        <f>IF(AND(O55="Exclude", P55="Exclude"), "Mutually Excluded", IF(AND(OR(O55="CERTAINLY INCLUDED", O55="INCLUDE" ), OR(P55="INCLUDE", P55="MAYBE")), "MUTUALLY INCLUDED", IF(AND(O55="MAYBE", P55="MAYBE"), "Mutually MAYBE", IF(AND(O55="Exclude", OR(P55="INCLUDE", P55="MAYBE")), "AI+Hum: No, Hum1+2: Yes", IF(AND(P55="Exclude", OR(O55="INCLUDE", O55="CERTAINLY INCLUDED", H55="MAYBE")), "Ai+hum: Yes, Hum1+2: No", "Other Conflict")))))</f>
        <v>Mutually Excluded</v>
      </c>
      <c r="U55" s="121" t="str">
        <f>IF(Q55="Mutually Excluded","Exclude",IF(Q55= "Mutually Included","Include",R55))</f>
        <v>Exclude</v>
      </c>
      <c r="V55" s="122"/>
      <c r="X55" s="201"/>
      <c r="Y55" s="123"/>
      <c r="Z55" s="103"/>
      <c r="AA55" s="137"/>
      <c r="AB55" s="186"/>
      <c r="AC55" s="186"/>
      <c r="AD55" s="203"/>
      <c r="AF55" s="203"/>
      <c r="AG55" s="102"/>
      <c r="AH55" s="10"/>
      <c r="AI55" s="133"/>
      <c r="AJ55" s="10"/>
      <c r="AK55" s="10"/>
      <c r="AL55" s="143"/>
      <c r="AM55" s="107"/>
      <c r="AN55" s="10"/>
      <c r="AO55" s="10"/>
      <c r="AP55" s="125"/>
      <c r="AT55" s="10"/>
      <c r="AU55" s="10" t="str">
        <f>IF(O55="include",AF55,"")</f>
        <v/>
      </c>
      <c r="AV55" s="54" t="str">
        <f>IF(P55="include",AF55,"")</f>
        <v/>
      </c>
      <c r="BC55" s="10"/>
      <c r="BH55" s="10"/>
      <c r="BM55" s="10"/>
    </row>
    <row r="56" spans="1:65" s="54" customFormat="1" ht="45">
      <c r="A56" s="10">
        <v>55</v>
      </c>
      <c r="B56" s="10" t="s">
        <v>148</v>
      </c>
      <c r="C56" s="10" t="s">
        <v>148</v>
      </c>
      <c r="D56" s="10">
        <v>1</v>
      </c>
      <c r="E56" s="10">
        <v>1</v>
      </c>
      <c r="F56" s="10">
        <v>1</v>
      </c>
      <c r="G56" s="119" t="str">
        <f t="shared" si="0"/>
        <v>EXCLUDED</v>
      </c>
      <c r="H56" s="46" t="s">
        <v>901</v>
      </c>
      <c r="I56" s="189" t="s">
        <v>901</v>
      </c>
      <c r="J56" s="10" t="str">
        <f>IF(AND(G56="Excluded", H56="Excluded"), "Mutually Excluded", IF(AND(OR(G56="CERTAINLY INCLUDED", G56="INCLUDED", G56="MAYBE" ), OR(H56="INCLUDED", H56="MAYBE")), "MUTUALLY INCLUDED", IF(AND(G56="MAYBE", H56="MAYBE"), "Mutually MAYBE", IF(AND(G56="Excluded", OR(H56="INCLUDED", H56="MAYBE")), "AI: No, Human: Yes", IF(AND(H56="Excluded", OR(G56="INCLUDED", G56="CERTAINLY INCLUDED", G56="MAYBE")), "AI: Yes, Human: No", "Other Conflict")))))</f>
        <v>Mutually Excluded</v>
      </c>
      <c r="K56" s="10"/>
      <c r="L56" s="10"/>
      <c r="N56" s="220" t="s">
        <v>19</v>
      </c>
      <c r="O56" s="54" t="str">
        <f>IF(J56="Mutually Excluded","Exclude",IF(J56= "Mutually Included","Include",M56))</f>
        <v>Exclude</v>
      </c>
      <c r="P56" s="54" t="str">
        <f>'Humans Alignment T&amp;A'!Z56</f>
        <v>Exclude</v>
      </c>
      <c r="Q56" s="120" t="str">
        <f>IF(AND(O56="Exclude", P56="Exclude"), "Mutually Excluded", IF(AND(OR(O56="CERTAINLY INCLUDED", O56="INCLUDE" ), OR(P56="INCLUDE", P56="MAYBE")), "MUTUALLY INCLUDED", IF(AND(O56="MAYBE", P56="MAYBE"), "Mutually MAYBE", IF(AND(O56="Exclude", OR(P56="INCLUDE", P56="MAYBE")), "AI+Hum: No, Hum1+2: Yes", IF(AND(P56="Exclude", OR(O56="INCLUDE", O56="CERTAINLY INCLUDED", H56="MAYBE")), "Ai+hum: Yes, Hum1+2: No", "Other Conflict")))))</f>
        <v>Mutually Excluded</v>
      </c>
      <c r="U56" s="121" t="str">
        <f>IF(Q56="Mutually Excluded","Exclude",IF(Q56= "Mutually Included","Include",R56))</f>
        <v>Exclude</v>
      </c>
      <c r="V56" s="122"/>
      <c r="X56" s="201"/>
      <c r="Y56" s="123"/>
      <c r="Z56" s="103"/>
      <c r="AA56" s="137"/>
      <c r="AB56" s="186"/>
      <c r="AC56" s="186"/>
      <c r="AD56" s="203"/>
      <c r="AF56" s="203"/>
      <c r="AG56" s="102"/>
      <c r="AH56" s="10"/>
      <c r="AI56" s="133"/>
      <c r="AJ56" s="10"/>
      <c r="AK56" s="10"/>
      <c r="AL56" s="144"/>
      <c r="AM56" s="106"/>
      <c r="AN56" s="10"/>
      <c r="AO56" s="10"/>
      <c r="AP56" s="125"/>
      <c r="AT56" s="10"/>
      <c r="AU56" s="10" t="str">
        <f>IF(O56="include",AF56,"")</f>
        <v/>
      </c>
      <c r="AV56" s="54" t="str">
        <f>IF(P56="include",AF56,"")</f>
        <v/>
      </c>
      <c r="BC56" s="10"/>
      <c r="BH56" s="10"/>
      <c r="BM56" s="10"/>
    </row>
    <row r="57" spans="1:65" s="54" customFormat="1" ht="189" customHeight="1">
      <c r="A57" s="10">
        <v>56</v>
      </c>
      <c r="B57" s="10" t="s">
        <v>151</v>
      </c>
      <c r="C57" s="10" t="s">
        <v>150</v>
      </c>
      <c r="D57" s="10">
        <v>2</v>
      </c>
      <c r="E57" s="10">
        <v>2</v>
      </c>
      <c r="F57" s="10">
        <v>2</v>
      </c>
      <c r="G57" s="119" t="str">
        <f t="shared" si="0"/>
        <v>EXCLUDED</v>
      </c>
      <c r="H57" s="46" t="s">
        <v>901</v>
      </c>
      <c r="I57" s="189" t="s">
        <v>901</v>
      </c>
      <c r="J57" s="10" t="str">
        <f>IF(AND(G57="Excluded", H57="Excluded"), "Mutually Excluded", IF(AND(OR(G57="CERTAINLY INCLUDED", G57="INCLUDED", G57="MAYBE" ), OR(H57="INCLUDED", H57="MAYBE")), "MUTUALLY INCLUDED", IF(AND(G57="MAYBE", H57="MAYBE"), "Mutually MAYBE", IF(AND(G57="Excluded", OR(H57="INCLUDED", H57="MAYBE")), "AI: No, Human: Yes", IF(AND(H57="Excluded", OR(G57="INCLUDED", G57="CERTAINLY INCLUDED", G57="MAYBE")), "AI: Yes, Human: No", "Other Conflict")))))</f>
        <v>Mutually Excluded</v>
      </c>
      <c r="K57" s="10"/>
      <c r="L57" s="10"/>
      <c r="N57" s="220" t="s">
        <v>19</v>
      </c>
      <c r="O57" s="54" t="str">
        <f>IF(J57="Mutually Excluded","Exclude",IF(J57= "Mutually Included","Include",M57))</f>
        <v>Exclude</v>
      </c>
      <c r="P57" s="54" t="str">
        <f>'Humans Alignment T&amp;A'!Z57</f>
        <v>Exclude</v>
      </c>
      <c r="Q57" s="120" t="str">
        <f>IF(AND(O57="Exclude", P57="Exclude"), "Mutually Excluded", IF(AND(OR(O57="CERTAINLY INCLUDED", O57="INCLUDE" ), OR(P57="INCLUDE", P57="MAYBE")), "MUTUALLY INCLUDED", IF(AND(O57="MAYBE", P57="MAYBE"), "Mutually MAYBE", IF(AND(O57="Exclude", OR(P57="INCLUDE", P57="MAYBE")), "AI+Hum: No, Hum1+2: Yes", IF(AND(P57="Exclude", OR(O57="INCLUDE", O57="CERTAINLY INCLUDED", H57="MAYBE")), "Ai+hum: Yes, Hum1+2: No", "Other Conflict")))))</f>
        <v>Mutually Excluded</v>
      </c>
      <c r="U57" s="121" t="str">
        <f>IF(Q57="Mutually Excluded","Exclude",IF(Q57= "Mutually Included","Include",R57))</f>
        <v>Exclude</v>
      </c>
      <c r="V57" s="122"/>
      <c r="X57" s="201"/>
      <c r="Y57" s="123"/>
      <c r="Z57" s="103"/>
      <c r="AA57" s="137"/>
      <c r="AB57" s="186"/>
      <c r="AC57" s="186"/>
      <c r="AD57" s="203"/>
      <c r="AF57" s="203"/>
      <c r="AG57" s="102"/>
      <c r="AH57" s="10"/>
      <c r="AI57" s="133"/>
      <c r="AJ57" s="10"/>
      <c r="AK57" s="10"/>
      <c r="AL57" s="143"/>
      <c r="AM57" s="107"/>
      <c r="AN57" s="10"/>
      <c r="AO57" s="10"/>
      <c r="AP57" s="125"/>
      <c r="AT57" s="10"/>
      <c r="AU57" s="10" t="str">
        <f>IF(O57="include",AF57,"")</f>
        <v/>
      </c>
      <c r="AV57" s="54" t="str">
        <f>IF(P57="include",AF57,"")</f>
        <v/>
      </c>
      <c r="BC57" s="10"/>
      <c r="BH57" s="10"/>
      <c r="BM57" s="10"/>
    </row>
    <row r="58" spans="1:65" s="54" customFormat="1" ht="148.5" customHeight="1">
      <c r="A58" s="10">
        <v>57</v>
      </c>
      <c r="B58" s="10" t="s">
        <v>153</v>
      </c>
      <c r="C58" s="10" t="s">
        <v>152</v>
      </c>
      <c r="D58" s="10">
        <v>3</v>
      </c>
      <c r="E58" s="10">
        <v>3</v>
      </c>
      <c r="F58" s="10">
        <v>3</v>
      </c>
      <c r="G58" s="119" t="str">
        <f t="shared" si="0"/>
        <v>EXCLUDED</v>
      </c>
      <c r="H58" s="46" t="s">
        <v>901</v>
      </c>
      <c r="I58" s="189" t="s">
        <v>901</v>
      </c>
      <c r="J58" s="10" t="str">
        <f>IF(AND(G58="Excluded", H58="Excluded"), "Mutually Excluded", IF(AND(OR(G58="CERTAINLY INCLUDED", G58="INCLUDED", G58="MAYBE" ), OR(H58="INCLUDED", H58="MAYBE")), "MUTUALLY INCLUDED", IF(AND(G58="MAYBE", H58="MAYBE"), "Mutually MAYBE", IF(AND(G58="Excluded", OR(H58="INCLUDED", H58="MAYBE")), "AI: No, Human: Yes", IF(AND(H58="Excluded", OR(G58="INCLUDED", G58="CERTAINLY INCLUDED", G58="MAYBE")), "AI: Yes, Human: No", "Other Conflict")))))</f>
        <v>Mutually Excluded</v>
      </c>
      <c r="K58" s="10"/>
      <c r="L58" s="10"/>
      <c r="N58" s="220" t="s">
        <v>19</v>
      </c>
      <c r="O58" s="54" t="str">
        <f>IF(J58="Mutually Excluded","Exclude",IF(J58= "Mutually Included","Include",M58))</f>
        <v>Exclude</v>
      </c>
      <c r="P58" s="54" t="str">
        <f>'Humans Alignment T&amp;A'!Z58</f>
        <v>Exclude</v>
      </c>
      <c r="Q58" s="120" t="str">
        <f>IF(AND(O58="Exclude", P58="Exclude"), "Mutually Excluded", IF(AND(OR(O58="CERTAINLY INCLUDED", O58="INCLUDE" ), OR(P58="INCLUDE", P58="MAYBE")), "MUTUALLY INCLUDED", IF(AND(O58="MAYBE", P58="MAYBE"), "Mutually MAYBE", IF(AND(O58="Exclude", OR(P58="INCLUDE", P58="MAYBE")), "AI+Hum: No, Hum1+2: Yes", IF(AND(P58="Exclude", OR(O58="INCLUDE", O58="CERTAINLY INCLUDED", H58="MAYBE")), "Ai+hum: Yes, Hum1+2: No", "Other Conflict")))))</f>
        <v>Mutually Excluded</v>
      </c>
      <c r="U58" s="121" t="str">
        <f>IF(Q58="Mutually Excluded","Exclude",IF(Q58= "Mutually Included","Include",R58))</f>
        <v>Exclude</v>
      </c>
      <c r="V58" s="122"/>
      <c r="X58" s="201"/>
      <c r="Y58" s="129"/>
      <c r="Z58" s="103"/>
      <c r="AA58" s="137"/>
      <c r="AB58" s="186"/>
      <c r="AC58" s="186"/>
      <c r="AD58" s="203"/>
      <c r="AF58" s="203"/>
      <c r="AG58" s="102"/>
      <c r="AH58" s="10"/>
      <c r="AI58" s="133"/>
      <c r="AJ58" s="10"/>
      <c r="AK58" s="10"/>
      <c r="AL58" s="143"/>
      <c r="AM58" s="107"/>
      <c r="AN58" s="10"/>
      <c r="AO58" s="10"/>
      <c r="AP58" s="125"/>
      <c r="AT58" s="10"/>
      <c r="AU58" s="10" t="str">
        <f>IF(O58="include",AF58,"")</f>
        <v/>
      </c>
      <c r="AV58" s="54" t="str">
        <f>IF(P58="include",AF58,"")</f>
        <v/>
      </c>
      <c r="BC58" s="10"/>
      <c r="BH58" s="10"/>
      <c r="BM58" s="10"/>
    </row>
    <row r="59" spans="1:65" s="54" customFormat="1" ht="30">
      <c r="A59" s="10">
        <v>58</v>
      </c>
      <c r="B59" s="10" t="s">
        <v>155</v>
      </c>
      <c r="C59" s="10" t="s">
        <v>154</v>
      </c>
      <c r="D59" s="10">
        <v>2</v>
      </c>
      <c r="E59" s="10">
        <v>2</v>
      </c>
      <c r="F59" s="10">
        <v>2</v>
      </c>
      <c r="G59" s="119" t="str">
        <f t="shared" si="0"/>
        <v>EXCLUDED</v>
      </c>
      <c r="H59" s="46" t="s">
        <v>901</v>
      </c>
      <c r="I59" s="189" t="s">
        <v>901</v>
      </c>
      <c r="J59" s="10" t="str">
        <f>IF(AND(G59="Excluded", H59="Excluded"), "Mutually Excluded", IF(AND(OR(G59="CERTAINLY INCLUDED", G59="INCLUDED", G59="MAYBE" ), OR(H59="INCLUDED", H59="MAYBE")), "MUTUALLY INCLUDED", IF(AND(G59="MAYBE", H59="MAYBE"), "Mutually MAYBE", IF(AND(G59="Excluded", OR(H59="INCLUDED", H59="MAYBE")), "AI: No, Human: Yes", IF(AND(H59="Excluded", OR(G59="INCLUDED", G59="CERTAINLY INCLUDED", G59="MAYBE")), "AI: Yes, Human: No", "Other Conflict")))))</f>
        <v>Mutually Excluded</v>
      </c>
      <c r="K59" s="10"/>
      <c r="L59" s="10"/>
      <c r="N59" s="220" t="s">
        <v>19</v>
      </c>
      <c r="O59" s="54" t="str">
        <f>IF(J59="Mutually Excluded","Exclude",IF(J59= "Mutually Included","Include",M59))</f>
        <v>Exclude</v>
      </c>
      <c r="P59" s="54" t="str">
        <f>'Humans Alignment T&amp;A'!Z59</f>
        <v>Exclude</v>
      </c>
      <c r="Q59" s="120" t="str">
        <f>IF(AND(O59="Exclude", P59="Exclude"), "Mutually Excluded", IF(AND(OR(O59="CERTAINLY INCLUDED", O59="INCLUDE" ), OR(P59="INCLUDE", P59="MAYBE")), "MUTUALLY INCLUDED", IF(AND(O59="MAYBE", P59="MAYBE"), "Mutually MAYBE", IF(AND(O59="Exclude", OR(P59="INCLUDE", P59="MAYBE")), "AI+Hum: No, Hum1+2: Yes", IF(AND(P59="Exclude", OR(O59="INCLUDE", O59="CERTAINLY INCLUDED", H59="MAYBE")), "Ai+hum: Yes, Hum1+2: No", "Other Conflict")))))</f>
        <v>Mutually Excluded</v>
      </c>
      <c r="U59" s="121" t="str">
        <f>IF(Q59="Mutually Excluded","Exclude",IF(Q59= "Mutually Included","Include",R59))</f>
        <v>Exclude</v>
      </c>
      <c r="V59" s="122"/>
      <c r="X59" s="201"/>
      <c r="Y59" s="129"/>
      <c r="Z59" s="103" t="str">
        <f t="shared" si="1"/>
        <v/>
      </c>
      <c r="AA59" s="137"/>
      <c r="AB59" s="186"/>
      <c r="AC59" s="186"/>
      <c r="AD59" s="203"/>
      <c r="AF59" s="203"/>
      <c r="AG59" s="102"/>
      <c r="AH59" s="10"/>
      <c r="AI59" s="133"/>
      <c r="AJ59" s="10"/>
      <c r="AK59" s="10"/>
      <c r="AL59" s="143"/>
      <c r="AM59" s="107"/>
      <c r="AN59" s="10"/>
      <c r="AO59" s="10"/>
      <c r="AP59" s="125"/>
      <c r="AT59" s="10"/>
      <c r="AU59" s="10" t="str">
        <f>IF(O59="include",AF59,"")</f>
        <v/>
      </c>
      <c r="AV59" s="54" t="str">
        <f>IF(P59="include",AF59,"")</f>
        <v/>
      </c>
      <c r="BC59" s="10"/>
      <c r="BH59" s="10"/>
      <c r="BM59" s="10"/>
    </row>
    <row r="60" spans="1:65" s="54" customFormat="1" ht="70.150000000000006" customHeight="1">
      <c r="A60" s="10">
        <v>59</v>
      </c>
      <c r="B60" s="10" t="s">
        <v>157</v>
      </c>
      <c r="C60" s="10" t="s">
        <v>156</v>
      </c>
      <c r="D60" s="10">
        <v>4</v>
      </c>
      <c r="E60" s="10">
        <v>4</v>
      </c>
      <c r="F60" s="10">
        <v>3</v>
      </c>
      <c r="G60" s="119" t="str">
        <f t="shared" si="0"/>
        <v>EXCLUDED</v>
      </c>
      <c r="H60" s="46" t="s">
        <v>1752</v>
      </c>
      <c r="I60" s="189" t="s">
        <v>901</v>
      </c>
      <c r="J60" s="10" t="str">
        <f>IF(AND(G60="Excluded", H60="Excluded"), "Mutually Excluded", IF(AND(OR(G60="CERTAINLY INCLUDED", G60="INCLUDED", G60="MAYBE" ), OR(H60="INCLUDED", H60="MAYBE")), "MUTUALLY INCLUDED", IF(AND(G60="MAYBE", H60="MAYBE"), "Mutually MAYBE", IF(AND(G60="Excluded", OR(H60="INCLUDED", H60="MAYBE")), "AI: No, Human: Yes", IF(AND(H60="Excluded", OR(G60="INCLUDED", G60="CERTAINLY INCLUDED", G60="MAYBE")), "AI: Yes, Human: No", "Other Conflict")))))</f>
        <v>AI: No, Human: Yes</v>
      </c>
      <c r="K60" s="10" t="s">
        <v>1752</v>
      </c>
      <c r="L60" s="10" t="s">
        <v>1752</v>
      </c>
      <c r="M60" s="54" t="s">
        <v>23</v>
      </c>
      <c r="N60" s="220" t="s">
        <v>23</v>
      </c>
      <c r="O60" s="54" t="str">
        <f>IF(J60="Mutually Excluded","Exclude",IF(J60= "Mutually Included","Include",M60))</f>
        <v>Include</v>
      </c>
      <c r="P60" s="54" t="str">
        <f>'Humans Alignment T&amp;A'!Z60</f>
        <v>Include</v>
      </c>
      <c r="Q60" s="120" t="str">
        <f>IF(AND(O60="Exclude", P60="Exclude"), "Mutually Excluded", IF(AND(OR(O60="CERTAINLY INCLUDED", O60="INCLUDE" ), OR(P60="INCLUDE", P60="MAYBE")), "MUTUALLY INCLUDED", IF(AND(O60="MAYBE", P60="MAYBE"), "Mutually MAYBE", IF(AND(O60="Exclude", OR(P60="INCLUDE", P60="MAYBE")), "AI+Hum: No, Hum1+2: Yes", IF(AND(P60="Exclude", OR(O60="INCLUDE", O60="CERTAINLY INCLUDED", H60="MAYBE")), "Ai+hum: Yes, Hum1+2: No", "Other Conflict")))))</f>
        <v>MUTUALLY INCLUDED</v>
      </c>
      <c r="R60" s="185"/>
      <c r="U60" s="121" t="str">
        <f>IF(Q60="Mutually Excluded","Exclude",IF(Q60= "Mutually Included","Include",R60))</f>
        <v>Include</v>
      </c>
      <c r="V60" s="122" t="s">
        <v>23</v>
      </c>
      <c r="W60" s="54" t="s">
        <v>23</v>
      </c>
      <c r="X60" s="201" t="s">
        <v>1752</v>
      </c>
      <c r="Y60" s="201"/>
      <c r="Z60" s="103" t="str">
        <f t="shared" ref="Z60" si="38">IF(OR(ISBLANK(AF60), ISBLANK(V60)), "", IF(AND(OR(AF60="Include", AF60="Maybe"), OR(V60="Include", V60="Maybe", V60="Certainly Included")), "Mutually Included", IF(AND(AF60="Exclude", V60="Exclude"), "Mutually Excluded", IF(AND(AF60="Exclude", OR(V60="Include", V60="Maybe")), "Nikos Excluded, Cindy Included", IF(AND(OR(AF60="Include", AF60="Maybe"), V60="Exclude"), "Nikos Included, Cindy Excluded", "Pal")))))</f>
        <v>Mutually Included</v>
      </c>
      <c r="AA60" s="137" t="s">
        <v>23</v>
      </c>
      <c r="AB60" s="186"/>
      <c r="AC60" s="186"/>
      <c r="AD60" s="203" t="s">
        <v>23</v>
      </c>
      <c r="AF60" s="203" t="s">
        <v>23</v>
      </c>
      <c r="AG60" s="102" t="str">
        <f t="shared" ref="AG60" si="39">IF(OR(ISBLANK(AF60), ISBLANK(AD60)), "", IF(AND(OR(AF60="Include", AF60="Maybe"), OR(AD60="Include", AD60="Maybe", AD60="Certainly Included")), "Mutually Included", IF(AND(AF60="Exclude", AD60="Exclude"), "Mutually Excluded", IF(AND(AF60="Exclude", OR(AD60="Include", AD60="Maybe")), "Nikos Excluded, Mikhail Included", IF(AND(OR(AF60="Include", AF60="Maybe"), AD60="Exclude"), "Nikos Included, Mikhail Excluded", "Pal")))))</f>
        <v>Mutually Included</v>
      </c>
      <c r="AH60" s="10" t="str">
        <f t="shared" ref="AH60" si="40">IF(OR(ISBLANK(AF60), ISBLANK(AP60)), "", IF(AND(OR(AF60="Include", AF60="Maybe"), OR(AP60="Included", AP60="Maybe", AP60="Certainly Included")), "Mutually Included", IF(AND(AF60="Exclude", AP60="Exclude"), "Mutually Excluded", IF(AND(AF60="Exclude", OR(AP60="Include", AP60="Maybe")), "Human Excluded, AI Included", IF(AND(OR(AF60="Include", AF60="Maybe"), AP60="Exclude"), "Human Included, AI Excluded", "Pal")))))</f>
        <v>Human Included, AI Excluded</v>
      </c>
      <c r="AI60" s="133" t="s">
        <v>23</v>
      </c>
      <c r="AJ60" s="10"/>
      <c r="AK60" s="10"/>
      <c r="AL60" s="143" t="s">
        <v>2914</v>
      </c>
      <c r="AM60" s="107" t="s">
        <v>23</v>
      </c>
      <c r="AN60" s="10" t="s">
        <v>23</v>
      </c>
      <c r="AO60" s="10" t="str">
        <f t="shared" ref="AO60" si="41">IF(OR(ISBLANK(AF60), ISBLANK(AP60)), "", IF(AND(OR(AF60="Include", AF60="Maybe"), OR(AP60="Include", AP60="Maybe", AP60="Certainly Included")), "Mutually Included", IF(AND(AF60="Exclude", AP60="Exclude"), "Mutually Excluded", IF(AND(AF60="Exclude", OR(AP60="Include", AP60="Maybe",, AP60="Certainly Included")), "Human Excluded, AI Included", IF(AND(OR(AF60="Include", AF60="Maybe"), AP60="Exclude"), "Human Included, AI Excluded", "Pal")))))</f>
        <v>Human Included, AI Excluded</v>
      </c>
      <c r="AP60" s="185" t="str">
        <f>IF(COUNTA(AQ60:AS60)=0, "", IF(COUNTIF(AQ60:AS60,5)=3, "Include", IF(COUNTIF(AQ60:AS60,5)&gt;=1, "Maybe", "Exclude")))</f>
        <v>Exclude</v>
      </c>
      <c r="AQ60" s="185">
        <v>4</v>
      </c>
      <c r="AR60" s="185">
        <v>3</v>
      </c>
      <c r="AS60" s="185">
        <v>4</v>
      </c>
      <c r="AT60" s="187" t="s">
        <v>3023</v>
      </c>
      <c r="AU60" s="10" t="str">
        <f>IF(O60="include",AF60,"")</f>
        <v>Include</v>
      </c>
      <c r="AV60" s="54" t="str">
        <f>IF(P60="include",AF60,"")</f>
        <v>Include</v>
      </c>
      <c r="BC60" s="10"/>
      <c r="BH60" s="10"/>
      <c r="BM60" s="10"/>
    </row>
    <row r="61" spans="1:65" s="54" customFormat="1" ht="45">
      <c r="A61" s="10">
        <v>60</v>
      </c>
      <c r="B61" s="10" t="s">
        <v>159</v>
      </c>
      <c r="C61" s="10" t="s">
        <v>158</v>
      </c>
      <c r="D61" s="10">
        <v>2</v>
      </c>
      <c r="E61" s="10">
        <v>1</v>
      </c>
      <c r="F61" s="10">
        <v>1</v>
      </c>
      <c r="G61" s="119" t="str">
        <f t="shared" si="0"/>
        <v>EXCLUDED</v>
      </c>
      <c r="H61" s="46" t="s">
        <v>901</v>
      </c>
      <c r="I61" s="189" t="s">
        <v>901</v>
      </c>
      <c r="J61" s="10" t="str">
        <f>IF(AND(G61="Excluded", H61="Excluded"), "Mutually Excluded", IF(AND(OR(G61="CERTAINLY INCLUDED", G61="INCLUDED", G61="MAYBE" ), OR(H61="INCLUDED", H61="MAYBE")), "MUTUALLY INCLUDED", IF(AND(G61="MAYBE", H61="MAYBE"), "Mutually MAYBE", IF(AND(G61="Excluded", OR(H61="INCLUDED", H61="MAYBE")), "AI: No, Human: Yes", IF(AND(H61="Excluded", OR(G61="INCLUDED", G61="CERTAINLY INCLUDED", G61="MAYBE")), "AI: Yes, Human: No", "Other Conflict")))))</f>
        <v>Mutually Excluded</v>
      </c>
      <c r="K61" s="10"/>
      <c r="L61" s="10"/>
      <c r="N61" s="220" t="s">
        <v>19</v>
      </c>
      <c r="O61" s="54" t="str">
        <f>IF(J61="Mutually Excluded","Exclude",IF(J61= "Mutually Included","Include",M61))</f>
        <v>Exclude</v>
      </c>
      <c r="P61" s="54" t="str">
        <f>'Humans Alignment T&amp;A'!Z61</f>
        <v>Exclude</v>
      </c>
      <c r="Q61" s="120" t="str">
        <f>IF(AND(O61="Exclude", P61="Exclude"), "Mutually Excluded", IF(AND(OR(O61="CERTAINLY INCLUDED", O61="INCLUDE" ), OR(P61="INCLUDE", P61="MAYBE")), "MUTUALLY INCLUDED", IF(AND(O61="MAYBE", P61="MAYBE"), "Mutually MAYBE", IF(AND(O61="Exclude", OR(P61="INCLUDE", P61="MAYBE")), "AI+Hum: No, Hum1+2: Yes", IF(AND(P61="Exclude", OR(O61="INCLUDE", O61="CERTAINLY INCLUDED", H61="MAYBE")), "Ai+hum: Yes, Hum1+2: No", "Other Conflict")))))</f>
        <v>Mutually Excluded</v>
      </c>
      <c r="U61" s="121" t="str">
        <f>IF(Q61="Mutually Excluded","Exclude",IF(Q61= "Mutually Included","Include",R61))</f>
        <v>Exclude</v>
      </c>
      <c r="V61" s="122"/>
      <c r="X61" s="201"/>
      <c r="Y61" s="129"/>
      <c r="Z61" s="103"/>
      <c r="AA61" s="137"/>
      <c r="AB61" s="186"/>
      <c r="AC61" s="186"/>
      <c r="AD61" s="203"/>
      <c r="AF61" s="203"/>
      <c r="AG61" s="102"/>
      <c r="AH61" s="10"/>
      <c r="AI61" s="133"/>
      <c r="AJ61" s="10"/>
      <c r="AK61" s="10"/>
      <c r="AL61" s="143"/>
      <c r="AM61" s="107"/>
      <c r="AN61" s="10"/>
      <c r="AO61" s="10"/>
      <c r="AP61" s="125"/>
      <c r="AT61" s="252"/>
      <c r="AU61" s="10" t="str">
        <f>IF(O61="include",AF61,"")</f>
        <v/>
      </c>
      <c r="AV61" s="54" t="str">
        <f>IF(P61="include",AF61,"")</f>
        <v/>
      </c>
      <c r="BC61" s="10"/>
      <c r="BH61" s="10"/>
      <c r="BM61" s="10"/>
    </row>
    <row r="62" spans="1:65" s="54" customFormat="1" ht="30">
      <c r="A62" s="10">
        <v>61</v>
      </c>
      <c r="B62" s="10" t="s">
        <v>161</v>
      </c>
      <c r="C62" s="10" t="s">
        <v>160</v>
      </c>
      <c r="D62" s="10">
        <v>1</v>
      </c>
      <c r="E62" s="10">
        <v>3</v>
      </c>
      <c r="F62" s="10">
        <v>3</v>
      </c>
      <c r="G62" s="119" t="str">
        <f t="shared" si="0"/>
        <v>EXCLUDED</v>
      </c>
      <c r="H62" s="46" t="s">
        <v>901</v>
      </c>
      <c r="I62" s="189" t="s">
        <v>901</v>
      </c>
      <c r="J62" s="10" t="str">
        <f>IF(AND(G62="Excluded", H62="Excluded"), "Mutually Excluded", IF(AND(OR(G62="CERTAINLY INCLUDED", G62="INCLUDED", G62="MAYBE" ), OR(H62="INCLUDED", H62="MAYBE")), "MUTUALLY INCLUDED", IF(AND(G62="MAYBE", H62="MAYBE"), "Mutually MAYBE", IF(AND(G62="Excluded", OR(H62="INCLUDED", H62="MAYBE")), "AI: No, Human: Yes", IF(AND(H62="Excluded", OR(G62="INCLUDED", G62="CERTAINLY INCLUDED", G62="MAYBE")), "AI: Yes, Human: No", "Other Conflict")))))</f>
        <v>Mutually Excluded</v>
      </c>
      <c r="K62" s="10"/>
      <c r="L62" s="10"/>
      <c r="N62" s="220" t="s">
        <v>19</v>
      </c>
      <c r="O62" s="54" t="str">
        <f>IF(J62="Mutually Excluded","Exclude",IF(J62= "Mutually Included","Include",M62))</f>
        <v>Exclude</v>
      </c>
      <c r="P62" s="54" t="str">
        <f>'Humans Alignment T&amp;A'!Z62</f>
        <v>Exclude</v>
      </c>
      <c r="Q62" s="120" t="str">
        <f>IF(AND(O62="Exclude", P62="Exclude"), "Mutually Excluded", IF(AND(OR(O62="CERTAINLY INCLUDED", O62="INCLUDE" ), OR(P62="INCLUDE", P62="MAYBE")), "MUTUALLY INCLUDED", IF(AND(O62="MAYBE", P62="MAYBE"), "Mutually MAYBE", IF(AND(O62="Exclude", OR(P62="INCLUDE", P62="MAYBE")), "AI+Hum: No, Hum1+2: Yes", IF(AND(P62="Exclude", OR(O62="INCLUDE", O62="CERTAINLY INCLUDED", H62="MAYBE")), "Ai+hum: Yes, Hum1+2: No", "Other Conflict")))))</f>
        <v>Mutually Excluded</v>
      </c>
      <c r="U62" s="121" t="str">
        <f>IF(Q62="Mutually Excluded","Exclude",IF(Q62= "Mutually Included","Include",R62))</f>
        <v>Exclude</v>
      </c>
      <c r="V62" s="122"/>
      <c r="X62" s="201"/>
      <c r="Y62" s="129"/>
      <c r="Z62" s="103"/>
      <c r="AA62" s="137"/>
      <c r="AB62" s="186"/>
      <c r="AC62" s="186"/>
      <c r="AD62" s="203"/>
      <c r="AF62" s="203"/>
      <c r="AG62" s="102"/>
      <c r="AH62" s="10"/>
      <c r="AI62" s="133"/>
      <c r="AJ62" s="10"/>
      <c r="AK62" s="10"/>
      <c r="AL62" s="143"/>
      <c r="AM62" s="107"/>
      <c r="AN62" s="10"/>
      <c r="AO62" s="10"/>
      <c r="AP62" s="125"/>
      <c r="AT62" s="10"/>
      <c r="AU62" s="10" t="str">
        <f>IF(O62="include",AF62,"")</f>
        <v/>
      </c>
      <c r="AV62" s="54" t="str">
        <f>IF(P62="include",AF62,"")</f>
        <v/>
      </c>
      <c r="BC62" s="10"/>
      <c r="BH62" s="10"/>
      <c r="BM62" s="10"/>
    </row>
    <row r="63" spans="1:65" s="54" customFormat="1" ht="174" customHeight="1">
      <c r="A63" s="10">
        <v>62</v>
      </c>
      <c r="B63" s="10" t="s">
        <v>163</v>
      </c>
      <c r="C63" s="10" t="s">
        <v>162</v>
      </c>
      <c r="D63" s="10">
        <v>1</v>
      </c>
      <c r="E63" s="10">
        <v>2</v>
      </c>
      <c r="F63" s="10">
        <v>3</v>
      </c>
      <c r="G63" s="119" t="str">
        <f t="shared" si="0"/>
        <v>EXCLUDED</v>
      </c>
      <c r="H63" s="46" t="s">
        <v>901</v>
      </c>
      <c r="I63" s="189" t="s">
        <v>901</v>
      </c>
      <c r="J63" s="10" t="str">
        <f>IF(AND(G63="Excluded", H63="Excluded"), "Mutually Excluded", IF(AND(OR(G63="CERTAINLY INCLUDED", G63="INCLUDED", G63="MAYBE" ), OR(H63="INCLUDED", H63="MAYBE")), "MUTUALLY INCLUDED", IF(AND(G63="MAYBE", H63="MAYBE"), "Mutually MAYBE", IF(AND(G63="Excluded", OR(H63="INCLUDED", H63="MAYBE")), "AI: No, Human: Yes", IF(AND(H63="Excluded", OR(G63="INCLUDED", G63="CERTAINLY INCLUDED", G63="MAYBE")), "AI: Yes, Human: No", "Other Conflict")))))</f>
        <v>Mutually Excluded</v>
      </c>
      <c r="K63" s="10"/>
      <c r="L63" s="10"/>
      <c r="N63" s="220" t="s">
        <v>19</v>
      </c>
      <c r="O63" s="54" t="str">
        <f>IF(J63="Mutually Excluded","Exclude",IF(J63= "Mutually Included","Include",M63))</f>
        <v>Exclude</v>
      </c>
      <c r="P63" s="54" t="str">
        <f>'Humans Alignment T&amp;A'!Z63</f>
        <v>Exclude</v>
      </c>
      <c r="Q63" s="120" t="str">
        <f>IF(AND(O63="Exclude", P63="Exclude"), "Mutually Excluded", IF(AND(OR(O63="CERTAINLY INCLUDED", O63="INCLUDE" ), OR(P63="INCLUDE", P63="MAYBE")), "MUTUALLY INCLUDED", IF(AND(O63="MAYBE", P63="MAYBE"), "Mutually MAYBE", IF(AND(O63="Exclude", OR(P63="INCLUDE", P63="MAYBE")), "AI+Hum: No, Hum1+2: Yes", IF(AND(P63="Exclude", OR(O63="INCLUDE", O63="CERTAINLY INCLUDED", H63="MAYBE")), "Ai+hum: Yes, Hum1+2: No", "Other Conflict")))))</f>
        <v>Mutually Excluded</v>
      </c>
      <c r="U63" s="121" t="str">
        <f>IF(Q63="Mutually Excluded","Exclude",IF(Q63= "Mutually Included","Include",R63))</f>
        <v>Exclude</v>
      </c>
      <c r="V63" s="122"/>
      <c r="X63" s="201"/>
      <c r="Y63" s="129"/>
      <c r="Z63" s="103"/>
      <c r="AA63" s="137"/>
      <c r="AB63" s="186"/>
      <c r="AC63" s="186"/>
      <c r="AD63" s="203"/>
      <c r="AF63" s="203"/>
      <c r="AG63" s="102"/>
      <c r="AH63" s="10"/>
      <c r="AI63" s="133"/>
      <c r="AJ63" s="10"/>
      <c r="AK63" s="10"/>
      <c r="AL63" s="143"/>
      <c r="AM63" s="107"/>
      <c r="AN63" s="10"/>
      <c r="AO63" s="10"/>
      <c r="AP63" s="125"/>
      <c r="AT63" s="10"/>
      <c r="AU63" s="10" t="str">
        <f>IF(O63="include",AF63,"")</f>
        <v/>
      </c>
      <c r="AV63" s="54" t="str">
        <f>IF(P63="include",AF63,"")</f>
        <v/>
      </c>
      <c r="BC63" s="10"/>
      <c r="BH63" s="10"/>
      <c r="BM63" s="10"/>
    </row>
    <row r="64" spans="1:65" s="54" customFormat="1" ht="60">
      <c r="A64" s="10">
        <v>63</v>
      </c>
      <c r="B64" s="10" t="s">
        <v>165</v>
      </c>
      <c r="C64" s="10" t="s">
        <v>164</v>
      </c>
      <c r="D64" s="10">
        <v>1</v>
      </c>
      <c r="E64" s="10">
        <v>2</v>
      </c>
      <c r="F64" s="10">
        <v>3</v>
      </c>
      <c r="G64" s="119" t="str">
        <f t="shared" si="0"/>
        <v>EXCLUDED</v>
      </c>
      <c r="H64" s="46" t="s">
        <v>901</v>
      </c>
      <c r="I64" s="189" t="s">
        <v>901</v>
      </c>
      <c r="J64" s="10" t="str">
        <f>IF(AND(G64="Excluded", H64="Excluded"), "Mutually Excluded", IF(AND(OR(G64="CERTAINLY INCLUDED", G64="INCLUDED", G64="MAYBE" ), OR(H64="INCLUDED", H64="MAYBE")), "MUTUALLY INCLUDED", IF(AND(G64="MAYBE", H64="MAYBE"), "Mutually MAYBE", IF(AND(G64="Excluded", OR(H64="INCLUDED", H64="MAYBE")), "AI: No, Human: Yes", IF(AND(H64="Excluded", OR(G64="INCLUDED", G64="CERTAINLY INCLUDED", G64="MAYBE")), "AI: Yes, Human: No", "Other Conflict")))))</f>
        <v>Mutually Excluded</v>
      </c>
      <c r="K64" s="10"/>
      <c r="L64" s="10"/>
      <c r="N64" s="220" t="s">
        <v>19</v>
      </c>
      <c r="O64" s="54" t="str">
        <f>IF(J64="Mutually Excluded","Exclude",IF(J64= "Mutually Included","Include",M64))</f>
        <v>Exclude</v>
      </c>
      <c r="P64" s="54" t="str">
        <f>'Humans Alignment T&amp;A'!Z64</f>
        <v>Exclude</v>
      </c>
      <c r="Q64" s="120" t="str">
        <f>IF(AND(O64="Exclude", P64="Exclude"), "Mutually Excluded", IF(AND(OR(O64="CERTAINLY INCLUDED", O64="INCLUDE" ), OR(P64="INCLUDE", P64="MAYBE")), "MUTUALLY INCLUDED", IF(AND(O64="MAYBE", P64="MAYBE"), "Mutually MAYBE", IF(AND(O64="Exclude", OR(P64="INCLUDE", P64="MAYBE")), "AI+Hum: No, Hum1+2: Yes", IF(AND(P64="Exclude", OR(O64="INCLUDE", O64="CERTAINLY INCLUDED", H64="MAYBE")), "Ai+hum: Yes, Hum1+2: No", "Other Conflict")))))</f>
        <v>Mutually Excluded</v>
      </c>
      <c r="U64" s="121" t="str">
        <f>IF(Q64="Mutually Excluded","Exclude",IF(Q64= "Mutually Included","Include",R64))</f>
        <v>Exclude</v>
      </c>
      <c r="V64" s="122"/>
      <c r="X64" s="201"/>
      <c r="Y64" s="123"/>
      <c r="Z64" s="103"/>
      <c r="AA64" s="188"/>
      <c r="AB64" s="186"/>
      <c r="AC64" s="186"/>
      <c r="AD64" s="203"/>
      <c r="AF64" s="203"/>
      <c r="AG64" s="102"/>
      <c r="AH64" s="10"/>
      <c r="AI64" s="133"/>
      <c r="AJ64" s="10"/>
      <c r="AK64" s="10"/>
      <c r="AL64" s="134"/>
      <c r="AM64" s="102"/>
      <c r="AN64" s="10"/>
      <c r="AO64" s="10"/>
      <c r="AP64" s="125"/>
      <c r="AT64" s="10"/>
      <c r="AU64" s="10" t="str">
        <f>IF(O64="include",AF64,"")</f>
        <v/>
      </c>
      <c r="AV64" s="54" t="str">
        <f>IF(P64="include",AF64,"")</f>
        <v/>
      </c>
      <c r="BC64" s="10"/>
      <c r="BH64" s="10"/>
      <c r="BM64" s="10"/>
    </row>
    <row r="65" spans="1:65" s="54" customFormat="1" ht="45">
      <c r="A65" s="10">
        <v>64</v>
      </c>
      <c r="B65" s="10" t="s">
        <v>167</v>
      </c>
      <c r="C65" s="10" t="s">
        <v>166</v>
      </c>
      <c r="D65" s="10">
        <v>4</v>
      </c>
      <c r="E65" s="10">
        <v>3</v>
      </c>
      <c r="F65" s="10">
        <v>3</v>
      </c>
      <c r="G65" s="119" t="str">
        <f t="shared" si="0"/>
        <v>EXCLUDED</v>
      </c>
      <c r="H65" s="46" t="s">
        <v>901</v>
      </c>
      <c r="I65" s="189" t="s">
        <v>901</v>
      </c>
      <c r="J65" s="10" t="str">
        <f>IF(AND(G65="Excluded", H65="Excluded"), "Mutually Excluded", IF(AND(OR(G65="CERTAINLY INCLUDED", G65="INCLUDED", G65="MAYBE" ), OR(H65="INCLUDED", H65="MAYBE")), "MUTUALLY INCLUDED", IF(AND(G65="MAYBE", H65="MAYBE"), "Mutually MAYBE", IF(AND(G65="Excluded", OR(H65="INCLUDED", H65="MAYBE")), "AI: No, Human: Yes", IF(AND(H65="Excluded", OR(G65="INCLUDED", G65="CERTAINLY INCLUDED", G65="MAYBE")), "AI: Yes, Human: No", "Other Conflict")))))</f>
        <v>Mutually Excluded</v>
      </c>
      <c r="K65" s="10"/>
      <c r="L65" s="10"/>
      <c r="N65" s="220" t="s">
        <v>23</v>
      </c>
      <c r="O65" s="54" t="str">
        <f>IF(J65="Mutually Excluded","Exclude",IF(J65= "Mutually Included","Include",M65))</f>
        <v>Exclude</v>
      </c>
      <c r="P65" s="54" t="str">
        <f>'Humans Alignment T&amp;A'!Z65</f>
        <v>Exclude</v>
      </c>
      <c r="Q65" s="120" t="str">
        <f>IF(AND(O65="Exclude", P65="Exclude"), "Mutually Excluded", IF(AND(OR(O65="CERTAINLY INCLUDED", O65="INCLUDE" ), OR(P65="INCLUDE", P65="MAYBE")), "MUTUALLY INCLUDED", IF(AND(O65="MAYBE", P65="MAYBE"), "Mutually MAYBE", IF(AND(O65="Exclude", OR(P65="INCLUDE", P65="MAYBE")), "AI+Hum: No, Hum1+2: Yes", IF(AND(P65="Exclude", OR(O65="INCLUDE", O65="CERTAINLY INCLUDED", H65="MAYBE")), "Ai+hum: Yes, Hum1+2: No", "Other Conflict")))))</f>
        <v>Mutually Excluded</v>
      </c>
      <c r="U65" s="121" t="str">
        <f>IF(Q65="Mutually Excluded","Exclude",IF(Q65= "Mutually Included","Include",R65))</f>
        <v>Exclude</v>
      </c>
      <c r="V65" s="122"/>
      <c r="X65" s="201"/>
      <c r="Y65" s="129"/>
      <c r="Z65" s="103"/>
      <c r="AA65" s="137"/>
      <c r="AB65" s="186"/>
      <c r="AC65" s="186"/>
      <c r="AD65" s="203"/>
      <c r="AF65" s="203"/>
      <c r="AG65" s="102"/>
      <c r="AH65" s="10"/>
      <c r="AI65" s="133"/>
      <c r="AJ65" s="10"/>
      <c r="AK65" s="10"/>
      <c r="AL65" s="143"/>
      <c r="AM65" s="107"/>
      <c r="AN65" s="10"/>
      <c r="AO65" s="10"/>
      <c r="AP65" s="125"/>
      <c r="AT65" s="10"/>
      <c r="AU65" s="10" t="str">
        <f>IF(O65="include",AF65,"")</f>
        <v/>
      </c>
      <c r="AV65" s="54" t="str">
        <f>IF(P65="include",AF65,"")</f>
        <v/>
      </c>
      <c r="BC65" s="10"/>
      <c r="BH65" s="10"/>
      <c r="BM65" s="10"/>
    </row>
    <row r="66" spans="1:65" s="54" customFormat="1" ht="45">
      <c r="A66" s="10">
        <v>65</v>
      </c>
      <c r="B66" s="10" t="s">
        <v>170</v>
      </c>
      <c r="C66" s="10" t="s">
        <v>169</v>
      </c>
      <c r="D66" s="10">
        <v>2</v>
      </c>
      <c r="E66" s="10">
        <v>2</v>
      </c>
      <c r="F66" s="10">
        <v>2</v>
      </c>
      <c r="G66" s="119" t="str">
        <f t="shared" ref="G66:G129" si="42">IF(COUNTIF(D66:F66,5)=3,"CERTAINLY INCLUDED",IF(COUNTIF(D66:F66,5)&gt;0,"MAYBE","EXCLUDED"))</f>
        <v>EXCLUDED</v>
      </c>
      <c r="H66" s="46" t="s">
        <v>901</v>
      </c>
      <c r="I66" s="189" t="s">
        <v>901</v>
      </c>
      <c r="J66" s="10" t="str">
        <f>IF(AND(G66="Excluded", H66="Excluded"), "Mutually Excluded", IF(AND(OR(G66="CERTAINLY INCLUDED", G66="INCLUDED", G66="MAYBE" ), OR(H66="INCLUDED", H66="MAYBE")), "MUTUALLY INCLUDED", IF(AND(G66="MAYBE", H66="MAYBE"), "Mutually MAYBE", IF(AND(G66="Excluded", OR(H66="INCLUDED", H66="MAYBE")), "AI: No, Human: Yes", IF(AND(H66="Excluded", OR(G66="INCLUDED", G66="CERTAINLY INCLUDED", G66="MAYBE")), "AI: Yes, Human: No", "Other Conflict")))))</f>
        <v>Mutually Excluded</v>
      </c>
      <c r="K66" s="10"/>
      <c r="L66" s="10"/>
      <c r="N66" s="220" t="s">
        <v>19</v>
      </c>
      <c r="O66" s="54" t="str">
        <f>IF(J66="Mutually Excluded","Exclude",IF(J66= "Mutually Included","Include",M66))</f>
        <v>Exclude</v>
      </c>
      <c r="P66" s="54" t="str">
        <f>'Humans Alignment T&amp;A'!Z66</f>
        <v>Exclude</v>
      </c>
      <c r="Q66" s="120" t="str">
        <f>IF(AND(O66="Exclude", P66="Exclude"), "Mutually Excluded", IF(AND(OR(O66="CERTAINLY INCLUDED", O66="INCLUDE" ), OR(P66="INCLUDE", P66="MAYBE")), "MUTUALLY INCLUDED", IF(AND(O66="MAYBE", P66="MAYBE"), "Mutually MAYBE", IF(AND(O66="Exclude", OR(P66="INCLUDE", P66="MAYBE")), "AI+Hum: No, Hum1+2: Yes", IF(AND(P66="Exclude", OR(O66="INCLUDE", O66="CERTAINLY INCLUDED", H66="MAYBE")), "Ai+hum: Yes, Hum1+2: No", "Other Conflict")))))</f>
        <v>Mutually Excluded</v>
      </c>
      <c r="U66" s="121" t="str">
        <f>IF(Q66="Mutually Excluded","Exclude",IF(Q66= "Mutually Included","Include",R66))</f>
        <v>Exclude</v>
      </c>
      <c r="V66" s="122"/>
      <c r="X66" s="201"/>
      <c r="Y66" s="129"/>
      <c r="Z66" s="103"/>
      <c r="AA66" s="188"/>
      <c r="AB66" s="186"/>
      <c r="AC66" s="186"/>
      <c r="AD66" s="203"/>
      <c r="AF66" s="203"/>
      <c r="AG66" s="102"/>
      <c r="AH66" s="10"/>
      <c r="AI66" s="133"/>
      <c r="AJ66" s="10"/>
      <c r="AK66" s="10"/>
      <c r="AL66" s="134"/>
      <c r="AM66" s="102"/>
      <c r="AN66" s="10"/>
      <c r="AO66" s="10"/>
      <c r="AP66" s="125"/>
      <c r="AT66" s="10"/>
      <c r="AU66" s="10" t="str">
        <f>IF(O66="include",AF66,"")</f>
        <v/>
      </c>
      <c r="AV66" s="54" t="str">
        <f>IF(P66="include",AF66,"")</f>
        <v/>
      </c>
      <c r="BC66" s="10"/>
      <c r="BH66" s="10"/>
      <c r="BM66" s="10"/>
    </row>
    <row r="67" spans="1:65" s="54" customFormat="1" ht="30">
      <c r="A67" s="10">
        <v>66</v>
      </c>
      <c r="B67" s="10" t="s">
        <v>173</v>
      </c>
      <c r="C67" s="10" t="s">
        <v>171</v>
      </c>
      <c r="D67" s="10">
        <v>1</v>
      </c>
      <c r="E67" s="10">
        <v>2</v>
      </c>
      <c r="F67" s="10">
        <v>3</v>
      </c>
      <c r="G67" s="119" t="str">
        <f t="shared" si="42"/>
        <v>EXCLUDED</v>
      </c>
      <c r="H67" s="46" t="s">
        <v>901</v>
      </c>
      <c r="I67" s="189" t="s">
        <v>901</v>
      </c>
      <c r="J67" s="10" t="str">
        <f>IF(AND(G67="Excluded", H67="Excluded"), "Mutually Excluded", IF(AND(OR(G67="CERTAINLY INCLUDED", G67="INCLUDED", G67="MAYBE" ), OR(H67="INCLUDED", H67="MAYBE")), "MUTUALLY INCLUDED", IF(AND(G67="MAYBE", H67="MAYBE"), "Mutually MAYBE", IF(AND(G67="Excluded", OR(H67="INCLUDED", H67="MAYBE")), "AI: No, Human: Yes", IF(AND(H67="Excluded", OR(G67="INCLUDED", G67="CERTAINLY INCLUDED", G67="MAYBE")), "AI: Yes, Human: No", "Other Conflict")))))</f>
        <v>Mutually Excluded</v>
      </c>
      <c r="K67" s="10"/>
      <c r="L67" s="10"/>
      <c r="N67" s="220" t="s">
        <v>19</v>
      </c>
      <c r="O67" s="54" t="str">
        <f>IF(J67="Mutually Excluded","Exclude",IF(J67= "Mutually Included","Include",M67))</f>
        <v>Exclude</v>
      </c>
      <c r="P67" s="54" t="str">
        <f>'Humans Alignment T&amp;A'!Z67</f>
        <v>Exclude</v>
      </c>
      <c r="Q67" s="120" t="str">
        <f>IF(AND(O67="Exclude", P67="Exclude"), "Mutually Excluded", IF(AND(OR(O67="CERTAINLY INCLUDED", O67="INCLUDE" ), OR(P67="INCLUDE", P67="MAYBE")), "MUTUALLY INCLUDED", IF(AND(O67="MAYBE", P67="MAYBE"), "Mutually MAYBE", IF(AND(O67="Exclude", OR(P67="INCLUDE", P67="MAYBE")), "AI+Hum: No, Hum1+2: Yes", IF(AND(P67="Exclude", OR(O67="INCLUDE", O67="CERTAINLY INCLUDED", H67="MAYBE")), "Ai+hum: Yes, Hum1+2: No", "Other Conflict")))))</f>
        <v>Mutually Excluded</v>
      </c>
      <c r="U67" s="121" t="str">
        <f>IF(Q67="Mutually Excluded","Exclude",IF(Q67= "Mutually Included","Include",R67))</f>
        <v>Exclude</v>
      </c>
      <c r="V67" s="122"/>
      <c r="X67" s="201"/>
      <c r="Y67" s="129"/>
      <c r="Z67" s="103"/>
      <c r="AA67" s="137"/>
      <c r="AB67" s="186"/>
      <c r="AC67" s="186"/>
      <c r="AD67" s="203"/>
      <c r="AF67" s="203"/>
      <c r="AG67" s="102"/>
      <c r="AH67" s="10"/>
      <c r="AI67" s="133"/>
      <c r="AJ67" s="10"/>
      <c r="AK67" s="10"/>
      <c r="AL67" s="143"/>
      <c r="AM67" s="107"/>
      <c r="AN67" s="10"/>
      <c r="AO67" s="10"/>
      <c r="AP67" s="125"/>
      <c r="AT67" s="10"/>
      <c r="AU67" s="10" t="str">
        <f>IF(O67="include",AF67,"")</f>
        <v/>
      </c>
      <c r="AV67" s="54" t="str">
        <f>IF(P67="include",AF67,"")</f>
        <v/>
      </c>
      <c r="BC67" s="10"/>
      <c r="BH67" s="10"/>
      <c r="BM67" s="10"/>
    </row>
    <row r="68" spans="1:65" s="54" customFormat="1" ht="30">
      <c r="A68" s="10">
        <v>67</v>
      </c>
      <c r="B68" s="10" t="s">
        <v>175</v>
      </c>
      <c r="C68" s="10" t="s">
        <v>174</v>
      </c>
      <c r="D68" s="10">
        <v>1</v>
      </c>
      <c r="E68" s="10">
        <v>1</v>
      </c>
      <c r="F68" s="10">
        <v>1</v>
      </c>
      <c r="G68" s="119" t="str">
        <f t="shared" si="42"/>
        <v>EXCLUDED</v>
      </c>
      <c r="H68" s="46" t="s">
        <v>901</v>
      </c>
      <c r="I68" s="189" t="s">
        <v>901</v>
      </c>
      <c r="J68" s="10" t="str">
        <f>IF(AND(G68="Excluded", H68="Excluded"), "Mutually Excluded", IF(AND(OR(G68="CERTAINLY INCLUDED", G68="INCLUDED", G68="MAYBE" ), OR(H68="INCLUDED", H68="MAYBE")), "MUTUALLY INCLUDED", IF(AND(G68="MAYBE", H68="MAYBE"), "Mutually MAYBE", IF(AND(G68="Excluded", OR(H68="INCLUDED", H68="MAYBE")), "AI: No, Human: Yes", IF(AND(H68="Excluded", OR(G68="INCLUDED", G68="CERTAINLY INCLUDED", G68="MAYBE")), "AI: Yes, Human: No", "Other Conflict")))))</f>
        <v>Mutually Excluded</v>
      </c>
      <c r="K68" s="10"/>
      <c r="L68" s="10"/>
      <c r="N68" s="220" t="s">
        <v>19</v>
      </c>
      <c r="O68" s="54" t="str">
        <f>IF(J68="Mutually Excluded","Exclude",IF(J68= "Mutually Included","Include",M68))</f>
        <v>Exclude</v>
      </c>
      <c r="P68" s="54" t="str">
        <f>'Humans Alignment T&amp;A'!Z68</f>
        <v>Exclude</v>
      </c>
      <c r="Q68" s="120" t="str">
        <f>IF(AND(O68="Exclude", P68="Exclude"), "Mutually Excluded", IF(AND(OR(O68="CERTAINLY INCLUDED", O68="INCLUDE" ), OR(P68="INCLUDE", P68="MAYBE")), "MUTUALLY INCLUDED", IF(AND(O68="MAYBE", P68="MAYBE"), "Mutually MAYBE", IF(AND(O68="Exclude", OR(P68="INCLUDE", P68="MAYBE")), "AI+Hum: No, Hum1+2: Yes", IF(AND(P68="Exclude", OR(O68="INCLUDE", O68="CERTAINLY INCLUDED", H68="MAYBE")), "Ai+hum: Yes, Hum1+2: No", "Other Conflict")))))</f>
        <v>Mutually Excluded</v>
      </c>
      <c r="U68" s="121" t="str">
        <f>IF(Q68="Mutually Excluded","Exclude",IF(Q68= "Mutually Included","Include",R68))</f>
        <v>Exclude</v>
      </c>
      <c r="V68" s="122"/>
      <c r="X68" s="201"/>
      <c r="Y68" s="129"/>
      <c r="Z68" s="103"/>
      <c r="AA68" s="137"/>
      <c r="AB68" s="186"/>
      <c r="AC68" s="186"/>
      <c r="AD68" s="203"/>
      <c r="AF68" s="203"/>
      <c r="AG68" s="102"/>
      <c r="AH68" s="10"/>
      <c r="AI68" s="133"/>
      <c r="AJ68" s="10"/>
      <c r="AK68" s="10"/>
      <c r="AL68" s="143"/>
      <c r="AM68" s="107"/>
      <c r="AN68" s="10"/>
      <c r="AO68" s="10"/>
      <c r="AP68" s="125"/>
      <c r="AT68" s="10"/>
      <c r="AU68" s="10" t="str">
        <f>IF(O68="include",AF68,"")</f>
        <v/>
      </c>
      <c r="AV68" s="54" t="str">
        <f>IF(P68="include",AF68,"")</f>
        <v/>
      </c>
      <c r="BC68" s="10"/>
      <c r="BH68" s="10"/>
      <c r="BM68" s="10"/>
    </row>
    <row r="69" spans="1:65" s="54" customFormat="1" ht="30">
      <c r="A69" s="10">
        <v>68</v>
      </c>
      <c r="B69" s="10" t="s">
        <v>177</v>
      </c>
      <c r="C69" s="10" t="s">
        <v>176</v>
      </c>
      <c r="D69" s="10">
        <v>2</v>
      </c>
      <c r="E69" s="10">
        <v>3</v>
      </c>
      <c r="F69" s="10">
        <v>2</v>
      </c>
      <c r="G69" s="119" t="str">
        <f t="shared" si="42"/>
        <v>EXCLUDED</v>
      </c>
      <c r="H69" s="46" t="s">
        <v>901</v>
      </c>
      <c r="I69" s="189" t="s">
        <v>901</v>
      </c>
      <c r="J69" s="10" t="str">
        <f>IF(AND(G69="Excluded", H69="Excluded"), "Mutually Excluded", IF(AND(OR(G69="CERTAINLY INCLUDED", G69="INCLUDED", G69="MAYBE" ), OR(H69="INCLUDED", H69="MAYBE")), "MUTUALLY INCLUDED", IF(AND(G69="MAYBE", H69="MAYBE"), "Mutually MAYBE", IF(AND(G69="Excluded", OR(H69="INCLUDED", H69="MAYBE")), "AI: No, Human: Yes", IF(AND(H69="Excluded", OR(G69="INCLUDED", G69="CERTAINLY INCLUDED", G69="MAYBE")), "AI: Yes, Human: No", "Other Conflict")))))</f>
        <v>Mutually Excluded</v>
      </c>
      <c r="K69" s="10"/>
      <c r="L69" s="10"/>
      <c r="N69" s="220" t="s">
        <v>19</v>
      </c>
      <c r="O69" s="54" t="str">
        <f>IF(J69="Mutually Excluded","Exclude",IF(J69= "Mutually Included","Include",M69))</f>
        <v>Exclude</v>
      </c>
      <c r="P69" s="54" t="str">
        <f>'Humans Alignment T&amp;A'!Z69</f>
        <v>Exclude</v>
      </c>
      <c r="Q69" s="120" t="str">
        <f>IF(AND(O69="Exclude", P69="Exclude"), "Mutually Excluded", IF(AND(OR(O69="CERTAINLY INCLUDED", O69="INCLUDE" ), OR(P69="INCLUDE", P69="MAYBE")), "MUTUALLY INCLUDED", IF(AND(O69="MAYBE", P69="MAYBE"), "Mutually MAYBE", IF(AND(O69="Exclude", OR(P69="INCLUDE", P69="MAYBE")), "AI+Hum: No, Hum1+2: Yes", IF(AND(P69="Exclude", OR(O69="INCLUDE", O69="CERTAINLY INCLUDED", H69="MAYBE")), "Ai+hum: Yes, Hum1+2: No", "Other Conflict")))))</f>
        <v>Mutually Excluded</v>
      </c>
      <c r="U69" s="121" t="str">
        <f>IF(Q69="Mutually Excluded","Exclude",IF(Q69= "Mutually Included","Include",R69))</f>
        <v>Exclude</v>
      </c>
      <c r="V69" s="122"/>
      <c r="X69" s="201"/>
      <c r="Y69" s="129"/>
      <c r="Z69" s="103"/>
      <c r="AA69" s="188"/>
      <c r="AB69" s="186"/>
      <c r="AC69" s="186"/>
      <c r="AD69" s="203"/>
      <c r="AF69" s="203"/>
      <c r="AG69" s="102"/>
      <c r="AH69" s="10"/>
      <c r="AI69" s="133"/>
      <c r="AJ69" s="10"/>
      <c r="AK69" s="10"/>
      <c r="AL69" s="134"/>
      <c r="AM69" s="102"/>
      <c r="AN69" s="10"/>
      <c r="AO69" s="10"/>
      <c r="AP69" s="125"/>
      <c r="AT69" s="10"/>
      <c r="AU69" s="10" t="str">
        <f>IF(O69="include",AF69,"")</f>
        <v/>
      </c>
      <c r="AV69" s="54" t="str">
        <f>IF(P69="include",AF69,"")</f>
        <v/>
      </c>
      <c r="BC69" s="10"/>
      <c r="BH69" s="10"/>
      <c r="BM69" s="10"/>
    </row>
    <row r="70" spans="1:65" s="54" customFormat="1" ht="30">
      <c r="A70" s="10">
        <v>69</v>
      </c>
      <c r="B70" s="10" t="s">
        <v>179</v>
      </c>
      <c r="C70" s="10" t="s">
        <v>178</v>
      </c>
      <c r="D70" s="10">
        <v>5</v>
      </c>
      <c r="E70" s="10">
        <v>5</v>
      </c>
      <c r="F70" s="10">
        <v>5</v>
      </c>
      <c r="G70" s="119" t="str">
        <f t="shared" si="42"/>
        <v>CERTAINLY INCLUDED</v>
      </c>
      <c r="H70" s="46" t="s">
        <v>901</v>
      </c>
      <c r="I70" s="189" t="s">
        <v>901</v>
      </c>
      <c r="J70" s="10" t="str">
        <f>IF(AND(G70="Excluded", H70="Excluded"), "Mutually Excluded", IF(AND(OR(G70="CERTAINLY INCLUDED", G70="INCLUDED", G70="MAYBE" ), OR(H70="INCLUDED", H70="MAYBE")), "MUTUALLY INCLUDED", IF(AND(G70="MAYBE", H70="MAYBE"), "Mutually MAYBE", IF(AND(G70="Excluded", OR(H70="INCLUDED", H70="MAYBE")), "AI: No, Human: Yes", IF(AND(H70="Excluded", OR(G70="INCLUDED", G70="CERTAINLY INCLUDED", G70="MAYBE")), "AI: Yes, Human: No", "Other Conflict")))))</f>
        <v>AI: Yes, Human: No</v>
      </c>
      <c r="K70" s="10" t="s">
        <v>3024</v>
      </c>
      <c r="L70" s="10" t="s">
        <v>19</v>
      </c>
      <c r="M70" s="10" t="s">
        <v>19</v>
      </c>
      <c r="N70" s="220" t="s">
        <v>19</v>
      </c>
      <c r="O70" s="54" t="str">
        <f>IF(J70="Mutually Excluded","Exclude",IF(J70= "Mutually Included","Include",M70))</f>
        <v>Exclude</v>
      </c>
      <c r="P70" s="54" t="str">
        <f>'Humans Alignment T&amp;A'!Z70</f>
        <v>Exclude</v>
      </c>
      <c r="Q70" s="120" t="str">
        <f>IF(AND(O70="Exclude", P70="Exclude"), "Mutually Excluded", IF(AND(OR(O70="CERTAINLY INCLUDED", O70="INCLUDE" ), OR(P70="INCLUDE", P70="MAYBE")), "MUTUALLY INCLUDED", IF(AND(O70="MAYBE", P70="MAYBE"), "Mutually MAYBE", IF(AND(O70="Exclude", OR(P70="INCLUDE", P70="MAYBE")), "AI+Hum: No, Hum1+2: Yes", IF(AND(P70="Exclude", OR(O70="INCLUDE", O70="CERTAINLY INCLUDED", H70="MAYBE")), "Ai+hum: Yes, Hum1+2: No", "Other Conflict")))))</f>
        <v>Mutually Excluded</v>
      </c>
      <c r="U70" s="121" t="str">
        <f>IF(Q70="Mutually Excluded","Exclude",IF(Q70= "Mutually Included","Include",R70))</f>
        <v>Exclude</v>
      </c>
      <c r="V70" s="122"/>
      <c r="X70" s="201"/>
      <c r="Y70" s="129"/>
      <c r="Z70" s="103"/>
      <c r="AA70" s="137"/>
      <c r="AB70" s="186"/>
      <c r="AC70" s="186"/>
      <c r="AD70" s="203"/>
      <c r="AF70" s="203"/>
      <c r="AG70" s="102"/>
      <c r="AH70" s="10"/>
      <c r="AI70" s="133"/>
      <c r="AJ70" s="10"/>
      <c r="AK70" s="10"/>
      <c r="AL70" s="143"/>
      <c r="AM70" s="107"/>
      <c r="AN70" s="10"/>
      <c r="AO70" s="10"/>
      <c r="AP70" s="125"/>
      <c r="AT70" s="10"/>
      <c r="AU70" s="10" t="str">
        <f>IF(O70="include",AF70,"")</f>
        <v/>
      </c>
      <c r="AV70" s="54" t="str">
        <f>IF(P70="include",AF70,"")</f>
        <v/>
      </c>
      <c r="BC70" s="10"/>
      <c r="BH70" s="10"/>
      <c r="BM70" s="10"/>
    </row>
    <row r="71" spans="1:65" s="54" customFormat="1" ht="45">
      <c r="A71" s="10">
        <v>70</v>
      </c>
      <c r="B71" s="10" t="s">
        <v>182</v>
      </c>
      <c r="C71" s="10" t="s">
        <v>180</v>
      </c>
      <c r="D71" s="10">
        <v>1</v>
      </c>
      <c r="E71" s="10">
        <v>1</v>
      </c>
      <c r="F71" s="10">
        <v>1</v>
      </c>
      <c r="G71" s="119" t="str">
        <f t="shared" si="42"/>
        <v>EXCLUDED</v>
      </c>
      <c r="H71" s="46" t="s">
        <v>901</v>
      </c>
      <c r="I71" s="189" t="s">
        <v>901</v>
      </c>
      <c r="J71" s="10" t="str">
        <f>IF(AND(G71="Excluded", H71="Excluded"), "Mutually Excluded", IF(AND(OR(G71="CERTAINLY INCLUDED", G71="INCLUDED", G71="MAYBE" ), OR(H71="INCLUDED", H71="MAYBE")), "MUTUALLY INCLUDED", IF(AND(G71="MAYBE", H71="MAYBE"), "Mutually MAYBE", IF(AND(G71="Excluded", OR(H71="INCLUDED", H71="MAYBE")), "AI: No, Human: Yes", IF(AND(H71="Excluded", OR(G71="INCLUDED", G71="CERTAINLY INCLUDED", G71="MAYBE")), "AI: Yes, Human: No", "Other Conflict")))))</f>
        <v>Mutually Excluded</v>
      </c>
      <c r="K71" s="10"/>
      <c r="L71" s="10"/>
      <c r="N71" s="220" t="s">
        <v>19</v>
      </c>
      <c r="O71" s="54" t="str">
        <f>IF(J71="Mutually Excluded","Exclude",IF(J71= "Mutually Included","Include",M71))</f>
        <v>Exclude</v>
      </c>
      <c r="P71" s="54" t="str">
        <f>'Humans Alignment T&amp;A'!Z71</f>
        <v>Exclude</v>
      </c>
      <c r="Q71" s="120" t="str">
        <f>IF(AND(O71="Exclude", P71="Exclude"), "Mutually Excluded", IF(AND(OR(O71="CERTAINLY INCLUDED", O71="INCLUDE" ), OR(P71="INCLUDE", P71="MAYBE")), "MUTUALLY INCLUDED", IF(AND(O71="MAYBE", P71="MAYBE"), "Mutually MAYBE", IF(AND(O71="Exclude", OR(P71="INCLUDE", P71="MAYBE")), "AI+Hum: No, Hum1+2: Yes", IF(AND(P71="Exclude", OR(O71="INCLUDE", O71="CERTAINLY INCLUDED", H71="MAYBE")), "Ai+hum: Yes, Hum1+2: No", "Other Conflict")))))</f>
        <v>Mutually Excluded</v>
      </c>
      <c r="U71" s="121" t="str">
        <f>IF(Q71="Mutually Excluded","Exclude",IF(Q71= "Mutually Included","Include",R71))</f>
        <v>Exclude</v>
      </c>
      <c r="V71" s="122"/>
      <c r="X71" s="201"/>
      <c r="Y71" s="129"/>
      <c r="Z71" s="103"/>
      <c r="AA71" s="137"/>
      <c r="AB71" s="186"/>
      <c r="AC71" s="186"/>
      <c r="AD71" s="203"/>
      <c r="AF71" s="203"/>
      <c r="AG71" s="102"/>
      <c r="AH71" s="10"/>
      <c r="AI71" s="133"/>
      <c r="AJ71" s="10"/>
      <c r="AK71" s="10"/>
      <c r="AL71" s="143"/>
      <c r="AM71" s="107"/>
      <c r="AN71" s="10"/>
      <c r="AO71" s="10"/>
      <c r="AP71" s="125"/>
      <c r="AT71" s="10"/>
      <c r="AU71" s="10" t="str">
        <f>IF(O71="include",AF71,"")</f>
        <v/>
      </c>
      <c r="AV71" s="54" t="str">
        <f>IF(P71="include",AF71,"")</f>
        <v/>
      </c>
      <c r="BC71" s="10"/>
      <c r="BH71" s="10"/>
      <c r="BM71" s="10"/>
    </row>
    <row r="72" spans="1:65" s="54" customFormat="1" ht="45">
      <c r="A72" s="10">
        <v>71</v>
      </c>
      <c r="B72" s="10" t="s">
        <v>184</v>
      </c>
      <c r="C72" s="10" t="s">
        <v>183</v>
      </c>
      <c r="D72" s="10">
        <v>2</v>
      </c>
      <c r="E72" s="10">
        <v>2</v>
      </c>
      <c r="F72" s="10">
        <v>3</v>
      </c>
      <c r="G72" s="119" t="str">
        <f t="shared" si="42"/>
        <v>EXCLUDED</v>
      </c>
      <c r="H72" s="46" t="s">
        <v>901</v>
      </c>
      <c r="I72" s="189" t="s">
        <v>901</v>
      </c>
      <c r="J72" s="10" t="str">
        <f>IF(AND(G72="Excluded", H72="Excluded"), "Mutually Excluded", IF(AND(OR(G72="CERTAINLY INCLUDED", G72="INCLUDED", G72="MAYBE" ), OR(H72="INCLUDED", H72="MAYBE")), "MUTUALLY INCLUDED", IF(AND(G72="MAYBE", H72="MAYBE"), "Mutually MAYBE", IF(AND(G72="Excluded", OR(H72="INCLUDED", H72="MAYBE")), "AI: No, Human: Yes", IF(AND(H72="Excluded", OR(G72="INCLUDED", G72="CERTAINLY INCLUDED", G72="MAYBE")), "AI: Yes, Human: No", "Other Conflict")))))</f>
        <v>Mutually Excluded</v>
      </c>
      <c r="K72" s="10"/>
      <c r="L72" s="10"/>
      <c r="N72" s="220" t="s">
        <v>19</v>
      </c>
      <c r="O72" s="54" t="str">
        <f>IF(J72="Mutually Excluded","Exclude",IF(J72= "Mutually Included","Include",M72))</f>
        <v>Exclude</v>
      </c>
      <c r="P72" s="54" t="str">
        <f>'Humans Alignment T&amp;A'!Z72</f>
        <v>Exclude</v>
      </c>
      <c r="Q72" s="120" t="str">
        <f>IF(AND(O72="Exclude", P72="Exclude"), "Mutually Excluded", IF(AND(OR(O72="CERTAINLY INCLUDED", O72="INCLUDE" ), OR(P72="INCLUDE", P72="MAYBE")), "MUTUALLY INCLUDED", IF(AND(O72="MAYBE", P72="MAYBE"), "Mutually MAYBE", IF(AND(O72="Exclude", OR(P72="INCLUDE", P72="MAYBE")), "AI+Hum: No, Hum1+2: Yes", IF(AND(P72="Exclude", OR(O72="INCLUDE", O72="CERTAINLY INCLUDED", H72="MAYBE")), "Ai+hum: Yes, Hum1+2: No", "Other Conflict")))))</f>
        <v>Mutually Excluded</v>
      </c>
      <c r="U72" s="121" t="str">
        <f>IF(Q72="Mutually Excluded","Exclude",IF(Q72= "Mutually Included","Include",R72))</f>
        <v>Exclude</v>
      </c>
      <c r="V72" s="122"/>
      <c r="X72" s="201"/>
      <c r="Y72" s="129"/>
      <c r="Z72" s="103"/>
      <c r="AA72" s="137"/>
      <c r="AB72" s="186"/>
      <c r="AC72" s="186"/>
      <c r="AD72" s="203"/>
      <c r="AF72" s="203"/>
      <c r="AG72" s="102"/>
      <c r="AH72" s="10"/>
      <c r="AI72" s="133"/>
      <c r="AJ72" s="10"/>
      <c r="AK72" s="10"/>
      <c r="AL72" s="143"/>
      <c r="AM72" s="107"/>
      <c r="AN72" s="10"/>
      <c r="AO72" s="10"/>
      <c r="AP72" s="125"/>
      <c r="AT72" s="10"/>
      <c r="AU72" s="10" t="str">
        <f>IF(O72="include",AF72,"")</f>
        <v/>
      </c>
      <c r="AV72" s="54" t="str">
        <f>IF(P72="include",AF72,"")</f>
        <v/>
      </c>
      <c r="BC72" s="10"/>
      <c r="BH72" s="10"/>
      <c r="BM72" s="10"/>
    </row>
    <row r="73" spans="1:65" s="54" customFormat="1" ht="45.75" thickBot="1">
      <c r="A73" s="10">
        <v>72</v>
      </c>
      <c r="B73" s="10" t="s">
        <v>187</v>
      </c>
      <c r="C73" s="10" t="s">
        <v>185</v>
      </c>
      <c r="D73" s="10">
        <v>1</v>
      </c>
      <c r="E73" s="10">
        <v>1</v>
      </c>
      <c r="F73" s="10">
        <v>1</v>
      </c>
      <c r="G73" s="119" t="str">
        <f t="shared" si="42"/>
        <v>EXCLUDED</v>
      </c>
      <c r="H73" s="46" t="s">
        <v>901</v>
      </c>
      <c r="I73" s="189" t="s">
        <v>901</v>
      </c>
      <c r="J73" s="10" t="str">
        <f>IF(AND(G73="Excluded", H73="Excluded"), "Mutually Excluded", IF(AND(OR(G73="CERTAINLY INCLUDED", G73="INCLUDED", G73="MAYBE" ), OR(H73="INCLUDED", H73="MAYBE")), "MUTUALLY INCLUDED", IF(AND(G73="MAYBE", H73="MAYBE"), "Mutually MAYBE", IF(AND(G73="Excluded", OR(H73="INCLUDED", H73="MAYBE")), "AI: No, Human: Yes", IF(AND(H73="Excluded", OR(G73="INCLUDED", G73="CERTAINLY INCLUDED", G73="MAYBE")), "AI: Yes, Human: No", "Other Conflict")))))</f>
        <v>Mutually Excluded</v>
      </c>
      <c r="K73" s="10"/>
      <c r="L73" s="10"/>
      <c r="N73" s="220" t="s">
        <v>19</v>
      </c>
      <c r="O73" s="54" t="str">
        <f>IF(J73="Mutually Excluded","Exclude",IF(J73= "Mutually Included","Include",M73))</f>
        <v>Exclude</v>
      </c>
      <c r="P73" s="54" t="str">
        <f>'Humans Alignment T&amp;A'!Z73</f>
        <v>Exclude</v>
      </c>
      <c r="Q73" s="120" t="str">
        <f>IF(AND(O73="Exclude", P73="Exclude"), "Mutually Excluded", IF(AND(OR(O73="CERTAINLY INCLUDED", O73="INCLUDE" ), OR(P73="INCLUDE", P73="MAYBE")), "MUTUALLY INCLUDED", IF(AND(O73="MAYBE", P73="MAYBE"), "Mutually MAYBE", IF(AND(O73="Exclude", OR(P73="INCLUDE", P73="MAYBE")), "AI+Hum: No, Hum1+2: Yes", IF(AND(P73="Exclude", OR(O73="INCLUDE", O73="CERTAINLY INCLUDED", H73="MAYBE")), "Ai+hum: Yes, Hum1+2: No", "Other Conflict")))))</f>
        <v>Mutually Excluded</v>
      </c>
      <c r="U73" s="121" t="str">
        <f>IF(Q73="Mutually Excluded","Exclude",IF(Q73= "Mutually Included","Include",R73))</f>
        <v>Exclude</v>
      </c>
      <c r="V73" s="122"/>
      <c r="X73" s="201"/>
      <c r="Y73" s="129"/>
      <c r="Z73" s="103" t="str">
        <f t="shared" ref="Z73:Z129" si="43">IF(OR(ISBLANK(AF73), ISBLANK(V73)), "", IF(AND(OR(AF73="Include", AF73="Maybe"), OR(V73="Include", V73="Maybe", V73="Certainly Included")), "Mutually Included", IF(AND(AF73="Exclude", V73="Exclude"), "Mutually Excluded", IF(AND(AF73="Exclude", OR(V73="Include", V73="Maybe")), "Nikos Excluded, Cindy Included", IF(AND(OR(AF73="Include", AF73="Maybe"), V73="Exclude"), "Nikos Included, Cindy Excluded", "Pal")))))</f>
        <v/>
      </c>
      <c r="AA73" s="137"/>
      <c r="AB73" s="186"/>
      <c r="AC73" s="186"/>
      <c r="AD73" s="203"/>
      <c r="AF73" s="203"/>
      <c r="AG73" s="102"/>
      <c r="AH73" s="10"/>
      <c r="AI73" s="133"/>
      <c r="AJ73" s="10"/>
      <c r="AK73" s="10"/>
      <c r="AL73" s="143"/>
      <c r="AM73" s="107"/>
      <c r="AN73" s="10"/>
      <c r="AO73" s="10"/>
      <c r="AP73" s="125"/>
      <c r="AT73" s="10"/>
      <c r="AU73" s="10" t="str">
        <f>IF(O73="include",AF73,"")</f>
        <v/>
      </c>
      <c r="AV73" s="54" t="str">
        <f>IF(P73="include",AF73,"")</f>
        <v/>
      </c>
      <c r="BC73" s="10"/>
      <c r="BH73" s="10"/>
      <c r="BM73" s="10"/>
    </row>
    <row r="74" spans="1:65" s="54" customFormat="1" ht="70.150000000000006" customHeight="1" thickBot="1">
      <c r="A74" s="10">
        <v>73</v>
      </c>
      <c r="B74" s="10" t="s">
        <v>189</v>
      </c>
      <c r="C74" s="10" t="s">
        <v>188</v>
      </c>
      <c r="D74" s="10">
        <v>5</v>
      </c>
      <c r="E74" s="10">
        <v>5</v>
      </c>
      <c r="F74" s="10">
        <v>4</v>
      </c>
      <c r="G74" s="119" t="str">
        <f t="shared" si="42"/>
        <v>MAYBE</v>
      </c>
      <c r="H74" s="46" t="s">
        <v>65</v>
      </c>
      <c r="I74" s="189" t="s">
        <v>901</v>
      </c>
      <c r="J74" s="10" t="str">
        <f>IF(AND(G74="Excluded", H74="Excluded"), "Mutually Excluded", IF(AND(OR(G74="CERTAINLY INCLUDED", G74="INCLUDED", G74="MAYBE" ), OR(H74="INCLUDED", H74="MAYBE")), "MUTUALLY INCLUDED", IF(AND(G74="MAYBE", H74="MAYBE"), "Mutually MAYBE", IF(AND(G74="Excluded", OR(H74="INCLUDED", H74="MAYBE")), "AI: No, Human: Yes", IF(AND(H74="Excluded", OR(G74="INCLUDED", G74="CERTAINLY INCLUDED", G74="MAYBE")), "AI: Yes, Human: No", "Other Conflict")))))</f>
        <v>MUTUALLY INCLUDED</v>
      </c>
      <c r="K74" s="10"/>
      <c r="L74" s="10"/>
      <c r="N74" s="220" t="s">
        <v>19</v>
      </c>
      <c r="O74" s="54" t="str">
        <f>IF(J74="Mutually Excluded","Exclude",IF(J74= "Mutually Included","Include",M74))</f>
        <v>Include</v>
      </c>
      <c r="P74" s="54" t="str">
        <f>'Humans Alignment T&amp;A'!Z74</f>
        <v>Exclude</v>
      </c>
      <c r="Q74" s="120" t="str">
        <f>IF(AND(O74="Exclude", P74="Exclude"), "Mutually Excluded", IF(AND(OR(O74="CERTAINLY INCLUDED", O74="INCLUDE" ), OR(P74="INCLUDE", P74="MAYBE")), "MUTUALLY INCLUDED", IF(AND(O74="MAYBE", P74="MAYBE"), "Mutually MAYBE", IF(AND(O74="Exclude", OR(P74="INCLUDE", P74="MAYBE")), "AI+Hum: No, Hum1+2: Yes", IF(AND(P74="Exclude", OR(O74="INCLUDE", O74="CERTAINLY INCLUDED", H74="MAYBE")), "Ai+hum: Yes, Hum1+2: No", "Other Conflict")))))</f>
        <v>Ai+hum: Yes, Hum1+2: No</v>
      </c>
      <c r="R74" s="185" t="s">
        <v>3007</v>
      </c>
      <c r="U74" s="121" t="str">
        <f>IF(Q74="Mutually Excluded","Exclude",IF(Q74= "Mutually Included","Include",R74))</f>
        <v>EXCLUDE</v>
      </c>
      <c r="V74" s="122" t="s">
        <v>19</v>
      </c>
      <c r="W74" s="54" t="s">
        <v>19</v>
      </c>
      <c r="X74" s="201" t="s">
        <v>901</v>
      </c>
      <c r="Y74" s="201" t="s">
        <v>3011</v>
      </c>
      <c r="Z74" s="103" t="str">
        <f t="shared" si="43"/>
        <v>Mutually Excluded</v>
      </c>
      <c r="AA74" s="149" t="s">
        <v>19</v>
      </c>
      <c r="AB74" s="186"/>
      <c r="AC74" s="186"/>
      <c r="AD74" s="203"/>
      <c r="AF74" s="203" t="s">
        <v>19</v>
      </c>
      <c r="AG74" s="102" t="str">
        <f t="shared" ref="AG74" si="44">IF(OR(ISBLANK(AF74), ISBLANK(AD74)), "", IF(AND(OR(AF74="Include", AF74="Maybe"), OR(AD74="Include", AD74="Maybe", AD74="Certainly Included")), "Mutually Included", IF(AND(AF74="Exclude", AD74="Exclude"), "Mutually Excluded", IF(AND(AF74="Exclude", OR(AD74="Include", AD74="Maybe")), "Nikos Excluded, Mikhail Included", IF(AND(OR(AF74="Include", AF74="Maybe"), AD74="Exclude"), "Nikos Included, Mikhail Excluded", "Pal")))))</f>
        <v/>
      </c>
      <c r="AH74" s="10" t="str">
        <f t="shared" ref="AH74" si="45">IF(OR(ISBLANK(AF74), ISBLANK(AP74)), "", IF(AND(OR(AF74="Include", AF74="Maybe"), OR(AP74="Included", AP74="Maybe", AP74="Certainly Included")), "Mutually Included", IF(AND(AF74="Exclude", AP74="Exclude"), "Mutually Excluded", IF(AND(AF74="Exclude", OR(AP74="Include", AP74="Maybe")), "Human Excluded, AI Included", IF(AND(OR(AF74="Include", AF74="Maybe"), AP74="Exclude"), "Human Included, AI Excluded", "Pal")))))</f>
        <v>Mutually Excluded</v>
      </c>
      <c r="AI74" s="184"/>
      <c r="AJ74" s="10"/>
      <c r="AK74" s="10"/>
      <c r="AL74" s="135" t="s">
        <v>19</v>
      </c>
      <c r="AM74" s="102"/>
      <c r="AN74" s="10"/>
      <c r="AO74" s="10" t="str">
        <f t="shared" ref="AO74:AO76" si="46">IF(OR(ISBLANK(AF74), ISBLANK(AP74)), "", IF(AND(OR(AF74="Include", AF74="Maybe"), OR(AP74="Include", AP74="Maybe", AP74="Certainly Included")), "Mutually Included", IF(AND(AF74="Exclude", AP74="Exclude"), "Mutually Excluded", IF(AND(AF74="Exclude", OR(AP74="Include", AP74="Maybe",, AP74="Certainly Included")), "Human Excluded, AI Included", IF(AND(OR(AF74="Include", AF74="Maybe"), AP74="Exclude"), "Human Included, AI Excluded", "Pal")))))</f>
        <v>Mutually Excluded</v>
      </c>
      <c r="AP74" s="125" t="str">
        <f>IF(COUNTA(AQ74:AS74)=0, "", IF(COUNTIF(AQ74:AS74,5)=3, "Include", IF(COUNTIF(AQ74:AS74,5)&gt;=1, "Maybe", "Exclude")))</f>
        <v>Exclude</v>
      </c>
      <c r="AQ74" s="54">
        <v>3</v>
      </c>
      <c r="AR74" s="54">
        <v>2</v>
      </c>
      <c r="AS74" s="54">
        <v>4</v>
      </c>
      <c r="AT74" s="10" t="s">
        <v>3025</v>
      </c>
      <c r="AU74" s="10" t="str">
        <f>IF(O74="include",AF74,"")</f>
        <v>Exclude</v>
      </c>
      <c r="AV74" s="54" t="str">
        <f>IF(P74="include",AF74,"")</f>
        <v/>
      </c>
      <c r="BC74" s="10"/>
      <c r="BH74" s="10"/>
      <c r="BM74" s="10"/>
    </row>
    <row r="75" spans="1:65" s="54" customFormat="1" ht="45">
      <c r="A75" s="10">
        <v>74</v>
      </c>
      <c r="B75" s="10" t="s">
        <v>191</v>
      </c>
      <c r="C75" s="10" t="s">
        <v>190</v>
      </c>
      <c r="D75" s="10">
        <v>2</v>
      </c>
      <c r="E75" s="10">
        <v>2</v>
      </c>
      <c r="F75" s="10">
        <v>2</v>
      </c>
      <c r="G75" s="119" t="str">
        <f t="shared" si="42"/>
        <v>EXCLUDED</v>
      </c>
      <c r="H75" s="46" t="s">
        <v>901</v>
      </c>
      <c r="I75" s="189" t="s">
        <v>901</v>
      </c>
      <c r="J75" s="10" t="str">
        <f>IF(AND(G75="Excluded", H75="Excluded"), "Mutually Excluded", IF(AND(OR(G75="CERTAINLY INCLUDED", G75="INCLUDED", G75="MAYBE" ), OR(H75="INCLUDED", H75="MAYBE")), "MUTUALLY INCLUDED", IF(AND(G75="MAYBE", H75="MAYBE"), "Mutually MAYBE", IF(AND(G75="Excluded", OR(H75="INCLUDED", H75="MAYBE")), "AI: No, Human: Yes", IF(AND(H75="Excluded", OR(G75="INCLUDED", G75="CERTAINLY INCLUDED", G75="MAYBE")), "AI: Yes, Human: No", "Other Conflict")))))</f>
        <v>Mutually Excluded</v>
      </c>
      <c r="K75" s="10"/>
      <c r="L75" s="10"/>
      <c r="N75" s="220" t="s">
        <v>23</v>
      </c>
      <c r="O75" s="54" t="str">
        <f>IF(J75="Mutually Excluded","Exclude",IF(J75= "Mutually Included","Include",M75))</f>
        <v>Exclude</v>
      </c>
      <c r="P75" s="54" t="str">
        <f>'Humans Alignment T&amp;A'!Z75</f>
        <v>Exclude</v>
      </c>
      <c r="Q75" s="120" t="str">
        <f>IF(AND(O75="Exclude", P75="Exclude"), "Mutually Excluded", IF(AND(OR(O75="CERTAINLY INCLUDED", O75="INCLUDE" ), OR(P75="INCLUDE", P75="MAYBE")), "MUTUALLY INCLUDED", IF(AND(O75="MAYBE", P75="MAYBE"), "Mutually MAYBE", IF(AND(O75="Exclude", OR(P75="INCLUDE", P75="MAYBE")), "AI+Hum: No, Hum1+2: Yes", IF(AND(P75="Exclude", OR(O75="INCLUDE", O75="CERTAINLY INCLUDED", H75="MAYBE")), "Ai+hum: Yes, Hum1+2: No", "Other Conflict")))))</f>
        <v>Mutually Excluded</v>
      </c>
      <c r="U75" s="121" t="str">
        <f>IF(Q75="Mutually Excluded","Exclude",IF(Q75= "Mutually Included","Include",R75))</f>
        <v>Exclude</v>
      </c>
      <c r="V75" s="122"/>
      <c r="X75" s="201"/>
      <c r="Y75" s="129"/>
      <c r="Z75" s="103"/>
      <c r="AA75" s="137"/>
      <c r="AB75" s="124"/>
      <c r="AC75" s="124"/>
      <c r="AD75" s="203"/>
      <c r="AF75" s="203"/>
      <c r="AG75" s="102"/>
      <c r="AH75" s="10"/>
      <c r="AI75" s="133"/>
      <c r="AJ75" s="10"/>
      <c r="AK75" s="10"/>
      <c r="AL75" s="143"/>
      <c r="AM75" s="107"/>
      <c r="AN75" s="10"/>
      <c r="AO75" s="10"/>
      <c r="AP75" s="125"/>
      <c r="AT75" s="10"/>
      <c r="AU75" s="10" t="str">
        <f>IF(O75="include",AF75,"")</f>
        <v/>
      </c>
      <c r="AV75" s="54" t="str">
        <f>IF(P75="include",AF75,"")</f>
        <v/>
      </c>
      <c r="BC75" s="10"/>
      <c r="BH75" s="10"/>
      <c r="BM75" s="10"/>
    </row>
    <row r="76" spans="1:65" s="54" customFormat="1" ht="70.150000000000006" customHeight="1">
      <c r="A76" s="10">
        <v>75</v>
      </c>
      <c r="B76" s="10" t="s">
        <v>193</v>
      </c>
      <c r="C76" s="10" t="s">
        <v>192</v>
      </c>
      <c r="D76" s="10">
        <v>5</v>
      </c>
      <c r="E76" s="10">
        <v>5</v>
      </c>
      <c r="F76" s="10">
        <v>5</v>
      </c>
      <c r="G76" s="119" t="str">
        <f t="shared" si="42"/>
        <v>CERTAINLY INCLUDED</v>
      </c>
      <c r="H76" s="46" t="s">
        <v>1752</v>
      </c>
      <c r="I76" s="189" t="s">
        <v>1752</v>
      </c>
      <c r="J76" s="10" t="str">
        <f>IF(AND(G76="Excluded", H76="Excluded"), "Mutually Excluded", IF(AND(OR(G76="CERTAINLY INCLUDED", G76="INCLUDED", G76="MAYBE" ), OR(H76="INCLUDED", H76="MAYBE")), "MUTUALLY INCLUDED", IF(AND(G76="MAYBE", H76="MAYBE"), "Mutually MAYBE", IF(AND(G76="Excluded", OR(H76="INCLUDED", H76="MAYBE")), "AI: No, Human: Yes", IF(AND(H76="Excluded", OR(G76="INCLUDED", G76="CERTAINLY INCLUDED", G76="MAYBE")), "AI: Yes, Human: No", "Other Conflict")))))</f>
        <v>MUTUALLY INCLUDED</v>
      </c>
      <c r="K76" s="10"/>
      <c r="L76" s="10"/>
      <c r="N76" s="220" t="s">
        <v>23</v>
      </c>
      <c r="O76" s="54" t="str">
        <f>IF(J76="Mutually Excluded","Exclude",IF(J76= "Mutually Included","Include",M76))</f>
        <v>Include</v>
      </c>
      <c r="P76" s="54" t="str">
        <f>'Humans Alignment T&amp;A'!Z76</f>
        <v>Include</v>
      </c>
      <c r="Q76" s="120" t="str">
        <f>IF(AND(O76="Exclude", P76="Exclude"), "Mutually Excluded", IF(AND(OR(O76="CERTAINLY INCLUDED", O76="INCLUDE" ), OR(P76="INCLUDE", P76="MAYBE")), "MUTUALLY INCLUDED", IF(AND(O76="MAYBE", P76="MAYBE"), "Mutually MAYBE", IF(AND(O76="Exclude", OR(P76="INCLUDE", P76="MAYBE")), "AI+Hum: No, Hum1+2: Yes", IF(AND(P76="Exclude", OR(O76="INCLUDE", O76="CERTAINLY INCLUDED", H76="MAYBE")), "Ai+hum: Yes, Hum1+2: No", "Other Conflict")))))</f>
        <v>MUTUALLY INCLUDED</v>
      </c>
      <c r="R76" s="185"/>
      <c r="U76" s="121" t="str">
        <f>IF(Q76="Mutually Excluded","Exclude",IF(Q76= "Mutually Included","Include",R76))</f>
        <v>Include</v>
      </c>
      <c r="V76" s="185" t="s">
        <v>23</v>
      </c>
      <c r="W76" s="185" t="s">
        <v>23</v>
      </c>
      <c r="X76" s="201" t="s">
        <v>1752</v>
      </c>
      <c r="Y76" s="129"/>
      <c r="Z76" s="103" t="str">
        <f t="shared" si="43"/>
        <v>Mutually Included</v>
      </c>
      <c r="AA76" s="137" t="s">
        <v>23</v>
      </c>
      <c r="AB76" s="186"/>
      <c r="AC76" s="186"/>
      <c r="AD76" s="203" t="s">
        <v>23</v>
      </c>
      <c r="AF76" s="203" t="s">
        <v>23</v>
      </c>
      <c r="AG76" s="102" t="str">
        <f t="shared" ref="AG76" si="47">IF(OR(ISBLANK(AF76), ISBLANK(AD76)), "", IF(AND(OR(AF76="Include", AF76="Maybe"), OR(AD76="Include", AD76="Maybe", AD76="Certainly Included")), "Mutually Included", IF(AND(AF76="Exclude", AD76="Exclude"), "Mutually Excluded", IF(AND(AF76="Exclude", OR(AD76="Include", AD76="Maybe")), "Nikos Excluded, Mikhail Included", IF(AND(OR(AF76="Include", AF76="Maybe"), AD76="Exclude"), "Nikos Included, Mikhail Excluded", "Pal")))))</f>
        <v>Mutually Included</v>
      </c>
      <c r="AH76" s="10" t="str">
        <f t="shared" ref="AH76" si="48">IF(OR(ISBLANK(AF76), ISBLANK(AP76)), "", IF(AND(OR(AF76="Include", AF76="Maybe"), OR(AP76="Included", AP76="Maybe", AP76="Certainly Included")), "Mutually Included", IF(AND(AF76="Exclude", AP76="Exclude"), "Mutually Excluded", IF(AND(AF76="Exclude", OR(AP76="Include", AP76="Maybe")), "Human Excluded, AI Included", IF(AND(OR(AF76="Include", AF76="Maybe"), AP76="Exclude"), "Human Included, AI Excluded", "Pal")))))</f>
        <v>Mutually Included</v>
      </c>
      <c r="AI76" s="133" t="s">
        <v>23</v>
      </c>
      <c r="AJ76" s="10"/>
      <c r="AK76" s="10"/>
      <c r="AL76" s="143" t="s">
        <v>23</v>
      </c>
      <c r="AM76" s="107"/>
      <c r="AN76" s="10"/>
      <c r="AO76" s="10" t="str">
        <f t="shared" si="46"/>
        <v>Mutually Included</v>
      </c>
      <c r="AP76" s="125" t="str">
        <f>IF(COUNTA(AQ76:AS76)=0, "", IF(COUNTIF(AQ76:AS76,5)=3, "Include", IF(COUNTIF(AQ76:AS76,5)&gt;=1, "Maybe", "Exclude")))</f>
        <v>Maybe</v>
      </c>
      <c r="AQ76" s="54">
        <v>4</v>
      </c>
      <c r="AR76" s="54">
        <v>3</v>
      </c>
      <c r="AS76" s="54">
        <v>5</v>
      </c>
      <c r="AT76" s="10" t="s">
        <v>3026</v>
      </c>
      <c r="AU76" s="10" t="str">
        <f>IF(O76="include",AF76,"")</f>
        <v>Include</v>
      </c>
      <c r="AV76" s="54" t="str">
        <f>IF(P76="include",AF76,"")</f>
        <v>Include</v>
      </c>
      <c r="BC76" s="10"/>
      <c r="BH76" s="10"/>
      <c r="BM76" s="10"/>
    </row>
    <row r="77" spans="1:65" s="54" customFormat="1" ht="70.150000000000006" customHeight="1">
      <c r="A77" s="10">
        <v>76</v>
      </c>
      <c r="B77" s="10" t="s">
        <v>196</v>
      </c>
      <c r="C77" s="10" t="s">
        <v>195</v>
      </c>
      <c r="D77" s="10">
        <v>4</v>
      </c>
      <c r="E77" s="10">
        <v>3</v>
      </c>
      <c r="F77" s="10">
        <v>3</v>
      </c>
      <c r="G77" s="119" t="str">
        <f t="shared" si="42"/>
        <v>EXCLUDED</v>
      </c>
      <c r="H77" s="46" t="s">
        <v>1752</v>
      </c>
      <c r="I77" s="189" t="s">
        <v>1752</v>
      </c>
      <c r="J77" s="10" t="str">
        <f>IF(AND(G77="Excluded", H77="Excluded"), "Mutually Excluded", IF(AND(OR(G77="CERTAINLY INCLUDED", G77="INCLUDED", G77="MAYBE" ), OR(H77="INCLUDED", H77="MAYBE")), "MUTUALLY INCLUDED", IF(AND(G77="MAYBE", H77="MAYBE"), "Mutually MAYBE", IF(AND(G77="Excluded", OR(H77="INCLUDED", H77="MAYBE")), "AI: No, Human: Yes", IF(AND(H77="Excluded", OR(G77="INCLUDED", G77="CERTAINLY INCLUDED", G77="MAYBE")), "AI: Yes, Human: No", "Other Conflict")))))</f>
        <v>AI: No, Human: Yes</v>
      </c>
      <c r="K77" s="10" t="s">
        <v>1752</v>
      </c>
      <c r="L77" s="10" t="s">
        <v>1752</v>
      </c>
      <c r="M77" s="54" t="s">
        <v>23</v>
      </c>
      <c r="N77" s="220" t="s">
        <v>19</v>
      </c>
      <c r="O77" s="54" t="str">
        <f>IF(J77="Mutually Excluded","Exclude",IF(J77= "Mutually Included","Include",M77))</f>
        <v>Include</v>
      </c>
      <c r="P77" s="54" t="str">
        <f>'Humans Alignment T&amp;A'!Z77</f>
        <v>Include</v>
      </c>
      <c r="Q77" s="120" t="str">
        <f>IF(AND(O77="Exclude", P77="Exclude"), "Mutually Excluded", IF(AND(OR(O77="CERTAINLY INCLUDED", O77="INCLUDE" ), OR(P77="INCLUDE", P77="MAYBE")), "MUTUALLY INCLUDED", IF(AND(O77="MAYBE", P77="MAYBE"), "Mutually MAYBE", IF(AND(O77="Exclude", OR(P77="INCLUDE", P77="MAYBE")), "AI+Hum: No, Hum1+2: Yes", IF(AND(P77="Exclude", OR(O77="INCLUDE", O77="CERTAINLY INCLUDED", H77="MAYBE")), "Ai+hum: Yes, Hum1+2: No", "Other Conflict")))))</f>
        <v>MUTUALLY INCLUDED</v>
      </c>
      <c r="U77" s="121" t="str">
        <f>IF(Q77="Mutually Excluded","Exclude",IF(Q77= "Mutually Included","Include",R77))</f>
        <v>Include</v>
      </c>
      <c r="V77" s="122" t="s">
        <v>23</v>
      </c>
      <c r="W77" s="54" t="s">
        <v>23</v>
      </c>
      <c r="X77" s="201" t="s">
        <v>1752</v>
      </c>
      <c r="Y77" s="129"/>
      <c r="Z77" s="103" t="str">
        <f t="shared" si="43"/>
        <v>Mutually Included</v>
      </c>
      <c r="AA77" s="137" t="s">
        <v>23</v>
      </c>
      <c r="AB77" s="186"/>
      <c r="AC77" s="186"/>
      <c r="AD77" s="203" t="s">
        <v>23</v>
      </c>
      <c r="AF77" s="203" t="s">
        <v>23</v>
      </c>
      <c r="AG77" s="102" t="str">
        <f t="shared" ref="AG77" si="49">IF(OR(ISBLANK(AF77), ISBLANK(AD77)), "", IF(AND(OR(AF77="Include", AF77="Maybe"), OR(AD77="Include", AD77="Maybe", AD77="Certainly Included")), "Mutually Included", IF(AND(AF77="Exclude", AD77="Exclude"), "Mutually Excluded", IF(AND(AF77="Exclude", OR(AD77="Include", AD77="Maybe")), "Nikos Excluded, Mikhail Included", IF(AND(OR(AF77="Include", AF77="Maybe"), AD77="Exclude"), "Nikos Included, Mikhail Excluded", "Pal")))))</f>
        <v>Mutually Included</v>
      </c>
      <c r="AH77" s="10" t="str">
        <f t="shared" ref="AH77" si="50">IF(OR(ISBLANK(AF77), ISBLANK(AP77)), "", IF(AND(OR(AF77="Include", AF77="Maybe"), OR(AP77="Included", AP77="Maybe", AP77="Certainly Included")), "Mutually Included", IF(AND(AF77="Exclude", AP77="Exclude"), "Mutually Excluded", IF(AND(AF77="Exclude", OR(AP77="Include", AP77="Maybe")), "Human Excluded, AI Included", IF(AND(OR(AF77="Include", AF77="Maybe"), AP77="Exclude"), "Human Included, AI Excluded", "Pal")))))</f>
        <v>Human Included, AI Excluded</v>
      </c>
      <c r="AI77" s="133" t="s">
        <v>23</v>
      </c>
      <c r="AJ77" s="10"/>
      <c r="AK77" s="10"/>
      <c r="AL77" s="143" t="s">
        <v>23</v>
      </c>
      <c r="AM77" s="107"/>
      <c r="AN77" s="10"/>
      <c r="AO77" s="10" t="str">
        <f t="shared" ref="AO77" si="51">IF(OR(ISBLANK(AF77), ISBLANK(AP77)), "", IF(AND(OR(AF77="Include", AF77="Maybe"), OR(AP77="Include", AP77="Maybe", AP77="Certainly Included")), "Mutually Included", IF(AND(AF77="Exclude", AP77="Exclude"), "Mutually Excluded", IF(AND(AF77="Exclude", OR(AP77="Include", AP77="Maybe",, AP77="Certainly Included")), "Human Excluded, AI Included", IF(AND(OR(AF77="Include", AF77="Maybe"), AP77="Exclude"), "Human Included, AI Excluded", "Pal")))))</f>
        <v>Human Included, AI Excluded</v>
      </c>
      <c r="AP77" s="125" t="str">
        <f>IF(COUNTA(AQ77:AS77)=0, "", IF(COUNTIF(AQ77:AS77,5)=3, "Include", IF(COUNTIF(AQ77:AS77,5)&gt;=1, "Maybe", "Exclude")))</f>
        <v>Exclude</v>
      </c>
      <c r="AQ77" s="54">
        <v>2</v>
      </c>
      <c r="AR77" s="54">
        <v>3</v>
      </c>
      <c r="AS77" s="54">
        <v>2</v>
      </c>
      <c r="AT77" s="10" t="s">
        <v>3027</v>
      </c>
      <c r="AU77" s="10" t="str">
        <f>IF(O77="include",AF77,"")</f>
        <v>Include</v>
      </c>
      <c r="AV77" s="54" t="str">
        <f>IF(P77="include",AF77,"")</f>
        <v>Include</v>
      </c>
      <c r="BC77" s="10"/>
      <c r="BH77" s="10"/>
      <c r="BM77" s="10"/>
    </row>
    <row r="78" spans="1:65" s="54" customFormat="1" ht="30">
      <c r="A78" s="10">
        <v>77</v>
      </c>
      <c r="B78" s="10" t="s">
        <v>199</v>
      </c>
      <c r="C78" s="10" t="s">
        <v>198</v>
      </c>
      <c r="D78" s="10">
        <v>1</v>
      </c>
      <c r="E78" s="10">
        <v>1</v>
      </c>
      <c r="F78" s="10">
        <v>1</v>
      </c>
      <c r="G78" s="119" t="str">
        <f t="shared" si="42"/>
        <v>EXCLUDED</v>
      </c>
      <c r="H78" s="46" t="s">
        <v>901</v>
      </c>
      <c r="I78" s="189" t="s">
        <v>901</v>
      </c>
      <c r="J78" s="10" t="str">
        <f>IF(AND(G78="Excluded", H78="Excluded"), "Mutually Excluded", IF(AND(OR(G78="CERTAINLY INCLUDED", G78="INCLUDED", G78="MAYBE" ), OR(H78="INCLUDED", H78="MAYBE")), "MUTUALLY INCLUDED", IF(AND(G78="MAYBE", H78="MAYBE"), "Mutually MAYBE", IF(AND(G78="Excluded", OR(H78="INCLUDED", H78="MAYBE")), "AI: No, Human: Yes", IF(AND(H78="Excluded", OR(G78="INCLUDED", G78="CERTAINLY INCLUDED", G78="MAYBE")), "AI: Yes, Human: No", "Other Conflict")))))</f>
        <v>Mutually Excluded</v>
      </c>
      <c r="K78" s="10"/>
      <c r="L78" s="10"/>
      <c r="N78" s="220" t="s">
        <v>19</v>
      </c>
      <c r="O78" s="54" t="str">
        <f>IF(J78="Mutually Excluded","Exclude",IF(J78= "Mutually Included","Include",M78))</f>
        <v>Exclude</v>
      </c>
      <c r="P78" s="54" t="str">
        <f>'Humans Alignment T&amp;A'!Z78</f>
        <v>Exclude</v>
      </c>
      <c r="Q78" s="120" t="str">
        <f>IF(AND(O78="Exclude", P78="Exclude"), "Mutually Excluded", IF(AND(OR(O78="CERTAINLY INCLUDED", O78="INCLUDE" ), OR(P78="INCLUDE", P78="MAYBE")), "MUTUALLY INCLUDED", IF(AND(O78="MAYBE", P78="MAYBE"), "Mutually MAYBE", IF(AND(O78="Exclude", OR(P78="INCLUDE", P78="MAYBE")), "AI+Hum: No, Hum1+2: Yes", IF(AND(P78="Exclude", OR(O78="INCLUDE", O78="CERTAINLY INCLUDED", H78="MAYBE")), "Ai+hum: Yes, Hum1+2: No", "Other Conflict")))))</f>
        <v>Mutually Excluded</v>
      </c>
      <c r="U78" s="121" t="str">
        <f>IF(Q78="Mutually Excluded","Exclude",IF(Q78= "Mutually Included","Include",R78))</f>
        <v>Exclude</v>
      </c>
      <c r="V78" s="122"/>
      <c r="X78" s="201"/>
      <c r="Y78" s="129"/>
      <c r="Z78" s="103"/>
      <c r="AA78" s="137"/>
      <c r="AB78" s="186"/>
      <c r="AC78" s="186"/>
      <c r="AD78" s="203"/>
      <c r="AF78" s="203"/>
      <c r="AG78" s="102"/>
      <c r="AH78" s="10"/>
      <c r="AI78" s="133"/>
      <c r="AJ78" s="10"/>
      <c r="AK78" s="10"/>
      <c r="AL78" s="143"/>
      <c r="AM78" s="107"/>
      <c r="AN78" s="10"/>
      <c r="AO78" s="10"/>
      <c r="AP78" s="125"/>
      <c r="AT78" s="10"/>
      <c r="AU78" s="10" t="str">
        <f>IF(O78="include",AF78,"")</f>
        <v/>
      </c>
      <c r="AV78" s="54" t="str">
        <f>IF(P78="include",AF78,"")</f>
        <v/>
      </c>
      <c r="BC78" s="10"/>
      <c r="BH78" s="10"/>
      <c r="BM78" s="10"/>
    </row>
    <row r="79" spans="1:65" s="54" customFormat="1" ht="30">
      <c r="A79" s="10">
        <v>78</v>
      </c>
      <c r="B79" s="10" t="s">
        <v>201</v>
      </c>
      <c r="C79" s="10" t="s">
        <v>200</v>
      </c>
      <c r="D79" s="10">
        <v>2</v>
      </c>
      <c r="E79" s="10">
        <v>1</v>
      </c>
      <c r="F79" s="10">
        <v>2</v>
      </c>
      <c r="G79" s="119" t="str">
        <f t="shared" si="42"/>
        <v>EXCLUDED</v>
      </c>
      <c r="H79" s="46" t="s">
        <v>901</v>
      </c>
      <c r="I79" s="189" t="s">
        <v>901</v>
      </c>
      <c r="J79" s="10" t="str">
        <f>IF(AND(G79="Excluded", H79="Excluded"), "Mutually Excluded", IF(AND(OR(G79="CERTAINLY INCLUDED", G79="INCLUDED", G79="MAYBE" ), OR(H79="INCLUDED", H79="MAYBE")), "MUTUALLY INCLUDED", IF(AND(G79="MAYBE", H79="MAYBE"), "Mutually MAYBE", IF(AND(G79="Excluded", OR(H79="INCLUDED", H79="MAYBE")), "AI: No, Human: Yes", IF(AND(H79="Excluded", OR(G79="INCLUDED", G79="CERTAINLY INCLUDED", G79="MAYBE")), "AI: Yes, Human: No", "Other Conflict")))))</f>
        <v>Mutually Excluded</v>
      </c>
      <c r="K79" s="10"/>
      <c r="L79" s="10"/>
      <c r="N79" s="220" t="s">
        <v>19</v>
      </c>
      <c r="O79" s="54" t="str">
        <f>IF(J79="Mutually Excluded","Exclude",IF(J79= "Mutually Included","Include",M79))</f>
        <v>Exclude</v>
      </c>
      <c r="P79" s="54" t="str">
        <f>'Humans Alignment T&amp;A'!Z79</f>
        <v>Exclude</v>
      </c>
      <c r="Q79" s="120" t="str">
        <f>IF(AND(O79="Exclude", P79="Exclude"), "Mutually Excluded", IF(AND(OR(O79="CERTAINLY INCLUDED", O79="INCLUDE" ), OR(P79="INCLUDE", P79="MAYBE")), "MUTUALLY INCLUDED", IF(AND(O79="MAYBE", P79="MAYBE"), "Mutually MAYBE", IF(AND(O79="Exclude", OR(P79="INCLUDE", P79="MAYBE")), "AI+Hum: No, Hum1+2: Yes", IF(AND(P79="Exclude", OR(O79="INCLUDE", O79="CERTAINLY INCLUDED", H79="MAYBE")), "Ai+hum: Yes, Hum1+2: No", "Other Conflict")))))</f>
        <v>Mutually Excluded</v>
      </c>
      <c r="U79" s="121" t="str">
        <f>IF(Q79="Mutually Excluded","Exclude",IF(Q79= "Mutually Included","Include",R79))</f>
        <v>Exclude</v>
      </c>
      <c r="V79" s="122"/>
      <c r="X79" s="201"/>
      <c r="Y79" s="129"/>
      <c r="Z79" s="103"/>
      <c r="AA79" s="137"/>
      <c r="AB79" s="186"/>
      <c r="AC79" s="186"/>
      <c r="AD79" s="203"/>
      <c r="AF79" s="203"/>
      <c r="AG79" s="102"/>
      <c r="AH79" s="10"/>
      <c r="AI79" s="133"/>
      <c r="AJ79" s="10"/>
      <c r="AK79" s="10"/>
      <c r="AL79" s="143"/>
      <c r="AM79" s="107"/>
      <c r="AN79" s="10"/>
      <c r="AO79" s="10"/>
      <c r="AP79" s="125"/>
      <c r="AT79" s="10"/>
      <c r="AU79" s="10" t="str">
        <f>IF(O79="include",AF79,"")</f>
        <v/>
      </c>
      <c r="AV79" s="54" t="str">
        <f>IF(P79="include",AF79,"")</f>
        <v/>
      </c>
      <c r="BC79" s="10"/>
      <c r="BH79" s="10"/>
      <c r="BM79" s="10"/>
    </row>
    <row r="80" spans="1:65" s="54" customFormat="1" ht="45">
      <c r="A80" s="10">
        <v>79</v>
      </c>
      <c r="B80" s="10" t="s">
        <v>203</v>
      </c>
      <c r="C80" s="10" t="s">
        <v>202</v>
      </c>
      <c r="D80" s="10">
        <v>2</v>
      </c>
      <c r="E80" s="10">
        <v>3</v>
      </c>
      <c r="F80" s="10">
        <v>2</v>
      </c>
      <c r="G80" s="119" t="str">
        <f t="shared" si="42"/>
        <v>EXCLUDED</v>
      </c>
      <c r="H80" s="46" t="s">
        <v>901</v>
      </c>
      <c r="I80" s="189" t="s">
        <v>901</v>
      </c>
      <c r="J80" s="10" t="str">
        <f>IF(AND(G80="Excluded", H80="Excluded"), "Mutually Excluded", IF(AND(OR(G80="CERTAINLY INCLUDED", G80="INCLUDED", G80="MAYBE" ), OR(H80="INCLUDED", H80="MAYBE")), "MUTUALLY INCLUDED", IF(AND(G80="MAYBE", H80="MAYBE"), "Mutually MAYBE", IF(AND(G80="Excluded", OR(H80="INCLUDED", H80="MAYBE")), "AI: No, Human: Yes", IF(AND(H80="Excluded", OR(G80="INCLUDED", G80="CERTAINLY INCLUDED", G80="MAYBE")), "AI: Yes, Human: No", "Other Conflict")))))</f>
        <v>Mutually Excluded</v>
      </c>
      <c r="K80" s="10"/>
      <c r="L80" s="10"/>
      <c r="N80" s="220" t="s">
        <v>19</v>
      </c>
      <c r="O80" s="54" t="str">
        <f>IF(J80="Mutually Excluded","Exclude",IF(J80= "Mutually Included","Include",M80))</f>
        <v>Exclude</v>
      </c>
      <c r="P80" s="54" t="str">
        <f>'Humans Alignment T&amp;A'!Z80</f>
        <v>Exclude</v>
      </c>
      <c r="Q80" s="120" t="str">
        <f>IF(AND(O80="Exclude", P80="Exclude"), "Mutually Excluded", IF(AND(OR(O80="CERTAINLY INCLUDED", O80="INCLUDE" ), OR(P80="INCLUDE", P80="MAYBE")), "MUTUALLY INCLUDED", IF(AND(O80="MAYBE", P80="MAYBE"), "Mutually MAYBE", IF(AND(O80="Exclude", OR(P80="INCLUDE", P80="MAYBE")), "AI+Hum: No, Hum1+2: Yes", IF(AND(P80="Exclude", OR(O80="INCLUDE", O80="CERTAINLY INCLUDED", H80="MAYBE")), "Ai+hum: Yes, Hum1+2: No", "Other Conflict")))))</f>
        <v>Mutually Excluded</v>
      </c>
      <c r="S80" s="54" t="s">
        <v>23</v>
      </c>
      <c r="T80" s="54" t="s">
        <v>23</v>
      </c>
      <c r="U80" s="121" t="str">
        <f>IF(Q80="Mutually Excluded","Exclude",IF(Q80= "Mutually Included","Include",R80))</f>
        <v>Exclude</v>
      </c>
      <c r="V80" s="122"/>
      <c r="X80" s="201"/>
      <c r="Y80" s="129"/>
      <c r="Z80" s="103"/>
      <c r="AA80" s="137"/>
      <c r="AB80" s="124"/>
      <c r="AC80" s="124"/>
      <c r="AD80" s="203"/>
      <c r="AF80" s="203"/>
      <c r="AG80" s="102"/>
      <c r="AH80" s="10"/>
      <c r="AI80" s="133"/>
      <c r="AJ80" s="10"/>
      <c r="AK80" s="10"/>
      <c r="AL80" s="143"/>
      <c r="AM80" s="107"/>
      <c r="AN80" s="10"/>
      <c r="AO80" s="10"/>
      <c r="AP80" s="125"/>
      <c r="AT80" s="10"/>
      <c r="AU80" s="10" t="str">
        <f>IF(O80="include",AF80,"")</f>
        <v/>
      </c>
      <c r="AV80" s="54" t="str">
        <f>IF(P80="include",AF80,"")</f>
        <v/>
      </c>
      <c r="BC80" s="10"/>
      <c r="BH80" s="10"/>
      <c r="BM80" s="10"/>
    </row>
    <row r="81" spans="1:65" s="54" customFormat="1" ht="45">
      <c r="A81" s="10">
        <v>80</v>
      </c>
      <c r="B81" s="10" t="s">
        <v>205</v>
      </c>
      <c r="C81" s="10" t="s">
        <v>204</v>
      </c>
      <c r="D81" s="10">
        <v>4</v>
      </c>
      <c r="E81" s="10">
        <v>4</v>
      </c>
      <c r="F81" s="10">
        <v>3</v>
      </c>
      <c r="G81" s="119" t="str">
        <f t="shared" si="42"/>
        <v>EXCLUDED</v>
      </c>
      <c r="H81" s="46" t="s">
        <v>901</v>
      </c>
      <c r="I81" s="189" t="s">
        <v>901</v>
      </c>
      <c r="J81" s="10" t="str">
        <f>IF(AND(G81="Excluded", H81="Excluded"), "Mutually Excluded", IF(AND(OR(G81="CERTAINLY INCLUDED", G81="INCLUDED", G81="MAYBE" ), OR(H81="INCLUDED", H81="MAYBE")), "MUTUALLY INCLUDED", IF(AND(G81="MAYBE", H81="MAYBE"), "Mutually MAYBE", IF(AND(G81="Excluded", OR(H81="INCLUDED", H81="MAYBE")), "AI: No, Human: Yes", IF(AND(H81="Excluded", OR(G81="INCLUDED", G81="CERTAINLY INCLUDED", G81="MAYBE")), "AI: Yes, Human: No", "Other Conflict")))))</f>
        <v>Mutually Excluded</v>
      </c>
      <c r="K81" s="10"/>
      <c r="L81" s="10"/>
      <c r="N81" s="220" t="s">
        <v>23</v>
      </c>
      <c r="O81" s="54" t="str">
        <f>IF(J81="Mutually Excluded","Exclude",IF(J81= "Mutually Included","Include",M81))</f>
        <v>Exclude</v>
      </c>
      <c r="P81" s="54" t="str">
        <f>'Humans Alignment T&amp;A'!Z81</f>
        <v>Exclude</v>
      </c>
      <c r="Q81" s="120" t="str">
        <f>IF(AND(O81="Exclude", P81="Exclude"), "Mutually Excluded", IF(AND(OR(O81="CERTAINLY INCLUDED", O81="INCLUDE" ), OR(P81="INCLUDE", P81="MAYBE")), "MUTUALLY INCLUDED", IF(AND(O81="MAYBE", P81="MAYBE"), "Mutually MAYBE", IF(AND(O81="Exclude", OR(P81="INCLUDE", P81="MAYBE")), "AI+Hum: No, Hum1+2: Yes", IF(AND(P81="Exclude", OR(O81="INCLUDE", O81="CERTAINLY INCLUDED", H81="MAYBE")), "Ai+hum: Yes, Hum1+2: No", "Other Conflict")))))</f>
        <v>Mutually Excluded</v>
      </c>
      <c r="U81" s="121" t="str">
        <f>IF(Q81="Mutually Excluded","Exclude",IF(Q81= "Mutually Included","Include",R81))</f>
        <v>Exclude</v>
      </c>
      <c r="V81" s="122"/>
      <c r="X81" s="201"/>
      <c r="Y81" s="129"/>
      <c r="Z81" s="103"/>
      <c r="AA81" s="137"/>
      <c r="AB81" s="186"/>
      <c r="AC81" s="186"/>
      <c r="AD81" s="203"/>
      <c r="AF81" s="203"/>
      <c r="AG81" s="102"/>
      <c r="AH81" s="10"/>
      <c r="AI81" s="133"/>
      <c r="AJ81" s="10"/>
      <c r="AK81" s="10"/>
      <c r="AL81" s="143"/>
      <c r="AM81" s="107"/>
      <c r="AN81" s="10"/>
      <c r="AO81" s="10"/>
      <c r="AP81" s="125"/>
      <c r="AT81" s="10"/>
      <c r="AU81" s="10" t="str">
        <f>IF(O81="include",AF81,"")</f>
        <v/>
      </c>
      <c r="AV81" s="54" t="str">
        <f>IF(P81="include",AF81,"")</f>
        <v/>
      </c>
      <c r="BC81" s="10"/>
      <c r="BH81" s="10"/>
      <c r="BM81" s="10"/>
    </row>
    <row r="82" spans="1:65" s="54" customFormat="1" ht="409.6" customHeight="1">
      <c r="A82" s="10">
        <v>81</v>
      </c>
      <c r="B82" s="10" t="s">
        <v>207</v>
      </c>
      <c r="C82" s="10" t="s">
        <v>206</v>
      </c>
      <c r="D82" s="10">
        <v>2</v>
      </c>
      <c r="E82" s="10">
        <v>2</v>
      </c>
      <c r="F82" s="10">
        <v>1</v>
      </c>
      <c r="G82" s="119" t="str">
        <f t="shared" si="42"/>
        <v>EXCLUDED</v>
      </c>
      <c r="H82" s="46" t="s">
        <v>901</v>
      </c>
      <c r="I82" s="189" t="s">
        <v>901</v>
      </c>
      <c r="J82" s="10" t="str">
        <f>IF(AND(G82="Excluded", H82="Excluded"), "Mutually Excluded", IF(AND(OR(G82="CERTAINLY INCLUDED", G82="INCLUDED", G82="MAYBE" ), OR(H82="INCLUDED", H82="MAYBE")), "MUTUALLY INCLUDED", IF(AND(G82="MAYBE", H82="MAYBE"), "Mutually MAYBE", IF(AND(G82="Excluded", OR(H82="INCLUDED", H82="MAYBE")), "AI: No, Human: Yes", IF(AND(H82="Excluded", OR(G82="INCLUDED", G82="CERTAINLY INCLUDED", G82="MAYBE")), "AI: Yes, Human: No", "Other Conflict")))))</f>
        <v>Mutually Excluded</v>
      </c>
      <c r="K82" s="10"/>
      <c r="L82" s="10"/>
      <c r="N82" s="220" t="s">
        <v>19</v>
      </c>
      <c r="O82" s="54" t="str">
        <f>IF(J82="Mutually Excluded","Exclude",IF(J82= "Mutually Included","Include",M82))</f>
        <v>Exclude</v>
      </c>
      <c r="P82" s="54" t="str">
        <f>'Humans Alignment T&amp;A'!Z82</f>
        <v>Exclude</v>
      </c>
      <c r="Q82" s="120" t="str">
        <f>IF(AND(O82="Exclude", P82="Exclude"), "Mutually Excluded", IF(AND(OR(O82="CERTAINLY INCLUDED", O82="INCLUDE" ), OR(P82="INCLUDE", P82="MAYBE")), "MUTUALLY INCLUDED", IF(AND(O82="MAYBE", P82="MAYBE"), "Mutually MAYBE", IF(AND(O82="Exclude", OR(P82="INCLUDE", P82="MAYBE")), "AI+Hum: No, Hum1+2: Yes", IF(AND(P82="Exclude", OR(O82="INCLUDE", O82="CERTAINLY INCLUDED", H82="MAYBE")), "Ai+hum: Yes, Hum1+2: No", "Other Conflict")))))</f>
        <v>Mutually Excluded</v>
      </c>
      <c r="U82" s="121" t="str">
        <f>IF(Q82="Mutually Excluded","Exclude",IF(Q82= "Mutually Included","Include",R82))</f>
        <v>Exclude</v>
      </c>
      <c r="V82" s="250"/>
      <c r="X82" s="201"/>
      <c r="Y82" s="129"/>
      <c r="Z82" s="103"/>
      <c r="AA82" s="188"/>
      <c r="AB82" s="186"/>
      <c r="AC82" s="186"/>
      <c r="AD82" s="203"/>
      <c r="AF82" s="203"/>
      <c r="AG82" s="102"/>
      <c r="AH82" s="10"/>
      <c r="AI82" s="133"/>
      <c r="AJ82" s="10"/>
      <c r="AK82" s="10"/>
      <c r="AL82" s="134"/>
      <c r="AM82" s="102"/>
      <c r="AN82" s="10"/>
      <c r="AO82" s="10"/>
      <c r="AP82" s="125"/>
      <c r="AT82" s="10"/>
      <c r="AU82" s="10" t="str">
        <f>IF(O82="include",AF82,"")</f>
        <v/>
      </c>
      <c r="AV82" s="54" t="str">
        <f>IF(P82="include",AF82,"")</f>
        <v/>
      </c>
      <c r="BC82" s="10"/>
      <c r="BH82" s="10"/>
      <c r="BM82" s="10"/>
    </row>
    <row r="83" spans="1:65" s="54" customFormat="1" ht="45">
      <c r="A83" s="10">
        <v>82</v>
      </c>
      <c r="B83" s="10" t="s">
        <v>209</v>
      </c>
      <c r="C83" s="10" t="s">
        <v>208</v>
      </c>
      <c r="D83" s="10">
        <v>3</v>
      </c>
      <c r="E83" s="10">
        <v>2</v>
      </c>
      <c r="F83" s="10">
        <v>3</v>
      </c>
      <c r="G83" s="119" t="str">
        <f t="shared" si="42"/>
        <v>EXCLUDED</v>
      </c>
      <c r="H83" s="46" t="s">
        <v>901</v>
      </c>
      <c r="I83" s="189" t="s">
        <v>901</v>
      </c>
      <c r="J83" s="10" t="str">
        <f>IF(AND(G83="Excluded", H83="Excluded"), "Mutually Excluded", IF(AND(OR(G83="CERTAINLY INCLUDED", G83="INCLUDED", G83="MAYBE" ), OR(H83="INCLUDED", H83="MAYBE")), "MUTUALLY INCLUDED", IF(AND(G83="MAYBE", H83="MAYBE"), "Mutually MAYBE", IF(AND(G83="Excluded", OR(H83="INCLUDED", H83="MAYBE")), "AI: No, Human: Yes", IF(AND(H83="Excluded", OR(G83="INCLUDED", G83="CERTAINLY INCLUDED", G83="MAYBE")), "AI: Yes, Human: No", "Other Conflict")))))</f>
        <v>Mutually Excluded</v>
      </c>
      <c r="K83" s="10"/>
      <c r="L83" s="10"/>
      <c r="N83" s="220" t="s">
        <v>19</v>
      </c>
      <c r="O83" s="54" t="str">
        <f>IF(J83="Mutually Excluded","Exclude",IF(J83= "Mutually Included","Include",M83))</f>
        <v>Exclude</v>
      </c>
      <c r="P83" s="54" t="str">
        <f>'Humans Alignment T&amp;A'!Z83</f>
        <v>Exclude</v>
      </c>
      <c r="Q83" s="120" t="str">
        <f>IF(AND(O83="Exclude", P83="Exclude"), "Mutually Excluded", IF(AND(OR(O83="CERTAINLY INCLUDED", O83="INCLUDE" ), OR(P83="INCLUDE", P83="MAYBE")), "MUTUALLY INCLUDED", IF(AND(O83="MAYBE", P83="MAYBE"), "Mutually MAYBE", IF(AND(O83="Exclude", OR(P83="INCLUDE", P83="MAYBE")), "AI+Hum: No, Hum1+2: Yes", IF(AND(P83="Exclude", OR(O83="INCLUDE", O83="CERTAINLY INCLUDED", H83="MAYBE")), "Ai+hum: Yes, Hum1+2: No", "Other Conflict")))))</f>
        <v>Mutually Excluded</v>
      </c>
      <c r="U83" s="121" t="str">
        <f>IF(Q83="Mutually Excluded","Exclude",IF(Q83= "Mutually Included","Include",R83))</f>
        <v>Exclude</v>
      </c>
      <c r="V83" s="122"/>
      <c r="X83" s="201"/>
      <c r="Y83" s="129"/>
      <c r="Z83" s="103"/>
      <c r="AA83" s="188"/>
      <c r="AB83" s="186"/>
      <c r="AC83" s="186"/>
      <c r="AD83" s="203"/>
      <c r="AF83" s="203"/>
      <c r="AG83" s="102"/>
      <c r="AH83" s="10"/>
      <c r="AI83" s="133"/>
      <c r="AJ83" s="10"/>
      <c r="AK83" s="10"/>
      <c r="AL83" s="134"/>
      <c r="AM83" s="102"/>
      <c r="AN83" s="10"/>
      <c r="AO83" s="10"/>
      <c r="AP83" s="125"/>
      <c r="AT83" s="10"/>
      <c r="AU83" s="10" t="str">
        <f>IF(O83="include",AF83,"")</f>
        <v/>
      </c>
      <c r="AV83" s="54" t="str">
        <f>IF(P83="include",AF83,"")</f>
        <v/>
      </c>
      <c r="BC83" s="10"/>
      <c r="BH83" s="10"/>
      <c r="BM83" s="10"/>
    </row>
    <row r="84" spans="1:65" s="54" customFormat="1" ht="60">
      <c r="A84" s="10">
        <v>83</v>
      </c>
      <c r="B84" s="10" t="s">
        <v>211</v>
      </c>
      <c r="C84" s="10" t="s">
        <v>210</v>
      </c>
      <c r="D84" s="10">
        <v>3</v>
      </c>
      <c r="E84" s="10">
        <v>3</v>
      </c>
      <c r="F84" s="10">
        <v>2</v>
      </c>
      <c r="G84" s="119" t="str">
        <f t="shared" si="42"/>
        <v>EXCLUDED</v>
      </c>
      <c r="H84" s="46" t="s">
        <v>901</v>
      </c>
      <c r="I84" s="189" t="s">
        <v>901</v>
      </c>
      <c r="J84" s="10" t="str">
        <f>IF(AND(G84="Excluded", H84="Excluded"), "Mutually Excluded", IF(AND(OR(G84="CERTAINLY INCLUDED", G84="INCLUDED", G84="MAYBE" ), OR(H84="INCLUDED", H84="MAYBE")), "MUTUALLY INCLUDED", IF(AND(G84="MAYBE", H84="MAYBE"), "Mutually MAYBE", IF(AND(G84="Excluded", OR(H84="INCLUDED", H84="MAYBE")), "AI: No, Human: Yes", IF(AND(H84="Excluded", OR(G84="INCLUDED", G84="CERTAINLY INCLUDED", G84="MAYBE")), "AI: Yes, Human: No", "Other Conflict")))))</f>
        <v>Mutually Excluded</v>
      </c>
      <c r="K84" s="10"/>
      <c r="L84" s="10"/>
      <c r="N84" s="220" t="s">
        <v>19</v>
      </c>
      <c r="O84" s="54" t="str">
        <f>IF(J84="Mutually Excluded","Exclude",IF(J84= "Mutually Included","Include",M84))</f>
        <v>Exclude</v>
      </c>
      <c r="P84" s="54" t="str">
        <f>'Humans Alignment T&amp;A'!Z84</f>
        <v>Exclude</v>
      </c>
      <c r="Q84" s="120" t="s">
        <v>3016</v>
      </c>
      <c r="U84" s="121" t="str">
        <f>IF(Q84="Mutually Excluded","Exclude",IF(Q84= "Mutually Included","Include",R84))</f>
        <v>Exclude</v>
      </c>
      <c r="V84" s="250"/>
      <c r="X84" s="201"/>
      <c r="Y84" s="129"/>
      <c r="Z84" s="103"/>
      <c r="AA84" s="188"/>
      <c r="AB84" s="186"/>
      <c r="AC84" s="186"/>
      <c r="AD84" s="203"/>
      <c r="AF84" s="203"/>
      <c r="AG84" s="102"/>
      <c r="AH84" s="10"/>
      <c r="AI84" s="133"/>
      <c r="AJ84" s="10"/>
      <c r="AK84" s="10"/>
      <c r="AL84" s="134"/>
      <c r="AM84" s="102"/>
      <c r="AN84" s="10"/>
      <c r="AO84" s="10"/>
      <c r="AP84" s="125"/>
      <c r="AT84" s="10"/>
      <c r="AU84" s="10" t="str">
        <f>IF(O84="include",AF84,"")</f>
        <v/>
      </c>
      <c r="AV84" s="54" t="str">
        <f>IF(P84="include",AF84,"")</f>
        <v/>
      </c>
      <c r="BC84" s="10"/>
      <c r="BH84" s="10"/>
      <c r="BM84" s="10"/>
    </row>
    <row r="85" spans="1:65" s="54" customFormat="1" ht="60">
      <c r="A85" s="10">
        <v>84</v>
      </c>
      <c r="B85" s="10" t="s">
        <v>213</v>
      </c>
      <c r="C85" s="10" t="s">
        <v>212</v>
      </c>
      <c r="D85" s="10">
        <v>4</v>
      </c>
      <c r="E85" s="10">
        <v>3</v>
      </c>
      <c r="F85" s="10">
        <v>4</v>
      </c>
      <c r="G85" s="119" t="str">
        <f t="shared" si="42"/>
        <v>EXCLUDED</v>
      </c>
      <c r="H85" s="46" t="s">
        <v>901</v>
      </c>
      <c r="I85" s="189" t="s">
        <v>901</v>
      </c>
      <c r="J85" s="10" t="str">
        <f>IF(AND(G85="Excluded", H85="Excluded"), "Mutually Excluded", IF(AND(OR(G85="CERTAINLY INCLUDED", G85="INCLUDED", G85="MAYBE" ), OR(H85="INCLUDED", H85="MAYBE")), "MUTUALLY INCLUDED", IF(AND(G85="MAYBE", H85="MAYBE"), "Mutually MAYBE", IF(AND(G85="Excluded", OR(H85="INCLUDED", H85="MAYBE")), "AI: No, Human: Yes", IF(AND(H85="Excluded", OR(G85="INCLUDED", G85="CERTAINLY INCLUDED", G85="MAYBE")), "AI: Yes, Human: No", "Other Conflict")))))</f>
        <v>Mutually Excluded</v>
      </c>
      <c r="K85" s="10"/>
      <c r="L85" s="10"/>
      <c r="N85" s="220" t="s">
        <v>19</v>
      </c>
      <c r="O85" s="54" t="str">
        <f>IF(J85="Mutually Excluded","Exclude",IF(J85= "Mutually Included","Include",M85))</f>
        <v>Exclude</v>
      </c>
      <c r="P85" s="54" t="str">
        <f>'Humans Alignment T&amp;A'!Z85</f>
        <v>Exclude</v>
      </c>
      <c r="Q85" s="120" t="str">
        <f>IF(AND(O85="Exclude", P85="Exclude"), "Mutually Excluded", IF(AND(OR(O85="CERTAINLY INCLUDED", O85="INCLUDE" ), OR(P85="INCLUDE", P85="MAYBE")), "MUTUALLY INCLUDED", IF(AND(O85="MAYBE", P85="MAYBE"), "Mutually MAYBE", IF(AND(O85="Exclude", OR(P85="INCLUDE", P85="MAYBE")), "AI+Hum: No, Hum1+2: Yes", IF(AND(P85="Exclude", OR(O85="INCLUDE", O85="CERTAINLY INCLUDED", H85="MAYBE")), "Ai+hum: Yes, Hum1+2: No", "Other Conflict")))))</f>
        <v>Mutually Excluded</v>
      </c>
      <c r="U85" s="121" t="str">
        <f>IF(Q85="Mutually Excluded","Exclude",IF(Q85= "Mutually Included","Include",R85))</f>
        <v>Exclude</v>
      </c>
      <c r="V85" s="250"/>
      <c r="X85" s="201"/>
      <c r="Y85" s="129"/>
      <c r="Z85" s="103"/>
      <c r="AA85" s="188"/>
      <c r="AB85" s="186"/>
      <c r="AC85" s="186"/>
      <c r="AD85" s="203"/>
      <c r="AF85" s="203"/>
      <c r="AG85" s="102"/>
      <c r="AH85" s="10"/>
      <c r="AI85" s="133"/>
      <c r="AJ85" s="10"/>
      <c r="AK85" s="10"/>
      <c r="AL85" s="134"/>
      <c r="AM85" s="102"/>
      <c r="AN85" s="10"/>
      <c r="AO85" s="10"/>
      <c r="AP85" s="125"/>
      <c r="AT85" s="10"/>
      <c r="AU85" s="10" t="str">
        <f>IF(O85="include",AF85,"")</f>
        <v/>
      </c>
      <c r="AV85" s="54" t="str">
        <f>IF(P85="include",AF85,"")</f>
        <v/>
      </c>
      <c r="BC85" s="10"/>
      <c r="BH85" s="10"/>
      <c r="BM85" s="10"/>
    </row>
    <row r="86" spans="1:65" s="54" customFormat="1" ht="45">
      <c r="A86" s="10">
        <v>85</v>
      </c>
      <c r="B86" s="10" t="s">
        <v>216</v>
      </c>
      <c r="C86" s="10" t="s">
        <v>215</v>
      </c>
      <c r="D86" s="10">
        <v>1</v>
      </c>
      <c r="E86" s="10">
        <v>2</v>
      </c>
      <c r="F86" s="10">
        <v>3</v>
      </c>
      <c r="G86" s="119" t="str">
        <f t="shared" si="42"/>
        <v>EXCLUDED</v>
      </c>
      <c r="H86" s="46" t="s">
        <v>901</v>
      </c>
      <c r="I86" s="189" t="s">
        <v>901</v>
      </c>
      <c r="J86" s="10" t="str">
        <f>IF(AND(G86="Excluded", H86="Excluded"), "Mutually Excluded", IF(AND(OR(G86="CERTAINLY INCLUDED", G86="INCLUDED", G86="MAYBE" ), OR(H86="INCLUDED", H86="MAYBE")), "MUTUALLY INCLUDED", IF(AND(G86="MAYBE", H86="MAYBE"), "Mutually MAYBE", IF(AND(G86="Excluded", OR(H86="INCLUDED", H86="MAYBE")), "AI: No, Human: Yes", IF(AND(H86="Excluded", OR(G86="INCLUDED", G86="CERTAINLY INCLUDED", G86="MAYBE")), "AI: Yes, Human: No", "Other Conflict")))))</f>
        <v>Mutually Excluded</v>
      </c>
      <c r="K86" s="10"/>
      <c r="L86" s="10"/>
      <c r="N86" s="220" t="s">
        <v>19</v>
      </c>
      <c r="O86" s="54" t="str">
        <f>IF(J86="Mutually Excluded","Exclude",IF(J86= "Mutually Included","Include",M86))</f>
        <v>Exclude</v>
      </c>
      <c r="P86" s="54" t="str">
        <f>'Humans Alignment T&amp;A'!Z86</f>
        <v>Exclude</v>
      </c>
      <c r="Q86" s="120" t="str">
        <f>IF(AND(O86="Exclude", P86="Exclude"), "Mutually Excluded", IF(AND(OR(O86="CERTAINLY INCLUDED", O86="INCLUDE" ), OR(P86="INCLUDE", P86="MAYBE")), "MUTUALLY INCLUDED", IF(AND(O86="MAYBE", P86="MAYBE"), "Mutually MAYBE", IF(AND(O86="Exclude", OR(P86="INCLUDE", P86="MAYBE")), "AI+Hum: No, Hum1+2: Yes", IF(AND(P86="Exclude", OR(O86="INCLUDE", O86="CERTAINLY INCLUDED", H86="MAYBE")), "Ai+hum: Yes, Hum1+2: No", "Other Conflict")))))</f>
        <v>Mutually Excluded</v>
      </c>
      <c r="U86" s="121" t="str">
        <f>IF(Q86="Mutually Excluded","Exclude",IF(Q86= "Mutually Included","Include",R86))</f>
        <v>Exclude</v>
      </c>
      <c r="V86" s="250"/>
      <c r="X86" s="201"/>
      <c r="Y86" s="129"/>
      <c r="Z86" s="103" t="str">
        <f t="shared" si="43"/>
        <v/>
      </c>
      <c r="AA86" s="188"/>
      <c r="AB86" s="186"/>
      <c r="AC86" s="186"/>
      <c r="AD86" s="203"/>
      <c r="AF86" s="203" t="s">
        <v>23</v>
      </c>
      <c r="AG86" s="102" t="str">
        <f t="shared" ref="AG86:AG129" si="52">IF(OR(ISBLANK(AF86), ISBLANK(AD86)), "", IF(AND(OR(AF86="Include", AF86="Maybe"), OR(AD86="Include", AD86="Maybe", AD86="Certainly Included")), "Mutually Included", IF(AND(AF86="Exclude", AD86="Exclude"), "Mutually Excluded", IF(AND(AF86="Exclude", OR(AD86="Include", AD86="Maybe")), "Nikos Excluded, Mikhail Included", IF(AND(OR(AF86="Include", AF86="Maybe"), AD86="Exclude"), "Nikos Included, Mikhail Excluded", "Pal")))))</f>
        <v/>
      </c>
      <c r="AH86" s="10" t="str">
        <f t="shared" si="18"/>
        <v/>
      </c>
      <c r="AI86" s="133"/>
      <c r="AJ86" s="10"/>
      <c r="AK86" s="10"/>
      <c r="AL86" s="134"/>
      <c r="AM86" s="102"/>
      <c r="AN86" s="10"/>
      <c r="AO86" s="10"/>
      <c r="AP86" s="125"/>
      <c r="AT86" s="10"/>
      <c r="AU86" s="10" t="str">
        <f>IF(O86="include",AF86,"")</f>
        <v/>
      </c>
      <c r="AV86" s="54" t="str">
        <f>IF(P86="include",AF86,"")</f>
        <v/>
      </c>
      <c r="BC86" s="10"/>
      <c r="BH86" s="10"/>
      <c r="BM86" s="10"/>
    </row>
    <row r="87" spans="1:65" s="54" customFormat="1" ht="70.150000000000006" customHeight="1">
      <c r="A87" s="10">
        <v>86</v>
      </c>
      <c r="B87" s="10" t="s">
        <v>218</v>
      </c>
      <c r="C87" s="10" t="s">
        <v>217</v>
      </c>
      <c r="D87" s="10">
        <v>5</v>
      </c>
      <c r="E87" s="10">
        <v>5</v>
      </c>
      <c r="F87" s="10">
        <v>5</v>
      </c>
      <c r="G87" s="119" t="str">
        <f t="shared" si="42"/>
        <v>CERTAINLY INCLUDED</v>
      </c>
      <c r="H87" s="46" t="s">
        <v>1752</v>
      </c>
      <c r="I87" s="189" t="s">
        <v>901</v>
      </c>
      <c r="J87" s="10" t="str">
        <f>IF(AND(G87="Excluded", H87="Excluded"), "Mutually Excluded", IF(AND(OR(G87="CERTAINLY INCLUDED", G87="INCLUDED", G87="MAYBE" ), OR(H87="INCLUDED", H87="MAYBE")), "MUTUALLY INCLUDED", IF(AND(G87="MAYBE", H87="MAYBE"), "Mutually MAYBE", IF(AND(G87="Excluded", OR(H87="INCLUDED", H87="MAYBE")), "AI: No, Human: Yes", IF(AND(H87="Excluded", OR(G87="INCLUDED", G87="CERTAINLY INCLUDED", G87="MAYBE")), "AI: Yes, Human: No", "Other Conflict")))))</f>
        <v>MUTUALLY INCLUDED</v>
      </c>
      <c r="K87" s="10"/>
      <c r="L87" s="10"/>
      <c r="N87" s="220" t="s">
        <v>23</v>
      </c>
      <c r="O87" s="54" t="str">
        <f>IF(J87="Mutually Excluded","Exclude",IF(J87= "Mutually Included","Include",M87))</f>
        <v>Include</v>
      </c>
      <c r="P87" s="54" t="str">
        <f>'Humans Alignment T&amp;A'!Z87</f>
        <v>Include</v>
      </c>
      <c r="Q87" s="120" t="str">
        <f>IF(AND(O87="Exclude", P87="Exclude"), "Mutually Excluded", IF(AND(OR(O87="CERTAINLY INCLUDED", O87="INCLUDE" ), OR(P87="INCLUDE", P87="MAYBE")), "MUTUALLY INCLUDED", IF(AND(O87="MAYBE", P87="MAYBE"), "Mutually MAYBE", IF(AND(O87="Exclude", OR(P87="INCLUDE", P87="MAYBE")), "AI+Hum: No, Hum1+2: Yes", IF(AND(P87="Exclude", OR(O87="INCLUDE", O87="CERTAINLY INCLUDED", H87="MAYBE")), "Ai+hum: Yes, Hum1+2: No", "Other Conflict")))))</f>
        <v>MUTUALLY INCLUDED</v>
      </c>
      <c r="U87" s="121" t="str">
        <f>IF(Q87="Mutually Excluded","Exclude",IF(Q87= "Mutually Included","Include",R87))</f>
        <v>Include</v>
      </c>
      <c r="V87" s="122" t="s">
        <v>23</v>
      </c>
      <c r="W87" s="54" t="s">
        <v>23</v>
      </c>
      <c r="X87" s="201" t="s">
        <v>901</v>
      </c>
      <c r="Y87" s="200" t="s">
        <v>3028</v>
      </c>
      <c r="Z87" s="103" t="str">
        <f t="shared" si="43"/>
        <v>Nikos Excluded, Cindy Included</v>
      </c>
      <c r="AA87" s="188" t="s">
        <v>19</v>
      </c>
      <c r="AB87" s="186"/>
      <c r="AC87" s="186"/>
      <c r="AD87" s="203" t="s">
        <v>19</v>
      </c>
      <c r="AF87" s="203" t="s">
        <v>19</v>
      </c>
      <c r="AG87" s="102" t="str">
        <f t="shared" si="52"/>
        <v>Mutually Excluded</v>
      </c>
      <c r="AH87" s="10"/>
      <c r="AI87" s="133" t="s">
        <v>19</v>
      </c>
      <c r="AJ87" s="10"/>
      <c r="AK87" s="10"/>
      <c r="AL87" s="134" t="s">
        <v>19</v>
      </c>
      <c r="AM87" s="102"/>
      <c r="AN87" s="10"/>
      <c r="AO87" s="10" t="str">
        <f t="shared" ref="AO87" si="53">IF(OR(ISBLANK(AF87), ISBLANK(AP87)), "", IF(AND(OR(AF87="Include", AF87="Maybe"), OR(AP87="Include", AP87="Maybe", AP87="Certainly Included")), "Mutually Included", IF(AND(AF87="Exclude", AP87="Exclude"), "Mutually Excluded", IF(AND(AF87="Exclude", OR(AP87="Include", AP87="Maybe",, AP87="Certainly Included")), "Human Excluded, AI Included", IF(AND(OR(AF87="Include", AF87="Maybe"), AP87="Exclude"), "Human Included, AI Excluded", "Pal")))))</f>
        <v>Mutually Excluded</v>
      </c>
      <c r="AP87" s="125" t="str">
        <f t="shared" ref="AP87" si="54">IF(COUNTA(AQ87:AS87)=0, "", IF(COUNTIF(AQ87:AS87,5)=3, "Include", IF(COUNTIF(AQ87:AS87,5)&gt;=1, "Maybe", "Exclude")))</f>
        <v>Exclude</v>
      </c>
      <c r="AQ87" s="197">
        <v>2</v>
      </c>
      <c r="AR87" s="197">
        <v>3</v>
      </c>
      <c r="AS87" s="197">
        <v>4</v>
      </c>
      <c r="AT87" s="10" t="s">
        <v>3029</v>
      </c>
      <c r="AU87" s="10" t="str">
        <f>IF(O87="include",AF87,"")</f>
        <v>Exclude</v>
      </c>
      <c r="AV87" s="54" t="str">
        <f>IF(P87="include",AF87,"")</f>
        <v>Exclude</v>
      </c>
      <c r="BC87" s="10"/>
      <c r="BH87" s="10"/>
      <c r="BM87" s="10"/>
    </row>
    <row r="88" spans="1:65" s="54" customFormat="1" ht="60">
      <c r="A88" s="10">
        <v>87</v>
      </c>
      <c r="B88" s="10" t="s">
        <v>221</v>
      </c>
      <c r="C88" s="10" t="s">
        <v>220</v>
      </c>
      <c r="D88" s="10">
        <v>1</v>
      </c>
      <c r="E88" s="10">
        <v>1</v>
      </c>
      <c r="F88" s="10">
        <v>1</v>
      </c>
      <c r="G88" s="119" t="str">
        <f t="shared" si="42"/>
        <v>EXCLUDED</v>
      </c>
      <c r="H88" s="46" t="s">
        <v>901</v>
      </c>
      <c r="I88" s="189" t="s">
        <v>901</v>
      </c>
      <c r="J88" s="10" t="str">
        <f>IF(AND(G88="Excluded", H88="Excluded"), "Mutually Excluded", IF(AND(OR(G88="CERTAINLY INCLUDED", G88="INCLUDED", G88="MAYBE" ), OR(H88="INCLUDED", H88="MAYBE")), "MUTUALLY INCLUDED", IF(AND(G88="MAYBE", H88="MAYBE"), "Mutually MAYBE", IF(AND(G88="Excluded", OR(H88="INCLUDED", H88="MAYBE")), "AI: No, Human: Yes", IF(AND(H88="Excluded", OR(G88="INCLUDED", G88="CERTAINLY INCLUDED", G88="MAYBE")), "AI: Yes, Human: No", "Other Conflict")))))</f>
        <v>Mutually Excluded</v>
      </c>
      <c r="K88" s="10"/>
      <c r="L88" s="10"/>
      <c r="N88" s="220" t="s">
        <v>19</v>
      </c>
      <c r="O88" s="54" t="str">
        <f>IF(J88="Mutually Excluded","Exclude",IF(J88= "Mutually Included","Include",M88))</f>
        <v>Exclude</v>
      </c>
      <c r="P88" s="54" t="str">
        <f>'Humans Alignment T&amp;A'!Z88</f>
        <v>Exclude</v>
      </c>
      <c r="Q88" s="120" t="str">
        <f>IF(AND(O88="Exclude", P88="Exclude"), "Mutually Excluded", IF(AND(OR(O88="CERTAINLY INCLUDED", O88="INCLUDE" ), OR(P88="INCLUDE", P88="MAYBE")), "MUTUALLY INCLUDED", IF(AND(O88="MAYBE", P88="MAYBE"), "Mutually MAYBE", IF(AND(O88="Exclude", OR(P88="INCLUDE", P88="MAYBE")), "AI+Hum: No, Hum1+2: Yes", IF(AND(P88="Exclude", OR(O88="INCLUDE", O88="CERTAINLY INCLUDED", H88="MAYBE")), "Ai+hum: Yes, Hum1+2: No", "Other Conflict")))))</f>
        <v>Mutually Excluded</v>
      </c>
      <c r="U88" s="121" t="str">
        <f>IF(Q88="Mutually Excluded","Exclude",IF(Q88= "Mutually Included","Include",R88))</f>
        <v>Exclude</v>
      </c>
      <c r="V88" s="250"/>
      <c r="X88" s="201"/>
      <c r="Y88" s="123"/>
      <c r="Z88" s="103"/>
      <c r="AA88" s="188"/>
      <c r="AB88" s="186"/>
      <c r="AC88" s="186"/>
      <c r="AD88" s="203"/>
      <c r="AF88" s="203"/>
      <c r="AG88" s="102"/>
      <c r="AH88" s="10"/>
      <c r="AI88" s="133"/>
      <c r="AJ88" s="10"/>
      <c r="AK88" s="10"/>
      <c r="AL88" s="134"/>
      <c r="AM88" s="102"/>
      <c r="AN88" s="10"/>
      <c r="AO88" s="10"/>
      <c r="AP88" s="125"/>
      <c r="AT88" s="10"/>
      <c r="AU88" s="10" t="str">
        <f>IF(O88="include",AF88,"")</f>
        <v/>
      </c>
      <c r="AV88" s="54" t="str">
        <f>IF(P88="include",AF88,"")</f>
        <v/>
      </c>
      <c r="BC88" s="10"/>
      <c r="BH88" s="10"/>
      <c r="BM88" s="10"/>
    </row>
    <row r="89" spans="1:65" s="54" customFormat="1" ht="30">
      <c r="A89" s="10">
        <v>88</v>
      </c>
      <c r="B89" s="10" t="s">
        <v>223</v>
      </c>
      <c r="C89" s="10" t="s">
        <v>222</v>
      </c>
      <c r="D89" s="10">
        <v>4</v>
      </c>
      <c r="E89" s="10">
        <v>3</v>
      </c>
      <c r="F89" s="10">
        <v>3</v>
      </c>
      <c r="G89" s="119" t="str">
        <f t="shared" si="42"/>
        <v>EXCLUDED</v>
      </c>
      <c r="H89" s="46" t="s">
        <v>901</v>
      </c>
      <c r="I89" s="189" t="s">
        <v>1752</v>
      </c>
      <c r="J89" s="10" t="str">
        <f>IF(AND(G89="Excluded", H89="Excluded"), "Mutually Excluded", IF(AND(OR(G89="CERTAINLY INCLUDED", G89="INCLUDED", G89="MAYBE" ), OR(H89="INCLUDED", H89="MAYBE")), "MUTUALLY INCLUDED", IF(AND(G89="MAYBE", H89="MAYBE"), "Mutually MAYBE", IF(AND(G89="Excluded", OR(H89="INCLUDED", H89="MAYBE")), "AI: No, Human: Yes", IF(AND(H89="Excluded", OR(G89="INCLUDED", G89="CERTAINLY INCLUDED", G89="MAYBE")), "AI: Yes, Human: No", "Other Conflict")))))</f>
        <v>Mutually Excluded</v>
      </c>
      <c r="K89" s="10"/>
      <c r="L89" s="10"/>
      <c r="N89" s="220" t="s">
        <v>23</v>
      </c>
      <c r="O89" s="54" t="str">
        <f>IF(J89="Mutually Excluded","Exclude",IF(J89= "Mutually Included","Include",M89))</f>
        <v>Exclude</v>
      </c>
      <c r="P89" s="54" t="str">
        <f>'Humans Alignment T&amp;A'!Z89</f>
        <v>Exclude</v>
      </c>
      <c r="Q89" s="120" t="str">
        <f>IF(AND(O89="Exclude", P89="Exclude"), "Mutually Excluded", IF(AND(OR(O89="CERTAINLY INCLUDED", O89="INCLUDE" ), OR(P89="INCLUDE", P89="MAYBE")), "MUTUALLY INCLUDED", IF(AND(O89="MAYBE", P89="MAYBE"), "Mutually MAYBE", IF(AND(O89="Exclude", OR(P89="INCLUDE", P89="MAYBE")), "AI+Hum: No, Hum1+2: Yes", IF(AND(P89="Exclude", OR(O89="INCLUDE", O89="CERTAINLY INCLUDED", H89="MAYBE")), "Ai+hum: Yes, Hum1+2: No", "Other Conflict")))))</f>
        <v>Mutually Excluded</v>
      </c>
      <c r="S89" s="54" t="s">
        <v>23</v>
      </c>
      <c r="T89" s="54" t="s">
        <v>23</v>
      </c>
      <c r="U89" s="121" t="str">
        <f>IF(Q89="Mutually Excluded","Exclude",IF(Q89= "Mutually Included","Include",R89))</f>
        <v>Exclude</v>
      </c>
      <c r="V89" s="250"/>
      <c r="X89" s="201"/>
      <c r="Y89" s="129"/>
      <c r="Z89" s="103"/>
      <c r="AA89" s="188"/>
      <c r="AB89" s="186"/>
      <c r="AC89" s="186"/>
      <c r="AD89" s="204"/>
      <c r="AE89" s="10"/>
      <c r="AF89" s="204"/>
      <c r="AG89" s="102"/>
      <c r="AH89" s="10"/>
      <c r="AI89" s="133"/>
      <c r="AJ89" s="10"/>
      <c r="AK89" s="10"/>
      <c r="AL89" s="134"/>
      <c r="AM89" s="102"/>
      <c r="AN89" s="10"/>
      <c r="AO89" s="10"/>
      <c r="AP89" s="125"/>
      <c r="AT89" s="10"/>
      <c r="AU89" s="10" t="str">
        <f>IF(O89="include",AF89,"")</f>
        <v/>
      </c>
      <c r="AV89" s="54" t="str">
        <f>IF(P89="include",AF89,"")</f>
        <v/>
      </c>
      <c r="BC89" s="10"/>
      <c r="BH89" s="10"/>
      <c r="BM89" s="10"/>
    </row>
    <row r="90" spans="1:65" s="54" customFormat="1" ht="45">
      <c r="A90" s="10">
        <v>89</v>
      </c>
      <c r="B90" s="10" t="s">
        <v>226</v>
      </c>
      <c r="C90" s="10" t="s">
        <v>225</v>
      </c>
      <c r="D90" s="10">
        <v>2</v>
      </c>
      <c r="E90" s="10">
        <v>2</v>
      </c>
      <c r="F90" s="10">
        <v>2</v>
      </c>
      <c r="G90" s="119" t="str">
        <f t="shared" si="42"/>
        <v>EXCLUDED</v>
      </c>
      <c r="H90" s="46" t="s">
        <v>901</v>
      </c>
      <c r="I90" s="189" t="s">
        <v>901</v>
      </c>
      <c r="J90" s="10" t="str">
        <f>IF(AND(G90="Excluded", H90="Excluded"), "Mutually Excluded", IF(AND(OR(G90="CERTAINLY INCLUDED", G90="INCLUDED", G90="MAYBE" ), OR(H90="INCLUDED", H90="MAYBE")), "MUTUALLY INCLUDED", IF(AND(G90="MAYBE", H90="MAYBE"), "Mutually MAYBE", IF(AND(G90="Excluded", OR(H90="INCLUDED", H90="MAYBE")), "AI: No, Human: Yes", IF(AND(H90="Excluded", OR(G90="INCLUDED", G90="CERTAINLY INCLUDED", G90="MAYBE")), "AI: Yes, Human: No", "Other Conflict")))))</f>
        <v>Mutually Excluded</v>
      </c>
      <c r="K90" s="10"/>
      <c r="L90" s="10"/>
      <c r="N90" s="220" t="s">
        <v>23</v>
      </c>
      <c r="O90" s="54" t="str">
        <f>IF(J90="Mutually Excluded","Exclude",IF(J90= "Mutually Included","Include",M90))</f>
        <v>Exclude</v>
      </c>
      <c r="P90" s="54" t="str">
        <f>'Humans Alignment T&amp;A'!Z90</f>
        <v>Exclude</v>
      </c>
      <c r="Q90" s="120" t="str">
        <f>IF(AND(O90="Exclude", P90="Exclude"), "Mutually Excluded", IF(AND(OR(O90="CERTAINLY INCLUDED", O90="INCLUDE" ), OR(P90="INCLUDE", P90="MAYBE")), "MUTUALLY INCLUDED", IF(AND(O90="MAYBE", P90="MAYBE"), "Mutually MAYBE", IF(AND(O90="Exclude", OR(P90="INCLUDE", P90="MAYBE")), "AI+Hum: No, Hum1+2: Yes", IF(AND(P90="Exclude", OR(O90="INCLUDE", O90="CERTAINLY INCLUDED", H90="MAYBE")), "Ai+hum: Yes, Hum1+2: No", "Other Conflict")))))</f>
        <v>Mutually Excluded</v>
      </c>
      <c r="U90" s="121" t="str">
        <f>IF(Q90="Mutually Excluded","Exclude",IF(Q90= "Mutually Included","Include",R90))</f>
        <v>Exclude</v>
      </c>
      <c r="V90" s="250"/>
      <c r="X90" s="201"/>
      <c r="Y90" s="123"/>
      <c r="Z90" s="103"/>
      <c r="AA90" s="188"/>
      <c r="AB90" s="186"/>
      <c r="AC90" s="186"/>
      <c r="AD90" s="203"/>
      <c r="AF90" s="203"/>
      <c r="AG90" s="102"/>
      <c r="AH90" s="10"/>
      <c r="AI90" s="133"/>
      <c r="AJ90" s="10"/>
      <c r="AK90" s="10"/>
      <c r="AL90" s="134"/>
      <c r="AM90" s="102"/>
      <c r="AN90" s="10"/>
      <c r="AO90" s="10"/>
      <c r="AP90" s="125"/>
      <c r="AT90" s="10"/>
      <c r="AU90" s="10" t="str">
        <f>IF(O90="include",AF90,"")</f>
        <v/>
      </c>
      <c r="AV90" s="54" t="str">
        <f>IF(P90="include",AF90,"")</f>
        <v/>
      </c>
      <c r="BC90" s="10"/>
      <c r="BH90" s="10"/>
      <c r="BM90" s="10"/>
    </row>
    <row r="91" spans="1:65" s="54" customFormat="1" ht="90">
      <c r="A91" s="10">
        <v>90</v>
      </c>
      <c r="B91" s="10" t="s">
        <v>228</v>
      </c>
      <c r="C91" s="10" t="s">
        <v>227</v>
      </c>
      <c r="D91" s="10">
        <v>2</v>
      </c>
      <c r="E91" s="10">
        <v>2</v>
      </c>
      <c r="F91" s="10">
        <v>2</v>
      </c>
      <c r="G91" s="119" t="str">
        <f t="shared" si="42"/>
        <v>EXCLUDED</v>
      </c>
      <c r="H91" s="46" t="s">
        <v>901</v>
      </c>
      <c r="I91" s="189" t="s">
        <v>901</v>
      </c>
      <c r="J91" s="10" t="str">
        <f>IF(AND(G91="Excluded", H91="Excluded"), "Mutually Excluded", IF(AND(OR(G91="CERTAINLY INCLUDED", G91="INCLUDED", G91="MAYBE" ), OR(H91="INCLUDED", H91="MAYBE")), "MUTUALLY INCLUDED", IF(AND(G91="MAYBE", H91="MAYBE"), "Mutually MAYBE", IF(AND(G91="Excluded", OR(H91="INCLUDED", H91="MAYBE")), "AI: No, Human: Yes", IF(AND(H91="Excluded", OR(G91="INCLUDED", G91="CERTAINLY INCLUDED", G91="MAYBE")), "AI: Yes, Human: No", "Other Conflict")))))</f>
        <v>Mutually Excluded</v>
      </c>
      <c r="K91" s="10"/>
      <c r="L91" s="10"/>
      <c r="N91" s="220" t="s">
        <v>19</v>
      </c>
      <c r="O91" s="54" t="str">
        <f>IF(J91="Mutually Excluded","Exclude",IF(J91= "Mutually Included","Include",M91))</f>
        <v>Exclude</v>
      </c>
      <c r="P91" s="54" t="str">
        <f>'Humans Alignment T&amp;A'!Z91</f>
        <v>Exclude</v>
      </c>
      <c r="Q91" s="120" t="str">
        <f>IF(AND(O91="Exclude", P91="Exclude"), "Mutually Excluded", IF(AND(OR(O91="CERTAINLY INCLUDED", O91="INCLUDE" ), OR(P91="INCLUDE", P91="MAYBE")), "MUTUALLY INCLUDED", IF(AND(O91="MAYBE", P91="MAYBE"), "Mutually MAYBE", IF(AND(O91="Exclude", OR(P91="INCLUDE", P91="MAYBE")), "AI+Hum: No, Hum1+2: Yes", IF(AND(P91="Exclude", OR(O91="INCLUDE", O91="CERTAINLY INCLUDED", H91="MAYBE")), "Ai+hum: Yes, Hum1+2: No", "Other Conflict")))))</f>
        <v>Mutually Excluded</v>
      </c>
      <c r="U91" s="121" t="str">
        <f>IF(Q91="Mutually Excluded","Exclude",IF(Q91= "Mutually Included","Include",R91))</f>
        <v>Exclude</v>
      </c>
      <c r="V91" s="250"/>
      <c r="X91" s="201"/>
      <c r="Y91" s="123"/>
      <c r="Z91" s="103"/>
      <c r="AA91" s="188"/>
      <c r="AB91" s="186"/>
      <c r="AC91" s="186"/>
      <c r="AD91" s="203"/>
      <c r="AF91" s="203"/>
      <c r="AG91" s="102"/>
      <c r="AH91" s="10"/>
      <c r="AI91" s="133"/>
      <c r="AJ91" s="10"/>
      <c r="AK91" s="10"/>
      <c r="AL91" s="134"/>
      <c r="AM91" s="102"/>
      <c r="AN91" s="10"/>
      <c r="AO91" s="10"/>
      <c r="AP91" s="125"/>
      <c r="AT91" s="10"/>
      <c r="AU91" s="10" t="str">
        <f>IF(O91="include",AF91,"")</f>
        <v/>
      </c>
      <c r="AV91" s="54" t="str">
        <f>IF(P91="include",AF91,"")</f>
        <v/>
      </c>
      <c r="BC91" s="10"/>
      <c r="BH91" s="10"/>
      <c r="BM91" s="10"/>
    </row>
    <row r="92" spans="1:65" s="54" customFormat="1" ht="60.75" thickBot="1">
      <c r="A92" s="10">
        <v>91</v>
      </c>
      <c r="B92" s="10" t="s">
        <v>230</v>
      </c>
      <c r="C92" s="10" t="s">
        <v>229</v>
      </c>
      <c r="D92" s="10">
        <v>1</v>
      </c>
      <c r="E92" s="10">
        <v>1</v>
      </c>
      <c r="F92" s="10">
        <v>1</v>
      </c>
      <c r="G92" s="119" t="str">
        <f t="shared" si="42"/>
        <v>EXCLUDED</v>
      </c>
      <c r="H92" s="46" t="s">
        <v>901</v>
      </c>
      <c r="I92" s="189" t="s">
        <v>901</v>
      </c>
      <c r="J92" s="10" t="str">
        <f>IF(AND(G92="Excluded", H92="Excluded"), "Mutually Excluded", IF(AND(OR(G92="CERTAINLY INCLUDED", G92="INCLUDED", G92="MAYBE" ), OR(H92="INCLUDED", H92="MAYBE")), "MUTUALLY INCLUDED", IF(AND(G92="MAYBE", H92="MAYBE"), "Mutually MAYBE", IF(AND(G92="Excluded", OR(H92="INCLUDED", H92="MAYBE")), "AI: No, Human: Yes", IF(AND(H92="Excluded", OR(G92="INCLUDED", G92="CERTAINLY INCLUDED", G92="MAYBE")), "AI: Yes, Human: No", "Other Conflict")))))</f>
        <v>Mutually Excluded</v>
      </c>
      <c r="K92" s="10"/>
      <c r="L92" s="10"/>
      <c r="N92" s="220" t="s">
        <v>19</v>
      </c>
      <c r="O92" s="54" t="str">
        <f>IF(J92="Mutually Excluded","Exclude",IF(J92= "Mutually Included","Include",M92))</f>
        <v>Exclude</v>
      </c>
      <c r="P92" s="54" t="str">
        <f>'Humans Alignment T&amp;A'!Z92</f>
        <v>Exclude</v>
      </c>
      <c r="Q92" s="120" t="str">
        <f>IF(AND(O92="Exclude", P92="Exclude"), "Mutually Excluded", IF(AND(OR(O92="CERTAINLY INCLUDED", O92="INCLUDE" ), OR(P92="INCLUDE", P92="MAYBE")), "MUTUALLY INCLUDED", IF(AND(O92="MAYBE", P92="MAYBE"), "Mutually MAYBE", IF(AND(O92="Exclude", OR(P92="INCLUDE", P92="MAYBE")), "AI+Hum: No, Hum1+2: Yes", IF(AND(P92="Exclude", OR(O92="INCLUDE", O92="CERTAINLY INCLUDED", H92="MAYBE")), "Ai+hum: Yes, Hum1+2: No", "Other Conflict")))))</f>
        <v>Mutually Excluded</v>
      </c>
      <c r="U92" s="121" t="str">
        <f>IF(Q92="Mutually Excluded","Exclude",IF(Q92= "Mutually Included","Include",R92))</f>
        <v>Exclude</v>
      </c>
      <c r="V92" s="250"/>
      <c r="X92" s="201"/>
      <c r="Y92" s="123"/>
      <c r="Z92" s="103"/>
      <c r="AA92" s="253"/>
      <c r="AB92" s="186"/>
      <c r="AC92" s="186"/>
      <c r="AD92" s="203"/>
      <c r="AF92" s="203"/>
      <c r="AG92" s="102"/>
      <c r="AH92" s="10"/>
      <c r="AI92" s="254"/>
      <c r="AJ92" s="10"/>
      <c r="AK92" s="10"/>
      <c r="AL92" s="255"/>
      <c r="AM92" s="102"/>
      <c r="AN92" s="10"/>
      <c r="AO92" s="10"/>
      <c r="AP92" s="125"/>
      <c r="AT92" s="10"/>
      <c r="AU92" s="10" t="str">
        <f>IF(O92="include",AF92,"")</f>
        <v/>
      </c>
      <c r="AV92" s="54" t="str">
        <f>IF(P92="include",AF92,"")</f>
        <v/>
      </c>
      <c r="AZ92" s="122"/>
      <c r="BA92" s="122"/>
      <c r="BB92" s="122"/>
      <c r="BC92" s="10"/>
      <c r="BH92" s="10"/>
      <c r="BM92" s="10"/>
    </row>
    <row r="93" spans="1:65" s="54" customFormat="1" ht="30">
      <c r="A93" s="10">
        <v>92</v>
      </c>
      <c r="B93" s="10" t="s">
        <v>232</v>
      </c>
      <c r="C93" s="10" t="s">
        <v>231</v>
      </c>
      <c r="D93" s="10">
        <v>2</v>
      </c>
      <c r="E93" s="10">
        <v>2</v>
      </c>
      <c r="F93" s="10">
        <v>2</v>
      </c>
      <c r="G93" s="119" t="str">
        <f t="shared" si="42"/>
        <v>EXCLUDED</v>
      </c>
      <c r="H93" s="46" t="s">
        <v>901</v>
      </c>
      <c r="I93" s="189" t="s">
        <v>901</v>
      </c>
      <c r="J93" s="10" t="str">
        <f>IF(AND(G93="Excluded", H93="Excluded"), "Mutually Excluded", IF(AND(OR(G93="CERTAINLY INCLUDED", G93="INCLUDED", G93="MAYBE" ), OR(H93="INCLUDED", H93="MAYBE")), "MUTUALLY INCLUDED", IF(AND(G93="MAYBE", H93="MAYBE"), "Mutually MAYBE", IF(AND(G93="Excluded", OR(H93="INCLUDED", H93="MAYBE")), "AI: No, Human: Yes", IF(AND(H93="Excluded", OR(G93="INCLUDED", G93="CERTAINLY INCLUDED", G93="MAYBE")), "AI: Yes, Human: No", "Other Conflict")))))</f>
        <v>Mutually Excluded</v>
      </c>
      <c r="K93" s="10"/>
      <c r="L93" s="10"/>
      <c r="N93" s="220" t="s">
        <v>19</v>
      </c>
      <c r="O93" s="54" t="str">
        <f>IF(J93="Mutually Excluded","Exclude",IF(J93= "Mutually Included","Include",M93))</f>
        <v>Exclude</v>
      </c>
      <c r="P93" s="54" t="str">
        <f>'Humans Alignment T&amp;A'!Z93</f>
        <v>Exclude</v>
      </c>
      <c r="Q93" s="120" t="str">
        <f>IF(AND(O93="Exclude", P93="Exclude"), "Mutually Excluded", IF(AND(OR(O93="CERTAINLY INCLUDED", O93="INCLUDE" ), OR(P93="INCLUDE", P93="MAYBE")), "MUTUALLY INCLUDED", IF(AND(O93="MAYBE", P93="MAYBE"), "Mutually MAYBE", IF(AND(O93="Exclude", OR(P93="INCLUDE", P93="MAYBE")), "AI+Hum: No, Hum1+2: Yes", IF(AND(P93="Exclude", OR(O93="INCLUDE", O93="CERTAINLY INCLUDED", H93="MAYBE")), "Ai+hum: Yes, Hum1+2: No", "Other Conflict")))))</f>
        <v>Mutually Excluded</v>
      </c>
      <c r="U93" s="121" t="str">
        <f>IF(Q93="Mutually Excluded","Exclude",IF(Q93= "Mutually Included","Include",R93))</f>
        <v>Exclude</v>
      </c>
      <c r="V93" s="122"/>
      <c r="X93" s="122"/>
      <c r="Y93" s="122"/>
      <c r="Z93" s="103" t="str">
        <f t="shared" si="43"/>
        <v/>
      </c>
      <c r="AA93" s="256"/>
      <c r="AB93" s="186"/>
      <c r="AC93" s="186"/>
      <c r="AD93" s="203"/>
      <c r="AF93" s="203"/>
      <c r="AG93" s="102" t="str">
        <f t="shared" si="52"/>
        <v/>
      </c>
      <c r="AH93" s="10" t="str">
        <f t="shared" ref="AH93:AH152" si="55">IF(OR(ISBLANK(AF93), ISBLANK(AP93)), "", IF(AND(OR(AF93="Include", AF93="Maybe"), OR(AP93="Included", AP93="Maybe", AP93="Certainly Included")), "Mutually Included", IF(AND(AF93="Exclude", AP93="Exclude"), "Mutually Excluded", IF(AND(AF93="Exclude", OR(AP93="Include", AP93="Maybe")), "Human Excluded, AI Included", IF(AND(OR(AF93="Include", AF93="Maybe"), AP93="Exclude"), "Human Included, AI Excluded", "Pal")))))</f>
        <v/>
      </c>
      <c r="AI93" s="102"/>
      <c r="AJ93" s="10"/>
      <c r="AK93" s="10"/>
      <c r="AL93" s="122"/>
      <c r="AM93" s="102"/>
      <c r="AN93" s="10"/>
      <c r="AO93" s="10" t="str">
        <f t="shared" ref="AO93:AO129" si="56">IF(OR(ISBLANK(AF93), ISBLANK(AP93)), "", IF(AND(OR(AF93="Include", AF93="Maybe"), OR(AP93="Include", AP93="Maybe", AP93="Certainly Included")), "Mutually Included", IF(AND(AF93="Exclude", AP93="Exclude"), "Mutually Excluded", IF(AND(AF93="Exclude", OR(AP93="Include", AP93="Maybe",, AP93="Certainly Included")), "Human Excluded, AI Included", IF(AND(OR(AF93="Include", AF93="Maybe"), AP93="Exclude"), "Human Included, AI Excluded", "Pal")))))</f>
        <v/>
      </c>
      <c r="AP93" s="54" t="str">
        <f>IF(COUNTA(AQ93:AS93)=0, "", IF(COUNTIF(AQ93:AS93,5)=3, "Included", IF(COUNTIF(AQ93:AS93,5)&gt;=1, "Maybe", "Exclude")))</f>
        <v/>
      </c>
      <c r="AT93" s="10"/>
      <c r="AU93" s="10" t="str">
        <f>IF(O93="include",AF93,"")</f>
        <v/>
      </c>
      <c r="AV93" s="54" t="str">
        <f>IF(P93="include",AF93,"")</f>
        <v/>
      </c>
      <c r="BC93" s="10"/>
      <c r="BH93" s="10"/>
      <c r="BM93" s="10"/>
    </row>
    <row r="94" spans="1:65" s="54" customFormat="1" ht="45">
      <c r="A94" s="10">
        <v>93</v>
      </c>
      <c r="B94" s="10" t="s">
        <v>234</v>
      </c>
      <c r="C94" s="10" t="s">
        <v>233</v>
      </c>
      <c r="D94" s="10">
        <v>2</v>
      </c>
      <c r="E94" s="10">
        <v>2</v>
      </c>
      <c r="F94" s="10">
        <v>2</v>
      </c>
      <c r="G94" s="119" t="str">
        <f t="shared" si="42"/>
        <v>EXCLUDED</v>
      </c>
      <c r="H94" s="46" t="s">
        <v>901</v>
      </c>
      <c r="I94" s="189" t="s">
        <v>901</v>
      </c>
      <c r="J94" s="10" t="str">
        <f>IF(AND(G94="Excluded", H94="Excluded"), "Mutually Excluded", IF(AND(OR(G94="CERTAINLY INCLUDED", G94="INCLUDED", G94="MAYBE" ), OR(H94="INCLUDED", H94="MAYBE")), "MUTUALLY INCLUDED", IF(AND(G94="MAYBE", H94="MAYBE"), "Mutually MAYBE", IF(AND(G94="Excluded", OR(H94="INCLUDED", H94="MAYBE")), "AI: No, Human: Yes", IF(AND(H94="Excluded", OR(G94="INCLUDED", G94="CERTAINLY INCLUDED", G94="MAYBE")), "AI: Yes, Human: No", "Other Conflict")))))</f>
        <v>Mutually Excluded</v>
      </c>
      <c r="K94" s="10"/>
      <c r="L94" s="10"/>
      <c r="N94" s="220" t="s">
        <v>19</v>
      </c>
      <c r="O94" s="54" t="str">
        <f>IF(J94="Mutually Excluded","Exclude",IF(J94= "Mutually Included","Include",M94))</f>
        <v>Exclude</v>
      </c>
      <c r="P94" s="54" t="str">
        <f>'Humans Alignment T&amp;A'!Z94</f>
        <v>Exclude</v>
      </c>
      <c r="Q94" s="120" t="str">
        <f>IF(AND(O94="Exclude", P94="Exclude"), "Mutually Excluded", IF(AND(OR(O94="CERTAINLY INCLUDED", O94="INCLUDE" ), OR(P94="INCLUDE", P94="MAYBE")), "MUTUALLY INCLUDED", IF(AND(O94="MAYBE", P94="MAYBE"), "Mutually MAYBE", IF(AND(O94="Exclude", OR(P94="INCLUDE", P94="MAYBE")), "AI+Hum: No, Hum1+2: Yes", IF(AND(P94="Exclude", OR(O94="INCLUDE", O94="CERTAINLY INCLUDED", H94="MAYBE")), "Ai+hum: Yes, Hum1+2: No", "Other Conflict")))))</f>
        <v>Mutually Excluded</v>
      </c>
      <c r="U94" s="121" t="str">
        <f>IF(Q94="Mutually Excluded","Exclude",IF(Q94= "Mutually Included","Include",R94))</f>
        <v>Exclude</v>
      </c>
      <c r="V94" s="122"/>
      <c r="X94" s="122"/>
      <c r="Y94" s="122"/>
      <c r="Z94" s="103" t="str">
        <f t="shared" si="43"/>
        <v/>
      </c>
      <c r="AA94" s="256"/>
      <c r="AB94" s="186"/>
      <c r="AC94" s="186"/>
      <c r="AD94" s="203"/>
      <c r="AF94" s="203"/>
      <c r="AG94" s="102" t="str">
        <f t="shared" si="52"/>
        <v/>
      </c>
      <c r="AH94" s="10" t="str">
        <f t="shared" si="55"/>
        <v/>
      </c>
      <c r="AI94" s="102"/>
      <c r="AJ94" s="10"/>
      <c r="AK94" s="10"/>
      <c r="AL94" s="105"/>
      <c r="AM94" s="102" t="s">
        <v>3030</v>
      </c>
      <c r="AN94" s="10"/>
      <c r="AO94" s="10" t="str">
        <f t="shared" si="56"/>
        <v/>
      </c>
      <c r="AP94" s="54" t="str">
        <f>IF(COUNTA(AQ94:AS94)=0, "", IF(COUNTIF(AQ94:AS94,5)=3, "Included", IF(COUNTIF(AQ94:AS94,5)&gt;=1, "Maybe", "Exclude")))</f>
        <v/>
      </c>
      <c r="AT94" s="10"/>
      <c r="AU94" s="10" t="str">
        <f>IF(O94="include",AF94,"")</f>
        <v/>
      </c>
      <c r="AV94" s="54" t="str">
        <f>IF(P94="include",AF94,"")</f>
        <v/>
      </c>
      <c r="BC94" s="10"/>
      <c r="BH94" s="10"/>
      <c r="BM94" s="10"/>
    </row>
    <row r="95" spans="1:65" s="54" customFormat="1" ht="45">
      <c r="A95" s="10">
        <v>94</v>
      </c>
      <c r="B95" s="10" t="s">
        <v>236</v>
      </c>
      <c r="C95" s="10" t="s">
        <v>235</v>
      </c>
      <c r="D95" s="10">
        <v>1</v>
      </c>
      <c r="E95" s="10">
        <v>1</v>
      </c>
      <c r="F95" s="10">
        <v>1</v>
      </c>
      <c r="G95" s="119" t="str">
        <f t="shared" si="42"/>
        <v>EXCLUDED</v>
      </c>
      <c r="H95" s="46" t="s">
        <v>901</v>
      </c>
      <c r="I95" s="189" t="s">
        <v>901</v>
      </c>
      <c r="J95" s="10" t="str">
        <f>IF(AND(G95="Excluded", H95="Excluded"), "Mutually Excluded", IF(AND(OR(G95="CERTAINLY INCLUDED", G95="INCLUDED", G95="MAYBE" ), OR(H95="INCLUDED", H95="MAYBE")), "MUTUALLY INCLUDED", IF(AND(G95="MAYBE", H95="MAYBE"), "Mutually MAYBE", IF(AND(G95="Excluded", OR(H95="INCLUDED", H95="MAYBE")), "AI: No, Human: Yes", IF(AND(H95="Excluded", OR(G95="INCLUDED", G95="CERTAINLY INCLUDED", G95="MAYBE")), "AI: Yes, Human: No", "Other Conflict")))))</f>
        <v>Mutually Excluded</v>
      </c>
      <c r="K95" s="10"/>
      <c r="L95" s="10"/>
      <c r="N95" s="220" t="s">
        <v>19</v>
      </c>
      <c r="O95" s="54" t="str">
        <f>IF(J95="Mutually Excluded","Exclude",IF(J95= "Mutually Included","Include",M95))</f>
        <v>Exclude</v>
      </c>
      <c r="P95" s="54" t="str">
        <f>'Humans Alignment T&amp;A'!Z95</f>
        <v>Exclude</v>
      </c>
      <c r="Q95" s="120" t="str">
        <f>IF(AND(O95="Exclude", P95="Exclude"), "Mutually Excluded", IF(AND(OR(O95="CERTAINLY INCLUDED", O95="INCLUDE" ), OR(P95="INCLUDE", P95="MAYBE")), "MUTUALLY INCLUDED", IF(AND(O95="MAYBE", P95="MAYBE"), "Mutually MAYBE", IF(AND(O95="Exclude", OR(P95="INCLUDE", P95="MAYBE")), "AI+Hum: No, Hum1+2: Yes", IF(AND(P95="Exclude", OR(O95="INCLUDE", O95="CERTAINLY INCLUDED", H95="MAYBE")), "Ai+hum: Yes, Hum1+2: No", "Other Conflict")))))</f>
        <v>Mutually Excluded</v>
      </c>
      <c r="U95" s="121" t="str">
        <f>IF(Q95="Mutually Excluded","Exclude",IF(Q95= "Mutually Included","Include",R95))</f>
        <v>Exclude</v>
      </c>
      <c r="V95" s="122"/>
      <c r="X95" s="122"/>
      <c r="Y95" s="122"/>
      <c r="Z95" s="103" t="str">
        <f t="shared" si="43"/>
        <v/>
      </c>
      <c r="AA95" s="256"/>
      <c r="AB95" s="186"/>
      <c r="AC95" s="186"/>
      <c r="AD95" s="203"/>
      <c r="AF95" s="203"/>
      <c r="AG95" s="102" t="str">
        <f t="shared" si="52"/>
        <v/>
      </c>
      <c r="AH95" s="10" t="str">
        <f t="shared" si="55"/>
        <v/>
      </c>
      <c r="AI95" s="102"/>
      <c r="AJ95" s="10"/>
      <c r="AK95" s="10"/>
      <c r="AL95" s="105"/>
      <c r="AM95" s="102"/>
      <c r="AN95" s="10"/>
      <c r="AO95" s="10" t="str">
        <f t="shared" si="56"/>
        <v/>
      </c>
      <c r="AT95" s="10"/>
      <c r="AU95" s="10" t="str">
        <f>IF(O95="include",AF95,"")</f>
        <v/>
      </c>
      <c r="AV95" s="54" t="str">
        <f>IF(P95="include",AF95,"")</f>
        <v/>
      </c>
      <c r="BC95" s="10"/>
      <c r="BH95" s="10"/>
      <c r="BM95" s="10"/>
    </row>
    <row r="96" spans="1:65" s="54" customFormat="1" ht="30">
      <c r="A96" s="10">
        <v>95</v>
      </c>
      <c r="B96" s="10" t="s">
        <v>238</v>
      </c>
      <c r="C96" s="10" t="s">
        <v>237</v>
      </c>
      <c r="D96" s="10">
        <v>2</v>
      </c>
      <c r="E96" s="10">
        <v>2</v>
      </c>
      <c r="F96" s="10">
        <v>2</v>
      </c>
      <c r="G96" s="119" t="str">
        <f t="shared" si="42"/>
        <v>EXCLUDED</v>
      </c>
      <c r="H96" s="46" t="s">
        <v>901</v>
      </c>
      <c r="I96" s="189" t="s">
        <v>901</v>
      </c>
      <c r="J96" s="10" t="str">
        <f>IF(AND(G96="Excluded", H96="Excluded"), "Mutually Excluded", IF(AND(OR(G96="CERTAINLY INCLUDED", G96="INCLUDED", G96="MAYBE" ), OR(H96="INCLUDED", H96="MAYBE")), "MUTUALLY INCLUDED", IF(AND(G96="MAYBE", H96="MAYBE"), "Mutually MAYBE", IF(AND(G96="Excluded", OR(H96="INCLUDED", H96="MAYBE")), "AI: No, Human: Yes", IF(AND(H96="Excluded", OR(G96="INCLUDED", G96="CERTAINLY INCLUDED", G96="MAYBE")), "AI: Yes, Human: No", "Other Conflict")))))</f>
        <v>Mutually Excluded</v>
      </c>
      <c r="K96" s="10"/>
      <c r="L96" s="10"/>
      <c r="N96" s="220" t="s">
        <v>19</v>
      </c>
      <c r="O96" s="54" t="str">
        <f>IF(J96="Mutually Excluded","Exclude",IF(J96= "Mutually Included","Include",M96))</f>
        <v>Exclude</v>
      </c>
      <c r="P96" s="54" t="str">
        <f>'Humans Alignment T&amp;A'!Z96</f>
        <v>Exclude</v>
      </c>
      <c r="Q96" s="120" t="str">
        <f>IF(AND(O96="Exclude", P96="Exclude"), "Mutually Excluded", IF(AND(OR(O96="CERTAINLY INCLUDED", O96="INCLUDE" ), OR(P96="INCLUDE", P96="MAYBE")), "MUTUALLY INCLUDED", IF(AND(O96="MAYBE", P96="MAYBE"), "Mutually MAYBE", IF(AND(O96="Exclude", OR(P96="INCLUDE", P96="MAYBE")), "AI+Hum: No, Hum1+2: Yes", IF(AND(P96="Exclude", OR(O96="INCLUDE", O96="CERTAINLY INCLUDED", H96="MAYBE")), "Ai+hum: Yes, Hum1+2: No", "Other Conflict")))))</f>
        <v>Mutually Excluded</v>
      </c>
      <c r="U96" s="121" t="str">
        <f>IF(Q96="Mutually Excluded","Exclude",IF(Q96= "Mutually Included","Include",R96))</f>
        <v>Exclude</v>
      </c>
      <c r="V96" s="122"/>
      <c r="X96" s="122"/>
      <c r="Y96" s="122"/>
      <c r="Z96" s="103" t="str">
        <f t="shared" si="43"/>
        <v/>
      </c>
      <c r="AA96" s="256"/>
      <c r="AB96" s="186"/>
      <c r="AC96" s="186"/>
      <c r="AD96" s="203"/>
      <c r="AF96" s="203"/>
      <c r="AG96" s="102" t="str">
        <f t="shared" si="52"/>
        <v/>
      </c>
      <c r="AH96" s="10" t="str">
        <f t="shared" si="55"/>
        <v/>
      </c>
      <c r="AI96" s="102"/>
      <c r="AJ96" s="10"/>
      <c r="AK96" s="10"/>
      <c r="AL96" s="105"/>
      <c r="AM96" s="102"/>
      <c r="AN96" s="10"/>
      <c r="AO96" s="10" t="str">
        <f t="shared" si="56"/>
        <v/>
      </c>
      <c r="AT96" s="10"/>
      <c r="AU96" s="10" t="str">
        <f>IF(O96="include",AF96,"")</f>
        <v/>
      </c>
      <c r="AV96" s="54" t="str">
        <f>IF(P96="include",AF96,"")</f>
        <v/>
      </c>
      <c r="BC96" s="10"/>
      <c r="BH96" s="10"/>
      <c r="BM96" s="10"/>
    </row>
    <row r="97" spans="1:65" s="54" customFormat="1" ht="45">
      <c r="A97" s="10">
        <v>96</v>
      </c>
      <c r="B97" s="10" t="s">
        <v>240</v>
      </c>
      <c r="C97" s="10" t="s">
        <v>239</v>
      </c>
      <c r="D97" s="10">
        <v>2</v>
      </c>
      <c r="E97" s="10">
        <v>2</v>
      </c>
      <c r="F97" s="10">
        <v>2</v>
      </c>
      <c r="G97" s="119" t="str">
        <f t="shared" si="42"/>
        <v>EXCLUDED</v>
      </c>
      <c r="H97" s="46" t="s">
        <v>901</v>
      </c>
      <c r="I97" s="189" t="s">
        <v>901</v>
      </c>
      <c r="J97" s="10" t="str">
        <f>IF(AND(G97="Excluded", H97="Excluded"), "Mutually Excluded", IF(AND(OR(G97="CERTAINLY INCLUDED", G97="INCLUDED", G97="MAYBE" ), OR(H97="INCLUDED", H97="MAYBE")), "MUTUALLY INCLUDED", IF(AND(G97="MAYBE", H97="MAYBE"), "Mutually MAYBE", IF(AND(G97="Excluded", OR(H97="INCLUDED", H97="MAYBE")), "AI: No, Human: Yes", IF(AND(H97="Excluded", OR(G97="INCLUDED", G97="CERTAINLY INCLUDED", G97="MAYBE")), "AI: Yes, Human: No", "Other Conflict")))))</f>
        <v>Mutually Excluded</v>
      </c>
      <c r="K97" s="10"/>
      <c r="L97" s="10"/>
      <c r="N97" s="220" t="s">
        <v>19</v>
      </c>
      <c r="O97" s="54" t="str">
        <f>IF(J97="Mutually Excluded","Exclude",IF(J97= "Mutually Included","Include",M97))</f>
        <v>Exclude</v>
      </c>
      <c r="P97" s="54" t="str">
        <f>'Humans Alignment T&amp;A'!Z97</f>
        <v>Exclude</v>
      </c>
      <c r="Q97" s="120" t="str">
        <f>IF(AND(O97="Exclude", P97="Exclude"), "Mutually Excluded", IF(AND(OR(O97="CERTAINLY INCLUDED", O97="INCLUDE" ), OR(P97="INCLUDE", P97="MAYBE")), "MUTUALLY INCLUDED", IF(AND(O97="MAYBE", P97="MAYBE"), "Mutually MAYBE", IF(AND(O97="Exclude", OR(P97="INCLUDE", P97="MAYBE")), "AI+Hum: No, Hum1+2: Yes", IF(AND(P97="Exclude", OR(O97="INCLUDE", O97="CERTAINLY INCLUDED", H97="MAYBE")), "Ai+hum: Yes, Hum1+2: No", "Other Conflict")))))</f>
        <v>Mutually Excluded</v>
      </c>
      <c r="U97" s="121" t="str">
        <f>IF(Q97="Mutually Excluded","Exclude",IF(Q97= "Mutually Included","Include",R97))</f>
        <v>Exclude</v>
      </c>
      <c r="V97" s="122"/>
      <c r="X97" s="122"/>
      <c r="Y97" s="122"/>
      <c r="Z97" s="103" t="str">
        <f t="shared" si="43"/>
        <v/>
      </c>
      <c r="AA97" s="256"/>
      <c r="AB97" s="186"/>
      <c r="AC97" s="186"/>
      <c r="AD97" s="203"/>
      <c r="AF97" s="203"/>
      <c r="AG97" s="102" t="str">
        <f t="shared" si="52"/>
        <v/>
      </c>
      <c r="AH97" s="10" t="str">
        <f t="shared" si="55"/>
        <v/>
      </c>
      <c r="AI97" s="102"/>
      <c r="AJ97" s="10"/>
      <c r="AK97" s="10"/>
      <c r="AL97" s="105"/>
      <c r="AM97" s="102"/>
      <c r="AN97" s="10"/>
      <c r="AO97" s="10" t="str">
        <f t="shared" si="56"/>
        <v/>
      </c>
      <c r="AT97" s="10"/>
      <c r="AU97" s="10" t="str">
        <f>IF(O97="include",AF97,"")</f>
        <v/>
      </c>
      <c r="AV97" s="54" t="str">
        <f>IF(P97="include",AF97,"")</f>
        <v/>
      </c>
      <c r="BC97" s="10"/>
      <c r="BH97" s="10"/>
      <c r="BM97" s="10"/>
    </row>
    <row r="98" spans="1:65" s="54" customFormat="1" ht="30">
      <c r="A98" s="10">
        <v>97</v>
      </c>
      <c r="B98" s="10" t="s">
        <v>242</v>
      </c>
      <c r="C98" s="10" t="s">
        <v>241</v>
      </c>
      <c r="D98" s="10">
        <v>1</v>
      </c>
      <c r="E98" s="10">
        <v>1</v>
      </c>
      <c r="F98" s="10">
        <v>1</v>
      </c>
      <c r="G98" s="119" t="str">
        <f t="shared" si="42"/>
        <v>EXCLUDED</v>
      </c>
      <c r="H98" s="46" t="s">
        <v>901</v>
      </c>
      <c r="I98" s="189" t="s">
        <v>901</v>
      </c>
      <c r="J98" s="10" t="str">
        <f>IF(AND(G98="Excluded", H98="Excluded"), "Mutually Excluded", IF(AND(OR(G98="CERTAINLY INCLUDED", G98="INCLUDED", G98="MAYBE" ), OR(H98="INCLUDED", H98="MAYBE")), "MUTUALLY INCLUDED", IF(AND(G98="MAYBE", H98="MAYBE"), "Mutually MAYBE", IF(AND(G98="Excluded", OR(H98="INCLUDED", H98="MAYBE")), "AI: No, Human: Yes", IF(AND(H98="Excluded", OR(G98="INCLUDED", G98="CERTAINLY INCLUDED", G98="MAYBE")), "AI: Yes, Human: No", "Other Conflict")))))</f>
        <v>Mutually Excluded</v>
      </c>
      <c r="K98" s="10"/>
      <c r="L98" s="10"/>
      <c r="N98" s="220" t="s">
        <v>19</v>
      </c>
      <c r="O98" s="54" t="str">
        <f>IF(J98="Mutually Excluded","Exclude",IF(J98= "Mutually Included","Include",M98))</f>
        <v>Exclude</v>
      </c>
      <c r="P98" s="54" t="str">
        <f>'Humans Alignment T&amp;A'!Z98</f>
        <v>Exclude</v>
      </c>
      <c r="Q98" s="120" t="str">
        <f>IF(AND(O98="Exclude", P98="Exclude"), "Mutually Excluded", IF(AND(OR(O98="CERTAINLY INCLUDED", O98="INCLUDE" ), OR(P98="INCLUDE", P98="MAYBE")), "MUTUALLY INCLUDED", IF(AND(O98="MAYBE", P98="MAYBE"), "Mutually MAYBE", IF(AND(O98="Exclude", OR(P98="INCLUDE", P98="MAYBE")), "AI+Hum: No, Hum1+2: Yes", IF(AND(P98="Exclude", OR(O98="INCLUDE", O98="CERTAINLY INCLUDED", H98="MAYBE")), "Ai+hum: Yes, Hum1+2: No", "Other Conflict")))))</f>
        <v>Mutually Excluded</v>
      </c>
      <c r="U98" s="121" t="str">
        <f>IF(Q98="Mutually Excluded","Exclude",IF(Q98= "Mutually Included","Include",R98))</f>
        <v>Exclude</v>
      </c>
      <c r="V98" s="122"/>
      <c r="X98" s="122"/>
      <c r="Y98" s="122"/>
      <c r="Z98" s="103" t="str">
        <f t="shared" si="43"/>
        <v/>
      </c>
      <c r="AA98" s="256"/>
      <c r="AB98" s="186"/>
      <c r="AC98" s="186"/>
      <c r="AD98" s="203"/>
      <c r="AF98" s="203"/>
      <c r="AG98" s="102" t="str">
        <f t="shared" si="52"/>
        <v/>
      </c>
      <c r="AH98" s="10" t="str">
        <f t="shared" si="55"/>
        <v/>
      </c>
      <c r="AI98" s="102"/>
      <c r="AJ98" s="10"/>
      <c r="AK98" s="10"/>
      <c r="AL98" s="105"/>
      <c r="AM98" s="102"/>
      <c r="AN98" s="10"/>
      <c r="AO98" s="10" t="str">
        <f t="shared" si="56"/>
        <v/>
      </c>
      <c r="AT98" s="10"/>
      <c r="AU98" s="10" t="str">
        <f>IF(O98="include",AF98,"")</f>
        <v/>
      </c>
      <c r="AV98" s="54" t="str">
        <f>IF(P98="include",AF98,"")</f>
        <v/>
      </c>
      <c r="BC98" s="10"/>
      <c r="BH98" s="10"/>
      <c r="BM98" s="10"/>
    </row>
    <row r="99" spans="1:65" s="54" customFormat="1" ht="30">
      <c r="A99" s="10">
        <v>98</v>
      </c>
      <c r="B99" s="10" t="s">
        <v>244</v>
      </c>
      <c r="C99" s="10" t="s">
        <v>243</v>
      </c>
      <c r="D99" s="10">
        <v>1</v>
      </c>
      <c r="E99" s="10">
        <v>1</v>
      </c>
      <c r="F99" s="10">
        <v>1</v>
      </c>
      <c r="G99" s="119" t="str">
        <f t="shared" si="42"/>
        <v>EXCLUDED</v>
      </c>
      <c r="H99" s="46" t="s">
        <v>901</v>
      </c>
      <c r="I99" s="189" t="s">
        <v>901</v>
      </c>
      <c r="J99" s="10" t="str">
        <f>IF(AND(G99="Excluded", H99="Excluded"), "Mutually Excluded", IF(AND(OR(G99="CERTAINLY INCLUDED", G99="INCLUDED", G99="MAYBE" ), OR(H99="INCLUDED", H99="MAYBE")), "MUTUALLY INCLUDED", IF(AND(G99="MAYBE", H99="MAYBE"), "Mutually MAYBE", IF(AND(G99="Excluded", OR(H99="INCLUDED", H99="MAYBE")), "AI: No, Human: Yes", IF(AND(H99="Excluded", OR(G99="INCLUDED", G99="CERTAINLY INCLUDED", G99="MAYBE")), "AI: Yes, Human: No", "Other Conflict")))))</f>
        <v>Mutually Excluded</v>
      </c>
      <c r="K99" s="10"/>
      <c r="L99" s="10"/>
      <c r="N99" s="220" t="s">
        <v>19</v>
      </c>
      <c r="O99" s="54" t="str">
        <f>IF(J99="Mutually Excluded","Exclude",IF(J99= "Mutually Included","Include",M99))</f>
        <v>Exclude</v>
      </c>
      <c r="P99" s="54" t="str">
        <f>'Humans Alignment T&amp;A'!Z99</f>
        <v>Exclude</v>
      </c>
      <c r="Q99" s="120" t="str">
        <f>IF(AND(O99="Exclude", P99="Exclude"), "Mutually Excluded", IF(AND(OR(O99="CERTAINLY INCLUDED", O99="INCLUDE" ), OR(P99="INCLUDE", P99="MAYBE")), "MUTUALLY INCLUDED", IF(AND(O99="MAYBE", P99="MAYBE"), "Mutually MAYBE", IF(AND(O99="Exclude", OR(P99="INCLUDE", P99="MAYBE")), "AI+Hum: No, Hum1+2: Yes", IF(AND(P99="Exclude", OR(O99="INCLUDE", O99="CERTAINLY INCLUDED", H99="MAYBE")), "Ai+hum: Yes, Hum1+2: No", "Other Conflict")))))</f>
        <v>Mutually Excluded</v>
      </c>
      <c r="U99" s="121" t="str">
        <f>IF(Q99="Mutually Excluded","Exclude",IF(Q99= "Mutually Included","Include",R99))</f>
        <v>Exclude</v>
      </c>
      <c r="V99" s="122"/>
      <c r="X99" s="122"/>
      <c r="Y99" s="122"/>
      <c r="Z99" s="103" t="str">
        <f t="shared" si="43"/>
        <v/>
      </c>
      <c r="AA99" s="256"/>
      <c r="AB99" s="186"/>
      <c r="AC99" s="186"/>
      <c r="AD99" s="203"/>
      <c r="AF99" s="203"/>
      <c r="AG99" s="102" t="str">
        <f t="shared" si="52"/>
        <v/>
      </c>
      <c r="AH99" s="10" t="str">
        <f t="shared" si="55"/>
        <v/>
      </c>
      <c r="AI99" s="102"/>
      <c r="AJ99" s="10"/>
      <c r="AK99" s="10"/>
      <c r="AL99" s="105"/>
      <c r="AM99" s="102"/>
      <c r="AN99" s="10"/>
      <c r="AO99" s="10" t="str">
        <f t="shared" si="56"/>
        <v/>
      </c>
      <c r="AT99" s="10"/>
      <c r="AU99" s="10" t="str">
        <f>IF(O99="include",AF99,"")</f>
        <v/>
      </c>
      <c r="AV99" s="54" t="str">
        <f>IF(P99="include",AF99,"")</f>
        <v/>
      </c>
      <c r="BC99" s="10"/>
      <c r="BH99" s="10"/>
      <c r="BM99" s="10"/>
    </row>
    <row r="100" spans="1:65" s="54" customFormat="1" ht="30">
      <c r="A100" s="10">
        <v>99</v>
      </c>
      <c r="B100" s="10" t="s">
        <v>246</v>
      </c>
      <c r="C100" s="10" t="s">
        <v>245</v>
      </c>
      <c r="D100" s="10">
        <v>3</v>
      </c>
      <c r="E100" s="10">
        <v>3</v>
      </c>
      <c r="F100" s="10">
        <v>3</v>
      </c>
      <c r="G100" s="119" t="str">
        <f t="shared" si="42"/>
        <v>EXCLUDED</v>
      </c>
      <c r="H100" s="46" t="s">
        <v>104</v>
      </c>
      <c r="I100" s="189" t="s">
        <v>901</v>
      </c>
      <c r="J100" s="10" t="str">
        <f>IF(AND(G100="Excluded", H100="Excluded"), "Mutually Excluded", IF(AND(OR(G100="CERTAINLY INCLUDED", G100="INCLUDED", G100="MAYBE" ), OR(H100="INCLUDED", H100="MAYBE")), "MUTUALLY INCLUDED", IF(AND(G100="MAYBE", H100="MAYBE"), "Mutually MAYBE", IF(AND(G100="Excluded", OR(H100="INCLUDED", H100="MAYBE")), "AI: No, Human: Yes", IF(AND(H100="Excluded", OR(G100="INCLUDED", G100="CERTAINLY INCLUDED", G100="MAYBE")), "AI: Yes, Human: No", "Other Conflict")))))</f>
        <v>AI: No, Human: Yes</v>
      </c>
      <c r="K100" s="10" t="s">
        <v>19</v>
      </c>
      <c r="L100" s="10" t="s">
        <v>19</v>
      </c>
      <c r="M100" s="54" t="s">
        <v>19</v>
      </c>
      <c r="N100" s="220" t="s">
        <v>23</v>
      </c>
      <c r="O100" s="54" t="str">
        <f>IF(J100="Mutually Excluded","Exclude",IF(J100= "Mutually Included","Include",M100))</f>
        <v>Exclude</v>
      </c>
      <c r="P100" s="54" t="str">
        <f>'Humans Alignment T&amp;A'!Z100</f>
        <v>Exclude</v>
      </c>
      <c r="Q100" s="120" t="str">
        <f>IF(AND(O100="Exclude", P100="Exclude"), "Mutually Excluded", IF(AND(OR(O100="CERTAINLY INCLUDED", O100="INCLUDE" ), OR(P100="INCLUDE", P100="MAYBE")), "MUTUALLY INCLUDED", IF(AND(O100="MAYBE", P100="MAYBE"), "Mutually MAYBE", IF(AND(O100="Exclude", OR(P100="INCLUDE", P100="MAYBE")), "AI+Hum: No, Hum1+2: Yes", IF(AND(P100="Exclude", OR(O100="INCLUDE", O100="CERTAINLY INCLUDED", H100="MAYBE")), "Ai+hum: Yes, Hum1+2: No", "Other Conflict")))))</f>
        <v>Mutually Excluded</v>
      </c>
      <c r="U100" s="121" t="str">
        <f>IF(Q100="Mutually Excluded","Exclude",IF(Q100= "Mutually Included","Include",R100))</f>
        <v>Exclude</v>
      </c>
      <c r="V100" s="122"/>
      <c r="X100" s="122"/>
      <c r="Y100" s="122"/>
      <c r="Z100" s="103" t="str">
        <f t="shared" si="43"/>
        <v/>
      </c>
      <c r="AA100" s="256"/>
      <c r="AB100" s="186"/>
      <c r="AC100" s="186"/>
      <c r="AD100" s="203"/>
      <c r="AF100" s="203"/>
      <c r="AG100" s="102" t="str">
        <f t="shared" si="52"/>
        <v/>
      </c>
      <c r="AH100" s="10" t="str">
        <f t="shared" si="55"/>
        <v/>
      </c>
      <c r="AI100" s="102"/>
      <c r="AJ100" s="10"/>
      <c r="AK100" s="10"/>
      <c r="AL100" s="105"/>
      <c r="AM100" s="102"/>
      <c r="AN100" s="10"/>
      <c r="AO100" s="10" t="str">
        <f t="shared" si="56"/>
        <v/>
      </c>
      <c r="AT100" s="10"/>
      <c r="AU100" s="10" t="str">
        <f>IF(O100="include",AF100,"")</f>
        <v/>
      </c>
      <c r="AV100" s="54" t="str">
        <f>IF(P100="include",AF100,"")</f>
        <v/>
      </c>
      <c r="BC100" s="10"/>
      <c r="BH100" s="10"/>
      <c r="BM100" s="10"/>
    </row>
    <row r="101" spans="1:65" s="54" customFormat="1" ht="30">
      <c r="A101" s="10">
        <v>100</v>
      </c>
      <c r="B101" s="10" t="s">
        <v>249</v>
      </c>
      <c r="C101" s="10" t="s">
        <v>248</v>
      </c>
      <c r="D101" s="10">
        <v>1</v>
      </c>
      <c r="E101" s="10">
        <v>1</v>
      </c>
      <c r="F101" s="10">
        <v>1</v>
      </c>
      <c r="G101" s="119" t="str">
        <f t="shared" si="42"/>
        <v>EXCLUDED</v>
      </c>
      <c r="H101" s="46" t="s">
        <v>901</v>
      </c>
      <c r="I101" s="189" t="s">
        <v>901</v>
      </c>
      <c r="J101" s="10" t="str">
        <f>IF(AND(G101="Excluded", H101="Excluded"), "Mutually Excluded", IF(AND(OR(G101="CERTAINLY INCLUDED", G101="INCLUDED", G101="MAYBE" ), OR(H101="INCLUDED", H101="MAYBE")), "MUTUALLY INCLUDED", IF(AND(G101="MAYBE", H101="MAYBE"), "Mutually MAYBE", IF(AND(G101="Excluded", OR(H101="INCLUDED", H101="MAYBE")), "AI: No, Human: Yes", IF(AND(H101="Excluded", OR(G101="INCLUDED", G101="CERTAINLY INCLUDED", G101="MAYBE")), "AI: Yes, Human: No", "Other Conflict")))))</f>
        <v>Mutually Excluded</v>
      </c>
      <c r="K101" s="10"/>
      <c r="L101" s="10"/>
      <c r="N101" s="220" t="s">
        <v>19</v>
      </c>
      <c r="O101" s="54" t="str">
        <f>IF(J101="Mutually Excluded","Exclude",IF(J101= "Mutually Included","Include",M101))</f>
        <v>Exclude</v>
      </c>
      <c r="P101" s="54" t="str">
        <f>'Humans Alignment T&amp;A'!Z101</f>
        <v>Exclude</v>
      </c>
      <c r="Q101" s="120" t="str">
        <f>IF(AND(O101="Exclude", P101="Exclude"), "Mutually Excluded", IF(AND(OR(O101="CERTAINLY INCLUDED", O101="INCLUDE" ), OR(P101="INCLUDE", P101="MAYBE")), "MUTUALLY INCLUDED", IF(AND(O101="MAYBE", P101="MAYBE"), "Mutually MAYBE", IF(AND(O101="Exclude", OR(P101="INCLUDE", P101="MAYBE")), "AI+Hum: No, Hum1+2: Yes", IF(AND(P101="Exclude", OR(O101="INCLUDE", O101="CERTAINLY INCLUDED", H101="MAYBE")), "Ai+hum: Yes, Hum1+2: No", "Other Conflict")))))</f>
        <v>Mutually Excluded</v>
      </c>
      <c r="U101" s="121" t="str">
        <f>IF(Q101="Mutually Excluded","Exclude",IF(Q101= "Mutually Included","Include",R101))</f>
        <v>Exclude</v>
      </c>
      <c r="V101" s="122"/>
      <c r="X101" s="122"/>
      <c r="Y101" s="122"/>
      <c r="Z101" s="103" t="str">
        <f t="shared" si="43"/>
        <v/>
      </c>
      <c r="AA101" s="256"/>
      <c r="AB101" s="186"/>
      <c r="AC101" s="186"/>
      <c r="AD101" s="203"/>
      <c r="AF101" s="203"/>
      <c r="AG101" s="102" t="str">
        <f t="shared" si="52"/>
        <v/>
      </c>
      <c r="AH101" s="10" t="str">
        <f t="shared" si="55"/>
        <v/>
      </c>
      <c r="AI101" s="102"/>
      <c r="AJ101" s="10"/>
      <c r="AK101" s="10"/>
      <c r="AL101" s="105"/>
      <c r="AM101" s="102"/>
      <c r="AN101" s="10"/>
      <c r="AO101" s="10" t="str">
        <f t="shared" si="56"/>
        <v/>
      </c>
      <c r="AT101" s="10"/>
      <c r="AU101" s="10" t="str">
        <f>IF(O101="include",AF101,"")</f>
        <v/>
      </c>
      <c r="AV101" s="54" t="str">
        <f>IF(P101="include",AF101,"")</f>
        <v/>
      </c>
      <c r="BC101" s="10"/>
      <c r="BH101" s="10"/>
      <c r="BM101" s="10"/>
    </row>
    <row r="102" spans="1:65" s="54" customFormat="1" ht="30">
      <c r="A102" s="10">
        <v>101</v>
      </c>
      <c r="B102" s="10" t="s">
        <v>251</v>
      </c>
      <c r="C102" s="10" t="s">
        <v>250</v>
      </c>
      <c r="D102" s="10">
        <v>1</v>
      </c>
      <c r="E102" s="10">
        <v>1</v>
      </c>
      <c r="F102" s="10">
        <v>1</v>
      </c>
      <c r="G102" s="119" t="str">
        <f t="shared" si="42"/>
        <v>EXCLUDED</v>
      </c>
      <c r="H102" s="46" t="s">
        <v>901</v>
      </c>
      <c r="I102" s="189" t="s">
        <v>901</v>
      </c>
      <c r="J102" s="10" t="str">
        <f>IF(AND(G102="Excluded", H102="Excluded"), "Mutually Excluded", IF(AND(OR(G102="CERTAINLY INCLUDED", G102="INCLUDED", G102="MAYBE" ), OR(H102="INCLUDED", H102="MAYBE")), "MUTUALLY INCLUDED", IF(AND(G102="MAYBE", H102="MAYBE"), "Mutually MAYBE", IF(AND(G102="Excluded", OR(H102="INCLUDED", H102="MAYBE")), "AI: No, Human: Yes", IF(AND(H102="Excluded", OR(G102="INCLUDED", G102="CERTAINLY INCLUDED", G102="MAYBE")), "AI: Yes, Human: No", "Other Conflict")))))</f>
        <v>Mutually Excluded</v>
      </c>
      <c r="K102" s="10"/>
      <c r="L102" s="10"/>
      <c r="N102" s="220" t="s">
        <v>19</v>
      </c>
      <c r="O102" s="54" t="str">
        <f>IF(J102="Mutually Excluded","Exclude",IF(J102= "Mutually Included","Include",M102))</f>
        <v>Exclude</v>
      </c>
      <c r="P102" s="54" t="str">
        <f>'Humans Alignment T&amp;A'!Z102</f>
        <v>Exclude</v>
      </c>
      <c r="Q102" s="120" t="str">
        <f>IF(AND(O102="Exclude", P102="Exclude"), "Mutually Excluded", IF(AND(OR(O102="CERTAINLY INCLUDED", O102="INCLUDE" ), OR(P102="INCLUDE", P102="MAYBE")), "MUTUALLY INCLUDED", IF(AND(O102="MAYBE", P102="MAYBE"), "Mutually MAYBE", IF(AND(O102="Exclude", OR(P102="INCLUDE", P102="MAYBE")), "AI+Hum: No, Hum1+2: Yes", IF(AND(P102="Exclude", OR(O102="INCLUDE", O102="CERTAINLY INCLUDED", H102="MAYBE")), "Ai+hum: Yes, Hum1+2: No", "Other Conflict")))))</f>
        <v>Mutually Excluded</v>
      </c>
      <c r="U102" s="121" t="str">
        <f>IF(Q102="Mutually Excluded","Exclude",IF(Q102= "Mutually Included","Include",R102))</f>
        <v>Exclude</v>
      </c>
      <c r="V102" s="122"/>
      <c r="X102" s="122"/>
      <c r="Y102" s="122"/>
      <c r="Z102" s="103" t="str">
        <f t="shared" si="43"/>
        <v/>
      </c>
      <c r="AA102" s="256"/>
      <c r="AB102" s="186"/>
      <c r="AC102" s="186"/>
      <c r="AD102" s="203"/>
      <c r="AF102" s="203"/>
      <c r="AG102" s="102" t="str">
        <f t="shared" si="52"/>
        <v/>
      </c>
      <c r="AH102" s="10" t="str">
        <f t="shared" si="55"/>
        <v/>
      </c>
      <c r="AI102" s="102"/>
      <c r="AJ102" s="10"/>
      <c r="AK102" s="10"/>
      <c r="AL102" s="105"/>
      <c r="AM102" s="102"/>
      <c r="AN102" s="10"/>
      <c r="AO102" s="10" t="str">
        <f t="shared" si="56"/>
        <v/>
      </c>
      <c r="AT102" s="10"/>
      <c r="AU102" s="10" t="str">
        <f>IF(O102="include",AF102,"")</f>
        <v/>
      </c>
      <c r="AV102" s="54" t="str">
        <f>IF(P102="include",AF102,"")</f>
        <v/>
      </c>
      <c r="BC102" s="10"/>
      <c r="BH102" s="10"/>
      <c r="BM102" s="10"/>
    </row>
    <row r="103" spans="1:65" s="54" customFormat="1" ht="30">
      <c r="A103" s="10">
        <v>102</v>
      </c>
      <c r="B103" s="10" t="s">
        <v>255</v>
      </c>
      <c r="C103" s="10" t="s">
        <v>254</v>
      </c>
      <c r="D103" s="10">
        <v>2</v>
      </c>
      <c r="E103" s="10">
        <v>2</v>
      </c>
      <c r="F103" s="10">
        <v>3</v>
      </c>
      <c r="G103" s="119" t="str">
        <f t="shared" si="42"/>
        <v>EXCLUDED</v>
      </c>
      <c r="H103" s="46" t="s">
        <v>901</v>
      </c>
      <c r="I103" s="189" t="s">
        <v>901</v>
      </c>
      <c r="J103" s="10" t="str">
        <f>IF(AND(G103="Excluded", H103="Excluded"), "Mutually Excluded", IF(AND(OR(G103="CERTAINLY INCLUDED", G103="INCLUDED", G103="MAYBE" ), OR(H103="INCLUDED", H103="MAYBE")), "MUTUALLY INCLUDED", IF(AND(G103="MAYBE", H103="MAYBE"), "Mutually MAYBE", IF(AND(G103="Excluded", OR(H103="INCLUDED", H103="MAYBE")), "AI: No, Human: Yes", IF(AND(H103="Excluded", OR(G103="INCLUDED", G103="CERTAINLY INCLUDED", G103="MAYBE")), "AI: Yes, Human: No", "Other Conflict")))))</f>
        <v>Mutually Excluded</v>
      </c>
      <c r="K103" s="10"/>
      <c r="L103" s="10"/>
      <c r="N103" s="220" t="s">
        <v>19</v>
      </c>
      <c r="O103" s="54" t="str">
        <f>IF(J103="Mutually Excluded","Exclude",IF(J103= "Mutually Included","Include",M103))</f>
        <v>Exclude</v>
      </c>
      <c r="P103" s="54" t="str">
        <f>'Humans Alignment T&amp;A'!Z103</f>
        <v>Exclude</v>
      </c>
      <c r="Q103" s="120" t="str">
        <f>IF(AND(O103="Exclude", P103="Exclude"), "Mutually Excluded", IF(AND(OR(O103="CERTAINLY INCLUDED", O103="INCLUDE" ), OR(P103="INCLUDE", P103="MAYBE")), "MUTUALLY INCLUDED", IF(AND(O103="MAYBE", P103="MAYBE"), "Mutually MAYBE", IF(AND(O103="Exclude", OR(P103="INCLUDE", P103="MAYBE")), "AI+Hum: No, Hum1+2: Yes", IF(AND(P103="Exclude", OR(O103="INCLUDE", O103="CERTAINLY INCLUDED", H103="MAYBE")), "Ai+hum: Yes, Hum1+2: No", "Other Conflict")))))</f>
        <v>Mutually Excluded</v>
      </c>
      <c r="U103" s="121" t="str">
        <f>IF(Q103="Mutually Excluded","Exclude",IF(Q103= "Mutually Included","Include",R103))</f>
        <v>Exclude</v>
      </c>
      <c r="V103" s="122"/>
      <c r="X103" s="122"/>
      <c r="Y103" s="122"/>
      <c r="Z103" s="103" t="str">
        <f t="shared" si="43"/>
        <v/>
      </c>
      <c r="AA103" s="256"/>
      <c r="AB103" s="186"/>
      <c r="AC103" s="186"/>
      <c r="AD103" s="203"/>
      <c r="AF103" s="203"/>
      <c r="AG103" s="102" t="str">
        <f t="shared" si="52"/>
        <v/>
      </c>
      <c r="AH103" s="10" t="str">
        <f t="shared" si="55"/>
        <v/>
      </c>
      <c r="AI103" s="102"/>
      <c r="AJ103" s="10"/>
      <c r="AK103" s="10"/>
      <c r="AL103" s="105"/>
      <c r="AM103" s="102"/>
      <c r="AN103" s="10"/>
      <c r="AO103" s="10" t="str">
        <f t="shared" si="56"/>
        <v/>
      </c>
      <c r="AT103" s="10"/>
      <c r="AU103" s="10" t="str">
        <f>IF(O103="include",AF103,"")</f>
        <v/>
      </c>
      <c r="AV103" s="54" t="str">
        <f>IF(P103="include",AF103,"")</f>
        <v/>
      </c>
      <c r="BC103" s="10"/>
      <c r="BH103" s="10"/>
      <c r="BM103" s="10"/>
    </row>
    <row r="104" spans="1:65" s="54" customFormat="1" ht="30">
      <c r="A104" s="10">
        <v>103</v>
      </c>
      <c r="B104" s="10" t="s">
        <v>257</v>
      </c>
      <c r="C104" s="10" t="s">
        <v>256</v>
      </c>
      <c r="D104" s="10">
        <v>1</v>
      </c>
      <c r="E104" s="10">
        <v>1</v>
      </c>
      <c r="F104" s="10">
        <v>1</v>
      </c>
      <c r="G104" s="119" t="str">
        <f t="shared" si="42"/>
        <v>EXCLUDED</v>
      </c>
      <c r="H104" s="46" t="s">
        <v>901</v>
      </c>
      <c r="I104" s="189" t="s">
        <v>901</v>
      </c>
      <c r="J104" s="10" t="str">
        <f>IF(AND(G104="Excluded", H104="Excluded"), "Mutually Excluded", IF(AND(OR(G104="CERTAINLY INCLUDED", G104="INCLUDED", G104="MAYBE" ), OR(H104="INCLUDED", H104="MAYBE")), "MUTUALLY INCLUDED", IF(AND(G104="MAYBE", H104="MAYBE"), "Mutually MAYBE", IF(AND(G104="Excluded", OR(H104="INCLUDED", H104="MAYBE")), "AI: No, Human: Yes", IF(AND(H104="Excluded", OR(G104="INCLUDED", G104="CERTAINLY INCLUDED", G104="MAYBE")), "AI: Yes, Human: No", "Other Conflict")))))</f>
        <v>Mutually Excluded</v>
      </c>
      <c r="K104" s="10"/>
      <c r="L104" s="10"/>
      <c r="N104" s="220" t="s">
        <v>19</v>
      </c>
      <c r="O104" s="54" t="str">
        <f>IF(J104="Mutually Excluded","Exclude",IF(J104= "Mutually Included","Include",M104))</f>
        <v>Exclude</v>
      </c>
      <c r="P104" s="54" t="str">
        <f>'Humans Alignment T&amp;A'!Z104</f>
        <v>Exclude</v>
      </c>
      <c r="Q104" s="120" t="str">
        <f>IF(AND(O104="Exclude", P104="Exclude"), "Mutually Excluded", IF(AND(OR(O104="CERTAINLY INCLUDED", O104="INCLUDE" ), OR(P104="INCLUDE", P104="MAYBE")), "MUTUALLY INCLUDED", IF(AND(O104="MAYBE", P104="MAYBE"), "Mutually MAYBE", IF(AND(O104="Exclude", OR(P104="INCLUDE", P104="MAYBE")), "AI+Hum: No, Hum1+2: Yes", IF(AND(P104="Exclude", OR(O104="INCLUDE", O104="CERTAINLY INCLUDED", H104="MAYBE")), "Ai+hum: Yes, Hum1+2: No", "Other Conflict")))))</f>
        <v>Mutually Excluded</v>
      </c>
      <c r="U104" s="121" t="str">
        <f>IF(Q104="Mutually Excluded","Exclude",IF(Q104= "Mutually Included","Include",R104))</f>
        <v>Exclude</v>
      </c>
      <c r="V104" s="122"/>
      <c r="X104" s="122"/>
      <c r="Y104" s="122"/>
      <c r="Z104" s="103" t="str">
        <f t="shared" si="43"/>
        <v/>
      </c>
      <c r="AA104" s="256"/>
      <c r="AB104" s="186"/>
      <c r="AC104" s="186"/>
      <c r="AD104" s="203"/>
      <c r="AF104" s="203"/>
      <c r="AG104" s="102" t="str">
        <f t="shared" si="52"/>
        <v/>
      </c>
      <c r="AH104" s="10" t="str">
        <f t="shared" si="55"/>
        <v/>
      </c>
      <c r="AI104" s="102"/>
      <c r="AJ104" s="10"/>
      <c r="AK104" s="10"/>
      <c r="AL104" s="105"/>
      <c r="AM104" s="102"/>
      <c r="AN104" s="10"/>
      <c r="AO104" s="10" t="str">
        <f t="shared" si="56"/>
        <v/>
      </c>
      <c r="AT104" s="10"/>
      <c r="AU104" s="10" t="str">
        <f>IF(O104="include",AF104,"")</f>
        <v/>
      </c>
      <c r="AV104" s="54" t="str">
        <f>IF(P104="include",AF104,"")</f>
        <v/>
      </c>
      <c r="BC104" s="10"/>
      <c r="BH104" s="10"/>
      <c r="BM104" s="10"/>
    </row>
    <row r="105" spans="1:65" s="54" customFormat="1" ht="70.150000000000006" customHeight="1">
      <c r="A105" s="10">
        <v>104</v>
      </c>
      <c r="B105" s="10" t="s">
        <v>259</v>
      </c>
      <c r="C105" s="10" t="s">
        <v>258</v>
      </c>
      <c r="D105" s="10">
        <v>5</v>
      </c>
      <c r="E105" s="10">
        <v>5</v>
      </c>
      <c r="F105" s="10">
        <v>5</v>
      </c>
      <c r="G105" s="119" t="str">
        <f t="shared" si="42"/>
        <v>CERTAINLY INCLUDED</v>
      </c>
      <c r="H105" s="46" t="s">
        <v>65</v>
      </c>
      <c r="I105" s="189" t="s">
        <v>901</v>
      </c>
      <c r="J105" s="10" t="str">
        <f>IF(AND(G105="Excluded", H105="Excluded"), "Mutually Excluded", IF(AND(OR(G105="CERTAINLY INCLUDED", G105="INCLUDED", G105="MAYBE" ), OR(H105="INCLUDED", H105="MAYBE")), "MUTUALLY INCLUDED", IF(AND(G105="MAYBE", H105="MAYBE"), "Mutually MAYBE", IF(AND(G105="Excluded", OR(H105="INCLUDED", H105="MAYBE")), "AI: No, Human: Yes", IF(AND(H105="Excluded", OR(G105="INCLUDED", G105="CERTAINLY INCLUDED", G105="MAYBE")), "AI: Yes, Human: No", "Other Conflict")))))</f>
        <v>MUTUALLY INCLUDED</v>
      </c>
      <c r="K105" s="10"/>
      <c r="L105" s="10"/>
      <c r="N105" s="220" t="s">
        <v>23</v>
      </c>
      <c r="O105" s="54" t="str">
        <f>IF(J105="Mutually Excluded","Exclude",IF(J105= "Mutually Included","Include",M105))</f>
        <v>Include</v>
      </c>
      <c r="P105" s="54" t="str">
        <f>'Humans Alignment T&amp;A'!Z105</f>
        <v>Exclude</v>
      </c>
      <c r="Q105" s="120" t="str">
        <f>IF(AND(O105="Exclude", P105="Exclude"), "Mutually Excluded", IF(AND(OR(O105="CERTAINLY INCLUDED", O105="INCLUDE" ), OR(P105="INCLUDE", P105="MAYBE")), "MUTUALLY INCLUDED", IF(AND(O105="MAYBE", P105="MAYBE"), "Mutually MAYBE", IF(AND(O105="Exclude", OR(P105="INCLUDE", P105="MAYBE")), "AI+Hum: No, Hum1+2: Yes", IF(AND(P105="Exclude", OR(O105="INCLUDE", O105="CERTAINLY INCLUDED", H105="MAYBE")), "Ai+hum: Yes, Hum1+2: No", "Other Conflict")))))</f>
        <v>Ai+hum: Yes, Hum1+2: No</v>
      </c>
      <c r="R105" s="54" t="s">
        <v>3007</v>
      </c>
      <c r="U105" s="121" t="str">
        <f>IF(Q105="Mutually Excluded","Exclude",IF(Q105= "Mutually Included","Include",R105))</f>
        <v>EXCLUDE</v>
      </c>
      <c r="V105" s="122" t="s">
        <v>19</v>
      </c>
      <c r="W105" s="54" t="s">
        <v>19</v>
      </c>
      <c r="X105" s="201" t="s">
        <v>901</v>
      </c>
      <c r="Y105" s="201" t="s">
        <v>3003</v>
      </c>
      <c r="Z105" s="103" t="str">
        <f t="shared" si="43"/>
        <v>Mutually Excluded</v>
      </c>
      <c r="AA105" s="137" t="s">
        <v>19</v>
      </c>
      <c r="AB105" s="186"/>
      <c r="AC105" s="186"/>
      <c r="AD105" s="203"/>
      <c r="AF105" s="203" t="s">
        <v>19</v>
      </c>
      <c r="AG105" s="102" t="str">
        <f t="shared" si="52"/>
        <v/>
      </c>
      <c r="AH105" s="10" t="str">
        <f t="shared" si="55"/>
        <v>Human Excluded, AI Included</v>
      </c>
      <c r="AI105" s="133"/>
      <c r="AJ105" s="10"/>
      <c r="AK105" s="10"/>
      <c r="AL105" s="144" t="s">
        <v>19</v>
      </c>
      <c r="AM105" s="107" t="s">
        <v>19</v>
      </c>
      <c r="AN105" s="10" t="s">
        <v>373</v>
      </c>
      <c r="AO105" s="10" t="str">
        <f t="shared" si="56"/>
        <v>Human Excluded, AI Included</v>
      </c>
      <c r="AP105" s="125" t="str">
        <f t="shared" ref="AP105" si="57">IF(COUNTA(AQ105:AS105)=0, "", IF(COUNTIF(AQ105:AS105,5)=3, "Include", IF(COUNTIF(AQ105:AS105,5)&gt;=1, "Maybe", "Exclude")))</f>
        <v>Maybe</v>
      </c>
      <c r="AQ105" s="54">
        <v>5</v>
      </c>
      <c r="AR105" s="54">
        <v>4</v>
      </c>
      <c r="AS105" s="54">
        <v>3</v>
      </c>
      <c r="AT105" s="10" t="s">
        <v>3032</v>
      </c>
      <c r="AU105" s="10" t="str">
        <f>IF(O105="include",AF105,"")</f>
        <v>Exclude</v>
      </c>
      <c r="AV105" s="54" t="str">
        <f>IF(P105="include",AF105,"")</f>
        <v/>
      </c>
      <c r="BC105" s="10"/>
      <c r="BH105" s="10"/>
      <c r="BM105" s="10"/>
    </row>
    <row r="106" spans="1:65" s="54" customFormat="1" ht="30.75" thickBot="1">
      <c r="A106" s="10">
        <v>105</v>
      </c>
      <c r="B106" s="10"/>
      <c r="C106" s="10" t="s">
        <v>261</v>
      </c>
      <c r="D106" s="10">
        <v>2</v>
      </c>
      <c r="E106" s="10">
        <v>3</v>
      </c>
      <c r="F106" s="10">
        <v>3</v>
      </c>
      <c r="G106" s="119" t="str">
        <f t="shared" si="42"/>
        <v>EXCLUDED</v>
      </c>
      <c r="H106" s="46" t="s">
        <v>901</v>
      </c>
      <c r="I106" s="189" t="s">
        <v>901</v>
      </c>
      <c r="J106" s="10" t="str">
        <f>IF(AND(G106="Excluded", H106="Excluded"), "Mutually Excluded", IF(AND(OR(G106="CERTAINLY INCLUDED", G106="INCLUDED", G106="MAYBE" ), OR(H106="INCLUDED", H106="MAYBE")), "MUTUALLY INCLUDED", IF(AND(G106="MAYBE", H106="MAYBE"), "Mutually MAYBE", IF(AND(G106="Excluded", OR(H106="INCLUDED", H106="MAYBE")), "AI: No, Human: Yes", IF(AND(H106="Excluded", OR(G106="INCLUDED", G106="CERTAINLY INCLUDED", G106="MAYBE")), "AI: Yes, Human: No", "Other Conflict")))))</f>
        <v>Mutually Excluded</v>
      </c>
      <c r="K106" s="10"/>
      <c r="L106" s="10"/>
      <c r="N106" s="220" t="s">
        <v>19</v>
      </c>
      <c r="O106" s="54" t="str">
        <f>IF(J106="Mutually Excluded","Exclude",IF(J106= "Mutually Included","Include",M106))</f>
        <v>Exclude</v>
      </c>
      <c r="P106" s="54" t="str">
        <f>'Humans Alignment T&amp;A'!Z106</f>
        <v>Exclude</v>
      </c>
      <c r="Q106" s="120" t="str">
        <f>IF(AND(O106="Exclude", P106="Exclude"), "Mutually Excluded", IF(AND(OR(O106="CERTAINLY INCLUDED", O106="INCLUDE" ), OR(P106="INCLUDE", P106="MAYBE")), "MUTUALLY INCLUDED", IF(AND(O106="MAYBE", P106="MAYBE"), "Mutually MAYBE", IF(AND(O106="Exclude", OR(P106="INCLUDE", P106="MAYBE")), "AI+Hum: No, Hum1+2: Yes", IF(AND(P106="Exclude", OR(O106="INCLUDE", O106="CERTAINLY INCLUDED", H106="MAYBE")), "Ai+hum: Yes, Hum1+2: No", "Other Conflict")))))</f>
        <v>Mutually Excluded</v>
      </c>
      <c r="U106" s="121" t="str">
        <f>IF(Q106="Mutually Excluded","Exclude",IF(Q106= "Mutually Included","Include",R106))</f>
        <v>Exclude</v>
      </c>
      <c r="V106" s="122"/>
      <c r="X106" s="122"/>
      <c r="Y106" s="122"/>
      <c r="Z106" s="103" t="str">
        <f t="shared" si="43"/>
        <v/>
      </c>
      <c r="AA106" s="256"/>
      <c r="AB106" s="186"/>
      <c r="AC106" s="186"/>
      <c r="AD106" s="203"/>
      <c r="AF106" s="203"/>
      <c r="AG106" s="102" t="str">
        <f t="shared" si="52"/>
        <v/>
      </c>
      <c r="AH106" s="10" t="str">
        <f t="shared" si="55"/>
        <v/>
      </c>
      <c r="AI106" s="102"/>
      <c r="AJ106" s="10"/>
      <c r="AK106" s="10"/>
      <c r="AL106" s="105"/>
      <c r="AM106" s="102"/>
      <c r="AN106" s="10"/>
      <c r="AO106" s="10" t="str">
        <f t="shared" si="56"/>
        <v/>
      </c>
      <c r="AT106" s="10"/>
      <c r="AU106" s="10" t="str">
        <f>IF(O106="include",AF106,"")</f>
        <v/>
      </c>
      <c r="AV106" s="54" t="str">
        <f>IF(P106="include",AF106,"")</f>
        <v/>
      </c>
      <c r="BC106" s="10"/>
      <c r="BH106" s="10"/>
      <c r="BM106" s="10"/>
    </row>
    <row r="107" spans="1:65" s="54" customFormat="1" ht="30.75" thickBot="1">
      <c r="A107" s="10">
        <v>106</v>
      </c>
      <c r="B107" s="10"/>
      <c r="C107" s="10" t="s">
        <v>263</v>
      </c>
      <c r="D107" s="10">
        <v>2</v>
      </c>
      <c r="E107" s="10">
        <v>3</v>
      </c>
      <c r="F107" s="10">
        <v>2</v>
      </c>
      <c r="G107" s="119" t="str">
        <f t="shared" si="42"/>
        <v>EXCLUDED</v>
      </c>
      <c r="H107" s="46" t="s">
        <v>901</v>
      </c>
      <c r="I107" s="189" t="s">
        <v>901</v>
      </c>
      <c r="J107" s="10" t="str">
        <f>IF(AND(G107="Excluded", H107="Excluded"), "Mutually Excluded", IF(AND(OR(G107="CERTAINLY INCLUDED", G107="INCLUDED", G107="MAYBE" ), OR(H107="INCLUDED", H107="MAYBE")), "MUTUALLY INCLUDED", IF(AND(G107="MAYBE", H107="MAYBE"), "Mutually MAYBE", IF(AND(G107="Excluded", OR(H107="INCLUDED", H107="MAYBE")), "AI: No, Human: Yes", IF(AND(H107="Excluded", OR(G107="INCLUDED", G107="CERTAINLY INCLUDED", G107="MAYBE")), "AI: Yes, Human: No", "Other Conflict")))))</f>
        <v>Mutually Excluded</v>
      </c>
      <c r="K107" s="10"/>
      <c r="L107" s="10"/>
      <c r="N107" s="220" t="s">
        <v>19</v>
      </c>
      <c r="O107" s="54" t="str">
        <f>IF(J107="Mutually Excluded","Exclude",IF(J107= "Mutually Included","Include",M107))</f>
        <v>Exclude</v>
      </c>
      <c r="P107" s="54" t="str">
        <f>'Humans Alignment T&amp;A'!Z107</f>
        <v>Exclude</v>
      </c>
      <c r="Q107" s="120" t="str">
        <f>IF(AND(O107="Exclude", P107="Exclude"), "Mutually Excluded", IF(AND(OR(O107="CERTAINLY INCLUDED", O107="INCLUDE" ), OR(P107="INCLUDE", P107="MAYBE")), "MUTUALLY INCLUDED", IF(AND(O107="MAYBE", P107="MAYBE"), "Mutually MAYBE", IF(AND(O107="Exclude", OR(P107="INCLUDE", P107="MAYBE")), "AI+Hum: No, Hum1+2: Yes", IF(AND(P107="Exclude", OR(O107="INCLUDE", O107="CERTAINLY INCLUDED", H107="MAYBE")), "Ai+hum: Yes, Hum1+2: No", "Other Conflict")))))</f>
        <v>Mutually Excluded</v>
      </c>
      <c r="S107" s="54" t="s">
        <v>3002</v>
      </c>
      <c r="T107" s="54" t="s">
        <v>3002</v>
      </c>
      <c r="U107" s="121" t="str">
        <f>IF(Q107="Mutually Excluded","Exclude",IF(Q107= "Mutually Included","Include",R107))</f>
        <v>Exclude</v>
      </c>
      <c r="V107" s="122"/>
      <c r="X107" s="201"/>
      <c r="Y107" s="123"/>
      <c r="Z107" s="103"/>
      <c r="AA107" s="149"/>
      <c r="AB107" s="124"/>
      <c r="AC107" s="124"/>
      <c r="AD107" s="205"/>
      <c r="AF107" s="203"/>
      <c r="AG107" s="102"/>
      <c r="AH107" s="10"/>
      <c r="AI107" s="133"/>
      <c r="AJ107" s="10"/>
      <c r="AK107" s="10"/>
      <c r="AL107" s="135"/>
      <c r="AM107" s="102"/>
      <c r="AN107" s="10"/>
      <c r="AO107" s="10"/>
      <c r="AT107" s="10"/>
      <c r="AU107" s="10" t="str">
        <f>IF(O107="include",AF107,"")</f>
        <v/>
      </c>
      <c r="AV107" s="54" t="str">
        <f>IF(P107="include",AF107,"")</f>
        <v/>
      </c>
      <c r="BC107" s="10"/>
      <c r="BH107" s="10"/>
      <c r="BM107" s="10"/>
    </row>
    <row r="108" spans="1:65" s="54" customFormat="1" ht="30">
      <c r="A108" s="10">
        <v>107</v>
      </c>
      <c r="B108" s="10"/>
      <c r="C108" s="10" t="s">
        <v>264</v>
      </c>
      <c r="D108" s="10">
        <v>2</v>
      </c>
      <c r="E108" s="10">
        <v>1</v>
      </c>
      <c r="F108" s="10">
        <v>2</v>
      </c>
      <c r="G108" s="119" t="str">
        <f t="shared" si="42"/>
        <v>EXCLUDED</v>
      </c>
      <c r="H108" s="46" t="s">
        <v>901</v>
      </c>
      <c r="I108" s="189" t="s">
        <v>901</v>
      </c>
      <c r="J108" s="10" t="str">
        <f>IF(AND(G108="Excluded", H108="Excluded"), "Mutually Excluded", IF(AND(OR(G108="CERTAINLY INCLUDED", G108="INCLUDED", G108="MAYBE" ), OR(H108="INCLUDED", H108="MAYBE")), "MUTUALLY INCLUDED", IF(AND(G108="MAYBE", H108="MAYBE"), "Mutually MAYBE", IF(AND(G108="Excluded", OR(H108="INCLUDED", H108="MAYBE")), "AI: No, Human: Yes", IF(AND(H108="Excluded", OR(G108="INCLUDED", G108="CERTAINLY INCLUDED", G108="MAYBE")), "AI: Yes, Human: No", "Other Conflict")))))</f>
        <v>Mutually Excluded</v>
      </c>
      <c r="K108" s="10"/>
      <c r="L108" s="10"/>
      <c r="N108" s="220" t="s">
        <v>19</v>
      </c>
      <c r="O108" s="54" t="str">
        <f>IF(J108="Mutually Excluded","Exclude",IF(J108= "Mutually Included","Include",M108))</f>
        <v>Exclude</v>
      </c>
      <c r="P108" s="54" t="str">
        <f>'Humans Alignment T&amp;A'!Z108</f>
        <v>Exclude</v>
      </c>
      <c r="Q108" s="120" t="str">
        <f>IF(AND(O108="Exclude", P108="Exclude"), "Mutually Excluded", IF(AND(OR(O108="CERTAINLY INCLUDED", O108="INCLUDE" ), OR(P108="INCLUDE", P108="MAYBE")), "MUTUALLY INCLUDED", IF(AND(O108="MAYBE", P108="MAYBE"), "Mutually MAYBE", IF(AND(O108="Exclude", OR(P108="INCLUDE", P108="MAYBE")), "AI+Hum: No, Hum1+2: Yes", IF(AND(P108="Exclude", OR(O108="INCLUDE", O108="CERTAINLY INCLUDED", H108="MAYBE")), "Ai+hum: Yes, Hum1+2: No", "Other Conflict")))))</f>
        <v>Mutually Excluded</v>
      </c>
      <c r="U108" s="121" t="str">
        <f>IF(Q108="Mutually Excluded","Exclude",IF(Q108= "Mutually Included","Include",R108))</f>
        <v>Exclude</v>
      </c>
      <c r="V108" s="122"/>
      <c r="X108" s="122"/>
      <c r="Y108" s="122"/>
      <c r="Z108" s="103" t="str">
        <f t="shared" si="43"/>
        <v/>
      </c>
      <c r="AA108" s="256"/>
      <c r="AB108" s="186"/>
      <c r="AC108" s="186"/>
      <c r="AD108" s="203"/>
      <c r="AF108" s="203"/>
      <c r="AG108" s="102" t="str">
        <f t="shared" si="52"/>
        <v/>
      </c>
      <c r="AH108" s="10" t="str">
        <f t="shared" si="55"/>
        <v/>
      </c>
      <c r="AI108" s="133"/>
      <c r="AJ108" s="10"/>
      <c r="AK108" s="10"/>
      <c r="AL108" s="105"/>
      <c r="AM108" s="102"/>
      <c r="AN108" s="10"/>
      <c r="AO108" s="10" t="str">
        <f t="shared" si="56"/>
        <v/>
      </c>
      <c r="AT108" s="10"/>
      <c r="AU108" s="10" t="str">
        <f>IF(O108="include",AF108,"")</f>
        <v/>
      </c>
      <c r="AV108" s="54" t="str">
        <f>IF(P108="include",AF108,"")</f>
        <v/>
      </c>
      <c r="BC108" s="10"/>
      <c r="BH108" s="10"/>
      <c r="BM108" s="10"/>
    </row>
    <row r="109" spans="1:65" s="54" customFormat="1" ht="30">
      <c r="A109" s="10">
        <v>108</v>
      </c>
      <c r="B109" s="10"/>
      <c r="C109" s="10" t="s">
        <v>265</v>
      </c>
      <c r="D109" s="10">
        <v>3</v>
      </c>
      <c r="E109" s="10">
        <v>3</v>
      </c>
      <c r="F109" s="10">
        <v>4</v>
      </c>
      <c r="G109" s="119" t="str">
        <f t="shared" si="42"/>
        <v>EXCLUDED</v>
      </c>
      <c r="H109" s="46" t="s">
        <v>901</v>
      </c>
      <c r="I109" s="189" t="s">
        <v>901</v>
      </c>
      <c r="J109" s="10" t="str">
        <f>IF(AND(G109="Excluded", H109="Excluded"), "Mutually Excluded", IF(AND(OR(G109="CERTAINLY INCLUDED", G109="INCLUDED", G109="MAYBE" ), OR(H109="INCLUDED", H109="MAYBE")), "MUTUALLY INCLUDED", IF(AND(G109="MAYBE", H109="MAYBE"), "Mutually MAYBE", IF(AND(G109="Excluded", OR(H109="INCLUDED", H109="MAYBE")), "AI: No, Human: Yes", IF(AND(H109="Excluded", OR(G109="INCLUDED", G109="CERTAINLY INCLUDED", G109="MAYBE")), "AI: Yes, Human: No", "Other Conflict")))))</f>
        <v>Mutually Excluded</v>
      </c>
      <c r="K109" s="10"/>
      <c r="L109" s="10"/>
      <c r="N109" s="220" t="s">
        <v>19</v>
      </c>
      <c r="O109" s="54" t="str">
        <f>IF(J109="Mutually Excluded","Exclude",IF(J109= "Mutually Included","Include",M109))</f>
        <v>Exclude</v>
      </c>
      <c r="P109" s="54" t="str">
        <f>'Humans Alignment T&amp;A'!Z109</f>
        <v>Exclude</v>
      </c>
      <c r="Q109" s="120" t="str">
        <f>IF(AND(O109="Exclude", P109="Exclude"), "Mutually Excluded", IF(AND(OR(O109="CERTAINLY INCLUDED", O109="INCLUDE" ), OR(P109="INCLUDE", P109="MAYBE")), "MUTUALLY INCLUDED", IF(AND(O109="MAYBE", P109="MAYBE"), "Mutually MAYBE", IF(AND(O109="Exclude", OR(P109="INCLUDE", P109="MAYBE")), "AI+Hum: No, Hum1+2: Yes", IF(AND(P109="Exclude", OR(O109="INCLUDE", O109="CERTAINLY INCLUDED", H109="MAYBE")), "Ai+hum: Yes, Hum1+2: No", "Other Conflict")))))</f>
        <v>Mutually Excluded</v>
      </c>
      <c r="U109" s="121" t="str">
        <f>IF(Q109="Mutually Excluded","Exclude",IF(Q109= "Mutually Included","Include",R109))</f>
        <v>Exclude</v>
      </c>
      <c r="V109" s="122"/>
      <c r="X109" s="122"/>
      <c r="Y109" s="122"/>
      <c r="Z109" s="103" t="str">
        <f t="shared" si="43"/>
        <v/>
      </c>
      <c r="AA109" s="256"/>
      <c r="AB109" s="186"/>
      <c r="AC109" s="186"/>
      <c r="AD109" s="203"/>
      <c r="AF109" s="203"/>
      <c r="AG109" s="102" t="str">
        <f t="shared" si="52"/>
        <v/>
      </c>
      <c r="AH109" s="10" t="str">
        <f t="shared" si="55"/>
        <v/>
      </c>
      <c r="AI109" s="133"/>
      <c r="AJ109" s="10"/>
      <c r="AK109" s="10"/>
      <c r="AL109" s="105"/>
      <c r="AM109" s="102"/>
      <c r="AN109" s="10"/>
      <c r="AO109" s="10" t="str">
        <f t="shared" si="56"/>
        <v/>
      </c>
      <c r="AT109" s="10"/>
      <c r="AU109" s="10" t="str">
        <f>IF(O109="include",AF109,"")</f>
        <v/>
      </c>
      <c r="AV109" s="54" t="str">
        <f>IF(P109="include",AF109,"")</f>
        <v/>
      </c>
      <c r="BC109" s="10"/>
      <c r="BH109" s="10"/>
      <c r="BM109" s="10"/>
    </row>
    <row r="110" spans="1:65" s="54" customFormat="1" ht="30">
      <c r="A110" s="10">
        <v>109</v>
      </c>
      <c r="B110" s="10"/>
      <c r="C110" s="10" t="s">
        <v>267</v>
      </c>
      <c r="D110" s="10">
        <v>2</v>
      </c>
      <c r="E110" s="10">
        <v>2</v>
      </c>
      <c r="F110" s="10">
        <v>2</v>
      </c>
      <c r="G110" s="119" t="str">
        <f t="shared" si="42"/>
        <v>EXCLUDED</v>
      </c>
      <c r="H110" s="46" t="s">
        <v>901</v>
      </c>
      <c r="I110" s="189" t="s">
        <v>901</v>
      </c>
      <c r="J110" s="10" t="str">
        <f>IF(AND(G110="Excluded", H110="Excluded"), "Mutually Excluded", IF(AND(OR(G110="CERTAINLY INCLUDED", G110="INCLUDED", G110="MAYBE" ), OR(H110="INCLUDED", H110="MAYBE")), "MUTUALLY INCLUDED", IF(AND(G110="MAYBE", H110="MAYBE"), "Mutually MAYBE", IF(AND(G110="Excluded", OR(H110="INCLUDED", H110="MAYBE")), "AI: No, Human: Yes", IF(AND(H110="Excluded", OR(G110="INCLUDED", G110="CERTAINLY INCLUDED", G110="MAYBE")), "AI: Yes, Human: No", "Other Conflict")))))</f>
        <v>Mutually Excluded</v>
      </c>
      <c r="K110" s="10"/>
      <c r="L110" s="10"/>
      <c r="N110" s="220" t="s">
        <v>19</v>
      </c>
      <c r="O110" s="54" t="str">
        <f>IF(J110="Mutually Excluded","Exclude",IF(J110= "Mutually Included","Include",M110))</f>
        <v>Exclude</v>
      </c>
      <c r="P110" s="54" t="str">
        <f>'Humans Alignment T&amp;A'!Z110</f>
        <v>Exclude</v>
      </c>
      <c r="Q110" s="120" t="str">
        <f>IF(AND(O110="Exclude", P110="Exclude"), "Mutually Excluded", IF(AND(OR(O110="CERTAINLY INCLUDED", O110="INCLUDE" ), OR(P110="INCLUDE", P110="MAYBE")), "MUTUALLY INCLUDED", IF(AND(O110="MAYBE", P110="MAYBE"), "Mutually MAYBE", IF(AND(O110="Exclude", OR(P110="INCLUDE", P110="MAYBE")), "AI+Hum: No, Hum1+2: Yes", IF(AND(P110="Exclude", OR(O110="INCLUDE", O110="CERTAINLY INCLUDED", H110="MAYBE")), "Ai+hum: Yes, Hum1+2: No", "Other Conflict")))))</f>
        <v>Mutually Excluded</v>
      </c>
      <c r="U110" s="121" t="str">
        <f>IF(Q110="Mutually Excluded","Exclude",IF(Q110= "Mutually Included","Include",R110))</f>
        <v>Exclude</v>
      </c>
      <c r="V110" s="122"/>
      <c r="X110" s="122"/>
      <c r="Y110" s="122"/>
      <c r="Z110" s="103" t="str">
        <f t="shared" si="43"/>
        <v/>
      </c>
      <c r="AA110" s="256"/>
      <c r="AB110" s="186"/>
      <c r="AC110" s="186"/>
      <c r="AD110" s="203"/>
      <c r="AF110" s="203"/>
      <c r="AG110" s="102" t="str">
        <f t="shared" si="52"/>
        <v/>
      </c>
      <c r="AH110" s="10" t="str">
        <f t="shared" si="55"/>
        <v/>
      </c>
      <c r="AI110" s="133"/>
      <c r="AJ110" s="10"/>
      <c r="AK110" s="10"/>
      <c r="AL110" s="105"/>
      <c r="AM110" s="102"/>
      <c r="AN110" s="10"/>
      <c r="AO110" s="10" t="str">
        <f t="shared" si="56"/>
        <v/>
      </c>
      <c r="AT110" s="10"/>
      <c r="AU110" s="10" t="str">
        <f>IF(O110="include",AF110,"")</f>
        <v/>
      </c>
      <c r="AV110" s="54" t="str">
        <f>IF(P110="include",AF110,"")</f>
        <v/>
      </c>
      <c r="BC110" s="10"/>
      <c r="BH110" s="10"/>
      <c r="BM110" s="10"/>
    </row>
    <row r="111" spans="1:65" s="54" customFormat="1" ht="30">
      <c r="A111" s="10">
        <v>110</v>
      </c>
      <c r="B111" s="10"/>
      <c r="C111" s="10" t="s">
        <v>268</v>
      </c>
      <c r="D111" s="10">
        <v>3</v>
      </c>
      <c r="E111" s="10">
        <v>3</v>
      </c>
      <c r="F111" s="10">
        <v>3</v>
      </c>
      <c r="G111" s="119" t="str">
        <f t="shared" si="42"/>
        <v>EXCLUDED</v>
      </c>
      <c r="H111" s="46" t="s">
        <v>901</v>
      </c>
      <c r="I111" s="189" t="s">
        <v>901</v>
      </c>
      <c r="J111" s="10" t="str">
        <f>IF(AND(G111="Excluded", H111="Excluded"), "Mutually Excluded", IF(AND(OR(G111="CERTAINLY INCLUDED", G111="INCLUDED", G111="MAYBE" ), OR(H111="INCLUDED", H111="MAYBE")), "MUTUALLY INCLUDED", IF(AND(G111="MAYBE", H111="MAYBE"), "Mutually MAYBE", IF(AND(G111="Excluded", OR(H111="INCLUDED", H111="MAYBE")), "AI: No, Human: Yes", IF(AND(H111="Excluded", OR(G111="INCLUDED", G111="CERTAINLY INCLUDED", G111="MAYBE")), "AI: Yes, Human: No", "Other Conflict")))))</f>
        <v>Mutually Excluded</v>
      </c>
      <c r="K111" s="10"/>
      <c r="L111" s="10"/>
      <c r="N111" s="220" t="s">
        <v>19</v>
      </c>
      <c r="O111" s="54" t="str">
        <f>IF(J111="Mutually Excluded","Exclude",IF(J111= "Mutually Included","Include",M111))</f>
        <v>Exclude</v>
      </c>
      <c r="P111" s="54" t="str">
        <f>'Humans Alignment T&amp;A'!Z111</f>
        <v>Exclude</v>
      </c>
      <c r="Q111" s="120" t="str">
        <f>IF(AND(O111="Exclude", P111="Exclude"), "Mutually Excluded", IF(AND(OR(O111="CERTAINLY INCLUDED", O111="INCLUDE" ), OR(P111="INCLUDE", P111="MAYBE")), "MUTUALLY INCLUDED", IF(AND(O111="MAYBE", P111="MAYBE"), "Mutually MAYBE", IF(AND(O111="Exclude", OR(P111="INCLUDE", P111="MAYBE")), "AI+Hum: No, Hum1+2: Yes", IF(AND(P111="Exclude", OR(O111="INCLUDE", O111="CERTAINLY INCLUDED", H111="MAYBE")), "Ai+hum: Yes, Hum1+2: No", "Other Conflict")))))</f>
        <v>Mutually Excluded</v>
      </c>
      <c r="U111" s="121" t="str">
        <f>IF(Q111="Mutually Excluded","Exclude",IF(Q111= "Mutually Included","Include",R111))</f>
        <v>Exclude</v>
      </c>
      <c r="V111" s="122"/>
      <c r="X111" s="122"/>
      <c r="Y111" s="122"/>
      <c r="Z111" s="103" t="str">
        <f t="shared" si="43"/>
        <v/>
      </c>
      <c r="AA111" s="256"/>
      <c r="AB111" s="186"/>
      <c r="AC111" s="186"/>
      <c r="AD111" s="203"/>
      <c r="AF111" s="203"/>
      <c r="AG111" s="102" t="str">
        <f t="shared" si="52"/>
        <v/>
      </c>
      <c r="AH111" s="10" t="str">
        <f t="shared" si="55"/>
        <v/>
      </c>
      <c r="AI111" s="133"/>
      <c r="AJ111" s="10"/>
      <c r="AK111" s="10"/>
      <c r="AL111" s="105"/>
      <c r="AM111" s="102"/>
      <c r="AN111" s="10"/>
      <c r="AO111" s="10" t="str">
        <f t="shared" si="56"/>
        <v/>
      </c>
      <c r="AT111" s="10"/>
      <c r="AU111" s="10" t="str">
        <f>IF(O111="include",AF111,"")</f>
        <v/>
      </c>
      <c r="AV111" s="54" t="str">
        <f>IF(P111="include",AF111,"")</f>
        <v/>
      </c>
      <c r="BC111" s="10"/>
      <c r="BH111" s="10"/>
      <c r="BM111" s="10"/>
    </row>
    <row r="112" spans="1:65" s="54" customFormat="1" ht="30">
      <c r="A112" s="10">
        <v>111</v>
      </c>
      <c r="B112" s="10"/>
      <c r="C112" s="10" t="s">
        <v>269</v>
      </c>
      <c r="D112" s="10">
        <v>3</v>
      </c>
      <c r="E112" s="10">
        <v>2</v>
      </c>
      <c r="F112" s="10">
        <v>2</v>
      </c>
      <c r="G112" s="119" t="str">
        <f t="shared" si="42"/>
        <v>EXCLUDED</v>
      </c>
      <c r="H112" s="147" t="s">
        <v>65</v>
      </c>
      <c r="I112" s="189" t="s">
        <v>901</v>
      </c>
      <c r="J112" s="10" t="str">
        <f>IF(AND(G112="Excluded", H112="Excluded"), "Mutually Excluded", IF(AND(OR(G112="CERTAINLY INCLUDED", G112="INCLUDED", G112="MAYBE" ), OR(H112="INCLUDED", H112="MAYBE")), "MUTUALLY INCLUDED", IF(AND(G112="MAYBE", H112="MAYBE"), "Mutually MAYBE", IF(AND(G112="Excluded", OR(H112="INCLUDED", H112="MAYBE")), "AI: No, Human: Yes", IF(AND(H112="Excluded", OR(G112="INCLUDED", G112="CERTAINLY INCLUDED", G112="MAYBE")), "AI: Yes, Human: No", "Other Conflict")))))</f>
        <v>AI: No, Human: Yes</v>
      </c>
      <c r="K112" s="10" t="s">
        <v>19</v>
      </c>
      <c r="L112" s="10" t="s">
        <v>3018</v>
      </c>
      <c r="M112" s="54" t="s">
        <v>19</v>
      </c>
      <c r="N112" s="220" t="s">
        <v>19</v>
      </c>
      <c r="O112" s="54" t="str">
        <f>IF(J112="Mutually Excluded","Exclude",IF(J112= "Mutually Included","Include",M112))</f>
        <v>Exclude</v>
      </c>
      <c r="P112" s="54" t="str">
        <f>'Humans Alignment T&amp;A'!Z112</f>
        <v>Exclude</v>
      </c>
      <c r="Q112" s="120" t="str">
        <f>IF(AND(O112="Exclude", P112="Exclude"), "Mutually Excluded", IF(AND(OR(O112="CERTAINLY INCLUDED", O112="INCLUDE" ), OR(P112="INCLUDE", P112="MAYBE")), "MUTUALLY INCLUDED", IF(AND(O112="MAYBE", P112="MAYBE"), "Mutually MAYBE", IF(AND(O112="Exclude", OR(P112="INCLUDE", P112="MAYBE")), "AI+Hum: No, Hum1+2: Yes", IF(AND(P112="Exclude", OR(O112="INCLUDE", O112="CERTAINLY INCLUDED", H112="MAYBE")), "Ai+hum: Yes, Hum1+2: No", "Other Conflict")))))</f>
        <v>Mutually Excluded</v>
      </c>
      <c r="U112" s="121" t="str">
        <f>IF(Q112="Mutually Excluded","Exclude",IF(Q112= "Mutually Included","Include",R112))</f>
        <v>Exclude</v>
      </c>
      <c r="V112" s="122"/>
      <c r="X112" s="122"/>
      <c r="Y112" s="122"/>
      <c r="Z112" s="103" t="str">
        <f t="shared" si="43"/>
        <v/>
      </c>
      <c r="AA112" s="256"/>
      <c r="AB112" s="186"/>
      <c r="AC112" s="186"/>
      <c r="AD112" s="203"/>
      <c r="AF112" s="203"/>
      <c r="AG112" s="102" t="str">
        <f t="shared" si="52"/>
        <v/>
      </c>
      <c r="AH112" s="10" t="str">
        <f t="shared" si="55"/>
        <v/>
      </c>
      <c r="AI112" s="133"/>
      <c r="AJ112" s="10"/>
      <c r="AK112" s="10"/>
      <c r="AL112" s="105"/>
      <c r="AM112" s="102"/>
      <c r="AN112" s="10"/>
      <c r="AO112" s="10" t="str">
        <f t="shared" si="56"/>
        <v/>
      </c>
      <c r="AT112" s="10"/>
      <c r="AU112" s="10" t="str">
        <f>IF(O112="include",AF112,"")</f>
        <v/>
      </c>
      <c r="AV112" s="54" t="str">
        <f>IF(P112="include",AF112,"")</f>
        <v/>
      </c>
      <c r="BC112" s="10"/>
      <c r="BH112" s="10"/>
      <c r="BM112" s="10"/>
    </row>
    <row r="113" spans="1:65" s="54" customFormat="1" ht="30">
      <c r="A113" s="10">
        <v>112</v>
      </c>
      <c r="B113" s="10"/>
      <c r="C113" s="10" t="s">
        <v>270</v>
      </c>
      <c r="D113" s="10">
        <v>1</v>
      </c>
      <c r="E113" s="10">
        <v>1</v>
      </c>
      <c r="F113" s="10">
        <v>1</v>
      </c>
      <c r="G113" s="119" t="str">
        <f t="shared" si="42"/>
        <v>EXCLUDED</v>
      </c>
      <c r="H113" s="46" t="s">
        <v>901</v>
      </c>
      <c r="I113" s="189" t="s">
        <v>901</v>
      </c>
      <c r="J113" s="10" t="str">
        <f>IF(AND(G113="Excluded", H113="Excluded"), "Mutually Excluded", IF(AND(OR(G113="CERTAINLY INCLUDED", G113="INCLUDED", G113="MAYBE" ), OR(H113="INCLUDED", H113="MAYBE")), "MUTUALLY INCLUDED", IF(AND(G113="MAYBE", H113="MAYBE"), "Mutually MAYBE", IF(AND(G113="Excluded", OR(H113="INCLUDED", H113="MAYBE")), "AI: No, Human: Yes", IF(AND(H113="Excluded", OR(G113="INCLUDED", G113="CERTAINLY INCLUDED", G113="MAYBE")), "AI: Yes, Human: No", "Other Conflict")))))</f>
        <v>Mutually Excluded</v>
      </c>
      <c r="K113" s="10"/>
      <c r="L113" s="10"/>
      <c r="N113" s="220" t="s">
        <v>19</v>
      </c>
      <c r="O113" s="54" t="str">
        <f>IF(J113="Mutually Excluded","Exclude",IF(J113= "Mutually Included","Include",M113))</f>
        <v>Exclude</v>
      </c>
      <c r="P113" s="54" t="str">
        <f>'Humans Alignment T&amp;A'!Z113</f>
        <v>Exclude</v>
      </c>
      <c r="Q113" s="120" t="str">
        <f>IF(AND(O113="Exclude", P113="Exclude"), "Mutually Excluded", IF(AND(OR(O113="CERTAINLY INCLUDED", O113="INCLUDE" ), OR(P113="INCLUDE", P113="MAYBE")), "MUTUALLY INCLUDED", IF(AND(O113="MAYBE", P113="MAYBE"), "Mutually MAYBE", IF(AND(O113="Exclude", OR(P113="INCLUDE", P113="MAYBE")), "AI+Hum: No, Hum1+2: Yes", IF(AND(P113="Exclude", OR(O113="INCLUDE", O113="CERTAINLY INCLUDED", H113="MAYBE")), "Ai+hum: Yes, Hum1+2: No", "Other Conflict")))))</f>
        <v>Mutually Excluded</v>
      </c>
      <c r="U113" s="121" t="str">
        <f>IF(Q113="Mutually Excluded","Exclude",IF(Q113= "Mutually Included","Include",R113))</f>
        <v>Exclude</v>
      </c>
      <c r="V113" s="122"/>
      <c r="X113" s="122"/>
      <c r="Y113" s="122"/>
      <c r="Z113" s="103" t="str">
        <f t="shared" si="43"/>
        <v/>
      </c>
      <c r="AA113" s="256"/>
      <c r="AB113" s="186"/>
      <c r="AC113" s="186"/>
      <c r="AD113" s="203"/>
      <c r="AF113" s="203"/>
      <c r="AG113" s="102" t="str">
        <f t="shared" si="52"/>
        <v/>
      </c>
      <c r="AH113" s="10" t="str">
        <f t="shared" si="55"/>
        <v/>
      </c>
      <c r="AI113" s="133"/>
      <c r="AJ113" s="10"/>
      <c r="AK113" s="10"/>
      <c r="AL113" s="105"/>
      <c r="AM113" s="102"/>
      <c r="AN113" s="10"/>
      <c r="AO113" s="10" t="str">
        <f t="shared" si="56"/>
        <v/>
      </c>
      <c r="AT113" s="10"/>
      <c r="AU113" s="10" t="str">
        <f>IF(O113="include",AF113,"")</f>
        <v/>
      </c>
      <c r="AV113" s="54" t="str">
        <f>IF(P113="include",AF113,"")</f>
        <v/>
      </c>
      <c r="BC113" s="10"/>
      <c r="BH113" s="10"/>
      <c r="BM113" s="10"/>
    </row>
    <row r="114" spans="1:65" s="54" customFormat="1" ht="30">
      <c r="A114" s="10">
        <v>113</v>
      </c>
      <c r="B114" s="10"/>
      <c r="C114" s="10" t="s">
        <v>271</v>
      </c>
      <c r="D114" s="10">
        <v>3</v>
      </c>
      <c r="E114" s="10">
        <v>4</v>
      </c>
      <c r="F114" s="10">
        <v>3</v>
      </c>
      <c r="G114" s="119" t="str">
        <f t="shared" si="42"/>
        <v>EXCLUDED</v>
      </c>
      <c r="H114" s="46" t="s">
        <v>901</v>
      </c>
      <c r="I114" s="189" t="s">
        <v>901</v>
      </c>
      <c r="J114" s="10" t="str">
        <f>IF(AND(G114="Excluded", H114="Excluded"), "Mutually Excluded", IF(AND(OR(G114="CERTAINLY INCLUDED", G114="INCLUDED", G114="MAYBE" ), OR(H114="INCLUDED", H114="MAYBE")), "MUTUALLY INCLUDED", IF(AND(G114="MAYBE", H114="MAYBE"), "Mutually MAYBE", IF(AND(G114="Excluded", OR(H114="INCLUDED", H114="MAYBE")), "AI: No, Human: Yes", IF(AND(H114="Excluded", OR(G114="INCLUDED", G114="CERTAINLY INCLUDED", G114="MAYBE")), "AI: Yes, Human: No", "Other Conflict")))))</f>
        <v>Mutually Excluded</v>
      </c>
      <c r="K114" s="10"/>
      <c r="L114" s="10"/>
      <c r="N114" s="220" t="s">
        <v>19</v>
      </c>
      <c r="O114" s="54" t="str">
        <f>IF(J114="Mutually Excluded","Exclude",IF(J114= "Mutually Included","Include",M114))</f>
        <v>Exclude</v>
      </c>
      <c r="P114" s="54" t="str">
        <f>'Humans Alignment T&amp;A'!Z114</f>
        <v>Exclude</v>
      </c>
      <c r="Q114" s="120" t="str">
        <f>IF(AND(O114="Exclude", P114="Exclude"), "Mutually Excluded", IF(AND(OR(O114="CERTAINLY INCLUDED", O114="INCLUDE" ), OR(P114="INCLUDE", P114="MAYBE")), "MUTUALLY INCLUDED", IF(AND(O114="MAYBE", P114="MAYBE"), "Mutually MAYBE", IF(AND(O114="Exclude", OR(P114="INCLUDE", P114="MAYBE")), "AI+Hum: No, Hum1+2: Yes", IF(AND(P114="Exclude", OR(O114="INCLUDE", O114="CERTAINLY INCLUDED", H114="MAYBE")), "Ai+hum: Yes, Hum1+2: No", "Other Conflict")))))</f>
        <v>Mutually Excluded</v>
      </c>
      <c r="U114" s="121" t="str">
        <f>IF(Q114="Mutually Excluded","Exclude",IF(Q114= "Mutually Included","Include",R114))</f>
        <v>Exclude</v>
      </c>
      <c r="V114" s="122"/>
      <c r="X114" s="122"/>
      <c r="Y114" s="122"/>
      <c r="Z114" s="103" t="str">
        <f t="shared" si="43"/>
        <v/>
      </c>
      <c r="AA114" s="256"/>
      <c r="AB114" s="186"/>
      <c r="AC114" s="186"/>
      <c r="AD114" s="203"/>
      <c r="AF114" s="203"/>
      <c r="AG114" s="102" t="str">
        <f t="shared" si="52"/>
        <v/>
      </c>
      <c r="AH114" s="10" t="str">
        <f t="shared" si="55"/>
        <v/>
      </c>
      <c r="AI114" s="133"/>
      <c r="AJ114" s="10"/>
      <c r="AK114" s="10"/>
      <c r="AL114" s="105"/>
      <c r="AM114" s="102"/>
      <c r="AN114" s="10"/>
      <c r="AO114" s="10" t="str">
        <f t="shared" si="56"/>
        <v/>
      </c>
      <c r="AT114" s="10"/>
      <c r="AU114" s="10" t="str">
        <f>IF(O114="include",AF114,"")</f>
        <v/>
      </c>
      <c r="AV114" s="54" t="str">
        <f>IF(P114="include",AF114,"")</f>
        <v/>
      </c>
      <c r="BC114" s="10"/>
      <c r="BH114" s="10"/>
      <c r="BM114" s="10"/>
    </row>
    <row r="115" spans="1:65" s="54" customFormat="1" ht="30">
      <c r="A115" s="10">
        <v>114</v>
      </c>
      <c r="B115" s="10"/>
      <c r="C115" s="10" t="s">
        <v>274</v>
      </c>
      <c r="D115" s="10">
        <v>4</v>
      </c>
      <c r="E115" s="10">
        <v>3</v>
      </c>
      <c r="F115" s="10">
        <v>3</v>
      </c>
      <c r="G115" s="119" t="str">
        <f t="shared" si="42"/>
        <v>EXCLUDED</v>
      </c>
      <c r="H115" s="147" t="s">
        <v>1752</v>
      </c>
      <c r="I115" s="189" t="s">
        <v>901</v>
      </c>
      <c r="J115" s="10" t="str">
        <f>IF(AND(G115="Excluded", H115="Excluded"), "Mutually Excluded", IF(AND(OR(G115="CERTAINLY INCLUDED", G115="INCLUDED", G115="MAYBE" ), OR(H115="INCLUDED", H115="MAYBE")), "MUTUALLY INCLUDED", IF(AND(G115="MAYBE", H115="MAYBE"), "Mutually MAYBE", IF(AND(G115="Excluded", OR(H115="INCLUDED", H115="MAYBE")), "AI: No, Human: Yes", IF(AND(H115="Excluded", OR(G115="INCLUDED", G115="CERTAINLY INCLUDED", G115="MAYBE")), "AI: Yes, Human: No", "Other Conflict")))))</f>
        <v>AI: No, Human: Yes</v>
      </c>
      <c r="K115" s="10" t="s">
        <v>19</v>
      </c>
      <c r="L115" s="10" t="s">
        <v>19</v>
      </c>
      <c r="M115" s="10" t="s">
        <v>19</v>
      </c>
      <c r="N115" s="220" t="s">
        <v>19</v>
      </c>
      <c r="O115" s="54" t="str">
        <f>IF(J115="Mutually Excluded","Exclude",IF(J115= "Mutually Included","Include",M115))</f>
        <v>Exclude</v>
      </c>
      <c r="P115" s="54" t="str">
        <f>'Humans Alignment T&amp;A'!Z115</f>
        <v>Exclude</v>
      </c>
      <c r="Q115" s="120" t="str">
        <f>IF(AND(O115="Exclude", P115="Exclude"), "Mutually Excluded", IF(AND(OR(O115="CERTAINLY INCLUDED", O115="INCLUDE" ), OR(P115="INCLUDE", P115="MAYBE")), "MUTUALLY INCLUDED", IF(AND(O115="MAYBE", P115="MAYBE"), "Mutually MAYBE", IF(AND(O115="Exclude", OR(P115="INCLUDE", P115="MAYBE")), "AI+Hum: No, Hum1+2: Yes", IF(AND(P115="Exclude", OR(O115="INCLUDE", O115="CERTAINLY INCLUDED", H115="MAYBE")), "Ai+hum: Yes, Hum1+2: No", "Other Conflict")))))</f>
        <v>Mutually Excluded</v>
      </c>
      <c r="U115" s="121" t="str">
        <f>IF(Q115="Mutually Excluded","Exclude",IF(Q115= "Mutually Included","Include",R115))</f>
        <v>Exclude</v>
      </c>
      <c r="V115" s="122"/>
      <c r="X115" s="122"/>
      <c r="Y115" s="122"/>
      <c r="Z115" s="103" t="str">
        <f t="shared" si="43"/>
        <v/>
      </c>
      <c r="AA115" s="256"/>
      <c r="AB115" s="186"/>
      <c r="AC115" s="186"/>
      <c r="AD115" s="203"/>
      <c r="AF115" s="203"/>
      <c r="AG115" s="102" t="str">
        <f t="shared" si="52"/>
        <v/>
      </c>
      <c r="AH115" s="10" t="str">
        <f t="shared" si="55"/>
        <v/>
      </c>
      <c r="AI115" s="133"/>
      <c r="AJ115" s="10"/>
      <c r="AK115" s="10"/>
      <c r="AL115" s="105"/>
      <c r="AM115" s="102"/>
      <c r="AN115" s="10"/>
      <c r="AO115" s="10" t="str">
        <f t="shared" si="56"/>
        <v/>
      </c>
      <c r="AT115" s="10"/>
      <c r="AU115" s="10" t="str">
        <f>IF(O115="include",AF115,"")</f>
        <v/>
      </c>
      <c r="AV115" s="54" t="str">
        <f>IF(P115="include",AF115,"")</f>
        <v/>
      </c>
      <c r="BC115" s="10"/>
      <c r="BH115" s="10"/>
      <c r="BM115" s="10"/>
    </row>
    <row r="116" spans="1:65" s="54" customFormat="1" ht="45">
      <c r="A116" s="10">
        <v>115</v>
      </c>
      <c r="B116" s="10"/>
      <c r="C116" s="10" t="s">
        <v>276</v>
      </c>
      <c r="D116" s="10">
        <v>1</v>
      </c>
      <c r="E116" s="10">
        <v>1</v>
      </c>
      <c r="F116" s="10">
        <v>1</v>
      </c>
      <c r="G116" s="119" t="str">
        <f t="shared" si="42"/>
        <v>EXCLUDED</v>
      </c>
      <c r="H116" s="46" t="s">
        <v>901</v>
      </c>
      <c r="I116" s="189" t="s">
        <v>901</v>
      </c>
      <c r="J116" s="10" t="str">
        <f>IF(AND(G116="Excluded", H116="Excluded"), "Mutually Excluded", IF(AND(OR(G116="CERTAINLY INCLUDED", G116="INCLUDED", G116="MAYBE" ), OR(H116="INCLUDED", H116="MAYBE")), "MUTUALLY INCLUDED", IF(AND(G116="MAYBE", H116="MAYBE"), "Mutually MAYBE", IF(AND(G116="Excluded", OR(H116="INCLUDED", H116="MAYBE")), "AI: No, Human: Yes", IF(AND(H116="Excluded", OR(G116="INCLUDED", G116="CERTAINLY INCLUDED", G116="MAYBE")), "AI: Yes, Human: No", "Other Conflict")))))</f>
        <v>Mutually Excluded</v>
      </c>
      <c r="K116" s="10"/>
      <c r="L116" s="10"/>
      <c r="N116" s="220" t="s">
        <v>19</v>
      </c>
      <c r="O116" s="54" t="str">
        <f>IF(J116="Mutually Excluded","Exclude",IF(J116= "Mutually Included","Include",M116))</f>
        <v>Exclude</v>
      </c>
      <c r="P116" s="54" t="str">
        <f>'Humans Alignment T&amp;A'!Z116</f>
        <v>Exclude</v>
      </c>
      <c r="Q116" s="120" t="str">
        <f>IF(AND(O116="Exclude", P116="Exclude"), "Mutually Excluded", IF(AND(OR(O116="CERTAINLY INCLUDED", O116="INCLUDE" ), OR(P116="INCLUDE", P116="MAYBE")), "MUTUALLY INCLUDED", IF(AND(O116="MAYBE", P116="MAYBE"), "Mutually MAYBE", IF(AND(O116="Exclude", OR(P116="INCLUDE", P116="MAYBE")), "AI+Hum: No, Hum1+2: Yes", IF(AND(P116="Exclude", OR(O116="INCLUDE", O116="CERTAINLY INCLUDED", H116="MAYBE")), "Ai+hum: Yes, Hum1+2: No", "Other Conflict")))))</f>
        <v>Mutually Excluded</v>
      </c>
      <c r="U116" s="121" t="str">
        <f>IF(Q116="Mutually Excluded","Exclude",IF(Q116= "Mutually Included","Include",R116))</f>
        <v>Exclude</v>
      </c>
      <c r="V116" s="122"/>
      <c r="X116" s="122"/>
      <c r="Y116" s="122"/>
      <c r="Z116" s="103" t="str">
        <f t="shared" si="43"/>
        <v/>
      </c>
      <c r="AA116" s="256"/>
      <c r="AB116" s="186"/>
      <c r="AC116" s="186"/>
      <c r="AD116" s="203"/>
      <c r="AF116" s="203"/>
      <c r="AG116" s="102" t="str">
        <f t="shared" si="52"/>
        <v/>
      </c>
      <c r="AH116" s="10" t="str">
        <f t="shared" si="55"/>
        <v/>
      </c>
      <c r="AI116" s="133"/>
      <c r="AJ116" s="10"/>
      <c r="AK116" s="10"/>
      <c r="AL116" s="105"/>
      <c r="AM116" s="102"/>
      <c r="AN116" s="10"/>
      <c r="AO116" s="10" t="str">
        <f t="shared" si="56"/>
        <v/>
      </c>
      <c r="AT116" s="10"/>
      <c r="AU116" s="10" t="str">
        <f>IF(O116="include",AF116,"")</f>
        <v/>
      </c>
      <c r="AV116" s="54" t="str">
        <f>IF(P116="include",AF116,"")</f>
        <v/>
      </c>
      <c r="BC116" s="10"/>
      <c r="BH116" s="10"/>
      <c r="BM116" s="10"/>
    </row>
    <row r="117" spans="1:65" s="54" customFormat="1" ht="30">
      <c r="A117" s="10">
        <v>116</v>
      </c>
      <c r="B117" s="10"/>
      <c r="C117" s="10" t="s">
        <v>277</v>
      </c>
      <c r="D117" s="10">
        <v>2</v>
      </c>
      <c r="E117" s="10">
        <v>2</v>
      </c>
      <c r="F117" s="10">
        <v>2</v>
      </c>
      <c r="G117" s="119" t="str">
        <f t="shared" si="42"/>
        <v>EXCLUDED</v>
      </c>
      <c r="H117" s="46" t="s">
        <v>901</v>
      </c>
      <c r="I117" s="189" t="s">
        <v>901</v>
      </c>
      <c r="J117" s="10" t="str">
        <f>IF(AND(G117="Excluded", H117="Excluded"), "Mutually Excluded", IF(AND(OR(G117="CERTAINLY INCLUDED", G117="INCLUDED", G117="MAYBE" ), OR(H117="INCLUDED", H117="MAYBE")), "MUTUALLY INCLUDED", IF(AND(G117="MAYBE", H117="MAYBE"), "Mutually MAYBE", IF(AND(G117="Excluded", OR(H117="INCLUDED", H117="MAYBE")), "AI: No, Human: Yes", IF(AND(H117="Excluded", OR(G117="INCLUDED", G117="CERTAINLY INCLUDED", G117="MAYBE")), "AI: Yes, Human: No", "Other Conflict")))))</f>
        <v>Mutually Excluded</v>
      </c>
      <c r="K117" s="10"/>
      <c r="L117" s="10"/>
      <c r="N117" s="220" t="s">
        <v>19</v>
      </c>
      <c r="O117" s="54" t="str">
        <f>IF(J117="Mutually Excluded","Exclude",IF(J117= "Mutually Included","Include",M117))</f>
        <v>Exclude</v>
      </c>
      <c r="P117" s="54" t="str">
        <f>'Humans Alignment T&amp;A'!Z117</f>
        <v>Exclude</v>
      </c>
      <c r="Q117" s="120" t="str">
        <f>IF(AND(O117="Exclude", P117="Exclude"), "Mutually Excluded", IF(AND(OR(O117="CERTAINLY INCLUDED", O117="INCLUDE" ), OR(P117="INCLUDE", P117="MAYBE")), "MUTUALLY INCLUDED", IF(AND(O117="MAYBE", P117="MAYBE"), "Mutually MAYBE", IF(AND(O117="Exclude", OR(P117="INCLUDE", P117="MAYBE")), "AI+Hum: No, Hum1+2: Yes", IF(AND(P117="Exclude", OR(O117="INCLUDE", O117="CERTAINLY INCLUDED", H117="MAYBE")), "Ai+hum: Yes, Hum1+2: No", "Other Conflict")))))</f>
        <v>Mutually Excluded</v>
      </c>
      <c r="U117" s="121" t="str">
        <f>IF(Q117="Mutually Excluded","Exclude",IF(Q117= "Mutually Included","Include",R117))</f>
        <v>Exclude</v>
      </c>
      <c r="V117" s="122"/>
      <c r="X117" s="122"/>
      <c r="Y117" s="122"/>
      <c r="Z117" s="103" t="str">
        <f t="shared" si="43"/>
        <v/>
      </c>
      <c r="AA117" s="256"/>
      <c r="AB117" s="186"/>
      <c r="AC117" s="186"/>
      <c r="AD117" s="203"/>
      <c r="AF117" s="203"/>
      <c r="AG117" s="102" t="str">
        <f t="shared" si="52"/>
        <v/>
      </c>
      <c r="AH117" s="10" t="str">
        <f t="shared" si="55"/>
        <v/>
      </c>
      <c r="AI117" s="133"/>
      <c r="AJ117" s="10"/>
      <c r="AK117" s="10"/>
      <c r="AL117" s="105"/>
      <c r="AM117" s="102"/>
      <c r="AN117" s="10"/>
      <c r="AO117" s="10" t="str">
        <f t="shared" si="56"/>
        <v/>
      </c>
      <c r="AT117" s="10"/>
      <c r="AU117" s="10" t="str">
        <f>IF(O117="include",AF117,"")</f>
        <v/>
      </c>
      <c r="AV117" s="54" t="str">
        <f>IF(P117="include",AF117,"")</f>
        <v/>
      </c>
      <c r="BC117" s="10"/>
      <c r="BH117" s="10"/>
      <c r="BM117" s="10"/>
    </row>
    <row r="118" spans="1:65" s="54" customFormat="1" ht="30">
      <c r="A118" s="10">
        <v>117</v>
      </c>
      <c r="B118" s="10"/>
      <c r="C118" s="10" t="s">
        <v>278</v>
      </c>
      <c r="D118" s="10">
        <v>2</v>
      </c>
      <c r="E118" s="10">
        <v>2</v>
      </c>
      <c r="F118" s="10">
        <v>3</v>
      </c>
      <c r="G118" s="119" t="str">
        <f t="shared" si="42"/>
        <v>EXCLUDED</v>
      </c>
      <c r="H118" s="46" t="s">
        <v>901</v>
      </c>
      <c r="I118" s="189" t="s">
        <v>901</v>
      </c>
      <c r="J118" s="10" t="str">
        <f>IF(AND(G118="Excluded", H118="Excluded"), "Mutually Excluded", IF(AND(OR(G118="CERTAINLY INCLUDED", G118="INCLUDED", G118="MAYBE" ), OR(H118="INCLUDED", H118="MAYBE")), "MUTUALLY INCLUDED", IF(AND(G118="MAYBE", H118="MAYBE"), "Mutually MAYBE", IF(AND(G118="Excluded", OR(H118="INCLUDED", H118="MAYBE")), "AI: No, Human: Yes", IF(AND(H118="Excluded", OR(G118="INCLUDED", G118="CERTAINLY INCLUDED", G118="MAYBE")), "AI: Yes, Human: No", "Other Conflict")))))</f>
        <v>Mutually Excluded</v>
      </c>
      <c r="K118" s="10"/>
      <c r="L118" s="10"/>
      <c r="N118" s="220" t="s">
        <v>19</v>
      </c>
      <c r="O118" s="54" t="str">
        <f>IF(J118="Mutually Excluded","Exclude",IF(J118= "Mutually Included","Include",M118))</f>
        <v>Exclude</v>
      </c>
      <c r="P118" s="54" t="str">
        <f>'Humans Alignment T&amp;A'!Z118</f>
        <v>Exclude</v>
      </c>
      <c r="Q118" s="120" t="str">
        <f>IF(AND(O118="Exclude", P118="Exclude"), "Mutually Excluded", IF(AND(OR(O118="CERTAINLY INCLUDED", O118="INCLUDE" ), OR(P118="INCLUDE", P118="MAYBE")), "MUTUALLY INCLUDED", IF(AND(O118="MAYBE", P118="MAYBE"), "Mutually MAYBE", IF(AND(O118="Exclude", OR(P118="INCLUDE", P118="MAYBE")), "AI+Hum: No, Hum1+2: Yes", IF(AND(P118="Exclude", OR(O118="INCLUDE", O118="CERTAINLY INCLUDED", H118="MAYBE")), "Ai+hum: Yes, Hum1+2: No", "Other Conflict")))))</f>
        <v>Mutually Excluded</v>
      </c>
      <c r="U118" s="121" t="str">
        <f>IF(Q118="Mutually Excluded","Exclude",IF(Q118= "Mutually Included","Include",R118))</f>
        <v>Exclude</v>
      </c>
      <c r="V118" s="122"/>
      <c r="X118" s="122"/>
      <c r="Y118" s="122"/>
      <c r="Z118" s="103" t="str">
        <f t="shared" si="43"/>
        <v/>
      </c>
      <c r="AA118" s="256"/>
      <c r="AB118" s="186"/>
      <c r="AC118" s="186"/>
      <c r="AD118" s="203"/>
      <c r="AF118" s="203"/>
      <c r="AG118" s="102" t="str">
        <f t="shared" si="52"/>
        <v/>
      </c>
      <c r="AH118" s="10" t="str">
        <f t="shared" si="55"/>
        <v/>
      </c>
      <c r="AI118" s="133"/>
      <c r="AJ118" s="10"/>
      <c r="AK118" s="10"/>
      <c r="AL118" s="105"/>
      <c r="AM118" s="102"/>
      <c r="AN118" s="10"/>
      <c r="AO118" s="10" t="str">
        <f t="shared" si="56"/>
        <v/>
      </c>
      <c r="AT118" s="10"/>
      <c r="AU118" s="10" t="str">
        <f>IF(O118="include",AF118,"")</f>
        <v/>
      </c>
      <c r="AV118" s="54" t="str">
        <f>IF(P118="include",AF118,"")</f>
        <v/>
      </c>
      <c r="BC118" s="10"/>
      <c r="BH118" s="10"/>
      <c r="BM118" s="10"/>
    </row>
    <row r="119" spans="1:65" s="54" customFormat="1" ht="30">
      <c r="A119" s="10">
        <v>118</v>
      </c>
      <c r="B119" s="10"/>
      <c r="C119" s="10" t="s">
        <v>279</v>
      </c>
      <c r="D119" s="10">
        <v>4</v>
      </c>
      <c r="E119" s="10">
        <v>3</v>
      </c>
      <c r="F119" s="10">
        <v>3</v>
      </c>
      <c r="G119" s="119" t="str">
        <f t="shared" si="42"/>
        <v>EXCLUDED</v>
      </c>
      <c r="H119" s="46" t="s">
        <v>901</v>
      </c>
      <c r="I119" s="189" t="s">
        <v>901</v>
      </c>
      <c r="J119" s="10" t="str">
        <f>IF(AND(G119="Excluded", H119="Excluded"), "Mutually Excluded", IF(AND(OR(G119="CERTAINLY INCLUDED", G119="INCLUDED", G119="MAYBE" ), OR(H119="INCLUDED", H119="MAYBE")), "MUTUALLY INCLUDED", IF(AND(G119="MAYBE", H119="MAYBE"), "Mutually MAYBE", IF(AND(G119="Excluded", OR(H119="INCLUDED", H119="MAYBE")), "AI: No, Human: Yes", IF(AND(H119="Excluded", OR(G119="INCLUDED", G119="CERTAINLY INCLUDED", G119="MAYBE")), "AI: Yes, Human: No", "Other Conflict")))))</f>
        <v>Mutually Excluded</v>
      </c>
      <c r="K119" s="10"/>
      <c r="L119" s="10"/>
      <c r="N119" s="220" t="s">
        <v>19</v>
      </c>
      <c r="O119" s="54" t="str">
        <f>IF(J119="Mutually Excluded","Exclude",IF(J119= "Mutually Included","Include",M119))</f>
        <v>Exclude</v>
      </c>
      <c r="P119" s="54" t="str">
        <f>'Humans Alignment T&amp;A'!Z119</f>
        <v>Exclude</v>
      </c>
      <c r="Q119" s="120" t="str">
        <f>IF(AND(O119="Exclude", P119="Exclude"), "Mutually Excluded", IF(AND(OR(O119="CERTAINLY INCLUDED", O119="INCLUDE" ), OR(P119="INCLUDE", P119="MAYBE")), "MUTUALLY INCLUDED", IF(AND(O119="MAYBE", P119="MAYBE"), "Mutually MAYBE", IF(AND(O119="Exclude", OR(P119="INCLUDE", P119="MAYBE")), "AI+Hum: No, Hum1+2: Yes", IF(AND(P119="Exclude", OR(O119="INCLUDE", O119="CERTAINLY INCLUDED", H119="MAYBE")), "Ai+hum: Yes, Hum1+2: No", "Other Conflict")))))</f>
        <v>Mutually Excluded</v>
      </c>
      <c r="U119" s="121" t="str">
        <f>IF(Q119="Mutually Excluded","Exclude",IF(Q119= "Mutually Included","Include",R119))</f>
        <v>Exclude</v>
      </c>
      <c r="V119" s="122"/>
      <c r="X119" s="122"/>
      <c r="Y119" s="122"/>
      <c r="Z119" s="103" t="str">
        <f t="shared" si="43"/>
        <v/>
      </c>
      <c r="AA119" s="256"/>
      <c r="AB119" s="186"/>
      <c r="AC119" s="186"/>
      <c r="AD119" s="203"/>
      <c r="AF119" s="203"/>
      <c r="AG119" s="102" t="str">
        <f t="shared" si="52"/>
        <v/>
      </c>
      <c r="AH119" s="10" t="str">
        <f t="shared" si="55"/>
        <v/>
      </c>
      <c r="AI119" s="133"/>
      <c r="AJ119" s="10"/>
      <c r="AK119" s="10"/>
      <c r="AL119" s="105"/>
      <c r="AM119" s="102"/>
      <c r="AN119" s="10"/>
      <c r="AO119" s="10" t="str">
        <f t="shared" si="56"/>
        <v/>
      </c>
      <c r="AT119" s="10"/>
      <c r="AU119" s="10" t="str">
        <f>IF(O119="include",AF119,"")</f>
        <v/>
      </c>
      <c r="AV119" s="54" t="str">
        <f>IF(P119="include",AF119,"")</f>
        <v/>
      </c>
      <c r="BC119" s="10"/>
      <c r="BH119" s="10"/>
      <c r="BM119" s="10"/>
    </row>
    <row r="120" spans="1:65" s="54" customFormat="1" ht="30">
      <c r="A120" s="10">
        <v>119</v>
      </c>
      <c r="B120" s="10"/>
      <c r="C120" s="10" t="s">
        <v>280</v>
      </c>
      <c r="D120" s="10">
        <v>1</v>
      </c>
      <c r="E120" s="10">
        <v>1</v>
      </c>
      <c r="F120" s="10">
        <v>1</v>
      </c>
      <c r="G120" s="119" t="str">
        <f t="shared" si="42"/>
        <v>EXCLUDED</v>
      </c>
      <c r="H120" s="46" t="s">
        <v>901</v>
      </c>
      <c r="I120" s="189" t="s">
        <v>901</v>
      </c>
      <c r="J120" s="10" t="str">
        <f>IF(AND(G120="Excluded", H120="Excluded"), "Mutually Excluded", IF(AND(OR(G120="CERTAINLY INCLUDED", G120="INCLUDED", G120="MAYBE" ), OR(H120="INCLUDED", H120="MAYBE")), "MUTUALLY INCLUDED", IF(AND(G120="MAYBE", H120="MAYBE"), "Mutually MAYBE", IF(AND(G120="Excluded", OR(H120="INCLUDED", H120="MAYBE")), "AI: No, Human: Yes", IF(AND(H120="Excluded", OR(G120="INCLUDED", G120="CERTAINLY INCLUDED", G120="MAYBE")), "AI: Yes, Human: No", "Other Conflict")))))</f>
        <v>Mutually Excluded</v>
      </c>
      <c r="K120" s="10"/>
      <c r="L120" s="10"/>
      <c r="N120" s="220" t="s">
        <v>19</v>
      </c>
      <c r="O120" s="54" t="str">
        <f>IF(J120="Mutually Excluded","Exclude",IF(J120= "Mutually Included","Include",M120))</f>
        <v>Exclude</v>
      </c>
      <c r="P120" s="54" t="str">
        <f>'Humans Alignment T&amp;A'!Z120</f>
        <v>Exclude</v>
      </c>
      <c r="Q120" s="120" t="str">
        <f>IF(AND(O120="Exclude", P120="Exclude"), "Mutually Excluded", IF(AND(OR(O120="CERTAINLY INCLUDED", O120="INCLUDE" ), OR(P120="INCLUDE", P120="MAYBE")), "MUTUALLY INCLUDED", IF(AND(O120="MAYBE", P120="MAYBE"), "Mutually MAYBE", IF(AND(O120="Exclude", OR(P120="INCLUDE", P120="MAYBE")), "AI+Hum: No, Hum1+2: Yes", IF(AND(P120="Exclude", OR(O120="INCLUDE", O120="CERTAINLY INCLUDED", H120="MAYBE")), "Ai+hum: Yes, Hum1+2: No", "Other Conflict")))))</f>
        <v>Mutually Excluded</v>
      </c>
      <c r="U120" s="121" t="str">
        <f>IF(Q120="Mutually Excluded","Exclude",IF(Q120= "Mutually Included","Include",R120))</f>
        <v>Exclude</v>
      </c>
      <c r="V120" s="122"/>
      <c r="X120" s="122"/>
      <c r="Y120" s="122"/>
      <c r="Z120" s="103" t="str">
        <f t="shared" si="43"/>
        <v/>
      </c>
      <c r="AA120" s="256"/>
      <c r="AB120" s="186"/>
      <c r="AC120" s="186"/>
      <c r="AD120" s="203"/>
      <c r="AF120" s="203"/>
      <c r="AG120" s="102" t="str">
        <f t="shared" si="52"/>
        <v/>
      </c>
      <c r="AH120" s="10" t="str">
        <f t="shared" si="55"/>
        <v/>
      </c>
      <c r="AI120" s="133"/>
      <c r="AJ120" s="10"/>
      <c r="AK120" s="10"/>
      <c r="AL120" s="105"/>
      <c r="AM120" s="102"/>
      <c r="AN120" s="10"/>
      <c r="AO120" s="10" t="str">
        <f t="shared" si="56"/>
        <v/>
      </c>
      <c r="AT120" s="10"/>
      <c r="AU120" s="10" t="str">
        <f>IF(O120="include",AF120,"")</f>
        <v/>
      </c>
      <c r="AV120" s="54" t="str">
        <f>IF(P120="include",AF120,"")</f>
        <v/>
      </c>
      <c r="BC120" s="10"/>
      <c r="BH120" s="10"/>
      <c r="BM120" s="10"/>
    </row>
    <row r="121" spans="1:65" s="54" customFormat="1" ht="30">
      <c r="A121" s="10">
        <v>120</v>
      </c>
      <c r="B121" s="10"/>
      <c r="C121" s="10" t="s">
        <v>281</v>
      </c>
      <c r="D121" s="10">
        <v>2</v>
      </c>
      <c r="E121" s="10">
        <v>2</v>
      </c>
      <c r="F121" s="10">
        <v>2</v>
      </c>
      <c r="G121" s="119" t="str">
        <f t="shared" si="42"/>
        <v>EXCLUDED</v>
      </c>
      <c r="H121" s="46" t="s">
        <v>901</v>
      </c>
      <c r="I121" s="189" t="s">
        <v>901</v>
      </c>
      <c r="J121" s="10" t="str">
        <f>IF(AND(G121="Excluded", H121="Excluded"), "Mutually Excluded", IF(AND(OR(G121="CERTAINLY INCLUDED", G121="INCLUDED", G121="MAYBE" ), OR(H121="INCLUDED", H121="MAYBE")), "MUTUALLY INCLUDED", IF(AND(G121="MAYBE", H121="MAYBE"), "Mutually MAYBE", IF(AND(G121="Excluded", OR(H121="INCLUDED", H121="MAYBE")), "AI: No, Human: Yes", IF(AND(H121="Excluded", OR(G121="INCLUDED", G121="CERTAINLY INCLUDED", G121="MAYBE")), "AI: Yes, Human: No", "Other Conflict")))))</f>
        <v>Mutually Excluded</v>
      </c>
      <c r="K121" s="10"/>
      <c r="L121" s="10"/>
      <c r="N121" s="220" t="s">
        <v>19</v>
      </c>
      <c r="O121" s="54" t="str">
        <f>IF(J121="Mutually Excluded","Exclude",IF(J121= "Mutually Included","Include",M121))</f>
        <v>Exclude</v>
      </c>
      <c r="P121" s="54" t="str">
        <f>'Humans Alignment T&amp;A'!Z121</f>
        <v>Exclude</v>
      </c>
      <c r="Q121" s="120" t="str">
        <f>IF(AND(O121="Exclude", P121="Exclude"), "Mutually Excluded", IF(AND(OR(O121="CERTAINLY INCLUDED", O121="INCLUDE" ), OR(P121="INCLUDE", P121="MAYBE")), "MUTUALLY INCLUDED", IF(AND(O121="MAYBE", P121="MAYBE"), "Mutually MAYBE", IF(AND(O121="Exclude", OR(P121="INCLUDE", P121="MAYBE")), "AI+Hum: No, Hum1+2: Yes", IF(AND(P121="Exclude", OR(O121="INCLUDE", O121="CERTAINLY INCLUDED", H121="MAYBE")), "Ai+hum: Yes, Hum1+2: No", "Other Conflict")))))</f>
        <v>Mutually Excluded</v>
      </c>
      <c r="U121" s="121" t="str">
        <f>IF(Q121="Mutually Excluded","Exclude",IF(Q121= "Mutually Included","Include",R121))</f>
        <v>Exclude</v>
      </c>
      <c r="V121" s="122"/>
      <c r="X121" s="122"/>
      <c r="Y121" s="122"/>
      <c r="Z121" s="103" t="str">
        <f t="shared" si="43"/>
        <v/>
      </c>
      <c r="AA121" s="256"/>
      <c r="AB121" s="186"/>
      <c r="AC121" s="186"/>
      <c r="AD121" s="203"/>
      <c r="AF121" s="203"/>
      <c r="AG121" s="102" t="str">
        <f t="shared" si="52"/>
        <v/>
      </c>
      <c r="AH121" s="10" t="str">
        <f t="shared" si="55"/>
        <v/>
      </c>
      <c r="AI121" s="133"/>
      <c r="AJ121" s="10"/>
      <c r="AK121" s="10"/>
      <c r="AL121" s="105"/>
      <c r="AM121" s="102"/>
      <c r="AN121" s="10"/>
      <c r="AO121" s="10" t="str">
        <f t="shared" si="56"/>
        <v/>
      </c>
      <c r="AT121" s="10"/>
      <c r="AU121" s="10" t="str">
        <f>IF(O121="include",AF121,"")</f>
        <v/>
      </c>
      <c r="AV121" s="54" t="str">
        <f>IF(P121="include",AF121,"")</f>
        <v/>
      </c>
      <c r="BC121" s="10"/>
      <c r="BH121" s="10"/>
      <c r="BM121" s="10"/>
    </row>
    <row r="122" spans="1:65" s="54" customFormat="1" ht="30">
      <c r="A122" s="10">
        <v>121</v>
      </c>
      <c r="B122" s="10"/>
      <c r="C122" s="10" t="s">
        <v>282</v>
      </c>
      <c r="D122" s="10">
        <v>3</v>
      </c>
      <c r="E122" s="10">
        <v>3</v>
      </c>
      <c r="F122" s="10">
        <v>3</v>
      </c>
      <c r="G122" s="119" t="str">
        <f t="shared" si="42"/>
        <v>EXCLUDED</v>
      </c>
      <c r="H122" s="46" t="s">
        <v>901</v>
      </c>
      <c r="I122" s="189" t="s">
        <v>901</v>
      </c>
      <c r="J122" s="10" t="str">
        <f>IF(AND(G122="Excluded", H122="Excluded"), "Mutually Excluded", IF(AND(OR(G122="CERTAINLY INCLUDED", G122="INCLUDED", G122="MAYBE" ), OR(H122="INCLUDED", H122="MAYBE")), "MUTUALLY INCLUDED", IF(AND(G122="MAYBE", H122="MAYBE"), "Mutually MAYBE", IF(AND(G122="Excluded", OR(H122="INCLUDED", H122="MAYBE")), "AI: No, Human: Yes", IF(AND(H122="Excluded", OR(G122="INCLUDED", G122="CERTAINLY INCLUDED", G122="MAYBE")), "AI: Yes, Human: No", "Other Conflict")))))</f>
        <v>Mutually Excluded</v>
      </c>
      <c r="K122" s="10"/>
      <c r="L122" s="10"/>
      <c r="N122" s="220" t="s">
        <v>19</v>
      </c>
      <c r="O122" s="54" t="str">
        <f>IF(J122="Mutually Excluded","Exclude",IF(J122= "Mutually Included","Include",M122))</f>
        <v>Exclude</v>
      </c>
      <c r="P122" s="54" t="str">
        <f>'Humans Alignment T&amp;A'!Z122</f>
        <v>Exclude</v>
      </c>
      <c r="Q122" s="120" t="str">
        <f>IF(AND(O122="Exclude", P122="Exclude"), "Mutually Excluded", IF(AND(OR(O122="CERTAINLY INCLUDED", O122="INCLUDE" ), OR(P122="INCLUDE", P122="MAYBE")), "MUTUALLY INCLUDED", IF(AND(O122="MAYBE", P122="MAYBE"), "Mutually MAYBE", IF(AND(O122="Exclude", OR(P122="INCLUDE", P122="MAYBE")), "AI+Hum: No, Hum1+2: Yes", IF(AND(P122="Exclude", OR(O122="INCLUDE", O122="CERTAINLY INCLUDED", H122="MAYBE")), "Ai+hum: Yes, Hum1+2: No", "Other Conflict")))))</f>
        <v>Mutually Excluded</v>
      </c>
      <c r="U122" s="121" t="str">
        <f>IF(Q122="Mutually Excluded","Exclude",IF(Q122= "Mutually Included","Include",R122))</f>
        <v>Exclude</v>
      </c>
      <c r="V122" s="122"/>
      <c r="X122" s="122"/>
      <c r="Y122" s="122"/>
      <c r="Z122" s="103" t="str">
        <f t="shared" si="43"/>
        <v/>
      </c>
      <c r="AA122" s="256"/>
      <c r="AB122" s="186"/>
      <c r="AC122" s="186"/>
      <c r="AD122" s="203"/>
      <c r="AF122" s="203"/>
      <c r="AG122" s="102" t="str">
        <f t="shared" si="52"/>
        <v/>
      </c>
      <c r="AH122" s="10" t="str">
        <f t="shared" si="55"/>
        <v/>
      </c>
      <c r="AI122" s="133"/>
      <c r="AJ122" s="10"/>
      <c r="AK122" s="10"/>
      <c r="AL122" s="105"/>
      <c r="AM122" s="102"/>
      <c r="AN122" s="10"/>
      <c r="AO122" s="10" t="str">
        <f t="shared" si="56"/>
        <v/>
      </c>
      <c r="AT122" s="10"/>
      <c r="AU122" s="10" t="str">
        <f>IF(O122="include",AF122,"")</f>
        <v/>
      </c>
      <c r="AV122" s="54" t="str">
        <f>IF(P122="include",AF122,"")</f>
        <v/>
      </c>
      <c r="BC122" s="10"/>
      <c r="BH122" s="10"/>
      <c r="BM122" s="10"/>
    </row>
    <row r="123" spans="1:65" s="54" customFormat="1" ht="30">
      <c r="A123" s="10">
        <v>122</v>
      </c>
      <c r="B123" s="10"/>
      <c r="C123" s="10" t="s">
        <v>284</v>
      </c>
      <c r="D123" s="10">
        <v>1</v>
      </c>
      <c r="E123" s="10">
        <v>2</v>
      </c>
      <c r="F123" s="10">
        <v>1</v>
      </c>
      <c r="G123" s="119" t="str">
        <f t="shared" si="42"/>
        <v>EXCLUDED</v>
      </c>
      <c r="H123" s="46" t="s">
        <v>901</v>
      </c>
      <c r="I123" s="189" t="s">
        <v>901</v>
      </c>
      <c r="J123" s="10" t="str">
        <f>IF(AND(G123="Excluded", H123="Excluded"), "Mutually Excluded", IF(AND(OR(G123="CERTAINLY INCLUDED", G123="INCLUDED", G123="MAYBE" ), OR(H123="INCLUDED", H123="MAYBE")), "MUTUALLY INCLUDED", IF(AND(G123="MAYBE", H123="MAYBE"), "Mutually MAYBE", IF(AND(G123="Excluded", OR(H123="INCLUDED", H123="MAYBE")), "AI: No, Human: Yes", IF(AND(H123="Excluded", OR(G123="INCLUDED", G123="CERTAINLY INCLUDED", G123="MAYBE")), "AI: Yes, Human: No", "Other Conflict")))))</f>
        <v>Mutually Excluded</v>
      </c>
      <c r="K123" s="10"/>
      <c r="L123" s="10"/>
      <c r="N123" s="220" t="s">
        <v>19</v>
      </c>
      <c r="O123" s="54" t="str">
        <f>IF(J123="Mutually Excluded","Exclude",IF(J123= "Mutually Included","Include",M123))</f>
        <v>Exclude</v>
      </c>
      <c r="P123" s="54" t="str">
        <f>'Humans Alignment T&amp;A'!Z123</f>
        <v>Exclude</v>
      </c>
      <c r="Q123" s="120" t="str">
        <f>IF(AND(O123="Exclude", P123="Exclude"), "Mutually Excluded", IF(AND(OR(O123="CERTAINLY INCLUDED", O123="INCLUDE" ), OR(P123="INCLUDE", P123="MAYBE")), "MUTUALLY INCLUDED", IF(AND(O123="MAYBE", P123="MAYBE"), "Mutually MAYBE", IF(AND(O123="Exclude", OR(P123="INCLUDE", P123="MAYBE")), "AI+Hum: No, Hum1+2: Yes", IF(AND(P123="Exclude", OR(O123="INCLUDE", O123="CERTAINLY INCLUDED", H123="MAYBE")), "Ai+hum: Yes, Hum1+2: No", "Other Conflict")))))</f>
        <v>Mutually Excluded</v>
      </c>
      <c r="U123" s="121" t="str">
        <f>IF(Q123="Mutually Excluded","Exclude",IF(Q123= "Mutually Included","Include",R123))</f>
        <v>Exclude</v>
      </c>
      <c r="V123" s="122"/>
      <c r="X123" s="122"/>
      <c r="Y123" s="122"/>
      <c r="Z123" s="103" t="str">
        <f t="shared" si="43"/>
        <v/>
      </c>
      <c r="AA123" s="256"/>
      <c r="AB123" s="186"/>
      <c r="AC123" s="186"/>
      <c r="AD123" s="203"/>
      <c r="AF123" s="203"/>
      <c r="AG123" s="102" t="str">
        <f t="shared" si="52"/>
        <v/>
      </c>
      <c r="AH123" s="10" t="str">
        <f t="shared" si="55"/>
        <v/>
      </c>
      <c r="AI123" s="133"/>
      <c r="AJ123" s="10"/>
      <c r="AK123" s="10"/>
      <c r="AL123" s="105"/>
      <c r="AM123" s="102"/>
      <c r="AN123" s="10"/>
      <c r="AO123" s="10" t="str">
        <f t="shared" si="56"/>
        <v/>
      </c>
      <c r="AT123" s="10"/>
      <c r="AU123" s="10" t="str">
        <f>IF(O123="include",AF123,"")</f>
        <v/>
      </c>
      <c r="AV123" s="54" t="str">
        <f>IF(P123="include",AF123,"")</f>
        <v/>
      </c>
      <c r="BC123" s="10"/>
      <c r="BH123" s="10"/>
      <c r="BM123" s="10"/>
    </row>
    <row r="124" spans="1:65" s="54" customFormat="1" ht="30">
      <c r="A124" s="10">
        <v>123</v>
      </c>
      <c r="B124" s="10"/>
      <c r="C124" s="10" t="s">
        <v>285</v>
      </c>
      <c r="D124" s="10">
        <v>2</v>
      </c>
      <c r="E124" s="10">
        <v>2</v>
      </c>
      <c r="F124" s="10">
        <v>2</v>
      </c>
      <c r="G124" s="119" t="str">
        <f t="shared" si="42"/>
        <v>EXCLUDED</v>
      </c>
      <c r="H124" s="46" t="s">
        <v>901</v>
      </c>
      <c r="I124" s="189" t="s">
        <v>901</v>
      </c>
      <c r="J124" s="10" t="str">
        <f>IF(AND(G124="Excluded", H124="Excluded"), "Mutually Excluded", IF(AND(OR(G124="CERTAINLY INCLUDED", G124="INCLUDED", G124="MAYBE" ), OR(H124="INCLUDED", H124="MAYBE")), "MUTUALLY INCLUDED", IF(AND(G124="MAYBE", H124="MAYBE"), "Mutually MAYBE", IF(AND(G124="Excluded", OR(H124="INCLUDED", H124="MAYBE")), "AI: No, Human: Yes", IF(AND(H124="Excluded", OR(G124="INCLUDED", G124="CERTAINLY INCLUDED", G124="MAYBE")), "AI: Yes, Human: No", "Other Conflict")))))</f>
        <v>Mutually Excluded</v>
      </c>
      <c r="K124" s="10"/>
      <c r="L124" s="10"/>
      <c r="N124" s="220" t="s">
        <v>19</v>
      </c>
      <c r="O124" s="54" t="str">
        <f>IF(J124="Mutually Excluded","Exclude",IF(J124= "Mutually Included","Include",M124))</f>
        <v>Exclude</v>
      </c>
      <c r="P124" s="54" t="str">
        <f>'Humans Alignment T&amp;A'!Z124</f>
        <v>Exclude</v>
      </c>
      <c r="Q124" s="120" t="str">
        <f>IF(AND(O124="Exclude", P124="Exclude"), "Mutually Excluded", IF(AND(OR(O124="CERTAINLY INCLUDED", O124="INCLUDE" ), OR(P124="INCLUDE", P124="MAYBE")), "MUTUALLY INCLUDED", IF(AND(O124="MAYBE", P124="MAYBE"), "Mutually MAYBE", IF(AND(O124="Exclude", OR(P124="INCLUDE", P124="MAYBE")), "AI+Hum: No, Hum1+2: Yes", IF(AND(P124="Exclude", OR(O124="INCLUDE", O124="CERTAINLY INCLUDED", H124="MAYBE")), "Ai+hum: Yes, Hum1+2: No", "Other Conflict")))))</f>
        <v>Mutually Excluded</v>
      </c>
      <c r="U124" s="121" t="str">
        <f>IF(Q124="Mutually Excluded","Exclude",IF(Q124= "Mutually Included","Include",R124))</f>
        <v>Exclude</v>
      </c>
      <c r="V124" s="122"/>
      <c r="X124" s="122"/>
      <c r="Y124" s="122"/>
      <c r="Z124" s="103" t="str">
        <f t="shared" si="43"/>
        <v/>
      </c>
      <c r="AA124" s="256"/>
      <c r="AB124" s="186"/>
      <c r="AC124" s="186"/>
      <c r="AD124" s="203"/>
      <c r="AF124" s="203"/>
      <c r="AG124" s="102" t="str">
        <f t="shared" si="52"/>
        <v/>
      </c>
      <c r="AH124" s="10" t="str">
        <f t="shared" si="55"/>
        <v/>
      </c>
      <c r="AI124" s="133"/>
      <c r="AJ124" s="10"/>
      <c r="AK124" s="10"/>
      <c r="AL124" s="105"/>
      <c r="AM124" s="102"/>
      <c r="AN124" s="10"/>
      <c r="AO124" s="10" t="str">
        <f t="shared" si="56"/>
        <v/>
      </c>
      <c r="AT124" s="10"/>
      <c r="AU124" s="10" t="str">
        <f>IF(O124="include",AF124,"")</f>
        <v/>
      </c>
      <c r="AV124" s="54" t="str">
        <f>IF(P124="include",AF124,"")</f>
        <v/>
      </c>
      <c r="BC124" s="10"/>
      <c r="BH124" s="10"/>
      <c r="BM124" s="10"/>
    </row>
    <row r="125" spans="1:65" s="54" customFormat="1" ht="45">
      <c r="A125" s="10">
        <v>124</v>
      </c>
      <c r="B125" s="10"/>
      <c r="C125" s="10" t="s">
        <v>287</v>
      </c>
      <c r="D125" s="10">
        <v>4</v>
      </c>
      <c r="E125" s="10">
        <v>4</v>
      </c>
      <c r="F125" s="10">
        <v>4</v>
      </c>
      <c r="G125" s="119" t="str">
        <f t="shared" si="42"/>
        <v>EXCLUDED</v>
      </c>
      <c r="H125" s="147" t="s">
        <v>1752</v>
      </c>
      <c r="I125" s="189" t="s">
        <v>901</v>
      </c>
      <c r="J125" s="10" t="str">
        <f>IF(AND(G125="Excluded", H125="Excluded"), "Mutually Excluded", IF(AND(OR(G125="CERTAINLY INCLUDED", G125="INCLUDED", G125="MAYBE" ), OR(H125="INCLUDED", H125="MAYBE")), "MUTUALLY INCLUDED", IF(AND(G125="MAYBE", H125="MAYBE"), "Mutually MAYBE", IF(AND(G125="Excluded", OR(H125="INCLUDED", H125="MAYBE")), "AI: No, Human: Yes", IF(AND(H125="Excluded", OR(G125="INCLUDED", G125="CERTAINLY INCLUDED", G125="MAYBE")), "AI: Yes, Human: No", "Other Conflict")))))</f>
        <v>AI: No, Human: Yes</v>
      </c>
      <c r="K125" s="10" t="s">
        <v>19</v>
      </c>
      <c r="L125" s="10" t="s">
        <v>19</v>
      </c>
      <c r="M125" s="54" t="s">
        <v>19</v>
      </c>
      <c r="N125" s="220" t="s">
        <v>19</v>
      </c>
      <c r="O125" s="54" t="str">
        <f>IF(J125="Mutually Excluded","Exclude",IF(J125= "Mutually Included","Include",M125))</f>
        <v>Exclude</v>
      </c>
      <c r="P125" s="54" t="str">
        <f>'Humans Alignment T&amp;A'!Z125</f>
        <v>Exclude</v>
      </c>
      <c r="Q125" s="120" t="str">
        <f>IF(AND(O125="Exclude", P125="Exclude"), "Mutually Excluded", IF(AND(OR(O125="CERTAINLY INCLUDED", O125="INCLUDE" ), OR(P125="INCLUDE", P125="MAYBE")), "MUTUALLY INCLUDED", IF(AND(O125="MAYBE", P125="MAYBE"), "Mutually MAYBE", IF(AND(O125="Exclude", OR(P125="INCLUDE", P125="MAYBE")), "AI+Hum: No, Hum1+2: Yes", IF(AND(P125="Exclude", OR(O125="INCLUDE", O125="CERTAINLY INCLUDED", H125="MAYBE")), "Ai+hum: Yes, Hum1+2: No", "Other Conflict")))))</f>
        <v>Mutually Excluded</v>
      </c>
      <c r="U125" s="121" t="str">
        <f>IF(Q125="Mutually Excluded","Exclude",IF(Q125= "Mutually Included","Include",R125))</f>
        <v>Exclude</v>
      </c>
      <c r="V125" s="122"/>
      <c r="X125" s="122"/>
      <c r="Y125" s="122"/>
      <c r="Z125" s="103" t="str">
        <f t="shared" si="43"/>
        <v/>
      </c>
      <c r="AA125" s="256"/>
      <c r="AB125" s="186"/>
      <c r="AC125" s="186"/>
      <c r="AD125" s="203"/>
      <c r="AF125" s="203"/>
      <c r="AG125" s="102" t="str">
        <f t="shared" si="52"/>
        <v/>
      </c>
      <c r="AH125" s="10" t="str">
        <f t="shared" si="55"/>
        <v/>
      </c>
      <c r="AI125" s="133"/>
      <c r="AJ125" s="10"/>
      <c r="AK125" s="10"/>
      <c r="AL125" s="105"/>
      <c r="AM125" s="102"/>
      <c r="AN125" s="10"/>
      <c r="AO125" s="10" t="str">
        <f t="shared" si="56"/>
        <v/>
      </c>
      <c r="AT125" s="10"/>
      <c r="AU125" s="10" t="str">
        <f>IF(O125="include",AF125,"")</f>
        <v/>
      </c>
      <c r="AV125" s="54" t="str">
        <f>IF(P125="include",AF125,"")</f>
        <v/>
      </c>
      <c r="BC125" s="10"/>
      <c r="BH125" s="10"/>
      <c r="BM125" s="10"/>
    </row>
    <row r="126" spans="1:65" s="54" customFormat="1" ht="30">
      <c r="A126" s="10">
        <v>125</v>
      </c>
      <c r="B126" s="10"/>
      <c r="C126" s="10" t="s">
        <v>289</v>
      </c>
      <c r="D126" s="10">
        <v>4</v>
      </c>
      <c r="E126" s="10">
        <v>4</v>
      </c>
      <c r="F126" s="10">
        <v>3</v>
      </c>
      <c r="G126" s="119" t="str">
        <f t="shared" si="42"/>
        <v>EXCLUDED</v>
      </c>
      <c r="H126" s="46" t="s">
        <v>901</v>
      </c>
      <c r="I126" s="189" t="s">
        <v>901</v>
      </c>
      <c r="J126" s="10" t="str">
        <f>IF(AND(G126="Excluded", H126="Excluded"), "Mutually Excluded", IF(AND(OR(G126="CERTAINLY INCLUDED", G126="INCLUDED", G126="MAYBE" ), OR(H126="INCLUDED", H126="MAYBE")), "MUTUALLY INCLUDED", IF(AND(G126="MAYBE", H126="MAYBE"), "Mutually MAYBE", IF(AND(G126="Excluded", OR(H126="INCLUDED", H126="MAYBE")), "AI: No, Human: Yes", IF(AND(H126="Excluded", OR(G126="INCLUDED", G126="CERTAINLY INCLUDED", G126="MAYBE")), "AI: Yes, Human: No", "Other Conflict")))))</f>
        <v>Mutually Excluded</v>
      </c>
      <c r="K126" s="10"/>
      <c r="L126" s="10"/>
      <c r="N126" s="220" t="s">
        <v>19</v>
      </c>
      <c r="O126" s="54" t="str">
        <f>IF(J126="Mutually Excluded","Exclude",IF(J126= "Mutually Included","Include",M126))</f>
        <v>Exclude</v>
      </c>
      <c r="P126" s="54" t="str">
        <f>'Humans Alignment T&amp;A'!Z126</f>
        <v>Exclude</v>
      </c>
      <c r="Q126" s="120" t="str">
        <f>IF(AND(O126="Exclude", P126="Exclude"), "Mutually Excluded", IF(AND(OR(O126="CERTAINLY INCLUDED", O126="INCLUDE" ), OR(P126="INCLUDE", P126="MAYBE")), "MUTUALLY INCLUDED", IF(AND(O126="MAYBE", P126="MAYBE"), "Mutually MAYBE", IF(AND(O126="Exclude", OR(P126="INCLUDE", P126="MAYBE")), "AI+Hum: No, Hum1+2: Yes", IF(AND(P126="Exclude", OR(O126="INCLUDE", O126="CERTAINLY INCLUDED", H126="MAYBE")), "Ai+hum: Yes, Hum1+2: No", "Other Conflict")))))</f>
        <v>Mutually Excluded</v>
      </c>
      <c r="U126" s="121" t="str">
        <f>IF(Q126="Mutually Excluded","Exclude",IF(Q126= "Mutually Included","Include",R126))</f>
        <v>Exclude</v>
      </c>
      <c r="V126" s="122"/>
      <c r="X126" s="122"/>
      <c r="Y126" s="122"/>
      <c r="Z126" s="103" t="str">
        <f t="shared" si="43"/>
        <v/>
      </c>
      <c r="AA126" s="256"/>
      <c r="AB126" s="186"/>
      <c r="AC126" s="186"/>
      <c r="AD126" s="203"/>
      <c r="AF126" s="203"/>
      <c r="AG126" s="102" t="str">
        <f t="shared" si="52"/>
        <v/>
      </c>
      <c r="AH126" s="10" t="str">
        <f t="shared" si="55"/>
        <v/>
      </c>
      <c r="AI126" s="133"/>
      <c r="AJ126" s="10"/>
      <c r="AK126" s="10"/>
      <c r="AL126" s="105"/>
      <c r="AM126" s="102"/>
      <c r="AN126" s="10"/>
      <c r="AO126" s="10" t="str">
        <f t="shared" si="56"/>
        <v/>
      </c>
      <c r="AT126" s="10"/>
      <c r="AU126" s="10" t="str">
        <f>IF(O126="include",AF126,"")</f>
        <v/>
      </c>
      <c r="AV126" s="54" t="str">
        <f>IF(P126="include",AF126,"")</f>
        <v/>
      </c>
      <c r="BC126" s="10"/>
      <c r="BH126" s="10"/>
      <c r="BM126" s="10"/>
    </row>
    <row r="127" spans="1:65" s="54" customFormat="1" ht="30">
      <c r="A127" s="10">
        <v>126</v>
      </c>
      <c r="B127" s="10"/>
      <c r="C127" s="10" t="s">
        <v>290</v>
      </c>
      <c r="D127" s="10">
        <v>2</v>
      </c>
      <c r="E127" s="10">
        <v>2</v>
      </c>
      <c r="F127" s="10">
        <v>2</v>
      </c>
      <c r="G127" s="119" t="str">
        <f t="shared" si="42"/>
        <v>EXCLUDED</v>
      </c>
      <c r="H127" s="46" t="s">
        <v>901</v>
      </c>
      <c r="I127" s="189" t="s">
        <v>901</v>
      </c>
      <c r="J127" s="10" t="str">
        <f>IF(AND(G127="Excluded", H127="Excluded"), "Mutually Excluded", IF(AND(OR(G127="CERTAINLY INCLUDED", G127="INCLUDED", G127="MAYBE" ), OR(H127="INCLUDED", H127="MAYBE")), "MUTUALLY INCLUDED", IF(AND(G127="MAYBE", H127="MAYBE"), "Mutually MAYBE", IF(AND(G127="Excluded", OR(H127="INCLUDED", H127="MAYBE")), "AI: No, Human: Yes", IF(AND(H127="Excluded", OR(G127="INCLUDED", G127="CERTAINLY INCLUDED", G127="MAYBE")), "AI: Yes, Human: No", "Other Conflict")))))</f>
        <v>Mutually Excluded</v>
      </c>
      <c r="K127" s="10"/>
      <c r="L127" s="10"/>
      <c r="N127" s="220" t="s">
        <v>19</v>
      </c>
      <c r="O127" s="54" t="str">
        <f>IF(J127="Mutually Excluded","Exclude",IF(J127= "Mutually Included","Include",M127))</f>
        <v>Exclude</v>
      </c>
      <c r="P127" s="54" t="str">
        <f>'Humans Alignment T&amp;A'!Z127</f>
        <v>Exclude</v>
      </c>
      <c r="Q127" s="120" t="str">
        <f>IF(AND(O127="Exclude", P127="Exclude"), "Mutually Excluded", IF(AND(OR(O127="CERTAINLY INCLUDED", O127="INCLUDE" ), OR(P127="INCLUDE", P127="MAYBE")), "MUTUALLY INCLUDED", IF(AND(O127="MAYBE", P127="MAYBE"), "Mutually MAYBE", IF(AND(O127="Exclude", OR(P127="INCLUDE", P127="MAYBE")), "AI+Hum: No, Hum1+2: Yes", IF(AND(P127="Exclude", OR(O127="INCLUDE", O127="CERTAINLY INCLUDED", H127="MAYBE")), "Ai+hum: Yes, Hum1+2: No", "Other Conflict")))))</f>
        <v>Mutually Excluded</v>
      </c>
      <c r="U127" s="121" t="str">
        <f>IF(Q127="Mutually Excluded","Exclude",IF(Q127= "Mutually Included","Include",R127))</f>
        <v>Exclude</v>
      </c>
      <c r="V127" s="122"/>
      <c r="X127" s="122"/>
      <c r="Y127" s="122"/>
      <c r="Z127" s="103" t="str">
        <f t="shared" si="43"/>
        <v/>
      </c>
      <c r="AA127" s="256"/>
      <c r="AB127" s="186"/>
      <c r="AC127" s="186"/>
      <c r="AD127" s="203"/>
      <c r="AF127" s="203"/>
      <c r="AG127" s="102" t="str">
        <f t="shared" si="52"/>
        <v/>
      </c>
      <c r="AH127" s="10" t="str">
        <f t="shared" si="55"/>
        <v/>
      </c>
      <c r="AI127" s="133"/>
      <c r="AJ127" s="10"/>
      <c r="AK127" s="10"/>
      <c r="AL127" s="105"/>
      <c r="AM127" s="102"/>
      <c r="AN127" s="10"/>
      <c r="AO127" s="10" t="str">
        <f t="shared" si="56"/>
        <v/>
      </c>
      <c r="AT127" s="10"/>
      <c r="AU127" s="10" t="str">
        <f>IF(O127="include",AF127,"")</f>
        <v/>
      </c>
      <c r="AV127" s="54" t="str">
        <f>IF(P127="include",AF127,"")</f>
        <v/>
      </c>
      <c r="BC127" s="10"/>
      <c r="BH127" s="10"/>
      <c r="BM127" s="10"/>
    </row>
    <row r="128" spans="1:65" s="54" customFormat="1" ht="30">
      <c r="A128" s="10">
        <v>127</v>
      </c>
      <c r="B128" s="10"/>
      <c r="C128" s="10" t="s">
        <v>291</v>
      </c>
      <c r="D128" s="10">
        <v>2</v>
      </c>
      <c r="E128" s="10">
        <v>2</v>
      </c>
      <c r="F128" s="10">
        <v>2</v>
      </c>
      <c r="G128" s="119" t="str">
        <f t="shared" si="42"/>
        <v>EXCLUDED</v>
      </c>
      <c r="H128" s="46" t="s">
        <v>901</v>
      </c>
      <c r="I128" s="189" t="s">
        <v>901</v>
      </c>
      <c r="J128" s="10" t="str">
        <f>IF(AND(G128="Excluded", H128="Excluded"), "Mutually Excluded", IF(AND(OR(G128="CERTAINLY INCLUDED", G128="INCLUDED", G128="MAYBE" ), OR(H128="INCLUDED", H128="MAYBE")), "MUTUALLY INCLUDED", IF(AND(G128="MAYBE", H128="MAYBE"), "Mutually MAYBE", IF(AND(G128="Excluded", OR(H128="INCLUDED", H128="MAYBE")), "AI: No, Human: Yes", IF(AND(H128="Excluded", OR(G128="INCLUDED", G128="CERTAINLY INCLUDED", G128="MAYBE")), "AI: Yes, Human: No", "Other Conflict")))))</f>
        <v>Mutually Excluded</v>
      </c>
      <c r="K128" s="10"/>
      <c r="L128" s="10"/>
      <c r="N128" s="220" t="s">
        <v>19</v>
      </c>
      <c r="O128" s="54" t="str">
        <f>IF(J128="Mutually Excluded","Exclude",IF(J128= "Mutually Included","Include",M128))</f>
        <v>Exclude</v>
      </c>
      <c r="P128" s="54" t="str">
        <f>'Humans Alignment T&amp;A'!Z128</f>
        <v>Exclude</v>
      </c>
      <c r="Q128" s="120" t="str">
        <f>IF(AND(O128="Exclude", P128="Exclude"), "Mutually Excluded", IF(AND(OR(O128="CERTAINLY INCLUDED", O128="INCLUDE" ), OR(P128="INCLUDE", P128="MAYBE")), "MUTUALLY INCLUDED", IF(AND(O128="MAYBE", P128="MAYBE"), "Mutually MAYBE", IF(AND(O128="Exclude", OR(P128="INCLUDE", P128="MAYBE")), "AI+Hum: No, Hum1+2: Yes", IF(AND(P128="Exclude", OR(O128="INCLUDE", O128="CERTAINLY INCLUDED", H128="MAYBE")), "Ai+hum: Yes, Hum1+2: No", "Other Conflict")))))</f>
        <v>Mutually Excluded</v>
      </c>
      <c r="U128" s="121" t="str">
        <f>IF(Q128="Mutually Excluded","Exclude",IF(Q128= "Mutually Included","Include",R128))</f>
        <v>Exclude</v>
      </c>
      <c r="V128" s="122"/>
      <c r="X128" s="122"/>
      <c r="Y128" s="122"/>
      <c r="Z128" s="103" t="str">
        <f t="shared" si="43"/>
        <v/>
      </c>
      <c r="AA128" s="256"/>
      <c r="AB128" s="186"/>
      <c r="AC128" s="186"/>
      <c r="AD128" s="203"/>
      <c r="AF128" s="203"/>
      <c r="AG128" s="102" t="str">
        <f t="shared" si="52"/>
        <v/>
      </c>
      <c r="AH128" s="10" t="str">
        <f t="shared" si="55"/>
        <v/>
      </c>
      <c r="AI128" s="133"/>
      <c r="AJ128" s="10"/>
      <c r="AK128" s="10"/>
      <c r="AL128" s="105"/>
      <c r="AM128" s="102"/>
      <c r="AN128" s="10"/>
      <c r="AO128" s="10" t="str">
        <f t="shared" si="56"/>
        <v/>
      </c>
      <c r="AT128" s="10"/>
      <c r="AU128" s="10" t="str">
        <f>IF(O128="include",AF128,"")</f>
        <v/>
      </c>
      <c r="AV128" s="54" t="str">
        <f>IF(P128="include",AF128,"")</f>
        <v/>
      </c>
      <c r="BC128" s="10"/>
      <c r="BH128" s="10"/>
      <c r="BM128" s="10"/>
    </row>
    <row r="129" spans="1:65" s="54" customFormat="1" ht="30">
      <c r="A129" s="10">
        <v>128</v>
      </c>
      <c r="B129" s="10"/>
      <c r="C129" s="10" t="s">
        <v>292</v>
      </c>
      <c r="D129" s="10">
        <v>2</v>
      </c>
      <c r="E129" s="10">
        <v>2</v>
      </c>
      <c r="F129" s="10">
        <v>2</v>
      </c>
      <c r="G129" s="119" t="str">
        <f t="shared" si="42"/>
        <v>EXCLUDED</v>
      </c>
      <c r="H129" s="46" t="s">
        <v>901</v>
      </c>
      <c r="I129" s="189" t="s">
        <v>901</v>
      </c>
      <c r="J129" s="10" t="str">
        <f>IF(AND(G129="Excluded", H129="Excluded"), "Mutually Excluded", IF(AND(OR(G129="CERTAINLY INCLUDED", G129="INCLUDED", G129="MAYBE" ), OR(H129="INCLUDED", H129="MAYBE")), "MUTUALLY INCLUDED", IF(AND(G129="MAYBE", H129="MAYBE"), "Mutually MAYBE", IF(AND(G129="Excluded", OR(H129="INCLUDED", H129="MAYBE")), "AI: No, Human: Yes", IF(AND(H129="Excluded", OR(G129="INCLUDED", G129="CERTAINLY INCLUDED", G129="MAYBE")), "AI: Yes, Human: No", "Other Conflict")))))</f>
        <v>Mutually Excluded</v>
      </c>
      <c r="K129" s="10"/>
      <c r="L129" s="10"/>
      <c r="N129" s="220" t="s">
        <v>19</v>
      </c>
      <c r="O129" s="54" t="str">
        <f>IF(J129="Mutually Excluded","Exclude",IF(J129= "Mutually Included","Include",M129))</f>
        <v>Exclude</v>
      </c>
      <c r="P129" s="54" t="str">
        <f>'Humans Alignment T&amp;A'!Z129</f>
        <v>Exclude</v>
      </c>
      <c r="Q129" s="120" t="str">
        <f>IF(AND(O129="Exclude", P129="Exclude"), "Mutually Excluded", IF(AND(OR(O129="CERTAINLY INCLUDED", O129="INCLUDE" ), OR(P129="INCLUDE", P129="MAYBE")), "MUTUALLY INCLUDED", IF(AND(O129="MAYBE", P129="MAYBE"), "Mutually MAYBE", IF(AND(O129="Exclude", OR(P129="INCLUDE", P129="MAYBE")), "AI+Hum: No, Hum1+2: Yes", IF(AND(P129="Exclude", OR(O129="INCLUDE", O129="CERTAINLY INCLUDED", H129="MAYBE")), "Ai+hum: Yes, Hum1+2: No", "Other Conflict")))))</f>
        <v>Mutually Excluded</v>
      </c>
      <c r="U129" s="121" t="str">
        <f>IF(Q129="Mutually Excluded","Exclude",IF(Q129= "Mutually Included","Include",R129))</f>
        <v>Exclude</v>
      </c>
      <c r="V129" s="122"/>
      <c r="X129" s="122"/>
      <c r="Y129" s="122"/>
      <c r="Z129" s="103" t="str">
        <f t="shared" si="43"/>
        <v/>
      </c>
      <c r="AA129" s="256"/>
      <c r="AB129" s="186"/>
      <c r="AC129" s="186"/>
      <c r="AD129" s="203"/>
      <c r="AF129" s="203"/>
      <c r="AG129" s="102" t="str">
        <f t="shared" si="52"/>
        <v/>
      </c>
      <c r="AH129" s="10" t="str">
        <f t="shared" si="55"/>
        <v/>
      </c>
      <c r="AI129" s="133"/>
      <c r="AJ129" s="10"/>
      <c r="AK129" s="10"/>
      <c r="AL129" s="105"/>
      <c r="AM129" s="102"/>
      <c r="AN129" s="10"/>
      <c r="AO129" s="10" t="str">
        <f t="shared" si="56"/>
        <v/>
      </c>
      <c r="AT129" s="10"/>
      <c r="AU129" s="10" t="str">
        <f>IF(O129="include",AF129,"")</f>
        <v/>
      </c>
      <c r="AV129" s="54" t="str">
        <f>IF(P129="include",AF129,"")</f>
        <v/>
      </c>
      <c r="BC129" s="10"/>
      <c r="BH129" s="10"/>
      <c r="BM129" s="10"/>
    </row>
    <row r="130" spans="1:65" s="54" customFormat="1" ht="30">
      <c r="A130" s="10">
        <v>129</v>
      </c>
      <c r="B130" s="10"/>
      <c r="C130" s="10" t="s">
        <v>293</v>
      </c>
      <c r="D130" s="10">
        <v>1</v>
      </c>
      <c r="E130" s="10">
        <v>1</v>
      </c>
      <c r="F130" s="10">
        <v>1</v>
      </c>
      <c r="G130" s="119" t="str">
        <f t="shared" ref="G130:G193" si="58">IF(COUNTIF(D130:F130,5)=3,"CERTAINLY INCLUDED",IF(COUNTIF(D130:F130,5)&gt;0,"MAYBE","EXCLUDED"))</f>
        <v>EXCLUDED</v>
      </c>
      <c r="H130" s="46" t="s">
        <v>901</v>
      </c>
      <c r="I130" s="189" t="s">
        <v>901</v>
      </c>
      <c r="J130" s="10" t="str">
        <f>IF(AND(G130="Excluded", H130="Excluded"), "Mutually Excluded", IF(AND(OR(G130="CERTAINLY INCLUDED", G130="INCLUDED", G130="MAYBE" ), OR(H130="INCLUDED", H130="MAYBE")), "MUTUALLY INCLUDED", IF(AND(G130="MAYBE", H130="MAYBE"), "Mutually MAYBE", IF(AND(G130="Excluded", OR(H130="INCLUDED", H130="MAYBE")), "AI: No, Human: Yes", IF(AND(H130="Excluded", OR(G130="INCLUDED", G130="CERTAINLY INCLUDED", G130="MAYBE")), "AI: Yes, Human: No", "Other Conflict")))))</f>
        <v>Mutually Excluded</v>
      </c>
      <c r="K130" s="10"/>
      <c r="L130" s="10"/>
      <c r="N130" s="220" t="s">
        <v>19</v>
      </c>
      <c r="O130" s="54" t="str">
        <f>IF(J130="Mutually Excluded","Exclude",IF(J130= "Mutually Included","Include",M130))</f>
        <v>Exclude</v>
      </c>
      <c r="P130" s="54" t="str">
        <f>'Humans Alignment T&amp;A'!Z130</f>
        <v>Exclude</v>
      </c>
      <c r="Q130" s="120" t="str">
        <f>IF(AND(O130="Exclude", P130="Exclude"), "Mutually Excluded", IF(AND(OR(O130="CERTAINLY INCLUDED", O130="INCLUDE" ), OR(P130="INCLUDE", P130="MAYBE")), "MUTUALLY INCLUDED", IF(AND(O130="MAYBE", P130="MAYBE"), "Mutually MAYBE", IF(AND(O130="Exclude", OR(P130="INCLUDE", P130="MAYBE")), "AI+Hum: No, Hum1+2: Yes", IF(AND(P130="Exclude", OR(O130="INCLUDE", O130="CERTAINLY INCLUDED", H130="MAYBE")), "Ai+hum: Yes, Hum1+2: No", "Other Conflict")))))</f>
        <v>Mutually Excluded</v>
      </c>
      <c r="U130" s="121" t="str">
        <f>IF(Q130="Mutually Excluded","Exclude",IF(Q130= "Mutually Included","Include",R130))</f>
        <v>Exclude</v>
      </c>
      <c r="V130" s="122"/>
      <c r="X130" s="122"/>
      <c r="Y130" s="122"/>
      <c r="Z130" s="103" t="str">
        <f t="shared" ref="Z130:Z194" si="59">IF(OR(ISBLANK(AF130), ISBLANK(V130)), "", IF(AND(OR(AF130="Include", AF130="Maybe"), OR(V130="Include", V130="Maybe", V130="Certainly Included")), "Mutually Included", IF(AND(AF130="Exclude", V130="Exclude"), "Mutually Excluded", IF(AND(AF130="Exclude", OR(V130="Include", V130="Maybe")), "Nikos Excluded, Cindy Included", IF(AND(OR(AF130="Include", AF130="Maybe"), V130="Exclude"), "Nikos Included, Cindy Excluded", "Pal")))))</f>
        <v/>
      </c>
      <c r="AA130" s="256"/>
      <c r="AB130" s="186"/>
      <c r="AC130" s="186"/>
      <c r="AD130" s="203"/>
      <c r="AF130" s="203"/>
      <c r="AG130" s="102" t="str">
        <f t="shared" ref="AG130:AG193" si="60">IF(OR(ISBLANK(AF130), ISBLANK(AD130)), "", IF(AND(OR(AF130="Include", AF130="Maybe"), OR(AD130="Include", AD130="Maybe", AD130="Certainly Included")), "Mutually Included", IF(AND(AF130="Exclude", AD130="Exclude"), "Mutually Excluded", IF(AND(AF130="Exclude", OR(AD130="Include", AD130="Maybe")), "Nikos Excluded, Mikhail Included", IF(AND(OR(AF130="Include", AF130="Maybe"), AD130="Exclude"), "Nikos Included, Mikhail Excluded", "Pal")))))</f>
        <v/>
      </c>
      <c r="AH130" s="10" t="str">
        <f t="shared" si="55"/>
        <v/>
      </c>
      <c r="AI130" s="133"/>
      <c r="AJ130" s="10"/>
      <c r="AK130" s="10"/>
      <c r="AL130" s="105"/>
      <c r="AM130" s="102"/>
      <c r="AN130" s="10"/>
      <c r="AO130" s="10" t="str">
        <f t="shared" ref="AO130:AO194" si="61">IF(OR(ISBLANK(AF130), ISBLANK(AP130)), "", IF(AND(OR(AF130="Include", AF130="Maybe"), OR(AP130="Include", AP130="Maybe", AP130="Certainly Included")), "Mutually Included", IF(AND(AF130="Exclude", AP130="Exclude"), "Mutually Excluded", IF(AND(AF130="Exclude", OR(AP130="Include", AP130="Maybe",, AP130="Certainly Included")), "Human Excluded, AI Included", IF(AND(OR(AF130="Include", AF130="Maybe"), AP130="Exclude"), "Human Included, AI Excluded", "Pal")))))</f>
        <v/>
      </c>
      <c r="AT130" s="10"/>
      <c r="AU130" s="10" t="str">
        <f>IF(O130="include",AF130,"")</f>
        <v/>
      </c>
      <c r="AV130" s="54" t="str">
        <f>IF(P130="include",AF130,"")</f>
        <v/>
      </c>
      <c r="BC130" s="10"/>
      <c r="BH130" s="10"/>
      <c r="BM130" s="10"/>
    </row>
    <row r="131" spans="1:65" s="54" customFormat="1" ht="60">
      <c r="A131" s="10">
        <v>130</v>
      </c>
      <c r="B131" s="10"/>
      <c r="C131" s="10" t="s">
        <v>295</v>
      </c>
      <c r="D131" s="10">
        <v>2</v>
      </c>
      <c r="E131" s="10">
        <v>2</v>
      </c>
      <c r="F131" s="10">
        <v>2</v>
      </c>
      <c r="G131" s="119" t="str">
        <f t="shared" si="58"/>
        <v>EXCLUDED</v>
      </c>
      <c r="H131" s="46" t="s">
        <v>901</v>
      </c>
      <c r="I131" s="189" t="s">
        <v>901</v>
      </c>
      <c r="J131" s="10" t="str">
        <f>IF(AND(G131="Excluded", H131="Excluded"), "Mutually Excluded", IF(AND(OR(G131="CERTAINLY INCLUDED", G131="INCLUDED", G131="MAYBE" ), OR(H131="INCLUDED", H131="MAYBE")), "MUTUALLY INCLUDED", IF(AND(G131="MAYBE", H131="MAYBE"), "Mutually MAYBE", IF(AND(G131="Excluded", OR(H131="INCLUDED", H131="MAYBE")), "AI: No, Human: Yes", IF(AND(H131="Excluded", OR(G131="INCLUDED", G131="CERTAINLY INCLUDED", G131="MAYBE")), "AI: Yes, Human: No", "Other Conflict")))))</f>
        <v>Mutually Excluded</v>
      </c>
      <c r="K131" s="10"/>
      <c r="L131" s="10"/>
      <c r="N131" s="220" t="s">
        <v>19</v>
      </c>
      <c r="O131" s="54" t="str">
        <f>IF(J131="Mutually Excluded","Exclude",IF(J131= "Mutually Included","Include",M131))</f>
        <v>Exclude</v>
      </c>
      <c r="P131" s="54" t="str">
        <f>'Humans Alignment T&amp;A'!Z131</f>
        <v>Exclude</v>
      </c>
      <c r="Q131" s="120" t="str">
        <f>IF(AND(O131="Exclude", P131="Exclude"), "Mutually Excluded", IF(AND(OR(O131="CERTAINLY INCLUDED", O131="INCLUDE" ), OR(P131="INCLUDE", P131="MAYBE")), "MUTUALLY INCLUDED", IF(AND(O131="MAYBE", P131="MAYBE"), "Mutually MAYBE", IF(AND(O131="Exclude", OR(P131="INCLUDE", P131="MAYBE")), "AI+Hum: No, Hum1+2: Yes", IF(AND(P131="Exclude", OR(O131="INCLUDE", O131="CERTAINLY INCLUDED", H131="MAYBE")), "Ai+hum: Yes, Hum1+2: No", "Other Conflict")))))</f>
        <v>Mutually Excluded</v>
      </c>
      <c r="U131" s="121" t="str">
        <f>IF(Q131="Mutually Excluded","Exclude",IF(Q131= "Mutually Included","Include",R131))</f>
        <v>Exclude</v>
      </c>
      <c r="V131" s="122"/>
      <c r="X131" s="122"/>
      <c r="Y131" s="122"/>
      <c r="Z131" s="103" t="str">
        <f t="shared" si="59"/>
        <v/>
      </c>
      <c r="AA131" s="256"/>
      <c r="AB131" s="186"/>
      <c r="AC131" s="186"/>
      <c r="AD131" s="203"/>
      <c r="AF131" s="203"/>
      <c r="AG131" s="102" t="str">
        <f t="shared" si="60"/>
        <v/>
      </c>
      <c r="AH131" s="10" t="str">
        <f t="shared" si="55"/>
        <v/>
      </c>
      <c r="AI131" s="133"/>
      <c r="AJ131" s="10"/>
      <c r="AK131" s="10"/>
      <c r="AL131" s="105"/>
      <c r="AM131" s="102"/>
      <c r="AN131" s="10"/>
      <c r="AO131" s="10" t="str">
        <f t="shared" si="61"/>
        <v/>
      </c>
      <c r="AT131" s="10"/>
      <c r="AU131" s="10" t="str">
        <f>IF(O131="include",AF131,"")</f>
        <v/>
      </c>
      <c r="AV131" s="54" t="str">
        <f>IF(P131="include",AF131,"")</f>
        <v/>
      </c>
      <c r="BC131" s="10"/>
      <c r="BH131" s="10"/>
      <c r="BM131" s="10"/>
    </row>
    <row r="132" spans="1:65" s="54" customFormat="1" ht="30">
      <c r="A132" s="10">
        <v>131</v>
      </c>
      <c r="B132" s="10"/>
      <c r="C132" s="10" t="s">
        <v>296</v>
      </c>
      <c r="D132" s="10">
        <v>1</v>
      </c>
      <c r="E132" s="10">
        <v>1</v>
      </c>
      <c r="F132" s="10">
        <v>1</v>
      </c>
      <c r="G132" s="119" t="str">
        <f t="shared" si="58"/>
        <v>EXCLUDED</v>
      </c>
      <c r="H132" s="46" t="s">
        <v>901</v>
      </c>
      <c r="I132" s="189" t="s">
        <v>901</v>
      </c>
      <c r="J132" s="10" t="str">
        <f>IF(AND(G132="Excluded", H132="Excluded"), "Mutually Excluded", IF(AND(OR(G132="CERTAINLY INCLUDED", G132="INCLUDED", G132="MAYBE" ), OR(H132="INCLUDED", H132="MAYBE")), "MUTUALLY INCLUDED", IF(AND(G132="MAYBE", H132="MAYBE"), "Mutually MAYBE", IF(AND(G132="Excluded", OR(H132="INCLUDED", H132="MAYBE")), "AI: No, Human: Yes", IF(AND(H132="Excluded", OR(G132="INCLUDED", G132="CERTAINLY INCLUDED", G132="MAYBE")), "AI: Yes, Human: No", "Other Conflict")))))</f>
        <v>Mutually Excluded</v>
      </c>
      <c r="K132" s="10"/>
      <c r="L132" s="10"/>
      <c r="N132" s="220" t="s">
        <v>19</v>
      </c>
      <c r="O132" s="54" t="str">
        <f>IF(J132="Mutually Excluded","Exclude",IF(J132= "Mutually Included","Include",M132))</f>
        <v>Exclude</v>
      </c>
      <c r="P132" s="54" t="str">
        <f>'Humans Alignment T&amp;A'!Z132</f>
        <v>Exclude</v>
      </c>
      <c r="Q132" s="120" t="str">
        <f>IF(AND(O132="Exclude", P132="Exclude"), "Mutually Excluded", IF(AND(OR(O132="CERTAINLY INCLUDED", O132="INCLUDE" ), OR(P132="INCLUDE", P132="MAYBE")), "MUTUALLY INCLUDED", IF(AND(O132="MAYBE", P132="MAYBE"), "Mutually MAYBE", IF(AND(O132="Exclude", OR(P132="INCLUDE", P132="MAYBE")), "AI+Hum: No, Hum1+2: Yes", IF(AND(P132="Exclude", OR(O132="INCLUDE", O132="CERTAINLY INCLUDED", H132="MAYBE")), "Ai+hum: Yes, Hum1+2: No", "Other Conflict")))))</f>
        <v>Mutually Excluded</v>
      </c>
      <c r="U132" s="121" t="str">
        <f>IF(Q132="Mutually Excluded","Exclude",IF(Q132= "Mutually Included","Include",R132))</f>
        <v>Exclude</v>
      </c>
      <c r="V132" s="122"/>
      <c r="X132" s="122"/>
      <c r="Y132" s="122"/>
      <c r="Z132" s="103" t="str">
        <f t="shared" si="59"/>
        <v/>
      </c>
      <c r="AA132" s="256"/>
      <c r="AB132" s="186"/>
      <c r="AC132" s="186"/>
      <c r="AD132" s="203"/>
      <c r="AF132" s="203"/>
      <c r="AG132" s="102" t="str">
        <f t="shared" si="60"/>
        <v/>
      </c>
      <c r="AH132" s="10" t="str">
        <f t="shared" si="55"/>
        <v/>
      </c>
      <c r="AI132" s="133"/>
      <c r="AJ132" s="10"/>
      <c r="AK132" s="10"/>
      <c r="AL132" s="105"/>
      <c r="AM132" s="102"/>
      <c r="AN132" s="10"/>
      <c r="AO132" s="10" t="str">
        <f t="shared" si="61"/>
        <v/>
      </c>
      <c r="AT132" s="10"/>
      <c r="AU132" s="10" t="str">
        <f>IF(O132="include",AF132,"")</f>
        <v/>
      </c>
      <c r="AV132" s="54" t="str">
        <f>IF(P132="include",AF132,"")</f>
        <v/>
      </c>
      <c r="BC132" s="10"/>
      <c r="BH132" s="10"/>
      <c r="BM132" s="10"/>
    </row>
    <row r="133" spans="1:65" s="54" customFormat="1" ht="30">
      <c r="A133" s="10">
        <v>132</v>
      </c>
      <c r="B133" s="10"/>
      <c r="C133" s="10" t="s">
        <v>297</v>
      </c>
      <c r="D133" s="10">
        <v>3</v>
      </c>
      <c r="E133" s="10">
        <v>3</v>
      </c>
      <c r="F133" s="10">
        <v>2</v>
      </c>
      <c r="G133" s="119" t="str">
        <f t="shared" si="58"/>
        <v>EXCLUDED</v>
      </c>
      <c r="H133" s="46" t="s">
        <v>901</v>
      </c>
      <c r="I133" s="189" t="s">
        <v>901</v>
      </c>
      <c r="J133" s="10" t="str">
        <f>IF(AND(G133="Excluded", H133="Excluded"), "Mutually Excluded", IF(AND(OR(G133="CERTAINLY INCLUDED", G133="INCLUDED", G133="MAYBE" ), OR(H133="INCLUDED", H133="MAYBE")), "MUTUALLY INCLUDED", IF(AND(G133="MAYBE", H133="MAYBE"), "Mutually MAYBE", IF(AND(G133="Excluded", OR(H133="INCLUDED", H133="MAYBE")), "AI: No, Human: Yes", IF(AND(H133="Excluded", OR(G133="INCLUDED", G133="CERTAINLY INCLUDED", G133="MAYBE")), "AI: Yes, Human: No", "Other Conflict")))))</f>
        <v>Mutually Excluded</v>
      </c>
      <c r="K133" s="10"/>
      <c r="L133" s="10"/>
      <c r="N133" s="220" t="s">
        <v>19</v>
      </c>
      <c r="O133" s="54" t="str">
        <f>IF(J133="Mutually Excluded","Exclude",IF(J133= "Mutually Included","Include",M133))</f>
        <v>Exclude</v>
      </c>
      <c r="P133" s="54" t="str">
        <f>'Humans Alignment T&amp;A'!Z133</f>
        <v>Exclude</v>
      </c>
      <c r="Q133" s="120" t="str">
        <f>IF(AND(O133="Exclude", P133="Exclude"), "Mutually Excluded", IF(AND(OR(O133="CERTAINLY INCLUDED", O133="INCLUDE" ), OR(P133="INCLUDE", P133="MAYBE")), "MUTUALLY INCLUDED", IF(AND(O133="MAYBE", P133="MAYBE"), "Mutually MAYBE", IF(AND(O133="Exclude", OR(P133="INCLUDE", P133="MAYBE")), "AI+Hum: No, Hum1+2: Yes", IF(AND(P133="Exclude", OR(O133="INCLUDE", O133="CERTAINLY INCLUDED", H133="MAYBE")), "Ai+hum: Yes, Hum1+2: No", "Other Conflict")))))</f>
        <v>Mutually Excluded</v>
      </c>
      <c r="U133" s="121" t="str">
        <f>IF(Q133="Mutually Excluded","Exclude",IF(Q133= "Mutually Included","Include",R133))</f>
        <v>Exclude</v>
      </c>
      <c r="V133" s="122"/>
      <c r="X133" s="122"/>
      <c r="Y133" s="122"/>
      <c r="Z133" s="103" t="str">
        <f t="shared" si="59"/>
        <v/>
      </c>
      <c r="AA133" s="256"/>
      <c r="AB133" s="186"/>
      <c r="AC133" s="186"/>
      <c r="AD133" s="203"/>
      <c r="AF133" s="203"/>
      <c r="AG133" s="102" t="str">
        <f t="shared" si="60"/>
        <v/>
      </c>
      <c r="AH133" s="10" t="str">
        <f t="shared" si="55"/>
        <v/>
      </c>
      <c r="AI133" s="133"/>
      <c r="AJ133" s="10"/>
      <c r="AK133" s="10"/>
      <c r="AL133" s="105"/>
      <c r="AM133" s="102"/>
      <c r="AN133" s="10"/>
      <c r="AO133" s="10" t="str">
        <f t="shared" si="61"/>
        <v/>
      </c>
      <c r="AT133" s="10"/>
      <c r="AU133" s="10" t="str">
        <f>IF(O133="include",AF133,"")</f>
        <v/>
      </c>
      <c r="AV133" s="54" t="str">
        <f>IF(P133="include",AF133,"")</f>
        <v/>
      </c>
      <c r="BC133" s="10"/>
      <c r="BH133" s="10"/>
      <c r="BM133" s="10"/>
    </row>
    <row r="134" spans="1:65" s="54" customFormat="1" ht="30">
      <c r="A134" s="10">
        <v>133</v>
      </c>
      <c r="B134" s="10"/>
      <c r="C134" s="10" t="s">
        <v>298</v>
      </c>
      <c r="D134" s="10">
        <v>2</v>
      </c>
      <c r="E134" s="10">
        <v>2</v>
      </c>
      <c r="F134" s="10">
        <v>2</v>
      </c>
      <c r="G134" s="119" t="str">
        <f t="shared" si="58"/>
        <v>EXCLUDED</v>
      </c>
      <c r="H134" s="46" t="s">
        <v>901</v>
      </c>
      <c r="I134" s="189" t="s">
        <v>901</v>
      </c>
      <c r="J134" s="10" t="str">
        <f>IF(AND(G134="Excluded", H134="Excluded"), "Mutually Excluded", IF(AND(OR(G134="CERTAINLY INCLUDED", G134="INCLUDED", G134="MAYBE" ), OR(H134="INCLUDED", H134="MAYBE")), "MUTUALLY INCLUDED", IF(AND(G134="MAYBE", H134="MAYBE"), "Mutually MAYBE", IF(AND(G134="Excluded", OR(H134="INCLUDED", H134="MAYBE")), "AI: No, Human: Yes", IF(AND(H134="Excluded", OR(G134="INCLUDED", G134="CERTAINLY INCLUDED", G134="MAYBE")), "AI: Yes, Human: No", "Other Conflict")))))</f>
        <v>Mutually Excluded</v>
      </c>
      <c r="K134" s="10"/>
      <c r="L134" s="10"/>
      <c r="N134" s="220" t="s">
        <v>19</v>
      </c>
      <c r="O134" s="54" t="str">
        <f>IF(J134="Mutually Excluded","Exclude",IF(J134= "Mutually Included","Include",M134))</f>
        <v>Exclude</v>
      </c>
      <c r="P134" s="54" t="str">
        <f>'Humans Alignment T&amp;A'!Z134</f>
        <v>Exclude</v>
      </c>
      <c r="Q134" s="120" t="str">
        <f>IF(AND(O134="Exclude", P134="Exclude"), "Mutually Excluded", IF(AND(OR(O134="CERTAINLY INCLUDED", O134="INCLUDE" ), OR(P134="INCLUDE", P134="MAYBE")), "MUTUALLY INCLUDED", IF(AND(O134="MAYBE", P134="MAYBE"), "Mutually MAYBE", IF(AND(O134="Exclude", OR(P134="INCLUDE", P134="MAYBE")), "AI+Hum: No, Hum1+2: Yes", IF(AND(P134="Exclude", OR(O134="INCLUDE", O134="CERTAINLY INCLUDED", H134="MAYBE")), "Ai+hum: Yes, Hum1+2: No", "Other Conflict")))))</f>
        <v>Mutually Excluded</v>
      </c>
      <c r="U134" s="121" t="str">
        <f>IF(Q134="Mutually Excluded","Exclude",IF(Q134= "Mutually Included","Include",R134))</f>
        <v>Exclude</v>
      </c>
      <c r="V134" s="122"/>
      <c r="X134" s="122"/>
      <c r="Y134" s="122"/>
      <c r="Z134" s="103" t="str">
        <f t="shared" si="59"/>
        <v/>
      </c>
      <c r="AA134" s="256"/>
      <c r="AB134" s="186"/>
      <c r="AC134" s="186"/>
      <c r="AD134" s="203"/>
      <c r="AF134" s="203"/>
      <c r="AG134" s="102" t="str">
        <f t="shared" si="60"/>
        <v/>
      </c>
      <c r="AH134" s="10" t="str">
        <f t="shared" si="55"/>
        <v/>
      </c>
      <c r="AI134" s="133"/>
      <c r="AJ134" s="10"/>
      <c r="AK134" s="10"/>
      <c r="AL134" s="105"/>
      <c r="AM134" s="102"/>
      <c r="AN134" s="10"/>
      <c r="AO134" s="10" t="str">
        <f t="shared" si="61"/>
        <v/>
      </c>
      <c r="AT134" s="10"/>
      <c r="AU134" s="10" t="str">
        <f>IF(O134="include",AF134,"")</f>
        <v/>
      </c>
      <c r="AV134" s="54" t="str">
        <f>IF(P134="include",AF134,"")</f>
        <v/>
      </c>
      <c r="BC134" s="10"/>
      <c r="BH134" s="10"/>
      <c r="BM134" s="10"/>
    </row>
    <row r="135" spans="1:65" s="54" customFormat="1" ht="30">
      <c r="A135" s="10">
        <v>134</v>
      </c>
      <c r="B135" s="10"/>
      <c r="C135" s="10" t="s">
        <v>299</v>
      </c>
      <c r="D135" s="10">
        <v>2</v>
      </c>
      <c r="E135" s="10">
        <v>1</v>
      </c>
      <c r="F135" s="10">
        <v>2</v>
      </c>
      <c r="G135" s="119" t="str">
        <f t="shared" si="58"/>
        <v>EXCLUDED</v>
      </c>
      <c r="H135" s="46" t="s">
        <v>901</v>
      </c>
      <c r="I135" s="189" t="s">
        <v>901</v>
      </c>
      <c r="J135" s="10" t="str">
        <f>IF(AND(G135="Excluded", H135="Excluded"), "Mutually Excluded", IF(AND(OR(G135="CERTAINLY INCLUDED", G135="INCLUDED", G135="MAYBE" ), OR(H135="INCLUDED", H135="MAYBE")), "MUTUALLY INCLUDED", IF(AND(G135="MAYBE", H135="MAYBE"), "Mutually MAYBE", IF(AND(G135="Excluded", OR(H135="INCLUDED", H135="MAYBE")), "AI: No, Human: Yes", IF(AND(H135="Excluded", OR(G135="INCLUDED", G135="CERTAINLY INCLUDED", G135="MAYBE")), "AI: Yes, Human: No", "Other Conflict")))))</f>
        <v>Mutually Excluded</v>
      </c>
      <c r="K135" s="10"/>
      <c r="L135" s="10"/>
      <c r="N135" s="220" t="s">
        <v>19</v>
      </c>
      <c r="O135" s="54" t="str">
        <f>IF(J135="Mutually Excluded","Exclude",IF(J135= "Mutually Included","Include",M135))</f>
        <v>Exclude</v>
      </c>
      <c r="P135" s="54" t="str">
        <f>'Humans Alignment T&amp;A'!Z135</f>
        <v>Exclude</v>
      </c>
      <c r="Q135" s="120" t="str">
        <f>IF(AND(O135="Exclude", P135="Exclude"), "Mutually Excluded", IF(AND(OR(O135="CERTAINLY INCLUDED", O135="INCLUDE" ), OR(P135="INCLUDE", P135="MAYBE")), "MUTUALLY INCLUDED", IF(AND(O135="MAYBE", P135="MAYBE"), "Mutually MAYBE", IF(AND(O135="Exclude", OR(P135="INCLUDE", P135="MAYBE")), "AI+Hum: No, Hum1+2: Yes", IF(AND(P135="Exclude", OR(O135="INCLUDE", O135="CERTAINLY INCLUDED", H135="MAYBE")), "Ai+hum: Yes, Hum1+2: No", "Other Conflict")))))</f>
        <v>Mutually Excluded</v>
      </c>
      <c r="U135" s="121" t="str">
        <f>IF(Q135="Mutually Excluded","Exclude",IF(Q135= "Mutually Included","Include",R135))</f>
        <v>Exclude</v>
      </c>
      <c r="V135" s="122"/>
      <c r="X135" s="122"/>
      <c r="Y135" s="122"/>
      <c r="Z135" s="103" t="str">
        <f t="shared" si="59"/>
        <v/>
      </c>
      <c r="AA135" s="256"/>
      <c r="AB135" s="186"/>
      <c r="AC135" s="186"/>
      <c r="AD135" s="203"/>
      <c r="AF135" s="203"/>
      <c r="AG135" s="102" t="str">
        <f t="shared" si="60"/>
        <v/>
      </c>
      <c r="AH135" s="10" t="str">
        <f t="shared" si="55"/>
        <v/>
      </c>
      <c r="AI135" s="133"/>
      <c r="AJ135" s="10"/>
      <c r="AK135" s="10"/>
      <c r="AL135" s="105"/>
      <c r="AM135" s="102"/>
      <c r="AN135" s="10"/>
      <c r="AO135" s="10" t="str">
        <f t="shared" si="61"/>
        <v/>
      </c>
      <c r="AT135" s="10"/>
      <c r="AU135" s="10" t="str">
        <f>IF(O135="include",AF135,"")</f>
        <v/>
      </c>
      <c r="AV135" s="54" t="str">
        <f>IF(P135="include",AF135,"")</f>
        <v/>
      </c>
      <c r="BC135" s="10"/>
      <c r="BH135" s="10"/>
      <c r="BM135" s="10"/>
    </row>
    <row r="136" spans="1:65" s="54" customFormat="1" ht="30">
      <c r="A136" s="10">
        <v>135</v>
      </c>
      <c r="B136" s="10"/>
      <c r="C136" s="10" t="s">
        <v>300</v>
      </c>
      <c r="D136" s="10">
        <v>4</v>
      </c>
      <c r="E136" s="10">
        <v>4</v>
      </c>
      <c r="F136" s="10">
        <v>3</v>
      </c>
      <c r="G136" s="119" t="str">
        <f t="shared" si="58"/>
        <v>EXCLUDED</v>
      </c>
      <c r="H136" s="46" t="s">
        <v>901</v>
      </c>
      <c r="I136" s="189" t="s">
        <v>901</v>
      </c>
      <c r="J136" s="10" t="str">
        <f>IF(AND(G136="Excluded", H136="Excluded"), "Mutually Excluded", IF(AND(OR(G136="CERTAINLY INCLUDED", G136="INCLUDED", G136="MAYBE" ), OR(H136="INCLUDED", H136="MAYBE")), "MUTUALLY INCLUDED", IF(AND(G136="MAYBE", H136="MAYBE"), "Mutually MAYBE", IF(AND(G136="Excluded", OR(H136="INCLUDED", H136="MAYBE")), "AI: No, Human: Yes", IF(AND(H136="Excluded", OR(G136="INCLUDED", G136="CERTAINLY INCLUDED", G136="MAYBE")), "AI: Yes, Human: No", "Other Conflict")))))</f>
        <v>Mutually Excluded</v>
      </c>
      <c r="K136" s="10"/>
      <c r="L136" s="10"/>
      <c r="N136" s="220" t="s">
        <v>19</v>
      </c>
      <c r="O136" s="54" t="str">
        <f>IF(J136="Mutually Excluded","Exclude",IF(J136= "Mutually Included","Include",M136))</f>
        <v>Exclude</v>
      </c>
      <c r="P136" s="54" t="str">
        <f>'Humans Alignment T&amp;A'!Z136</f>
        <v>Exclude</v>
      </c>
      <c r="Q136" s="120" t="str">
        <f>IF(AND(O136="Exclude", P136="Exclude"), "Mutually Excluded", IF(AND(OR(O136="CERTAINLY INCLUDED", O136="INCLUDE" ), OR(P136="INCLUDE", P136="MAYBE")), "MUTUALLY INCLUDED", IF(AND(O136="MAYBE", P136="MAYBE"), "Mutually MAYBE", IF(AND(O136="Exclude", OR(P136="INCLUDE", P136="MAYBE")), "AI+Hum: No, Hum1+2: Yes", IF(AND(P136="Exclude", OR(O136="INCLUDE", O136="CERTAINLY INCLUDED", H136="MAYBE")), "Ai+hum: Yes, Hum1+2: No", "Other Conflict")))))</f>
        <v>Mutually Excluded</v>
      </c>
      <c r="U136" s="121" t="str">
        <f>IF(Q136="Mutually Excluded","Exclude",IF(Q136= "Mutually Included","Include",R136))</f>
        <v>Exclude</v>
      </c>
      <c r="V136" s="122"/>
      <c r="X136" s="122"/>
      <c r="Y136" s="122"/>
      <c r="Z136" s="103" t="str">
        <f t="shared" si="59"/>
        <v/>
      </c>
      <c r="AA136" s="256"/>
      <c r="AB136" s="186"/>
      <c r="AC136" s="186"/>
      <c r="AD136" s="203"/>
      <c r="AF136" s="203"/>
      <c r="AG136" s="102" t="str">
        <f t="shared" si="60"/>
        <v/>
      </c>
      <c r="AH136" s="10" t="str">
        <f t="shared" si="55"/>
        <v/>
      </c>
      <c r="AI136" s="133"/>
      <c r="AJ136" s="10"/>
      <c r="AK136" s="10"/>
      <c r="AL136" s="105"/>
      <c r="AM136" s="102"/>
      <c r="AN136" s="10"/>
      <c r="AO136" s="10" t="str">
        <f t="shared" si="61"/>
        <v/>
      </c>
      <c r="AT136" s="10"/>
      <c r="AU136" s="10" t="str">
        <f>IF(O136="include",AF136,"")</f>
        <v/>
      </c>
      <c r="AV136" s="54" t="str">
        <f>IF(P136="include",AF136,"")</f>
        <v/>
      </c>
      <c r="BC136" s="10"/>
      <c r="BH136" s="10"/>
      <c r="BM136" s="10"/>
    </row>
    <row r="137" spans="1:65" s="54" customFormat="1" ht="30">
      <c r="A137" s="10">
        <v>136</v>
      </c>
      <c r="B137" s="10"/>
      <c r="C137" s="10" t="s">
        <v>302</v>
      </c>
      <c r="D137" s="10">
        <v>1</v>
      </c>
      <c r="E137" s="10">
        <v>1</v>
      </c>
      <c r="F137" s="10">
        <v>1</v>
      </c>
      <c r="G137" s="119" t="str">
        <f t="shared" si="58"/>
        <v>EXCLUDED</v>
      </c>
      <c r="H137" s="46" t="s">
        <v>901</v>
      </c>
      <c r="I137" s="189" t="s">
        <v>901</v>
      </c>
      <c r="J137" s="10" t="str">
        <f>IF(AND(G137="Excluded", H137="Excluded"), "Mutually Excluded", IF(AND(OR(G137="CERTAINLY INCLUDED", G137="INCLUDED", G137="MAYBE" ), OR(H137="INCLUDED", H137="MAYBE")), "MUTUALLY INCLUDED", IF(AND(G137="MAYBE", H137="MAYBE"), "Mutually MAYBE", IF(AND(G137="Excluded", OR(H137="INCLUDED", H137="MAYBE")), "AI: No, Human: Yes", IF(AND(H137="Excluded", OR(G137="INCLUDED", G137="CERTAINLY INCLUDED", G137="MAYBE")), "AI: Yes, Human: No", "Other Conflict")))))</f>
        <v>Mutually Excluded</v>
      </c>
      <c r="K137" s="10"/>
      <c r="L137" s="10"/>
      <c r="N137" s="220" t="s">
        <v>19</v>
      </c>
      <c r="O137" s="54" t="str">
        <f>IF(J137="Mutually Excluded","Exclude",IF(J137= "Mutually Included","Include",M137))</f>
        <v>Exclude</v>
      </c>
      <c r="P137" s="54" t="str">
        <f>'Humans Alignment T&amp;A'!Z137</f>
        <v>Exclude</v>
      </c>
      <c r="Q137" s="120" t="str">
        <f>IF(AND(O137="Exclude", P137="Exclude"), "Mutually Excluded", IF(AND(OR(O137="CERTAINLY INCLUDED", O137="INCLUDE" ), OR(P137="INCLUDE", P137="MAYBE")), "MUTUALLY INCLUDED", IF(AND(O137="MAYBE", P137="MAYBE"), "Mutually MAYBE", IF(AND(O137="Exclude", OR(P137="INCLUDE", P137="MAYBE")), "AI+Hum: No, Hum1+2: Yes", IF(AND(P137="Exclude", OR(O137="INCLUDE", O137="CERTAINLY INCLUDED", H137="MAYBE")), "Ai+hum: Yes, Hum1+2: No", "Other Conflict")))))</f>
        <v>Mutually Excluded</v>
      </c>
      <c r="U137" s="121" t="str">
        <f>IF(Q137="Mutually Excluded","Exclude",IF(Q137= "Mutually Included","Include",R137))</f>
        <v>Exclude</v>
      </c>
      <c r="V137" s="122"/>
      <c r="X137" s="122"/>
      <c r="Y137" s="122"/>
      <c r="Z137" s="103" t="str">
        <f t="shared" si="59"/>
        <v/>
      </c>
      <c r="AA137" s="256"/>
      <c r="AB137" s="186"/>
      <c r="AC137" s="186"/>
      <c r="AD137" s="203"/>
      <c r="AF137" s="203"/>
      <c r="AG137" s="102" t="str">
        <f t="shared" si="60"/>
        <v/>
      </c>
      <c r="AH137" s="10" t="str">
        <f t="shared" si="55"/>
        <v/>
      </c>
      <c r="AI137" s="133"/>
      <c r="AJ137" s="10"/>
      <c r="AK137" s="10"/>
      <c r="AL137" s="105"/>
      <c r="AM137" s="102"/>
      <c r="AN137" s="10"/>
      <c r="AO137" s="10" t="str">
        <f t="shared" si="61"/>
        <v/>
      </c>
      <c r="AT137" s="10"/>
      <c r="AU137" s="10" t="str">
        <f>IF(O137="include",AF137,"")</f>
        <v/>
      </c>
      <c r="AV137" s="54" t="str">
        <f>IF(P137="include",AF137,"")</f>
        <v/>
      </c>
      <c r="BC137" s="10"/>
      <c r="BH137" s="10"/>
      <c r="BM137" s="10"/>
    </row>
    <row r="138" spans="1:65" s="54" customFormat="1" ht="45">
      <c r="A138" s="10">
        <v>137</v>
      </c>
      <c r="B138" s="10"/>
      <c r="C138" s="10" t="s">
        <v>304</v>
      </c>
      <c r="D138" s="10">
        <v>1</v>
      </c>
      <c r="E138" s="10">
        <v>1</v>
      </c>
      <c r="F138" s="10">
        <v>1</v>
      </c>
      <c r="G138" s="119" t="str">
        <f t="shared" si="58"/>
        <v>EXCLUDED</v>
      </c>
      <c r="H138" s="46" t="s">
        <v>901</v>
      </c>
      <c r="I138" s="189" t="s">
        <v>901</v>
      </c>
      <c r="J138" s="10" t="str">
        <f>IF(AND(G138="Excluded", H138="Excluded"), "Mutually Excluded", IF(AND(OR(G138="CERTAINLY INCLUDED", G138="INCLUDED", G138="MAYBE" ), OR(H138="INCLUDED", H138="MAYBE")), "MUTUALLY INCLUDED", IF(AND(G138="MAYBE", H138="MAYBE"), "Mutually MAYBE", IF(AND(G138="Excluded", OR(H138="INCLUDED", H138="MAYBE")), "AI: No, Human: Yes", IF(AND(H138="Excluded", OR(G138="INCLUDED", G138="CERTAINLY INCLUDED", G138="MAYBE")), "AI: Yes, Human: No", "Other Conflict")))))</f>
        <v>Mutually Excluded</v>
      </c>
      <c r="K138" s="10"/>
      <c r="L138" s="10"/>
      <c r="N138" s="220" t="s">
        <v>19</v>
      </c>
      <c r="O138" s="54" t="str">
        <f>IF(J138="Mutually Excluded","Exclude",IF(J138= "Mutually Included","Include",M138))</f>
        <v>Exclude</v>
      </c>
      <c r="P138" s="54" t="str">
        <f>'Humans Alignment T&amp;A'!Z138</f>
        <v>Exclude</v>
      </c>
      <c r="Q138" s="120" t="str">
        <f>IF(AND(O138="Exclude", P138="Exclude"), "Mutually Excluded", IF(AND(OR(O138="CERTAINLY INCLUDED", O138="INCLUDE" ), OR(P138="INCLUDE", P138="MAYBE")), "MUTUALLY INCLUDED", IF(AND(O138="MAYBE", P138="MAYBE"), "Mutually MAYBE", IF(AND(O138="Exclude", OR(P138="INCLUDE", P138="MAYBE")), "AI+Hum: No, Hum1+2: Yes", IF(AND(P138="Exclude", OR(O138="INCLUDE", O138="CERTAINLY INCLUDED", H138="MAYBE")), "Ai+hum: Yes, Hum1+2: No", "Other Conflict")))))</f>
        <v>Mutually Excluded</v>
      </c>
      <c r="U138" s="121" t="str">
        <f>IF(Q138="Mutually Excluded","Exclude",IF(Q138= "Mutually Included","Include",R138))</f>
        <v>Exclude</v>
      </c>
      <c r="V138" s="122"/>
      <c r="X138" s="122"/>
      <c r="Y138" s="122"/>
      <c r="Z138" s="103" t="str">
        <f t="shared" si="59"/>
        <v/>
      </c>
      <c r="AA138" s="256"/>
      <c r="AB138" s="186"/>
      <c r="AC138" s="186"/>
      <c r="AD138" s="203"/>
      <c r="AF138" s="203"/>
      <c r="AG138" s="102" t="str">
        <f t="shared" si="60"/>
        <v/>
      </c>
      <c r="AH138" s="10" t="str">
        <f t="shared" si="55"/>
        <v/>
      </c>
      <c r="AI138" s="133"/>
      <c r="AJ138" s="10"/>
      <c r="AK138" s="10"/>
      <c r="AL138" s="105"/>
      <c r="AM138" s="102"/>
      <c r="AN138" s="10"/>
      <c r="AO138" s="10" t="str">
        <f t="shared" si="61"/>
        <v/>
      </c>
      <c r="AT138" s="10"/>
      <c r="AU138" s="10" t="str">
        <f>IF(O138="include",AF138,"")</f>
        <v/>
      </c>
      <c r="AV138" s="54" t="str">
        <f>IF(P138="include",AF138,"")</f>
        <v/>
      </c>
      <c r="BC138" s="10"/>
      <c r="BH138" s="10"/>
      <c r="BM138" s="10"/>
    </row>
    <row r="139" spans="1:65" s="54" customFormat="1" ht="70.150000000000006" customHeight="1">
      <c r="A139" s="10">
        <v>138</v>
      </c>
      <c r="B139" s="10" t="s">
        <v>305</v>
      </c>
      <c r="C139" s="10" t="s">
        <v>305</v>
      </c>
      <c r="D139" s="10">
        <v>5</v>
      </c>
      <c r="E139" s="10">
        <v>5</v>
      </c>
      <c r="F139" s="10">
        <v>4</v>
      </c>
      <c r="G139" s="119" t="str">
        <f t="shared" si="58"/>
        <v>MAYBE</v>
      </c>
      <c r="H139" s="147" t="s">
        <v>1752</v>
      </c>
      <c r="I139" s="189" t="s">
        <v>1752</v>
      </c>
      <c r="J139" s="10" t="str">
        <f>IF(AND(G139="Excluded", H139="Excluded"), "Mutually Excluded", IF(AND(OR(G139="CERTAINLY INCLUDED", G139="INCLUDED", G139="MAYBE" ), OR(H139="INCLUDED", H139="MAYBE")), "MUTUALLY INCLUDED", IF(AND(G139="MAYBE", H139="MAYBE"), "Mutually MAYBE", IF(AND(G139="Excluded", OR(H139="INCLUDED", H139="MAYBE")), "AI: No, Human: Yes", IF(AND(H139="Excluded", OR(G139="INCLUDED", G139="CERTAINLY INCLUDED", G139="MAYBE")), "AI: Yes, Human: No", "Other Conflict")))))</f>
        <v>MUTUALLY INCLUDED</v>
      </c>
      <c r="K139" s="10"/>
      <c r="L139" s="10"/>
      <c r="N139" s="220" t="s">
        <v>19</v>
      </c>
      <c r="O139" s="54" t="str">
        <f>IF(J139="Mutually Excluded","Exclude",IF(J139= "Mutually Included","Include",M139))</f>
        <v>Include</v>
      </c>
      <c r="P139" s="54" t="str">
        <f>'Humans Alignment T&amp;A'!Z139</f>
        <v>Include</v>
      </c>
      <c r="Q139" s="120" t="str">
        <f>IF(AND(O139="Exclude", P139="Exclude"), "Mutually Excluded", IF(AND(OR(O139="CERTAINLY INCLUDED", O139="INCLUDE" ), OR(P139="INCLUDE", P139="MAYBE")), "MUTUALLY INCLUDED", IF(AND(O139="MAYBE", P139="MAYBE"), "Mutually MAYBE", IF(AND(O139="Exclude", OR(P139="INCLUDE", P139="MAYBE")), "AI+Hum: No, Hum1+2: Yes", IF(AND(P139="Exclude", OR(O139="INCLUDE", O139="CERTAINLY INCLUDED", H139="MAYBE")), "Ai+hum: Yes, Hum1+2: No", "Other Conflict")))))</f>
        <v>MUTUALLY INCLUDED</v>
      </c>
      <c r="U139" s="121" t="str">
        <f>IF(Q139="Mutually Excluded","Exclude",IF(Q139= "Mutually Included","Include",R139))</f>
        <v>Include</v>
      </c>
      <c r="V139" s="122" t="s">
        <v>23</v>
      </c>
      <c r="W139" s="54" t="s">
        <v>19</v>
      </c>
      <c r="X139" s="201" t="s">
        <v>901</v>
      </c>
      <c r="Y139" s="201" t="s">
        <v>3028</v>
      </c>
      <c r="Z139" s="103" t="str">
        <f t="shared" si="59"/>
        <v>Nikos Excluded, Cindy Included</v>
      </c>
      <c r="AA139" s="104" t="s">
        <v>19</v>
      </c>
      <c r="AB139" s="186"/>
      <c r="AC139" s="124"/>
      <c r="AD139" s="205" t="s">
        <v>19</v>
      </c>
      <c r="AF139" s="203" t="s">
        <v>19</v>
      </c>
      <c r="AG139" s="102" t="str">
        <f t="shared" si="60"/>
        <v>Mutually Excluded</v>
      </c>
      <c r="AH139" s="10" t="str">
        <f t="shared" si="55"/>
        <v>Mutually Excluded</v>
      </c>
      <c r="AI139" s="133" t="s">
        <v>19</v>
      </c>
      <c r="AJ139" s="10"/>
      <c r="AK139" s="124"/>
      <c r="AL139" s="106" t="s">
        <v>19</v>
      </c>
      <c r="AM139" s="107"/>
      <c r="AN139" s="10"/>
      <c r="AO139" s="10" t="str">
        <f t="shared" si="61"/>
        <v>Mutually Excluded</v>
      </c>
      <c r="AP139" s="125" t="str">
        <f t="shared" ref="AP139" si="62">IF(COUNTA(AQ139:AS139)=0, "", IF(COUNTIF(AQ139:AS139,5)=3, "Include", IF(COUNTIF(AQ139:AS139,5)&gt;=1, "Maybe", "Exclude")))</f>
        <v>Exclude</v>
      </c>
      <c r="AQ139" s="54">
        <v>2</v>
      </c>
      <c r="AR139" s="54">
        <v>3</v>
      </c>
      <c r="AS139" s="54">
        <v>1</v>
      </c>
      <c r="AT139" s="10" t="s">
        <v>3034</v>
      </c>
      <c r="AU139" s="10" t="str">
        <f>IF(O139="include",AF139,"")</f>
        <v>Exclude</v>
      </c>
      <c r="AV139" s="54" t="str">
        <f>IF(P139="include",AF139,"")</f>
        <v>Exclude</v>
      </c>
      <c r="BC139" s="10"/>
      <c r="BH139" s="10"/>
      <c r="BM139" s="10"/>
    </row>
    <row r="140" spans="1:65" s="54" customFormat="1" ht="30">
      <c r="A140" s="10">
        <v>139</v>
      </c>
      <c r="B140" s="10"/>
      <c r="C140" s="10" t="s">
        <v>306</v>
      </c>
      <c r="D140" s="10">
        <v>2</v>
      </c>
      <c r="E140" s="10">
        <v>2</v>
      </c>
      <c r="F140" s="10">
        <v>2</v>
      </c>
      <c r="G140" s="119" t="str">
        <f t="shared" si="58"/>
        <v>EXCLUDED</v>
      </c>
      <c r="H140" s="46" t="s">
        <v>901</v>
      </c>
      <c r="I140" s="189" t="s">
        <v>901</v>
      </c>
      <c r="J140" s="10" t="str">
        <f>IF(AND(G140="Excluded", H140="Excluded"), "Mutually Excluded", IF(AND(OR(G140="CERTAINLY INCLUDED", G140="INCLUDED", G140="MAYBE" ), OR(H140="INCLUDED", H140="MAYBE")), "MUTUALLY INCLUDED", IF(AND(G140="MAYBE", H140="MAYBE"), "Mutually MAYBE", IF(AND(G140="Excluded", OR(H140="INCLUDED", H140="MAYBE")), "AI: No, Human: Yes", IF(AND(H140="Excluded", OR(G140="INCLUDED", G140="CERTAINLY INCLUDED", G140="MAYBE")), "AI: Yes, Human: No", "Other Conflict")))))</f>
        <v>Mutually Excluded</v>
      </c>
      <c r="K140" s="10"/>
      <c r="L140" s="10"/>
      <c r="N140" s="220" t="s">
        <v>19</v>
      </c>
      <c r="O140" s="54" t="str">
        <f>IF(J140="Mutually Excluded","Exclude",IF(J140= "Mutually Included","Include",M140))</f>
        <v>Exclude</v>
      </c>
      <c r="P140" s="54" t="str">
        <f>'Humans Alignment T&amp;A'!Z140</f>
        <v>Exclude</v>
      </c>
      <c r="Q140" s="120" t="str">
        <f>IF(AND(O140="Exclude", P140="Exclude"), "Mutually Excluded", IF(AND(OR(O140="CERTAINLY INCLUDED", O140="INCLUDE" ), OR(P140="INCLUDE", P140="MAYBE")), "MUTUALLY INCLUDED", IF(AND(O140="MAYBE", P140="MAYBE"), "Mutually MAYBE", IF(AND(O140="Exclude", OR(P140="INCLUDE", P140="MAYBE")), "AI+Hum: No, Hum1+2: Yes", IF(AND(P140="Exclude", OR(O140="INCLUDE", O140="CERTAINLY INCLUDED", H140="MAYBE")), "Ai+hum: Yes, Hum1+2: No", "Other Conflict")))))</f>
        <v>Mutually Excluded</v>
      </c>
      <c r="U140" s="121" t="str">
        <f>IF(Q140="Mutually Excluded","Exclude",IF(Q140= "Mutually Included","Include",R140))</f>
        <v>Exclude</v>
      </c>
      <c r="V140" s="122"/>
      <c r="X140" s="122"/>
      <c r="Y140" s="122"/>
      <c r="Z140" s="103" t="str">
        <f t="shared" si="59"/>
        <v/>
      </c>
      <c r="AA140" s="256"/>
      <c r="AB140" s="186"/>
      <c r="AC140" s="186"/>
      <c r="AD140" s="203"/>
      <c r="AF140" s="203"/>
      <c r="AG140" s="102" t="str">
        <f t="shared" si="60"/>
        <v/>
      </c>
      <c r="AH140" s="10" t="str">
        <f t="shared" si="55"/>
        <v/>
      </c>
      <c r="AI140" s="102"/>
      <c r="AJ140" s="10"/>
      <c r="AK140" s="10"/>
      <c r="AL140" s="105"/>
      <c r="AM140" s="102"/>
      <c r="AN140" s="10"/>
      <c r="AO140" s="10" t="str">
        <f t="shared" si="61"/>
        <v/>
      </c>
      <c r="AT140" s="10"/>
      <c r="AU140" s="10" t="str">
        <f>IF(O140="include",AF140,"")</f>
        <v/>
      </c>
      <c r="AV140" s="54" t="str">
        <f>IF(P140="include",AF140,"")</f>
        <v/>
      </c>
      <c r="BC140" s="10"/>
      <c r="BH140" s="10"/>
      <c r="BM140" s="10"/>
    </row>
    <row r="141" spans="1:65" s="54" customFormat="1" ht="30">
      <c r="A141" s="10">
        <v>140</v>
      </c>
      <c r="B141" s="10"/>
      <c r="C141" s="10" t="s">
        <v>307</v>
      </c>
      <c r="D141" s="10">
        <v>1</v>
      </c>
      <c r="E141" s="10">
        <v>1</v>
      </c>
      <c r="F141" s="10">
        <v>1</v>
      </c>
      <c r="G141" s="119" t="str">
        <f t="shared" si="58"/>
        <v>EXCLUDED</v>
      </c>
      <c r="H141" s="46" t="s">
        <v>901</v>
      </c>
      <c r="I141" s="189" t="s">
        <v>901</v>
      </c>
      <c r="J141" s="10" t="str">
        <f>IF(AND(G141="Excluded", H141="Excluded"), "Mutually Excluded", IF(AND(OR(G141="CERTAINLY INCLUDED", G141="INCLUDED", G141="MAYBE" ), OR(H141="INCLUDED", H141="MAYBE")), "MUTUALLY INCLUDED", IF(AND(G141="MAYBE", H141="MAYBE"), "Mutually MAYBE", IF(AND(G141="Excluded", OR(H141="INCLUDED", H141="MAYBE")), "AI: No, Human: Yes", IF(AND(H141="Excluded", OR(G141="INCLUDED", G141="CERTAINLY INCLUDED", G141="MAYBE")), "AI: Yes, Human: No", "Other Conflict")))))</f>
        <v>Mutually Excluded</v>
      </c>
      <c r="K141" s="10"/>
      <c r="L141" s="10"/>
      <c r="N141" s="220" t="s">
        <v>19</v>
      </c>
      <c r="O141" s="54" t="str">
        <f>IF(J141="Mutually Excluded","Exclude",IF(J141= "Mutually Included","Include",M141))</f>
        <v>Exclude</v>
      </c>
      <c r="P141" s="54" t="str">
        <f>'Humans Alignment T&amp;A'!Z141</f>
        <v>Exclude</v>
      </c>
      <c r="Q141" s="120" t="str">
        <f>IF(AND(O141="Exclude", P141="Exclude"), "Mutually Excluded", IF(AND(OR(O141="CERTAINLY INCLUDED", O141="INCLUDE" ), OR(P141="INCLUDE", P141="MAYBE")), "MUTUALLY INCLUDED", IF(AND(O141="MAYBE", P141="MAYBE"), "Mutually MAYBE", IF(AND(O141="Exclude", OR(P141="INCLUDE", P141="MAYBE")), "AI+Hum: No, Hum1+2: Yes", IF(AND(P141="Exclude", OR(O141="INCLUDE", O141="CERTAINLY INCLUDED", H141="MAYBE")), "Ai+hum: Yes, Hum1+2: No", "Other Conflict")))))</f>
        <v>Mutually Excluded</v>
      </c>
      <c r="U141" s="121" t="str">
        <f>IF(Q141="Mutually Excluded","Exclude",IF(Q141= "Mutually Included","Include",R141))</f>
        <v>Exclude</v>
      </c>
      <c r="V141" s="122"/>
      <c r="X141" s="122"/>
      <c r="Y141" s="122"/>
      <c r="Z141" s="103" t="str">
        <f t="shared" si="59"/>
        <v/>
      </c>
      <c r="AA141" s="256"/>
      <c r="AB141" s="186"/>
      <c r="AC141" s="186"/>
      <c r="AD141" s="203"/>
      <c r="AF141" s="203"/>
      <c r="AG141" s="102" t="str">
        <f t="shared" si="60"/>
        <v/>
      </c>
      <c r="AH141" s="10" t="str">
        <f t="shared" si="55"/>
        <v/>
      </c>
      <c r="AI141" s="102"/>
      <c r="AJ141" s="10"/>
      <c r="AK141" s="10"/>
      <c r="AL141" s="105"/>
      <c r="AM141" s="102"/>
      <c r="AN141" s="10"/>
      <c r="AO141" s="10" t="str">
        <f t="shared" si="61"/>
        <v/>
      </c>
      <c r="AT141" s="10"/>
      <c r="AU141" s="10" t="str">
        <f>IF(O141="include",AF141,"")</f>
        <v/>
      </c>
      <c r="AV141" s="54" t="str">
        <f>IF(P141="include",AF141,"")</f>
        <v/>
      </c>
      <c r="BC141" s="10"/>
      <c r="BH141" s="10"/>
      <c r="BM141" s="10"/>
    </row>
    <row r="142" spans="1:65" s="54" customFormat="1" ht="45">
      <c r="A142" s="10">
        <v>141</v>
      </c>
      <c r="B142" s="10"/>
      <c r="C142" s="10" t="s">
        <v>308</v>
      </c>
      <c r="D142" s="10">
        <v>1</v>
      </c>
      <c r="E142" s="10">
        <v>1</v>
      </c>
      <c r="F142" s="10">
        <v>1</v>
      </c>
      <c r="G142" s="119" t="str">
        <f t="shared" si="58"/>
        <v>EXCLUDED</v>
      </c>
      <c r="H142" s="46" t="s">
        <v>901</v>
      </c>
      <c r="I142" s="189" t="s">
        <v>901</v>
      </c>
      <c r="J142" s="10" t="str">
        <f>IF(AND(G142="Excluded", H142="Excluded"), "Mutually Excluded", IF(AND(OR(G142="CERTAINLY INCLUDED", G142="INCLUDED", G142="MAYBE" ), OR(H142="INCLUDED", H142="MAYBE")), "MUTUALLY INCLUDED", IF(AND(G142="MAYBE", H142="MAYBE"), "Mutually MAYBE", IF(AND(G142="Excluded", OR(H142="INCLUDED", H142="MAYBE")), "AI: No, Human: Yes", IF(AND(H142="Excluded", OR(G142="INCLUDED", G142="CERTAINLY INCLUDED", G142="MAYBE")), "AI: Yes, Human: No", "Other Conflict")))))</f>
        <v>Mutually Excluded</v>
      </c>
      <c r="K142" s="10"/>
      <c r="L142" s="10"/>
      <c r="N142" s="220" t="s">
        <v>19</v>
      </c>
      <c r="O142" s="54" t="str">
        <f>IF(J142="Mutually Excluded","Exclude",IF(J142= "Mutually Included","Include",M142))</f>
        <v>Exclude</v>
      </c>
      <c r="P142" s="54" t="str">
        <f>'Humans Alignment T&amp;A'!Z142</f>
        <v>Exclude</v>
      </c>
      <c r="Q142" s="120" t="str">
        <f>IF(AND(O142="Exclude", P142="Exclude"), "Mutually Excluded", IF(AND(OR(O142="CERTAINLY INCLUDED", O142="INCLUDE" ), OR(P142="INCLUDE", P142="MAYBE")), "MUTUALLY INCLUDED", IF(AND(O142="MAYBE", P142="MAYBE"), "Mutually MAYBE", IF(AND(O142="Exclude", OR(P142="INCLUDE", P142="MAYBE")), "AI+Hum: No, Hum1+2: Yes", IF(AND(P142="Exclude", OR(O142="INCLUDE", O142="CERTAINLY INCLUDED", H142="MAYBE")), "Ai+hum: Yes, Hum1+2: No", "Other Conflict")))))</f>
        <v>Mutually Excluded</v>
      </c>
      <c r="U142" s="121" t="str">
        <f>IF(Q142="Mutually Excluded","Exclude",IF(Q142= "Mutually Included","Include",R142))</f>
        <v>Exclude</v>
      </c>
      <c r="V142" s="122"/>
      <c r="X142" s="122"/>
      <c r="Y142" s="122"/>
      <c r="Z142" s="103" t="str">
        <f t="shared" si="59"/>
        <v/>
      </c>
      <c r="AA142" s="256"/>
      <c r="AB142" s="186"/>
      <c r="AC142" s="186"/>
      <c r="AD142" s="203"/>
      <c r="AF142" s="203"/>
      <c r="AG142" s="102" t="str">
        <f t="shared" si="60"/>
        <v/>
      </c>
      <c r="AH142" s="10" t="str">
        <f t="shared" si="55"/>
        <v/>
      </c>
      <c r="AI142" s="102"/>
      <c r="AJ142" s="10"/>
      <c r="AK142" s="10"/>
      <c r="AL142" s="105"/>
      <c r="AM142" s="102"/>
      <c r="AN142" s="10"/>
      <c r="AO142" s="10" t="str">
        <f t="shared" si="61"/>
        <v/>
      </c>
      <c r="AT142" s="10"/>
      <c r="AU142" s="10" t="str">
        <f>IF(O142="include",AF142,"")</f>
        <v/>
      </c>
      <c r="AV142" s="54" t="str">
        <f>IF(P142="include",AF142,"")</f>
        <v/>
      </c>
      <c r="BC142" s="10"/>
      <c r="BH142" s="10"/>
      <c r="BM142" s="10"/>
    </row>
    <row r="143" spans="1:65" s="54" customFormat="1" ht="30">
      <c r="A143" s="10">
        <v>142</v>
      </c>
      <c r="B143" s="10"/>
      <c r="C143" s="10" t="s">
        <v>310</v>
      </c>
      <c r="D143" s="10">
        <v>1</v>
      </c>
      <c r="E143" s="10">
        <v>1</v>
      </c>
      <c r="F143" s="10">
        <v>1</v>
      </c>
      <c r="G143" s="119" t="str">
        <f t="shared" si="58"/>
        <v>EXCLUDED</v>
      </c>
      <c r="H143" s="46" t="s">
        <v>901</v>
      </c>
      <c r="I143" s="189" t="s">
        <v>901</v>
      </c>
      <c r="J143" s="10" t="str">
        <f>IF(AND(G143="Excluded", H143="Excluded"), "Mutually Excluded", IF(AND(OR(G143="CERTAINLY INCLUDED", G143="INCLUDED", G143="MAYBE" ), OR(H143="INCLUDED", H143="MAYBE")), "MUTUALLY INCLUDED", IF(AND(G143="MAYBE", H143="MAYBE"), "Mutually MAYBE", IF(AND(G143="Excluded", OR(H143="INCLUDED", H143="MAYBE")), "AI: No, Human: Yes", IF(AND(H143="Excluded", OR(G143="INCLUDED", G143="CERTAINLY INCLUDED", G143="MAYBE")), "AI: Yes, Human: No", "Other Conflict")))))</f>
        <v>Mutually Excluded</v>
      </c>
      <c r="K143" s="10"/>
      <c r="L143" s="10"/>
      <c r="N143" s="220" t="s">
        <v>19</v>
      </c>
      <c r="O143" s="54" t="str">
        <f>IF(J143="Mutually Excluded","Exclude",IF(J143= "Mutually Included","Include",M143))</f>
        <v>Exclude</v>
      </c>
      <c r="P143" s="54" t="str">
        <f>'Humans Alignment T&amp;A'!Z143</f>
        <v>Exclude</v>
      </c>
      <c r="Q143" s="120" t="str">
        <f>IF(AND(O143="Exclude", P143="Exclude"), "Mutually Excluded", IF(AND(OR(O143="CERTAINLY INCLUDED", O143="INCLUDE" ), OR(P143="INCLUDE", P143="MAYBE")), "MUTUALLY INCLUDED", IF(AND(O143="MAYBE", P143="MAYBE"), "Mutually MAYBE", IF(AND(O143="Exclude", OR(P143="INCLUDE", P143="MAYBE")), "AI+Hum: No, Hum1+2: Yes", IF(AND(P143="Exclude", OR(O143="INCLUDE", O143="CERTAINLY INCLUDED", H143="MAYBE")), "Ai+hum: Yes, Hum1+2: No", "Other Conflict")))))</f>
        <v>Mutually Excluded</v>
      </c>
      <c r="U143" s="121" t="str">
        <f>IF(Q143="Mutually Excluded","Exclude",IF(Q143= "Mutually Included","Include",R143))</f>
        <v>Exclude</v>
      </c>
      <c r="V143" s="122"/>
      <c r="X143" s="122"/>
      <c r="Y143" s="122"/>
      <c r="Z143" s="103" t="str">
        <f t="shared" si="59"/>
        <v/>
      </c>
      <c r="AA143" s="256"/>
      <c r="AB143" s="186"/>
      <c r="AC143" s="186"/>
      <c r="AD143" s="203"/>
      <c r="AF143" s="203"/>
      <c r="AG143" s="102" t="str">
        <f t="shared" si="60"/>
        <v/>
      </c>
      <c r="AH143" s="10" t="str">
        <f t="shared" si="55"/>
        <v/>
      </c>
      <c r="AI143" s="102"/>
      <c r="AJ143" s="10"/>
      <c r="AK143" s="10"/>
      <c r="AL143" s="105"/>
      <c r="AM143" s="102"/>
      <c r="AN143" s="10"/>
      <c r="AO143" s="10" t="str">
        <f t="shared" si="61"/>
        <v/>
      </c>
      <c r="AT143" s="10"/>
      <c r="AU143" s="10" t="str">
        <f>IF(O143="include",AF143,"")</f>
        <v/>
      </c>
      <c r="AV143" s="54" t="str">
        <f>IF(P143="include",AF143,"")</f>
        <v/>
      </c>
      <c r="BC143" s="10"/>
      <c r="BH143" s="10"/>
      <c r="BM143" s="10"/>
    </row>
    <row r="144" spans="1:65" s="54" customFormat="1" ht="30">
      <c r="A144" s="10">
        <v>143</v>
      </c>
      <c r="B144" s="10"/>
      <c r="C144" s="10" t="s">
        <v>311</v>
      </c>
      <c r="D144" s="10">
        <v>1</v>
      </c>
      <c r="E144" s="10">
        <v>1</v>
      </c>
      <c r="F144" s="10">
        <v>1</v>
      </c>
      <c r="G144" s="119" t="str">
        <f t="shared" si="58"/>
        <v>EXCLUDED</v>
      </c>
      <c r="H144" s="46" t="s">
        <v>901</v>
      </c>
      <c r="I144" s="189" t="s">
        <v>901</v>
      </c>
      <c r="J144" s="10" t="str">
        <f>IF(AND(G144="Excluded", H144="Excluded"), "Mutually Excluded", IF(AND(OR(G144="CERTAINLY INCLUDED", G144="INCLUDED", G144="MAYBE" ), OR(H144="INCLUDED", H144="MAYBE")), "MUTUALLY INCLUDED", IF(AND(G144="MAYBE", H144="MAYBE"), "Mutually MAYBE", IF(AND(G144="Excluded", OR(H144="INCLUDED", H144="MAYBE")), "AI: No, Human: Yes", IF(AND(H144="Excluded", OR(G144="INCLUDED", G144="CERTAINLY INCLUDED", G144="MAYBE")), "AI: Yes, Human: No", "Other Conflict")))))</f>
        <v>Mutually Excluded</v>
      </c>
      <c r="K144" s="10"/>
      <c r="L144" s="10"/>
      <c r="N144" s="220" t="s">
        <v>19</v>
      </c>
      <c r="O144" s="54" t="str">
        <f>IF(J144="Mutually Excluded","Exclude",IF(J144= "Mutually Included","Include",M144))</f>
        <v>Exclude</v>
      </c>
      <c r="P144" s="54" t="str">
        <f>'Humans Alignment T&amp;A'!Z144</f>
        <v>Exclude</v>
      </c>
      <c r="Q144" s="120" t="str">
        <f>IF(AND(O144="Exclude", P144="Exclude"), "Mutually Excluded", IF(AND(OR(O144="CERTAINLY INCLUDED", O144="INCLUDE" ), OR(P144="INCLUDE", P144="MAYBE")), "MUTUALLY INCLUDED", IF(AND(O144="MAYBE", P144="MAYBE"), "Mutually MAYBE", IF(AND(O144="Exclude", OR(P144="INCLUDE", P144="MAYBE")), "AI+Hum: No, Hum1+2: Yes", IF(AND(P144="Exclude", OR(O144="INCLUDE", O144="CERTAINLY INCLUDED", H144="MAYBE")), "Ai+hum: Yes, Hum1+2: No", "Other Conflict")))))</f>
        <v>Mutually Excluded</v>
      </c>
      <c r="U144" s="121" t="str">
        <f>IF(Q144="Mutually Excluded","Exclude",IF(Q144= "Mutually Included","Include",R144))</f>
        <v>Exclude</v>
      </c>
      <c r="V144" s="122"/>
      <c r="X144" s="122"/>
      <c r="Y144" s="122"/>
      <c r="Z144" s="103" t="str">
        <f t="shared" si="59"/>
        <v/>
      </c>
      <c r="AA144" s="256"/>
      <c r="AB144" s="186"/>
      <c r="AC144" s="186"/>
      <c r="AD144" s="203"/>
      <c r="AF144" s="203"/>
      <c r="AG144" s="102" t="str">
        <f t="shared" si="60"/>
        <v/>
      </c>
      <c r="AH144" s="10" t="str">
        <f t="shared" si="55"/>
        <v/>
      </c>
      <c r="AI144" s="102"/>
      <c r="AJ144" s="10"/>
      <c r="AK144" s="10"/>
      <c r="AL144" s="105"/>
      <c r="AM144" s="102"/>
      <c r="AN144" s="10"/>
      <c r="AO144" s="10" t="str">
        <f t="shared" si="61"/>
        <v/>
      </c>
      <c r="AT144" s="10"/>
      <c r="AU144" s="10" t="str">
        <f>IF(O144="include",AF144,"")</f>
        <v/>
      </c>
      <c r="AV144" s="54" t="str">
        <f>IF(P144="include",AF144,"")</f>
        <v/>
      </c>
      <c r="BC144" s="10"/>
      <c r="BH144" s="10"/>
      <c r="BM144" s="10"/>
    </row>
    <row r="145" spans="1:65" s="54" customFormat="1" ht="30">
      <c r="A145" s="10">
        <v>144</v>
      </c>
      <c r="B145" s="10"/>
      <c r="C145" s="10" t="s">
        <v>312</v>
      </c>
      <c r="D145" s="10">
        <v>3</v>
      </c>
      <c r="E145" s="10">
        <v>3</v>
      </c>
      <c r="F145" s="10">
        <v>3</v>
      </c>
      <c r="G145" s="119" t="str">
        <f t="shared" si="58"/>
        <v>EXCLUDED</v>
      </c>
      <c r="H145" s="46" t="s">
        <v>901</v>
      </c>
      <c r="I145" s="189" t="s">
        <v>901</v>
      </c>
      <c r="J145" s="10" t="str">
        <f>IF(AND(G145="Excluded", H145="Excluded"), "Mutually Excluded", IF(AND(OR(G145="CERTAINLY INCLUDED", G145="INCLUDED", G145="MAYBE" ), OR(H145="INCLUDED", H145="MAYBE")), "MUTUALLY INCLUDED", IF(AND(G145="MAYBE", H145="MAYBE"), "Mutually MAYBE", IF(AND(G145="Excluded", OR(H145="INCLUDED", H145="MAYBE")), "AI: No, Human: Yes", IF(AND(H145="Excluded", OR(G145="INCLUDED", G145="CERTAINLY INCLUDED", G145="MAYBE")), "AI: Yes, Human: No", "Other Conflict")))))</f>
        <v>Mutually Excluded</v>
      </c>
      <c r="K145" s="10"/>
      <c r="L145" s="10"/>
      <c r="N145" s="220" t="s">
        <v>19</v>
      </c>
      <c r="O145" s="54" t="str">
        <f>IF(J145="Mutually Excluded","Exclude",IF(J145= "Mutually Included","Include",M145))</f>
        <v>Exclude</v>
      </c>
      <c r="P145" s="54" t="str">
        <f>'Humans Alignment T&amp;A'!Z145</f>
        <v>Exclude</v>
      </c>
      <c r="Q145" s="120" t="str">
        <f>IF(AND(O145="Exclude", P145="Exclude"), "Mutually Excluded", IF(AND(OR(O145="CERTAINLY INCLUDED", O145="INCLUDE" ), OR(P145="INCLUDE", P145="MAYBE")), "MUTUALLY INCLUDED", IF(AND(O145="MAYBE", P145="MAYBE"), "Mutually MAYBE", IF(AND(O145="Exclude", OR(P145="INCLUDE", P145="MAYBE")), "AI+Hum: No, Hum1+2: Yes", IF(AND(P145="Exclude", OR(O145="INCLUDE", O145="CERTAINLY INCLUDED", H145="MAYBE")), "Ai+hum: Yes, Hum1+2: No", "Other Conflict")))))</f>
        <v>Mutually Excluded</v>
      </c>
      <c r="U145" s="121" t="str">
        <f>IF(Q145="Mutually Excluded","Exclude",IF(Q145= "Mutually Included","Include",R145))</f>
        <v>Exclude</v>
      </c>
      <c r="V145" s="122"/>
      <c r="X145" s="122"/>
      <c r="Y145" s="122"/>
      <c r="Z145" s="103" t="str">
        <f t="shared" si="59"/>
        <v/>
      </c>
      <c r="AA145" s="256"/>
      <c r="AB145" s="186"/>
      <c r="AC145" s="186"/>
      <c r="AD145" s="203"/>
      <c r="AF145" s="203"/>
      <c r="AG145" s="102" t="str">
        <f t="shared" si="60"/>
        <v/>
      </c>
      <c r="AH145" s="10" t="str">
        <f t="shared" si="55"/>
        <v/>
      </c>
      <c r="AI145" s="102"/>
      <c r="AJ145" s="10"/>
      <c r="AK145" s="10"/>
      <c r="AL145" s="105"/>
      <c r="AM145" s="102"/>
      <c r="AN145" s="10"/>
      <c r="AO145" s="10" t="str">
        <f t="shared" si="61"/>
        <v/>
      </c>
      <c r="AT145" s="10"/>
      <c r="AU145" s="10" t="str">
        <f>IF(O145="include",AF145,"")</f>
        <v/>
      </c>
      <c r="AV145" s="54" t="str">
        <f>IF(P145="include",AF145,"")</f>
        <v/>
      </c>
      <c r="BC145" s="10"/>
      <c r="BH145" s="10"/>
      <c r="BM145" s="10"/>
    </row>
    <row r="146" spans="1:65" s="54" customFormat="1" ht="30">
      <c r="A146" s="10">
        <v>145</v>
      </c>
      <c r="B146" s="10"/>
      <c r="C146" s="10" t="s">
        <v>313</v>
      </c>
      <c r="D146" s="10">
        <v>1</v>
      </c>
      <c r="E146" s="10">
        <v>1</v>
      </c>
      <c r="F146" s="10">
        <v>1</v>
      </c>
      <c r="G146" s="119" t="str">
        <f t="shared" si="58"/>
        <v>EXCLUDED</v>
      </c>
      <c r="H146" s="46" t="s">
        <v>901</v>
      </c>
      <c r="I146" s="189" t="s">
        <v>901</v>
      </c>
      <c r="J146" s="10" t="str">
        <f>IF(AND(G146="Excluded", H146="Excluded"), "Mutually Excluded", IF(AND(OR(G146="CERTAINLY INCLUDED", G146="INCLUDED", G146="MAYBE" ), OR(H146="INCLUDED", H146="MAYBE")), "MUTUALLY INCLUDED", IF(AND(G146="MAYBE", H146="MAYBE"), "Mutually MAYBE", IF(AND(G146="Excluded", OR(H146="INCLUDED", H146="MAYBE")), "AI: No, Human: Yes", IF(AND(H146="Excluded", OR(G146="INCLUDED", G146="CERTAINLY INCLUDED", G146="MAYBE")), "AI: Yes, Human: No", "Other Conflict")))))</f>
        <v>Mutually Excluded</v>
      </c>
      <c r="K146" s="10"/>
      <c r="L146" s="10"/>
      <c r="N146" s="220" t="s">
        <v>19</v>
      </c>
      <c r="O146" s="54" t="str">
        <f>IF(J146="Mutually Excluded","Exclude",IF(J146= "Mutually Included","Include",M146))</f>
        <v>Exclude</v>
      </c>
      <c r="P146" s="54" t="str">
        <f>'Humans Alignment T&amp;A'!Z146</f>
        <v>Exclude</v>
      </c>
      <c r="Q146" s="120" t="str">
        <f>IF(AND(O146="Exclude", P146="Exclude"), "Mutually Excluded", IF(AND(OR(O146="CERTAINLY INCLUDED", O146="INCLUDE" ), OR(P146="INCLUDE", P146="MAYBE")), "MUTUALLY INCLUDED", IF(AND(O146="MAYBE", P146="MAYBE"), "Mutually MAYBE", IF(AND(O146="Exclude", OR(P146="INCLUDE", P146="MAYBE")), "AI+Hum: No, Hum1+2: Yes", IF(AND(P146="Exclude", OR(O146="INCLUDE", O146="CERTAINLY INCLUDED", H146="MAYBE")), "Ai+hum: Yes, Hum1+2: No", "Other Conflict")))))</f>
        <v>Mutually Excluded</v>
      </c>
      <c r="U146" s="121" t="str">
        <f>IF(Q146="Mutually Excluded","Exclude",IF(Q146= "Mutually Included","Include",R146))</f>
        <v>Exclude</v>
      </c>
      <c r="V146" s="122"/>
      <c r="X146" s="122"/>
      <c r="Y146" s="122"/>
      <c r="Z146" s="103" t="str">
        <f t="shared" si="59"/>
        <v/>
      </c>
      <c r="AA146" s="256"/>
      <c r="AB146" s="186"/>
      <c r="AC146" s="186"/>
      <c r="AD146" s="203"/>
      <c r="AF146" s="203"/>
      <c r="AG146" s="102" t="str">
        <f t="shared" si="60"/>
        <v/>
      </c>
      <c r="AH146" s="10" t="str">
        <f t="shared" si="55"/>
        <v/>
      </c>
      <c r="AI146" s="102"/>
      <c r="AJ146" s="10"/>
      <c r="AK146" s="10"/>
      <c r="AL146" s="105"/>
      <c r="AM146" s="102"/>
      <c r="AN146" s="10"/>
      <c r="AO146" s="10" t="str">
        <f t="shared" si="61"/>
        <v/>
      </c>
      <c r="AT146" s="10"/>
      <c r="AU146" s="10" t="str">
        <f>IF(O146="include",AF146,"")</f>
        <v/>
      </c>
      <c r="AV146" s="54" t="str">
        <f>IF(P146="include",AF146,"")</f>
        <v/>
      </c>
      <c r="BC146" s="10"/>
      <c r="BH146" s="10"/>
      <c r="BM146" s="10"/>
    </row>
    <row r="147" spans="1:65" s="54" customFormat="1" ht="30">
      <c r="A147" s="10">
        <v>146</v>
      </c>
      <c r="B147" s="10"/>
      <c r="C147" s="10" t="s">
        <v>314</v>
      </c>
      <c r="D147" s="10">
        <v>3</v>
      </c>
      <c r="E147" s="10">
        <v>2</v>
      </c>
      <c r="F147" s="10">
        <v>2</v>
      </c>
      <c r="G147" s="119" t="str">
        <f t="shared" si="58"/>
        <v>EXCLUDED</v>
      </c>
      <c r="H147" s="46" t="s">
        <v>901</v>
      </c>
      <c r="I147" s="189" t="s">
        <v>901</v>
      </c>
      <c r="J147" s="10" t="str">
        <f>IF(AND(G147="Excluded", H147="Excluded"), "Mutually Excluded", IF(AND(OR(G147="CERTAINLY INCLUDED", G147="INCLUDED", G147="MAYBE" ), OR(H147="INCLUDED", H147="MAYBE")), "MUTUALLY INCLUDED", IF(AND(G147="MAYBE", H147="MAYBE"), "Mutually MAYBE", IF(AND(G147="Excluded", OR(H147="INCLUDED", H147="MAYBE")), "AI: No, Human: Yes", IF(AND(H147="Excluded", OR(G147="INCLUDED", G147="CERTAINLY INCLUDED", G147="MAYBE")), "AI: Yes, Human: No", "Other Conflict")))))</f>
        <v>Mutually Excluded</v>
      </c>
      <c r="K147" s="10"/>
      <c r="L147" s="10"/>
      <c r="N147" s="220" t="s">
        <v>19</v>
      </c>
      <c r="O147" s="54" t="str">
        <f>IF(J147="Mutually Excluded","Exclude",IF(J147= "Mutually Included","Include",M147))</f>
        <v>Exclude</v>
      </c>
      <c r="P147" s="54" t="str">
        <f>'Humans Alignment T&amp;A'!Z147</f>
        <v>Exclude</v>
      </c>
      <c r="Q147" s="120" t="str">
        <f>IF(AND(O147="Exclude", P147="Exclude"), "Mutually Excluded", IF(AND(OR(O147="CERTAINLY INCLUDED", O147="INCLUDE" ), OR(P147="INCLUDE", P147="MAYBE")), "MUTUALLY INCLUDED", IF(AND(O147="MAYBE", P147="MAYBE"), "Mutually MAYBE", IF(AND(O147="Exclude", OR(P147="INCLUDE", P147="MAYBE")), "AI+Hum: No, Hum1+2: Yes", IF(AND(P147="Exclude", OR(O147="INCLUDE", O147="CERTAINLY INCLUDED", H147="MAYBE")), "Ai+hum: Yes, Hum1+2: No", "Other Conflict")))))</f>
        <v>Mutually Excluded</v>
      </c>
      <c r="U147" s="121" t="str">
        <f>IF(Q147="Mutually Excluded","Exclude",IF(Q147= "Mutually Included","Include",R147))</f>
        <v>Exclude</v>
      </c>
      <c r="V147" s="122"/>
      <c r="X147" s="122"/>
      <c r="Y147" s="122"/>
      <c r="Z147" s="103" t="str">
        <f t="shared" si="59"/>
        <v/>
      </c>
      <c r="AA147" s="256"/>
      <c r="AB147" s="186"/>
      <c r="AC147" s="186"/>
      <c r="AD147" s="203"/>
      <c r="AF147" s="203"/>
      <c r="AG147" s="102" t="str">
        <f t="shared" si="60"/>
        <v/>
      </c>
      <c r="AH147" s="10" t="str">
        <f t="shared" si="55"/>
        <v/>
      </c>
      <c r="AI147" s="102"/>
      <c r="AJ147" s="10"/>
      <c r="AK147" s="10"/>
      <c r="AL147" s="105"/>
      <c r="AM147" s="102"/>
      <c r="AN147" s="10"/>
      <c r="AO147" s="10" t="str">
        <f t="shared" si="61"/>
        <v/>
      </c>
      <c r="AT147" s="10"/>
      <c r="AU147" s="10" t="str">
        <f>IF(O147="include",AF147,"")</f>
        <v/>
      </c>
      <c r="AV147" s="54" t="str">
        <f>IF(P147="include",AF147,"")</f>
        <v/>
      </c>
      <c r="BC147" s="10"/>
      <c r="BH147" s="10"/>
      <c r="BM147" s="10"/>
    </row>
    <row r="148" spans="1:65" s="54" customFormat="1" ht="30">
      <c r="A148" s="10">
        <v>147</v>
      </c>
      <c r="B148" s="10"/>
      <c r="C148" s="10" t="s">
        <v>315</v>
      </c>
      <c r="D148" s="10">
        <v>3</v>
      </c>
      <c r="E148" s="10">
        <v>3</v>
      </c>
      <c r="F148" s="10">
        <v>3</v>
      </c>
      <c r="G148" s="119" t="str">
        <f t="shared" si="58"/>
        <v>EXCLUDED</v>
      </c>
      <c r="H148" s="147" t="s">
        <v>65</v>
      </c>
      <c r="I148" s="189" t="s">
        <v>901</v>
      </c>
      <c r="J148" s="10" t="str">
        <f>IF(AND(G148="Excluded", H148="Excluded"), "Mutually Excluded", IF(AND(OR(G148="CERTAINLY INCLUDED", G148="INCLUDED", G148="MAYBE" ), OR(H148="INCLUDED", H148="MAYBE")), "MUTUALLY INCLUDED", IF(AND(G148="MAYBE", H148="MAYBE"), "Mutually MAYBE", IF(AND(G148="Excluded", OR(H148="INCLUDED", H148="MAYBE")), "AI: No, Human: Yes", IF(AND(H148="Excluded", OR(G148="INCLUDED", G148="CERTAINLY INCLUDED", G148="MAYBE")), "AI: Yes, Human: No", "Other Conflict")))))</f>
        <v>AI: No, Human: Yes</v>
      </c>
      <c r="K148" s="10" t="s">
        <v>19</v>
      </c>
      <c r="L148" s="10" t="s">
        <v>3018</v>
      </c>
      <c r="M148" s="54" t="s">
        <v>19</v>
      </c>
      <c r="N148" s="220" t="s">
        <v>19</v>
      </c>
      <c r="O148" s="54" t="str">
        <f>IF(J148="Mutually Excluded","Exclude",IF(J148= "Mutually Included","Include",M148))</f>
        <v>Exclude</v>
      </c>
      <c r="P148" s="54" t="str">
        <f>'Humans Alignment T&amp;A'!Z148</f>
        <v>Exclude</v>
      </c>
      <c r="Q148" s="120" t="str">
        <f>IF(AND(O148="Exclude", P148="Exclude"), "Mutually Excluded", IF(AND(OR(O148="CERTAINLY INCLUDED", O148="INCLUDE" ), OR(P148="INCLUDE", P148="MAYBE")), "MUTUALLY INCLUDED", IF(AND(O148="MAYBE", P148="MAYBE"), "Mutually MAYBE", IF(AND(O148="Exclude", OR(P148="INCLUDE", P148="MAYBE")), "AI+Hum: No, Hum1+2: Yes", IF(AND(P148="Exclude", OR(O148="INCLUDE", O148="CERTAINLY INCLUDED", H148="MAYBE")), "Ai+hum: Yes, Hum1+2: No", "Other Conflict")))))</f>
        <v>Mutually Excluded</v>
      </c>
      <c r="U148" s="121" t="str">
        <f>IF(Q148="Mutually Excluded","Exclude",IF(Q148= "Mutually Included","Include",R148))</f>
        <v>Exclude</v>
      </c>
      <c r="V148" s="122"/>
      <c r="X148" s="122"/>
      <c r="Y148" s="122"/>
      <c r="Z148" s="103" t="str">
        <f t="shared" si="59"/>
        <v/>
      </c>
      <c r="AA148" s="256"/>
      <c r="AB148" s="186"/>
      <c r="AC148" s="186"/>
      <c r="AD148" s="203"/>
      <c r="AF148" s="203"/>
      <c r="AG148" s="102" t="str">
        <f t="shared" si="60"/>
        <v/>
      </c>
      <c r="AH148" s="10" t="str">
        <f t="shared" si="55"/>
        <v/>
      </c>
      <c r="AI148" s="102"/>
      <c r="AJ148" s="10"/>
      <c r="AK148" s="10"/>
      <c r="AL148" s="105"/>
      <c r="AM148" s="102"/>
      <c r="AN148" s="10"/>
      <c r="AO148" s="10" t="str">
        <f t="shared" si="61"/>
        <v/>
      </c>
      <c r="AT148" s="10"/>
      <c r="AU148" s="10" t="str">
        <f>IF(O148="include",AF148,"")</f>
        <v/>
      </c>
      <c r="AV148" s="54" t="str">
        <f>IF(P148="include",AF148,"")</f>
        <v/>
      </c>
      <c r="BC148" s="10"/>
      <c r="BH148" s="10"/>
      <c r="BM148" s="10"/>
    </row>
    <row r="149" spans="1:65" s="54" customFormat="1" ht="30">
      <c r="A149" s="10">
        <v>148</v>
      </c>
      <c r="B149" s="10"/>
      <c r="C149" s="10" t="s">
        <v>317</v>
      </c>
      <c r="D149" s="10">
        <v>3</v>
      </c>
      <c r="E149" s="10">
        <v>3</v>
      </c>
      <c r="F149" s="10">
        <v>2</v>
      </c>
      <c r="G149" s="119" t="str">
        <f t="shared" si="58"/>
        <v>EXCLUDED</v>
      </c>
      <c r="H149" s="46" t="s">
        <v>901</v>
      </c>
      <c r="I149" s="189" t="s">
        <v>901</v>
      </c>
      <c r="J149" s="10" t="str">
        <f>IF(AND(G149="Excluded", H149="Excluded"), "Mutually Excluded", IF(AND(OR(G149="CERTAINLY INCLUDED", G149="INCLUDED", G149="MAYBE" ), OR(H149="INCLUDED", H149="MAYBE")), "MUTUALLY INCLUDED", IF(AND(G149="MAYBE", H149="MAYBE"), "Mutually MAYBE", IF(AND(G149="Excluded", OR(H149="INCLUDED", H149="MAYBE")), "AI: No, Human: Yes", IF(AND(H149="Excluded", OR(G149="INCLUDED", G149="CERTAINLY INCLUDED", G149="MAYBE")), "AI: Yes, Human: No", "Other Conflict")))))</f>
        <v>Mutually Excluded</v>
      </c>
      <c r="K149" s="10"/>
      <c r="L149" s="10"/>
      <c r="N149" s="220" t="s">
        <v>19</v>
      </c>
      <c r="O149" s="54" t="str">
        <f>IF(J149="Mutually Excluded","Exclude",IF(J149= "Mutually Included","Include",M149))</f>
        <v>Exclude</v>
      </c>
      <c r="P149" s="54" t="str">
        <f>'Humans Alignment T&amp;A'!Z149</f>
        <v>Exclude</v>
      </c>
      <c r="Q149" s="120" t="str">
        <f>IF(AND(O149="Exclude", P149="Exclude"), "Mutually Excluded", IF(AND(OR(O149="CERTAINLY INCLUDED", O149="INCLUDE" ), OR(P149="INCLUDE", P149="MAYBE")), "MUTUALLY INCLUDED", IF(AND(O149="MAYBE", P149="MAYBE"), "Mutually MAYBE", IF(AND(O149="Exclude", OR(P149="INCLUDE", P149="MAYBE")), "AI+Hum: No, Hum1+2: Yes", IF(AND(P149="Exclude", OR(O149="INCLUDE", O149="CERTAINLY INCLUDED", H149="MAYBE")), "Ai+hum: Yes, Hum1+2: No", "Other Conflict")))))</f>
        <v>Mutually Excluded</v>
      </c>
      <c r="U149" s="121" t="str">
        <f>IF(Q149="Mutually Excluded","Exclude",IF(Q149= "Mutually Included","Include",R149))</f>
        <v>Exclude</v>
      </c>
      <c r="V149" s="122"/>
      <c r="X149" s="122"/>
      <c r="Y149" s="122"/>
      <c r="Z149" s="103" t="str">
        <f t="shared" si="59"/>
        <v/>
      </c>
      <c r="AA149" s="256"/>
      <c r="AB149" s="186"/>
      <c r="AC149" s="186"/>
      <c r="AD149" s="203"/>
      <c r="AF149" s="203"/>
      <c r="AG149" s="102" t="str">
        <f t="shared" si="60"/>
        <v/>
      </c>
      <c r="AH149" s="10" t="str">
        <f t="shared" si="55"/>
        <v/>
      </c>
      <c r="AI149" s="102"/>
      <c r="AJ149" s="10"/>
      <c r="AK149" s="10"/>
      <c r="AL149" s="105"/>
      <c r="AM149" s="102"/>
      <c r="AN149" s="10"/>
      <c r="AO149" s="10" t="str">
        <f t="shared" si="61"/>
        <v/>
      </c>
      <c r="AT149" s="10"/>
      <c r="AU149" s="10" t="str">
        <f>IF(O149="include",AF149,"")</f>
        <v/>
      </c>
      <c r="AV149" s="54" t="str">
        <f>IF(P149="include",AF149,"")</f>
        <v/>
      </c>
      <c r="BC149" s="10"/>
      <c r="BH149" s="10"/>
      <c r="BM149" s="10"/>
    </row>
    <row r="150" spans="1:65" s="54" customFormat="1" ht="30">
      <c r="A150" s="10">
        <v>149</v>
      </c>
      <c r="B150" s="10"/>
      <c r="C150" s="10" t="s">
        <v>318</v>
      </c>
      <c r="D150" s="10">
        <v>2</v>
      </c>
      <c r="E150" s="10">
        <v>2</v>
      </c>
      <c r="F150" s="10">
        <v>2</v>
      </c>
      <c r="G150" s="119" t="str">
        <f t="shared" si="58"/>
        <v>EXCLUDED</v>
      </c>
      <c r="H150" s="46" t="s">
        <v>901</v>
      </c>
      <c r="I150" s="189" t="s">
        <v>901</v>
      </c>
      <c r="J150" s="10" t="str">
        <f>IF(AND(G150="Excluded", H150="Excluded"), "Mutually Excluded", IF(AND(OR(G150="CERTAINLY INCLUDED", G150="INCLUDED", G150="MAYBE" ), OR(H150="INCLUDED", H150="MAYBE")), "MUTUALLY INCLUDED", IF(AND(G150="MAYBE", H150="MAYBE"), "Mutually MAYBE", IF(AND(G150="Excluded", OR(H150="INCLUDED", H150="MAYBE")), "AI: No, Human: Yes", IF(AND(H150="Excluded", OR(G150="INCLUDED", G150="CERTAINLY INCLUDED", G150="MAYBE")), "AI: Yes, Human: No", "Other Conflict")))))</f>
        <v>Mutually Excluded</v>
      </c>
      <c r="K150" s="10"/>
      <c r="L150" s="10"/>
      <c r="N150" s="220" t="s">
        <v>19</v>
      </c>
      <c r="O150" s="54" t="str">
        <f>IF(J150="Mutually Excluded","Exclude",IF(J150= "Mutually Included","Include",M150))</f>
        <v>Exclude</v>
      </c>
      <c r="P150" s="54" t="str">
        <f>'Humans Alignment T&amp;A'!Z150</f>
        <v>Exclude</v>
      </c>
      <c r="Q150" s="120" t="str">
        <f>IF(AND(O150="Exclude", P150="Exclude"), "Mutually Excluded", IF(AND(OR(O150="CERTAINLY INCLUDED", O150="INCLUDE" ), OR(P150="INCLUDE", P150="MAYBE")), "MUTUALLY INCLUDED", IF(AND(O150="MAYBE", P150="MAYBE"), "Mutually MAYBE", IF(AND(O150="Exclude", OR(P150="INCLUDE", P150="MAYBE")), "AI+Hum: No, Hum1+2: Yes", IF(AND(P150="Exclude", OR(O150="INCLUDE", O150="CERTAINLY INCLUDED", H150="MAYBE")), "Ai+hum: Yes, Hum1+2: No", "Other Conflict")))))</f>
        <v>Mutually Excluded</v>
      </c>
      <c r="U150" s="121" t="str">
        <f>IF(Q150="Mutually Excluded","Exclude",IF(Q150= "Mutually Included","Include",R150))</f>
        <v>Exclude</v>
      </c>
      <c r="V150" s="122"/>
      <c r="X150" s="122"/>
      <c r="Y150" s="122"/>
      <c r="Z150" s="103" t="str">
        <f t="shared" si="59"/>
        <v/>
      </c>
      <c r="AA150" s="256"/>
      <c r="AB150" s="186"/>
      <c r="AC150" s="186"/>
      <c r="AD150" s="203"/>
      <c r="AF150" s="203"/>
      <c r="AG150" s="102" t="str">
        <f t="shared" si="60"/>
        <v/>
      </c>
      <c r="AH150" s="10" t="str">
        <f t="shared" si="55"/>
        <v/>
      </c>
      <c r="AI150" s="102"/>
      <c r="AJ150" s="10"/>
      <c r="AK150" s="10"/>
      <c r="AL150" s="105"/>
      <c r="AM150" s="102"/>
      <c r="AN150" s="10"/>
      <c r="AO150" s="10" t="str">
        <f t="shared" si="61"/>
        <v/>
      </c>
      <c r="AT150" s="10"/>
      <c r="AU150" s="10" t="str">
        <f>IF(O150="include",AF150,"")</f>
        <v/>
      </c>
      <c r="AV150" s="54" t="str">
        <f>IF(P150="include",AF150,"")</f>
        <v/>
      </c>
      <c r="BC150" s="10"/>
      <c r="BH150" s="10"/>
      <c r="BM150" s="10"/>
    </row>
    <row r="151" spans="1:65" s="54" customFormat="1" ht="30">
      <c r="A151" s="10">
        <v>150</v>
      </c>
      <c r="B151" s="10"/>
      <c r="C151" s="10" t="s">
        <v>319</v>
      </c>
      <c r="D151" s="10">
        <v>2</v>
      </c>
      <c r="E151" s="10">
        <v>2</v>
      </c>
      <c r="F151" s="10">
        <v>2</v>
      </c>
      <c r="G151" s="119" t="str">
        <f t="shared" si="58"/>
        <v>EXCLUDED</v>
      </c>
      <c r="H151" s="46" t="s">
        <v>901</v>
      </c>
      <c r="I151" s="189" t="s">
        <v>901</v>
      </c>
      <c r="J151" s="10" t="str">
        <f>IF(AND(G151="Excluded", H151="Excluded"), "Mutually Excluded", IF(AND(OR(G151="CERTAINLY INCLUDED", G151="INCLUDED", G151="MAYBE" ), OR(H151="INCLUDED", H151="MAYBE")), "MUTUALLY INCLUDED", IF(AND(G151="MAYBE", H151="MAYBE"), "Mutually MAYBE", IF(AND(G151="Excluded", OR(H151="INCLUDED", H151="MAYBE")), "AI: No, Human: Yes", IF(AND(H151="Excluded", OR(G151="INCLUDED", G151="CERTAINLY INCLUDED", G151="MAYBE")), "AI: Yes, Human: No", "Other Conflict")))))</f>
        <v>Mutually Excluded</v>
      </c>
      <c r="K151" s="10"/>
      <c r="L151" s="10"/>
      <c r="N151" s="220" t="s">
        <v>19</v>
      </c>
      <c r="O151" s="54" t="str">
        <f>IF(J151="Mutually Excluded","Exclude",IF(J151= "Mutually Included","Include",M151))</f>
        <v>Exclude</v>
      </c>
      <c r="P151" s="54" t="str">
        <f>'Humans Alignment T&amp;A'!Z151</f>
        <v>Exclude</v>
      </c>
      <c r="Q151" s="120" t="str">
        <f>IF(AND(O151="Exclude", P151="Exclude"), "Mutually Excluded", IF(AND(OR(O151="CERTAINLY INCLUDED", O151="INCLUDE" ), OR(P151="INCLUDE", P151="MAYBE")), "MUTUALLY INCLUDED", IF(AND(O151="MAYBE", P151="MAYBE"), "Mutually MAYBE", IF(AND(O151="Exclude", OR(P151="INCLUDE", P151="MAYBE")), "AI+Hum: No, Hum1+2: Yes", IF(AND(P151="Exclude", OR(O151="INCLUDE", O151="CERTAINLY INCLUDED", H151="MAYBE")), "Ai+hum: Yes, Hum1+2: No", "Other Conflict")))))</f>
        <v>Mutually Excluded</v>
      </c>
      <c r="U151" s="121" t="str">
        <f>IF(Q151="Mutually Excluded","Exclude",IF(Q151= "Mutually Included","Include",R151))</f>
        <v>Exclude</v>
      </c>
      <c r="V151" s="122"/>
      <c r="X151" s="122"/>
      <c r="Y151" s="122"/>
      <c r="Z151" s="103" t="str">
        <f t="shared" si="59"/>
        <v/>
      </c>
      <c r="AA151" s="256"/>
      <c r="AB151" s="186"/>
      <c r="AC151" s="186"/>
      <c r="AD151" s="203"/>
      <c r="AF151" s="203"/>
      <c r="AG151" s="102" t="str">
        <f t="shared" si="60"/>
        <v/>
      </c>
      <c r="AH151" s="10" t="str">
        <f t="shared" si="55"/>
        <v/>
      </c>
      <c r="AI151" s="102"/>
      <c r="AJ151" s="10"/>
      <c r="AK151" s="10"/>
      <c r="AL151" s="105"/>
      <c r="AM151" s="102"/>
      <c r="AN151" s="10"/>
      <c r="AO151" s="10" t="str">
        <f t="shared" si="61"/>
        <v/>
      </c>
      <c r="AT151" s="10"/>
      <c r="AU151" s="10" t="str">
        <f>IF(O151="include",AF151,"")</f>
        <v/>
      </c>
      <c r="AV151" s="54" t="str">
        <f>IF(P151="include",AF151,"")</f>
        <v/>
      </c>
      <c r="BC151" s="10"/>
      <c r="BH151" s="10"/>
      <c r="BM151" s="10"/>
    </row>
    <row r="152" spans="1:65" s="54" customFormat="1" ht="30.75" thickBot="1">
      <c r="A152" s="10">
        <v>151</v>
      </c>
      <c r="B152" s="10"/>
      <c r="C152" s="10" t="s">
        <v>320</v>
      </c>
      <c r="D152" s="10">
        <v>2</v>
      </c>
      <c r="E152" s="10">
        <v>2</v>
      </c>
      <c r="F152" s="10">
        <v>2</v>
      </c>
      <c r="G152" s="119" t="str">
        <f t="shared" si="58"/>
        <v>EXCLUDED</v>
      </c>
      <c r="H152" s="46" t="s">
        <v>901</v>
      </c>
      <c r="I152" s="189" t="s">
        <v>901</v>
      </c>
      <c r="J152" s="10" t="str">
        <f>IF(AND(G152="Excluded", H152="Excluded"), "Mutually Excluded", IF(AND(OR(G152="CERTAINLY INCLUDED", G152="INCLUDED", G152="MAYBE" ), OR(H152="INCLUDED", H152="MAYBE")), "MUTUALLY INCLUDED", IF(AND(G152="MAYBE", H152="MAYBE"), "Mutually MAYBE", IF(AND(G152="Excluded", OR(H152="INCLUDED", H152="MAYBE")), "AI: No, Human: Yes", IF(AND(H152="Excluded", OR(G152="INCLUDED", G152="CERTAINLY INCLUDED", G152="MAYBE")), "AI: Yes, Human: No", "Other Conflict")))))</f>
        <v>Mutually Excluded</v>
      </c>
      <c r="K152" s="10"/>
      <c r="L152" s="10"/>
      <c r="N152" s="220" t="s">
        <v>19</v>
      </c>
      <c r="O152" s="54" t="str">
        <f>IF(J152="Mutually Excluded","Exclude",IF(J152= "Mutually Included","Include",M152))</f>
        <v>Exclude</v>
      </c>
      <c r="P152" s="54" t="str">
        <f>'Humans Alignment T&amp;A'!Z152</f>
        <v>Exclude</v>
      </c>
      <c r="Q152" s="120" t="str">
        <f>IF(AND(O152="Exclude", P152="Exclude"), "Mutually Excluded", IF(AND(OR(O152="CERTAINLY INCLUDED", O152="INCLUDE" ), OR(P152="INCLUDE", P152="MAYBE")), "MUTUALLY INCLUDED", IF(AND(O152="MAYBE", P152="MAYBE"), "Mutually MAYBE", IF(AND(O152="Exclude", OR(P152="INCLUDE", P152="MAYBE")), "AI+Hum: No, Hum1+2: Yes", IF(AND(P152="Exclude", OR(O152="INCLUDE", O152="CERTAINLY INCLUDED", H152="MAYBE")), "Ai+hum: Yes, Hum1+2: No", "Other Conflict")))))</f>
        <v>Mutually Excluded</v>
      </c>
      <c r="U152" s="121" t="str">
        <f>IF(Q152="Mutually Excluded","Exclude",IF(Q152= "Mutually Included","Include",R152))</f>
        <v>Exclude</v>
      </c>
      <c r="V152" s="122"/>
      <c r="X152" s="122"/>
      <c r="Y152" s="122"/>
      <c r="Z152" s="103" t="str">
        <f t="shared" si="59"/>
        <v/>
      </c>
      <c r="AA152" s="256"/>
      <c r="AB152" s="186"/>
      <c r="AC152" s="186"/>
      <c r="AD152" s="203"/>
      <c r="AF152" s="203"/>
      <c r="AG152" s="102" t="str">
        <f t="shared" si="60"/>
        <v/>
      </c>
      <c r="AH152" s="10" t="str">
        <f t="shared" si="55"/>
        <v/>
      </c>
      <c r="AI152" s="102"/>
      <c r="AJ152" s="10"/>
      <c r="AK152" s="10"/>
      <c r="AL152" s="105"/>
      <c r="AM152" s="102"/>
      <c r="AN152" s="10"/>
      <c r="AO152" s="10" t="str">
        <f t="shared" si="61"/>
        <v/>
      </c>
      <c r="AT152" s="10"/>
      <c r="AU152" s="10" t="str">
        <f>IF(O152="include",AF152,"")</f>
        <v/>
      </c>
      <c r="AV152" s="54" t="str">
        <f>IF(P152="include",AF152,"")</f>
        <v/>
      </c>
      <c r="BC152" s="10"/>
      <c r="BH152" s="10"/>
      <c r="BM152" s="10"/>
    </row>
    <row r="153" spans="1:65" s="54" customFormat="1" ht="30.75" thickBot="1">
      <c r="A153" s="10">
        <v>152</v>
      </c>
      <c r="B153" s="10"/>
      <c r="C153" s="10" t="s">
        <v>322</v>
      </c>
      <c r="D153" s="10">
        <v>3</v>
      </c>
      <c r="E153" s="10">
        <v>4</v>
      </c>
      <c r="F153" s="10">
        <v>3</v>
      </c>
      <c r="G153" s="119" t="str">
        <f t="shared" si="58"/>
        <v>EXCLUDED</v>
      </c>
      <c r="H153" s="147" t="s">
        <v>1752</v>
      </c>
      <c r="I153" s="189" t="s">
        <v>901</v>
      </c>
      <c r="J153" s="10" t="str">
        <f>IF(AND(G153="Excluded", H153="Excluded"), "Mutually Excluded", IF(AND(OR(G153="CERTAINLY INCLUDED", G153="INCLUDED", G153="MAYBE" ), OR(H153="INCLUDED", H153="MAYBE")), "MUTUALLY INCLUDED", IF(AND(G153="MAYBE", H153="MAYBE"), "Mutually MAYBE", IF(AND(G153="Excluded", OR(H153="INCLUDED", H153="MAYBE")), "AI: No, Human: Yes", IF(AND(H153="Excluded", OR(G153="INCLUDED", G153="CERTAINLY INCLUDED", G153="MAYBE")), "AI: Yes, Human: No", "Other Conflict")))))</f>
        <v>AI: No, Human: Yes</v>
      </c>
      <c r="K153" s="10" t="s">
        <v>19</v>
      </c>
      <c r="L153" s="10" t="s">
        <v>3018</v>
      </c>
      <c r="M153" s="54" t="s">
        <v>19</v>
      </c>
      <c r="N153" s="220" t="s">
        <v>19</v>
      </c>
      <c r="O153" s="54" t="str">
        <f>IF(J153="Mutually Excluded","Exclude",IF(J153= "Mutually Included","Include",M153))</f>
        <v>Exclude</v>
      </c>
      <c r="P153" s="54" t="str">
        <f>'Humans Alignment T&amp;A'!Z153</f>
        <v>Exclude</v>
      </c>
      <c r="Q153" s="120" t="str">
        <f>IF(AND(O153="Exclude", P153="Exclude"), "Mutually Excluded", IF(AND(OR(O153="CERTAINLY INCLUDED", O153="INCLUDE" ), OR(P153="INCLUDE", P153="MAYBE")), "MUTUALLY INCLUDED", IF(AND(O153="MAYBE", P153="MAYBE"), "Mutually MAYBE", IF(AND(O153="Exclude", OR(P153="INCLUDE", P153="MAYBE")), "AI+Hum: No, Hum1+2: Yes", IF(AND(P153="Exclude", OR(O153="INCLUDE", O153="CERTAINLY INCLUDED", H153="MAYBE")), "Ai+hum: Yes, Hum1+2: No", "Other Conflict")))))</f>
        <v>Mutually Excluded</v>
      </c>
      <c r="S153" s="54" t="s">
        <v>3007</v>
      </c>
      <c r="T153" s="54" t="s">
        <v>3007</v>
      </c>
      <c r="U153" s="121" t="str">
        <f>IF(Q153="Mutually Excluded","Exclude",IF(Q153= "Mutually Included","Include",R153))</f>
        <v>Exclude</v>
      </c>
      <c r="V153" s="122"/>
      <c r="X153" s="201"/>
      <c r="Y153" s="123"/>
      <c r="Z153" s="103"/>
      <c r="AA153" s="149"/>
      <c r="AB153" s="186"/>
      <c r="AC153" s="186"/>
      <c r="AD153" s="203"/>
      <c r="AF153" s="203"/>
      <c r="AG153" s="102"/>
      <c r="AH153" s="10"/>
      <c r="AI153" s="184"/>
      <c r="AJ153" s="10"/>
      <c r="AK153" s="10"/>
      <c r="AL153" s="135"/>
      <c r="AM153" s="102"/>
      <c r="AN153" s="10"/>
      <c r="AO153" s="10"/>
      <c r="AP153" s="125"/>
      <c r="AT153" s="10"/>
      <c r="AU153" s="10" t="str">
        <f>IF(O153="include",AF153,"")</f>
        <v/>
      </c>
      <c r="AV153" s="54" t="str">
        <f>IF(P153="include",AF153,"")</f>
        <v/>
      </c>
      <c r="BC153" s="10"/>
      <c r="BH153" s="10"/>
      <c r="BM153" s="10"/>
    </row>
    <row r="154" spans="1:65" s="54" customFormat="1" ht="30">
      <c r="A154" s="10">
        <v>153</v>
      </c>
      <c r="B154" s="10"/>
      <c r="C154" s="10" t="s">
        <v>324</v>
      </c>
      <c r="D154" s="10">
        <v>2</v>
      </c>
      <c r="E154" s="10">
        <v>1</v>
      </c>
      <c r="F154" s="10">
        <v>2</v>
      </c>
      <c r="G154" s="119" t="str">
        <f t="shared" si="58"/>
        <v>EXCLUDED</v>
      </c>
      <c r="H154" s="46" t="s">
        <v>901</v>
      </c>
      <c r="I154" s="189" t="s">
        <v>901</v>
      </c>
      <c r="J154" s="10" t="str">
        <f>IF(AND(G154="Excluded", H154="Excluded"), "Mutually Excluded", IF(AND(OR(G154="CERTAINLY INCLUDED", G154="INCLUDED", G154="MAYBE" ), OR(H154="INCLUDED", H154="MAYBE")), "MUTUALLY INCLUDED", IF(AND(G154="MAYBE", H154="MAYBE"), "Mutually MAYBE", IF(AND(G154="Excluded", OR(H154="INCLUDED", H154="MAYBE")), "AI: No, Human: Yes", IF(AND(H154="Excluded", OR(G154="INCLUDED", G154="CERTAINLY INCLUDED", G154="MAYBE")), "AI: Yes, Human: No", "Other Conflict")))))</f>
        <v>Mutually Excluded</v>
      </c>
      <c r="K154" s="10"/>
      <c r="L154" s="10"/>
      <c r="N154" s="220" t="s">
        <v>19</v>
      </c>
      <c r="O154" s="54" t="str">
        <f>IF(J154="Mutually Excluded","Exclude",IF(J154= "Mutually Included","Include",M154))</f>
        <v>Exclude</v>
      </c>
      <c r="P154" s="54" t="str">
        <f>'Humans Alignment T&amp;A'!Z154</f>
        <v>Exclude</v>
      </c>
      <c r="Q154" s="120" t="str">
        <f>IF(AND(O154="Exclude", P154="Exclude"), "Mutually Excluded", IF(AND(OR(O154="CERTAINLY INCLUDED", O154="INCLUDE" ), OR(P154="INCLUDE", P154="MAYBE")), "MUTUALLY INCLUDED", IF(AND(O154="MAYBE", P154="MAYBE"), "Mutually MAYBE", IF(AND(O154="Exclude", OR(P154="INCLUDE", P154="MAYBE")), "AI+Hum: No, Hum1+2: Yes", IF(AND(P154="Exclude", OR(O154="INCLUDE", O154="CERTAINLY INCLUDED", H154="MAYBE")), "Ai+hum: Yes, Hum1+2: No", "Other Conflict")))))</f>
        <v>Mutually Excluded</v>
      </c>
      <c r="U154" s="121" t="str">
        <f>IF(Q154="Mutually Excluded","Exclude",IF(Q154= "Mutually Included","Include",R154))</f>
        <v>Exclude</v>
      </c>
      <c r="V154" s="122"/>
      <c r="X154" s="122"/>
      <c r="Y154" s="122"/>
      <c r="Z154" s="103" t="str">
        <f t="shared" si="59"/>
        <v/>
      </c>
      <c r="AA154" s="256"/>
      <c r="AB154" s="186"/>
      <c r="AC154" s="186"/>
      <c r="AD154" s="203"/>
      <c r="AF154" s="203"/>
      <c r="AG154" s="102" t="str">
        <f t="shared" si="60"/>
        <v/>
      </c>
      <c r="AH154" s="10" t="str">
        <f t="shared" ref="AH154:AH216" si="63">IF(OR(ISBLANK(AF154), ISBLANK(AP154)), "", IF(AND(OR(AF154="Include", AF154="Maybe"), OR(AP154="Included", AP154="Maybe", AP154="Certainly Included")), "Mutually Included", IF(AND(AF154="Exclude", AP154="Exclude"), "Mutually Excluded", IF(AND(AF154="Exclude", OR(AP154="Include", AP154="Maybe")), "Human Excluded, AI Included", IF(AND(OR(AF154="Include", AF154="Maybe"), AP154="Exclude"), "Human Included, AI Excluded", "Pal")))))</f>
        <v/>
      </c>
      <c r="AI154" s="102"/>
      <c r="AJ154" s="10"/>
      <c r="AK154" s="10"/>
      <c r="AL154" s="105"/>
      <c r="AM154" s="102"/>
      <c r="AN154" s="10"/>
      <c r="AO154" s="10" t="str">
        <f t="shared" si="61"/>
        <v/>
      </c>
      <c r="AT154" s="10"/>
      <c r="AU154" s="10" t="str">
        <f>IF(O154="include",AF154,"")</f>
        <v/>
      </c>
      <c r="AV154" s="54" t="str">
        <f>IF(P154="include",AF154,"")</f>
        <v/>
      </c>
      <c r="BC154" s="10"/>
      <c r="BH154" s="10"/>
      <c r="BM154" s="10"/>
    </row>
    <row r="155" spans="1:65" s="54" customFormat="1" ht="30">
      <c r="A155" s="10">
        <v>154</v>
      </c>
      <c r="B155" s="10"/>
      <c r="C155" s="10" t="s">
        <v>325</v>
      </c>
      <c r="D155" s="10">
        <v>2</v>
      </c>
      <c r="E155" s="10">
        <v>1</v>
      </c>
      <c r="F155" s="10">
        <v>2</v>
      </c>
      <c r="G155" s="119" t="str">
        <f t="shared" si="58"/>
        <v>EXCLUDED</v>
      </c>
      <c r="H155" s="46" t="s">
        <v>901</v>
      </c>
      <c r="I155" s="189" t="s">
        <v>901</v>
      </c>
      <c r="J155" s="10" t="str">
        <f>IF(AND(G155="Excluded", H155="Excluded"), "Mutually Excluded", IF(AND(OR(G155="CERTAINLY INCLUDED", G155="INCLUDED", G155="MAYBE" ), OR(H155="INCLUDED", H155="MAYBE")), "MUTUALLY INCLUDED", IF(AND(G155="MAYBE", H155="MAYBE"), "Mutually MAYBE", IF(AND(G155="Excluded", OR(H155="INCLUDED", H155="MAYBE")), "AI: No, Human: Yes", IF(AND(H155="Excluded", OR(G155="INCLUDED", G155="CERTAINLY INCLUDED", G155="MAYBE")), "AI: Yes, Human: No", "Other Conflict")))))</f>
        <v>Mutually Excluded</v>
      </c>
      <c r="K155" s="10"/>
      <c r="L155" s="10"/>
      <c r="N155" s="220" t="s">
        <v>19</v>
      </c>
      <c r="O155" s="54" t="str">
        <f>IF(J155="Mutually Excluded","Exclude",IF(J155= "Mutually Included","Include",M155))</f>
        <v>Exclude</v>
      </c>
      <c r="P155" s="54" t="str">
        <f>'Humans Alignment T&amp;A'!Z155</f>
        <v>Exclude</v>
      </c>
      <c r="Q155" s="120" t="str">
        <f>IF(AND(O155="Exclude", P155="Exclude"), "Mutually Excluded", IF(AND(OR(O155="CERTAINLY INCLUDED", O155="INCLUDE" ), OR(P155="INCLUDE", P155="MAYBE")), "MUTUALLY INCLUDED", IF(AND(O155="MAYBE", P155="MAYBE"), "Mutually MAYBE", IF(AND(O155="Exclude", OR(P155="INCLUDE", P155="MAYBE")), "AI+Hum: No, Hum1+2: Yes", IF(AND(P155="Exclude", OR(O155="INCLUDE", O155="CERTAINLY INCLUDED", H155="MAYBE")), "Ai+hum: Yes, Hum1+2: No", "Other Conflict")))))</f>
        <v>Mutually Excluded</v>
      </c>
      <c r="U155" s="121" t="str">
        <f>IF(Q155="Mutually Excluded","Exclude",IF(Q155= "Mutually Included","Include",R155))</f>
        <v>Exclude</v>
      </c>
      <c r="V155" s="122"/>
      <c r="X155" s="117"/>
      <c r="Y155" s="117"/>
      <c r="Z155" s="103" t="str">
        <f t="shared" si="59"/>
        <v/>
      </c>
      <c r="AA155" s="256"/>
      <c r="AB155" s="186"/>
      <c r="AC155" s="186"/>
      <c r="AD155" s="203"/>
      <c r="AF155" s="203"/>
      <c r="AG155" s="102" t="str">
        <f t="shared" si="60"/>
        <v/>
      </c>
      <c r="AH155" s="10" t="str">
        <f t="shared" si="63"/>
        <v/>
      </c>
      <c r="AI155" s="102"/>
      <c r="AJ155" s="10"/>
      <c r="AK155" s="10"/>
      <c r="AL155" s="105"/>
      <c r="AM155" s="102"/>
      <c r="AN155" s="10"/>
      <c r="AO155" s="10" t="str">
        <f t="shared" si="61"/>
        <v/>
      </c>
      <c r="AT155" s="10"/>
      <c r="AU155" s="10" t="str">
        <f>IF(O155="include",AF155,"")</f>
        <v/>
      </c>
      <c r="AV155" s="54" t="str">
        <f>IF(P155="include",AF155,"")</f>
        <v/>
      </c>
      <c r="BC155" s="10"/>
      <c r="BH155" s="10"/>
      <c r="BM155" s="10"/>
    </row>
    <row r="156" spans="1:65" s="54" customFormat="1" ht="30">
      <c r="A156" s="10">
        <v>155</v>
      </c>
      <c r="B156" s="10"/>
      <c r="C156" s="10" t="s">
        <v>326</v>
      </c>
      <c r="D156" s="10">
        <v>2</v>
      </c>
      <c r="E156" s="10">
        <v>1</v>
      </c>
      <c r="F156" s="10">
        <v>2</v>
      </c>
      <c r="G156" s="119" t="str">
        <f t="shared" si="58"/>
        <v>EXCLUDED</v>
      </c>
      <c r="H156" s="46" t="s">
        <v>901</v>
      </c>
      <c r="I156" s="189" t="s">
        <v>901</v>
      </c>
      <c r="J156" s="10" t="str">
        <f>IF(AND(G156="Excluded", H156="Excluded"), "Mutually Excluded", IF(AND(OR(G156="CERTAINLY INCLUDED", G156="INCLUDED", G156="MAYBE" ), OR(H156="INCLUDED", H156="MAYBE")), "MUTUALLY INCLUDED", IF(AND(G156="MAYBE", H156="MAYBE"), "Mutually MAYBE", IF(AND(G156="Excluded", OR(H156="INCLUDED", H156="MAYBE")), "AI: No, Human: Yes", IF(AND(H156="Excluded", OR(G156="INCLUDED", G156="CERTAINLY INCLUDED", G156="MAYBE")), "AI: Yes, Human: No", "Other Conflict")))))</f>
        <v>Mutually Excluded</v>
      </c>
      <c r="K156" s="10"/>
      <c r="L156" s="10"/>
      <c r="N156" s="220" t="s">
        <v>19</v>
      </c>
      <c r="O156" s="54" t="str">
        <f>IF(J156="Mutually Excluded","Exclude",IF(J156= "Mutually Included","Include",M156))</f>
        <v>Exclude</v>
      </c>
      <c r="P156" s="54" t="str">
        <f>'Humans Alignment T&amp;A'!Z156</f>
        <v>Exclude</v>
      </c>
      <c r="Q156" s="120" t="str">
        <f>IF(AND(O156="Exclude", P156="Exclude"), "Mutually Excluded", IF(AND(OR(O156="CERTAINLY INCLUDED", O156="INCLUDE" ), OR(P156="INCLUDE", P156="MAYBE")), "MUTUALLY INCLUDED", IF(AND(O156="MAYBE", P156="MAYBE"), "Mutually MAYBE", IF(AND(O156="Exclude", OR(P156="INCLUDE", P156="MAYBE")), "AI+Hum: No, Hum1+2: Yes", IF(AND(P156="Exclude", OR(O156="INCLUDE", O156="CERTAINLY INCLUDED", H156="MAYBE")), "Ai+hum: Yes, Hum1+2: No", "Other Conflict")))))</f>
        <v>Mutually Excluded</v>
      </c>
      <c r="U156" s="121" t="str">
        <f>IF(Q156="Mutually Excluded","Exclude",IF(Q156= "Mutually Included","Include",R156))</f>
        <v>Exclude</v>
      </c>
      <c r="V156" s="122"/>
      <c r="X156" s="117"/>
      <c r="Y156" s="117"/>
      <c r="Z156" s="103" t="str">
        <f t="shared" si="59"/>
        <v/>
      </c>
      <c r="AA156" s="256"/>
      <c r="AB156" s="186"/>
      <c r="AC156" s="186"/>
      <c r="AD156" s="203"/>
      <c r="AF156" s="203"/>
      <c r="AG156" s="102" t="str">
        <f t="shared" si="60"/>
        <v/>
      </c>
      <c r="AH156" s="10" t="str">
        <f t="shared" si="63"/>
        <v/>
      </c>
      <c r="AI156" s="102"/>
      <c r="AJ156" s="10"/>
      <c r="AK156" s="10"/>
      <c r="AL156" s="105"/>
      <c r="AM156" s="102"/>
      <c r="AN156" s="10"/>
      <c r="AO156" s="10" t="str">
        <f t="shared" si="61"/>
        <v/>
      </c>
      <c r="AT156" s="10"/>
      <c r="AU156" s="10" t="str">
        <f>IF(O156="include",AF156,"")</f>
        <v/>
      </c>
      <c r="AV156" s="54" t="str">
        <f>IF(P156="include",AF156,"")</f>
        <v/>
      </c>
      <c r="BC156" s="10"/>
      <c r="BH156" s="10"/>
      <c r="BM156" s="10"/>
    </row>
    <row r="157" spans="1:65" s="54" customFormat="1" ht="30">
      <c r="A157" s="10">
        <v>156</v>
      </c>
      <c r="B157" s="10"/>
      <c r="C157" s="10" t="s">
        <v>327</v>
      </c>
      <c r="D157" s="10">
        <v>4</v>
      </c>
      <c r="E157" s="10">
        <v>4</v>
      </c>
      <c r="F157" s="10">
        <v>4</v>
      </c>
      <c r="G157" s="119" t="str">
        <f t="shared" si="58"/>
        <v>EXCLUDED</v>
      </c>
      <c r="H157" s="46" t="s">
        <v>901</v>
      </c>
      <c r="I157" s="189" t="s">
        <v>901</v>
      </c>
      <c r="J157" s="10" t="str">
        <f>IF(AND(G157="Excluded", H157="Excluded"), "Mutually Excluded", IF(AND(OR(G157="CERTAINLY INCLUDED", G157="INCLUDED", G157="MAYBE" ), OR(H157="INCLUDED", H157="MAYBE")), "MUTUALLY INCLUDED", IF(AND(G157="MAYBE", H157="MAYBE"), "Mutually MAYBE", IF(AND(G157="Excluded", OR(H157="INCLUDED", H157="MAYBE")), "AI: No, Human: Yes", IF(AND(H157="Excluded", OR(G157="INCLUDED", G157="CERTAINLY INCLUDED", G157="MAYBE")), "AI: Yes, Human: No", "Other Conflict")))))</f>
        <v>Mutually Excluded</v>
      </c>
      <c r="K157" s="10"/>
      <c r="L157" s="10"/>
      <c r="N157" s="220" t="s">
        <v>19</v>
      </c>
      <c r="O157" s="54" t="str">
        <f>IF(J157="Mutually Excluded","Exclude",IF(J157= "Mutually Included","Include",M157))</f>
        <v>Exclude</v>
      </c>
      <c r="P157" s="54" t="str">
        <f>'Humans Alignment T&amp;A'!Z157</f>
        <v>Exclude</v>
      </c>
      <c r="Q157" s="120" t="str">
        <f>IF(AND(O157="Exclude", P157="Exclude"), "Mutually Excluded", IF(AND(OR(O157="CERTAINLY INCLUDED", O157="INCLUDE" ), OR(P157="INCLUDE", P157="MAYBE")), "MUTUALLY INCLUDED", IF(AND(O157="MAYBE", P157="MAYBE"), "Mutually MAYBE", IF(AND(O157="Exclude", OR(P157="INCLUDE", P157="MAYBE")), "AI+Hum: No, Hum1+2: Yes", IF(AND(P157="Exclude", OR(O157="INCLUDE", O157="CERTAINLY INCLUDED", H157="MAYBE")), "Ai+hum: Yes, Hum1+2: No", "Other Conflict")))))</f>
        <v>Mutually Excluded</v>
      </c>
      <c r="U157" s="121" t="str">
        <f>IF(Q157="Mutually Excluded","Exclude",IF(Q157= "Mutually Included","Include",R157))</f>
        <v>Exclude</v>
      </c>
      <c r="V157" s="122"/>
      <c r="X157" s="117"/>
      <c r="Y157" s="117"/>
      <c r="Z157" s="103" t="str">
        <f t="shared" si="59"/>
        <v/>
      </c>
      <c r="AA157" s="256"/>
      <c r="AB157" s="186"/>
      <c r="AC157" s="186"/>
      <c r="AD157" s="203"/>
      <c r="AF157" s="203"/>
      <c r="AG157" s="102" t="str">
        <f t="shared" si="60"/>
        <v/>
      </c>
      <c r="AH157" s="10" t="str">
        <f t="shared" si="63"/>
        <v/>
      </c>
      <c r="AI157" s="102"/>
      <c r="AJ157" s="10"/>
      <c r="AK157" s="10"/>
      <c r="AL157" s="105"/>
      <c r="AM157" s="102"/>
      <c r="AN157" s="10"/>
      <c r="AO157" s="10" t="str">
        <f t="shared" si="61"/>
        <v/>
      </c>
      <c r="AT157" s="10"/>
      <c r="AU157" s="10" t="str">
        <f>IF(O157="include",AF157,"")</f>
        <v/>
      </c>
      <c r="AV157" s="54" t="str">
        <f>IF(P157="include",AF157,"")</f>
        <v/>
      </c>
      <c r="BC157" s="10"/>
      <c r="BH157" s="10"/>
      <c r="BM157" s="10"/>
    </row>
    <row r="158" spans="1:65" s="54" customFormat="1" ht="30">
      <c r="A158" s="10">
        <v>157</v>
      </c>
      <c r="B158" s="10"/>
      <c r="C158" s="10" t="s">
        <v>329</v>
      </c>
      <c r="D158" s="10">
        <v>3</v>
      </c>
      <c r="E158" s="10">
        <v>4</v>
      </c>
      <c r="F158" s="10">
        <v>3</v>
      </c>
      <c r="G158" s="119" t="str">
        <f t="shared" si="58"/>
        <v>EXCLUDED</v>
      </c>
      <c r="H158" s="46" t="s">
        <v>901</v>
      </c>
      <c r="I158" s="189" t="s">
        <v>901</v>
      </c>
      <c r="J158" s="10" t="str">
        <f>IF(AND(G158="Excluded", H158="Excluded"), "Mutually Excluded", IF(AND(OR(G158="CERTAINLY INCLUDED", G158="INCLUDED", G158="MAYBE" ), OR(H158="INCLUDED", H158="MAYBE")), "MUTUALLY INCLUDED", IF(AND(G158="MAYBE", H158="MAYBE"), "Mutually MAYBE", IF(AND(G158="Excluded", OR(H158="INCLUDED", H158="MAYBE")), "AI: No, Human: Yes", IF(AND(H158="Excluded", OR(G158="INCLUDED", G158="CERTAINLY INCLUDED", G158="MAYBE")), "AI: Yes, Human: No", "Other Conflict")))))</f>
        <v>Mutually Excluded</v>
      </c>
      <c r="K158" s="10"/>
      <c r="L158" s="10"/>
      <c r="N158" s="220" t="s">
        <v>19</v>
      </c>
      <c r="O158" s="54" t="str">
        <f>IF(J158="Mutually Excluded","Exclude",IF(J158= "Mutually Included","Include",M158))</f>
        <v>Exclude</v>
      </c>
      <c r="P158" s="54" t="str">
        <f>'Humans Alignment T&amp;A'!Z158</f>
        <v>Exclude</v>
      </c>
      <c r="Q158" s="120" t="str">
        <f>IF(AND(O158="Exclude", P158="Exclude"), "Mutually Excluded", IF(AND(OR(O158="CERTAINLY INCLUDED", O158="INCLUDE" ), OR(P158="INCLUDE", P158="MAYBE")), "MUTUALLY INCLUDED", IF(AND(O158="MAYBE", P158="MAYBE"), "Mutually MAYBE", IF(AND(O158="Exclude", OR(P158="INCLUDE", P158="MAYBE")), "AI+Hum: No, Hum1+2: Yes", IF(AND(P158="Exclude", OR(O158="INCLUDE", O158="CERTAINLY INCLUDED", H158="MAYBE")), "Ai+hum: Yes, Hum1+2: No", "Other Conflict")))))</f>
        <v>Mutually Excluded</v>
      </c>
      <c r="U158" s="121" t="str">
        <f>IF(Q158="Mutually Excluded","Exclude",IF(Q158= "Mutually Included","Include",R158))</f>
        <v>Exclude</v>
      </c>
      <c r="V158" s="122"/>
      <c r="X158" s="117"/>
      <c r="Y158" s="117"/>
      <c r="Z158" s="103" t="str">
        <f t="shared" si="59"/>
        <v/>
      </c>
      <c r="AA158" s="256"/>
      <c r="AB158" s="186"/>
      <c r="AC158" s="186"/>
      <c r="AD158" s="203"/>
      <c r="AF158" s="203"/>
      <c r="AG158" s="102" t="str">
        <f t="shared" si="60"/>
        <v/>
      </c>
      <c r="AH158" s="10" t="str">
        <f t="shared" si="63"/>
        <v/>
      </c>
      <c r="AI158" s="102"/>
      <c r="AJ158" s="10"/>
      <c r="AK158" s="10"/>
      <c r="AL158" s="105"/>
      <c r="AM158" s="102"/>
      <c r="AN158" s="10"/>
      <c r="AO158" s="10" t="str">
        <f t="shared" si="61"/>
        <v/>
      </c>
      <c r="AT158" s="10"/>
      <c r="AU158" s="10" t="str">
        <f>IF(O158="include",AF158,"")</f>
        <v/>
      </c>
      <c r="AV158" s="54" t="str">
        <f>IF(P158="include",AF158,"")</f>
        <v/>
      </c>
      <c r="BC158" s="10"/>
      <c r="BH158" s="10"/>
      <c r="BM158" s="10"/>
    </row>
    <row r="159" spans="1:65" s="54" customFormat="1" ht="30">
      <c r="A159" s="10">
        <v>158</v>
      </c>
      <c r="B159" s="10"/>
      <c r="C159" s="10" t="s">
        <v>332</v>
      </c>
      <c r="D159" s="10">
        <v>3</v>
      </c>
      <c r="E159" s="10">
        <v>3</v>
      </c>
      <c r="F159" s="10">
        <v>2</v>
      </c>
      <c r="G159" s="119" t="str">
        <f t="shared" si="58"/>
        <v>EXCLUDED</v>
      </c>
      <c r="H159" s="147" t="s">
        <v>65</v>
      </c>
      <c r="I159" s="189" t="s">
        <v>901</v>
      </c>
      <c r="J159" s="10" t="str">
        <f>IF(AND(G159="Excluded", H159="Excluded"), "Mutually Excluded", IF(AND(OR(G159="CERTAINLY INCLUDED", G159="INCLUDED", G159="MAYBE" ), OR(H159="INCLUDED", H159="MAYBE")), "MUTUALLY INCLUDED", IF(AND(G159="MAYBE", H159="MAYBE"), "Mutually MAYBE", IF(AND(G159="Excluded", OR(H159="INCLUDED", H159="MAYBE")), "AI: No, Human: Yes", IF(AND(H159="Excluded", OR(G159="INCLUDED", G159="CERTAINLY INCLUDED", G159="MAYBE")), "AI: Yes, Human: No", "Other Conflict")))))</f>
        <v>AI: No, Human: Yes</v>
      </c>
      <c r="K159" s="10" t="s">
        <v>19</v>
      </c>
      <c r="L159" s="10" t="s">
        <v>19</v>
      </c>
      <c r="M159" s="54" t="s">
        <v>19</v>
      </c>
      <c r="N159" s="220" t="s">
        <v>19</v>
      </c>
      <c r="O159" s="54" t="str">
        <f>IF(J159="Mutually Excluded","Exclude",IF(J159= "Mutually Included","Include",M159))</f>
        <v>Exclude</v>
      </c>
      <c r="P159" s="54" t="str">
        <f>'Humans Alignment T&amp;A'!Z159</f>
        <v>Exclude</v>
      </c>
      <c r="Q159" s="120" t="str">
        <f>IF(AND(O159="Exclude", P159="Exclude"), "Mutually Excluded", IF(AND(OR(O159="CERTAINLY INCLUDED", O159="INCLUDE" ), OR(P159="INCLUDE", P159="MAYBE")), "MUTUALLY INCLUDED", IF(AND(O159="MAYBE", P159="MAYBE"), "Mutually MAYBE", IF(AND(O159="Exclude", OR(P159="INCLUDE", P159="MAYBE")), "AI+Hum: No, Hum1+2: Yes", IF(AND(P159="Exclude", OR(O159="INCLUDE", O159="CERTAINLY INCLUDED", H159="MAYBE")), "Ai+hum: Yes, Hum1+2: No", "Other Conflict")))))</f>
        <v>Mutually Excluded</v>
      </c>
      <c r="U159" s="121" t="str">
        <f>IF(Q159="Mutually Excluded","Exclude",IF(Q159= "Mutually Included","Include",R159))</f>
        <v>Exclude</v>
      </c>
      <c r="V159" s="122"/>
      <c r="X159" s="117"/>
      <c r="Y159" s="117"/>
      <c r="Z159" s="103" t="str">
        <f t="shared" si="59"/>
        <v/>
      </c>
      <c r="AA159" s="256"/>
      <c r="AB159" s="186"/>
      <c r="AC159" s="186"/>
      <c r="AD159" s="203"/>
      <c r="AF159" s="203"/>
      <c r="AG159" s="102" t="str">
        <f t="shared" si="60"/>
        <v/>
      </c>
      <c r="AH159" s="10" t="str">
        <f t="shared" si="63"/>
        <v/>
      </c>
      <c r="AI159" s="102"/>
      <c r="AJ159" s="10"/>
      <c r="AK159" s="10"/>
      <c r="AL159" s="105"/>
      <c r="AM159" s="102"/>
      <c r="AN159" s="10"/>
      <c r="AO159" s="10" t="str">
        <f t="shared" si="61"/>
        <v/>
      </c>
      <c r="AT159" s="10"/>
      <c r="AU159" s="10" t="str">
        <f>IF(O159="include",AF159,"")</f>
        <v/>
      </c>
      <c r="AV159" s="54" t="str">
        <f>IF(P159="include",AF159,"")</f>
        <v/>
      </c>
      <c r="BC159" s="10"/>
      <c r="BH159" s="10"/>
      <c r="BM159" s="10"/>
    </row>
    <row r="160" spans="1:65" s="54" customFormat="1" ht="30">
      <c r="A160" s="10">
        <v>159</v>
      </c>
      <c r="B160" s="10"/>
      <c r="C160" s="10" t="s">
        <v>333</v>
      </c>
      <c r="D160" s="10">
        <v>1</v>
      </c>
      <c r="E160" s="10">
        <v>1</v>
      </c>
      <c r="F160" s="10">
        <v>1</v>
      </c>
      <c r="G160" s="119" t="str">
        <f t="shared" si="58"/>
        <v>EXCLUDED</v>
      </c>
      <c r="H160" s="46" t="s">
        <v>901</v>
      </c>
      <c r="I160" s="189" t="s">
        <v>901</v>
      </c>
      <c r="J160" s="10" t="str">
        <f>IF(AND(G160="Excluded", H160="Excluded"), "Mutually Excluded", IF(AND(OR(G160="CERTAINLY INCLUDED", G160="INCLUDED", G160="MAYBE" ), OR(H160="INCLUDED", H160="MAYBE")), "MUTUALLY INCLUDED", IF(AND(G160="MAYBE", H160="MAYBE"), "Mutually MAYBE", IF(AND(G160="Excluded", OR(H160="INCLUDED", H160="MAYBE")), "AI: No, Human: Yes", IF(AND(H160="Excluded", OR(G160="INCLUDED", G160="CERTAINLY INCLUDED", G160="MAYBE")), "AI: Yes, Human: No", "Other Conflict")))))</f>
        <v>Mutually Excluded</v>
      </c>
      <c r="K160" s="10"/>
      <c r="L160" s="10"/>
      <c r="N160" s="220" t="s">
        <v>19</v>
      </c>
      <c r="O160" s="54" t="str">
        <f>IF(J160="Mutually Excluded","Exclude",IF(J160= "Mutually Included","Include",M160))</f>
        <v>Exclude</v>
      </c>
      <c r="P160" s="54" t="str">
        <f>'Humans Alignment T&amp;A'!Z160</f>
        <v>Exclude</v>
      </c>
      <c r="Q160" s="120" t="str">
        <f>IF(AND(O160="Exclude", P160="Exclude"), "Mutually Excluded", IF(AND(OR(O160="CERTAINLY INCLUDED", O160="INCLUDE" ), OR(P160="INCLUDE", P160="MAYBE")), "MUTUALLY INCLUDED", IF(AND(O160="MAYBE", P160="MAYBE"), "Mutually MAYBE", IF(AND(O160="Exclude", OR(P160="INCLUDE", P160="MAYBE")), "AI+Hum: No, Hum1+2: Yes", IF(AND(P160="Exclude", OR(O160="INCLUDE", O160="CERTAINLY INCLUDED", H160="MAYBE")), "Ai+hum: Yes, Hum1+2: No", "Other Conflict")))))</f>
        <v>Mutually Excluded</v>
      </c>
      <c r="U160" s="121" t="str">
        <f>IF(Q160="Mutually Excluded","Exclude",IF(Q160= "Mutually Included","Include",R160))</f>
        <v>Exclude</v>
      </c>
      <c r="V160" s="122"/>
      <c r="X160" s="117"/>
      <c r="Y160" s="117"/>
      <c r="Z160" s="103" t="str">
        <f t="shared" si="59"/>
        <v/>
      </c>
      <c r="AA160" s="256"/>
      <c r="AB160" s="186"/>
      <c r="AC160" s="186"/>
      <c r="AD160" s="203"/>
      <c r="AF160" s="203"/>
      <c r="AG160" s="102" t="str">
        <f t="shared" si="60"/>
        <v/>
      </c>
      <c r="AH160" s="10" t="str">
        <f t="shared" si="63"/>
        <v/>
      </c>
      <c r="AI160" s="102"/>
      <c r="AJ160" s="10"/>
      <c r="AK160" s="10"/>
      <c r="AL160" s="105"/>
      <c r="AM160" s="102"/>
      <c r="AN160" s="10"/>
      <c r="AO160" s="10" t="str">
        <f t="shared" si="61"/>
        <v/>
      </c>
      <c r="AT160" s="10"/>
      <c r="AU160" s="10" t="str">
        <f>IF(O160="include",AF160,"")</f>
        <v/>
      </c>
      <c r="AV160" s="54" t="str">
        <f>IF(P160="include",AF160,"")</f>
        <v/>
      </c>
      <c r="BC160" s="10"/>
      <c r="BH160" s="10"/>
      <c r="BM160" s="10"/>
    </row>
    <row r="161" spans="1:65" s="54" customFormat="1" ht="60">
      <c r="A161" s="10">
        <v>160</v>
      </c>
      <c r="B161" s="10"/>
      <c r="C161" s="10" t="s">
        <v>334</v>
      </c>
      <c r="D161" s="10">
        <v>4</v>
      </c>
      <c r="E161" s="10">
        <v>4</v>
      </c>
      <c r="F161" s="10">
        <v>3</v>
      </c>
      <c r="G161" s="119" t="str">
        <f t="shared" si="58"/>
        <v>EXCLUDED</v>
      </c>
      <c r="H161" s="46" t="s">
        <v>901</v>
      </c>
      <c r="I161" s="189" t="s">
        <v>901</v>
      </c>
      <c r="J161" s="10" t="str">
        <f>IF(AND(G161="Excluded", H161="Excluded"), "Mutually Excluded", IF(AND(OR(G161="CERTAINLY INCLUDED", G161="INCLUDED", G161="MAYBE" ), OR(H161="INCLUDED", H161="MAYBE")), "MUTUALLY INCLUDED", IF(AND(G161="MAYBE", H161="MAYBE"), "Mutually MAYBE", IF(AND(G161="Excluded", OR(H161="INCLUDED", H161="MAYBE")), "AI: No, Human: Yes", IF(AND(H161="Excluded", OR(G161="INCLUDED", G161="CERTAINLY INCLUDED", G161="MAYBE")), "AI: Yes, Human: No", "Other Conflict")))))</f>
        <v>Mutually Excluded</v>
      </c>
      <c r="K161" s="10"/>
      <c r="L161" s="10"/>
      <c r="N161" s="220" t="s">
        <v>19</v>
      </c>
      <c r="O161" s="54" t="str">
        <f>IF(J161="Mutually Excluded","Exclude",IF(J161= "Mutually Included","Include",M161))</f>
        <v>Exclude</v>
      </c>
      <c r="P161" s="54" t="str">
        <f>'Humans Alignment T&amp;A'!Z161</f>
        <v>Exclude</v>
      </c>
      <c r="Q161" s="120" t="str">
        <f>IF(AND(O161="Exclude", P161="Exclude"), "Mutually Excluded", IF(AND(OR(O161="CERTAINLY INCLUDED", O161="INCLUDE" ), OR(P161="INCLUDE", P161="MAYBE")), "MUTUALLY INCLUDED", IF(AND(O161="MAYBE", P161="MAYBE"), "Mutually MAYBE", IF(AND(O161="Exclude", OR(P161="INCLUDE", P161="MAYBE")), "AI+Hum: No, Hum1+2: Yes", IF(AND(P161="Exclude", OR(O161="INCLUDE", O161="CERTAINLY INCLUDED", H161="MAYBE")), "Ai+hum: Yes, Hum1+2: No", "Other Conflict")))))</f>
        <v>Mutually Excluded</v>
      </c>
      <c r="U161" s="121" t="str">
        <f>IF(Q161="Mutually Excluded","Exclude",IF(Q161= "Mutually Included","Include",R161))</f>
        <v>Exclude</v>
      </c>
      <c r="V161" s="122"/>
      <c r="X161" s="117"/>
      <c r="Y161" s="117"/>
      <c r="Z161" s="103" t="str">
        <f t="shared" si="59"/>
        <v/>
      </c>
      <c r="AA161" s="256"/>
      <c r="AB161" s="186"/>
      <c r="AC161" s="186"/>
      <c r="AD161" s="203"/>
      <c r="AF161" s="203"/>
      <c r="AG161" s="102" t="str">
        <f t="shared" si="60"/>
        <v/>
      </c>
      <c r="AH161" s="10" t="str">
        <f t="shared" si="63"/>
        <v/>
      </c>
      <c r="AI161" s="102"/>
      <c r="AJ161" s="10"/>
      <c r="AK161" s="10"/>
      <c r="AL161" s="105"/>
      <c r="AM161" s="102"/>
      <c r="AN161" s="10"/>
      <c r="AO161" s="10" t="str">
        <f t="shared" si="61"/>
        <v/>
      </c>
      <c r="AT161" s="10"/>
      <c r="AU161" s="10" t="str">
        <f>IF(O161="include",AF161,"")</f>
        <v/>
      </c>
      <c r="AV161" s="54" t="str">
        <f>IF(P161="include",AF161,"")</f>
        <v/>
      </c>
      <c r="BC161" s="10"/>
      <c r="BH161" s="10"/>
      <c r="BM161" s="10"/>
    </row>
    <row r="162" spans="1:65" s="54" customFormat="1" ht="30">
      <c r="A162" s="10">
        <v>161</v>
      </c>
      <c r="B162" s="10"/>
      <c r="C162" s="10" t="s">
        <v>336</v>
      </c>
      <c r="D162" s="10">
        <v>2</v>
      </c>
      <c r="E162" s="10">
        <v>3</v>
      </c>
      <c r="F162" s="10">
        <v>2</v>
      </c>
      <c r="G162" s="119" t="str">
        <f t="shared" si="58"/>
        <v>EXCLUDED</v>
      </c>
      <c r="H162" s="46" t="s">
        <v>901</v>
      </c>
      <c r="I162" s="189" t="s">
        <v>901</v>
      </c>
      <c r="J162" s="10" t="str">
        <f>IF(AND(G162="Excluded", H162="Excluded"), "Mutually Excluded", IF(AND(OR(G162="CERTAINLY INCLUDED", G162="INCLUDED", G162="MAYBE" ), OR(H162="INCLUDED", H162="MAYBE")), "MUTUALLY INCLUDED", IF(AND(G162="MAYBE", H162="MAYBE"), "Mutually MAYBE", IF(AND(G162="Excluded", OR(H162="INCLUDED", H162="MAYBE")), "AI: No, Human: Yes", IF(AND(H162="Excluded", OR(G162="INCLUDED", G162="CERTAINLY INCLUDED", G162="MAYBE")), "AI: Yes, Human: No", "Other Conflict")))))</f>
        <v>Mutually Excluded</v>
      </c>
      <c r="K162" s="10"/>
      <c r="L162" s="10"/>
      <c r="N162" s="220" t="s">
        <v>19</v>
      </c>
      <c r="O162" s="54" t="str">
        <f>IF(J162="Mutually Excluded","Exclude",IF(J162= "Mutually Included","Include",M162))</f>
        <v>Exclude</v>
      </c>
      <c r="P162" s="54" t="str">
        <f>'Humans Alignment T&amp;A'!Z162</f>
        <v>Exclude</v>
      </c>
      <c r="Q162" s="120" t="str">
        <f>IF(AND(O162="Exclude", P162="Exclude"), "Mutually Excluded", IF(AND(OR(O162="CERTAINLY INCLUDED", O162="INCLUDE" ), OR(P162="INCLUDE", P162="MAYBE")), "MUTUALLY INCLUDED", IF(AND(O162="MAYBE", P162="MAYBE"), "Mutually MAYBE", IF(AND(O162="Exclude", OR(P162="INCLUDE", P162="MAYBE")), "AI+Hum: No, Hum1+2: Yes", IF(AND(P162="Exclude", OR(O162="INCLUDE", O162="CERTAINLY INCLUDED", H162="MAYBE")), "Ai+hum: Yes, Hum1+2: No", "Other Conflict")))))</f>
        <v>Mutually Excluded</v>
      </c>
      <c r="U162" s="121" t="str">
        <f>IF(Q162="Mutually Excluded","Exclude",IF(Q162= "Mutually Included","Include",R162))</f>
        <v>Exclude</v>
      </c>
      <c r="V162" s="122"/>
      <c r="X162" s="117"/>
      <c r="Y162" s="117"/>
      <c r="Z162" s="103" t="str">
        <f t="shared" si="59"/>
        <v/>
      </c>
      <c r="AA162" s="256"/>
      <c r="AB162" s="186"/>
      <c r="AC162" s="186"/>
      <c r="AD162" s="203"/>
      <c r="AF162" s="203"/>
      <c r="AG162" s="102" t="str">
        <f t="shared" si="60"/>
        <v/>
      </c>
      <c r="AH162" s="10" t="str">
        <f t="shared" si="63"/>
        <v/>
      </c>
      <c r="AI162" s="102"/>
      <c r="AJ162" s="10"/>
      <c r="AK162" s="10"/>
      <c r="AL162" s="105"/>
      <c r="AM162" s="102"/>
      <c r="AN162" s="10"/>
      <c r="AO162" s="10" t="str">
        <f t="shared" si="61"/>
        <v/>
      </c>
      <c r="AT162" s="10"/>
      <c r="AU162" s="10" t="str">
        <f>IF(O162="include",AF162,"")</f>
        <v/>
      </c>
      <c r="AV162" s="54" t="str">
        <f>IF(P162="include",AF162,"")</f>
        <v/>
      </c>
      <c r="BC162" s="10"/>
      <c r="BH162" s="10"/>
      <c r="BM162" s="10"/>
    </row>
    <row r="163" spans="1:65" s="54" customFormat="1" ht="30">
      <c r="A163" s="10">
        <v>162</v>
      </c>
      <c r="B163" s="10"/>
      <c r="C163" s="10" t="s">
        <v>337</v>
      </c>
      <c r="D163" s="10">
        <v>2</v>
      </c>
      <c r="E163" s="10">
        <v>3</v>
      </c>
      <c r="F163" s="10">
        <v>2</v>
      </c>
      <c r="G163" s="119" t="str">
        <f t="shared" si="58"/>
        <v>EXCLUDED</v>
      </c>
      <c r="H163" s="46" t="s">
        <v>901</v>
      </c>
      <c r="I163" s="189" t="s">
        <v>901</v>
      </c>
      <c r="J163" s="10" t="str">
        <f>IF(AND(G163="Excluded", H163="Excluded"), "Mutually Excluded", IF(AND(OR(G163="CERTAINLY INCLUDED", G163="INCLUDED", G163="MAYBE" ), OR(H163="INCLUDED", H163="MAYBE")), "MUTUALLY INCLUDED", IF(AND(G163="MAYBE", H163="MAYBE"), "Mutually MAYBE", IF(AND(G163="Excluded", OR(H163="INCLUDED", H163="MAYBE")), "AI: No, Human: Yes", IF(AND(H163="Excluded", OR(G163="INCLUDED", G163="CERTAINLY INCLUDED", G163="MAYBE")), "AI: Yes, Human: No", "Other Conflict")))))</f>
        <v>Mutually Excluded</v>
      </c>
      <c r="K163" s="10"/>
      <c r="L163" s="10"/>
      <c r="N163" s="220" t="s">
        <v>19</v>
      </c>
      <c r="O163" s="54" t="str">
        <f>IF(J163="Mutually Excluded","Exclude",IF(J163= "Mutually Included","Include",M163))</f>
        <v>Exclude</v>
      </c>
      <c r="P163" s="54" t="str">
        <f>'Humans Alignment T&amp;A'!Z163</f>
        <v>Exclude</v>
      </c>
      <c r="Q163" s="120" t="str">
        <f>IF(AND(O163="Exclude", P163="Exclude"), "Mutually Excluded", IF(AND(OR(O163="CERTAINLY INCLUDED", O163="INCLUDE" ), OR(P163="INCLUDE", P163="MAYBE")), "MUTUALLY INCLUDED", IF(AND(O163="MAYBE", P163="MAYBE"), "Mutually MAYBE", IF(AND(O163="Exclude", OR(P163="INCLUDE", P163="MAYBE")), "AI+Hum: No, Hum1+2: Yes", IF(AND(P163="Exclude", OR(O163="INCLUDE", O163="CERTAINLY INCLUDED", H163="MAYBE")), "Ai+hum: Yes, Hum1+2: No", "Other Conflict")))))</f>
        <v>Mutually Excluded</v>
      </c>
      <c r="U163" s="121" t="str">
        <f>IF(Q163="Mutually Excluded","Exclude",IF(Q163= "Mutually Included","Include",R163))</f>
        <v>Exclude</v>
      </c>
      <c r="V163" s="122"/>
      <c r="X163" s="117"/>
      <c r="Y163" s="117"/>
      <c r="Z163" s="103" t="str">
        <f t="shared" si="59"/>
        <v/>
      </c>
      <c r="AA163" s="256"/>
      <c r="AB163" s="186"/>
      <c r="AC163" s="186"/>
      <c r="AD163" s="203"/>
      <c r="AF163" s="203"/>
      <c r="AG163" s="102" t="str">
        <f t="shared" si="60"/>
        <v/>
      </c>
      <c r="AH163" s="10" t="str">
        <f t="shared" si="63"/>
        <v/>
      </c>
      <c r="AI163" s="102"/>
      <c r="AJ163" s="10"/>
      <c r="AK163" s="10"/>
      <c r="AL163" s="105"/>
      <c r="AM163" s="102"/>
      <c r="AN163" s="10"/>
      <c r="AO163" s="10" t="str">
        <f t="shared" si="61"/>
        <v/>
      </c>
      <c r="AT163" s="10"/>
      <c r="AU163" s="10" t="str">
        <f>IF(O163="include",AF163,"")</f>
        <v/>
      </c>
      <c r="AV163" s="54" t="str">
        <f>IF(P163="include",AF163,"")</f>
        <v/>
      </c>
      <c r="BC163" s="10"/>
      <c r="BH163" s="10"/>
      <c r="BM163" s="10"/>
    </row>
    <row r="164" spans="1:65" s="54" customFormat="1" ht="30">
      <c r="A164" s="10">
        <v>163</v>
      </c>
      <c r="B164" s="10"/>
      <c r="C164" s="10" t="s">
        <v>338</v>
      </c>
      <c r="D164" s="10">
        <v>4</v>
      </c>
      <c r="E164" s="10">
        <v>3</v>
      </c>
      <c r="F164" s="10">
        <v>3</v>
      </c>
      <c r="G164" s="119" t="str">
        <f t="shared" si="58"/>
        <v>EXCLUDED</v>
      </c>
      <c r="H164" s="46" t="s">
        <v>901</v>
      </c>
      <c r="I164" s="189" t="s">
        <v>901</v>
      </c>
      <c r="J164" s="10" t="str">
        <f>IF(AND(G164="Excluded", H164="Excluded"), "Mutually Excluded", IF(AND(OR(G164="CERTAINLY INCLUDED", G164="INCLUDED", G164="MAYBE" ), OR(H164="INCLUDED", H164="MAYBE")), "MUTUALLY INCLUDED", IF(AND(G164="MAYBE", H164="MAYBE"), "Mutually MAYBE", IF(AND(G164="Excluded", OR(H164="INCLUDED", H164="MAYBE")), "AI: No, Human: Yes", IF(AND(H164="Excluded", OR(G164="INCLUDED", G164="CERTAINLY INCLUDED", G164="MAYBE")), "AI: Yes, Human: No", "Other Conflict")))))</f>
        <v>Mutually Excluded</v>
      </c>
      <c r="K164" s="10"/>
      <c r="L164" s="10"/>
      <c r="N164" s="220" t="s">
        <v>19</v>
      </c>
      <c r="O164" s="54" t="str">
        <f>IF(J164="Mutually Excluded","Exclude",IF(J164= "Mutually Included","Include",M164))</f>
        <v>Exclude</v>
      </c>
      <c r="P164" s="54" t="str">
        <f>'Humans Alignment T&amp;A'!Z164</f>
        <v>Exclude</v>
      </c>
      <c r="Q164" s="120" t="str">
        <f>IF(AND(O164="Exclude", P164="Exclude"), "Mutually Excluded", IF(AND(OR(O164="CERTAINLY INCLUDED", O164="INCLUDE" ), OR(P164="INCLUDE", P164="MAYBE")), "MUTUALLY INCLUDED", IF(AND(O164="MAYBE", P164="MAYBE"), "Mutually MAYBE", IF(AND(O164="Exclude", OR(P164="INCLUDE", P164="MAYBE")), "AI+Hum: No, Hum1+2: Yes", IF(AND(P164="Exclude", OR(O164="INCLUDE", O164="CERTAINLY INCLUDED", H164="MAYBE")), "Ai+hum: Yes, Hum1+2: No", "Other Conflict")))))</f>
        <v>Mutually Excluded</v>
      </c>
      <c r="U164" s="121" t="str">
        <f>IF(Q164="Mutually Excluded","Exclude",IF(Q164= "Mutually Included","Include",R164))</f>
        <v>Exclude</v>
      </c>
      <c r="V164" s="122"/>
      <c r="X164" s="117"/>
      <c r="Y164" s="117"/>
      <c r="Z164" s="103" t="str">
        <f t="shared" si="59"/>
        <v/>
      </c>
      <c r="AA164" s="256"/>
      <c r="AB164" s="186"/>
      <c r="AC164" s="186"/>
      <c r="AD164" s="203"/>
      <c r="AF164" s="203"/>
      <c r="AG164" s="102" t="str">
        <f t="shared" si="60"/>
        <v/>
      </c>
      <c r="AH164" s="10" t="str">
        <f t="shared" si="63"/>
        <v/>
      </c>
      <c r="AI164" s="102"/>
      <c r="AJ164" s="10"/>
      <c r="AK164" s="10"/>
      <c r="AL164" s="105"/>
      <c r="AM164" s="102"/>
      <c r="AN164" s="10"/>
      <c r="AO164" s="10" t="str">
        <f t="shared" si="61"/>
        <v/>
      </c>
      <c r="AT164" s="10"/>
      <c r="AU164" s="10" t="str">
        <f>IF(O164="include",AF164,"")</f>
        <v/>
      </c>
      <c r="AV164" s="54" t="str">
        <f>IF(P164="include",AF164,"")</f>
        <v/>
      </c>
      <c r="BC164" s="10"/>
      <c r="BH164" s="10"/>
      <c r="BM164" s="10"/>
    </row>
    <row r="165" spans="1:65" s="54" customFormat="1" ht="30">
      <c r="A165" s="10">
        <v>164</v>
      </c>
      <c r="B165" s="10"/>
      <c r="C165" s="10" t="s">
        <v>340</v>
      </c>
      <c r="D165" s="10">
        <v>3</v>
      </c>
      <c r="E165" s="10">
        <v>3</v>
      </c>
      <c r="F165" s="10">
        <v>3</v>
      </c>
      <c r="G165" s="119" t="str">
        <f t="shared" si="58"/>
        <v>EXCLUDED</v>
      </c>
      <c r="H165" s="46" t="s">
        <v>901</v>
      </c>
      <c r="I165" s="189" t="s">
        <v>901</v>
      </c>
      <c r="J165" s="10" t="str">
        <f>IF(AND(G165="Excluded", H165="Excluded"), "Mutually Excluded", IF(AND(OR(G165="CERTAINLY INCLUDED", G165="INCLUDED", G165="MAYBE" ), OR(H165="INCLUDED", H165="MAYBE")), "MUTUALLY INCLUDED", IF(AND(G165="MAYBE", H165="MAYBE"), "Mutually MAYBE", IF(AND(G165="Excluded", OR(H165="INCLUDED", H165="MAYBE")), "AI: No, Human: Yes", IF(AND(H165="Excluded", OR(G165="INCLUDED", G165="CERTAINLY INCLUDED", G165="MAYBE")), "AI: Yes, Human: No", "Other Conflict")))))</f>
        <v>Mutually Excluded</v>
      </c>
      <c r="K165" s="10"/>
      <c r="L165" s="10"/>
      <c r="N165" s="220" t="s">
        <v>19</v>
      </c>
      <c r="O165" s="54" t="str">
        <f>IF(J165="Mutually Excluded","Exclude",IF(J165= "Mutually Included","Include",M165))</f>
        <v>Exclude</v>
      </c>
      <c r="P165" s="54" t="str">
        <f>'Humans Alignment T&amp;A'!Z165</f>
        <v>Exclude</v>
      </c>
      <c r="Q165" s="120" t="str">
        <f>IF(AND(O165="Exclude", P165="Exclude"), "Mutually Excluded", IF(AND(OR(O165="CERTAINLY INCLUDED", O165="INCLUDE" ), OR(P165="INCLUDE", P165="MAYBE")), "MUTUALLY INCLUDED", IF(AND(O165="MAYBE", P165="MAYBE"), "Mutually MAYBE", IF(AND(O165="Exclude", OR(P165="INCLUDE", P165="MAYBE")), "AI+Hum: No, Hum1+2: Yes", IF(AND(P165="Exclude", OR(O165="INCLUDE", O165="CERTAINLY INCLUDED", H165="MAYBE")), "Ai+hum: Yes, Hum1+2: No", "Other Conflict")))))</f>
        <v>Mutually Excluded</v>
      </c>
      <c r="U165" s="121" t="str">
        <f>IF(Q165="Mutually Excluded","Exclude",IF(Q165= "Mutually Included","Include",R165))</f>
        <v>Exclude</v>
      </c>
      <c r="V165" s="122"/>
      <c r="X165" s="117"/>
      <c r="Y165" s="117"/>
      <c r="Z165" s="103" t="str">
        <f t="shared" si="59"/>
        <v/>
      </c>
      <c r="AA165" s="256"/>
      <c r="AB165" s="186"/>
      <c r="AC165" s="186"/>
      <c r="AD165" s="203"/>
      <c r="AF165" s="203"/>
      <c r="AG165" s="102" t="str">
        <f t="shared" si="60"/>
        <v/>
      </c>
      <c r="AH165" s="10" t="str">
        <f t="shared" si="63"/>
        <v/>
      </c>
      <c r="AI165" s="102"/>
      <c r="AJ165" s="10"/>
      <c r="AK165" s="10"/>
      <c r="AL165" s="105"/>
      <c r="AM165" s="102"/>
      <c r="AN165" s="10"/>
      <c r="AO165" s="10" t="str">
        <f t="shared" si="61"/>
        <v/>
      </c>
      <c r="AT165" s="10"/>
      <c r="AU165" s="10" t="str">
        <f>IF(O165="include",AF165,"")</f>
        <v/>
      </c>
      <c r="AV165" s="54" t="str">
        <f>IF(P165="include",AF165,"")</f>
        <v/>
      </c>
      <c r="BC165" s="10"/>
      <c r="BH165" s="10"/>
      <c r="BM165" s="10"/>
    </row>
    <row r="166" spans="1:65" s="54" customFormat="1" ht="30">
      <c r="A166" s="10">
        <v>165</v>
      </c>
      <c r="B166" s="10"/>
      <c r="C166" s="10" t="s">
        <v>341</v>
      </c>
      <c r="D166" s="10">
        <v>3</v>
      </c>
      <c r="E166" s="10">
        <v>2</v>
      </c>
      <c r="F166" s="10">
        <v>2</v>
      </c>
      <c r="G166" s="119" t="str">
        <f t="shared" si="58"/>
        <v>EXCLUDED</v>
      </c>
      <c r="H166" s="46" t="s">
        <v>901</v>
      </c>
      <c r="I166" s="189" t="s">
        <v>901</v>
      </c>
      <c r="J166" s="10" t="str">
        <f>IF(AND(G166="Excluded", H166="Excluded"), "Mutually Excluded", IF(AND(OR(G166="CERTAINLY INCLUDED", G166="INCLUDED", G166="MAYBE" ), OR(H166="INCLUDED", H166="MAYBE")), "MUTUALLY INCLUDED", IF(AND(G166="MAYBE", H166="MAYBE"), "Mutually MAYBE", IF(AND(G166="Excluded", OR(H166="INCLUDED", H166="MAYBE")), "AI: No, Human: Yes", IF(AND(H166="Excluded", OR(G166="INCLUDED", G166="CERTAINLY INCLUDED", G166="MAYBE")), "AI: Yes, Human: No", "Other Conflict")))))</f>
        <v>Mutually Excluded</v>
      </c>
      <c r="K166" s="10"/>
      <c r="L166" s="10"/>
      <c r="N166" s="220" t="s">
        <v>19</v>
      </c>
      <c r="O166" s="54" t="str">
        <f>IF(J166="Mutually Excluded","Exclude",IF(J166= "Mutually Included","Include",M166))</f>
        <v>Exclude</v>
      </c>
      <c r="P166" s="54" t="str">
        <f>'Humans Alignment T&amp;A'!Z166</f>
        <v>Exclude</v>
      </c>
      <c r="Q166" s="120" t="str">
        <f>IF(AND(O166="Exclude", P166="Exclude"), "Mutually Excluded", IF(AND(OR(O166="CERTAINLY INCLUDED", O166="INCLUDE" ), OR(P166="INCLUDE", P166="MAYBE")), "MUTUALLY INCLUDED", IF(AND(O166="MAYBE", P166="MAYBE"), "Mutually MAYBE", IF(AND(O166="Exclude", OR(P166="INCLUDE", P166="MAYBE")), "AI+Hum: No, Hum1+2: Yes", IF(AND(P166="Exclude", OR(O166="INCLUDE", O166="CERTAINLY INCLUDED", H166="MAYBE")), "Ai+hum: Yes, Hum1+2: No", "Other Conflict")))))</f>
        <v>Mutually Excluded</v>
      </c>
      <c r="U166" s="121" t="str">
        <f>IF(Q166="Mutually Excluded","Exclude",IF(Q166= "Mutually Included","Include",R166))</f>
        <v>Exclude</v>
      </c>
      <c r="V166" s="122"/>
      <c r="X166" s="117"/>
      <c r="Y166" s="117"/>
      <c r="Z166" s="103" t="str">
        <f t="shared" si="59"/>
        <v/>
      </c>
      <c r="AA166" s="256"/>
      <c r="AB166" s="186"/>
      <c r="AC166" s="186"/>
      <c r="AD166" s="203"/>
      <c r="AF166" s="203"/>
      <c r="AG166" s="102" t="str">
        <f t="shared" si="60"/>
        <v/>
      </c>
      <c r="AH166" s="10" t="str">
        <f t="shared" si="63"/>
        <v/>
      </c>
      <c r="AI166" s="102"/>
      <c r="AJ166" s="10"/>
      <c r="AK166" s="10"/>
      <c r="AL166" s="105"/>
      <c r="AM166" s="102"/>
      <c r="AN166" s="10"/>
      <c r="AO166" s="10" t="str">
        <f t="shared" si="61"/>
        <v/>
      </c>
      <c r="AT166" s="10"/>
      <c r="AU166" s="10" t="str">
        <f>IF(O166="include",AF166,"")</f>
        <v/>
      </c>
      <c r="AV166" s="54" t="str">
        <f>IF(P166="include",AF166,"")</f>
        <v/>
      </c>
      <c r="BC166" s="10"/>
      <c r="BH166" s="10"/>
      <c r="BM166" s="10"/>
    </row>
    <row r="167" spans="1:65" s="54" customFormat="1" ht="60">
      <c r="A167" s="10">
        <v>166</v>
      </c>
      <c r="B167" s="10"/>
      <c r="C167" s="10" t="s">
        <v>342</v>
      </c>
      <c r="D167" s="10" t="s">
        <v>3035</v>
      </c>
      <c r="E167" s="10" t="s">
        <v>3035</v>
      </c>
      <c r="F167" s="10" t="s">
        <v>3035</v>
      </c>
      <c r="G167" s="119" t="str">
        <f t="shared" si="58"/>
        <v>EXCLUDED</v>
      </c>
      <c r="H167" s="46" t="s">
        <v>901</v>
      </c>
      <c r="I167" s="189" t="s">
        <v>901</v>
      </c>
      <c r="J167" s="10" t="str">
        <f>IF(AND(G167="Excluded", H167="Excluded"), "Mutually Excluded", IF(AND(OR(G167="CERTAINLY INCLUDED", G167="INCLUDED", G167="MAYBE" ), OR(H167="INCLUDED", H167="MAYBE")), "MUTUALLY INCLUDED", IF(AND(G167="MAYBE", H167="MAYBE"), "Mutually MAYBE", IF(AND(G167="Excluded", OR(H167="INCLUDED", H167="MAYBE")), "AI: No, Human: Yes", IF(AND(H167="Excluded", OR(G167="INCLUDED", G167="CERTAINLY INCLUDED", G167="MAYBE")), "AI: Yes, Human: No", "Other Conflict")))))</f>
        <v>Mutually Excluded</v>
      </c>
      <c r="K167" s="10"/>
      <c r="L167" s="10"/>
      <c r="N167" s="220" t="s">
        <v>19</v>
      </c>
      <c r="O167" s="54" t="str">
        <f>IF(J167="Mutually Excluded","Exclude",IF(J167= "Mutually Included","Include",M167))</f>
        <v>Exclude</v>
      </c>
      <c r="P167" s="54" t="str">
        <f>'Humans Alignment T&amp;A'!Z167</f>
        <v>Exclude</v>
      </c>
      <c r="Q167" s="120" t="str">
        <f>IF(AND(O167="Exclude", P167="Exclude"), "Mutually Excluded", IF(AND(OR(O167="CERTAINLY INCLUDED", O167="INCLUDE" ), OR(P167="INCLUDE", P167="MAYBE")), "MUTUALLY INCLUDED", IF(AND(O167="MAYBE", P167="MAYBE"), "Mutually MAYBE", IF(AND(O167="Exclude", OR(P167="INCLUDE", P167="MAYBE")), "AI+Hum: No, Hum1+2: Yes", IF(AND(P167="Exclude", OR(O167="INCLUDE", O167="CERTAINLY INCLUDED", H167="MAYBE")), "Ai+hum: Yes, Hum1+2: No", "Other Conflict")))))</f>
        <v>Mutually Excluded</v>
      </c>
      <c r="U167" s="121" t="str">
        <f>IF(Q167="Mutually Excluded","Exclude",IF(Q167= "Mutually Included","Include",R167))</f>
        <v>Exclude</v>
      </c>
      <c r="V167" s="122"/>
      <c r="X167" s="117"/>
      <c r="Y167" s="117"/>
      <c r="Z167" s="103" t="str">
        <f t="shared" si="59"/>
        <v/>
      </c>
      <c r="AA167" s="256"/>
      <c r="AB167" s="186"/>
      <c r="AC167" s="186"/>
      <c r="AD167" s="203"/>
      <c r="AF167" s="203"/>
      <c r="AG167" s="102" t="str">
        <f t="shared" si="60"/>
        <v/>
      </c>
      <c r="AH167" s="10" t="str">
        <f t="shared" si="63"/>
        <v/>
      </c>
      <c r="AI167" s="102"/>
      <c r="AJ167" s="10"/>
      <c r="AK167" s="10"/>
      <c r="AL167" s="105"/>
      <c r="AM167" s="102"/>
      <c r="AN167" s="10"/>
      <c r="AO167" s="10" t="str">
        <f t="shared" si="61"/>
        <v/>
      </c>
      <c r="AT167" s="10"/>
      <c r="AU167" s="10" t="str">
        <f>IF(O167="include",AF167,"")</f>
        <v/>
      </c>
      <c r="AV167" s="54" t="str">
        <f>IF(P167="include",AF167,"")</f>
        <v/>
      </c>
      <c r="BC167" s="10"/>
      <c r="BH167" s="10"/>
      <c r="BM167" s="10"/>
    </row>
    <row r="168" spans="1:65" s="54" customFormat="1" ht="30">
      <c r="A168" s="10">
        <v>167</v>
      </c>
      <c r="B168" s="10"/>
      <c r="C168" s="10" t="s">
        <v>343</v>
      </c>
      <c r="D168" s="10">
        <v>1</v>
      </c>
      <c r="E168" s="10">
        <v>1</v>
      </c>
      <c r="F168" s="10">
        <v>1</v>
      </c>
      <c r="G168" s="119" t="str">
        <f t="shared" si="58"/>
        <v>EXCLUDED</v>
      </c>
      <c r="H168" s="46" t="s">
        <v>901</v>
      </c>
      <c r="I168" s="189" t="s">
        <v>901</v>
      </c>
      <c r="J168" s="10" t="str">
        <f>IF(AND(G168="Excluded", H168="Excluded"), "Mutually Excluded", IF(AND(OR(G168="CERTAINLY INCLUDED", G168="INCLUDED", G168="MAYBE" ), OR(H168="INCLUDED", H168="MAYBE")), "MUTUALLY INCLUDED", IF(AND(G168="MAYBE", H168="MAYBE"), "Mutually MAYBE", IF(AND(G168="Excluded", OR(H168="INCLUDED", H168="MAYBE")), "AI: No, Human: Yes", IF(AND(H168="Excluded", OR(G168="INCLUDED", G168="CERTAINLY INCLUDED", G168="MAYBE")), "AI: Yes, Human: No", "Other Conflict")))))</f>
        <v>Mutually Excluded</v>
      </c>
      <c r="K168" s="10"/>
      <c r="L168" s="10"/>
      <c r="N168" s="220" t="s">
        <v>19</v>
      </c>
      <c r="O168" s="54" t="str">
        <f>IF(J168="Mutually Excluded","Exclude",IF(J168= "Mutually Included","Include",M168))</f>
        <v>Exclude</v>
      </c>
      <c r="P168" s="54" t="str">
        <f>'Humans Alignment T&amp;A'!Z168</f>
        <v>Exclude</v>
      </c>
      <c r="Q168" s="120" t="str">
        <f>IF(AND(O168="Exclude", P168="Exclude"), "Mutually Excluded", IF(AND(OR(O168="CERTAINLY INCLUDED", O168="INCLUDE" ), OR(P168="INCLUDE", P168="MAYBE")), "MUTUALLY INCLUDED", IF(AND(O168="MAYBE", P168="MAYBE"), "Mutually MAYBE", IF(AND(O168="Exclude", OR(P168="INCLUDE", P168="MAYBE")), "AI+Hum: No, Hum1+2: Yes", IF(AND(P168="Exclude", OR(O168="INCLUDE", O168="CERTAINLY INCLUDED", H168="MAYBE")), "Ai+hum: Yes, Hum1+2: No", "Other Conflict")))))</f>
        <v>Mutually Excluded</v>
      </c>
      <c r="U168" s="121" t="str">
        <f>IF(Q168="Mutually Excluded","Exclude",IF(Q168= "Mutually Included","Include",R168))</f>
        <v>Exclude</v>
      </c>
      <c r="V168" s="122"/>
      <c r="X168" s="117"/>
      <c r="Y168" s="117"/>
      <c r="Z168" s="103" t="str">
        <f t="shared" si="59"/>
        <v/>
      </c>
      <c r="AA168" s="256"/>
      <c r="AB168" s="186"/>
      <c r="AC168" s="186"/>
      <c r="AD168" s="203"/>
      <c r="AF168" s="203"/>
      <c r="AG168" s="102" t="str">
        <f t="shared" si="60"/>
        <v/>
      </c>
      <c r="AH168" s="10" t="str">
        <f t="shared" si="63"/>
        <v/>
      </c>
      <c r="AI168" s="102"/>
      <c r="AJ168" s="10"/>
      <c r="AK168" s="10"/>
      <c r="AL168" s="105"/>
      <c r="AM168" s="102"/>
      <c r="AN168" s="10"/>
      <c r="AO168" s="10" t="str">
        <f t="shared" si="61"/>
        <v/>
      </c>
      <c r="AT168" s="10"/>
      <c r="AU168" s="10" t="str">
        <f>IF(O168="include",AF168,"")</f>
        <v/>
      </c>
      <c r="AV168" s="54" t="str">
        <f>IF(P168="include",AF168,"")</f>
        <v/>
      </c>
      <c r="BC168" s="10"/>
      <c r="BH168" s="10"/>
      <c r="BM168" s="10"/>
    </row>
    <row r="169" spans="1:65" s="54" customFormat="1" ht="30">
      <c r="A169" s="10">
        <v>168</v>
      </c>
      <c r="B169" s="10"/>
      <c r="C169" s="10" t="s">
        <v>344</v>
      </c>
      <c r="D169" s="10">
        <v>1</v>
      </c>
      <c r="E169" s="10">
        <v>1</v>
      </c>
      <c r="F169" s="10">
        <v>1</v>
      </c>
      <c r="G169" s="119" t="str">
        <f t="shared" si="58"/>
        <v>EXCLUDED</v>
      </c>
      <c r="H169" s="46" t="s">
        <v>901</v>
      </c>
      <c r="I169" s="189" t="s">
        <v>901</v>
      </c>
      <c r="J169" s="10" t="str">
        <f>IF(AND(G169="Excluded", H169="Excluded"), "Mutually Excluded", IF(AND(OR(G169="CERTAINLY INCLUDED", G169="INCLUDED", G169="MAYBE" ), OR(H169="INCLUDED", H169="MAYBE")), "MUTUALLY INCLUDED", IF(AND(G169="MAYBE", H169="MAYBE"), "Mutually MAYBE", IF(AND(G169="Excluded", OR(H169="INCLUDED", H169="MAYBE")), "AI: No, Human: Yes", IF(AND(H169="Excluded", OR(G169="INCLUDED", G169="CERTAINLY INCLUDED", G169="MAYBE")), "AI: Yes, Human: No", "Other Conflict")))))</f>
        <v>Mutually Excluded</v>
      </c>
      <c r="K169" s="10"/>
      <c r="L169" s="10"/>
      <c r="N169" s="220" t="s">
        <v>19</v>
      </c>
      <c r="O169" s="54" t="str">
        <f>IF(J169="Mutually Excluded","Exclude",IF(J169= "Mutually Included","Include",M169))</f>
        <v>Exclude</v>
      </c>
      <c r="P169" s="54" t="str">
        <f>'Humans Alignment T&amp;A'!Z169</f>
        <v>Exclude</v>
      </c>
      <c r="Q169" s="120" t="str">
        <f>IF(AND(O169="Exclude", P169="Exclude"), "Mutually Excluded", IF(AND(OR(O169="CERTAINLY INCLUDED", O169="INCLUDE" ), OR(P169="INCLUDE", P169="MAYBE")), "MUTUALLY INCLUDED", IF(AND(O169="MAYBE", P169="MAYBE"), "Mutually MAYBE", IF(AND(O169="Exclude", OR(P169="INCLUDE", P169="MAYBE")), "AI+Hum: No, Hum1+2: Yes", IF(AND(P169="Exclude", OR(O169="INCLUDE", O169="CERTAINLY INCLUDED", H169="MAYBE")), "Ai+hum: Yes, Hum1+2: No", "Other Conflict")))))</f>
        <v>Mutually Excluded</v>
      </c>
      <c r="U169" s="121" t="str">
        <f>IF(Q169="Mutually Excluded","Exclude",IF(Q169= "Mutually Included","Include",R169))</f>
        <v>Exclude</v>
      </c>
      <c r="V169" s="122"/>
      <c r="X169" s="117"/>
      <c r="Y169" s="117"/>
      <c r="Z169" s="103" t="str">
        <f t="shared" si="59"/>
        <v/>
      </c>
      <c r="AA169" s="256"/>
      <c r="AB169" s="186"/>
      <c r="AC169" s="186"/>
      <c r="AD169" s="203"/>
      <c r="AF169" s="203"/>
      <c r="AG169" s="102" t="str">
        <f t="shared" si="60"/>
        <v/>
      </c>
      <c r="AH169" s="10" t="str">
        <f t="shared" si="63"/>
        <v/>
      </c>
      <c r="AI169" s="102"/>
      <c r="AJ169" s="10"/>
      <c r="AK169" s="10"/>
      <c r="AL169" s="105"/>
      <c r="AM169" s="102"/>
      <c r="AN169" s="10"/>
      <c r="AO169" s="10" t="str">
        <f t="shared" si="61"/>
        <v/>
      </c>
      <c r="AT169" s="10"/>
      <c r="AU169" s="10" t="str">
        <f>IF(O169="include",AF169,"")</f>
        <v/>
      </c>
      <c r="AV169" s="54" t="str">
        <f>IF(P169="include",AF169,"")</f>
        <v/>
      </c>
      <c r="BC169" s="10"/>
      <c r="BH169" s="10"/>
      <c r="BM169" s="10"/>
    </row>
    <row r="170" spans="1:65" s="54" customFormat="1" ht="30">
      <c r="A170" s="10">
        <v>169</v>
      </c>
      <c r="B170" s="10"/>
      <c r="C170" s="10" t="s">
        <v>345</v>
      </c>
      <c r="D170" s="10">
        <v>4</v>
      </c>
      <c r="E170" s="10">
        <v>3</v>
      </c>
      <c r="F170" s="10">
        <v>4</v>
      </c>
      <c r="G170" s="119" t="str">
        <f t="shared" si="58"/>
        <v>EXCLUDED</v>
      </c>
      <c r="H170" s="46" t="s">
        <v>901</v>
      </c>
      <c r="I170" s="189" t="s">
        <v>901</v>
      </c>
      <c r="J170" s="10" t="str">
        <f>IF(AND(G170="Excluded", H170="Excluded"), "Mutually Excluded", IF(AND(OR(G170="CERTAINLY INCLUDED", G170="INCLUDED", G170="MAYBE" ), OR(H170="INCLUDED", H170="MAYBE")), "MUTUALLY INCLUDED", IF(AND(G170="MAYBE", H170="MAYBE"), "Mutually MAYBE", IF(AND(G170="Excluded", OR(H170="INCLUDED", H170="MAYBE")), "AI: No, Human: Yes", IF(AND(H170="Excluded", OR(G170="INCLUDED", G170="CERTAINLY INCLUDED", G170="MAYBE")), "AI: Yes, Human: No", "Other Conflict")))))</f>
        <v>Mutually Excluded</v>
      </c>
      <c r="K170" s="10"/>
      <c r="L170" s="10"/>
      <c r="N170" s="220" t="s">
        <v>19</v>
      </c>
      <c r="O170" s="54" t="str">
        <f>IF(J170="Mutually Excluded","Exclude",IF(J170= "Mutually Included","Include",M170))</f>
        <v>Exclude</v>
      </c>
      <c r="P170" s="54" t="str">
        <f>'Humans Alignment T&amp;A'!Z170</f>
        <v>Exclude</v>
      </c>
      <c r="Q170" s="120" t="str">
        <f>IF(AND(O170="Exclude", P170="Exclude"), "Mutually Excluded", IF(AND(OR(O170="CERTAINLY INCLUDED", O170="INCLUDE" ), OR(P170="INCLUDE", P170="MAYBE")), "MUTUALLY INCLUDED", IF(AND(O170="MAYBE", P170="MAYBE"), "Mutually MAYBE", IF(AND(O170="Exclude", OR(P170="INCLUDE", P170="MAYBE")), "AI+Hum: No, Hum1+2: Yes", IF(AND(P170="Exclude", OR(O170="INCLUDE", O170="CERTAINLY INCLUDED", H170="MAYBE")), "Ai+hum: Yes, Hum1+2: No", "Other Conflict")))))</f>
        <v>Mutually Excluded</v>
      </c>
      <c r="U170" s="121" t="str">
        <f>IF(Q170="Mutually Excluded","Exclude",IF(Q170= "Mutually Included","Include",R170))</f>
        <v>Exclude</v>
      </c>
      <c r="V170" s="122"/>
      <c r="X170" s="117"/>
      <c r="Y170" s="117"/>
      <c r="Z170" s="103" t="str">
        <f t="shared" si="59"/>
        <v/>
      </c>
      <c r="AA170" s="256"/>
      <c r="AB170" s="186"/>
      <c r="AC170" s="186"/>
      <c r="AD170" s="203"/>
      <c r="AF170" s="203"/>
      <c r="AG170" s="102" t="str">
        <f t="shared" si="60"/>
        <v/>
      </c>
      <c r="AH170" s="10" t="str">
        <f t="shared" si="63"/>
        <v/>
      </c>
      <c r="AI170" s="102"/>
      <c r="AJ170" s="10"/>
      <c r="AK170" s="10"/>
      <c r="AL170" s="105"/>
      <c r="AM170" s="102"/>
      <c r="AN170" s="10"/>
      <c r="AO170" s="10" t="str">
        <f t="shared" si="61"/>
        <v/>
      </c>
      <c r="AT170" s="10"/>
      <c r="AU170" s="10" t="str">
        <f>IF(O170="include",AF170,"")</f>
        <v/>
      </c>
      <c r="AV170" s="54" t="str">
        <f>IF(P170="include",AF170,"")</f>
        <v/>
      </c>
      <c r="BC170" s="10"/>
      <c r="BH170" s="10"/>
      <c r="BM170" s="10"/>
    </row>
    <row r="171" spans="1:65" s="54" customFormat="1" ht="30">
      <c r="A171" s="10">
        <v>170</v>
      </c>
      <c r="B171" s="10"/>
      <c r="C171" s="10" t="s">
        <v>346</v>
      </c>
      <c r="D171" s="10">
        <v>1</v>
      </c>
      <c r="E171" s="10">
        <v>1</v>
      </c>
      <c r="F171" s="10">
        <v>1</v>
      </c>
      <c r="G171" s="119" t="str">
        <f t="shared" si="58"/>
        <v>EXCLUDED</v>
      </c>
      <c r="H171" s="46" t="s">
        <v>901</v>
      </c>
      <c r="I171" s="189" t="s">
        <v>901</v>
      </c>
      <c r="J171" s="10" t="str">
        <f>IF(AND(G171="Excluded", H171="Excluded"), "Mutually Excluded", IF(AND(OR(G171="CERTAINLY INCLUDED", G171="INCLUDED", G171="MAYBE" ), OR(H171="INCLUDED", H171="MAYBE")), "MUTUALLY INCLUDED", IF(AND(G171="MAYBE", H171="MAYBE"), "Mutually MAYBE", IF(AND(G171="Excluded", OR(H171="INCLUDED", H171="MAYBE")), "AI: No, Human: Yes", IF(AND(H171="Excluded", OR(G171="INCLUDED", G171="CERTAINLY INCLUDED", G171="MAYBE")), "AI: Yes, Human: No", "Other Conflict")))))</f>
        <v>Mutually Excluded</v>
      </c>
      <c r="K171" s="10"/>
      <c r="L171" s="10"/>
      <c r="N171" s="220" t="s">
        <v>19</v>
      </c>
      <c r="O171" s="54" t="str">
        <f>IF(J171="Mutually Excluded","Exclude",IF(J171= "Mutually Included","Include",M171))</f>
        <v>Exclude</v>
      </c>
      <c r="P171" s="54" t="str">
        <f>'Humans Alignment T&amp;A'!Z171</f>
        <v>Exclude</v>
      </c>
      <c r="Q171" s="120" t="str">
        <f>IF(AND(O171="Exclude", P171="Exclude"), "Mutually Excluded", IF(AND(OR(O171="CERTAINLY INCLUDED", O171="INCLUDE" ), OR(P171="INCLUDE", P171="MAYBE")), "MUTUALLY INCLUDED", IF(AND(O171="MAYBE", P171="MAYBE"), "Mutually MAYBE", IF(AND(O171="Exclude", OR(P171="INCLUDE", P171="MAYBE")), "AI+Hum: No, Hum1+2: Yes", IF(AND(P171="Exclude", OR(O171="INCLUDE", O171="CERTAINLY INCLUDED", H171="MAYBE")), "Ai+hum: Yes, Hum1+2: No", "Other Conflict")))))</f>
        <v>Mutually Excluded</v>
      </c>
      <c r="U171" s="121" t="str">
        <f>IF(Q171="Mutually Excluded","Exclude",IF(Q171= "Mutually Included","Include",R171))</f>
        <v>Exclude</v>
      </c>
      <c r="V171" s="122"/>
      <c r="X171" s="117"/>
      <c r="Y171" s="117"/>
      <c r="Z171" s="103" t="str">
        <f t="shared" si="59"/>
        <v/>
      </c>
      <c r="AA171" s="256"/>
      <c r="AB171" s="186"/>
      <c r="AC171" s="186"/>
      <c r="AD171" s="203"/>
      <c r="AF171" s="203"/>
      <c r="AG171" s="102" t="str">
        <f t="shared" si="60"/>
        <v/>
      </c>
      <c r="AH171" s="10" t="str">
        <f t="shared" si="63"/>
        <v/>
      </c>
      <c r="AI171" s="102"/>
      <c r="AJ171" s="10"/>
      <c r="AK171" s="10"/>
      <c r="AL171" s="105"/>
      <c r="AM171" s="102"/>
      <c r="AN171" s="10"/>
      <c r="AO171" s="10" t="str">
        <f t="shared" si="61"/>
        <v/>
      </c>
      <c r="AT171" s="10"/>
      <c r="AU171" s="10" t="str">
        <f>IF(O171="include",AF171,"")</f>
        <v/>
      </c>
      <c r="AV171" s="54" t="str">
        <f>IF(P171="include",AF171,"")</f>
        <v/>
      </c>
      <c r="BC171" s="10"/>
      <c r="BH171" s="10"/>
      <c r="BM171" s="10"/>
    </row>
    <row r="172" spans="1:65" s="54" customFormat="1" ht="45">
      <c r="A172" s="10">
        <v>171</v>
      </c>
      <c r="B172" s="10"/>
      <c r="C172" s="10" t="s">
        <v>347</v>
      </c>
      <c r="D172" s="10">
        <v>1</v>
      </c>
      <c r="E172" s="10">
        <v>1</v>
      </c>
      <c r="F172" s="10">
        <v>1</v>
      </c>
      <c r="G172" s="119" t="str">
        <f t="shared" si="58"/>
        <v>EXCLUDED</v>
      </c>
      <c r="H172" s="46" t="s">
        <v>901</v>
      </c>
      <c r="I172" s="189" t="s">
        <v>901</v>
      </c>
      <c r="J172" s="10" t="str">
        <f>IF(AND(G172="Excluded", H172="Excluded"), "Mutually Excluded", IF(AND(OR(G172="CERTAINLY INCLUDED", G172="INCLUDED", G172="MAYBE" ), OR(H172="INCLUDED", H172="MAYBE")), "MUTUALLY INCLUDED", IF(AND(G172="MAYBE", H172="MAYBE"), "Mutually MAYBE", IF(AND(G172="Excluded", OR(H172="INCLUDED", H172="MAYBE")), "AI: No, Human: Yes", IF(AND(H172="Excluded", OR(G172="INCLUDED", G172="CERTAINLY INCLUDED", G172="MAYBE")), "AI: Yes, Human: No", "Other Conflict")))))</f>
        <v>Mutually Excluded</v>
      </c>
      <c r="K172" s="10"/>
      <c r="L172" s="10"/>
      <c r="N172" s="220" t="s">
        <v>19</v>
      </c>
      <c r="O172" s="54" t="str">
        <f>IF(J172="Mutually Excluded","Exclude",IF(J172= "Mutually Included","Include",M172))</f>
        <v>Exclude</v>
      </c>
      <c r="P172" s="54" t="str">
        <f>'Humans Alignment T&amp;A'!Z172</f>
        <v>Exclude</v>
      </c>
      <c r="Q172" s="120" t="str">
        <f>IF(AND(O172="Exclude", P172="Exclude"), "Mutually Excluded", IF(AND(OR(O172="CERTAINLY INCLUDED", O172="INCLUDE" ), OR(P172="INCLUDE", P172="MAYBE")), "MUTUALLY INCLUDED", IF(AND(O172="MAYBE", P172="MAYBE"), "Mutually MAYBE", IF(AND(O172="Exclude", OR(P172="INCLUDE", P172="MAYBE")), "AI+Hum: No, Hum1+2: Yes", IF(AND(P172="Exclude", OR(O172="INCLUDE", O172="CERTAINLY INCLUDED", H172="MAYBE")), "Ai+hum: Yes, Hum1+2: No", "Other Conflict")))))</f>
        <v>Mutually Excluded</v>
      </c>
      <c r="U172" s="121" t="str">
        <f>IF(Q172="Mutually Excluded","Exclude",IF(Q172= "Mutually Included","Include",R172))</f>
        <v>Exclude</v>
      </c>
      <c r="V172" s="122"/>
      <c r="X172" s="117"/>
      <c r="Y172" s="117"/>
      <c r="Z172" s="103" t="str">
        <f t="shared" si="59"/>
        <v/>
      </c>
      <c r="AA172" s="256"/>
      <c r="AB172" s="186"/>
      <c r="AC172" s="186"/>
      <c r="AD172" s="203"/>
      <c r="AF172" s="203"/>
      <c r="AG172" s="102" t="str">
        <f t="shared" si="60"/>
        <v/>
      </c>
      <c r="AH172" s="10" t="str">
        <f t="shared" si="63"/>
        <v/>
      </c>
      <c r="AI172" s="102"/>
      <c r="AJ172" s="10"/>
      <c r="AK172" s="10"/>
      <c r="AL172" s="105"/>
      <c r="AM172" s="102"/>
      <c r="AN172" s="10"/>
      <c r="AO172" s="10" t="str">
        <f t="shared" si="61"/>
        <v/>
      </c>
      <c r="AT172" s="10"/>
      <c r="AU172" s="10" t="str">
        <f>IF(O172="include",AF172,"")</f>
        <v/>
      </c>
      <c r="AV172" s="54" t="str">
        <f>IF(P172="include",AF172,"")</f>
        <v/>
      </c>
      <c r="BC172" s="10"/>
      <c r="BH172" s="10"/>
      <c r="BM172" s="10"/>
    </row>
    <row r="173" spans="1:65" s="54" customFormat="1" ht="30">
      <c r="A173" s="10">
        <v>172</v>
      </c>
      <c r="B173" s="10"/>
      <c r="C173" s="10" t="s">
        <v>349</v>
      </c>
      <c r="D173" s="10">
        <v>2</v>
      </c>
      <c r="E173" s="10">
        <v>2</v>
      </c>
      <c r="F173" s="10">
        <v>2</v>
      </c>
      <c r="G173" s="119" t="str">
        <f t="shared" si="58"/>
        <v>EXCLUDED</v>
      </c>
      <c r="H173" s="46" t="s">
        <v>901</v>
      </c>
      <c r="I173" s="189" t="s">
        <v>901</v>
      </c>
      <c r="J173" s="10" t="str">
        <f>IF(AND(G173="Excluded", H173="Excluded"), "Mutually Excluded", IF(AND(OR(G173="CERTAINLY INCLUDED", G173="INCLUDED", G173="MAYBE" ), OR(H173="INCLUDED", H173="MAYBE")), "MUTUALLY INCLUDED", IF(AND(G173="MAYBE", H173="MAYBE"), "Mutually MAYBE", IF(AND(G173="Excluded", OR(H173="INCLUDED", H173="MAYBE")), "AI: No, Human: Yes", IF(AND(H173="Excluded", OR(G173="INCLUDED", G173="CERTAINLY INCLUDED", G173="MAYBE")), "AI: Yes, Human: No", "Other Conflict")))))</f>
        <v>Mutually Excluded</v>
      </c>
      <c r="K173" s="10"/>
      <c r="L173" s="10"/>
      <c r="N173" s="220" t="s">
        <v>19</v>
      </c>
      <c r="O173" s="54" t="str">
        <f>IF(J173="Mutually Excluded","Exclude",IF(J173= "Mutually Included","Include",M173))</f>
        <v>Exclude</v>
      </c>
      <c r="P173" s="54" t="str">
        <f>'Humans Alignment T&amp;A'!Z173</f>
        <v>Exclude</v>
      </c>
      <c r="Q173" s="120" t="str">
        <f>IF(AND(O173="Exclude", P173="Exclude"), "Mutually Excluded", IF(AND(OR(O173="CERTAINLY INCLUDED", O173="INCLUDE" ), OR(P173="INCLUDE", P173="MAYBE")), "MUTUALLY INCLUDED", IF(AND(O173="MAYBE", P173="MAYBE"), "Mutually MAYBE", IF(AND(O173="Exclude", OR(P173="INCLUDE", P173="MAYBE")), "AI+Hum: No, Hum1+2: Yes", IF(AND(P173="Exclude", OR(O173="INCLUDE", O173="CERTAINLY INCLUDED", H173="MAYBE")), "Ai+hum: Yes, Hum1+2: No", "Other Conflict")))))</f>
        <v>Mutually Excluded</v>
      </c>
      <c r="U173" s="121" t="str">
        <f>IF(Q173="Mutually Excluded","Exclude",IF(Q173= "Mutually Included","Include",R173))</f>
        <v>Exclude</v>
      </c>
      <c r="V173" s="122"/>
      <c r="X173" s="117"/>
      <c r="Y173" s="117"/>
      <c r="Z173" s="103" t="str">
        <f t="shared" si="59"/>
        <v/>
      </c>
      <c r="AA173" s="256"/>
      <c r="AB173" s="186"/>
      <c r="AC173" s="186"/>
      <c r="AD173" s="203"/>
      <c r="AF173" s="203"/>
      <c r="AG173" s="102" t="str">
        <f t="shared" si="60"/>
        <v/>
      </c>
      <c r="AH173" s="10" t="str">
        <f t="shared" si="63"/>
        <v/>
      </c>
      <c r="AI173" s="102"/>
      <c r="AJ173" s="10"/>
      <c r="AK173" s="10"/>
      <c r="AL173" s="105"/>
      <c r="AM173" s="102"/>
      <c r="AN173" s="10"/>
      <c r="AO173" s="10" t="str">
        <f t="shared" si="61"/>
        <v/>
      </c>
      <c r="AT173" s="10"/>
      <c r="AU173" s="10" t="str">
        <f>IF(O173="include",AF173,"")</f>
        <v/>
      </c>
      <c r="AV173" s="54" t="str">
        <f>IF(P173="include",AF173,"")</f>
        <v/>
      </c>
      <c r="BC173" s="10"/>
      <c r="BH173" s="10"/>
      <c r="BM173" s="10"/>
    </row>
    <row r="174" spans="1:65" s="54" customFormat="1" ht="30">
      <c r="A174" s="10">
        <v>173</v>
      </c>
      <c r="B174" s="10"/>
      <c r="C174" s="10" t="s">
        <v>350</v>
      </c>
      <c r="D174" s="10">
        <v>2</v>
      </c>
      <c r="E174" s="10">
        <v>2</v>
      </c>
      <c r="F174" s="10">
        <v>3</v>
      </c>
      <c r="G174" s="119" t="str">
        <f t="shared" si="58"/>
        <v>EXCLUDED</v>
      </c>
      <c r="H174" s="46" t="s">
        <v>901</v>
      </c>
      <c r="I174" s="189" t="s">
        <v>901</v>
      </c>
      <c r="J174" s="10" t="str">
        <f>IF(AND(G174="Excluded", H174="Excluded"), "Mutually Excluded", IF(AND(OR(G174="CERTAINLY INCLUDED", G174="INCLUDED", G174="MAYBE" ), OR(H174="INCLUDED", H174="MAYBE")), "MUTUALLY INCLUDED", IF(AND(G174="MAYBE", H174="MAYBE"), "Mutually MAYBE", IF(AND(G174="Excluded", OR(H174="INCLUDED", H174="MAYBE")), "AI: No, Human: Yes", IF(AND(H174="Excluded", OR(G174="INCLUDED", G174="CERTAINLY INCLUDED", G174="MAYBE")), "AI: Yes, Human: No", "Other Conflict")))))</f>
        <v>Mutually Excluded</v>
      </c>
      <c r="K174" s="10"/>
      <c r="L174" s="10"/>
      <c r="N174" s="220" t="s">
        <v>19</v>
      </c>
      <c r="O174" s="54" t="str">
        <f>IF(J174="Mutually Excluded","Exclude",IF(J174= "Mutually Included","Include",M174))</f>
        <v>Exclude</v>
      </c>
      <c r="P174" s="54" t="str">
        <f>'Humans Alignment T&amp;A'!Z174</f>
        <v>Exclude</v>
      </c>
      <c r="Q174" s="120" t="str">
        <f>IF(AND(O174="Exclude", P174="Exclude"), "Mutually Excluded", IF(AND(OR(O174="CERTAINLY INCLUDED", O174="INCLUDE" ), OR(P174="INCLUDE", P174="MAYBE")), "MUTUALLY INCLUDED", IF(AND(O174="MAYBE", P174="MAYBE"), "Mutually MAYBE", IF(AND(O174="Exclude", OR(P174="INCLUDE", P174="MAYBE")), "AI+Hum: No, Hum1+2: Yes", IF(AND(P174="Exclude", OR(O174="INCLUDE", O174="CERTAINLY INCLUDED", H174="MAYBE")), "Ai+hum: Yes, Hum1+2: No", "Other Conflict")))))</f>
        <v>Mutually Excluded</v>
      </c>
      <c r="U174" s="121" t="str">
        <f>IF(Q174="Mutually Excluded","Exclude",IF(Q174= "Mutually Included","Include",R174))</f>
        <v>Exclude</v>
      </c>
      <c r="V174" s="122"/>
      <c r="X174" s="117"/>
      <c r="Y174" s="117"/>
      <c r="Z174" s="103" t="str">
        <f t="shared" si="59"/>
        <v/>
      </c>
      <c r="AA174" s="256"/>
      <c r="AB174" s="186"/>
      <c r="AC174" s="186"/>
      <c r="AD174" s="203"/>
      <c r="AF174" s="203"/>
      <c r="AG174" s="102" t="str">
        <f t="shared" si="60"/>
        <v/>
      </c>
      <c r="AH174" s="10" t="str">
        <f t="shared" si="63"/>
        <v/>
      </c>
      <c r="AI174" s="102"/>
      <c r="AJ174" s="10"/>
      <c r="AK174" s="10"/>
      <c r="AL174" s="105"/>
      <c r="AM174" s="102"/>
      <c r="AN174" s="10"/>
      <c r="AO174" s="10" t="str">
        <f t="shared" si="61"/>
        <v/>
      </c>
      <c r="AT174" s="10"/>
      <c r="AU174" s="10" t="str">
        <f>IF(O174="include",AF174,"")</f>
        <v/>
      </c>
      <c r="AV174" s="54" t="str">
        <f>IF(P174="include",AF174,"")</f>
        <v/>
      </c>
      <c r="BC174" s="10"/>
      <c r="BH174" s="10"/>
      <c r="BM174" s="10"/>
    </row>
    <row r="175" spans="1:65" s="54" customFormat="1" ht="30">
      <c r="A175" s="10">
        <v>174</v>
      </c>
      <c r="B175" s="10"/>
      <c r="C175" s="10" t="s">
        <v>352</v>
      </c>
      <c r="D175" s="10">
        <v>2</v>
      </c>
      <c r="E175" s="10">
        <v>1</v>
      </c>
      <c r="F175" s="10">
        <v>2</v>
      </c>
      <c r="G175" s="119" t="str">
        <f t="shared" si="58"/>
        <v>EXCLUDED</v>
      </c>
      <c r="H175" s="46" t="s">
        <v>901</v>
      </c>
      <c r="I175" s="189" t="s">
        <v>901</v>
      </c>
      <c r="J175" s="10" t="str">
        <f>IF(AND(G175="Excluded", H175="Excluded"), "Mutually Excluded", IF(AND(OR(G175="CERTAINLY INCLUDED", G175="INCLUDED", G175="MAYBE" ), OR(H175="INCLUDED", H175="MAYBE")), "MUTUALLY INCLUDED", IF(AND(G175="MAYBE", H175="MAYBE"), "Mutually MAYBE", IF(AND(G175="Excluded", OR(H175="INCLUDED", H175="MAYBE")), "AI: No, Human: Yes", IF(AND(H175="Excluded", OR(G175="INCLUDED", G175="CERTAINLY INCLUDED", G175="MAYBE")), "AI: Yes, Human: No", "Other Conflict")))))</f>
        <v>Mutually Excluded</v>
      </c>
      <c r="K175" s="10"/>
      <c r="L175" s="10"/>
      <c r="N175" s="220" t="s">
        <v>19</v>
      </c>
      <c r="O175" s="54" t="str">
        <f>IF(J175="Mutually Excluded","Exclude",IF(J175= "Mutually Included","Include",M175))</f>
        <v>Exclude</v>
      </c>
      <c r="P175" s="54" t="str">
        <f>'Humans Alignment T&amp;A'!Z175</f>
        <v>Exclude</v>
      </c>
      <c r="Q175" s="120" t="str">
        <f>IF(AND(O175="Exclude", P175="Exclude"), "Mutually Excluded", IF(AND(OR(O175="CERTAINLY INCLUDED", O175="INCLUDE" ), OR(P175="INCLUDE", P175="MAYBE")), "MUTUALLY INCLUDED", IF(AND(O175="MAYBE", P175="MAYBE"), "Mutually MAYBE", IF(AND(O175="Exclude", OR(P175="INCLUDE", P175="MAYBE")), "AI+Hum: No, Hum1+2: Yes", IF(AND(P175="Exclude", OR(O175="INCLUDE", O175="CERTAINLY INCLUDED", H175="MAYBE")), "Ai+hum: Yes, Hum1+2: No", "Other Conflict")))))</f>
        <v>Mutually Excluded</v>
      </c>
      <c r="U175" s="121" t="str">
        <f>IF(Q175="Mutually Excluded","Exclude",IF(Q175= "Mutually Included","Include",R175))</f>
        <v>Exclude</v>
      </c>
      <c r="V175" s="122"/>
      <c r="X175" s="117"/>
      <c r="Y175" s="117"/>
      <c r="Z175" s="103" t="str">
        <f t="shared" si="59"/>
        <v/>
      </c>
      <c r="AA175" s="256"/>
      <c r="AB175" s="186"/>
      <c r="AC175" s="186"/>
      <c r="AD175" s="203"/>
      <c r="AF175" s="203"/>
      <c r="AG175" s="102" t="str">
        <f t="shared" si="60"/>
        <v/>
      </c>
      <c r="AH175" s="10" t="str">
        <f t="shared" si="63"/>
        <v/>
      </c>
      <c r="AI175" s="102"/>
      <c r="AJ175" s="10"/>
      <c r="AK175" s="10"/>
      <c r="AL175" s="105"/>
      <c r="AM175" s="102"/>
      <c r="AN175" s="10"/>
      <c r="AO175" s="10" t="str">
        <f t="shared" si="61"/>
        <v/>
      </c>
      <c r="AT175" s="10"/>
      <c r="AU175" s="10" t="str">
        <f>IF(O175="include",AF175,"")</f>
        <v/>
      </c>
      <c r="AV175" s="54" t="str">
        <f>IF(P175="include",AF175,"")</f>
        <v/>
      </c>
      <c r="BC175" s="10"/>
      <c r="BH175" s="10"/>
      <c r="BM175" s="10"/>
    </row>
    <row r="176" spans="1:65" s="54" customFormat="1" ht="45">
      <c r="A176" s="10">
        <v>175</v>
      </c>
      <c r="B176" s="10"/>
      <c r="C176" s="10" t="s">
        <v>353</v>
      </c>
      <c r="D176" s="10">
        <v>2</v>
      </c>
      <c r="E176" s="10">
        <v>3</v>
      </c>
      <c r="F176" s="10">
        <v>2</v>
      </c>
      <c r="G176" s="119" t="str">
        <f t="shared" si="58"/>
        <v>EXCLUDED</v>
      </c>
      <c r="H176" s="46" t="s">
        <v>901</v>
      </c>
      <c r="I176" s="189" t="s">
        <v>901</v>
      </c>
      <c r="J176" s="10" t="str">
        <f>IF(AND(G176="Excluded", H176="Excluded"), "Mutually Excluded", IF(AND(OR(G176="CERTAINLY INCLUDED", G176="INCLUDED", G176="MAYBE" ), OR(H176="INCLUDED", H176="MAYBE")), "MUTUALLY INCLUDED", IF(AND(G176="MAYBE", H176="MAYBE"), "Mutually MAYBE", IF(AND(G176="Excluded", OR(H176="INCLUDED", H176="MAYBE")), "AI: No, Human: Yes", IF(AND(H176="Excluded", OR(G176="INCLUDED", G176="CERTAINLY INCLUDED", G176="MAYBE")), "AI: Yes, Human: No", "Other Conflict")))))</f>
        <v>Mutually Excluded</v>
      </c>
      <c r="K176" s="10"/>
      <c r="L176" s="10"/>
      <c r="N176" s="220" t="s">
        <v>19</v>
      </c>
      <c r="O176" s="54" t="str">
        <f>IF(J176="Mutually Excluded","Exclude",IF(J176= "Mutually Included","Include",M176))</f>
        <v>Exclude</v>
      </c>
      <c r="P176" s="54" t="str">
        <f>'Humans Alignment T&amp;A'!Z176</f>
        <v>Exclude</v>
      </c>
      <c r="Q176" s="120" t="str">
        <f>IF(AND(O176="Exclude", P176="Exclude"), "Mutually Excluded", IF(AND(OR(O176="CERTAINLY INCLUDED", O176="INCLUDE" ), OR(P176="INCLUDE", P176="MAYBE")), "MUTUALLY INCLUDED", IF(AND(O176="MAYBE", P176="MAYBE"), "Mutually MAYBE", IF(AND(O176="Exclude", OR(P176="INCLUDE", P176="MAYBE")), "AI+Hum: No, Hum1+2: Yes", IF(AND(P176="Exclude", OR(O176="INCLUDE", O176="CERTAINLY INCLUDED", H176="MAYBE")), "Ai+hum: Yes, Hum1+2: No", "Other Conflict")))))</f>
        <v>Mutually Excluded</v>
      </c>
      <c r="U176" s="121" t="str">
        <f>IF(Q176="Mutually Excluded","Exclude",IF(Q176= "Mutually Included","Include",R176))</f>
        <v>Exclude</v>
      </c>
      <c r="V176" s="122"/>
      <c r="X176" s="117"/>
      <c r="Y176" s="117"/>
      <c r="Z176" s="103" t="str">
        <f t="shared" si="59"/>
        <v/>
      </c>
      <c r="AA176" s="256"/>
      <c r="AB176" s="186"/>
      <c r="AC176" s="186"/>
      <c r="AD176" s="203"/>
      <c r="AF176" s="203"/>
      <c r="AG176" s="102" t="str">
        <f t="shared" si="60"/>
        <v/>
      </c>
      <c r="AH176" s="10" t="str">
        <f t="shared" si="63"/>
        <v/>
      </c>
      <c r="AI176" s="102"/>
      <c r="AJ176" s="10"/>
      <c r="AK176" s="10"/>
      <c r="AL176" s="105"/>
      <c r="AM176" s="102"/>
      <c r="AN176" s="10"/>
      <c r="AO176" s="10" t="str">
        <f t="shared" si="61"/>
        <v/>
      </c>
      <c r="AT176" s="10"/>
      <c r="AU176" s="10" t="str">
        <f>IF(O176="include",AF176,"")</f>
        <v/>
      </c>
      <c r="AV176" s="54" t="str">
        <f>IF(P176="include",AF176,"")</f>
        <v/>
      </c>
      <c r="BC176" s="10"/>
      <c r="BH176" s="10"/>
      <c r="BM176" s="10"/>
    </row>
    <row r="177" spans="1:65" s="54" customFormat="1" ht="30">
      <c r="A177" s="10">
        <v>176</v>
      </c>
      <c r="B177" s="10"/>
      <c r="C177" s="10" t="s">
        <v>354</v>
      </c>
      <c r="D177" s="10">
        <v>1</v>
      </c>
      <c r="E177" s="10">
        <v>1</v>
      </c>
      <c r="F177" s="10">
        <v>1</v>
      </c>
      <c r="G177" s="119" t="str">
        <f t="shared" si="58"/>
        <v>EXCLUDED</v>
      </c>
      <c r="H177" s="46" t="s">
        <v>901</v>
      </c>
      <c r="I177" s="189" t="s">
        <v>901</v>
      </c>
      <c r="J177" s="10" t="str">
        <f>IF(AND(G177="Excluded", H177="Excluded"), "Mutually Excluded", IF(AND(OR(G177="CERTAINLY INCLUDED", G177="INCLUDED", G177="MAYBE" ), OR(H177="INCLUDED", H177="MAYBE")), "MUTUALLY INCLUDED", IF(AND(G177="MAYBE", H177="MAYBE"), "Mutually MAYBE", IF(AND(G177="Excluded", OR(H177="INCLUDED", H177="MAYBE")), "AI: No, Human: Yes", IF(AND(H177="Excluded", OR(G177="INCLUDED", G177="CERTAINLY INCLUDED", G177="MAYBE")), "AI: Yes, Human: No", "Other Conflict")))))</f>
        <v>Mutually Excluded</v>
      </c>
      <c r="K177" s="10"/>
      <c r="L177" s="10"/>
      <c r="N177" s="220" t="s">
        <v>19</v>
      </c>
      <c r="O177" s="54" t="str">
        <f>IF(J177="Mutually Excluded","Exclude",IF(J177= "Mutually Included","Include",M177))</f>
        <v>Exclude</v>
      </c>
      <c r="P177" s="54" t="str">
        <f>'Humans Alignment T&amp;A'!Z177</f>
        <v>Exclude</v>
      </c>
      <c r="Q177" s="120" t="str">
        <f>IF(AND(O177="Exclude", P177="Exclude"), "Mutually Excluded", IF(AND(OR(O177="CERTAINLY INCLUDED", O177="INCLUDE" ), OR(P177="INCLUDE", P177="MAYBE")), "MUTUALLY INCLUDED", IF(AND(O177="MAYBE", P177="MAYBE"), "Mutually MAYBE", IF(AND(O177="Exclude", OR(P177="INCLUDE", P177="MAYBE")), "AI+Hum: No, Hum1+2: Yes", IF(AND(P177="Exclude", OR(O177="INCLUDE", O177="CERTAINLY INCLUDED", H177="MAYBE")), "Ai+hum: Yes, Hum1+2: No", "Other Conflict")))))</f>
        <v>Mutually Excluded</v>
      </c>
      <c r="U177" s="121" t="str">
        <f>IF(Q177="Mutually Excluded","Exclude",IF(Q177= "Mutually Included","Include",R177))</f>
        <v>Exclude</v>
      </c>
      <c r="V177" s="122"/>
      <c r="X177" s="117"/>
      <c r="Y177" s="117"/>
      <c r="Z177" s="103" t="str">
        <f t="shared" si="59"/>
        <v/>
      </c>
      <c r="AA177" s="256"/>
      <c r="AB177" s="186"/>
      <c r="AC177" s="186"/>
      <c r="AD177" s="203"/>
      <c r="AF177" s="203"/>
      <c r="AG177" s="102" t="str">
        <f t="shared" si="60"/>
        <v/>
      </c>
      <c r="AH177" s="10" t="str">
        <f t="shared" si="63"/>
        <v/>
      </c>
      <c r="AI177" s="102"/>
      <c r="AJ177" s="10"/>
      <c r="AK177" s="10"/>
      <c r="AL177" s="105"/>
      <c r="AM177" s="102"/>
      <c r="AN177" s="10"/>
      <c r="AO177" s="10" t="str">
        <f t="shared" si="61"/>
        <v/>
      </c>
      <c r="AT177" s="10"/>
      <c r="AU177" s="10" t="str">
        <f>IF(O177="include",AF177,"")</f>
        <v/>
      </c>
      <c r="AV177" s="54" t="str">
        <f>IF(P177="include",AF177,"")</f>
        <v/>
      </c>
      <c r="BC177" s="10"/>
      <c r="BH177" s="10"/>
      <c r="BM177" s="10"/>
    </row>
    <row r="178" spans="1:65" s="54" customFormat="1" ht="30">
      <c r="A178" s="10">
        <v>177</v>
      </c>
      <c r="B178" s="10"/>
      <c r="C178" s="10" t="s">
        <v>355</v>
      </c>
      <c r="D178" s="10">
        <v>1</v>
      </c>
      <c r="E178" s="10">
        <v>1</v>
      </c>
      <c r="F178" s="10">
        <v>1</v>
      </c>
      <c r="G178" s="119" t="str">
        <f t="shared" si="58"/>
        <v>EXCLUDED</v>
      </c>
      <c r="H178" s="46" t="s">
        <v>901</v>
      </c>
      <c r="I178" s="189" t="s">
        <v>901</v>
      </c>
      <c r="J178" s="10" t="str">
        <f>IF(AND(G178="Excluded", H178="Excluded"), "Mutually Excluded", IF(AND(OR(G178="CERTAINLY INCLUDED", G178="INCLUDED", G178="MAYBE" ), OR(H178="INCLUDED", H178="MAYBE")), "MUTUALLY INCLUDED", IF(AND(G178="MAYBE", H178="MAYBE"), "Mutually MAYBE", IF(AND(G178="Excluded", OR(H178="INCLUDED", H178="MAYBE")), "AI: No, Human: Yes", IF(AND(H178="Excluded", OR(G178="INCLUDED", G178="CERTAINLY INCLUDED", G178="MAYBE")), "AI: Yes, Human: No", "Other Conflict")))))</f>
        <v>Mutually Excluded</v>
      </c>
      <c r="K178" s="10"/>
      <c r="L178" s="10"/>
      <c r="N178" s="220" t="s">
        <v>19</v>
      </c>
      <c r="O178" s="54" t="str">
        <f>IF(J178="Mutually Excluded","Exclude",IF(J178= "Mutually Included","Include",M178))</f>
        <v>Exclude</v>
      </c>
      <c r="P178" s="54" t="str">
        <f>'Humans Alignment T&amp;A'!Z178</f>
        <v>Exclude</v>
      </c>
      <c r="Q178" s="120" t="str">
        <f>IF(AND(O178="Exclude", P178="Exclude"), "Mutually Excluded", IF(AND(OR(O178="CERTAINLY INCLUDED", O178="INCLUDE" ), OR(P178="INCLUDE", P178="MAYBE")), "MUTUALLY INCLUDED", IF(AND(O178="MAYBE", P178="MAYBE"), "Mutually MAYBE", IF(AND(O178="Exclude", OR(P178="INCLUDE", P178="MAYBE")), "AI+Hum: No, Hum1+2: Yes", IF(AND(P178="Exclude", OR(O178="INCLUDE", O178="CERTAINLY INCLUDED", H178="MAYBE")), "Ai+hum: Yes, Hum1+2: No", "Other Conflict")))))</f>
        <v>Mutually Excluded</v>
      </c>
      <c r="U178" s="121" t="str">
        <f>IF(Q178="Mutually Excluded","Exclude",IF(Q178= "Mutually Included","Include",R178))</f>
        <v>Exclude</v>
      </c>
      <c r="V178" s="122"/>
      <c r="X178" s="117"/>
      <c r="Y178" s="117"/>
      <c r="Z178" s="103" t="str">
        <f t="shared" si="59"/>
        <v/>
      </c>
      <c r="AA178" s="256"/>
      <c r="AB178" s="186"/>
      <c r="AC178" s="186"/>
      <c r="AD178" s="203"/>
      <c r="AF178" s="203"/>
      <c r="AG178" s="102" t="str">
        <f t="shared" si="60"/>
        <v/>
      </c>
      <c r="AH178" s="10" t="str">
        <f t="shared" si="63"/>
        <v/>
      </c>
      <c r="AI178" s="102"/>
      <c r="AJ178" s="10"/>
      <c r="AK178" s="10"/>
      <c r="AL178" s="105"/>
      <c r="AM178" s="102"/>
      <c r="AN178" s="10"/>
      <c r="AO178" s="10" t="str">
        <f t="shared" si="61"/>
        <v/>
      </c>
      <c r="AT178" s="10"/>
      <c r="AU178" s="10" t="str">
        <f>IF(O178="include",AF178,"")</f>
        <v/>
      </c>
      <c r="AV178" s="54" t="str">
        <f>IF(P178="include",AF178,"")</f>
        <v/>
      </c>
      <c r="BC178" s="10"/>
      <c r="BH178" s="10"/>
      <c r="BM178" s="10"/>
    </row>
    <row r="179" spans="1:65" s="54" customFormat="1" ht="45">
      <c r="A179" s="10">
        <v>178</v>
      </c>
      <c r="B179" s="10"/>
      <c r="C179" s="10" t="s">
        <v>356</v>
      </c>
      <c r="D179" s="10">
        <v>1</v>
      </c>
      <c r="E179" s="10">
        <v>1</v>
      </c>
      <c r="F179" s="10">
        <v>1</v>
      </c>
      <c r="G179" s="119" t="str">
        <f t="shared" si="58"/>
        <v>EXCLUDED</v>
      </c>
      <c r="H179" s="46" t="s">
        <v>901</v>
      </c>
      <c r="I179" s="189" t="s">
        <v>901</v>
      </c>
      <c r="J179" s="10" t="str">
        <f>IF(AND(G179="Excluded", H179="Excluded"), "Mutually Excluded", IF(AND(OR(G179="CERTAINLY INCLUDED", G179="INCLUDED", G179="MAYBE" ), OR(H179="INCLUDED", H179="MAYBE")), "MUTUALLY INCLUDED", IF(AND(G179="MAYBE", H179="MAYBE"), "Mutually MAYBE", IF(AND(G179="Excluded", OR(H179="INCLUDED", H179="MAYBE")), "AI: No, Human: Yes", IF(AND(H179="Excluded", OR(G179="INCLUDED", G179="CERTAINLY INCLUDED", G179="MAYBE")), "AI: Yes, Human: No", "Other Conflict")))))</f>
        <v>Mutually Excluded</v>
      </c>
      <c r="K179" s="10"/>
      <c r="L179" s="10"/>
      <c r="N179" s="220" t="s">
        <v>19</v>
      </c>
      <c r="O179" s="54" t="str">
        <f>IF(J179="Mutually Excluded","Exclude",IF(J179= "Mutually Included","Include",M179))</f>
        <v>Exclude</v>
      </c>
      <c r="P179" s="54" t="str">
        <f>'Humans Alignment T&amp;A'!Z179</f>
        <v>Exclude</v>
      </c>
      <c r="Q179" s="120" t="str">
        <f>IF(AND(O179="Exclude", P179="Exclude"), "Mutually Excluded", IF(AND(OR(O179="CERTAINLY INCLUDED", O179="INCLUDE" ), OR(P179="INCLUDE", P179="MAYBE")), "MUTUALLY INCLUDED", IF(AND(O179="MAYBE", P179="MAYBE"), "Mutually MAYBE", IF(AND(O179="Exclude", OR(P179="INCLUDE", P179="MAYBE")), "AI+Hum: No, Hum1+2: Yes", IF(AND(P179="Exclude", OR(O179="INCLUDE", O179="CERTAINLY INCLUDED", H179="MAYBE")), "Ai+hum: Yes, Hum1+2: No", "Other Conflict")))))</f>
        <v>Mutually Excluded</v>
      </c>
      <c r="U179" s="121" t="str">
        <f>IF(Q179="Mutually Excluded","Exclude",IF(Q179= "Mutually Included","Include",R179))</f>
        <v>Exclude</v>
      </c>
      <c r="V179" s="122"/>
      <c r="X179" s="117"/>
      <c r="Y179" s="117"/>
      <c r="Z179" s="103" t="str">
        <f t="shared" si="59"/>
        <v/>
      </c>
      <c r="AA179" s="256"/>
      <c r="AB179" s="186"/>
      <c r="AC179" s="186"/>
      <c r="AD179" s="203"/>
      <c r="AF179" s="203"/>
      <c r="AG179" s="102" t="str">
        <f t="shared" si="60"/>
        <v/>
      </c>
      <c r="AH179" s="10" t="str">
        <f t="shared" si="63"/>
        <v/>
      </c>
      <c r="AI179" s="102"/>
      <c r="AJ179" s="10"/>
      <c r="AK179" s="10"/>
      <c r="AL179" s="105"/>
      <c r="AM179" s="102"/>
      <c r="AN179" s="10"/>
      <c r="AO179" s="10" t="str">
        <f t="shared" si="61"/>
        <v/>
      </c>
      <c r="AT179" s="10"/>
      <c r="AU179" s="10" t="str">
        <f>IF(O179="include",AF179,"")</f>
        <v/>
      </c>
      <c r="AV179" s="54" t="str">
        <f>IF(P179="include",AF179,"")</f>
        <v/>
      </c>
      <c r="BC179" s="10"/>
      <c r="BH179" s="10"/>
      <c r="BM179" s="10"/>
    </row>
    <row r="180" spans="1:65" s="54" customFormat="1" ht="30">
      <c r="A180" s="10">
        <v>179</v>
      </c>
      <c r="B180" s="10"/>
      <c r="C180" s="10" t="s">
        <v>357</v>
      </c>
      <c r="D180" s="10">
        <v>3</v>
      </c>
      <c r="E180" s="10">
        <v>2</v>
      </c>
      <c r="F180" s="10">
        <v>2</v>
      </c>
      <c r="G180" s="119" t="str">
        <f t="shared" si="58"/>
        <v>EXCLUDED</v>
      </c>
      <c r="H180" s="46" t="s">
        <v>901</v>
      </c>
      <c r="I180" s="189" t="s">
        <v>901</v>
      </c>
      <c r="J180" s="10" t="str">
        <f>IF(AND(G180="Excluded", H180="Excluded"), "Mutually Excluded", IF(AND(OR(G180="CERTAINLY INCLUDED", G180="INCLUDED", G180="MAYBE" ), OR(H180="INCLUDED", H180="MAYBE")), "MUTUALLY INCLUDED", IF(AND(G180="MAYBE", H180="MAYBE"), "Mutually MAYBE", IF(AND(G180="Excluded", OR(H180="INCLUDED", H180="MAYBE")), "AI: No, Human: Yes", IF(AND(H180="Excluded", OR(G180="INCLUDED", G180="CERTAINLY INCLUDED", G180="MAYBE")), "AI: Yes, Human: No", "Other Conflict")))))</f>
        <v>Mutually Excluded</v>
      </c>
      <c r="K180" s="10"/>
      <c r="L180" s="10"/>
      <c r="N180" s="220" t="s">
        <v>19</v>
      </c>
      <c r="O180" s="54" t="str">
        <f>IF(J180="Mutually Excluded","Exclude",IF(J180= "Mutually Included","Include",M180))</f>
        <v>Exclude</v>
      </c>
      <c r="P180" s="54" t="str">
        <f>'Humans Alignment T&amp;A'!Z180</f>
        <v>Exclude</v>
      </c>
      <c r="Q180" s="120" t="str">
        <f>IF(AND(O180="Exclude", P180="Exclude"), "Mutually Excluded", IF(AND(OR(O180="CERTAINLY INCLUDED", O180="INCLUDE" ), OR(P180="INCLUDE", P180="MAYBE")), "MUTUALLY INCLUDED", IF(AND(O180="MAYBE", P180="MAYBE"), "Mutually MAYBE", IF(AND(O180="Exclude", OR(P180="INCLUDE", P180="MAYBE")), "AI+Hum: No, Hum1+2: Yes", IF(AND(P180="Exclude", OR(O180="INCLUDE", O180="CERTAINLY INCLUDED", H180="MAYBE")), "Ai+hum: Yes, Hum1+2: No", "Other Conflict")))))</f>
        <v>Mutually Excluded</v>
      </c>
      <c r="U180" s="121" t="str">
        <f>IF(Q180="Mutually Excluded","Exclude",IF(Q180= "Mutually Included","Include",R180))</f>
        <v>Exclude</v>
      </c>
      <c r="V180" s="122"/>
      <c r="X180" s="117"/>
      <c r="Y180" s="117"/>
      <c r="Z180" s="103" t="str">
        <f t="shared" si="59"/>
        <v/>
      </c>
      <c r="AA180" s="256"/>
      <c r="AB180" s="186"/>
      <c r="AC180" s="186"/>
      <c r="AD180" s="203"/>
      <c r="AF180" s="203"/>
      <c r="AG180" s="102" t="str">
        <f t="shared" si="60"/>
        <v/>
      </c>
      <c r="AH180" s="10" t="str">
        <f t="shared" si="63"/>
        <v/>
      </c>
      <c r="AI180" s="102"/>
      <c r="AJ180" s="10"/>
      <c r="AK180" s="10"/>
      <c r="AL180" s="105"/>
      <c r="AM180" s="102"/>
      <c r="AN180" s="10"/>
      <c r="AO180" s="10" t="str">
        <f t="shared" si="61"/>
        <v/>
      </c>
      <c r="AT180" s="10"/>
      <c r="AU180" s="10" t="str">
        <f>IF(O180="include",AF180,"")</f>
        <v/>
      </c>
      <c r="AV180" s="54" t="str">
        <f>IF(P180="include",AF180,"")</f>
        <v/>
      </c>
      <c r="BC180" s="10"/>
      <c r="BH180" s="10"/>
      <c r="BM180" s="10"/>
    </row>
    <row r="181" spans="1:65" s="54" customFormat="1" ht="30">
      <c r="A181" s="10">
        <v>180</v>
      </c>
      <c r="B181" s="10"/>
      <c r="C181" s="10" t="s">
        <v>359</v>
      </c>
      <c r="D181" s="10">
        <v>1</v>
      </c>
      <c r="E181" s="10">
        <v>1</v>
      </c>
      <c r="F181" s="10">
        <v>1</v>
      </c>
      <c r="G181" s="119" t="str">
        <f t="shared" si="58"/>
        <v>EXCLUDED</v>
      </c>
      <c r="H181" s="46" t="s">
        <v>901</v>
      </c>
      <c r="I181" s="189" t="s">
        <v>901</v>
      </c>
      <c r="J181" s="10" t="str">
        <f>IF(AND(G181="Excluded", H181="Excluded"), "Mutually Excluded", IF(AND(OR(G181="CERTAINLY INCLUDED", G181="INCLUDED", G181="MAYBE" ), OR(H181="INCLUDED", H181="MAYBE")), "MUTUALLY INCLUDED", IF(AND(G181="MAYBE", H181="MAYBE"), "Mutually MAYBE", IF(AND(G181="Excluded", OR(H181="INCLUDED", H181="MAYBE")), "AI: No, Human: Yes", IF(AND(H181="Excluded", OR(G181="INCLUDED", G181="CERTAINLY INCLUDED", G181="MAYBE")), "AI: Yes, Human: No", "Other Conflict")))))</f>
        <v>Mutually Excluded</v>
      </c>
      <c r="K181" s="10"/>
      <c r="L181" s="10"/>
      <c r="N181" s="220" t="s">
        <v>19</v>
      </c>
      <c r="O181" s="54" t="str">
        <f>IF(J181="Mutually Excluded","Exclude",IF(J181= "Mutually Included","Include",M181))</f>
        <v>Exclude</v>
      </c>
      <c r="P181" s="54" t="str">
        <f>'Humans Alignment T&amp;A'!Z181</f>
        <v>Exclude</v>
      </c>
      <c r="Q181" s="120" t="str">
        <f>IF(AND(O181="Exclude", P181="Exclude"), "Mutually Excluded", IF(AND(OR(O181="CERTAINLY INCLUDED", O181="INCLUDE" ), OR(P181="INCLUDE", P181="MAYBE")), "MUTUALLY INCLUDED", IF(AND(O181="MAYBE", P181="MAYBE"), "Mutually MAYBE", IF(AND(O181="Exclude", OR(P181="INCLUDE", P181="MAYBE")), "AI+Hum: No, Hum1+2: Yes", IF(AND(P181="Exclude", OR(O181="INCLUDE", O181="CERTAINLY INCLUDED", H181="MAYBE")), "Ai+hum: Yes, Hum1+2: No", "Other Conflict")))))</f>
        <v>Mutually Excluded</v>
      </c>
      <c r="U181" s="121" t="str">
        <f>IF(Q181="Mutually Excluded","Exclude",IF(Q181= "Mutually Included","Include",R181))</f>
        <v>Exclude</v>
      </c>
      <c r="V181" s="122"/>
      <c r="X181" s="117"/>
      <c r="Y181" s="117"/>
      <c r="Z181" s="103" t="str">
        <f t="shared" si="59"/>
        <v/>
      </c>
      <c r="AA181" s="256"/>
      <c r="AB181" s="186"/>
      <c r="AC181" s="186"/>
      <c r="AD181" s="203"/>
      <c r="AF181" s="203"/>
      <c r="AG181" s="102" t="str">
        <f t="shared" si="60"/>
        <v/>
      </c>
      <c r="AH181" s="10" t="str">
        <f t="shared" si="63"/>
        <v/>
      </c>
      <c r="AI181" s="102"/>
      <c r="AJ181" s="10"/>
      <c r="AK181" s="10"/>
      <c r="AL181" s="105"/>
      <c r="AM181" s="102"/>
      <c r="AN181" s="10"/>
      <c r="AO181" s="10" t="str">
        <f t="shared" si="61"/>
        <v/>
      </c>
      <c r="AT181" s="10"/>
      <c r="AU181" s="10" t="str">
        <f>IF(O181="include",AF181,"")</f>
        <v/>
      </c>
      <c r="AV181" s="54" t="str">
        <f>IF(P181="include",AF181,"")</f>
        <v/>
      </c>
      <c r="BC181" s="10"/>
      <c r="BH181" s="10"/>
      <c r="BM181" s="10"/>
    </row>
    <row r="182" spans="1:65" s="54" customFormat="1" ht="30">
      <c r="A182" s="10">
        <v>181</v>
      </c>
      <c r="B182" s="10"/>
      <c r="C182" s="10" t="s">
        <v>360</v>
      </c>
      <c r="D182" s="10">
        <v>1</v>
      </c>
      <c r="E182" s="10">
        <v>1</v>
      </c>
      <c r="F182" s="10">
        <v>1</v>
      </c>
      <c r="G182" s="119" t="str">
        <f t="shared" si="58"/>
        <v>EXCLUDED</v>
      </c>
      <c r="H182" s="46" t="s">
        <v>901</v>
      </c>
      <c r="I182" s="189" t="s">
        <v>901</v>
      </c>
      <c r="J182" s="10" t="str">
        <f>IF(AND(G182="Excluded", H182="Excluded"), "Mutually Excluded", IF(AND(OR(G182="CERTAINLY INCLUDED", G182="INCLUDED", G182="MAYBE" ), OR(H182="INCLUDED", H182="MAYBE")), "MUTUALLY INCLUDED", IF(AND(G182="MAYBE", H182="MAYBE"), "Mutually MAYBE", IF(AND(G182="Excluded", OR(H182="INCLUDED", H182="MAYBE")), "AI: No, Human: Yes", IF(AND(H182="Excluded", OR(G182="INCLUDED", G182="CERTAINLY INCLUDED", G182="MAYBE")), "AI: Yes, Human: No", "Other Conflict")))))</f>
        <v>Mutually Excluded</v>
      </c>
      <c r="K182" s="10"/>
      <c r="L182" s="10"/>
      <c r="N182" s="220" t="s">
        <v>19</v>
      </c>
      <c r="O182" s="54" t="str">
        <f>IF(J182="Mutually Excluded","Exclude",IF(J182= "Mutually Included","Include",M182))</f>
        <v>Exclude</v>
      </c>
      <c r="P182" s="54" t="str">
        <f>'Humans Alignment T&amp;A'!Z182</f>
        <v>Exclude</v>
      </c>
      <c r="Q182" s="120" t="str">
        <f>IF(AND(O182="Exclude", P182="Exclude"), "Mutually Excluded", IF(AND(OR(O182="CERTAINLY INCLUDED", O182="INCLUDE" ), OR(P182="INCLUDE", P182="MAYBE")), "MUTUALLY INCLUDED", IF(AND(O182="MAYBE", P182="MAYBE"), "Mutually MAYBE", IF(AND(O182="Exclude", OR(P182="INCLUDE", P182="MAYBE")), "AI+Hum: No, Hum1+2: Yes", IF(AND(P182="Exclude", OR(O182="INCLUDE", O182="CERTAINLY INCLUDED", H182="MAYBE")), "Ai+hum: Yes, Hum1+2: No", "Other Conflict")))))</f>
        <v>Mutually Excluded</v>
      </c>
      <c r="U182" s="121" t="str">
        <f>IF(Q182="Mutually Excluded","Exclude",IF(Q182= "Mutually Included","Include",R182))</f>
        <v>Exclude</v>
      </c>
      <c r="V182" s="122"/>
      <c r="X182" s="117"/>
      <c r="Y182" s="117"/>
      <c r="Z182" s="103" t="str">
        <f t="shared" si="59"/>
        <v/>
      </c>
      <c r="AA182" s="256"/>
      <c r="AB182" s="186"/>
      <c r="AC182" s="186"/>
      <c r="AD182" s="203"/>
      <c r="AF182" s="203"/>
      <c r="AG182" s="102" t="str">
        <f t="shared" si="60"/>
        <v/>
      </c>
      <c r="AH182" s="10" t="str">
        <f t="shared" si="63"/>
        <v/>
      </c>
      <c r="AI182" s="102"/>
      <c r="AJ182" s="10"/>
      <c r="AK182" s="10"/>
      <c r="AL182" s="105"/>
      <c r="AM182" s="102"/>
      <c r="AN182" s="10"/>
      <c r="AO182" s="10" t="str">
        <f t="shared" si="61"/>
        <v/>
      </c>
      <c r="AT182" s="10"/>
      <c r="AU182" s="10" t="str">
        <f>IF(O182="include",AF182,"")</f>
        <v/>
      </c>
      <c r="AV182" s="54" t="str">
        <f>IF(P182="include",AF182,"")</f>
        <v/>
      </c>
      <c r="BC182" s="10"/>
      <c r="BH182" s="10"/>
      <c r="BM182" s="10"/>
    </row>
    <row r="183" spans="1:65" s="54" customFormat="1" ht="45">
      <c r="A183" s="10">
        <v>182</v>
      </c>
      <c r="B183" s="10"/>
      <c r="C183" s="10" t="s">
        <v>361</v>
      </c>
      <c r="D183" s="10">
        <v>5</v>
      </c>
      <c r="E183" s="10">
        <v>5</v>
      </c>
      <c r="F183" s="10">
        <v>5</v>
      </c>
      <c r="G183" s="119" t="str">
        <f t="shared" si="58"/>
        <v>CERTAINLY INCLUDED</v>
      </c>
      <c r="H183" s="46" t="s">
        <v>901</v>
      </c>
      <c r="I183" s="189" t="s">
        <v>901</v>
      </c>
      <c r="J183" s="10" t="str">
        <f>IF(AND(G183="Excluded", H183="Excluded"), "Mutually Excluded", IF(AND(OR(G183="CERTAINLY INCLUDED", G183="INCLUDED", G183="MAYBE" ), OR(H183="INCLUDED", H183="MAYBE")), "MUTUALLY INCLUDED", IF(AND(G183="MAYBE", H183="MAYBE"), "Mutually MAYBE", IF(AND(G183="Excluded", OR(H183="INCLUDED", H183="MAYBE")), "AI: No, Human: Yes", IF(AND(H183="Excluded", OR(G183="INCLUDED", G183="CERTAINLY INCLUDED", G183="MAYBE")), "AI: Yes, Human: No", "Other Conflict")))))</f>
        <v>AI: Yes, Human: No</v>
      </c>
      <c r="K183" s="10" t="s">
        <v>3024</v>
      </c>
      <c r="L183" s="10" t="s">
        <v>19</v>
      </c>
      <c r="M183" s="54" t="s">
        <v>19</v>
      </c>
      <c r="N183" s="220" t="s">
        <v>19</v>
      </c>
      <c r="O183" s="54" t="str">
        <f>IF(J183="Mutually Excluded","Exclude",IF(J183= "Mutually Included","Include",M183))</f>
        <v>Exclude</v>
      </c>
      <c r="P183" s="54" t="str">
        <f>'Humans Alignment T&amp;A'!Z183</f>
        <v>Exclude</v>
      </c>
      <c r="Q183" s="120" t="str">
        <f>IF(AND(O183="Exclude", P183="Exclude"), "Mutually Excluded", IF(AND(OR(O183="CERTAINLY INCLUDED", O183="INCLUDE" ), OR(P183="INCLUDE", P183="MAYBE")), "MUTUALLY INCLUDED", IF(AND(O183="MAYBE", P183="MAYBE"), "Mutually MAYBE", IF(AND(O183="Exclude", OR(P183="INCLUDE", P183="MAYBE")), "AI+Hum: No, Hum1+2: Yes", IF(AND(P183="Exclude", OR(O183="INCLUDE", O183="CERTAINLY INCLUDED", H183="MAYBE")), "Ai+hum: Yes, Hum1+2: No", "Other Conflict")))))</f>
        <v>Mutually Excluded</v>
      </c>
      <c r="U183" s="121" t="str">
        <f>IF(Q183="Mutually Excluded","Exclude",IF(Q183= "Mutually Included","Include",R183))</f>
        <v>Exclude</v>
      </c>
      <c r="V183" s="122"/>
      <c r="X183" s="117"/>
      <c r="Y183" s="117"/>
      <c r="Z183" s="103" t="str">
        <f t="shared" si="59"/>
        <v/>
      </c>
      <c r="AA183" s="256"/>
      <c r="AB183" s="186"/>
      <c r="AC183" s="186"/>
      <c r="AD183" s="203"/>
      <c r="AF183" s="203"/>
      <c r="AG183" s="102" t="str">
        <f t="shared" si="60"/>
        <v/>
      </c>
      <c r="AH183" s="10" t="str">
        <f t="shared" si="63"/>
        <v/>
      </c>
      <c r="AI183" s="102"/>
      <c r="AJ183" s="10"/>
      <c r="AK183" s="10"/>
      <c r="AL183" s="105"/>
      <c r="AM183" s="102"/>
      <c r="AN183" s="10"/>
      <c r="AO183" s="10" t="str">
        <f t="shared" si="61"/>
        <v/>
      </c>
      <c r="AT183" s="10"/>
      <c r="AU183" s="10" t="str">
        <f>IF(O183="include",AF183,"")</f>
        <v/>
      </c>
      <c r="AV183" s="54" t="str">
        <f>IF(P183="include",AF183,"")</f>
        <v/>
      </c>
      <c r="BC183" s="10"/>
      <c r="BH183" s="10"/>
      <c r="BM183" s="10"/>
    </row>
    <row r="184" spans="1:65" s="54" customFormat="1" ht="30">
      <c r="A184" s="10">
        <v>183</v>
      </c>
      <c r="B184" s="10"/>
      <c r="C184" s="10" t="s">
        <v>363</v>
      </c>
      <c r="D184" s="10">
        <v>2</v>
      </c>
      <c r="E184" s="10">
        <v>2</v>
      </c>
      <c r="F184" s="10">
        <v>2</v>
      </c>
      <c r="G184" s="119" t="str">
        <f t="shared" si="58"/>
        <v>EXCLUDED</v>
      </c>
      <c r="H184" s="46" t="s">
        <v>901</v>
      </c>
      <c r="I184" s="189" t="s">
        <v>901</v>
      </c>
      <c r="J184" s="10" t="str">
        <f>IF(AND(G184="Excluded", H184="Excluded"), "Mutually Excluded", IF(AND(OR(G184="CERTAINLY INCLUDED", G184="INCLUDED", G184="MAYBE" ), OR(H184="INCLUDED", H184="MAYBE")), "MUTUALLY INCLUDED", IF(AND(G184="MAYBE", H184="MAYBE"), "Mutually MAYBE", IF(AND(G184="Excluded", OR(H184="INCLUDED", H184="MAYBE")), "AI: No, Human: Yes", IF(AND(H184="Excluded", OR(G184="INCLUDED", G184="CERTAINLY INCLUDED", G184="MAYBE")), "AI: Yes, Human: No", "Other Conflict")))))</f>
        <v>Mutually Excluded</v>
      </c>
      <c r="K184" s="10"/>
      <c r="L184" s="10"/>
      <c r="N184" s="220" t="s">
        <v>19</v>
      </c>
      <c r="O184" s="54" t="str">
        <f>IF(J184="Mutually Excluded","Exclude",IF(J184= "Mutually Included","Include",M184))</f>
        <v>Exclude</v>
      </c>
      <c r="P184" s="54" t="str">
        <f>'Humans Alignment T&amp;A'!Z184</f>
        <v>Exclude</v>
      </c>
      <c r="Q184" s="120" t="str">
        <f>IF(AND(O184="Exclude", P184="Exclude"), "Mutually Excluded", IF(AND(OR(O184="CERTAINLY INCLUDED", O184="INCLUDE" ), OR(P184="INCLUDE", P184="MAYBE")), "MUTUALLY INCLUDED", IF(AND(O184="MAYBE", P184="MAYBE"), "Mutually MAYBE", IF(AND(O184="Exclude", OR(P184="INCLUDE", P184="MAYBE")), "AI+Hum: No, Hum1+2: Yes", IF(AND(P184="Exclude", OR(O184="INCLUDE", O184="CERTAINLY INCLUDED", H184="MAYBE")), "Ai+hum: Yes, Hum1+2: No", "Other Conflict")))))</f>
        <v>Mutually Excluded</v>
      </c>
      <c r="U184" s="121" t="str">
        <f>IF(Q184="Mutually Excluded","Exclude",IF(Q184= "Mutually Included","Include",R184))</f>
        <v>Exclude</v>
      </c>
      <c r="V184" s="122"/>
      <c r="X184" s="117"/>
      <c r="Y184" s="117"/>
      <c r="Z184" s="103" t="str">
        <f t="shared" si="59"/>
        <v/>
      </c>
      <c r="AA184" s="256"/>
      <c r="AB184" s="186"/>
      <c r="AC184" s="186"/>
      <c r="AD184" s="203"/>
      <c r="AF184" s="203"/>
      <c r="AG184" s="102" t="str">
        <f t="shared" si="60"/>
        <v/>
      </c>
      <c r="AH184" s="10" t="str">
        <f t="shared" si="63"/>
        <v/>
      </c>
      <c r="AI184" s="102"/>
      <c r="AJ184" s="10"/>
      <c r="AK184" s="10"/>
      <c r="AL184" s="105"/>
      <c r="AM184" s="102"/>
      <c r="AN184" s="10"/>
      <c r="AO184" s="10" t="str">
        <f t="shared" si="61"/>
        <v/>
      </c>
      <c r="AT184" s="10"/>
      <c r="AU184" s="10" t="str">
        <f>IF(O184="include",AF184,"")</f>
        <v/>
      </c>
      <c r="AV184" s="54" t="str">
        <f>IF(P184="include",AF184,"")</f>
        <v/>
      </c>
      <c r="BC184" s="10"/>
      <c r="BH184" s="10"/>
      <c r="BM184" s="10"/>
    </row>
    <row r="185" spans="1:65" s="54" customFormat="1" ht="45">
      <c r="A185" s="10">
        <v>184</v>
      </c>
      <c r="B185" s="10"/>
      <c r="C185" s="10" t="s">
        <v>364</v>
      </c>
      <c r="D185" s="10">
        <v>2</v>
      </c>
      <c r="E185" s="10">
        <v>1</v>
      </c>
      <c r="F185" s="10">
        <v>1</v>
      </c>
      <c r="G185" s="119" t="str">
        <f t="shared" si="58"/>
        <v>EXCLUDED</v>
      </c>
      <c r="H185" s="46" t="s">
        <v>901</v>
      </c>
      <c r="I185" s="189" t="s">
        <v>901</v>
      </c>
      <c r="J185" s="10" t="str">
        <f>IF(AND(G185="Excluded", H185="Excluded"), "Mutually Excluded", IF(AND(OR(G185="CERTAINLY INCLUDED", G185="INCLUDED", G185="MAYBE" ), OR(H185="INCLUDED", H185="MAYBE")), "MUTUALLY INCLUDED", IF(AND(G185="MAYBE", H185="MAYBE"), "Mutually MAYBE", IF(AND(G185="Excluded", OR(H185="INCLUDED", H185="MAYBE")), "AI: No, Human: Yes", IF(AND(H185="Excluded", OR(G185="INCLUDED", G185="CERTAINLY INCLUDED", G185="MAYBE")), "AI: Yes, Human: No", "Other Conflict")))))</f>
        <v>Mutually Excluded</v>
      </c>
      <c r="K185" s="10"/>
      <c r="L185" s="10"/>
      <c r="N185" s="220" t="s">
        <v>19</v>
      </c>
      <c r="O185" s="54" t="str">
        <f>IF(J185="Mutually Excluded","Exclude",IF(J185= "Mutually Included","Include",M185))</f>
        <v>Exclude</v>
      </c>
      <c r="P185" s="54" t="str">
        <f>'Humans Alignment T&amp;A'!Z185</f>
        <v>Exclude</v>
      </c>
      <c r="Q185" s="120" t="str">
        <f>IF(AND(O185="Exclude", P185="Exclude"), "Mutually Excluded", IF(AND(OR(O185="CERTAINLY INCLUDED", O185="INCLUDE" ), OR(P185="INCLUDE", P185="MAYBE")), "MUTUALLY INCLUDED", IF(AND(O185="MAYBE", P185="MAYBE"), "Mutually MAYBE", IF(AND(O185="Exclude", OR(P185="INCLUDE", P185="MAYBE")), "AI+Hum: No, Hum1+2: Yes", IF(AND(P185="Exclude", OR(O185="INCLUDE", O185="CERTAINLY INCLUDED", H185="MAYBE")), "Ai+hum: Yes, Hum1+2: No", "Other Conflict")))))</f>
        <v>Mutually Excluded</v>
      </c>
      <c r="U185" s="121" t="str">
        <f>IF(Q185="Mutually Excluded","Exclude",IF(Q185= "Mutually Included","Include",R185))</f>
        <v>Exclude</v>
      </c>
      <c r="V185" s="122"/>
      <c r="X185" s="117"/>
      <c r="Y185" s="117"/>
      <c r="Z185" s="103" t="str">
        <f t="shared" si="59"/>
        <v/>
      </c>
      <c r="AA185" s="256"/>
      <c r="AB185" s="186"/>
      <c r="AC185" s="186"/>
      <c r="AD185" s="203"/>
      <c r="AF185" s="203"/>
      <c r="AG185" s="102" t="str">
        <f t="shared" si="60"/>
        <v/>
      </c>
      <c r="AH185" s="10" t="str">
        <f t="shared" si="63"/>
        <v/>
      </c>
      <c r="AI185" s="102"/>
      <c r="AJ185" s="10"/>
      <c r="AK185" s="10"/>
      <c r="AL185" s="105"/>
      <c r="AM185" s="102"/>
      <c r="AN185" s="10"/>
      <c r="AO185" s="10" t="str">
        <f t="shared" si="61"/>
        <v/>
      </c>
      <c r="AT185" s="10"/>
      <c r="AU185" s="10" t="str">
        <f>IF(O185="include",AF185,"")</f>
        <v/>
      </c>
      <c r="AV185" s="54" t="str">
        <f>IF(P185="include",AF185,"")</f>
        <v/>
      </c>
      <c r="BC185" s="10"/>
      <c r="BH185" s="10"/>
      <c r="BM185" s="10"/>
    </row>
    <row r="186" spans="1:65" s="54" customFormat="1" ht="30">
      <c r="A186" s="10">
        <v>185</v>
      </c>
      <c r="B186" s="10"/>
      <c r="C186" s="10" t="s">
        <v>365</v>
      </c>
      <c r="D186" s="10">
        <v>4</v>
      </c>
      <c r="E186" s="10">
        <v>3</v>
      </c>
      <c r="F186" s="10">
        <v>3</v>
      </c>
      <c r="G186" s="119" t="str">
        <f t="shared" si="58"/>
        <v>EXCLUDED</v>
      </c>
      <c r="H186" s="46" t="s">
        <v>901</v>
      </c>
      <c r="I186" s="189" t="s">
        <v>901</v>
      </c>
      <c r="J186" s="10" t="str">
        <f>IF(AND(G186="Excluded", H186="Excluded"), "Mutually Excluded", IF(AND(OR(G186="CERTAINLY INCLUDED", G186="INCLUDED", G186="MAYBE" ), OR(H186="INCLUDED", H186="MAYBE")), "MUTUALLY INCLUDED", IF(AND(G186="MAYBE", H186="MAYBE"), "Mutually MAYBE", IF(AND(G186="Excluded", OR(H186="INCLUDED", H186="MAYBE")), "AI: No, Human: Yes", IF(AND(H186="Excluded", OR(G186="INCLUDED", G186="CERTAINLY INCLUDED", G186="MAYBE")), "AI: Yes, Human: No", "Other Conflict")))))</f>
        <v>Mutually Excluded</v>
      </c>
      <c r="K186" s="10"/>
      <c r="L186" s="10"/>
      <c r="N186" s="220" t="s">
        <v>19</v>
      </c>
      <c r="O186" s="54" t="str">
        <f>IF(J186="Mutually Excluded","Exclude",IF(J186= "Mutually Included","Include",M186))</f>
        <v>Exclude</v>
      </c>
      <c r="P186" s="54" t="str">
        <f>'Humans Alignment T&amp;A'!Z186</f>
        <v>Exclude</v>
      </c>
      <c r="Q186" s="120" t="str">
        <f>IF(AND(O186="Exclude", P186="Exclude"), "Mutually Excluded", IF(AND(OR(O186="CERTAINLY INCLUDED", O186="INCLUDE" ), OR(P186="INCLUDE", P186="MAYBE")), "MUTUALLY INCLUDED", IF(AND(O186="MAYBE", P186="MAYBE"), "Mutually MAYBE", IF(AND(O186="Exclude", OR(P186="INCLUDE", P186="MAYBE")), "AI+Hum: No, Hum1+2: Yes", IF(AND(P186="Exclude", OR(O186="INCLUDE", O186="CERTAINLY INCLUDED", H186="MAYBE")), "Ai+hum: Yes, Hum1+2: No", "Other Conflict")))))</f>
        <v>Mutually Excluded</v>
      </c>
      <c r="U186" s="121" t="str">
        <f>IF(Q186="Mutually Excluded","Exclude",IF(Q186= "Mutually Included","Include",R186))</f>
        <v>Exclude</v>
      </c>
      <c r="V186" s="122"/>
      <c r="X186" s="117"/>
      <c r="Y186" s="117"/>
      <c r="Z186" s="103" t="str">
        <f t="shared" si="59"/>
        <v/>
      </c>
      <c r="AA186" s="256"/>
      <c r="AB186" s="186"/>
      <c r="AC186" s="186"/>
      <c r="AD186" s="203"/>
      <c r="AF186" s="203"/>
      <c r="AG186" s="102" t="str">
        <f t="shared" si="60"/>
        <v/>
      </c>
      <c r="AH186" s="10" t="str">
        <f t="shared" si="63"/>
        <v/>
      </c>
      <c r="AI186" s="102"/>
      <c r="AJ186" s="10"/>
      <c r="AK186" s="10"/>
      <c r="AL186" s="105"/>
      <c r="AM186" s="102"/>
      <c r="AN186" s="10"/>
      <c r="AO186" s="10" t="str">
        <f t="shared" si="61"/>
        <v/>
      </c>
      <c r="AT186" s="10"/>
      <c r="AU186" s="10" t="str">
        <f>IF(O186="include",AF186,"")</f>
        <v/>
      </c>
      <c r="AV186" s="54" t="str">
        <f>IF(P186="include",AF186,"")</f>
        <v/>
      </c>
      <c r="BC186" s="10"/>
      <c r="BH186" s="10"/>
      <c r="BM186" s="10"/>
    </row>
    <row r="187" spans="1:65" s="54" customFormat="1" ht="45">
      <c r="A187" s="10">
        <v>186</v>
      </c>
      <c r="B187" s="10"/>
      <c r="C187" s="10" t="s">
        <v>366</v>
      </c>
      <c r="D187" s="10">
        <v>1</v>
      </c>
      <c r="E187" s="10">
        <v>1</v>
      </c>
      <c r="F187" s="10">
        <v>1</v>
      </c>
      <c r="G187" s="119" t="str">
        <f t="shared" si="58"/>
        <v>EXCLUDED</v>
      </c>
      <c r="H187" s="46" t="s">
        <v>901</v>
      </c>
      <c r="I187" s="189" t="s">
        <v>901</v>
      </c>
      <c r="J187" s="10" t="str">
        <f>IF(AND(G187="Excluded", H187="Excluded"), "Mutually Excluded", IF(AND(OR(G187="CERTAINLY INCLUDED", G187="INCLUDED", G187="MAYBE" ), OR(H187="INCLUDED", H187="MAYBE")), "MUTUALLY INCLUDED", IF(AND(G187="MAYBE", H187="MAYBE"), "Mutually MAYBE", IF(AND(G187="Excluded", OR(H187="INCLUDED", H187="MAYBE")), "AI: No, Human: Yes", IF(AND(H187="Excluded", OR(G187="INCLUDED", G187="CERTAINLY INCLUDED", G187="MAYBE")), "AI: Yes, Human: No", "Other Conflict")))))</f>
        <v>Mutually Excluded</v>
      </c>
      <c r="K187" s="10"/>
      <c r="L187" s="10"/>
      <c r="N187" s="220" t="s">
        <v>19</v>
      </c>
      <c r="O187" s="54" t="str">
        <f>IF(J187="Mutually Excluded","Exclude",IF(J187= "Mutually Included","Include",M187))</f>
        <v>Exclude</v>
      </c>
      <c r="P187" s="54" t="str">
        <f>'Humans Alignment T&amp;A'!Z187</f>
        <v>Exclude</v>
      </c>
      <c r="Q187" s="120" t="str">
        <f>IF(AND(O187="Exclude", P187="Exclude"), "Mutually Excluded", IF(AND(OR(O187="CERTAINLY INCLUDED", O187="INCLUDE" ), OR(P187="INCLUDE", P187="MAYBE")), "MUTUALLY INCLUDED", IF(AND(O187="MAYBE", P187="MAYBE"), "Mutually MAYBE", IF(AND(O187="Exclude", OR(P187="INCLUDE", P187="MAYBE")), "AI+Hum: No, Hum1+2: Yes", IF(AND(P187="Exclude", OR(O187="INCLUDE", O187="CERTAINLY INCLUDED", H187="MAYBE")), "Ai+hum: Yes, Hum1+2: No", "Other Conflict")))))</f>
        <v>Mutually Excluded</v>
      </c>
      <c r="U187" s="121" t="str">
        <f>IF(Q187="Mutually Excluded","Exclude",IF(Q187= "Mutually Included","Include",R187))</f>
        <v>Exclude</v>
      </c>
      <c r="V187" s="122"/>
      <c r="X187" s="117"/>
      <c r="Y187" s="117"/>
      <c r="Z187" s="103" t="str">
        <f t="shared" si="59"/>
        <v/>
      </c>
      <c r="AA187" s="256"/>
      <c r="AB187" s="186"/>
      <c r="AC187" s="186"/>
      <c r="AD187" s="203"/>
      <c r="AF187" s="203"/>
      <c r="AG187" s="102" t="str">
        <f t="shared" si="60"/>
        <v/>
      </c>
      <c r="AH187" s="10" t="str">
        <f t="shared" si="63"/>
        <v/>
      </c>
      <c r="AI187" s="102"/>
      <c r="AJ187" s="10"/>
      <c r="AK187" s="10"/>
      <c r="AL187" s="105"/>
      <c r="AM187" s="102"/>
      <c r="AN187" s="10"/>
      <c r="AO187" s="10" t="str">
        <f t="shared" si="61"/>
        <v/>
      </c>
      <c r="AT187" s="10"/>
      <c r="AU187" s="10" t="str">
        <f>IF(O187="include",AF187,"")</f>
        <v/>
      </c>
      <c r="AV187" s="54" t="str">
        <f>IF(P187="include",AF187,"")</f>
        <v/>
      </c>
      <c r="BC187" s="10"/>
      <c r="BH187" s="10"/>
      <c r="BM187" s="10"/>
    </row>
    <row r="188" spans="1:65" s="54" customFormat="1" ht="30">
      <c r="A188" s="10">
        <v>187</v>
      </c>
      <c r="B188" s="10"/>
      <c r="C188" s="10" t="s">
        <v>367</v>
      </c>
      <c r="D188" s="10">
        <v>1</v>
      </c>
      <c r="E188" s="10">
        <v>1</v>
      </c>
      <c r="F188" s="10">
        <v>1</v>
      </c>
      <c r="G188" s="119" t="str">
        <f t="shared" si="58"/>
        <v>EXCLUDED</v>
      </c>
      <c r="H188" s="46" t="s">
        <v>901</v>
      </c>
      <c r="I188" s="189" t="s">
        <v>901</v>
      </c>
      <c r="J188" s="10" t="str">
        <f>IF(AND(G188="Excluded", H188="Excluded"), "Mutually Excluded", IF(AND(OR(G188="CERTAINLY INCLUDED", G188="INCLUDED", G188="MAYBE" ), OR(H188="INCLUDED", H188="MAYBE")), "MUTUALLY INCLUDED", IF(AND(G188="MAYBE", H188="MAYBE"), "Mutually MAYBE", IF(AND(G188="Excluded", OR(H188="INCLUDED", H188="MAYBE")), "AI: No, Human: Yes", IF(AND(H188="Excluded", OR(G188="INCLUDED", G188="CERTAINLY INCLUDED", G188="MAYBE")), "AI: Yes, Human: No", "Other Conflict")))))</f>
        <v>Mutually Excluded</v>
      </c>
      <c r="K188" s="10"/>
      <c r="L188" s="10"/>
      <c r="N188" s="220" t="s">
        <v>19</v>
      </c>
      <c r="O188" s="54" t="str">
        <f>IF(J188="Mutually Excluded","Exclude",IF(J188= "Mutually Included","Include",M188))</f>
        <v>Exclude</v>
      </c>
      <c r="P188" s="54" t="str">
        <f>'Humans Alignment T&amp;A'!Z188</f>
        <v>Exclude</v>
      </c>
      <c r="Q188" s="120" t="str">
        <f>IF(AND(O188="Exclude", P188="Exclude"), "Mutually Excluded", IF(AND(OR(O188="CERTAINLY INCLUDED", O188="INCLUDE" ), OR(P188="INCLUDE", P188="MAYBE")), "MUTUALLY INCLUDED", IF(AND(O188="MAYBE", P188="MAYBE"), "Mutually MAYBE", IF(AND(O188="Exclude", OR(P188="INCLUDE", P188="MAYBE")), "AI+Hum: No, Hum1+2: Yes", IF(AND(P188="Exclude", OR(O188="INCLUDE", O188="CERTAINLY INCLUDED", H188="MAYBE")), "Ai+hum: Yes, Hum1+2: No", "Other Conflict")))))</f>
        <v>Mutually Excluded</v>
      </c>
      <c r="U188" s="121" t="str">
        <f>IF(Q188="Mutually Excluded","Exclude",IF(Q188= "Mutually Included","Include",R188))</f>
        <v>Exclude</v>
      </c>
      <c r="V188" s="122"/>
      <c r="X188" s="117"/>
      <c r="Y188" s="117"/>
      <c r="Z188" s="103" t="str">
        <f t="shared" si="59"/>
        <v/>
      </c>
      <c r="AA188" s="256"/>
      <c r="AB188" s="186"/>
      <c r="AC188" s="186"/>
      <c r="AD188" s="203"/>
      <c r="AF188" s="203"/>
      <c r="AG188" s="102" t="str">
        <f t="shared" si="60"/>
        <v/>
      </c>
      <c r="AH188" s="10" t="str">
        <f t="shared" si="63"/>
        <v/>
      </c>
      <c r="AI188" s="102"/>
      <c r="AJ188" s="10"/>
      <c r="AK188" s="10"/>
      <c r="AL188" s="105"/>
      <c r="AM188" s="102"/>
      <c r="AN188" s="10"/>
      <c r="AO188" s="10" t="str">
        <f t="shared" si="61"/>
        <v/>
      </c>
      <c r="AT188" s="10"/>
      <c r="AU188" s="10" t="str">
        <f>IF(O188="include",AF188,"")</f>
        <v/>
      </c>
      <c r="AV188" s="54" t="str">
        <f>IF(P188="include",AF188,"")</f>
        <v/>
      </c>
      <c r="BC188" s="10"/>
      <c r="BH188" s="10"/>
      <c r="BM188" s="10"/>
    </row>
    <row r="189" spans="1:65" s="54" customFormat="1" ht="45">
      <c r="A189" s="10">
        <v>188</v>
      </c>
      <c r="B189" s="10"/>
      <c r="C189" s="10" t="s">
        <v>368</v>
      </c>
      <c r="D189" s="10">
        <v>2</v>
      </c>
      <c r="E189" s="10">
        <v>2</v>
      </c>
      <c r="F189" s="10">
        <v>2</v>
      </c>
      <c r="G189" s="119" t="str">
        <f t="shared" si="58"/>
        <v>EXCLUDED</v>
      </c>
      <c r="H189" s="46" t="s">
        <v>901</v>
      </c>
      <c r="I189" s="189" t="s">
        <v>901</v>
      </c>
      <c r="J189" s="10" t="str">
        <f>IF(AND(G189="Excluded", H189="Excluded"), "Mutually Excluded", IF(AND(OR(G189="CERTAINLY INCLUDED", G189="INCLUDED", G189="MAYBE" ), OR(H189="INCLUDED", H189="MAYBE")), "MUTUALLY INCLUDED", IF(AND(G189="MAYBE", H189="MAYBE"), "Mutually MAYBE", IF(AND(G189="Excluded", OR(H189="INCLUDED", H189="MAYBE")), "AI: No, Human: Yes", IF(AND(H189="Excluded", OR(G189="INCLUDED", G189="CERTAINLY INCLUDED", G189="MAYBE")), "AI: Yes, Human: No", "Other Conflict")))))</f>
        <v>Mutually Excluded</v>
      </c>
      <c r="K189" s="10"/>
      <c r="L189" s="10"/>
      <c r="N189" s="220" t="s">
        <v>19</v>
      </c>
      <c r="O189" s="54" t="str">
        <f>IF(J189="Mutually Excluded","Exclude",IF(J189= "Mutually Included","Include",M189))</f>
        <v>Exclude</v>
      </c>
      <c r="P189" s="54" t="str">
        <f>'Humans Alignment T&amp;A'!Z189</f>
        <v>Exclude</v>
      </c>
      <c r="Q189" s="120" t="str">
        <f>IF(AND(O189="Exclude", P189="Exclude"), "Mutually Excluded", IF(AND(OR(O189="CERTAINLY INCLUDED", O189="INCLUDE" ), OR(P189="INCLUDE", P189="MAYBE")), "MUTUALLY INCLUDED", IF(AND(O189="MAYBE", P189="MAYBE"), "Mutually MAYBE", IF(AND(O189="Exclude", OR(P189="INCLUDE", P189="MAYBE")), "AI+Hum: No, Hum1+2: Yes", IF(AND(P189="Exclude", OR(O189="INCLUDE", O189="CERTAINLY INCLUDED", H189="MAYBE")), "Ai+hum: Yes, Hum1+2: No", "Other Conflict")))))</f>
        <v>Mutually Excluded</v>
      </c>
      <c r="U189" s="121" t="str">
        <f>IF(Q189="Mutually Excluded","Exclude",IF(Q189= "Mutually Included","Include",R189))</f>
        <v>Exclude</v>
      </c>
      <c r="V189" s="122"/>
      <c r="X189" s="117"/>
      <c r="Y189" s="117"/>
      <c r="Z189" s="103" t="str">
        <f t="shared" si="59"/>
        <v/>
      </c>
      <c r="AA189" s="256"/>
      <c r="AB189" s="186"/>
      <c r="AC189" s="186"/>
      <c r="AD189" s="203"/>
      <c r="AF189" s="203"/>
      <c r="AG189" s="102" t="str">
        <f t="shared" si="60"/>
        <v/>
      </c>
      <c r="AH189" s="10" t="str">
        <f t="shared" si="63"/>
        <v/>
      </c>
      <c r="AI189" s="102"/>
      <c r="AJ189" s="10"/>
      <c r="AK189" s="10"/>
      <c r="AL189" s="105"/>
      <c r="AM189" s="102"/>
      <c r="AN189" s="10"/>
      <c r="AO189" s="10" t="str">
        <f t="shared" si="61"/>
        <v/>
      </c>
      <c r="AT189" s="10"/>
      <c r="AU189" s="10" t="str">
        <f>IF(O189="include",AF189,"")</f>
        <v/>
      </c>
      <c r="AV189" s="54" t="str">
        <f>IF(P189="include",AF189,"")</f>
        <v/>
      </c>
      <c r="BC189" s="10"/>
      <c r="BH189" s="10"/>
      <c r="BM189" s="10"/>
    </row>
    <row r="190" spans="1:65" s="54" customFormat="1" ht="30">
      <c r="A190" s="10">
        <v>189</v>
      </c>
      <c r="B190" s="10"/>
      <c r="C190" s="10" t="s">
        <v>369</v>
      </c>
      <c r="D190" s="10">
        <v>2</v>
      </c>
      <c r="E190" s="10">
        <v>2</v>
      </c>
      <c r="F190" s="10">
        <v>2</v>
      </c>
      <c r="G190" s="119" t="str">
        <f t="shared" si="58"/>
        <v>EXCLUDED</v>
      </c>
      <c r="H190" s="46" t="s">
        <v>901</v>
      </c>
      <c r="I190" s="189" t="s">
        <v>901</v>
      </c>
      <c r="J190" s="10" t="str">
        <f>IF(AND(G190="Excluded", H190="Excluded"), "Mutually Excluded", IF(AND(OR(G190="CERTAINLY INCLUDED", G190="INCLUDED", G190="MAYBE" ), OR(H190="INCLUDED", H190="MAYBE")), "MUTUALLY INCLUDED", IF(AND(G190="MAYBE", H190="MAYBE"), "Mutually MAYBE", IF(AND(G190="Excluded", OR(H190="INCLUDED", H190="MAYBE")), "AI: No, Human: Yes", IF(AND(H190="Excluded", OR(G190="INCLUDED", G190="CERTAINLY INCLUDED", G190="MAYBE")), "AI: Yes, Human: No", "Other Conflict")))))</f>
        <v>Mutually Excluded</v>
      </c>
      <c r="K190" s="10"/>
      <c r="L190" s="10"/>
      <c r="N190" s="220" t="s">
        <v>19</v>
      </c>
      <c r="O190" s="54" t="str">
        <f>IF(J190="Mutually Excluded","Exclude",IF(J190= "Mutually Included","Include",M190))</f>
        <v>Exclude</v>
      </c>
      <c r="P190" s="54" t="str">
        <f>'Humans Alignment T&amp;A'!Z190</f>
        <v>Exclude</v>
      </c>
      <c r="Q190" s="120" t="str">
        <f>IF(AND(O190="Exclude", P190="Exclude"), "Mutually Excluded", IF(AND(OR(O190="CERTAINLY INCLUDED", O190="INCLUDE" ), OR(P190="INCLUDE", P190="MAYBE")), "MUTUALLY INCLUDED", IF(AND(O190="MAYBE", P190="MAYBE"), "Mutually MAYBE", IF(AND(O190="Exclude", OR(P190="INCLUDE", P190="MAYBE")), "AI+Hum: No, Hum1+2: Yes", IF(AND(P190="Exclude", OR(O190="INCLUDE", O190="CERTAINLY INCLUDED", H190="MAYBE")), "Ai+hum: Yes, Hum1+2: No", "Other Conflict")))))</f>
        <v>Mutually Excluded</v>
      </c>
      <c r="U190" s="121" t="str">
        <f>IF(Q190="Mutually Excluded","Exclude",IF(Q190= "Mutually Included","Include",R190))</f>
        <v>Exclude</v>
      </c>
      <c r="V190" s="122"/>
      <c r="X190" s="117"/>
      <c r="Y190" s="117"/>
      <c r="Z190" s="103" t="str">
        <f t="shared" si="59"/>
        <v/>
      </c>
      <c r="AA190" s="256"/>
      <c r="AB190" s="186"/>
      <c r="AC190" s="186"/>
      <c r="AD190" s="203"/>
      <c r="AF190" s="203"/>
      <c r="AG190" s="102" t="str">
        <f t="shared" si="60"/>
        <v/>
      </c>
      <c r="AH190" s="10" t="str">
        <f t="shared" si="63"/>
        <v/>
      </c>
      <c r="AI190" s="102"/>
      <c r="AJ190" s="10"/>
      <c r="AK190" s="10"/>
      <c r="AL190" s="105"/>
      <c r="AM190" s="102"/>
      <c r="AN190" s="10"/>
      <c r="AO190" s="10" t="str">
        <f t="shared" si="61"/>
        <v/>
      </c>
      <c r="AT190" s="10"/>
      <c r="AU190" s="10" t="str">
        <f>IF(O190="include",AF190,"")</f>
        <v/>
      </c>
      <c r="AV190" s="54" t="str">
        <f>IF(P190="include",AF190,"")</f>
        <v/>
      </c>
      <c r="BC190" s="10"/>
      <c r="BH190" s="10"/>
      <c r="BM190" s="10"/>
    </row>
    <row r="191" spans="1:65" s="54" customFormat="1" ht="70.150000000000006" customHeight="1">
      <c r="A191" s="10">
        <v>190</v>
      </c>
      <c r="B191" s="10" t="s">
        <v>370</v>
      </c>
      <c r="C191" s="10" t="s">
        <v>370</v>
      </c>
      <c r="D191" s="10">
        <v>5</v>
      </c>
      <c r="E191" s="10">
        <v>5</v>
      </c>
      <c r="F191" s="10">
        <v>5</v>
      </c>
      <c r="G191" s="119" t="str">
        <f t="shared" si="58"/>
        <v>CERTAINLY INCLUDED</v>
      </c>
      <c r="H191" s="147" t="s">
        <v>104</v>
      </c>
      <c r="I191" s="189" t="s">
        <v>901</v>
      </c>
      <c r="J191" s="10" t="str">
        <f>IF(AND(G191="Excluded", H191="Excluded"), "Mutually Excluded", IF(AND(OR(G191="CERTAINLY INCLUDED", G191="INCLUDED", G191="MAYBE" ), OR(H191="INCLUDED", H191="MAYBE")), "MUTUALLY INCLUDED", IF(AND(G191="MAYBE", H191="MAYBE"), "Mutually MAYBE", IF(AND(G191="Excluded", OR(H191="INCLUDED", H191="MAYBE")), "AI: No, Human: Yes", IF(AND(H191="Excluded", OR(G191="INCLUDED", G191="CERTAINLY INCLUDED", G191="MAYBE")), "AI: Yes, Human: No", "Other Conflict")))))</f>
        <v>MUTUALLY INCLUDED</v>
      </c>
      <c r="K191" s="10"/>
      <c r="L191" s="10"/>
      <c r="N191" s="220" t="s">
        <v>23</v>
      </c>
      <c r="O191" s="54" t="str">
        <f>IF(J191="Mutually Excluded","Exclude",IF(J191= "Mutually Included","Include",M191))</f>
        <v>Include</v>
      </c>
      <c r="P191" s="54" t="str">
        <f>'Humans Alignment T&amp;A'!Z191</f>
        <v>Exclude</v>
      </c>
      <c r="Q191" s="120" t="str">
        <f>IF(AND(O191="Exclude", P191="Exclude"), "Mutually Excluded", IF(AND(OR(O191="CERTAINLY INCLUDED", O191="INCLUDE" ), OR(P191="INCLUDE", P191="MAYBE")), "MUTUALLY INCLUDED", IF(AND(O191="MAYBE", P191="MAYBE"), "Mutually MAYBE", IF(AND(O191="Exclude", OR(P191="INCLUDE", P191="MAYBE")), "AI+Hum: No, Hum1+2: Yes", IF(AND(P191="Exclude", OR(O191="INCLUDE", O191="CERTAINLY INCLUDED", H191="MAYBE")), "Ai+hum: Yes, Hum1+2: No", "Other Conflict")))))</f>
        <v>Ai+hum: Yes, Hum1+2: No</v>
      </c>
      <c r="R191" s="54" t="s">
        <v>3007</v>
      </c>
      <c r="U191" s="121" t="str">
        <f>IF(Q191="Mutually Excluded","Exclude",IF(Q191= "Mutually Included","Include",R191))</f>
        <v>EXCLUDE</v>
      </c>
      <c r="V191" s="122" t="s">
        <v>19</v>
      </c>
      <c r="W191" s="54" t="s">
        <v>19</v>
      </c>
      <c r="X191" s="201" t="s">
        <v>901</v>
      </c>
      <c r="Y191" s="201" t="s">
        <v>3003</v>
      </c>
      <c r="Z191" s="103" t="str">
        <f t="shared" si="59"/>
        <v>Mutually Excluded</v>
      </c>
      <c r="AA191" s="104" t="s">
        <v>19</v>
      </c>
      <c r="AB191" s="186"/>
      <c r="AC191" s="186"/>
      <c r="AD191" s="203"/>
      <c r="AF191" s="203" t="s">
        <v>19</v>
      </c>
      <c r="AG191" s="102" t="str">
        <f t="shared" si="60"/>
        <v/>
      </c>
      <c r="AH191" s="10" t="str">
        <f t="shared" si="63"/>
        <v>Mutually Excluded</v>
      </c>
      <c r="AI191" s="102"/>
      <c r="AJ191" s="10"/>
      <c r="AK191" s="10"/>
      <c r="AL191" s="106" t="s">
        <v>19</v>
      </c>
      <c r="AM191" s="107"/>
      <c r="AN191" s="10"/>
      <c r="AO191" s="10" t="str">
        <f t="shared" si="61"/>
        <v>Mutually Excluded</v>
      </c>
      <c r="AP191" s="54" t="str">
        <f>IF(COUNTA(AQ191:AS191)=0, "", IF(COUNTIF(AQ191:AS191,5)=3, "Include", IF(COUNTIF(AQ191:AS191,5)&gt;=1, "Maybe", "Exclude")))</f>
        <v>Exclude</v>
      </c>
      <c r="AQ191" s="54">
        <v>4</v>
      </c>
      <c r="AR191" s="54">
        <v>3</v>
      </c>
      <c r="AS191" s="54">
        <v>4</v>
      </c>
      <c r="AT191" s="10"/>
      <c r="AU191" s="10" t="str">
        <f>IF(O191="include",AF191,"")</f>
        <v>Exclude</v>
      </c>
      <c r="AV191" s="54" t="str">
        <f>IF(P191="include",AF191,"")</f>
        <v/>
      </c>
      <c r="BC191" s="10"/>
      <c r="BH191" s="10"/>
      <c r="BM191" s="10"/>
    </row>
    <row r="192" spans="1:65" s="54" customFormat="1" ht="30">
      <c r="A192" s="10">
        <v>191</v>
      </c>
      <c r="B192" s="10"/>
      <c r="C192" s="10" t="s">
        <v>372</v>
      </c>
      <c r="D192" s="10">
        <v>1</v>
      </c>
      <c r="E192" s="10">
        <v>1</v>
      </c>
      <c r="F192" s="10">
        <v>1</v>
      </c>
      <c r="G192" s="119" t="str">
        <f t="shared" si="58"/>
        <v>EXCLUDED</v>
      </c>
      <c r="H192" s="46" t="s">
        <v>901</v>
      </c>
      <c r="I192" s="189" t="s">
        <v>901</v>
      </c>
      <c r="J192" s="10" t="str">
        <f>IF(AND(G192="Excluded", H192="Excluded"), "Mutually Excluded", IF(AND(OR(G192="CERTAINLY INCLUDED", G192="INCLUDED", G192="MAYBE" ), OR(H192="INCLUDED", H192="MAYBE")), "MUTUALLY INCLUDED", IF(AND(G192="MAYBE", H192="MAYBE"), "Mutually MAYBE", IF(AND(G192="Excluded", OR(H192="INCLUDED", H192="MAYBE")), "AI: No, Human: Yes", IF(AND(H192="Excluded", OR(G192="INCLUDED", G192="CERTAINLY INCLUDED", G192="MAYBE")), "AI: Yes, Human: No", "Other Conflict")))))</f>
        <v>Mutually Excluded</v>
      </c>
      <c r="K192" s="10"/>
      <c r="L192" s="10"/>
      <c r="N192" s="220" t="s">
        <v>19</v>
      </c>
      <c r="O192" s="54" t="str">
        <f>IF(J192="Mutually Excluded","Exclude",IF(J192= "Mutually Included","Include",M192))</f>
        <v>Exclude</v>
      </c>
      <c r="P192" s="54" t="str">
        <f>'Humans Alignment T&amp;A'!Z192</f>
        <v>Exclude</v>
      </c>
      <c r="Q192" s="120" t="str">
        <f>IF(AND(O192="Exclude", P192="Exclude"), "Mutually Excluded", IF(AND(OR(O192="CERTAINLY INCLUDED", O192="INCLUDE" ), OR(P192="INCLUDE", P192="MAYBE")), "MUTUALLY INCLUDED", IF(AND(O192="MAYBE", P192="MAYBE"), "Mutually MAYBE", IF(AND(O192="Exclude", OR(P192="INCLUDE", P192="MAYBE")), "AI+Hum: No, Hum1+2: Yes", IF(AND(P192="Exclude", OR(O192="INCLUDE", O192="CERTAINLY INCLUDED", H192="MAYBE")), "Ai+hum: Yes, Hum1+2: No", "Other Conflict")))))</f>
        <v>Mutually Excluded</v>
      </c>
      <c r="U192" s="121" t="str">
        <f>IF(Q192="Mutually Excluded","Exclude",IF(Q192= "Mutually Included","Include",R192))</f>
        <v>Exclude</v>
      </c>
      <c r="V192" s="122"/>
      <c r="X192" s="117"/>
      <c r="Y192" s="117"/>
      <c r="Z192" s="103" t="str">
        <f t="shared" si="59"/>
        <v/>
      </c>
      <c r="AA192" s="256"/>
      <c r="AB192" s="186"/>
      <c r="AC192" s="186"/>
      <c r="AD192" s="203"/>
      <c r="AF192" s="203"/>
      <c r="AG192" s="102" t="str">
        <f t="shared" si="60"/>
        <v/>
      </c>
      <c r="AH192" s="10" t="str">
        <f t="shared" si="63"/>
        <v/>
      </c>
      <c r="AI192" s="102"/>
      <c r="AJ192" s="10"/>
      <c r="AK192" s="10"/>
      <c r="AL192" s="105"/>
      <c r="AM192" s="102"/>
      <c r="AN192" s="10"/>
      <c r="AO192" s="10" t="str">
        <f t="shared" si="61"/>
        <v/>
      </c>
      <c r="AT192" s="10"/>
      <c r="AU192" s="10" t="str">
        <f>IF(O192="include",AF192,"")</f>
        <v/>
      </c>
      <c r="AV192" s="54" t="str">
        <f>IF(P192="include",AF192,"")</f>
        <v/>
      </c>
      <c r="BC192" s="10"/>
      <c r="BH192" s="10"/>
      <c r="BM192" s="10"/>
    </row>
    <row r="193" spans="1:65" s="54" customFormat="1" ht="45">
      <c r="A193" s="10">
        <v>192</v>
      </c>
      <c r="B193" s="10"/>
      <c r="C193" s="10" t="s">
        <v>375</v>
      </c>
      <c r="D193" s="10">
        <v>3</v>
      </c>
      <c r="E193" s="10">
        <v>3</v>
      </c>
      <c r="F193" s="10">
        <v>3</v>
      </c>
      <c r="G193" s="119" t="str">
        <f t="shared" si="58"/>
        <v>EXCLUDED</v>
      </c>
      <c r="H193" s="46" t="s">
        <v>901</v>
      </c>
      <c r="I193" s="189" t="s">
        <v>901</v>
      </c>
      <c r="J193" s="10" t="str">
        <f>IF(AND(G193="Excluded", H193="Excluded"), "Mutually Excluded", IF(AND(OR(G193="CERTAINLY INCLUDED", G193="INCLUDED", G193="MAYBE" ), OR(H193="INCLUDED", H193="MAYBE")), "MUTUALLY INCLUDED", IF(AND(G193="MAYBE", H193="MAYBE"), "Mutually MAYBE", IF(AND(G193="Excluded", OR(H193="INCLUDED", H193="MAYBE")), "AI: No, Human: Yes", IF(AND(H193="Excluded", OR(G193="INCLUDED", G193="CERTAINLY INCLUDED", G193="MAYBE")), "AI: Yes, Human: No", "Other Conflict")))))</f>
        <v>Mutually Excluded</v>
      </c>
      <c r="K193" s="10"/>
      <c r="L193" s="10"/>
      <c r="N193" s="220" t="s">
        <v>19</v>
      </c>
      <c r="O193" s="54" t="str">
        <f>IF(J193="Mutually Excluded","Exclude",IF(J193= "Mutually Included","Include",M193))</f>
        <v>Exclude</v>
      </c>
      <c r="P193" s="54" t="str">
        <f>'Humans Alignment T&amp;A'!Z193</f>
        <v>Exclude</v>
      </c>
      <c r="Q193" s="120" t="str">
        <f>IF(AND(O193="Exclude", P193="Exclude"), "Mutually Excluded", IF(AND(OR(O193="CERTAINLY INCLUDED", O193="INCLUDE" ), OR(P193="INCLUDE", P193="MAYBE")), "MUTUALLY INCLUDED", IF(AND(O193="MAYBE", P193="MAYBE"), "Mutually MAYBE", IF(AND(O193="Exclude", OR(P193="INCLUDE", P193="MAYBE")), "AI+Hum: No, Hum1+2: Yes", IF(AND(P193="Exclude", OR(O193="INCLUDE", O193="CERTAINLY INCLUDED", H193="MAYBE")), "Ai+hum: Yes, Hum1+2: No", "Other Conflict")))))</f>
        <v>Mutually Excluded</v>
      </c>
      <c r="U193" s="121" t="str">
        <f>IF(Q193="Mutually Excluded","Exclude",IF(Q193= "Mutually Included","Include",R193))</f>
        <v>Exclude</v>
      </c>
      <c r="V193" s="122"/>
      <c r="X193" s="117"/>
      <c r="Y193" s="117"/>
      <c r="Z193" s="103" t="str">
        <f t="shared" si="59"/>
        <v/>
      </c>
      <c r="AA193" s="256"/>
      <c r="AB193" s="186"/>
      <c r="AC193" s="186"/>
      <c r="AD193" s="203"/>
      <c r="AF193" s="203"/>
      <c r="AG193" s="102" t="str">
        <f t="shared" si="60"/>
        <v/>
      </c>
      <c r="AH193" s="10" t="str">
        <f t="shared" si="63"/>
        <v/>
      </c>
      <c r="AI193" s="102"/>
      <c r="AJ193" s="10"/>
      <c r="AK193" s="10"/>
      <c r="AL193" s="105"/>
      <c r="AM193" s="102"/>
      <c r="AN193" s="10"/>
      <c r="AO193" s="10" t="str">
        <f t="shared" si="61"/>
        <v/>
      </c>
      <c r="AT193" s="10"/>
      <c r="AU193" s="10" t="str">
        <f>IF(O193="include",AF193,"")</f>
        <v/>
      </c>
      <c r="AV193" s="54" t="str">
        <f>IF(P193="include",AF193,"")</f>
        <v/>
      </c>
      <c r="BC193" s="10"/>
      <c r="BH193" s="10"/>
      <c r="BM193" s="10"/>
    </row>
    <row r="194" spans="1:65" s="54" customFormat="1" ht="70.150000000000006" customHeight="1">
      <c r="A194" s="10">
        <v>193</v>
      </c>
      <c r="B194" s="10" t="s">
        <v>376</v>
      </c>
      <c r="C194" s="10" t="s">
        <v>376</v>
      </c>
      <c r="D194" s="10">
        <v>3</v>
      </c>
      <c r="E194" s="10">
        <v>3</v>
      </c>
      <c r="F194" s="10">
        <v>3</v>
      </c>
      <c r="G194" s="119" t="str">
        <f t="shared" ref="G194:G255" si="64">IF(COUNTIF(D194:F194,5)=3,"CERTAINLY INCLUDED",IF(COUNTIF(D194:F194,5)&gt;0,"MAYBE","EXCLUDED"))</f>
        <v>EXCLUDED</v>
      </c>
      <c r="H194" s="147" t="s">
        <v>1752</v>
      </c>
      <c r="I194" s="189" t="s">
        <v>901</v>
      </c>
      <c r="J194" s="10" t="str">
        <f>IF(AND(G194="Excluded", H194="Excluded"), "Mutually Excluded", IF(AND(OR(G194="CERTAINLY INCLUDED", G194="INCLUDED", G194="MAYBE" ), OR(H194="INCLUDED", H194="MAYBE")), "MUTUALLY INCLUDED", IF(AND(G194="MAYBE", H194="MAYBE"), "Mutually MAYBE", IF(AND(G194="Excluded", OR(H194="INCLUDED", H194="MAYBE")), "AI: No, Human: Yes", IF(AND(H194="Excluded", OR(G194="INCLUDED", G194="CERTAINLY INCLUDED", G194="MAYBE")), "AI: Yes, Human: No", "Other Conflict")))))</f>
        <v>AI: No, Human: Yes</v>
      </c>
      <c r="K194" s="10" t="s">
        <v>23</v>
      </c>
      <c r="L194" s="10" t="s">
        <v>23</v>
      </c>
      <c r="M194" s="10" t="s">
        <v>23</v>
      </c>
      <c r="N194" s="220" t="s">
        <v>19</v>
      </c>
      <c r="O194" s="54" t="str">
        <f>IF(J194="Mutually Excluded","Exclude",IF(J194= "Mutually Included","Include",M194))</f>
        <v>Include</v>
      </c>
      <c r="P194" s="54" t="str">
        <f>'Humans Alignment T&amp;A'!Z194</f>
        <v>Include</v>
      </c>
      <c r="Q194" s="120" t="str">
        <f>IF(AND(O194="Exclude", P194="Exclude"), "Mutually Excluded", IF(AND(OR(O194="CERTAINLY INCLUDED", O194="INCLUDE" ), OR(P194="INCLUDE", P194="MAYBE")), "MUTUALLY INCLUDED", IF(AND(O194="MAYBE", P194="MAYBE"), "Mutually MAYBE", IF(AND(O194="Exclude", OR(P194="INCLUDE", P194="MAYBE")), "AI+Hum: No, Hum1+2: Yes", IF(AND(P194="Exclude", OR(O194="INCLUDE", O194="CERTAINLY INCLUDED", H194="MAYBE")), "Ai+hum: Yes, Hum1+2: No", "Other Conflict")))))</f>
        <v>MUTUALLY INCLUDED</v>
      </c>
      <c r="R194" s="185"/>
      <c r="U194" s="121" t="str">
        <f>IF(Q194="Mutually Excluded","Exclude",IF(Q194= "Mutually Included","Include",R194))</f>
        <v>Include</v>
      </c>
      <c r="V194" s="122" t="s">
        <v>19</v>
      </c>
      <c r="W194" s="54" t="s">
        <v>19</v>
      </c>
      <c r="X194" s="201" t="s">
        <v>901</v>
      </c>
      <c r="Y194" s="201" t="s">
        <v>3011</v>
      </c>
      <c r="Z194" s="103" t="str">
        <f t="shared" si="59"/>
        <v>Mutually Excluded</v>
      </c>
      <c r="AA194" s="137" t="s">
        <v>19</v>
      </c>
      <c r="AB194" s="186"/>
      <c r="AC194" s="186"/>
      <c r="AD194" s="203" t="s">
        <v>19</v>
      </c>
      <c r="AF194" s="203" t="s">
        <v>19</v>
      </c>
      <c r="AG194" s="102" t="str">
        <f t="shared" ref="AG194" si="65">IF(OR(ISBLANK(AF194), ISBLANK(AD194)), "", IF(AND(OR(AF194="Include", AF194="Maybe"), OR(AD194="Include", AD194="Maybe", AD194="Certainly Included")), "Mutually Included", IF(AND(AF194="Exclude", AD194="Exclude"), "Mutually Excluded", IF(AND(AF194="Exclude", OR(AD194="Include", AD194="Maybe")), "Nikos Excluded, Mikhail Included", IF(AND(OR(AF194="Include", AF194="Maybe"), AD194="Exclude"), "Nikos Included, Mikhail Excluded", "Pal")))))</f>
        <v>Mutually Excluded</v>
      </c>
      <c r="AH194" s="10" t="str">
        <f t="shared" si="63"/>
        <v>Mutually Excluded</v>
      </c>
      <c r="AI194" s="133" t="s">
        <v>19</v>
      </c>
      <c r="AJ194" s="10"/>
      <c r="AK194" s="10"/>
      <c r="AL194" s="143" t="s">
        <v>19</v>
      </c>
      <c r="AM194" s="107"/>
      <c r="AN194" s="10"/>
      <c r="AO194" s="10" t="str">
        <f t="shared" si="61"/>
        <v>Mutually Excluded</v>
      </c>
      <c r="AP194" s="125" t="str">
        <f t="shared" ref="AP194" si="66">IF(COUNTA(AQ194:AS194)=0, "", IF(COUNTIF(AQ194:AS194,5)=3, "Include", IF(COUNTIF(AQ194:AS194,5)&gt;=1, "Maybe", "Exclude")))</f>
        <v>Exclude</v>
      </c>
      <c r="AQ194" s="54">
        <v>2</v>
      </c>
      <c r="AR194" s="54">
        <v>3</v>
      </c>
      <c r="AS194" s="54">
        <v>2</v>
      </c>
      <c r="AT194" s="10" t="s">
        <v>3036</v>
      </c>
      <c r="AU194" s="10" t="str">
        <f>IF(O194="include",AF194,"")</f>
        <v>Exclude</v>
      </c>
      <c r="AV194" s="54" t="str">
        <f>IF(P194="include",AF194,"")</f>
        <v>Exclude</v>
      </c>
      <c r="BC194" s="10"/>
      <c r="BH194" s="10"/>
      <c r="BM194" s="10"/>
    </row>
    <row r="195" spans="1:65" s="54" customFormat="1" ht="45">
      <c r="A195" s="10">
        <v>194</v>
      </c>
      <c r="B195" s="10"/>
      <c r="C195" s="10" t="s">
        <v>377</v>
      </c>
      <c r="D195" s="10">
        <v>4</v>
      </c>
      <c r="E195" s="10">
        <v>3</v>
      </c>
      <c r="F195" s="10">
        <v>4</v>
      </c>
      <c r="G195" s="119" t="str">
        <f t="shared" si="64"/>
        <v>EXCLUDED</v>
      </c>
      <c r="H195" s="46" t="s">
        <v>104</v>
      </c>
      <c r="I195" s="189" t="s">
        <v>901</v>
      </c>
      <c r="J195" s="10" t="str">
        <f>IF(AND(G195="Excluded", H195="Excluded"), "Mutually Excluded", IF(AND(OR(G195="CERTAINLY INCLUDED", G195="INCLUDED", G195="MAYBE" ), OR(H195="INCLUDED", H195="MAYBE")), "MUTUALLY INCLUDED", IF(AND(G195="MAYBE", H195="MAYBE"), "Mutually MAYBE", IF(AND(G195="Excluded", OR(H195="INCLUDED", H195="MAYBE")), "AI: No, Human: Yes", IF(AND(H195="Excluded", OR(G195="INCLUDED", G195="CERTAINLY INCLUDED", G195="MAYBE")), "AI: Yes, Human: No", "Other Conflict")))))</f>
        <v>AI: No, Human: Yes</v>
      </c>
      <c r="K195" s="10" t="s">
        <v>19</v>
      </c>
      <c r="L195" s="10" t="s">
        <v>19</v>
      </c>
      <c r="M195" s="54" t="s">
        <v>19</v>
      </c>
      <c r="N195" s="220" t="s">
        <v>19</v>
      </c>
      <c r="O195" s="54" t="str">
        <f>IF(J195="Mutually Excluded","Exclude",IF(J195= "Mutually Included","Include",M195))</f>
        <v>Exclude</v>
      </c>
      <c r="P195" s="54" t="str">
        <f>'Humans Alignment T&amp;A'!Z195</f>
        <v>Exclude</v>
      </c>
      <c r="Q195" s="120" t="str">
        <f>IF(AND(O195="Exclude", P195="Exclude"), "Mutually Excluded", IF(AND(OR(O195="CERTAINLY INCLUDED", O195="INCLUDE" ), OR(P195="INCLUDE", P195="MAYBE")), "MUTUALLY INCLUDED", IF(AND(O195="MAYBE", P195="MAYBE"), "Mutually MAYBE", IF(AND(O195="Exclude", OR(P195="INCLUDE", P195="MAYBE")), "AI+Hum: No, Hum1+2: Yes", IF(AND(P195="Exclude", OR(O195="INCLUDE", O195="CERTAINLY INCLUDED", H195="MAYBE")), "Ai+hum: Yes, Hum1+2: No", "Other Conflict")))))</f>
        <v>Mutually Excluded</v>
      </c>
      <c r="U195" s="121" t="str">
        <f>IF(Q195="Mutually Excluded","Exclude",IF(Q195= "Mutually Included","Include",R195))</f>
        <v>Exclude</v>
      </c>
      <c r="V195" s="122"/>
      <c r="X195" s="117"/>
      <c r="Y195" s="117"/>
      <c r="Z195" s="103" t="str">
        <f t="shared" ref="Z195:Z255" si="67">IF(OR(ISBLANK(AF195), ISBLANK(V195)), "", IF(AND(OR(AF195="Include", AF195="Maybe"), OR(V195="Include", V195="Maybe", V195="Certainly Included")), "Mutually Included", IF(AND(AF195="Exclude", V195="Exclude"), "Mutually Excluded", IF(AND(AF195="Exclude", OR(V195="Include", V195="Maybe")), "Nikos Excluded, Cindy Included", IF(AND(OR(AF195="Include", AF195="Maybe"), V195="Exclude"), "Nikos Included, Cindy Excluded", "Pal")))))</f>
        <v/>
      </c>
      <c r="AA195" s="256"/>
      <c r="AB195" s="186"/>
      <c r="AC195" s="186"/>
      <c r="AD195" s="203"/>
      <c r="AF195" s="203"/>
      <c r="AG195" s="102" t="str">
        <f t="shared" ref="AG195:AG255" si="68">IF(OR(ISBLANK(AF195), ISBLANK(AD195)), "", IF(AND(OR(AF195="Include", AF195="Maybe"), OR(AD195="Include", AD195="Maybe", AD195="Certainly Included")), "Mutually Included", IF(AND(AF195="Exclude", AD195="Exclude"), "Mutually Excluded", IF(AND(AF195="Exclude", OR(AD195="Include", AD195="Maybe")), "Nikos Excluded, Mikhail Included", IF(AND(OR(AF195="Include", AF195="Maybe"), AD195="Exclude"), "Nikos Included, Mikhail Excluded", "Pal")))))</f>
        <v/>
      </c>
      <c r="AH195" s="10" t="str">
        <f t="shared" si="63"/>
        <v/>
      </c>
      <c r="AI195" s="102"/>
      <c r="AJ195" s="10"/>
      <c r="AK195" s="10"/>
      <c r="AL195" s="105"/>
      <c r="AM195" s="102"/>
      <c r="AN195" s="10"/>
      <c r="AO195" s="10" t="str">
        <f t="shared" ref="AO195:AO255" si="69">IF(OR(ISBLANK(AF195), ISBLANK(AP195)), "", IF(AND(OR(AF195="Include", AF195="Maybe"), OR(AP195="Include", AP195="Maybe", AP195="Certainly Included")), "Mutually Included", IF(AND(AF195="Exclude", AP195="Exclude"), "Mutually Excluded", IF(AND(AF195="Exclude", OR(AP195="Include", AP195="Maybe",, AP195="Certainly Included")), "Human Excluded, AI Included", IF(AND(OR(AF195="Include", AF195="Maybe"), AP195="Exclude"), "Human Included, AI Excluded", "Pal")))))</f>
        <v/>
      </c>
      <c r="AT195" s="10"/>
      <c r="AU195" s="10" t="str">
        <f>IF(O195="include",AF195,"")</f>
        <v/>
      </c>
      <c r="AV195" s="54" t="str">
        <f>IF(P195="include",AF195,"")</f>
        <v/>
      </c>
      <c r="BC195" s="10"/>
      <c r="BH195" s="10"/>
      <c r="BM195" s="10"/>
    </row>
    <row r="196" spans="1:65" s="54" customFormat="1" ht="30">
      <c r="A196" s="10">
        <v>195</v>
      </c>
      <c r="B196" s="10"/>
      <c r="C196" s="10" t="s">
        <v>378</v>
      </c>
      <c r="D196" s="10">
        <v>2</v>
      </c>
      <c r="E196" s="10">
        <v>2</v>
      </c>
      <c r="F196" s="10">
        <v>3</v>
      </c>
      <c r="G196" s="119" t="str">
        <f t="shared" si="64"/>
        <v>EXCLUDED</v>
      </c>
      <c r="H196" s="147" t="s">
        <v>901</v>
      </c>
      <c r="I196" s="189" t="s">
        <v>901</v>
      </c>
      <c r="J196" s="10" t="str">
        <f>IF(AND(G196="Excluded", H196="Excluded"), "Mutually Excluded", IF(AND(OR(G196="CERTAINLY INCLUDED", G196="INCLUDED", G196="MAYBE" ), OR(H196="INCLUDED", H196="MAYBE")), "MUTUALLY INCLUDED", IF(AND(G196="MAYBE", H196="MAYBE"), "Mutually MAYBE", IF(AND(G196="Excluded", OR(H196="INCLUDED", H196="MAYBE")), "AI: No, Human: Yes", IF(AND(H196="Excluded", OR(G196="INCLUDED", G196="CERTAINLY INCLUDED", G196="MAYBE")), "AI: Yes, Human: No", "Other Conflict")))))</f>
        <v>Mutually Excluded</v>
      </c>
      <c r="K196" s="10"/>
      <c r="L196" s="10"/>
      <c r="N196" s="220" t="s">
        <v>19</v>
      </c>
      <c r="O196" s="54" t="str">
        <f>IF(J196="Mutually Excluded","Exclude",IF(J196= "Mutually Included","Include",M196))</f>
        <v>Exclude</v>
      </c>
      <c r="P196" s="54" t="str">
        <f>'Humans Alignment T&amp;A'!Z196</f>
        <v>Exclude</v>
      </c>
      <c r="Q196" s="120" t="str">
        <f>IF(AND(O196="Exclude", P196="Exclude"), "Mutually Excluded", IF(AND(OR(O196="CERTAINLY INCLUDED", O196="INCLUDE" ), OR(P196="INCLUDE", P196="MAYBE")), "MUTUALLY INCLUDED", IF(AND(O196="MAYBE", P196="MAYBE"), "Mutually MAYBE", IF(AND(O196="Exclude", OR(P196="INCLUDE", P196="MAYBE")), "AI+Hum: No, Hum1+2: Yes", IF(AND(P196="Exclude", OR(O196="INCLUDE", O196="CERTAINLY INCLUDED", H196="MAYBE")), "Ai+hum: Yes, Hum1+2: No", "Other Conflict")))))</f>
        <v>Mutually Excluded</v>
      </c>
      <c r="U196" s="121" t="str">
        <f>IF(Q196="Mutually Excluded","Exclude",IF(Q196= "Mutually Included","Include",R196))</f>
        <v>Exclude</v>
      </c>
      <c r="V196" s="122"/>
      <c r="X196" s="117"/>
      <c r="Y196" s="117"/>
      <c r="Z196" s="103" t="str">
        <f t="shared" si="67"/>
        <v/>
      </c>
      <c r="AA196" s="256"/>
      <c r="AB196" s="186"/>
      <c r="AC196" s="186"/>
      <c r="AD196" s="203"/>
      <c r="AF196" s="203"/>
      <c r="AG196" s="102" t="str">
        <f t="shared" si="68"/>
        <v/>
      </c>
      <c r="AH196" s="10" t="str">
        <f t="shared" si="63"/>
        <v/>
      </c>
      <c r="AI196" s="102"/>
      <c r="AJ196" s="10"/>
      <c r="AK196" s="10"/>
      <c r="AL196" s="105"/>
      <c r="AM196" s="102"/>
      <c r="AN196" s="10"/>
      <c r="AO196" s="10" t="str">
        <f t="shared" si="69"/>
        <v/>
      </c>
      <c r="AT196" s="10"/>
      <c r="AU196" s="10" t="str">
        <f>IF(O196="include",AF196,"")</f>
        <v/>
      </c>
      <c r="AV196" s="54" t="str">
        <f>IF(P196="include",AF196,"")</f>
        <v/>
      </c>
      <c r="BC196" s="10"/>
      <c r="BH196" s="10"/>
      <c r="BM196" s="10"/>
    </row>
    <row r="197" spans="1:65" s="54" customFormat="1" ht="30">
      <c r="A197" s="10">
        <v>196</v>
      </c>
      <c r="B197" s="10"/>
      <c r="C197" s="10" t="s">
        <v>379</v>
      </c>
      <c r="D197" s="10">
        <v>2</v>
      </c>
      <c r="E197" s="10">
        <v>2</v>
      </c>
      <c r="F197" s="10">
        <v>3</v>
      </c>
      <c r="G197" s="119" t="str">
        <f t="shared" si="64"/>
        <v>EXCLUDED</v>
      </c>
      <c r="H197" s="147" t="s">
        <v>901</v>
      </c>
      <c r="I197" s="189" t="s">
        <v>901</v>
      </c>
      <c r="J197" s="10" t="str">
        <f>IF(AND(G197="Excluded", H197="Excluded"), "Mutually Excluded", IF(AND(OR(G197="CERTAINLY INCLUDED", G197="INCLUDED", G197="MAYBE" ), OR(H197="INCLUDED", H197="MAYBE")), "MUTUALLY INCLUDED", IF(AND(G197="MAYBE", H197="MAYBE"), "Mutually MAYBE", IF(AND(G197="Excluded", OR(H197="INCLUDED", H197="MAYBE")), "AI: No, Human: Yes", IF(AND(H197="Excluded", OR(G197="INCLUDED", G197="CERTAINLY INCLUDED", G197="MAYBE")), "AI: Yes, Human: No", "Other Conflict")))))</f>
        <v>Mutually Excluded</v>
      </c>
      <c r="K197" s="10"/>
      <c r="L197" s="10"/>
      <c r="N197" s="220" t="s">
        <v>19</v>
      </c>
      <c r="O197" s="54" t="str">
        <f>IF(J197="Mutually Excluded","Exclude",IF(J197= "Mutually Included","Include",M197))</f>
        <v>Exclude</v>
      </c>
      <c r="P197" s="54" t="str">
        <f>'Humans Alignment T&amp;A'!Z197</f>
        <v>Exclude</v>
      </c>
      <c r="Q197" s="120" t="str">
        <f>IF(AND(O197="Exclude", P197="Exclude"), "Mutually Excluded", IF(AND(OR(O197="CERTAINLY INCLUDED", O197="INCLUDE" ), OR(P197="INCLUDE", P197="MAYBE")), "MUTUALLY INCLUDED", IF(AND(O197="MAYBE", P197="MAYBE"), "Mutually MAYBE", IF(AND(O197="Exclude", OR(P197="INCLUDE", P197="MAYBE")), "AI+Hum: No, Hum1+2: Yes", IF(AND(P197="Exclude", OR(O197="INCLUDE", O197="CERTAINLY INCLUDED", H197="MAYBE")), "Ai+hum: Yes, Hum1+2: No", "Other Conflict")))))</f>
        <v>Mutually Excluded</v>
      </c>
      <c r="U197" s="121" t="str">
        <f>IF(Q197="Mutually Excluded","Exclude",IF(Q197= "Mutually Included","Include",R197))</f>
        <v>Exclude</v>
      </c>
      <c r="V197" s="122"/>
      <c r="X197" s="117"/>
      <c r="Y197" s="117"/>
      <c r="Z197" s="103" t="str">
        <f t="shared" si="67"/>
        <v/>
      </c>
      <c r="AA197" s="256"/>
      <c r="AB197" s="186"/>
      <c r="AC197" s="186"/>
      <c r="AD197" s="203"/>
      <c r="AF197" s="203"/>
      <c r="AG197" s="102" t="str">
        <f t="shared" si="68"/>
        <v/>
      </c>
      <c r="AH197" s="10" t="str">
        <f t="shared" si="63"/>
        <v/>
      </c>
      <c r="AI197" s="102"/>
      <c r="AJ197" s="10"/>
      <c r="AK197" s="10"/>
      <c r="AL197" s="105"/>
      <c r="AM197" s="102"/>
      <c r="AN197" s="10"/>
      <c r="AO197" s="10" t="str">
        <f t="shared" si="69"/>
        <v/>
      </c>
      <c r="AT197" s="10"/>
      <c r="AU197" s="10" t="str">
        <f>IF(O197="include",AF197,"")</f>
        <v/>
      </c>
      <c r="AV197" s="54" t="str">
        <f>IF(P197="include",AF197,"")</f>
        <v/>
      </c>
      <c r="BC197" s="10"/>
      <c r="BH197" s="10"/>
      <c r="BM197" s="10"/>
    </row>
    <row r="198" spans="1:65" s="54" customFormat="1" ht="45">
      <c r="A198" s="10">
        <v>197</v>
      </c>
      <c r="B198" s="10"/>
      <c r="C198" s="10" t="s">
        <v>381</v>
      </c>
      <c r="D198" s="10">
        <v>1</v>
      </c>
      <c r="E198" s="10">
        <v>1</v>
      </c>
      <c r="F198" s="10">
        <v>1</v>
      </c>
      <c r="G198" s="119" t="str">
        <f t="shared" si="64"/>
        <v>EXCLUDED</v>
      </c>
      <c r="H198" s="147" t="s">
        <v>901</v>
      </c>
      <c r="I198" s="189" t="s">
        <v>901</v>
      </c>
      <c r="J198" s="10" t="str">
        <f>IF(AND(G198="Excluded", H198="Excluded"), "Mutually Excluded", IF(AND(OR(G198="CERTAINLY INCLUDED", G198="INCLUDED", G198="MAYBE" ), OR(H198="INCLUDED", H198="MAYBE")), "MUTUALLY INCLUDED", IF(AND(G198="MAYBE", H198="MAYBE"), "Mutually MAYBE", IF(AND(G198="Excluded", OR(H198="INCLUDED", H198="MAYBE")), "AI: No, Human: Yes", IF(AND(H198="Excluded", OR(G198="INCLUDED", G198="CERTAINLY INCLUDED", G198="MAYBE")), "AI: Yes, Human: No", "Other Conflict")))))</f>
        <v>Mutually Excluded</v>
      </c>
      <c r="K198" s="10"/>
      <c r="L198" s="10"/>
      <c r="N198" s="220" t="s">
        <v>19</v>
      </c>
      <c r="O198" s="54" t="str">
        <f>IF(J198="Mutually Excluded","Exclude",IF(J198= "Mutually Included","Include",M198))</f>
        <v>Exclude</v>
      </c>
      <c r="P198" s="54" t="str">
        <f>'Humans Alignment T&amp;A'!Z198</f>
        <v>Exclude</v>
      </c>
      <c r="Q198" s="120" t="str">
        <f>IF(AND(O198="Exclude", P198="Exclude"), "Mutually Excluded", IF(AND(OR(O198="CERTAINLY INCLUDED", O198="INCLUDE" ), OR(P198="INCLUDE", P198="MAYBE")), "MUTUALLY INCLUDED", IF(AND(O198="MAYBE", P198="MAYBE"), "Mutually MAYBE", IF(AND(O198="Exclude", OR(P198="INCLUDE", P198="MAYBE")), "AI+Hum: No, Hum1+2: Yes", IF(AND(P198="Exclude", OR(O198="INCLUDE", O198="CERTAINLY INCLUDED", H198="MAYBE")), "Ai+hum: Yes, Hum1+2: No", "Other Conflict")))))</f>
        <v>Mutually Excluded</v>
      </c>
      <c r="U198" s="121" t="str">
        <f>IF(Q198="Mutually Excluded","Exclude",IF(Q198= "Mutually Included","Include",R198))</f>
        <v>Exclude</v>
      </c>
      <c r="V198" s="122"/>
      <c r="X198" s="117"/>
      <c r="Y198" s="117"/>
      <c r="Z198" s="103" t="str">
        <f t="shared" si="67"/>
        <v/>
      </c>
      <c r="AA198" s="256"/>
      <c r="AB198" s="186"/>
      <c r="AC198" s="186"/>
      <c r="AD198" s="203"/>
      <c r="AF198" s="203"/>
      <c r="AG198" s="102" t="str">
        <f t="shared" si="68"/>
        <v/>
      </c>
      <c r="AH198" s="10" t="str">
        <f t="shared" si="63"/>
        <v/>
      </c>
      <c r="AI198" s="102"/>
      <c r="AJ198" s="10"/>
      <c r="AK198" s="10"/>
      <c r="AL198" s="105"/>
      <c r="AM198" s="102"/>
      <c r="AN198" s="10"/>
      <c r="AO198" s="10" t="str">
        <f t="shared" si="69"/>
        <v/>
      </c>
      <c r="AT198" s="10"/>
      <c r="AU198" s="10" t="str">
        <f>IF(O198="include",AF198,"")</f>
        <v/>
      </c>
      <c r="AV198" s="54" t="str">
        <f>IF(P198="include",AF198,"")</f>
        <v/>
      </c>
      <c r="BC198" s="10"/>
      <c r="BH198" s="10"/>
      <c r="BM198" s="10"/>
    </row>
    <row r="199" spans="1:65" s="54" customFormat="1" ht="30">
      <c r="A199" s="10">
        <v>198</v>
      </c>
      <c r="B199" s="10"/>
      <c r="C199" s="10" t="s">
        <v>382</v>
      </c>
      <c r="D199" s="10">
        <v>2</v>
      </c>
      <c r="E199" s="10">
        <v>2</v>
      </c>
      <c r="F199" s="10">
        <v>3</v>
      </c>
      <c r="G199" s="119" t="str">
        <f t="shared" si="64"/>
        <v>EXCLUDED</v>
      </c>
      <c r="H199" s="147" t="s">
        <v>901</v>
      </c>
      <c r="I199" s="189" t="s">
        <v>901</v>
      </c>
      <c r="J199" s="10" t="str">
        <f>IF(AND(G199="Excluded", H199="Excluded"), "Mutually Excluded", IF(AND(OR(G199="CERTAINLY INCLUDED", G199="INCLUDED", G199="MAYBE" ), OR(H199="INCLUDED", H199="MAYBE")), "MUTUALLY INCLUDED", IF(AND(G199="MAYBE", H199="MAYBE"), "Mutually MAYBE", IF(AND(G199="Excluded", OR(H199="INCLUDED", H199="MAYBE")), "AI: No, Human: Yes", IF(AND(H199="Excluded", OR(G199="INCLUDED", G199="CERTAINLY INCLUDED", G199="MAYBE")), "AI: Yes, Human: No", "Other Conflict")))))</f>
        <v>Mutually Excluded</v>
      </c>
      <c r="K199" s="10"/>
      <c r="L199" s="10"/>
      <c r="N199" s="220" t="s">
        <v>19</v>
      </c>
      <c r="O199" s="54" t="str">
        <f>IF(J199="Mutually Excluded","Exclude",IF(J199= "Mutually Included","Include",M199))</f>
        <v>Exclude</v>
      </c>
      <c r="P199" s="54" t="str">
        <f>'Humans Alignment T&amp;A'!Z199</f>
        <v>Exclude</v>
      </c>
      <c r="Q199" s="120" t="str">
        <f>IF(AND(O199="Exclude", P199="Exclude"), "Mutually Excluded", IF(AND(OR(O199="CERTAINLY INCLUDED", O199="INCLUDE" ), OR(P199="INCLUDE", P199="MAYBE")), "MUTUALLY INCLUDED", IF(AND(O199="MAYBE", P199="MAYBE"), "Mutually MAYBE", IF(AND(O199="Exclude", OR(P199="INCLUDE", P199="MAYBE")), "AI+Hum: No, Hum1+2: Yes", IF(AND(P199="Exclude", OR(O199="INCLUDE", O199="CERTAINLY INCLUDED", H199="MAYBE")), "Ai+hum: Yes, Hum1+2: No", "Other Conflict")))))</f>
        <v>Mutually Excluded</v>
      </c>
      <c r="U199" s="121" t="str">
        <f>IF(Q199="Mutually Excluded","Exclude",IF(Q199= "Mutually Included","Include",R199))</f>
        <v>Exclude</v>
      </c>
      <c r="V199" s="122"/>
      <c r="X199" s="117"/>
      <c r="Y199" s="117"/>
      <c r="Z199" s="103" t="str">
        <f t="shared" si="67"/>
        <v/>
      </c>
      <c r="AA199" s="256"/>
      <c r="AB199" s="186"/>
      <c r="AC199" s="186"/>
      <c r="AD199" s="203"/>
      <c r="AF199" s="203"/>
      <c r="AG199" s="102" t="str">
        <f t="shared" si="68"/>
        <v/>
      </c>
      <c r="AH199" s="10" t="str">
        <f t="shared" si="63"/>
        <v/>
      </c>
      <c r="AI199" s="102"/>
      <c r="AJ199" s="10"/>
      <c r="AK199" s="10"/>
      <c r="AL199" s="105"/>
      <c r="AM199" s="102"/>
      <c r="AN199" s="10"/>
      <c r="AO199" s="10" t="str">
        <f t="shared" si="69"/>
        <v/>
      </c>
      <c r="AT199" s="10"/>
      <c r="AU199" s="10" t="str">
        <f>IF(O199="include",AF199,"")</f>
        <v/>
      </c>
      <c r="AV199" s="54" t="str">
        <f>IF(P199="include",AF199,"")</f>
        <v/>
      </c>
      <c r="BC199" s="10"/>
      <c r="BH199" s="10"/>
      <c r="BM199" s="10"/>
    </row>
    <row r="200" spans="1:65" s="54" customFormat="1" ht="30">
      <c r="A200" s="10">
        <v>199</v>
      </c>
      <c r="B200" s="10"/>
      <c r="C200" s="10" t="s">
        <v>383</v>
      </c>
      <c r="D200" s="10">
        <v>2</v>
      </c>
      <c r="E200" s="10">
        <v>2</v>
      </c>
      <c r="F200" s="10">
        <v>2</v>
      </c>
      <c r="G200" s="119" t="str">
        <f t="shared" si="64"/>
        <v>EXCLUDED</v>
      </c>
      <c r="H200" s="147" t="s">
        <v>901</v>
      </c>
      <c r="I200" s="189" t="s">
        <v>901</v>
      </c>
      <c r="J200" s="10" t="str">
        <f>IF(AND(G200="Excluded", H200="Excluded"), "Mutually Excluded", IF(AND(OR(G200="CERTAINLY INCLUDED", G200="INCLUDED", G200="MAYBE" ), OR(H200="INCLUDED", H200="MAYBE")), "MUTUALLY INCLUDED", IF(AND(G200="MAYBE", H200="MAYBE"), "Mutually MAYBE", IF(AND(G200="Excluded", OR(H200="INCLUDED", H200="MAYBE")), "AI: No, Human: Yes", IF(AND(H200="Excluded", OR(G200="INCLUDED", G200="CERTAINLY INCLUDED", G200="MAYBE")), "AI: Yes, Human: No", "Other Conflict")))))</f>
        <v>Mutually Excluded</v>
      </c>
      <c r="K200" s="10"/>
      <c r="L200" s="10"/>
      <c r="N200" s="220" t="s">
        <v>19</v>
      </c>
      <c r="O200" s="54" t="str">
        <f>IF(J200="Mutually Excluded","Exclude",IF(J200= "Mutually Included","Include",M200))</f>
        <v>Exclude</v>
      </c>
      <c r="P200" s="54" t="str">
        <f>'Humans Alignment T&amp;A'!Z200</f>
        <v>Exclude</v>
      </c>
      <c r="Q200" s="120" t="str">
        <f>IF(AND(O200="Exclude", P200="Exclude"), "Mutually Excluded", IF(AND(OR(O200="CERTAINLY INCLUDED", O200="INCLUDE" ), OR(P200="INCLUDE", P200="MAYBE")), "MUTUALLY INCLUDED", IF(AND(O200="MAYBE", P200="MAYBE"), "Mutually MAYBE", IF(AND(O200="Exclude", OR(P200="INCLUDE", P200="MAYBE")), "AI+Hum: No, Hum1+2: Yes", IF(AND(P200="Exclude", OR(O200="INCLUDE", O200="CERTAINLY INCLUDED", H200="MAYBE")), "Ai+hum: Yes, Hum1+2: No", "Other Conflict")))))</f>
        <v>Mutually Excluded</v>
      </c>
      <c r="U200" s="121" t="str">
        <f>IF(Q200="Mutually Excluded","Exclude",IF(Q200= "Mutually Included","Include",R200))</f>
        <v>Exclude</v>
      </c>
      <c r="V200" s="122"/>
      <c r="X200" s="117"/>
      <c r="Y200" s="117"/>
      <c r="Z200" s="103" t="str">
        <f t="shared" si="67"/>
        <v/>
      </c>
      <c r="AA200" s="256"/>
      <c r="AB200" s="186"/>
      <c r="AC200" s="186"/>
      <c r="AD200" s="203"/>
      <c r="AF200" s="203"/>
      <c r="AG200" s="102" t="str">
        <f t="shared" si="68"/>
        <v/>
      </c>
      <c r="AH200" s="10" t="str">
        <f t="shared" si="63"/>
        <v/>
      </c>
      <c r="AI200" s="102"/>
      <c r="AJ200" s="10"/>
      <c r="AK200" s="10"/>
      <c r="AL200" s="105"/>
      <c r="AM200" s="102"/>
      <c r="AN200" s="10"/>
      <c r="AO200" s="10" t="str">
        <f t="shared" si="69"/>
        <v/>
      </c>
      <c r="AT200" s="10"/>
      <c r="AU200" s="10" t="str">
        <f>IF(O200="include",AF200,"")</f>
        <v/>
      </c>
      <c r="AV200" s="54" t="str">
        <f>IF(P200="include",AF200,"")</f>
        <v/>
      </c>
      <c r="BC200" s="10"/>
      <c r="BH200" s="10"/>
      <c r="BM200" s="10"/>
    </row>
    <row r="201" spans="1:65" s="54" customFormat="1" ht="30">
      <c r="A201" s="10">
        <v>200</v>
      </c>
      <c r="B201" s="10"/>
      <c r="C201" s="10" t="s">
        <v>384</v>
      </c>
      <c r="D201" s="10">
        <v>2</v>
      </c>
      <c r="E201" s="10">
        <v>1</v>
      </c>
      <c r="F201" s="10">
        <v>2</v>
      </c>
      <c r="G201" s="119" t="str">
        <f t="shared" si="64"/>
        <v>EXCLUDED</v>
      </c>
      <c r="H201" s="147" t="s">
        <v>901</v>
      </c>
      <c r="I201" s="189" t="s">
        <v>901</v>
      </c>
      <c r="J201" s="10" t="str">
        <f>IF(AND(G201="Excluded", H201="Excluded"), "Mutually Excluded", IF(AND(OR(G201="CERTAINLY INCLUDED", G201="INCLUDED", G201="MAYBE" ), OR(H201="INCLUDED", H201="MAYBE")), "MUTUALLY INCLUDED", IF(AND(G201="MAYBE", H201="MAYBE"), "Mutually MAYBE", IF(AND(G201="Excluded", OR(H201="INCLUDED", H201="MAYBE")), "AI: No, Human: Yes", IF(AND(H201="Excluded", OR(G201="INCLUDED", G201="CERTAINLY INCLUDED", G201="MAYBE")), "AI: Yes, Human: No", "Other Conflict")))))</f>
        <v>Mutually Excluded</v>
      </c>
      <c r="K201" s="10"/>
      <c r="L201" s="10"/>
      <c r="N201" s="220" t="s">
        <v>19</v>
      </c>
      <c r="O201" s="54" t="str">
        <f>IF(J201="Mutually Excluded","Exclude",IF(J201= "Mutually Included","Include",M201))</f>
        <v>Exclude</v>
      </c>
      <c r="P201" s="54" t="str">
        <f>'Humans Alignment T&amp;A'!Z201</f>
        <v>Exclude</v>
      </c>
      <c r="Q201" s="120" t="str">
        <f>IF(AND(O201="Exclude", P201="Exclude"), "Mutually Excluded", IF(AND(OR(O201="CERTAINLY INCLUDED", O201="INCLUDE" ), OR(P201="INCLUDE", P201="MAYBE")), "MUTUALLY INCLUDED", IF(AND(O201="MAYBE", P201="MAYBE"), "Mutually MAYBE", IF(AND(O201="Exclude", OR(P201="INCLUDE", P201="MAYBE")), "AI+Hum: No, Hum1+2: Yes", IF(AND(P201="Exclude", OR(O201="INCLUDE", O201="CERTAINLY INCLUDED", H201="MAYBE")), "Ai+hum: Yes, Hum1+2: No", "Other Conflict")))))</f>
        <v>Mutually Excluded</v>
      </c>
      <c r="U201" s="121" t="str">
        <f>IF(Q201="Mutually Excluded","Exclude",IF(Q201= "Mutually Included","Include",R201))</f>
        <v>Exclude</v>
      </c>
      <c r="V201" s="122"/>
      <c r="X201" s="117"/>
      <c r="Y201" s="117"/>
      <c r="Z201" s="103" t="str">
        <f t="shared" si="67"/>
        <v/>
      </c>
      <c r="AA201" s="256"/>
      <c r="AB201" s="186"/>
      <c r="AC201" s="186"/>
      <c r="AD201" s="203"/>
      <c r="AF201" s="203"/>
      <c r="AG201" s="102" t="str">
        <f t="shared" si="68"/>
        <v/>
      </c>
      <c r="AH201" s="10" t="str">
        <f t="shared" si="63"/>
        <v/>
      </c>
      <c r="AI201" s="102"/>
      <c r="AJ201" s="10"/>
      <c r="AK201" s="10"/>
      <c r="AL201" s="105"/>
      <c r="AM201" s="102"/>
      <c r="AN201" s="10"/>
      <c r="AO201" s="10" t="str">
        <f t="shared" si="69"/>
        <v/>
      </c>
      <c r="AT201" s="10"/>
      <c r="AU201" s="10" t="str">
        <f>IF(O201="include",AF201,"")</f>
        <v/>
      </c>
      <c r="AV201" s="54" t="str">
        <f>IF(P201="include",AF201,"")</f>
        <v/>
      </c>
      <c r="BC201" s="10"/>
      <c r="BH201" s="10"/>
      <c r="BM201" s="10"/>
    </row>
    <row r="202" spans="1:65" s="54" customFormat="1" ht="30">
      <c r="A202" s="10">
        <v>201</v>
      </c>
      <c r="B202" s="10"/>
      <c r="C202" s="10" t="s">
        <v>385</v>
      </c>
      <c r="D202" s="10">
        <v>3</v>
      </c>
      <c r="E202" s="10">
        <v>3</v>
      </c>
      <c r="F202" s="10">
        <v>2</v>
      </c>
      <c r="G202" s="119" t="str">
        <f t="shared" si="64"/>
        <v>EXCLUDED</v>
      </c>
      <c r="H202" s="147" t="s">
        <v>901</v>
      </c>
      <c r="I202" s="189" t="s">
        <v>901</v>
      </c>
      <c r="J202" s="10" t="str">
        <f>IF(AND(G202="Excluded", H202="Excluded"), "Mutually Excluded", IF(AND(OR(G202="CERTAINLY INCLUDED", G202="INCLUDED", G202="MAYBE" ), OR(H202="INCLUDED", H202="MAYBE")), "MUTUALLY INCLUDED", IF(AND(G202="MAYBE", H202="MAYBE"), "Mutually MAYBE", IF(AND(G202="Excluded", OR(H202="INCLUDED", H202="MAYBE")), "AI: No, Human: Yes", IF(AND(H202="Excluded", OR(G202="INCLUDED", G202="CERTAINLY INCLUDED", G202="MAYBE")), "AI: Yes, Human: No", "Other Conflict")))))</f>
        <v>Mutually Excluded</v>
      </c>
      <c r="K202" s="10"/>
      <c r="L202" s="10"/>
      <c r="N202" s="220" t="s">
        <v>19</v>
      </c>
      <c r="O202" s="54" t="str">
        <f>IF(J202="Mutually Excluded","Exclude",IF(J202= "Mutually Included","Include",M202))</f>
        <v>Exclude</v>
      </c>
      <c r="P202" s="54" t="str">
        <f>'Humans Alignment T&amp;A'!Z202</f>
        <v>Exclude</v>
      </c>
      <c r="Q202" s="120" t="str">
        <f>IF(AND(O202="Exclude", P202="Exclude"), "Mutually Excluded", IF(AND(OR(O202="CERTAINLY INCLUDED", O202="INCLUDE" ), OR(P202="INCLUDE", P202="MAYBE")), "MUTUALLY INCLUDED", IF(AND(O202="MAYBE", P202="MAYBE"), "Mutually MAYBE", IF(AND(O202="Exclude", OR(P202="INCLUDE", P202="MAYBE")), "AI+Hum: No, Hum1+2: Yes", IF(AND(P202="Exclude", OR(O202="INCLUDE", O202="CERTAINLY INCLUDED", H202="MAYBE")), "Ai+hum: Yes, Hum1+2: No", "Other Conflict")))))</f>
        <v>Mutually Excluded</v>
      </c>
      <c r="U202" s="121" t="str">
        <f>IF(Q202="Mutually Excluded","Exclude",IF(Q202= "Mutually Included","Include",R202))</f>
        <v>Exclude</v>
      </c>
      <c r="V202" s="122"/>
      <c r="X202" s="117"/>
      <c r="Y202" s="117"/>
      <c r="Z202" s="103" t="str">
        <f t="shared" si="67"/>
        <v/>
      </c>
      <c r="AA202" s="256"/>
      <c r="AB202" s="186"/>
      <c r="AC202" s="186"/>
      <c r="AD202" s="203"/>
      <c r="AF202" s="203"/>
      <c r="AG202" s="102" t="str">
        <f t="shared" si="68"/>
        <v/>
      </c>
      <c r="AH202" s="10" t="str">
        <f t="shared" si="63"/>
        <v/>
      </c>
      <c r="AI202" s="102"/>
      <c r="AJ202" s="10"/>
      <c r="AK202" s="10"/>
      <c r="AL202" s="105"/>
      <c r="AM202" s="102"/>
      <c r="AN202" s="10"/>
      <c r="AO202" s="10" t="str">
        <f t="shared" si="69"/>
        <v/>
      </c>
      <c r="AT202" s="10"/>
      <c r="AU202" s="10" t="str">
        <f>IF(O202="include",AF202,"")</f>
        <v/>
      </c>
      <c r="AV202" s="54" t="str">
        <f>IF(P202="include",AF202,"")</f>
        <v/>
      </c>
      <c r="BC202" s="10"/>
      <c r="BH202" s="10"/>
      <c r="BM202" s="10"/>
    </row>
    <row r="203" spans="1:65" s="54" customFormat="1" ht="30">
      <c r="A203" s="10">
        <v>202</v>
      </c>
      <c r="B203" s="10"/>
      <c r="C203" s="10" t="s">
        <v>388</v>
      </c>
      <c r="D203" s="10">
        <v>2</v>
      </c>
      <c r="E203" s="10">
        <v>2</v>
      </c>
      <c r="F203" s="10">
        <v>1</v>
      </c>
      <c r="G203" s="119" t="str">
        <f t="shared" si="64"/>
        <v>EXCLUDED</v>
      </c>
      <c r="H203" s="147" t="s">
        <v>901</v>
      </c>
      <c r="I203" s="189" t="s">
        <v>901</v>
      </c>
      <c r="J203" s="10" t="str">
        <f>IF(AND(G203="Excluded", H203="Excluded"), "Mutually Excluded", IF(AND(OR(G203="CERTAINLY INCLUDED", G203="INCLUDED", G203="MAYBE" ), OR(H203="INCLUDED", H203="MAYBE")), "MUTUALLY INCLUDED", IF(AND(G203="MAYBE", H203="MAYBE"), "Mutually MAYBE", IF(AND(G203="Excluded", OR(H203="INCLUDED", H203="MAYBE")), "AI: No, Human: Yes", IF(AND(H203="Excluded", OR(G203="INCLUDED", G203="CERTAINLY INCLUDED", G203="MAYBE")), "AI: Yes, Human: No", "Other Conflict")))))</f>
        <v>Mutually Excluded</v>
      </c>
      <c r="K203" s="10"/>
      <c r="L203" s="10"/>
      <c r="N203" s="220" t="s">
        <v>19</v>
      </c>
      <c r="O203" s="54" t="str">
        <f>IF(J203="Mutually Excluded","Exclude",IF(J203= "Mutually Included","Include",M203))</f>
        <v>Exclude</v>
      </c>
      <c r="P203" s="54" t="str">
        <f>'Humans Alignment T&amp;A'!Z203</f>
        <v>Exclude</v>
      </c>
      <c r="Q203" s="120" t="str">
        <f>IF(AND(O203="Exclude", P203="Exclude"), "Mutually Excluded", IF(AND(OR(O203="CERTAINLY INCLUDED", O203="INCLUDE" ), OR(P203="INCLUDE", P203="MAYBE")), "MUTUALLY INCLUDED", IF(AND(O203="MAYBE", P203="MAYBE"), "Mutually MAYBE", IF(AND(O203="Exclude", OR(P203="INCLUDE", P203="MAYBE")), "AI+Hum: No, Hum1+2: Yes", IF(AND(P203="Exclude", OR(O203="INCLUDE", O203="CERTAINLY INCLUDED", H203="MAYBE")), "Ai+hum: Yes, Hum1+2: No", "Other Conflict")))))</f>
        <v>Mutually Excluded</v>
      </c>
      <c r="U203" s="121" t="str">
        <f>IF(Q203="Mutually Excluded","Exclude",IF(Q203= "Mutually Included","Include",R203))</f>
        <v>Exclude</v>
      </c>
      <c r="V203" s="122"/>
      <c r="X203" s="117"/>
      <c r="Y203" s="117"/>
      <c r="Z203" s="103" t="str">
        <f t="shared" si="67"/>
        <v/>
      </c>
      <c r="AA203" s="256"/>
      <c r="AB203" s="186"/>
      <c r="AC203" s="186"/>
      <c r="AD203" s="203"/>
      <c r="AF203" s="203"/>
      <c r="AG203" s="102" t="str">
        <f t="shared" si="68"/>
        <v/>
      </c>
      <c r="AH203" s="10" t="str">
        <f t="shared" si="63"/>
        <v/>
      </c>
      <c r="AI203" s="102"/>
      <c r="AJ203" s="10"/>
      <c r="AK203" s="10"/>
      <c r="AL203" s="105"/>
      <c r="AM203" s="102"/>
      <c r="AN203" s="10"/>
      <c r="AO203" s="10" t="str">
        <f t="shared" si="69"/>
        <v/>
      </c>
      <c r="AT203" s="10"/>
      <c r="AU203" s="10" t="str">
        <f>IF(O203="include",AF203,"")</f>
        <v/>
      </c>
      <c r="AV203" s="54" t="str">
        <f>IF(P203="include",AF203,"")</f>
        <v/>
      </c>
      <c r="BC203" s="10"/>
      <c r="BH203" s="10"/>
      <c r="BM203" s="10"/>
    </row>
    <row r="204" spans="1:65" s="54" customFormat="1" ht="30">
      <c r="A204" s="10">
        <v>203</v>
      </c>
      <c r="B204" s="10"/>
      <c r="C204" s="10" t="s">
        <v>389</v>
      </c>
      <c r="D204" s="10">
        <v>1</v>
      </c>
      <c r="E204" s="10">
        <v>1</v>
      </c>
      <c r="F204" s="10">
        <v>1</v>
      </c>
      <c r="G204" s="119" t="str">
        <f t="shared" si="64"/>
        <v>EXCLUDED</v>
      </c>
      <c r="H204" s="147" t="s">
        <v>901</v>
      </c>
      <c r="I204" s="189" t="s">
        <v>901</v>
      </c>
      <c r="J204" s="10" t="str">
        <f>IF(AND(G204="Excluded", H204="Excluded"), "Mutually Excluded", IF(AND(OR(G204="CERTAINLY INCLUDED", G204="INCLUDED", G204="MAYBE" ), OR(H204="INCLUDED", H204="MAYBE")), "MUTUALLY INCLUDED", IF(AND(G204="MAYBE", H204="MAYBE"), "Mutually MAYBE", IF(AND(G204="Excluded", OR(H204="INCLUDED", H204="MAYBE")), "AI: No, Human: Yes", IF(AND(H204="Excluded", OR(G204="INCLUDED", G204="CERTAINLY INCLUDED", G204="MAYBE")), "AI: Yes, Human: No", "Other Conflict")))))</f>
        <v>Mutually Excluded</v>
      </c>
      <c r="K204" s="10"/>
      <c r="L204" s="10"/>
      <c r="N204" s="220" t="s">
        <v>19</v>
      </c>
      <c r="O204" s="54" t="str">
        <f>IF(J204="Mutually Excluded","Exclude",IF(J204= "Mutually Included","Include",M204))</f>
        <v>Exclude</v>
      </c>
      <c r="P204" s="54" t="str">
        <f>'Humans Alignment T&amp;A'!Z204</f>
        <v>Exclude</v>
      </c>
      <c r="Q204" s="120" t="str">
        <f>IF(AND(O204="Exclude", P204="Exclude"), "Mutually Excluded", IF(AND(OR(O204="CERTAINLY INCLUDED", O204="INCLUDE" ), OR(P204="INCLUDE", P204="MAYBE")), "MUTUALLY INCLUDED", IF(AND(O204="MAYBE", P204="MAYBE"), "Mutually MAYBE", IF(AND(O204="Exclude", OR(P204="INCLUDE", P204="MAYBE")), "AI+Hum: No, Hum1+2: Yes", IF(AND(P204="Exclude", OR(O204="INCLUDE", O204="CERTAINLY INCLUDED", H204="MAYBE")), "Ai+hum: Yes, Hum1+2: No", "Other Conflict")))))</f>
        <v>Mutually Excluded</v>
      </c>
      <c r="U204" s="121" t="str">
        <f>IF(Q204="Mutually Excluded","Exclude",IF(Q204= "Mutually Included","Include",R204))</f>
        <v>Exclude</v>
      </c>
      <c r="V204" s="122"/>
      <c r="X204" s="117"/>
      <c r="Y204" s="117"/>
      <c r="Z204" s="103" t="str">
        <f t="shared" si="67"/>
        <v/>
      </c>
      <c r="AA204" s="256"/>
      <c r="AB204" s="186"/>
      <c r="AC204" s="186"/>
      <c r="AD204" s="203"/>
      <c r="AF204" s="203"/>
      <c r="AG204" s="102" t="str">
        <f t="shared" si="68"/>
        <v/>
      </c>
      <c r="AH204" s="10" t="str">
        <f t="shared" si="63"/>
        <v/>
      </c>
      <c r="AI204" s="102"/>
      <c r="AJ204" s="10"/>
      <c r="AK204" s="10"/>
      <c r="AL204" s="105"/>
      <c r="AM204" s="102"/>
      <c r="AN204" s="10"/>
      <c r="AO204" s="10" t="str">
        <f t="shared" si="69"/>
        <v/>
      </c>
      <c r="AT204" s="10"/>
      <c r="AU204" s="10" t="str">
        <f>IF(O204="include",AF204,"")</f>
        <v/>
      </c>
      <c r="AV204" s="54" t="str">
        <f>IF(P204="include",AF204,"")</f>
        <v/>
      </c>
      <c r="BC204" s="10"/>
      <c r="BH204" s="10"/>
      <c r="BM204" s="10"/>
    </row>
    <row r="205" spans="1:65" s="54" customFormat="1" ht="30">
      <c r="A205" s="10">
        <v>204</v>
      </c>
      <c r="B205" s="10"/>
      <c r="C205" s="10" t="s">
        <v>390</v>
      </c>
      <c r="D205" s="10">
        <v>3</v>
      </c>
      <c r="E205" s="10">
        <v>4</v>
      </c>
      <c r="F205" s="10">
        <v>3</v>
      </c>
      <c r="G205" s="119" t="str">
        <f t="shared" si="64"/>
        <v>EXCLUDED</v>
      </c>
      <c r="H205" s="147" t="s">
        <v>901</v>
      </c>
      <c r="I205" s="189" t="s">
        <v>901</v>
      </c>
      <c r="J205" s="10" t="str">
        <f>IF(AND(G205="Excluded", H205="Excluded"), "Mutually Excluded", IF(AND(OR(G205="CERTAINLY INCLUDED", G205="INCLUDED", G205="MAYBE" ), OR(H205="INCLUDED", H205="MAYBE")), "MUTUALLY INCLUDED", IF(AND(G205="MAYBE", H205="MAYBE"), "Mutually MAYBE", IF(AND(G205="Excluded", OR(H205="INCLUDED", H205="MAYBE")), "AI: No, Human: Yes", IF(AND(H205="Excluded", OR(G205="INCLUDED", G205="CERTAINLY INCLUDED", G205="MAYBE")), "AI: Yes, Human: No", "Other Conflict")))))</f>
        <v>Mutually Excluded</v>
      </c>
      <c r="K205" s="10"/>
      <c r="L205" s="10"/>
      <c r="N205" s="220" t="s">
        <v>19</v>
      </c>
      <c r="O205" s="54" t="str">
        <f>IF(J205="Mutually Excluded","Exclude",IF(J205= "Mutually Included","Include",M205))</f>
        <v>Exclude</v>
      </c>
      <c r="P205" s="54" t="str">
        <f>'Humans Alignment T&amp;A'!Z205</f>
        <v>Exclude</v>
      </c>
      <c r="Q205" s="120" t="str">
        <f>IF(AND(O205="Exclude", P205="Exclude"), "Mutually Excluded", IF(AND(OR(O205="CERTAINLY INCLUDED", O205="INCLUDE" ), OR(P205="INCLUDE", P205="MAYBE")), "MUTUALLY INCLUDED", IF(AND(O205="MAYBE", P205="MAYBE"), "Mutually MAYBE", IF(AND(O205="Exclude", OR(P205="INCLUDE", P205="MAYBE")), "AI+Hum: No, Hum1+2: Yes", IF(AND(P205="Exclude", OR(O205="INCLUDE", O205="CERTAINLY INCLUDED", H205="MAYBE")), "Ai+hum: Yes, Hum1+2: No", "Other Conflict")))))</f>
        <v>Mutually Excluded</v>
      </c>
      <c r="U205" s="121" t="str">
        <f>IF(Q205="Mutually Excluded","Exclude",IF(Q205= "Mutually Included","Include",R205))</f>
        <v>Exclude</v>
      </c>
      <c r="V205" s="122"/>
      <c r="X205" s="117"/>
      <c r="Y205" s="117"/>
      <c r="Z205" s="103" t="str">
        <f t="shared" si="67"/>
        <v/>
      </c>
      <c r="AA205" s="256"/>
      <c r="AB205" s="186"/>
      <c r="AC205" s="186"/>
      <c r="AD205" s="203"/>
      <c r="AF205" s="203"/>
      <c r="AG205" s="102" t="str">
        <f t="shared" si="68"/>
        <v/>
      </c>
      <c r="AH205" s="10" t="str">
        <f t="shared" si="63"/>
        <v/>
      </c>
      <c r="AI205" s="102"/>
      <c r="AJ205" s="10"/>
      <c r="AK205" s="10"/>
      <c r="AL205" s="105"/>
      <c r="AM205" s="102"/>
      <c r="AN205" s="10"/>
      <c r="AO205" s="10" t="str">
        <f t="shared" si="69"/>
        <v/>
      </c>
      <c r="AT205" s="10"/>
      <c r="AU205" s="10" t="str">
        <f>IF(O205="include",AF205,"")</f>
        <v/>
      </c>
      <c r="AV205" s="54" t="str">
        <f>IF(P205="include",AF205,"")</f>
        <v/>
      </c>
      <c r="BC205" s="10"/>
      <c r="BH205" s="10"/>
      <c r="BM205" s="10"/>
    </row>
    <row r="206" spans="1:65" s="54" customFormat="1" ht="30">
      <c r="A206" s="10">
        <v>205</v>
      </c>
      <c r="B206" s="10"/>
      <c r="C206" s="10" t="s">
        <v>391</v>
      </c>
      <c r="D206" s="10">
        <v>2</v>
      </c>
      <c r="E206" s="10">
        <v>2</v>
      </c>
      <c r="F206" s="10">
        <v>2</v>
      </c>
      <c r="G206" s="119" t="str">
        <f t="shared" si="64"/>
        <v>EXCLUDED</v>
      </c>
      <c r="H206" s="147" t="s">
        <v>901</v>
      </c>
      <c r="I206" s="189" t="s">
        <v>901</v>
      </c>
      <c r="J206" s="10" t="str">
        <f>IF(AND(G206="Excluded", H206="Excluded"), "Mutually Excluded", IF(AND(OR(G206="CERTAINLY INCLUDED", G206="INCLUDED", G206="MAYBE" ), OR(H206="INCLUDED", H206="MAYBE")), "MUTUALLY INCLUDED", IF(AND(G206="MAYBE", H206="MAYBE"), "Mutually MAYBE", IF(AND(G206="Excluded", OR(H206="INCLUDED", H206="MAYBE")), "AI: No, Human: Yes", IF(AND(H206="Excluded", OR(G206="INCLUDED", G206="CERTAINLY INCLUDED", G206="MAYBE")), "AI: Yes, Human: No", "Other Conflict")))))</f>
        <v>Mutually Excluded</v>
      </c>
      <c r="K206" s="10"/>
      <c r="L206" s="10"/>
      <c r="N206" s="220" t="s">
        <v>19</v>
      </c>
      <c r="O206" s="54" t="str">
        <f>IF(J206="Mutually Excluded","Exclude",IF(J206= "Mutually Included","Include",M206))</f>
        <v>Exclude</v>
      </c>
      <c r="P206" s="54" t="str">
        <f>'Humans Alignment T&amp;A'!Z206</f>
        <v>Exclude</v>
      </c>
      <c r="Q206" s="120" t="str">
        <f>IF(AND(O206="Exclude", P206="Exclude"), "Mutually Excluded", IF(AND(OR(O206="CERTAINLY INCLUDED", O206="INCLUDE" ), OR(P206="INCLUDE", P206="MAYBE")), "MUTUALLY INCLUDED", IF(AND(O206="MAYBE", P206="MAYBE"), "Mutually MAYBE", IF(AND(O206="Exclude", OR(P206="INCLUDE", P206="MAYBE")), "AI+Hum: No, Hum1+2: Yes", IF(AND(P206="Exclude", OR(O206="INCLUDE", O206="CERTAINLY INCLUDED", H206="MAYBE")), "Ai+hum: Yes, Hum1+2: No", "Other Conflict")))))</f>
        <v>Mutually Excluded</v>
      </c>
      <c r="U206" s="121" t="str">
        <f>IF(Q206="Mutually Excluded","Exclude",IF(Q206= "Mutually Included","Include",R206))</f>
        <v>Exclude</v>
      </c>
      <c r="V206" s="122"/>
      <c r="X206" s="117"/>
      <c r="Y206" s="117"/>
      <c r="Z206" s="103" t="str">
        <f t="shared" si="67"/>
        <v/>
      </c>
      <c r="AA206" s="256"/>
      <c r="AB206" s="186"/>
      <c r="AC206" s="186"/>
      <c r="AD206" s="203"/>
      <c r="AF206" s="203"/>
      <c r="AG206" s="102" t="str">
        <f t="shared" si="68"/>
        <v/>
      </c>
      <c r="AH206" s="10" t="str">
        <f t="shared" si="63"/>
        <v/>
      </c>
      <c r="AI206" s="102"/>
      <c r="AJ206" s="10"/>
      <c r="AK206" s="10"/>
      <c r="AL206" s="105"/>
      <c r="AM206" s="102"/>
      <c r="AN206" s="10"/>
      <c r="AO206" s="10" t="str">
        <f t="shared" si="69"/>
        <v/>
      </c>
      <c r="AT206" s="10"/>
      <c r="AU206" s="10" t="str">
        <f>IF(O206="include",AF206,"")</f>
        <v/>
      </c>
      <c r="AV206" s="54" t="str">
        <f>IF(P206="include",AF206,"")</f>
        <v/>
      </c>
      <c r="BC206" s="10"/>
      <c r="BH206" s="10"/>
      <c r="BM206" s="10"/>
    </row>
    <row r="207" spans="1:65" s="54" customFormat="1" ht="45">
      <c r="A207" s="10">
        <v>206</v>
      </c>
      <c r="B207" s="10"/>
      <c r="C207" s="10" t="s">
        <v>392</v>
      </c>
      <c r="D207" s="10">
        <v>5</v>
      </c>
      <c r="E207" s="10">
        <v>5</v>
      </c>
      <c r="F207" s="10">
        <v>5</v>
      </c>
      <c r="G207" s="119" t="str">
        <f t="shared" si="64"/>
        <v>CERTAINLY INCLUDED</v>
      </c>
      <c r="H207" s="147" t="s">
        <v>901</v>
      </c>
      <c r="I207" s="189" t="s">
        <v>901</v>
      </c>
      <c r="J207" s="10" t="str">
        <f>IF(AND(G207="Excluded", H207="Excluded"), "Mutually Excluded", IF(AND(OR(G207="CERTAINLY INCLUDED", G207="INCLUDED", G207="MAYBE" ), OR(H207="INCLUDED", H207="MAYBE")), "MUTUALLY INCLUDED", IF(AND(G207="MAYBE", H207="MAYBE"), "Mutually MAYBE", IF(AND(G207="Excluded", OR(H207="INCLUDED", H207="MAYBE")), "AI: No, Human: Yes", IF(AND(H207="Excluded", OR(G207="INCLUDED", G207="CERTAINLY INCLUDED", G207="MAYBE")), "AI: Yes, Human: No", "Other Conflict")))))</f>
        <v>AI: Yes, Human: No</v>
      </c>
      <c r="K207" s="10" t="s">
        <v>3024</v>
      </c>
      <c r="L207" s="10" t="s">
        <v>19</v>
      </c>
      <c r="M207" s="54" t="s">
        <v>19</v>
      </c>
      <c r="N207" s="220" t="s">
        <v>23</v>
      </c>
      <c r="O207" s="54" t="str">
        <f>IF(J207="Mutually Excluded","Exclude",IF(J207= "Mutually Included","Include",M207))</f>
        <v>Exclude</v>
      </c>
      <c r="P207" s="54" t="str">
        <f>'Humans Alignment T&amp;A'!Z207</f>
        <v>Exclude</v>
      </c>
      <c r="Q207" s="120" t="str">
        <f>IF(AND(O207="Exclude", P207="Exclude"), "Mutually Excluded", IF(AND(OR(O207="CERTAINLY INCLUDED", O207="INCLUDE" ), OR(P207="INCLUDE", P207="MAYBE")), "MUTUALLY INCLUDED", IF(AND(O207="MAYBE", P207="MAYBE"), "Mutually MAYBE", IF(AND(O207="Exclude", OR(P207="INCLUDE", P207="MAYBE")), "AI+Hum: No, Hum1+2: Yes", IF(AND(P207="Exclude", OR(O207="INCLUDE", O207="CERTAINLY INCLUDED", H207="MAYBE")), "Ai+hum: Yes, Hum1+2: No", "Other Conflict")))))</f>
        <v>Mutually Excluded</v>
      </c>
      <c r="U207" s="121" t="str">
        <f>IF(Q207="Mutually Excluded","Exclude",IF(Q207= "Mutually Included","Include",R207))</f>
        <v>Exclude</v>
      </c>
      <c r="V207" s="122"/>
      <c r="X207" s="117"/>
      <c r="Y207" s="117"/>
      <c r="Z207" s="103" t="str">
        <f t="shared" si="67"/>
        <v/>
      </c>
      <c r="AA207" s="256"/>
      <c r="AB207" s="186"/>
      <c r="AC207" s="186"/>
      <c r="AD207" s="203"/>
      <c r="AF207" s="203"/>
      <c r="AG207" s="102" t="str">
        <f t="shared" si="68"/>
        <v/>
      </c>
      <c r="AH207" s="10" t="str">
        <f t="shared" si="63"/>
        <v/>
      </c>
      <c r="AI207" s="102"/>
      <c r="AJ207" s="10"/>
      <c r="AK207" s="10"/>
      <c r="AL207" s="105"/>
      <c r="AM207" s="102"/>
      <c r="AN207" s="10"/>
      <c r="AO207" s="10" t="str">
        <f t="shared" si="69"/>
        <v/>
      </c>
      <c r="AT207" s="10"/>
      <c r="AU207" s="10" t="str">
        <f>IF(O207="include",AF207,"")</f>
        <v/>
      </c>
      <c r="AV207" s="54" t="str">
        <f>IF(P207="include",AF207,"")</f>
        <v/>
      </c>
      <c r="BC207" s="10"/>
      <c r="BH207" s="10"/>
      <c r="BM207" s="10"/>
    </row>
    <row r="208" spans="1:65" s="54" customFormat="1" ht="30">
      <c r="A208" s="10">
        <v>207</v>
      </c>
      <c r="B208" s="10"/>
      <c r="C208" s="10" t="s">
        <v>393</v>
      </c>
      <c r="D208" s="10">
        <v>1</v>
      </c>
      <c r="E208" s="10">
        <v>1</v>
      </c>
      <c r="F208" s="10">
        <v>1</v>
      </c>
      <c r="G208" s="119" t="str">
        <f t="shared" si="64"/>
        <v>EXCLUDED</v>
      </c>
      <c r="H208" s="147" t="s">
        <v>901</v>
      </c>
      <c r="I208" s="189" t="s">
        <v>901</v>
      </c>
      <c r="J208" s="10" t="str">
        <f>IF(AND(G208="Excluded", H208="Excluded"), "Mutually Excluded", IF(AND(OR(G208="CERTAINLY INCLUDED", G208="INCLUDED", G208="MAYBE" ), OR(H208="INCLUDED", H208="MAYBE")), "MUTUALLY INCLUDED", IF(AND(G208="MAYBE", H208="MAYBE"), "Mutually MAYBE", IF(AND(G208="Excluded", OR(H208="INCLUDED", H208="MAYBE")), "AI: No, Human: Yes", IF(AND(H208="Excluded", OR(G208="INCLUDED", G208="CERTAINLY INCLUDED", G208="MAYBE")), "AI: Yes, Human: No", "Other Conflict")))))</f>
        <v>Mutually Excluded</v>
      </c>
      <c r="K208" s="10"/>
      <c r="L208" s="10"/>
      <c r="N208" s="220" t="s">
        <v>19</v>
      </c>
      <c r="O208" s="54" t="str">
        <f>IF(J208="Mutually Excluded","Exclude",IF(J208= "Mutually Included","Include",M208))</f>
        <v>Exclude</v>
      </c>
      <c r="P208" s="54" t="str">
        <f>'Humans Alignment T&amp;A'!Z208</f>
        <v>Exclude</v>
      </c>
      <c r="Q208" s="120" t="str">
        <f>IF(AND(O208="Exclude", P208="Exclude"), "Mutually Excluded", IF(AND(OR(O208="CERTAINLY INCLUDED", O208="INCLUDE" ), OR(P208="INCLUDE", P208="MAYBE")), "MUTUALLY INCLUDED", IF(AND(O208="MAYBE", P208="MAYBE"), "Mutually MAYBE", IF(AND(O208="Exclude", OR(P208="INCLUDE", P208="MAYBE")), "AI+Hum: No, Hum1+2: Yes", IF(AND(P208="Exclude", OR(O208="INCLUDE", O208="CERTAINLY INCLUDED", H208="MAYBE")), "Ai+hum: Yes, Hum1+2: No", "Other Conflict")))))</f>
        <v>Mutually Excluded</v>
      </c>
      <c r="U208" s="121" t="str">
        <f>IF(Q208="Mutually Excluded","Exclude",IF(Q208= "Mutually Included","Include",R208))</f>
        <v>Exclude</v>
      </c>
      <c r="V208" s="122"/>
      <c r="X208" s="117"/>
      <c r="Y208" s="117"/>
      <c r="Z208" s="103" t="str">
        <f t="shared" si="67"/>
        <v/>
      </c>
      <c r="AA208" s="256"/>
      <c r="AB208" s="186"/>
      <c r="AC208" s="186"/>
      <c r="AD208" s="203"/>
      <c r="AF208" s="203"/>
      <c r="AG208" s="102" t="str">
        <f t="shared" si="68"/>
        <v/>
      </c>
      <c r="AH208" s="10" t="str">
        <f t="shared" si="63"/>
        <v/>
      </c>
      <c r="AI208" s="102"/>
      <c r="AJ208" s="10"/>
      <c r="AK208" s="10"/>
      <c r="AL208" s="105"/>
      <c r="AM208" s="102"/>
      <c r="AN208" s="10"/>
      <c r="AO208" s="10" t="str">
        <f t="shared" si="69"/>
        <v/>
      </c>
      <c r="AT208" s="10"/>
      <c r="AU208" s="10" t="str">
        <f>IF(O208="include",AF208,"")</f>
        <v/>
      </c>
      <c r="AV208" s="54" t="str">
        <f>IF(P208="include",AF208,"")</f>
        <v/>
      </c>
      <c r="BC208" s="10"/>
      <c r="BH208" s="10"/>
      <c r="BM208" s="10"/>
    </row>
    <row r="209" spans="1:65" s="54" customFormat="1" ht="45">
      <c r="A209" s="10">
        <v>208</v>
      </c>
      <c r="B209" s="10"/>
      <c r="C209" s="10" t="s">
        <v>394</v>
      </c>
      <c r="D209" s="10">
        <v>4</v>
      </c>
      <c r="E209" s="10">
        <v>3</v>
      </c>
      <c r="F209" s="10">
        <v>4</v>
      </c>
      <c r="G209" s="119" t="str">
        <f t="shared" si="64"/>
        <v>EXCLUDED</v>
      </c>
      <c r="H209" s="147" t="s">
        <v>901</v>
      </c>
      <c r="I209" s="189" t="s">
        <v>901</v>
      </c>
      <c r="J209" s="10" t="str">
        <f>IF(AND(G209="Excluded", H209="Excluded"), "Mutually Excluded", IF(AND(OR(G209="CERTAINLY INCLUDED", G209="INCLUDED", G209="MAYBE" ), OR(H209="INCLUDED", H209="MAYBE")), "MUTUALLY INCLUDED", IF(AND(G209="MAYBE", H209="MAYBE"), "Mutually MAYBE", IF(AND(G209="Excluded", OR(H209="INCLUDED", H209="MAYBE")), "AI: No, Human: Yes", IF(AND(H209="Excluded", OR(G209="INCLUDED", G209="CERTAINLY INCLUDED", G209="MAYBE")), "AI: Yes, Human: No", "Other Conflict")))))</f>
        <v>Mutually Excluded</v>
      </c>
      <c r="K209" s="10"/>
      <c r="L209" s="10"/>
      <c r="N209" s="220" t="s">
        <v>19</v>
      </c>
      <c r="O209" s="54" t="str">
        <f>IF(J209="Mutually Excluded","Exclude",IF(J209= "Mutually Included","Include",M209))</f>
        <v>Exclude</v>
      </c>
      <c r="P209" s="54" t="str">
        <f>'Humans Alignment T&amp;A'!Z209</f>
        <v>Exclude</v>
      </c>
      <c r="Q209" s="120" t="str">
        <f>IF(AND(O209="Exclude", P209="Exclude"), "Mutually Excluded", IF(AND(OR(O209="CERTAINLY INCLUDED", O209="INCLUDE" ), OR(P209="INCLUDE", P209="MAYBE")), "MUTUALLY INCLUDED", IF(AND(O209="MAYBE", P209="MAYBE"), "Mutually MAYBE", IF(AND(O209="Exclude", OR(P209="INCLUDE", P209="MAYBE")), "AI+Hum: No, Hum1+2: Yes", IF(AND(P209="Exclude", OR(O209="INCLUDE", O209="CERTAINLY INCLUDED", H209="MAYBE")), "Ai+hum: Yes, Hum1+2: No", "Other Conflict")))))</f>
        <v>Mutually Excluded</v>
      </c>
      <c r="U209" s="121" t="str">
        <f>IF(Q209="Mutually Excluded","Exclude",IF(Q209= "Mutually Included","Include",R209))</f>
        <v>Exclude</v>
      </c>
      <c r="V209" s="122"/>
      <c r="X209" s="117"/>
      <c r="Y209" s="117"/>
      <c r="Z209" s="103" t="str">
        <f t="shared" si="67"/>
        <v/>
      </c>
      <c r="AA209" s="256"/>
      <c r="AB209" s="186"/>
      <c r="AC209" s="186"/>
      <c r="AD209" s="203"/>
      <c r="AF209" s="203"/>
      <c r="AG209" s="102" t="str">
        <f t="shared" si="68"/>
        <v/>
      </c>
      <c r="AH209" s="10" t="str">
        <f t="shared" si="63"/>
        <v/>
      </c>
      <c r="AI209" s="102"/>
      <c r="AJ209" s="10"/>
      <c r="AK209" s="10"/>
      <c r="AL209" s="105"/>
      <c r="AM209" s="102"/>
      <c r="AN209" s="10"/>
      <c r="AO209" s="10" t="str">
        <f t="shared" si="69"/>
        <v/>
      </c>
      <c r="AT209" s="10"/>
      <c r="AU209" s="10" t="str">
        <f>IF(O209="include",AF209,"")</f>
        <v/>
      </c>
      <c r="AV209" s="54" t="str">
        <f>IF(P209="include",AF209,"")</f>
        <v/>
      </c>
      <c r="BC209" s="10"/>
      <c r="BH209" s="10"/>
      <c r="BM209" s="10"/>
    </row>
    <row r="210" spans="1:65" s="54" customFormat="1" ht="30">
      <c r="A210" s="10">
        <v>209</v>
      </c>
      <c r="B210" s="10"/>
      <c r="C210" s="10" t="s">
        <v>396</v>
      </c>
      <c r="D210" s="10">
        <v>2</v>
      </c>
      <c r="E210" s="10">
        <v>2</v>
      </c>
      <c r="F210" s="10">
        <v>2</v>
      </c>
      <c r="G210" s="119" t="str">
        <f t="shared" si="64"/>
        <v>EXCLUDED</v>
      </c>
      <c r="H210" s="147" t="s">
        <v>901</v>
      </c>
      <c r="I210" s="189" t="s">
        <v>901</v>
      </c>
      <c r="J210" s="10" t="str">
        <f>IF(AND(G210="Excluded", H210="Excluded"), "Mutually Excluded", IF(AND(OR(G210="CERTAINLY INCLUDED", G210="INCLUDED", G210="MAYBE" ), OR(H210="INCLUDED", H210="MAYBE")), "MUTUALLY INCLUDED", IF(AND(G210="MAYBE", H210="MAYBE"), "Mutually MAYBE", IF(AND(G210="Excluded", OR(H210="INCLUDED", H210="MAYBE")), "AI: No, Human: Yes", IF(AND(H210="Excluded", OR(G210="INCLUDED", G210="CERTAINLY INCLUDED", G210="MAYBE")), "AI: Yes, Human: No", "Other Conflict")))))</f>
        <v>Mutually Excluded</v>
      </c>
      <c r="K210" s="10"/>
      <c r="L210" s="10"/>
      <c r="N210" s="220" t="s">
        <v>19</v>
      </c>
      <c r="O210" s="54" t="str">
        <f>IF(J210="Mutually Excluded","Exclude",IF(J210= "Mutually Included","Include",M210))</f>
        <v>Exclude</v>
      </c>
      <c r="P210" s="54" t="str">
        <f>'Humans Alignment T&amp;A'!Z210</f>
        <v>Exclude</v>
      </c>
      <c r="Q210" s="120" t="str">
        <f>IF(AND(O210="Exclude", P210="Exclude"), "Mutually Excluded", IF(AND(OR(O210="CERTAINLY INCLUDED", O210="INCLUDE" ), OR(P210="INCLUDE", P210="MAYBE")), "MUTUALLY INCLUDED", IF(AND(O210="MAYBE", P210="MAYBE"), "Mutually MAYBE", IF(AND(O210="Exclude", OR(P210="INCLUDE", P210="MAYBE")), "AI+Hum: No, Hum1+2: Yes", IF(AND(P210="Exclude", OR(O210="INCLUDE", O210="CERTAINLY INCLUDED", H210="MAYBE")), "Ai+hum: Yes, Hum1+2: No", "Other Conflict")))))</f>
        <v>Mutually Excluded</v>
      </c>
      <c r="U210" s="121" t="str">
        <f>IF(Q210="Mutually Excluded","Exclude",IF(Q210= "Mutually Included","Include",R210))</f>
        <v>Exclude</v>
      </c>
      <c r="V210" s="122"/>
      <c r="X210" s="117"/>
      <c r="Y210" s="117"/>
      <c r="Z210" s="103" t="str">
        <f t="shared" si="67"/>
        <v/>
      </c>
      <c r="AA210" s="256"/>
      <c r="AB210" s="186"/>
      <c r="AC210" s="186"/>
      <c r="AD210" s="203"/>
      <c r="AF210" s="203"/>
      <c r="AG210" s="102" t="str">
        <f t="shared" si="68"/>
        <v/>
      </c>
      <c r="AH210" s="10" t="str">
        <f t="shared" si="63"/>
        <v/>
      </c>
      <c r="AI210" s="102"/>
      <c r="AJ210" s="10"/>
      <c r="AK210" s="10"/>
      <c r="AL210" s="105"/>
      <c r="AM210" s="102"/>
      <c r="AN210" s="10"/>
      <c r="AO210" s="10" t="str">
        <f t="shared" si="69"/>
        <v/>
      </c>
      <c r="AT210" s="10"/>
      <c r="AU210" s="10" t="str">
        <f>IF(O210="include",AF210,"")</f>
        <v/>
      </c>
      <c r="AV210" s="54" t="str">
        <f>IF(P210="include",AF210,"")</f>
        <v/>
      </c>
      <c r="BC210" s="10"/>
      <c r="BH210" s="10"/>
      <c r="BM210" s="10"/>
    </row>
    <row r="211" spans="1:65" s="54" customFormat="1" ht="45">
      <c r="A211" s="10">
        <v>210</v>
      </c>
      <c r="B211" s="10"/>
      <c r="C211" s="10" t="s">
        <v>397</v>
      </c>
      <c r="D211" s="10">
        <v>2</v>
      </c>
      <c r="E211" s="10">
        <v>2</v>
      </c>
      <c r="F211" s="10">
        <v>2</v>
      </c>
      <c r="G211" s="119" t="str">
        <f t="shared" si="64"/>
        <v>EXCLUDED</v>
      </c>
      <c r="H211" s="147" t="s">
        <v>901</v>
      </c>
      <c r="I211" s="189" t="s">
        <v>901</v>
      </c>
      <c r="J211" s="10" t="str">
        <f>IF(AND(G211="Excluded", H211="Excluded"), "Mutually Excluded", IF(AND(OR(G211="CERTAINLY INCLUDED", G211="INCLUDED", G211="MAYBE" ), OR(H211="INCLUDED", H211="MAYBE")), "MUTUALLY INCLUDED", IF(AND(G211="MAYBE", H211="MAYBE"), "Mutually MAYBE", IF(AND(G211="Excluded", OR(H211="INCLUDED", H211="MAYBE")), "AI: No, Human: Yes", IF(AND(H211="Excluded", OR(G211="INCLUDED", G211="CERTAINLY INCLUDED", G211="MAYBE")), "AI: Yes, Human: No", "Other Conflict")))))</f>
        <v>Mutually Excluded</v>
      </c>
      <c r="K211" s="10"/>
      <c r="L211" s="10"/>
      <c r="N211" s="220" t="s">
        <v>19</v>
      </c>
      <c r="O211" s="54" t="str">
        <f>IF(J211="Mutually Excluded","Exclude",IF(J211= "Mutually Included","Include",M211))</f>
        <v>Exclude</v>
      </c>
      <c r="P211" s="54" t="str">
        <f>'Humans Alignment T&amp;A'!Z211</f>
        <v>Exclude</v>
      </c>
      <c r="Q211" s="120" t="str">
        <f>IF(AND(O211="Exclude", P211="Exclude"), "Mutually Excluded", IF(AND(OR(O211="CERTAINLY INCLUDED", O211="INCLUDE" ), OR(P211="INCLUDE", P211="MAYBE")), "MUTUALLY INCLUDED", IF(AND(O211="MAYBE", P211="MAYBE"), "Mutually MAYBE", IF(AND(O211="Exclude", OR(P211="INCLUDE", P211="MAYBE")), "AI+Hum: No, Hum1+2: Yes", IF(AND(P211="Exclude", OR(O211="INCLUDE", O211="CERTAINLY INCLUDED", H211="MAYBE")), "Ai+hum: Yes, Hum1+2: No", "Other Conflict")))))</f>
        <v>Mutually Excluded</v>
      </c>
      <c r="U211" s="121" t="str">
        <f>IF(Q211="Mutually Excluded","Exclude",IF(Q211= "Mutually Included","Include",R211))</f>
        <v>Exclude</v>
      </c>
      <c r="V211" s="122"/>
      <c r="X211" s="117"/>
      <c r="Y211" s="117"/>
      <c r="Z211" s="103" t="str">
        <f t="shared" si="67"/>
        <v/>
      </c>
      <c r="AA211" s="256"/>
      <c r="AB211" s="186"/>
      <c r="AC211" s="186"/>
      <c r="AD211" s="203"/>
      <c r="AF211" s="203"/>
      <c r="AG211" s="102" t="str">
        <f t="shared" si="68"/>
        <v/>
      </c>
      <c r="AH211" s="10" t="str">
        <f t="shared" si="63"/>
        <v/>
      </c>
      <c r="AI211" s="102"/>
      <c r="AJ211" s="10"/>
      <c r="AK211" s="10"/>
      <c r="AL211" s="105"/>
      <c r="AM211" s="102"/>
      <c r="AN211" s="10"/>
      <c r="AO211" s="10" t="str">
        <f t="shared" si="69"/>
        <v/>
      </c>
      <c r="AT211" s="10"/>
      <c r="AU211" s="10" t="str">
        <f>IF(O211="include",AF211,"")</f>
        <v/>
      </c>
      <c r="AV211" s="54" t="str">
        <f>IF(P211="include",AF211,"")</f>
        <v/>
      </c>
      <c r="BC211" s="10"/>
      <c r="BH211" s="10"/>
      <c r="BM211" s="10"/>
    </row>
    <row r="212" spans="1:65" s="54" customFormat="1" ht="45">
      <c r="A212" s="10">
        <v>211</v>
      </c>
      <c r="B212" s="10"/>
      <c r="C212" s="10" t="s">
        <v>398</v>
      </c>
      <c r="D212" s="10">
        <v>4</v>
      </c>
      <c r="E212" s="10">
        <v>3</v>
      </c>
      <c r="F212" s="10">
        <v>4</v>
      </c>
      <c r="G212" s="119" t="str">
        <f t="shared" si="64"/>
        <v>EXCLUDED</v>
      </c>
      <c r="H212" s="147" t="s">
        <v>901</v>
      </c>
      <c r="I212" s="189" t="s">
        <v>901</v>
      </c>
      <c r="J212" s="10" t="str">
        <f>IF(AND(G212="Excluded", H212="Excluded"), "Mutually Excluded", IF(AND(OR(G212="CERTAINLY INCLUDED", G212="INCLUDED", G212="MAYBE" ), OR(H212="INCLUDED", H212="MAYBE")), "MUTUALLY INCLUDED", IF(AND(G212="MAYBE", H212="MAYBE"), "Mutually MAYBE", IF(AND(G212="Excluded", OR(H212="INCLUDED", H212="MAYBE")), "AI: No, Human: Yes", IF(AND(H212="Excluded", OR(G212="INCLUDED", G212="CERTAINLY INCLUDED", G212="MAYBE")), "AI: Yes, Human: No", "Other Conflict")))))</f>
        <v>Mutually Excluded</v>
      </c>
      <c r="K212" s="10"/>
      <c r="L212" s="10"/>
      <c r="N212" s="220" t="s">
        <v>19</v>
      </c>
      <c r="O212" s="54" t="str">
        <f>IF(J212="Mutually Excluded","Exclude",IF(J212= "Mutually Included","Include",M212))</f>
        <v>Exclude</v>
      </c>
      <c r="P212" s="54" t="str">
        <f>'Humans Alignment T&amp;A'!Z212</f>
        <v>Exclude</v>
      </c>
      <c r="Q212" s="120" t="str">
        <f>IF(AND(O212="Exclude", P212="Exclude"), "Mutually Excluded", IF(AND(OR(O212="CERTAINLY INCLUDED", O212="INCLUDE" ), OR(P212="INCLUDE", P212="MAYBE")), "MUTUALLY INCLUDED", IF(AND(O212="MAYBE", P212="MAYBE"), "Mutually MAYBE", IF(AND(O212="Exclude", OR(P212="INCLUDE", P212="MAYBE")), "AI+Hum: No, Hum1+2: Yes", IF(AND(P212="Exclude", OR(O212="INCLUDE", O212="CERTAINLY INCLUDED", H212="MAYBE")), "Ai+hum: Yes, Hum1+2: No", "Other Conflict")))))</f>
        <v>Mutually Excluded</v>
      </c>
      <c r="U212" s="121" t="str">
        <f>IF(Q212="Mutually Excluded","Exclude",IF(Q212= "Mutually Included","Include",R212))</f>
        <v>Exclude</v>
      </c>
      <c r="V212" s="122"/>
      <c r="X212" s="117"/>
      <c r="Y212" s="117"/>
      <c r="Z212" s="103" t="str">
        <f t="shared" si="67"/>
        <v/>
      </c>
      <c r="AA212" s="256"/>
      <c r="AB212" s="186"/>
      <c r="AC212" s="186"/>
      <c r="AD212" s="203"/>
      <c r="AF212" s="203"/>
      <c r="AG212" s="102" t="str">
        <f t="shared" si="68"/>
        <v/>
      </c>
      <c r="AH212" s="10" t="str">
        <f t="shared" si="63"/>
        <v/>
      </c>
      <c r="AI212" s="102"/>
      <c r="AJ212" s="10"/>
      <c r="AK212" s="10"/>
      <c r="AL212" s="105"/>
      <c r="AM212" s="102"/>
      <c r="AN212" s="10"/>
      <c r="AO212" s="10" t="str">
        <f t="shared" si="69"/>
        <v/>
      </c>
      <c r="AT212" s="10"/>
      <c r="AU212" s="10" t="str">
        <f>IF(O212="include",AF212,"")</f>
        <v/>
      </c>
      <c r="AV212" s="54" t="str">
        <f>IF(P212="include",AF212,"")</f>
        <v/>
      </c>
      <c r="BC212" s="10"/>
      <c r="BH212" s="10"/>
      <c r="BM212" s="10"/>
    </row>
    <row r="213" spans="1:65" s="54" customFormat="1" ht="30">
      <c r="A213" s="10">
        <v>212</v>
      </c>
      <c r="B213" s="10"/>
      <c r="C213" s="10" t="s">
        <v>400</v>
      </c>
      <c r="D213" s="10">
        <v>1</v>
      </c>
      <c r="E213" s="10">
        <v>1</v>
      </c>
      <c r="F213" s="10">
        <v>1</v>
      </c>
      <c r="G213" s="119" t="str">
        <f t="shared" si="64"/>
        <v>EXCLUDED</v>
      </c>
      <c r="H213" s="147" t="s">
        <v>901</v>
      </c>
      <c r="I213" s="189" t="s">
        <v>901</v>
      </c>
      <c r="J213" s="10" t="str">
        <f>IF(AND(G213="Excluded", H213="Excluded"), "Mutually Excluded", IF(AND(OR(G213="CERTAINLY INCLUDED", G213="INCLUDED", G213="MAYBE" ), OR(H213="INCLUDED", H213="MAYBE")), "MUTUALLY INCLUDED", IF(AND(G213="MAYBE", H213="MAYBE"), "Mutually MAYBE", IF(AND(G213="Excluded", OR(H213="INCLUDED", H213="MAYBE")), "AI: No, Human: Yes", IF(AND(H213="Excluded", OR(G213="INCLUDED", G213="CERTAINLY INCLUDED", G213="MAYBE")), "AI: Yes, Human: No", "Other Conflict")))))</f>
        <v>Mutually Excluded</v>
      </c>
      <c r="K213" s="10"/>
      <c r="L213" s="10"/>
      <c r="N213" s="220" t="s">
        <v>19</v>
      </c>
      <c r="O213" s="54" t="str">
        <f>IF(J213="Mutually Excluded","Exclude",IF(J213= "Mutually Included","Include",M213))</f>
        <v>Exclude</v>
      </c>
      <c r="P213" s="54" t="str">
        <f>'Humans Alignment T&amp;A'!Z213</f>
        <v>Exclude</v>
      </c>
      <c r="Q213" s="120" t="str">
        <f>IF(AND(O213="Exclude", P213="Exclude"), "Mutually Excluded", IF(AND(OR(O213="CERTAINLY INCLUDED", O213="INCLUDE" ), OR(P213="INCLUDE", P213="MAYBE")), "MUTUALLY INCLUDED", IF(AND(O213="MAYBE", P213="MAYBE"), "Mutually MAYBE", IF(AND(O213="Exclude", OR(P213="INCLUDE", P213="MAYBE")), "AI+Hum: No, Hum1+2: Yes", IF(AND(P213="Exclude", OR(O213="INCLUDE", O213="CERTAINLY INCLUDED", H213="MAYBE")), "Ai+hum: Yes, Hum1+2: No", "Other Conflict")))))</f>
        <v>Mutually Excluded</v>
      </c>
      <c r="U213" s="121" t="str">
        <f>IF(Q213="Mutually Excluded","Exclude",IF(Q213= "Mutually Included","Include",R213))</f>
        <v>Exclude</v>
      </c>
      <c r="V213" s="122"/>
      <c r="X213" s="117"/>
      <c r="Y213" s="117"/>
      <c r="Z213" s="103" t="str">
        <f t="shared" si="67"/>
        <v/>
      </c>
      <c r="AA213" s="256"/>
      <c r="AB213" s="186"/>
      <c r="AC213" s="186"/>
      <c r="AD213" s="203"/>
      <c r="AF213" s="203"/>
      <c r="AG213" s="102" t="str">
        <f t="shared" si="68"/>
        <v/>
      </c>
      <c r="AH213" s="10" t="str">
        <f t="shared" si="63"/>
        <v/>
      </c>
      <c r="AI213" s="102"/>
      <c r="AJ213" s="10"/>
      <c r="AK213" s="10"/>
      <c r="AL213" s="105"/>
      <c r="AM213" s="102"/>
      <c r="AN213" s="10"/>
      <c r="AO213" s="10" t="str">
        <f t="shared" si="69"/>
        <v/>
      </c>
      <c r="AT213" s="10"/>
      <c r="AU213" s="10" t="str">
        <f>IF(O213="include",AF213,"")</f>
        <v/>
      </c>
      <c r="AV213" s="54" t="str">
        <f>IF(P213="include",AF213,"")</f>
        <v/>
      </c>
      <c r="BC213" s="10"/>
      <c r="BH213" s="10"/>
      <c r="BM213" s="10"/>
    </row>
    <row r="214" spans="1:65" s="54" customFormat="1" ht="30">
      <c r="A214" s="10">
        <v>213</v>
      </c>
      <c r="B214" s="10"/>
      <c r="C214" s="10" t="s">
        <v>402</v>
      </c>
      <c r="D214" s="10">
        <v>5</v>
      </c>
      <c r="E214" s="10">
        <v>5</v>
      </c>
      <c r="F214" s="10">
        <v>5</v>
      </c>
      <c r="G214" s="119" t="str">
        <f t="shared" si="64"/>
        <v>CERTAINLY INCLUDED</v>
      </c>
      <c r="H214" s="147" t="s">
        <v>901</v>
      </c>
      <c r="I214" s="189" t="s">
        <v>901</v>
      </c>
      <c r="J214" s="10" t="str">
        <f>IF(AND(G214="Excluded", H214="Excluded"), "Mutually Excluded", IF(AND(OR(G214="CERTAINLY INCLUDED", G214="INCLUDED", G214="MAYBE" ), OR(H214="INCLUDED", H214="MAYBE")), "MUTUALLY INCLUDED", IF(AND(G214="MAYBE", H214="MAYBE"), "Mutually MAYBE", IF(AND(G214="Excluded", OR(H214="INCLUDED", H214="MAYBE")), "AI: No, Human: Yes", IF(AND(H214="Excluded", OR(G214="INCLUDED", G214="CERTAINLY INCLUDED", G214="MAYBE")), "AI: Yes, Human: No", "Other Conflict")))))</f>
        <v>AI: Yes, Human: No</v>
      </c>
      <c r="K214" s="10" t="s">
        <v>3024</v>
      </c>
      <c r="L214" s="10" t="s">
        <v>19</v>
      </c>
      <c r="M214" s="54" t="s">
        <v>19</v>
      </c>
      <c r="N214" s="220" t="s">
        <v>19</v>
      </c>
      <c r="O214" s="54" t="str">
        <f>IF(J214="Mutually Excluded","Exclude",IF(J214= "Mutually Included","Include",M214))</f>
        <v>Exclude</v>
      </c>
      <c r="P214" s="54" t="str">
        <f>'Humans Alignment T&amp;A'!Z214</f>
        <v>Exclude</v>
      </c>
      <c r="Q214" s="120" t="str">
        <f>IF(AND(O214="Exclude", P214="Exclude"), "Mutually Excluded", IF(AND(OR(O214="CERTAINLY INCLUDED", O214="INCLUDE" ), OR(P214="INCLUDE", P214="MAYBE")), "MUTUALLY INCLUDED", IF(AND(O214="MAYBE", P214="MAYBE"), "Mutually MAYBE", IF(AND(O214="Exclude", OR(P214="INCLUDE", P214="MAYBE")), "AI+Hum: No, Hum1+2: Yes", IF(AND(P214="Exclude", OR(O214="INCLUDE", O214="CERTAINLY INCLUDED", H214="MAYBE")), "Ai+hum: Yes, Hum1+2: No", "Other Conflict")))))</f>
        <v>Mutually Excluded</v>
      </c>
      <c r="U214" s="121" t="str">
        <f>IF(Q214="Mutually Excluded","Exclude",IF(Q214= "Mutually Included","Include",R214))</f>
        <v>Exclude</v>
      </c>
      <c r="V214" s="122"/>
      <c r="X214" s="117"/>
      <c r="Y214" s="117"/>
      <c r="Z214" s="103" t="str">
        <f t="shared" si="67"/>
        <v/>
      </c>
      <c r="AA214" s="256"/>
      <c r="AB214" s="186"/>
      <c r="AC214" s="186"/>
      <c r="AD214" s="203"/>
      <c r="AF214" s="203"/>
      <c r="AG214" s="102" t="str">
        <f t="shared" si="68"/>
        <v/>
      </c>
      <c r="AH214" s="10" t="str">
        <f t="shared" si="63"/>
        <v/>
      </c>
      <c r="AI214" s="102"/>
      <c r="AJ214" s="10"/>
      <c r="AK214" s="10"/>
      <c r="AL214" s="105"/>
      <c r="AM214" s="102"/>
      <c r="AN214" s="10"/>
      <c r="AO214" s="10" t="str">
        <f t="shared" si="69"/>
        <v/>
      </c>
      <c r="AT214" s="10"/>
      <c r="AU214" s="10" t="str">
        <f>IF(O214="include",AF214,"")</f>
        <v/>
      </c>
      <c r="AV214" s="54" t="str">
        <f>IF(P214="include",AF214,"")</f>
        <v/>
      </c>
      <c r="BC214" s="10"/>
      <c r="BH214" s="10"/>
      <c r="BM214" s="10"/>
    </row>
    <row r="215" spans="1:65" s="54" customFormat="1" ht="30">
      <c r="A215" s="10">
        <v>214</v>
      </c>
      <c r="B215" s="10"/>
      <c r="C215" s="10" t="s">
        <v>403</v>
      </c>
      <c r="D215" s="10">
        <v>2</v>
      </c>
      <c r="E215" s="10">
        <v>3</v>
      </c>
      <c r="F215" s="10">
        <v>2</v>
      </c>
      <c r="G215" s="119" t="str">
        <f t="shared" si="64"/>
        <v>EXCLUDED</v>
      </c>
      <c r="H215" s="147" t="s">
        <v>901</v>
      </c>
      <c r="I215" s="189" t="s">
        <v>901</v>
      </c>
      <c r="J215" s="10" t="str">
        <f>IF(AND(G215="Excluded", H215="Excluded"), "Mutually Excluded", IF(AND(OR(G215="CERTAINLY INCLUDED", G215="INCLUDED", G215="MAYBE" ), OR(H215="INCLUDED", H215="MAYBE")), "MUTUALLY INCLUDED", IF(AND(G215="MAYBE", H215="MAYBE"), "Mutually MAYBE", IF(AND(G215="Excluded", OR(H215="INCLUDED", H215="MAYBE")), "AI: No, Human: Yes", IF(AND(H215="Excluded", OR(G215="INCLUDED", G215="CERTAINLY INCLUDED", G215="MAYBE")), "AI: Yes, Human: No", "Other Conflict")))))</f>
        <v>Mutually Excluded</v>
      </c>
      <c r="K215" s="10"/>
      <c r="L215" s="10"/>
      <c r="N215" s="220" t="s">
        <v>19</v>
      </c>
      <c r="O215" s="54" t="str">
        <f>IF(J215="Mutually Excluded","Exclude",IF(J215= "Mutually Included","Include",M215))</f>
        <v>Exclude</v>
      </c>
      <c r="P215" s="54" t="str">
        <f>'Humans Alignment T&amp;A'!Z215</f>
        <v>Exclude</v>
      </c>
      <c r="Q215" s="120" t="str">
        <f>IF(AND(O215="Exclude", P215="Exclude"), "Mutually Excluded", IF(AND(OR(O215="CERTAINLY INCLUDED", O215="INCLUDE" ), OR(P215="INCLUDE", P215="MAYBE")), "MUTUALLY INCLUDED", IF(AND(O215="MAYBE", P215="MAYBE"), "Mutually MAYBE", IF(AND(O215="Exclude", OR(P215="INCLUDE", P215="MAYBE")), "AI+Hum: No, Hum1+2: Yes", IF(AND(P215="Exclude", OR(O215="INCLUDE", O215="CERTAINLY INCLUDED", H215="MAYBE")), "Ai+hum: Yes, Hum1+2: No", "Other Conflict")))))</f>
        <v>Mutually Excluded</v>
      </c>
      <c r="U215" s="121" t="str">
        <f>IF(Q215="Mutually Excluded","Exclude",IF(Q215= "Mutually Included","Include",R215))</f>
        <v>Exclude</v>
      </c>
      <c r="V215" s="122"/>
      <c r="X215" s="117"/>
      <c r="Y215" s="117"/>
      <c r="Z215" s="103" t="str">
        <f t="shared" si="67"/>
        <v/>
      </c>
      <c r="AA215" s="256"/>
      <c r="AB215" s="186"/>
      <c r="AC215" s="186"/>
      <c r="AD215" s="203"/>
      <c r="AF215" s="203"/>
      <c r="AG215" s="102" t="str">
        <f t="shared" si="68"/>
        <v/>
      </c>
      <c r="AH215" s="10" t="str">
        <f t="shared" si="63"/>
        <v/>
      </c>
      <c r="AI215" s="102"/>
      <c r="AJ215" s="10"/>
      <c r="AK215" s="10"/>
      <c r="AL215" s="105"/>
      <c r="AM215" s="102"/>
      <c r="AN215" s="10"/>
      <c r="AO215" s="10" t="str">
        <f t="shared" si="69"/>
        <v/>
      </c>
      <c r="AT215" s="10"/>
      <c r="AU215" s="10" t="str">
        <f>IF(O215="include",AF215,"")</f>
        <v/>
      </c>
      <c r="AV215" s="54" t="str">
        <f>IF(P215="include",AF215,"")</f>
        <v/>
      </c>
      <c r="BC215" s="10"/>
      <c r="BH215" s="10"/>
      <c r="BM215" s="10"/>
    </row>
    <row r="216" spans="1:65" s="54" customFormat="1" ht="30">
      <c r="A216" s="10">
        <v>215</v>
      </c>
      <c r="B216" s="10"/>
      <c r="C216" s="10" t="s">
        <v>404</v>
      </c>
      <c r="D216" s="10">
        <v>5</v>
      </c>
      <c r="E216" s="10">
        <v>5</v>
      </c>
      <c r="F216" s="10">
        <v>5</v>
      </c>
      <c r="G216" s="119" t="str">
        <f t="shared" si="64"/>
        <v>CERTAINLY INCLUDED</v>
      </c>
      <c r="H216" s="147" t="s">
        <v>901</v>
      </c>
      <c r="I216" s="189" t="s">
        <v>901</v>
      </c>
      <c r="J216" s="10" t="str">
        <f>IF(AND(G216="Excluded", H216="Excluded"), "Mutually Excluded", IF(AND(OR(G216="CERTAINLY INCLUDED", G216="INCLUDED", G216="MAYBE" ), OR(H216="INCLUDED", H216="MAYBE")), "MUTUALLY INCLUDED", IF(AND(G216="MAYBE", H216="MAYBE"), "Mutually MAYBE", IF(AND(G216="Excluded", OR(H216="INCLUDED", H216="MAYBE")), "AI: No, Human: Yes", IF(AND(H216="Excluded", OR(G216="INCLUDED", G216="CERTAINLY INCLUDED", G216="MAYBE")), "AI: Yes, Human: No", "Other Conflict")))))</f>
        <v>AI: Yes, Human: No</v>
      </c>
      <c r="K216" s="10" t="s">
        <v>3024</v>
      </c>
      <c r="L216" s="10" t="s">
        <v>19</v>
      </c>
      <c r="M216" s="54" t="s">
        <v>19</v>
      </c>
      <c r="N216" s="220" t="s">
        <v>19</v>
      </c>
      <c r="O216" s="54" t="str">
        <f>IF(J216="Mutually Excluded","Exclude",IF(J216= "Mutually Included","Include",M216))</f>
        <v>Exclude</v>
      </c>
      <c r="P216" s="54" t="str">
        <f>'Humans Alignment T&amp;A'!Z216</f>
        <v>Exclude</v>
      </c>
      <c r="Q216" s="120" t="str">
        <f>IF(AND(O216="Exclude", P216="Exclude"), "Mutually Excluded", IF(AND(OR(O216="CERTAINLY INCLUDED", O216="INCLUDE" ), OR(P216="INCLUDE", P216="MAYBE")), "MUTUALLY INCLUDED", IF(AND(O216="MAYBE", P216="MAYBE"), "Mutually MAYBE", IF(AND(O216="Exclude", OR(P216="INCLUDE", P216="MAYBE")), "AI+Hum: No, Hum1+2: Yes", IF(AND(P216="Exclude", OR(O216="INCLUDE", O216="CERTAINLY INCLUDED", H216="MAYBE")), "Ai+hum: Yes, Hum1+2: No", "Other Conflict")))))</f>
        <v>Mutually Excluded</v>
      </c>
      <c r="U216" s="121" t="str">
        <f>IF(Q216="Mutually Excluded","Exclude",IF(Q216= "Mutually Included","Include",R216))</f>
        <v>Exclude</v>
      </c>
      <c r="V216" s="122"/>
      <c r="X216" s="117"/>
      <c r="Y216" s="117"/>
      <c r="Z216" s="103" t="str">
        <f t="shared" si="67"/>
        <v/>
      </c>
      <c r="AA216" s="256"/>
      <c r="AB216" s="186"/>
      <c r="AC216" s="186"/>
      <c r="AD216" s="203"/>
      <c r="AF216" s="203"/>
      <c r="AG216" s="102" t="str">
        <f t="shared" si="68"/>
        <v/>
      </c>
      <c r="AH216" s="10" t="str">
        <f t="shared" si="63"/>
        <v/>
      </c>
      <c r="AI216" s="102"/>
      <c r="AJ216" s="10"/>
      <c r="AK216" s="10"/>
      <c r="AL216" s="105"/>
      <c r="AM216" s="102"/>
      <c r="AN216" s="10"/>
      <c r="AO216" s="10" t="str">
        <f t="shared" si="69"/>
        <v/>
      </c>
      <c r="AT216" s="10"/>
      <c r="AU216" s="10" t="str">
        <f>IF(O216="include",AF216,"")</f>
        <v/>
      </c>
      <c r="AV216" s="54" t="str">
        <f>IF(P216="include",AF216,"")</f>
        <v/>
      </c>
      <c r="BC216" s="10"/>
      <c r="BH216" s="10"/>
      <c r="BM216" s="10"/>
    </row>
    <row r="217" spans="1:65" s="54" customFormat="1" ht="30">
      <c r="A217" s="10">
        <v>216</v>
      </c>
      <c r="B217" s="10"/>
      <c r="C217" s="10" t="s">
        <v>405</v>
      </c>
      <c r="D217" s="10">
        <v>5</v>
      </c>
      <c r="E217" s="10">
        <v>5</v>
      </c>
      <c r="F217" s="10">
        <v>5</v>
      </c>
      <c r="G217" s="119" t="str">
        <f t="shared" si="64"/>
        <v>CERTAINLY INCLUDED</v>
      </c>
      <c r="H217" s="147" t="s">
        <v>901</v>
      </c>
      <c r="I217" s="189" t="s">
        <v>901</v>
      </c>
      <c r="J217" s="10" t="str">
        <f>IF(AND(G217="Excluded", H217="Excluded"), "Mutually Excluded", IF(AND(OR(G217="CERTAINLY INCLUDED", G217="INCLUDED", G217="MAYBE" ), OR(H217="INCLUDED", H217="MAYBE")), "MUTUALLY INCLUDED", IF(AND(G217="MAYBE", H217="MAYBE"), "Mutually MAYBE", IF(AND(G217="Excluded", OR(H217="INCLUDED", H217="MAYBE")), "AI: No, Human: Yes", IF(AND(H217="Excluded", OR(G217="INCLUDED", G217="CERTAINLY INCLUDED", G217="MAYBE")), "AI: Yes, Human: No", "Other Conflict")))))</f>
        <v>AI: Yes, Human: No</v>
      </c>
      <c r="K217" s="10" t="s">
        <v>3024</v>
      </c>
      <c r="L217" s="10" t="s">
        <v>19</v>
      </c>
      <c r="M217" s="54" t="s">
        <v>19</v>
      </c>
      <c r="N217" s="220" t="s">
        <v>19</v>
      </c>
      <c r="O217" s="54" t="str">
        <f>IF(J217="Mutually Excluded","Exclude",IF(J217= "Mutually Included","Include",M217))</f>
        <v>Exclude</v>
      </c>
      <c r="P217" s="54" t="str">
        <f>'Humans Alignment T&amp;A'!Z217</f>
        <v>Exclude</v>
      </c>
      <c r="Q217" s="120" t="str">
        <f>IF(AND(O217="Exclude", P217="Exclude"), "Mutually Excluded", IF(AND(OR(O217="CERTAINLY INCLUDED", O217="INCLUDE" ), OR(P217="INCLUDE", P217="MAYBE")), "MUTUALLY INCLUDED", IF(AND(O217="MAYBE", P217="MAYBE"), "Mutually MAYBE", IF(AND(O217="Exclude", OR(P217="INCLUDE", P217="MAYBE")), "AI+Hum: No, Hum1+2: Yes", IF(AND(P217="Exclude", OR(O217="INCLUDE", O217="CERTAINLY INCLUDED", H217="MAYBE")), "Ai+hum: Yes, Hum1+2: No", "Other Conflict")))))</f>
        <v>Mutually Excluded</v>
      </c>
      <c r="U217" s="121" t="str">
        <f>IF(Q217="Mutually Excluded","Exclude",IF(Q217= "Mutually Included","Include",R217))</f>
        <v>Exclude</v>
      </c>
      <c r="V217" s="122"/>
      <c r="X217" s="117"/>
      <c r="Y217" s="117"/>
      <c r="Z217" s="103" t="str">
        <f t="shared" si="67"/>
        <v/>
      </c>
      <c r="AA217" s="256"/>
      <c r="AB217" s="186"/>
      <c r="AC217" s="186"/>
      <c r="AD217" s="203"/>
      <c r="AF217" s="203"/>
      <c r="AG217" s="102" t="str">
        <f t="shared" si="68"/>
        <v/>
      </c>
      <c r="AH217" s="10" t="str">
        <f t="shared" ref="AH217:AH277" si="70">IF(OR(ISBLANK(AF217), ISBLANK(AP217)), "", IF(AND(OR(AF217="Include", AF217="Maybe"), OR(AP217="Included", AP217="Maybe", AP217="Certainly Included")), "Mutually Included", IF(AND(AF217="Exclude", AP217="Exclude"), "Mutually Excluded", IF(AND(AF217="Exclude", OR(AP217="Include", AP217="Maybe")), "Human Excluded, AI Included", IF(AND(OR(AF217="Include", AF217="Maybe"), AP217="Exclude"), "Human Included, AI Excluded", "Pal")))))</f>
        <v/>
      </c>
      <c r="AI217" s="102"/>
      <c r="AJ217" s="10"/>
      <c r="AK217" s="10"/>
      <c r="AL217" s="105"/>
      <c r="AM217" s="102"/>
      <c r="AN217" s="10"/>
      <c r="AO217" s="10" t="str">
        <f t="shared" si="69"/>
        <v/>
      </c>
      <c r="AT217" s="10"/>
      <c r="AU217" s="10" t="str">
        <f>IF(O217="include",AF217,"")</f>
        <v/>
      </c>
      <c r="AV217" s="54" t="str">
        <f>IF(P217="include",AF217,"")</f>
        <v/>
      </c>
      <c r="BC217" s="10"/>
      <c r="BH217" s="10"/>
      <c r="BM217" s="10"/>
    </row>
    <row r="218" spans="1:65" s="54" customFormat="1" ht="30">
      <c r="A218" s="10">
        <v>217</v>
      </c>
      <c r="B218" s="10"/>
      <c r="C218" s="10" t="s">
        <v>406</v>
      </c>
      <c r="D218" s="10">
        <v>5</v>
      </c>
      <c r="E218" s="10">
        <v>5</v>
      </c>
      <c r="F218" s="10">
        <v>5</v>
      </c>
      <c r="G218" s="119" t="str">
        <f t="shared" si="64"/>
        <v>CERTAINLY INCLUDED</v>
      </c>
      <c r="H218" s="147" t="s">
        <v>901</v>
      </c>
      <c r="I218" s="189" t="s">
        <v>901</v>
      </c>
      <c r="J218" s="10" t="str">
        <f>IF(AND(G218="Excluded", H218="Excluded"), "Mutually Excluded", IF(AND(OR(G218="CERTAINLY INCLUDED", G218="INCLUDED", G218="MAYBE" ), OR(H218="INCLUDED", H218="MAYBE")), "MUTUALLY INCLUDED", IF(AND(G218="MAYBE", H218="MAYBE"), "Mutually MAYBE", IF(AND(G218="Excluded", OR(H218="INCLUDED", H218="MAYBE")), "AI: No, Human: Yes", IF(AND(H218="Excluded", OR(G218="INCLUDED", G218="CERTAINLY INCLUDED", G218="MAYBE")), "AI: Yes, Human: No", "Other Conflict")))))</f>
        <v>AI: Yes, Human: No</v>
      </c>
      <c r="K218" s="10" t="s">
        <v>3012</v>
      </c>
      <c r="L218" s="10" t="s">
        <v>19</v>
      </c>
      <c r="M218" s="54" t="s">
        <v>19</v>
      </c>
      <c r="N218" s="220" t="s">
        <v>19</v>
      </c>
      <c r="O218" s="54" t="str">
        <f>IF(J218="Mutually Excluded","Exclude",IF(J218= "Mutually Included","Include",M218))</f>
        <v>Exclude</v>
      </c>
      <c r="P218" s="54" t="str">
        <f>'Humans Alignment T&amp;A'!Z218</f>
        <v>Exclude</v>
      </c>
      <c r="Q218" s="120" t="str">
        <f>IF(AND(O218="Exclude", P218="Exclude"), "Mutually Excluded", IF(AND(OR(O218="CERTAINLY INCLUDED", O218="INCLUDE" ), OR(P218="INCLUDE", P218="MAYBE")), "MUTUALLY INCLUDED", IF(AND(O218="MAYBE", P218="MAYBE"), "Mutually MAYBE", IF(AND(O218="Exclude", OR(P218="INCLUDE", P218="MAYBE")), "AI+Hum: No, Hum1+2: Yes", IF(AND(P218="Exclude", OR(O218="INCLUDE", O218="CERTAINLY INCLUDED", H218="MAYBE")), "Ai+hum: Yes, Hum1+2: No", "Other Conflict")))))</f>
        <v>Mutually Excluded</v>
      </c>
      <c r="U218" s="121" t="str">
        <f>IF(Q218="Mutually Excluded","Exclude",IF(Q218= "Mutually Included","Include",R218))</f>
        <v>Exclude</v>
      </c>
      <c r="V218" s="122"/>
      <c r="X218" s="117"/>
      <c r="Y218" s="117"/>
      <c r="Z218" s="103" t="str">
        <f t="shared" si="67"/>
        <v/>
      </c>
      <c r="AA218" s="256"/>
      <c r="AB218" s="186"/>
      <c r="AC218" s="186"/>
      <c r="AD218" s="203"/>
      <c r="AF218" s="203"/>
      <c r="AG218" s="102" t="str">
        <f t="shared" si="68"/>
        <v/>
      </c>
      <c r="AH218" s="10" t="str">
        <f t="shared" si="70"/>
        <v/>
      </c>
      <c r="AI218" s="102"/>
      <c r="AJ218" s="10"/>
      <c r="AK218" s="10"/>
      <c r="AL218" s="105"/>
      <c r="AM218" s="102"/>
      <c r="AN218" s="10"/>
      <c r="AO218" s="10" t="str">
        <f t="shared" si="69"/>
        <v/>
      </c>
      <c r="AT218" s="10"/>
      <c r="AU218" s="10" t="str">
        <f>IF(O218="include",AF218,"")</f>
        <v/>
      </c>
      <c r="AV218" s="54" t="str">
        <f>IF(P218="include",AF218,"")</f>
        <v/>
      </c>
      <c r="BC218" s="10"/>
      <c r="BH218" s="10"/>
      <c r="BM218" s="10"/>
    </row>
    <row r="219" spans="1:65" s="54" customFormat="1" ht="30">
      <c r="A219" s="10">
        <v>220</v>
      </c>
      <c r="B219" s="10"/>
      <c r="C219" s="10" t="s">
        <v>409</v>
      </c>
      <c r="D219" s="10">
        <v>2</v>
      </c>
      <c r="E219" s="10">
        <v>2</v>
      </c>
      <c r="F219" s="10">
        <v>2</v>
      </c>
      <c r="G219" s="119" t="str">
        <f t="shared" si="64"/>
        <v>EXCLUDED</v>
      </c>
      <c r="H219" s="147" t="s">
        <v>901</v>
      </c>
      <c r="I219" s="189" t="s">
        <v>901</v>
      </c>
      <c r="J219" s="10" t="str">
        <f>IF(AND(G219="Excluded", H219="Excluded"), "Mutually Excluded", IF(AND(OR(G219="CERTAINLY INCLUDED", G219="INCLUDED", G219="MAYBE" ), OR(H219="INCLUDED", H219="MAYBE")), "MUTUALLY INCLUDED", IF(AND(G219="MAYBE", H219="MAYBE"), "Mutually MAYBE", IF(AND(G219="Excluded", OR(H219="INCLUDED", H219="MAYBE")), "AI: No, Human: Yes", IF(AND(H219="Excluded", OR(G219="INCLUDED", G219="CERTAINLY INCLUDED", G219="MAYBE")), "AI: Yes, Human: No", "Other Conflict")))))</f>
        <v>Mutually Excluded</v>
      </c>
      <c r="K219" s="10"/>
      <c r="L219" s="10"/>
      <c r="N219" s="220" t="s">
        <v>19</v>
      </c>
      <c r="O219" s="54" t="str">
        <f>IF(J219="Mutually Excluded","Exclude",IF(J219= "Mutually Included","Include",M219))</f>
        <v>Exclude</v>
      </c>
      <c r="P219" s="54" t="str">
        <f>'Humans Alignment T&amp;A'!Z219</f>
        <v>Exclude</v>
      </c>
      <c r="Q219" s="120" t="str">
        <f>IF(AND(O219="Exclude", P219="Exclude"), "Mutually Excluded", IF(AND(OR(O219="CERTAINLY INCLUDED", O219="INCLUDE" ), OR(P219="INCLUDE", P219="MAYBE")), "MUTUALLY INCLUDED", IF(AND(O219="MAYBE", P219="MAYBE"), "Mutually MAYBE", IF(AND(O219="Exclude", OR(P219="INCLUDE", P219="MAYBE")), "AI+Hum: No, Hum1+2: Yes", IF(AND(P219="Exclude", OR(O219="INCLUDE", O219="CERTAINLY INCLUDED", H219="MAYBE")), "Ai+hum: Yes, Hum1+2: No", "Other Conflict")))))</f>
        <v>Mutually Excluded</v>
      </c>
      <c r="U219" s="121" t="str">
        <f>IF(Q219="Mutually Excluded","Exclude",IF(Q219= "Mutually Included","Include",R219))</f>
        <v>Exclude</v>
      </c>
      <c r="V219" s="122"/>
      <c r="X219" s="117"/>
      <c r="Y219" s="117"/>
      <c r="Z219" s="103" t="str">
        <f t="shared" si="67"/>
        <v/>
      </c>
      <c r="AA219" s="256"/>
      <c r="AB219" s="186"/>
      <c r="AC219" s="186"/>
      <c r="AD219" s="203"/>
      <c r="AF219" s="203"/>
      <c r="AG219" s="102" t="str">
        <f t="shared" si="68"/>
        <v/>
      </c>
      <c r="AH219" s="10" t="str">
        <f t="shared" si="70"/>
        <v/>
      </c>
      <c r="AI219" s="102"/>
      <c r="AJ219" s="10"/>
      <c r="AK219" s="10"/>
      <c r="AL219" s="105"/>
      <c r="AM219" s="102"/>
      <c r="AN219" s="10"/>
      <c r="AO219" s="10" t="str">
        <f t="shared" si="69"/>
        <v/>
      </c>
      <c r="AT219" s="10"/>
      <c r="AU219" s="10" t="str">
        <f>IF(O219="include",AF219,"")</f>
        <v/>
      </c>
      <c r="AV219" s="54" t="str">
        <f>IF(P219="include",AF219,"")</f>
        <v/>
      </c>
      <c r="BC219" s="10"/>
      <c r="BH219" s="10"/>
      <c r="BM219" s="10"/>
    </row>
    <row r="220" spans="1:65" s="54" customFormat="1" ht="30">
      <c r="A220" s="10">
        <v>221</v>
      </c>
      <c r="B220" s="10"/>
      <c r="C220" s="10" t="s">
        <v>411</v>
      </c>
      <c r="D220" s="10">
        <v>3</v>
      </c>
      <c r="E220" s="10">
        <v>3</v>
      </c>
      <c r="F220" s="10">
        <v>4</v>
      </c>
      <c r="G220" s="119" t="str">
        <f t="shared" si="64"/>
        <v>EXCLUDED</v>
      </c>
      <c r="H220" s="147" t="s">
        <v>901</v>
      </c>
      <c r="I220" s="189" t="s">
        <v>901</v>
      </c>
      <c r="J220" s="10" t="str">
        <f>IF(AND(G220="Excluded", H220="Excluded"), "Mutually Excluded", IF(AND(OR(G220="CERTAINLY INCLUDED", G220="INCLUDED", G220="MAYBE" ), OR(H220="INCLUDED", H220="MAYBE")), "MUTUALLY INCLUDED", IF(AND(G220="MAYBE", H220="MAYBE"), "Mutually MAYBE", IF(AND(G220="Excluded", OR(H220="INCLUDED", H220="MAYBE")), "AI: No, Human: Yes", IF(AND(H220="Excluded", OR(G220="INCLUDED", G220="CERTAINLY INCLUDED", G220="MAYBE")), "AI: Yes, Human: No", "Other Conflict")))))</f>
        <v>Mutually Excluded</v>
      </c>
      <c r="K220" s="10"/>
      <c r="L220" s="10"/>
      <c r="N220" s="220" t="s">
        <v>19</v>
      </c>
      <c r="O220" s="54" t="str">
        <f>IF(J220="Mutually Excluded","Exclude",IF(J220= "Mutually Included","Include",M220))</f>
        <v>Exclude</v>
      </c>
      <c r="P220" s="54" t="str">
        <f>'Humans Alignment T&amp;A'!Z220</f>
        <v>Exclude</v>
      </c>
      <c r="Q220" s="120" t="str">
        <f>IF(AND(O220="Exclude", P220="Exclude"), "Mutually Excluded", IF(AND(OR(O220="CERTAINLY INCLUDED", O220="INCLUDE" ), OR(P220="INCLUDE", P220="MAYBE")), "MUTUALLY INCLUDED", IF(AND(O220="MAYBE", P220="MAYBE"), "Mutually MAYBE", IF(AND(O220="Exclude", OR(P220="INCLUDE", P220="MAYBE")), "AI+Hum: No, Hum1+2: Yes", IF(AND(P220="Exclude", OR(O220="INCLUDE", O220="CERTAINLY INCLUDED", H220="MAYBE")), "Ai+hum: Yes, Hum1+2: No", "Other Conflict")))))</f>
        <v>Mutually Excluded</v>
      </c>
      <c r="U220" s="121" t="str">
        <f>IF(Q220="Mutually Excluded","Exclude",IF(Q220= "Mutually Included","Include",R220))</f>
        <v>Exclude</v>
      </c>
      <c r="V220" s="122"/>
      <c r="X220" s="117"/>
      <c r="Y220" s="117"/>
      <c r="Z220" s="103" t="str">
        <f t="shared" si="67"/>
        <v/>
      </c>
      <c r="AA220" s="256"/>
      <c r="AB220" s="186"/>
      <c r="AC220" s="186"/>
      <c r="AD220" s="203"/>
      <c r="AF220" s="203"/>
      <c r="AG220" s="102" t="str">
        <f t="shared" si="68"/>
        <v/>
      </c>
      <c r="AH220" s="10" t="str">
        <f t="shared" si="70"/>
        <v/>
      </c>
      <c r="AI220" s="102"/>
      <c r="AJ220" s="10"/>
      <c r="AK220" s="10"/>
      <c r="AL220" s="105"/>
      <c r="AM220" s="102"/>
      <c r="AN220" s="10"/>
      <c r="AO220" s="10" t="str">
        <f t="shared" si="69"/>
        <v/>
      </c>
      <c r="AT220" s="10"/>
      <c r="AU220" s="10" t="str">
        <f>IF(O220="include",AF220,"")</f>
        <v/>
      </c>
      <c r="AV220" s="54" t="str">
        <f>IF(P220="include",AF220,"")</f>
        <v/>
      </c>
      <c r="BC220" s="10"/>
      <c r="BH220" s="10"/>
      <c r="BM220" s="10"/>
    </row>
    <row r="221" spans="1:65" s="54" customFormat="1" ht="30">
      <c r="A221" s="10">
        <v>222</v>
      </c>
      <c r="B221" s="10"/>
      <c r="C221" s="10" t="s">
        <v>412</v>
      </c>
      <c r="D221" s="10">
        <v>2</v>
      </c>
      <c r="E221" s="10">
        <v>2</v>
      </c>
      <c r="F221" s="10">
        <v>2</v>
      </c>
      <c r="G221" s="119" t="str">
        <f t="shared" si="64"/>
        <v>EXCLUDED</v>
      </c>
      <c r="H221" s="147" t="s">
        <v>901</v>
      </c>
      <c r="I221" s="189" t="s">
        <v>901</v>
      </c>
      <c r="J221" s="10" t="str">
        <f>IF(AND(G221="Excluded", H221="Excluded"), "Mutually Excluded", IF(AND(OR(G221="CERTAINLY INCLUDED", G221="INCLUDED", G221="MAYBE" ), OR(H221="INCLUDED", H221="MAYBE")), "MUTUALLY INCLUDED", IF(AND(G221="MAYBE", H221="MAYBE"), "Mutually MAYBE", IF(AND(G221="Excluded", OR(H221="INCLUDED", H221="MAYBE")), "AI: No, Human: Yes", IF(AND(H221="Excluded", OR(G221="INCLUDED", G221="CERTAINLY INCLUDED", G221="MAYBE")), "AI: Yes, Human: No", "Other Conflict")))))</f>
        <v>Mutually Excluded</v>
      </c>
      <c r="K221" s="10"/>
      <c r="L221" s="10"/>
      <c r="N221" s="220" t="s">
        <v>19</v>
      </c>
      <c r="O221" s="54" t="str">
        <f>IF(J221="Mutually Excluded","Exclude",IF(J221= "Mutually Included","Include",M221))</f>
        <v>Exclude</v>
      </c>
      <c r="P221" s="54" t="str">
        <f>'Humans Alignment T&amp;A'!Z221</f>
        <v>Exclude</v>
      </c>
      <c r="Q221" s="120" t="str">
        <f>IF(AND(O221="Exclude", P221="Exclude"), "Mutually Excluded", IF(AND(OR(O221="CERTAINLY INCLUDED", O221="INCLUDE" ), OR(P221="INCLUDE", P221="MAYBE")), "MUTUALLY INCLUDED", IF(AND(O221="MAYBE", P221="MAYBE"), "Mutually MAYBE", IF(AND(O221="Exclude", OR(P221="INCLUDE", P221="MAYBE")), "AI+Hum: No, Hum1+2: Yes", IF(AND(P221="Exclude", OR(O221="INCLUDE", O221="CERTAINLY INCLUDED", H221="MAYBE")), "Ai+hum: Yes, Hum1+2: No", "Other Conflict")))))</f>
        <v>Mutually Excluded</v>
      </c>
      <c r="U221" s="121" t="str">
        <f>IF(Q221="Mutually Excluded","Exclude",IF(Q221= "Mutually Included","Include",R221))</f>
        <v>Exclude</v>
      </c>
      <c r="V221" s="122"/>
      <c r="X221" s="117"/>
      <c r="Y221" s="117"/>
      <c r="Z221" s="103" t="str">
        <f t="shared" si="67"/>
        <v/>
      </c>
      <c r="AA221" s="256"/>
      <c r="AB221" s="186"/>
      <c r="AC221" s="186"/>
      <c r="AD221" s="203"/>
      <c r="AF221" s="203"/>
      <c r="AG221" s="102" t="str">
        <f t="shared" si="68"/>
        <v/>
      </c>
      <c r="AH221" s="10" t="str">
        <f t="shared" si="70"/>
        <v/>
      </c>
      <c r="AI221" s="102"/>
      <c r="AJ221" s="10"/>
      <c r="AK221" s="10"/>
      <c r="AL221" s="105"/>
      <c r="AM221" s="102"/>
      <c r="AN221" s="10"/>
      <c r="AO221" s="10" t="str">
        <f t="shared" si="69"/>
        <v/>
      </c>
      <c r="AT221" s="10"/>
      <c r="AU221" s="10" t="str">
        <f>IF(O221="include",AF221,"")</f>
        <v/>
      </c>
      <c r="AV221" s="54" t="str">
        <f>IF(P221="include",AF221,"")</f>
        <v/>
      </c>
      <c r="BC221" s="10"/>
      <c r="BH221" s="10"/>
      <c r="BM221" s="10"/>
    </row>
    <row r="222" spans="1:65" s="54" customFormat="1" ht="30">
      <c r="A222" s="10">
        <v>223</v>
      </c>
      <c r="B222" s="10"/>
      <c r="C222" s="10" t="s">
        <v>413</v>
      </c>
      <c r="D222" s="10">
        <v>1</v>
      </c>
      <c r="E222" s="10">
        <v>1</v>
      </c>
      <c r="F222" s="10">
        <v>1</v>
      </c>
      <c r="G222" s="119" t="str">
        <f t="shared" si="64"/>
        <v>EXCLUDED</v>
      </c>
      <c r="H222" s="147" t="s">
        <v>901</v>
      </c>
      <c r="I222" s="189" t="s">
        <v>901</v>
      </c>
      <c r="J222" s="10" t="str">
        <f>IF(AND(G222="Excluded", H222="Excluded"), "Mutually Excluded", IF(AND(OR(G222="CERTAINLY INCLUDED", G222="INCLUDED", G222="MAYBE" ), OR(H222="INCLUDED", H222="MAYBE")), "MUTUALLY INCLUDED", IF(AND(G222="MAYBE", H222="MAYBE"), "Mutually MAYBE", IF(AND(G222="Excluded", OR(H222="INCLUDED", H222="MAYBE")), "AI: No, Human: Yes", IF(AND(H222="Excluded", OR(G222="INCLUDED", G222="CERTAINLY INCLUDED", G222="MAYBE")), "AI: Yes, Human: No", "Other Conflict")))))</f>
        <v>Mutually Excluded</v>
      </c>
      <c r="K222" s="10"/>
      <c r="L222" s="10"/>
      <c r="N222" s="220" t="s">
        <v>19</v>
      </c>
      <c r="O222" s="54" t="str">
        <f>IF(J222="Mutually Excluded","Exclude",IF(J222= "Mutually Included","Include",M222))</f>
        <v>Exclude</v>
      </c>
      <c r="P222" s="54" t="str">
        <f>'Humans Alignment T&amp;A'!Z222</f>
        <v>Exclude</v>
      </c>
      <c r="Q222" s="120" t="str">
        <f>IF(AND(O222="Exclude", P222="Exclude"), "Mutually Excluded", IF(AND(OR(O222="CERTAINLY INCLUDED", O222="INCLUDE" ), OR(P222="INCLUDE", P222="MAYBE")), "MUTUALLY INCLUDED", IF(AND(O222="MAYBE", P222="MAYBE"), "Mutually MAYBE", IF(AND(O222="Exclude", OR(P222="INCLUDE", P222="MAYBE")), "AI+Hum: No, Hum1+2: Yes", IF(AND(P222="Exclude", OR(O222="INCLUDE", O222="CERTAINLY INCLUDED", H222="MAYBE")), "Ai+hum: Yes, Hum1+2: No", "Other Conflict")))))</f>
        <v>Mutually Excluded</v>
      </c>
      <c r="U222" s="121" t="str">
        <f>IF(Q222="Mutually Excluded","Exclude",IF(Q222= "Mutually Included","Include",R222))</f>
        <v>Exclude</v>
      </c>
      <c r="V222" s="122"/>
      <c r="X222" s="117"/>
      <c r="Y222" s="117"/>
      <c r="Z222" s="103" t="str">
        <f t="shared" si="67"/>
        <v/>
      </c>
      <c r="AA222" s="256"/>
      <c r="AB222" s="186"/>
      <c r="AC222" s="186"/>
      <c r="AD222" s="203"/>
      <c r="AF222" s="203"/>
      <c r="AG222" s="102" t="str">
        <f t="shared" si="68"/>
        <v/>
      </c>
      <c r="AH222" s="10" t="str">
        <f t="shared" si="70"/>
        <v/>
      </c>
      <c r="AI222" s="102"/>
      <c r="AJ222" s="10"/>
      <c r="AK222" s="10"/>
      <c r="AL222" s="105"/>
      <c r="AM222" s="102"/>
      <c r="AN222" s="10"/>
      <c r="AO222" s="10" t="str">
        <f t="shared" si="69"/>
        <v/>
      </c>
      <c r="AT222" s="10"/>
      <c r="AU222" s="10" t="str">
        <f>IF(O222="include",AF222,"")</f>
        <v/>
      </c>
      <c r="AV222" s="54" t="str">
        <f>IF(P222="include",AF222,"")</f>
        <v/>
      </c>
      <c r="BC222" s="10"/>
      <c r="BH222" s="10"/>
      <c r="BM222" s="10"/>
    </row>
    <row r="223" spans="1:65" s="54" customFormat="1" ht="30">
      <c r="A223" s="10">
        <v>224</v>
      </c>
      <c r="B223" s="10"/>
      <c r="C223" s="10" t="s">
        <v>414</v>
      </c>
      <c r="D223" s="10">
        <v>3</v>
      </c>
      <c r="E223" s="10">
        <v>3</v>
      </c>
      <c r="F223" s="10">
        <v>3</v>
      </c>
      <c r="G223" s="119" t="str">
        <f t="shared" si="64"/>
        <v>EXCLUDED</v>
      </c>
      <c r="H223" s="147" t="s">
        <v>901</v>
      </c>
      <c r="I223" s="189" t="s">
        <v>901</v>
      </c>
      <c r="J223" s="10" t="str">
        <f>IF(AND(G223="Excluded", H223="Excluded"), "Mutually Excluded", IF(AND(OR(G223="CERTAINLY INCLUDED", G223="INCLUDED", G223="MAYBE" ), OR(H223="INCLUDED", H223="MAYBE")), "MUTUALLY INCLUDED", IF(AND(G223="MAYBE", H223="MAYBE"), "Mutually MAYBE", IF(AND(G223="Excluded", OR(H223="INCLUDED", H223="MAYBE")), "AI: No, Human: Yes", IF(AND(H223="Excluded", OR(G223="INCLUDED", G223="CERTAINLY INCLUDED", G223="MAYBE")), "AI: Yes, Human: No", "Other Conflict")))))</f>
        <v>Mutually Excluded</v>
      </c>
      <c r="K223" s="10"/>
      <c r="L223" s="10"/>
      <c r="N223" s="220" t="s">
        <v>19</v>
      </c>
      <c r="O223" s="54" t="str">
        <f>IF(J223="Mutually Excluded","Exclude",IF(J223= "Mutually Included","Include",M223))</f>
        <v>Exclude</v>
      </c>
      <c r="P223" s="54" t="str">
        <f>'Humans Alignment T&amp;A'!Z223</f>
        <v>Exclude</v>
      </c>
      <c r="Q223" s="120" t="str">
        <f>IF(AND(O223="Exclude", P223="Exclude"), "Mutually Excluded", IF(AND(OR(O223="CERTAINLY INCLUDED", O223="INCLUDE" ), OR(P223="INCLUDE", P223="MAYBE")), "MUTUALLY INCLUDED", IF(AND(O223="MAYBE", P223="MAYBE"), "Mutually MAYBE", IF(AND(O223="Exclude", OR(P223="INCLUDE", P223="MAYBE")), "AI+Hum: No, Hum1+2: Yes", IF(AND(P223="Exclude", OR(O223="INCLUDE", O223="CERTAINLY INCLUDED", H223="MAYBE")), "Ai+hum: Yes, Hum1+2: No", "Other Conflict")))))</f>
        <v>Mutually Excluded</v>
      </c>
      <c r="U223" s="121" t="str">
        <f>IF(Q223="Mutually Excluded","Exclude",IF(Q223= "Mutually Included","Include",R223))</f>
        <v>Exclude</v>
      </c>
      <c r="V223" s="122"/>
      <c r="X223" s="117"/>
      <c r="Y223" s="117"/>
      <c r="Z223" s="103" t="str">
        <f t="shared" si="67"/>
        <v/>
      </c>
      <c r="AA223" s="256"/>
      <c r="AB223" s="186"/>
      <c r="AC223" s="186"/>
      <c r="AD223" s="203"/>
      <c r="AF223" s="203"/>
      <c r="AG223" s="102" t="str">
        <f t="shared" si="68"/>
        <v/>
      </c>
      <c r="AH223" s="10" t="str">
        <f t="shared" si="70"/>
        <v/>
      </c>
      <c r="AI223" s="102"/>
      <c r="AJ223" s="10"/>
      <c r="AK223" s="10"/>
      <c r="AL223" s="105"/>
      <c r="AM223" s="102"/>
      <c r="AN223" s="10"/>
      <c r="AO223" s="10" t="str">
        <f t="shared" si="69"/>
        <v/>
      </c>
      <c r="AT223" s="10"/>
      <c r="AU223" s="10" t="str">
        <f>IF(O223="include",AF223,"")</f>
        <v/>
      </c>
      <c r="AV223" s="54" t="str">
        <f>IF(P223="include",AF223,"")</f>
        <v/>
      </c>
      <c r="BC223" s="10"/>
      <c r="BH223" s="10"/>
      <c r="BM223" s="10"/>
    </row>
    <row r="224" spans="1:65" s="54" customFormat="1" ht="30">
      <c r="A224" s="10">
        <v>225</v>
      </c>
      <c r="B224" s="10"/>
      <c r="C224" s="10" t="s">
        <v>415</v>
      </c>
      <c r="D224" s="10">
        <v>1</v>
      </c>
      <c r="E224" s="10">
        <v>1</v>
      </c>
      <c r="F224" s="10">
        <v>1</v>
      </c>
      <c r="G224" s="119" t="str">
        <f t="shared" si="64"/>
        <v>EXCLUDED</v>
      </c>
      <c r="H224" s="147" t="s">
        <v>901</v>
      </c>
      <c r="I224" s="189" t="s">
        <v>901</v>
      </c>
      <c r="J224" s="10" t="str">
        <f>IF(AND(G224="Excluded", H224="Excluded"), "Mutually Excluded", IF(AND(OR(G224="CERTAINLY INCLUDED", G224="INCLUDED", G224="MAYBE" ), OR(H224="INCLUDED", H224="MAYBE")), "MUTUALLY INCLUDED", IF(AND(G224="MAYBE", H224="MAYBE"), "Mutually MAYBE", IF(AND(G224="Excluded", OR(H224="INCLUDED", H224="MAYBE")), "AI: No, Human: Yes", IF(AND(H224="Excluded", OR(G224="INCLUDED", G224="CERTAINLY INCLUDED", G224="MAYBE")), "AI: Yes, Human: No", "Other Conflict")))))</f>
        <v>Mutually Excluded</v>
      </c>
      <c r="K224" s="10"/>
      <c r="L224" s="10"/>
      <c r="N224" s="220" t="s">
        <v>19</v>
      </c>
      <c r="O224" s="54" t="str">
        <f>IF(J224="Mutually Excluded","Exclude",IF(J224= "Mutually Included","Include",M224))</f>
        <v>Exclude</v>
      </c>
      <c r="P224" s="54" t="str">
        <f>'Humans Alignment T&amp;A'!Z224</f>
        <v>Exclude</v>
      </c>
      <c r="Q224" s="120" t="str">
        <f>IF(AND(O224="Exclude", P224="Exclude"), "Mutually Excluded", IF(AND(OR(O224="CERTAINLY INCLUDED", O224="INCLUDE" ), OR(P224="INCLUDE", P224="MAYBE")), "MUTUALLY INCLUDED", IF(AND(O224="MAYBE", P224="MAYBE"), "Mutually MAYBE", IF(AND(O224="Exclude", OR(P224="INCLUDE", P224="MAYBE")), "AI+Hum: No, Hum1+2: Yes", IF(AND(P224="Exclude", OR(O224="INCLUDE", O224="CERTAINLY INCLUDED", H224="MAYBE")), "Ai+hum: Yes, Hum1+2: No", "Other Conflict")))))</f>
        <v>Mutually Excluded</v>
      </c>
      <c r="U224" s="121" t="str">
        <f>IF(Q224="Mutually Excluded","Exclude",IF(Q224= "Mutually Included","Include",R224))</f>
        <v>Exclude</v>
      </c>
      <c r="V224" s="122"/>
      <c r="X224" s="117"/>
      <c r="Y224" s="117"/>
      <c r="Z224" s="103" t="str">
        <f t="shared" si="67"/>
        <v/>
      </c>
      <c r="AA224" s="256"/>
      <c r="AB224" s="186"/>
      <c r="AC224" s="186"/>
      <c r="AD224" s="203"/>
      <c r="AF224" s="203"/>
      <c r="AG224" s="102" t="str">
        <f t="shared" si="68"/>
        <v/>
      </c>
      <c r="AH224" s="10" t="str">
        <f t="shared" si="70"/>
        <v/>
      </c>
      <c r="AI224" s="102"/>
      <c r="AJ224" s="10"/>
      <c r="AK224" s="10"/>
      <c r="AL224" s="105"/>
      <c r="AM224" s="102"/>
      <c r="AN224" s="10"/>
      <c r="AO224" s="10" t="str">
        <f t="shared" si="69"/>
        <v/>
      </c>
      <c r="AT224" s="10"/>
      <c r="AU224" s="10" t="str">
        <f>IF(O224="include",AF224,"")</f>
        <v/>
      </c>
      <c r="AV224" s="54" t="str">
        <f>IF(P224="include",AF224,"")</f>
        <v/>
      </c>
      <c r="BC224" s="10"/>
      <c r="BH224" s="10"/>
      <c r="BM224" s="10"/>
    </row>
    <row r="225" spans="1:65" s="54" customFormat="1" ht="30">
      <c r="A225" s="10">
        <v>226</v>
      </c>
      <c r="B225" s="10"/>
      <c r="C225" s="10" t="s">
        <v>416</v>
      </c>
      <c r="D225" s="10">
        <v>3</v>
      </c>
      <c r="E225" s="10">
        <v>3</v>
      </c>
      <c r="F225" s="10">
        <v>3</v>
      </c>
      <c r="G225" s="119" t="str">
        <f t="shared" si="64"/>
        <v>EXCLUDED</v>
      </c>
      <c r="H225" s="147" t="s">
        <v>901</v>
      </c>
      <c r="I225" s="189" t="s">
        <v>901</v>
      </c>
      <c r="J225" s="10" t="str">
        <f>IF(AND(G225="Excluded", H225="Excluded"), "Mutually Excluded", IF(AND(OR(G225="CERTAINLY INCLUDED", G225="INCLUDED", G225="MAYBE" ), OR(H225="INCLUDED", H225="MAYBE")), "MUTUALLY INCLUDED", IF(AND(G225="MAYBE", H225="MAYBE"), "Mutually MAYBE", IF(AND(G225="Excluded", OR(H225="INCLUDED", H225="MAYBE")), "AI: No, Human: Yes", IF(AND(H225="Excluded", OR(G225="INCLUDED", G225="CERTAINLY INCLUDED", G225="MAYBE")), "AI: Yes, Human: No", "Other Conflict")))))</f>
        <v>Mutually Excluded</v>
      </c>
      <c r="K225" s="10"/>
      <c r="L225" s="10"/>
      <c r="N225" s="220" t="s">
        <v>19</v>
      </c>
      <c r="O225" s="54" t="str">
        <f>IF(J225="Mutually Excluded","Exclude",IF(J225= "Mutually Included","Include",M225))</f>
        <v>Exclude</v>
      </c>
      <c r="P225" s="54" t="str">
        <f>'Humans Alignment T&amp;A'!Z225</f>
        <v>Exclude</v>
      </c>
      <c r="Q225" s="120" t="str">
        <f>IF(AND(O225="Exclude", P225="Exclude"), "Mutually Excluded", IF(AND(OR(O225="CERTAINLY INCLUDED", O225="INCLUDE" ), OR(P225="INCLUDE", P225="MAYBE")), "MUTUALLY INCLUDED", IF(AND(O225="MAYBE", P225="MAYBE"), "Mutually MAYBE", IF(AND(O225="Exclude", OR(P225="INCLUDE", P225="MAYBE")), "AI+Hum: No, Hum1+2: Yes", IF(AND(P225="Exclude", OR(O225="INCLUDE", O225="CERTAINLY INCLUDED", H225="MAYBE")), "Ai+hum: Yes, Hum1+2: No", "Other Conflict")))))</f>
        <v>Mutually Excluded</v>
      </c>
      <c r="U225" s="121" t="str">
        <f>IF(Q225="Mutually Excluded","Exclude",IF(Q225= "Mutually Included","Include",R225))</f>
        <v>Exclude</v>
      </c>
      <c r="V225" s="122"/>
      <c r="X225" s="117"/>
      <c r="Y225" s="117"/>
      <c r="Z225" s="103" t="str">
        <f t="shared" si="67"/>
        <v/>
      </c>
      <c r="AA225" s="256"/>
      <c r="AB225" s="186"/>
      <c r="AC225" s="186"/>
      <c r="AD225" s="203"/>
      <c r="AF225" s="203"/>
      <c r="AG225" s="102" t="str">
        <f t="shared" si="68"/>
        <v/>
      </c>
      <c r="AH225" s="10" t="str">
        <f t="shared" si="70"/>
        <v/>
      </c>
      <c r="AI225" s="102"/>
      <c r="AJ225" s="10"/>
      <c r="AK225" s="10"/>
      <c r="AL225" s="105"/>
      <c r="AM225" s="102"/>
      <c r="AN225" s="10"/>
      <c r="AO225" s="10" t="str">
        <f t="shared" si="69"/>
        <v/>
      </c>
      <c r="AT225" s="10"/>
      <c r="AU225" s="10" t="str">
        <f>IF(O225="include",AF225,"")</f>
        <v/>
      </c>
      <c r="AV225" s="54" t="str">
        <f>IF(P225="include",AF225,"")</f>
        <v/>
      </c>
      <c r="BC225" s="10"/>
      <c r="BH225" s="10"/>
      <c r="BM225" s="10"/>
    </row>
    <row r="226" spans="1:65" s="54" customFormat="1" ht="30">
      <c r="A226" s="10">
        <v>227</v>
      </c>
      <c r="B226" s="10"/>
      <c r="C226" s="10" t="s">
        <v>417</v>
      </c>
      <c r="D226" s="10">
        <v>4</v>
      </c>
      <c r="E226" s="10">
        <v>4</v>
      </c>
      <c r="F226" s="10">
        <v>4</v>
      </c>
      <c r="G226" s="119" t="str">
        <f t="shared" si="64"/>
        <v>EXCLUDED</v>
      </c>
      <c r="H226" s="147" t="s">
        <v>901</v>
      </c>
      <c r="I226" s="189" t="s">
        <v>901</v>
      </c>
      <c r="J226" s="10" t="str">
        <f>IF(AND(G226="Excluded", H226="Excluded"), "Mutually Excluded", IF(AND(OR(G226="CERTAINLY INCLUDED", G226="INCLUDED", G226="MAYBE" ), OR(H226="INCLUDED", H226="MAYBE")), "MUTUALLY INCLUDED", IF(AND(G226="MAYBE", H226="MAYBE"), "Mutually MAYBE", IF(AND(G226="Excluded", OR(H226="INCLUDED", H226="MAYBE")), "AI: No, Human: Yes", IF(AND(H226="Excluded", OR(G226="INCLUDED", G226="CERTAINLY INCLUDED", G226="MAYBE")), "AI: Yes, Human: No", "Other Conflict")))))</f>
        <v>Mutually Excluded</v>
      </c>
      <c r="K226" s="10"/>
      <c r="L226" s="10"/>
      <c r="N226" s="220" t="s">
        <v>23</v>
      </c>
      <c r="O226" s="54" t="str">
        <f>IF(J226="Mutually Excluded","Exclude",IF(J226= "Mutually Included","Include",M226))</f>
        <v>Exclude</v>
      </c>
      <c r="P226" s="54" t="str">
        <f>'Humans Alignment T&amp;A'!Z226</f>
        <v>Exclude</v>
      </c>
      <c r="Q226" s="120" t="str">
        <f>IF(AND(O226="Exclude", P226="Exclude"), "Mutually Excluded", IF(AND(OR(O226="CERTAINLY INCLUDED", O226="INCLUDE" ), OR(P226="INCLUDE", P226="MAYBE")), "MUTUALLY INCLUDED", IF(AND(O226="MAYBE", P226="MAYBE"), "Mutually MAYBE", IF(AND(O226="Exclude", OR(P226="INCLUDE", P226="MAYBE")), "AI+Hum: No, Hum1+2: Yes", IF(AND(P226="Exclude", OR(O226="INCLUDE", O226="CERTAINLY INCLUDED", H226="MAYBE")), "Ai+hum: Yes, Hum1+2: No", "Other Conflict")))))</f>
        <v>Mutually Excluded</v>
      </c>
      <c r="U226" s="121" t="str">
        <f>IF(Q226="Mutually Excluded","Exclude",IF(Q226= "Mutually Included","Include",R226))</f>
        <v>Exclude</v>
      </c>
      <c r="V226" s="122"/>
      <c r="X226" s="117"/>
      <c r="Y226" s="117"/>
      <c r="Z226" s="103" t="str">
        <f t="shared" si="67"/>
        <v/>
      </c>
      <c r="AA226" s="256"/>
      <c r="AB226" s="186"/>
      <c r="AC226" s="186"/>
      <c r="AD226" s="203"/>
      <c r="AF226" s="203"/>
      <c r="AG226" s="102" t="str">
        <f t="shared" si="68"/>
        <v/>
      </c>
      <c r="AH226" s="10" t="str">
        <f t="shared" si="70"/>
        <v/>
      </c>
      <c r="AI226" s="102"/>
      <c r="AJ226" s="10"/>
      <c r="AK226" s="10"/>
      <c r="AL226" s="105"/>
      <c r="AM226" s="102"/>
      <c r="AN226" s="10"/>
      <c r="AO226" s="10" t="str">
        <f t="shared" si="69"/>
        <v/>
      </c>
      <c r="AT226" s="10"/>
      <c r="AU226" s="10" t="str">
        <f>IF(O226="include",AF226,"")</f>
        <v/>
      </c>
      <c r="AV226" s="54" t="str">
        <f>IF(P226="include",AF226,"")</f>
        <v/>
      </c>
      <c r="BC226" s="10"/>
      <c r="BH226" s="10"/>
      <c r="BM226" s="10"/>
    </row>
    <row r="227" spans="1:65" s="54" customFormat="1" ht="30">
      <c r="A227" s="10">
        <v>228</v>
      </c>
      <c r="B227" s="10"/>
      <c r="C227" s="10" t="s">
        <v>418</v>
      </c>
      <c r="D227" s="10">
        <v>2</v>
      </c>
      <c r="E227" s="10">
        <v>2</v>
      </c>
      <c r="F227" s="10">
        <v>1</v>
      </c>
      <c r="G227" s="119" t="str">
        <f t="shared" si="64"/>
        <v>EXCLUDED</v>
      </c>
      <c r="H227" s="147" t="s">
        <v>901</v>
      </c>
      <c r="I227" s="189" t="s">
        <v>901</v>
      </c>
      <c r="J227" s="10" t="str">
        <f>IF(AND(G227="Excluded", H227="Excluded"), "Mutually Excluded", IF(AND(OR(G227="CERTAINLY INCLUDED", G227="INCLUDED", G227="MAYBE" ), OR(H227="INCLUDED", H227="MAYBE")), "MUTUALLY INCLUDED", IF(AND(G227="MAYBE", H227="MAYBE"), "Mutually MAYBE", IF(AND(G227="Excluded", OR(H227="INCLUDED", H227="MAYBE")), "AI: No, Human: Yes", IF(AND(H227="Excluded", OR(G227="INCLUDED", G227="CERTAINLY INCLUDED", G227="MAYBE")), "AI: Yes, Human: No", "Other Conflict")))))</f>
        <v>Mutually Excluded</v>
      </c>
      <c r="K227" s="10"/>
      <c r="L227" s="10"/>
      <c r="N227" s="220" t="s">
        <v>19</v>
      </c>
      <c r="O227" s="54" t="str">
        <f>IF(J227="Mutually Excluded","Exclude",IF(J227= "Mutually Included","Include",M227))</f>
        <v>Exclude</v>
      </c>
      <c r="P227" s="54" t="str">
        <f>'Humans Alignment T&amp;A'!Z227</f>
        <v>Exclude</v>
      </c>
      <c r="Q227" s="120" t="str">
        <f>IF(AND(O227="Exclude", P227="Exclude"), "Mutually Excluded", IF(AND(OR(O227="CERTAINLY INCLUDED", O227="INCLUDE" ), OR(P227="INCLUDE", P227="MAYBE")), "MUTUALLY INCLUDED", IF(AND(O227="MAYBE", P227="MAYBE"), "Mutually MAYBE", IF(AND(O227="Exclude", OR(P227="INCLUDE", P227="MAYBE")), "AI+Hum: No, Hum1+2: Yes", IF(AND(P227="Exclude", OR(O227="INCLUDE", O227="CERTAINLY INCLUDED", H227="MAYBE")), "Ai+hum: Yes, Hum1+2: No", "Other Conflict")))))</f>
        <v>Mutually Excluded</v>
      </c>
      <c r="U227" s="121" t="str">
        <f>IF(Q227="Mutually Excluded","Exclude",IF(Q227= "Mutually Included","Include",R227))</f>
        <v>Exclude</v>
      </c>
      <c r="V227" s="122"/>
      <c r="X227" s="117"/>
      <c r="Y227" s="117"/>
      <c r="Z227" s="103" t="str">
        <f t="shared" si="67"/>
        <v/>
      </c>
      <c r="AA227" s="256"/>
      <c r="AB227" s="186"/>
      <c r="AC227" s="186"/>
      <c r="AD227" s="203"/>
      <c r="AF227" s="203"/>
      <c r="AG227" s="102" t="str">
        <f t="shared" si="68"/>
        <v/>
      </c>
      <c r="AH227" s="10" t="str">
        <f t="shared" si="70"/>
        <v/>
      </c>
      <c r="AI227" s="102"/>
      <c r="AJ227" s="10"/>
      <c r="AK227" s="10"/>
      <c r="AL227" s="105"/>
      <c r="AM227" s="102"/>
      <c r="AN227" s="10"/>
      <c r="AO227" s="10" t="str">
        <f t="shared" si="69"/>
        <v/>
      </c>
      <c r="AT227" s="10"/>
      <c r="AU227" s="10" t="str">
        <f>IF(O227="include",AF227,"")</f>
        <v/>
      </c>
      <c r="AV227" s="54" t="str">
        <f>IF(P227="include",AF227,"")</f>
        <v/>
      </c>
      <c r="BC227" s="10"/>
      <c r="BH227" s="10"/>
      <c r="BM227" s="10"/>
    </row>
    <row r="228" spans="1:65" s="54" customFormat="1" ht="30">
      <c r="A228" s="10">
        <v>229</v>
      </c>
      <c r="B228" s="10"/>
      <c r="C228" s="10" t="s">
        <v>419</v>
      </c>
      <c r="D228" s="10">
        <v>1</v>
      </c>
      <c r="E228" s="10">
        <v>1</v>
      </c>
      <c r="F228" s="10">
        <v>1</v>
      </c>
      <c r="G228" s="119" t="str">
        <f t="shared" si="64"/>
        <v>EXCLUDED</v>
      </c>
      <c r="H228" s="147" t="s">
        <v>901</v>
      </c>
      <c r="I228" s="189" t="s">
        <v>901</v>
      </c>
      <c r="J228" s="10" t="str">
        <f>IF(AND(G228="Excluded", H228="Excluded"), "Mutually Excluded", IF(AND(OR(G228="CERTAINLY INCLUDED", G228="INCLUDED", G228="MAYBE" ), OR(H228="INCLUDED", H228="MAYBE")), "MUTUALLY INCLUDED", IF(AND(G228="MAYBE", H228="MAYBE"), "Mutually MAYBE", IF(AND(G228="Excluded", OR(H228="INCLUDED", H228="MAYBE")), "AI: No, Human: Yes", IF(AND(H228="Excluded", OR(G228="INCLUDED", G228="CERTAINLY INCLUDED", G228="MAYBE")), "AI: Yes, Human: No", "Other Conflict")))))</f>
        <v>Mutually Excluded</v>
      </c>
      <c r="K228" s="10"/>
      <c r="L228" s="10"/>
      <c r="N228" s="220" t="s">
        <v>19</v>
      </c>
      <c r="O228" s="54" t="str">
        <f>IF(J228="Mutually Excluded","Exclude",IF(J228= "Mutually Included","Include",M228))</f>
        <v>Exclude</v>
      </c>
      <c r="P228" s="54" t="str">
        <f>'Humans Alignment T&amp;A'!Z228</f>
        <v>Exclude</v>
      </c>
      <c r="Q228" s="120" t="str">
        <f>IF(AND(O228="Exclude", P228="Exclude"), "Mutually Excluded", IF(AND(OR(O228="CERTAINLY INCLUDED", O228="INCLUDE" ), OR(P228="INCLUDE", P228="MAYBE")), "MUTUALLY INCLUDED", IF(AND(O228="MAYBE", P228="MAYBE"), "Mutually MAYBE", IF(AND(O228="Exclude", OR(P228="INCLUDE", P228="MAYBE")), "AI+Hum: No, Hum1+2: Yes", IF(AND(P228="Exclude", OR(O228="INCLUDE", O228="CERTAINLY INCLUDED", H228="MAYBE")), "Ai+hum: Yes, Hum1+2: No", "Other Conflict")))))</f>
        <v>Mutually Excluded</v>
      </c>
      <c r="U228" s="121" t="str">
        <f>IF(Q228="Mutually Excluded","Exclude",IF(Q228= "Mutually Included","Include",R228))</f>
        <v>Exclude</v>
      </c>
      <c r="V228" s="122"/>
      <c r="X228" s="117"/>
      <c r="Y228" s="117"/>
      <c r="Z228" s="103" t="str">
        <f t="shared" si="67"/>
        <v/>
      </c>
      <c r="AA228" s="256"/>
      <c r="AB228" s="186"/>
      <c r="AC228" s="186"/>
      <c r="AD228" s="203"/>
      <c r="AF228" s="203"/>
      <c r="AG228" s="102" t="str">
        <f t="shared" si="68"/>
        <v/>
      </c>
      <c r="AH228" s="10" t="str">
        <f t="shared" si="70"/>
        <v/>
      </c>
      <c r="AI228" s="102"/>
      <c r="AJ228" s="10"/>
      <c r="AK228" s="10"/>
      <c r="AL228" s="105"/>
      <c r="AM228" s="102"/>
      <c r="AN228" s="10"/>
      <c r="AO228" s="10" t="str">
        <f t="shared" si="69"/>
        <v/>
      </c>
      <c r="AT228" s="10"/>
      <c r="AU228" s="10" t="str">
        <f>IF(O228="include",AF228,"")</f>
        <v/>
      </c>
      <c r="AV228" s="54" t="str">
        <f>IF(P228="include",AF228,"")</f>
        <v/>
      </c>
      <c r="BC228" s="10"/>
      <c r="BH228" s="10"/>
      <c r="BM228" s="10"/>
    </row>
    <row r="229" spans="1:65" s="54" customFormat="1" ht="30">
      <c r="A229" s="10">
        <v>230</v>
      </c>
      <c r="B229" s="10"/>
      <c r="C229" s="10" t="s">
        <v>420</v>
      </c>
      <c r="D229" s="10">
        <v>3</v>
      </c>
      <c r="E229" s="10">
        <v>3</v>
      </c>
      <c r="F229" s="10">
        <v>2</v>
      </c>
      <c r="G229" s="119" t="str">
        <f t="shared" si="64"/>
        <v>EXCLUDED</v>
      </c>
      <c r="H229" s="147" t="s">
        <v>901</v>
      </c>
      <c r="I229" s="189" t="s">
        <v>901</v>
      </c>
      <c r="J229" s="10" t="str">
        <f>IF(AND(G229="Excluded", H229="Excluded"), "Mutually Excluded", IF(AND(OR(G229="CERTAINLY INCLUDED", G229="INCLUDED", G229="MAYBE" ), OR(H229="INCLUDED", H229="MAYBE")), "MUTUALLY INCLUDED", IF(AND(G229="MAYBE", H229="MAYBE"), "Mutually MAYBE", IF(AND(G229="Excluded", OR(H229="INCLUDED", H229="MAYBE")), "AI: No, Human: Yes", IF(AND(H229="Excluded", OR(G229="INCLUDED", G229="CERTAINLY INCLUDED", G229="MAYBE")), "AI: Yes, Human: No", "Other Conflict")))))</f>
        <v>Mutually Excluded</v>
      </c>
      <c r="K229" s="10"/>
      <c r="L229" s="10"/>
      <c r="N229" s="220" t="s">
        <v>19</v>
      </c>
      <c r="O229" s="54" t="str">
        <f>IF(J229="Mutually Excluded","Exclude",IF(J229= "Mutually Included","Include",M229))</f>
        <v>Exclude</v>
      </c>
      <c r="P229" s="54" t="str">
        <f>'Humans Alignment T&amp;A'!Z229</f>
        <v>Exclude</v>
      </c>
      <c r="Q229" s="120" t="str">
        <f>IF(AND(O229="Exclude", P229="Exclude"), "Mutually Excluded", IF(AND(OR(O229="CERTAINLY INCLUDED", O229="INCLUDE" ), OR(P229="INCLUDE", P229="MAYBE")), "MUTUALLY INCLUDED", IF(AND(O229="MAYBE", P229="MAYBE"), "Mutually MAYBE", IF(AND(O229="Exclude", OR(P229="INCLUDE", P229="MAYBE")), "AI+Hum: No, Hum1+2: Yes", IF(AND(P229="Exclude", OR(O229="INCLUDE", O229="CERTAINLY INCLUDED", H229="MAYBE")), "Ai+hum: Yes, Hum1+2: No", "Other Conflict")))))</f>
        <v>Mutually Excluded</v>
      </c>
      <c r="U229" s="121" t="str">
        <f>IF(Q229="Mutually Excluded","Exclude",IF(Q229= "Mutually Included","Include",R229))</f>
        <v>Exclude</v>
      </c>
      <c r="V229" s="122"/>
      <c r="X229" s="117"/>
      <c r="Y229" s="117"/>
      <c r="Z229" s="103" t="str">
        <f t="shared" si="67"/>
        <v/>
      </c>
      <c r="AA229" s="256"/>
      <c r="AB229" s="186"/>
      <c r="AC229" s="186"/>
      <c r="AD229" s="203"/>
      <c r="AF229" s="203"/>
      <c r="AG229" s="102" t="str">
        <f t="shared" si="68"/>
        <v/>
      </c>
      <c r="AH229" s="10" t="str">
        <f t="shared" si="70"/>
        <v/>
      </c>
      <c r="AI229" s="102"/>
      <c r="AJ229" s="10"/>
      <c r="AK229" s="10"/>
      <c r="AL229" s="105"/>
      <c r="AM229" s="102"/>
      <c r="AN229" s="10"/>
      <c r="AO229" s="10" t="str">
        <f t="shared" si="69"/>
        <v/>
      </c>
      <c r="AT229" s="10"/>
      <c r="AU229" s="10" t="str">
        <f>IF(O229="include",AF229,"")</f>
        <v/>
      </c>
      <c r="AV229" s="54" t="str">
        <f>IF(P229="include",AF229,"")</f>
        <v/>
      </c>
      <c r="BC229" s="10"/>
      <c r="BH229" s="10"/>
      <c r="BM229" s="10"/>
    </row>
    <row r="230" spans="1:65" s="54" customFormat="1" ht="45">
      <c r="A230" s="10">
        <v>231</v>
      </c>
      <c r="B230" s="10"/>
      <c r="C230" s="10" t="s">
        <v>422</v>
      </c>
      <c r="D230" s="10">
        <v>3</v>
      </c>
      <c r="E230" s="10">
        <v>2</v>
      </c>
      <c r="F230" s="10">
        <v>2</v>
      </c>
      <c r="G230" s="119" t="str">
        <f t="shared" si="64"/>
        <v>EXCLUDED</v>
      </c>
      <c r="H230" s="147" t="s">
        <v>901</v>
      </c>
      <c r="I230" s="189" t="s">
        <v>901</v>
      </c>
      <c r="J230" s="10" t="str">
        <f>IF(AND(G230="Excluded", H230="Excluded"), "Mutually Excluded", IF(AND(OR(G230="CERTAINLY INCLUDED", G230="INCLUDED", G230="MAYBE" ), OR(H230="INCLUDED", H230="MAYBE")), "MUTUALLY INCLUDED", IF(AND(G230="MAYBE", H230="MAYBE"), "Mutually MAYBE", IF(AND(G230="Excluded", OR(H230="INCLUDED", H230="MAYBE")), "AI: No, Human: Yes", IF(AND(H230="Excluded", OR(G230="INCLUDED", G230="CERTAINLY INCLUDED", G230="MAYBE")), "AI: Yes, Human: No", "Other Conflict")))))</f>
        <v>Mutually Excluded</v>
      </c>
      <c r="K230" s="10"/>
      <c r="L230" s="10"/>
      <c r="N230" s="220" t="s">
        <v>19</v>
      </c>
      <c r="O230" s="54" t="str">
        <f>IF(J230="Mutually Excluded","Exclude",IF(J230= "Mutually Included","Include",M230))</f>
        <v>Exclude</v>
      </c>
      <c r="P230" s="54" t="str">
        <f>'Humans Alignment T&amp;A'!Z230</f>
        <v>Exclude</v>
      </c>
      <c r="Q230" s="120" t="str">
        <f>IF(AND(O230="Exclude", P230="Exclude"), "Mutually Excluded", IF(AND(OR(O230="CERTAINLY INCLUDED", O230="INCLUDE" ), OR(P230="INCLUDE", P230="MAYBE")), "MUTUALLY INCLUDED", IF(AND(O230="MAYBE", P230="MAYBE"), "Mutually MAYBE", IF(AND(O230="Exclude", OR(P230="INCLUDE", P230="MAYBE")), "AI+Hum: No, Hum1+2: Yes", IF(AND(P230="Exclude", OR(O230="INCLUDE", O230="CERTAINLY INCLUDED", H230="MAYBE")), "Ai+hum: Yes, Hum1+2: No", "Other Conflict")))))</f>
        <v>Mutually Excluded</v>
      </c>
      <c r="U230" s="121" t="str">
        <f>IF(Q230="Mutually Excluded","Exclude",IF(Q230= "Mutually Included","Include",R230))</f>
        <v>Exclude</v>
      </c>
      <c r="V230" s="122"/>
      <c r="X230" s="117"/>
      <c r="Y230" s="117"/>
      <c r="Z230" s="103" t="str">
        <f t="shared" si="67"/>
        <v/>
      </c>
      <c r="AA230" s="256"/>
      <c r="AB230" s="186"/>
      <c r="AC230" s="186"/>
      <c r="AD230" s="203"/>
      <c r="AF230" s="203"/>
      <c r="AG230" s="102" t="str">
        <f t="shared" si="68"/>
        <v/>
      </c>
      <c r="AH230" s="10" t="str">
        <f t="shared" si="70"/>
        <v/>
      </c>
      <c r="AI230" s="102"/>
      <c r="AJ230" s="10"/>
      <c r="AK230" s="10"/>
      <c r="AL230" s="105"/>
      <c r="AM230" s="102"/>
      <c r="AN230" s="10"/>
      <c r="AO230" s="10" t="str">
        <f t="shared" si="69"/>
        <v/>
      </c>
      <c r="AT230" s="10"/>
      <c r="AU230" s="10" t="str">
        <f>IF(O230="include",AF230,"")</f>
        <v/>
      </c>
      <c r="AV230" s="54" t="str">
        <f>IF(P230="include",AF230,"")</f>
        <v/>
      </c>
      <c r="BC230" s="10"/>
      <c r="BH230" s="10"/>
      <c r="BM230" s="10"/>
    </row>
    <row r="231" spans="1:65" s="54" customFormat="1" ht="30">
      <c r="A231" s="10">
        <v>232</v>
      </c>
      <c r="B231" s="10"/>
      <c r="C231" s="10" t="s">
        <v>423</v>
      </c>
      <c r="D231" s="10">
        <v>4</v>
      </c>
      <c r="E231" s="10">
        <v>3</v>
      </c>
      <c r="F231" s="10">
        <v>3</v>
      </c>
      <c r="G231" s="119" t="str">
        <f t="shared" si="64"/>
        <v>EXCLUDED</v>
      </c>
      <c r="H231" s="147" t="s">
        <v>901</v>
      </c>
      <c r="I231" s="189" t="s">
        <v>901</v>
      </c>
      <c r="J231" s="10" t="str">
        <f>IF(AND(G231="Excluded", H231="Excluded"), "Mutually Excluded", IF(AND(OR(G231="CERTAINLY INCLUDED", G231="INCLUDED", G231="MAYBE" ), OR(H231="INCLUDED", H231="MAYBE")), "MUTUALLY INCLUDED", IF(AND(G231="MAYBE", H231="MAYBE"), "Mutually MAYBE", IF(AND(G231="Excluded", OR(H231="INCLUDED", H231="MAYBE")), "AI: No, Human: Yes", IF(AND(H231="Excluded", OR(G231="INCLUDED", G231="CERTAINLY INCLUDED", G231="MAYBE")), "AI: Yes, Human: No", "Other Conflict")))))</f>
        <v>Mutually Excluded</v>
      </c>
      <c r="K231" s="10"/>
      <c r="L231" s="10"/>
      <c r="N231" s="220" t="s">
        <v>19</v>
      </c>
      <c r="O231" s="54" t="str">
        <f>IF(J231="Mutually Excluded","Exclude",IF(J231= "Mutually Included","Include",M231))</f>
        <v>Exclude</v>
      </c>
      <c r="P231" s="54" t="str">
        <f>'Humans Alignment T&amp;A'!Z231</f>
        <v>Exclude</v>
      </c>
      <c r="Q231" s="120" t="str">
        <f>IF(AND(O231="Exclude", P231="Exclude"), "Mutually Excluded", IF(AND(OR(O231="CERTAINLY INCLUDED", O231="INCLUDE" ), OR(P231="INCLUDE", P231="MAYBE")), "MUTUALLY INCLUDED", IF(AND(O231="MAYBE", P231="MAYBE"), "Mutually MAYBE", IF(AND(O231="Exclude", OR(P231="INCLUDE", P231="MAYBE")), "AI+Hum: No, Hum1+2: Yes", IF(AND(P231="Exclude", OR(O231="INCLUDE", O231="CERTAINLY INCLUDED", H231="MAYBE")), "Ai+hum: Yes, Hum1+2: No", "Other Conflict")))))</f>
        <v>Mutually Excluded</v>
      </c>
      <c r="U231" s="121" t="str">
        <f>IF(Q231="Mutually Excluded","Exclude",IF(Q231= "Mutually Included","Include",R231))</f>
        <v>Exclude</v>
      </c>
      <c r="V231" s="122"/>
      <c r="X231" s="117"/>
      <c r="Y231" s="117"/>
      <c r="Z231" s="103" t="str">
        <f t="shared" si="67"/>
        <v/>
      </c>
      <c r="AA231" s="256"/>
      <c r="AB231" s="186"/>
      <c r="AC231" s="186"/>
      <c r="AD231" s="203"/>
      <c r="AF231" s="203"/>
      <c r="AG231" s="102" t="str">
        <f t="shared" si="68"/>
        <v/>
      </c>
      <c r="AH231" s="10" t="str">
        <f t="shared" si="70"/>
        <v/>
      </c>
      <c r="AI231" s="102"/>
      <c r="AJ231" s="10"/>
      <c r="AK231" s="10"/>
      <c r="AL231" s="105"/>
      <c r="AM231" s="102"/>
      <c r="AN231" s="10"/>
      <c r="AO231" s="10" t="str">
        <f t="shared" si="69"/>
        <v/>
      </c>
      <c r="AT231" s="10"/>
      <c r="AU231" s="10" t="str">
        <f>IF(O231="include",AF231,"")</f>
        <v/>
      </c>
      <c r="AV231" s="54" t="str">
        <f>IF(P231="include",AF231,"")</f>
        <v/>
      </c>
      <c r="BC231" s="10"/>
      <c r="BH231" s="10"/>
      <c r="BM231" s="10"/>
    </row>
    <row r="232" spans="1:65" s="54" customFormat="1" ht="30">
      <c r="A232" s="10">
        <v>233</v>
      </c>
      <c r="B232" s="10"/>
      <c r="C232" s="10" t="s">
        <v>424</v>
      </c>
      <c r="D232" s="10">
        <v>2</v>
      </c>
      <c r="E232" s="10">
        <v>2</v>
      </c>
      <c r="F232" s="10">
        <v>2</v>
      </c>
      <c r="G232" s="119" t="str">
        <f t="shared" si="64"/>
        <v>EXCLUDED</v>
      </c>
      <c r="H232" s="147" t="s">
        <v>901</v>
      </c>
      <c r="I232" s="189" t="s">
        <v>901</v>
      </c>
      <c r="J232" s="10" t="str">
        <f>IF(AND(G232="Excluded", H232="Excluded"), "Mutually Excluded", IF(AND(OR(G232="CERTAINLY INCLUDED", G232="INCLUDED", G232="MAYBE" ), OR(H232="INCLUDED", H232="MAYBE")), "MUTUALLY INCLUDED", IF(AND(G232="MAYBE", H232="MAYBE"), "Mutually MAYBE", IF(AND(G232="Excluded", OR(H232="INCLUDED", H232="MAYBE")), "AI: No, Human: Yes", IF(AND(H232="Excluded", OR(G232="INCLUDED", G232="CERTAINLY INCLUDED", G232="MAYBE")), "AI: Yes, Human: No", "Other Conflict")))))</f>
        <v>Mutually Excluded</v>
      </c>
      <c r="K232" s="10"/>
      <c r="L232" s="10"/>
      <c r="N232" s="220" t="s">
        <v>19</v>
      </c>
      <c r="O232" s="54" t="str">
        <f>IF(J232="Mutually Excluded","Exclude",IF(J232= "Mutually Included","Include",M232))</f>
        <v>Exclude</v>
      </c>
      <c r="P232" s="54" t="str">
        <f>'Humans Alignment T&amp;A'!Z232</f>
        <v>Exclude</v>
      </c>
      <c r="Q232" s="120" t="str">
        <f>IF(AND(O232="Exclude", P232="Exclude"), "Mutually Excluded", IF(AND(OR(O232="CERTAINLY INCLUDED", O232="INCLUDE" ), OR(P232="INCLUDE", P232="MAYBE")), "MUTUALLY INCLUDED", IF(AND(O232="MAYBE", P232="MAYBE"), "Mutually MAYBE", IF(AND(O232="Exclude", OR(P232="INCLUDE", P232="MAYBE")), "AI+Hum: No, Hum1+2: Yes", IF(AND(P232="Exclude", OR(O232="INCLUDE", O232="CERTAINLY INCLUDED", H232="MAYBE")), "Ai+hum: Yes, Hum1+2: No", "Other Conflict")))))</f>
        <v>Mutually Excluded</v>
      </c>
      <c r="U232" s="121" t="str">
        <f>IF(Q232="Mutually Excluded","Exclude",IF(Q232= "Mutually Included","Include",R232))</f>
        <v>Exclude</v>
      </c>
      <c r="V232" s="122"/>
      <c r="X232" s="117"/>
      <c r="Y232" s="117"/>
      <c r="Z232" s="103" t="str">
        <f t="shared" si="67"/>
        <v/>
      </c>
      <c r="AA232" s="256"/>
      <c r="AB232" s="186"/>
      <c r="AC232" s="186"/>
      <c r="AD232" s="203"/>
      <c r="AF232" s="203"/>
      <c r="AG232" s="102" t="str">
        <f t="shared" si="68"/>
        <v/>
      </c>
      <c r="AH232" s="10" t="str">
        <f t="shared" si="70"/>
        <v/>
      </c>
      <c r="AI232" s="102"/>
      <c r="AJ232" s="10"/>
      <c r="AK232" s="10"/>
      <c r="AL232" s="105"/>
      <c r="AM232" s="102"/>
      <c r="AN232" s="10"/>
      <c r="AO232" s="10" t="str">
        <f t="shared" si="69"/>
        <v/>
      </c>
      <c r="AT232" s="10"/>
      <c r="AU232" s="10" t="str">
        <f>IF(O232="include",AF232,"")</f>
        <v/>
      </c>
      <c r="AV232" s="54" t="str">
        <f>IF(P232="include",AF232,"")</f>
        <v/>
      </c>
      <c r="BC232" s="10"/>
      <c r="BH232" s="10"/>
      <c r="BM232" s="10"/>
    </row>
    <row r="233" spans="1:65" s="54" customFormat="1" ht="45">
      <c r="A233" s="10">
        <v>234</v>
      </c>
      <c r="B233" s="10"/>
      <c r="C233" s="10" t="s">
        <v>425</v>
      </c>
      <c r="D233" s="10">
        <v>1</v>
      </c>
      <c r="E233" s="10">
        <v>1</v>
      </c>
      <c r="F233" s="10">
        <v>1</v>
      </c>
      <c r="G233" s="119" t="str">
        <f t="shared" si="64"/>
        <v>EXCLUDED</v>
      </c>
      <c r="H233" s="147" t="s">
        <v>901</v>
      </c>
      <c r="I233" s="189" t="s">
        <v>901</v>
      </c>
      <c r="J233" s="10" t="str">
        <f>IF(AND(G233="Excluded", H233="Excluded"), "Mutually Excluded", IF(AND(OR(G233="CERTAINLY INCLUDED", G233="INCLUDED", G233="MAYBE" ), OR(H233="INCLUDED", H233="MAYBE")), "MUTUALLY INCLUDED", IF(AND(G233="MAYBE", H233="MAYBE"), "Mutually MAYBE", IF(AND(G233="Excluded", OR(H233="INCLUDED", H233="MAYBE")), "AI: No, Human: Yes", IF(AND(H233="Excluded", OR(G233="INCLUDED", G233="CERTAINLY INCLUDED", G233="MAYBE")), "AI: Yes, Human: No", "Other Conflict")))))</f>
        <v>Mutually Excluded</v>
      </c>
      <c r="K233" s="10"/>
      <c r="L233" s="10"/>
      <c r="N233" s="220" t="s">
        <v>19</v>
      </c>
      <c r="O233" s="54" t="str">
        <f>IF(J233="Mutually Excluded","Exclude",IF(J233= "Mutually Included","Include",M233))</f>
        <v>Exclude</v>
      </c>
      <c r="P233" s="54" t="str">
        <f>'Humans Alignment T&amp;A'!Z233</f>
        <v>Exclude</v>
      </c>
      <c r="Q233" s="120" t="str">
        <f>IF(AND(O233="Exclude", P233="Exclude"), "Mutually Excluded", IF(AND(OR(O233="CERTAINLY INCLUDED", O233="INCLUDE" ), OR(P233="INCLUDE", P233="MAYBE")), "MUTUALLY INCLUDED", IF(AND(O233="MAYBE", P233="MAYBE"), "Mutually MAYBE", IF(AND(O233="Exclude", OR(P233="INCLUDE", P233="MAYBE")), "AI+Hum: No, Hum1+2: Yes", IF(AND(P233="Exclude", OR(O233="INCLUDE", O233="CERTAINLY INCLUDED", H233="MAYBE")), "Ai+hum: Yes, Hum1+2: No", "Other Conflict")))))</f>
        <v>Mutually Excluded</v>
      </c>
      <c r="U233" s="121" t="str">
        <f>IF(Q233="Mutually Excluded","Exclude",IF(Q233= "Mutually Included","Include",R233))</f>
        <v>Exclude</v>
      </c>
      <c r="V233" s="122"/>
      <c r="X233" s="117"/>
      <c r="Y233" s="117"/>
      <c r="Z233" s="103" t="str">
        <f t="shared" si="67"/>
        <v/>
      </c>
      <c r="AA233" s="256"/>
      <c r="AB233" s="186"/>
      <c r="AC233" s="186"/>
      <c r="AD233" s="203"/>
      <c r="AF233" s="203"/>
      <c r="AG233" s="102" t="str">
        <f t="shared" si="68"/>
        <v/>
      </c>
      <c r="AH233" s="10" t="str">
        <f t="shared" si="70"/>
        <v/>
      </c>
      <c r="AI233" s="102"/>
      <c r="AJ233" s="10"/>
      <c r="AK233" s="10"/>
      <c r="AL233" s="105"/>
      <c r="AM233" s="102"/>
      <c r="AN233" s="10"/>
      <c r="AO233" s="10" t="str">
        <f t="shared" si="69"/>
        <v/>
      </c>
      <c r="AT233" s="10"/>
      <c r="AU233" s="10" t="str">
        <f>IF(O233="include",AF233,"")</f>
        <v/>
      </c>
      <c r="AV233" s="54" t="str">
        <f>IF(P233="include",AF233,"")</f>
        <v/>
      </c>
      <c r="BC233" s="10"/>
      <c r="BH233" s="10"/>
      <c r="BM233" s="10"/>
    </row>
    <row r="234" spans="1:65" s="54" customFormat="1" ht="30">
      <c r="A234" s="10">
        <v>235</v>
      </c>
      <c r="B234" s="10"/>
      <c r="C234" s="10" t="s">
        <v>426</v>
      </c>
      <c r="D234" s="10">
        <v>1</v>
      </c>
      <c r="E234" s="10">
        <v>1</v>
      </c>
      <c r="F234" s="10">
        <v>1</v>
      </c>
      <c r="G234" s="119" t="str">
        <f t="shared" si="64"/>
        <v>EXCLUDED</v>
      </c>
      <c r="H234" s="147" t="s">
        <v>901</v>
      </c>
      <c r="I234" s="189" t="s">
        <v>901</v>
      </c>
      <c r="J234" s="10" t="str">
        <f>IF(AND(G234="Excluded", H234="Excluded"), "Mutually Excluded", IF(AND(OR(G234="CERTAINLY INCLUDED", G234="INCLUDED", G234="MAYBE" ), OR(H234="INCLUDED", H234="MAYBE")), "MUTUALLY INCLUDED", IF(AND(G234="MAYBE", H234="MAYBE"), "Mutually MAYBE", IF(AND(G234="Excluded", OR(H234="INCLUDED", H234="MAYBE")), "AI: No, Human: Yes", IF(AND(H234="Excluded", OR(G234="INCLUDED", G234="CERTAINLY INCLUDED", G234="MAYBE")), "AI: Yes, Human: No", "Other Conflict")))))</f>
        <v>Mutually Excluded</v>
      </c>
      <c r="K234" s="10"/>
      <c r="L234" s="10"/>
      <c r="N234" s="220" t="s">
        <v>19</v>
      </c>
      <c r="O234" s="54" t="str">
        <f>IF(J234="Mutually Excluded","Exclude",IF(J234= "Mutually Included","Include",M234))</f>
        <v>Exclude</v>
      </c>
      <c r="P234" s="54" t="str">
        <f>'Humans Alignment T&amp;A'!Z234</f>
        <v>Exclude</v>
      </c>
      <c r="Q234" s="120" t="str">
        <f>IF(AND(O234="Exclude", P234="Exclude"), "Mutually Excluded", IF(AND(OR(O234="CERTAINLY INCLUDED", O234="INCLUDE" ), OR(P234="INCLUDE", P234="MAYBE")), "MUTUALLY INCLUDED", IF(AND(O234="MAYBE", P234="MAYBE"), "Mutually MAYBE", IF(AND(O234="Exclude", OR(P234="INCLUDE", P234="MAYBE")), "AI+Hum: No, Hum1+2: Yes", IF(AND(P234="Exclude", OR(O234="INCLUDE", O234="CERTAINLY INCLUDED", H234="MAYBE")), "Ai+hum: Yes, Hum1+2: No", "Other Conflict")))))</f>
        <v>Mutually Excluded</v>
      </c>
      <c r="U234" s="121" t="str">
        <f>IF(Q234="Mutually Excluded","Exclude",IF(Q234= "Mutually Included","Include",R234))</f>
        <v>Exclude</v>
      </c>
      <c r="V234" s="122"/>
      <c r="X234" s="117"/>
      <c r="Y234" s="117"/>
      <c r="Z234" s="103" t="str">
        <f t="shared" si="67"/>
        <v/>
      </c>
      <c r="AA234" s="256"/>
      <c r="AB234" s="186"/>
      <c r="AC234" s="186"/>
      <c r="AD234" s="203"/>
      <c r="AF234" s="203"/>
      <c r="AG234" s="102" t="str">
        <f t="shared" si="68"/>
        <v/>
      </c>
      <c r="AH234" s="10" t="str">
        <f t="shared" si="70"/>
        <v/>
      </c>
      <c r="AI234" s="102"/>
      <c r="AJ234" s="10"/>
      <c r="AK234" s="10"/>
      <c r="AL234" s="105"/>
      <c r="AM234" s="102"/>
      <c r="AN234" s="10"/>
      <c r="AO234" s="10" t="str">
        <f t="shared" si="69"/>
        <v/>
      </c>
      <c r="AT234" s="10"/>
      <c r="AU234" s="10" t="str">
        <f>IF(O234="include",AF234,"")</f>
        <v/>
      </c>
      <c r="AV234" s="54" t="str">
        <f>IF(P234="include",AF234,"")</f>
        <v/>
      </c>
      <c r="BC234" s="10"/>
      <c r="BH234" s="10"/>
      <c r="BM234" s="10"/>
    </row>
    <row r="235" spans="1:65" s="54" customFormat="1" ht="30">
      <c r="A235" s="10">
        <v>236</v>
      </c>
      <c r="B235" s="10"/>
      <c r="C235" s="10" t="s">
        <v>427</v>
      </c>
      <c r="D235" s="10">
        <v>2</v>
      </c>
      <c r="E235" s="10">
        <v>2</v>
      </c>
      <c r="F235" s="10">
        <v>2</v>
      </c>
      <c r="G235" s="119" t="str">
        <f t="shared" si="64"/>
        <v>EXCLUDED</v>
      </c>
      <c r="H235" s="147" t="s">
        <v>901</v>
      </c>
      <c r="I235" s="189" t="s">
        <v>901</v>
      </c>
      <c r="J235" s="10" t="str">
        <f>IF(AND(G235="Excluded", H235="Excluded"), "Mutually Excluded", IF(AND(OR(G235="CERTAINLY INCLUDED", G235="INCLUDED", G235="MAYBE" ), OR(H235="INCLUDED", H235="MAYBE")), "MUTUALLY INCLUDED", IF(AND(G235="MAYBE", H235="MAYBE"), "Mutually MAYBE", IF(AND(G235="Excluded", OR(H235="INCLUDED", H235="MAYBE")), "AI: No, Human: Yes", IF(AND(H235="Excluded", OR(G235="INCLUDED", G235="CERTAINLY INCLUDED", G235="MAYBE")), "AI: Yes, Human: No", "Other Conflict")))))</f>
        <v>Mutually Excluded</v>
      </c>
      <c r="K235" s="10"/>
      <c r="L235" s="10"/>
      <c r="N235" s="220" t="s">
        <v>19</v>
      </c>
      <c r="O235" s="54" t="str">
        <f>IF(J235="Mutually Excluded","Exclude",IF(J235= "Mutually Included","Include",M235))</f>
        <v>Exclude</v>
      </c>
      <c r="P235" s="54" t="str">
        <f>'Humans Alignment T&amp;A'!Z235</f>
        <v>Exclude</v>
      </c>
      <c r="Q235" s="120" t="str">
        <f>IF(AND(O235="Exclude", P235="Exclude"), "Mutually Excluded", IF(AND(OR(O235="CERTAINLY INCLUDED", O235="INCLUDE" ), OR(P235="INCLUDE", P235="MAYBE")), "MUTUALLY INCLUDED", IF(AND(O235="MAYBE", P235="MAYBE"), "Mutually MAYBE", IF(AND(O235="Exclude", OR(P235="INCLUDE", P235="MAYBE")), "AI+Hum: No, Hum1+2: Yes", IF(AND(P235="Exclude", OR(O235="INCLUDE", O235="CERTAINLY INCLUDED", H235="MAYBE")), "Ai+hum: Yes, Hum1+2: No", "Other Conflict")))))</f>
        <v>Mutually Excluded</v>
      </c>
      <c r="U235" s="121" t="str">
        <f>IF(Q235="Mutually Excluded","Exclude",IF(Q235= "Mutually Included","Include",R235))</f>
        <v>Exclude</v>
      </c>
      <c r="V235" s="122"/>
      <c r="X235" s="117"/>
      <c r="Y235" s="117"/>
      <c r="Z235" s="103" t="str">
        <f t="shared" si="67"/>
        <v/>
      </c>
      <c r="AA235" s="256"/>
      <c r="AB235" s="186"/>
      <c r="AC235" s="186"/>
      <c r="AD235" s="203"/>
      <c r="AF235" s="203"/>
      <c r="AG235" s="102" t="str">
        <f t="shared" si="68"/>
        <v/>
      </c>
      <c r="AH235" s="10" t="str">
        <f t="shared" si="70"/>
        <v/>
      </c>
      <c r="AI235" s="102"/>
      <c r="AJ235" s="10"/>
      <c r="AK235" s="10"/>
      <c r="AL235" s="105"/>
      <c r="AM235" s="102"/>
      <c r="AN235" s="10"/>
      <c r="AO235" s="10" t="str">
        <f t="shared" si="69"/>
        <v/>
      </c>
      <c r="AT235" s="10"/>
      <c r="AU235" s="10" t="str">
        <f>IF(O235="include",AF235,"")</f>
        <v/>
      </c>
      <c r="AV235" s="54" t="str">
        <f>IF(P235="include",AF235,"")</f>
        <v/>
      </c>
      <c r="BC235" s="10"/>
      <c r="BH235" s="10"/>
      <c r="BM235" s="10"/>
    </row>
    <row r="236" spans="1:65" s="54" customFormat="1" ht="30">
      <c r="A236" s="10">
        <v>237</v>
      </c>
      <c r="B236" s="10"/>
      <c r="C236" s="10" t="s">
        <v>428</v>
      </c>
      <c r="D236" s="10">
        <v>1</v>
      </c>
      <c r="E236" s="10">
        <v>1</v>
      </c>
      <c r="F236" s="10">
        <v>1</v>
      </c>
      <c r="G236" s="119" t="str">
        <f t="shared" si="64"/>
        <v>EXCLUDED</v>
      </c>
      <c r="H236" s="147" t="s">
        <v>901</v>
      </c>
      <c r="I236" s="189" t="s">
        <v>901</v>
      </c>
      <c r="J236" s="10" t="str">
        <f>IF(AND(G236="Excluded", H236="Excluded"), "Mutually Excluded", IF(AND(OR(G236="CERTAINLY INCLUDED", G236="INCLUDED", G236="MAYBE" ), OR(H236="INCLUDED", H236="MAYBE")), "MUTUALLY INCLUDED", IF(AND(G236="MAYBE", H236="MAYBE"), "Mutually MAYBE", IF(AND(G236="Excluded", OR(H236="INCLUDED", H236="MAYBE")), "AI: No, Human: Yes", IF(AND(H236="Excluded", OR(G236="INCLUDED", G236="CERTAINLY INCLUDED", G236="MAYBE")), "AI: Yes, Human: No", "Other Conflict")))))</f>
        <v>Mutually Excluded</v>
      </c>
      <c r="K236" s="10"/>
      <c r="L236" s="10"/>
      <c r="N236" s="220" t="s">
        <v>19</v>
      </c>
      <c r="O236" s="54" t="str">
        <f>IF(J236="Mutually Excluded","Exclude",IF(J236= "Mutually Included","Include",M236))</f>
        <v>Exclude</v>
      </c>
      <c r="P236" s="54" t="str">
        <f>'Humans Alignment T&amp;A'!Z236</f>
        <v>Exclude</v>
      </c>
      <c r="Q236" s="120" t="str">
        <f>IF(AND(O236="Exclude", P236="Exclude"), "Mutually Excluded", IF(AND(OR(O236="CERTAINLY INCLUDED", O236="INCLUDE" ), OR(P236="INCLUDE", P236="MAYBE")), "MUTUALLY INCLUDED", IF(AND(O236="MAYBE", P236="MAYBE"), "Mutually MAYBE", IF(AND(O236="Exclude", OR(P236="INCLUDE", P236="MAYBE")), "AI+Hum: No, Hum1+2: Yes", IF(AND(P236="Exclude", OR(O236="INCLUDE", O236="CERTAINLY INCLUDED", H236="MAYBE")), "Ai+hum: Yes, Hum1+2: No", "Other Conflict")))))</f>
        <v>Mutually Excluded</v>
      </c>
      <c r="U236" s="121" t="str">
        <f>IF(Q236="Mutually Excluded","Exclude",IF(Q236= "Mutually Included","Include",R236))</f>
        <v>Exclude</v>
      </c>
      <c r="V236" s="122"/>
      <c r="X236" s="117"/>
      <c r="Y236" s="117"/>
      <c r="Z236" s="103" t="str">
        <f t="shared" si="67"/>
        <v/>
      </c>
      <c r="AA236" s="256"/>
      <c r="AB236" s="186"/>
      <c r="AC236" s="186"/>
      <c r="AD236" s="203"/>
      <c r="AF236" s="203"/>
      <c r="AG236" s="102" t="str">
        <f t="shared" si="68"/>
        <v/>
      </c>
      <c r="AH236" s="10" t="str">
        <f t="shared" si="70"/>
        <v/>
      </c>
      <c r="AI236" s="102"/>
      <c r="AJ236" s="10"/>
      <c r="AK236" s="10"/>
      <c r="AL236" s="105"/>
      <c r="AM236" s="102"/>
      <c r="AN236" s="10"/>
      <c r="AO236" s="10" t="str">
        <f t="shared" si="69"/>
        <v/>
      </c>
      <c r="AT236" s="10"/>
      <c r="AU236" s="10" t="str">
        <f>IF(O236="include",AF236,"")</f>
        <v/>
      </c>
      <c r="AV236" s="54" t="str">
        <f>IF(P236="include",AF236,"")</f>
        <v/>
      </c>
      <c r="BC236" s="10"/>
      <c r="BH236" s="10"/>
      <c r="BM236" s="10"/>
    </row>
    <row r="237" spans="1:65" s="54" customFormat="1" ht="30">
      <c r="A237" s="10">
        <v>238</v>
      </c>
      <c r="B237" s="10"/>
      <c r="C237" s="10" t="s">
        <v>429</v>
      </c>
      <c r="D237" s="10">
        <v>1</v>
      </c>
      <c r="E237" s="10">
        <v>1</v>
      </c>
      <c r="F237" s="10">
        <v>1</v>
      </c>
      <c r="G237" s="119" t="str">
        <f t="shared" si="64"/>
        <v>EXCLUDED</v>
      </c>
      <c r="H237" s="147" t="s">
        <v>901</v>
      </c>
      <c r="I237" s="189" t="s">
        <v>901</v>
      </c>
      <c r="J237" s="10" t="str">
        <f>IF(AND(G237="Excluded", H237="Excluded"), "Mutually Excluded", IF(AND(OR(G237="CERTAINLY INCLUDED", G237="INCLUDED", G237="MAYBE" ), OR(H237="INCLUDED", H237="MAYBE")), "MUTUALLY INCLUDED", IF(AND(G237="MAYBE", H237="MAYBE"), "Mutually MAYBE", IF(AND(G237="Excluded", OR(H237="INCLUDED", H237="MAYBE")), "AI: No, Human: Yes", IF(AND(H237="Excluded", OR(G237="INCLUDED", G237="CERTAINLY INCLUDED", G237="MAYBE")), "AI: Yes, Human: No", "Other Conflict")))))</f>
        <v>Mutually Excluded</v>
      </c>
      <c r="K237" s="10"/>
      <c r="L237" s="10"/>
      <c r="N237" s="220" t="s">
        <v>19</v>
      </c>
      <c r="O237" s="54" t="str">
        <f>IF(J237="Mutually Excluded","Exclude",IF(J237= "Mutually Included","Include",M237))</f>
        <v>Exclude</v>
      </c>
      <c r="P237" s="54" t="str">
        <f>'Humans Alignment T&amp;A'!Z237</f>
        <v>Exclude</v>
      </c>
      <c r="Q237" s="120" t="str">
        <f>IF(AND(O237="Exclude", P237="Exclude"), "Mutually Excluded", IF(AND(OR(O237="CERTAINLY INCLUDED", O237="INCLUDE" ), OR(P237="INCLUDE", P237="MAYBE")), "MUTUALLY INCLUDED", IF(AND(O237="MAYBE", P237="MAYBE"), "Mutually MAYBE", IF(AND(O237="Exclude", OR(P237="INCLUDE", P237="MAYBE")), "AI+Hum: No, Hum1+2: Yes", IF(AND(P237="Exclude", OR(O237="INCLUDE", O237="CERTAINLY INCLUDED", H237="MAYBE")), "Ai+hum: Yes, Hum1+2: No", "Other Conflict")))))</f>
        <v>Mutually Excluded</v>
      </c>
      <c r="U237" s="121" t="str">
        <f>IF(Q237="Mutually Excluded","Exclude",IF(Q237= "Mutually Included","Include",R237))</f>
        <v>Exclude</v>
      </c>
      <c r="V237" s="122"/>
      <c r="X237" s="117"/>
      <c r="Y237" s="117"/>
      <c r="Z237" s="103" t="str">
        <f t="shared" si="67"/>
        <v/>
      </c>
      <c r="AA237" s="256"/>
      <c r="AB237" s="186"/>
      <c r="AC237" s="186"/>
      <c r="AD237" s="203"/>
      <c r="AF237" s="203"/>
      <c r="AG237" s="102" t="str">
        <f t="shared" si="68"/>
        <v/>
      </c>
      <c r="AH237" s="10" t="str">
        <f t="shared" si="70"/>
        <v/>
      </c>
      <c r="AI237" s="102"/>
      <c r="AJ237" s="10"/>
      <c r="AK237" s="10"/>
      <c r="AL237" s="105"/>
      <c r="AM237" s="102"/>
      <c r="AN237" s="10"/>
      <c r="AO237" s="10" t="str">
        <f t="shared" si="69"/>
        <v/>
      </c>
      <c r="AT237" s="10"/>
      <c r="AU237" s="10" t="str">
        <f>IF(O237="include",AF237,"")</f>
        <v/>
      </c>
      <c r="AV237" s="54" t="str">
        <f>IF(P237="include",AF237,"")</f>
        <v/>
      </c>
      <c r="BC237" s="10"/>
      <c r="BH237" s="10"/>
      <c r="BM237" s="10"/>
    </row>
    <row r="238" spans="1:65" s="54" customFormat="1" ht="45">
      <c r="A238" s="10">
        <v>239</v>
      </c>
      <c r="B238" s="10"/>
      <c r="C238" s="10" t="s">
        <v>430</v>
      </c>
      <c r="D238" s="10">
        <v>4</v>
      </c>
      <c r="E238" s="10">
        <v>3</v>
      </c>
      <c r="F238" s="10">
        <v>3</v>
      </c>
      <c r="G238" s="119" t="str">
        <f t="shared" si="64"/>
        <v>EXCLUDED</v>
      </c>
      <c r="H238" s="147" t="s">
        <v>901</v>
      </c>
      <c r="I238" s="189" t="s">
        <v>1752</v>
      </c>
      <c r="J238" s="10" t="str">
        <f>IF(AND(G238="Excluded", H238="Excluded"), "Mutually Excluded", IF(AND(OR(G238="CERTAINLY INCLUDED", G238="INCLUDED", G238="MAYBE" ), OR(H238="INCLUDED", H238="MAYBE")), "MUTUALLY INCLUDED", IF(AND(G238="MAYBE", H238="MAYBE"), "Mutually MAYBE", IF(AND(G238="Excluded", OR(H238="INCLUDED", H238="MAYBE")), "AI: No, Human: Yes", IF(AND(H238="Excluded", OR(G238="INCLUDED", G238="CERTAINLY INCLUDED", G238="MAYBE")), "AI: Yes, Human: No", "Other Conflict")))))</f>
        <v>Mutually Excluded</v>
      </c>
      <c r="K238" s="10"/>
      <c r="L238" s="10"/>
      <c r="N238" s="220" t="s">
        <v>23</v>
      </c>
      <c r="O238" s="54" t="str">
        <f>IF(J238="Mutually Excluded","Exclude",IF(J238= "Mutually Included","Include",M238))</f>
        <v>Exclude</v>
      </c>
      <c r="P238" s="54" t="str">
        <f>'Humans Alignment T&amp;A'!Z238</f>
        <v>Include</v>
      </c>
      <c r="Q238" s="120" t="str">
        <f>IF(AND(O238="Exclude", P238="Exclude"), "Mutually Excluded", IF(AND(OR(O238="CERTAINLY INCLUDED", O238="INCLUDE" ), OR(P238="INCLUDE", P238="MAYBE")), "MUTUALLY INCLUDED", IF(AND(O238="MAYBE", P238="MAYBE"), "Mutually MAYBE", IF(AND(O238="Exclude", OR(P238="INCLUDE", P238="MAYBE")), "AI+Hum: No, Hum1+2: Yes", IF(AND(P238="Exclude", OR(O238="INCLUDE", O238="CERTAINLY INCLUDED", H238="MAYBE")), "Ai+hum: Yes, Hum1+2: No", "Other Conflict")))))</f>
        <v>AI+Hum: No, Hum1+2: Yes</v>
      </c>
      <c r="R238" s="185" t="s">
        <v>3007</v>
      </c>
      <c r="U238" s="121" t="str">
        <f>IF(Q238="Mutually Excluded","Exclude",IF(Q238= "Mutually Included","Include",R238))</f>
        <v>EXCLUDE</v>
      </c>
      <c r="V238" s="122"/>
      <c r="X238" s="201" t="s">
        <v>901</v>
      </c>
      <c r="Y238" s="201" t="s">
        <v>3028</v>
      </c>
      <c r="Z238" s="103" t="str">
        <f t="shared" si="67"/>
        <v/>
      </c>
      <c r="AA238" s="256"/>
      <c r="AB238" s="186"/>
      <c r="AC238" s="186"/>
      <c r="AD238" s="203" t="s">
        <v>19</v>
      </c>
      <c r="AF238" s="203" t="s">
        <v>19</v>
      </c>
      <c r="AG238" s="102" t="str">
        <f t="shared" si="68"/>
        <v>Mutually Excluded</v>
      </c>
      <c r="AH238" s="10" t="str">
        <f t="shared" si="70"/>
        <v/>
      </c>
      <c r="AI238" s="102" t="s">
        <v>19</v>
      </c>
      <c r="AJ238" s="10"/>
      <c r="AK238" s="10"/>
      <c r="AL238" s="105"/>
      <c r="AM238" s="102"/>
      <c r="AN238" s="10"/>
      <c r="AO238" s="10" t="str">
        <f t="shared" si="69"/>
        <v/>
      </c>
      <c r="AT238" s="10"/>
      <c r="AU238" s="10" t="str">
        <f>IF(O238="include",AF238,"")</f>
        <v/>
      </c>
      <c r="AV238" s="54" t="str">
        <f>IF(P238="include",AF238,"")</f>
        <v>Exclude</v>
      </c>
      <c r="BC238" s="10"/>
      <c r="BH238" s="10"/>
      <c r="BM238" s="10"/>
    </row>
    <row r="239" spans="1:65" s="54" customFormat="1" ht="30">
      <c r="A239" s="10">
        <v>240</v>
      </c>
      <c r="B239" s="10"/>
      <c r="C239" s="10" t="s">
        <v>431</v>
      </c>
      <c r="D239" s="10">
        <v>1</v>
      </c>
      <c r="E239" s="10">
        <v>1</v>
      </c>
      <c r="F239" s="10">
        <v>1</v>
      </c>
      <c r="G239" s="119" t="str">
        <f t="shared" si="64"/>
        <v>EXCLUDED</v>
      </c>
      <c r="H239" s="147" t="s">
        <v>901</v>
      </c>
      <c r="I239" s="189" t="s">
        <v>901</v>
      </c>
      <c r="J239" s="10" t="str">
        <f>IF(AND(G239="Excluded", H239="Excluded"), "Mutually Excluded", IF(AND(OR(G239="CERTAINLY INCLUDED", G239="INCLUDED", G239="MAYBE" ), OR(H239="INCLUDED", H239="MAYBE")), "MUTUALLY INCLUDED", IF(AND(G239="MAYBE", H239="MAYBE"), "Mutually MAYBE", IF(AND(G239="Excluded", OR(H239="INCLUDED", H239="MAYBE")), "AI: No, Human: Yes", IF(AND(H239="Excluded", OR(G239="INCLUDED", G239="CERTAINLY INCLUDED", G239="MAYBE")), "AI: Yes, Human: No", "Other Conflict")))))</f>
        <v>Mutually Excluded</v>
      </c>
      <c r="K239" s="10"/>
      <c r="L239" s="10"/>
      <c r="N239" s="220" t="s">
        <v>19</v>
      </c>
      <c r="O239" s="54" t="str">
        <f>IF(J239="Mutually Excluded","Exclude",IF(J239= "Mutually Included","Include",M239))</f>
        <v>Exclude</v>
      </c>
      <c r="P239" s="54" t="str">
        <f>'Humans Alignment T&amp;A'!Z239</f>
        <v>Exclude</v>
      </c>
      <c r="Q239" s="120" t="str">
        <f>IF(AND(O239="Exclude", P239="Exclude"), "Mutually Excluded", IF(AND(OR(O239="CERTAINLY INCLUDED", O239="INCLUDE" ), OR(P239="INCLUDE", P239="MAYBE")), "MUTUALLY INCLUDED", IF(AND(O239="MAYBE", P239="MAYBE"), "Mutually MAYBE", IF(AND(O239="Exclude", OR(P239="INCLUDE", P239="MAYBE")), "AI+Hum: No, Hum1+2: Yes", IF(AND(P239="Exclude", OR(O239="INCLUDE", O239="CERTAINLY INCLUDED", H239="MAYBE")), "Ai+hum: Yes, Hum1+2: No", "Other Conflict")))))</f>
        <v>Mutually Excluded</v>
      </c>
      <c r="U239" s="121" t="str">
        <f>IF(Q239="Mutually Excluded","Exclude",IF(Q239= "Mutually Included","Include",R239))</f>
        <v>Exclude</v>
      </c>
      <c r="V239" s="122"/>
      <c r="X239" s="117"/>
      <c r="Y239" s="117"/>
      <c r="Z239" s="103" t="str">
        <f t="shared" si="67"/>
        <v/>
      </c>
      <c r="AA239" s="256"/>
      <c r="AB239" s="186"/>
      <c r="AC239" s="186"/>
      <c r="AD239" s="203"/>
      <c r="AF239" s="203"/>
      <c r="AG239" s="102" t="str">
        <f t="shared" si="68"/>
        <v/>
      </c>
      <c r="AH239" s="10" t="str">
        <f t="shared" si="70"/>
        <v/>
      </c>
      <c r="AI239" s="102"/>
      <c r="AJ239" s="10"/>
      <c r="AK239" s="10"/>
      <c r="AL239" s="105"/>
      <c r="AM239" s="102"/>
      <c r="AN239" s="10"/>
      <c r="AO239" s="10" t="str">
        <f t="shared" si="69"/>
        <v/>
      </c>
      <c r="AT239" s="10"/>
      <c r="AU239" s="10" t="str">
        <f>IF(O239="include",AF239,"")</f>
        <v/>
      </c>
      <c r="AV239" s="54" t="str">
        <f>IF(P239="include",AF239,"")</f>
        <v/>
      </c>
      <c r="BC239" s="10"/>
      <c r="BH239" s="10"/>
      <c r="BM239" s="10"/>
    </row>
    <row r="240" spans="1:65" s="54" customFormat="1" ht="30">
      <c r="A240" s="10">
        <v>241</v>
      </c>
      <c r="B240" s="10"/>
      <c r="C240" s="10" t="s">
        <v>432</v>
      </c>
      <c r="D240" s="10">
        <v>2</v>
      </c>
      <c r="E240" s="10">
        <v>2</v>
      </c>
      <c r="F240" s="10">
        <v>2</v>
      </c>
      <c r="G240" s="119" t="str">
        <f t="shared" si="64"/>
        <v>EXCLUDED</v>
      </c>
      <c r="H240" s="147" t="s">
        <v>901</v>
      </c>
      <c r="I240" s="189" t="s">
        <v>901</v>
      </c>
      <c r="J240" s="10" t="str">
        <f>IF(AND(G240="Excluded", H240="Excluded"), "Mutually Excluded", IF(AND(OR(G240="CERTAINLY INCLUDED", G240="INCLUDED", G240="MAYBE" ), OR(H240="INCLUDED", H240="MAYBE")), "MUTUALLY INCLUDED", IF(AND(G240="MAYBE", H240="MAYBE"), "Mutually MAYBE", IF(AND(G240="Excluded", OR(H240="INCLUDED", H240="MAYBE")), "AI: No, Human: Yes", IF(AND(H240="Excluded", OR(G240="INCLUDED", G240="CERTAINLY INCLUDED", G240="MAYBE")), "AI: Yes, Human: No", "Other Conflict")))))</f>
        <v>Mutually Excluded</v>
      </c>
      <c r="K240" s="10"/>
      <c r="L240" s="10"/>
      <c r="N240" s="220" t="s">
        <v>19</v>
      </c>
      <c r="O240" s="54" t="str">
        <f>IF(J240="Mutually Excluded","Exclude",IF(J240= "Mutually Included","Include",M240))</f>
        <v>Exclude</v>
      </c>
      <c r="P240" s="54" t="str">
        <f>'Humans Alignment T&amp;A'!Z240</f>
        <v>Exclude</v>
      </c>
      <c r="Q240" s="120" t="str">
        <f>IF(AND(O240="Exclude", P240="Exclude"), "Mutually Excluded", IF(AND(OR(O240="CERTAINLY INCLUDED", O240="INCLUDE" ), OR(P240="INCLUDE", P240="MAYBE")), "MUTUALLY INCLUDED", IF(AND(O240="MAYBE", P240="MAYBE"), "Mutually MAYBE", IF(AND(O240="Exclude", OR(P240="INCLUDE", P240="MAYBE")), "AI+Hum: No, Hum1+2: Yes", IF(AND(P240="Exclude", OR(O240="INCLUDE", O240="CERTAINLY INCLUDED", H240="MAYBE")), "Ai+hum: Yes, Hum1+2: No", "Other Conflict")))))</f>
        <v>Mutually Excluded</v>
      </c>
      <c r="U240" s="121" t="str">
        <f>IF(Q240="Mutually Excluded","Exclude",IF(Q240= "Mutually Included","Include",R240))</f>
        <v>Exclude</v>
      </c>
      <c r="V240" s="122"/>
      <c r="X240" s="117"/>
      <c r="Y240" s="117"/>
      <c r="Z240" s="103" t="str">
        <f t="shared" si="67"/>
        <v/>
      </c>
      <c r="AA240" s="256"/>
      <c r="AB240" s="186"/>
      <c r="AC240" s="186"/>
      <c r="AD240" s="203"/>
      <c r="AF240" s="203"/>
      <c r="AG240" s="102" t="str">
        <f t="shared" si="68"/>
        <v/>
      </c>
      <c r="AH240" s="10" t="str">
        <f t="shared" si="70"/>
        <v/>
      </c>
      <c r="AI240" s="102"/>
      <c r="AJ240" s="10"/>
      <c r="AK240" s="10"/>
      <c r="AL240" s="105"/>
      <c r="AM240" s="102"/>
      <c r="AN240" s="10"/>
      <c r="AO240" s="10" t="str">
        <f t="shared" si="69"/>
        <v/>
      </c>
      <c r="AT240" s="10"/>
      <c r="AU240" s="10" t="str">
        <f>IF(O240="include",AF240,"")</f>
        <v/>
      </c>
      <c r="AV240" s="54" t="str">
        <f>IF(P240="include",AF240,"")</f>
        <v/>
      </c>
      <c r="BC240" s="10"/>
      <c r="BH240" s="10"/>
      <c r="BM240" s="10"/>
    </row>
    <row r="241" spans="1:65" s="54" customFormat="1" ht="30">
      <c r="A241" s="10">
        <v>242</v>
      </c>
      <c r="B241" s="10"/>
      <c r="C241" s="10" t="s">
        <v>433</v>
      </c>
      <c r="D241" s="10">
        <v>3</v>
      </c>
      <c r="E241" s="10">
        <v>2</v>
      </c>
      <c r="F241" s="10">
        <v>3</v>
      </c>
      <c r="G241" s="119" t="str">
        <f t="shared" si="64"/>
        <v>EXCLUDED</v>
      </c>
      <c r="H241" s="147" t="s">
        <v>901</v>
      </c>
      <c r="I241" s="189" t="s">
        <v>901</v>
      </c>
      <c r="J241" s="10" t="str">
        <f>IF(AND(G241="Excluded", H241="Excluded"), "Mutually Excluded", IF(AND(OR(G241="CERTAINLY INCLUDED", G241="INCLUDED", G241="MAYBE" ), OR(H241="INCLUDED", H241="MAYBE")), "MUTUALLY INCLUDED", IF(AND(G241="MAYBE", H241="MAYBE"), "Mutually MAYBE", IF(AND(G241="Excluded", OR(H241="INCLUDED", H241="MAYBE")), "AI: No, Human: Yes", IF(AND(H241="Excluded", OR(G241="INCLUDED", G241="CERTAINLY INCLUDED", G241="MAYBE")), "AI: Yes, Human: No", "Other Conflict")))))</f>
        <v>Mutually Excluded</v>
      </c>
      <c r="K241" s="10"/>
      <c r="L241" s="10"/>
      <c r="N241" s="220" t="s">
        <v>19</v>
      </c>
      <c r="O241" s="54" t="str">
        <f>IF(J241="Mutually Excluded","Exclude",IF(J241= "Mutually Included","Include",M241))</f>
        <v>Exclude</v>
      </c>
      <c r="P241" s="54" t="str">
        <f>'Humans Alignment T&amp;A'!Z241</f>
        <v>Exclude</v>
      </c>
      <c r="Q241" s="120" t="str">
        <f>IF(AND(O241="Exclude", P241="Exclude"), "Mutually Excluded", IF(AND(OR(O241="CERTAINLY INCLUDED", O241="INCLUDE" ), OR(P241="INCLUDE", P241="MAYBE")), "MUTUALLY INCLUDED", IF(AND(O241="MAYBE", P241="MAYBE"), "Mutually MAYBE", IF(AND(O241="Exclude", OR(P241="INCLUDE", P241="MAYBE")), "AI+Hum: No, Hum1+2: Yes", IF(AND(P241="Exclude", OR(O241="INCLUDE", O241="CERTAINLY INCLUDED", H241="MAYBE")), "Ai+hum: Yes, Hum1+2: No", "Other Conflict")))))</f>
        <v>Mutually Excluded</v>
      </c>
      <c r="U241" s="121" t="str">
        <f>IF(Q241="Mutually Excluded","Exclude",IF(Q241= "Mutually Included","Include",R241))</f>
        <v>Exclude</v>
      </c>
      <c r="V241" s="122"/>
      <c r="X241" s="117"/>
      <c r="Y241" s="117"/>
      <c r="Z241" s="103" t="str">
        <f t="shared" si="67"/>
        <v/>
      </c>
      <c r="AA241" s="256"/>
      <c r="AB241" s="186"/>
      <c r="AC241" s="186"/>
      <c r="AD241" s="203"/>
      <c r="AF241" s="203"/>
      <c r="AG241" s="102" t="str">
        <f t="shared" si="68"/>
        <v/>
      </c>
      <c r="AH241" s="10" t="str">
        <f t="shared" si="70"/>
        <v/>
      </c>
      <c r="AI241" s="102"/>
      <c r="AJ241" s="10"/>
      <c r="AK241" s="10"/>
      <c r="AL241" s="105"/>
      <c r="AM241" s="102"/>
      <c r="AN241" s="10"/>
      <c r="AO241" s="10" t="str">
        <f t="shared" si="69"/>
        <v/>
      </c>
      <c r="AT241" s="10"/>
      <c r="AU241" s="10" t="str">
        <f>IF(O241="include",AF241,"")</f>
        <v/>
      </c>
      <c r="AV241" s="54" t="str">
        <f>IF(P241="include",AF241,"")</f>
        <v/>
      </c>
      <c r="BC241" s="10"/>
      <c r="BH241" s="10"/>
      <c r="BM241" s="10"/>
    </row>
    <row r="242" spans="1:65" s="54" customFormat="1" ht="30">
      <c r="A242" s="10">
        <v>243</v>
      </c>
      <c r="B242" s="10"/>
      <c r="C242" s="10" t="s">
        <v>434</v>
      </c>
      <c r="D242" s="10">
        <v>1</v>
      </c>
      <c r="E242" s="10">
        <v>1</v>
      </c>
      <c r="F242" s="10">
        <v>1</v>
      </c>
      <c r="G242" s="119" t="str">
        <f t="shared" si="64"/>
        <v>EXCLUDED</v>
      </c>
      <c r="H242" s="147" t="s">
        <v>901</v>
      </c>
      <c r="I242" s="189" t="s">
        <v>901</v>
      </c>
      <c r="J242" s="10" t="str">
        <f>IF(AND(G242="Excluded", H242="Excluded"), "Mutually Excluded", IF(AND(OR(G242="CERTAINLY INCLUDED", G242="INCLUDED", G242="MAYBE" ), OR(H242="INCLUDED", H242="MAYBE")), "MUTUALLY INCLUDED", IF(AND(G242="MAYBE", H242="MAYBE"), "Mutually MAYBE", IF(AND(G242="Excluded", OR(H242="INCLUDED", H242="MAYBE")), "AI: No, Human: Yes", IF(AND(H242="Excluded", OR(G242="INCLUDED", G242="CERTAINLY INCLUDED", G242="MAYBE")), "AI: Yes, Human: No", "Other Conflict")))))</f>
        <v>Mutually Excluded</v>
      </c>
      <c r="K242" s="10"/>
      <c r="L242" s="10"/>
      <c r="N242" s="220" t="s">
        <v>19</v>
      </c>
      <c r="O242" s="54" t="str">
        <f>IF(J242="Mutually Excluded","Exclude",IF(J242= "Mutually Included","Include",M242))</f>
        <v>Exclude</v>
      </c>
      <c r="P242" s="54" t="str">
        <f>'Humans Alignment T&amp;A'!Z242</f>
        <v>Exclude</v>
      </c>
      <c r="Q242" s="120" t="str">
        <f>IF(AND(O242="Exclude", P242="Exclude"), "Mutually Excluded", IF(AND(OR(O242="CERTAINLY INCLUDED", O242="INCLUDE" ), OR(P242="INCLUDE", P242="MAYBE")), "MUTUALLY INCLUDED", IF(AND(O242="MAYBE", P242="MAYBE"), "Mutually MAYBE", IF(AND(O242="Exclude", OR(P242="INCLUDE", P242="MAYBE")), "AI+Hum: No, Hum1+2: Yes", IF(AND(P242="Exclude", OR(O242="INCLUDE", O242="CERTAINLY INCLUDED", H242="MAYBE")), "Ai+hum: Yes, Hum1+2: No", "Other Conflict")))))</f>
        <v>Mutually Excluded</v>
      </c>
      <c r="U242" s="121" t="str">
        <f>IF(Q242="Mutually Excluded","Exclude",IF(Q242= "Mutually Included","Include",R242))</f>
        <v>Exclude</v>
      </c>
      <c r="V242" s="122"/>
      <c r="X242" s="117"/>
      <c r="Y242" s="117"/>
      <c r="Z242" s="103" t="str">
        <f t="shared" si="67"/>
        <v/>
      </c>
      <c r="AA242" s="256"/>
      <c r="AB242" s="186"/>
      <c r="AC242" s="186"/>
      <c r="AD242" s="203"/>
      <c r="AF242" s="203"/>
      <c r="AG242" s="102" t="str">
        <f t="shared" si="68"/>
        <v/>
      </c>
      <c r="AH242" s="10" t="str">
        <f t="shared" si="70"/>
        <v/>
      </c>
      <c r="AI242" s="102"/>
      <c r="AJ242" s="10"/>
      <c r="AK242" s="10"/>
      <c r="AL242" s="105"/>
      <c r="AM242" s="102"/>
      <c r="AN242" s="10"/>
      <c r="AO242" s="10" t="str">
        <f t="shared" si="69"/>
        <v/>
      </c>
      <c r="AT242" s="10"/>
      <c r="AU242" s="10" t="str">
        <f>IF(O242="include",AF242,"")</f>
        <v/>
      </c>
      <c r="AV242" s="54" t="str">
        <f>IF(P242="include",AF242,"")</f>
        <v/>
      </c>
      <c r="BC242" s="10"/>
      <c r="BH242" s="10"/>
      <c r="BM242" s="10"/>
    </row>
    <row r="243" spans="1:65" s="54" customFormat="1" ht="70.150000000000006" customHeight="1">
      <c r="A243" s="10">
        <v>244</v>
      </c>
      <c r="B243" s="10" t="s">
        <v>435</v>
      </c>
      <c r="C243" s="10" t="s">
        <v>435</v>
      </c>
      <c r="D243" s="10">
        <v>4</v>
      </c>
      <c r="E243" s="10">
        <v>3</v>
      </c>
      <c r="F243" s="10">
        <v>3</v>
      </c>
      <c r="G243" s="119" t="str">
        <f t="shared" si="64"/>
        <v>EXCLUDED</v>
      </c>
      <c r="H243" s="147" t="s">
        <v>1752</v>
      </c>
      <c r="I243" s="189" t="s">
        <v>1752</v>
      </c>
      <c r="J243" s="10" t="str">
        <f>IF(AND(G243="Excluded", H243="Excluded"), "Mutually Excluded", IF(AND(OR(G243="CERTAINLY INCLUDED", G243="INCLUDED", G243="MAYBE" ), OR(H243="INCLUDED", H243="MAYBE")), "MUTUALLY INCLUDED", IF(AND(G243="MAYBE", H243="MAYBE"), "Mutually MAYBE", IF(AND(G243="Excluded", OR(H243="INCLUDED", H243="MAYBE")), "AI: No, Human: Yes", IF(AND(H243="Excluded", OR(G243="INCLUDED", G243="CERTAINLY INCLUDED", G243="MAYBE")), "AI: Yes, Human: No", "Other Conflict")))))</f>
        <v>AI: No, Human: Yes</v>
      </c>
      <c r="K243" s="10" t="s">
        <v>23</v>
      </c>
      <c r="L243" s="10" t="s">
        <v>23</v>
      </c>
      <c r="M243" s="10" t="s">
        <v>23</v>
      </c>
      <c r="N243" s="220" t="s">
        <v>19</v>
      </c>
      <c r="O243" s="54" t="str">
        <f>IF(J243="Mutually Excluded","Exclude",IF(J243= "Mutually Included","Include",M243))</f>
        <v>Include</v>
      </c>
      <c r="P243" s="54" t="str">
        <f>'Humans Alignment T&amp;A'!Z243</f>
        <v>Include</v>
      </c>
      <c r="Q243" s="120" t="str">
        <f>IF(AND(O243="Exclude", P243="Exclude"), "Mutually Excluded", IF(AND(OR(O243="CERTAINLY INCLUDED", O243="INCLUDE" ), OR(P243="INCLUDE", P243="MAYBE")), "MUTUALLY INCLUDED", IF(AND(O243="MAYBE", P243="MAYBE"), "Mutually MAYBE", IF(AND(O243="Exclude", OR(P243="INCLUDE", P243="MAYBE")), "AI+Hum: No, Hum1+2: Yes", IF(AND(P243="Exclude", OR(O243="INCLUDE", O243="CERTAINLY INCLUDED", H243="MAYBE")), "Ai+hum: Yes, Hum1+2: No", "Other Conflict")))))</f>
        <v>MUTUALLY INCLUDED</v>
      </c>
      <c r="U243" s="121" t="str">
        <f>IF(Q243="Mutually Excluded","Exclude",IF(Q243= "Mutually Included","Include",R243))</f>
        <v>Include</v>
      </c>
      <c r="V243" s="122" t="s">
        <v>19</v>
      </c>
      <c r="W243" s="54" t="s">
        <v>19</v>
      </c>
      <c r="X243" s="201" t="s">
        <v>901</v>
      </c>
      <c r="Y243" s="201" t="s">
        <v>3028</v>
      </c>
      <c r="Z243" s="103" t="str">
        <f t="shared" si="67"/>
        <v>Mutually Excluded</v>
      </c>
      <c r="AA243" s="137" t="s">
        <v>19</v>
      </c>
      <c r="AB243" s="186"/>
      <c r="AC243" s="186"/>
      <c r="AD243" s="203" t="s">
        <v>19</v>
      </c>
      <c r="AF243" s="203" t="s">
        <v>19</v>
      </c>
      <c r="AG243" s="102" t="str">
        <f t="shared" si="68"/>
        <v>Mutually Excluded</v>
      </c>
      <c r="AH243" s="10" t="str">
        <f t="shared" si="70"/>
        <v>Mutually Excluded</v>
      </c>
      <c r="AI243" s="133" t="s">
        <v>19</v>
      </c>
      <c r="AJ243" s="10" t="s">
        <v>19</v>
      </c>
      <c r="AK243" s="10" t="s">
        <v>19</v>
      </c>
      <c r="AL243" s="143" t="s">
        <v>19</v>
      </c>
      <c r="AM243" s="107"/>
      <c r="AN243" s="10"/>
      <c r="AO243" s="10" t="str">
        <f t="shared" si="69"/>
        <v>Mutually Excluded</v>
      </c>
      <c r="AP243" s="125" t="str">
        <f t="shared" ref="AP243:AP244" si="71">IF(COUNTA(AQ243:AS243)=0, "", IF(COUNTIF(AQ243:AS243,5)=3, "Include", IF(COUNTIF(AQ243:AS243,5)&gt;=1, "Maybe", "Exclude")))</f>
        <v>Exclude</v>
      </c>
      <c r="AQ243" s="54">
        <v>2</v>
      </c>
      <c r="AR243" s="54">
        <v>1</v>
      </c>
      <c r="AS243" s="54">
        <v>3</v>
      </c>
      <c r="AT243" s="10" t="s">
        <v>3037</v>
      </c>
      <c r="AU243" s="10" t="str">
        <f>IF(O243="include",AF243,"")</f>
        <v>Exclude</v>
      </c>
      <c r="AV243" s="54" t="str">
        <f>IF(P243="include",AF243,"")</f>
        <v>Exclude</v>
      </c>
      <c r="BC243" s="10"/>
      <c r="BH243" s="10"/>
      <c r="BM243" s="10"/>
    </row>
    <row r="244" spans="1:65" s="54" customFormat="1" ht="70.150000000000006" customHeight="1">
      <c r="A244" s="10">
        <v>245</v>
      </c>
      <c r="B244" s="10" t="s">
        <v>436</v>
      </c>
      <c r="C244" s="10" t="s">
        <v>436</v>
      </c>
      <c r="D244" s="10">
        <v>4</v>
      </c>
      <c r="E244" s="10">
        <v>3</v>
      </c>
      <c r="F244" s="10">
        <v>4</v>
      </c>
      <c r="G244" s="119" t="str">
        <f t="shared" si="64"/>
        <v>EXCLUDED</v>
      </c>
      <c r="H244" s="147" t="s">
        <v>1752</v>
      </c>
      <c r="I244" s="189" t="s">
        <v>1752</v>
      </c>
      <c r="J244" s="10" t="str">
        <f>IF(AND(G244="Excluded", H244="Excluded"), "Mutually Excluded", IF(AND(OR(G244="CERTAINLY INCLUDED", G244="INCLUDED", G244="MAYBE" ), OR(H244="INCLUDED", H244="MAYBE")), "MUTUALLY INCLUDED", IF(AND(G244="MAYBE", H244="MAYBE"), "Mutually MAYBE", IF(AND(G244="Excluded", OR(H244="INCLUDED", H244="MAYBE")), "AI: No, Human: Yes", IF(AND(H244="Excluded", OR(G244="INCLUDED", G244="CERTAINLY INCLUDED", G244="MAYBE")), "AI: Yes, Human: No", "Other Conflict")))))</f>
        <v>AI: No, Human: Yes</v>
      </c>
      <c r="K244" s="10" t="s">
        <v>23</v>
      </c>
      <c r="L244" s="10" t="s">
        <v>23</v>
      </c>
      <c r="M244" s="10" t="s">
        <v>23</v>
      </c>
      <c r="N244" s="220" t="s">
        <v>19</v>
      </c>
      <c r="O244" s="54" t="str">
        <f>IF(J244="Mutually Excluded","Exclude",IF(J244= "Mutually Included","Include",M244))</f>
        <v>Include</v>
      </c>
      <c r="P244" s="54" t="str">
        <f>'Humans Alignment T&amp;A'!Z244</f>
        <v>Include</v>
      </c>
      <c r="Q244" s="120" t="str">
        <f>IF(AND(O244="Exclude", P244="Exclude"), "Mutually Excluded", IF(AND(OR(O244="CERTAINLY INCLUDED", O244="INCLUDE" ), OR(P244="INCLUDE", P244="MAYBE")), "MUTUALLY INCLUDED", IF(AND(O244="MAYBE", P244="MAYBE"), "Mutually MAYBE", IF(AND(O244="Exclude", OR(P244="INCLUDE", P244="MAYBE")), "AI+Hum: No, Hum1+2: Yes", IF(AND(P244="Exclude", OR(O244="INCLUDE", O244="CERTAINLY INCLUDED", H244="MAYBE")), "Ai+hum: Yes, Hum1+2: No", "Other Conflict")))))</f>
        <v>MUTUALLY INCLUDED</v>
      </c>
      <c r="U244" s="121" t="str">
        <f>IF(Q244="Mutually Excluded","Exclude",IF(Q244= "Mutually Included","Include",R244))</f>
        <v>Include</v>
      </c>
      <c r="V244" s="122" t="s">
        <v>19</v>
      </c>
      <c r="W244" s="54" t="s">
        <v>19</v>
      </c>
      <c r="X244" s="201" t="s">
        <v>3038</v>
      </c>
      <c r="Y244" s="201" t="s">
        <v>3028</v>
      </c>
      <c r="Z244" s="103" t="str">
        <f t="shared" si="67"/>
        <v>Mutually Excluded</v>
      </c>
      <c r="AA244" s="137" t="s">
        <v>19</v>
      </c>
      <c r="AB244" s="186"/>
      <c r="AC244" s="186"/>
      <c r="AD244" s="203" t="s">
        <v>19</v>
      </c>
      <c r="AF244" s="203" t="s">
        <v>19</v>
      </c>
      <c r="AG244" s="102" t="str">
        <f t="shared" si="68"/>
        <v>Mutually Excluded</v>
      </c>
      <c r="AH244" s="10" t="str">
        <f t="shared" si="70"/>
        <v>Mutually Excluded</v>
      </c>
      <c r="AI244" s="133" t="s">
        <v>19</v>
      </c>
      <c r="AJ244" s="10" t="s">
        <v>19</v>
      </c>
      <c r="AK244" s="10" t="s">
        <v>19</v>
      </c>
      <c r="AL244" s="144" t="s">
        <v>19</v>
      </c>
      <c r="AM244" s="106" t="s">
        <v>19</v>
      </c>
      <c r="AN244" s="54" t="s">
        <v>19</v>
      </c>
      <c r="AO244" s="10" t="str">
        <f t="shared" si="69"/>
        <v>Mutually Excluded</v>
      </c>
      <c r="AP244" s="125" t="str">
        <f t="shared" si="71"/>
        <v>Exclude</v>
      </c>
      <c r="AQ244" s="54">
        <v>2</v>
      </c>
      <c r="AR244" s="54">
        <v>3</v>
      </c>
      <c r="AS244" s="54">
        <v>1</v>
      </c>
      <c r="AT244" s="10" t="s">
        <v>3039</v>
      </c>
      <c r="AU244" s="10" t="str">
        <f>IF(O244="include",AF244,"")</f>
        <v>Exclude</v>
      </c>
      <c r="AV244" s="54" t="str">
        <f>IF(P244="include",AF244,"")</f>
        <v>Exclude</v>
      </c>
      <c r="BC244" s="10"/>
      <c r="BH244" s="10"/>
      <c r="BM244" s="10"/>
    </row>
    <row r="245" spans="1:65" s="54" customFormat="1" ht="30">
      <c r="A245" s="10">
        <v>246</v>
      </c>
      <c r="B245" s="10"/>
      <c r="C245" s="10" t="s">
        <v>437</v>
      </c>
      <c r="D245" s="10">
        <v>5</v>
      </c>
      <c r="E245" s="10">
        <v>4</v>
      </c>
      <c r="F245" s="10">
        <v>5</v>
      </c>
      <c r="G245" s="119" t="str">
        <f t="shared" si="64"/>
        <v>MAYBE</v>
      </c>
      <c r="H245" s="147" t="s">
        <v>901</v>
      </c>
      <c r="I245" s="189" t="s">
        <v>901</v>
      </c>
      <c r="J245" s="10" t="str">
        <f>IF(AND(G245="Excluded", H245="Excluded"), "Mutually Excluded", IF(AND(OR(G245="CERTAINLY INCLUDED", G245="INCLUDED", G245="MAYBE" ), OR(H245="INCLUDED", H245="MAYBE")), "MUTUALLY INCLUDED", IF(AND(G245="MAYBE", H245="MAYBE"), "Mutually MAYBE", IF(AND(G245="Excluded", OR(H245="INCLUDED", H245="MAYBE")), "AI: No, Human: Yes", IF(AND(H245="Excluded", OR(G245="INCLUDED", G245="CERTAINLY INCLUDED", G245="MAYBE")), "AI: Yes, Human: No", "Other Conflict")))))</f>
        <v>AI: Yes, Human: No</v>
      </c>
      <c r="K245" s="10" t="s">
        <v>3012</v>
      </c>
      <c r="L245" s="10" t="s">
        <v>19</v>
      </c>
      <c r="M245" s="54" t="s">
        <v>19</v>
      </c>
      <c r="N245" s="220" t="s">
        <v>19</v>
      </c>
      <c r="O245" s="54" t="str">
        <f>IF(J245="Mutually Excluded","Exclude",IF(J245= "Mutually Included","Include",M245))</f>
        <v>Exclude</v>
      </c>
      <c r="P245" s="54" t="str">
        <f>'Humans Alignment T&amp;A'!Z245</f>
        <v>Exclude</v>
      </c>
      <c r="Q245" s="120" t="str">
        <f>IF(AND(O245="Exclude", P245="Exclude"), "Mutually Excluded", IF(AND(OR(O245="CERTAINLY INCLUDED", O245="INCLUDE" ), OR(P245="INCLUDE", P245="MAYBE")), "MUTUALLY INCLUDED", IF(AND(O245="MAYBE", P245="MAYBE"), "Mutually MAYBE", IF(AND(O245="Exclude", OR(P245="INCLUDE", P245="MAYBE")), "AI+Hum: No, Hum1+2: Yes", IF(AND(P245="Exclude", OR(O245="INCLUDE", O245="CERTAINLY INCLUDED", H245="MAYBE")), "Ai+hum: Yes, Hum1+2: No", "Other Conflict")))))</f>
        <v>Mutually Excluded</v>
      </c>
      <c r="U245" s="121" t="str">
        <f>IF(Q245="Mutually Excluded","Exclude",IF(Q245= "Mutually Included","Include",R245))</f>
        <v>Exclude</v>
      </c>
      <c r="V245" s="122"/>
      <c r="X245" s="117"/>
      <c r="Y245" s="117"/>
      <c r="Z245" s="103" t="str">
        <f t="shared" si="67"/>
        <v/>
      </c>
      <c r="AA245" s="256"/>
      <c r="AB245" s="186"/>
      <c r="AC245" s="186"/>
      <c r="AD245" s="203"/>
      <c r="AF245" s="203"/>
      <c r="AG245" s="102" t="str">
        <f t="shared" si="68"/>
        <v/>
      </c>
      <c r="AH245" s="10" t="str">
        <f t="shared" si="70"/>
        <v/>
      </c>
      <c r="AI245" s="102"/>
      <c r="AJ245" s="10"/>
      <c r="AK245" s="10"/>
      <c r="AL245" s="105"/>
      <c r="AM245" s="102"/>
      <c r="AN245" s="10"/>
      <c r="AO245" s="10" t="str">
        <f t="shared" si="69"/>
        <v/>
      </c>
      <c r="AT245" s="10"/>
      <c r="AU245" s="10" t="str">
        <f>IF(O245="include",AF245,"")</f>
        <v/>
      </c>
      <c r="AV245" s="54" t="str">
        <f>IF(P245="include",AF245,"")</f>
        <v/>
      </c>
      <c r="BC245" s="10"/>
      <c r="BH245" s="10"/>
      <c r="BM245" s="10"/>
    </row>
    <row r="246" spans="1:65" s="54" customFormat="1" ht="45">
      <c r="A246" s="10">
        <v>247</v>
      </c>
      <c r="B246" s="10"/>
      <c r="C246" s="10" t="s">
        <v>439</v>
      </c>
      <c r="D246" s="10">
        <v>2</v>
      </c>
      <c r="E246" s="10">
        <v>3</v>
      </c>
      <c r="F246" s="10">
        <v>2</v>
      </c>
      <c r="G246" s="119" t="str">
        <f t="shared" si="64"/>
        <v>EXCLUDED</v>
      </c>
      <c r="H246" s="147" t="s">
        <v>901</v>
      </c>
      <c r="I246" s="189" t="s">
        <v>901</v>
      </c>
      <c r="J246" s="10" t="str">
        <f>IF(AND(G246="Excluded", H246="Excluded"), "Mutually Excluded", IF(AND(OR(G246="CERTAINLY INCLUDED", G246="INCLUDED", G246="MAYBE" ), OR(H246="INCLUDED", H246="MAYBE")), "MUTUALLY INCLUDED", IF(AND(G246="MAYBE", H246="MAYBE"), "Mutually MAYBE", IF(AND(G246="Excluded", OR(H246="INCLUDED", H246="MAYBE")), "AI: No, Human: Yes", IF(AND(H246="Excluded", OR(G246="INCLUDED", G246="CERTAINLY INCLUDED", G246="MAYBE")), "AI: Yes, Human: No", "Other Conflict")))))</f>
        <v>Mutually Excluded</v>
      </c>
      <c r="K246" s="10"/>
      <c r="L246" s="10"/>
      <c r="N246" s="220" t="s">
        <v>19</v>
      </c>
      <c r="O246" s="54" t="str">
        <f>IF(J246="Mutually Excluded","Exclude",IF(J246= "Mutually Included","Include",M246))</f>
        <v>Exclude</v>
      </c>
      <c r="P246" s="54" t="str">
        <f>'Humans Alignment T&amp;A'!Z246</f>
        <v>Exclude</v>
      </c>
      <c r="Q246" s="120" t="str">
        <f>IF(AND(O246="Exclude", P246="Exclude"), "Mutually Excluded", IF(AND(OR(O246="CERTAINLY INCLUDED", O246="INCLUDE" ), OR(P246="INCLUDE", P246="MAYBE")), "MUTUALLY INCLUDED", IF(AND(O246="MAYBE", P246="MAYBE"), "Mutually MAYBE", IF(AND(O246="Exclude", OR(P246="INCLUDE", P246="MAYBE")), "AI+Hum: No, Hum1+2: Yes", IF(AND(P246="Exclude", OR(O246="INCLUDE", O246="CERTAINLY INCLUDED", H246="MAYBE")), "Ai+hum: Yes, Hum1+2: No", "Other Conflict")))))</f>
        <v>Mutually Excluded</v>
      </c>
      <c r="U246" s="121" t="str">
        <f>IF(Q246="Mutually Excluded","Exclude",IF(Q246= "Mutually Included","Include",R246))</f>
        <v>Exclude</v>
      </c>
      <c r="V246" s="122"/>
      <c r="X246" s="117"/>
      <c r="Y246" s="117"/>
      <c r="Z246" s="103" t="str">
        <f t="shared" si="67"/>
        <v/>
      </c>
      <c r="AA246" s="256"/>
      <c r="AB246" s="186"/>
      <c r="AC246" s="186"/>
      <c r="AD246" s="203"/>
      <c r="AF246" s="203"/>
      <c r="AG246" s="102" t="str">
        <f t="shared" si="68"/>
        <v/>
      </c>
      <c r="AH246" s="10" t="str">
        <f t="shared" si="70"/>
        <v/>
      </c>
      <c r="AI246" s="102"/>
      <c r="AJ246" s="10"/>
      <c r="AK246" s="10"/>
      <c r="AL246" s="105"/>
      <c r="AM246" s="102"/>
      <c r="AN246" s="10"/>
      <c r="AO246" s="10" t="str">
        <f t="shared" si="69"/>
        <v/>
      </c>
      <c r="AT246" s="10"/>
      <c r="AU246" s="10" t="str">
        <f>IF(O246="include",AF246,"")</f>
        <v/>
      </c>
      <c r="AV246" s="54" t="str">
        <f>IF(P246="include",AF246,"")</f>
        <v/>
      </c>
      <c r="BC246" s="10"/>
      <c r="BH246" s="10"/>
      <c r="BM246" s="10"/>
    </row>
    <row r="247" spans="1:65" s="54" customFormat="1" ht="30">
      <c r="A247" s="10">
        <v>248</v>
      </c>
      <c r="B247" s="10"/>
      <c r="C247" s="10" t="s">
        <v>440</v>
      </c>
      <c r="D247" s="10">
        <v>1</v>
      </c>
      <c r="E247" s="10">
        <v>2</v>
      </c>
      <c r="F247" s="10">
        <v>1</v>
      </c>
      <c r="G247" s="119" t="str">
        <f t="shared" si="64"/>
        <v>EXCLUDED</v>
      </c>
      <c r="H247" s="147" t="s">
        <v>901</v>
      </c>
      <c r="I247" s="189" t="s">
        <v>901</v>
      </c>
      <c r="J247" s="10" t="str">
        <f>IF(AND(G247="Excluded", H247="Excluded"), "Mutually Excluded", IF(AND(OR(G247="CERTAINLY INCLUDED", G247="INCLUDED", G247="MAYBE" ), OR(H247="INCLUDED", H247="MAYBE")), "MUTUALLY INCLUDED", IF(AND(G247="MAYBE", H247="MAYBE"), "Mutually MAYBE", IF(AND(G247="Excluded", OR(H247="INCLUDED", H247="MAYBE")), "AI: No, Human: Yes", IF(AND(H247="Excluded", OR(G247="INCLUDED", G247="CERTAINLY INCLUDED", G247="MAYBE")), "AI: Yes, Human: No", "Other Conflict")))))</f>
        <v>Mutually Excluded</v>
      </c>
      <c r="K247" s="10"/>
      <c r="L247" s="10"/>
      <c r="N247" s="220" t="s">
        <v>19</v>
      </c>
      <c r="O247" s="54" t="str">
        <f>IF(J247="Mutually Excluded","Exclude",IF(J247= "Mutually Included","Include",M247))</f>
        <v>Exclude</v>
      </c>
      <c r="P247" s="54" t="str">
        <f>'Humans Alignment T&amp;A'!Z247</f>
        <v>Exclude</v>
      </c>
      <c r="Q247" s="120" t="str">
        <f>IF(AND(O247="Exclude", P247="Exclude"), "Mutually Excluded", IF(AND(OR(O247="CERTAINLY INCLUDED", O247="INCLUDE" ), OR(P247="INCLUDE", P247="MAYBE")), "MUTUALLY INCLUDED", IF(AND(O247="MAYBE", P247="MAYBE"), "Mutually MAYBE", IF(AND(O247="Exclude", OR(P247="INCLUDE", P247="MAYBE")), "AI+Hum: No, Hum1+2: Yes", IF(AND(P247="Exclude", OR(O247="INCLUDE", O247="CERTAINLY INCLUDED", H247="MAYBE")), "Ai+hum: Yes, Hum1+2: No", "Other Conflict")))))</f>
        <v>Mutually Excluded</v>
      </c>
      <c r="U247" s="121" t="str">
        <f>IF(Q247="Mutually Excluded","Exclude",IF(Q247= "Mutually Included","Include",R247))</f>
        <v>Exclude</v>
      </c>
      <c r="V247" s="122"/>
      <c r="X247" s="117"/>
      <c r="Y247" s="117"/>
      <c r="Z247" s="103" t="str">
        <f t="shared" si="67"/>
        <v/>
      </c>
      <c r="AA247" s="256"/>
      <c r="AB247" s="186"/>
      <c r="AC247" s="186"/>
      <c r="AD247" s="203"/>
      <c r="AF247" s="203"/>
      <c r="AG247" s="102" t="str">
        <f t="shared" si="68"/>
        <v/>
      </c>
      <c r="AH247" s="10" t="str">
        <f t="shared" si="70"/>
        <v/>
      </c>
      <c r="AI247" s="102"/>
      <c r="AJ247" s="10"/>
      <c r="AK247" s="10"/>
      <c r="AL247" s="105"/>
      <c r="AM247" s="102"/>
      <c r="AN247" s="10"/>
      <c r="AO247" s="10" t="str">
        <f t="shared" si="69"/>
        <v/>
      </c>
      <c r="AT247" s="10"/>
      <c r="AU247" s="10" t="str">
        <f>IF(O247="include",AF247,"")</f>
        <v/>
      </c>
      <c r="AV247" s="54" t="str">
        <f>IF(P247="include",AF247,"")</f>
        <v/>
      </c>
      <c r="BC247" s="10"/>
      <c r="BH247" s="10"/>
      <c r="BM247" s="10"/>
    </row>
    <row r="248" spans="1:65" s="54" customFormat="1" ht="30">
      <c r="A248" s="10">
        <v>249</v>
      </c>
      <c r="B248" s="10"/>
      <c r="C248" s="10" t="s">
        <v>442</v>
      </c>
      <c r="D248" s="10">
        <v>1</v>
      </c>
      <c r="E248" s="10">
        <v>1</v>
      </c>
      <c r="F248" s="10">
        <v>1</v>
      </c>
      <c r="G248" s="119" t="str">
        <f t="shared" si="64"/>
        <v>EXCLUDED</v>
      </c>
      <c r="H248" s="147" t="s">
        <v>901</v>
      </c>
      <c r="I248" s="189" t="s">
        <v>901</v>
      </c>
      <c r="J248" s="10" t="str">
        <f>IF(AND(G248="Excluded", H248="Excluded"), "Mutually Excluded", IF(AND(OR(G248="CERTAINLY INCLUDED", G248="INCLUDED", G248="MAYBE" ), OR(H248="INCLUDED", H248="MAYBE")), "MUTUALLY INCLUDED", IF(AND(G248="MAYBE", H248="MAYBE"), "Mutually MAYBE", IF(AND(G248="Excluded", OR(H248="INCLUDED", H248="MAYBE")), "AI: No, Human: Yes", IF(AND(H248="Excluded", OR(G248="INCLUDED", G248="CERTAINLY INCLUDED", G248="MAYBE")), "AI: Yes, Human: No", "Other Conflict")))))</f>
        <v>Mutually Excluded</v>
      </c>
      <c r="K248" s="10"/>
      <c r="L248" s="10"/>
      <c r="N248" s="220" t="s">
        <v>19</v>
      </c>
      <c r="O248" s="54" t="str">
        <f>IF(J248="Mutually Excluded","Exclude",IF(J248= "Mutually Included","Include",M248))</f>
        <v>Exclude</v>
      </c>
      <c r="P248" s="54" t="str">
        <f>'Humans Alignment T&amp;A'!Z248</f>
        <v>Exclude</v>
      </c>
      <c r="Q248" s="120" t="str">
        <f>IF(AND(O248="Exclude", P248="Exclude"), "Mutually Excluded", IF(AND(OR(O248="CERTAINLY INCLUDED", O248="INCLUDE" ), OR(P248="INCLUDE", P248="MAYBE")), "MUTUALLY INCLUDED", IF(AND(O248="MAYBE", P248="MAYBE"), "Mutually MAYBE", IF(AND(O248="Exclude", OR(P248="INCLUDE", P248="MAYBE")), "AI+Hum: No, Hum1+2: Yes", IF(AND(P248="Exclude", OR(O248="INCLUDE", O248="CERTAINLY INCLUDED", H248="MAYBE")), "Ai+hum: Yes, Hum1+2: No", "Other Conflict")))))</f>
        <v>Mutually Excluded</v>
      </c>
      <c r="U248" s="121" t="str">
        <f>IF(Q248="Mutually Excluded","Exclude",IF(Q248= "Mutually Included","Include",R248))</f>
        <v>Exclude</v>
      </c>
      <c r="V248" s="122"/>
      <c r="X248" s="117"/>
      <c r="Y248" s="117"/>
      <c r="Z248" s="103" t="str">
        <f t="shared" si="67"/>
        <v/>
      </c>
      <c r="AA248" s="256"/>
      <c r="AB248" s="186"/>
      <c r="AC248" s="186"/>
      <c r="AD248" s="203"/>
      <c r="AF248" s="203"/>
      <c r="AG248" s="102" t="str">
        <f t="shared" si="68"/>
        <v/>
      </c>
      <c r="AH248" s="10" t="str">
        <f t="shared" si="70"/>
        <v/>
      </c>
      <c r="AI248" s="102"/>
      <c r="AJ248" s="10"/>
      <c r="AK248" s="10"/>
      <c r="AL248" s="105"/>
      <c r="AM248" s="102"/>
      <c r="AN248" s="10"/>
      <c r="AO248" s="10" t="str">
        <f t="shared" si="69"/>
        <v/>
      </c>
      <c r="AT248" s="10"/>
      <c r="AU248" s="10" t="str">
        <f>IF(O248="include",AF248,"")</f>
        <v/>
      </c>
      <c r="AV248" s="54" t="str">
        <f>IF(P248="include",AF248,"")</f>
        <v/>
      </c>
      <c r="BC248" s="10"/>
      <c r="BH248" s="10"/>
      <c r="BM248" s="10"/>
    </row>
    <row r="249" spans="1:65" s="54" customFormat="1" ht="30">
      <c r="A249" s="10">
        <v>250</v>
      </c>
      <c r="B249" s="10"/>
      <c r="C249" s="10" t="s">
        <v>443</v>
      </c>
      <c r="D249" s="10">
        <v>2</v>
      </c>
      <c r="E249" s="10">
        <v>3</v>
      </c>
      <c r="F249" s="10">
        <v>2</v>
      </c>
      <c r="G249" s="119" t="str">
        <f t="shared" si="64"/>
        <v>EXCLUDED</v>
      </c>
      <c r="H249" s="147" t="s">
        <v>901</v>
      </c>
      <c r="I249" s="189" t="s">
        <v>901</v>
      </c>
      <c r="J249" s="10" t="str">
        <f>IF(AND(G249="Excluded", H249="Excluded"), "Mutually Excluded", IF(AND(OR(G249="CERTAINLY INCLUDED", G249="INCLUDED", G249="MAYBE" ), OR(H249="INCLUDED", H249="MAYBE")), "MUTUALLY INCLUDED", IF(AND(G249="MAYBE", H249="MAYBE"), "Mutually MAYBE", IF(AND(G249="Excluded", OR(H249="INCLUDED", H249="MAYBE")), "AI: No, Human: Yes", IF(AND(H249="Excluded", OR(G249="INCLUDED", G249="CERTAINLY INCLUDED", G249="MAYBE")), "AI: Yes, Human: No", "Other Conflict")))))</f>
        <v>Mutually Excluded</v>
      </c>
      <c r="K249" s="10"/>
      <c r="L249" s="10"/>
      <c r="N249" s="220" t="s">
        <v>19</v>
      </c>
      <c r="O249" s="54" t="str">
        <f>IF(J249="Mutually Excluded","Exclude",IF(J249= "Mutually Included","Include",M249))</f>
        <v>Exclude</v>
      </c>
      <c r="P249" s="54" t="str">
        <f>'Humans Alignment T&amp;A'!Z249</f>
        <v>Exclude</v>
      </c>
      <c r="Q249" s="120" t="str">
        <f>IF(AND(O249="Exclude", P249="Exclude"), "Mutually Excluded", IF(AND(OR(O249="CERTAINLY INCLUDED", O249="INCLUDE" ), OR(P249="INCLUDE", P249="MAYBE")), "MUTUALLY INCLUDED", IF(AND(O249="MAYBE", P249="MAYBE"), "Mutually MAYBE", IF(AND(O249="Exclude", OR(P249="INCLUDE", P249="MAYBE")), "AI+Hum: No, Hum1+2: Yes", IF(AND(P249="Exclude", OR(O249="INCLUDE", O249="CERTAINLY INCLUDED", H249="MAYBE")), "Ai+hum: Yes, Hum1+2: No", "Other Conflict")))))</f>
        <v>Mutually Excluded</v>
      </c>
      <c r="U249" s="121" t="str">
        <f>IF(Q249="Mutually Excluded","Exclude",IF(Q249= "Mutually Included","Include",R249))</f>
        <v>Exclude</v>
      </c>
      <c r="V249" s="122"/>
      <c r="X249" s="117"/>
      <c r="Y249" s="117"/>
      <c r="Z249" s="103" t="str">
        <f t="shared" si="67"/>
        <v/>
      </c>
      <c r="AA249" s="256"/>
      <c r="AB249" s="186"/>
      <c r="AC249" s="186"/>
      <c r="AD249" s="203"/>
      <c r="AF249" s="203"/>
      <c r="AG249" s="102" t="str">
        <f t="shared" si="68"/>
        <v/>
      </c>
      <c r="AH249" s="10" t="str">
        <f t="shared" si="70"/>
        <v/>
      </c>
      <c r="AI249" s="102"/>
      <c r="AJ249" s="10"/>
      <c r="AK249" s="10"/>
      <c r="AL249" s="105"/>
      <c r="AM249" s="102"/>
      <c r="AN249" s="10"/>
      <c r="AO249" s="10" t="str">
        <f t="shared" si="69"/>
        <v/>
      </c>
      <c r="AT249" s="10"/>
      <c r="AU249" s="10" t="str">
        <f>IF(O249="include",AF249,"")</f>
        <v/>
      </c>
      <c r="AV249" s="54" t="str">
        <f>IF(P249="include",AF249,"")</f>
        <v/>
      </c>
      <c r="BC249" s="10"/>
      <c r="BH249" s="10"/>
      <c r="BM249" s="10"/>
    </row>
    <row r="250" spans="1:65" s="54" customFormat="1" ht="75">
      <c r="A250" s="10">
        <v>251</v>
      </c>
      <c r="B250" s="10"/>
      <c r="C250" s="10" t="s">
        <v>444</v>
      </c>
      <c r="D250" s="10">
        <v>3</v>
      </c>
      <c r="E250" s="10">
        <v>2</v>
      </c>
      <c r="F250" s="10">
        <v>2</v>
      </c>
      <c r="G250" s="119" t="str">
        <f t="shared" si="64"/>
        <v>EXCLUDED</v>
      </c>
      <c r="H250" s="147" t="s">
        <v>901</v>
      </c>
      <c r="I250" s="189" t="s">
        <v>901</v>
      </c>
      <c r="J250" s="10" t="str">
        <f>IF(AND(G250="Excluded", H250="Excluded"), "Mutually Excluded", IF(AND(OR(G250="CERTAINLY INCLUDED", G250="INCLUDED", G250="MAYBE" ), OR(H250="INCLUDED", H250="MAYBE")), "MUTUALLY INCLUDED", IF(AND(G250="MAYBE", H250="MAYBE"), "Mutually MAYBE", IF(AND(G250="Excluded", OR(H250="INCLUDED", H250="MAYBE")), "AI: No, Human: Yes", IF(AND(H250="Excluded", OR(G250="INCLUDED", G250="CERTAINLY INCLUDED", G250="MAYBE")), "AI: Yes, Human: No", "Other Conflict")))))</f>
        <v>Mutually Excluded</v>
      </c>
      <c r="K250" s="10"/>
      <c r="L250" s="10"/>
      <c r="N250" s="220" t="s">
        <v>19</v>
      </c>
      <c r="O250" s="54" t="str">
        <f>IF(J250="Mutually Excluded","Exclude",IF(J250= "Mutually Included","Include",M250))</f>
        <v>Exclude</v>
      </c>
      <c r="P250" s="54" t="str">
        <f>'Humans Alignment T&amp;A'!Z250</f>
        <v>Exclude</v>
      </c>
      <c r="Q250" s="120" t="str">
        <f>IF(AND(O250="Exclude", P250="Exclude"), "Mutually Excluded", IF(AND(OR(O250="CERTAINLY INCLUDED", O250="INCLUDE" ), OR(P250="INCLUDE", P250="MAYBE")), "MUTUALLY INCLUDED", IF(AND(O250="MAYBE", P250="MAYBE"), "Mutually MAYBE", IF(AND(O250="Exclude", OR(P250="INCLUDE", P250="MAYBE")), "AI+Hum: No, Hum1+2: Yes", IF(AND(P250="Exclude", OR(O250="INCLUDE", O250="CERTAINLY INCLUDED", H250="MAYBE")), "Ai+hum: Yes, Hum1+2: No", "Other Conflict")))))</f>
        <v>Mutually Excluded</v>
      </c>
      <c r="U250" s="121" t="str">
        <f>IF(Q250="Mutually Excluded","Exclude",IF(Q250= "Mutually Included","Include",R250))</f>
        <v>Exclude</v>
      </c>
      <c r="V250" s="122"/>
      <c r="X250" s="117"/>
      <c r="Y250" s="117"/>
      <c r="Z250" s="103" t="str">
        <f t="shared" si="67"/>
        <v/>
      </c>
      <c r="AA250" s="256"/>
      <c r="AB250" s="186"/>
      <c r="AC250" s="186"/>
      <c r="AD250" s="203"/>
      <c r="AF250" s="203"/>
      <c r="AG250" s="102" t="str">
        <f t="shared" si="68"/>
        <v/>
      </c>
      <c r="AH250" s="10" t="str">
        <f t="shared" si="70"/>
        <v/>
      </c>
      <c r="AI250" s="102"/>
      <c r="AJ250" s="10"/>
      <c r="AK250" s="10"/>
      <c r="AL250" s="105"/>
      <c r="AM250" s="102"/>
      <c r="AN250" s="10"/>
      <c r="AO250" s="10" t="str">
        <f t="shared" si="69"/>
        <v/>
      </c>
      <c r="AT250" s="10"/>
      <c r="AU250" s="10" t="str">
        <f>IF(O250="include",AF250,"")</f>
        <v/>
      </c>
      <c r="AV250" s="54" t="str">
        <f>IF(P250="include",AF250,"")</f>
        <v/>
      </c>
      <c r="BC250" s="10"/>
      <c r="BH250" s="10"/>
      <c r="BM250" s="10"/>
    </row>
    <row r="251" spans="1:65" s="54" customFormat="1" ht="45">
      <c r="A251" s="10">
        <v>252</v>
      </c>
      <c r="B251" s="10"/>
      <c r="C251" s="10" t="s">
        <v>445</v>
      </c>
      <c r="D251" s="10">
        <v>2</v>
      </c>
      <c r="E251" s="10">
        <v>2</v>
      </c>
      <c r="F251" s="10">
        <v>3</v>
      </c>
      <c r="G251" s="119" t="str">
        <f t="shared" si="64"/>
        <v>EXCLUDED</v>
      </c>
      <c r="H251" s="147" t="s">
        <v>901</v>
      </c>
      <c r="I251" s="189" t="s">
        <v>901</v>
      </c>
      <c r="J251" s="10" t="str">
        <f>IF(AND(G251="Excluded", H251="Excluded"), "Mutually Excluded", IF(AND(OR(G251="CERTAINLY INCLUDED", G251="INCLUDED", G251="MAYBE" ), OR(H251="INCLUDED", H251="MAYBE")), "MUTUALLY INCLUDED", IF(AND(G251="MAYBE", H251="MAYBE"), "Mutually MAYBE", IF(AND(G251="Excluded", OR(H251="INCLUDED", H251="MAYBE")), "AI: No, Human: Yes", IF(AND(H251="Excluded", OR(G251="INCLUDED", G251="CERTAINLY INCLUDED", G251="MAYBE")), "AI: Yes, Human: No", "Other Conflict")))))</f>
        <v>Mutually Excluded</v>
      </c>
      <c r="K251" s="10"/>
      <c r="L251" s="10"/>
      <c r="N251" s="220" t="s">
        <v>19</v>
      </c>
      <c r="O251" s="54" t="str">
        <f>IF(J251="Mutually Excluded","Exclude",IF(J251= "Mutually Included","Include",M251))</f>
        <v>Exclude</v>
      </c>
      <c r="P251" s="54" t="str">
        <f>'Humans Alignment T&amp;A'!Z251</f>
        <v>Exclude</v>
      </c>
      <c r="Q251" s="120" t="str">
        <f>IF(AND(O251="Exclude", P251="Exclude"), "Mutually Excluded", IF(AND(OR(O251="CERTAINLY INCLUDED", O251="INCLUDE" ), OR(P251="INCLUDE", P251="MAYBE")), "MUTUALLY INCLUDED", IF(AND(O251="MAYBE", P251="MAYBE"), "Mutually MAYBE", IF(AND(O251="Exclude", OR(P251="INCLUDE", P251="MAYBE")), "AI+Hum: No, Hum1+2: Yes", IF(AND(P251="Exclude", OR(O251="INCLUDE", O251="CERTAINLY INCLUDED", H251="MAYBE")), "Ai+hum: Yes, Hum1+2: No", "Other Conflict")))))</f>
        <v>Mutually Excluded</v>
      </c>
      <c r="U251" s="121" t="str">
        <f>IF(Q251="Mutually Excluded","Exclude",IF(Q251= "Mutually Included","Include",R251))</f>
        <v>Exclude</v>
      </c>
      <c r="V251" s="122"/>
      <c r="X251" s="117"/>
      <c r="Y251" s="117"/>
      <c r="Z251" s="103" t="str">
        <f t="shared" si="67"/>
        <v/>
      </c>
      <c r="AA251" s="256"/>
      <c r="AB251" s="186"/>
      <c r="AC251" s="186"/>
      <c r="AD251" s="203"/>
      <c r="AF251" s="203"/>
      <c r="AG251" s="102" t="str">
        <f t="shared" si="68"/>
        <v/>
      </c>
      <c r="AH251" s="10" t="str">
        <f t="shared" si="70"/>
        <v/>
      </c>
      <c r="AI251" s="102"/>
      <c r="AJ251" s="10"/>
      <c r="AK251" s="10"/>
      <c r="AL251" s="105"/>
      <c r="AM251" s="102"/>
      <c r="AN251" s="10"/>
      <c r="AO251" s="10" t="str">
        <f t="shared" si="69"/>
        <v/>
      </c>
      <c r="AT251" s="10"/>
      <c r="AU251" s="10" t="str">
        <f>IF(O251="include",AF251,"")</f>
        <v/>
      </c>
      <c r="AV251" s="54" t="str">
        <f>IF(P251="include",AF251,"")</f>
        <v/>
      </c>
      <c r="BC251" s="10"/>
      <c r="BH251" s="10"/>
      <c r="BM251" s="10"/>
    </row>
    <row r="252" spans="1:65" s="54" customFormat="1" ht="45">
      <c r="A252" s="10">
        <v>253</v>
      </c>
      <c r="B252" s="10"/>
      <c r="C252" s="10" t="s">
        <v>446</v>
      </c>
      <c r="D252" s="10">
        <v>2</v>
      </c>
      <c r="E252" s="10">
        <v>3</v>
      </c>
      <c r="F252" s="10">
        <v>2</v>
      </c>
      <c r="G252" s="119" t="str">
        <f t="shared" si="64"/>
        <v>EXCLUDED</v>
      </c>
      <c r="H252" s="147" t="s">
        <v>901</v>
      </c>
      <c r="I252" s="189" t="s">
        <v>901</v>
      </c>
      <c r="J252" s="10" t="str">
        <f>IF(AND(G252="Excluded", H252="Excluded"), "Mutually Excluded", IF(AND(OR(G252="CERTAINLY INCLUDED", G252="INCLUDED", G252="MAYBE" ), OR(H252="INCLUDED", H252="MAYBE")), "MUTUALLY INCLUDED", IF(AND(G252="MAYBE", H252="MAYBE"), "Mutually MAYBE", IF(AND(G252="Excluded", OR(H252="INCLUDED", H252="MAYBE")), "AI: No, Human: Yes", IF(AND(H252="Excluded", OR(G252="INCLUDED", G252="CERTAINLY INCLUDED", G252="MAYBE")), "AI: Yes, Human: No", "Other Conflict")))))</f>
        <v>Mutually Excluded</v>
      </c>
      <c r="K252" s="10"/>
      <c r="L252" s="10"/>
      <c r="N252" s="220" t="s">
        <v>19</v>
      </c>
      <c r="O252" s="54" t="str">
        <f>IF(J252="Mutually Excluded","Exclude",IF(J252= "Mutually Included","Include",M252))</f>
        <v>Exclude</v>
      </c>
      <c r="P252" s="54" t="str">
        <f>'Humans Alignment T&amp;A'!Z252</f>
        <v>Exclude</v>
      </c>
      <c r="Q252" s="120" t="str">
        <f>IF(AND(O252="Exclude", P252="Exclude"), "Mutually Excluded", IF(AND(OR(O252="CERTAINLY INCLUDED", O252="INCLUDE" ), OR(P252="INCLUDE", P252="MAYBE")), "MUTUALLY INCLUDED", IF(AND(O252="MAYBE", P252="MAYBE"), "Mutually MAYBE", IF(AND(O252="Exclude", OR(P252="INCLUDE", P252="MAYBE")), "AI+Hum: No, Hum1+2: Yes", IF(AND(P252="Exclude", OR(O252="INCLUDE", O252="CERTAINLY INCLUDED", H252="MAYBE")), "Ai+hum: Yes, Hum1+2: No", "Other Conflict")))))</f>
        <v>Mutually Excluded</v>
      </c>
      <c r="U252" s="121" t="str">
        <f>IF(Q252="Mutually Excluded","Exclude",IF(Q252= "Mutually Included","Include",R252))</f>
        <v>Exclude</v>
      </c>
      <c r="V252" s="122"/>
      <c r="X252" s="117"/>
      <c r="Y252" s="117"/>
      <c r="Z252" s="103" t="str">
        <f t="shared" si="67"/>
        <v/>
      </c>
      <c r="AA252" s="256"/>
      <c r="AB252" s="186"/>
      <c r="AC252" s="186"/>
      <c r="AD252" s="203"/>
      <c r="AF252" s="203"/>
      <c r="AG252" s="102" t="str">
        <f t="shared" si="68"/>
        <v/>
      </c>
      <c r="AH252" s="10" t="str">
        <f t="shared" si="70"/>
        <v/>
      </c>
      <c r="AI252" s="102"/>
      <c r="AJ252" s="10"/>
      <c r="AK252" s="10"/>
      <c r="AL252" s="105"/>
      <c r="AM252" s="102"/>
      <c r="AN252" s="10"/>
      <c r="AO252" s="10" t="str">
        <f t="shared" si="69"/>
        <v/>
      </c>
      <c r="AT252" s="10"/>
      <c r="AU252" s="10" t="str">
        <f>IF(O252="include",AF252,"")</f>
        <v/>
      </c>
      <c r="AV252" s="54" t="str">
        <f>IF(P252="include",AF252,"")</f>
        <v/>
      </c>
      <c r="BC252" s="10"/>
      <c r="BH252" s="10"/>
      <c r="BM252" s="10"/>
    </row>
    <row r="253" spans="1:65" s="54" customFormat="1" ht="30">
      <c r="A253" s="10">
        <v>254</v>
      </c>
      <c r="B253" s="10"/>
      <c r="C253" s="10" t="s">
        <v>447</v>
      </c>
      <c r="D253" s="10">
        <v>4</v>
      </c>
      <c r="E253" s="10">
        <v>3</v>
      </c>
      <c r="F253" s="10">
        <v>3</v>
      </c>
      <c r="G253" s="119" t="str">
        <f t="shared" si="64"/>
        <v>EXCLUDED</v>
      </c>
      <c r="H253" s="147" t="s">
        <v>901</v>
      </c>
      <c r="I253" s="189" t="s">
        <v>901</v>
      </c>
      <c r="J253" s="10" t="str">
        <f>IF(AND(G253="Excluded", H253="Excluded"), "Mutually Excluded", IF(AND(OR(G253="CERTAINLY INCLUDED", G253="INCLUDED", G253="MAYBE" ), OR(H253="INCLUDED", H253="MAYBE")), "MUTUALLY INCLUDED", IF(AND(G253="MAYBE", H253="MAYBE"), "Mutually MAYBE", IF(AND(G253="Excluded", OR(H253="INCLUDED", H253="MAYBE")), "AI: No, Human: Yes", IF(AND(H253="Excluded", OR(G253="INCLUDED", G253="CERTAINLY INCLUDED", G253="MAYBE")), "AI: Yes, Human: No", "Other Conflict")))))</f>
        <v>Mutually Excluded</v>
      </c>
      <c r="K253" s="10"/>
      <c r="L253" s="10"/>
      <c r="N253" s="220" t="s">
        <v>19</v>
      </c>
      <c r="O253" s="54" t="str">
        <f>IF(J253="Mutually Excluded","Exclude",IF(J253= "Mutually Included","Include",M253))</f>
        <v>Exclude</v>
      </c>
      <c r="P253" s="54" t="str">
        <f>'Humans Alignment T&amp;A'!Z253</f>
        <v>Exclude</v>
      </c>
      <c r="Q253" s="120" t="str">
        <f>IF(AND(O253="Exclude", P253="Exclude"), "Mutually Excluded", IF(AND(OR(O253="CERTAINLY INCLUDED", O253="INCLUDE" ), OR(P253="INCLUDE", P253="MAYBE")), "MUTUALLY INCLUDED", IF(AND(O253="MAYBE", P253="MAYBE"), "Mutually MAYBE", IF(AND(O253="Exclude", OR(P253="INCLUDE", P253="MAYBE")), "AI+Hum: No, Hum1+2: Yes", IF(AND(P253="Exclude", OR(O253="INCLUDE", O253="CERTAINLY INCLUDED", H253="MAYBE")), "Ai+hum: Yes, Hum1+2: No", "Other Conflict")))))</f>
        <v>Mutually Excluded</v>
      </c>
      <c r="U253" s="121" t="str">
        <f>IF(Q253="Mutually Excluded","Exclude",IF(Q253= "Mutually Included","Include",R253))</f>
        <v>Exclude</v>
      </c>
      <c r="V253" s="122"/>
      <c r="X253" s="117"/>
      <c r="Y253" s="117"/>
      <c r="Z253" s="103" t="str">
        <f t="shared" si="67"/>
        <v/>
      </c>
      <c r="AA253" s="256"/>
      <c r="AB253" s="186"/>
      <c r="AC253" s="186"/>
      <c r="AD253" s="203"/>
      <c r="AF253" s="203"/>
      <c r="AG253" s="102" t="str">
        <f t="shared" si="68"/>
        <v/>
      </c>
      <c r="AH253" s="10" t="str">
        <f t="shared" si="70"/>
        <v/>
      </c>
      <c r="AI253" s="102"/>
      <c r="AJ253" s="10"/>
      <c r="AK253" s="10"/>
      <c r="AL253" s="105"/>
      <c r="AM253" s="102"/>
      <c r="AN253" s="10"/>
      <c r="AO253" s="10" t="str">
        <f t="shared" si="69"/>
        <v/>
      </c>
      <c r="AT253" s="10"/>
      <c r="AU253" s="10" t="str">
        <f>IF(O253="include",AF253,"")</f>
        <v/>
      </c>
      <c r="AV253" s="54" t="str">
        <f>IF(P253="include",AF253,"")</f>
        <v/>
      </c>
      <c r="BC253" s="10"/>
      <c r="BH253" s="10"/>
      <c r="BM253" s="10"/>
    </row>
    <row r="254" spans="1:65" s="54" customFormat="1" ht="30">
      <c r="A254" s="10">
        <v>255</v>
      </c>
      <c r="B254" s="10"/>
      <c r="C254" s="10" t="s">
        <v>448</v>
      </c>
      <c r="D254" s="10">
        <v>2</v>
      </c>
      <c r="E254" s="10">
        <v>2</v>
      </c>
      <c r="F254" s="10">
        <v>2</v>
      </c>
      <c r="G254" s="119" t="str">
        <f t="shared" si="64"/>
        <v>EXCLUDED</v>
      </c>
      <c r="H254" s="147" t="s">
        <v>901</v>
      </c>
      <c r="I254" s="189" t="s">
        <v>901</v>
      </c>
      <c r="J254" s="10" t="str">
        <f>IF(AND(G254="Excluded", H254="Excluded"), "Mutually Excluded", IF(AND(OR(G254="CERTAINLY INCLUDED", G254="INCLUDED", G254="MAYBE" ), OR(H254="INCLUDED", H254="MAYBE")), "MUTUALLY INCLUDED", IF(AND(G254="MAYBE", H254="MAYBE"), "Mutually MAYBE", IF(AND(G254="Excluded", OR(H254="INCLUDED", H254="MAYBE")), "AI: No, Human: Yes", IF(AND(H254="Excluded", OR(G254="INCLUDED", G254="CERTAINLY INCLUDED", G254="MAYBE")), "AI: Yes, Human: No", "Other Conflict")))))</f>
        <v>Mutually Excluded</v>
      </c>
      <c r="K254" s="10"/>
      <c r="L254" s="10"/>
      <c r="N254" s="220" t="s">
        <v>19</v>
      </c>
      <c r="O254" s="54" t="str">
        <f>IF(J254="Mutually Excluded","Exclude",IF(J254= "Mutually Included","Include",M254))</f>
        <v>Exclude</v>
      </c>
      <c r="P254" s="54" t="str">
        <f>'Humans Alignment T&amp;A'!Z254</f>
        <v>Exclude</v>
      </c>
      <c r="Q254" s="120" t="str">
        <f>IF(AND(O254="Exclude", P254="Exclude"), "Mutually Excluded", IF(AND(OR(O254="CERTAINLY INCLUDED", O254="INCLUDE" ), OR(P254="INCLUDE", P254="MAYBE")), "MUTUALLY INCLUDED", IF(AND(O254="MAYBE", P254="MAYBE"), "Mutually MAYBE", IF(AND(O254="Exclude", OR(P254="INCLUDE", P254="MAYBE")), "AI+Hum: No, Hum1+2: Yes", IF(AND(P254="Exclude", OR(O254="INCLUDE", O254="CERTAINLY INCLUDED", H254="MAYBE")), "Ai+hum: Yes, Hum1+2: No", "Other Conflict")))))</f>
        <v>Mutually Excluded</v>
      </c>
      <c r="U254" s="121" t="str">
        <f>IF(Q254="Mutually Excluded","Exclude",IF(Q254= "Mutually Included","Include",R254))</f>
        <v>Exclude</v>
      </c>
      <c r="V254" s="122"/>
      <c r="X254" s="117"/>
      <c r="Y254" s="117"/>
      <c r="Z254" s="103" t="str">
        <f t="shared" si="67"/>
        <v/>
      </c>
      <c r="AA254" s="256"/>
      <c r="AB254" s="186"/>
      <c r="AC254" s="186"/>
      <c r="AD254" s="203"/>
      <c r="AF254" s="203"/>
      <c r="AG254" s="102" t="str">
        <f t="shared" si="68"/>
        <v/>
      </c>
      <c r="AH254" s="10" t="str">
        <f t="shared" si="70"/>
        <v/>
      </c>
      <c r="AI254" s="102"/>
      <c r="AJ254" s="10"/>
      <c r="AK254" s="10"/>
      <c r="AL254" s="105"/>
      <c r="AM254" s="102"/>
      <c r="AN254" s="10"/>
      <c r="AO254" s="10" t="str">
        <f t="shared" si="69"/>
        <v/>
      </c>
      <c r="AT254" s="10"/>
      <c r="AU254" s="10" t="str">
        <f>IF(O254="include",AF254,"")</f>
        <v/>
      </c>
      <c r="AV254" s="54" t="str">
        <f>IF(P254="include",AF254,"")</f>
        <v/>
      </c>
      <c r="BC254" s="10"/>
      <c r="BH254" s="10"/>
      <c r="BM254" s="10"/>
    </row>
    <row r="255" spans="1:65" s="54" customFormat="1" ht="30">
      <c r="A255" s="10">
        <v>256</v>
      </c>
      <c r="B255" s="10"/>
      <c r="C255" s="10" t="s">
        <v>449</v>
      </c>
      <c r="D255" s="10">
        <v>3</v>
      </c>
      <c r="E255" s="10">
        <v>4</v>
      </c>
      <c r="F255" s="10">
        <v>3</v>
      </c>
      <c r="G255" s="119" t="str">
        <f t="shared" si="64"/>
        <v>EXCLUDED</v>
      </c>
      <c r="H255" s="147" t="s">
        <v>901</v>
      </c>
      <c r="I255" s="189" t="s">
        <v>901</v>
      </c>
      <c r="J255" s="10" t="str">
        <f>IF(AND(G255="Excluded", H255="Excluded"), "Mutually Excluded", IF(AND(OR(G255="CERTAINLY INCLUDED", G255="INCLUDED", G255="MAYBE" ), OR(H255="INCLUDED", H255="MAYBE")), "MUTUALLY INCLUDED", IF(AND(G255="MAYBE", H255="MAYBE"), "Mutually MAYBE", IF(AND(G255="Excluded", OR(H255="INCLUDED", H255="MAYBE")), "AI: No, Human: Yes", IF(AND(H255="Excluded", OR(G255="INCLUDED", G255="CERTAINLY INCLUDED", G255="MAYBE")), "AI: Yes, Human: No", "Other Conflict")))))</f>
        <v>Mutually Excluded</v>
      </c>
      <c r="K255" s="10"/>
      <c r="L255" s="10"/>
      <c r="N255" s="220" t="s">
        <v>19</v>
      </c>
      <c r="O255" s="54" t="str">
        <f>IF(J255="Mutually Excluded","Exclude",IF(J255= "Mutually Included","Include",M255))</f>
        <v>Exclude</v>
      </c>
      <c r="P255" s="54" t="str">
        <f>'Humans Alignment T&amp;A'!Z255</f>
        <v>Exclude</v>
      </c>
      <c r="Q255" s="120" t="str">
        <f>IF(AND(O255="Exclude", P255="Exclude"), "Mutually Excluded", IF(AND(OR(O255="CERTAINLY INCLUDED", O255="INCLUDE" ), OR(P255="INCLUDE", P255="MAYBE")), "MUTUALLY INCLUDED", IF(AND(O255="MAYBE", P255="MAYBE"), "Mutually MAYBE", IF(AND(O255="Exclude", OR(P255="INCLUDE", P255="MAYBE")), "AI+Hum: No, Hum1+2: Yes", IF(AND(P255="Exclude", OR(O255="INCLUDE", O255="CERTAINLY INCLUDED", H255="MAYBE")), "Ai+hum: Yes, Hum1+2: No", "Other Conflict")))))</f>
        <v>Mutually Excluded</v>
      </c>
      <c r="U255" s="121" t="str">
        <f>IF(Q255="Mutually Excluded","Exclude",IF(Q255= "Mutually Included","Include",R255))</f>
        <v>Exclude</v>
      </c>
      <c r="V255" s="122"/>
      <c r="X255" s="117"/>
      <c r="Y255" s="117"/>
      <c r="Z255" s="103" t="str">
        <f t="shared" si="67"/>
        <v/>
      </c>
      <c r="AA255" s="256"/>
      <c r="AB255" s="186"/>
      <c r="AC255" s="186"/>
      <c r="AD255" s="203"/>
      <c r="AF255" s="203"/>
      <c r="AG255" s="102" t="str">
        <f t="shared" si="68"/>
        <v/>
      </c>
      <c r="AH255" s="10" t="str">
        <f t="shared" si="70"/>
        <v/>
      </c>
      <c r="AI255" s="102"/>
      <c r="AJ255" s="10"/>
      <c r="AK255" s="10"/>
      <c r="AL255" s="105"/>
      <c r="AM255" s="102"/>
      <c r="AN255" s="10"/>
      <c r="AO255" s="10" t="str">
        <f t="shared" si="69"/>
        <v/>
      </c>
      <c r="AT255" s="10"/>
      <c r="AU255" s="10" t="str">
        <f>IF(O255="include",AF255,"")</f>
        <v/>
      </c>
      <c r="AV255" s="54" t="str">
        <f>IF(P255="include",AF255,"")</f>
        <v/>
      </c>
      <c r="BC255" s="10"/>
      <c r="BH255" s="10"/>
      <c r="BM255" s="10"/>
    </row>
    <row r="256" spans="1:65" s="54" customFormat="1" ht="45">
      <c r="A256" s="10">
        <v>257</v>
      </c>
      <c r="B256" s="10"/>
      <c r="C256" s="10" t="s">
        <v>451</v>
      </c>
      <c r="D256" s="10">
        <v>2</v>
      </c>
      <c r="E256" s="10">
        <v>3</v>
      </c>
      <c r="F256" s="10">
        <v>2</v>
      </c>
      <c r="G256" s="119" t="str">
        <f t="shared" ref="G256:G317" si="72">IF(COUNTIF(D256:F256,5)=3,"CERTAINLY INCLUDED",IF(COUNTIF(D256:F256,5)&gt;0,"MAYBE","EXCLUDED"))</f>
        <v>EXCLUDED</v>
      </c>
      <c r="H256" s="147" t="s">
        <v>901</v>
      </c>
      <c r="I256" s="189" t="s">
        <v>901</v>
      </c>
      <c r="J256" s="10" t="str">
        <f>IF(AND(G256="Excluded", H256="Excluded"), "Mutually Excluded", IF(AND(OR(G256="CERTAINLY INCLUDED", G256="INCLUDED", G256="MAYBE" ), OR(H256="INCLUDED", H256="MAYBE")), "MUTUALLY INCLUDED", IF(AND(G256="MAYBE", H256="MAYBE"), "Mutually MAYBE", IF(AND(G256="Excluded", OR(H256="INCLUDED", H256="MAYBE")), "AI: No, Human: Yes", IF(AND(H256="Excluded", OR(G256="INCLUDED", G256="CERTAINLY INCLUDED", G256="MAYBE")), "AI: Yes, Human: No", "Other Conflict")))))</f>
        <v>Mutually Excluded</v>
      </c>
      <c r="K256" s="10"/>
      <c r="L256" s="10"/>
      <c r="N256" s="220" t="s">
        <v>19</v>
      </c>
      <c r="O256" s="54" t="str">
        <f>IF(J256="Mutually Excluded","Exclude",IF(J256= "Mutually Included","Include",M256))</f>
        <v>Exclude</v>
      </c>
      <c r="P256" s="54" t="str">
        <f>'Humans Alignment T&amp;A'!Z256</f>
        <v>Exclude</v>
      </c>
      <c r="Q256" s="120" t="str">
        <f>IF(AND(O256="Exclude", P256="Exclude"), "Mutually Excluded", IF(AND(OR(O256="CERTAINLY INCLUDED", O256="INCLUDE" ), OR(P256="INCLUDE", P256="MAYBE")), "MUTUALLY INCLUDED", IF(AND(O256="MAYBE", P256="MAYBE"), "Mutually MAYBE", IF(AND(O256="Exclude", OR(P256="INCLUDE", P256="MAYBE")), "AI+Hum: No, Hum1+2: Yes", IF(AND(P256="Exclude", OR(O256="INCLUDE", O256="CERTAINLY INCLUDED", H256="MAYBE")), "Ai+hum: Yes, Hum1+2: No", "Other Conflict")))))</f>
        <v>Mutually Excluded</v>
      </c>
      <c r="U256" s="121" t="str">
        <f>IF(Q256="Mutually Excluded","Exclude",IF(Q256= "Mutually Included","Include",R256))</f>
        <v>Exclude</v>
      </c>
      <c r="V256" s="122"/>
      <c r="X256" s="117"/>
      <c r="Y256" s="117"/>
      <c r="Z256" s="103" t="str">
        <f t="shared" ref="Z256:Z317" si="73">IF(OR(ISBLANK(AF256), ISBLANK(V256)), "", IF(AND(OR(AF256="Include", AF256="Maybe"), OR(V256="Include", V256="Maybe", V256="Certainly Included")), "Mutually Included", IF(AND(AF256="Exclude", V256="Exclude"), "Mutually Excluded", IF(AND(AF256="Exclude", OR(V256="Include", V256="Maybe")), "Nikos Excluded, Cindy Included", IF(AND(OR(AF256="Include", AF256="Maybe"), V256="Exclude"), "Nikos Included, Cindy Excluded", "Pal")))))</f>
        <v/>
      </c>
      <c r="AA256" s="256"/>
      <c r="AB256" s="186"/>
      <c r="AC256" s="186"/>
      <c r="AD256" s="203"/>
      <c r="AF256" s="203"/>
      <c r="AG256" s="102" t="str">
        <f t="shared" ref="AG256:AG317" si="74">IF(OR(ISBLANK(AF256), ISBLANK(AD256)), "", IF(AND(OR(AF256="Include", AF256="Maybe"), OR(AD256="Include", AD256="Maybe", AD256="Certainly Included")), "Mutually Included", IF(AND(AF256="Exclude", AD256="Exclude"), "Mutually Excluded", IF(AND(AF256="Exclude", OR(AD256="Include", AD256="Maybe")), "Nikos Excluded, Mikhail Included", IF(AND(OR(AF256="Include", AF256="Maybe"), AD256="Exclude"), "Nikos Included, Mikhail Excluded", "Pal")))))</f>
        <v/>
      </c>
      <c r="AH256" s="10" t="str">
        <f t="shared" si="70"/>
        <v/>
      </c>
      <c r="AI256" s="102"/>
      <c r="AJ256" s="10"/>
      <c r="AK256" s="10"/>
      <c r="AL256" s="105"/>
      <c r="AM256" s="102"/>
      <c r="AN256" s="10"/>
      <c r="AO256" s="10" t="str">
        <f t="shared" ref="AO256:AO317" si="75">IF(OR(ISBLANK(AF256), ISBLANK(AP256)), "", IF(AND(OR(AF256="Include", AF256="Maybe"), OR(AP256="Include", AP256="Maybe", AP256="Certainly Included")), "Mutually Included", IF(AND(AF256="Exclude", AP256="Exclude"), "Mutually Excluded", IF(AND(AF256="Exclude", OR(AP256="Include", AP256="Maybe",, AP256="Certainly Included")), "Human Excluded, AI Included", IF(AND(OR(AF256="Include", AF256="Maybe"), AP256="Exclude"), "Human Included, AI Excluded", "Pal")))))</f>
        <v/>
      </c>
      <c r="AT256" s="10"/>
      <c r="AU256" s="10" t="str">
        <f>IF(O256="include",AF256,"")</f>
        <v/>
      </c>
      <c r="AV256" s="54" t="str">
        <f>IF(P256="include",AF256,"")</f>
        <v/>
      </c>
      <c r="BC256" s="10"/>
      <c r="BH256" s="10"/>
      <c r="BM256" s="10"/>
    </row>
    <row r="257" spans="1:65" s="54" customFormat="1" ht="75">
      <c r="A257" s="10">
        <v>258</v>
      </c>
      <c r="B257" s="10"/>
      <c r="C257" s="10" t="s">
        <v>452</v>
      </c>
      <c r="D257" s="10">
        <v>2</v>
      </c>
      <c r="E257" s="10">
        <v>2</v>
      </c>
      <c r="F257" s="10">
        <v>2</v>
      </c>
      <c r="G257" s="119" t="str">
        <f t="shared" si="72"/>
        <v>EXCLUDED</v>
      </c>
      <c r="H257" s="147" t="s">
        <v>901</v>
      </c>
      <c r="I257" s="189" t="s">
        <v>901</v>
      </c>
      <c r="J257" s="10" t="str">
        <f>IF(AND(G257="Excluded", H257="Excluded"), "Mutually Excluded", IF(AND(OR(G257="CERTAINLY INCLUDED", G257="INCLUDED", G257="MAYBE" ), OR(H257="INCLUDED", H257="MAYBE")), "MUTUALLY INCLUDED", IF(AND(G257="MAYBE", H257="MAYBE"), "Mutually MAYBE", IF(AND(G257="Excluded", OR(H257="INCLUDED", H257="MAYBE")), "AI: No, Human: Yes", IF(AND(H257="Excluded", OR(G257="INCLUDED", G257="CERTAINLY INCLUDED", G257="MAYBE")), "AI: Yes, Human: No", "Other Conflict")))))</f>
        <v>Mutually Excluded</v>
      </c>
      <c r="K257" s="10"/>
      <c r="L257" s="10"/>
      <c r="N257" s="220" t="s">
        <v>19</v>
      </c>
      <c r="O257" s="54" t="str">
        <f>IF(J257="Mutually Excluded","Exclude",IF(J257= "Mutually Included","Include",M257))</f>
        <v>Exclude</v>
      </c>
      <c r="P257" s="54" t="str">
        <f>'Humans Alignment T&amp;A'!Z257</f>
        <v>Exclude</v>
      </c>
      <c r="Q257" s="120" t="str">
        <f>IF(AND(O257="Exclude", P257="Exclude"), "Mutually Excluded", IF(AND(OR(O257="CERTAINLY INCLUDED", O257="INCLUDE" ), OR(P257="INCLUDE", P257="MAYBE")), "MUTUALLY INCLUDED", IF(AND(O257="MAYBE", P257="MAYBE"), "Mutually MAYBE", IF(AND(O257="Exclude", OR(P257="INCLUDE", P257="MAYBE")), "AI+Hum: No, Hum1+2: Yes", IF(AND(P257="Exclude", OR(O257="INCLUDE", O257="CERTAINLY INCLUDED", H257="MAYBE")), "Ai+hum: Yes, Hum1+2: No", "Other Conflict")))))</f>
        <v>Mutually Excluded</v>
      </c>
      <c r="U257" s="121" t="str">
        <f>IF(Q257="Mutually Excluded","Exclude",IF(Q257= "Mutually Included","Include",R257))</f>
        <v>Exclude</v>
      </c>
      <c r="V257" s="122"/>
      <c r="X257" s="117"/>
      <c r="Y257" s="117"/>
      <c r="Z257" s="103" t="str">
        <f t="shared" si="73"/>
        <v/>
      </c>
      <c r="AA257" s="256"/>
      <c r="AB257" s="186"/>
      <c r="AC257" s="186"/>
      <c r="AD257" s="203"/>
      <c r="AF257" s="203"/>
      <c r="AG257" s="102" t="str">
        <f t="shared" si="74"/>
        <v/>
      </c>
      <c r="AH257" s="10" t="str">
        <f t="shared" si="70"/>
        <v/>
      </c>
      <c r="AI257" s="102"/>
      <c r="AJ257" s="10"/>
      <c r="AK257" s="10"/>
      <c r="AL257" s="105"/>
      <c r="AM257" s="102"/>
      <c r="AN257" s="10"/>
      <c r="AO257" s="10" t="str">
        <f t="shared" si="75"/>
        <v/>
      </c>
      <c r="AT257" s="10"/>
      <c r="AU257" s="10" t="str">
        <f>IF(O257="include",AF257,"")</f>
        <v/>
      </c>
      <c r="AV257" s="54" t="str">
        <f>IF(P257="include",AF257,"")</f>
        <v/>
      </c>
      <c r="BC257" s="10"/>
      <c r="BH257" s="10"/>
      <c r="BM257" s="10"/>
    </row>
    <row r="258" spans="1:65" s="54" customFormat="1" ht="30">
      <c r="A258" s="10">
        <v>260</v>
      </c>
      <c r="B258" s="10"/>
      <c r="C258" s="10" t="s">
        <v>454</v>
      </c>
      <c r="D258" s="10">
        <v>1</v>
      </c>
      <c r="E258" s="10">
        <v>1</v>
      </c>
      <c r="F258" s="10">
        <v>1</v>
      </c>
      <c r="G258" s="119" t="str">
        <f t="shared" si="72"/>
        <v>EXCLUDED</v>
      </c>
      <c r="H258" s="147" t="s">
        <v>901</v>
      </c>
      <c r="I258" s="189" t="s">
        <v>901</v>
      </c>
      <c r="J258" s="10" t="str">
        <f>IF(AND(G258="Excluded", H258="Excluded"), "Mutually Excluded", IF(AND(OR(G258="CERTAINLY INCLUDED", G258="INCLUDED", G258="MAYBE" ), OR(H258="INCLUDED", H258="MAYBE")), "MUTUALLY INCLUDED", IF(AND(G258="MAYBE", H258="MAYBE"), "Mutually MAYBE", IF(AND(G258="Excluded", OR(H258="INCLUDED", H258="MAYBE")), "AI: No, Human: Yes", IF(AND(H258="Excluded", OR(G258="INCLUDED", G258="CERTAINLY INCLUDED", G258="MAYBE")), "AI: Yes, Human: No", "Other Conflict")))))</f>
        <v>Mutually Excluded</v>
      </c>
      <c r="K258" s="10"/>
      <c r="L258" s="10"/>
      <c r="N258" s="220" t="s">
        <v>19</v>
      </c>
      <c r="O258" s="54" t="str">
        <f>IF(J258="Mutually Excluded","Exclude",IF(J258= "Mutually Included","Include",M258))</f>
        <v>Exclude</v>
      </c>
      <c r="P258" s="54" t="str">
        <f>'Humans Alignment T&amp;A'!Z258</f>
        <v>Exclude</v>
      </c>
      <c r="Q258" s="120" t="str">
        <f>IF(AND(O258="Exclude", P258="Exclude"), "Mutually Excluded", IF(AND(OR(O258="CERTAINLY INCLUDED", O258="INCLUDE" ), OR(P258="INCLUDE", P258="MAYBE")), "MUTUALLY INCLUDED", IF(AND(O258="MAYBE", P258="MAYBE"), "Mutually MAYBE", IF(AND(O258="Exclude", OR(P258="INCLUDE", P258="MAYBE")), "AI+Hum: No, Hum1+2: Yes", IF(AND(P258="Exclude", OR(O258="INCLUDE", O258="CERTAINLY INCLUDED", H258="MAYBE")), "Ai+hum: Yes, Hum1+2: No", "Other Conflict")))))</f>
        <v>Mutually Excluded</v>
      </c>
      <c r="U258" s="121" t="str">
        <f>IF(Q258="Mutually Excluded","Exclude",IF(Q258= "Mutually Included","Include",R258))</f>
        <v>Exclude</v>
      </c>
      <c r="V258" s="122"/>
      <c r="X258" s="117"/>
      <c r="Y258" s="117"/>
      <c r="Z258" s="103" t="str">
        <f t="shared" si="73"/>
        <v/>
      </c>
      <c r="AA258" s="256"/>
      <c r="AB258" s="186"/>
      <c r="AC258" s="186"/>
      <c r="AD258" s="203"/>
      <c r="AF258" s="203"/>
      <c r="AG258" s="102" t="str">
        <f t="shared" si="74"/>
        <v/>
      </c>
      <c r="AH258" s="10" t="str">
        <f t="shared" si="70"/>
        <v/>
      </c>
      <c r="AI258" s="102"/>
      <c r="AJ258" s="10"/>
      <c r="AK258" s="10"/>
      <c r="AL258" s="105"/>
      <c r="AM258" s="102"/>
      <c r="AN258" s="10"/>
      <c r="AO258" s="10" t="str">
        <f t="shared" si="75"/>
        <v/>
      </c>
      <c r="AT258" s="10"/>
      <c r="AU258" s="10" t="str">
        <f>IF(O258="include",AF258,"")</f>
        <v/>
      </c>
      <c r="AV258" s="54" t="str">
        <f>IF(P258="include",AF258,"")</f>
        <v/>
      </c>
      <c r="BC258" s="10"/>
      <c r="BH258" s="10"/>
      <c r="BM258" s="10"/>
    </row>
    <row r="259" spans="1:65" s="54" customFormat="1" ht="30">
      <c r="A259" s="10">
        <v>261</v>
      </c>
      <c r="B259" s="10"/>
      <c r="C259" s="10" t="s">
        <v>456</v>
      </c>
      <c r="D259" s="10">
        <v>2</v>
      </c>
      <c r="E259" s="10">
        <v>2</v>
      </c>
      <c r="F259" s="10">
        <v>3</v>
      </c>
      <c r="G259" s="119" t="str">
        <f t="shared" si="72"/>
        <v>EXCLUDED</v>
      </c>
      <c r="H259" s="147" t="s">
        <v>901</v>
      </c>
      <c r="I259" s="189" t="s">
        <v>901</v>
      </c>
      <c r="J259" s="10" t="str">
        <f>IF(AND(G259="Excluded", H259="Excluded"), "Mutually Excluded", IF(AND(OR(G259="CERTAINLY INCLUDED", G259="INCLUDED", G259="MAYBE" ), OR(H259="INCLUDED", H259="MAYBE")), "MUTUALLY INCLUDED", IF(AND(G259="MAYBE", H259="MAYBE"), "Mutually MAYBE", IF(AND(G259="Excluded", OR(H259="INCLUDED", H259="MAYBE")), "AI: No, Human: Yes", IF(AND(H259="Excluded", OR(G259="INCLUDED", G259="CERTAINLY INCLUDED", G259="MAYBE")), "AI: Yes, Human: No", "Other Conflict")))))</f>
        <v>Mutually Excluded</v>
      </c>
      <c r="K259" s="10"/>
      <c r="L259" s="10"/>
      <c r="N259" s="220" t="s">
        <v>19</v>
      </c>
      <c r="O259" s="54" t="str">
        <f>IF(J259="Mutually Excluded","Exclude",IF(J259= "Mutually Included","Include",M259))</f>
        <v>Exclude</v>
      </c>
      <c r="P259" s="54" t="str">
        <f>'Humans Alignment T&amp;A'!Z259</f>
        <v>Exclude</v>
      </c>
      <c r="Q259" s="120" t="str">
        <f>IF(AND(O259="Exclude", P259="Exclude"), "Mutually Excluded", IF(AND(OR(O259="CERTAINLY INCLUDED", O259="INCLUDE" ), OR(P259="INCLUDE", P259="MAYBE")), "MUTUALLY INCLUDED", IF(AND(O259="MAYBE", P259="MAYBE"), "Mutually MAYBE", IF(AND(O259="Exclude", OR(P259="INCLUDE", P259="MAYBE")), "AI+Hum: No, Hum1+2: Yes", IF(AND(P259="Exclude", OR(O259="INCLUDE", O259="CERTAINLY INCLUDED", H259="MAYBE")), "Ai+hum: Yes, Hum1+2: No", "Other Conflict")))))</f>
        <v>Mutually Excluded</v>
      </c>
      <c r="U259" s="121" t="str">
        <f>IF(Q259="Mutually Excluded","Exclude",IF(Q259= "Mutually Included","Include",R259))</f>
        <v>Exclude</v>
      </c>
      <c r="V259" s="122"/>
      <c r="X259" s="117"/>
      <c r="Y259" s="117"/>
      <c r="Z259" s="103" t="str">
        <f t="shared" si="73"/>
        <v/>
      </c>
      <c r="AA259" s="256"/>
      <c r="AB259" s="186"/>
      <c r="AC259" s="186"/>
      <c r="AD259" s="203"/>
      <c r="AF259" s="203"/>
      <c r="AG259" s="102" t="str">
        <f t="shared" si="74"/>
        <v/>
      </c>
      <c r="AH259" s="10" t="str">
        <f t="shared" si="70"/>
        <v/>
      </c>
      <c r="AI259" s="102"/>
      <c r="AJ259" s="10"/>
      <c r="AK259" s="10"/>
      <c r="AL259" s="105"/>
      <c r="AM259" s="102"/>
      <c r="AN259" s="10"/>
      <c r="AO259" s="10" t="str">
        <f t="shared" si="75"/>
        <v/>
      </c>
      <c r="AT259" s="10"/>
      <c r="AU259" s="10" t="str">
        <f>IF(O259="include",AF259,"")</f>
        <v/>
      </c>
      <c r="AV259" s="54" t="str">
        <f>IF(P259="include",AF259,"")</f>
        <v/>
      </c>
      <c r="BC259" s="10"/>
      <c r="BH259" s="10"/>
      <c r="BM259" s="10"/>
    </row>
    <row r="260" spans="1:65" s="54" customFormat="1" ht="30">
      <c r="A260" s="10">
        <v>262</v>
      </c>
      <c r="B260" s="10"/>
      <c r="C260" s="10" t="s">
        <v>457</v>
      </c>
      <c r="D260" s="10">
        <v>2</v>
      </c>
      <c r="E260" s="10">
        <v>2</v>
      </c>
      <c r="F260" s="10">
        <v>2</v>
      </c>
      <c r="G260" s="119" t="str">
        <f t="shared" si="72"/>
        <v>EXCLUDED</v>
      </c>
      <c r="H260" s="147" t="s">
        <v>901</v>
      </c>
      <c r="I260" s="189" t="s">
        <v>901</v>
      </c>
      <c r="J260" s="10" t="str">
        <f>IF(AND(G260="Excluded", H260="Excluded"), "Mutually Excluded", IF(AND(OR(G260="CERTAINLY INCLUDED", G260="INCLUDED", G260="MAYBE" ), OR(H260="INCLUDED", H260="MAYBE")), "MUTUALLY INCLUDED", IF(AND(G260="MAYBE", H260="MAYBE"), "Mutually MAYBE", IF(AND(G260="Excluded", OR(H260="INCLUDED", H260="MAYBE")), "AI: No, Human: Yes", IF(AND(H260="Excluded", OR(G260="INCLUDED", G260="CERTAINLY INCLUDED", G260="MAYBE")), "AI: Yes, Human: No", "Other Conflict")))))</f>
        <v>Mutually Excluded</v>
      </c>
      <c r="K260" s="10"/>
      <c r="L260" s="10"/>
      <c r="N260" s="220" t="s">
        <v>19</v>
      </c>
      <c r="O260" s="54" t="str">
        <f>IF(J260="Mutually Excluded","Exclude",IF(J260= "Mutually Included","Include",M260))</f>
        <v>Exclude</v>
      </c>
      <c r="P260" s="54" t="str">
        <f>'Humans Alignment T&amp;A'!Z260</f>
        <v>Exclude</v>
      </c>
      <c r="Q260" s="120" t="str">
        <f>IF(AND(O260="Exclude", P260="Exclude"), "Mutually Excluded", IF(AND(OR(O260="CERTAINLY INCLUDED", O260="INCLUDE" ), OR(P260="INCLUDE", P260="MAYBE")), "MUTUALLY INCLUDED", IF(AND(O260="MAYBE", P260="MAYBE"), "Mutually MAYBE", IF(AND(O260="Exclude", OR(P260="INCLUDE", P260="MAYBE")), "AI+Hum: No, Hum1+2: Yes", IF(AND(P260="Exclude", OR(O260="INCLUDE", O260="CERTAINLY INCLUDED", H260="MAYBE")), "Ai+hum: Yes, Hum1+2: No", "Other Conflict")))))</f>
        <v>Mutually Excluded</v>
      </c>
      <c r="U260" s="121" t="str">
        <f>IF(Q260="Mutually Excluded","Exclude",IF(Q260= "Mutually Included","Include",R260))</f>
        <v>Exclude</v>
      </c>
      <c r="V260" s="122"/>
      <c r="X260" s="117"/>
      <c r="Y260" s="117"/>
      <c r="Z260" s="103" t="str">
        <f t="shared" si="73"/>
        <v/>
      </c>
      <c r="AA260" s="256"/>
      <c r="AB260" s="186"/>
      <c r="AC260" s="186"/>
      <c r="AD260" s="203"/>
      <c r="AF260" s="203"/>
      <c r="AG260" s="102" t="str">
        <f t="shared" si="74"/>
        <v/>
      </c>
      <c r="AH260" s="10" t="str">
        <f t="shared" si="70"/>
        <v/>
      </c>
      <c r="AI260" s="102"/>
      <c r="AJ260" s="10"/>
      <c r="AK260" s="10"/>
      <c r="AL260" s="105"/>
      <c r="AM260" s="102"/>
      <c r="AN260" s="10"/>
      <c r="AO260" s="10" t="str">
        <f t="shared" si="75"/>
        <v/>
      </c>
      <c r="AT260" s="10"/>
      <c r="AU260" s="10" t="str">
        <f>IF(O260="include",AF260,"")</f>
        <v/>
      </c>
      <c r="AV260" s="54" t="str">
        <f>IF(P260="include",AF260,"")</f>
        <v/>
      </c>
      <c r="BC260" s="10"/>
      <c r="BH260" s="10"/>
      <c r="BM260" s="10"/>
    </row>
    <row r="261" spans="1:65" s="54" customFormat="1" ht="30">
      <c r="A261" s="10">
        <v>263</v>
      </c>
      <c r="B261" s="10"/>
      <c r="C261" s="10" t="s">
        <v>458</v>
      </c>
      <c r="D261" s="10">
        <v>2</v>
      </c>
      <c r="E261" s="10">
        <v>2</v>
      </c>
      <c r="F261" s="10">
        <v>2</v>
      </c>
      <c r="G261" s="119" t="str">
        <f t="shared" si="72"/>
        <v>EXCLUDED</v>
      </c>
      <c r="H261" s="147" t="s">
        <v>901</v>
      </c>
      <c r="I261" s="189" t="s">
        <v>901</v>
      </c>
      <c r="J261" s="10" t="str">
        <f>IF(AND(G261="Excluded", H261="Excluded"), "Mutually Excluded", IF(AND(OR(G261="CERTAINLY INCLUDED", G261="INCLUDED", G261="MAYBE" ), OR(H261="INCLUDED", H261="MAYBE")), "MUTUALLY INCLUDED", IF(AND(G261="MAYBE", H261="MAYBE"), "Mutually MAYBE", IF(AND(G261="Excluded", OR(H261="INCLUDED", H261="MAYBE")), "AI: No, Human: Yes", IF(AND(H261="Excluded", OR(G261="INCLUDED", G261="CERTAINLY INCLUDED", G261="MAYBE")), "AI: Yes, Human: No", "Other Conflict")))))</f>
        <v>Mutually Excluded</v>
      </c>
      <c r="K261" s="10"/>
      <c r="L261" s="10"/>
      <c r="N261" s="220" t="s">
        <v>19</v>
      </c>
      <c r="O261" s="54" t="str">
        <f>IF(J261="Mutually Excluded","Exclude",IF(J261= "Mutually Included","Include",M261))</f>
        <v>Exclude</v>
      </c>
      <c r="P261" s="54" t="str">
        <f>'Humans Alignment T&amp;A'!Z261</f>
        <v>Exclude</v>
      </c>
      <c r="Q261" s="120" t="str">
        <f>IF(AND(O261="Exclude", P261="Exclude"), "Mutually Excluded", IF(AND(OR(O261="CERTAINLY INCLUDED", O261="INCLUDE" ), OR(P261="INCLUDE", P261="MAYBE")), "MUTUALLY INCLUDED", IF(AND(O261="MAYBE", P261="MAYBE"), "Mutually MAYBE", IF(AND(O261="Exclude", OR(P261="INCLUDE", P261="MAYBE")), "AI+Hum: No, Hum1+2: Yes", IF(AND(P261="Exclude", OR(O261="INCLUDE", O261="CERTAINLY INCLUDED", H261="MAYBE")), "Ai+hum: Yes, Hum1+2: No", "Other Conflict")))))</f>
        <v>Mutually Excluded</v>
      </c>
      <c r="U261" s="121" t="str">
        <f>IF(Q261="Mutually Excluded","Exclude",IF(Q261= "Mutually Included","Include",R261))</f>
        <v>Exclude</v>
      </c>
      <c r="V261" s="122"/>
      <c r="X261" s="117"/>
      <c r="Y261" s="117"/>
      <c r="Z261" s="103" t="str">
        <f t="shared" si="73"/>
        <v/>
      </c>
      <c r="AA261" s="256"/>
      <c r="AB261" s="186"/>
      <c r="AC261" s="186"/>
      <c r="AD261" s="203"/>
      <c r="AF261" s="203"/>
      <c r="AG261" s="102" t="str">
        <f t="shared" si="74"/>
        <v/>
      </c>
      <c r="AH261" s="10" t="str">
        <f t="shared" si="70"/>
        <v/>
      </c>
      <c r="AI261" s="102"/>
      <c r="AJ261" s="10"/>
      <c r="AK261" s="10"/>
      <c r="AL261" s="105"/>
      <c r="AM261" s="102"/>
      <c r="AN261" s="10"/>
      <c r="AO261" s="10" t="str">
        <f t="shared" si="75"/>
        <v/>
      </c>
      <c r="AT261" s="10"/>
      <c r="AU261" s="10" t="str">
        <f>IF(O261="include",AF261,"")</f>
        <v/>
      </c>
      <c r="AV261" s="54" t="str">
        <f>IF(P261="include",AF261,"")</f>
        <v/>
      </c>
      <c r="BC261" s="10"/>
      <c r="BH261" s="10"/>
      <c r="BM261" s="10"/>
    </row>
    <row r="262" spans="1:65" s="54" customFormat="1" ht="30">
      <c r="A262" s="10">
        <v>264</v>
      </c>
      <c r="B262" s="10"/>
      <c r="C262" s="10" t="s">
        <v>459</v>
      </c>
      <c r="D262" s="10">
        <v>4</v>
      </c>
      <c r="E262" s="10">
        <v>4</v>
      </c>
      <c r="F262" s="10">
        <v>4</v>
      </c>
      <c r="G262" s="119" t="str">
        <f t="shared" si="72"/>
        <v>EXCLUDED</v>
      </c>
      <c r="H262" s="147" t="s">
        <v>1752</v>
      </c>
      <c r="I262" s="189" t="s">
        <v>1752</v>
      </c>
      <c r="J262" s="10" t="str">
        <f>IF(AND(G262="Excluded", H262="Excluded"), "Mutually Excluded", IF(AND(OR(G262="CERTAINLY INCLUDED", G262="INCLUDED", G262="MAYBE" ), OR(H262="INCLUDED", H262="MAYBE")), "MUTUALLY INCLUDED", IF(AND(G262="MAYBE", H262="MAYBE"), "Mutually MAYBE", IF(AND(G262="Excluded", OR(H262="INCLUDED", H262="MAYBE")), "AI: No, Human: Yes", IF(AND(H262="Excluded", OR(G262="INCLUDED", G262="CERTAINLY INCLUDED", G262="MAYBE")), "AI: Yes, Human: No", "Other Conflict")))))</f>
        <v>AI: No, Human: Yes</v>
      </c>
      <c r="K262" s="10" t="s">
        <v>19</v>
      </c>
      <c r="L262" s="10" t="s">
        <v>3018</v>
      </c>
      <c r="M262" s="54" t="s">
        <v>19</v>
      </c>
      <c r="N262" s="220" t="s">
        <v>19</v>
      </c>
      <c r="O262" s="54" t="str">
        <f>IF(J262="Mutually Excluded","Exclude",IF(J262= "Mutually Included","Include",M262))</f>
        <v>Exclude</v>
      </c>
      <c r="P262" s="54" t="str">
        <f>'Humans Alignment T&amp;A'!Z262</f>
        <v>Include</v>
      </c>
      <c r="Q262" s="120" t="str">
        <f>IF(AND(O262="Exclude", P262="Exclude"), "Mutually Excluded", IF(AND(OR(O262="CERTAINLY INCLUDED", O262="INCLUDE" ), OR(P262="INCLUDE", P262="MAYBE")), "MUTUALLY INCLUDED", IF(AND(O262="MAYBE", P262="MAYBE"), "Mutually MAYBE", IF(AND(O262="Exclude", OR(P262="INCLUDE", P262="MAYBE")), "AI+Hum: No, Hum1+2: Yes", IF(AND(P262="Exclude", OR(O262="INCLUDE", O262="CERTAINLY INCLUDED", H262="MAYBE")), "Ai+hum: Yes, Hum1+2: No", "Other Conflict")))))</f>
        <v>AI+Hum: No, Hum1+2: Yes</v>
      </c>
      <c r="R262" s="185" t="s">
        <v>3007</v>
      </c>
      <c r="U262" s="121" t="str">
        <f>IF(Q262="Mutually Excluded","Exclude",IF(Q262= "Mutually Included","Include",R262))</f>
        <v>EXCLUDE</v>
      </c>
      <c r="V262" s="122"/>
      <c r="X262" s="201" t="s">
        <v>901</v>
      </c>
      <c r="Y262" s="201" t="s">
        <v>3011</v>
      </c>
      <c r="Z262" s="103" t="str">
        <f t="shared" si="73"/>
        <v/>
      </c>
      <c r="AA262" s="256"/>
      <c r="AB262" s="186"/>
      <c r="AC262" s="186"/>
      <c r="AD262" s="203" t="s">
        <v>19</v>
      </c>
      <c r="AF262" s="203" t="s">
        <v>19</v>
      </c>
      <c r="AG262" s="102" t="str">
        <f t="shared" si="74"/>
        <v>Mutually Excluded</v>
      </c>
      <c r="AH262" s="10" t="str">
        <f t="shared" si="70"/>
        <v/>
      </c>
      <c r="AI262" s="102" t="s">
        <v>19</v>
      </c>
      <c r="AJ262" s="10"/>
      <c r="AK262" s="10"/>
      <c r="AL262" s="105"/>
      <c r="AM262" s="102"/>
      <c r="AN262" s="10"/>
      <c r="AO262" s="10" t="str">
        <f t="shared" si="75"/>
        <v/>
      </c>
      <c r="AT262" s="10"/>
      <c r="AU262" s="10" t="str">
        <f>IF(O262="include",AF262,"")</f>
        <v/>
      </c>
      <c r="AV262" s="54" t="str">
        <f>IF(P262="include",AF262,"")</f>
        <v>Exclude</v>
      </c>
      <c r="BC262" s="10"/>
      <c r="BH262" s="10"/>
      <c r="BM262" s="10"/>
    </row>
    <row r="263" spans="1:65" s="54" customFormat="1" ht="30">
      <c r="A263" s="10">
        <v>265</v>
      </c>
      <c r="B263" s="10"/>
      <c r="C263" s="10" t="s">
        <v>460</v>
      </c>
      <c r="D263" s="10">
        <v>1</v>
      </c>
      <c r="E263" s="10">
        <v>1</v>
      </c>
      <c r="F263" s="10">
        <v>1</v>
      </c>
      <c r="G263" s="119" t="str">
        <f t="shared" si="72"/>
        <v>EXCLUDED</v>
      </c>
      <c r="H263" s="147" t="s">
        <v>901</v>
      </c>
      <c r="I263" s="189" t="s">
        <v>901</v>
      </c>
      <c r="J263" s="10" t="str">
        <f>IF(AND(G263="Excluded", H263="Excluded"), "Mutually Excluded", IF(AND(OR(G263="CERTAINLY INCLUDED", G263="INCLUDED", G263="MAYBE" ), OR(H263="INCLUDED", H263="MAYBE")), "MUTUALLY INCLUDED", IF(AND(G263="MAYBE", H263="MAYBE"), "Mutually MAYBE", IF(AND(G263="Excluded", OR(H263="INCLUDED", H263="MAYBE")), "AI: No, Human: Yes", IF(AND(H263="Excluded", OR(G263="INCLUDED", G263="CERTAINLY INCLUDED", G263="MAYBE")), "AI: Yes, Human: No", "Other Conflict")))))</f>
        <v>Mutually Excluded</v>
      </c>
      <c r="K263" s="10"/>
      <c r="L263" s="10"/>
      <c r="N263" s="220" t="s">
        <v>19</v>
      </c>
      <c r="O263" s="54" t="str">
        <f>IF(J263="Mutually Excluded","Exclude",IF(J263= "Mutually Included","Include",M263))</f>
        <v>Exclude</v>
      </c>
      <c r="P263" s="54" t="str">
        <f>'Humans Alignment T&amp;A'!Z263</f>
        <v>Exclude</v>
      </c>
      <c r="Q263" s="120" t="str">
        <f>IF(AND(O263="Exclude", P263="Exclude"), "Mutually Excluded", IF(AND(OR(O263="CERTAINLY INCLUDED", O263="INCLUDE" ), OR(P263="INCLUDE", P263="MAYBE")), "MUTUALLY INCLUDED", IF(AND(O263="MAYBE", P263="MAYBE"), "Mutually MAYBE", IF(AND(O263="Exclude", OR(P263="INCLUDE", P263="MAYBE")), "AI+Hum: No, Hum1+2: Yes", IF(AND(P263="Exclude", OR(O263="INCLUDE", O263="CERTAINLY INCLUDED", H263="MAYBE")), "Ai+hum: Yes, Hum1+2: No", "Other Conflict")))))</f>
        <v>Mutually Excluded</v>
      </c>
      <c r="U263" s="121" t="str">
        <f>IF(Q263="Mutually Excluded","Exclude",IF(Q263= "Mutually Included","Include",R263))</f>
        <v>Exclude</v>
      </c>
      <c r="V263" s="122"/>
      <c r="X263" s="117"/>
      <c r="Y263" s="117"/>
      <c r="Z263" s="103" t="str">
        <f t="shared" si="73"/>
        <v/>
      </c>
      <c r="AA263" s="256"/>
      <c r="AB263" s="186"/>
      <c r="AC263" s="186"/>
      <c r="AD263" s="203"/>
      <c r="AF263" s="203"/>
      <c r="AG263" s="102" t="str">
        <f t="shared" si="74"/>
        <v/>
      </c>
      <c r="AH263" s="10" t="str">
        <f t="shared" si="70"/>
        <v/>
      </c>
      <c r="AI263" s="102"/>
      <c r="AJ263" s="10"/>
      <c r="AK263" s="10"/>
      <c r="AL263" s="105"/>
      <c r="AM263" s="102"/>
      <c r="AN263" s="10"/>
      <c r="AO263" s="10" t="str">
        <f t="shared" si="75"/>
        <v/>
      </c>
      <c r="AT263" s="10"/>
      <c r="AU263" s="10" t="str">
        <f>IF(O263="include",AF263,"")</f>
        <v/>
      </c>
      <c r="AV263" s="54" t="str">
        <f>IF(P263="include",AF263,"")</f>
        <v/>
      </c>
      <c r="BC263" s="10"/>
      <c r="BH263" s="10"/>
      <c r="BM263" s="10"/>
    </row>
    <row r="264" spans="1:65" s="54" customFormat="1" ht="30">
      <c r="A264" s="10">
        <v>266</v>
      </c>
      <c r="B264" s="10"/>
      <c r="C264" s="10" t="s">
        <v>461</v>
      </c>
      <c r="D264" s="10">
        <v>3</v>
      </c>
      <c r="E264" s="10">
        <v>3</v>
      </c>
      <c r="F264" s="10">
        <v>3</v>
      </c>
      <c r="G264" s="119" t="str">
        <f t="shared" si="72"/>
        <v>EXCLUDED</v>
      </c>
      <c r="H264" s="147" t="s">
        <v>901</v>
      </c>
      <c r="I264" s="189" t="s">
        <v>901</v>
      </c>
      <c r="J264" s="10" t="str">
        <f>IF(AND(G264="Excluded", H264="Excluded"), "Mutually Excluded", IF(AND(OR(G264="CERTAINLY INCLUDED", G264="INCLUDED", G264="MAYBE" ), OR(H264="INCLUDED", H264="MAYBE")), "MUTUALLY INCLUDED", IF(AND(G264="MAYBE", H264="MAYBE"), "Mutually MAYBE", IF(AND(G264="Excluded", OR(H264="INCLUDED", H264="MAYBE")), "AI: No, Human: Yes", IF(AND(H264="Excluded", OR(G264="INCLUDED", G264="CERTAINLY INCLUDED", G264="MAYBE")), "AI: Yes, Human: No", "Other Conflict")))))</f>
        <v>Mutually Excluded</v>
      </c>
      <c r="K264" s="10"/>
      <c r="L264" s="10"/>
      <c r="N264" s="220" t="s">
        <v>19</v>
      </c>
      <c r="O264" s="54" t="str">
        <f>IF(J264="Mutually Excluded","Exclude",IF(J264= "Mutually Included","Include",M264))</f>
        <v>Exclude</v>
      </c>
      <c r="P264" s="54" t="str">
        <f>'Humans Alignment T&amp;A'!Z264</f>
        <v>Exclude</v>
      </c>
      <c r="Q264" s="120" t="str">
        <f>IF(AND(O264="Exclude", P264="Exclude"), "Mutually Excluded", IF(AND(OR(O264="CERTAINLY INCLUDED", O264="INCLUDE" ), OR(P264="INCLUDE", P264="MAYBE")), "MUTUALLY INCLUDED", IF(AND(O264="MAYBE", P264="MAYBE"), "Mutually MAYBE", IF(AND(O264="Exclude", OR(P264="INCLUDE", P264="MAYBE")), "AI+Hum: No, Hum1+2: Yes", IF(AND(P264="Exclude", OR(O264="INCLUDE", O264="CERTAINLY INCLUDED", H264="MAYBE")), "Ai+hum: Yes, Hum1+2: No", "Other Conflict")))))</f>
        <v>Mutually Excluded</v>
      </c>
      <c r="U264" s="121" t="str">
        <f>IF(Q264="Mutually Excluded","Exclude",IF(Q264= "Mutually Included","Include",R264))</f>
        <v>Exclude</v>
      </c>
      <c r="V264" s="122"/>
      <c r="X264" s="117"/>
      <c r="Y264" s="117"/>
      <c r="Z264" s="103" t="str">
        <f t="shared" si="73"/>
        <v/>
      </c>
      <c r="AA264" s="256"/>
      <c r="AB264" s="186"/>
      <c r="AC264" s="186"/>
      <c r="AD264" s="203"/>
      <c r="AF264" s="203"/>
      <c r="AG264" s="102" t="str">
        <f t="shared" si="74"/>
        <v/>
      </c>
      <c r="AH264" s="10" t="str">
        <f t="shared" si="70"/>
        <v/>
      </c>
      <c r="AI264" s="102"/>
      <c r="AJ264" s="10"/>
      <c r="AK264" s="10"/>
      <c r="AL264" s="105"/>
      <c r="AM264" s="102"/>
      <c r="AN264" s="10"/>
      <c r="AO264" s="10" t="str">
        <f t="shared" si="75"/>
        <v/>
      </c>
      <c r="AT264" s="10"/>
      <c r="AU264" s="10" t="str">
        <f>IF(O264="include",AF264,"")</f>
        <v/>
      </c>
      <c r="AV264" s="54" t="str">
        <f>IF(P264="include",AF264,"")</f>
        <v/>
      </c>
      <c r="BC264" s="10"/>
      <c r="BH264" s="10"/>
      <c r="BM264" s="10"/>
    </row>
    <row r="265" spans="1:65" s="54" customFormat="1" ht="30">
      <c r="A265" s="10">
        <v>267</v>
      </c>
      <c r="B265" s="10"/>
      <c r="C265" s="10" t="s">
        <v>462</v>
      </c>
      <c r="D265" s="10">
        <v>4</v>
      </c>
      <c r="E265" s="10">
        <v>3</v>
      </c>
      <c r="F265" s="10">
        <v>4</v>
      </c>
      <c r="G265" s="119" t="str">
        <f t="shared" si="72"/>
        <v>EXCLUDED</v>
      </c>
      <c r="H265" s="147" t="s">
        <v>901</v>
      </c>
      <c r="I265" s="189" t="s">
        <v>901</v>
      </c>
      <c r="J265" s="10" t="str">
        <f>IF(AND(G265="Excluded", H265="Excluded"), "Mutually Excluded", IF(AND(OR(G265="CERTAINLY INCLUDED", G265="INCLUDED", G265="MAYBE" ), OR(H265="INCLUDED", H265="MAYBE")), "MUTUALLY INCLUDED", IF(AND(G265="MAYBE", H265="MAYBE"), "Mutually MAYBE", IF(AND(G265="Excluded", OR(H265="INCLUDED", H265="MAYBE")), "AI: No, Human: Yes", IF(AND(H265="Excluded", OR(G265="INCLUDED", G265="CERTAINLY INCLUDED", G265="MAYBE")), "AI: Yes, Human: No", "Other Conflict")))))</f>
        <v>Mutually Excluded</v>
      </c>
      <c r="K265" s="10"/>
      <c r="L265" s="10"/>
      <c r="N265" s="220" t="s">
        <v>23</v>
      </c>
      <c r="O265" s="54" t="str">
        <f>IF(J265="Mutually Excluded","Exclude",IF(J265= "Mutually Included","Include",M265))</f>
        <v>Exclude</v>
      </c>
      <c r="P265" s="54" t="str">
        <f>'Humans Alignment T&amp;A'!Z265</f>
        <v>Exclude</v>
      </c>
      <c r="Q265" s="120" t="str">
        <f>IF(AND(O265="Exclude", P265="Exclude"), "Mutually Excluded", IF(AND(OR(O265="CERTAINLY INCLUDED", O265="INCLUDE" ), OR(P265="INCLUDE", P265="MAYBE")), "MUTUALLY INCLUDED", IF(AND(O265="MAYBE", P265="MAYBE"), "Mutually MAYBE", IF(AND(O265="Exclude", OR(P265="INCLUDE", P265="MAYBE")), "AI+Hum: No, Hum1+2: Yes", IF(AND(P265="Exclude", OR(O265="INCLUDE", O265="CERTAINLY INCLUDED", H265="MAYBE")), "Ai+hum: Yes, Hum1+2: No", "Other Conflict")))))</f>
        <v>Mutually Excluded</v>
      </c>
      <c r="U265" s="121" t="str">
        <f>IF(Q265="Mutually Excluded","Exclude",IF(Q265= "Mutually Included","Include",R265))</f>
        <v>Exclude</v>
      </c>
      <c r="V265" s="122"/>
      <c r="X265" s="117"/>
      <c r="Y265" s="117"/>
      <c r="Z265" s="103" t="str">
        <f t="shared" si="73"/>
        <v/>
      </c>
      <c r="AA265" s="256"/>
      <c r="AB265" s="186"/>
      <c r="AC265" s="186"/>
      <c r="AD265" s="203"/>
      <c r="AF265" s="203"/>
      <c r="AG265" s="102" t="str">
        <f t="shared" si="74"/>
        <v/>
      </c>
      <c r="AH265" s="10" t="str">
        <f t="shared" si="70"/>
        <v/>
      </c>
      <c r="AI265" s="102"/>
      <c r="AJ265" s="10"/>
      <c r="AK265" s="10"/>
      <c r="AL265" s="105"/>
      <c r="AM265" s="102"/>
      <c r="AN265" s="10"/>
      <c r="AO265" s="10" t="str">
        <f t="shared" si="75"/>
        <v/>
      </c>
      <c r="AT265" s="10"/>
      <c r="AU265" s="10" t="str">
        <f>IF(O265="include",AF265,"")</f>
        <v/>
      </c>
      <c r="AV265" s="54" t="str">
        <f>IF(P265="include",AF265,"")</f>
        <v/>
      </c>
      <c r="BC265" s="10"/>
      <c r="BH265" s="10"/>
      <c r="BM265" s="10"/>
    </row>
    <row r="266" spans="1:65" s="54" customFormat="1" ht="30">
      <c r="A266" s="10">
        <v>268</v>
      </c>
      <c r="B266" s="10"/>
      <c r="C266" s="10" t="s">
        <v>464</v>
      </c>
      <c r="D266" s="10">
        <v>1</v>
      </c>
      <c r="E266" s="10">
        <v>1</v>
      </c>
      <c r="F266" s="10">
        <v>1</v>
      </c>
      <c r="G266" s="119" t="str">
        <f t="shared" si="72"/>
        <v>EXCLUDED</v>
      </c>
      <c r="H266" s="147" t="s">
        <v>901</v>
      </c>
      <c r="I266" s="189" t="s">
        <v>901</v>
      </c>
      <c r="J266" s="10" t="str">
        <f>IF(AND(G266="Excluded", H266="Excluded"), "Mutually Excluded", IF(AND(OR(G266="CERTAINLY INCLUDED", G266="INCLUDED", G266="MAYBE" ), OR(H266="INCLUDED", H266="MAYBE")), "MUTUALLY INCLUDED", IF(AND(G266="MAYBE", H266="MAYBE"), "Mutually MAYBE", IF(AND(G266="Excluded", OR(H266="INCLUDED", H266="MAYBE")), "AI: No, Human: Yes", IF(AND(H266="Excluded", OR(G266="INCLUDED", G266="CERTAINLY INCLUDED", G266="MAYBE")), "AI: Yes, Human: No", "Other Conflict")))))</f>
        <v>Mutually Excluded</v>
      </c>
      <c r="K266" s="10"/>
      <c r="L266" s="10"/>
      <c r="N266" s="220" t="s">
        <v>19</v>
      </c>
      <c r="O266" s="54" t="str">
        <f>IF(J266="Mutually Excluded","Exclude",IF(J266= "Mutually Included","Include",M266))</f>
        <v>Exclude</v>
      </c>
      <c r="P266" s="54" t="str">
        <f>'Humans Alignment T&amp;A'!Z266</f>
        <v>Exclude</v>
      </c>
      <c r="Q266" s="120" t="str">
        <f>IF(AND(O266="Exclude", P266="Exclude"), "Mutually Excluded", IF(AND(OR(O266="CERTAINLY INCLUDED", O266="INCLUDE" ), OR(P266="INCLUDE", P266="MAYBE")), "MUTUALLY INCLUDED", IF(AND(O266="MAYBE", P266="MAYBE"), "Mutually MAYBE", IF(AND(O266="Exclude", OR(P266="INCLUDE", P266="MAYBE")), "AI+Hum: No, Hum1+2: Yes", IF(AND(P266="Exclude", OR(O266="INCLUDE", O266="CERTAINLY INCLUDED", H266="MAYBE")), "Ai+hum: Yes, Hum1+2: No", "Other Conflict")))))</f>
        <v>Mutually Excluded</v>
      </c>
      <c r="U266" s="121" t="str">
        <f>IF(Q266="Mutually Excluded","Exclude",IF(Q266= "Mutually Included","Include",R266))</f>
        <v>Exclude</v>
      </c>
      <c r="V266" s="122"/>
      <c r="X266" s="117"/>
      <c r="Y266" s="117"/>
      <c r="Z266" s="103" t="str">
        <f t="shared" si="73"/>
        <v/>
      </c>
      <c r="AA266" s="256"/>
      <c r="AB266" s="186"/>
      <c r="AC266" s="186"/>
      <c r="AD266" s="203"/>
      <c r="AF266" s="203"/>
      <c r="AG266" s="102" t="str">
        <f t="shared" si="74"/>
        <v/>
      </c>
      <c r="AH266" s="10" t="str">
        <f t="shared" si="70"/>
        <v/>
      </c>
      <c r="AI266" s="102"/>
      <c r="AJ266" s="10"/>
      <c r="AK266" s="10"/>
      <c r="AL266" s="105"/>
      <c r="AM266" s="102"/>
      <c r="AN266" s="10"/>
      <c r="AO266" s="10" t="str">
        <f t="shared" si="75"/>
        <v/>
      </c>
      <c r="AT266" s="10"/>
      <c r="AU266" s="10" t="str">
        <f>IF(O266="include",AF266,"")</f>
        <v/>
      </c>
      <c r="AV266" s="54" t="str">
        <f>IF(P266="include",AF266,"")</f>
        <v/>
      </c>
      <c r="BC266" s="10"/>
      <c r="BH266" s="10"/>
      <c r="BM266" s="10"/>
    </row>
    <row r="267" spans="1:65" s="54" customFormat="1" ht="30">
      <c r="A267" s="10">
        <v>269</v>
      </c>
      <c r="B267" s="10"/>
      <c r="C267" s="10" t="s">
        <v>465</v>
      </c>
      <c r="D267" s="10">
        <v>2</v>
      </c>
      <c r="E267" s="10">
        <v>2</v>
      </c>
      <c r="F267" s="10">
        <v>2</v>
      </c>
      <c r="G267" s="119" t="str">
        <f t="shared" si="72"/>
        <v>EXCLUDED</v>
      </c>
      <c r="H267" s="147" t="s">
        <v>901</v>
      </c>
      <c r="I267" s="189" t="s">
        <v>901</v>
      </c>
      <c r="J267" s="10" t="str">
        <f>IF(AND(G267="Excluded", H267="Excluded"), "Mutually Excluded", IF(AND(OR(G267="CERTAINLY INCLUDED", G267="INCLUDED", G267="MAYBE" ), OR(H267="INCLUDED", H267="MAYBE")), "MUTUALLY INCLUDED", IF(AND(G267="MAYBE", H267="MAYBE"), "Mutually MAYBE", IF(AND(G267="Excluded", OR(H267="INCLUDED", H267="MAYBE")), "AI: No, Human: Yes", IF(AND(H267="Excluded", OR(G267="INCLUDED", G267="CERTAINLY INCLUDED", G267="MAYBE")), "AI: Yes, Human: No", "Other Conflict")))))</f>
        <v>Mutually Excluded</v>
      </c>
      <c r="K267" s="10"/>
      <c r="L267" s="10"/>
      <c r="N267" s="220" t="s">
        <v>19</v>
      </c>
      <c r="O267" s="54" t="str">
        <f>IF(J267="Mutually Excluded","Exclude",IF(J267= "Mutually Included","Include",M267))</f>
        <v>Exclude</v>
      </c>
      <c r="P267" s="54" t="str">
        <f>'Humans Alignment T&amp;A'!Z267</f>
        <v>Exclude</v>
      </c>
      <c r="Q267" s="120" t="str">
        <f>IF(AND(O267="Exclude", P267="Exclude"), "Mutually Excluded", IF(AND(OR(O267="CERTAINLY INCLUDED", O267="INCLUDE" ), OR(P267="INCLUDE", P267="MAYBE")), "MUTUALLY INCLUDED", IF(AND(O267="MAYBE", P267="MAYBE"), "Mutually MAYBE", IF(AND(O267="Exclude", OR(P267="INCLUDE", P267="MAYBE")), "AI+Hum: No, Hum1+2: Yes", IF(AND(P267="Exclude", OR(O267="INCLUDE", O267="CERTAINLY INCLUDED", H267="MAYBE")), "Ai+hum: Yes, Hum1+2: No", "Other Conflict")))))</f>
        <v>Mutually Excluded</v>
      </c>
      <c r="U267" s="121" t="str">
        <f>IF(Q267="Mutually Excluded","Exclude",IF(Q267= "Mutually Included","Include",R267))</f>
        <v>Exclude</v>
      </c>
      <c r="V267" s="122"/>
      <c r="X267" s="117"/>
      <c r="Y267" s="117"/>
      <c r="Z267" s="103" t="str">
        <f t="shared" si="73"/>
        <v/>
      </c>
      <c r="AA267" s="256"/>
      <c r="AB267" s="186"/>
      <c r="AC267" s="186"/>
      <c r="AD267" s="203"/>
      <c r="AF267" s="203"/>
      <c r="AG267" s="102" t="str">
        <f t="shared" si="74"/>
        <v/>
      </c>
      <c r="AH267" s="10" t="str">
        <f t="shared" si="70"/>
        <v/>
      </c>
      <c r="AI267" s="102"/>
      <c r="AJ267" s="10"/>
      <c r="AK267" s="10"/>
      <c r="AL267" s="105"/>
      <c r="AM267" s="102"/>
      <c r="AN267" s="10"/>
      <c r="AO267" s="10" t="str">
        <f t="shared" si="75"/>
        <v/>
      </c>
      <c r="AT267" s="10"/>
      <c r="AU267" s="10" t="str">
        <f>IF(O267="include",AF267,"")</f>
        <v/>
      </c>
      <c r="AV267" s="54" t="str">
        <f>IF(P267="include",AF267,"")</f>
        <v/>
      </c>
      <c r="BC267" s="10"/>
      <c r="BH267" s="10"/>
      <c r="BM267" s="10"/>
    </row>
    <row r="268" spans="1:65" s="54" customFormat="1" ht="30">
      <c r="A268" s="10">
        <v>270</v>
      </c>
      <c r="B268" s="10"/>
      <c r="C268" s="10" t="s">
        <v>466</v>
      </c>
      <c r="D268" s="10">
        <v>2</v>
      </c>
      <c r="E268" s="10">
        <v>2</v>
      </c>
      <c r="F268" s="10">
        <v>2</v>
      </c>
      <c r="G268" s="119" t="str">
        <f t="shared" si="72"/>
        <v>EXCLUDED</v>
      </c>
      <c r="H268" s="147" t="s">
        <v>901</v>
      </c>
      <c r="I268" s="189" t="s">
        <v>901</v>
      </c>
      <c r="J268" s="10" t="str">
        <f>IF(AND(G268="Excluded", H268="Excluded"), "Mutually Excluded", IF(AND(OR(G268="CERTAINLY INCLUDED", G268="INCLUDED", G268="MAYBE" ), OR(H268="INCLUDED", H268="MAYBE")), "MUTUALLY INCLUDED", IF(AND(G268="MAYBE", H268="MAYBE"), "Mutually MAYBE", IF(AND(G268="Excluded", OR(H268="INCLUDED", H268="MAYBE")), "AI: No, Human: Yes", IF(AND(H268="Excluded", OR(G268="INCLUDED", G268="CERTAINLY INCLUDED", G268="MAYBE")), "AI: Yes, Human: No", "Other Conflict")))))</f>
        <v>Mutually Excluded</v>
      </c>
      <c r="K268" s="10"/>
      <c r="L268" s="10"/>
      <c r="N268" s="220" t="s">
        <v>19</v>
      </c>
      <c r="O268" s="54" t="str">
        <f>IF(J268="Mutually Excluded","Exclude",IF(J268= "Mutually Included","Include",M268))</f>
        <v>Exclude</v>
      </c>
      <c r="P268" s="54" t="str">
        <f>'Humans Alignment T&amp;A'!Z268</f>
        <v>Exclude</v>
      </c>
      <c r="Q268" s="120" t="str">
        <f>IF(AND(O268="Exclude", P268="Exclude"), "Mutually Excluded", IF(AND(OR(O268="CERTAINLY INCLUDED", O268="INCLUDE" ), OR(P268="INCLUDE", P268="MAYBE")), "MUTUALLY INCLUDED", IF(AND(O268="MAYBE", P268="MAYBE"), "Mutually MAYBE", IF(AND(O268="Exclude", OR(P268="INCLUDE", P268="MAYBE")), "AI+Hum: No, Hum1+2: Yes", IF(AND(P268="Exclude", OR(O268="INCLUDE", O268="CERTAINLY INCLUDED", H268="MAYBE")), "Ai+hum: Yes, Hum1+2: No", "Other Conflict")))))</f>
        <v>Mutually Excluded</v>
      </c>
      <c r="U268" s="121" t="str">
        <f>IF(Q268="Mutually Excluded","Exclude",IF(Q268= "Mutually Included","Include",R268))</f>
        <v>Exclude</v>
      </c>
      <c r="V268" s="122"/>
      <c r="X268" s="117"/>
      <c r="Y268" s="117"/>
      <c r="Z268" s="103" t="str">
        <f t="shared" si="73"/>
        <v/>
      </c>
      <c r="AA268" s="256"/>
      <c r="AB268" s="186"/>
      <c r="AC268" s="186"/>
      <c r="AD268" s="203"/>
      <c r="AF268" s="203"/>
      <c r="AG268" s="102" t="str">
        <f t="shared" si="74"/>
        <v/>
      </c>
      <c r="AH268" s="10" t="str">
        <f t="shared" si="70"/>
        <v/>
      </c>
      <c r="AI268" s="102"/>
      <c r="AJ268" s="10"/>
      <c r="AK268" s="10"/>
      <c r="AL268" s="105"/>
      <c r="AM268" s="102"/>
      <c r="AN268" s="10"/>
      <c r="AO268" s="10" t="str">
        <f t="shared" si="75"/>
        <v/>
      </c>
      <c r="AT268" s="10"/>
      <c r="AU268" s="10" t="str">
        <f>IF(O268="include",AF268,"")</f>
        <v/>
      </c>
      <c r="AV268" s="54" t="str">
        <f>IF(P268="include",AF268,"")</f>
        <v/>
      </c>
      <c r="BC268" s="10"/>
      <c r="BH268" s="10"/>
      <c r="BM268" s="10"/>
    </row>
    <row r="269" spans="1:65" s="54" customFormat="1" ht="30">
      <c r="A269" s="10">
        <v>271</v>
      </c>
      <c r="B269" s="10"/>
      <c r="C269" s="10" t="s">
        <v>467</v>
      </c>
      <c r="D269" s="10">
        <v>1</v>
      </c>
      <c r="E269" s="10">
        <v>1</v>
      </c>
      <c r="F269" s="10">
        <v>1</v>
      </c>
      <c r="G269" s="119" t="str">
        <f t="shared" si="72"/>
        <v>EXCLUDED</v>
      </c>
      <c r="H269" s="147" t="s">
        <v>901</v>
      </c>
      <c r="I269" s="189" t="s">
        <v>901</v>
      </c>
      <c r="J269" s="10" t="str">
        <f>IF(AND(G269="Excluded", H269="Excluded"), "Mutually Excluded", IF(AND(OR(G269="CERTAINLY INCLUDED", G269="INCLUDED", G269="MAYBE" ), OR(H269="INCLUDED", H269="MAYBE")), "MUTUALLY INCLUDED", IF(AND(G269="MAYBE", H269="MAYBE"), "Mutually MAYBE", IF(AND(G269="Excluded", OR(H269="INCLUDED", H269="MAYBE")), "AI: No, Human: Yes", IF(AND(H269="Excluded", OR(G269="INCLUDED", G269="CERTAINLY INCLUDED", G269="MAYBE")), "AI: Yes, Human: No", "Other Conflict")))))</f>
        <v>Mutually Excluded</v>
      </c>
      <c r="K269" s="10"/>
      <c r="L269" s="10"/>
      <c r="N269" s="220" t="s">
        <v>19</v>
      </c>
      <c r="O269" s="54" t="str">
        <f>IF(J269="Mutually Excluded","Exclude",IF(J269= "Mutually Included","Include",M269))</f>
        <v>Exclude</v>
      </c>
      <c r="P269" s="54" t="str">
        <f>'Humans Alignment T&amp;A'!Z269</f>
        <v>Exclude</v>
      </c>
      <c r="Q269" s="120" t="str">
        <f>IF(AND(O269="Exclude", P269="Exclude"), "Mutually Excluded", IF(AND(OR(O269="CERTAINLY INCLUDED", O269="INCLUDE" ), OR(P269="INCLUDE", P269="MAYBE")), "MUTUALLY INCLUDED", IF(AND(O269="MAYBE", P269="MAYBE"), "Mutually MAYBE", IF(AND(O269="Exclude", OR(P269="INCLUDE", P269="MAYBE")), "AI+Hum: No, Hum1+2: Yes", IF(AND(P269="Exclude", OR(O269="INCLUDE", O269="CERTAINLY INCLUDED", H269="MAYBE")), "Ai+hum: Yes, Hum1+2: No", "Other Conflict")))))</f>
        <v>Mutually Excluded</v>
      </c>
      <c r="U269" s="121" t="str">
        <f>IF(Q269="Mutually Excluded","Exclude",IF(Q269= "Mutually Included","Include",R269))</f>
        <v>Exclude</v>
      </c>
      <c r="V269" s="122"/>
      <c r="X269" s="117"/>
      <c r="Y269" s="117"/>
      <c r="Z269" s="103" t="str">
        <f t="shared" si="73"/>
        <v/>
      </c>
      <c r="AA269" s="256"/>
      <c r="AB269" s="186"/>
      <c r="AC269" s="186"/>
      <c r="AD269" s="203"/>
      <c r="AF269" s="203"/>
      <c r="AG269" s="102" t="str">
        <f t="shared" si="74"/>
        <v/>
      </c>
      <c r="AH269" s="10" t="str">
        <f t="shared" si="70"/>
        <v/>
      </c>
      <c r="AI269" s="102"/>
      <c r="AJ269" s="10"/>
      <c r="AK269" s="10"/>
      <c r="AL269" s="105"/>
      <c r="AM269" s="102"/>
      <c r="AN269" s="10"/>
      <c r="AO269" s="10" t="str">
        <f t="shared" si="75"/>
        <v/>
      </c>
      <c r="AT269" s="10"/>
      <c r="AU269" s="10" t="str">
        <f>IF(O269="include",AF269,"")</f>
        <v/>
      </c>
      <c r="AV269" s="54" t="str">
        <f>IF(P269="include",AF269,"")</f>
        <v/>
      </c>
      <c r="BC269" s="10"/>
      <c r="BH269" s="10"/>
      <c r="BM269" s="10"/>
    </row>
    <row r="270" spans="1:65" s="54" customFormat="1" ht="30">
      <c r="A270" s="10">
        <v>272</v>
      </c>
      <c r="B270" s="10"/>
      <c r="C270" s="10" t="s">
        <v>468</v>
      </c>
      <c r="D270" s="10">
        <v>3</v>
      </c>
      <c r="E270" s="10">
        <v>2</v>
      </c>
      <c r="F270" s="10">
        <v>2</v>
      </c>
      <c r="G270" s="119" t="str">
        <f t="shared" si="72"/>
        <v>EXCLUDED</v>
      </c>
      <c r="H270" s="147" t="s">
        <v>901</v>
      </c>
      <c r="I270" s="189" t="s">
        <v>901</v>
      </c>
      <c r="J270" s="10" t="str">
        <f>IF(AND(G270="Excluded", H270="Excluded"), "Mutually Excluded", IF(AND(OR(G270="CERTAINLY INCLUDED", G270="INCLUDED", G270="MAYBE" ), OR(H270="INCLUDED", H270="MAYBE")), "MUTUALLY INCLUDED", IF(AND(G270="MAYBE", H270="MAYBE"), "Mutually MAYBE", IF(AND(G270="Excluded", OR(H270="INCLUDED", H270="MAYBE")), "AI: No, Human: Yes", IF(AND(H270="Excluded", OR(G270="INCLUDED", G270="CERTAINLY INCLUDED", G270="MAYBE")), "AI: Yes, Human: No", "Other Conflict")))))</f>
        <v>Mutually Excluded</v>
      </c>
      <c r="K270" s="10"/>
      <c r="L270" s="10"/>
      <c r="N270" s="220" t="s">
        <v>19</v>
      </c>
      <c r="O270" s="54" t="str">
        <f>IF(J270="Mutually Excluded","Exclude",IF(J270= "Mutually Included","Include",M270))</f>
        <v>Exclude</v>
      </c>
      <c r="P270" s="54" t="str">
        <f>'Humans Alignment T&amp;A'!Z270</f>
        <v>Exclude</v>
      </c>
      <c r="Q270" s="120" t="str">
        <f>IF(AND(O270="Exclude", P270="Exclude"), "Mutually Excluded", IF(AND(OR(O270="CERTAINLY INCLUDED", O270="INCLUDE" ), OR(P270="INCLUDE", P270="MAYBE")), "MUTUALLY INCLUDED", IF(AND(O270="MAYBE", P270="MAYBE"), "Mutually MAYBE", IF(AND(O270="Exclude", OR(P270="INCLUDE", P270="MAYBE")), "AI+Hum: No, Hum1+2: Yes", IF(AND(P270="Exclude", OR(O270="INCLUDE", O270="CERTAINLY INCLUDED", H270="MAYBE")), "Ai+hum: Yes, Hum1+2: No", "Other Conflict")))))</f>
        <v>Mutually Excluded</v>
      </c>
      <c r="U270" s="121" t="str">
        <f>IF(Q270="Mutually Excluded","Exclude",IF(Q270= "Mutually Included","Include",R270))</f>
        <v>Exclude</v>
      </c>
      <c r="V270" s="122"/>
      <c r="X270" s="117"/>
      <c r="Y270" s="117"/>
      <c r="Z270" s="103" t="str">
        <f t="shared" si="73"/>
        <v/>
      </c>
      <c r="AA270" s="256"/>
      <c r="AB270" s="186"/>
      <c r="AC270" s="186"/>
      <c r="AD270" s="203"/>
      <c r="AF270" s="203"/>
      <c r="AG270" s="102" t="str">
        <f t="shared" si="74"/>
        <v/>
      </c>
      <c r="AH270" s="10" t="str">
        <f t="shared" si="70"/>
        <v/>
      </c>
      <c r="AI270" s="102"/>
      <c r="AJ270" s="10"/>
      <c r="AK270" s="10"/>
      <c r="AL270" s="105"/>
      <c r="AM270" s="102"/>
      <c r="AN270" s="10"/>
      <c r="AO270" s="10" t="str">
        <f t="shared" si="75"/>
        <v/>
      </c>
      <c r="AT270" s="10"/>
      <c r="AU270" s="10" t="str">
        <f>IF(O270="include",AF270,"")</f>
        <v/>
      </c>
      <c r="AV270" s="54" t="str">
        <f>IF(P270="include",AF270,"")</f>
        <v/>
      </c>
      <c r="BC270" s="10"/>
      <c r="BH270" s="10"/>
      <c r="BM270" s="10"/>
    </row>
    <row r="271" spans="1:65" s="54" customFormat="1" ht="60">
      <c r="A271" s="10">
        <v>273</v>
      </c>
      <c r="B271" s="10"/>
      <c r="C271" s="10" t="s">
        <v>469</v>
      </c>
      <c r="D271" s="10">
        <v>1</v>
      </c>
      <c r="E271" s="10">
        <v>1</v>
      </c>
      <c r="F271" s="10">
        <v>1</v>
      </c>
      <c r="G271" s="119" t="str">
        <f t="shared" si="72"/>
        <v>EXCLUDED</v>
      </c>
      <c r="H271" s="147" t="s">
        <v>901</v>
      </c>
      <c r="I271" s="189" t="s">
        <v>901</v>
      </c>
      <c r="J271" s="10" t="str">
        <f>IF(AND(G271="Excluded", H271="Excluded"), "Mutually Excluded", IF(AND(OR(G271="CERTAINLY INCLUDED", G271="INCLUDED", G271="MAYBE" ), OR(H271="INCLUDED", H271="MAYBE")), "MUTUALLY INCLUDED", IF(AND(G271="MAYBE", H271="MAYBE"), "Mutually MAYBE", IF(AND(G271="Excluded", OR(H271="INCLUDED", H271="MAYBE")), "AI: No, Human: Yes", IF(AND(H271="Excluded", OR(G271="INCLUDED", G271="CERTAINLY INCLUDED", G271="MAYBE")), "AI: Yes, Human: No", "Other Conflict")))))</f>
        <v>Mutually Excluded</v>
      </c>
      <c r="K271" s="10"/>
      <c r="L271" s="10"/>
      <c r="N271" s="220" t="s">
        <v>19</v>
      </c>
      <c r="O271" s="54" t="str">
        <f>IF(J271="Mutually Excluded","Exclude",IF(J271= "Mutually Included","Include",M271))</f>
        <v>Exclude</v>
      </c>
      <c r="P271" s="54" t="str">
        <f>'Humans Alignment T&amp;A'!Z271</f>
        <v>Exclude</v>
      </c>
      <c r="Q271" s="120" t="str">
        <f>IF(AND(O271="Exclude", P271="Exclude"), "Mutually Excluded", IF(AND(OR(O271="CERTAINLY INCLUDED", O271="INCLUDE" ), OR(P271="INCLUDE", P271="MAYBE")), "MUTUALLY INCLUDED", IF(AND(O271="MAYBE", P271="MAYBE"), "Mutually MAYBE", IF(AND(O271="Exclude", OR(P271="INCLUDE", P271="MAYBE")), "AI+Hum: No, Hum1+2: Yes", IF(AND(P271="Exclude", OR(O271="INCLUDE", O271="CERTAINLY INCLUDED", H271="MAYBE")), "Ai+hum: Yes, Hum1+2: No", "Other Conflict")))))</f>
        <v>Mutually Excluded</v>
      </c>
      <c r="U271" s="121" t="str">
        <f>IF(Q271="Mutually Excluded","Exclude",IF(Q271= "Mutually Included","Include",R271))</f>
        <v>Exclude</v>
      </c>
      <c r="V271" s="122"/>
      <c r="X271" s="117"/>
      <c r="Y271" s="117"/>
      <c r="Z271" s="103" t="str">
        <f t="shared" si="73"/>
        <v/>
      </c>
      <c r="AA271" s="256"/>
      <c r="AB271" s="186"/>
      <c r="AC271" s="186"/>
      <c r="AD271" s="203"/>
      <c r="AF271" s="203"/>
      <c r="AG271" s="102" t="str">
        <f t="shared" si="74"/>
        <v/>
      </c>
      <c r="AH271" s="10" t="str">
        <f t="shared" si="70"/>
        <v/>
      </c>
      <c r="AI271" s="102"/>
      <c r="AJ271" s="10"/>
      <c r="AK271" s="10"/>
      <c r="AL271" s="105"/>
      <c r="AM271" s="102"/>
      <c r="AN271" s="10"/>
      <c r="AO271" s="10" t="str">
        <f t="shared" si="75"/>
        <v/>
      </c>
      <c r="AT271" s="10"/>
      <c r="AU271" s="10" t="str">
        <f>IF(O271="include",AF271,"")</f>
        <v/>
      </c>
      <c r="AV271" s="54" t="str">
        <f>IF(P271="include",AF271,"")</f>
        <v/>
      </c>
      <c r="BC271" s="10"/>
      <c r="BH271" s="10"/>
      <c r="BM271" s="10"/>
    </row>
    <row r="272" spans="1:65" s="54" customFormat="1" ht="30">
      <c r="A272" s="10">
        <v>274</v>
      </c>
      <c r="B272" s="10"/>
      <c r="C272" s="10" t="s">
        <v>470</v>
      </c>
      <c r="D272" s="10">
        <v>1</v>
      </c>
      <c r="E272" s="10">
        <v>1</v>
      </c>
      <c r="F272" s="10">
        <v>1</v>
      </c>
      <c r="G272" s="119" t="str">
        <f t="shared" si="72"/>
        <v>EXCLUDED</v>
      </c>
      <c r="H272" s="147" t="s">
        <v>901</v>
      </c>
      <c r="I272" s="189" t="s">
        <v>901</v>
      </c>
      <c r="J272" s="10" t="str">
        <f>IF(AND(G272="Excluded", H272="Excluded"), "Mutually Excluded", IF(AND(OR(G272="CERTAINLY INCLUDED", G272="INCLUDED", G272="MAYBE" ), OR(H272="INCLUDED", H272="MAYBE")), "MUTUALLY INCLUDED", IF(AND(G272="MAYBE", H272="MAYBE"), "Mutually MAYBE", IF(AND(G272="Excluded", OR(H272="INCLUDED", H272="MAYBE")), "AI: No, Human: Yes", IF(AND(H272="Excluded", OR(G272="INCLUDED", G272="CERTAINLY INCLUDED", G272="MAYBE")), "AI: Yes, Human: No", "Other Conflict")))))</f>
        <v>Mutually Excluded</v>
      </c>
      <c r="K272" s="10"/>
      <c r="L272" s="10"/>
      <c r="N272" s="220" t="s">
        <v>19</v>
      </c>
      <c r="O272" s="54" t="str">
        <f>IF(J272="Mutually Excluded","Exclude",IF(J272= "Mutually Included","Include",M272))</f>
        <v>Exclude</v>
      </c>
      <c r="P272" s="54" t="str">
        <f>'Humans Alignment T&amp;A'!Z272</f>
        <v>Exclude</v>
      </c>
      <c r="Q272" s="120" t="str">
        <f>IF(AND(O272="Exclude", P272="Exclude"), "Mutually Excluded", IF(AND(OR(O272="CERTAINLY INCLUDED", O272="INCLUDE" ), OR(P272="INCLUDE", P272="MAYBE")), "MUTUALLY INCLUDED", IF(AND(O272="MAYBE", P272="MAYBE"), "Mutually MAYBE", IF(AND(O272="Exclude", OR(P272="INCLUDE", P272="MAYBE")), "AI+Hum: No, Hum1+2: Yes", IF(AND(P272="Exclude", OR(O272="INCLUDE", O272="CERTAINLY INCLUDED", H272="MAYBE")), "Ai+hum: Yes, Hum1+2: No", "Other Conflict")))))</f>
        <v>Mutually Excluded</v>
      </c>
      <c r="U272" s="121" t="str">
        <f>IF(Q272="Mutually Excluded","Exclude",IF(Q272= "Mutually Included","Include",R272))</f>
        <v>Exclude</v>
      </c>
      <c r="V272" s="122"/>
      <c r="X272" s="117"/>
      <c r="Y272" s="117"/>
      <c r="Z272" s="103" t="str">
        <f t="shared" si="73"/>
        <v/>
      </c>
      <c r="AA272" s="256"/>
      <c r="AB272" s="186"/>
      <c r="AC272" s="186"/>
      <c r="AD272" s="203"/>
      <c r="AF272" s="203"/>
      <c r="AG272" s="102" t="str">
        <f t="shared" si="74"/>
        <v/>
      </c>
      <c r="AH272" s="10" t="str">
        <f t="shared" si="70"/>
        <v/>
      </c>
      <c r="AI272" s="102"/>
      <c r="AJ272" s="10"/>
      <c r="AK272" s="10"/>
      <c r="AL272" s="105"/>
      <c r="AM272" s="102"/>
      <c r="AN272" s="10"/>
      <c r="AO272" s="10" t="str">
        <f t="shared" si="75"/>
        <v/>
      </c>
      <c r="AT272" s="10"/>
      <c r="AU272" s="10" t="str">
        <f>IF(O272="include",AF272,"")</f>
        <v/>
      </c>
      <c r="AV272" s="54" t="str">
        <f>IF(P272="include",AF272,"")</f>
        <v/>
      </c>
      <c r="BC272" s="10"/>
      <c r="BH272" s="10"/>
      <c r="BM272" s="10"/>
    </row>
    <row r="273" spans="1:65" s="54" customFormat="1" ht="30">
      <c r="A273" s="10">
        <v>275</v>
      </c>
      <c r="B273" s="10"/>
      <c r="C273" s="10" t="s">
        <v>471</v>
      </c>
      <c r="D273" s="10">
        <v>1</v>
      </c>
      <c r="E273" s="10">
        <v>1</v>
      </c>
      <c r="F273" s="10">
        <v>1</v>
      </c>
      <c r="G273" s="119" t="str">
        <f t="shared" si="72"/>
        <v>EXCLUDED</v>
      </c>
      <c r="H273" s="147" t="s">
        <v>901</v>
      </c>
      <c r="I273" s="189" t="s">
        <v>901</v>
      </c>
      <c r="J273" s="10" t="str">
        <f>IF(AND(G273="Excluded", H273="Excluded"), "Mutually Excluded", IF(AND(OR(G273="CERTAINLY INCLUDED", G273="INCLUDED", G273="MAYBE" ), OR(H273="INCLUDED", H273="MAYBE")), "MUTUALLY INCLUDED", IF(AND(G273="MAYBE", H273="MAYBE"), "Mutually MAYBE", IF(AND(G273="Excluded", OR(H273="INCLUDED", H273="MAYBE")), "AI: No, Human: Yes", IF(AND(H273="Excluded", OR(G273="INCLUDED", G273="CERTAINLY INCLUDED", G273="MAYBE")), "AI: Yes, Human: No", "Other Conflict")))))</f>
        <v>Mutually Excluded</v>
      </c>
      <c r="K273" s="10"/>
      <c r="L273" s="10"/>
      <c r="N273" s="220" t="s">
        <v>19</v>
      </c>
      <c r="O273" s="54" t="str">
        <f>IF(J273="Mutually Excluded","Exclude",IF(J273= "Mutually Included","Include",M273))</f>
        <v>Exclude</v>
      </c>
      <c r="P273" s="54" t="str">
        <f>'Humans Alignment T&amp;A'!Z273</f>
        <v>Exclude</v>
      </c>
      <c r="Q273" s="120" t="str">
        <f>IF(AND(O273="Exclude", P273="Exclude"), "Mutually Excluded", IF(AND(OR(O273="CERTAINLY INCLUDED", O273="INCLUDE" ), OR(P273="INCLUDE", P273="MAYBE")), "MUTUALLY INCLUDED", IF(AND(O273="MAYBE", P273="MAYBE"), "Mutually MAYBE", IF(AND(O273="Exclude", OR(P273="INCLUDE", P273="MAYBE")), "AI+Hum: No, Hum1+2: Yes", IF(AND(P273="Exclude", OR(O273="INCLUDE", O273="CERTAINLY INCLUDED", H273="MAYBE")), "Ai+hum: Yes, Hum1+2: No", "Other Conflict")))))</f>
        <v>Mutually Excluded</v>
      </c>
      <c r="U273" s="121" t="str">
        <f>IF(Q273="Mutually Excluded","Exclude",IF(Q273= "Mutually Included","Include",R273))</f>
        <v>Exclude</v>
      </c>
      <c r="V273" s="122"/>
      <c r="X273" s="117"/>
      <c r="Y273" s="117"/>
      <c r="Z273" s="103" t="str">
        <f t="shared" si="73"/>
        <v/>
      </c>
      <c r="AA273" s="256"/>
      <c r="AB273" s="186"/>
      <c r="AC273" s="186"/>
      <c r="AD273" s="203"/>
      <c r="AF273" s="203"/>
      <c r="AG273" s="102" t="str">
        <f t="shared" si="74"/>
        <v/>
      </c>
      <c r="AH273" s="10" t="str">
        <f t="shared" si="70"/>
        <v/>
      </c>
      <c r="AI273" s="102"/>
      <c r="AJ273" s="10"/>
      <c r="AK273" s="10"/>
      <c r="AL273" s="105"/>
      <c r="AM273" s="102"/>
      <c r="AN273" s="10"/>
      <c r="AO273" s="10" t="str">
        <f t="shared" si="75"/>
        <v/>
      </c>
      <c r="AT273" s="10"/>
      <c r="AU273" s="10" t="str">
        <f>IF(O273="include",AF273,"")</f>
        <v/>
      </c>
      <c r="AV273" s="54" t="str">
        <f>IF(P273="include",AF273,"")</f>
        <v/>
      </c>
      <c r="BC273" s="10"/>
      <c r="BH273" s="10"/>
      <c r="BM273" s="10"/>
    </row>
    <row r="274" spans="1:65" s="54" customFormat="1" ht="30">
      <c r="A274" s="10">
        <v>276</v>
      </c>
      <c r="B274" s="10"/>
      <c r="C274" s="10" t="s">
        <v>472</v>
      </c>
      <c r="D274" s="10">
        <v>1</v>
      </c>
      <c r="E274" s="10">
        <v>1</v>
      </c>
      <c r="F274" s="10">
        <v>1</v>
      </c>
      <c r="G274" s="119" t="str">
        <f t="shared" si="72"/>
        <v>EXCLUDED</v>
      </c>
      <c r="H274" s="147" t="s">
        <v>901</v>
      </c>
      <c r="I274" s="189" t="s">
        <v>901</v>
      </c>
      <c r="J274" s="10" t="str">
        <f>IF(AND(G274="Excluded", H274="Excluded"), "Mutually Excluded", IF(AND(OR(G274="CERTAINLY INCLUDED", G274="INCLUDED", G274="MAYBE" ), OR(H274="INCLUDED", H274="MAYBE")), "MUTUALLY INCLUDED", IF(AND(G274="MAYBE", H274="MAYBE"), "Mutually MAYBE", IF(AND(G274="Excluded", OR(H274="INCLUDED", H274="MAYBE")), "AI: No, Human: Yes", IF(AND(H274="Excluded", OR(G274="INCLUDED", G274="CERTAINLY INCLUDED", G274="MAYBE")), "AI: Yes, Human: No", "Other Conflict")))))</f>
        <v>Mutually Excluded</v>
      </c>
      <c r="K274" s="10"/>
      <c r="L274" s="10"/>
      <c r="N274" s="220" t="s">
        <v>19</v>
      </c>
      <c r="O274" s="54" t="str">
        <f>IF(J274="Mutually Excluded","Exclude",IF(J274= "Mutually Included","Include",M274))</f>
        <v>Exclude</v>
      </c>
      <c r="P274" s="54" t="str">
        <f>'Humans Alignment T&amp;A'!Z274</f>
        <v>Exclude</v>
      </c>
      <c r="Q274" s="120" t="str">
        <f>IF(AND(O274="Exclude", P274="Exclude"), "Mutually Excluded", IF(AND(OR(O274="CERTAINLY INCLUDED", O274="INCLUDE" ), OR(P274="INCLUDE", P274="MAYBE")), "MUTUALLY INCLUDED", IF(AND(O274="MAYBE", P274="MAYBE"), "Mutually MAYBE", IF(AND(O274="Exclude", OR(P274="INCLUDE", P274="MAYBE")), "AI+Hum: No, Hum1+2: Yes", IF(AND(P274="Exclude", OR(O274="INCLUDE", O274="CERTAINLY INCLUDED", H274="MAYBE")), "Ai+hum: Yes, Hum1+2: No", "Other Conflict")))))</f>
        <v>Mutually Excluded</v>
      </c>
      <c r="U274" s="121" t="str">
        <f>IF(Q274="Mutually Excluded","Exclude",IF(Q274= "Mutually Included","Include",R274))</f>
        <v>Exclude</v>
      </c>
      <c r="V274" s="122"/>
      <c r="X274" s="117"/>
      <c r="Y274" s="117"/>
      <c r="Z274" s="103" t="str">
        <f t="shared" si="73"/>
        <v/>
      </c>
      <c r="AA274" s="256"/>
      <c r="AB274" s="186"/>
      <c r="AC274" s="186"/>
      <c r="AD274" s="203"/>
      <c r="AF274" s="203"/>
      <c r="AG274" s="102" t="str">
        <f t="shared" si="74"/>
        <v/>
      </c>
      <c r="AH274" s="10" t="str">
        <f t="shared" si="70"/>
        <v/>
      </c>
      <c r="AI274" s="102"/>
      <c r="AJ274" s="10"/>
      <c r="AK274" s="10"/>
      <c r="AL274" s="105"/>
      <c r="AM274" s="102"/>
      <c r="AN274" s="10"/>
      <c r="AO274" s="10" t="str">
        <f t="shared" si="75"/>
        <v/>
      </c>
      <c r="AT274" s="10"/>
      <c r="AU274" s="10" t="str">
        <f>IF(O274="include",AF274,"")</f>
        <v/>
      </c>
      <c r="AV274" s="54" t="str">
        <f>IF(P274="include",AF274,"")</f>
        <v/>
      </c>
      <c r="BC274" s="10"/>
      <c r="BH274" s="10"/>
      <c r="BM274" s="10"/>
    </row>
    <row r="275" spans="1:65" s="54" customFormat="1" ht="45">
      <c r="A275" s="10">
        <v>277</v>
      </c>
      <c r="B275" s="10"/>
      <c r="C275" s="10" t="s">
        <v>473</v>
      </c>
      <c r="D275" s="10">
        <v>4</v>
      </c>
      <c r="E275" s="10">
        <v>3</v>
      </c>
      <c r="F275" s="10">
        <v>3</v>
      </c>
      <c r="G275" s="119" t="str">
        <f t="shared" si="72"/>
        <v>EXCLUDED</v>
      </c>
      <c r="H275" s="147" t="s">
        <v>901</v>
      </c>
      <c r="I275" s="189" t="s">
        <v>901</v>
      </c>
      <c r="J275" s="10" t="str">
        <f>IF(AND(G275="Excluded", H275="Excluded"), "Mutually Excluded", IF(AND(OR(G275="CERTAINLY INCLUDED", G275="INCLUDED", G275="MAYBE" ), OR(H275="INCLUDED", H275="MAYBE")), "MUTUALLY INCLUDED", IF(AND(G275="MAYBE", H275="MAYBE"), "Mutually MAYBE", IF(AND(G275="Excluded", OR(H275="INCLUDED", H275="MAYBE")), "AI: No, Human: Yes", IF(AND(H275="Excluded", OR(G275="INCLUDED", G275="CERTAINLY INCLUDED", G275="MAYBE")), "AI: Yes, Human: No", "Other Conflict")))))</f>
        <v>Mutually Excluded</v>
      </c>
      <c r="K275" s="10"/>
      <c r="L275" s="10"/>
      <c r="N275" s="220" t="s">
        <v>19</v>
      </c>
      <c r="O275" s="54" t="str">
        <f>IF(J275="Mutually Excluded","Exclude",IF(J275= "Mutually Included","Include",M275))</f>
        <v>Exclude</v>
      </c>
      <c r="P275" s="54" t="str">
        <f>'Humans Alignment T&amp;A'!Z275</f>
        <v>Exclude</v>
      </c>
      <c r="Q275" s="120" t="str">
        <f>IF(AND(O275="Exclude", P275="Exclude"), "Mutually Excluded", IF(AND(OR(O275="CERTAINLY INCLUDED", O275="INCLUDE" ), OR(P275="INCLUDE", P275="MAYBE")), "MUTUALLY INCLUDED", IF(AND(O275="MAYBE", P275="MAYBE"), "Mutually MAYBE", IF(AND(O275="Exclude", OR(P275="INCLUDE", P275="MAYBE")), "AI+Hum: No, Hum1+2: Yes", IF(AND(P275="Exclude", OR(O275="INCLUDE", O275="CERTAINLY INCLUDED", H275="MAYBE")), "Ai+hum: Yes, Hum1+2: No", "Other Conflict")))))</f>
        <v>Mutually Excluded</v>
      </c>
      <c r="U275" s="121" t="str">
        <f>IF(Q275="Mutually Excluded","Exclude",IF(Q275= "Mutually Included","Include",R275))</f>
        <v>Exclude</v>
      </c>
      <c r="V275" s="122"/>
      <c r="X275" s="117"/>
      <c r="Y275" s="117"/>
      <c r="Z275" s="103" t="str">
        <f t="shared" si="73"/>
        <v/>
      </c>
      <c r="AA275" s="256"/>
      <c r="AB275" s="186"/>
      <c r="AC275" s="186"/>
      <c r="AD275" s="203"/>
      <c r="AF275" s="203"/>
      <c r="AG275" s="102" t="str">
        <f t="shared" si="74"/>
        <v/>
      </c>
      <c r="AH275" s="10" t="str">
        <f t="shared" si="70"/>
        <v/>
      </c>
      <c r="AI275" s="102"/>
      <c r="AJ275" s="10"/>
      <c r="AK275" s="10"/>
      <c r="AL275" s="105"/>
      <c r="AM275" s="102"/>
      <c r="AN275" s="10"/>
      <c r="AO275" s="10" t="str">
        <f t="shared" si="75"/>
        <v/>
      </c>
      <c r="AT275" s="10"/>
      <c r="AU275" s="10" t="str">
        <f>IF(O275="include",AF275,"")</f>
        <v/>
      </c>
      <c r="AV275" s="54" t="str">
        <f>IF(P275="include",AF275,"")</f>
        <v/>
      </c>
      <c r="BC275" s="10"/>
      <c r="BH275" s="10"/>
      <c r="BM275" s="10"/>
    </row>
    <row r="276" spans="1:65" s="54" customFormat="1" ht="30">
      <c r="A276" s="10">
        <v>278</v>
      </c>
      <c r="B276" s="10"/>
      <c r="C276" s="10" t="s">
        <v>474</v>
      </c>
      <c r="D276" s="10">
        <v>2</v>
      </c>
      <c r="E276" s="10">
        <v>3</v>
      </c>
      <c r="F276" s="10">
        <v>3</v>
      </c>
      <c r="G276" s="119" t="str">
        <f t="shared" si="72"/>
        <v>EXCLUDED</v>
      </c>
      <c r="H276" s="147" t="s">
        <v>901</v>
      </c>
      <c r="I276" s="189" t="s">
        <v>901</v>
      </c>
      <c r="J276" s="10" t="str">
        <f>IF(AND(G276="Excluded", H276="Excluded"), "Mutually Excluded", IF(AND(OR(G276="CERTAINLY INCLUDED", G276="INCLUDED", G276="MAYBE" ), OR(H276="INCLUDED", H276="MAYBE")), "MUTUALLY INCLUDED", IF(AND(G276="MAYBE", H276="MAYBE"), "Mutually MAYBE", IF(AND(G276="Excluded", OR(H276="INCLUDED", H276="MAYBE")), "AI: No, Human: Yes", IF(AND(H276="Excluded", OR(G276="INCLUDED", G276="CERTAINLY INCLUDED", G276="MAYBE")), "AI: Yes, Human: No", "Other Conflict")))))</f>
        <v>Mutually Excluded</v>
      </c>
      <c r="K276" s="10"/>
      <c r="L276" s="10"/>
      <c r="N276" s="220" t="s">
        <v>19</v>
      </c>
      <c r="O276" s="54" t="str">
        <f>IF(J276="Mutually Excluded","Exclude",IF(J276= "Mutually Included","Include",M276))</f>
        <v>Exclude</v>
      </c>
      <c r="P276" s="54" t="str">
        <f>'Humans Alignment T&amp;A'!Z276</f>
        <v>Exclude</v>
      </c>
      <c r="Q276" s="120" t="str">
        <f>IF(AND(O276="Exclude", P276="Exclude"), "Mutually Excluded", IF(AND(OR(O276="CERTAINLY INCLUDED", O276="INCLUDE" ), OR(P276="INCLUDE", P276="MAYBE")), "MUTUALLY INCLUDED", IF(AND(O276="MAYBE", P276="MAYBE"), "Mutually MAYBE", IF(AND(O276="Exclude", OR(P276="INCLUDE", P276="MAYBE")), "AI+Hum: No, Hum1+2: Yes", IF(AND(P276="Exclude", OR(O276="INCLUDE", O276="CERTAINLY INCLUDED", H276="MAYBE")), "Ai+hum: Yes, Hum1+2: No", "Other Conflict")))))</f>
        <v>Mutually Excluded</v>
      </c>
      <c r="U276" s="121" t="str">
        <f>IF(Q276="Mutually Excluded","Exclude",IF(Q276= "Mutually Included","Include",R276))</f>
        <v>Exclude</v>
      </c>
      <c r="V276" s="122"/>
      <c r="X276" s="117"/>
      <c r="Y276" s="117"/>
      <c r="Z276" s="103" t="str">
        <f t="shared" si="73"/>
        <v/>
      </c>
      <c r="AA276" s="256"/>
      <c r="AB276" s="186"/>
      <c r="AC276" s="186"/>
      <c r="AD276" s="203"/>
      <c r="AF276" s="203"/>
      <c r="AG276" s="102" t="str">
        <f t="shared" si="74"/>
        <v/>
      </c>
      <c r="AH276" s="10" t="str">
        <f t="shared" si="70"/>
        <v/>
      </c>
      <c r="AI276" s="102"/>
      <c r="AJ276" s="10"/>
      <c r="AK276" s="10"/>
      <c r="AL276" s="105"/>
      <c r="AM276" s="102"/>
      <c r="AN276" s="10"/>
      <c r="AO276" s="10" t="str">
        <f t="shared" si="75"/>
        <v/>
      </c>
      <c r="AT276" s="10"/>
      <c r="AU276" s="10" t="str">
        <f>IF(O276="include",AF276,"")</f>
        <v/>
      </c>
      <c r="AV276" s="54" t="str">
        <f>IF(P276="include",AF276,"")</f>
        <v/>
      </c>
      <c r="BC276" s="10"/>
      <c r="BH276" s="10"/>
      <c r="BM276" s="10"/>
    </row>
    <row r="277" spans="1:65" s="54" customFormat="1" ht="45">
      <c r="A277" s="10">
        <v>279</v>
      </c>
      <c r="B277" s="10"/>
      <c r="C277" s="10" t="s">
        <v>475</v>
      </c>
      <c r="D277" s="10">
        <v>1</v>
      </c>
      <c r="E277" s="10">
        <v>2</v>
      </c>
      <c r="F277" s="10">
        <v>2</v>
      </c>
      <c r="G277" s="119" t="str">
        <f t="shared" si="72"/>
        <v>EXCLUDED</v>
      </c>
      <c r="H277" s="147" t="s">
        <v>901</v>
      </c>
      <c r="I277" s="189" t="s">
        <v>901</v>
      </c>
      <c r="J277" s="10" t="str">
        <f>IF(AND(G277="Excluded", H277="Excluded"), "Mutually Excluded", IF(AND(OR(G277="CERTAINLY INCLUDED", G277="INCLUDED", G277="MAYBE" ), OR(H277="INCLUDED", H277="MAYBE")), "MUTUALLY INCLUDED", IF(AND(G277="MAYBE", H277="MAYBE"), "Mutually MAYBE", IF(AND(G277="Excluded", OR(H277="INCLUDED", H277="MAYBE")), "AI: No, Human: Yes", IF(AND(H277="Excluded", OR(G277="INCLUDED", G277="CERTAINLY INCLUDED", G277="MAYBE")), "AI: Yes, Human: No", "Other Conflict")))))</f>
        <v>Mutually Excluded</v>
      </c>
      <c r="K277" s="10"/>
      <c r="L277" s="10"/>
      <c r="N277" s="220" t="s">
        <v>19</v>
      </c>
      <c r="O277" s="54" t="str">
        <f>IF(J277="Mutually Excluded","Exclude",IF(J277= "Mutually Included","Include",M277))</f>
        <v>Exclude</v>
      </c>
      <c r="P277" s="54" t="str">
        <f>'Humans Alignment T&amp;A'!Z277</f>
        <v>Exclude</v>
      </c>
      <c r="Q277" s="120" t="str">
        <f>IF(AND(O277="Exclude", P277="Exclude"), "Mutually Excluded", IF(AND(OR(O277="CERTAINLY INCLUDED", O277="INCLUDE" ), OR(P277="INCLUDE", P277="MAYBE")), "MUTUALLY INCLUDED", IF(AND(O277="MAYBE", P277="MAYBE"), "Mutually MAYBE", IF(AND(O277="Exclude", OR(P277="INCLUDE", P277="MAYBE")), "AI+Hum: No, Hum1+2: Yes", IF(AND(P277="Exclude", OR(O277="INCLUDE", O277="CERTAINLY INCLUDED", H277="MAYBE")), "Ai+hum: Yes, Hum1+2: No", "Other Conflict")))))</f>
        <v>Mutually Excluded</v>
      </c>
      <c r="U277" s="121" t="str">
        <f>IF(Q277="Mutually Excluded","Exclude",IF(Q277= "Mutually Included","Include",R277))</f>
        <v>Exclude</v>
      </c>
      <c r="V277" s="122"/>
      <c r="X277" s="117"/>
      <c r="Y277" s="117"/>
      <c r="Z277" s="103" t="str">
        <f t="shared" si="73"/>
        <v/>
      </c>
      <c r="AA277" s="256"/>
      <c r="AB277" s="186"/>
      <c r="AC277" s="186"/>
      <c r="AD277" s="203"/>
      <c r="AF277" s="203"/>
      <c r="AG277" s="102" t="str">
        <f t="shared" si="74"/>
        <v/>
      </c>
      <c r="AH277" s="10" t="str">
        <f t="shared" si="70"/>
        <v/>
      </c>
      <c r="AI277" s="102"/>
      <c r="AJ277" s="10"/>
      <c r="AK277" s="10"/>
      <c r="AL277" s="105"/>
      <c r="AM277" s="102"/>
      <c r="AN277" s="10"/>
      <c r="AO277" s="10" t="str">
        <f t="shared" si="75"/>
        <v/>
      </c>
      <c r="AT277" s="10"/>
      <c r="AU277" s="10" t="str">
        <f>IF(O277="include",AF277,"")</f>
        <v/>
      </c>
      <c r="AV277" s="54" t="str">
        <f>IF(P277="include",AF277,"")</f>
        <v/>
      </c>
      <c r="BC277" s="10"/>
      <c r="BH277" s="10"/>
      <c r="BM277" s="10"/>
    </row>
    <row r="278" spans="1:65" s="54" customFormat="1" ht="45">
      <c r="A278" s="10">
        <v>280</v>
      </c>
      <c r="B278" s="10"/>
      <c r="C278" s="10" t="s">
        <v>476</v>
      </c>
      <c r="D278" s="10">
        <v>4</v>
      </c>
      <c r="E278" s="10">
        <v>4</v>
      </c>
      <c r="F278" s="10">
        <v>3</v>
      </c>
      <c r="G278" s="119" t="str">
        <f t="shared" si="72"/>
        <v>EXCLUDED</v>
      </c>
      <c r="H278" s="147" t="s">
        <v>901</v>
      </c>
      <c r="I278" s="189" t="s">
        <v>901</v>
      </c>
      <c r="J278" s="10" t="str">
        <f>IF(AND(G278="Excluded", H278="Excluded"), "Mutually Excluded", IF(AND(OR(G278="CERTAINLY INCLUDED", G278="INCLUDED", G278="MAYBE" ), OR(H278="INCLUDED", H278="MAYBE")), "MUTUALLY INCLUDED", IF(AND(G278="MAYBE", H278="MAYBE"), "Mutually MAYBE", IF(AND(G278="Excluded", OR(H278="INCLUDED", H278="MAYBE")), "AI: No, Human: Yes", IF(AND(H278="Excluded", OR(G278="INCLUDED", G278="CERTAINLY INCLUDED", G278="MAYBE")), "AI: Yes, Human: No", "Other Conflict")))))</f>
        <v>Mutually Excluded</v>
      </c>
      <c r="K278" s="10"/>
      <c r="L278" s="10"/>
      <c r="N278" s="220" t="s">
        <v>19</v>
      </c>
      <c r="O278" s="54" t="str">
        <f>IF(J278="Mutually Excluded","Exclude",IF(J278= "Mutually Included","Include",M278))</f>
        <v>Exclude</v>
      </c>
      <c r="P278" s="54" t="str">
        <f>'Humans Alignment T&amp;A'!Z278</f>
        <v>Exclude</v>
      </c>
      <c r="Q278" s="120" t="str">
        <f>IF(AND(O278="Exclude", P278="Exclude"), "Mutually Excluded", IF(AND(OR(O278="CERTAINLY INCLUDED", O278="INCLUDE" ), OR(P278="INCLUDE", P278="MAYBE")), "MUTUALLY INCLUDED", IF(AND(O278="MAYBE", P278="MAYBE"), "Mutually MAYBE", IF(AND(O278="Exclude", OR(P278="INCLUDE", P278="MAYBE")), "AI+Hum: No, Hum1+2: Yes", IF(AND(P278="Exclude", OR(O278="INCLUDE", O278="CERTAINLY INCLUDED", H278="MAYBE")), "Ai+hum: Yes, Hum1+2: No", "Other Conflict")))))</f>
        <v>Mutually Excluded</v>
      </c>
      <c r="U278" s="121" t="str">
        <f>IF(Q278="Mutually Excluded","Exclude",IF(Q278= "Mutually Included","Include",R278))</f>
        <v>Exclude</v>
      </c>
      <c r="V278" s="122"/>
      <c r="X278" s="117"/>
      <c r="Y278" s="117"/>
      <c r="Z278" s="103" t="str">
        <f t="shared" si="73"/>
        <v/>
      </c>
      <c r="AA278" s="256"/>
      <c r="AB278" s="186"/>
      <c r="AC278" s="186"/>
      <c r="AD278" s="203"/>
      <c r="AF278" s="203"/>
      <c r="AG278" s="102" t="str">
        <f t="shared" si="74"/>
        <v/>
      </c>
      <c r="AH278" s="10" t="str">
        <f t="shared" ref="AH278:AH340" si="76">IF(OR(ISBLANK(AF278), ISBLANK(AP278)), "", IF(AND(OR(AF278="Include", AF278="Maybe"), OR(AP278="Included", AP278="Maybe", AP278="Certainly Included")), "Mutually Included", IF(AND(AF278="Exclude", AP278="Exclude"), "Mutually Excluded", IF(AND(AF278="Exclude", OR(AP278="Include", AP278="Maybe")), "Human Excluded, AI Included", IF(AND(OR(AF278="Include", AF278="Maybe"), AP278="Exclude"), "Human Included, AI Excluded", "Pal")))))</f>
        <v/>
      </c>
      <c r="AI278" s="102"/>
      <c r="AJ278" s="10"/>
      <c r="AK278" s="10"/>
      <c r="AL278" s="105"/>
      <c r="AM278" s="102"/>
      <c r="AN278" s="10"/>
      <c r="AO278" s="10" t="str">
        <f t="shared" si="75"/>
        <v/>
      </c>
      <c r="AT278" s="10"/>
      <c r="AU278" s="10" t="str">
        <f>IF(O278="include",AF278,"")</f>
        <v/>
      </c>
      <c r="AV278" s="54" t="str">
        <f>IF(P278="include",AF278,"")</f>
        <v/>
      </c>
      <c r="BC278" s="10"/>
      <c r="BH278" s="10"/>
      <c r="BM278" s="10"/>
    </row>
    <row r="279" spans="1:65" s="54" customFormat="1" ht="45">
      <c r="A279" s="10">
        <v>281</v>
      </c>
      <c r="B279" s="10"/>
      <c r="C279" s="10" t="s">
        <v>477</v>
      </c>
      <c r="D279" s="10">
        <v>3</v>
      </c>
      <c r="E279" s="10">
        <v>2</v>
      </c>
      <c r="F279" s="10">
        <v>3</v>
      </c>
      <c r="G279" s="119" t="str">
        <f t="shared" si="72"/>
        <v>EXCLUDED</v>
      </c>
      <c r="H279" s="147" t="s">
        <v>901</v>
      </c>
      <c r="I279" s="189" t="s">
        <v>901</v>
      </c>
      <c r="J279" s="10" t="str">
        <f>IF(AND(G279="Excluded", H279="Excluded"), "Mutually Excluded", IF(AND(OR(G279="CERTAINLY INCLUDED", G279="INCLUDED", G279="MAYBE" ), OR(H279="INCLUDED", H279="MAYBE")), "MUTUALLY INCLUDED", IF(AND(G279="MAYBE", H279="MAYBE"), "Mutually MAYBE", IF(AND(G279="Excluded", OR(H279="INCLUDED", H279="MAYBE")), "AI: No, Human: Yes", IF(AND(H279="Excluded", OR(G279="INCLUDED", G279="CERTAINLY INCLUDED", G279="MAYBE")), "AI: Yes, Human: No", "Other Conflict")))))</f>
        <v>Mutually Excluded</v>
      </c>
      <c r="K279" s="10"/>
      <c r="L279" s="10"/>
      <c r="N279" s="220" t="s">
        <v>19</v>
      </c>
      <c r="O279" s="54" t="str">
        <f>IF(J279="Mutually Excluded","Exclude",IF(J279= "Mutually Included","Include",M279))</f>
        <v>Exclude</v>
      </c>
      <c r="P279" s="54" t="str">
        <f>'Humans Alignment T&amp;A'!Z279</f>
        <v>Exclude</v>
      </c>
      <c r="Q279" s="120" t="str">
        <f>IF(AND(O279="Exclude", P279="Exclude"), "Mutually Excluded", IF(AND(OR(O279="CERTAINLY INCLUDED", O279="INCLUDE" ), OR(P279="INCLUDE", P279="MAYBE")), "MUTUALLY INCLUDED", IF(AND(O279="MAYBE", P279="MAYBE"), "Mutually MAYBE", IF(AND(O279="Exclude", OR(P279="INCLUDE", P279="MAYBE")), "AI+Hum: No, Hum1+2: Yes", IF(AND(P279="Exclude", OR(O279="INCLUDE", O279="CERTAINLY INCLUDED", H279="MAYBE")), "Ai+hum: Yes, Hum1+2: No", "Other Conflict")))))</f>
        <v>Mutually Excluded</v>
      </c>
      <c r="U279" s="121" t="str">
        <f>IF(Q279="Mutually Excluded","Exclude",IF(Q279= "Mutually Included","Include",R279))</f>
        <v>Exclude</v>
      </c>
      <c r="V279" s="122"/>
      <c r="X279" s="117"/>
      <c r="Y279" s="117"/>
      <c r="Z279" s="103" t="str">
        <f t="shared" si="73"/>
        <v/>
      </c>
      <c r="AA279" s="256"/>
      <c r="AB279" s="186"/>
      <c r="AC279" s="186"/>
      <c r="AD279" s="203"/>
      <c r="AF279" s="203"/>
      <c r="AG279" s="102" t="str">
        <f t="shared" si="74"/>
        <v/>
      </c>
      <c r="AH279" s="10" t="str">
        <f t="shared" si="76"/>
        <v/>
      </c>
      <c r="AI279" s="102"/>
      <c r="AJ279" s="10"/>
      <c r="AK279" s="10"/>
      <c r="AL279" s="105"/>
      <c r="AM279" s="102"/>
      <c r="AN279" s="10"/>
      <c r="AO279" s="10" t="str">
        <f t="shared" si="75"/>
        <v/>
      </c>
      <c r="AT279" s="10"/>
      <c r="AU279" s="10" t="str">
        <f>IF(O279="include",AF279,"")</f>
        <v/>
      </c>
      <c r="AV279" s="54" t="str">
        <f>IF(P279="include",AF279,"")</f>
        <v/>
      </c>
      <c r="BC279" s="10"/>
      <c r="BH279" s="10"/>
      <c r="BM279" s="10"/>
    </row>
    <row r="280" spans="1:65" s="54" customFormat="1" ht="60">
      <c r="A280" s="10">
        <v>282</v>
      </c>
      <c r="B280" s="10"/>
      <c r="C280" s="10" t="s">
        <v>478</v>
      </c>
      <c r="D280" s="10">
        <v>4</v>
      </c>
      <c r="E280" s="10">
        <v>4</v>
      </c>
      <c r="F280" s="10">
        <v>3</v>
      </c>
      <c r="G280" s="119" t="str">
        <f t="shared" si="72"/>
        <v>EXCLUDED</v>
      </c>
      <c r="H280" s="147" t="s">
        <v>901</v>
      </c>
      <c r="I280" s="189" t="s">
        <v>901</v>
      </c>
      <c r="J280" s="10" t="str">
        <f>IF(AND(G280="Excluded", H280="Excluded"), "Mutually Excluded", IF(AND(OR(G280="CERTAINLY INCLUDED", G280="INCLUDED", G280="MAYBE" ), OR(H280="INCLUDED", H280="MAYBE")), "MUTUALLY INCLUDED", IF(AND(G280="MAYBE", H280="MAYBE"), "Mutually MAYBE", IF(AND(G280="Excluded", OR(H280="INCLUDED", H280="MAYBE")), "AI: No, Human: Yes", IF(AND(H280="Excluded", OR(G280="INCLUDED", G280="CERTAINLY INCLUDED", G280="MAYBE")), "AI: Yes, Human: No", "Other Conflict")))))</f>
        <v>Mutually Excluded</v>
      </c>
      <c r="K280" s="10"/>
      <c r="L280" s="10"/>
      <c r="N280" s="220" t="s">
        <v>19</v>
      </c>
      <c r="O280" s="54" t="str">
        <f>IF(J280="Mutually Excluded","Exclude",IF(J280= "Mutually Included","Include",M280))</f>
        <v>Exclude</v>
      </c>
      <c r="P280" s="54" t="str">
        <f>'Humans Alignment T&amp;A'!Z280</f>
        <v>Exclude</v>
      </c>
      <c r="Q280" s="120" t="str">
        <f>IF(AND(O280="Exclude", P280="Exclude"), "Mutually Excluded", IF(AND(OR(O280="CERTAINLY INCLUDED", O280="INCLUDE" ), OR(P280="INCLUDE", P280="MAYBE")), "MUTUALLY INCLUDED", IF(AND(O280="MAYBE", P280="MAYBE"), "Mutually MAYBE", IF(AND(O280="Exclude", OR(P280="INCLUDE", P280="MAYBE")), "AI+Hum: No, Hum1+2: Yes", IF(AND(P280="Exclude", OR(O280="INCLUDE", O280="CERTAINLY INCLUDED", H280="MAYBE")), "Ai+hum: Yes, Hum1+2: No", "Other Conflict")))))</f>
        <v>Mutually Excluded</v>
      </c>
      <c r="U280" s="121" t="str">
        <f>IF(Q280="Mutually Excluded","Exclude",IF(Q280= "Mutually Included","Include",R280))</f>
        <v>Exclude</v>
      </c>
      <c r="V280" s="122"/>
      <c r="X280" s="117"/>
      <c r="Y280" s="117"/>
      <c r="Z280" s="103" t="str">
        <f t="shared" si="73"/>
        <v/>
      </c>
      <c r="AA280" s="256"/>
      <c r="AB280" s="186"/>
      <c r="AC280" s="186"/>
      <c r="AD280" s="203"/>
      <c r="AF280" s="203"/>
      <c r="AG280" s="102" t="str">
        <f t="shared" si="74"/>
        <v/>
      </c>
      <c r="AH280" s="10" t="str">
        <f t="shared" si="76"/>
        <v/>
      </c>
      <c r="AI280" s="102"/>
      <c r="AJ280" s="10"/>
      <c r="AK280" s="10"/>
      <c r="AL280" s="105"/>
      <c r="AM280" s="102"/>
      <c r="AN280" s="10"/>
      <c r="AO280" s="10" t="str">
        <f t="shared" si="75"/>
        <v/>
      </c>
      <c r="AT280" s="10"/>
      <c r="AU280" s="10" t="str">
        <f>IF(O280="include",AF280,"")</f>
        <v/>
      </c>
      <c r="AV280" s="54" t="str">
        <f>IF(P280="include",AF280,"")</f>
        <v/>
      </c>
      <c r="BC280" s="10"/>
      <c r="BH280" s="10"/>
      <c r="BM280" s="10"/>
    </row>
    <row r="281" spans="1:65" s="54" customFormat="1" ht="30">
      <c r="A281" s="10">
        <v>283</v>
      </c>
      <c r="B281" s="10"/>
      <c r="C281" s="10" t="s">
        <v>479</v>
      </c>
      <c r="D281" s="10">
        <v>3</v>
      </c>
      <c r="E281" s="10">
        <v>3</v>
      </c>
      <c r="F281" s="10">
        <v>2</v>
      </c>
      <c r="G281" s="119" t="str">
        <f t="shared" si="72"/>
        <v>EXCLUDED</v>
      </c>
      <c r="H281" s="147" t="s">
        <v>901</v>
      </c>
      <c r="I281" s="189" t="s">
        <v>901</v>
      </c>
      <c r="J281" s="10" t="str">
        <f>IF(AND(G281="Excluded", H281="Excluded"), "Mutually Excluded", IF(AND(OR(G281="CERTAINLY INCLUDED", G281="INCLUDED", G281="MAYBE" ), OR(H281="INCLUDED", H281="MAYBE")), "MUTUALLY INCLUDED", IF(AND(G281="MAYBE", H281="MAYBE"), "Mutually MAYBE", IF(AND(G281="Excluded", OR(H281="INCLUDED", H281="MAYBE")), "AI: No, Human: Yes", IF(AND(H281="Excluded", OR(G281="INCLUDED", G281="CERTAINLY INCLUDED", G281="MAYBE")), "AI: Yes, Human: No", "Other Conflict")))))</f>
        <v>Mutually Excluded</v>
      </c>
      <c r="K281" s="10"/>
      <c r="L281" s="10"/>
      <c r="N281" s="220" t="s">
        <v>19</v>
      </c>
      <c r="O281" s="54" t="str">
        <f>IF(J281="Mutually Excluded","Exclude",IF(J281= "Mutually Included","Include",M281))</f>
        <v>Exclude</v>
      </c>
      <c r="P281" s="54" t="str">
        <f>'Humans Alignment T&amp;A'!Z281</f>
        <v>Exclude</v>
      </c>
      <c r="Q281" s="120" t="str">
        <f>IF(AND(O281="Exclude", P281="Exclude"), "Mutually Excluded", IF(AND(OR(O281="CERTAINLY INCLUDED", O281="INCLUDE" ), OR(P281="INCLUDE", P281="MAYBE")), "MUTUALLY INCLUDED", IF(AND(O281="MAYBE", P281="MAYBE"), "Mutually MAYBE", IF(AND(O281="Exclude", OR(P281="INCLUDE", P281="MAYBE")), "AI+Hum: No, Hum1+2: Yes", IF(AND(P281="Exclude", OR(O281="INCLUDE", O281="CERTAINLY INCLUDED", H281="MAYBE")), "Ai+hum: Yes, Hum1+2: No", "Other Conflict")))))</f>
        <v>Mutually Excluded</v>
      </c>
      <c r="U281" s="121" t="str">
        <f>IF(Q281="Mutually Excluded","Exclude",IF(Q281= "Mutually Included","Include",R281))</f>
        <v>Exclude</v>
      </c>
      <c r="V281" s="122"/>
      <c r="X281" s="117"/>
      <c r="Y281" s="117"/>
      <c r="Z281" s="103" t="str">
        <f t="shared" si="73"/>
        <v/>
      </c>
      <c r="AA281" s="256"/>
      <c r="AB281" s="186"/>
      <c r="AC281" s="186"/>
      <c r="AD281" s="203"/>
      <c r="AF281" s="203"/>
      <c r="AG281" s="102" t="str">
        <f t="shared" si="74"/>
        <v/>
      </c>
      <c r="AH281" s="10" t="str">
        <f t="shared" si="76"/>
        <v/>
      </c>
      <c r="AI281" s="102"/>
      <c r="AJ281" s="10"/>
      <c r="AK281" s="10"/>
      <c r="AL281" s="105"/>
      <c r="AM281" s="102"/>
      <c r="AN281" s="10"/>
      <c r="AO281" s="10" t="str">
        <f t="shared" si="75"/>
        <v/>
      </c>
      <c r="AT281" s="10"/>
      <c r="AU281" s="10" t="str">
        <f>IF(O281="include",AF281,"")</f>
        <v/>
      </c>
      <c r="AV281" s="54" t="str">
        <f>IF(P281="include",AF281,"")</f>
        <v/>
      </c>
      <c r="BC281" s="10"/>
      <c r="BH281" s="10"/>
      <c r="BM281" s="10"/>
    </row>
    <row r="282" spans="1:65" s="54" customFormat="1" ht="45">
      <c r="A282" s="10">
        <v>284</v>
      </c>
      <c r="B282" s="10"/>
      <c r="C282" s="10" t="s">
        <v>480</v>
      </c>
      <c r="D282" s="10">
        <v>1</v>
      </c>
      <c r="E282" s="10">
        <v>1</v>
      </c>
      <c r="F282" s="10">
        <v>1</v>
      </c>
      <c r="G282" s="119" t="str">
        <f t="shared" si="72"/>
        <v>EXCLUDED</v>
      </c>
      <c r="H282" s="147" t="s">
        <v>901</v>
      </c>
      <c r="I282" s="189" t="s">
        <v>901</v>
      </c>
      <c r="J282" s="10" t="str">
        <f>IF(AND(G282="Excluded", H282="Excluded"), "Mutually Excluded", IF(AND(OR(G282="CERTAINLY INCLUDED", G282="INCLUDED", G282="MAYBE" ), OR(H282="INCLUDED", H282="MAYBE")), "MUTUALLY INCLUDED", IF(AND(G282="MAYBE", H282="MAYBE"), "Mutually MAYBE", IF(AND(G282="Excluded", OR(H282="INCLUDED", H282="MAYBE")), "AI: No, Human: Yes", IF(AND(H282="Excluded", OR(G282="INCLUDED", G282="CERTAINLY INCLUDED", G282="MAYBE")), "AI: Yes, Human: No", "Other Conflict")))))</f>
        <v>Mutually Excluded</v>
      </c>
      <c r="K282" s="10"/>
      <c r="L282" s="10"/>
      <c r="N282" s="220" t="s">
        <v>19</v>
      </c>
      <c r="O282" s="54" t="str">
        <f>IF(J282="Mutually Excluded","Exclude",IF(J282= "Mutually Included","Include",M282))</f>
        <v>Exclude</v>
      </c>
      <c r="P282" s="54" t="str">
        <f>'Humans Alignment T&amp;A'!Z282</f>
        <v>Exclude</v>
      </c>
      <c r="Q282" s="120" t="str">
        <f>IF(AND(O282="Exclude", P282="Exclude"), "Mutually Excluded", IF(AND(OR(O282="CERTAINLY INCLUDED", O282="INCLUDE" ), OR(P282="INCLUDE", P282="MAYBE")), "MUTUALLY INCLUDED", IF(AND(O282="MAYBE", P282="MAYBE"), "Mutually MAYBE", IF(AND(O282="Exclude", OR(P282="INCLUDE", P282="MAYBE")), "AI+Hum: No, Hum1+2: Yes", IF(AND(P282="Exclude", OR(O282="INCLUDE", O282="CERTAINLY INCLUDED", H282="MAYBE")), "Ai+hum: Yes, Hum1+2: No", "Other Conflict")))))</f>
        <v>Mutually Excluded</v>
      </c>
      <c r="U282" s="121" t="str">
        <f>IF(Q282="Mutually Excluded","Exclude",IF(Q282= "Mutually Included","Include",R282))</f>
        <v>Exclude</v>
      </c>
      <c r="V282" s="122"/>
      <c r="X282" s="117"/>
      <c r="Y282" s="117"/>
      <c r="Z282" s="103" t="str">
        <f t="shared" si="73"/>
        <v/>
      </c>
      <c r="AA282" s="256"/>
      <c r="AB282" s="186"/>
      <c r="AC282" s="186"/>
      <c r="AD282" s="203"/>
      <c r="AF282" s="203"/>
      <c r="AG282" s="102" t="str">
        <f t="shared" si="74"/>
        <v/>
      </c>
      <c r="AH282" s="10" t="str">
        <f t="shared" si="76"/>
        <v/>
      </c>
      <c r="AI282" s="102"/>
      <c r="AJ282" s="10"/>
      <c r="AK282" s="10"/>
      <c r="AL282" s="105"/>
      <c r="AM282" s="102"/>
      <c r="AN282" s="10"/>
      <c r="AO282" s="10" t="str">
        <f t="shared" si="75"/>
        <v/>
      </c>
      <c r="AT282" s="10"/>
      <c r="AU282" s="10" t="str">
        <f>IF(O282="include",AF282,"")</f>
        <v/>
      </c>
      <c r="AV282" s="54" t="str">
        <f>IF(P282="include",AF282,"")</f>
        <v/>
      </c>
      <c r="BC282" s="10"/>
      <c r="BH282" s="10"/>
      <c r="BM282" s="10"/>
    </row>
    <row r="283" spans="1:65" s="54" customFormat="1" ht="45">
      <c r="A283" s="10">
        <v>285</v>
      </c>
      <c r="B283" s="10"/>
      <c r="C283" s="10" t="s">
        <v>481</v>
      </c>
      <c r="D283" s="10">
        <v>2</v>
      </c>
      <c r="E283" s="10">
        <v>2</v>
      </c>
      <c r="F283" s="10">
        <v>3</v>
      </c>
      <c r="G283" s="119" t="str">
        <f t="shared" si="72"/>
        <v>EXCLUDED</v>
      </c>
      <c r="H283" s="147" t="s">
        <v>901</v>
      </c>
      <c r="I283" s="189" t="s">
        <v>901</v>
      </c>
      <c r="J283" s="10" t="str">
        <f>IF(AND(G283="Excluded", H283="Excluded"), "Mutually Excluded", IF(AND(OR(G283="CERTAINLY INCLUDED", G283="INCLUDED", G283="MAYBE" ), OR(H283="INCLUDED", H283="MAYBE")), "MUTUALLY INCLUDED", IF(AND(G283="MAYBE", H283="MAYBE"), "Mutually MAYBE", IF(AND(G283="Excluded", OR(H283="INCLUDED", H283="MAYBE")), "AI: No, Human: Yes", IF(AND(H283="Excluded", OR(G283="INCLUDED", G283="CERTAINLY INCLUDED", G283="MAYBE")), "AI: Yes, Human: No", "Other Conflict")))))</f>
        <v>Mutually Excluded</v>
      </c>
      <c r="K283" s="10"/>
      <c r="L283" s="10"/>
      <c r="N283" s="220" t="s">
        <v>19</v>
      </c>
      <c r="O283" s="54" t="str">
        <f>IF(J283="Mutually Excluded","Exclude",IF(J283= "Mutually Included","Include",M283))</f>
        <v>Exclude</v>
      </c>
      <c r="P283" s="54" t="str">
        <f>'Humans Alignment T&amp;A'!Z283</f>
        <v>Exclude</v>
      </c>
      <c r="Q283" s="120" t="str">
        <f>IF(AND(O283="Exclude", P283="Exclude"), "Mutually Excluded", IF(AND(OR(O283="CERTAINLY INCLUDED", O283="INCLUDE" ), OR(P283="INCLUDE", P283="MAYBE")), "MUTUALLY INCLUDED", IF(AND(O283="MAYBE", P283="MAYBE"), "Mutually MAYBE", IF(AND(O283="Exclude", OR(P283="INCLUDE", P283="MAYBE")), "AI+Hum: No, Hum1+2: Yes", IF(AND(P283="Exclude", OR(O283="INCLUDE", O283="CERTAINLY INCLUDED", H283="MAYBE")), "Ai+hum: Yes, Hum1+2: No", "Other Conflict")))))</f>
        <v>Mutually Excluded</v>
      </c>
      <c r="U283" s="121" t="str">
        <f>IF(Q283="Mutually Excluded","Exclude",IF(Q283= "Mutually Included","Include",R283))</f>
        <v>Exclude</v>
      </c>
      <c r="V283" s="122"/>
      <c r="X283" s="117"/>
      <c r="Y283" s="117"/>
      <c r="Z283" s="103" t="str">
        <f t="shared" si="73"/>
        <v/>
      </c>
      <c r="AA283" s="256"/>
      <c r="AB283" s="186"/>
      <c r="AC283" s="186"/>
      <c r="AD283" s="203"/>
      <c r="AF283" s="203"/>
      <c r="AG283" s="102" t="str">
        <f t="shared" si="74"/>
        <v/>
      </c>
      <c r="AH283" s="10" t="str">
        <f t="shared" si="76"/>
        <v/>
      </c>
      <c r="AI283" s="102"/>
      <c r="AJ283" s="10"/>
      <c r="AK283" s="10"/>
      <c r="AL283" s="105"/>
      <c r="AM283" s="102"/>
      <c r="AN283" s="10"/>
      <c r="AO283" s="10" t="str">
        <f t="shared" si="75"/>
        <v/>
      </c>
      <c r="AT283" s="10"/>
      <c r="AU283" s="10" t="str">
        <f>IF(O283="include",AF283,"")</f>
        <v/>
      </c>
      <c r="AV283" s="54" t="str">
        <f>IF(P283="include",AF283,"")</f>
        <v/>
      </c>
      <c r="BC283" s="10"/>
      <c r="BH283" s="10"/>
      <c r="BM283" s="10"/>
    </row>
    <row r="284" spans="1:65" s="54" customFormat="1" ht="30">
      <c r="A284" s="10">
        <v>286</v>
      </c>
      <c r="B284" s="10"/>
      <c r="C284" s="10" t="s">
        <v>482</v>
      </c>
      <c r="D284" s="10">
        <v>2</v>
      </c>
      <c r="E284" s="10">
        <v>3</v>
      </c>
      <c r="F284" s="10">
        <v>2</v>
      </c>
      <c r="G284" s="119" t="str">
        <f t="shared" si="72"/>
        <v>EXCLUDED</v>
      </c>
      <c r="H284" s="147" t="s">
        <v>901</v>
      </c>
      <c r="I284" s="189" t="s">
        <v>901</v>
      </c>
      <c r="J284" s="10" t="str">
        <f>IF(AND(G284="Excluded", H284="Excluded"), "Mutually Excluded", IF(AND(OR(G284="CERTAINLY INCLUDED", G284="INCLUDED", G284="MAYBE" ), OR(H284="INCLUDED", H284="MAYBE")), "MUTUALLY INCLUDED", IF(AND(G284="MAYBE", H284="MAYBE"), "Mutually MAYBE", IF(AND(G284="Excluded", OR(H284="INCLUDED", H284="MAYBE")), "AI: No, Human: Yes", IF(AND(H284="Excluded", OR(G284="INCLUDED", G284="CERTAINLY INCLUDED", G284="MAYBE")), "AI: Yes, Human: No", "Other Conflict")))))</f>
        <v>Mutually Excluded</v>
      </c>
      <c r="K284" s="10"/>
      <c r="L284" s="10"/>
      <c r="N284" s="220" t="s">
        <v>19</v>
      </c>
      <c r="O284" s="54" t="str">
        <f>IF(J284="Mutually Excluded","Exclude",IF(J284= "Mutually Included","Include",M284))</f>
        <v>Exclude</v>
      </c>
      <c r="P284" s="54" t="str">
        <f>'Humans Alignment T&amp;A'!Z284</f>
        <v>Exclude</v>
      </c>
      <c r="Q284" s="120" t="str">
        <f>IF(AND(O284="Exclude", P284="Exclude"), "Mutually Excluded", IF(AND(OR(O284="CERTAINLY INCLUDED", O284="INCLUDE" ), OR(P284="INCLUDE", P284="MAYBE")), "MUTUALLY INCLUDED", IF(AND(O284="MAYBE", P284="MAYBE"), "Mutually MAYBE", IF(AND(O284="Exclude", OR(P284="INCLUDE", P284="MAYBE")), "AI+Hum: No, Hum1+2: Yes", IF(AND(P284="Exclude", OR(O284="INCLUDE", O284="CERTAINLY INCLUDED", H284="MAYBE")), "Ai+hum: Yes, Hum1+2: No", "Other Conflict")))))</f>
        <v>Mutually Excluded</v>
      </c>
      <c r="U284" s="121" t="str">
        <f>IF(Q284="Mutually Excluded","Exclude",IF(Q284= "Mutually Included","Include",R284))</f>
        <v>Exclude</v>
      </c>
      <c r="V284" s="122"/>
      <c r="X284" s="117"/>
      <c r="Y284" s="117"/>
      <c r="Z284" s="103" t="str">
        <f t="shared" si="73"/>
        <v/>
      </c>
      <c r="AA284" s="256"/>
      <c r="AB284" s="186"/>
      <c r="AC284" s="186"/>
      <c r="AD284" s="203"/>
      <c r="AF284" s="203"/>
      <c r="AG284" s="102" t="str">
        <f t="shared" si="74"/>
        <v/>
      </c>
      <c r="AH284" s="10" t="str">
        <f t="shared" si="76"/>
        <v/>
      </c>
      <c r="AI284" s="102"/>
      <c r="AJ284" s="10"/>
      <c r="AK284" s="10"/>
      <c r="AL284" s="105"/>
      <c r="AM284" s="102"/>
      <c r="AN284" s="10"/>
      <c r="AO284" s="10" t="str">
        <f t="shared" si="75"/>
        <v/>
      </c>
      <c r="AT284" s="10"/>
      <c r="AU284" s="10" t="str">
        <f>IF(O284="include",AF284,"")</f>
        <v/>
      </c>
      <c r="AV284" s="54" t="str">
        <f>IF(P284="include",AF284,"")</f>
        <v/>
      </c>
      <c r="BC284" s="10"/>
      <c r="BH284" s="10"/>
      <c r="BM284" s="10"/>
    </row>
    <row r="285" spans="1:65" s="54" customFormat="1" ht="30">
      <c r="A285" s="10">
        <v>287</v>
      </c>
      <c r="B285" s="10"/>
      <c r="C285" s="10" t="s">
        <v>483</v>
      </c>
      <c r="D285" s="10">
        <v>1</v>
      </c>
      <c r="E285" s="10">
        <v>1</v>
      </c>
      <c r="F285" s="10">
        <v>1</v>
      </c>
      <c r="G285" s="119" t="str">
        <f t="shared" si="72"/>
        <v>EXCLUDED</v>
      </c>
      <c r="H285" s="147" t="s">
        <v>901</v>
      </c>
      <c r="I285" s="189" t="s">
        <v>901</v>
      </c>
      <c r="J285" s="10" t="str">
        <f>IF(AND(G285="Excluded", H285="Excluded"), "Mutually Excluded", IF(AND(OR(G285="CERTAINLY INCLUDED", G285="INCLUDED", G285="MAYBE" ), OR(H285="INCLUDED", H285="MAYBE")), "MUTUALLY INCLUDED", IF(AND(G285="MAYBE", H285="MAYBE"), "Mutually MAYBE", IF(AND(G285="Excluded", OR(H285="INCLUDED", H285="MAYBE")), "AI: No, Human: Yes", IF(AND(H285="Excluded", OR(G285="INCLUDED", G285="CERTAINLY INCLUDED", G285="MAYBE")), "AI: Yes, Human: No", "Other Conflict")))))</f>
        <v>Mutually Excluded</v>
      </c>
      <c r="K285" s="10"/>
      <c r="L285" s="10"/>
      <c r="N285" s="220" t="s">
        <v>19</v>
      </c>
      <c r="O285" s="54" t="str">
        <f>IF(J285="Mutually Excluded","Exclude",IF(J285= "Mutually Included","Include",M285))</f>
        <v>Exclude</v>
      </c>
      <c r="P285" s="54" t="str">
        <f>'Humans Alignment T&amp;A'!Z285</f>
        <v>Exclude</v>
      </c>
      <c r="Q285" s="120" t="str">
        <f>IF(AND(O285="Exclude", P285="Exclude"), "Mutually Excluded", IF(AND(OR(O285="CERTAINLY INCLUDED", O285="INCLUDE" ), OR(P285="INCLUDE", P285="MAYBE")), "MUTUALLY INCLUDED", IF(AND(O285="MAYBE", P285="MAYBE"), "Mutually MAYBE", IF(AND(O285="Exclude", OR(P285="INCLUDE", P285="MAYBE")), "AI+Hum: No, Hum1+2: Yes", IF(AND(P285="Exclude", OR(O285="INCLUDE", O285="CERTAINLY INCLUDED", H285="MAYBE")), "Ai+hum: Yes, Hum1+2: No", "Other Conflict")))))</f>
        <v>Mutually Excluded</v>
      </c>
      <c r="U285" s="121" t="str">
        <f>IF(Q285="Mutually Excluded","Exclude",IF(Q285= "Mutually Included","Include",R285))</f>
        <v>Exclude</v>
      </c>
      <c r="V285" s="122"/>
      <c r="X285" s="117"/>
      <c r="Y285" s="117"/>
      <c r="Z285" s="103" t="str">
        <f t="shared" si="73"/>
        <v/>
      </c>
      <c r="AA285" s="256"/>
      <c r="AB285" s="186"/>
      <c r="AC285" s="186"/>
      <c r="AD285" s="203"/>
      <c r="AF285" s="203"/>
      <c r="AG285" s="102" t="str">
        <f t="shared" si="74"/>
        <v/>
      </c>
      <c r="AH285" s="10" t="str">
        <f t="shared" si="76"/>
        <v/>
      </c>
      <c r="AI285" s="102"/>
      <c r="AJ285" s="10"/>
      <c r="AK285" s="10"/>
      <c r="AL285" s="105"/>
      <c r="AM285" s="102"/>
      <c r="AN285" s="10"/>
      <c r="AO285" s="10" t="str">
        <f t="shared" si="75"/>
        <v/>
      </c>
      <c r="AT285" s="10"/>
      <c r="AU285" s="10" t="str">
        <f>IF(O285="include",AF285,"")</f>
        <v/>
      </c>
      <c r="AV285" s="54" t="str">
        <f>IF(P285="include",AF285,"")</f>
        <v/>
      </c>
      <c r="BC285" s="10"/>
      <c r="BH285" s="10"/>
      <c r="BM285" s="10"/>
    </row>
    <row r="286" spans="1:65" s="54" customFormat="1" ht="45">
      <c r="A286" s="10">
        <v>288</v>
      </c>
      <c r="B286" s="10"/>
      <c r="C286" s="10" t="s">
        <v>484</v>
      </c>
      <c r="D286" s="10">
        <v>2</v>
      </c>
      <c r="E286" s="10">
        <v>2</v>
      </c>
      <c r="F286" s="10">
        <v>2</v>
      </c>
      <c r="G286" s="119" t="str">
        <f t="shared" si="72"/>
        <v>EXCLUDED</v>
      </c>
      <c r="H286" s="147" t="s">
        <v>901</v>
      </c>
      <c r="I286" s="189" t="s">
        <v>901</v>
      </c>
      <c r="J286" s="10" t="str">
        <f>IF(AND(G286="Excluded", H286="Excluded"), "Mutually Excluded", IF(AND(OR(G286="CERTAINLY INCLUDED", G286="INCLUDED", G286="MAYBE" ), OR(H286="INCLUDED", H286="MAYBE")), "MUTUALLY INCLUDED", IF(AND(G286="MAYBE", H286="MAYBE"), "Mutually MAYBE", IF(AND(G286="Excluded", OR(H286="INCLUDED", H286="MAYBE")), "AI: No, Human: Yes", IF(AND(H286="Excluded", OR(G286="INCLUDED", G286="CERTAINLY INCLUDED", G286="MAYBE")), "AI: Yes, Human: No", "Other Conflict")))))</f>
        <v>Mutually Excluded</v>
      </c>
      <c r="K286" s="10"/>
      <c r="L286" s="10"/>
      <c r="N286" s="220" t="s">
        <v>19</v>
      </c>
      <c r="O286" s="54" t="str">
        <f>IF(J286="Mutually Excluded","Exclude",IF(J286= "Mutually Included","Include",M286))</f>
        <v>Exclude</v>
      </c>
      <c r="P286" s="54" t="str">
        <f>'Humans Alignment T&amp;A'!Z286</f>
        <v>Exclude</v>
      </c>
      <c r="Q286" s="120" t="str">
        <f>IF(AND(O286="Exclude", P286="Exclude"), "Mutually Excluded", IF(AND(OR(O286="CERTAINLY INCLUDED", O286="INCLUDE" ), OR(P286="INCLUDE", P286="MAYBE")), "MUTUALLY INCLUDED", IF(AND(O286="MAYBE", P286="MAYBE"), "Mutually MAYBE", IF(AND(O286="Exclude", OR(P286="INCLUDE", P286="MAYBE")), "AI+Hum: No, Hum1+2: Yes", IF(AND(P286="Exclude", OR(O286="INCLUDE", O286="CERTAINLY INCLUDED", H286="MAYBE")), "Ai+hum: Yes, Hum1+2: No", "Other Conflict")))))</f>
        <v>Mutually Excluded</v>
      </c>
      <c r="U286" s="121" t="str">
        <f>IF(Q286="Mutually Excluded","Exclude",IF(Q286= "Mutually Included","Include",R286))</f>
        <v>Exclude</v>
      </c>
      <c r="V286" s="122"/>
      <c r="X286" s="117"/>
      <c r="Y286" s="117"/>
      <c r="Z286" s="103" t="str">
        <f t="shared" si="73"/>
        <v/>
      </c>
      <c r="AA286" s="256"/>
      <c r="AB286" s="186"/>
      <c r="AC286" s="186"/>
      <c r="AD286" s="203"/>
      <c r="AF286" s="203"/>
      <c r="AG286" s="102" t="str">
        <f t="shared" si="74"/>
        <v/>
      </c>
      <c r="AH286" s="10" t="str">
        <f t="shared" si="76"/>
        <v/>
      </c>
      <c r="AI286" s="102"/>
      <c r="AJ286" s="10"/>
      <c r="AK286" s="10"/>
      <c r="AL286" s="105"/>
      <c r="AM286" s="102"/>
      <c r="AN286" s="10"/>
      <c r="AO286" s="10" t="str">
        <f t="shared" si="75"/>
        <v/>
      </c>
      <c r="AT286" s="10"/>
      <c r="AU286" s="10" t="str">
        <f>IF(O286="include",AF286,"")</f>
        <v/>
      </c>
      <c r="AV286" s="54" t="str">
        <f>IF(P286="include",AF286,"")</f>
        <v/>
      </c>
      <c r="BC286" s="10"/>
      <c r="BH286" s="10"/>
      <c r="BM286" s="10"/>
    </row>
    <row r="287" spans="1:65" s="54" customFormat="1" ht="30">
      <c r="A287" s="10">
        <v>289</v>
      </c>
      <c r="B287" s="10"/>
      <c r="C287" s="10" t="s">
        <v>485</v>
      </c>
      <c r="D287" s="10">
        <v>3</v>
      </c>
      <c r="E287" s="10">
        <v>4</v>
      </c>
      <c r="F287" s="10">
        <v>3</v>
      </c>
      <c r="G287" s="119" t="str">
        <f t="shared" si="72"/>
        <v>EXCLUDED</v>
      </c>
      <c r="H287" s="147" t="s">
        <v>901</v>
      </c>
      <c r="I287" s="189" t="s">
        <v>901</v>
      </c>
      <c r="J287" s="10" t="str">
        <f>IF(AND(G287="Excluded", H287="Excluded"), "Mutually Excluded", IF(AND(OR(G287="CERTAINLY INCLUDED", G287="INCLUDED", G287="MAYBE" ), OR(H287="INCLUDED", H287="MAYBE")), "MUTUALLY INCLUDED", IF(AND(G287="MAYBE", H287="MAYBE"), "Mutually MAYBE", IF(AND(G287="Excluded", OR(H287="INCLUDED", H287="MAYBE")), "AI: No, Human: Yes", IF(AND(H287="Excluded", OR(G287="INCLUDED", G287="CERTAINLY INCLUDED", G287="MAYBE")), "AI: Yes, Human: No", "Other Conflict")))))</f>
        <v>Mutually Excluded</v>
      </c>
      <c r="K287" s="10"/>
      <c r="L287" s="10"/>
      <c r="N287" s="220" t="s">
        <v>19</v>
      </c>
      <c r="O287" s="54" t="str">
        <f>IF(J287="Mutually Excluded","Exclude",IF(J287= "Mutually Included","Include",M287))</f>
        <v>Exclude</v>
      </c>
      <c r="P287" s="54" t="str">
        <f>'Humans Alignment T&amp;A'!Z287</f>
        <v>Exclude</v>
      </c>
      <c r="Q287" s="120" t="str">
        <f>IF(AND(O287="Exclude", P287="Exclude"), "Mutually Excluded", IF(AND(OR(O287="CERTAINLY INCLUDED", O287="INCLUDE" ), OR(P287="INCLUDE", P287="MAYBE")), "MUTUALLY INCLUDED", IF(AND(O287="MAYBE", P287="MAYBE"), "Mutually MAYBE", IF(AND(O287="Exclude", OR(P287="INCLUDE", P287="MAYBE")), "AI+Hum: No, Hum1+2: Yes", IF(AND(P287="Exclude", OR(O287="INCLUDE", O287="CERTAINLY INCLUDED", H287="MAYBE")), "Ai+hum: Yes, Hum1+2: No", "Other Conflict")))))</f>
        <v>Mutually Excluded</v>
      </c>
      <c r="U287" s="121" t="str">
        <f>IF(Q287="Mutually Excluded","Exclude",IF(Q287= "Mutually Included","Include",R287))</f>
        <v>Exclude</v>
      </c>
      <c r="V287" s="122"/>
      <c r="X287" s="117"/>
      <c r="Y287" s="117"/>
      <c r="Z287" s="103" t="str">
        <f t="shared" si="73"/>
        <v/>
      </c>
      <c r="AA287" s="256"/>
      <c r="AB287" s="186"/>
      <c r="AC287" s="186"/>
      <c r="AD287" s="203"/>
      <c r="AF287" s="203"/>
      <c r="AG287" s="102" t="str">
        <f t="shared" si="74"/>
        <v/>
      </c>
      <c r="AH287" s="10" t="str">
        <f t="shared" si="76"/>
        <v/>
      </c>
      <c r="AI287" s="102"/>
      <c r="AJ287" s="10"/>
      <c r="AK287" s="10"/>
      <c r="AL287" s="105"/>
      <c r="AM287" s="102"/>
      <c r="AN287" s="10"/>
      <c r="AO287" s="10" t="str">
        <f t="shared" si="75"/>
        <v/>
      </c>
      <c r="AT287" s="10"/>
      <c r="AU287" s="10" t="str">
        <f>IF(O287="include",AF287,"")</f>
        <v/>
      </c>
      <c r="AV287" s="54" t="str">
        <f>IF(P287="include",AF287,"")</f>
        <v/>
      </c>
      <c r="BC287" s="10"/>
      <c r="BH287" s="10"/>
      <c r="BM287" s="10"/>
    </row>
    <row r="288" spans="1:65" s="54" customFormat="1" ht="30">
      <c r="A288" s="10">
        <v>290</v>
      </c>
      <c r="B288" s="10"/>
      <c r="C288" s="10" t="s">
        <v>486</v>
      </c>
      <c r="D288" s="10">
        <v>2</v>
      </c>
      <c r="E288" s="10">
        <v>2</v>
      </c>
      <c r="F288" s="10">
        <v>3</v>
      </c>
      <c r="G288" s="119" t="str">
        <f t="shared" si="72"/>
        <v>EXCLUDED</v>
      </c>
      <c r="H288" s="147" t="s">
        <v>901</v>
      </c>
      <c r="I288" s="189" t="s">
        <v>901</v>
      </c>
      <c r="J288" s="10" t="str">
        <f>IF(AND(G288="Excluded", H288="Excluded"), "Mutually Excluded", IF(AND(OR(G288="CERTAINLY INCLUDED", G288="INCLUDED", G288="MAYBE" ), OR(H288="INCLUDED", H288="MAYBE")), "MUTUALLY INCLUDED", IF(AND(G288="MAYBE", H288="MAYBE"), "Mutually MAYBE", IF(AND(G288="Excluded", OR(H288="INCLUDED", H288="MAYBE")), "AI: No, Human: Yes", IF(AND(H288="Excluded", OR(G288="INCLUDED", G288="CERTAINLY INCLUDED", G288="MAYBE")), "AI: Yes, Human: No", "Other Conflict")))))</f>
        <v>Mutually Excluded</v>
      </c>
      <c r="K288" s="10"/>
      <c r="L288" s="10"/>
      <c r="N288" s="220" t="s">
        <v>19</v>
      </c>
      <c r="O288" s="54" t="str">
        <f>IF(J288="Mutually Excluded","Exclude",IF(J288= "Mutually Included","Include",M288))</f>
        <v>Exclude</v>
      </c>
      <c r="P288" s="54" t="str">
        <f>'Humans Alignment T&amp;A'!Z288</f>
        <v>Exclude</v>
      </c>
      <c r="Q288" s="120" t="str">
        <f>IF(AND(O288="Exclude", P288="Exclude"), "Mutually Excluded", IF(AND(OR(O288="CERTAINLY INCLUDED", O288="INCLUDE" ), OR(P288="INCLUDE", P288="MAYBE")), "MUTUALLY INCLUDED", IF(AND(O288="MAYBE", P288="MAYBE"), "Mutually MAYBE", IF(AND(O288="Exclude", OR(P288="INCLUDE", P288="MAYBE")), "AI+Hum: No, Hum1+2: Yes", IF(AND(P288="Exclude", OR(O288="INCLUDE", O288="CERTAINLY INCLUDED", H288="MAYBE")), "Ai+hum: Yes, Hum1+2: No", "Other Conflict")))))</f>
        <v>Mutually Excluded</v>
      </c>
      <c r="U288" s="121" t="str">
        <f>IF(Q288="Mutually Excluded","Exclude",IF(Q288= "Mutually Included","Include",R288))</f>
        <v>Exclude</v>
      </c>
      <c r="V288" s="122"/>
      <c r="X288" s="117"/>
      <c r="Y288" s="117"/>
      <c r="Z288" s="103" t="str">
        <f t="shared" si="73"/>
        <v/>
      </c>
      <c r="AA288" s="256"/>
      <c r="AB288" s="186"/>
      <c r="AC288" s="186"/>
      <c r="AD288" s="203"/>
      <c r="AF288" s="203"/>
      <c r="AG288" s="102" t="str">
        <f t="shared" si="74"/>
        <v/>
      </c>
      <c r="AH288" s="10" t="str">
        <f t="shared" si="76"/>
        <v/>
      </c>
      <c r="AI288" s="102"/>
      <c r="AJ288" s="10"/>
      <c r="AK288" s="10"/>
      <c r="AL288" s="105"/>
      <c r="AM288" s="102"/>
      <c r="AN288" s="10"/>
      <c r="AO288" s="10" t="str">
        <f t="shared" si="75"/>
        <v/>
      </c>
      <c r="AT288" s="10"/>
      <c r="AU288" s="10" t="str">
        <f>IF(O288="include",AF288,"")</f>
        <v/>
      </c>
      <c r="AV288" s="54" t="str">
        <f>IF(P288="include",AF288,"")</f>
        <v/>
      </c>
      <c r="BC288" s="10"/>
      <c r="BH288" s="10"/>
      <c r="BM288" s="10"/>
    </row>
    <row r="289" spans="1:65" s="54" customFormat="1" ht="30">
      <c r="A289" s="10">
        <v>291</v>
      </c>
      <c r="B289" s="10"/>
      <c r="C289" s="10" t="s">
        <v>487</v>
      </c>
      <c r="D289" s="10">
        <v>4</v>
      </c>
      <c r="E289" s="10">
        <v>4</v>
      </c>
      <c r="F289" s="10">
        <v>3</v>
      </c>
      <c r="G289" s="119" t="str">
        <f t="shared" si="72"/>
        <v>EXCLUDED</v>
      </c>
      <c r="H289" s="147" t="s">
        <v>901</v>
      </c>
      <c r="I289" s="189" t="s">
        <v>901</v>
      </c>
      <c r="J289" s="10" t="str">
        <f>IF(AND(G289="Excluded", H289="Excluded"), "Mutually Excluded", IF(AND(OR(G289="CERTAINLY INCLUDED", G289="INCLUDED", G289="MAYBE" ), OR(H289="INCLUDED", H289="MAYBE")), "MUTUALLY INCLUDED", IF(AND(G289="MAYBE", H289="MAYBE"), "Mutually MAYBE", IF(AND(G289="Excluded", OR(H289="INCLUDED", H289="MAYBE")), "AI: No, Human: Yes", IF(AND(H289="Excluded", OR(G289="INCLUDED", G289="CERTAINLY INCLUDED", G289="MAYBE")), "AI: Yes, Human: No", "Other Conflict")))))</f>
        <v>Mutually Excluded</v>
      </c>
      <c r="K289" s="10"/>
      <c r="L289" s="10"/>
      <c r="N289" s="220" t="s">
        <v>19</v>
      </c>
      <c r="O289" s="54" t="str">
        <f>IF(J289="Mutually Excluded","Exclude",IF(J289= "Mutually Included","Include",M289))</f>
        <v>Exclude</v>
      </c>
      <c r="P289" s="54" t="str">
        <f>'Humans Alignment T&amp;A'!Z289</f>
        <v>Exclude</v>
      </c>
      <c r="Q289" s="120" t="str">
        <f>IF(AND(O289="Exclude", P289="Exclude"), "Mutually Excluded", IF(AND(OR(O289="CERTAINLY INCLUDED", O289="INCLUDE" ), OR(P289="INCLUDE", P289="MAYBE")), "MUTUALLY INCLUDED", IF(AND(O289="MAYBE", P289="MAYBE"), "Mutually MAYBE", IF(AND(O289="Exclude", OR(P289="INCLUDE", P289="MAYBE")), "AI+Hum: No, Hum1+2: Yes", IF(AND(P289="Exclude", OR(O289="INCLUDE", O289="CERTAINLY INCLUDED", H289="MAYBE")), "Ai+hum: Yes, Hum1+2: No", "Other Conflict")))))</f>
        <v>Mutually Excluded</v>
      </c>
      <c r="U289" s="121" t="str">
        <f>IF(Q289="Mutually Excluded","Exclude",IF(Q289= "Mutually Included","Include",R289))</f>
        <v>Exclude</v>
      </c>
      <c r="V289" s="122"/>
      <c r="X289" s="117"/>
      <c r="Y289" s="117"/>
      <c r="Z289" s="103" t="str">
        <f t="shared" si="73"/>
        <v/>
      </c>
      <c r="AA289" s="256"/>
      <c r="AB289" s="186"/>
      <c r="AC289" s="186"/>
      <c r="AD289" s="203"/>
      <c r="AF289" s="203"/>
      <c r="AG289" s="102" t="str">
        <f t="shared" si="74"/>
        <v/>
      </c>
      <c r="AH289" s="10" t="str">
        <f t="shared" si="76"/>
        <v/>
      </c>
      <c r="AI289" s="102"/>
      <c r="AJ289" s="10"/>
      <c r="AK289" s="10"/>
      <c r="AL289" s="105"/>
      <c r="AM289" s="102"/>
      <c r="AN289" s="10"/>
      <c r="AO289" s="10" t="str">
        <f t="shared" si="75"/>
        <v/>
      </c>
      <c r="AT289" s="10"/>
      <c r="AU289" s="10" t="str">
        <f>IF(O289="include",AF289,"")</f>
        <v/>
      </c>
      <c r="AV289" s="54" t="str">
        <f>IF(P289="include",AF289,"")</f>
        <v/>
      </c>
      <c r="BC289" s="10"/>
      <c r="BH289" s="10"/>
      <c r="BM289" s="10"/>
    </row>
    <row r="290" spans="1:65" s="54" customFormat="1" ht="30">
      <c r="A290" s="10">
        <v>292</v>
      </c>
      <c r="B290" s="10"/>
      <c r="C290" s="10" t="s">
        <v>488</v>
      </c>
      <c r="D290" s="10">
        <v>4</v>
      </c>
      <c r="E290" s="10">
        <v>3</v>
      </c>
      <c r="F290" s="10">
        <v>4</v>
      </c>
      <c r="G290" s="119" t="str">
        <f t="shared" si="72"/>
        <v>EXCLUDED</v>
      </c>
      <c r="H290" s="147" t="s">
        <v>901</v>
      </c>
      <c r="I290" s="189" t="s">
        <v>901</v>
      </c>
      <c r="J290" s="10" t="str">
        <f>IF(AND(G290="Excluded", H290="Excluded"), "Mutually Excluded", IF(AND(OR(G290="CERTAINLY INCLUDED", G290="INCLUDED", G290="MAYBE" ), OR(H290="INCLUDED", H290="MAYBE")), "MUTUALLY INCLUDED", IF(AND(G290="MAYBE", H290="MAYBE"), "Mutually MAYBE", IF(AND(G290="Excluded", OR(H290="INCLUDED", H290="MAYBE")), "AI: No, Human: Yes", IF(AND(H290="Excluded", OR(G290="INCLUDED", G290="CERTAINLY INCLUDED", G290="MAYBE")), "AI: Yes, Human: No", "Other Conflict")))))</f>
        <v>Mutually Excluded</v>
      </c>
      <c r="K290" s="10"/>
      <c r="L290" s="10"/>
      <c r="N290" s="220" t="s">
        <v>19</v>
      </c>
      <c r="O290" s="54" t="str">
        <f>IF(J290="Mutually Excluded","Exclude",IF(J290= "Mutually Included","Include",M290))</f>
        <v>Exclude</v>
      </c>
      <c r="P290" s="54" t="str">
        <f>'Humans Alignment T&amp;A'!Z290</f>
        <v>Exclude</v>
      </c>
      <c r="Q290" s="120" t="str">
        <f>IF(AND(O290="Exclude", P290="Exclude"), "Mutually Excluded", IF(AND(OR(O290="CERTAINLY INCLUDED", O290="INCLUDE" ), OR(P290="INCLUDE", P290="MAYBE")), "MUTUALLY INCLUDED", IF(AND(O290="MAYBE", P290="MAYBE"), "Mutually MAYBE", IF(AND(O290="Exclude", OR(P290="INCLUDE", P290="MAYBE")), "AI+Hum: No, Hum1+2: Yes", IF(AND(P290="Exclude", OR(O290="INCLUDE", O290="CERTAINLY INCLUDED", H290="MAYBE")), "Ai+hum: Yes, Hum1+2: No", "Other Conflict")))))</f>
        <v>Mutually Excluded</v>
      </c>
      <c r="U290" s="121" t="str">
        <f>IF(Q290="Mutually Excluded","Exclude",IF(Q290= "Mutually Included","Include",R290))</f>
        <v>Exclude</v>
      </c>
      <c r="V290" s="122"/>
      <c r="X290" s="117"/>
      <c r="Y290" s="117"/>
      <c r="Z290" s="103" t="str">
        <f t="shared" si="73"/>
        <v/>
      </c>
      <c r="AA290" s="256"/>
      <c r="AB290" s="186"/>
      <c r="AC290" s="186"/>
      <c r="AD290" s="203"/>
      <c r="AF290" s="203"/>
      <c r="AG290" s="102" t="str">
        <f t="shared" si="74"/>
        <v/>
      </c>
      <c r="AH290" s="10" t="str">
        <f t="shared" si="76"/>
        <v/>
      </c>
      <c r="AI290" s="102"/>
      <c r="AJ290" s="10"/>
      <c r="AK290" s="10"/>
      <c r="AL290" s="105"/>
      <c r="AM290" s="102"/>
      <c r="AN290" s="10"/>
      <c r="AO290" s="10" t="str">
        <f t="shared" si="75"/>
        <v/>
      </c>
      <c r="AT290" s="10"/>
      <c r="AU290" s="10" t="str">
        <f>IF(O290="include",AF290,"")</f>
        <v/>
      </c>
      <c r="AV290" s="54" t="str">
        <f>IF(P290="include",AF290,"")</f>
        <v/>
      </c>
      <c r="BC290" s="10"/>
      <c r="BH290" s="10"/>
      <c r="BM290" s="10"/>
    </row>
    <row r="291" spans="1:65" s="54" customFormat="1" ht="30">
      <c r="A291" s="10">
        <v>293</v>
      </c>
      <c r="B291" s="10"/>
      <c r="C291" s="10" t="s">
        <v>489</v>
      </c>
      <c r="D291" s="10">
        <v>3</v>
      </c>
      <c r="E291" s="10">
        <v>2</v>
      </c>
      <c r="F291" s="10">
        <v>3</v>
      </c>
      <c r="G291" s="119" t="str">
        <f t="shared" si="72"/>
        <v>EXCLUDED</v>
      </c>
      <c r="H291" s="147" t="s">
        <v>901</v>
      </c>
      <c r="I291" s="189" t="s">
        <v>901</v>
      </c>
      <c r="J291" s="10" t="str">
        <f>IF(AND(G291="Excluded", H291="Excluded"), "Mutually Excluded", IF(AND(OR(G291="CERTAINLY INCLUDED", G291="INCLUDED", G291="MAYBE" ), OR(H291="INCLUDED", H291="MAYBE")), "MUTUALLY INCLUDED", IF(AND(G291="MAYBE", H291="MAYBE"), "Mutually MAYBE", IF(AND(G291="Excluded", OR(H291="INCLUDED", H291="MAYBE")), "AI: No, Human: Yes", IF(AND(H291="Excluded", OR(G291="INCLUDED", G291="CERTAINLY INCLUDED", G291="MAYBE")), "AI: Yes, Human: No", "Other Conflict")))))</f>
        <v>Mutually Excluded</v>
      </c>
      <c r="K291" s="10"/>
      <c r="L291" s="10"/>
      <c r="N291" s="220" t="s">
        <v>19</v>
      </c>
      <c r="O291" s="54" t="str">
        <f>IF(J291="Mutually Excluded","Exclude",IF(J291= "Mutually Included","Include",M291))</f>
        <v>Exclude</v>
      </c>
      <c r="P291" s="54" t="str">
        <f>'Humans Alignment T&amp;A'!Z291</f>
        <v>Exclude</v>
      </c>
      <c r="Q291" s="120" t="str">
        <f>IF(AND(O291="Exclude", P291="Exclude"), "Mutually Excluded", IF(AND(OR(O291="CERTAINLY INCLUDED", O291="INCLUDE" ), OR(P291="INCLUDE", P291="MAYBE")), "MUTUALLY INCLUDED", IF(AND(O291="MAYBE", P291="MAYBE"), "Mutually MAYBE", IF(AND(O291="Exclude", OR(P291="INCLUDE", P291="MAYBE")), "AI+Hum: No, Hum1+2: Yes", IF(AND(P291="Exclude", OR(O291="INCLUDE", O291="CERTAINLY INCLUDED", H291="MAYBE")), "Ai+hum: Yes, Hum1+2: No", "Other Conflict")))))</f>
        <v>Mutually Excluded</v>
      </c>
      <c r="U291" s="121" t="str">
        <f>IF(Q291="Mutually Excluded","Exclude",IF(Q291= "Mutually Included","Include",R291))</f>
        <v>Exclude</v>
      </c>
      <c r="V291" s="122"/>
      <c r="X291" s="117"/>
      <c r="Y291" s="117"/>
      <c r="Z291" s="103" t="str">
        <f t="shared" si="73"/>
        <v/>
      </c>
      <c r="AA291" s="256"/>
      <c r="AB291" s="186"/>
      <c r="AC291" s="186"/>
      <c r="AD291" s="203"/>
      <c r="AF291" s="203"/>
      <c r="AG291" s="102" t="str">
        <f t="shared" si="74"/>
        <v/>
      </c>
      <c r="AH291" s="10" t="str">
        <f t="shared" si="76"/>
        <v/>
      </c>
      <c r="AI291" s="102"/>
      <c r="AJ291" s="10"/>
      <c r="AK291" s="10"/>
      <c r="AL291" s="105"/>
      <c r="AM291" s="102"/>
      <c r="AN291" s="10"/>
      <c r="AO291" s="10" t="str">
        <f t="shared" si="75"/>
        <v/>
      </c>
      <c r="AT291" s="10"/>
      <c r="AU291" s="10" t="str">
        <f>IF(O291="include",AF291,"")</f>
        <v/>
      </c>
      <c r="AV291" s="54" t="str">
        <f>IF(P291="include",AF291,"")</f>
        <v/>
      </c>
      <c r="BC291" s="10"/>
      <c r="BH291" s="10"/>
      <c r="BM291" s="10"/>
    </row>
    <row r="292" spans="1:65" s="54" customFormat="1" ht="30">
      <c r="A292" s="10">
        <v>294</v>
      </c>
      <c r="B292" s="10"/>
      <c r="C292" s="10" t="s">
        <v>490</v>
      </c>
      <c r="D292" s="10">
        <v>2</v>
      </c>
      <c r="E292" s="10">
        <v>2</v>
      </c>
      <c r="F292" s="10">
        <v>2</v>
      </c>
      <c r="G292" s="119" t="str">
        <f t="shared" si="72"/>
        <v>EXCLUDED</v>
      </c>
      <c r="H292" s="147" t="s">
        <v>901</v>
      </c>
      <c r="I292" s="189" t="s">
        <v>901</v>
      </c>
      <c r="J292" s="10" t="str">
        <f>IF(AND(G292="Excluded", H292="Excluded"), "Mutually Excluded", IF(AND(OR(G292="CERTAINLY INCLUDED", G292="INCLUDED", G292="MAYBE" ), OR(H292="INCLUDED", H292="MAYBE")), "MUTUALLY INCLUDED", IF(AND(G292="MAYBE", H292="MAYBE"), "Mutually MAYBE", IF(AND(G292="Excluded", OR(H292="INCLUDED", H292="MAYBE")), "AI: No, Human: Yes", IF(AND(H292="Excluded", OR(G292="INCLUDED", G292="CERTAINLY INCLUDED", G292="MAYBE")), "AI: Yes, Human: No", "Other Conflict")))))</f>
        <v>Mutually Excluded</v>
      </c>
      <c r="K292" s="10"/>
      <c r="L292" s="10"/>
      <c r="N292" s="220" t="s">
        <v>19</v>
      </c>
      <c r="O292" s="54" t="str">
        <f>IF(J292="Mutually Excluded","Exclude",IF(J292= "Mutually Included","Include",M292))</f>
        <v>Exclude</v>
      </c>
      <c r="P292" s="54" t="str">
        <f>'Humans Alignment T&amp;A'!Z292</f>
        <v>Exclude</v>
      </c>
      <c r="Q292" s="120" t="str">
        <f>IF(AND(O292="Exclude", P292="Exclude"), "Mutually Excluded", IF(AND(OR(O292="CERTAINLY INCLUDED", O292="INCLUDE" ), OR(P292="INCLUDE", P292="MAYBE")), "MUTUALLY INCLUDED", IF(AND(O292="MAYBE", P292="MAYBE"), "Mutually MAYBE", IF(AND(O292="Exclude", OR(P292="INCLUDE", P292="MAYBE")), "AI+Hum: No, Hum1+2: Yes", IF(AND(P292="Exclude", OR(O292="INCLUDE", O292="CERTAINLY INCLUDED", H292="MAYBE")), "Ai+hum: Yes, Hum1+2: No", "Other Conflict")))))</f>
        <v>Mutually Excluded</v>
      </c>
      <c r="U292" s="121" t="str">
        <f>IF(Q292="Mutually Excluded","Exclude",IF(Q292= "Mutually Included","Include",R292))</f>
        <v>Exclude</v>
      </c>
      <c r="V292" s="122"/>
      <c r="X292" s="117"/>
      <c r="Y292" s="117"/>
      <c r="Z292" s="103" t="str">
        <f t="shared" si="73"/>
        <v/>
      </c>
      <c r="AA292" s="256"/>
      <c r="AB292" s="186"/>
      <c r="AC292" s="186"/>
      <c r="AD292" s="203"/>
      <c r="AF292" s="203"/>
      <c r="AG292" s="102" t="str">
        <f t="shared" si="74"/>
        <v/>
      </c>
      <c r="AH292" s="10" t="str">
        <f t="shared" si="76"/>
        <v/>
      </c>
      <c r="AI292" s="102"/>
      <c r="AJ292" s="10"/>
      <c r="AK292" s="10"/>
      <c r="AL292" s="105"/>
      <c r="AM292" s="102"/>
      <c r="AN292" s="10"/>
      <c r="AO292" s="10" t="str">
        <f t="shared" si="75"/>
        <v/>
      </c>
      <c r="AT292" s="10"/>
      <c r="AU292" s="10" t="str">
        <f>IF(O292="include",AF292,"")</f>
        <v/>
      </c>
      <c r="AV292" s="54" t="str">
        <f>IF(P292="include",AF292,"")</f>
        <v/>
      </c>
      <c r="BC292" s="10"/>
      <c r="BH292" s="10"/>
      <c r="BM292" s="10"/>
    </row>
    <row r="293" spans="1:65" s="54" customFormat="1" ht="30">
      <c r="A293" s="10">
        <v>295</v>
      </c>
      <c r="B293" s="10"/>
      <c r="C293" s="10" t="s">
        <v>491</v>
      </c>
      <c r="D293" s="10">
        <v>1</v>
      </c>
      <c r="E293" s="10">
        <v>1</v>
      </c>
      <c r="F293" s="10">
        <v>1</v>
      </c>
      <c r="G293" s="119" t="str">
        <f t="shared" si="72"/>
        <v>EXCLUDED</v>
      </c>
      <c r="H293" s="147" t="s">
        <v>901</v>
      </c>
      <c r="I293" s="189" t="s">
        <v>901</v>
      </c>
      <c r="J293" s="10" t="str">
        <f>IF(AND(G293="Excluded", H293="Excluded"), "Mutually Excluded", IF(AND(OR(G293="CERTAINLY INCLUDED", G293="INCLUDED", G293="MAYBE" ), OR(H293="INCLUDED", H293="MAYBE")), "MUTUALLY INCLUDED", IF(AND(G293="MAYBE", H293="MAYBE"), "Mutually MAYBE", IF(AND(G293="Excluded", OR(H293="INCLUDED", H293="MAYBE")), "AI: No, Human: Yes", IF(AND(H293="Excluded", OR(G293="INCLUDED", G293="CERTAINLY INCLUDED", G293="MAYBE")), "AI: Yes, Human: No", "Other Conflict")))))</f>
        <v>Mutually Excluded</v>
      </c>
      <c r="K293" s="10"/>
      <c r="L293" s="10"/>
      <c r="N293" s="220" t="s">
        <v>19</v>
      </c>
      <c r="O293" s="54" t="str">
        <f>IF(J293="Mutually Excluded","Exclude",IF(J293= "Mutually Included","Include",M293))</f>
        <v>Exclude</v>
      </c>
      <c r="P293" s="54" t="str">
        <f>'Humans Alignment T&amp;A'!Z293</f>
        <v>Exclude</v>
      </c>
      <c r="Q293" s="120" t="str">
        <f>IF(AND(O293="Exclude", P293="Exclude"), "Mutually Excluded", IF(AND(OR(O293="CERTAINLY INCLUDED", O293="INCLUDE" ), OR(P293="INCLUDE", P293="MAYBE")), "MUTUALLY INCLUDED", IF(AND(O293="MAYBE", P293="MAYBE"), "Mutually MAYBE", IF(AND(O293="Exclude", OR(P293="INCLUDE", P293="MAYBE")), "AI+Hum: No, Hum1+2: Yes", IF(AND(P293="Exclude", OR(O293="INCLUDE", O293="CERTAINLY INCLUDED", H293="MAYBE")), "Ai+hum: Yes, Hum1+2: No", "Other Conflict")))))</f>
        <v>Mutually Excluded</v>
      </c>
      <c r="U293" s="121" t="str">
        <f>IF(Q293="Mutually Excluded","Exclude",IF(Q293= "Mutually Included","Include",R293))</f>
        <v>Exclude</v>
      </c>
      <c r="V293" s="122"/>
      <c r="X293" s="117"/>
      <c r="Y293" s="117"/>
      <c r="Z293" s="103" t="str">
        <f t="shared" si="73"/>
        <v/>
      </c>
      <c r="AA293" s="256"/>
      <c r="AB293" s="186"/>
      <c r="AC293" s="186"/>
      <c r="AD293" s="203"/>
      <c r="AF293" s="203"/>
      <c r="AG293" s="102" t="str">
        <f t="shared" si="74"/>
        <v/>
      </c>
      <c r="AH293" s="10" t="str">
        <f t="shared" si="76"/>
        <v/>
      </c>
      <c r="AI293" s="102"/>
      <c r="AJ293" s="10"/>
      <c r="AK293" s="10"/>
      <c r="AL293" s="105"/>
      <c r="AM293" s="102"/>
      <c r="AN293" s="10"/>
      <c r="AO293" s="10" t="str">
        <f t="shared" si="75"/>
        <v/>
      </c>
      <c r="AT293" s="10"/>
      <c r="AU293" s="10" t="str">
        <f>IF(O293="include",AF293,"")</f>
        <v/>
      </c>
      <c r="AV293" s="54" t="str">
        <f>IF(P293="include",AF293,"")</f>
        <v/>
      </c>
      <c r="BC293" s="10"/>
      <c r="BH293" s="10"/>
      <c r="BM293" s="10"/>
    </row>
    <row r="294" spans="1:65" s="54" customFormat="1" ht="30">
      <c r="A294" s="10">
        <v>296</v>
      </c>
      <c r="B294" s="10"/>
      <c r="C294" s="10" t="s">
        <v>492</v>
      </c>
      <c r="D294" s="10">
        <v>1</v>
      </c>
      <c r="E294" s="10">
        <v>1</v>
      </c>
      <c r="F294" s="10">
        <v>1</v>
      </c>
      <c r="G294" s="119" t="str">
        <f t="shared" si="72"/>
        <v>EXCLUDED</v>
      </c>
      <c r="H294" s="147" t="s">
        <v>901</v>
      </c>
      <c r="I294" s="189" t="s">
        <v>901</v>
      </c>
      <c r="J294" s="10" t="str">
        <f>IF(AND(G294="Excluded", H294="Excluded"), "Mutually Excluded", IF(AND(OR(G294="CERTAINLY INCLUDED", G294="INCLUDED", G294="MAYBE" ), OR(H294="INCLUDED", H294="MAYBE")), "MUTUALLY INCLUDED", IF(AND(G294="MAYBE", H294="MAYBE"), "Mutually MAYBE", IF(AND(G294="Excluded", OR(H294="INCLUDED", H294="MAYBE")), "AI: No, Human: Yes", IF(AND(H294="Excluded", OR(G294="INCLUDED", G294="CERTAINLY INCLUDED", G294="MAYBE")), "AI: Yes, Human: No", "Other Conflict")))))</f>
        <v>Mutually Excluded</v>
      </c>
      <c r="K294" s="10"/>
      <c r="L294" s="10"/>
      <c r="N294" s="220" t="s">
        <v>19</v>
      </c>
      <c r="O294" s="54" t="str">
        <f>IF(J294="Mutually Excluded","Exclude",IF(J294= "Mutually Included","Include",M294))</f>
        <v>Exclude</v>
      </c>
      <c r="P294" s="54" t="str">
        <f>'Humans Alignment T&amp;A'!Z294</f>
        <v>Exclude</v>
      </c>
      <c r="Q294" s="120" t="str">
        <f>IF(AND(O294="Exclude", P294="Exclude"), "Mutually Excluded", IF(AND(OR(O294="CERTAINLY INCLUDED", O294="INCLUDE" ), OR(P294="INCLUDE", P294="MAYBE")), "MUTUALLY INCLUDED", IF(AND(O294="MAYBE", P294="MAYBE"), "Mutually MAYBE", IF(AND(O294="Exclude", OR(P294="INCLUDE", P294="MAYBE")), "AI+Hum: No, Hum1+2: Yes", IF(AND(P294="Exclude", OR(O294="INCLUDE", O294="CERTAINLY INCLUDED", H294="MAYBE")), "Ai+hum: Yes, Hum1+2: No", "Other Conflict")))))</f>
        <v>Mutually Excluded</v>
      </c>
      <c r="U294" s="121" t="str">
        <f>IF(Q294="Mutually Excluded","Exclude",IF(Q294= "Mutually Included","Include",R294))</f>
        <v>Exclude</v>
      </c>
      <c r="V294" s="122"/>
      <c r="X294" s="117"/>
      <c r="Y294" s="117"/>
      <c r="Z294" s="103" t="str">
        <f t="shared" si="73"/>
        <v/>
      </c>
      <c r="AA294" s="256"/>
      <c r="AB294" s="186"/>
      <c r="AC294" s="186"/>
      <c r="AD294" s="203"/>
      <c r="AF294" s="203"/>
      <c r="AG294" s="102" t="str">
        <f t="shared" si="74"/>
        <v/>
      </c>
      <c r="AH294" s="10" t="str">
        <f t="shared" si="76"/>
        <v/>
      </c>
      <c r="AI294" s="102"/>
      <c r="AJ294" s="10"/>
      <c r="AK294" s="10"/>
      <c r="AL294" s="105"/>
      <c r="AM294" s="102"/>
      <c r="AN294" s="10"/>
      <c r="AO294" s="10" t="str">
        <f t="shared" si="75"/>
        <v/>
      </c>
      <c r="AT294" s="10"/>
      <c r="AU294" s="10" t="str">
        <f>IF(O294="include",AF294,"")</f>
        <v/>
      </c>
      <c r="AV294" s="54" t="str">
        <f>IF(P294="include",AF294,"")</f>
        <v/>
      </c>
      <c r="BC294" s="10"/>
      <c r="BH294" s="10"/>
      <c r="BM294" s="10"/>
    </row>
    <row r="295" spans="1:65" s="54" customFormat="1" ht="30">
      <c r="A295" s="10">
        <v>297</v>
      </c>
      <c r="B295" s="10"/>
      <c r="C295" s="10" t="s">
        <v>494</v>
      </c>
      <c r="D295" s="10">
        <v>2</v>
      </c>
      <c r="E295" s="10">
        <v>2</v>
      </c>
      <c r="F295" s="10">
        <v>2</v>
      </c>
      <c r="G295" s="119" t="str">
        <f t="shared" si="72"/>
        <v>EXCLUDED</v>
      </c>
      <c r="H295" s="147" t="s">
        <v>901</v>
      </c>
      <c r="I295" s="189" t="s">
        <v>901</v>
      </c>
      <c r="J295" s="10" t="str">
        <f>IF(AND(G295="Excluded", H295="Excluded"), "Mutually Excluded", IF(AND(OR(G295="CERTAINLY INCLUDED", G295="INCLUDED", G295="MAYBE" ), OR(H295="INCLUDED", H295="MAYBE")), "MUTUALLY INCLUDED", IF(AND(G295="MAYBE", H295="MAYBE"), "Mutually MAYBE", IF(AND(G295="Excluded", OR(H295="INCLUDED", H295="MAYBE")), "AI: No, Human: Yes", IF(AND(H295="Excluded", OR(G295="INCLUDED", G295="CERTAINLY INCLUDED", G295="MAYBE")), "AI: Yes, Human: No", "Other Conflict")))))</f>
        <v>Mutually Excluded</v>
      </c>
      <c r="K295" s="10"/>
      <c r="L295" s="10"/>
      <c r="N295" s="220" t="s">
        <v>19</v>
      </c>
      <c r="O295" s="54" t="str">
        <f>IF(J295="Mutually Excluded","Exclude",IF(J295= "Mutually Included","Include",M295))</f>
        <v>Exclude</v>
      </c>
      <c r="P295" s="54" t="str">
        <f>'Humans Alignment T&amp;A'!Z295</f>
        <v>Exclude</v>
      </c>
      <c r="Q295" s="120" t="str">
        <f>IF(AND(O295="Exclude", P295="Exclude"), "Mutually Excluded", IF(AND(OR(O295="CERTAINLY INCLUDED", O295="INCLUDE" ), OR(P295="INCLUDE", P295="MAYBE")), "MUTUALLY INCLUDED", IF(AND(O295="MAYBE", P295="MAYBE"), "Mutually MAYBE", IF(AND(O295="Exclude", OR(P295="INCLUDE", P295="MAYBE")), "AI+Hum: No, Hum1+2: Yes", IF(AND(P295="Exclude", OR(O295="INCLUDE", O295="CERTAINLY INCLUDED", H295="MAYBE")), "Ai+hum: Yes, Hum1+2: No", "Other Conflict")))))</f>
        <v>Mutually Excluded</v>
      </c>
      <c r="U295" s="121" t="str">
        <f>IF(Q295="Mutually Excluded","Exclude",IF(Q295= "Mutually Included","Include",R295))</f>
        <v>Exclude</v>
      </c>
      <c r="V295" s="122"/>
      <c r="X295" s="117"/>
      <c r="Y295" s="117"/>
      <c r="Z295" s="103" t="str">
        <f t="shared" si="73"/>
        <v/>
      </c>
      <c r="AA295" s="256"/>
      <c r="AB295" s="186"/>
      <c r="AC295" s="186"/>
      <c r="AD295" s="203"/>
      <c r="AF295" s="203"/>
      <c r="AG295" s="102" t="str">
        <f t="shared" si="74"/>
        <v/>
      </c>
      <c r="AH295" s="10" t="str">
        <f t="shared" si="76"/>
        <v/>
      </c>
      <c r="AI295" s="102"/>
      <c r="AJ295" s="10"/>
      <c r="AK295" s="10"/>
      <c r="AL295" s="105"/>
      <c r="AM295" s="102"/>
      <c r="AN295" s="10"/>
      <c r="AO295" s="10" t="str">
        <f t="shared" si="75"/>
        <v/>
      </c>
      <c r="AT295" s="10"/>
      <c r="AU295" s="10" t="str">
        <f>IF(O295="include",AF295,"")</f>
        <v/>
      </c>
      <c r="AV295" s="54" t="str">
        <f>IF(P295="include",AF295,"")</f>
        <v/>
      </c>
      <c r="BC295" s="10"/>
      <c r="BH295" s="10"/>
      <c r="BM295" s="10"/>
    </row>
    <row r="296" spans="1:65" s="54" customFormat="1" ht="30">
      <c r="A296" s="10">
        <v>298</v>
      </c>
      <c r="B296" s="10"/>
      <c r="C296" s="10" t="s">
        <v>495</v>
      </c>
      <c r="D296" s="10">
        <v>2</v>
      </c>
      <c r="E296" s="10">
        <v>2</v>
      </c>
      <c r="F296" s="10">
        <v>2</v>
      </c>
      <c r="G296" s="119" t="str">
        <f t="shared" si="72"/>
        <v>EXCLUDED</v>
      </c>
      <c r="H296" s="147" t="s">
        <v>901</v>
      </c>
      <c r="I296" s="189" t="s">
        <v>901</v>
      </c>
      <c r="J296" s="10" t="str">
        <f>IF(AND(G296="Excluded", H296="Excluded"), "Mutually Excluded", IF(AND(OR(G296="CERTAINLY INCLUDED", G296="INCLUDED", G296="MAYBE" ), OR(H296="INCLUDED", H296="MAYBE")), "MUTUALLY INCLUDED", IF(AND(G296="MAYBE", H296="MAYBE"), "Mutually MAYBE", IF(AND(G296="Excluded", OR(H296="INCLUDED", H296="MAYBE")), "AI: No, Human: Yes", IF(AND(H296="Excluded", OR(G296="INCLUDED", G296="CERTAINLY INCLUDED", G296="MAYBE")), "AI: Yes, Human: No", "Other Conflict")))))</f>
        <v>Mutually Excluded</v>
      </c>
      <c r="K296" s="10"/>
      <c r="L296" s="10"/>
      <c r="N296" s="220" t="s">
        <v>19</v>
      </c>
      <c r="O296" s="54" t="str">
        <f>IF(J296="Mutually Excluded","Exclude",IF(J296= "Mutually Included","Include",M296))</f>
        <v>Exclude</v>
      </c>
      <c r="P296" s="54" t="str">
        <f>'Humans Alignment T&amp;A'!Z296</f>
        <v>Exclude</v>
      </c>
      <c r="Q296" s="120" t="str">
        <f>IF(AND(O296="Exclude", P296="Exclude"), "Mutually Excluded", IF(AND(OR(O296="CERTAINLY INCLUDED", O296="INCLUDE" ), OR(P296="INCLUDE", P296="MAYBE")), "MUTUALLY INCLUDED", IF(AND(O296="MAYBE", P296="MAYBE"), "Mutually MAYBE", IF(AND(O296="Exclude", OR(P296="INCLUDE", P296="MAYBE")), "AI+Hum: No, Hum1+2: Yes", IF(AND(P296="Exclude", OR(O296="INCLUDE", O296="CERTAINLY INCLUDED", H296="MAYBE")), "Ai+hum: Yes, Hum1+2: No", "Other Conflict")))))</f>
        <v>Mutually Excluded</v>
      </c>
      <c r="U296" s="121" t="str">
        <f>IF(Q296="Mutually Excluded","Exclude",IF(Q296= "Mutually Included","Include",R296))</f>
        <v>Exclude</v>
      </c>
      <c r="V296" s="122"/>
      <c r="X296" s="117"/>
      <c r="Y296" s="117"/>
      <c r="Z296" s="103" t="str">
        <f t="shared" si="73"/>
        <v/>
      </c>
      <c r="AA296" s="256"/>
      <c r="AB296" s="186"/>
      <c r="AC296" s="186"/>
      <c r="AD296" s="203"/>
      <c r="AF296" s="203"/>
      <c r="AG296" s="102" t="str">
        <f t="shared" si="74"/>
        <v/>
      </c>
      <c r="AH296" s="10" t="str">
        <f t="shared" si="76"/>
        <v/>
      </c>
      <c r="AI296" s="102"/>
      <c r="AJ296" s="10"/>
      <c r="AK296" s="10"/>
      <c r="AL296" s="105"/>
      <c r="AM296" s="102"/>
      <c r="AN296" s="10"/>
      <c r="AO296" s="10" t="str">
        <f t="shared" si="75"/>
        <v/>
      </c>
      <c r="AT296" s="10"/>
      <c r="AU296" s="10" t="str">
        <f>IF(O296="include",AF296,"")</f>
        <v/>
      </c>
      <c r="AV296" s="54" t="str">
        <f>IF(P296="include",AF296,"")</f>
        <v/>
      </c>
      <c r="BC296" s="10"/>
      <c r="BH296" s="10"/>
      <c r="BM296" s="10"/>
    </row>
    <row r="297" spans="1:65" s="54" customFormat="1" ht="30">
      <c r="A297" s="10">
        <v>299</v>
      </c>
      <c r="B297" s="10"/>
      <c r="C297" s="10" t="s">
        <v>496</v>
      </c>
      <c r="D297" s="10">
        <v>3</v>
      </c>
      <c r="E297" s="10">
        <v>2</v>
      </c>
      <c r="F297" s="10">
        <v>2</v>
      </c>
      <c r="G297" s="119" t="str">
        <f t="shared" si="72"/>
        <v>EXCLUDED</v>
      </c>
      <c r="H297" s="147" t="s">
        <v>901</v>
      </c>
      <c r="I297" s="189" t="s">
        <v>901</v>
      </c>
      <c r="J297" s="10" t="str">
        <f>IF(AND(G297="Excluded", H297="Excluded"), "Mutually Excluded", IF(AND(OR(G297="CERTAINLY INCLUDED", G297="INCLUDED", G297="MAYBE" ), OR(H297="INCLUDED", H297="MAYBE")), "MUTUALLY INCLUDED", IF(AND(G297="MAYBE", H297="MAYBE"), "Mutually MAYBE", IF(AND(G297="Excluded", OR(H297="INCLUDED", H297="MAYBE")), "AI: No, Human: Yes", IF(AND(H297="Excluded", OR(G297="INCLUDED", G297="CERTAINLY INCLUDED", G297="MAYBE")), "AI: Yes, Human: No", "Other Conflict")))))</f>
        <v>Mutually Excluded</v>
      </c>
      <c r="K297" s="10"/>
      <c r="L297" s="10"/>
      <c r="N297" s="220" t="s">
        <v>19</v>
      </c>
      <c r="O297" s="54" t="str">
        <f>IF(J297="Mutually Excluded","Exclude",IF(J297= "Mutually Included","Include",M297))</f>
        <v>Exclude</v>
      </c>
      <c r="P297" s="54" t="str">
        <f>'Humans Alignment T&amp;A'!Z297</f>
        <v>Exclude</v>
      </c>
      <c r="Q297" s="120" t="str">
        <f>IF(AND(O297="Exclude", P297="Exclude"), "Mutually Excluded", IF(AND(OR(O297="CERTAINLY INCLUDED", O297="INCLUDE" ), OR(P297="INCLUDE", P297="MAYBE")), "MUTUALLY INCLUDED", IF(AND(O297="MAYBE", P297="MAYBE"), "Mutually MAYBE", IF(AND(O297="Exclude", OR(P297="INCLUDE", P297="MAYBE")), "AI+Hum: No, Hum1+2: Yes", IF(AND(P297="Exclude", OR(O297="INCLUDE", O297="CERTAINLY INCLUDED", H297="MAYBE")), "Ai+hum: Yes, Hum1+2: No", "Other Conflict")))))</f>
        <v>Mutually Excluded</v>
      </c>
      <c r="U297" s="121" t="str">
        <f>IF(Q297="Mutually Excluded","Exclude",IF(Q297= "Mutually Included","Include",R297))</f>
        <v>Exclude</v>
      </c>
      <c r="V297" s="122"/>
      <c r="X297" s="117"/>
      <c r="Y297" s="117"/>
      <c r="Z297" s="103" t="str">
        <f t="shared" si="73"/>
        <v/>
      </c>
      <c r="AA297" s="256"/>
      <c r="AB297" s="186"/>
      <c r="AC297" s="186"/>
      <c r="AD297" s="203"/>
      <c r="AF297" s="203"/>
      <c r="AG297" s="102" t="str">
        <f t="shared" si="74"/>
        <v/>
      </c>
      <c r="AH297" s="10" t="str">
        <f t="shared" si="76"/>
        <v/>
      </c>
      <c r="AI297" s="102"/>
      <c r="AJ297" s="10"/>
      <c r="AK297" s="10"/>
      <c r="AL297" s="105"/>
      <c r="AM297" s="102"/>
      <c r="AN297" s="10"/>
      <c r="AO297" s="10" t="str">
        <f t="shared" si="75"/>
        <v/>
      </c>
      <c r="AT297" s="10"/>
      <c r="AU297" s="10" t="str">
        <f>IF(O297="include",AF297,"")</f>
        <v/>
      </c>
      <c r="AV297" s="54" t="str">
        <f>IF(P297="include",AF297,"")</f>
        <v/>
      </c>
      <c r="BC297" s="10"/>
      <c r="BH297" s="10"/>
      <c r="BM297" s="10"/>
    </row>
    <row r="298" spans="1:65" s="54" customFormat="1" ht="30">
      <c r="A298" s="10">
        <v>300</v>
      </c>
      <c r="B298" s="10"/>
      <c r="C298" s="10" t="s">
        <v>497</v>
      </c>
      <c r="D298" s="10">
        <v>1</v>
      </c>
      <c r="E298" s="10">
        <v>1</v>
      </c>
      <c r="F298" s="10">
        <v>1</v>
      </c>
      <c r="G298" s="119" t="str">
        <f t="shared" si="72"/>
        <v>EXCLUDED</v>
      </c>
      <c r="H298" s="147" t="s">
        <v>901</v>
      </c>
      <c r="I298" s="189" t="s">
        <v>901</v>
      </c>
      <c r="J298" s="10" t="str">
        <f>IF(AND(G298="Excluded", H298="Excluded"), "Mutually Excluded", IF(AND(OR(G298="CERTAINLY INCLUDED", G298="INCLUDED", G298="MAYBE" ), OR(H298="INCLUDED", H298="MAYBE")), "MUTUALLY INCLUDED", IF(AND(G298="MAYBE", H298="MAYBE"), "Mutually MAYBE", IF(AND(G298="Excluded", OR(H298="INCLUDED", H298="MAYBE")), "AI: No, Human: Yes", IF(AND(H298="Excluded", OR(G298="INCLUDED", G298="CERTAINLY INCLUDED", G298="MAYBE")), "AI: Yes, Human: No", "Other Conflict")))))</f>
        <v>Mutually Excluded</v>
      </c>
      <c r="K298" s="10"/>
      <c r="L298" s="10"/>
      <c r="N298" s="220" t="s">
        <v>19</v>
      </c>
      <c r="O298" s="54" t="str">
        <f>IF(J298="Mutually Excluded","Exclude",IF(J298= "Mutually Included","Include",M298))</f>
        <v>Exclude</v>
      </c>
      <c r="P298" s="54" t="str">
        <f>'Humans Alignment T&amp;A'!Z298</f>
        <v>Exclude</v>
      </c>
      <c r="Q298" s="120" t="str">
        <f>IF(AND(O298="Exclude", P298="Exclude"), "Mutually Excluded", IF(AND(OR(O298="CERTAINLY INCLUDED", O298="INCLUDE" ), OR(P298="INCLUDE", P298="MAYBE")), "MUTUALLY INCLUDED", IF(AND(O298="MAYBE", P298="MAYBE"), "Mutually MAYBE", IF(AND(O298="Exclude", OR(P298="INCLUDE", P298="MAYBE")), "AI+Hum: No, Hum1+2: Yes", IF(AND(P298="Exclude", OR(O298="INCLUDE", O298="CERTAINLY INCLUDED", H298="MAYBE")), "Ai+hum: Yes, Hum1+2: No", "Other Conflict")))))</f>
        <v>Mutually Excluded</v>
      </c>
      <c r="U298" s="121" t="str">
        <f>IF(Q298="Mutually Excluded","Exclude",IF(Q298= "Mutually Included","Include",R298))</f>
        <v>Exclude</v>
      </c>
      <c r="V298" s="122"/>
      <c r="X298" s="117"/>
      <c r="Y298" s="117"/>
      <c r="Z298" s="103" t="str">
        <f t="shared" si="73"/>
        <v/>
      </c>
      <c r="AA298" s="256"/>
      <c r="AB298" s="186"/>
      <c r="AC298" s="186"/>
      <c r="AD298" s="203"/>
      <c r="AF298" s="203"/>
      <c r="AG298" s="102" t="str">
        <f t="shared" si="74"/>
        <v/>
      </c>
      <c r="AH298" s="10" t="str">
        <f t="shared" si="76"/>
        <v/>
      </c>
      <c r="AI298" s="102"/>
      <c r="AJ298" s="10"/>
      <c r="AK298" s="10"/>
      <c r="AL298" s="105"/>
      <c r="AM298" s="102"/>
      <c r="AN298" s="10"/>
      <c r="AO298" s="10" t="str">
        <f t="shared" si="75"/>
        <v/>
      </c>
      <c r="AT298" s="10"/>
      <c r="AU298" s="10" t="str">
        <f>IF(O298="include",AF298,"")</f>
        <v/>
      </c>
      <c r="AV298" s="54" t="str">
        <f>IF(P298="include",AF298,"")</f>
        <v/>
      </c>
      <c r="BC298" s="10"/>
      <c r="BH298" s="10"/>
      <c r="BM298" s="10"/>
    </row>
    <row r="299" spans="1:65" s="54" customFormat="1" ht="30">
      <c r="A299" s="10">
        <v>301</v>
      </c>
      <c r="B299" s="10"/>
      <c r="C299" s="10" t="s">
        <v>498</v>
      </c>
      <c r="D299" s="10">
        <v>1</v>
      </c>
      <c r="E299" s="10">
        <v>1</v>
      </c>
      <c r="F299" s="10">
        <v>1</v>
      </c>
      <c r="G299" s="119" t="str">
        <f t="shared" si="72"/>
        <v>EXCLUDED</v>
      </c>
      <c r="H299" s="147" t="s">
        <v>901</v>
      </c>
      <c r="I299" s="189" t="s">
        <v>901</v>
      </c>
      <c r="J299" s="10" t="str">
        <f>IF(AND(G299="Excluded", H299="Excluded"), "Mutually Excluded", IF(AND(OR(G299="CERTAINLY INCLUDED", G299="INCLUDED", G299="MAYBE" ), OR(H299="INCLUDED", H299="MAYBE")), "MUTUALLY INCLUDED", IF(AND(G299="MAYBE", H299="MAYBE"), "Mutually MAYBE", IF(AND(G299="Excluded", OR(H299="INCLUDED", H299="MAYBE")), "AI: No, Human: Yes", IF(AND(H299="Excluded", OR(G299="INCLUDED", G299="CERTAINLY INCLUDED", G299="MAYBE")), "AI: Yes, Human: No", "Other Conflict")))))</f>
        <v>Mutually Excluded</v>
      </c>
      <c r="K299" s="10"/>
      <c r="L299" s="10"/>
      <c r="N299" s="220" t="s">
        <v>19</v>
      </c>
      <c r="O299" s="54" t="str">
        <f>IF(J299="Mutually Excluded","Exclude",IF(J299= "Mutually Included","Include",M299))</f>
        <v>Exclude</v>
      </c>
      <c r="P299" s="54" t="str">
        <f>'Humans Alignment T&amp;A'!Z299</f>
        <v>Exclude</v>
      </c>
      <c r="Q299" s="120" t="str">
        <f>IF(AND(O299="Exclude", P299="Exclude"), "Mutually Excluded", IF(AND(OR(O299="CERTAINLY INCLUDED", O299="INCLUDE" ), OR(P299="INCLUDE", P299="MAYBE")), "MUTUALLY INCLUDED", IF(AND(O299="MAYBE", P299="MAYBE"), "Mutually MAYBE", IF(AND(O299="Exclude", OR(P299="INCLUDE", P299="MAYBE")), "AI+Hum: No, Hum1+2: Yes", IF(AND(P299="Exclude", OR(O299="INCLUDE", O299="CERTAINLY INCLUDED", H299="MAYBE")), "Ai+hum: Yes, Hum1+2: No", "Other Conflict")))))</f>
        <v>Mutually Excluded</v>
      </c>
      <c r="U299" s="121" t="str">
        <f>IF(Q299="Mutually Excluded","Exclude",IF(Q299= "Mutually Included","Include",R299))</f>
        <v>Exclude</v>
      </c>
      <c r="V299" s="122"/>
      <c r="X299" s="117"/>
      <c r="Y299" s="117"/>
      <c r="Z299" s="103" t="str">
        <f t="shared" si="73"/>
        <v/>
      </c>
      <c r="AA299" s="256"/>
      <c r="AB299" s="186"/>
      <c r="AC299" s="186"/>
      <c r="AD299" s="203"/>
      <c r="AF299" s="203"/>
      <c r="AG299" s="102" t="str">
        <f t="shared" si="74"/>
        <v/>
      </c>
      <c r="AH299" s="10" t="str">
        <f t="shared" si="76"/>
        <v/>
      </c>
      <c r="AI299" s="102"/>
      <c r="AJ299" s="10"/>
      <c r="AK299" s="10"/>
      <c r="AL299" s="105"/>
      <c r="AM299" s="102"/>
      <c r="AN299" s="10"/>
      <c r="AO299" s="10" t="str">
        <f t="shared" si="75"/>
        <v/>
      </c>
      <c r="AT299" s="10"/>
      <c r="AU299" s="10" t="str">
        <f>IF(O299="include",AF299,"")</f>
        <v/>
      </c>
      <c r="AV299" s="54" t="str">
        <f>IF(P299="include",AF299,"")</f>
        <v/>
      </c>
      <c r="BC299" s="10"/>
      <c r="BH299" s="10"/>
      <c r="BM299" s="10"/>
    </row>
    <row r="300" spans="1:65" s="54" customFormat="1" ht="30">
      <c r="A300" s="10">
        <v>302</v>
      </c>
      <c r="B300" s="10"/>
      <c r="C300" s="10" t="s">
        <v>499</v>
      </c>
      <c r="D300" s="10">
        <v>3</v>
      </c>
      <c r="E300" s="10">
        <v>2</v>
      </c>
      <c r="F300" s="10">
        <v>2</v>
      </c>
      <c r="G300" s="119" t="str">
        <f t="shared" si="72"/>
        <v>EXCLUDED</v>
      </c>
      <c r="H300" s="147" t="s">
        <v>901</v>
      </c>
      <c r="I300" s="189" t="s">
        <v>901</v>
      </c>
      <c r="J300" s="10" t="str">
        <f>IF(AND(G300="Excluded", H300="Excluded"), "Mutually Excluded", IF(AND(OR(G300="CERTAINLY INCLUDED", G300="INCLUDED", G300="MAYBE" ), OR(H300="INCLUDED", H300="MAYBE")), "MUTUALLY INCLUDED", IF(AND(G300="MAYBE", H300="MAYBE"), "Mutually MAYBE", IF(AND(G300="Excluded", OR(H300="INCLUDED", H300="MAYBE")), "AI: No, Human: Yes", IF(AND(H300="Excluded", OR(G300="INCLUDED", G300="CERTAINLY INCLUDED", G300="MAYBE")), "AI: Yes, Human: No", "Other Conflict")))))</f>
        <v>Mutually Excluded</v>
      </c>
      <c r="K300" s="10"/>
      <c r="L300" s="10"/>
      <c r="N300" s="220" t="s">
        <v>19</v>
      </c>
      <c r="O300" s="54" t="str">
        <f>IF(J300="Mutually Excluded","Exclude",IF(J300= "Mutually Included","Include",M300))</f>
        <v>Exclude</v>
      </c>
      <c r="P300" s="54" t="str">
        <f>'Humans Alignment T&amp;A'!Z300</f>
        <v>Exclude</v>
      </c>
      <c r="Q300" s="120" t="str">
        <f>IF(AND(O300="Exclude", P300="Exclude"), "Mutually Excluded", IF(AND(OR(O300="CERTAINLY INCLUDED", O300="INCLUDE" ), OR(P300="INCLUDE", P300="MAYBE")), "MUTUALLY INCLUDED", IF(AND(O300="MAYBE", P300="MAYBE"), "Mutually MAYBE", IF(AND(O300="Exclude", OR(P300="INCLUDE", P300="MAYBE")), "AI+Hum: No, Hum1+2: Yes", IF(AND(P300="Exclude", OR(O300="INCLUDE", O300="CERTAINLY INCLUDED", H300="MAYBE")), "Ai+hum: Yes, Hum1+2: No", "Other Conflict")))))</f>
        <v>Mutually Excluded</v>
      </c>
      <c r="U300" s="121" t="str">
        <f>IF(Q300="Mutually Excluded","Exclude",IF(Q300= "Mutually Included","Include",R300))</f>
        <v>Exclude</v>
      </c>
      <c r="V300" s="122"/>
      <c r="X300" s="117"/>
      <c r="Y300" s="117"/>
      <c r="Z300" s="103" t="str">
        <f t="shared" si="73"/>
        <v/>
      </c>
      <c r="AA300" s="256"/>
      <c r="AB300" s="186"/>
      <c r="AC300" s="186"/>
      <c r="AD300" s="203"/>
      <c r="AF300" s="203"/>
      <c r="AG300" s="102" t="str">
        <f t="shared" si="74"/>
        <v/>
      </c>
      <c r="AH300" s="10" t="str">
        <f t="shared" si="76"/>
        <v/>
      </c>
      <c r="AI300" s="102"/>
      <c r="AJ300" s="10"/>
      <c r="AK300" s="10"/>
      <c r="AL300" s="105"/>
      <c r="AM300" s="102"/>
      <c r="AN300" s="10"/>
      <c r="AO300" s="10" t="str">
        <f t="shared" si="75"/>
        <v/>
      </c>
      <c r="AT300" s="10"/>
      <c r="AU300" s="10" t="str">
        <f>IF(O300="include",AF300,"")</f>
        <v/>
      </c>
      <c r="AV300" s="54" t="str">
        <f>IF(P300="include",AF300,"")</f>
        <v/>
      </c>
      <c r="BC300" s="10"/>
      <c r="BH300" s="10"/>
      <c r="BM300" s="10"/>
    </row>
    <row r="301" spans="1:65" s="54" customFormat="1" ht="45">
      <c r="A301" s="10">
        <v>303</v>
      </c>
      <c r="B301" s="10"/>
      <c r="C301" s="10" t="s">
        <v>500</v>
      </c>
      <c r="D301" s="10">
        <v>2</v>
      </c>
      <c r="E301" s="10">
        <v>2</v>
      </c>
      <c r="F301" s="10">
        <v>2</v>
      </c>
      <c r="G301" s="119" t="str">
        <f t="shared" si="72"/>
        <v>EXCLUDED</v>
      </c>
      <c r="H301" s="147" t="s">
        <v>901</v>
      </c>
      <c r="I301" s="189" t="s">
        <v>901</v>
      </c>
      <c r="J301" s="10" t="str">
        <f>IF(AND(G301="Excluded", H301="Excluded"), "Mutually Excluded", IF(AND(OR(G301="CERTAINLY INCLUDED", G301="INCLUDED", G301="MAYBE" ), OR(H301="INCLUDED", H301="MAYBE")), "MUTUALLY INCLUDED", IF(AND(G301="MAYBE", H301="MAYBE"), "Mutually MAYBE", IF(AND(G301="Excluded", OR(H301="INCLUDED", H301="MAYBE")), "AI: No, Human: Yes", IF(AND(H301="Excluded", OR(G301="INCLUDED", G301="CERTAINLY INCLUDED", G301="MAYBE")), "AI: Yes, Human: No", "Other Conflict")))))</f>
        <v>Mutually Excluded</v>
      </c>
      <c r="K301" s="10"/>
      <c r="L301" s="10"/>
      <c r="N301" s="220" t="s">
        <v>19</v>
      </c>
      <c r="O301" s="54" t="str">
        <f>IF(J301="Mutually Excluded","Exclude",IF(J301= "Mutually Included","Include",M301))</f>
        <v>Exclude</v>
      </c>
      <c r="P301" s="54" t="str">
        <f>'Humans Alignment T&amp;A'!Z301</f>
        <v>Exclude</v>
      </c>
      <c r="Q301" s="120" t="str">
        <f>IF(AND(O301="Exclude", P301="Exclude"), "Mutually Excluded", IF(AND(OR(O301="CERTAINLY INCLUDED", O301="INCLUDE" ), OR(P301="INCLUDE", P301="MAYBE")), "MUTUALLY INCLUDED", IF(AND(O301="MAYBE", P301="MAYBE"), "Mutually MAYBE", IF(AND(O301="Exclude", OR(P301="INCLUDE", P301="MAYBE")), "AI+Hum: No, Hum1+2: Yes", IF(AND(P301="Exclude", OR(O301="INCLUDE", O301="CERTAINLY INCLUDED", H301="MAYBE")), "Ai+hum: Yes, Hum1+2: No", "Other Conflict")))))</f>
        <v>Mutually Excluded</v>
      </c>
      <c r="U301" s="121" t="str">
        <f>IF(Q301="Mutually Excluded","Exclude",IF(Q301= "Mutually Included","Include",R301))</f>
        <v>Exclude</v>
      </c>
      <c r="V301" s="122"/>
      <c r="X301" s="117"/>
      <c r="Y301" s="117"/>
      <c r="Z301" s="103" t="str">
        <f t="shared" si="73"/>
        <v/>
      </c>
      <c r="AA301" s="256"/>
      <c r="AB301" s="186"/>
      <c r="AC301" s="186"/>
      <c r="AD301" s="203"/>
      <c r="AF301" s="203"/>
      <c r="AG301" s="102" t="str">
        <f t="shared" si="74"/>
        <v/>
      </c>
      <c r="AH301" s="10" t="str">
        <f t="shared" si="76"/>
        <v/>
      </c>
      <c r="AI301" s="102"/>
      <c r="AJ301" s="10"/>
      <c r="AK301" s="10"/>
      <c r="AL301" s="105"/>
      <c r="AM301" s="102"/>
      <c r="AN301" s="10"/>
      <c r="AO301" s="10" t="str">
        <f t="shared" si="75"/>
        <v/>
      </c>
      <c r="AT301" s="10"/>
      <c r="AU301" s="10" t="str">
        <f>IF(O301="include",AF301,"")</f>
        <v/>
      </c>
      <c r="AV301" s="54" t="str">
        <f>IF(P301="include",AF301,"")</f>
        <v/>
      </c>
      <c r="BC301" s="10"/>
      <c r="BH301" s="10"/>
      <c r="BM301" s="10"/>
    </row>
    <row r="302" spans="1:65" s="54" customFormat="1" ht="30">
      <c r="A302" s="10">
        <v>304</v>
      </c>
      <c r="B302" s="10"/>
      <c r="C302" s="10" t="s">
        <v>501</v>
      </c>
      <c r="D302" s="10">
        <v>1</v>
      </c>
      <c r="E302" s="10">
        <v>1</v>
      </c>
      <c r="F302" s="10">
        <v>1</v>
      </c>
      <c r="G302" s="119" t="str">
        <f t="shared" si="72"/>
        <v>EXCLUDED</v>
      </c>
      <c r="H302" s="147" t="s">
        <v>901</v>
      </c>
      <c r="I302" s="189" t="s">
        <v>901</v>
      </c>
      <c r="J302" s="10" t="str">
        <f>IF(AND(G302="Excluded", H302="Excluded"), "Mutually Excluded", IF(AND(OR(G302="CERTAINLY INCLUDED", G302="INCLUDED", G302="MAYBE" ), OR(H302="INCLUDED", H302="MAYBE")), "MUTUALLY INCLUDED", IF(AND(G302="MAYBE", H302="MAYBE"), "Mutually MAYBE", IF(AND(G302="Excluded", OR(H302="INCLUDED", H302="MAYBE")), "AI: No, Human: Yes", IF(AND(H302="Excluded", OR(G302="INCLUDED", G302="CERTAINLY INCLUDED", G302="MAYBE")), "AI: Yes, Human: No", "Other Conflict")))))</f>
        <v>Mutually Excluded</v>
      </c>
      <c r="K302" s="10"/>
      <c r="L302" s="10"/>
      <c r="N302" s="220" t="s">
        <v>19</v>
      </c>
      <c r="O302" s="54" t="str">
        <f>IF(J302="Mutually Excluded","Exclude",IF(J302= "Mutually Included","Include",M302))</f>
        <v>Exclude</v>
      </c>
      <c r="P302" s="54" t="str">
        <f>'Humans Alignment T&amp;A'!Z302</f>
        <v>Exclude</v>
      </c>
      <c r="Q302" s="120" t="str">
        <f>IF(AND(O302="Exclude", P302="Exclude"), "Mutually Excluded", IF(AND(OR(O302="CERTAINLY INCLUDED", O302="INCLUDE" ), OR(P302="INCLUDE", P302="MAYBE")), "MUTUALLY INCLUDED", IF(AND(O302="MAYBE", P302="MAYBE"), "Mutually MAYBE", IF(AND(O302="Exclude", OR(P302="INCLUDE", P302="MAYBE")), "AI+Hum: No, Hum1+2: Yes", IF(AND(P302="Exclude", OR(O302="INCLUDE", O302="CERTAINLY INCLUDED", H302="MAYBE")), "Ai+hum: Yes, Hum1+2: No", "Other Conflict")))))</f>
        <v>Mutually Excluded</v>
      </c>
      <c r="U302" s="121" t="str">
        <f>IF(Q302="Mutually Excluded","Exclude",IF(Q302= "Mutually Included","Include",R302))</f>
        <v>Exclude</v>
      </c>
      <c r="V302" s="122"/>
      <c r="X302" s="117"/>
      <c r="Y302" s="117"/>
      <c r="Z302" s="103" t="str">
        <f t="shared" si="73"/>
        <v/>
      </c>
      <c r="AA302" s="256"/>
      <c r="AB302" s="186"/>
      <c r="AC302" s="186"/>
      <c r="AD302" s="203"/>
      <c r="AF302" s="203"/>
      <c r="AG302" s="102" t="str">
        <f t="shared" si="74"/>
        <v/>
      </c>
      <c r="AH302" s="10" t="str">
        <f t="shared" si="76"/>
        <v/>
      </c>
      <c r="AI302" s="102"/>
      <c r="AJ302" s="10"/>
      <c r="AK302" s="10"/>
      <c r="AL302" s="105"/>
      <c r="AM302" s="102"/>
      <c r="AN302" s="10"/>
      <c r="AO302" s="10" t="str">
        <f t="shared" si="75"/>
        <v/>
      </c>
      <c r="AT302" s="10"/>
      <c r="AU302" s="10" t="str">
        <f>IF(O302="include",AF302,"")</f>
        <v/>
      </c>
      <c r="AV302" s="54" t="str">
        <f>IF(P302="include",AF302,"")</f>
        <v/>
      </c>
      <c r="BC302" s="10"/>
      <c r="BH302" s="10"/>
      <c r="BM302" s="10"/>
    </row>
    <row r="303" spans="1:65" s="54" customFormat="1" ht="30">
      <c r="A303" s="10">
        <v>305</v>
      </c>
      <c r="B303" s="10"/>
      <c r="C303" s="10" t="s">
        <v>502</v>
      </c>
      <c r="D303" s="10">
        <v>4</v>
      </c>
      <c r="E303" s="10">
        <v>4</v>
      </c>
      <c r="F303" s="10">
        <v>3</v>
      </c>
      <c r="G303" s="119" t="str">
        <f t="shared" si="72"/>
        <v>EXCLUDED</v>
      </c>
      <c r="H303" s="147" t="s">
        <v>901</v>
      </c>
      <c r="I303" s="189" t="s">
        <v>901</v>
      </c>
      <c r="J303" s="10" t="str">
        <f>IF(AND(G303="Excluded", H303="Excluded"), "Mutually Excluded", IF(AND(OR(G303="CERTAINLY INCLUDED", G303="INCLUDED", G303="MAYBE" ), OR(H303="INCLUDED", H303="MAYBE")), "MUTUALLY INCLUDED", IF(AND(G303="MAYBE", H303="MAYBE"), "Mutually MAYBE", IF(AND(G303="Excluded", OR(H303="INCLUDED", H303="MAYBE")), "AI: No, Human: Yes", IF(AND(H303="Excluded", OR(G303="INCLUDED", G303="CERTAINLY INCLUDED", G303="MAYBE")), "AI: Yes, Human: No", "Other Conflict")))))</f>
        <v>Mutually Excluded</v>
      </c>
      <c r="K303" s="10"/>
      <c r="L303" s="10"/>
      <c r="N303" s="220" t="s">
        <v>19</v>
      </c>
      <c r="O303" s="54" t="str">
        <f>IF(J303="Mutually Excluded","Exclude",IF(J303= "Mutually Included","Include",M303))</f>
        <v>Exclude</v>
      </c>
      <c r="P303" s="54" t="str">
        <f>'Humans Alignment T&amp;A'!Z303</f>
        <v>Exclude</v>
      </c>
      <c r="Q303" s="120" t="str">
        <f>IF(AND(O303="Exclude", P303="Exclude"), "Mutually Excluded", IF(AND(OR(O303="CERTAINLY INCLUDED", O303="INCLUDE" ), OR(P303="INCLUDE", P303="MAYBE")), "MUTUALLY INCLUDED", IF(AND(O303="MAYBE", P303="MAYBE"), "Mutually MAYBE", IF(AND(O303="Exclude", OR(P303="INCLUDE", P303="MAYBE")), "AI+Hum: No, Hum1+2: Yes", IF(AND(P303="Exclude", OR(O303="INCLUDE", O303="CERTAINLY INCLUDED", H303="MAYBE")), "Ai+hum: Yes, Hum1+2: No", "Other Conflict")))))</f>
        <v>Mutually Excluded</v>
      </c>
      <c r="U303" s="121" t="str">
        <f>IF(Q303="Mutually Excluded","Exclude",IF(Q303= "Mutually Included","Include",R303))</f>
        <v>Exclude</v>
      </c>
      <c r="V303" s="122"/>
      <c r="X303" s="117"/>
      <c r="Y303" s="117"/>
      <c r="Z303" s="103" t="str">
        <f t="shared" si="73"/>
        <v/>
      </c>
      <c r="AA303" s="256"/>
      <c r="AB303" s="186"/>
      <c r="AC303" s="186"/>
      <c r="AD303" s="203"/>
      <c r="AF303" s="203"/>
      <c r="AG303" s="102" t="str">
        <f t="shared" si="74"/>
        <v/>
      </c>
      <c r="AH303" s="10" t="str">
        <f t="shared" si="76"/>
        <v/>
      </c>
      <c r="AI303" s="102"/>
      <c r="AJ303" s="10"/>
      <c r="AK303" s="10"/>
      <c r="AL303" s="105"/>
      <c r="AM303" s="102"/>
      <c r="AN303" s="10"/>
      <c r="AO303" s="10" t="str">
        <f t="shared" si="75"/>
        <v/>
      </c>
      <c r="AT303" s="10"/>
      <c r="AU303" s="10" t="str">
        <f>IF(O303="include",AF303,"")</f>
        <v/>
      </c>
      <c r="AV303" s="54" t="str">
        <f>IF(P303="include",AF303,"")</f>
        <v/>
      </c>
      <c r="BC303" s="10"/>
      <c r="BH303" s="10"/>
      <c r="BM303" s="10"/>
    </row>
    <row r="304" spans="1:65" s="54" customFormat="1" ht="60">
      <c r="A304" s="10">
        <v>306</v>
      </c>
      <c r="B304" s="10"/>
      <c r="C304" s="10" t="s">
        <v>503</v>
      </c>
      <c r="D304" s="10">
        <v>2</v>
      </c>
      <c r="E304" s="10">
        <v>2</v>
      </c>
      <c r="F304" s="10">
        <v>2</v>
      </c>
      <c r="G304" s="119" t="str">
        <f t="shared" si="72"/>
        <v>EXCLUDED</v>
      </c>
      <c r="H304" s="147" t="s">
        <v>901</v>
      </c>
      <c r="I304" s="189" t="s">
        <v>901</v>
      </c>
      <c r="J304" s="10" t="str">
        <f>IF(AND(G304="Excluded", H304="Excluded"), "Mutually Excluded", IF(AND(OR(G304="CERTAINLY INCLUDED", G304="INCLUDED", G304="MAYBE" ), OR(H304="INCLUDED", H304="MAYBE")), "MUTUALLY INCLUDED", IF(AND(G304="MAYBE", H304="MAYBE"), "Mutually MAYBE", IF(AND(G304="Excluded", OR(H304="INCLUDED", H304="MAYBE")), "AI: No, Human: Yes", IF(AND(H304="Excluded", OR(G304="INCLUDED", G304="CERTAINLY INCLUDED", G304="MAYBE")), "AI: Yes, Human: No", "Other Conflict")))))</f>
        <v>Mutually Excluded</v>
      </c>
      <c r="K304" s="10"/>
      <c r="L304" s="10"/>
      <c r="N304" s="220" t="s">
        <v>19</v>
      </c>
      <c r="O304" s="54" t="str">
        <f>IF(J304="Mutually Excluded","Exclude",IF(J304= "Mutually Included","Include",M304))</f>
        <v>Exclude</v>
      </c>
      <c r="P304" s="54" t="str">
        <f>'Humans Alignment T&amp;A'!Z304</f>
        <v>Exclude</v>
      </c>
      <c r="Q304" s="120" t="str">
        <f>IF(AND(O304="Exclude", P304="Exclude"), "Mutually Excluded", IF(AND(OR(O304="CERTAINLY INCLUDED", O304="INCLUDE" ), OR(P304="INCLUDE", P304="MAYBE")), "MUTUALLY INCLUDED", IF(AND(O304="MAYBE", P304="MAYBE"), "Mutually MAYBE", IF(AND(O304="Exclude", OR(P304="INCLUDE", P304="MAYBE")), "AI+Hum: No, Hum1+2: Yes", IF(AND(P304="Exclude", OR(O304="INCLUDE", O304="CERTAINLY INCLUDED", H304="MAYBE")), "Ai+hum: Yes, Hum1+2: No", "Other Conflict")))))</f>
        <v>Mutually Excluded</v>
      </c>
      <c r="U304" s="121" t="str">
        <f>IF(Q304="Mutually Excluded","Exclude",IF(Q304= "Mutually Included","Include",R304))</f>
        <v>Exclude</v>
      </c>
      <c r="V304" s="122"/>
      <c r="X304" s="117"/>
      <c r="Y304" s="117"/>
      <c r="Z304" s="103" t="str">
        <f t="shared" si="73"/>
        <v/>
      </c>
      <c r="AA304" s="256"/>
      <c r="AB304" s="186"/>
      <c r="AC304" s="186"/>
      <c r="AD304" s="203"/>
      <c r="AF304" s="203"/>
      <c r="AG304" s="102" t="str">
        <f t="shared" si="74"/>
        <v/>
      </c>
      <c r="AH304" s="10" t="str">
        <f t="shared" si="76"/>
        <v/>
      </c>
      <c r="AI304" s="102"/>
      <c r="AJ304" s="10"/>
      <c r="AK304" s="10"/>
      <c r="AL304" s="105"/>
      <c r="AM304" s="102"/>
      <c r="AN304" s="10"/>
      <c r="AO304" s="10" t="str">
        <f t="shared" si="75"/>
        <v/>
      </c>
      <c r="AT304" s="10"/>
      <c r="AU304" s="10" t="str">
        <f>IF(O304="include",AF304,"")</f>
        <v/>
      </c>
      <c r="AV304" s="54" t="str">
        <f>IF(P304="include",AF304,"")</f>
        <v/>
      </c>
      <c r="BC304" s="10"/>
      <c r="BH304" s="10"/>
      <c r="BM304" s="10"/>
    </row>
    <row r="305" spans="1:65" s="54" customFormat="1" ht="30">
      <c r="A305" s="10">
        <v>307</v>
      </c>
      <c r="B305" s="10"/>
      <c r="C305" s="10" t="s">
        <v>504</v>
      </c>
      <c r="D305" s="10">
        <v>2</v>
      </c>
      <c r="E305" s="10">
        <v>2</v>
      </c>
      <c r="F305" s="10">
        <v>2</v>
      </c>
      <c r="G305" s="119" t="str">
        <f t="shared" si="72"/>
        <v>EXCLUDED</v>
      </c>
      <c r="H305" s="147" t="s">
        <v>901</v>
      </c>
      <c r="I305" s="189" t="s">
        <v>901</v>
      </c>
      <c r="J305" s="10" t="str">
        <f>IF(AND(G305="Excluded", H305="Excluded"), "Mutually Excluded", IF(AND(OR(G305="CERTAINLY INCLUDED", G305="INCLUDED", G305="MAYBE" ), OR(H305="INCLUDED", H305="MAYBE")), "MUTUALLY INCLUDED", IF(AND(G305="MAYBE", H305="MAYBE"), "Mutually MAYBE", IF(AND(G305="Excluded", OR(H305="INCLUDED", H305="MAYBE")), "AI: No, Human: Yes", IF(AND(H305="Excluded", OR(G305="INCLUDED", G305="CERTAINLY INCLUDED", G305="MAYBE")), "AI: Yes, Human: No", "Other Conflict")))))</f>
        <v>Mutually Excluded</v>
      </c>
      <c r="K305" s="10"/>
      <c r="L305" s="10"/>
      <c r="N305" s="220" t="s">
        <v>19</v>
      </c>
      <c r="O305" s="54" t="str">
        <f>IF(J305="Mutually Excluded","Exclude",IF(J305= "Mutually Included","Include",M305))</f>
        <v>Exclude</v>
      </c>
      <c r="P305" s="54" t="str">
        <f>'Humans Alignment T&amp;A'!Z305</f>
        <v>Exclude</v>
      </c>
      <c r="Q305" s="120" t="str">
        <f>IF(AND(O305="Exclude", P305="Exclude"), "Mutually Excluded", IF(AND(OR(O305="CERTAINLY INCLUDED", O305="INCLUDE" ), OR(P305="INCLUDE", P305="MAYBE")), "MUTUALLY INCLUDED", IF(AND(O305="MAYBE", P305="MAYBE"), "Mutually MAYBE", IF(AND(O305="Exclude", OR(P305="INCLUDE", P305="MAYBE")), "AI+Hum: No, Hum1+2: Yes", IF(AND(P305="Exclude", OR(O305="INCLUDE", O305="CERTAINLY INCLUDED", H305="MAYBE")), "Ai+hum: Yes, Hum1+2: No", "Other Conflict")))))</f>
        <v>Mutually Excluded</v>
      </c>
      <c r="U305" s="121" t="str">
        <f>IF(Q305="Mutually Excluded","Exclude",IF(Q305= "Mutually Included","Include",R305))</f>
        <v>Exclude</v>
      </c>
      <c r="V305" s="122"/>
      <c r="X305" s="117"/>
      <c r="Y305" s="117"/>
      <c r="Z305" s="103" t="str">
        <f t="shared" si="73"/>
        <v/>
      </c>
      <c r="AA305" s="256"/>
      <c r="AB305" s="186"/>
      <c r="AC305" s="186"/>
      <c r="AD305" s="203"/>
      <c r="AF305" s="203"/>
      <c r="AG305" s="102" t="str">
        <f t="shared" si="74"/>
        <v/>
      </c>
      <c r="AH305" s="10" t="str">
        <f t="shared" si="76"/>
        <v/>
      </c>
      <c r="AI305" s="102"/>
      <c r="AJ305" s="10"/>
      <c r="AK305" s="10"/>
      <c r="AL305" s="105"/>
      <c r="AM305" s="102"/>
      <c r="AN305" s="10"/>
      <c r="AO305" s="10" t="str">
        <f t="shared" si="75"/>
        <v/>
      </c>
      <c r="AT305" s="10"/>
      <c r="AU305" s="10" t="str">
        <f>IF(O305="include",AF305,"")</f>
        <v/>
      </c>
      <c r="AV305" s="54" t="str">
        <f>IF(P305="include",AF305,"")</f>
        <v/>
      </c>
      <c r="BC305" s="10"/>
      <c r="BH305" s="10"/>
      <c r="BM305" s="10"/>
    </row>
    <row r="306" spans="1:65" s="54" customFormat="1" ht="30">
      <c r="A306" s="10">
        <v>308</v>
      </c>
      <c r="B306" s="10"/>
      <c r="C306" s="10" t="s">
        <v>505</v>
      </c>
      <c r="D306" s="10">
        <v>1</v>
      </c>
      <c r="E306" s="10">
        <v>1</v>
      </c>
      <c r="F306" s="10">
        <v>1</v>
      </c>
      <c r="G306" s="119" t="str">
        <f t="shared" si="72"/>
        <v>EXCLUDED</v>
      </c>
      <c r="H306" s="147" t="s">
        <v>901</v>
      </c>
      <c r="I306" s="189" t="s">
        <v>901</v>
      </c>
      <c r="J306" s="10" t="str">
        <f>IF(AND(G306="Excluded", H306="Excluded"), "Mutually Excluded", IF(AND(OR(G306="CERTAINLY INCLUDED", G306="INCLUDED", G306="MAYBE" ), OR(H306="INCLUDED", H306="MAYBE")), "MUTUALLY INCLUDED", IF(AND(G306="MAYBE", H306="MAYBE"), "Mutually MAYBE", IF(AND(G306="Excluded", OR(H306="INCLUDED", H306="MAYBE")), "AI: No, Human: Yes", IF(AND(H306="Excluded", OR(G306="INCLUDED", G306="CERTAINLY INCLUDED", G306="MAYBE")), "AI: Yes, Human: No", "Other Conflict")))))</f>
        <v>Mutually Excluded</v>
      </c>
      <c r="K306" s="10"/>
      <c r="L306" s="10"/>
      <c r="N306" s="220" t="s">
        <v>19</v>
      </c>
      <c r="O306" s="54" t="str">
        <f>IF(J306="Mutually Excluded","Exclude",IF(J306= "Mutually Included","Include",M306))</f>
        <v>Exclude</v>
      </c>
      <c r="P306" s="54" t="str">
        <f>'Humans Alignment T&amp;A'!Z306</f>
        <v>Exclude</v>
      </c>
      <c r="Q306" s="120" t="str">
        <f>IF(AND(O306="Exclude", P306="Exclude"), "Mutually Excluded", IF(AND(OR(O306="CERTAINLY INCLUDED", O306="INCLUDE" ), OR(P306="INCLUDE", P306="MAYBE")), "MUTUALLY INCLUDED", IF(AND(O306="MAYBE", P306="MAYBE"), "Mutually MAYBE", IF(AND(O306="Exclude", OR(P306="INCLUDE", P306="MAYBE")), "AI+Hum: No, Hum1+2: Yes", IF(AND(P306="Exclude", OR(O306="INCLUDE", O306="CERTAINLY INCLUDED", H306="MAYBE")), "Ai+hum: Yes, Hum1+2: No", "Other Conflict")))))</f>
        <v>Mutually Excluded</v>
      </c>
      <c r="U306" s="121" t="str">
        <f>IF(Q306="Mutually Excluded","Exclude",IF(Q306= "Mutually Included","Include",R306))</f>
        <v>Exclude</v>
      </c>
      <c r="V306" s="122"/>
      <c r="X306" s="117"/>
      <c r="Y306" s="117"/>
      <c r="Z306" s="103" t="str">
        <f t="shared" si="73"/>
        <v/>
      </c>
      <c r="AA306" s="256"/>
      <c r="AB306" s="186"/>
      <c r="AC306" s="186"/>
      <c r="AD306" s="203"/>
      <c r="AF306" s="203"/>
      <c r="AG306" s="102" t="str">
        <f t="shared" si="74"/>
        <v/>
      </c>
      <c r="AH306" s="10" t="str">
        <f t="shared" si="76"/>
        <v/>
      </c>
      <c r="AI306" s="102"/>
      <c r="AJ306" s="10"/>
      <c r="AK306" s="10"/>
      <c r="AL306" s="105"/>
      <c r="AM306" s="102"/>
      <c r="AN306" s="10"/>
      <c r="AO306" s="10" t="str">
        <f t="shared" si="75"/>
        <v/>
      </c>
      <c r="AT306" s="10"/>
      <c r="AU306" s="10" t="str">
        <f>IF(O306="include",AF306,"")</f>
        <v/>
      </c>
      <c r="AV306" s="54" t="str">
        <f>IF(P306="include",AF306,"")</f>
        <v/>
      </c>
      <c r="BC306" s="10"/>
      <c r="BH306" s="10"/>
      <c r="BM306" s="10"/>
    </row>
    <row r="307" spans="1:65" s="54" customFormat="1" ht="45">
      <c r="A307" s="10">
        <v>309</v>
      </c>
      <c r="B307" s="10"/>
      <c r="C307" s="10" t="s">
        <v>506</v>
      </c>
      <c r="D307" s="10">
        <v>4</v>
      </c>
      <c r="E307" s="10">
        <v>3</v>
      </c>
      <c r="F307" s="10">
        <v>4</v>
      </c>
      <c r="G307" s="119" t="str">
        <f t="shared" si="72"/>
        <v>EXCLUDED</v>
      </c>
      <c r="H307" s="147" t="s">
        <v>901</v>
      </c>
      <c r="I307" s="189" t="s">
        <v>901</v>
      </c>
      <c r="J307" s="10" t="str">
        <f>IF(AND(G307="Excluded", H307="Excluded"), "Mutually Excluded", IF(AND(OR(G307="CERTAINLY INCLUDED", G307="INCLUDED", G307="MAYBE" ), OR(H307="INCLUDED", H307="MAYBE")), "MUTUALLY INCLUDED", IF(AND(G307="MAYBE", H307="MAYBE"), "Mutually MAYBE", IF(AND(G307="Excluded", OR(H307="INCLUDED", H307="MAYBE")), "AI: No, Human: Yes", IF(AND(H307="Excluded", OR(G307="INCLUDED", G307="CERTAINLY INCLUDED", G307="MAYBE")), "AI: Yes, Human: No", "Other Conflict")))))</f>
        <v>Mutually Excluded</v>
      </c>
      <c r="K307" s="10"/>
      <c r="L307" s="10"/>
      <c r="N307" s="220" t="s">
        <v>19</v>
      </c>
      <c r="O307" s="54" t="str">
        <f>IF(J307="Mutually Excluded","Exclude",IF(J307= "Mutually Included","Include",M307))</f>
        <v>Exclude</v>
      </c>
      <c r="P307" s="54" t="str">
        <f>'Humans Alignment T&amp;A'!Z307</f>
        <v>Exclude</v>
      </c>
      <c r="Q307" s="120" t="str">
        <f>IF(AND(O307="Exclude", P307="Exclude"), "Mutually Excluded", IF(AND(OR(O307="CERTAINLY INCLUDED", O307="INCLUDE" ), OR(P307="INCLUDE", P307="MAYBE")), "MUTUALLY INCLUDED", IF(AND(O307="MAYBE", P307="MAYBE"), "Mutually MAYBE", IF(AND(O307="Exclude", OR(P307="INCLUDE", P307="MAYBE")), "AI+Hum: No, Hum1+2: Yes", IF(AND(P307="Exclude", OR(O307="INCLUDE", O307="CERTAINLY INCLUDED", H307="MAYBE")), "Ai+hum: Yes, Hum1+2: No", "Other Conflict")))))</f>
        <v>Mutually Excluded</v>
      </c>
      <c r="U307" s="121" t="str">
        <f>IF(Q307="Mutually Excluded","Exclude",IF(Q307= "Mutually Included","Include",R307))</f>
        <v>Exclude</v>
      </c>
      <c r="V307" s="122"/>
      <c r="X307" s="117"/>
      <c r="Y307" s="117"/>
      <c r="Z307" s="103" t="str">
        <f t="shared" si="73"/>
        <v/>
      </c>
      <c r="AA307" s="256"/>
      <c r="AB307" s="186"/>
      <c r="AC307" s="186"/>
      <c r="AD307" s="203"/>
      <c r="AF307" s="203"/>
      <c r="AG307" s="102" t="str">
        <f t="shared" si="74"/>
        <v/>
      </c>
      <c r="AH307" s="10" t="str">
        <f t="shared" si="76"/>
        <v/>
      </c>
      <c r="AI307" s="102"/>
      <c r="AJ307" s="10"/>
      <c r="AK307" s="10"/>
      <c r="AL307" s="105"/>
      <c r="AM307" s="102"/>
      <c r="AN307" s="10"/>
      <c r="AO307" s="10" t="str">
        <f t="shared" si="75"/>
        <v/>
      </c>
      <c r="AT307" s="10"/>
      <c r="AU307" s="10" t="str">
        <f>IF(O307="include",AF307,"")</f>
        <v/>
      </c>
      <c r="AV307" s="54" t="str">
        <f>IF(P307="include",AF307,"")</f>
        <v/>
      </c>
      <c r="BC307" s="10"/>
      <c r="BH307" s="10"/>
      <c r="BM307" s="10"/>
    </row>
    <row r="308" spans="1:65" s="54" customFormat="1" ht="30.75" thickBot="1">
      <c r="A308" s="10">
        <v>310</v>
      </c>
      <c r="B308" s="10"/>
      <c r="C308" s="10" t="s">
        <v>507</v>
      </c>
      <c r="D308" s="10">
        <v>1</v>
      </c>
      <c r="E308" s="10">
        <v>1</v>
      </c>
      <c r="F308" s="10">
        <v>1</v>
      </c>
      <c r="G308" s="119" t="str">
        <f t="shared" si="72"/>
        <v>EXCLUDED</v>
      </c>
      <c r="H308" s="147" t="s">
        <v>901</v>
      </c>
      <c r="I308" s="189" t="s">
        <v>901</v>
      </c>
      <c r="J308" s="10" t="str">
        <f>IF(AND(G308="Excluded", H308="Excluded"), "Mutually Excluded", IF(AND(OR(G308="CERTAINLY INCLUDED", G308="INCLUDED", G308="MAYBE" ), OR(H308="INCLUDED", H308="MAYBE")), "MUTUALLY INCLUDED", IF(AND(G308="MAYBE", H308="MAYBE"), "Mutually MAYBE", IF(AND(G308="Excluded", OR(H308="INCLUDED", H308="MAYBE")), "AI: No, Human: Yes", IF(AND(H308="Excluded", OR(G308="INCLUDED", G308="CERTAINLY INCLUDED", G308="MAYBE")), "AI: Yes, Human: No", "Other Conflict")))))</f>
        <v>Mutually Excluded</v>
      </c>
      <c r="K308" s="10"/>
      <c r="L308" s="10"/>
      <c r="N308" s="220" t="s">
        <v>19</v>
      </c>
      <c r="O308" s="54" t="str">
        <f>IF(J308="Mutually Excluded","Exclude",IF(J308= "Mutually Included","Include",M308))</f>
        <v>Exclude</v>
      </c>
      <c r="P308" s="54" t="str">
        <f>'Humans Alignment T&amp;A'!Z308</f>
        <v>Exclude</v>
      </c>
      <c r="Q308" s="120" t="str">
        <f>IF(AND(O308="Exclude", P308="Exclude"), "Mutually Excluded", IF(AND(OR(O308="CERTAINLY INCLUDED", O308="INCLUDE" ), OR(P308="INCLUDE", P308="MAYBE")), "MUTUALLY INCLUDED", IF(AND(O308="MAYBE", P308="MAYBE"), "Mutually MAYBE", IF(AND(O308="Exclude", OR(P308="INCLUDE", P308="MAYBE")), "AI+Hum: No, Hum1+2: Yes", IF(AND(P308="Exclude", OR(O308="INCLUDE", O308="CERTAINLY INCLUDED", H308="MAYBE")), "Ai+hum: Yes, Hum1+2: No", "Other Conflict")))))</f>
        <v>Mutually Excluded</v>
      </c>
      <c r="U308" s="121" t="str">
        <f>IF(Q308="Mutually Excluded","Exclude",IF(Q308= "Mutually Included","Include",R308))</f>
        <v>Exclude</v>
      </c>
      <c r="V308" s="122"/>
      <c r="X308" s="117"/>
      <c r="Y308" s="117"/>
      <c r="Z308" s="103" t="str">
        <f t="shared" si="73"/>
        <v/>
      </c>
      <c r="AA308" s="256"/>
      <c r="AB308" s="186"/>
      <c r="AC308" s="186"/>
      <c r="AD308" s="203"/>
      <c r="AF308" s="203"/>
      <c r="AG308" s="102" t="str">
        <f t="shared" si="74"/>
        <v/>
      </c>
      <c r="AH308" s="10" t="str">
        <f t="shared" si="76"/>
        <v/>
      </c>
      <c r="AI308" s="102"/>
      <c r="AJ308" s="10"/>
      <c r="AK308" s="10"/>
      <c r="AL308" s="105"/>
      <c r="AM308" s="102"/>
      <c r="AN308" s="10"/>
      <c r="AO308" s="10" t="str">
        <f t="shared" si="75"/>
        <v/>
      </c>
      <c r="AT308" s="10"/>
      <c r="AU308" s="10" t="str">
        <f>IF(O308="include",AF308,"")</f>
        <v/>
      </c>
      <c r="AV308" s="54" t="str">
        <f>IF(P308="include",AF308,"")</f>
        <v/>
      </c>
      <c r="BC308" s="10"/>
      <c r="BH308" s="10"/>
      <c r="BM308" s="10"/>
    </row>
    <row r="309" spans="1:65" s="54" customFormat="1" ht="30.75" thickBot="1">
      <c r="A309" s="10">
        <v>311</v>
      </c>
      <c r="B309" s="10"/>
      <c r="C309" s="10" t="s">
        <v>508</v>
      </c>
      <c r="D309" s="10">
        <v>1</v>
      </c>
      <c r="E309" s="10">
        <v>1</v>
      </c>
      <c r="F309" s="10">
        <v>1</v>
      </c>
      <c r="G309" s="119" t="str">
        <f t="shared" si="72"/>
        <v>EXCLUDED</v>
      </c>
      <c r="H309" s="147" t="s">
        <v>901</v>
      </c>
      <c r="I309" s="189" t="s">
        <v>901</v>
      </c>
      <c r="J309" s="10" t="str">
        <f>IF(AND(G309="Excluded", H309="Excluded"), "Mutually Excluded", IF(AND(OR(G309="CERTAINLY INCLUDED", G309="INCLUDED", G309="MAYBE" ), OR(H309="INCLUDED", H309="MAYBE")), "MUTUALLY INCLUDED", IF(AND(G309="MAYBE", H309="MAYBE"), "Mutually MAYBE", IF(AND(G309="Excluded", OR(H309="INCLUDED", H309="MAYBE")), "AI: No, Human: Yes", IF(AND(H309="Excluded", OR(G309="INCLUDED", G309="CERTAINLY INCLUDED", G309="MAYBE")), "AI: Yes, Human: No", "Other Conflict")))))</f>
        <v>Mutually Excluded</v>
      </c>
      <c r="K309" s="10"/>
      <c r="L309" s="10"/>
      <c r="N309" s="220" t="s">
        <v>19</v>
      </c>
      <c r="O309" s="54" t="str">
        <f>IF(J309="Mutually Excluded","Exclude",IF(J309= "Mutually Included","Include",M309))</f>
        <v>Exclude</v>
      </c>
      <c r="P309" s="54" t="str">
        <f>'Humans Alignment T&amp;A'!Z309</f>
        <v>Exclude</v>
      </c>
      <c r="Q309" s="120" t="str">
        <f>IF(AND(O309="Exclude", P309="Exclude"), "Mutually Excluded", IF(AND(OR(O309="CERTAINLY INCLUDED", O309="INCLUDE" ), OR(P309="INCLUDE", P309="MAYBE")), "MUTUALLY INCLUDED", IF(AND(O309="MAYBE", P309="MAYBE"), "Mutually MAYBE", IF(AND(O309="Exclude", OR(P309="INCLUDE", P309="MAYBE")), "AI+Hum: No, Hum1+2: Yes", IF(AND(P309="Exclude", OR(O309="INCLUDE", O309="CERTAINLY INCLUDED", H309="MAYBE")), "Ai+hum: Yes, Hum1+2: No", "Other Conflict")))))</f>
        <v>Mutually Excluded</v>
      </c>
      <c r="S309" s="54" t="s">
        <v>3007</v>
      </c>
      <c r="T309" s="54" t="s">
        <v>3007</v>
      </c>
      <c r="U309" s="121" t="str">
        <f>IF(Q309="Mutually Excluded","Exclude",IF(Q309= "Mutually Included","Include",R309))</f>
        <v>Exclude</v>
      </c>
      <c r="V309" s="122"/>
      <c r="X309" s="201"/>
      <c r="Y309" s="123"/>
      <c r="Z309" s="103"/>
      <c r="AA309" s="149"/>
      <c r="AB309" s="186"/>
      <c r="AD309" s="203"/>
      <c r="AF309" s="203"/>
      <c r="AG309" s="102"/>
      <c r="AH309" s="10"/>
      <c r="AI309" s="184"/>
      <c r="AJ309" s="10"/>
      <c r="AK309" s="10"/>
      <c r="AL309" s="135"/>
      <c r="AM309" s="102"/>
      <c r="AN309" s="10"/>
      <c r="AO309" s="10" t="str">
        <f t="shared" si="75"/>
        <v/>
      </c>
      <c r="AT309" s="10"/>
      <c r="AU309" s="10" t="str">
        <f>IF(O309="include",AF309,"")</f>
        <v/>
      </c>
      <c r="AV309" s="54" t="str">
        <f>IF(P309="include",AF309,"")</f>
        <v/>
      </c>
      <c r="BC309" s="10"/>
      <c r="BH309" s="10"/>
      <c r="BM309" s="10"/>
    </row>
    <row r="310" spans="1:65" s="54" customFormat="1" ht="45">
      <c r="A310" s="10">
        <v>312</v>
      </c>
      <c r="B310" s="10"/>
      <c r="C310" s="10" t="s">
        <v>509</v>
      </c>
      <c r="D310" s="10">
        <v>2</v>
      </c>
      <c r="E310" s="10">
        <v>2</v>
      </c>
      <c r="F310" s="10">
        <v>2</v>
      </c>
      <c r="G310" s="119" t="str">
        <f t="shared" si="72"/>
        <v>EXCLUDED</v>
      </c>
      <c r="H310" s="147" t="s">
        <v>901</v>
      </c>
      <c r="I310" s="189" t="s">
        <v>901</v>
      </c>
      <c r="J310" s="10" t="str">
        <f>IF(AND(G310="Excluded", H310="Excluded"), "Mutually Excluded", IF(AND(OR(G310="CERTAINLY INCLUDED", G310="INCLUDED", G310="MAYBE" ), OR(H310="INCLUDED", H310="MAYBE")), "MUTUALLY INCLUDED", IF(AND(G310="MAYBE", H310="MAYBE"), "Mutually MAYBE", IF(AND(G310="Excluded", OR(H310="INCLUDED", H310="MAYBE")), "AI: No, Human: Yes", IF(AND(H310="Excluded", OR(G310="INCLUDED", G310="CERTAINLY INCLUDED", G310="MAYBE")), "AI: Yes, Human: No", "Other Conflict")))))</f>
        <v>Mutually Excluded</v>
      </c>
      <c r="K310" s="10"/>
      <c r="L310" s="10"/>
      <c r="N310" s="220" t="s">
        <v>19</v>
      </c>
      <c r="O310" s="54" t="str">
        <f>IF(J310="Mutually Excluded","Exclude",IF(J310= "Mutually Included","Include",M310))</f>
        <v>Exclude</v>
      </c>
      <c r="P310" s="54" t="str">
        <f>'Humans Alignment T&amp;A'!Z310</f>
        <v>Exclude</v>
      </c>
      <c r="Q310" s="120" t="str">
        <f>IF(AND(O310="Exclude", P310="Exclude"), "Mutually Excluded", IF(AND(OR(O310="CERTAINLY INCLUDED", O310="INCLUDE" ), OR(P310="INCLUDE", P310="MAYBE")), "MUTUALLY INCLUDED", IF(AND(O310="MAYBE", P310="MAYBE"), "Mutually MAYBE", IF(AND(O310="Exclude", OR(P310="INCLUDE", P310="MAYBE")), "AI+Hum: No, Hum1+2: Yes", IF(AND(P310="Exclude", OR(O310="INCLUDE", O310="CERTAINLY INCLUDED", H310="MAYBE")), "Ai+hum: Yes, Hum1+2: No", "Other Conflict")))))</f>
        <v>Mutually Excluded</v>
      </c>
      <c r="U310" s="121" t="str">
        <f>IF(Q310="Mutually Excluded","Exclude",IF(Q310= "Mutually Included","Include",R310))</f>
        <v>Exclude</v>
      </c>
      <c r="V310" s="122"/>
      <c r="X310" s="117"/>
      <c r="Y310" s="117"/>
      <c r="Z310" s="103" t="str">
        <f t="shared" si="73"/>
        <v/>
      </c>
      <c r="AA310" s="256"/>
      <c r="AB310" s="186"/>
      <c r="AC310" s="186"/>
      <c r="AD310" s="203"/>
      <c r="AF310" s="203"/>
      <c r="AG310" s="102" t="str">
        <f t="shared" si="74"/>
        <v/>
      </c>
      <c r="AH310" s="10" t="str">
        <f t="shared" si="76"/>
        <v/>
      </c>
      <c r="AI310" s="102"/>
      <c r="AJ310" s="10"/>
      <c r="AK310" s="10"/>
      <c r="AL310" s="105"/>
      <c r="AM310" s="102"/>
      <c r="AN310" s="10"/>
      <c r="AO310" s="10" t="str">
        <f t="shared" si="75"/>
        <v/>
      </c>
      <c r="AT310" s="10"/>
      <c r="AU310" s="10" t="str">
        <f>IF(O310="include",AF310,"")</f>
        <v/>
      </c>
      <c r="AV310" s="54" t="str">
        <f>IF(P310="include",AF310,"")</f>
        <v/>
      </c>
      <c r="BC310" s="10"/>
      <c r="BH310" s="10"/>
      <c r="BM310" s="10"/>
    </row>
    <row r="311" spans="1:65" s="54" customFormat="1" ht="30">
      <c r="A311" s="10">
        <v>313</v>
      </c>
      <c r="B311" s="10"/>
      <c r="C311" s="10" t="s">
        <v>510</v>
      </c>
      <c r="D311" s="10">
        <v>2</v>
      </c>
      <c r="E311" s="10">
        <v>3</v>
      </c>
      <c r="F311" s="10">
        <v>2</v>
      </c>
      <c r="G311" s="119" t="str">
        <f t="shared" si="72"/>
        <v>EXCLUDED</v>
      </c>
      <c r="H311" s="147" t="s">
        <v>901</v>
      </c>
      <c r="I311" s="189" t="s">
        <v>901</v>
      </c>
      <c r="J311" s="10" t="str">
        <f>IF(AND(G311="Excluded", H311="Excluded"), "Mutually Excluded", IF(AND(OR(G311="CERTAINLY INCLUDED", G311="INCLUDED", G311="MAYBE" ), OR(H311="INCLUDED", H311="MAYBE")), "MUTUALLY INCLUDED", IF(AND(G311="MAYBE", H311="MAYBE"), "Mutually MAYBE", IF(AND(G311="Excluded", OR(H311="INCLUDED", H311="MAYBE")), "AI: No, Human: Yes", IF(AND(H311="Excluded", OR(G311="INCLUDED", G311="CERTAINLY INCLUDED", G311="MAYBE")), "AI: Yes, Human: No", "Other Conflict")))))</f>
        <v>Mutually Excluded</v>
      </c>
      <c r="K311" s="10"/>
      <c r="L311" s="10"/>
      <c r="N311" s="220" t="s">
        <v>19</v>
      </c>
      <c r="O311" s="54" t="str">
        <f>IF(J311="Mutually Excluded","Exclude",IF(J311= "Mutually Included","Include",M311))</f>
        <v>Exclude</v>
      </c>
      <c r="P311" s="54" t="str">
        <f>'Humans Alignment T&amp;A'!Z311</f>
        <v>Exclude</v>
      </c>
      <c r="Q311" s="120" t="str">
        <f>IF(AND(O311="Exclude", P311="Exclude"), "Mutually Excluded", IF(AND(OR(O311="CERTAINLY INCLUDED", O311="INCLUDE" ), OR(P311="INCLUDE", P311="MAYBE")), "MUTUALLY INCLUDED", IF(AND(O311="MAYBE", P311="MAYBE"), "Mutually MAYBE", IF(AND(O311="Exclude", OR(P311="INCLUDE", P311="MAYBE")), "AI+Hum: No, Hum1+2: Yes", IF(AND(P311="Exclude", OR(O311="INCLUDE", O311="CERTAINLY INCLUDED", H311="MAYBE")), "Ai+hum: Yes, Hum1+2: No", "Other Conflict")))))</f>
        <v>Mutually Excluded</v>
      </c>
      <c r="U311" s="121" t="str">
        <f>IF(Q311="Mutually Excluded","Exclude",IF(Q311= "Mutually Included","Include",R311))</f>
        <v>Exclude</v>
      </c>
      <c r="V311" s="122"/>
      <c r="X311" s="117"/>
      <c r="Y311" s="117"/>
      <c r="Z311" s="103" t="str">
        <f t="shared" si="73"/>
        <v/>
      </c>
      <c r="AA311" s="256"/>
      <c r="AB311" s="186"/>
      <c r="AC311" s="186"/>
      <c r="AD311" s="203"/>
      <c r="AF311" s="203"/>
      <c r="AG311" s="102" t="str">
        <f t="shared" si="74"/>
        <v/>
      </c>
      <c r="AH311" s="10" t="str">
        <f t="shared" si="76"/>
        <v/>
      </c>
      <c r="AI311" s="102"/>
      <c r="AJ311" s="10"/>
      <c r="AK311" s="10"/>
      <c r="AL311" s="105"/>
      <c r="AM311" s="102"/>
      <c r="AN311" s="10"/>
      <c r="AO311" s="10" t="str">
        <f t="shared" si="75"/>
        <v/>
      </c>
      <c r="AT311" s="10"/>
      <c r="AU311" s="10" t="str">
        <f>IF(O311="include",AF311,"")</f>
        <v/>
      </c>
      <c r="AV311" s="54" t="str">
        <f>IF(P311="include",AF311,"")</f>
        <v/>
      </c>
      <c r="BC311" s="10"/>
      <c r="BH311" s="10"/>
      <c r="BM311" s="10"/>
    </row>
    <row r="312" spans="1:65" s="54" customFormat="1" ht="45">
      <c r="A312" s="10">
        <v>314</v>
      </c>
      <c r="B312" s="10"/>
      <c r="C312" s="10" t="s">
        <v>511</v>
      </c>
      <c r="D312" s="10">
        <v>2</v>
      </c>
      <c r="E312" s="10">
        <v>3</v>
      </c>
      <c r="F312" s="10">
        <v>2</v>
      </c>
      <c r="G312" s="119" t="str">
        <f t="shared" si="72"/>
        <v>EXCLUDED</v>
      </c>
      <c r="H312" s="147" t="s">
        <v>901</v>
      </c>
      <c r="I312" s="189" t="s">
        <v>901</v>
      </c>
      <c r="J312" s="10" t="str">
        <f>IF(AND(G312="Excluded", H312="Excluded"), "Mutually Excluded", IF(AND(OR(G312="CERTAINLY INCLUDED", G312="INCLUDED", G312="MAYBE" ), OR(H312="INCLUDED", H312="MAYBE")), "MUTUALLY INCLUDED", IF(AND(G312="MAYBE", H312="MAYBE"), "Mutually MAYBE", IF(AND(G312="Excluded", OR(H312="INCLUDED", H312="MAYBE")), "AI: No, Human: Yes", IF(AND(H312="Excluded", OR(G312="INCLUDED", G312="CERTAINLY INCLUDED", G312="MAYBE")), "AI: Yes, Human: No", "Other Conflict")))))</f>
        <v>Mutually Excluded</v>
      </c>
      <c r="K312" s="10"/>
      <c r="L312" s="10"/>
      <c r="N312" s="220" t="s">
        <v>19</v>
      </c>
      <c r="O312" s="54" t="str">
        <f>IF(J312="Mutually Excluded","Exclude",IF(J312= "Mutually Included","Include",M312))</f>
        <v>Exclude</v>
      </c>
      <c r="P312" s="54" t="str">
        <f>'Humans Alignment T&amp;A'!Z312</f>
        <v>Exclude</v>
      </c>
      <c r="Q312" s="120" t="str">
        <f>IF(AND(O312="Exclude", P312="Exclude"), "Mutually Excluded", IF(AND(OR(O312="CERTAINLY INCLUDED", O312="INCLUDE" ), OR(P312="INCLUDE", P312="MAYBE")), "MUTUALLY INCLUDED", IF(AND(O312="MAYBE", P312="MAYBE"), "Mutually MAYBE", IF(AND(O312="Exclude", OR(P312="INCLUDE", P312="MAYBE")), "AI+Hum: No, Hum1+2: Yes", IF(AND(P312="Exclude", OR(O312="INCLUDE", O312="CERTAINLY INCLUDED", H312="MAYBE")), "Ai+hum: Yes, Hum1+2: No", "Other Conflict")))))</f>
        <v>Mutually Excluded</v>
      </c>
      <c r="U312" s="121" t="str">
        <f>IF(Q312="Mutually Excluded","Exclude",IF(Q312= "Mutually Included","Include",R312))</f>
        <v>Exclude</v>
      </c>
      <c r="V312" s="122"/>
      <c r="X312" s="117"/>
      <c r="Y312" s="117"/>
      <c r="Z312" s="103" t="str">
        <f t="shared" si="73"/>
        <v/>
      </c>
      <c r="AA312" s="256"/>
      <c r="AB312" s="186"/>
      <c r="AC312" s="186"/>
      <c r="AD312" s="203"/>
      <c r="AF312" s="203"/>
      <c r="AG312" s="102" t="str">
        <f t="shared" si="74"/>
        <v/>
      </c>
      <c r="AH312" s="10" t="str">
        <f t="shared" si="76"/>
        <v/>
      </c>
      <c r="AI312" s="102"/>
      <c r="AJ312" s="10"/>
      <c r="AK312" s="10"/>
      <c r="AL312" s="105"/>
      <c r="AM312" s="102"/>
      <c r="AN312" s="10"/>
      <c r="AO312" s="10" t="str">
        <f t="shared" si="75"/>
        <v/>
      </c>
      <c r="AT312" s="10"/>
      <c r="AU312" s="10" t="str">
        <f>IF(O312="include",AF312,"")</f>
        <v/>
      </c>
      <c r="AV312" s="54" t="str">
        <f>IF(P312="include",AF312,"")</f>
        <v/>
      </c>
      <c r="BC312" s="10"/>
      <c r="BH312" s="10"/>
      <c r="BM312" s="10"/>
    </row>
    <row r="313" spans="1:65" s="54" customFormat="1" ht="30">
      <c r="A313" s="10">
        <v>315</v>
      </c>
      <c r="B313" s="10"/>
      <c r="C313" s="10" t="s">
        <v>512</v>
      </c>
      <c r="D313" s="10">
        <v>1</v>
      </c>
      <c r="E313" s="10">
        <v>1</v>
      </c>
      <c r="F313" s="10">
        <v>1</v>
      </c>
      <c r="G313" s="119" t="str">
        <f t="shared" si="72"/>
        <v>EXCLUDED</v>
      </c>
      <c r="H313" s="147" t="s">
        <v>901</v>
      </c>
      <c r="I313" s="189" t="s">
        <v>901</v>
      </c>
      <c r="J313" s="10" t="str">
        <f>IF(AND(G313="Excluded", H313="Excluded"), "Mutually Excluded", IF(AND(OR(G313="CERTAINLY INCLUDED", G313="INCLUDED", G313="MAYBE" ), OR(H313="INCLUDED", H313="MAYBE")), "MUTUALLY INCLUDED", IF(AND(G313="MAYBE", H313="MAYBE"), "Mutually MAYBE", IF(AND(G313="Excluded", OR(H313="INCLUDED", H313="MAYBE")), "AI: No, Human: Yes", IF(AND(H313="Excluded", OR(G313="INCLUDED", G313="CERTAINLY INCLUDED", G313="MAYBE")), "AI: Yes, Human: No", "Other Conflict")))))</f>
        <v>Mutually Excluded</v>
      </c>
      <c r="K313" s="10"/>
      <c r="L313" s="10"/>
      <c r="N313" s="220" t="s">
        <v>19</v>
      </c>
      <c r="O313" s="54" t="str">
        <f>IF(J313="Mutually Excluded","Exclude",IF(J313= "Mutually Included","Include",M313))</f>
        <v>Exclude</v>
      </c>
      <c r="P313" s="54" t="str">
        <f>'Humans Alignment T&amp;A'!Z313</f>
        <v>Exclude</v>
      </c>
      <c r="Q313" s="120" t="str">
        <f>IF(AND(O313="Exclude", P313="Exclude"), "Mutually Excluded", IF(AND(OR(O313="CERTAINLY INCLUDED", O313="INCLUDE" ), OR(P313="INCLUDE", P313="MAYBE")), "MUTUALLY INCLUDED", IF(AND(O313="MAYBE", P313="MAYBE"), "Mutually MAYBE", IF(AND(O313="Exclude", OR(P313="INCLUDE", P313="MAYBE")), "AI+Hum: No, Hum1+2: Yes", IF(AND(P313="Exclude", OR(O313="INCLUDE", O313="CERTAINLY INCLUDED", H313="MAYBE")), "Ai+hum: Yes, Hum1+2: No", "Other Conflict")))))</f>
        <v>Mutually Excluded</v>
      </c>
      <c r="U313" s="121" t="str">
        <f>IF(Q313="Mutually Excluded","Exclude",IF(Q313= "Mutually Included","Include",R313))</f>
        <v>Exclude</v>
      </c>
      <c r="V313" s="122"/>
      <c r="X313" s="117"/>
      <c r="Y313" s="117"/>
      <c r="Z313" s="103" t="str">
        <f t="shared" si="73"/>
        <v/>
      </c>
      <c r="AA313" s="256"/>
      <c r="AB313" s="186"/>
      <c r="AC313" s="186"/>
      <c r="AD313" s="203"/>
      <c r="AF313" s="203"/>
      <c r="AG313" s="102" t="str">
        <f t="shared" si="74"/>
        <v/>
      </c>
      <c r="AH313" s="10" t="str">
        <f t="shared" si="76"/>
        <v/>
      </c>
      <c r="AI313" s="102"/>
      <c r="AJ313" s="10"/>
      <c r="AK313" s="10"/>
      <c r="AL313" s="105"/>
      <c r="AM313" s="102"/>
      <c r="AN313" s="10"/>
      <c r="AO313" s="10" t="str">
        <f t="shared" si="75"/>
        <v/>
      </c>
      <c r="AT313" s="10"/>
      <c r="AU313" s="10" t="str">
        <f>IF(O313="include",AF313,"")</f>
        <v/>
      </c>
      <c r="AV313" s="54" t="str">
        <f>IF(P313="include",AF313,"")</f>
        <v/>
      </c>
      <c r="BC313" s="10"/>
      <c r="BH313" s="10"/>
      <c r="BM313" s="10"/>
    </row>
    <row r="314" spans="1:65" s="54" customFormat="1" ht="30">
      <c r="A314" s="10">
        <v>316</v>
      </c>
      <c r="B314" s="10"/>
      <c r="C314" s="10" t="s">
        <v>513</v>
      </c>
      <c r="D314" s="10">
        <v>3</v>
      </c>
      <c r="E314" s="10">
        <v>3</v>
      </c>
      <c r="F314" s="10">
        <v>2</v>
      </c>
      <c r="G314" s="119" t="str">
        <f t="shared" si="72"/>
        <v>EXCLUDED</v>
      </c>
      <c r="H314" s="147" t="s">
        <v>901</v>
      </c>
      <c r="I314" s="189" t="s">
        <v>901</v>
      </c>
      <c r="J314" s="10" t="str">
        <f>IF(AND(G314="Excluded", H314="Excluded"), "Mutually Excluded", IF(AND(OR(G314="CERTAINLY INCLUDED", G314="INCLUDED", G314="MAYBE" ), OR(H314="INCLUDED", H314="MAYBE")), "MUTUALLY INCLUDED", IF(AND(G314="MAYBE", H314="MAYBE"), "Mutually MAYBE", IF(AND(G314="Excluded", OR(H314="INCLUDED", H314="MAYBE")), "AI: No, Human: Yes", IF(AND(H314="Excluded", OR(G314="INCLUDED", G314="CERTAINLY INCLUDED", G314="MAYBE")), "AI: Yes, Human: No", "Other Conflict")))))</f>
        <v>Mutually Excluded</v>
      </c>
      <c r="K314" s="10"/>
      <c r="L314" s="10"/>
      <c r="N314" s="220" t="s">
        <v>19</v>
      </c>
      <c r="O314" s="54" t="str">
        <f>IF(J314="Mutually Excluded","Exclude",IF(J314= "Mutually Included","Include",M314))</f>
        <v>Exclude</v>
      </c>
      <c r="P314" s="54" t="str">
        <f>'Humans Alignment T&amp;A'!Z314</f>
        <v>Exclude</v>
      </c>
      <c r="Q314" s="120" t="str">
        <f>IF(AND(O314="Exclude", P314="Exclude"), "Mutually Excluded", IF(AND(OR(O314="CERTAINLY INCLUDED", O314="INCLUDE" ), OR(P314="INCLUDE", P314="MAYBE")), "MUTUALLY INCLUDED", IF(AND(O314="MAYBE", P314="MAYBE"), "Mutually MAYBE", IF(AND(O314="Exclude", OR(P314="INCLUDE", P314="MAYBE")), "AI+Hum: No, Hum1+2: Yes", IF(AND(P314="Exclude", OR(O314="INCLUDE", O314="CERTAINLY INCLUDED", H314="MAYBE")), "Ai+hum: Yes, Hum1+2: No", "Other Conflict")))))</f>
        <v>Mutually Excluded</v>
      </c>
      <c r="U314" s="121" t="str">
        <f>IF(Q314="Mutually Excluded","Exclude",IF(Q314= "Mutually Included","Include",R314))</f>
        <v>Exclude</v>
      </c>
      <c r="V314" s="122"/>
      <c r="X314" s="117"/>
      <c r="Y314" s="117"/>
      <c r="Z314" s="103" t="str">
        <f t="shared" si="73"/>
        <v/>
      </c>
      <c r="AA314" s="256"/>
      <c r="AB314" s="186"/>
      <c r="AC314" s="186"/>
      <c r="AD314" s="203"/>
      <c r="AF314" s="203"/>
      <c r="AG314" s="102" t="str">
        <f t="shared" si="74"/>
        <v/>
      </c>
      <c r="AH314" s="10" t="str">
        <f t="shared" si="76"/>
        <v/>
      </c>
      <c r="AI314" s="102"/>
      <c r="AJ314" s="10"/>
      <c r="AK314" s="10"/>
      <c r="AL314" s="105"/>
      <c r="AM314" s="102"/>
      <c r="AN314" s="10"/>
      <c r="AO314" s="10" t="str">
        <f t="shared" si="75"/>
        <v/>
      </c>
      <c r="AT314" s="10"/>
      <c r="AU314" s="10" t="str">
        <f>IF(O314="include",AF314,"")</f>
        <v/>
      </c>
      <c r="AV314" s="54" t="str">
        <f>IF(P314="include",AF314,"")</f>
        <v/>
      </c>
      <c r="BC314" s="10"/>
      <c r="BH314" s="10"/>
      <c r="BM314" s="10"/>
    </row>
    <row r="315" spans="1:65" s="54" customFormat="1" ht="45">
      <c r="A315" s="10">
        <v>318</v>
      </c>
      <c r="B315" s="10"/>
      <c r="C315" s="10" t="s">
        <v>515</v>
      </c>
      <c r="D315" s="10">
        <v>2</v>
      </c>
      <c r="E315" s="10">
        <v>2</v>
      </c>
      <c r="F315" s="10">
        <v>2</v>
      </c>
      <c r="G315" s="119" t="str">
        <f t="shared" si="72"/>
        <v>EXCLUDED</v>
      </c>
      <c r="H315" s="147" t="s">
        <v>901</v>
      </c>
      <c r="I315" s="189" t="s">
        <v>901</v>
      </c>
      <c r="J315" s="10" t="str">
        <f>IF(AND(G315="Excluded", H315="Excluded"), "Mutually Excluded", IF(AND(OR(G315="CERTAINLY INCLUDED", G315="INCLUDED", G315="MAYBE" ), OR(H315="INCLUDED", H315="MAYBE")), "MUTUALLY INCLUDED", IF(AND(G315="MAYBE", H315="MAYBE"), "Mutually MAYBE", IF(AND(G315="Excluded", OR(H315="INCLUDED", H315="MAYBE")), "AI: No, Human: Yes", IF(AND(H315="Excluded", OR(G315="INCLUDED", G315="CERTAINLY INCLUDED", G315="MAYBE")), "AI: Yes, Human: No", "Other Conflict")))))</f>
        <v>Mutually Excluded</v>
      </c>
      <c r="K315" s="10"/>
      <c r="L315" s="10"/>
      <c r="N315" s="220" t="s">
        <v>19</v>
      </c>
      <c r="O315" s="54" t="str">
        <f>IF(J315="Mutually Excluded","Exclude",IF(J315= "Mutually Included","Include",M315))</f>
        <v>Exclude</v>
      </c>
      <c r="P315" s="54" t="str">
        <f>'Humans Alignment T&amp;A'!Z315</f>
        <v>Exclude</v>
      </c>
      <c r="Q315" s="120" t="str">
        <f>IF(AND(O315="Exclude", P315="Exclude"), "Mutually Excluded", IF(AND(OR(O315="CERTAINLY INCLUDED", O315="INCLUDE" ), OR(P315="INCLUDE", P315="MAYBE")), "MUTUALLY INCLUDED", IF(AND(O315="MAYBE", P315="MAYBE"), "Mutually MAYBE", IF(AND(O315="Exclude", OR(P315="INCLUDE", P315="MAYBE")), "AI+Hum: No, Hum1+2: Yes", IF(AND(P315="Exclude", OR(O315="INCLUDE", O315="CERTAINLY INCLUDED", H315="MAYBE")), "Ai+hum: Yes, Hum1+2: No", "Other Conflict")))))</f>
        <v>Mutually Excluded</v>
      </c>
      <c r="U315" s="121" t="str">
        <f>IF(Q315="Mutually Excluded","Exclude",IF(Q315= "Mutually Included","Include",R315))</f>
        <v>Exclude</v>
      </c>
      <c r="V315" s="122"/>
      <c r="X315" s="117"/>
      <c r="Y315" s="117"/>
      <c r="Z315" s="103" t="str">
        <f t="shared" si="73"/>
        <v/>
      </c>
      <c r="AA315" s="256"/>
      <c r="AB315" s="186"/>
      <c r="AC315" s="186"/>
      <c r="AD315" s="203"/>
      <c r="AF315" s="203"/>
      <c r="AG315" s="102" t="str">
        <f t="shared" si="74"/>
        <v/>
      </c>
      <c r="AH315" s="10" t="str">
        <f t="shared" si="76"/>
        <v/>
      </c>
      <c r="AI315" s="102"/>
      <c r="AJ315" s="10"/>
      <c r="AK315" s="10"/>
      <c r="AL315" s="105"/>
      <c r="AM315" s="102"/>
      <c r="AN315" s="10"/>
      <c r="AO315" s="10" t="str">
        <f t="shared" si="75"/>
        <v/>
      </c>
      <c r="AT315" s="10"/>
      <c r="AU315" s="10" t="str">
        <f>IF(O315="include",AF315,"")</f>
        <v/>
      </c>
      <c r="AV315" s="54" t="str">
        <f>IF(P315="include",AF315,"")</f>
        <v/>
      </c>
      <c r="BC315" s="10"/>
      <c r="BH315" s="10"/>
      <c r="BM315" s="10"/>
    </row>
    <row r="316" spans="1:65" s="54" customFormat="1" ht="45">
      <c r="A316" s="10">
        <v>319</v>
      </c>
      <c r="B316" s="10"/>
      <c r="C316" s="10" t="s">
        <v>516</v>
      </c>
      <c r="D316" s="10">
        <v>1</v>
      </c>
      <c r="E316" s="10">
        <v>1</v>
      </c>
      <c r="F316" s="10">
        <v>1</v>
      </c>
      <c r="G316" s="119" t="str">
        <f t="shared" si="72"/>
        <v>EXCLUDED</v>
      </c>
      <c r="H316" s="147" t="s">
        <v>901</v>
      </c>
      <c r="I316" s="189" t="s">
        <v>901</v>
      </c>
      <c r="J316" s="10" t="str">
        <f>IF(AND(G316="Excluded", H316="Excluded"), "Mutually Excluded", IF(AND(OR(G316="CERTAINLY INCLUDED", G316="INCLUDED", G316="MAYBE" ), OR(H316="INCLUDED", H316="MAYBE")), "MUTUALLY INCLUDED", IF(AND(G316="MAYBE", H316="MAYBE"), "Mutually MAYBE", IF(AND(G316="Excluded", OR(H316="INCLUDED", H316="MAYBE")), "AI: No, Human: Yes", IF(AND(H316="Excluded", OR(G316="INCLUDED", G316="CERTAINLY INCLUDED", G316="MAYBE")), "AI: Yes, Human: No", "Other Conflict")))))</f>
        <v>Mutually Excluded</v>
      </c>
      <c r="K316" s="10"/>
      <c r="L316" s="10"/>
      <c r="N316" s="220" t="s">
        <v>19</v>
      </c>
      <c r="O316" s="54" t="str">
        <f>IF(J316="Mutually Excluded","Exclude",IF(J316= "Mutually Included","Include",M316))</f>
        <v>Exclude</v>
      </c>
      <c r="P316" s="54" t="str">
        <f>'Humans Alignment T&amp;A'!Z316</f>
        <v>Exclude</v>
      </c>
      <c r="Q316" s="120" t="str">
        <f>IF(AND(O316="Exclude", P316="Exclude"), "Mutually Excluded", IF(AND(OR(O316="CERTAINLY INCLUDED", O316="INCLUDE" ), OR(P316="INCLUDE", P316="MAYBE")), "MUTUALLY INCLUDED", IF(AND(O316="MAYBE", P316="MAYBE"), "Mutually MAYBE", IF(AND(O316="Exclude", OR(P316="INCLUDE", P316="MAYBE")), "AI+Hum: No, Hum1+2: Yes", IF(AND(P316="Exclude", OR(O316="INCLUDE", O316="CERTAINLY INCLUDED", H316="MAYBE")), "Ai+hum: Yes, Hum1+2: No", "Other Conflict")))))</f>
        <v>Mutually Excluded</v>
      </c>
      <c r="U316" s="121" t="str">
        <f>IF(Q316="Mutually Excluded","Exclude",IF(Q316= "Mutually Included","Include",R316))</f>
        <v>Exclude</v>
      </c>
      <c r="V316" s="122"/>
      <c r="X316" s="117"/>
      <c r="Y316" s="117"/>
      <c r="Z316" s="103" t="str">
        <f t="shared" si="73"/>
        <v/>
      </c>
      <c r="AA316" s="256"/>
      <c r="AB316" s="186"/>
      <c r="AC316" s="186"/>
      <c r="AD316" s="203"/>
      <c r="AF316" s="203"/>
      <c r="AG316" s="102" t="str">
        <f t="shared" si="74"/>
        <v/>
      </c>
      <c r="AH316" s="10" t="str">
        <f t="shared" si="76"/>
        <v/>
      </c>
      <c r="AI316" s="102"/>
      <c r="AJ316" s="10"/>
      <c r="AK316" s="10"/>
      <c r="AL316" s="105"/>
      <c r="AM316" s="102"/>
      <c r="AN316" s="10"/>
      <c r="AO316" s="10" t="str">
        <f t="shared" si="75"/>
        <v/>
      </c>
      <c r="AT316" s="10"/>
      <c r="AU316" s="10" t="str">
        <f>IF(O316="include",AF316,"")</f>
        <v/>
      </c>
      <c r="AV316" s="54" t="str">
        <f>IF(P316="include",AF316,"")</f>
        <v/>
      </c>
      <c r="BC316" s="10"/>
      <c r="BH316" s="10"/>
      <c r="BM316" s="10"/>
    </row>
    <row r="317" spans="1:65" s="54" customFormat="1" ht="45">
      <c r="A317" s="10">
        <v>320</v>
      </c>
      <c r="B317" s="10"/>
      <c r="C317" s="10" t="s">
        <v>517</v>
      </c>
      <c r="D317" s="10">
        <v>2</v>
      </c>
      <c r="E317" s="10">
        <v>3</v>
      </c>
      <c r="F317" s="10">
        <v>2</v>
      </c>
      <c r="G317" s="119" t="str">
        <f t="shared" si="72"/>
        <v>EXCLUDED</v>
      </c>
      <c r="H317" s="147" t="s">
        <v>901</v>
      </c>
      <c r="I317" s="189" t="s">
        <v>901</v>
      </c>
      <c r="J317" s="10" t="str">
        <f>IF(AND(G317="Excluded", H317="Excluded"), "Mutually Excluded", IF(AND(OR(G317="CERTAINLY INCLUDED", G317="INCLUDED", G317="MAYBE" ), OR(H317="INCLUDED", H317="MAYBE")), "MUTUALLY INCLUDED", IF(AND(G317="MAYBE", H317="MAYBE"), "Mutually MAYBE", IF(AND(G317="Excluded", OR(H317="INCLUDED", H317="MAYBE")), "AI: No, Human: Yes", IF(AND(H317="Excluded", OR(G317="INCLUDED", G317="CERTAINLY INCLUDED", G317="MAYBE")), "AI: Yes, Human: No", "Other Conflict")))))</f>
        <v>Mutually Excluded</v>
      </c>
      <c r="K317" s="10"/>
      <c r="L317" s="10"/>
      <c r="N317" s="220" t="s">
        <v>19</v>
      </c>
      <c r="O317" s="54" t="str">
        <f>IF(J317="Mutually Excluded","Exclude",IF(J317= "Mutually Included","Include",M317))</f>
        <v>Exclude</v>
      </c>
      <c r="P317" s="54" t="str">
        <f>'Humans Alignment T&amp;A'!Z317</f>
        <v>Exclude</v>
      </c>
      <c r="Q317" s="120" t="str">
        <f>IF(AND(O317="Exclude", P317="Exclude"), "Mutually Excluded", IF(AND(OR(O317="CERTAINLY INCLUDED", O317="INCLUDE" ), OR(P317="INCLUDE", P317="MAYBE")), "MUTUALLY INCLUDED", IF(AND(O317="MAYBE", P317="MAYBE"), "Mutually MAYBE", IF(AND(O317="Exclude", OR(P317="INCLUDE", P317="MAYBE")), "AI+Hum: No, Hum1+2: Yes", IF(AND(P317="Exclude", OR(O317="INCLUDE", O317="CERTAINLY INCLUDED", H317="MAYBE")), "Ai+hum: Yes, Hum1+2: No", "Other Conflict")))))</f>
        <v>Mutually Excluded</v>
      </c>
      <c r="U317" s="121" t="str">
        <f>IF(Q317="Mutually Excluded","Exclude",IF(Q317= "Mutually Included","Include",R317))</f>
        <v>Exclude</v>
      </c>
      <c r="V317" s="122"/>
      <c r="X317" s="117"/>
      <c r="Y317" s="117"/>
      <c r="Z317" s="103" t="str">
        <f t="shared" si="73"/>
        <v/>
      </c>
      <c r="AA317" s="256"/>
      <c r="AB317" s="186"/>
      <c r="AC317" s="186"/>
      <c r="AD317" s="203"/>
      <c r="AF317" s="203"/>
      <c r="AG317" s="102" t="str">
        <f t="shared" si="74"/>
        <v/>
      </c>
      <c r="AH317" s="10" t="str">
        <f t="shared" si="76"/>
        <v/>
      </c>
      <c r="AI317" s="102"/>
      <c r="AJ317" s="10"/>
      <c r="AK317" s="10"/>
      <c r="AL317" s="105"/>
      <c r="AM317" s="102"/>
      <c r="AN317" s="10"/>
      <c r="AO317" s="10" t="str">
        <f t="shared" si="75"/>
        <v/>
      </c>
      <c r="AT317" s="10"/>
      <c r="AU317" s="10" t="str">
        <f>IF(O317="include",AF317,"")</f>
        <v/>
      </c>
      <c r="AV317" s="54" t="str">
        <f>IF(P317="include",AF317,"")</f>
        <v/>
      </c>
      <c r="BC317" s="10"/>
      <c r="BH317" s="10"/>
      <c r="BM317" s="10"/>
    </row>
    <row r="318" spans="1:65" s="54" customFormat="1" ht="45">
      <c r="A318" s="10">
        <v>321</v>
      </c>
      <c r="B318" s="10"/>
      <c r="C318" s="10" t="s">
        <v>518</v>
      </c>
      <c r="D318" s="10">
        <v>4</v>
      </c>
      <c r="E318" s="10">
        <v>3</v>
      </c>
      <c r="F318" s="10">
        <v>4</v>
      </c>
      <c r="G318" s="119" t="str">
        <f t="shared" ref="G318:G380" si="77">IF(COUNTIF(D318:F318,5)=3,"CERTAINLY INCLUDED",IF(COUNTIF(D318:F318,5)&gt;0,"MAYBE","EXCLUDED"))</f>
        <v>EXCLUDED</v>
      </c>
      <c r="H318" s="147" t="s">
        <v>901</v>
      </c>
      <c r="I318" s="189" t="s">
        <v>901</v>
      </c>
      <c r="J318" s="10" t="str">
        <f>IF(AND(G318="Excluded", H318="Excluded"), "Mutually Excluded", IF(AND(OR(G318="CERTAINLY INCLUDED", G318="INCLUDED", G318="MAYBE" ), OR(H318="INCLUDED", H318="MAYBE")), "MUTUALLY INCLUDED", IF(AND(G318="MAYBE", H318="MAYBE"), "Mutually MAYBE", IF(AND(G318="Excluded", OR(H318="INCLUDED", H318="MAYBE")), "AI: No, Human: Yes", IF(AND(H318="Excluded", OR(G318="INCLUDED", G318="CERTAINLY INCLUDED", G318="MAYBE")), "AI: Yes, Human: No", "Other Conflict")))))</f>
        <v>Mutually Excluded</v>
      </c>
      <c r="K318" s="10"/>
      <c r="L318" s="10"/>
      <c r="N318" s="220" t="s">
        <v>19</v>
      </c>
      <c r="O318" s="54" t="str">
        <f>IF(J318="Mutually Excluded","Exclude",IF(J318= "Mutually Included","Include",M318))</f>
        <v>Exclude</v>
      </c>
      <c r="P318" s="54" t="str">
        <f>'Humans Alignment T&amp;A'!Z318</f>
        <v>Exclude</v>
      </c>
      <c r="Q318" s="120" t="str">
        <f>IF(AND(O318="Exclude", P318="Exclude"), "Mutually Excluded", IF(AND(OR(O318="CERTAINLY INCLUDED", O318="INCLUDE" ), OR(P318="INCLUDE", P318="MAYBE")), "MUTUALLY INCLUDED", IF(AND(O318="MAYBE", P318="MAYBE"), "Mutually MAYBE", IF(AND(O318="Exclude", OR(P318="INCLUDE", P318="MAYBE")), "AI+Hum: No, Hum1+2: Yes", IF(AND(P318="Exclude", OR(O318="INCLUDE", O318="CERTAINLY INCLUDED", H318="MAYBE")), "Ai+hum: Yes, Hum1+2: No", "Other Conflict")))))</f>
        <v>Mutually Excluded</v>
      </c>
      <c r="U318" s="121" t="str">
        <f>IF(Q318="Mutually Excluded","Exclude",IF(Q318= "Mutually Included","Include",R318))</f>
        <v>Exclude</v>
      </c>
      <c r="V318" s="122"/>
      <c r="X318" s="117"/>
      <c r="Y318" s="117"/>
      <c r="Z318" s="103" t="str">
        <f t="shared" ref="Z318:Z380" si="78">IF(OR(ISBLANK(AF318), ISBLANK(V318)), "", IF(AND(OR(AF318="Include", AF318="Maybe"), OR(V318="Include", V318="Maybe", V318="Certainly Included")), "Mutually Included", IF(AND(AF318="Exclude", V318="Exclude"), "Mutually Excluded", IF(AND(AF318="Exclude", OR(V318="Include", V318="Maybe")), "Nikos Excluded, Cindy Included", IF(AND(OR(AF318="Include", AF318="Maybe"), V318="Exclude"), "Nikos Included, Cindy Excluded", "Pal")))))</f>
        <v/>
      </c>
      <c r="AA318" s="256"/>
      <c r="AB318" s="186"/>
      <c r="AC318" s="186"/>
      <c r="AD318" s="203"/>
      <c r="AF318" s="203"/>
      <c r="AG318" s="102" t="str">
        <f t="shared" ref="AG318:AG380" si="79">IF(OR(ISBLANK(AF318), ISBLANK(AD318)), "", IF(AND(OR(AF318="Include", AF318="Maybe"), OR(AD318="Include", AD318="Maybe", AD318="Certainly Included")), "Mutually Included", IF(AND(AF318="Exclude", AD318="Exclude"), "Mutually Excluded", IF(AND(AF318="Exclude", OR(AD318="Include", AD318="Maybe")), "Nikos Excluded, Mikhail Included", IF(AND(OR(AF318="Include", AF318="Maybe"), AD318="Exclude"), "Nikos Included, Mikhail Excluded", "Pal")))))</f>
        <v/>
      </c>
      <c r="AH318" s="10" t="str">
        <f t="shared" si="76"/>
        <v/>
      </c>
      <c r="AI318" s="102"/>
      <c r="AJ318" s="10"/>
      <c r="AK318" s="10"/>
      <c r="AL318" s="105"/>
      <c r="AM318" s="102"/>
      <c r="AN318" s="10"/>
      <c r="AO318" s="10" t="str">
        <f t="shared" ref="AO318:AO380" si="80">IF(OR(ISBLANK(AF318), ISBLANK(AP318)), "", IF(AND(OR(AF318="Include", AF318="Maybe"), OR(AP318="Include", AP318="Maybe", AP318="Certainly Included")), "Mutually Included", IF(AND(AF318="Exclude", AP318="Exclude"), "Mutually Excluded", IF(AND(AF318="Exclude", OR(AP318="Include", AP318="Maybe",, AP318="Certainly Included")), "Human Excluded, AI Included", IF(AND(OR(AF318="Include", AF318="Maybe"), AP318="Exclude"), "Human Included, AI Excluded", "Pal")))))</f>
        <v/>
      </c>
      <c r="AT318" s="10"/>
      <c r="AU318" s="10" t="str">
        <f>IF(O318="include",AF318,"")</f>
        <v/>
      </c>
      <c r="AV318" s="54" t="str">
        <f>IF(P318="include",AF318,"")</f>
        <v/>
      </c>
      <c r="BC318" s="10"/>
      <c r="BH318" s="10"/>
      <c r="BM318" s="10"/>
    </row>
    <row r="319" spans="1:65" s="54" customFormat="1" ht="45">
      <c r="A319" s="10">
        <v>322</v>
      </c>
      <c r="B319" s="10"/>
      <c r="C319" s="10" t="s">
        <v>519</v>
      </c>
      <c r="D319" s="10">
        <v>2</v>
      </c>
      <c r="E319" s="10">
        <v>2</v>
      </c>
      <c r="F319" s="10">
        <v>2</v>
      </c>
      <c r="G319" s="119" t="str">
        <f t="shared" si="77"/>
        <v>EXCLUDED</v>
      </c>
      <c r="H319" s="147" t="s">
        <v>901</v>
      </c>
      <c r="I319" s="189" t="s">
        <v>901</v>
      </c>
      <c r="J319" s="10" t="str">
        <f>IF(AND(G319="Excluded", H319="Excluded"), "Mutually Excluded", IF(AND(OR(G319="CERTAINLY INCLUDED", G319="INCLUDED", G319="MAYBE" ), OR(H319="INCLUDED", H319="MAYBE")), "MUTUALLY INCLUDED", IF(AND(G319="MAYBE", H319="MAYBE"), "Mutually MAYBE", IF(AND(G319="Excluded", OR(H319="INCLUDED", H319="MAYBE")), "AI: No, Human: Yes", IF(AND(H319="Excluded", OR(G319="INCLUDED", G319="CERTAINLY INCLUDED", G319="MAYBE")), "AI: Yes, Human: No", "Other Conflict")))))</f>
        <v>Mutually Excluded</v>
      </c>
      <c r="K319" s="10"/>
      <c r="L319" s="10"/>
      <c r="N319" s="220" t="s">
        <v>19</v>
      </c>
      <c r="O319" s="54" t="str">
        <f>IF(J319="Mutually Excluded","Exclude",IF(J319= "Mutually Included","Include",M319))</f>
        <v>Exclude</v>
      </c>
      <c r="P319" s="54" t="str">
        <f>'Humans Alignment T&amp;A'!Z319</f>
        <v>Exclude</v>
      </c>
      <c r="Q319" s="120" t="str">
        <f>IF(AND(O319="Exclude", P319="Exclude"), "Mutually Excluded", IF(AND(OR(O319="CERTAINLY INCLUDED", O319="INCLUDE" ), OR(P319="INCLUDE", P319="MAYBE")), "MUTUALLY INCLUDED", IF(AND(O319="MAYBE", P319="MAYBE"), "Mutually MAYBE", IF(AND(O319="Exclude", OR(P319="INCLUDE", P319="MAYBE")), "AI+Hum: No, Hum1+2: Yes", IF(AND(P319="Exclude", OR(O319="INCLUDE", O319="CERTAINLY INCLUDED", H319="MAYBE")), "Ai+hum: Yes, Hum1+2: No", "Other Conflict")))))</f>
        <v>Mutually Excluded</v>
      </c>
      <c r="U319" s="121" t="str">
        <f>IF(Q319="Mutually Excluded","Exclude",IF(Q319= "Mutually Included","Include",R319))</f>
        <v>Exclude</v>
      </c>
      <c r="V319" s="122"/>
      <c r="X319" s="117"/>
      <c r="Y319" s="117"/>
      <c r="Z319" s="103" t="str">
        <f t="shared" si="78"/>
        <v/>
      </c>
      <c r="AA319" s="256"/>
      <c r="AB319" s="186"/>
      <c r="AC319" s="186"/>
      <c r="AD319" s="203"/>
      <c r="AF319" s="203"/>
      <c r="AG319" s="102" t="str">
        <f t="shared" si="79"/>
        <v/>
      </c>
      <c r="AH319" s="10" t="str">
        <f t="shared" si="76"/>
        <v/>
      </c>
      <c r="AI319" s="102"/>
      <c r="AJ319" s="10"/>
      <c r="AK319" s="10"/>
      <c r="AL319" s="105"/>
      <c r="AM319" s="102"/>
      <c r="AN319" s="10"/>
      <c r="AO319" s="10" t="str">
        <f t="shared" si="80"/>
        <v/>
      </c>
      <c r="AT319" s="10"/>
      <c r="AU319" s="10" t="str">
        <f>IF(O319="include",AF319,"")</f>
        <v/>
      </c>
      <c r="AV319" s="54" t="str">
        <f>IF(P319="include",AF319,"")</f>
        <v/>
      </c>
      <c r="BC319" s="10"/>
      <c r="BH319" s="10"/>
      <c r="BM319" s="10"/>
    </row>
    <row r="320" spans="1:65" s="54" customFormat="1" ht="30">
      <c r="A320" s="10">
        <v>323</v>
      </c>
      <c r="B320" s="10"/>
      <c r="C320" s="10" t="s">
        <v>520</v>
      </c>
      <c r="D320" s="10">
        <v>1</v>
      </c>
      <c r="E320" s="10">
        <v>1</v>
      </c>
      <c r="F320" s="10">
        <v>1</v>
      </c>
      <c r="G320" s="119" t="str">
        <f t="shared" si="77"/>
        <v>EXCLUDED</v>
      </c>
      <c r="H320" s="147" t="s">
        <v>901</v>
      </c>
      <c r="I320" s="189" t="s">
        <v>901</v>
      </c>
      <c r="J320" s="10" t="str">
        <f>IF(AND(G320="Excluded", H320="Excluded"), "Mutually Excluded", IF(AND(OR(G320="CERTAINLY INCLUDED", G320="INCLUDED", G320="MAYBE" ), OR(H320="INCLUDED", H320="MAYBE")), "MUTUALLY INCLUDED", IF(AND(G320="MAYBE", H320="MAYBE"), "Mutually MAYBE", IF(AND(G320="Excluded", OR(H320="INCLUDED", H320="MAYBE")), "AI: No, Human: Yes", IF(AND(H320="Excluded", OR(G320="INCLUDED", G320="CERTAINLY INCLUDED", G320="MAYBE")), "AI: Yes, Human: No", "Other Conflict")))))</f>
        <v>Mutually Excluded</v>
      </c>
      <c r="K320" s="10"/>
      <c r="L320" s="10"/>
      <c r="N320" s="220" t="s">
        <v>19</v>
      </c>
      <c r="O320" s="54" t="str">
        <f>IF(J320="Mutually Excluded","Exclude",IF(J320= "Mutually Included","Include",M320))</f>
        <v>Exclude</v>
      </c>
      <c r="P320" s="54" t="str">
        <f>'Humans Alignment T&amp;A'!Z320</f>
        <v>Exclude</v>
      </c>
      <c r="Q320" s="120" t="str">
        <f>IF(AND(O320="Exclude", P320="Exclude"), "Mutually Excluded", IF(AND(OR(O320="CERTAINLY INCLUDED", O320="INCLUDE" ), OR(P320="INCLUDE", P320="MAYBE")), "MUTUALLY INCLUDED", IF(AND(O320="MAYBE", P320="MAYBE"), "Mutually MAYBE", IF(AND(O320="Exclude", OR(P320="INCLUDE", P320="MAYBE")), "AI+Hum: No, Hum1+2: Yes", IF(AND(P320="Exclude", OR(O320="INCLUDE", O320="CERTAINLY INCLUDED", H320="MAYBE")), "Ai+hum: Yes, Hum1+2: No", "Other Conflict")))))</f>
        <v>Mutually Excluded</v>
      </c>
      <c r="U320" s="121" t="str">
        <f>IF(Q320="Mutually Excluded","Exclude",IF(Q320= "Mutually Included","Include",R320))</f>
        <v>Exclude</v>
      </c>
      <c r="V320" s="122"/>
      <c r="X320" s="117"/>
      <c r="Y320" s="117"/>
      <c r="Z320" s="103" t="str">
        <f t="shared" si="78"/>
        <v/>
      </c>
      <c r="AA320" s="256"/>
      <c r="AB320" s="186"/>
      <c r="AC320" s="186"/>
      <c r="AD320" s="203"/>
      <c r="AF320" s="203"/>
      <c r="AG320" s="102" t="str">
        <f t="shared" si="79"/>
        <v/>
      </c>
      <c r="AH320" s="10" t="str">
        <f t="shared" si="76"/>
        <v/>
      </c>
      <c r="AI320" s="102"/>
      <c r="AJ320" s="10"/>
      <c r="AK320" s="10"/>
      <c r="AL320" s="105"/>
      <c r="AM320" s="102"/>
      <c r="AN320" s="10"/>
      <c r="AO320" s="10" t="str">
        <f t="shared" si="80"/>
        <v/>
      </c>
      <c r="AT320" s="10"/>
      <c r="AU320" s="10" t="str">
        <f>IF(O320="include",AF320,"")</f>
        <v/>
      </c>
      <c r="AV320" s="54" t="str">
        <f>IF(P320="include",AF320,"")</f>
        <v/>
      </c>
      <c r="BC320" s="10"/>
      <c r="BH320" s="10"/>
      <c r="BM320" s="10"/>
    </row>
    <row r="321" spans="1:65" s="54" customFormat="1" ht="30">
      <c r="A321" s="10">
        <v>324</v>
      </c>
      <c r="B321" s="10"/>
      <c r="C321" s="10" t="s">
        <v>521</v>
      </c>
      <c r="D321" s="10">
        <v>4</v>
      </c>
      <c r="E321" s="10">
        <v>3</v>
      </c>
      <c r="F321" s="10">
        <v>4</v>
      </c>
      <c r="G321" s="119" t="str">
        <f t="shared" si="77"/>
        <v>EXCLUDED</v>
      </c>
      <c r="H321" s="147" t="s">
        <v>901</v>
      </c>
      <c r="I321" s="189" t="s">
        <v>901</v>
      </c>
      <c r="J321" s="10" t="str">
        <f>IF(AND(G321="Excluded", H321="Excluded"), "Mutually Excluded", IF(AND(OR(G321="CERTAINLY INCLUDED", G321="INCLUDED", G321="MAYBE" ), OR(H321="INCLUDED", H321="MAYBE")), "MUTUALLY INCLUDED", IF(AND(G321="MAYBE", H321="MAYBE"), "Mutually MAYBE", IF(AND(G321="Excluded", OR(H321="INCLUDED", H321="MAYBE")), "AI: No, Human: Yes", IF(AND(H321="Excluded", OR(G321="INCLUDED", G321="CERTAINLY INCLUDED", G321="MAYBE")), "AI: Yes, Human: No", "Other Conflict")))))</f>
        <v>Mutually Excluded</v>
      </c>
      <c r="K321" s="10"/>
      <c r="L321" s="10"/>
      <c r="N321" s="220" t="s">
        <v>19</v>
      </c>
      <c r="O321" s="54" t="str">
        <f>IF(J321="Mutually Excluded","Exclude",IF(J321= "Mutually Included","Include",M321))</f>
        <v>Exclude</v>
      </c>
      <c r="P321" s="54" t="str">
        <f>'Humans Alignment T&amp;A'!Z321</f>
        <v>Exclude</v>
      </c>
      <c r="Q321" s="120" t="str">
        <f>IF(AND(O321="Exclude", P321="Exclude"), "Mutually Excluded", IF(AND(OR(O321="CERTAINLY INCLUDED", O321="INCLUDE" ), OR(P321="INCLUDE", P321="MAYBE")), "MUTUALLY INCLUDED", IF(AND(O321="MAYBE", P321="MAYBE"), "Mutually MAYBE", IF(AND(O321="Exclude", OR(P321="INCLUDE", P321="MAYBE")), "AI+Hum: No, Hum1+2: Yes", IF(AND(P321="Exclude", OR(O321="INCLUDE", O321="CERTAINLY INCLUDED", H321="MAYBE")), "Ai+hum: Yes, Hum1+2: No", "Other Conflict")))))</f>
        <v>Mutually Excluded</v>
      </c>
      <c r="U321" s="121" t="str">
        <f>IF(Q321="Mutually Excluded","Exclude",IF(Q321= "Mutually Included","Include",R321))</f>
        <v>Exclude</v>
      </c>
      <c r="V321" s="122"/>
      <c r="X321" s="117"/>
      <c r="Y321" s="117"/>
      <c r="Z321" s="103" t="str">
        <f t="shared" si="78"/>
        <v/>
      </c>
      <c r="AA321" s="256"/>
      <c r="AB321" s="186"/>
      <c r="AC321" s="186"/>
      <c r="AD321" s="203"/>
      <c r="AF321" s="203"/>
      <c r="AG321" s="102" t="str">
        <f t="shared" si="79"/>
        <v/>
      </c>
      <c r="AH321" s="10" t="str">
        <f t="shared" si="76"/>
        <v/>
      </c>
      <c r="AI321" s="102"/>
      <c r="AJ321" s="10"/>
      <c r="AK321" s="10"/>
      <c r="AL321" s="105"/>
      <c r="AM321" s="102"/>
      <c r="AN321" s="10"/>
      <c r="AO321" s="10" t="str">
        <f t="shared" si="80"/>
        <v/>
      </c>
      <c r="AT321" s="10"/>
      <c r="AU321" s="10" t="str">
        <f>IF(O321="include",AF321,"")</f>
        <v/>
      </c>
      <c r="AV321" s="54" t="str">
        <f>IF(P321="include",AF321,"")</f>
        <v/>
      </c>
      <c r="BC321" s="10"/>
      <c r="BH321" s="10"/>
      <c r="BM321" s="10"/>
    </row>
    <row r="322" spans="1:65" s="54" customFormat="1" ht="30">
      <c r="A322" s="10">
        <v>325</v>
      </c>
      <c r="B322" s="10"/>
      <c r="C322" s="10" t="s">
        <v>522</v>
      </c>
      <c r="D322" s="10">
        <v>2</v>
      </c>
      <c r="E322" s="10">
        <v>3</v>
      </c>
      <c r="F322" s="10">
        <v>2</v>
      </c>
      <c r="G322" s="119" t="str">
        <f t="shared" si="77"/>
        <v>EXCLUDED</v>
      </c>
      <c r="H322" s="147" t="s">
        <v>901</v>
      </c>
      <c r="I322" s="189" t="s">
        <v>901</v>
      </c>
      <c r="J322" s="10" t="str">
        <f>IF(AND(G322="Excluded", H322="Excluded"), "Mutually Excluded", IF(AND(OR(G322="CERTAINLY INCLUDED", G322="INCLUDED", G322="MAYBE" ), OR(H322="INCLUDED", H322="MAYBE")), "MUTUALLY INCLUDED", IF(AND(G322="MAYBE", H322="MAYBE"), "Mutually MAYBE", IF(AND(G322="Excluded", OR(H322="INCLUDED", H322="MAYBE")), "AI: No, Human: Yes", IF(AND(H322="Excluded", OR(G322="INCLUDED", G322="CERTAINLY INCLUDED", G322="MAYBE")), "AI: Yes, Human: No", "Other Conflict")))))</f>
        <v>Mutually Excluded</v>
      </c>
      <c r="K322" s="10"/>
      <c r="L322" s="10"/>
      <c r="N322" s="220" t="s">
        <v>19</v>
      </c>
      <c r="O322" s="54" t="str">
        <f>IF(J322="Mutually Excluded","Exclude",IF(J322= "Mutually Included","Include",M322))</f>
        <v>Exclude</v>
      </c>
      <c r="P322" s="54" t="str">
        <f>'Humans Alignment T&amp;A'!Z322</f>
        <v>Exclude</v>
      </c>
      <c r="Q322" s="120" t="str">
        <f>IF(AND(O322="Exclude", P322="Exclude"), "Mutually Excluded", IF(AND(OR(O322="CERTAINLY INCLUDED", O322="INCLUDE" ), OR(P322="INCLUDE", P322="MAYBE")), "MUTUALLY INCLUDED", IF(AND(O322="MAYBE", P322="MAYBE"), "Mutually MAYBE", IF(AND(O322="Exclude", OR(P322="INCLUDE", P322="MAYBE")), "AI+Hum: No, Hum1+2: Yes", IF(AND(P322="Exclude", OR(O322="INCLUDE", O322="CERTAINLY INCLUDED", H322="MAYBE")), "Ai+hum: Yes, Hum1+2: No", "Other Conflict")))))</f>
        <v>Mutually Excluded</v>
      </c>
      <c r="U322" s="121" t="str">
        <f>IF(Q322="Mutually Excluded","Exclude",IF(Q322= "Mutually Included","Include",R322))</f>
        <v>Exclude</v>
      </c>
      <c r="V322" s="122"/>
      <c r="X322" s="117"/>
      <c r="Y322" s="117"/>
      <c r="Z322" s="103" t="str">
        <f t="shared" si="78"/>
        <v/>
      </c>
      <c r="AA322" s="256"/>
      <c r="AB322" s="186"/>
      <c r="AC322" s="186"/>
      <c r="AD322" s="203"/>
      <c r="AF322" s="203"/>
      <c r="AG322" s="102" t="str">
        <f t="shared" si="79"/>
        <v/>
      </c>
      <c r="AH322" s="10" t="str">
        <f t="shared" si="76"/>
        <v/>
      </c>
      <c r="AI322" s="102"/>
      <c r="AJ322" s="10"/>
      <c r="AK322" s="10"/>
      <c r="AL322" s="105"/>
      <c r="AM322" s="102"/>
      <c r="AN322" s="10"/>
      <c r="AO322" s="10" t="str">
        <f t="shared" si="80"/>
        <v/>
      </c>
      <c r="AT322" s="10"/>
      <c r="AU322" s="10" t="str">
        <f>IF(O322="include",AF322,"")</f>
        <v/>
      </c>
      <c r="AV322" s="54" t="str">
        <f>IF(P322="include",AF322,"")</f>
        <v/>
      </c>
      <c r="BC322" s="10"/>
      <c r="BH322" s="10"/>
      <c r="BM322" s="10"/>
    </row>
    <row r="323" spans="1:65" s="54" customFormat="1" ht="45">
      <c r="A323" s="10">
        <v>326</v>
      </c>
      <c r="B323" s="10"/>
      <c r="C323" s="10" t="s">
        <v>523</v>
      </c>
      <c r="D323" s="10">
        <v>4</v>
      </c>
      <c r="E323" s="10">
        <v>3</v>
      </c>
      <c r="F323" s="10">
        <v>3</v>
      </c>
      <c r="G323" s="119" t="str">
        <f t="shared" si="77"/>
        <v>EXCLUDED</v>
      </c>
      <c r="H323" s="147" t="s">
        <v>901</v>
      </c>
      <c r="I323" s="189" t="s">
        <v>901</v>
      </c>
      <c r="J323" s="10" t="str">
        <f>IF(AND(G323="Excluded", H323="Excluded"), "Mutually Excluded", IF(AND(OR(G323="CERTAINLY INCLUDED", G323="INCLUDED", G323="MAYBE" ), OR(H323="INCLUDED", H323="MAYBE")), "MUTUALLY INCLUDED", IF(AND(G323="MAYBE", H323="MAYBE"), "Mutually MAYBE", IF(AND(G323="Excluded", OR(H323="INCLUDED", H323="MAYBE")), "AI: No, Human: Yes", IF(AND(H323="Excluded", OR(G323="INCLUDED", G323="CERTAINLY INCLUDED", G323="MAYBE")), "AI: Yes, Human: No", "Other Conflict")))))</f>
        <v>Mutually Excluded</v>
      </c>
      <c r="K323" s="10"/>
      <c r="L323" s="10"/>
      <c r="N323" s="220" t="s">
        <v>19</v>
      </c>
      <c r="O323" s="54" t="str">
        <f>IF(J323="Mutually Excluded","Exclude",IF(J323= "Mutually Included","Include",M323))</f>
        <v>Exclude</v>
      </c>
      <c r="P323" s="54" t="str">
        <f>'Humans Alignment T&amp;A'!Z323</f>
        <v>Exclude</v>
      </c>
      <c r="Q323" s="120" t="str">
        <f>IF(AND(O323="Exclude", P323="Exclude"), "Mutually Excluded", IF(AND(OR(O323="CERTAINLY INCLUDED", O323="INCLUDE" ), OR(P323="INCLUDE", P323="MAYBE")), "MUTUALLY INCLUDED", IF(AND(O323="MAYBE", P323="MAYBE"), "Mutually MAYBE", IF(AND(O323="Exclude", OR(P323="INCLUDE", P323="MAYBE")), "AI+Hum: No, Hum1+2: Yes", IF(AND(P323="Exclude", OR(O323="INCLUDE", O323="CERTAINLY INCLUDED", H323="MAYBE")), "Ai+hum: Yes, Hum1+2: No", "Other Conflict")))))</f>
        <v>Mutually Excluded</v>
      </c>
      <c r="U323" s="121" t="str">
        <f>IF(Q323="Mutually Excluded","Exclude",IF(Q323= "Mutually Included","Include",R323))</f>
        <v>Exclude</v>
      </c>
      <c r="V323" s="122"/>
      <c r="X323" s="117"/>
      <c r="Y323" s="117"/>
      <c r="Z323" s="103" t="str">
        <f t="shared" si="78"/>
        <v/>
      </c>
      <c r="AA323" s="256"/>
      <c r="AB323" s="186"/>
      <c r="AC323" s="186"/>
      <c r="AD323" s="203"/>
      <c r="AF323" s="203"/>
      <c r="AG323" s="102" t="str">
        <f t="shared" si="79"/>
        <v/>
      </c>
      <c r="AH323" s="10" t="str">
        <f t="shared" si="76"/>
        <v/>
      </c>
      <c r="AI323" s="102"/>
      <c r="AJ323" s="10"/>
      <c r="AK323" s="10"/>
      <c r="AL323" s="105"/>
      <c r="AM323" s="102"/>
      <c r="AN323" s="10"/>
      <c r="AO323" s="10" t="str">
        <f t="shared" si="80"/>
        <v/>
      </c>
      <c r="AT323" s="10"/>
      <c r="AU323" s="10" t="str">
        <f>IF(O323="include",AF323,"")</f>
        <v/>
      </c>
      <c r="AV323" s="54" t="str">
        <f>IF(P323="include",AF323,"")</f>
        <v/>
      </c>
      <c r="BC323" s="10"/>
      <c r="BH323" s="10"/>
      <c r="BM323" s="10"/>
    </row>
    <row r="324" spans="1:65" s="54" customFormat="1" ht="30">
      <c r="A324" s="10">
        <v>327</v>
      </c>
      <c r="B324" s="10"/>
      <c r="C324" s="10" t="s">
        <v>524</v>
      </c>
      <c r="D324" s="10">
        <v>2</v>
      </c>
      <c r="E324" s="10">
        <v>2</v>
      </c>
      <c r="F324" s="10">
        <v>3</v>
      </c>
      <c r="G324" s="119" t="str">
        <f t="shared" si="77"/>
        <v>EXCLUDED</v>
      </c>
      <c r="H324" s="147" t="s">
        <v>901</v>
      </c>
      <c r="I324" s="189" t="s">
        <v>901</v>
      </c>
      <c r="J324" s="10" t="str">
        <f>IF(AND(G324="Excluded", H324="Excluded"), "Mutually Excluded", IF(AND(OR(G324="CERTAINLY INCLUDED", G324="INCLUDED", G324="MAYBE" ), OR(H324="INCLUDED", H324="MAYBE")), "MUTUALLY INCLUDED", IF(AND(G324="MAYBE", H324="MAYBE"), "Mutually MAYBE", IF(AND(G324="Excluded", OR(H324="INCLUDED", H324="MAYBE")), "AI: No, Human: Yes", IF(AND(H324="Excluded", OR(G324="INCLUDED", G324="CERTAINLY INCLUDED", G324="MAYBE")), "AI: Yes, Human: No", "Other Conflict")))))</f>
        <v>Mutually Excluded</v>
      </c>
      <c r="K324" s="10"/>
      <c r="L324" s="10"/>
      <c r="N324" s="220" t="s">
        <v>19</v>
      </c>
      <c r="O324" s="54" t="str">
        <f>IF(J324="Mutually Excluded","Exclude",IF(J324= "Mutually Included","Include",M324))</f>
        <v>Exclude</v>
      </c>
      <c r="P324" s="54" t="str">
        <f>'Humans Alignment T&amp;A'!Z324</f>
        <v>Exclude</v>
      </c>
      <c r="Q324" s="120" t="str">
        <f>IF(AND(O324="Exclude", P324="Exclude"), "Mutually Excluded", IF(AND(OR(O324="CERTAINLY INCLUDED", O324="INCLUDE" ), OR(P324="INCLUDE", P324="MAYBE")), "MUTUALLY INCLUDED", IF(AND(O324="MAYBE", P324="MAYBE"), "Mutually MAYBE", IF(AND(O324="Exclude", OR(P324="INCLUDE", P324="MAYBE")), "AI+Hum: No, Hum1+2: Yes", IF(AND(P324="Exclude", OR(O324="INCLUDE", O324="CERTAINLY INCLUDED", H324="MAYBE")), "Ai+hum: Yes, Hum1+2: No", "Other Conflict")))))</f>
        <v>Mutually Excluded</v>
      </c>
      <c r="U324" s="121" t="str">
        <f>IF(Q324="Mutually Excluded","Exclude",IF(Q324= "Mutually Included","Include",R324))</f>
        <v>Exclude</v>
      </c>
      <c r="V324" s="122"/>
      <c r="X324" s="117"/>
      <c r="Y324" s="117"/>
      <c r="Z324" s="103" t="str">
        <f t="shared" si="78"/>
        <v/>
      </c>
      <c r="AA324" s="256"/>
      <c r="AB324" s="186"/>
      <c r="AC324" s="186"/>
      <c r="AD324" s="203"/>
      <c r="AF324" s="203"/>
      <c r="AG324" s="102" t="str">
        <f t="shared" si="79"/>
        <v/>
      </c>
      <c r="AH324" s="10" t="str">
        <f t="shared" si="76"/>
        <v/>
      </c>
      <c r="AI324" s="102"/>
      <c r="AJ324" s="10"/>
      <c r="AK324" s="10"/>
      <c r="AL324" s="105"/>
      <c r="AM324" s="102"/>
      <c r="AN324" s="10"/>
      <c r="AO324" s="10" t="str">
        <f t="shared" si="80"/>
        <v/>
      </c>
      <c r="AT324" s="10"/>
      <c r="AU324" s="10" t="str">
        <f>IF(O324="include",AF324,"")</f>
        <v/>
      </c>
      <c r="AV324" s="54" t="str">
        <f>IF(P324="include",AF324,"")</f>
        <v/>
      </c>
      <c r="BC324" s="10"/>
      <c r="BH324" s="10"/>
      <c r="BM324" s="10"/>
    </row>
    <row r="325" spans="1:65" s="54" customFormat="1" ht="30">
      <c r="A325" s="10">
        <v>328</v>
      </c>
      <c r="B325" s="10"/>
      <c r="C325" s="10" t="s">
        <v>525</v>
      </c>
      <c r="D325" s="10">
        <v>1</v>
      </c>
      <c r="E325" s="10">
        <v>1</v>
      </c>
      <c r="F325" s="10">
        <v>1</v>
      </c>
      <c r="G325" s="119" t="str">
        <f t="shared" si="77"/>
        <v>EXCLUDED</v>
      </c>
      <c r="H325" s="147" t="s">
        <v>901</v>
      </c>
      <c r="I325" s="189" t="s">
        <v>901</v>
      </c>
      <c r="J325" s="10" t="str">
        <f>IF(AND(G325="Excluded", H325="Excluded"), "Mutually Excluded", IF(AND(OR(G325="CERTAINLY INCLUDED", G325="INCLUDED", G325="MAYBE" ), OR(H325="INCLUDED", H325="MAYBE")), "MUTUALLY INCLUDED", IF(AND(G325="MAYBE", H325="MAYBE"), "Mutually MAYBE", IF(AND(G325="Excluded", OR(H325="INCLUDED", H325="MAYBE")), "AI: No, Human: Yes", IF(AND(H325="Excluded", OR(G325="INCLUDED", G325="CERTAINLY INCLUDED", G325="MAYBE")), "AI: Yes, Human: No", "Other Conflict")))))</f>
        <v>Mutually Excluded</v>
      </c>
      <c r="K325" s="10"/>
      <c r="L325" s="10"/>
      <c r="N325" s="220" t="s">
        <v>19</v>
      </c>
      <c r="O325" s="54" t="str">
        <f>IF(J325="Mutually Excluded","Exclude",IF(J325= "Mutually Included","Include",M325))</f>
        <v>Exclude</v>
      </c>
      <c r="P325" s="54" t="str">
        <f>'Humans Alignment T&amp;A'!Z325</f>
        <v>Exclude</v>
      </c>
      <c r="Q325" s="120" t="str">
        <f>IF(AND(O325="Exclude", P325="Exclude"), "Mutually Excluded", IF(AND(OR(O325="CERTAINLY INCLUDED", O325="INCLUDE" ), OR(P325="INCLUDE", P325="MAYBE")), "MUTUALLY INCLUDED", IF(AND(O325="MAYBE", P325="MAYBE"), "Mutually MAYBE", IF(AND(O325="Exclude", OR(P325="INCLUDE", P325="MAYBE")), "AI+Hum: No, Hum1+2: Yes", IF(AND(P325="Exclude", OR(O325="INCLUDE", O325="CERTAINLY INCLUDED", H325="MAYBE")), "Ai+hum: Yes, Hum1+2: No", "Other Conflict")))))</f>
        <v>Mutually Excluded</v>
      </c>
      <c r="U325" s="121" t="str">
        <f>IF(Q325="Mutually Excluded","Exclude",IF(Q325= "Mutually Included","Include",R325))</f>
        <v>Exclude</v>
      </c>
      <c r="V325" s="122"/>
      <c r="X325" s="117"/>
      <c r="Y325" s="117"/>
      <c r="Z325" s="103" t="str">
        <f t="shared" si="78"/>
        <v/>
      </c>
      <c r="AA325" s="256"/>
      <c r="AB325" s="186"/>
      <c r="AC325" s="186"/>
      <c r="AD325" s="203"/>
      <c r="AF325" s="203"/>
      <c r="AG325" s="102" t="str">
        <f t="shared" si="79"/>
        <v/>
      </c>
      <c r="AH325" s="10" t="str">
        <f t="shared" si="76"/>
        <v/>
      </c>
      <c r="AI325" s="102"/>
      <c r="AJ325" s="10"/>
      <c r="AK325" s="10"/>
      <c r="AL325" s="105"/>
      <c r="AM325" s="102"/>
      <c r="AN325" s="10"/>
      <c r="AO325" s="10" t="str">
        <f t="shared" si="80"/>
        <v/>
      </c>
      <c r="AT325" s="10"/>
      <c r="AU325" s="10" t="str">
        <f>IF(O325="include",AF325,"")</f>
        <v/>
      </c>
      <c r="AV325" s="54" t="str">
        <f>IF(P325="include",AF325,"")</f>
        <v/>
      </c>
      <c r="BC325" s="10"/>
      <c r="BH325" s="10"/>
      <c r="BM325" s="10"/>
    </row>
    <row r="326" spans="1:65" s="54" customFormat="1" ht="30">
      <c r="A326" s="10">
        <v>329</v>
      </c>
      <c r="B326" s="10"/>
      <c r="C326" s="10" t="s">
        <v>526</v>
      </c>
      <c r="D326" s="10">
        <v>1</v>
      </c>
      <c r="E326" s="10">
        <v>1</v>
      </c>
      <c r="F326" s="10">
        <v>1</v>
      </c>
      <c r="G326" s="119" t="str">
        <f t="shared" si="77"/>
        <v>EXCLUDED</v>
      </c>
      <c r="H326" s="147" t="s">
        <v>901</v>
      </c>
      <c r="I326" s="189" t="s">
        <v>901</v>
      </c>
      <c r="J326" s="10" t="str">
        <f>IF(AND(G326="Excluded", H326="Excluded"), "Mutually Excluded", IF(AND(OR(G326="CERTAINLY INCLUDED", G326="INCLUDED", G326="MAYBE" ), OR(H326="INCLUDED", H326="MAYBE")), "MUTUALLY INCLUDED", IF(AND(G326="MAYBE", H326="MAYBE"), "Mutually MAYBE", IF(AND(G326="Excluded", OR(H326="INCLUDED", H326="MAYBE")), "AI: No, Human: Yes", IF(AND(H326="Excluded", OR(G326="INCLUDED", G326="CERTAINLY INCLUDED", G326="MAYBE")), "AI: Yes, Human: No", "Other Conflict")))))</f>
        <v>Mutually Excluded</v>
      </c>
      <c r="K326" s="10"/>
      <c r="L326" s="10"/>
      <c r="N326" s="220" t="s">
        <v>19</v>
      </c>
      <c r="O326" s="54" t="str">
        <f>IF(J326="Mutually Excluded","Exclude",IF(J326= "Mutually Included","Include",M326))</f>
        <v>Exclude</v>
      </c>
      <c r="P326" s="54" t="str">
        <f>'Humans Alignment T&amp;A'!Z326</f>
        <v>Exclude</v>
      </c>
      <c r="Q326" s="120" t="str">
        <f>IF(AND(O326="Exclude", P326="Exclude"), "Mutually Excluded", IF(AND(OR(O326="CERTAINLY INCLUDED", O326="INCLUDE" ), OR(P326="INCLUDE", P326="MAYBE")), "MUTUALLY INCLUDED", IF(AND(O326="MAYBE", P326="MAYBE"), "Mutually MAYBE", IF(AND(O326="Exclude", OR(P326="INCLUDE", P326="MAYBE")), "AI+Hum: No, Hum1+2: Yes", IF(AND(P326="Exclude", OR(O326="INCLUDE", O326="CERTAINLY INCLUDED", H326="MAYBE")), "Ai+hum: Yes, Hum1+2: No", "Other Conflict")))))</f>
        <v>Mutually Excluded</v>
      </c>
      <c r="U326" s="121" t="str">
        <f>IF(Q326="Mutually Excluded","Exclude",IF(Q326= "Mutually Included","Include",R326))</f>
        <v>Exclude</v>
      </c>
      <c r="V326" s="122"/>
      <c r="X326" s="117"/>
      <c r="Y326" s="117"/>
      <c r="Z326" s="103" t="str">
        <f t="shared" si="78"/>
        <v/>
      </c>
      <c r="AA326" s="256"/>
      <c r="AB326" s="186"/>
      <c r="AC326" s="186"/>
      <c r="AD326" s="203"/>
      <c r="AF326" s="203"/>
      <c r="AG326" s="102" t="str">
        <f t="shared" si="79"/>
        <v/>
      </c>
      <c r="AH326" s="10" t="str">
        <f t="shared" si="76"/>
        <v/>
      </c>
      <c r="AI326" s="102"/>
      <c r="AJ326" s="10"/>
      <c r="AK326" s="10"/>
      <c r="AL326" s="105"/>
      <c r="AM326" s="102"/>
      <c r="AN326" s="10"/>
      <c r="AO326" s="10" t="str">
        <f t="shared" si="80"/>
        <v/>
      </c>
      <c r="AT326" s="10"/>
      <c r="AU326" s="10" t="str">
        <f>IF(O326="include",AF326,"")</f>
        <v/>
      </c>
      <c r="AV326" s="54" t="str">
        <f>IF(P326="include",AF326,"")</f>
        <v/>
      </c>
      <c r="BC326" s="10"/>
      <c r="BH326" s="10"/>
      <c r="BM326" s="10"/>
    </row>
    <row r="327" spans="1:65" s="54" customFormat="1" ht="30">
      <c r="A327" s="10">
        <v>330</v>
      </c>
      <c r="B327" s="10"/>
      <c r="C327" s="10" t="s">
        <v>527</v>
      </c>
      <c r="D327" s="10">
        <v>2</v>
      </c>
      <c r="E327" s="10">
        <v>2</v>
      </c>
      <c r="F327" s="10">
        <v>2</v>
      </c>
      <c r="G327" s="119" t="str">
        <f t="shared" si="77"/>
        <v>EXCLUDED</v>
      </c>
      <c r="H327" s="147" t="s">
        <v>901</v>
      </c>
      <c r="I327" s="189" t="s">
        <v>901</v>
      </c>
      <c r="J327" s="10" t="str">
        <f>IF(AND(G327="Excluded", H327="Excluded"), "Mutually Excluded", IF(AND(OR(G327="CERTAINLY INCLUDED", G327="INCLUDED", G327="MAYBE" ), OR(H327="INCLUDED", H327="MAYBE")), "MUTUALLY INCLUDED", IF(AND(G327="MAYBE", H327="MAYBE"), "Mutually MAYBE", IF(AND(G327="Excluded", OR(H327="INCLUDED", H327="MAYBE")), "AI: No, Human: Yes", IF(AND(H327="Excluded", OR(G327="INCLUDED", G327="CERTAINLY INCLUDED", G327="MAYBE")), "AI: Yes, Human: No", "Other Conflict")))))</f>
        <v>Mutually Excluded</v>
      </c>
      <c r="K327" s="10"/>
      <c r="L327" s="10"/>
      <c r="N327" s="220" t="s">
        <v>19</v>
      </c>
      <c r="O327" s="54" t="str">
        <f>IF(J327="Mutually Excluded","Exclude",IF(J327= "Mutually Included","Include",M327))</f>
        <v>Exclude</v>
      </c>
      <c r="P327" s="54" t="str">
        <f>'Humans Alignment T&amp;A'!Z327</f>
        <v>Exclude</v>
      </c>
      <c r="Q327" s="120" t="str">
        <f>IF(AND(O327="Exclude", P327="Exclude"), "Mutually Excluded", IF(AND(OR(O327="CERTAINLY INCLUDED", O327="INCLUDE" ), OR(P327="INCLUDE", P327="MAYBE")), "MUTUALLY INCLUDED", IF(AND(O327="MAYBE", P327="MAYBE"), "Mutually MAYBE", IF(AND(O327="Exclude", OR(P327="INCLUDE", P327="MAYBE")), "AI+Hum: No, Hum1+2: Yes", IF(AND(P327="Exclude", OR(O327="INCLUDE", O327="CERTAINLY INCLUDED", H327="MAYBE")), "Ai+hum: Yes, Hum1+2: No", "Other Conflict")))))</f>
        <v>Mutually Excluded</v>
      </c>
      <c r="U327" s="121" t="str">
        <f>IF(Q327="Mutually Excluded","Exclude",IF(Q327= "Mutually Included","Include",R327))</f>
        <v>Exclude</v>
      </c>
      <c r="V327" s="122"/>
      <c r="X327" s="117"/>
      <c r="Y327" s="117"/>
      <c r="Z327" s="103" t="str">
        <f t="shared" si="78"/>
        <v/>
      </c>
      <c r="AA327" s="256"/>
      <c r="AB327" s="186"/>
      <c r="AC327" s="186"/>
      <c r="AD327" s="203"/>
      <c r="AF327" s="203"/>
      <c r="AG327" s="102" t="str">
        <f t="shared" si="79"/>
        <v/>
      </c>
      <c r="AH327" s="10" t="str">
        <f t="shared" si="76"/>
        <v/>
      </c>
      <c r="AI327" s="102"/>
      <c r="AJ327" s="10"/>
      <c r="AK327" s="10"/>
      <c r="AL327" s="105"/>
      <c r="AM327" s="102"/>
      <c r="AN327" s="10"/>
      <c r="AO327" s="10" t="str">
        <f t="shared" si="80"/>
        <v/>
      </c>
      <c r="AT327" s="10"/>
      <c r="AU327" s="10" t="str">
        <f>IF(O327="include",AF327,"")</f>
        <v/>
      </c>
      <c r="AV327" s="54" t="str">
        <f>IF(P327="include",AF327,"")</f>
        <v/>
      </c>
      <c r="BC327" s="10"/>
      <c r="BH327" s="10"/>
      <c r="BM327" s="10"/>
    </row>
    <row r="328" spans="1:65" s="54" customFormat="1" ht="30">
      <c r="A328" s="10">
        <v>331</v>
      </c>
      <c r="B328" s="10"/>
      <c r="C328" s="10" t="s">
        <v>528</v>
      </c>
      <c r="D328" s="10">
        <v>1</v>
      </c>
      <c r="E328" s="10">
        <v>1</v>
      </c>
      <c r="F328" s="10">
        <v>1</v>
      </c>
      <c r="G328" s="119" t="str">
        <f t="shared" si="77"/>
        <v>EXCLUDED</v>
      </c>
      <c r="H328" s="147" t="s">
        <v>901</v>
      </c>
      <c r="I328" s="189" t="s">
        <v>901</v>
      </c>
      <c r="J328" s="10" t="str">
        <f>IF(AND(G328="Excluded", H328="Excluded"), "Mutually Excluded", IF(AND(OR(G328="CERTAINLY INCLUDED", G328="INCLUDED", G328="MAYBE" ), OR(H328="INCLUDED", H328="MAYBE")), "MUTUALLY INCLUDED", IF(AND(G328="MAYBE", H328="MAYBE"), "Mutually MAYBE", IF(AND(G328="Excluded", OR(H328="INCLUDED", H328="MAYBE")), "AI: No, Human: Yes", IF(AND(H328="Excluded", OR(G328="INCLUDED", G328="CERTAINLY INCLUDED", G328="MAYBE")), "AI: Yes, Human: No", "Other Conflict")))))</f>
        <v>Mutually Excluded</v>
      </c>
      <c r="K328" s="10"/>
      <c r="L328" s="10"/>
      <c r="N328" s="220" t="s">
        <v>19</v>
      </c>
      <c r="O328" s="54" t="str">
        <f>IF(J328="Mutually Excluded","Exclude",IF(J328= "Mutually Included","Include",M328))</f>
        <v>Exclude</v>
      </c>
      <c r="P328" s="54" t="str">
        <f>'Humans Alignment T&amp;A'!Z328</f>
        <v>Exclude</v>
      </c>
      <c r="Q328" s="120" t="str">
        <f>IF(AND(O328="Exclude", P328="Exclude"), "Mutually Excluded", IF(AND(OR(O328="CERTAINLY INCLUDED", O328="INCLUDE" ), OR(P328="INCLUDE", P328="MAYBE")), "MUTUALLY INCLUDED", IF(AND(O328="MAYBE", P328="MAYBE"), "Mutually MAYBE", IF(AND(O328="Exclude", OR(P328="INCLUDE", P328="MAYBE")), "AI+Hum: No, Hum1+2: Yes", IF(AND(P328="Exclude", OR(O328="INCLUDE", O328="CERTAINLY INCLUDED", H328="MAYBE")), "Ai+hum: Yes, Hum1+2: No", "Other Conflict")))))</f>
        <v>Mutually Excluded</v>
      </c>
      <c r="U328" s="121" t="str">
        <f>IF(Q328="Mutually Excluded","Exclude",IF(Q328= "Mutually Included","Include",R328))</f>
        <v>Exclude</v>
      </c>
      <c r="V328" s="122"/>
      <c r="X328" s="117"/>
      <c r="Y328" s="117"/>
      <c r="Z328" s="103" t="str">
        <f t="shared" si="78"/>
        <v/>
      </c>
      <c r="AA328" s="256"/>
      <c r="AB328" s="186"/>
      <c r="AC328" s="186"/>
      <c r="AD328" s="203"/>
      <c r="AF328" s="203"/>
      <c r="AG328" s="102" t="str">
        <f t="shared" si="79"/>
        <v/>
      </c>
      <c r="AH328" s="10" t="str">
        <f t="shared" si="76"/>
        <v/>
      </c>
      <c r="AI328" s="102"/>
      <c r="AJ328" s="10"/>
      <c r="AK328" s="10"/>
      <c r="AL328" s="105"/>
      <c r="AM328" s="102"/>
      <c r="AN328" s="10"/>
      <c r="AO328" s="10" t="str">
        <f t="shared" si="80"/>
        <v/>
      </c>
      <c r="AT328" s="10"/>
      <c r="AU328" s="10" t="str">
        <f>IF(O328="include",AF328,"")</f>
        <v/>
      </c>
      <c r="AV328" s="54" t="str">
        <f>IF(P328="include",AF328,"")</f>
        <v/>
      </c>
      <c r="BC328" s="10"/>
      <c r="BH328" s="10"/>
      <c r="BM328" s="10"/>
    </row>
    <row r="329" spans="1:65" s="54" customFormat="1" ht="30">
      <c r="A329" s="10">
        <v>332</v>
      </c>
      <c r="B329" s="10"/>
      <c r="C329" s="10" t="s">
        <v>529</v>
      </c>
      <c r="D329" s="10">
        <v>2</v>
      </c>
      <c r="E329" s="10">
        <v>2</v>
      </c>
      <c r="F329" s="10">
        <v>1</v>
      </c>
      <c r="G329" s="119" t="str">
        <f t="shared" si="77"/>
        <v>EXCLUDED</v>
      </c>
      <c r="H329" s="147" t="s">
        <v>901</v>
      </c>
      <c r="I329" s="189" t="s">
        <v>901</v>
      </c>
      <c r="J329" s="10" t="str">
        <f>IF(AND(G329="Excluded", H329="Excluded"), "Mutually Excluded", IF(AND(OR(G329="CERTAINLY INCLUDED", G329="INCLUDED", G329="MAYBE" ), OR(H329="INCLUDED", H329="MAYBE")), "MUTUALLY INCLUDED", IF(AND(G329="MAYBE", H329="MAYBE"), "Mutually MAYBE", IF(AND(G329="Excluded", OR(H329="INCLUDED", H329="MAYBE")), "AI: No, Human: Yes", IF(AND(H329="Excluded", OR(G329="INCLUDED", G329="CERTAINLY INCLUDED", G329="MAYBE")), "AI: Yes, Human: No", "Other Conflict")))))</f>
        <v>Mutually Excluded</v>
      </c>
      <c r="K329" s="10"/>
      <c r="L329" s="10"/>
      <c r="N329" s="220" t="s">
        <v>19</v>
      </c>
      <c r="O329" s="54" t="str">
        <f>IF(J329="Mutually Excluded","Exclude",IF(J329= "Mutually Included","Include",M329))</f>
        <v>Exclude</v>
      </c>
      <c r="P329" s="54" t="str">
        <f>'Humans Alignment T&amp;A'!Z329</f>
        <v>Exclude</v>
      </c>
      <c r="Q329" s="120" t="str">
        <f>IF(AND(O329="Exclude", P329="Exclude"), "Mutually Excluded", IF(AND(OR(O329="CERTAINLY INCLUDED", O329="INCLUDE" ), OR(P329="INCLUDE", P329="MAYBE")), "MUTUALLY INCLUDED", IF(AND(O329="MAYBE", P329="MAYBE"), "Mutually MAYBE", IF(AND(O329="Exclude", OR(P329="INCLUDE", P329="MAYBE")), "AI+Hum: No, Hum1+2: Yes", IF(AND(P329="Exclude", OR(O329="INCLUDE", O329="CERTAINLY INCLUDED", H329="MAYBE")), "Ai+hum: Yes, Hum1+2: No", "Other Conflict")))))</f>
        <v>Mutually Excluded</v>
      </c>
      <c r="U329" s="121" t="str">
        <f>IF(Q329="Mutually Excluded","Exclude",IF(Q329= "Mutually Included","Include",R329))</f>
        <v>Exclude</v>
      </c>
      <c r="V329" s="122"/>
      <c r="X329" s="117"/>
      <c r="Y329" s="117"/>
      <c r="Z329" s="103" t="str">
        <f t="shared" si="78"/>
        <v/>
      </c>
      <c r="AA329" s="256"/>
      <c r="AB329" s="186"/>
      <c r="AC329" s="186"/>
      <c r="AD329" s="203"/>
      <c r="AF329" s="203"/>
      <c r="AG329" s="102" t="str">
        <f t="shared" si="79"/>
        <v/>
      </c>
      <c r="AH329" s="10" t="str">
        <f t="shared" si="76"/>
        <v/>
      </c>
      <c r="AI329" s="102"/>
      <c r="AJ329" s="10"/>
      <c r="AK329" s="10"/>
      <c r="AL329" s="105"/>
      <c r="AM329" s="102"/>
      <c r="AN329" s="10"/>
      <c r="AO329" s="10" t="str">
        <f t="shared" si="80"/>
        <v/>
      </c>
      <c r="AT329" s="10"/>
      <c r="AU329" s="10" t="str">
        <f>IF(O329="include",AF329,"")</f>
        <v/>
      </c>
      <c r="AV329" s="54" t="str">
        <f>IF(P329="include",AF329,"")</f>
        <v/>
      </c>
      <c r="BC329" s="10"/>
      <c r="BH329" s="10"/>
      <c r="BM329" s="10"/>
    </row>
    <row r="330" spans="1:65" s="54" customFormat="1" ht="30.75" thickBot="1">
      <c r="A330" s="10">
        <v>333</v>
      </c>
      <c r="B330" s="10"/>
      <c r="C330" s="10" t="s">
        <v>530</v>
      </c>
      <c r="D330" s="10">
        <v>1</v>
      </c>
      <c r="E330" s="10">
        <v>1</v>
      </c>
      <c r="F330" s="10">
        <v>1</v>
      </c>
      <c r="G330" s="119" t="str">
        <f t="shared" si="77"/>
        <v>EXCLUDED</v>
      </c>
      <c r="H330" s="147" t="s">
        <v>901</v>
      </c>
      <c r="I330" s="189" t="s">
        <v>901</v>
      </c>
      <c r="J330" s="10" t="str">
        <f>IF(AND(G330="Excluded", H330="Excluded"), "Mutually Excluded", IF(AND(OR(G330="CERTAINLY INCLUDED", G330="INCLUDED", G330="MAYBE" ), OR(H330="INCLUDED", H330="MAYBE")), "MUTUALLY INCLUDED", IF(AND(G330="MAYBE", H330="MAYBE"), "Mutually MAYBE", IF(AND(G330="Excluded", OR(H330="INCLUDED", H330="MAYBE")), "AI: No, Human: Yes", IF(AND(H330="Excluded", OR(G330="INCLUDED", G330="CERTAINLY INCLUDED", G330="MAYBE")), "AI: Yes, Human: No", "Other Conflict")))))</f>
        <v>Mutually Excluded</v>
      </c>
      <c r="K330" s="10"/>
      <c r="L330" s="10"/>
      <c r="N330" s="220" t="s">
        <v>19</v>
      </c>
      <c r="O330" s="54" t="str">
        <f>IF(J330="Mutually Excluded","Exclude",IF(J330= "Mutually Included","Include",M330))</f>
        <v>Exclude</v>
      </c>
      <c r="P330" s="54" t="str">
        <f>'Humans Alignment T&amp;A'!Z330</f>
        <v>Exclude</v>
      </c>
      <c r="Q330" s="120" t="str">
        <f>IF(AND(O330="Exclude", P330="Exclude"), "Mutually Excluded", IF(AND(OR(O330="CERTAINLY INCLUDED", O330="INCLUDE" ), OR(P330="INCLUDE", P330="MAYBE")), "MUTUALLY INCLUDED", IF(AND(O330="MAYBE", P330="MAYBE"), "Mutually MAYBE", IF(AND(O330="Exclude", OR(P330="INCLUDE", P330="MAYBE")), "AI+Hum: No, Hum1+2: Yes", IF(AND(P330="Exclude", OR(O330="INCLUDE", O330="CERTAINLY INCLUDED", H330="MAYBE")), "Ai+hum: Yes, Hum1+2: No", "Other Conflict")))))</f>
        <v>Mutually Excluded</v>
      </c>
      <c r="U330" s="121" t="str">
        <f>IF(Q330="Mutually Excluded","Exclude",IF(Q330= "Mutually Included","Include",R330))</f>
        <v>Exclude</v>
      </c>
      <c r="V330" s="122"/>
      <c r="X330" s="117"/>
      <c r="Y330" s="117"/>
      <c r="Z330" s="103" t="str">
        <f t="shared" si="78"/>
        <v/>
      </c>
      <c r="AA330" s="256"/>
      <c r="AB330" s="186"/>
      <c r="AC330" s="186"/>
      <c r="AD330" s="203"/>
      <c r="AF330" s="203"/>
      <c r="AG330" s="102" t="str">
        <f t="shared" si="79"/>
        <v/>
      </c>
      <c r="AH330" s="10" t="str">
        <f t="shared" si="76"/>
        <v/>
      </c>
      <c r="AI330" s="102"/>
      <c r="AJ330" s="10"/>
      <c r="AK330" s="10"/>
      <c r="AL330" s="105"/>
      <c r="AM330" s="102"/>
      <c r="AN330" s="10"/>
      <c r="AO330" s="10" t="str">
        <f t="shared" si="80"/>
        <v/>
      </c>
      <c r="AT330" s="10"/>
      <c r="AU330" s="10" t="str">
        <f>IF(O330="include",AF330,"")</f>
        <v/>
      </c>
      <c r="AV330" s="54" t="str">
        <f>IF(P330="include",AF330,"")</f>
        <v/>
      </c>
      <c r="BC330" s="10"/>
      <c r="BH330" s="10"/>
      <c r="BM330" s="10"/>
    </row>
    <row r="331" spans="1:65" s="54" customFormat="1" ht="30.75" thickBot="1">
      <c r="A331" s="10">
        <v>334</v>
      </c>
      <c r="B331" s="10"/>
      <c r="C331" s="10" t="s">
        <v>531</v>
      </c>
      <c r="D331" s="10">
        <v>2</v>
      </c>
      <c r="E331" s="10">
        <v>3</v>
      </c>
      <c r="F331" s="10">
        <v>2</v>
      </c>
      <c r="G331" s="119" t="str">
        <f t="shared" si="77"/>
        <v>EXCLUDED</v>
      </c>
      <c r="H331" s="147" t="s">
        <v>901</v>
      </c>
      <c r="I331" s="189" t="s">
        <v>901</v>
      </c>
      <c r="J331" s="10" t="str">
        <f>IF(AND(G331="Excluded", H331="Excluded"), "Mutually Excluded", IF(AND(OR(G331="CERTAINLY INCLUDED", G331="INCLUDED", G331="MAYBE" ), OR(H331="INCLUDED", H331="MAYBE")), "MUTUALLY INCLUDED", IF(AND(G331="MAYBE", H331="MAYBE"), "Mutually MAYBE", IF(AND(G331="Excluded", OR(H331="INCLUDED", H331="MAYBE")), "AI: No, Human: Yes", IF(AND(H331="Excluded", OR(G331="INCLUDED", G331="CERTAINLY INCLUDED", G331="MAYBE")), "AI: Yes, Human: No", "Other Conflict")))))</f>
        <v>Mutually Excluded</v>
      </c>
      <c r="K331" s="10"/>
      <c r="L331" s="10"/>
      <c r="N331" s="220" t="s">
        <v>19</v>
      </c>
      <c r="O331" s="54" t="str">
        <f>IF(J331="Mutually Excluded","Exclude",IF(J331= "Mutually Included","Include",M331))</f>
        <v>Exclude</v>
      </c>
      <c r="P331" s="54" t="str">
        <f>'Humans Alignment T&amp;A'!Z331</f>
        <v>Exclude</v>
      </c>
      <c r="Q331" s="120" t="str">
        <f>IF(AND(O331="Exclude", P331="Exclude"), "Mutually Excluded", IF(AND(OR(O331="CERTAINLY INCLUDED", O331="INCLUDE" ), OR(P331="INCLUDE", P331="MAYBE")), "MUTUALLY INCLUDED", IF(AND(O331="MAYBE", P331="MAYBE"), "Mutually MAYBE", IF(AND(O331="Exclude", OR(P331="INCLUDE", P331="MAYBE")), "AI+Hum: No, Hum1+2: Yes", IF(AND(P331="Exclude", OR(O331="INCLUDE", O331="CERTAINLY INCLUDED", H331="MAYBE")), "Ai+hum: Yes, Hum1+2: No", "Other Conflict")))))</f>
        <v>Mutually Excluded</v>
      </c>
      <c r="S331" s="54" t="s">
        <v>3007</v>
      </c>
      <c r="T331" s="54" t="s">
        <v>3007</v>
      </c>
      <c r="U331" s="121" t="str">
        <f>IF(Q331="Mutually Excluded","Exclude",IF(Q331= "Mutually Included","Include",R331))</f>
        <v>Exclude</v>
      </c>
      <c r="V331" s="122"/>
      <c r="X331" s="201"/>
      <c r="Y331" s="123"/>
      <c r="Z331" s="103"/>
      <c r="AA331" s="149"/>
      <c r="AB331" s="186"/>
      <c r="AD331" s="203"/>
      <c r="AF331" s="203"/>
      <c r="AG331" s="102"/>
      <c r="AH331" s="10"/>
      <c r="AI331" s="184"/>
      <c r="AJ331" s="10"/>
      <c r="AK331" s="10"/>
      <c r="AL331" s="135"/>
      <c r="AM331" s="102"/>
      <c r="AN331" s="10"/>
      <c r="AO331" s="10" t="str">
        <f t="shared" si="80"/>
        <v/>
      </c>
      <c r="AT331" s="10"/>
      <c r="AU331" s="10" t="str">
        <f>IF(O331="include",AF331,"")</f>
        <v/>
      </c>
      <c r="AV331" s="54" t="str">
        <f>IF(P331="include",AF331,"")</f>
        <v/>
      </c>
      <c r="BC331" s="10"/>
      <c r="BH331" s="10"/>
      <c r="BM331" s="10"/>
    </row>
    <row r="332" spans="1:65" s="54" customFormat="1" ht="60">
      <c r="A332" s="10">
        <v>335</v>
      </c>
      <c r="B332" s="10"/>
      <c r="C332" s="10" t="s">
        <v>532</v>
      </c>
      <c r="D332" s="10">
        <v>1</v>
      </c>
      <c r="E332" s="10">
        <v>2</v>
      </c>
      <c r="F332" s="10">
        <v>1</v>
      </c>
      <c r="G332" s="119" t="str">
        <f t="shared" si="77"/>
        <v>EXCLUDED</v>
      </c>
      <c r="H332" s="147" t="s">
        <v>901</v>
      </c>
      <c r="I332" s="189" t="s">
        <v>901</v>
      </c>
      <c r="J332" s="10" t="str">
        <f>IF(AND(G332="Excluded", H332="Excluded"), "Mutually Excluded", IF(AND(OR(G332="CERTAINLY INCLUDED", G332="INCLUDED", G332="MAYBE" ), OR(H332="INCLUDED", H332="MAYBE")), "MUTUALLY INCLUDED", IF(AND(G332="MAYBE", H332="MAYBE"), "Mutually MAYBE", IF(AND(G332="Excluded", OR(H332="INCLUDED", H332="MAYBE")), "AI: No, Human: Yes", IF(AND(H332="Excluded", OR(G332="INCLUDED", G332="CERTAINLY INCLUDED", G332="MAYBE")), "AI: Yes, Human: No", "Other Conflict")))))</f>
        <v>Mutually Excluded</v>
      </c>
      <c r="K332" s="10"/>
      <c r="L332" s="10"/>
      <c r="N332" s="220" t="s">
        <v>19</v>
      </c>
      <c r="O332" s="54" t="str">
        <f>IF(J332="Mutually Excluded","Exclude",IF(J332= "Mutually Included","Include",M332))</f>
        <v>Exclude</v>
      </c>
      <c r="P332" s="54" t="str">
        <f>'Humans Alignment T&amp;A'!Z332</f>
        <v>Exclude</v>
      </c>
      <c r="Q332" s="120" t="str">
        <f>IF(AND(O332="Exclude", P332="Exclude"), "Mutually Excluded", IF(AND(OR(O332="CERTAINLY INCLUDED", O332="INCLUDE" ), OR(P332="INCLUDE", P332="MAYBE")), "MUTUALLY INCLUDED", IF(AND(O332="MAYBE", P332="MAYBE"), "Mutually MAYBE", IF(AND(O332="Exclude", OR(P332="INCLUDE", P332="MAYBE")), "AI+Hum: No, Hum1+2: Yes", IF(AND(P332="Exclude", OR(O332="INCLUDE", O332="CERTAINLY INCLUDED", H332="MAYBE")), "Ai+hum: Yes, Hum1+2: No", "Other Conflict")))))</f>
        <v>Mutually Excluded</v>
      </c>
      <c r="U332" s="121" t="str">
        <f>IF(Q332="Mutually Excluded","Exclude",IF(Q332= "Mutually Included","Include",R332))</f>
        <v>Exclude</v>
      </c>
      <c r="V332" s="122"/>
      <c r="X332" s="117"/>
      <c r="Y332" s="117"/>
      <c r="Z332" s="103" t="str">
        <f t="shared" si="78"/>
        <v/>
      </c>
      <c r="AA332" s="256"/>
      <c r="AB332" s="186"/>
      <c r="AC332" s="186"/>
      <c r="AD332" s="203"/>
      <c r="AF332" s="203"/>
      <c r="AG332" s="102" t="str">
        <f t="shared" si="79"/>
        <v/>
      </c>
      <c r="AH332" s="10" t="str">
        <f t="shared" si="76"/>
        <v/>
      </c>
      <c r="AI332" s="102"/>
      <c r="AJ332" s="10"/>
      <c r="AK332" s="10"/>
      <c r="AL332" s="105"/>
      <c r="AM332" s="102"/>
      <c r="AN332" s="10"/>
      <c r="AO332" s="10" t="str">
        <f t="shared" si="80"/>
        <v/>
      </c>
      <c r="AT332" s="10"/>
      <c r="AU332" s="10" t="str">
        <f>IF(O332="include",AF332,"")</f>
        <v/>
      </c>
      <c r="AV332" s="54" t="str">
        <f>IF(P332="include",AF332,"")</f>
        <v/>
      </c>
      <c r="BC332" s="10"/>
      <c r="BH332" s="10"/>
      <c r="BM332" s="10"/>
    </row>
    <row r="333" spans="1:65" s="54" customFormat="1" ht="30">
      <c r="A333" s="10">
        <v>336</v>
      </c>
      <c r="B333" s="10"/>
      <c r="C333" s="10" t="s">
        <v>533</v>
      </c>
      <c r="D333" s="10">
        <v>2</v>
      </c>
      <c r="E333" s="10">
        <v>1</v>
      </c>
      <c r="F333" s="10">
        <v>2</v>
      </c>
      <c r="G333" s="119" t="str">
        <f t="shared" si="77"/>
        <v>EXCLUDED</v>
      </c>
      <c r="H333" s="147" t="s">
        <v>901</v>
      </c>
      <c r="I333" s="189" t="s">
        <v>901</v>
      </c>
      <c r="J333" s="10" t="str">
        <f>IF(AND(G333="Excluded", H333="Excluded"), "Mutually Excluded", IF(AND(OR(G333="CERTAINLY INCLUDED", G333="INCLUDED", G333="MAYBE" ), OR(H333="INCLUDED", H333="MAYBE")), "MUTUALLY INCLUDED", IF(AND(G333="MAYBE", H333="MAYBE"), "Mutually MAYBE", IF(AND(G333="Excluded", OR(H333="INCLUDED", H333="MAYBE")), "AI: No, Human: Yes", IF(AND(H333="Excluded", OR(G333="INCLUDED", G333="CERTAINLY INCLUDED", G333="MAYBE")), "AI: Yes, Human: No", "Other Conflict")))))</f>
        <v>Mutually Excluded</v>
      </c>
      <c r="K333" s="10"/>
      <c r="L333" s="10"/>
      <c r="N333" s="220" t="s">
        <v>19</v>
      </c>
      <c r="O333" s="54" t="str">
        <f>IF(J333="Mutually Excluded","Exclude",IF(J333= "Mutually Included","Include",M333))</f>
        <v>Exclude</v>
      </c>
      <c r="P333" s="54" t="str">
        <f>'Humans Alignment T&amp;A'!Z333</f>
        <v>Exclude</v>
      </c>
      <c r="Q333" s="120" t="str">
        <f>IF(AND(O333="Exclude", P333="Exclude"), "Mutually Excluded", IF(AND(OR(O333="CERTAINLY INCLUDED", O333="INCLUDE" ), OR(P333="INCLUDE", P333="MAYBE")), "MUTUALLY INCLUDED", IF(AND(O333="MAYBE", P333="MAYBE"), "Mutually MAYBE", IF(AND(O333="Exclude", OR(P333="INCLUDE", P333="MAYBE")), "AI+Hum: No, Hum1+2: Yes", IF(AND(P333="Exclude", OR(O333="INCLUDE", O333="CERTAINLY INCLUDED", H333="MAYBE")), "Ai+hum: Yes, Hum1+2: No", "Other Conflict")))))</f>
        <v>Mutually Excluded</v>
      </c>
      <c r="U333" s="121" t="str">
        <f>IF(Q333="Mutually Excluded","Exclude",IF(Q333= "Mutually Included","Include",R333))</f>
        <v>Exclude</v>
      </c>
      <c r="V333" s="122"/>
      <c r="X333" s="117"/>
      <c r="Y333" s="117"/>
      <c r="Z333" s="103" t="str">
        <f t="shared" si="78"/>
        <v/>
      </c>
      <c r="AA333" s="256"/>
      <c r="AB333" s="186"/>
      <c r="AC333" s="186"/>
      <c r="AD333" s="203"/>
      <c r="AF333" s="203"/>
      <c r="AG333" s="102" t="str">
        <f t="shared" si="79"/>
        <v/>
      </c>
      <c r="AH333" s="10" t="str">
        <f t="shared" si="76"/>
        <v/>
      </c>
      <c r="AI333" s="102"/>
      <c r="AJ333" s="10"/>
      <c r="AK333" s="10"/>
      <c r="AL333" s="105"/>
      <c r="AM333" s="102"/>
      <c r="AN333" s="10"/>
      <c r="AO333" s="10" t="str">
        <f t="shared" si="80"/>
        <v/>
      </c>
      <c r="AT333" s="10"/>
      <c r="AU333" s="10" t="str">
        <f>IF(O333="include",AF333,"")</f>
        <v/>
      </c>
      <c r="AV333" s="54" t="str">
        <f>IF(P333="include",AF333,"")</f>
        <v/>
      </c>
      <c r="BC333" s="10"/>
      <c r="BH333" s="10"/>
      <c r="BM333" s="10"/>
    </row>
    <row r="334" spans="1:65" s="54" customFormat="1" ht="30">
      <c r="A334" s="10">
        <v>337</v>
      </c>
      <c r="B334" s="10"/>
      <c r="C334" s="10" t="s">
        <v>534</v>
      </c>
      <c r="D334" s="10">
        <v>2</v>
      </c>
      <c r="E334" s="10">
        <v>2</v>
      </c>
      <c r="F334" s="10">
        <v>2</v>
      </c>
      <c r="G334" s="119" t="str">
        <f t="shared" si="77"/>
        <v>EXCLUDED</v>
      </c>
      <c r="H334" s="147" t="s">
        <v>901</v>
      </c>
      <c r="I334" s="189" t="s">
        <v>901</v>
      </c>
      <c r="J334" s="10" t="str">
        <f>IF(AND(G334="Excluded", H334="Excluded"), "Mutually Excluded", IF(AND(OR(G334="CERTAINLY INCLUDED", G334="INCLUDED", G334="MAYBE" ), OR(H334="INCLUDED", H334="MAYBE")), "MUTUALLY INCLUDED", IF(AND(G334="MAYBE", H334="MAYBE"), "Mutually MAYBE", IF(AND(G334="Excluded", OR(H334="INCLUDED", H334="MAYBE")), "AI: No, Human: Yes", IF(AND(H334="Excluded", OR(G334="INCLUDED", G334="CERTAINLY INCLUDED", G334="MAYBE")), "AI: Yes, Human: No", "Other Conflict")))))</f>
        <v>Mutually Excluded</v>
      </c>
      <c r="K334" s="10"/>
      <c r="L334" s="10"/>
      <c r="N334" s="220" t="s">
        <v>19</v>
      </c>
      <c r="O334" s="54" t="str">
        <f>IF(J334="Mutually Excluded","Exclude",IF(J334= "Mutually Included","Include",M334))</f>
        <v>Exclude</v>
      </c>
      <c r="P334" s="54" t="str">
        <f>'Humans Alignment T&amp;A'!Z334</f>
        <v>Exclude</v>
      </c>
      <c r="Q334" s="120" t="str">
        <f>IF(AND(O334="Exclude", P334="Exclude"), "Mutually Excluded", IF(AND(OR(O334="CERTAINLY INCLUDED", O334="INCLUDE" ), OR(P334="INCLUDE", P334="MAYBE")), "MUTUALLY INCLUDED", IF(AND(O334="MAYBE", P334="MAYBE"), "Mutually MAYBE", IF(AND(O334="Exclude", OR(P334="INCLUDE", P334="MAYBE")), "AI+Hum: No, Hum1+2: Yes", IF(AND(P334="Exclude", OR(O334="INCLUDE", O334="CERTAINLY INCLUDED", H334="MAYBE")), "Ai+hum: Yes, Hum1+2: No", "Other Conflict")))))</f>
        <v>Mutually Excluded</v>
      </c>
      <c r="U334" s="121" t="str">
        <f>IF(Q334="Mutually Excluded","Exclude",IF(Q334= "Mutually Included","Include",R334))</f>
        <v>Exclude</v>
      </c>
      <c r="V334" s="122"/>
      <c r="X334" s="117"/>
      <c r="Y334" s="117"/>
      <c r="Z334" s="103" t="str">
        <f t="shared" si="78"/>
        <v/>
      </c>
      <c r="AA334" s="256"/>
      <c r="AB334" s="186"/>
      <c r="AC334" s="186"/>
      <c r="AD334" s="203"/>
      <c r="AF334" s="203"/>
      <c r="AG334" s="102" t="str">
        <f t="shared" si="79"/>
        <v/>
      </c>
      <c r="AH334" s="10" t="str">
        <f t="shared" si="76"/>
        <v/>
      </c>
      <c r="AI334" s="102"/>
      <c r="AJ334" s="10"/>
      <c r="AK334" s="10"/>
      <c r="AL334" s="105"/>
      <c r="AM334" s="102"/>
      <c r="AN334" s="10"/>
      <c r="AO334" s="10" t="str">
        <f t="shared" si="80"/>
        <v/>
      </c>
      <c r="AT334" s="10"/>
      <c r="AU334" s="10" t="str">
        <f>IF(O334="include",AF334,"")</f>
        <v/>
      </c>
      <c r="AV334" s="54" t="str">
        <f>IF(P334="include",AF334,"")</f>
        <v/>
      </c>
      <c r="BC334" s="10"/>
      <c r="BH334" s="10"/>
      <c r="BM334" s="10"/>
    </row>
    <row r="335" spans="1:65" s="54" customFormat="1" ht="45">
      <c r="A335" s="10">
        <v>338</v>
      </c>
      <c r="B335" s="10"/>
      <c r="C335" s="10" t="s">
        <v>535</v>
      </c>
      <c r="D335" s="10">
        <v>1</v>
      </c>
      <c r="E335" s="10">
        <v>1</v>
      </c>
      <c r="F335" s="10">
        <v>1</v>
      </c>
      <c r="G335" s="119" t="str">
        <f t="shared" si="77"/>
        <v>EXCLUDED</v>
      </c>
      <c r="H335" s="147" t="s">
        <v>901</v>
      </c>
      <c r="I335" s="189" t="s">
        <v>901</v>
      </c>
      <c r="J335" s="10" t="str">
        <f>IF(AND(G335="Excluded", H335="Excluded"), "Mutually Excluded", IF(AND(OR(G335="CERTAINLY INCLUDED", G335="INCLUDED", G335="MAYBE" ), OR(H335="INCLUDED", H335="MAYBE")), "MUTUALLY INCLUDED", IF(AND(G335="MAYBE", H335="MAYBE"), "Mutually MAYBE", IF(AND(G335="Excluded", OR(H335="INCLUDED", H335="MAYBE")), "AI: No, Human: Yes", IF(AND(H335="Excluded", OR(G335="INCLUDED", G335="CERTAINLY INCLUDED", G335="MAYBE")), "AI: Yes, Human: No", "Other Conflict")))))</f>
        <v>Mutually Excluded</v>
      </c>
      <c r="K335" s="10"/>
      <c r="L335" s="10"/>
      <c r="N335" s="220" t="s">
        <v>19</v>
      </c>
      <c r="O335" s="54" t="str">
        <f>IF(J335="Mutually Excluded","Exclude",IF(J335= "Mutually Included","Include",M335))</f>
        <v>Exclude</v>
      </c>
      <c r="P335" s="54" t="str">
        <f>'Humans Alignment T&amp;A'!Z335</f>
        <v>Exclude</v>
      </c>
      <c r="Q335" s="120" t="str">
        <f>IF(AND(O335="Exclude", P335="Exclude"), "Mutually Excluded", IF(AND(OR(O335="CERTAINLY INCLUDED", O335="INCLUDE" ), OR(P335="INCLUDE", P335="MAYBE")), "MUTUALLY INCLUDED", IF(AND(O335="MAYBE", P335="MAYBE"), "Mutually MAYBE", IF(AND(O335="Exclude", OR(P335="INCLUDE", P335="MAYBE")), "AI+Hum: No, Hum1+2: Yes", IF(AND(P335="Exclude", OR(O335="INCLUDE", O335="CERTAINLY INCLUDED", H335="MAYBE")), "Ai+hum: Yes, Hum1+2: No", "Other Conflict")))))</f>
        <v>Mutually Excluded</v>
      </c>
      <c r="U335" s="121" t="str">
        <f>IF(Q335="Mutually Excluded","Exclude",IF(Q335= "Mutually Included","Include",R335))</f>
        <v>Exclude</v>
      </c>
      <c r="V335" s="122"/>
      <c r="X335" s="117"/>
      <c r="Y335" s="117"/>
      <c r="Z335" s="103" t="str">
        <f t="shared" si="78"/>
        <v/>
      </c>
      <c r="AA335" s="256"/>
      <c r="AB335" s="186"/>
      <c r="AC335" s="186"/>
      <c r="AD335" s="203"/>
      <c r="AF335" s="203"/>
      <c r="AG335" s="102" t="str">
        <f t="shared" si="79"/>
        <v/>
      </c>
      <c r="AH335" s="10" t="str">
        <f t="shared" si="76"/>
        <v/>
      </c>
      <c r="AI335" s="102"/>
      <c r="AJ335" s="10"/>
      <c r="AK335" s="10"/>
      <c r="AL335" s="105"/>
      <c r="AM335" s="102"/>
      <c r="AN335" s="10"/>
      <c r="AO335" s="10" t="str">
        <f t="shared" si="80"/>
        <v/>
      </c>
      <c r="AT335" s="10"/>
      <c r="AU335" s="10" t="str">
        <f>IF(O335="include",AF335,"")</f>
        <v/>
      </c>
      <c r="AV335" s="54" t="str">
        <f>IF(P335="include",AF335,"")</f>
        <v/>
      </c>
      <c r="BC335" s="10"/>
      <c r="BH335" s="10"/>
      <c r="BM335" s="10"/>
    </row>
    <row r="336" spans="1:65" s="54" customFormat="1" ht="70.150000000000006" customHeight="1">
      <c r="A336" s="10">
        <v>339</v>
      </c>
      <c r="B336" s="10" t="s">
        <v>536</v>
      </c>
      <c r="C336" s="10" t="s">
        <v>536</v>
      </c>
      <c r="D336" s="10">
        <v>3</v>
      </c>
      <c r="E336" s="10">
        <v>3</v>
      </c>
      <c r="F336" s="10">
        <v>2</v>
      </c>
      <c r="G336" s="119" t="str">
        <f t="shared" si="77"/>
        <v>EXCLUDED</v>
      </c>
      <c r="H336" s="147" t="s">
        <v>104</v>
      </c>
      <c r="I336" s="189" t="s">
        <v>1752</v>
      </c>
      <c r="J336" s="10" t="str">
        <f>IF(AND(G336="Excluded", H336="Excluded"), "Mutually Excluded", IF(AND(OR(G336="CERTAINLY INCLUDED", G336="INCLUDED", G336="MAYBE" ), OR(H336="INCLUDED", H336="MAYBE")), "MUTUALLY INCLUDED", IF(AND(G336="MAYBE", H336="MAYBE"), "Mutually MAYBE", IF(AND(G336="Excluded", OR(H336="INCLUDED", H336="MAYBE")), "AI: No, Human: Yes", IF(AND(H336="Excluded", OR(G336="INCLUDED", G336="CERTAINLY INCLUDED", G336="MAYBE")), "AI: Yes, Human: No", "Other Conflict")))))</f>
        <v>AI: No, Human: Yes</v>
      </c>
      <c r="K336" s="10" t="s">
        <v>23</v>
      </c>
      <c r="L336" s="10" t="s">
        <v>23</v>
      </c>
      <c r="M336" s="10" t="s">
        <v>23</v>
      </c>
      <c r="N336" s="220" t="s">
        <v>23</v>
      </c>
      <c r="O336" s="54" t="str">
        <f>IF(J336="Mutually Excluded","Exclude",IF(J336= "Mutually Included","Include",M336))</f>
        <v>Include</v>
      </c>
      <c r="P336" s="54" t="str">
        <f>'Humans Alignment T&amp;A'!Z336</f>
        <v>Include</v>
      </c>
      <c r="Q336" s="120" t="str">
        <f>IF(AND(O336="Exclude", P336="Exclude"), "Mutually Excluded", IF(AND(OR(O336="CERTAINLY INCLUDED", O336="INCLUDE" ), OR(P336="INCLUDE", P336="MAYBE")), "MUTUALLY INCLUDED", IF(AND(O336="MAYBE", P336="MAYBE"), "Mutually MAYBE", IF(AND(O336="Exclude", OR(P336="INCLUDE", P336="MAYBE")), "AI+Hum: No, Hum1+2: Yes", IF(AND(P336="Exclude", OR(O336="INCLUDE", O336="CERTAINLY INCLUDED", H336="MAYBE")), "Ai+hum: Yes, Hum1+2: No", "Other Conflict")))))</f>
        <v>MUTUALLY INCLUDED</v>
      </c>
      <c r="U336" s="121" t="str">
        <f>IF(Q336="Mutually Excluded","Exclude",IF(Q336= "Mutually Included","Include",R336))</f>
        <v>Include</v>
      </c>
      <c r="V336" s="122" t="s">
        <v>19</v>
      </c>
      <c r="W336" s="54" t="s">
        <v>23</v>
      </c>
      <c r="X336" s="201" t="s">
        <v>3038</v>
      </c>
      <c r="Y336" s="201" t="s">
        <v>3028</v>
      </c>
      <c r="Z336" s="103" t="str">
        <f t="shared" si="78"/>
        <v>Mutually Excluded</v>
      </c>
      <c r="AA336" s="137" t="s">
        <v>19</v>
      </c>
      <c r="AB336" s="186"/>
      <c r="AC336" s="186"/>
      <c r="AD336" s="203" t="s">
        <v>19</v>
      </c>
      <c r="AF336" s="203" t="s">
        <v>19</v>
      </c>
      <c r="AG336" s="102" t="str">
        <f t="shared" si="79"/>
        <v>Mutually Excluded</v>
      </c>
      <c r="AH336" s="10" t="str">
        <f t="shared" si="76"/>
        <v>Mutually Excluded</v>
      </c>
      <c r="AI336" s="133" t="s">
        <v>19</v>
      </c>
      <c r="AJ336" s="10"/>
      <c r="AK336" s="10"/>
      <c r="AL336" s="143" t="s">
        <v>19</v>
      </c>
      <c r="AM336" s="107"/>
      <c r="AN336" s="10"/>
      <c r="AO336" s="10" t="str">
        <f t="shared" si="80"/>
        <v>Mutually Excluded</v>
      </c>
      <c r="AP336" s="125" t="s">
        <v>19</v>
      </c>
      <c r="AQ336" s="54">
        <v>2</v>
      </c>
      <c r="AR336" s="54">
        <v>1</v>
      </c>
      <c r="AS336" s="54">
        <v>3</v>
      </c>
      <c r="AT336" s="10" t="s">
        <v>3040</v>
      </c>
      <c r="AU336" s="10" t="str">
        <f>IF(O336="include",AF336,"")</f>
        <v>Exclude</v>
      </c>
      <c r="AV336" s="54" t="str">
        <f>IF(P336="include",AF336,"")</f>
        <v>Exclude</v>
      </c>
      <c r="BC336" s="10"/>
      <c r="BH336" s="10"/>
      <c r="BM336" s="10"/>
    </row>
    <row r="337" spans="1:65" s="54" customFormat="1" ht="30">
      <c r="A337" s="10">
        <v>340</v>
      </c>
      <c r="B337" s="10"/>
      <c r="C337" s="10" t="s">
        <v>537</v>
      </c>
      <c r="D337" s="10">
        <v>1</v>
      </c>
      <c r="E337" s="10">
        <v>1</v>
      </c>
      <c r="F337" s="10">
        <v>1</v>
      </c>
      <c r="G337" s="119" t="str">
        <f t="shared" si="77"/>
        <v>EXCLUDED</v>
      </c>
      <c r="H337" s="147" t="s">
        <v>901</v>
      </c>
      <c r="I337" s="189" t="s">
        <v>901</v>
      </c>
      <c r="J337" s="10" t="str">
        <f>IF(AND(G337="Excluded", H337="Excluded"), "Mutually Excluded", IF(AND(OR(G337="CERTAINLY INCLUDED", G337="INCLUDED", G337="MAYBE" ), OR(H337="INCLUDED", H337="MAYBE")), "MUTUALLY INCLUDED", IF(AND(G337="MAYBE", H337="MAYBE"), "Mutually MAYBE", IF(AND(G337="Excluded", OR(H337="INCLUDED", H337="MAYBE")), "AI: No, Human: Yes", IF(AND(H337="Excluded", OR(G337="INCLUDED", G337="CERTAINLY INCLUDED", G337="MAYBE")), "AI: Yes, Human: No", "Other Conflict")))))</f>
        <v>Mutually Excluded</v>
      </c>
      <c r="K337" s="10"/>
      <c r="L337" s="10"/>
      <c r="N337" s="220" t="s">
        <v>19</v>
      </c>
      <c r="O337" s="54" t="str">
        <f>IF(J337="Mutually Excluded","Exclude",IF(J337= "Mutually Included","Include",M337))</f>
        <v>Exclude</v>
      </c>
      <c r="P337" s="54" t="str">
        <f>'Humans Alignment T&amp;A'!Z337</f>
        <v>Exclude</v>
      </c>
      <c r="Q337" s="120" t="str">
        <f>IF(AND(O337="Exclude", P337="Exclude"), "Mutually Excluded", IF(AND(OR(O337="CERTAINLY INCLUDED", O337="INCLUDE" ), OR(P337="INCLUDE", P337="MAYBE")), "MUTUALLY INCLUDED", IF(AND(O337="MAYBE", P337="MAYBE"), "Mutually MAYBE", IF(AND(O337="Exclude", OR(P337="INCLUDE", P337="MAYBE")), "AI+Hum: No, Hum1+2: Yes", IF(AND(P337="Exclude", OR(O337="INCLUDE", O337="CERTAINLY INCLUDED", H337="MAYBE")), "Ai+hum: Yes, Hum1+2: No", "Other Conflict")))))</f>
        <v>Mutually Excluded</v>
      </c>
      <c r="U337" s="121" t="str">
        <f>IF(Q337="Mutually Excluded","Exclude",IF(Q337= "Mutually Included","Include",R337))</f>
        <v>Exclude</v>
      </c>
      <c r="V337" s="122"/>
      <c r="X337" s="117"/>
      <c r="Y337" s="117"/>
      <c r="Z337" s="103" t="str">
        <f t="shared" si="78"/>
        <v/>
      </c>
      <c r="AA337" s="256"/>
      <c r="AB337" s="186"/>
      <c r="AC337" s="186"/>
      <c r="AD337" s="203"/>
      <c r="AF337" s="203"/>
      <c r="AG337" s="102" t="str">
        <f t="shared" si="79"/>
        <v/>
      </c>
      <c r="AH337" s="10" t="str">
        <f t="shared" si="76"/>
        <v/>
      </c>
      <c r="AI337" s="102"/>
      <c r="AJ337" s="10"/>
      <c r="AK337" s="10"/>
      <c r="AL337" s="105"/>
      <c r="AM337" s="102"/>
      <c r="AN337" s="10"/>
      <c r="AO337" s="10" t="str">
        <f t="shared" si="80"/>
        <v/>
      </c>
      <c r="AT337" s="10"/>
      <c r="AU337" s="10" t="str">
        <f>IF(O337="include",AF337,"")</f>
        <v/>
      </c>
      <c r="AV337" s="54" t="str">
        <f>IF(P337="include",AF337,"")</f>
        <v/>
      </c>
      <c r="BC337" s="10"/>
      <c r="BH337" s="10"/>
      <c r="BM337" s="10"/>
    </row>
    <row r="338" spans="1:65" s="54" customFormat="1" ht="30">
      <c r="A338" s="10">
        <v>341</v>
      </c>
      <c r="B338" s="10"/>
      <c r="C338" s="10" t="s">
        <v>538</v>
      </c>
      <c r="D338" s="10">
        <v>1</v>
      </c>
      <c r="E338" s="10">
        <v>1</v>
      </c>
      <c r="F338" s="10">
        <v>1</v>
      </c>
      <c r="G338" s="119" t="str">
        <f t="shared" si="77"/>
        <v>EXCLUDED</v>
      </c>
      <c r="H338" s="147" t="s">
        <v>901</v>
      </c>
      <c r="I338" s="189" t="s">
        <v>901</v>
      </c>
      <c r="J338" s="10" t="str">
        <f>IF(AND(G338="Excluded", H338="Excluded"), "Mutually Excluded", IF(AND(OR(G338="CERTAINLY INCLUDED", G338="INCLUDED", G338="MAYBE" ), OR(H338="INCLUDED", H338="MAYBE")), "MUTUALLY INCLUDED", IF(AND(G338="MAYBE", H338="MAYBE"), "Mutually MAYBE", IF(AND(G338="Excluded", OR(H338="INCLUDED", H338="MAYBE")), "AI: No, Human: Yes", IF(AND(H338="Excluded", OR(G338="INCLUDED", G338="CERTAINLY INCLUDED", G338="MAYBE")), "AI: Yes, Human: No", "Other Conflict")))))</f>
        <v>Mutually Excluded</v>
      </c>
      <c r="K338" s="10"/>
      <c r="L338" s="10"/>
      <c r="N338" s="220" t="s">
        <v>19</v>
      </c>
      <c r="O338" s="54" t="str">
        <f>IF(J338="Mutually Excluded","Exclude",IF(J338= "Mutually Included","Include",M338))</f>
        <v>Exclude</v>
      </c>
      <c r="P338" s="54" t="str">
        <f>'Humans Alignment T&amp;A'!Z338</f>
        <v>Exclude</v>
      </c>
      <c r="Q338" s="120" t="str">
        <f>IF(AND(O338="Exclude", P338="Exclude"), "Mutually Excluded", IF(AND(OR(O338="CERTAINLY INCLUDED", O338="INCLUDE" ), OR(P338="INCLUDE", P338="MAYBE")), "MUTUALLY INCLUDED", IF(AND(O338="MAYBE", P338="MAYBE"), "Mutually MAYBE", IF(AND(O338="Exclude", OR(P338="INCLUDE", P338="MAYBE")), "AI+Hum: No, Hum1+2: Yes", IF(AND(P338="Exclude", OR(O338="INCLUDE", O338="CERTAINLY INCLUDED", H338="MAYBE")), "Ai+hum: Yes, Hum1+2: No", "Other Conflict")))))</f>
        <v>Mutually Excluded</v>
      </c>
      <c r="U338" s="121" t="str">
        <f>IF(Q338="Mutually Excluded","Exclude",IF(Q338= "Mutually Included","Include",R338))</f>
        <v>Exclude</v>
      </c>
      <c r="V338" s="122"/>
      <c r="X338" s="117"/>
      <c r="Y338" s="117"/>
      <c r="Z338" s="103" t="str">
        <f t="shared" si="78"/>
        <v/>
      </c>
      <c r="AA338" s="256"/>
      <c r="AB338" s="186"/>
      <c r="AC338" s="186"/>
      <c r="AD338" s="203"/>
      <c r="AF338" s="203"/>
      <c r="AG338" s="102" t="str">
        <f t="shared" si="79"/>
        <v/>
      </c>
      <c r="AH338" s="10" t="str">
        <f t="shared" si="76"/>
        <v/>
      </c>
      <c r="AI338" s="102"/>
      <c r="AJ338" s="10"/>
      <c r="AK338" s="10"/>
      <c r="AL338" s="105"/>
      <c r="AM338" s="102"/>
      <c r="AN338" s="10"/>
      <c r="AO338" s="10" t="str">
        <f t="shared" si="80"/>
        <v/>
      </c>
      <c r="AT338" s="10"/>
      <c r="AU338" s="10" t="str">
        <f>IF(O338="include",AF338,"")</f>
        <v/>
      </c>
      <c r="AV338" s="54" t="str">
        <f>IF(P338="include",AF338,"")</f>
        <v/>
      </c>
      <c r="BC338" s="10"/>
      <c r="BH338" s="10"/>
      <c r="BM338" s="10"/>
    </row>
    <row r="339" spans="1:65" s="54" customFormat="1" ht="30">
      <c r="A339" s="10">
        <v>342</v>
      </c>
      <c r="B339" s="10"/>
      <c r="C339" s="10" t="s">
        <v>539</v>
      </c>
      <c r="D339" s="10">
        <v>2</v>
      </c>
      <c r="E339" s="10">
        <v>2</v>
      </c>
      <c r="F339" s="10">
        <v>2</v>
      </c>
      <c r="G339" s="119" t="str">
        <f t="shared" si="77"/>
        <v>EXCLUDED</v>
      </c>
      <c r="H339" s="147" t="s">
        <v>901</v>
      </c>
      <c r="I339" s="189" t="s">
        <v>901</v>
      </c>
      <c r="J339" s="10" t="str">
        <f>IF(AND(G339="Excluded", H339="Excluded"), "Mutually Excluded", IF(AND(OR(G339="CERTAINLY INCLUDED", G339="INCLUDED", G339="MAYBE" ), OR(H339="INCLUDED", H339="MAYBE")), "MUTUALLY INCLUDED", IF(AND(G339="MAYBE", H339="MAYBE"), "Mutually MAYBE", IF(AND(G339="Excluded", OR(H339="INCLUDED", H339="MAYBE")), "AI: No, Human: Yes", IF(AND(H339="Excluded", OR(G339="INCLUDED", G339="CERTAINLY INCLUDED", G339="MAYBE")), "AI: Yes, Human: No", "Other Conflict")))))</f>
        <v>Mutually Excluded</v>
      </c>
      <c r="K339" s="10"/>
      <c r="L339" s="10"/>
      <c r="N339" s="220" t="s">
        <v>19</v>
      </c>
      <c r="O339" s="54" t="str">
        <f>IF(J339="Mutually Excluded","Exclude",IF(J339= "Mutually Included","Include",M339))</f>
        <v>Exclude</v>
      </c>
      <c r="P339" s="54" t="str">
        <f>'Humans Alignment T&amp;A'!Z339</f>
        <v>Exclude</v>
      </c>
      <c r="Q339" s="120" t="str">
        <f>IF(AND(O339="Exclude", P339="Exclude"), "Mutually Excluded", IF(AND(OR(O339="CERTAINLY INCLUDED", O339="INCLUDE" ), OR(P339="INCLUDE", P339="MAYBE")), "MUTUALLY INCLUDED", IF(AND(O339="MAYBE", P339="MAYBE"), "Mutually MAYBE", IF(AND(O339="Exclude", OR(P339="INCLUDE", P339="MAYBE")), "AI+Hum: No, Hum1+2: Yes", IF(AND(P339="Exclude", OR(O339="INCLUDE", O339="CERTAINLY INCLUDED", H339="MAYBE")), "Ai+hum: Yes, Hum1+2: No", "Other Conflict")))))</f>
        <v>Mutually Excluded</v>
      </c>
      <c r="U339" s="121" t="str">
        <f>IF(Q339="Mutually Excluded","Exclude",IF(Q339= "Mutually Included","Include",R339))</f>
        <v>Exclude</v>
      </c>
      <c r="V339" s="122"/>
      <c r="X339" s="117"/>
      <c r="Y339" s="117"/>
      <c r="Z339" s="103" t="str">
        <f t="shared" si="78"/>
        <v/>
      </c>
      <c r="AA339" s="256"/>
      <c r="AB339" s="186"/>
      <c r="AC339" s="186"/>
      <c r="AD339" s="203"/>
      <c r="AF339" s="203"/>
      <c r="AG339" s="102" t="str">
        <f t="shared" si="79"/>
        <v/>
      </c>
      <c r="AH339" s="10" t="str">
        <f t="shared" si="76"/>
        <v/>
      </c>
      <c r="AI339" s="102"/>
      <c r="AJ339" s="10"/>
      <c r="AK339" s="10"/>
      <c r="AL339" s="105"/>
      <c r="AM339" s="102"/>
      <c r="AN339" s="10"/>
      <c r="AO339" s="10" t="str">
        <f t="shared" si="80"/>
        <v/>
      </c>
      <c r="AT339" s="10"/>
      <c r="AU339" s="10" t="str">
        <f>IF(O339="include",AF339,"")</f>
        <v/>
      </c>
      <c r="AV339" s="54" t="str">
        <f>IF(P339="include",AF339,"")</f>
        <v/>
      </c>
      <c r="BC339" s="10"/>
      <c r="BH339" s="10"/>
      <c r="BM339" s="10"/>
    </row>
    <row r="340" spans="1:65" s="54" customFormat="1" ht="30">
      <c r="A340" s="10">
        <v>343</v>
      </c>
      <c r="B340" s="10"/>
      <c r="C340" s="10" t="s">
        <v>540</v>
      </c>
      <c r="D340" s="10">
        <v>2</v>
      </c>
      <c r="E340" s="10">
        <v>2</v>
      </c>
      <c r="F340" s="10">
        <v>2</v>
      </c>
      <c r="G340" s="119" t="str">
        <f t="shared" si="77"/>
        <v>EXCLUDED</v>
      </c>
      <c r="H340" s="147" t="s">
        <v>901</v>
      </c>
      <c r="I340" s="189" t="s">
        <v>901</v>
      </c>
      <c r="J340" s="10" t="str">
        <f>IF(AND(G340="Excluded", H340="Excluded"), "Mutually Excluded", IF(AND(OR(G340="CERTAINLY INCLUDED", G340="INCLUDED", G340="MAYBE" ), OR(H340="INCLUDED", H340="MAYBE")), "MUTUALLY INCLUDED", IF(AND(G340="MAYBE", H340="MAYBE"), "Mutually MAYBE", IF(AND(G340="Excluded", OR(H340="INCLUDED", H340="MAYBE")), "AI: No, Human: Yes", IF(AND(H340="Excluded", OR(G340="INCLUDED", G340="CERTAINLY INCLUDED", G340="MAYBE")), "AI: Yes, Human: No", "Other Conflict")))))</f>
        <v>Mutually Excluded</v>
      </c>
      <c r="K340" s="10"/>
      <c r="L340" s="10"/>
      <c r="N340" s="220" t="s">
        <v>19</v>
      </c>
      <c r="O340" s="54" t="str">
        <f>IF(J340="Mutually Excluded","Exclude",IF(J340= "Mutually Included","Include",M340))</f>
        <v>Exclude</v>
      </c>
      <c r="P340" s="54" t="str">
        <f>'Humans Alignment T&amp;A'!Z340</f>
        <v>Exclude</v>
      </c>
      <c r="Q340" s="120" t="str">
        <f>IF(AND(O340="Exclude", P340="Exclude"), "Mutually Excluded", IF(AND(OR(O340="CERTAINLY INCLUDED", O340="INCLUDE" ), OR(P340="INCLUDE", P340="MAYBE")), "MUTUALLY INCLUDED", IF(AND(O340="MAYBE", P340="MAYBE"), "Mutually MAYBE", IF(AND(O340="Exclude", OR(P340="INCLUDE", P340="MAYBE")), "AI+Hum: No, Hum1+2: Yes", IF(AND(P340="Exclude", OR(O340="INCLUDE", O340="CERTAINLY INCLUDED", H340="MAYBE")), "Ai+hum: Yes, Hum1+2: No", "Other Conflict")))))</f>
        <v>Mutually Excluded</v>
      </c>
      <c r="U340" s="121" t="str">
        <f>IF(Q340="Mutually Excluded","Exclude",IF(Q340= "Mutually Included","Include",R340))</f>
        <v>Exclude</v>
      </c>
      <c r="V340" s="122"/>
      <c r="X340" s="117"/>
      <c r="Y340" s="117"/>
      <c r="Z340" s="103" t="str">
        <f t="shared" si="78"/>
        <v/>
      </c>
      <c r="AA340" s="256"/>
      <c r="AB340" s="186"/>
      <c r="AC340" s="186"/>
      <c r="AD340" s="203"/>
      <c r="AF340" s="203"/>
      <c r="AG340" s="102" t="str">
        <f t="shared" si="79"/>
        <v/>
      </c>
      <c r="AH340" s="10" t="str">
        <f t="shared" si="76"/>
        <v/>
      </c>
      <c r="AI340" s="102"/>
      <c r="AJ340" s="10"/>
      <c r="AK340" s="10"/>
      <c r="AL340" s="105"/>
      <c r="AM340" s="102"/>
      <c r="AN340" s="10"/>
      <c r="AO340" s="10" t="str">
        <f t="shared" si="80"/>
        <v/>
      </c>
      <c r="AT340" s="10"/>
      <c r="AU340" s="10" t="str">
        <f>IF(O340="include",AF340,"")</f>
        <v/>
      </c>
      <c r="AV340" s="54" t="str">
        <f>IF(P340="include",AF340,"")</f>
        <v/>
      </c>
      <c r="BC340" s="10"/>
      <c r="BH340" s="10"/>
      <c r="BM340" s="10"/>
    </row>
    <row r="341" spans="1:65" s="54" customFormat="1" ht="30">
      <c r="A341" s="10">
        <v>344</v>
      </c>
      <c r="B341" s="10"/>
      <c r="C341" s="10" t="s">
        <v>541</v>
      </c>
      <c r="D341" s="10">
        <v>1</v>
      </c>
      <c r="E341" s="10">
        <v>1</v>
      </c>
      <c r="F341" s="10">
        <v>1</v>
      </c>
      <c r="G341" s="119" t="str">
        <f t="shared" si="77"/>
        <v>EXCLUDED</v>
      </c>
      <c r="H341" s="147" t="s">
        <v>901</v>
      </c>
      <c r="I341" s="189" t="s">
        <v>901</v>
      </c>
      <c r="J341" s="10" t="str">
        <f>IF(AND(G341="Excluded", H341="Excluded"), "Mutually Excluded", IF(AND(OR(G341="CERTAINLY INCLUDED", G341="INCLUDED", G341="MAYBE" ), OR(H341="INCLUDED", H341="MAYBE")), "MUTUALLY INCLUDED", IF(AND(G341="MAYBE", H341="MAYBE"), "Mutually MAYBE", IF(AND(G341="Excluded", OR(H341="INCLUDED", H341="MAYBE")), "AI: No, Human: Yes", IF(AND(H341="Excluded", OR(G341="INCLUDED", G341="CERTAINLY INCLUDED", G341="MAYBE")), "AI: Yes, Human: No", "Other Conflict")))))</f>
        <v>Mutually Excluded</v>
      </c>
      <c r="K341" s="10"/>
      <c r="L341" s="10"/>
      <c r="N341" s="220" t="s">
        <v>19</v>
      </c>
      <c r="O341" s="54" t="str">
        <f>IF(J341="Mutually Excluded","Exclude",IF(J341= "Mutually Included","Include",M341))</f>
        <v>Exclude</v>
      </c>
      <c r="P341" s="54" t="str">
        <f>'Humans Alignment T&amp;A'!Z341</f>
        <v>Exclude</v>
      </c>
      <c r="Q341" s="120" t="str">
        <f>IF(AND(O341="Exclude", P341="Exclude"), "Mutually Excluded", IF(AND(OR(O341="CERTAINLY INCLUDED", O341="INCLUDE" ), OR(P341="INCLUDE", P341="MAYBE")), "MUTUALLY INCLUDED", IF(AND(O341="MAYBE", P341="MAYBE"), "Mutually MAYBE", IF(AND(O341="Exclude", OR(P341="INCLUDE", P341="MAYBE")), "AI+Hum: No, Hum1+2: Yes", IF(AND(P341="Exclude", OR(O341="INCLUDE", O341="CERTAINLY INCLUDED", H341="MAYBE")), "Ai+hum: Yes, Hum1+2: No", "Other Conflict")))))</f>
        <v>Mutually Excluded</v>
      </c>
      <c r="U341" s="121" t="str">
        <f>IF(Q341="Mutually Excluded","Exclude",IF(Q341= "Mutually Included","Include",R341))</f>
        <v>Exclude</v>
      </c>
      <c r="V341" s="122"/>
      <c r="X341" s="117"/>
      <c r="Y341" s="117"/>
      <c r="Z341" s="103" t="str">
        <f t="shared" si="78"/>
        <v/>
      </c>
      <c r="AA341" s="256"/>
      <c r="AB341" s="186"/>
      <c r="AC341" s="186"/>
      <c r="AD341" s="203"/>
      <c r="AF341" s="203"/>
      <c r="AG341" s="102" t="str">
        <f t="shared" si="79"/>
        <v/>
      </c>
      <c r="AH341" s="10" t="str">
        <f t="shared" ref="AH341:AH402" si="81">IF(OR(ISBLANK(AF341), ISBLANK(AP341)), "", IF(AND(OR(AF341="Include", AF341="Maybe"), OR(AP341="Included", AP341="Maybe", AP341="Certainly Included")), "Mutually Included", IF(AND(AF341="Exclude", AP341="Exclude"), "Mutually Excluded", IF(AND(AF341="Exclude", OR(AP341="Include", AP341="Maybe")), "Human Excluded, AI Included", IF(AND(OR(AF341="Include", AF341="Maybe"), AP341="Exclude"), "Human Included, AI Excluded", "Pal")))))</f>
        <v/>
      </c>
      <c r="AI341" s="102"/>
      <c r="AJ341" s="10"/>
      <c r="AK341" s="10"/>
      <c r="AL341" s="105"/>
      <c r="AM341" s="102"/>
      <c r="AN341" s="10"/>
      <c r="AO341" s="10" t="str">
        <f t="shared" si="80"/>
        <v/>
      </c>
      <c r="AT341" s="10"/>
      <c r="AU341" s="10" t="str">
        <f>IF(O341="include",AF341,"")</f>
        <v/>
      </c>
      <c r="AV341" s="54" t="str">
        <f>IF(P341="include",AF341,"")</f>
        <v/>
      </c>
      <c r="BC341" s="10"/>
      <c r="BH341" s="10"/>
      <c r="BM341" s="10"/>
    </row>
    <row r="342" spans="1:65" s="54" customFormat="1" ht="30">
      <c r="A342" s="10">
        <v>345</v>
      </c>
      <c r="B342" s="10"/>
      <c r="C342" s="10" t="s">
        <v>542</v>
      </c>
      <c r="D342" s="10">
        <v>1</v>
      </c>
      <c r="E342" s="10">
        <v>1</v>
      </c>
      <c r="F342" s="10">
        <v>1</v>
      </c>
      <c r="G342" s="119" t="str">
        <f t="shared" si="77"/>
        <v>EXCLUDED</v>
      </c>
      <c r="H342" s="147" t="s">
        <v>901</v>
      </c>
      <c r="I342" s="189" t="s">
        <v>901</v>
      </c>
      <c r="J342" s="10" t="str">
        <f>IF(AND(G342="Excluded", H342="Excluded"), "Mutually Excluded", IF(AND(OR(G342="CERTAINLY INCLUDED", G342="INCLUDED", G342="MAYBE" ), OR(H342="INCLUDED", H342="MAYBE")), "MUTUALLY INCLUDED", IF(AND(G342="MAYBE", H342="MAYBE"), "Mutually MAYBE", IF(AND(G342="Excluded", OR(H342="INCLUDED", H342="MAYBE")), "AI: No, Human: Yes", IF(AND(H342="Excluded", OR(G342="INCLUDED", G342="CERTAINLY INCLUDED", G342="MAYBE")), "AI: Yes, Human: No", "Other Conflict")))))</f>
        <v>Mutually Excluded</v>
      </c>
      <c r="K342" s="10"/>
      <c r="L342" s="10"/>
      <c r="N342" s="220" t="s">
        <v>19</v>
      </c>
      <c r="O342" s="54" t="str">
        <f>IF(J342="Mutually Excluded","Exclude",IF(J342= "Mutually Included","Include",M342))</f>
        <v>Exclude</v>
      </c>
      <c r="P342" s="54" t="str">
        <f>'Humans Alignment T&amp;A'!Z342</f>
        <v>Exclude</v>
      </c>
      <c r="Q342" s="120" t="str">
        <f>IF(AND(O342="Exclude", P342="Exclude"), "Mutually Excluded", IF(AND(OR(O342="CERTAINLY INCLUDED", O342="INCLUDE" ), OR(P342="INCLUDE", P342="MAYBE")), "MUTUALLY INCLUDED", IF(AND(O342="MAYBE", P342="MAYBE"), "Mutually MAYBE", IF(AND(O342="Exclude", OR(P342="INCLUDE", P342="MAYBE")), "AI+Hum: No, Hum1+2: Yes", IF(AND(P342="Exclude", OR(O342="INCLUDE", O342="CERTAINLY INCLUDED", H342="MAYBE")), "Ai+hum: Yes, Hum1+2: No", "Other Conflict")))))</f>
        <v>Mutually Excluded</v>
      </c>
      <c r="U342" s="121" t="str">
        <f>IF(Q342="Mutually Excluded","Exclude",IF(Q342= "Mutually Included","Include",R342))</f>
        <v>Exclude</v>
      </c>
      <c r="V342" s="122"/>
      <c r="X342" s="117"/>
      <c r="Y342" s="117"/>
      <c r="Z342" s="103" t="str">
        <f t="shared" si="78"/>
        <v/>
      </c>
      <c r="AA342" s="256"/>
      <c r="AB342" s="186"/>
      <c r="AC342" s="186"/>
      <c r="AD342" s="203"/>
      <c r="AF342" s="203"/>
      <c r="AG342" s="102" t="str">
        <f t="shared" si="79"/>
        <v/>
      </c>
      <c r="AH342" s="10" t="str">
        <f t="shared" si="81"/>
        <v/>
      </c>
      <c r="AI342" s="102"/>
      <c r="AJ342" s="10"/>
      <c r="AK342" s="10"/>
      <c r="AL342" s="105"/>
      <c r="AM342" s="102"/>
      <c r="AN342" s="10"/>
      <c r="AO342" s="10" t="str">
        <f t="shared" si="80"/>
        <v/>
      </c>
      <c r="AT342" s="10"/>
      <c r="AU342" s="10" t="str">
        <f>IF(O342="include",AF342,"")</f>
        <v/>
      </c>
      <c r="AV342" s="54" t="str">
        <f>IF(P342="include",AF342,"")</f>
        <v/>
      </c>
      <c r="BC342" s="10"/>
      <c r="BH342" s="10"/>
      <c r="BM342" s="10"/>
    </row>
    <row r="343" spans="1:65" s="54" customFormat="1" ht="30">
      <c r="A343" s="10">
        <v>346</v>
      </c>
      <c r="B343" s="10"/>
      <c r="C343" s="10" t="s">
        <v>543</v>
      </c>
      <c r="D343" s="10">
        <v>4</v>
      </c>
      <c r="E343" s="10">
        <v>5</v>
      </c>
      <c r="F343" s="10">
        <v>4</v>
      </c>
      <c r="G343" s="119" t="str">
        <f t="shared" si="77"/>
        <v>MAYBE</v>
      </c>
      <c r="H343" s="147" t="s">
        <v>901</v>
      </c>
      <c r="I343" s="189" t="s">
        <v>901</v>
      </c>
      <c r="J343" s="10" t="str">
        <f>IF(AND(G343="Excluded", H343="Excluded"), "Mutually Excluded", IF(AND(OR(G343="CERTAINLY INCLUDED", G343="INCLUDED", G343="MAYBE" ), OR(H343="INCLUDED", H343="MAYBE")), "MUTUALLY INCLUDED", IF(AND(G343="MAYBE", H343="MAYBE"), "Mutually MAYBE", IF(AND(G343="Excluded", OR(H343="INCLUDED", H343="MAYBE")), "AI: No, Human: Yes", IF(AND(H343="Excluded", OR(G343="INCLUDED", G343="CERTAINLY INCLUDED", G343="MAYBE")), "AI: Yes, Human: No", "Other Conflict")))))</f>
        <v>AI: Yes, Human: No</v>
      </c>
      <c r="K343" s="10" t="s">
        <v>3024</v>
      </c>
      <c r="L343" s="10" t="s">
        <v>19</v>
      </c>
      <c r="M343" s="54" t="s">
        <v>19</v>
      </c>
      <c r="N343" s="220" t="s">
        <v>19</v>
      </c>
      <c r="O343" s="54" t="str">
        <f>IF(J343="Mutually Excluded","Exclude",IF(J343= "Mutually Included","Include",M343))</f>
        <v>Exclude</v>
      </c>
      <c r="P343" s="54" t="str">
        <f>'Humans Alignment T&amp;A'!Z343</f>
        <v>Exclude</v>
      </c>
      <c r="Q343" s="120" t="str">
        <f>IF(AND(O343="Exclude", P343="Exclude"), "Mutually Excluded", IF(AND(OR(O343="CERTAINLY INCLUDED", O343="INCLUDE" ), OR(P343="INCLUDE", P343="MAYBE")), "MUTUALLY INCLUDED", IF(AND(O343="MAYBE", P343="MAYBE"), "Mutually MAYBE", IF(AND(O343="Exclude", OR(P343="INCLUDE", P343="MAYBE")), "AI+Hum: No, Hum1+2: Yes", IF(AND(P343="Exclude", OR(O343="INCLUDE", O343="CERTAINLY INCLUDED", H343="MAYBE")), "Ai+hum: Yes, Hum1+2: No", "Other Conflict")))))</f>
        <v>Mutually Excluded</v>
      </c>
      <c r="U343" s="121" t="str">
        <f>IF(Q343="Mutually Excluded","Exclude",IF(Q343= "Mutually Included","Include",R343))</f>
        <v>Exclude</v>
      </c>
      <c r="V343" s="122"/>
      <c r="X343" s="117"/>
      <c r="Y343" s="117"/>
      <c r="Z343" s="103" t="str">
        <f t="shared" si="78"/>
        <v/>
      </c>
      <c r="AA343" s="256"/>
      <c r="AB343" s="186"/>
      <c r="AC343" s="186"/>
      <c r="AD343" s="203"/>
      <c r="AF343" s="203"/>
      <c r="AG343" s="102" t="str">
        <f t="shared" si="79"/>
        <v/>
      </c>
      <c r="AH343" s="10" t="str">
        <f t="shared" si="81"/>
        <v/>
      </c>
      <c r="AI343" s="102"/>
      <c r="AJ343" s="10"/>
      <c r="AK343" s="10"/>
      <c r="AL343" s="105"/>
      <c r="AM343" s="102"/>
      <c r="AN343" s="10"/>
      <c r="AO343" s="10" t="str">
        <f t="shared" si="80"/>
        <v/>
      </c>
      <c r="AT343" s="10"/>
      <c r="AU343" s="10" t="str">
        <f>IF(O343="include",AF343,"")</f>
        <v/>
      </c>
      <c r="AV343" s="54" t="str">
        <f>IF(P343="include",AF343,"")</f>
        <v/>
      </c>
      <c r="BC343" s="10"/>
      <c r="BH343" s="10"/>
      <c r="BM343" s="10"/>
    </row>
    <row r="344" spans="1:65" s="54" customFormat="1" ht="30">
      <c r="A344" s="10">
        <v>347</v>
      </c>
      <c r="B344" s="10"/>
      <c r="C344" s="10" t="s">
        <v>544</v>
      </c>
      <c r="D344" s="10">
        <v>2</v>
      </c>
      <c r="E344" s="10">
        <v>2</v>
      </c>
      <c r="F344" s="10">
        <v>1</v>
      </c>
      <c r="G344" s="119" t="str">
        <f t="shared" si="77"/>
        <v>EXCLUDED</v>
      </c>
      <c r="H344" s="147" t="s">
        <v>901</v>
      </c>
      <c r="I344" s="189" t="s">
        <v>901</v>
      </c>
      <c r="J344" s="10" t="str">
        <f>IF(AND(G344="Excluded", H344="Excluded"), "Mutually Excluded", IF(AND(OR(G344="CERTAINLY INCLUDED", G344="INCLUDED", G344="MAYBE" ), OR(H344="INCLUDED", H344="MAYBE")), "MUTUALLY INCLUDED", IF(AND(G344="MAYBE", H344="MAYBE"), "Mutually MAYBE", IF(AND(G344="Excluded", OR(H344="INCLUDED", H344="MAYBE")), "AI: No, Human: Yes", IF(AND(H344="Excluded", OR(G344="INCLUDED", G344="CERTAINLY INCLUDED", G344="MAYBE")), "AI: Yes, Human: No", "Other Conflict")))))</f>
        <v>Mutually Excluded</v>
      </c>
      <c r="K344" s="10"/>
      <c r="L344" s="10"/>
      <c r="N344" s="220" t="s">
        <v>19</v>
      </c>
      <c r="O344" s="54" t="str">
        <f>IF(J344="Mutually Excluded","Exclude",IF(J344= "Mutually Included","Include",M344))</f>
        <v>Exclude</v>
      </c>
      <c r="P344" s="54" t="str">
        <f>'Humans Alignment T&amp;A'!Z344</f>
        <v>Exclude</v>
      </c>
      <c r="Q344" s="120" t="str">
        <f>IF(AND(O344="Exclude", P344="Exclude"), "Mutually Excluded", IF(AND(OR(O344="CERTAINLY INCLUDED", O344="INCLUDE" ), OR(P344="INCLUDE", P344="MAYBE")), "MUTUALLY INCLUDED", IF(AND(O344="MAYBE", P344="MAYBE"), "Mutually MAYBE", IF(AND(O344="Exclude", OR(P344="INCLUDE", P344="MAYBE")), "AI+Hum: No, Hum1+2: Yes", IF(AND(P344="Exclude", OR(O344="INCLUDE", O344="CERTAINLY INCLUDED", H344="MAYBE")), "Ai+hum: Yes, Hum1+2: No", "Other Conflict")))))</f>
        <v>Mutually Excluded</v>
      </c>
      <c r="U344" s="121" t="str">
        <f>IF(Q344="Mutually Excluded","Exclude",IF(Q344= "Mutually Included","Include",R344))</f>
        <v>Exclude</v>
      </c>
      <c r="V344" s="122"/>
      <c r="X344" s="117"/>
      <c r="Y344" s="117"/>
      <c r="Z344" s="103" t="str">
        <f t="shared" si="78"/>
        <v/>
      </c>
      <c r="AA344" s="256"/>
      <c r="AB344" s="186"/>
      <c r="AC344" s="186"/>
      <c r="AD344" s="203"/>
      <c r="AF344" s="203"/>
      <c r="AG344" s="102" t="str">
        <f t="shared" si="79"/>
        <v/>
      </c>
      <c r="AH344" s="10" t="str">
        <f t="shared" si="81"/>
        <v/>
      </c>
      <c r="AI344" s="102"/>
      <c r="AJ344" s="10"/>
      <c r="AK344" s="10"/>
      <c r="AL344" s="105"/>
      <c r="AM344" s="102"/>
      <c r="AN344" s="10"/>
      <c r="AO344" s="10" t="str">
        <f t="shared" si="80"/>
        <v/>
      </c>
      <c r="AT344" s="10"/>
      <c r="AU344" s="10" t="str">
        <f>IF(O344="include",AF344,"")</f>
        <v/>
      </c>
      <c r="AV344" s="54" t="str">
        <f>IF(P344="include",AF344,"")</f>
        <v/>
      </c>
      <c r="BC344" s="10"/>
      <c r="BH344" s="10"/>
      <c r="BM344" s="10"/>
    </row>
    <row r="345" spans="1:65" s="54" customFormat="1" ht="30">
      <c r="A345" s="10">
        <v>348</v>
      </c>
      <c r="B345" s="10"/>
      <c r="C345" s="10" t="s">
        <v>545</v>
      </c>
      <c r="D345" s="10">
        <v>2</v>
      </c>
      <c r="E345" s="10">
        <v>2</v>
      </c>
      <c r="F345" s="10">
        <v>2</v>
      </c>
      <c r="G345" s="119" t="str">
        <f t="shared" si="77"/>
        <v>EXCLUDED</v>
      </c>
      <c r="H345" s="147" t="s">
        <v>901</v>
      </c>
      <c r="I345" s="189" t="s">
        <v>901</v>
      </c>
      <c r="J345" s="10" t="str">
        <f>IF(AND(G345="Excluded", H345="Excluded"), "Mutually Excluded", IF(AND(OR(G345="CERTAINLY INCLUDED", G345="INCLUDED", G345="MAYBE" ), OR(H345="INCLUDED", H345="MAYBE")), "MUTUALLY INCLUDED", IF(AND(G345="MAYBE", H345="MAYBE"), "Mutually MAYBE", IF(AND(G345="Excluded", OR(H345="INCLUDED", H345="MAYBE")), "AI: No, Human: Yes", IF(AND(H345="Excluded", OR(G345="INCLUDED", G345="CERTAINLY INCLUDED", G345="MAYBE")), "AI: Yes, Human: No", "Other Conflict")))))</f>
        <v>Mutually Excluded</v>
      </c>
      <c r="K345" s="10"/>
      <c r="L345" s="10"/>
      <c r="N345" s="220" t="s">
        <v>19</v>
      </c>
      <c r="O345" s="54" t="str">
        <f>IF(J345="Mutually Excluded","Exclude",IF(J345= "Mutually Included","Include",M345))</f>
        <v>Exclude</v>
      </c>
      <c r="P345" s="54" t="str">
        <f>'Humans Alignment T&amp;A'!Z345</f>
        <v>Exclude</v>
      </c>
      <c r="Q345" s="120" t="str">
        <f>IF(AND(O345="Exclude", P345="Exclude"), "Mutually Excluded", IF(AND(OR(O345="CERTAINLY INCLUDED", O345="INCLUDE" ), OR(P345="INCLUDE", P345="MAYBE")), "MUTUALLY INCLUDED", IF(AND(O345="MAYBE", P345="MAYBE"), "Mutually MAYBE", IF(AND(O345="Exclude", OR(P345="INCLUDE", P345="MAYBE")), "AI+Hum: No, Hum1+2: Yes", IF(AND(P345="Exclude", OR(O345="INCLUDE", O345="CERTAINLY INCLUDED", H345="MAYBE")), "Ai+hum: Yes, Hum1+2: No", "Other Conflict")))))</f>
        <v>Mutually Excluded</v>
      </c>
      <c r="U345" s="121" t="str">
        <f>IF(Q345="Mutually Excluded","Exclude",IF(Q345= "Mutually Included","Include",R345))</f>
        <v>Exclude</v>
      </c>
      <c r="V345" s="122"/>
      <c r="X345" s="117"/>
      <c r="Y345" s="117"/>
      <c r="Z345" s="103" t="str">
        <f t="shared" si="78"/>
        <v/>
      </c>
      <c r="AA345" s="256"/>
      <c r="AB345" s="186"/>
      <c r="AC345" s="186"/>
      <c r="AD345" s="203"/>
      <c r="AF345" s="203"/>
      <c r="AG345" s="102" t="str">
        <f t="shared" si="79"/>
        <v/>
      </c>
      <c r="AH345" s="10" t="str">
        <f t="shared" si="81"/>
        <v/>
      </c>
      <c r="AI345" s="102"/>
      <c r="AJ345" s="10"/>
      <c r="AK345" s="10"/>
      <c r="AL345" s="105"/>
      <c r="AM345" s="102"/>
      <c r="AN345" s="10"/>
      <c r="AO345" s="10" t="str">
        <f t="shared" si="80"/>
        <v/>
      </c>
      <c r="AT345" s="10"/>
      <c r="AU345" s="10" t="str">
        <f>IF(O345="include",AF345,"")</f>
        <v/>
      </c>
      <c r="AV345" s="54" t="str">
        <f>IF(P345="include",AF345,"")</f>
        <v/>
      </c>
      <c r="BC345" s="10"/>
      <c r="BH345" s="10"/>
      <c r="BM345" s="10"/>
    </row>
    <row r="346" spans="1:65" s="54" customFormat="1" ht="30">
      <c r="A346" s="10">
        <v>349</v>
      </c>
      <c r="B346" s="10"/>
      <c r="C346" s="10" t="s">
        <v>546</v>
      </c>
      <c r="D346" s="10">
        <v>1</v>
      </c>
      <c r="E346" s="10">
        <v>1</v>
      </c>
      <c r="F346" s="10">
        <v>1</v>
      </c>
      <c r="G346" s="119" t="str">
        <f t="shared" si="77"/>
        <v>EXCLUDED</v>
      </c>
      <c r="H346" s="147" t="s">
        <v>901</v>
      </c>
      <c r="I346" s="189" t="s">
        <v>901</v>
      </c>
      <c r="J346" s="10" t="str">
        <f>IF(AND(G346="Excluded", H346="Excluded"), "Mutually Excluded", IF(AND(OR(G346="CERTAINLY INCLUDED", G346="INCLUDED", G346="MAYBE" ), OR(H346="INCLUDED", H346="MAYBE")), "MUTUALLY INCLUDED", IF(AND(G346="MAYBE", H346="MAYBE"), "Mutually MAYBE", IF(AND(G346="Excluded", OR(H346="INCLUDED", H346="MAYBE")), "AI: No, Human: Yes", IF(AND(H346="Excluded", OR(G346="INCLUDED", G346="CERTAINLY INCLUDED", G346="MAYBE")), "AI: Yes, Human: No", "Other Conflict")))))</f>
        <v>Mutually Excluded</v>
      </c>
      <c r="K346" s="10"/>
      <c r="L346" s="10"/>
      <c r="N346" s="220" t="s">
        <v>19</v>
      </c>
      <c r="O346" s="54" t="str">
        <f>IF(J346="Mutually Excluded","Exclude",IF(J346= "Mutually Included","Include",M346))</f>
        <v>Exclude</v>
      </c>
      <c r="P346" s="54" t="str">
        <f>'Humans Alignment T&amp;A'!Z346</f>
        <v>Exclude</v>
      </c>
      <c r="Q346" s="120" t="str">
        <f>IF(AND(O346="Exclude", P346="Exclude"), "Mutually Excluded", IF(AND(OR(O346="CERTAINLY INCLUDED", O346="INCLUDE" ), OR(P346="INCLUDE", P346="MAYBE")), "MUTUALLY INCLUDED", IF(AND(O346="MAYBE", P346="MAYBE"), "Mutually MAYBE", IF(AND(O346="Exclude", OR(P346="INCLUDE", P346="MAYBE")), "AI+Hum: No, Hum1+2: Yes", IF(AND(P346="Exclude", OR(O346="INCLUDE", O346="CERTAINLY INCLUDED", H346="MAYBE")), "Ai+hum: Yes, Hum1+2: No", "Other Conflict")))))</f>
        <v>Mutually Excluded</v>
      </c>
      <c r="U346" s="121" t="str">
        <f>IF(Q346="Mutually Excluded","Exclude",IF(Q346= "Mutually Included","Include",R346))</f>
        <v>Exclude</v>
      </c>
      <c r="V346" s="122"/>
      <c r="X346" s="117"/>
      <c r="Y346" s="117"/>
      <c r="Z346" s="103" t="str">
        <f t="shared" si="78"/>
        <v/>
      </c>
      <c r="AA346" s="256"/>
      <c r="AB346" s="186"/>
      <c r="AC346" s="186"/>
      <c r="AD346" s="203"/>
      <c r="AF346" s="203"/>
      <c r="AG346" s="102" t="str">
        <f t="shared" si="79"/>
        <v/>
      </c>
      <c r="AH346" s="10" t="str">
        <f t="shared" si="81"/>
        <v/>
      </c>
      <c r="AI346" s="102"/>
      <c r="AJ346" s="10"/>
      <c r="AK346" s="10"/>
      <c r="AL346" s="105"/>
      <c r="AM346" s="102"/>
      <c r="AN346" s="10"/>
      <c r="AO346" s="10" t="str">
        <f t="shared" si="80"/>
        <v/>
      </c>
      <c r="AT346" s="10"/>
      <c r="AU346" s="10" t="str">
        <f>IF(O346="include",AF346,"")</f>
        <v/>
      </c>
      <c r="AV346" s="54" t="str">
        <f>IF(P346="include",AF346,"")</f>
        <v/>
      </c>
      <c r="BC346" s="10"/>
      <c r="BH346" s="10"/>
      <c r="BM346" s="10"/>
    </row>
    <row r="347" spans="1:65" s="54" customFormat="1" ht="45">
      <c r="A347" s="10">
        <v>350</v>
      </c>
      <c r="B347" s="10"/>
      <c r="C347" s="10" t="s">
        <v>547</v>
      </c>
      <c r="D347" s="10">
        <v>2</v>
      </c>
      <c r="E347" s="10">
        <v>2</v>
      </c>
      <c r="F347" s="10">
        <v>2</v>
      </c>
      <c r="G347" s="119" t="str">
        <f t="shared" si="77"/>
        <v>EXCLUDED</v>
      </c>
      <c r="H347" s="147" t="s">
        <v>901</v>
      </c>
      <c r="I347" s="189" t="s">
        <v>901</v>
      </c>
      <c r="J347" s="10" t="str">
        <f>IF(AND(G347="Excluded", H347="Excluded"), "Mutually Excluded", IF(AND(OR(G347="CERTAINLY INCLUDED", G347="INCLUDED", G347="MAYBE" ), OR(H347="INCLUDED", H347="MAYBE")), "MUTUALLY INCLUDED", IF(AND(G347="MAYBE", H347="MAYBE"), "Mutually MAYBE", IF(AND(G347="Excluded", OR(H347="INCLUDED", H347="MAYBE")), "AI: No, Human: Yes", IF(AND(H347="Excluded", OR(G347="INCLUDED", G347="CERTAINLY INCLUDED", G347="MAYBE")), "AI: Yes, Human: No", "Other Conflict")))))</f>
        <v>Mutually Excluded</v>
      </c>
      <c r="K347" s="10"/>
      <c r="L347" s="10"/>
      <c r="N347" s="220" t="s">
        <v>19</v>
      </c>
      <c r="O347" s="54" t="str">
        <f>IF(J347="Mutually Excluded","Exclude",IF(J347= "Mutually Included","Include",M347))</f>
        <v>Exclude</v>
      </c>
      <c r="P347" s="54" t="str">
        <f>'Humans Alignment T&amp;A'!Z347</f>
        <v>Exclude</v>
      </c>
      <c r="Q347" s="120" t="str">
        <f>IF(AND(O347="Exclude", P347="Exclude"), "Mutually Excluded", IF(AND(OR(O347="CERTAINLY INCLUDED", O347="INCLUDE" ), OR(P347="INCLUDE", P347="MAYBE")), "MUTUALLY INCLUDED", IF(AND(O347="MAYBE", P347="MAYBE"), "Mutually MAYBE", IF(AND(O347="Exclude", OR(P347="INCLUDE", P347="MAYBE")), "AI+Hum: No, Hum1+2: Yes", IF(AND(P347="Exclude", OR(O347="INCLUDE", O347="CERTAINLY INCLUDED", H347="MAYBE")), "Ai+hum: Yes, Hum1+2: No", "Other Conflict")))))</f>
        <v>Mutually Excluded</v>
      </c>
      <c r="U347" s="121" t="str">
        <f>IF(Q347="Mutually Excluded","Exclude",IF(Q347= "Mutually Included","Include",R347))</f>
        <v>Exclude</v>
      </c>
      <c r="V347" s="122"/>
      <c r="X347" s="117"/>
      <c r="Y347" s="117"/>
      <c r="Z347" s="103" t="str">
        <f t="shared" si="78"/>
        <v/>
      </c>
      <c r="AA347" s="256"/>
      <c r="AB347" s="186"/>
      <c r="AC347" s="186"/>
      <c r="AD347" s="203"/>
      <c r="AF347" s="203"/>
      <c r="AG347" s="102" t="str">
        <f t="shared" si="79"/>
        <v/>
      </c>
      <c r="AH347" s="10" t="str">
        <f t="shared" si="81"/>
        <v/>
      </c>
      <c r="AI347" s="102"/>
      <c r="AJ347" s="10"/>
      <c r="AK347" s="10"/>
      <c r="AL347" s="105"/>
      <c r="AM347" s="102"/>
      <c r="AN347" s="10"/>
      <c r="AO347" s="10" t="str">
        <f t="shared" si="80"/>
        <v/>
      </c>
      <c r="AT347" s="10"/>
      <c r="AU347" s="10" t="str">
        <f>IF(O347="include",AF347,"")</f>
        <v/>
      </c>
      <c r="AV347" s="54" t="str">
        <f>IF(P347="include",AF347,"")</f>
        <v/>
      </c>
      <c r="BC347" s="10"/>
      <c r="BH347" s="10"/>
      <c r="BM347" s="10"/>
    </row>
    <row r="348" spans="1:65" s="54" customFormat="1" ht="30">
      <c r="A348" s="10">
        <v>351</v>
      </c>
      <c r="B348" s="10"/>
      <c r="C348" s="10" t="s">
        <v>548</v>
      </c>
      <c r="D348" s="10">
        <v>2</v>
      </c>
      <c r="E348" s="10">
        <v>2</v>
      </c>
      <c r="F348" s="10">
        <v>2</v>
      </c>
      <c r="G348" s="119" t="str">
        <f t="shared" si="77"/>
        <v>EXCLUDED</v>
      </c>
      <c r="H348" s="147" t="s">
        <v>901</v>
      </c>
      <c r="I348" s="189" t="s">
        <v>901</v>
      </c>
      <c r="J348" s="10" t="str">
        <f>IF(AND(G348="Excluded", H348="Excluded"), "Mutually Excluded", IF(AND(OR(G348="CERTAINLY INCLUDED", G348="INCLUDED", G348="MAYBE" ), OR(H348="INCLUDED", H348="MAYBE")), "MUTUALLY INCLUDED", IF(AND(G348="MAYBE", H348="MAYBE"), "Mutually MAYBE", IF(AND(G348="Excluded", OR(H348="INCLUDED", H348="MAYBE")), "AI: No, Human: Yes", IF(AND(H348="Excluded", OR(G348="INCLUDED", G348="CERTAINLY INCLUDED", G348="MAYBE")), "AI: Yes, Human: No", "Other Conflict")))))</f>
        <v>Mutually Excluded</v>
      </c>
      <c r="K348" s="10"/>
      <c r="L348" s="10"/>
      <c r="N348" s="220" t="s">
        <v>19</v>
      </c>
      <c r="O348" s="54" t="str">
        <f>IF(J348="Mutually Excluded","Exclude",IF(J348= "Mutually Included","Include",M348))</f>
        <v>Exclude</v>
      </c>
      <c r="P348" s="54" t="str">
        <f>'Humans Alignment T&amp;A'!Z348</f>
        <v>Exclude</v>
      </c>
      <c r="Q348" s="120" t="str">
        <f>IF(AND(O348="Exclude", P348="Exclude"), "Mutually Excluded", IF(AND(OR(O348="CERTAINLY INCLUDED", O348="INCLUDE" ), OR(P348="INCLUDE", P348="MAYBE")), "MUTUALLY INCLUDED", IF(AND(O348="MAYBE", P348="MAYBE"), "Mutually MAYBE", IF(AND(O348="Exclude", OR(P348="INCLUDE", P348="MAYBE")), "AI+Hum: No, Hum1+2: Yes", IF(AND(P348="Exclude", OR(O348="INCLUDE", O348="CERTAINLY INCLUDED", H348="MAYBE")), "Ai+hum: Yes, Hum1+2: No", "Other Conflict")))))</f>
        <v>Mutually Excluded</v>
      </c>
      <c r="U348" s="121" t="str">
        <f>IF(Q348="Mutually Excluded","Exclude",IF(Q348= "Mutually Included","Include",R348))</f>
        <v>Exclude</v>
      </c>
      <c r="V348" s="122"/>
      <c r="X348" s="117"/>
      <c r="Y348" s="117"/>
      <c r="Z348" s="103" t="str">
        <f t="shared" si="78"/>
        <v/>
      </c>
      <c r="AA348" s="256"/>
      <c r="AB348" s="186"/>
      <c r="AC348" s="186"/>
      <c r="AD348" s="203"/>
      <c r="AF348" s="203"/>
      <c r="AG348" s="102" t="str">
        <f t="shared" si="79"/>
        <v/>
      </c>
      <c r="AH348" s="10" t="str">
        <f t="shared" si="81"/>
        <v/>
      </c>
      <c r="AI348" s="102"/>
      <c r="AJ348" s="10"/>
      <c r="AK348" s="10"/>
      <c r="AL348" s="105"/>
      <c r="AM348" s="102"/>
      <c r="AN348" s="10"/>
      <c r="AO348" s="10" t="str">
        <f t="shared" si="80"/>
        <v/>
      </c>
      <c r="AT348" s="10"/>
      <c r="AU348" s="10" t="str">
        <f>IF(O348="include",AF348,"")</f>
        <v/>
      </c>
      <c r="AV348" s="54" t="str">
        <f>IF(P348="include",AF348,"")</f>
        <v/>
      </c>
      <c r="BC348" s="10"/>
      <c r="BH348" s="10"/>
      <c r="BM348" s="10"/>
    </row>
    <row r="349" spans="1:65" s="54" customFormat="1" ht="30">
      <c r="A349" s="10">
        <v>352</v>
      </c>
      <c r="B349" s="10"/>
      <c r="C349" s="10" t="s">
        <v>549</v>
      </c>
      <c r="D349" s="10">
        <v>2</v>
      </c>
      <c r="E349" s="10">
        <v>3</v>
      </c>
      <c r="F349" s="10">
        <v>2</v>
      </c>
      <c r="G349" s="119" t="str">
        <f t="shared" si="77"/>
        <v>EXCLUDED</v>
      </c>
      <c r="H349" s="147" t="s">
        <v>901</v>
      </c>
      <c r="I349" s="189" t="s">
        <v>901</v>
      </c>
      <c r="J349" s="10" t="str">
        <f>IF(AND(G349="Excluded", H349="Excluded"), "Mutually Excluded", IF(AND(OR(G349="CERTAINLY INCLUDED", G349="INCLUDED", G349="MAYBE" ), OR(H349="INCLUDED", H349="MAYBE")), "MUTUALLY INCLUDED", IF(AND(G349="MAYBE", H349="MAYBE"), "Mutually MAYBE", IF(AND(G349="Excluded", OR(H349="INCLUDED", H349="MAYBE")), "AI: No, Human: Yes", IF(AND(H349="Excluded", OR(G349="INCLUDED", G349="CERTAINLY INCLUDED", G349="MAYBE")), "AI: Yes, Human: No", "Other Conflict")))))</f>
        <v>Mutually Excluded</v>
      </c>
      <c r="K349" s="10"/>
      <c r="L349" s="10"/>
      <c r="N349" s="220" t="s">
        <v>19</v>
      </c>
      <c r="O349" s="54" t="str">
        <f>IF(J349="Mutually Excluded","Exclude",IF(J349= "Mutually Included","Include",M349))</f>
        <v>Exclude</v>
      </c>
      <c r="P349" s="54" t="str">
        <f>'Humans Alignment T&amp;A'!Z349</f>
        <v>Exclude</v>
      </c>
      <c r="Q349" s="120" t="str">
        <f>IF(AND(O349="Exclude", P349="Exclude"), "Mutually Excluded", IF(AND(OR(O349="CERTAINLY INCLUDED", O349="INCLUDE" ), OR(P349="INCLUDE", P349="MAYBE")), "MUTUALLY INCLUDED", IF(AND(O349="MAYBE", P349="MAYBE"), "Mutually MAYBE", IF(AND(O349="Exclude", OR(P349="INCLUDE", P349="MAYBE")), "AI+Hum: No, Hum1+2: Yes", IF(AND(P349="Exclude", OR(O349="INCLUDE", O349="CERTAINLY INCLUDED", H349="MAYBE")), "Ai+hum: Yes, Hum1+2: No", "Other Conflict")))))</f>
        <v>Mutually Excluded</v>
      </c>
      <c r="U349" s="121" t="str">
        <f>IF(Q349="Mutually Excluded","Exclude",IF(Q349= "Mutually Included","Include",R349))</f>
        <v>Exclude</v>
      </c>
      <c r="V349" s="122"/>
      <c r="X349" s="117"/>
      <c r="Y349" s="117"/>
      <c r="Z349" s="103" t="str">
        <f t="shared" si="78"/>
        <v/>
      </c>
      <c r="AA349" s="256"/>
      <c r="AB349" s="186"/>
      <c r="AC349" s="186"/>
      <c r="AD349" s="203"/>
      <c r="AF349" s="203"/>
      <c r="AG349" s="102" t="str">
        <f t="shared" si="79"/>
        <v/>
      </c>
      <c r="AH349" s="10" t="str">
        <f t="shared" si="81"/>
        <v/>
      </c>
      <c r="AI349" s="102"/>
      <c r="AJ349" s="10"/>
      <c r="AK349" s="10"/>
      <c r="AL349" s="105"/>
      <c r="AM349" s="102"/>
      <c r="AN349" s="10"/>
      <c r="AO349" s="10" t="str">
        <f t="shared" si="80"/>
        <v/>
      </c>
      <c r="AT349" s="10"/>
      <c r="AU349" s="10" t="str">
        <f>IF(O349="include",AF349,"")</f>
        <v/>
      </c>
      <c r="AV349" s="54" t="str">
        <f>IF(P349="include",AF349,"")</f>
        <v/>
      </c>
      <c r="BC349" s="10"/>
      <c r="BH349" s="10"/>
      <c r="BM349" s="10"/>
    </row>
    <row r="350" spans="1:65" s="54" customFormat="1" ht="30">
      <c r="A350" s="10">
        <v>353</v>
      </c>
      <c r="B350" s="10"/>
      <c r="C350" s="10" t="s">
        <v>550</v>
      </c>
      <c r="D350" s="10">
        <v>1</v>
      </c>
      <c r="E350" s="10">
        <v>1</v>
      </c>
      <c r="F350" s="10">
        <v>1</v>
      </c>
      <c r="G350" s="119" t="str">
        <f t="shared" si="77"/>
        <v>EXCLUDED</v>
      </c>
      <c r="H350" s="147" t="s">
        <v>901</v>
      </c>
      <c r="I350" s="189" t="s">
        <v>901</v>
      </c>
      <c r="J350" s="10" t="str">
        <f>IF(AND(G350="Excluded", H350="Excluded"), "Mutually Excluded", IF(AND(OR(G350="CERTAINLY INCLUDED", G350="INCLUDED", G350="MAYBE" ), OR(H350="INCLUDED", H350="MAYBE")), "MUTUALLY INCLUDED", IF(AND(G350="MAYBE", H350="MAYBE"), "Mutually MAYBE", IF(AND(G350="Excluded", OR(H350="INCLUDED", H350="MAYBE")), "AI: No, Human: Yes", IF(AND(H350="Excluded", OR(G350="INCLUDED", G350="CERTAINLY INCLUDED", G350="MAYBE")), "AI: Yes, Human: No", "Other Conflict")))))</f>
        <v>Mutually Excluded</v>
      </c>
      <c r="K350" s="10"/>
      <c r="L350" s="10"/>
      <c r="N350" s="220" t="s">
        <v>19</v>
      </c>
      <c r="O350" s="54" t="str">
        <f>IF(J350="Mutually Excluded","Exclude",IF(J350= "Mutually Included","Include",M350))</f>
        <v>Exclude</v>
      </c>
      <c r="P350" s="54" t="str">
        <f>'Humans Alignment T&amp;A'!Z350</f>
        <v>Exclude</v>
      </c>
      <c r="Q350" s="120" t="str">
        <f>IF(AND(O350="Exclude", P350="Exclude"), "Mutually Excluded", IF(AND(OR(O350="CERTAINLY INCLUDED", O350="INCLUDE" ), OR(P350="INCLUDE", P350="MAYBE")), "MUTUALLY INCLUDED", IF(AND(O350="MAYBE", P350="MAYBE"), "Mutually MAYBE", IF(AND(O350="Exclude", OR(P350="INCLUDE", P350="MAYBE")), "AI+Hum: No, Hum1+2: Yes", IF(AND(P350="Exclude", OR(O350="INCLUDE", O350="CERTAINLY INCLUDED", H350="MAYBE")), "Ai+hum: Yes, Hum1+2: No", "Other Conflict")))))</f>
        <v>Mutually Excluded</v>
      </c>
      <c r="U350" s="121" t="str">
        <f>IF(Q350="Mutually Excluded","Exclude",IF(Q350= "Mutually Included","Include",R350))</f>
        <v>Exclude</v>
      </c>
      <c r="V350" s="122"/>
      <c r="X350" s="117"/>
      <c r="Y350" s="117"/>
      <c r="Z350" s="103" t="str">
        <f t="shared" si="78"/>
        <v/>
      </c>
      <c r="AA350" s="256"/>
      <c r="AB350" s="186"/>
      <c r="AC350" s="186"/>
      <c r="AD350" s="203"/>
      <c r="AF350" s="203"/>
      <c r="AG350" s="102" t="str">
        <f t="shared" si="79"/>
        <v/>
      </c>
      <c r="AH350" s="10" t="str">
        <f t="shared" si="81"/>
        <v/>
      </c>
      <c r="AI350" s="102"/>
      <c r="AJ350" s="10"/>
      <c r="AK350" s="10"/>
      <c r="AL350" s="105"/>
      <c r="AM350" s="102"/>
      <c r="AN350" s="10"/>
      <c r="AO350" s="10" t="str">
        <f t="shared" si="80"/>
        <v/>
      </c>
      <c r="AT350" s="10"/>
      <c r="AU350" s="10" t="str">
        <f>IF(O350="include",AF350,"")</f>
        <v/>
      </c>
      <c r="AV350" s="54" t="str">
        <f>IF(P350="include",AF350,"")</f>
        <v/>
      </c>
      <c r="BC350" s="10"/>
      <c r="BH350" s="10"/>
      <c r="BM350" s="10"/>
    </row>
    <row r="351" spans="1:65" s="54" customFormat="1" ht="60">
      <c r="A351" s="10">
        <v>354</v>
      </c>
      <c r="B351" s="10"/>
      <c r="C351" s="10" t="s">
        <v>551</v>
      </c>
      <c r="D351" s="10">
        <v>4</v>
      </c>
      <c r="E351" s="10">
        <v>5</v>
      </c>
      <c r="F351" s="10">
        <v>4</v>
      </c>
      <c r="G351" s="119" t="str">
        <f t="shared" si="77"/>
        <v>MAYBE</v>
      </c>
      <c r="H351" s="147" t="s">
        <v>901</v>
      </c>
      <c r="I351" s="189" t="s">
        <v>901</v>
      </c>
      <c r="J351" s="10" t="str">
        <f>IF(AND(G351="Excluded", H351="Excluded"), "Mutually Excluded", IF(AND(OR(G351="CERTAINLY INCLUDED", G351="INCLUDED", G351="MAYBE" ), OR(H351="INCLUDED", H351="MAYBE")), "MUTUALLY INCLUDED", IF(AND(G351="MAYBE", H351="MAYBE"), "Mutually MAYBE", IF(AND(G351="Excluded", OR(H351="INCLUDED", H351="MAYBE")), "AI: No, Human: Yes", IF(AND(H351="Excluded", OR(G351="INCLUDED", G351="CERTAINLY INCLUDED", G351="MAYBE")), "AI: Yes, Human: No", "Other Conflict")))))</f>
        <v>AI: Yes, Human: No</v>
      </c>
      <c r="K351" s="10" t="s">
        <v>19</v>
      </c>
      <c r="L351" s="10" t="s">
        <v>19</v>
      </c>
      <c r="M351" s="54" t="s">
        <v>19</v>
      </c>
      <c r="N351" s="220" t="s">
        <v>19</v>
      </c>
      <c r="O351" s="54" t="str">
        <f>IF(J351="Mutually Excluded","Exclude",IF(J351= "Mutually Included","Include",M351))</f>
        <v>Exclude</v>
      </c>
      <c r="P351" s="54" t="str">
        <f>'Humans Alignment T&amp;A'!Z351</f>
        <v>Exclude</v>
      </c>
      <c r="Q351" s="120" t="str">
        <f>IF(AND(O351="Exclude", P351="Exclude"), "Mutually Excluded", IF(AND(OR(O351="CERTAINLY INCLUDED", O351="INCLUDE" ), OR(P351="INCLUDE", P351="MAYBE")), "MUTUALLY INCLUDED", IF(AND(O351="MAYBE", P351="MAYBE"), "Mutually MAYBE", IF(AND(O351="Exclude", OR(P351="INCLUDE", P351="MAYBE")), "AI+Hum: No, Hum1+2: Yes", IF(AND(P351="Exclude", OR(O351="INCLUDE", O351="CERTAINLY INCLUDED", H351="MAYBE")), "Ai+hum: Yes, Hum1+2: No", "Other Conflict")))))</f>
        <v>Mutually Excluded</v>
      </c>
      <c r="U351" s="121" t="str">
        <f>IF(Q351="Mutually Excluded","Exclude",IF(Q351= "Mutually Included","Include",R351))</f>
        <v>Exclude</v>
      </c>
      <c r="V351" s="122"/>
      <c r="X351" s="117"/>
      <c r="Y351" s="117"/>
      <c r="Z351" s="103" t="str">
        <f t="shared" si="78"/>
        <v/>
      </c>
      <c r="AA351" s="256"/>
      <c r="AB351" s="186"/>
      <c r="AC351" s="186"/>
      <c r="AD351" s="203"/>
      <c r="AF351" s="203"/>
      <c r="AG351" s="102" t="str">
        <f t="shared" si="79"/>
        <v/>
      </c>
      <c r="AH351" s="10" t="str">
        <f t="shared" si="81"/>
        <v/>
      </c>
      <c r="AI351" s="102"/>
      <c r="AJ351" s="10"/>
      <c r="AK351" s="10"/>
      <c r="AL351" s="105"/>
      <c r="AM351" s="102"/>
      <c r="AN351" s="10"/>
      <c r="AO351" s="10" t="str">
        <f t="shared" si="80"/>
        <v/>
      </c>
      <c r="AT351" s="10"/>
      <c r="AU351" s="10" t="str">
        <f>IF(O351="include",AF351,"")</f>
        <v/>
      </c>
      <c r="AV351" s="54" t="str">
        <f>IF(P351="include",AF351,"")</f>
        <v/>
      </c>
      <c r="BC351" s="10"/>
      <c r="BH351" s="10"/>
      <c r="BM351" s="10"/>
    </row>
    <row r="352" spans="1:65" s="54" customFormat="1" ht="45">
      <c r="A352" s="10">
        <v>355</v>
      </c>
      <c r="B352" s="10"/>
      <c r="C352" s="10" t="s">
        <v>553</v>
      </c>
      <c r="D352" s="10">
        <v>3</v>
      </c>
      <c r="E352" s="10">
        <v>3</v>
      </c>
      <c r="F352" s="10">
        <v>2</v>
      </c>
      <c r="G352" s="119" t="str">
        <f t="shared" si="77"/>
        <v>EXCLUDED</v>
      </c>
      <c r="H352" s="147" t="s">
        <v>901</v>
      </c>
      <c r="I352" s="189" t="s">
        <v>901</v>
      </c>
      <c r="J352" s="10" t="str">
        <f>IF(AND(G352="Excluded", H352="Excluded"), "Mutually Excluded", IF(AND(OR(G352="CERTAINLY INCLUDED", G352="INCLUDED", G352="MAYBE" ), OR(H352="INCLUDED", H352="MAYBE")), "MUTUALLY INCLUDED", IF(AND(G352="MAYBE", H352="MAYBE"), "Mutually MAYBE", IF(AND(G352="Excluded", OR(H352="INCLUDED", H352="MAYBE")), "AI: No, Human: Yes", IF(AND(H352="Excluded", OR(G352="INCLUDED", G352="CERTAINLY INCLUDED", G352="MAYBE")), "AI: Yes, Human: No", "Other Conflict")))))</f>
        <v>Mutually Excluded</v>
      </c>
      <c r="K352" s="10"/>
      <c r="L352" s="10"/>
      <c r="N352" s="220" t="s">
        <v>19</v>
      </c>
      <c r="O352" s="54" t="str">
        <f>IF(J352="Mutually Excluded","Exclude",IF(J352= "Mutually Included","Include",M352))</f>
        <v>Exclude</v>
      </c>
      <c r="P352" s="54" t="str">
        <f>'Humans Alignment T&amp;A'!Z352</f>
        <v>Exclude</v>
      </c>
      <c r="Q352" s="120" t="str">
        <f>IF(AND(O352="Exclude", P352="Exclude"), "Mutually Excluded", IF(AND(OR(O352="CERTAINLY INCLUDED", O352="INCLUDE" ), OR(P352="INCLUDE", P352="MAYBE")), "MUTUALLY INCLUDED", IF(AND(O352="MAYBE", P352="MAYBE"), "Mutually MAYBE", IF(AND(O352="Exclude", OR(P352="INCLUDE", P352="MAYBE")), "AI+Hum: No, Hum1+2: Yes", IF(AND(P352="Exclude", OR(O352="INCLUDE", O352="CERTAINLY INCLUDED", H352="MAYBE")), "Ai+hum: Yes, Hum1+2: No", "Other Conflict")))))</f>
        <v>Mutually Excluded</v>
      </c>
      <c r="U352" s="121" t="str">
        <f>IF(Q352="Mutually Excluded","Exclude",IF(Q352= "Mutually Included","Include",R352))</f>
        <v>Exclude</v>
      </c>
      <c r="V352" s="122"/>
      <c r="X352" s="117"/>
      <c r="Y352" s="117"/>
      <c r="Z352" s="103" t="str">
        <f t="shared" si="78"/>
        <v/>
      </c>
      <c r="AA352" s="256"/>
      <c r="AB352" s="186"/>
      <c r="AC352" s="186"/>
      <c r="AD352" s="203"/>
      <c r="AF352" s="203"/>
      <c r="AG352" s="102" t="str">
        <f t="shared" si="79"/>
        <v/>
      </c>
      <c r="AH352" s="10" t="str">
        <f t="shared" si="81"/>
        <v/>
      </c>
      <c r="AI352" s="102"/>
      <c r="AJ352" s="10"/>
      <c r="AK352" s="10"/>
      <c r="AL352" s="105"/>
      <c r="AM352" s="102"/>
      <c r="AN352" s="10"/>
      <c r="AO352" s="10" t="str">
        <f t="shared" si="80"/>
        <v/>
      </c>
      <c r="AT352" s="10"/>
      <c r="AU352" s="10" t="str">
        <f>IF(O352="include",AF352,"")</f>
        <v/>
      </c>
      <c r="AV352" s="54" t="str">
        <f>IF(P352="include",AF352,"")</f>
        <v/>
      </c>
      <c r="BC352" s="10"/>
      <c r="BH352" s="10"/>
      <c r="BM352" s="10"/>
    </row>
    <row r="353" spans="1:65" s="54" customFormat="1" ht="45">
      <c r="A353" s="10">
        <v>356</v>
      </c>
      <c r="B353" s="10"/>
      <c r="C353" s="10" t="s">
        <v>554</v>
      </c>
      <c r="D353" s="10">
        <v>2</v>
      </c>
      <c r="E353" s="10">
        <v>2</v>
      </c>
      <c r="F353" s="10">
        <v>2</v>
      </c>
      <c r="G353" s="119" t="str">
        <f t="shared" si="77"/>
        <v>EXCLUDED</v>
      </c>
      <c r="H353" s="147" t="s">
        <v>901</v>
      </c>
      <c r="I353" s="189" t="s">
        <v>901</v>
      </c>
      <c r="J353" s="10" t="str">
        <f>IF(AND(G353="Excluded", H353="Excluded"), "Mutually Excluded", IF(AND(OR(G353="CERTAINLY INCLUDED", G353="INCLUDED", G353="MAYBE" ), OR(H353="INCLUDED", H353="MAYBE")), "MUTUALLY INCLUDED", IF(AND(G353="MAYBE", H353="MAYBE"), "Mutually MAYBE", IF(AND(G353="Excluded", OR(H353="INCLUDED", H353="MAYBE")), "AI: No, Human: Yes", IF(AND(H353="Excluded", OR(G353="INCLUDED", G353="CERTAINLY INCLUDED", G353="MAYBE")), "AI: Yes, Human: No", "Other Conflict")))))</f>
        <v>Mutually Excluded</v>
      </c>
      <c r="K353" s="10"/>
      <c r="L353" s="10"/>
      <c r="N353" s="220" t="s">
        <v>19</v>
      </c>
      <c r="O353" s="54" t="str">
        <f>IF(J353="Mutually Excluded","Exclude",IF(J353= "Mutually Included","Include",M353))</f>
        <v>Exclude</v>
      </c>
      <c r="P353" s="54" t="str">
        <f>'Humans Alignment T&amp;A'!Z353</f>
        <v>Exclude</v>
      </c>
      <c r="Q353" s="120" t="str">
        <f>IF(AND(O353="Exclude", P353="Exclude"), "Mutually Excluded", IF(AND(OR(O353="CERTAINLY INCLUDED", O353="INCLUDE" ), OR(P353="INCLUDE", P353="MAYBE")), "MUTUALLY INCLUDED", IF(AND(O353="MAYBE", P353="MAYBE"), "Mutually MAYBE", IF(AND(O353="Exclude", OR(P353="INCLUDE", P353="MAYBE")), "AI+Hum: No, Hum1+2: Yes", IF(AND(P353="Exclude", OR(O353="INCLUDE", O353="CERTAINLY INCLUDED", H353="MAYBE")), "Ai+hum: Yes, Hum1+2: No", "Other Conflict")))))</f>
        <v>Mutually Excluded</v>
      </c>
      <c r="U353" s="121" t="str">
        <f>IF(Q353="Mutually Excluded","Exclude",IF(Q353= "Mutually Included","Include",R353))</f>
        <v>Exclude</v>
      </c>
      <c r="V353" s="122"/>
      <c r="X353" s="117"/>
      <c r="Y353" s="117"/>
      <c r="Z353" s="103" t="str">
        <f t="shared" si="78"/>
        <v/>
      </c>
      <c r="AA353" s="256"/>
      <c r="AB353" s="186"/>
      <c r="AC353" s="186"/>
      <c r="AD353" s="203"/>
      <c r="AF353" s="203"/>
      <c r="AG353" s="102" t="str">
        <f t="shared" si="79"/>
        <v/>
      </c>
      <c r="AH353" s="10" t="str">
        <f t="shared" si="81"/>
        <v/>
      </c>
      <c r="AI353" s="102"/>
      <c r="AJ353" s="10"/>
      <c r="AK353" s="10"/>
      <c r="AL353" s="105"/>
      <c r="AM353" s="102"/>
      <c r="AN353" s="10"/>
      <c r="AO353" s="10" t="str">
        <f t="shared" si="80"/>
        <v/>
      </c>
      <c r="AT353" s="10"/>
      <c r="AU353" s="10" t="str">
        <f>IF(O353="include",AF353,"")</f>
        <v/>
      </c>
      <c r="AV353" s="54" t="str">
        <f>IF(P353="include",AF353,"")</f>
        <v/>
      </c>
      <c r="BC353" s="10"/>
      <c r="BH353" s="10"/>
      <c r="BM353" s="10"/>
    </row>
    <row r="354" spans="1:65" s="54" customFormat="1" ht="45">
      <c r="A354" s="10">
        <v>357</v>
      </c>
      <c r="B354" s="10"/>
      <c r="C354" s="10" t="s">
        <v>555</v>
      </c>
      <c r="D354" s="10">
        <v>3</v>
      </c>
      <c r="E354" s="10">
        <v>2</v>
      </c>
      <c r="F354" s="10">
        <v>2</v>
      </c>
      <c r="G354" s="119" t="str">
        <f t="shared" si="77"/>
        <v>EXCLUDED</v>
      </c>
      <c r="H354" s="147" t="s">
        <v>901</v>
      </c>
      <c r="I354" s="189" t="s">
        <v>901</v>
      </c>
      <c r="J354" s="10" t="str">
        <f>IF(AND(G354="Excluded", H354="Excluded"), "Mutually Excluded", IF(AND(OR(G354="CERTAINLY INCLUDED", G354="INCLUDED", G354="MAYBE" ), OR(H354="INCLUDED", H354="MAYBE")), "MUTUALLY INCLUDED", IF(AND(G354="MAYBE", H354="MAYBE"), "Mutually MAYBE", IF(AND(G354="Excluded", OR(H354="INCLUDED", H354="MAYBE")), "AI: No, Human: Yes", IF(AND(H354="Excluded", OR(G354="INCLUDED", G354="CERTAINLY INCLUDED", G354="MAYBE")), "AI: Yes, Human: No", "Other Conflict")))))</f>
        <v>Mutually Excluded</v>
      </c>
      <c r="K354" s="10"/>
      <c r="L354" s="10"/>
      <c r="N354" s="220" t="s">
        <v>19</v>
      </c>
      <c r="O354" s="54" t="str">
        <f>IF(J354="Mutually Excluded","Exclude",IF(J354= "Mutually Included","Include",M354))</f>
        <v>Exclude</v>
      </c>
      <c r="P354" s="54" t="str">
        <f>'Humans Alignment T&amp;A'!Z354</f>
        <v>Exclude</v>
      </c>
      <c r="Q354" s="120" t="str">
        <f>IF(AND(O354="Exclude", P354="Exclude"), "Mutually Excluded", IF(AND(OR(O354="CERTAINLY INCLUDED", O354="INCLUDE" ), OR(P354="INCLUDE", P354="MAYBE")), "MUTUALLY INCLUDED", IF(AND(O354="MAYBE", P354="MAYBE"), "Mutually MAYBE", IF(AND(O354="Exclude", OR(P354="INCLUDE", P354="MAYBE")), "AI+Hum: No, Hum1+2: Yes", IF(AND(P354="Exclude", OR(O354="INCLUDE", O354="CERTAINLY INCLUDED", H354="MAYBE")), "Ai+hum: Yes, Hum1+2: No", "Other Conflict")))))</f>
        <v>Mutually Excluded</v>
      </c>
      <c r="U354" s="121" t="str">
        <f>IF(Q354="Mutually Excluded","Exclude",IF(Q354= "Mutually Included","Include",R354))</f>
        <v>Exclude</v>
      </c>
      <c r="V354" s="122"/>
      <c r="X354" s="117"/>
      <c r="Y354" s="117"/>
      <c r="Z354" s="103" t="str">
        <f t="shared" si="78"/>
        <v/>
      </c>
      <c r="AA354" s="256"/>
      <c r="AB354" s="186"/>
      <c r="AC354" s="186"/>
      <c r="AD354" s="203"/>
      <c r="AF354" s="203"/>
      <c r="AG354" s="102" t="str">
        <f t="shared" si="79"/>
        <v/>
      </c>
      <c r="AH354" s="10" t="str">
        <f t="shared" si="81"/>
        <v/>
      </c>
      <c r="AI354" s="102"/>
      <c r="AJ354" s="10"/>
      <c r="AK354" s="10"/>
      <c r="AL354" s="105"/>
      <c r="AM354" s="102"/>
      <c r="AN354" s="10"/>
      <c r="AO354" s="10" t="str">
        <f t="shared" si="80"/>
        <v/>
      </c>
      <c r="AT354" s="10"/>
      <c r="AU354" s="10" t="str">
        <f>IF(O354="include",AF354,"")</f>
        <v/>
      </c>
      <c r="AV354" s="54" t="str">
        <f>IF(P354="include",AF354,"")</f>
        <v/>
      </c>
      <c r="BC354" s="10"/>
      <c r="BH354" s="10"/>
      <c r="BM354" s="10"/>
    </row>
    <row r="355" spans="1:65" s="54" customFormat="1" ht="45">
      <c r="A355" s="10">
        <v>358</v>
      </c>
      <c r="B355" s="10"/>
      <c r="C355" s="10" t="s">
        <v>556</v>
      </c>
      <c r="D355" s="10">
        <v>4</v>
      </c>
      <c r="E355" s="10">
        <v>3</v>
      </c>
      <c r="F355" s="10">
        <v>4</v>
      </c>
      <c r="G355" s="119" t="str">
        <f t="shared" si="77"/>
        <v>EXCLUDED</v>
      </c>
      <c r="H355" s="147" t="s">
        <v>901</v>
      </c>
      <c r="I355" s="189" t="s">
        <v>901</v>
      </c>
      <c r="J355" s="10" t="str">
        <f>IF(AND(G355="Excluded", H355="Excluded"), "Mutually Excluded", IF(AND(OR(G355="CERTAINLY INCLUDED", G355="INCLUDED", G355="MAYBE" ), OR(H355="INCLUDED", H355="MAYBE")), "MUTUALLY INCLUDED", IF(AND(G355="MAYBE", H355="MAYBE"), "Mutually MAYBE", IF(AND(G355="Excluded", OR(H355="INCLUDED", H355="MAYBE")), "AI: No, Human: Yes", IF(AND(H355="Excluded", OR(G355="INCLUDED", G355="CERTAINLY INCLUDED", G355="MAYBE")), "AI: Yes, Human: No", "Other Conflict")))))</f>
        <v>Mutually Excluded</v>
      </c>
      <c r="K355" s="10"/>
      <c r="L355" s="10"/>
      <c r="N355" s="220" t="s">
        <v>19</v>
      </c>
      <c r="O355" s="54" t="str">
        <f>IF(J355="Mutually Excluded","Exclude",IF(J355= "Mutually Included","Include",M355))</f>
        <v>Exclude</v>
      </c>
      <c r="P355" s="54" t="str">
        <f>'Humans Alignment T&amp;A'!Z355</f>
        <v>Exclude</v>
      </c>
      <c r="Q355" s="120" t="str">
        <f>IF(AND(O355="Exclude", P355="Exclude"), "Mutually Excluded", IF(AND(OR(O355="CERTAINLY INCLUDED", O355="INCLUDE" ), OR(P355="INCLUDE", P355="MAYBE")), "MUTUALLY INCLUDED", IF(AND(O355="MAYBE", P355="MAYBE"), "Mutually MAYBE", IF(AND(O355="Exclude", OR(P355="INCLUDE", P355="MAYBE")), "AI+Hum: No, Hum1+2: Yes", IF(AND(P355="Exclude", OR(O355="INCLUDE", O355="CERTAINLY INCLUDED", H355="MAYBE")), "Ai+hum: Yes, Hum1+2: No", "Other Conflict")))))</f>
        <v>Mutually Excluded</v>
      </c>
      <c r="U355" s="121" t="str">
        <f>IF(Q355="Mutually Excluded","Exclude",IF(Q355= "Mutually Included","Include",R355))</f>
        <v>Exclude</v>
      </c>
      <c r="V355" s="122"/>
      <c r="X355" s="117"/>
      <c r="Y355" s="117"/>
      <c r="Z355" s="103" t="str">
        <f t="shared" si="78"/>
        <v/>
      </c>
      <c r="AA355" s="256"/>
      <c r="AB355" s="186"/>
      <c r="AC355" s="186"/>
      <c r="AD355" s="203"/>
      <c r="AF355" s="203"/>
      <c r="AG355" s="102" t="str">
        <f t="shared" si="79"/>
        <v/>
      </c>
      <c r="AH355" s="10" t="str">
        <f t="shared" si="81"/>
        <v/>
      </c>
      <c r="AI355" s="102"/>
      <c r="AJ355" s="10"/>
      <c r="AK355" s="10"/>
      <c r="AL355" s="105"/>
      <c r="AM355" s="102"/>
      <c r="AN355" s="10"/>
      <c r="AO355" s="10" t="str">
        <f t="shared" si="80"/>
        <v/>
      </c>
      <c r="AT355" s="10"/>
      <c r="AU355" s="10" t="str">
        <f>IF(O355="include",AF355,"")</f>
        <v/>
      </c>
      <c r="AV355" s="54" t="str">
        <f>IF(P355="include",AF355,"")</f>
        <v/>
      </c>
      <c r="BC355" s="10"/>
      <c r="BH355" s="10"/>
      <c r="BM355" s="10"/>
    </row>
    <row r="356" spans="1:65" s="54" customFormat="1" ht="30">
      <c r="A356" s="10">
        <v>359</v>
      </c>
      <c r="B356" s="10"/>
      <c r="C356" s="10" t="s">
        <v>558</v>
      </c>
      <c r="D356" s="10">
        <v>1</v>
      </c>
      <c r="E356" s="10">
        <v>1</v>
      </c>
      <c r="F356" s="10">
        <v>1</v>
      </c>
      <c r="G356" s="119" t="str">
        <f t="shared" si="77"/>
        <v>EXCLUDED</v>
      </c>
      <c r="H356" s="147" t="s">
        <v>901</v>
      </c>
      <c r="I356" s="189" t="s">
        <v>901</v>
      </c>
      <c r="J356" s="10" t="str">
        <f>IF(AND(G356="Excluded", H356="Excluded"), "Mutually Excluded", IF(AND(OR(G356="CERTAINLY INCLUDED", G356="INCLUDED", G356="MAYBE" ), OR(H356="INCLUDED", H356="MAYBE")), "MUTUALLY INCLUDED", IF(AND(G356="MAYBE", H356="MAYBE"), "Mutually MAYBE", IF(AND(G356="Excluded", OR(H356="INCLUDED", H356="MAYBE")), "AI: No, Human: Yes", IF(AND(H356="Excluded", OR(G356="INCLUDED", G356="CERTAINLY INCLUDED", G356="MAYBE")), "AI: Yes, Human: No", "Other Conflict")))))</f>
        <v>Mutually Excluded</v>
      </c>
      <c r="K356" s="10"/>
      <c r="L356" s="10"/>
      <c r="N356" s="220" t="s">
        <v>19</v>
      </c>
      <c r="O356" s="54" t="str">
        <f>IF(J356="Mutually Excluded","Exclude",IF(J356= "Mutually Included","Include",M356))</f>
        <v>Exclude</v>
      </c>
      <c r="P356" s="54" t="str">
        <f>'Humans Alignment T&amp;A'!Z356</f>
        <v>Exclude</v>
      </c>
      <c r="Q356" s="120" t="str">
        <f>IF(AND(O356="Exclude", P356="Exclude"), "Mutually Excluded", IF(AND(OR(O356="CERTAINLY INCLUDED", O356="INCLUDE" ), OR(P356="INCLUDE", P356="MAYBE")), "MUTUALLY INCLUDED", IF(AND(O356="MAYBE", P356="MAYBE"), "Mutually MAYBE", IF(AND(O356="Exclude", OR(P356="INCLUDE", P356="MAYBE")), "AI+Hum: No, Hum1+2: Yes", IF(AND(P356="Exclude", OR(O356="INCLUDE", O356="CERTAINLY INCLUDED", H356="MAYBE")), "Ai+hum: Yes, Hum1+2: No", "Other Conflict")))))</f>
        <v>Mutually Excluded</v>
      </c>
      <c r="U356" s="121" t="str">
        <f>IF(Q356="Mutually Excluded","Exclude",IF(Q356= "Mutually Included","Include",R356))</f>
        <v>Exclude</v>
      </c>
      <c r="V356" s="122"/>
      <c r="X356" s="117"/>
      <c r="Y356" s="117"/>
      <c r="Z356" s="103" t="str">
        <f t="shared" si="78"/>
        <v/>
      </c>
      <c r="AA356" s="256"/>
      <c r="AB356" s="186"/>
      <c r="AC356" s="186"/>
      <c r="AD356" s="203"/>
      <c r="AF356" s="203"/>
      <c r="AG356" s="102" t="str">
        <f t="shared" si="79"/>
        <v/>
      </c>
      <c r="AH356" s="10" t="str">
        <f t="shared" si="81"/>
        <v/>
      </c>
      <c r="AI356" s="102"/>
      <c r="AJ356" s="10"/>
      <c r="AK356" s="10"/>
      <c r="AL356" s="105"/>
      <c r="AM356" s="102"/>
      <c r="AN356" s="10"/>
      <c r="AO356" s="10" t="str">
        <f t="shared" si="80"/>
        <v/>
      </c>
      <c r="AT356" s="10"/>
      <c r="AU356" s="10" t="str">
        <f>IF(O356="include",AF356,"")</f>
        <v/>
      </c>
      <c r="AV356" s="54" t="str">
        <f>IF(P356="include",AF356,"")</f>
        <v/>
      </c>
      <c r="BC356" s="10"/>
      <c r="BH356" s="10"/>
      <c r="BM356" s="10"/>
    </row>
    <row r="357" spans="1:65" s="54" customFormat="1" ht="30">
      <c r="A357" s="10">
        <v>360</v>
      </c>
      <c r="B357" s="10"/>
      <c r="C357" s="10" t="s">
        <v>559</v>
      </c>
      <c r="D357" s="10">
        <v>2</v>
      </c>
      <c r="E357" s="10">
        <v>2</v>
      </c>
      <c r="F357" s="10">
        <v>3</v>
      </c>
      <c r="G357" s="119" t="str">
        <f t="shared" si="77"/>
        <v>EXCLUDED</v>
      </c>
      <c r="H357" s="147" t="s">
        <v>901</v>
      </c>
      <c r="I357" s="189" t="s">
        <v>901</v>
      </c>
      <c r="J357" s="10" t="str">
        <f>IF(AND(G357="Excluded", H357="Excluded"), "Mutually Excluded", IF(AND(OR(G357="CERTAINLY INCLUDED", G357="INCLUDED", G357="MAYBE" ), OR(H357="INCLUDED", H357="MAYBE")), "MUTUALLY INCLUDED", IF(AND(G357="MAYBE", H357="MAYBE"), "Mutually MAYBE", IF(AND(G357="Excluded", OR(H357="INCLUDED", H357="MAYBE")), "AI: No, Human: Yes", IF(AND(H357="Excluded", OR(G357="INCLUDED", G357="CERTAINLY INCLUDED", G357="MAYBE")), "AI: Yes, Human: No", "Other Conflict")))))</f>
        <v>Mutually Excluded</v>
      </c>
      <c r="K357" s="10"/>
      <c r="L357" s="10"/>
      <c r="N357" s="220" t="s">
        <v>19</v>
      </c>
      <c r="O357" s="54" t="str">
        <f>IF(J357="Mutually Excluded","Exclude",IF(J357= "Mutually Included","Include",M357))</f>
        <v>Exclude</v>
      </c>
      <c r="P357" s="54" t="str">
        <f>'Humans Alignment T&amp;A'!Z357</f>
        <v>Exclude</v>
      </c>
      <c r="Q357" s="120" t="str">
        <f>IF(AND(O357="Exclude", P357="Exclude"), "Mutually Excluded", IF(AND(OR(O357="CERTAINLY INCLUDED", O357="INCLUDE" ), OR(P357="INCLUDE", P357="MAYBE")), "MUTUALLY INCLUDED", IF(AND(O357="MAYBE", P357="MAYBE"), "Mutually MAYBE", IF(AND(O357="Exclude", OR(P357="INCLUDE", P357="MAYBE")), "AI+Hum: No, Hum1+2: Yes", IF(AND(P357="Exclude", OR(O357="INCLUDE", O357="CERTAINLY INCLUDED", H357="MAYBE")), "Ai+hum: Yes, Hum1+2: No", "Other Conflict")))))</f>
        <v>Mutually Excluded</v>
      </c>
      <c r="U357" s="121" t="str">
        <f>IF(Q357="Mutually Excluded","Exclude",IF(Q357= "Mutually Included","Include",R357))</f>
        <v>Exclude</v>
      </c>
      <c r="V357" s="122"/>
      <c r="X357" s="117"/>
      <c r="Y357" s="117"/>
      <c r="Z357" s="103" t="str">
        <f t="shared" si="78"/>
        <v/>
      </c>
      <c r="AA357" s="256"/>
      <c r="AB357" s="186"/>
      <c r="AC357" s="186"/>
      <c r="AD357" s="203"/>
      <c r="AF357" s="203"/>
      <c r="AG357" s="102" t="str">
        <f t="shared" si="79"/>
        <v/>
      </c>
      <c r="AH357" s="10" t="str">
        <f t="shared" si="81"/>
        <v/>
      </c>
      <c r="AI357" s="102"/>
      <c r="AJ357" s="10"/>
      <c r="AK357" s="10"/>
      <c r="AL357" s="105"/>
      <c r="AM357" s="102"/>
      <c r="AN357" s="10"/>
      <c r="AO357" s="10" t="str">
        <f t="shared" si="80"/>
        <v/>
      </c>
      <c r="AT357" s="10"/>
      <c r="AU357" s="10" t="str">
        <f>IF(O357="include",AF357,"")</f>
        <v/>
      </c>
      <c r="AV357" s="54" t="str">
        <f>IF(P357="include",AF357,"")</f>
        <v/>
      </c>
      <c r="BC357" s="10"/>
      <c r="BH357" s="10"/>
      <c r="BM357" s="10"/>
    </row>
    <row r="358" spans="1:65" s="54" customFormat="1" ht="30">
      <c r="A358" s="10">
        <v>361</v>
      </c>
      <c r="B358" s="10"/>
      <c r="C358" s="10" t="s">
        <v>560</v>
      </c>
      <c r="D358" s="10">
        <v>1</v>
      </c>
      <c r="E358" s="10">
        <v>1</v>
      </c>
      <c r="F358" s="10">
        <v>1</v>
      </c>
      <c r="G358" s="119" t="str">
        <f t="shared" si="77"/>
        <v>EXCLUDED</v>
      </c>
      <c r="H358" s="147" t="s">
        <v>901</v>
      </c>
      <c r="I358" s="189" t="s">
        <v>901</v>
      </c>
      <c r="J358" s="10" t="str">
        <f>IF(AND(G358="Excluded", H358="Excluded"), "Mutually Excluded", IF(AND(OR(G358="CERTAINLY INCLUDED", G358="INCLUDED", G358="MAYBE" ), OR(H358="INCLUDED", H358="MAYBE")), "MUTUALLY INCLUDED", IF(AND(G358="MAYBE", H358="MAYBE"), "Mutually MAYBE", IF(AND(G358="Excluded", OR(H358="INCLUDED", H358="MAYBE")), "AI: No, Human: Yes", IF(AND(H358="Excluded", OR(G358="INCLUDED", G358="CERTAINLY INCLUDED", G358="MAYBE")), "AI: Yes, Human: No", "Other Conflict")))))</f>
        <v>Mutually Excluded</v>
      </c>
      <c r="K358" s="10"/>
      <c r="L358" s="10"/>
      <c r="N358" s="220" t="s">
        <v>19</v>
      </c>
      <c r="O358" s="54" t="str">
        <f>IF(J358="Mutually Excluded","Exclude",IF(J358= "Mutually Included","Include",M358))</f>
        <v>Exclude</v>
      </c>
      <c r="P358" s="54" t="str">
        <f>'Humans Alignment T&amp;A'!Z358</f>
        <v>Exclude</v>
      </c>
      <c r="Q358" s="120" t="str">
        <f>IF(AND(O358="Exclude", P358="Exclude"), "Mutually Excluded", IF(AND(OR(O358="CERTAINLY INCLUDED", O358="INCLUDE" ), OR(P358="INCLUDE", P358="MAYBE")), "MUTUALLY INCLUDED", IF(AND(O358="MAYBE", P358="MAYBE"), "Mutually MAYBE", IF(AND(O358="Exclude", OR(P358="INCLUDE", P358="MAYBE")), "AI+Hum: No, Hum1+2: Yes", IF(AND(P358="Exclude", OR(O358="INCLUDE", O358="CERTAINLY INCLUDED", H358="MAYBE")), "Ai+hum: Yes, Hum1+2: No", "Other Conflict")))))</f>
        <v>Mutually Excluded</v>
      </c>
      <c r="U358" s="121" t="str">
        <f>IF(Q358="Mutually Excluded","Exclude",IF(Q358= "Mutually Included","Include",R358))</f>
        <v>Exclude</v>
      </c>
      <c r="V358" s="122"/>
      <c r="X358" s="117"/>
      <c r="Y358" s="117"/>
      <c r="Z358" s="103" t="str">
        <f t="shared" si="78"/>
        <v/>
      </c>
      <c r="AA358" s="256"/>
      <c r="AB358" s="186"/>
      <c r="AC358" s="186"/>
      <c r="AD358" s="203"/>
      <c r="AF358" s="203"/>
      <c r="AG358" s="102" t="str">
        <f t="shared" si="79"/>
        <v/>
      </c>
      <c r="AH358" s="10" t="str">
        <f t="shared" si="81"/>
        <v/>
      </c>
      <c r="AI358" s="102"/>
      <c r="AJ358" s="10"/>
      <c r="AK358" s="10"/>
      <c r="AL358" s="105"/>
      <c r="AM358" s="102"/>
      <c r="AN358" s="10"/>
      <c r="AO358" s="10" t="str">
        <f t="shared" si="80"/>
        <v/>
      </c>
      <c r="AT358" s="10"/>
      <c r="AU358" s="10" t="str">
        <f>IF(O358="include",AF358,"")</f>
        <v/>
      </c>
      <c r="AV358" s="54" t="str">
        <f>IF(P358="include",AF358,"")</f>
        <v/>
      </c>
      <c r="BC358" s="10"/>
      <c r="BH358" s="10"/>
      <c r="BM358" s="10"/>
    </row>
    <row r="359" spans="1:65" s="54" customFormat="1" ht="30">
      <c r="A359" s="10">
        <v>362</v>
      </c>
      <c r="B359" s="10"/>
      <c r="C359" s="10" t="s">
        <v>561</v>
      </c>
      <c r="D359" s="10">
        <v>1</v>
      </c>
      <c r="E359" s="10">
        <v>1</v>
      </c>
      <c r="F359" s="10">
        <v>1</v>
      </c>
      <c r="G359" s="119" t="str">
        <f t="shared" si="77"/>
        <v>EXCLUDED</v>
      </c>
      <c r="H359" s="147" t="s">
        <v>901</v>
      </c>
      <c r="I359" s="189" t="s">
        <v>901</v>
      </c>
      <c r="J359" s="10" t="str">
        <f>IF(AND(G359="Excluded", H359="Excluded"), "Mutually Excluded", IF(AND(OR(G359="CERTAINLY INCLUDED", G359="INCLUDED", G359="MAYBE" ), OR(H359="INCLUDED", H359="MAYBE")), "MUTUALLY INCLUDED", IF(AND(G359="MAYBE", H359="MAYBE"), "Mutually MAYBE", IF(AND(G359="Excluded", OR(H359="INCLUDED", H359="MAYBE")), "AI: No, Human: Yes", IF(AND(H359="Excluded", OR(G359="INCLUDED", G359="CERTAINLY INCLUDED", G359="MAYBE")), "AI: Yes, Human: No", "Other Conflict")))))</f>
        <v>Mutually Excluded</v>
      </c>
      <c r="K359" s="10"/>
      <c r="L359" s="10"/>
      <c r="N359" s="220" t="s">
        <v>19</v>
      </c>
      <c r="O359" s="54" t="str">
        <f>IF(J359="Mutually Excluded","Exclude",IF(J359= "Mutually Included","Include",M359))</f>
        <v>Exclude</v>
      </c>
      <c r="P359" s="54" t="str">
        <f>'Humans Alignment T&amp;A'!Z359</f>
        <v>Exclude</v>
      </c>
      <c r="Q359" s="120" t="str">
        <f>IF(AND(O359="Exclude", P359="Exclude"), "Mutually Excluded", IF(AND(OR(O359="CERTAINLY INCLUDED", O359="INCLUDE" ), OR(P359="INCLUDE", P359="MAYBE")), "MUTUALLY INCLUDED", IF(AND(O359="MAYBE", P359="MAYBE"), "Mutually MAYBE", IF(AND(O359="Exclude", OR(P359="INCLUDE", P359="MAYBE")), "AI+Hum: No, Hum1+2: Yes", IF(AND(P359="Exclude", OR(O359="INCLUDE", O359="CERTAINLY INCLUDED", H359="MAYBE")), "Ai+hum: Yes, Hum1+2: No", "Other Conflict")))))</f>
        <v>Mutually Excluded</v>
      </c>
      <c r="U359" s="121" t="str">
        <f>IF(Q359="Mutually Excluded","Exclude",IF(Q359= "Mutually Included","Include",R359))</f>
        <v>Exclude</v>
      </c>
      <c r="V359" s="122"/>
      <c r="X359" s="117"/>
      <c r="Y359" s="117"/>
      <c r="Z359" s="103" t="str">
        <f t="shared" si="78"/>
        <v/>
      </c>
      <c r="AA359" s="256"/>
      <c r="AB359" s="186"/>
      <c r="AC359" s="186"/>
      <c r="AD359" s="203"/>
      <c r="AF359" s="203"/>
      <c r="AG359" s="102" t="str">
        <f t="shared" si="79"/>
        <v/>
      </c>
      <c r="AH359" s="10" t="str">
        <f t="shared" si="81"/>
        <v/>
      </c>
      <c r="AI359" s="102"/>
      <c r="AJ359" s="10"/>
      <c r="AK359" s="10"/>
      <c r="AL359" s="105"/>
      <c r="AM359" s="102"/>
      <c r="AN359" s="10"/>
      <c r="AO359" s="10" t="str">
        <f t="shared" si="80"/>
        <v/>
      </c>
      <c r="AT359" s="10"/>
      <c r="AU359" s="10" t="str">
        <f>IF(O359="include",AF359,"")</f>
        <v/>
      </c>
      <c r="AV359" s="54" t="str">
        <f>IF(P359="include",AF359,"")</f>
        <v/>
      </c>
      <c r="BC359" s="10"/>
      <c r="BH359" s="10"/>
      <c r="BM359" s="10"/>
    </row>
    <row r="360" spans="1:65" s="54" customFormat="1" ht="30">
      <c r="A360" s="10">
        <v>363</v>
      </c>
      <c r="B360" s="10"/>
      <c r="C360" s="10" t="s">
        <v>563</v>
      </c>
      <c r="D360" s="10">
        <v>2</v>
      </c>
      <c r="E360" s="10">
        <v>2</v>
      </c>
      <c r="F360" s="10">
        <v>2</v>
      </c>
      <c r="G360" s="119" t="str">
        <f t="shared" si="77"/>
        <v>EXCLUDED</v>
      </c>
      <c r="H360" s="147" t="s">
        <v>901</v>
      </c>
      <c r="I360" s="189" t="s">
        <v>901</v>
      </c>
      <c r="J360" s="10" t="str">
        <f>IF(AND(G360="Excluded", H360="Excluded"), "Mutually Excluded", IF(AND(OR(G360="CERTAINLY INCLUDED", G360="INCLUDED", G360="MAYBE" ), OR(H360="INCLUDED", H360="MAYBE")), "MUTUALLY INCLUDED", IF(AND(G360="MAYBE", H360="MAYBE"), "Mutually MAYBE", IF(AND(G360="Excluded", OR(H360="INCLUDED", H360="MAYBE")), "AI: No, Human: Yes", IF(AND(H360="Excluded", OR(G360="INCLUDED", G360="CERTAINLY INCLUDED", G360="MAYBE")), "AI: Yes, Human: No", "Other Conflict")))))</f>
        <v>Mutually Excluded</v>
      </c>
      <c r="K360" s="10"/>
      <c r="L360" s="10"/>
      <c r="N360" s="220" t="s">
        <v>19</v>
      </c>
      <c r="O360" s="54" t="str">
        <f>IF(J360="Mutually Excluded","Exclude",IF(J360= "Mutually Included","Include",M360))</f>
        <v>Exclude</v>
      </c>
      <c r="P360" s="54" t="str">
        <f>'Humans Alignment T&amp;A'!Z360</f>
        <v>Exclude</v>
      </c>
      <c r="Q360" s="120" t="str">
        <f>IF(AND(O360="Exclude", P360="Exclude"), "Mutually Excluded", IF(AND(OR(O360="CERTAINLY INCLUDED", O360="INCLUDE" ), OR(P360="INCLUDE", P360="MAYBE")), "MUTUALLY INCLUDED", IF(AND(O360="MAYBE", P360="MAYBE"), "Mutually MAYBE", IF(AND(O360="Exclude", OR(P360="INCLUDE", P360="MAYBE")), "AI+Hum: No, Hum1+2: Yes", IF(AND(P360="Exclude", OR(O360="INCLUDE", O360="CERTAINLY INCLUDED", H360="MAYBE")), "Ai+hum: Yes, Hum1+2: No", "Other Conflict")))))</f>
        <v>Mutually Excluded</v>
      </c>
      <c r="U360" s="121" t="str">
        <f>IF(Q360="Mutually Excluded","Exclude",IF(Q360= "Mutually Included","Include",R360))</f>
        <v>Exclude</v>
      </c>
      <c r="V360" s="122"/>
      <c r="X360" s="117"/>
      <c r="Y360" s="117"/>
      <c r="Z360" s="103" t="str">
        <f t="shared" si="78"/>
        <v/>
      </c>
      <c r="AA360" s="256"/>
      <c r="AB360" s="186"/>
      <c r="AC360" s="186"/>
      <c r="AD360" s="203"/>
      <c r="AF360" s="203"/>
      <c r="AG360" s="102" t="str">
        <f t="shared" si="79"/>
        <v/>
      </c>
      <c r="AH360" s="10" t="str">
        <f t="shared" si="81"/>
        <v/>
      </c>
      <c r="AI360" s="102"/>
      <c r="AJ360" s="10"/>
      <c r="AK360" s="10"/>
      <c r="AL360" s="105"/>
      <c r="AM360" s="102"/>
      <c r="AN360" s="10"/>
      <c r="AO360" s="10" t="str">
        <f t="shared" si="80"/>
        <v/>
      </c>
      <c r="AT360" s="10"/>
      <c r="AU360" s="10" t="str">
        <f>IF(O360="include",AF360,"")</f>
        <v/>
      </c>
      <c r="AV360" s="54" t="str">
        <f>IF(P360="include",AF360,"")</f>
        <v/>
      </c>
      <c r="BC360" s="10"/>
      <c r="BH360" s="10"/>
      <c r="BM360" s="10"/>
    </row>
    <row r="361" spans="1:65" s="54" customFormat="1" ht="45">
      <c r="A361" s="10">
        <v>364</v>
      </c>
      <c r="B361" s="10"/>
      <c r="C361" s="10" t="s">
        <v>564</v>
      </c>
      <c r="D361" s="10">
        <v>2</v>
      </c>
      <c r="E361" s="10">
        <v>2</v>
      </c>
      <c r="F361" s="10">
        <v>3</v>
      </c>
      <c r="G361" s="119" t="str">
        <f t="shared" si="77"/>
        <v>EXCLUDED</v>
      </c>
      <c r="H361" s="147" t="s">
        <v>901</v>
      </c>
      <c r="I361" s="189" t="s">
        <v>901</v>
      </c>
      <c r="J361" s="10" t="str">
        <f>IF(AND(G361="Excluded", H361="Excluded"), "Mutually Excluded", IF(AND(OR(G361="CERTAINLY INCLUDED", G361="INCLUDED", G361="MAYBE" ), OR(H361="INCLUDED", H361="MAYBE")), "MUTUALLY INCLUDED", IF(AND(G361="MAYBE", H361="MAYBE"), "Mutually MAYBE", IF(AND(G361="Excluded", OR(H361="INCLUDED", H361="MAYBE")), "AI: No, Human: Yes", IF(AND(H361="Excluded", OR(G361="INCLUDED", G361="CERTAINLY INCLUDED", G361="MAYBE")), "AI: Yes, Human: No", "Other Conflict")))))</f>
        <v>Mutually Excluded</v>
      </c>
      <c r="K361" s="10"/>
      <c r="L361" s="10"/>
      <c r="N361" s="220" t="s">
        <v>19</v>
      </c>
      <c r="O361" s="54" t="str">
        <f>IF(J361="Mutually Excluded","Exclude",IF(J361= "Mutually Included","Include",M361))</f>
        <v>Exclude</v>
      </c>
      <c r="P361" s="54" t="str">
        <f>'Humans Alignment T&amp;A'!Z361</f>
        <v>Exclude</v>
      </c>
      <c r="Q361" s="120" t="str">
        <f>IF(AND(O361="Exclude", P361="Exclude"), "Mutually Excluded", IF(AND(OR(O361="CERTAINLY INCLUDED", O361="INCLUDE" ), OR(P361="INCLUDE", P361="MAYBE")), "MUTUALLY INCLUDED", IF(AND(O361="MAYBE", P361="MAYBE"), "Mutually MAYBE", IF(AND(O361="Exclude", OR(P361="INCLUDE", P361="MAYBE")), "AI+Hum: No, Hum1+2: Yes", IF(AND(P361="Exclude", OR(O361="INCLUDE", O361="CERTAINLY INCLUDED", H361="MAYBE")), "Ai+hum: Yes, Hum1+2: No", "Other Conflict")))))</f>
        <v>Mutually Excluded</v>
      </c>
      <c r="U361" s="121" t="str">
        <f>IF(Q361="Mutually Excluded","Exclude",IF(Q361= "Mutually Included","Include",R361))</f>
        <v>Exclude</v>
      </c>
      <c r="V361" s="122"/>
      <c r="X361" s="117"/>
      <c r="Y361" s="117"/>
      <c r="Z361" s="103" t="str">
        <f t="shared" si="78"/>
        <v/>
      </c>
      <c r="AA361" s="256"/>
      <c r="AB361" s="186"/>
      <c r="AC361" s="186"/>
      <c r="AD361" s="203"/>
      <c r="AF361" s="203"/>
      <c r="AG361" s="102" t="str">
        <f t="shared" si="79"/>
        <v/>
      </c>
      <c r="AH361" s="10" t="str">
        <f t="shared" si="81"/>
        <v/>
      </c>
      <c r="AI361" s="102"/>
      <c r="AJ361" s="10"/>
      <c r="AK361" s="10"/>
      <c r="AL361" s="105"/>
      <c r="AM361" s="102"/>
      <c r="AN361" s="10"/>
      <c r="AO361" s="10" t="str">
        <f t="shared" si="80"/>
        <v/>
      </c>
      <c r="AT361" s="10"/>
      <c r="AU361" s="10" t="str">
        <f>IF(O361="include",AF361,"")</f>
        <v/>
      </c>
      <c r="AV361" s="54" t="str">
        <f>IF(P361="include",AF361,"")</f>
        <v/>
      </c>
      <c r="BC361" s="10"/>
      <c r="BH361" s="10"/>
      <c r="BM361" s="10"/>
    </row>
    <row r="362" spans="1:65" s="54" customFormat="1" ht="30">
      <c r="A362" s="10">
        <v>365</v>
      </c>
      <c r="B362" s="10"/>
      <c r="C362" s="10" t="s">
        <v>565</v>
      </c>
      <c r="D362" s="10">
        <v>1</v>
      </c>
      <c r="E362" s="10">
        <v>1</v>
      </c>
      <c r="F362" s="10">
        <v>1</v>
      </c>
      <c r="G362" s="119" t="str">
        <f t="shared" si="77"/>
        <v>EXCLUDED</v>
      </c>
      <c r="H362" s="147" t="s">
        <v>901</v>
      </c>
      <c r="I362" s="189" t="s">
        <v>901</v>
      </c>
      <c r="J362" s="10" t="str">
        <f>IF(AND(G362="Excluded", H362="Excluded"), "Mutually Excluded", IF(AND(OR(G362="CERTAINLY INCLUDED", G362="INCLUDED", G362="MAYBE" ), OR(H362="INCLUDED", H362="MAYBE")), "MUTUALLY INCLUDED", IF(AND(G362="MAYBE", H362="MAYBE"), "Mutually MAYBE", IF(AND(G362="Excluded", OR(H362="INCLUDED", H362="MAYBE")), "AI: No, Human: Yes", IF(AND(H362="Excluded", OR(G362="INCLUDED", G362="CERTAINLY INCLUDED", G362="MAYBE")), "AI: Yes, Human: No", "Other Conflict")))))</f>
        <v>Mutually Excluded</v>
      </c>
      <c r="K362" s="10"/>
      <c r="L362" s="10"/>
      <c r="N362" s="220" t="s">
        <v>19</v>
      </c>
      <c r="O362" s="54" t="str">
        <f>IF(J362="Mutually Excluded","Exclude",IF(J362= "Mutually Included","Include",M362))</f>
        <v>Exclude</v>
      </c>
      <c r="P362" s="54" t="str">
        <f>'Humans Alignment T&amp;A'!Z362</f>
        <v>Exclude</v>
      </c>
      <c r="Q362" s="120" t="str">
        <f>IF(AND(O362="Exclude", P362="Exclude"), "Mutually Excluded", IF(AND(OR(O362="CERTAINLY INCLUDED", O362="INCLUDE" ), OR(P362="INCLUDE", P362="MAYBE")), "MUTUALLY INCLUDED", IF(AND(O362="MAYBE", P362="MAYBE"), "Mutually MAYBE", IF(AND(O362="Exclude", OR(P362="INCLUDE", P362="MAYBE")), "AI+Hum: No, Hum1+2: Yes", IF(AND(P362="Exclude", OR(O362="INCLUDE", O362="CERTAINLY INCLUDED", H362="MAYBE")), "Ai+hum: Yes, Hum1+2: No", "Other Conflict")))))</f>
        <v>Mutually Excluded</v>
      </c>
      <c r="U362" s="121" t="str">
        <f>IF(Q362="Mutually Excluded","Exclude",IF(Q362= "Mutually Included","Include",R362))</f>
        <v>Exclude</v>
      </c>
      <c r="V362" s="122"/>
      <c r="X362" s="117"/>
      <c r="Y362" s="117"/>
      <c r="Z362" s="103" t="str">
        <f t="shared" si="78"/>
        <v/>
      </c>
      <c r="AA362" s="256"/>
      <c r="AB362" s="186"/>
      <c r="AC362" s="186"/>
      <c r="AD362" s="203"/>
      <c r="AF362" s="203"/>
      <c r="AG362" s="102" t="str">
        <f t="shared" si="79"/>
        <v/>
      </c>
      <c r="AH362" s="10" t="str">
        <f t="shared" si="81"/>
        <v/>
      </c>
      <c r="AI362" s="102"/>
      <c r="AJ362" s="10"/>
      <c r="AK362" s="10"/>
      <c r="AL362" s="105"/>
      <c r="AM362" s="102"/>
      <c r="AN362" s="10"/>
      <c r="AO362" s="10" t="str">
        <f t="shared" si="80"/>
        <v/>
      </c>
      <c r="AT362" s="10"/>
      <c r="AU362" s="10" t="str">
        <f>IF(O362="include",AF362,"")</f>
        <v/>
      </c>
      <c r="AV362" s="54" t="str">
        <f>IF(P362="include",AF362,"")</f>
        <v/>
      </c>
      <c r="BC362" s="10"/>
      <c r="BH362" s="10"/>
      <c r="BM362" s="10"/>
    </row>
    <row r="363" spans="1:65" s="54" customFormat="1" ht="30">
      <c r="A363" s="10">
        <v>366</v>
      </c>
      <c r="B363" s="10"/>
      <c r="C363" s="10" t="s">
        <v>566</v>
      </c>
      <c r="D363" s="10">
        <v>2</v>
      </c>
      <c r="E363" s="10">
        <v>2</v>
      </c>
      <c r="F363" s="10">
        <v>2</v>
      </c>
      <c r="G363" s="119" t="str">
        <f t="shared" si="77"/>
        <v>EXCLUDED</v>
      </c>
      <c r="H363" s="147" t="s">
        <v>901</v>
      </c>
      <c r="I363" s="189" t="s">
        <v>901</v>
      </c>
      <c r="J363" s="10" t="str">
        <f>IF(AND(G363="Excluded", H363="Excluded"), "Mutually Excluded", IF(AND(OR(G363="CERTAINLY INCLUDED", G363="INCLUDED", G363="MAYBE" ), OR(H363="INCLUDED", H363="MAYBE")), "MUTUALLY INCLUDED", IF(AND(G363="MAYBE", H363="MAYBE"), "Mutually MAYBE", IF(AND(G363="Excluded", OR(H363="INCLUDED", H363="MAYBE")), "AI: No, Human: Yes", IF(AND(H363="Excluded", OR(G363="INCLUDED", G363="CERTAINLY INCLUDED", G363="MAYBE")), "AI: Yes, Human: No", "Other Conflict")))))</f>
        <v>Mutually Excluded</v>
      </c>
      <c r="K363" s="10"/>
      <c r="L363" s="10"/>
      <c r="N363" s="220" t="s">
        <v>19</v>
      </c>
      <c r="O363" s="54" t="str">
        <f>IF(J363="Mutually Excluded","Exclude",IF(J363= "Mutually Included","Include",M363))</f>
        <v>Exclude</v>
      </c>
      <c r="P363" s="54" t="str">
        <f>'Humans Alignment T&amp;A'!Z363</f>
        <v>Exclude</v>
      </c>
      <c r="Q363" s="120" t="str">
        <f>IF(AND(O363="Exclude", P363="Exclude"), "Mutually Excluded", IF(AND(OR(O363="CERTAINLY INCLUDED", O363="INCLUDE" ), OR(P363="INCLUDE", P363="MAYBE")), "MUTUALLY INCLUDED", IF(AND(O363="MAYBE", P363="MAYBE"), "Mutually MAYBE", IF(AND(O363="Exclude", OR(P363="INCLUDE", P363="MAYBE")), "AI+Hum: No, Hum1+2: Yes", IF(AND(P363="Exclude", OR(O363="INCLUDE", O363="CERTAINLY INCLUDED", H363="MAYBE")), "Ai+hum: Yes, Hum1+2: No", "Other Conflict")))))</f>
        <v>Mutually Excluded</v>
      </c>
      <c r="U363" s="121" t="str">
        <f>IF(Q363="Mutually Excluded","Exclude",IF(Q363= "Mutually Included","Include",R363))</f>
        <v>Exclude</v>
      </c>
      <c r="V363" s="122"/>
      <c r="X363" s="117"/>
      <c r="Y363" s="117"/>
      <c r="Z363" s="103" t="str">
        <f t="shared" si="78"/>
        <v/>
      </c>
      <c r="AA363" s="256"/>
      <c r="AB363" s="186"/>
      <c r="AC363" s="186"/>
      <c r="AD363" s="203"/>
      <c r="AF363" s="203"/>
      <c r="AG363" s="102" t="str">
        <f t="shared" si="79"/>
        <v/>
      </c>
      <c r="AH363" s="10" t="str">
        <f t="shared" si="81"/>
        <v/>
      </c>
      <c r="AI363" s="102"/>
      <c r="AJ363" s="10"/>
      <c r="AK363" s="10"/>
      <c r="AL363" s="105"/>
      <c r="AM363" s="102"/>
      <c r="AN363" s="10"/>
      <c r="AO363" s="10" t="str">
        <f t="shared" si="80"/>
        <v/>
      </c>
      <c r="AT363" s="10"/>
      <c r="AU363" s="10" t="str">
        <f>IF(O363="include",AF363,"")</f>
        <v/>
      </c>
      <c r="AV363" s="54" t="str">
        <f>IF(P363="include",AF363,"")</f>
        <v/>
      </c>
      <c r="BC363" s="10"/>
      <c r="BH363" s="10"/>
      <c r="BM363" s="10"/>
    </row>
    <row r="364" spans="1:65" s="54" customFormat="1" ht="45">
      <c r="A364" s="10">
        <v>367</v>
      </c>
      <c r="B364" s="10"/>
      <c r="C364" s="10" t="s">
        <v>567</v>
      </c>
      <c r="D364" s="10">
        <v>1</v>
      </c>
      <c r="E364" s="10">
        <v>1</v>
      </c>
      <c r="F364" s="10">
        <v>1</v>
      </c>
      <c r="G364" s="119" t="str">
        <f t="shared" si="77"/>
        <v>EXCLUDED</v>
      </c>
      <c r="H364" s="147" t="s">
        <v>901</v>
      </c>
      <c r="I364" s="189" t="s">
        <v>901</v>
      </c>
      <c r="J364" s="10" t="str">
        <f>IF(AND(G364="Excluded", H364="Excluded"), "Mutually Excluded", IF(AND(OR(G364="CERTAINLY INCLUDED", G364="INCLUDED", G364="MAYBE" ), OR(H364="INCLUDED", H364="MAYBE")), "MUTUALLY INCLUDED", IF(AND(G364="MAYBE", H364="MAYBE"), "Mutually MAYBE", IF(AND(G364="Excluded", OR(H364="INCLUDED", H364="MAYBE")), "AI: No, Human: Yes", IF(AND(H364="Excluded", OR(G364="INCLUDED", G364="CERTAINLY INCLUDED", G364="MAYBE")), "AI: Yes, Human: No", "Other Conflict")))))</f>
        <v>Mutually Excluded</v>
      </c>
      <c r="K364" s="10"/>
      <c r="L364" s="10"/>
      <c r="N364" s="220" t="s">
        <v>19</v>
      </c>
      <c r="O364" s="54" t="str">
        <f>IF(J364="Mutually Excluded","Exclude",IF(J364= "Mutually Included","Include",M364))</f>
        <v>Exclude</v>
      </c>
      <c r="P364" s="54" t="str">
        <f>'Humans Alignment T&amp;A'!Z364</f>
        <v>Exclude</v>
      </c>
      <c r="Q364" s="120" t="str">
        <f>IF(AND(O364="Exclude", P364="Exclude"), "Mutually Excluded", IF(AND(OR(O364="CERTAINLY INCLUDED", O364="INCLUDE" ), OR(P364="INCLUDE", P364="MAYBE")), "MUTUALLY INCLUDED", IF(AND(O364="MAYBE", P364="MAYBE"), "Mutually MAYBE", IF(AND(O364="Exclude", OR(P364="INCLUDE", P364="MAYBE")), "AI+Hum: No, Hum1+2: Yes", IF(AND(P364="Exclude", OR(O364="INCLUDE", O364="CERTAINLY INCLUDED", H364="MAYBE")), "Ai+hum: Yes, Hum1+2: No", "Other Conflict")))))</f>
        <v>Mutually Excluded</v>
      </c>
      <c r="U364" s="121" t="str">
        <f>IF(Q364="Mutually Excluded","Exclude",IF(Q364= "Mutually Included","Include",R364))</f>
        <v>Exclude</v>
      </c>
      <c r="V364" s="122"/>
      <c r="X364" s="117"/>
      <c r="Y364" s="117"/>
      <c r="Z364" s="103" t="str">
        <f t="shared" si="78"/>
        <v/>
      </c>
      <c r="AA364" s="256"/>
      <c r="AB364" s="186"/>
      <c r="AC364" s="186"/>
      <c r="AD364" s="203"/>
      <c r="AF364" s="203"/>
      <c r="AG364" s="102" t="str">
        <f t="shared" si="79"/>
        <v/>
      </c>
      <c r="AH364" s="10" t="str">
        <f t="shared" si="81"/>
        <v/>
      </c>
      <c r="AI364" s="102"/>
      <c r="AJ364" s="10"/>
      <c r="AK364" s="10"/>
      <c r="AL364" s="105"/>
      <c r="AM364" s="102"/>
      <c r="AN364" s="10"/>
      <c r="AO364" s="10" t="str">
        <f t="shared" si="80"/>
        <v/>
      </c>
      <c r="AT364" s="10"/>
      <c r="AU364" s="10" t="str">
        <f>IF(O364="include",AF364,"")</f>
        <v/>
      </c>
      <c r="AV364" s="54" t="str">
        <f>IF(P364="include",AF364,"")</f>
        <v/>
      </c>
      <c r="BC364" s="10"/>
      <c r="BH364" s="10"/>
      <c r="BM364" s="10"/>
    </row>
    <row r="365" spans="1:65" s="54" customFormat="1" ht="30">
      <c r="A365" s="10">
        <v>368</v>
      </c>
      <c r="B365" s="10"/>
      <c r="C365" s="10" t="s">
        <v>568</v>
      </c>
      <c r="D365" s="10">
        <v>2</v>
      </c>
      <c r="E365" s="10">
        <v>1</v>
      </c>
      <c r="F365" s="10">
        <v>2</v>
      </c>
      <c r="G365" s="119" t="str">
        <f t="shared" si="77"/>
        <v>EXCLUDED</v>
      </c>
      <c r="H365" s="147" t="s">
        <v>901</v>
      </c>
      <c r="I365" s="189" t="s">
        <v>901</v>
      </c>
      <c r="J365" s="10" t="str">
        <f>IF(AND(G365="Excluded", H365="Excluded"), "Mutually Excluded", IF(AND(OR(G365="CERTAINLY INCLUDED", G365="INCLUDED", G365="MAYBE" ), OR(H365="INCLUDED", H365="MAYBE")), "MUTUALLY INCLUDED", IF(AND(G365="MAYBE", H365="MAYBE"), "Mutually MAYBE", IF(AND(G365="Excluded", OR(H365="INCLUDED", H365="MAYBE")), "AI: No, Human: Yes", IF(AND(H365="Excluded", OR(G365="INCLUDED", G365="CERTAINLY INCLUDED", G365="MAYBE")), "AI: Yes, Human: No", "Other Conflict")))))</f>
        <v>Mutually Excluded</v>
      </c>
      <c r="K365" s="10"/>
      <c r="L365" s="10"/>
      <c r="N365" s="220" t="s">
        <v>19</v>
      </c>
      <c r="O365" s="54" t="str">
        <f>IF(J365="Mutually Excluded","Exclude",IF(J365= "Mutually Included","Include",M365))</f>
        <v>Exclude</v>
      </c>
      <c r="P365" s="54" t="str">
        <f>'Humans Alignment T&amp;A'!Z365</f>
        <v>Exclude</v>
      </c>
      <c r="Q365" s="120" t="str">
        <f>IF(AND(O365="Exclude", P365="Exclude"), "Mutually Excluded", IF(AND(OR(O365="CERTAINLY INCLUDED", O365="INCLUDE" ), OR(P365="INCLUDE", P365="MAYBE")), "MUTUALLY INCLUDED", IF(AND(O365="MAYBE", P365="MAYBE"), "Mutually MAYBE", IF(AND(O365="Exclude", OR(P365="INCLUDE", P365="MAYBE")), "AI+Hum: No, Hum1+2: Yes", IF(AND(P365="Exclude", OR(O365="INCLUDE", O365="CERTAINLY INCLUDED", H365="MAYBE")), "Ai+hum: Yes, Hum1+2: No", "Other Conflict")))))</f>
        <v>Mutually Excluded</v>
      </c>
      <c r="U365" s="121" t="str">
        <f>IF(Q365="Mutually Excluded","Exclude",IF(Q365= "Mutually Included","Include",R365))</f>
        <v>Exclude</v>
      </c>
      <c r="V365" s="122"/>
      <c r="X365" s="117"/>
      <c r="Y365" s="117"/>
      <c r="Z365" s="103" t="str">
        <f t="shared" si="78"/>
        <v/>
      </c>
      <c r="AA365" s="256"/>
      <c r="AB365" s="186"/>
      <c r="AC365" s="186"/>
      <c r="AD365" s="203"/>
      <c r="AF365" s="203"/>
      <c r="AG365" s="102" t="str">
        <f t="shared" si="79"/>
        <v/>
      </c>
      <c r="AH365" s="10" t="str">
        <f t="shared" si="81"/>
        <v/>
      </c>
      <c r="AI365" s="102"/>
      <c r="AJ365" s="10"/>
      <c r="AK365" s="10"/>
      <c r="AL365" s="105"/>
      <c r="AM365" s="102"/>
      <c r="AN365" s="10"/>
      <c r="AO365" s="10" t="str">
        <f t="shared" si="80"/>
        <v/>
      </c>
      <c r="AT365" s="10"/>
      <c r="AU365" s="10" t="str">
        <f>IF(O365="include",AF365,"")</f>
        <v/>
      </c>
      <c r="AV365" s="54" t="str">
        <f>IF(P365="include",AF365,"")</f>
        <v/>
      </c>
      <c r="BC365" s="10"/>
      <c r="BH365" s="10"/>
      <c r="BM365" s="10"/>
    </row>
    <row r="366" spans="1:65" s="54" customFormat="1" ht="45">
      <c r="A366" s="10">
        <v>369</v>
      </c>
      <c r="B366" s="10"/>
      <c r="C366" s="10" t="s">
        <v>569</v>
      </c>
      <c r="D366" s="10">
        <v>4</v>
      </c>
      <c r="E366" s="10">
        <v>3</v>
      </c>
      <c r="F366" s="10">
        <v>4</v>
      </c>
      <c r="G366" s="119" t="str">
        <f t="shared" si="77"/>
        <v>EXCLUDED</v>
      </c>
      <c r="H366" s="147" t="s">
        <v>901</v>
      </c>
      <c r="I366" s="189" t="s">
        <v>901</v>
      </c>
      <c r="J366" s="10" t="str">
        <f>IF(AND(G366="Excluded", H366="Excluded"), "Mutually Excluded", IF(AND(OR(G366="CERTAINLY INCLUDED", G366="INCLUDED", G366="MAYBE" ), OR(H366="INCLUDED", H366="MAYBE")), "MUTUALLY INCLUDED", IF(AND(G366="MAYBE", H366="MAYBE"), "Mutually MAYBE", IF(AND(G366="Excluded", OR(H366="INCLUDED", H366="MAYBE")), "AI: No, Human: Yes", IF(AND(H366="Excluded", OR(G366="INCLUDED", G366="CERTAINLY INCLUDED", G366="MAYBE")), "AI: Yes, Human: No", "Other Conflict")))))</f>
        <v>Mutually Excluded</v>
      </c>
      <c r="K366" s="10"/>
      <c r="L366" s="10"/>
      <c r="N366" s="220" t="s">
        <v>19</v>
      </c>
      <c r="O366" s="54" t="str">
        <f>IF(J366="Mutually Excluded","Exclude",IF(J366= "Mutually Included","Include",M366))</f>
        <v>Exclude</v>
      </c>
      <c r="P366" s="54" t="str">
        <f>'Humans Alignment T&amp;A'!Z366</f>
        <v>Exclude</v>
      </c>
      <c r="Q366" s="120" t="str">
        <f>IF(AND(O366="Exclude", P366="Exclude"), "Mutually Excluded", IF(AND(OR(O366="CERTAINLY INCLUDED", O366="INCLUDE" ), OR(P366="INCLUDE", P366="MAYBE")), "MUTUALLY INCLUDED", IF(AND(O366="MAYBE", P366="MAYBE"), "Mutually MAYBE", IF(AND(O366="Exclude", OR(P366="INCLUDE", P366="MAYBE")), "AI+Hum: No, Hum1+2: Yes", IF(AND(P366="Exclude", OR(O366="INCLUDE", O366="CERTAINLY INCLUDED", H366="MAYBE")), "Ai+hum: Yes, Hum1+2: No", "Other Conflict")))))</f>
        <v>Mutually Excluded</v>
      </c>
      <c r="U366" s="121" t="str">
        <f>IF(Q366="Mutually Excluded","Exclude",IF(Q366= "Mutually Included","Include",R366))</f>
        <v>Exclude</v>
      </c>
      <c r="V366" s="122"/>
      <c r="X366" s="117"/>
      <c r="Y366" s="117"/>
      <c r="Z366" s="103" t="str">
        <f t="shared" si="78"/>
        <v/>
      </c>
      <c r="AA366" s="256"/>
      <c r="AB366" s="186"/>
      <c r="AC366" s="186"/>
      <c r="AD366" s="203"/>
      <c r="AF366" s="203"/>
      <c r="AG366" s="102" t="str">
        <f t="shared" si="79"/>
        <v/>
      </c>
      <c r="AH366" s="10" t="str">
        <f t="shared" si="81"/>
        <v/>
      </c>
      <c r="AI366" s="102"/>
      <c r="AJ366" s="10"/>
      <c r="AK366" s="10"/>
      <c r="AL366" s="105"/>
      <c r="AM366" s="102"/>
      <c r="AN366" s="10"/>
      <c r="AO366" s="10" t="str">
        <f t="shared" si="80"/>
        <v/>
      </c>
      <c r="AT366" s="10"/>
      <c r="AU366" s="10" t="str">
        <f>IF(O366="include",AF366,"")</f>
        <v/>
      </c>
      <c r="AV366" s="54" t="str">
        <f>IF(P366="include",AF366,"")</f>
        <v/>
      </c>
      <c r="BC366" s="10"/>
      <c r="BH366" s="10"/>
      <c r="BM366" s="10"/>
    </row>
    <row r="367" spans="1:65" s="54" customFormat="1" ht="30">
      <c r="A367" s="10">
        <v>371</v>
      </c>
      <c r="B367" s="10"/>
      <c r="C367" s="10" t="s">
        <v>573</v>
      </c>
      <c r="D367" s="10">
        <v>2</v>
      </c>
      <c r="E367" s="10">
        <v>2</v>
      </c>
      <c r="F367" s="10">
        <v>2</v>
      </c>
      <c r="G367" s="119" t="str">
        <f t="shared" si="77"/>
        <v>EXCLUDED</v>
      </c>
      <c r="H367" s="147" t="s">
        <v>901</v>
      </c>
      <c r="I367" s="189" t="s">
        <v>901</v>
      </c>
      <c r="J367" s="10" t="str">
        <f>IF(AND(G367="Excluded", H367="Excluded"), "Mutually Excluded", IF(AND(OR(G367="CERTAINLY INCLUDED", G367="INCLUDED", G367="MAYBE" ), OR(H367="INCLUDED", H367="MAYBE")), "MUTUALLY INCLUDED", IF(AND(G367="MAYBE", H367="MAYBE"), "Mutually MAYBE", IF(AND(G367="Excluded", OR(H367="INCLUDED", H367="MAYBE")), "AI: No, Human: Yes", IF(AND(H367="Excluded", OR(G367="INCLUDED", G367="CERTAINLY INCLUDED", G367="MAYBE")), "AI: Yes, Human: No", "Other Conflict")))))</f>
        <v>Mutually Excluded</v>
      </c>
      <c r="K367" s="10"/>
      <c r="L367" s="10"/>
      <c r="N367" s="220" t="s">
        <v>19</v>
      </c>
      <c r="O367" s="54" t="str">
        <f>IF(J367="Mutually Excluded","Exclude",IF(J367= "Mutually Included","Include",M367))</f>
        <v>Exclude</v>
      </c>
      <c r="P367" s="54" t="str">
        <f>'Humans Alignment T&amp;A'!Z367</f>
        <v>Exclude</v>
      </c>
      <c r="Q367" s="120" t="str">
        <f>IF(AND(O367="Exclude", P367="Exclude"), "Mutually Excluded", IF(AND(OR(O367="CERTAINLY INCLUDED", O367="INCLUDE" ), OR(P367="INCLUDE", P367="MAYBE")), "MUTUALLY INCLUDED", IF(AND(O367="MAYBE", P367="MAYBE"), "Mutually MAYBE", IF(AND(O367="Exclude", OR(P367="INCLUDE", P367="MAYBE")), "AI+Hum: No, Hum1+2: Yes", IF(AND(P367="Exclude", OR(O367="INCLUDE", O367="CERTAINLY INCLUDED", H367="MAYBE")), "Ai+hum: Yes, Hum1+2: No", "Other Conflict")))))</f>
        <v>Mutually Excluded</v>
      </c>
      <c r="U367" s="121" t="str">
        <f>IF(Q367="Mutually Excluded","Exclude",IF(Q367= "Mutually Included","Include",R367))</f>
        <v>Exclude</v>
      </c>
      <c r="V367" s="122"/>
      <c r="X367" s="117"/>
      <c r="Y367" s="117"/>
      <c r="Z367" s="103" t="str">
        <f t="shared" si="78"/>
        <v/>
      </c>
      <c r="AA367" s="256"/>
      <c r="AB367" s="186"/>
      <c r="AC367" s="186"/>
      <c r="AD367" s="203"/>
      <c r="AF367" s="203"/>
      <c r="AG367" s="102" t="str">
        <f t="shared" si="79"/>
        <v/>
      </c>
      <c r="AH367" s="10" t="str">
        <f t="shared" si="81"/>
        <v/>
      </c>
      <c r="AI367" s="102"/>
      <c r="AJ367" s="10"/>
      <c r="AK367" s="10"/>
      <c r="AL367" s="105"/>
      <c r="AM367" s="102"/>
      <c r="AN367" s="10"/>
      <c r="AO367" s="10" t="str">
        <f t="shared" si="80"/>
        <v/>
      </c>
      <c r="AT367" s="10"/>
      <c r="AU367" s="10" t="str">
        <f>IF(O367="include",AF367,"")</f>
        <v/>
      </c>
      <c r="AV367" s="54" t="str">
        <f>IF(P367="include",AF367,"")</f>
        <v/>
      </c>
      <c r="BC367" s="10"/>
      <c r="BH367" s="10"/>
      <c r="BM367" s="10"/>
    </row>
    <row r="368" spans="1:65" s="54" customFormat="1" ht="30">
      <c r="A368" s="10">
        <v>372</v>
      </c>
      <c r="B368" s="10"/>
      <c r="C368" s="10" t="s">
        <v>574</v>
      </c>
      <c r="D368" s="10">
        <v>1</v>
      </c>
      <c r="E368" s="10">
        <v>1</v>
      </c>
      <c r="F368" s="10">
        <v>1</v>
      </c>
      <c r="G368" s="119" t="str">
        <f t="shared" si="77"/>
        <v>EXCLUDED</v>
      </c>
      <c r="H368" s="147" t="s">
        <v>901</v>
      </c>
      <c r="I368" s="189" t="s">
        <v>901</v>
      </c>
      <c r="J368" s="10" t="str">
        <f>IF(AND(G368="Excluded", H368="Excluded"), "Mutually Excluded", IF(AND(OR(G368="CERTAINLY INCLUDED", G368="INCLUDED", G368="MAYBE" ), OR(H368="INCLUDED", H368="MAYBE")), "MUTUALLY INCLUDED", IF(AND(G368="MAYBE", H368="MAYBE"), "Mutually MAYBE", IF(AND(G368="Excluded", OR(H368="INCLUDED", H368="MAYBE")), "AI: No, Human: Yes", IF(AND(H368="Excluded", OR(G368="INCLUDED", G368="CERTAINLY INCLUDED", G368="MAYBE")), "AI: Yes, Human: No", "Other Conflict")))))</f>
        <v>Mutually Excluded</v>
      </c>
      <c r="K368" s="10"/>
      <c r="L368" s="10"/>
      <c r="N368" s="220" t="s">
        <v>19</v>
      </c>
      <c r="O368" s="54" t="str">
        <f>IF(J368="Mutually Excluded","Exclude",IF(J368= "Mutually Included","Include",M368))</f>
        <v>Exclude</v>
      </c>
      <c r="P368" s="54" t="str">
        <f>'Humans Alignment T&amp;A'!Z368</f>
        <v>Exclude</v>
      </c>
      <c r="Q368" s="120" t="str">
        <f>IF(AND(O368="Exclude", P368="Exclude"), "Mutually Excluded", IF(AND(OR(O368="CERTAINLY INCLUDED", O368="INCLUDE" ), OR(P368="INCLUDE", P368="MAYBE")), "MUTUALLY INCLUDED", IF(AND(O368="MAYBE", P368="MAYBE"), "Mutually MAYBE", IF(AND(O368="Exclude", OR(P368="INCLUDE", P368="MAYBE")), "AI+Hum: No, Hum1+2: Yes", IF(AND(P368="Exclude", OR(O368="INCLUDE", O368="CERTAINLY INCLUDED", H368="MAYBE")), "Ai+hum: Yes, Hum1+2: No", "Other Conflict")))))</f>
        <v>Mutually Excluded</v>
      </c>
      <c r="U368" s="121" t="str">
        <f>IF(Q368="Mutually Excluded","Exclude",IF(Q368= "Mutually Included","Include",R368))</f>
        <v>Exclude</v>
      </c>
      <c r="V368" s="122"/>
      <c r="X368" s="117"/>
      <c r="Y368" s="117"/>
      <c r="Z368" s="103" t="str">
        <f t="shared" si="78"/>
        <v/>
      </c>
      <c r="AA368" s="256"/>
      <c r="AB368" s="186"/>
      <c r="AC368" s="186"/>
      <c r="AD368" s="203"/>
      <c r="AF368" s="203"/>
      <c r="AG368" s="102" t="str">
        <f t="shared" si="79"/>
        <v/>
      </c>
      <c r="AH368" s="10" t="str">
        <f t="shared" si="81"/>
        <v/>
      </c>
      <c r="AI368" s="102"/>
      <c r="AJ368" s="10"/>
      <c r="AK368" s="10"/>
      <c r="AL368" s="105"/>
      <c r="AM368" s="102"/>
      <c r="AN368" s="10"/>
      <c r="AO368" s="10" t="str">
        <f t="shared" si="80"/>
        <v/>
      </c>
      <c r="AT368" s="10"/>
      <c r="AU368" s="10" t="str">
        <f>IF(O368="include",AF368,"")</f>
        <v/>
      </c>
      <c r="AV368" s="54" t="str">
        <f>IF(P368="include",AF368,"")</f>
        <v/>
      </c>
      <c r="BC368" s="10"/>
      <c r="BH368" s="10"/>
      <c r="BM368" s="10"/>
    </row>
    <row r="369" spans="1:65" s="54" customFormat="1" ht="45">
      <c r="A369" s="10">
        <v>373</v>
      </c>
      <c r="B369" s="10"/>
      <c r="C369" s="10" t="s">
        <v>575</v>
      </c>
      <c r="D369" s="10">
        <v>1</v>
      </c>
      <c r="E369" s="10">
        <v>1</v>
      </c>
      <c r="F369" s="10">
        <v>1</v>
      </c>
      <c r="G369" s="119" t="str">
        <f t="shared" si="77"/>
        <v>EXCLUDED</v>
      </c>
      <c r="H369" s="147" t="s">
        <v>901</v>
      </c>
      <c r="I369" s="189" t="s">
        <v>901</v>
      </c>
      <c r="J369" s="10" t="str">
        <f>IF(AND(G369="Excluded", H369="Excluded"), "Mutually Excluded", IF(AND(OR(G369="CERTAINLY INCLUDED", G369="INCLUDED", G369="MAYBE" ), OR(H369="INCLUDED", H369="MAYBE")), "MUTUALLY INCLUDED", IF(AND(G369="MAYBE", H369="MAYBE"), "Mutually MAYBE", IF(AND(G369="Excluded", OR(H369="INCLUDED", H369="MAYBE")), "AI: No, Human: Yes", IF(AND(H369="Excluded", OR(G369="INCLUDED", G369="CERTAINLY INCLUDED", G369="MAYBE")), "AI: Yes, Human: No", "Other Conflict")))))</f>
        <v>Mutually Excluded</v>
      </c>
      <c r="K369" s="10"/>
      <c r="L369" s="10"/>
      <c r="N369" s="220" t="s">
        <v>19</v>
      </c>
      <c r="O369" s="54" t="str">
        <f>IF(J369="Mutually Excluded","Exclude",IF(J369= "Mutually Included","Include",M369))</f>
        <v>Exclude</v>
      </c>
      <c r="P369" s="54" t="str">
        <f>'Humans Alignment T&amp;A'!Z369</f>
        <v>Exclude</v>
      </c>
      <c r="Q369" s="120" t="str">
        <f>IF(AND(O369="Exclude", P369="Exclude"), "Mutually Excluded", IF(AND(OR(O369="CERTAINLY INCLUDED", O369="INCLUDE" ), OR(P369="INCLUDE", P369="MAYBE")), "MUTUALLY INCLUDED", IF(AND(O369="MAYBE", P369="MAYBE"), "Mutually MAYBE", IF(AND(O369="Exclude", OR(P369="INCLUDE", P369="MAYBE")), "AI+Hum: No, Hum1+2: Yes", IF(AND(P369="Exclude", OR(O369="INCLUDE", O369="CERTAINLY INCLUDED", H369="MAYBE")), "Ai+hum: Yes, Hum1+2: No", "Other Conflict")))))</f>
        <v>Mutually Excluded</v>
      </c>
      <c r="U369" s="121" t="str">
        <f>IF(Q369="Mutually Excluded","Exclude",IF(Q369= "Mutually Included","Include",R369))</f>
        <v>Exclude</v>
      </c>
      <c r="V369" s="122"/>
      <c r="X369" s="117"/>
      <c r="Y369" s="117"/>
      <c r="Z369" s="103" t="str">
        <f t="shared" si="78"/>
        <v/>
      </c>
      <c r="AA369" s="256"/>
      <c r="AB369" s="186"/>
      <c r="AC369" s="186"/>
      <c r="AD369" s="203"/>
      <c r="AF369" s="203"/>
      <c r="AG369" s="102" t="str">
        <f t="shared" si="79"/>
        <v/>
      </c>
      <c r="AH369" s="10" t="str">
        <f t="shared" si="81"/>
        <v/>
      </c>
      <c r="AI369" s="102"/>
      <c r="AJ369" s="10"/>
      <c r="AK369" s="10"/>
      <c r="AL369" s="105"/>
      <c r="AM369" s="102"/>
      <c r="AN369" s="10"/>
      <c r="AO369" s="10" t="str">
        <f t="shared" si="80"/>
        <v/>
      </c>
      <c r="AT369" s="10"/>
      <c r="AU369" s="10" t="str">
        <f>IF(O369="include",AF369,"")</f>
        <v/>
      </c>
      <c r="AV369" s="54" t="str">
        <f>IF(P369="include",AF369,"")</f>
        <v/>
      </c>
      <c r="BC369" s="10"/>
      <c r="BH369" s="10"/>
      <c r="BM369" s="10"/>
    </row>
    <row r="370" spans="1:65" s="54" customFormat="1" ht="409.5">
      <c r="A370" s="10">
        <v>374</v>
      </c>
      <c r="B370" s="10" t="s">
        <v>576</v>
      </c>
      <c r="C370" s="10" t="s">
        <v>576</v>
      </c>
      <c r="D370" s="10">
        <v>3</v>
      </c>
      <c r="E370" s="10">
        <v>3</v>
      </c>
      <c r="F370" s="10">
        <v>3</v>
      </c>
      <c r="G370" s="119" t="str">
        <f t="shared" si="77"/>
        <v>EXCLUDED</v>
      </c>
      <c r="H370" s="147" t="s">
        <v>1752</v>
      </c>
      <c r="I370" s="189" t="s">
        <v>1752</v>
      </c>
      <c r="J370" s="10" t="str">
        <f>IF(AND(G370="Excluded", H370="Excluded"), "Mutually Excluded", IF(AND(OR(G370="CERTAINLY INCLUDED", G370="INCLUDED", G370="MAYBE" ), OR(H370="INCLUDED", H370="MAYBE")), "MUTUALLY INCLUDED", IF(AND(G370="MAYBE", H370="MAYBE"), "Mutually MAYBE", IF(AND(G370="Excluded", OR(H370="INCLUDED", H370="MAYBE")), "AI: No, Human: Yes", IF(AND(H370="Excluded", OR(G370="INCLUDED", G370="CERTAINLY INCLUDED", G370="MAYBE")), "AI: Yes, Human: No", "Other Conflict")))))</f>
        <v>AI: No, Human: Yes</v>
      </c>
      <c r="K370" s="10" t="s">
        <v>23</v>
      </c>
      <c r="L370" s="10" t="s">
        <v>23</v>
      </c>
      <c r="M370" s="54" t="s">
        <v>23</v>
      </c>
      <c r="N370" s="220" t="s">
        <v>19</v>
      </c>
      <c r="O370" s="54" t="str">
        <f>IF(J370="Mutually Excluded","Exclude",IF(J370= "Mutually Included","Include",M370))</f>
        <v>Include</v>
      </c>
      <c r="P370" s="54" t="str">
        <f>'Humans Alignment T&amp;A'!Z370</f>
        <v>Include</v>
      </c>
      <c r="Q370" s="120" t="str">
        <f>IF(AND(O370="Exclude", P370="Exclude"), "Mutually Excluded", IF(AND(OR(O370="CERTAINLY INCLUDED", O370="INCLUDE" ), OR(P370="INCLUDE", P370="MAYBE")), "MUTUALLY INCLUDED", IF(AND(O370="MAYBE", P370="MAYBE"), "Mutually MAYBE", IF(AND(O370="Exclude", OR(P370="INCLUDE", P370="MAYBE")), "AI+Hum: No, Hum1+2: Yes", IF(AND(P370="Exclude", OR(O370="INCLUDE", O370="CERTAINLY INCLUDED", H370="MAYBE")), "Ai+hum: Yes, Hum1+2: No", "Other Conflict")))))</f>
        <v>MUTUALLY INCLUDED</v>
      </c>
      <c r="U370" s="121" t="str">
        <f>IF(Q370="Mutually Excluded","Exclude",IF(Q370= "Mutually Included","Include",R370))</f>
        <v>Include</v>
      </c>
      <c r="V370" s="122" t="s">
        <v>19</v>
      </c>
      <c r="W370" s="54" t="s">
        <v>19</v>
      </c>
      <c r="X370" s="201" t="s">
        <v>901</v>
      </c>
      <c r="Y370" s="201" t="s">
        <v>3028</v>
      </c>
      <c r="Z370" s="103" t="str">
        <f t="shared" ref="Z370" si="82">IF(OR(ISBLANK(AF370), ISBLANK(V370)), "", IF(AND(OR(AF370="Include", AF370="Maybe"), OR(V370="Include", V370="Maybe", V370="Certainly Included")), "Mutually Included", IF(AND(AF370="Exclude", V370="Exclude"), "Mutually Excluded", IF(AND(AF370="Exclude", OR(V370="Include", V370="Maybe")), "Nikos Excluded, Cindy Included", IF(AND(OR(AF370="Include", AF370="Maybe"), V370="Exclude"), "Nikos Included, Cindy Excluded", "Pal")))))</f>
        <v>Mutually Excluded</v>
      </c>
      <c r="AA370" s="104" t="s">
        <v>19</v>
      </c>
      <c r="AB370" s="186"/>
      <c r="AC370" s="186"/>
      <c r="AD370" s="203" t="s">
        <v>19</v>
      </c>
      <c r="AF370" s="203" t="s">
        <v>19</v>
      </c>
      <c r="AG370" s="102" t="str">
        <f t="shared" ref="AG370" si="83">IF(OR(ISBLANK(AF370), ISBLANK(AD370)), "", IF(AND(OR(AF370="Include", AF370="Maybe"), OR(AD370="Include", AD370="Maybe", AD370="Certainly Included")), "Mutually Included", IF(AND(AF370="Exclude", AD370="Exclude"), "Mutually Excluded", IF(AND(AF370="Exclude", OR(AD370="Include", AD370="Maybe")), "Nikos Excluded, Mikhail Included", IF(AND(OR(AF370="Include", AF370="Maybe"), AD370="Exclude"), "Nikos Included, Mikhail Excluded", "Pal")))))</f>
        <v>Mutually Excluded</v>
      </c>
      <c r="AH370" s="10" t="str">
        <f t="shared" ref="AH370" si="84">IF(OR(ISBLANK(AF370), ISBLANK(AP370)), "", IF(AND(OR(AF370="Include", AF370="Maybe"), OR(AP370="Included", AP370="Maybe", AP370="Certainly Included")), "Mutually Included", IF(AND(AF370="Exclude", AP370="Exclude"), "Mutually Excluded", IF(AND(AF370="Exclude", OR(AP370="Include", AP370="Maybe")), "Human Excluded, AI Included", IF(AND(OR(AF370="Include", AF370="Maybe"), AP370="Exclude"), "Human Included, AI Excluded", "Pal")))))</f>
        <v>Mutually Excluded</v>
      </c>
      <c r="AI370" s="109" t="s">
        <v>19</v>
      </c>
      <c r="AJ370" s="10"/>
      <c r="AK370" s="10"/>
      <c r="AL370" s="106" t="s">
        <v>19</v>
      </c>
      <c r="AM370" s="102"/>
      <c r="AN370" s="10"/>
      <c r="AO370" s="10" t="str">
        <f t="shared" ref="AO370" si="85">IF(OR(ISBLANK(AF370), ISBLANK(AP370)), "", IF(AND(OR(AF370="Include", AF370="Maybe"), OR(AP370="Include", AP370="Maybe", AP370="Certainly Included")), "Mutually Included", IF(AND(AF370="Exclude", AP370="Exclude"), "Mutually Excluded", IF(AND(AF370="Exclude", OR(AP370="Include", AP370="Maybe",, AP370="Certainly Included")), "Human Excluded, AI Included", IF(AND(OR(AF370="Include", AF370="Maybe"), AP370="Exclude"), "Human Included, AI Excluded", "Pal")))))</f>
        <v>Mutually Excluded</v>
      </c>
      <c r="AP370" s="54" t="str">
        <f>IF(COUNTA(AQ370:AS370)=0, "", IF(COUNTIF(AQ370:AS370,5)=3, "Include", IF(COUNTIF(AQ370:AS370,5)&gt;=1, "Maybe", "Exclude")))</f>
        <v>Exclude</v>
      </c>
      <c r="AQ370" s="54">
        <v>2</v>
      </c>
      <c r="AR370" s="54">
        <v>1</v>
      </c>
      <c r="AS370" s="54">
        <v>3</v>
      </c>
      <c r="AT370" s="10" t="s">
        <v>3041</v>
      </c>
      <c r="AU370" s="10" t="str">
        <f>IF(O370="include",AF370,"")</f>
        <v>Exclude</v>
      </c>
      <c r="AV370" s="54" t="str">
        <f>IF(P370="include",AF370,"")</f>
        <v>Exclude</v>
      </c>
      <c r="BC370" s="10"/>
      <c r="BH370" s="10"/>
      <c r="BM370" s="10"/>
    </row>
    <row r="371" spans="1:65" s="54" customFormat="1" ht="45">
      <c r="A371" s="10">
        <v>375</v>
      </c>
      <c r="B371" s="10"/>
      <c r="C371" s="10" t="s">
        <v>578</v>
      </c>
      <c r="D371" s="10">
        <v>2</v>
      </c>
      <c r="E371" s="10">
        <v>2</v>
      </c>
      <c r="F371" s="10">
        <v>2</v>
      </c>
      <c r="G371" s="119" t="str">
        <f t="shared" si="77"/>
        <v>EXCLUDED</v>
      </c>
      <c r="H371" s="147" t="s">
        <v>901</v>
      </c>
      <c r="I371" s="189" t="s">
        <v>901</v>
      </c>
      <c r="J371" s="10" t="str">
        <f>IF(AND(G371="Excluded", H371="Excluded"), "Mutually Excluded", IF(AND(OR(G371="CERTAINLY INCLUDED", G371="INCLUDED", G371="MAYBE" ), OR(H371="INCLUDED", H371="MAYBE")), "MUTUALLY INCLUDED", IF(AND(G371="MAYBE", H371="MAYBE"), "Mutually MAYBE", IF(AND(G371="Excluded", OR(H371="INCLUDED", H371="MAYBE")), "AI: No, Human: Yes", IF(AND(H371="Excluded", OR(G371="INCLUDED", G371="CERTAINLY INCLUDED", G371="MAYBE")), "AI: Yes, Human: No", "Other Conflict")))))</f>
        <v>Mutually Excluded</v>
      </c>
      <c r="K371" s="10"/>
      <c r="L371" s="10"/>
      <c r="N371" s="220" t="s">
        <v>19</v>
      </c>
      <c r="O371" s="54" t="str">
        <f>IF(J371="Mutually Excluded","Exclude",IF(J371= "Mutually Included","Include",M371))</f>
        <v>Exclude</v>
      </c>
      <c r="P371" s="54" t="str">
        <f>'Humans Alignment T&amp;A'!Z371</f>
        <v>Exclude</v>
      </c>
      <c r="Q371" s="120" t="str">
        <f>IF(AND(O371="Exclude", P371="Exclude"), "Mutually Excluded", IF(AND(OR(O371="CERTAINLY INCLUDED", O371="INCLUDE" ), OR(P371="INCLUDE", P371="MAYBE")), "MUTUALLY INCLUDED", IF(AND(O371="MAYBE", P371="MAYBE"), "Mutually MAYBE", IF(AND(O371="Exclude", OR(P371="INCLUDE", P371="MAYBE")), "AI+Hum: No, Hum1+2: Yes", IF(AND(P371="Exclude", OR(O371="INCLUDE", O371="CERTAINLY INCLUDED", H371="MAYBE")), "Ai+hum: Yes, Hum1+2: No", "Other Conflict")))))</f>
        <v>Mutually Excluded</v>
      </c>
      <c r="U371" s="121" t="str">
        <f>IF(Q371="Mutually Excluded","Exclude",IF(Q371= "Mutually Included","Include",R371))</f>
        <v>Exclude</v>
      </c>
      <c r="V371" s="122"/>
      <c r="X371" s="117"/>
      <c r="Y371" s="117"/>
      <c r="Z371" s="103" t="str">
        <f t="shared" si="78"/>
        <v/>
      </c>
      <c r="AA371" s="256"/>
      <c r="AB371" s="186"/>
      <c r="AC371" s="186"/>
      <c r="AD371" s="203"/>
      <c r="AF371" s="203"/>
      <c r="AG371" s="102" t="str">
        <f t="shared" si="79"/>
        <v/>
      </c>
      <c r="AH371" s="10" t="str">
        <f t="shared" si="81"/>
        <v/>
      </c>
      <c r="AI371" s="102"/>
      <c r="AJ371" s="10"/>
      <c r="AK371" s="10"/>
      <c r="AL371" s="105"/>
      <c r="AM371" s="102"/>
      <c r="AN371" s="10"/>
      <c r="AO371" s="10" t="str">
        <f t="shared" si="80"/>
        <v/>
      </c>
      <c r="AT371" s="10"/>
      <c r="AU371" s="10" t="str">
        <f>IF(O371="include",AF371,"")</f>
        <v/>
      </c>
      <c r="AV371" s="54" t="str">
        <f>IF(P371="include",AF371,"")</f>
        <v/>
      </c>
      <c r="BC371" s="10"/>
      <c r="BH371" s="10"/>
      <c r="BM371" s="10"/>
    </row>
    <row r="372" spans="1:65" s="54" customFormat="1" ht="60">
      <c r="A372" s="10">
        <v>376</v>
      </c>
      <c r="B372" s="10"/>
      <c r="C372" s="10" t="s">
        <v>579</v>
      </c>
      <c r="D372" s="10">
        <v>2</v>
      </c>
      <c r="E372" s="10">
        <v>2</v>
      </c>
      <c r="F372" s="10">
        <v>3</v>
      </c>
      <c r="G372" s="119" t="str">
        <f t="shared" si="77"/>
        <v>EXCLUDED</v>
      </c>
      <c r="H372" s="147" t="s">
        <v>901</v>
      </c>
      <c r="I372" s="189" t="s">
        <v>901</v>
      </c>
      <c r="J372" s="10" t="str">
        <f>IF(AND(G372="Excluded", H372="Excluded"), "Mutually Excluded", IF(AND(OR(G372="CERTAINLY INCLUDED", G372="INCLUDED", G372="MAYBE" ), OR(H372="INCLUDED", H372="MAYBE")), "MUTUALLY INCLUDED", IF(AND(G372="MAYBE", H372="MAYBE"), "Mutually MAYBE", IF(AND(G372="Excluded", OR(H372="INCLUDED", H372="MAYBE")), "AI: No, Human: Yes", IF(AND(H372="Excluded", OR(G372="INCLUDED", G372="CERTAINLY INCLUDED", G372="MAYBE")), "AI: Yes, Human: No", "Other Conflict")))))</f>
        <v>Mutually Excluded</v>
      </c>
      <c r="K372" s="10"/>
      <c r="L372" s="10"/>
      <c r="N372" s="220" t="s">
        <v>23</v>
      </c>
      <c r="O372" s="54" t="str">
        <f>IF(J372="Mutually Excluded","Exclude",IF(J372= "Mutually Included","Include",M372))</f>
        <v>Exclude</v>
      </c>
      <c r="P372" s="54" t="str">
        <f>'Humans Alignment T&amp;A'!Z372</f>
        <v>Exclude</v>
      </c>
      <c r="Q372" s="120" t="str">
        <f>IF(AND(O372="Exclude", P372="Exclude"), "Mutually Excluded", IF(AND(OR(O372="CERTAINLY INCLUDED", O372="INCLUDE" ), OR(P372="INCLUDE", P372="MAYBE")), "MUTUALLY INCLUDED", IF(AND(O372="MAYBE", P372="MAYBE"), "Mutually MAYBE", IF(AND(O372="Exclude", OR(P372="INCLUDE", P372="MAYBE")), "AI+Hum: No, Hum1+2: Yes", IF(AND(P372="Exclude", OR(O372="INCLUDE", O372="CERTAINLY INCLUDED", H372="MAYBE")), "Ai+hum: Yes, Hum1+2: No", "Other Conflict")))))</f>
        <v>Mutually Excluded</v>
      </c>
      <c r="U372" s="121" t="str">
        <f>IF(Q372="Mutually Excluded","Exclude",IF(Q372= "Mutually Included","Include",R372))</f>
        <v>Exclude</v>
      </c>
      <c r="V372" s="122"/>
      <c r="X372" s="117"/>
      <c r="Y372" s="117"/>
      <c r="Z372" s="103" t="str">
        <f t="shared" si="78"/>
        <v/>
      </c>
      <c r="AA372" s="256"/>
      <c r="AB372" s="186"/>
      <c r="AC372" s="186"/>
      <c r="AD372" s="203"/>
      <c r="AF372" s="203"/>
      <c r="AG372" s="102" t="str">
        <f t="shared" si="79"/>
        <v/>
      </c>
      <c r="AH372" s="10" t="str">
        <f t="shared" si="81"/>
        <v/>
      </c>
      <c r="AI372" s="102"/>
      <c r="AJ372" s="10"/>
      <c r="AK372" s="10"/>
      <c r="AL372" s="105"/>
      <c r="AM372" s="102"/>
      <c r="AN372" s="10"/>
      <c r="AO372" s="10" t="str">
        <f t="shared" si="80"/>
        <v/>
      </c>
      <c r="AT372" s="10"/>
      <c r="AU372" s="10" t="str">
        <f>IF(O372="include",AF372,"")</f>
        <v/>
      </c>
      <c r="AV372" s="54" t="str">
        <f>IF(P372="include",AF372,"")</f>
        <v/>
      </c>
      <c r="BC372" s="10"/>
      <c r="BH372" s="10"/>
      <c r="BM372" s="10"/>
    </row>
    <row r="373" spans="1:65" s="54" customFormat="1" ht="30">
      <c r="A373" s="10">
        <v>377</v>
      </c>
      <c r="B373" s="10"/>
      <c r="C373" s="10" t="s">
        <v>582</v>
      </c>
      <c r="D373" s="10">
        <v>1</v>
      </c>
      <c r="E373" s="10">
        <v>1</v>
      </c>
      <c r="F373" s="10">
        <v>1</v>
      </c>
      <c r="G373" s="119" t="str">
        <f t="shared" si="77"/>
        <v>EXCLUDED</v>
      </c>
      <c r="H373" s="147" t="s">
        <v>901</v>
      </c>
      <c r="I373" s="189" t="s">
        <v>901</v>
      </c>
      <c r="J373" s="10" t="str">
        <f>IF(AND(G373="Excluded", H373="Excluded"), "Mutually Excluded", IF(AND(OR(G373="CERTAINLY INCLUDED", G373="INCLUDED", G373="MAYBE" ), OR(H373="INCLUDED", H373="MAYBE")), "MUTUALLY INCLUDED", IF(AND(G373="MAYBE", H373="MAYBE"), "Mutually MAYBE", IF(AND(G373="Excluded", OR(H373="INCLUDED", H373="MAYBE")), "AI: No, Human: Yes", IF(AND(H373="Excluded", OR(G373="INCLUDED", G373="CERTAINLY INCLUDED", G373="MAYBE")), "AI: Yes, Human: No", "Other Conflict")))))</f>
        <v>Mutually Excluded</v>
      </c>
      <c r="K373" s="10"/>
      <c r="L373" s="10"/>
      <c r="N373" s="220" t="s">
        <v>19</v>
      </c>
      <c r="O373" s="54" t="str">
        <f>IF(J373="Mutually Excluded","Exclude",IF(J373= "Mutually Included","Include",M373))</f>
        <v>Exclude</v>
      </c>
      <c r="P373" s="54" t="str">
        <f>'Humans Alignment T&amp;A'!Z373</f>
        <v>Exclude</v>
      </c>
      <c r="Q373" s="120" t="str">
        <f>IF(AND(O373="Exclude", P373="Exclude"), "Mutually Excluded", IF(AND(OR(O373="CERTAINLY INCLUDED", O373="INCLUDE" ), OR(P373="INCLUDE", P373="MAYBE")), "MUTUALLY INCLUDED", IF(AND(O373="MAYBE", P373="MAYBE"), "Mutually MAYBE", IF(AND(O373="Exclude", OR(P373="INCLUDE", P373="MAYBE")), "AI+Hum: No, Hum1+2: Yes", IF(AND(P373="Exclude", OR(O373="INCLUDE", O373="CERTAINLY INCLUDED", H373="MAYBE")), "Ai+hum: Yes, Hum1+2: No", "Other Conflict")))))</f>
        <v>Mutually Excluded</v>
      </c>
      <c r="U373" s="121" t="str">
        <f>IF(Q373="Mutually Excluded","Exclude",IF(Q373= "Mutually Included","Include",R373))</f>
        <v>Exclude</v>
      </c>
      <c r="V373" s="122"/>
      <c r="X373" s="117"/>
      <c r="Y373" s="117"/>
      <c r="Z373" s="103" t="str">
        <f t="shared" si="78"/>
        <v/>
      </c>
      <c r="AA373" s="256"/>
      <c r="AB373" s="186"/>
      <c r="AC373" s="186"/>
      <c r="AD373" s="203"/>
      <c r="AF373" s="203"/>
      <c r="AG373" s="102" t="str">
        <f t="shared" si="79"/>
        <v/>
      </c>
      <c r="AH373" s="10" t="str">
        <f t="shared" si="81"/>
        <v/>
      </c>
      <c r="AI373" s="102"/>
      <c r="AJ373" s="10"/>
      <c r="AK373" s="10"/>
      <c r="AL373" s="105"/>
      <c r="AM373" s="102"/>
      <c r="AN373" s="10"/>
      <c r="AO373" s="10" t="str">
        <f t="shared" si="80"/>
        <v/>
      </c>
      <c r="AT373" s="10"/>
      <c r="AU373" s="10" t="str">
        <f>IF(O373="include",AF373,"")</f>
        <v/>
      </c>
      <c r="AV373" s="54" t="str">
        <f>IF(P373="include",AF373,"")</f>
        <v/>
      </c>
      <c r="BC373" s="10"/>
      <c r="BH373" s="10"/>
      <c r="BM373" s="10"/>
    </row>
    <row r="374" spans="1:65" s="54" customFormat="1" ht="30">
      <c r="A374" s="10">
        <v>378</v>
      </c>
      <c r="B374" s="10"/>
      <c r="C374" s="10" t="s">
        <v>583</v>
      </c>
      <c r="D374" s="10">
        <v>1</v>
      </c>
      <c r="E374" s="10">
        <v>1</v>
      </c>
      <c r="F374" s="10">
        <v>1</v>
      </c>
      <c r="G374" s="119" t="str">
        <f t="shared" si="77"/>
        <v>EXCLUDED</v>
      </c>
      <c r="H374" s="147" t="s">
        <v>901</v>
      </c>
      <c r="I374" s="189" t="s">
        <v>901</v>
      </c>
      <c r="J374" s="10" t="str">
        <f>IF(AND(G374="Excluded", H374="Excluded"), "Mutually Excluded", IF(AND(OR(G374="CERTAINLY INCLUDED", G374="INCLUDED", G374="MAYBE" ), OR(H374="INCLUDED", H374="MAYBE")), "MUTUALLY INCLUDED", IF(AND(G374="MAYBE", H374="MAYBE"), "Mutually MAYBE", IF(AND(G374="Excluded", OR(H374="INCLUDED", H374="MAYBE")), "AI: No, Human: Yes", IF(AND(H374="Excluded", OR(G374="INCLUDED", G374="CERTAINLY INCLUDED", G374="MAYBE")), "AI: Yes, Human: No", "Other Conflict")))))</f>
        <v>Mutually Excluded</v>
      </c>
      <c r="K374" s="10"/>
      <c r="L374" s="10"/>
      <c r="N374" s="220" t="s">
        <v>19</v>
      </c>
      <c r="O374" s="54" t="str">
        <f>IF(J374="Mutually Excluded","Exclude",IF(J374= "Mutually Included","Include",M374))</f>
        <v>Exclude</v>
      </c>
      <c r="P374" s="54" t="str">
        <f>'Humans Alignment T&amp;A'!Z374</f>
        <v>Exclude</v>
      </c>
      <c r="Q374" s="120" t="str">
        <f>IF(AND(O374="Exclude", P374="Exclude"), "Mutually Excluded", IF(AND(OR(O374="CERTAINLY INCLUDED", O374="INCLUDE" ), OR(P374="INCLUDE", P374="MAYBE")), "MUTUALLY INCLUDED", IF(AND(O374="MAYBE", P374="MAYBE"), "Mutually MAYBE", IF(AND(O374="Exclude", OR(P374="INCLUDE", P374="MAYBE")), "AI+Hum: No, Hum1+2: Yes", IF(AND(P374="Exclude", OR(O374="INCLUDE", O374="CERTAINLY INCLUDED", H374="MAYBE")), "Ai+hum: Yes, Hum1+2: No", "Other Conflict")))))</f>
        <v>Mutually Excluded</v>
      </c>
      <c r="U374" s="121" t="str">
        <f>IF(Q374="Mutually Excluded","Exclude",IF(Q374= "Mutually Included","Include",R374))</f>
        <v>Exclude</v>
      </c>
      <c r="V374" s="122"/>
      <c r="X374" s="117"/>
      <c r="Y374" s="117"/>
      <c r="Z374" s="103" t="str">
        <f t="shared" si="78"/>
        <v/>
      </c>
      <c r="AA374" s="256"/>
      <c r="AB374" s="186"/>
      <c r="AC374" s="186"/>
      <c r="AD374" s="203"/>
      <c r="AF374" s="203"/>
      <c r="AG374" s="102" t="str">
        <f t="shared" si="79"/>
        <v/>
      </c>
      <c r="AH374" s="10" t="str">
        <f t="shared" si="81"/>
        <v/>
      </c>
      <c r="AI374" s="102"/>
      <c r="AJ374" s="10"/>
      <c r="AK374" s="10"/>
      <c r="AL374" s="105"/>
      <c r="AM374" s="102"/>
      <c r="AN374" s="10"/>
      <c r="AO374" s="10" t="str">
        <f t="shared" si="80"/>
        <v/>
      </c>
      <c r="AT374" s="10"/>
      <c r="AU374" s="10" t="str">
        <f>IF(O374="include",AF374,"")</f>
        <v/>
      </c>
      <c r="AV374" s="54" t="str">
        <f>IF(P374="include",AF374,"")</f>
        <v/>
      </c>
      <c r="BC374" s="10"/>
      <c r="BH374" s="10"/>
      <c r="BM374" s="10"/>
    </row>
    <row r="375" spans="1:65" s="54" customFormat="1" ht="30">
      <c r="A375" s="10">
        <v>379</v>
      </c>
      <c r="B375" s="10"/>
      <c r="C375" s="10" t="s">
        <v>585</v>
      </c>
      <c r="D375" s="10">
        <v>1</v>
      </c>
      <c r="E375" s="10">
        <v>1</v>
      </c>
      <c r="F375" s="10">
        <v>1</v>
      </c>
      <c r="G375" s="119" t="str">
        <f t="shared" si="77"/>
        <v>EXCLUDED</v>
      </c>
      <c r="H375" s="147" t="s">
        <v>901</v>
      </c>
      <c r="I375" s="189" t="s">
        <v>901</v>
      </c>
      <c r="J375" s="10" t="str">
        <f>IF(AND(G375="Excluded", H375="Excluded"), "Mutually Excluded", IF(AND(OR(G375="CERTAINLY INCLUDED", G375="INCLUDED", G375="MAYBE" ), OR(H375="INCLUDED", H375="MAYBE")), "MUTUALLY INCLUDED", IF(AND(G375="MAYBE", H375="MAYBE"), "Mutually MAYBE", IF(AND(G375="Excluded", OR(H375="INCLUDED", H375="MAYBE")), "AI: No, Human: Yes", IF(AND(H375="Excluded", OR(G375="INCLUDED", G375="CERTAINLY INCLUDED", G375="MAYBE")), "AI: Yes, Human: No", "Other Conflict")))))</f>
        <v>Mutually Excluded</v>
      </c>
      <c r="K375" s="10"/>
      <c r="L375" s="10"/>
      <c r="N375" s="220" t="s">
        <v>19</v>
      </c>
      <c r="O375" s="54" t="str">
        <f>IF(J375="Mutually Excluded","Exclude",IF(J375= "Mutually Included","Include",M375))</f>
        <v>Exclude</v>
      </c>
      <c r="P375" s="54" t="str">
        <f>'Humans Alignment T&amp;A'!Z375</f>
        <v>Exclude</v>
      </c>
      <c r="Q375" s="120" t="str">
        <f>IF(AND(O375="Exclude", P375="Exclude"), "Mutually Excluded", IF(AND(OR(O375="CERTAINLY INCLUDED", O375="INCLUDE" ), OR(P375="INCLUDE", P375="MAYBE")), "MUTUALLY INCLUDED", IF(AND(O375="MAYBE", P375="MAYBE"), "Mutually MAYBE", IF(AND(O375="Exclude", OR(P375="INCLUDE", P375="MAYBE")), "AI+Hum: No, Hum1+2: Yes", IF(AND(P375="Exclude", OR(O375="INCLUDE", O375="CERTAINLY INCLUDED", H375="MAYBE")), "Ai+hum: Yes, Hum1+2: No", "Other Conflict")))))</f>
        <v>Mutually Excluded</v>
      </c>
      <c r="U375" s="121" t="str">
        <f>IF(Q375="Mutually Excluded","Exclude",IF(Q375= "Mutually Included","Include",R375))</f>
        <v>Exclude</v>
      </c>
      <c r="V375" s="122"/>
      <c r="X375" s="117"/>
      <c r="Y375" s="117"/>
      <c r="Z375" s="103" t="str">
        <f t="shared" si="78"/>
        <v/>
      </c>
      <c r="AA375" s="256"/>
      <c r="AB375" s="186"/>
      <c r="AC375" s="186"/>
      <c r="AD375" s="203"/>
      <c r="AF375" s="203"/>
      <c r="AG375" s="102" t="str">
        <f t="shared" si="79"/>
        <v/>
      </c>
      <c r="AH375" s="10" t="str">
        <f t="shared" si="81"/>
        <v/>
      </c>
      <c r="AI375" s="102"/>
      <c r="AJ375" s="10"/>
      <c r="AK375" s="10"/>
      <c r="AL375" s="105"/>
      <c r="AM375" s="102"/>
      <c r="AN375" s="10"/>
      <c r="AO375" s="10" t="str">
        <f t="shared" si="80"/>
        <v/>
      </c>
      <c r="AT375" s="10"/>
      <c r="AU375" s="10" t="str">
        <f>IF(O375="include",AF375,"")</f>
        <v/>
      </c>
      <c r="AV375" s="54" t="str">
        <f>IF(P375="include",AF375,"")</f>
        <v/>
      </c>
      <c r="BC375" s="10"/>
      <c r="BH375" s="10"/>
      <c r="BM375" s="10"/>
    </row>
    <row r="376" spans="1:65" s="54" customFormat="1" ht="30">
      <c r="A376" s="10">
        <v>380</v>
      </c>
      <c r="B376" s="10"/>
      <c r="C376" s="10" t="s">
        <v>586</v>
      </c>
      <c r="D376" s="10">
        <v>1</v>
      </c>
      <c r="E376" s="10">
        <v>1</v>
      </c>
      <c r="F376" s="10">
        <v>1</v>
      </c>
      <c r="G376" s="119" t="str">
        <f t="shared" si="77"/>
        <v>EXCLUDED</v>
      </c>
      <c r="H376" s="147" t="s">
        <v>901</v>
      </c>
      <c r="I376" s="189" t="s">
        <v>901</v>
      </c>
      <c r="J376" s="10" t="str">
        <f>IF(AND(G376="Excluded", H376="Excluded"), "Mutually Excluded", IF(AND(OR(G376="CERTAINLY INCLUDED", G376="INCLUDED", G376="MAYBE" ), OR(H376="INCLUDED", H376="MAYBE")), "MUTUALLY INCLUDED", IF(AND(G376="MAYBE", H376="MAYBE"), "Mutually MAYBE", IF(AND(G376="Excluded", OR(H376="INCLUDED", H376="MAYBE")), "AI: No, Human: Yes", IF(AND(H376="Excluded", OR(G376="INCLUDED", G376="CERTAINLY INCLUDED", G376="MAYBE")), "AI: Yes, Human: No", "Other Conflict")))))</f>
        <v>Mutually Excluded</v>
      </c>
      <c r="K376" s="10"/>
      <c r="L376" s="10"/>
      <c r="N376" s="220" t="s">
        <v>19</v>
      </c>
      <c r="O376" s="54" t="str">
        <f>IF(J376="Mutually Excluded","Exclude",IF(J376= "Mutually Included","Include",M376))</f>
        <v>Exclude</v>
      </c>
      <c r="P376" s="54" t="str">
        <f>'Humans Alignment T&amp;A'!Z376</f>
        <v>Exclude</v>
      </c>
      <c r="Q376" s="120" t="str">
        <f>IF(AND(O376="Exclude", P376="Exclude"), "Mutually Excluded", IF(AND(OR(O376="CERTAINLY INCLUDED", O376="INCLUDE" ), OR(P376="INCLUDE", P376="MAYBE")), "MUTUALLY INCLUDED", IF(AND(O376="MAYBE", P376="MAYBE"), "Mutually MAYBE", IF(AND(O376="Exclude", OR(P376="INCLUDE", P376="MAYBE")), "AI+Hum: No, Hum1+2: Yes", IF(AND(P376="Exclude", OR(O376="INCLUDE", O376="CERTAINLY INCLUDED", H376="MAYBE")), "Ai+hum: Yes, Hum1+2: No", "Other Conflict")))))</f>
        <v>Mutually Excluded</v>
      </c>
      <c r="U376" s="121" t="str">
        <f>IF(Q376="Mutually Excluded","Exclude",IF(Q376= "Mutually Included","Include",R376))</f>
        <v>Exclude</v>
      </c>
      <c r="V376" s="122"/>
      <c r="X376" s="117"/>
      <c r="Y376" s="117"/>
      <c r="Z376" s="103" t="str">
        <f t="shared" si="78"/>
        <v/>
      </c>
      <c r="AA376" s="256"/>
      <c r="AB376" s="186"/>
      <c r="AC376" s="186"/>
      <c r="AD376" s="203"/>
      <c r="AF376" s="203"/>
      <c r="AG376" s="102" t="str">
        <f t="shared" si="79"/>
        <v/>
      </c>
      <c r="AH376" s="10" t="str">
        <f t="shared" si="81"/>
        <v/>
      </c>
      <c r="AI376" s="102"/>
      <c r="AJ376" s="10"/>
      <c r="AK376" s="10"/>
      <c r="AL376" s="105"/>
      <c r="AM376" s="102"/>
      <c r="AN376" s="10"/>
      <c r="AO376" s="10" t="str">
        <f t="shared" si="80"/>
        <v/>
      </c>
      <c r="AT376" s="10"/>
      <c r="AU376" s="10" t="str">
        <f>IF(O376="include",AF376,"")</f>
        <v/>
      </c>
      <c r="AV376" s="54" t="str">
        <f>IF(P376="include",AF376,"")</f>
        <v/>
      </c>
      <c r="BC376" s="10"/>
      <c r="BH376" s="10"/>
      <c r="BM376" s="10"/>
    </row>
    <row r="377" spans="1:65" s="54" customFormat="1" ht="45">
      <c r="A377" s="10">
        <v>381</v>
      </c>
      <c r="B377" s="10"/>
      <c r="C377" s="10" t="s">
        <v>587</v>
      </c>
      <c r="D377" s="10">
        <v>3</v>
      </c>
      <c r="E377" s="10">
        <v>4</v>
      </c>
      <c r="F377" s="10">
        <v>2</v>
      </c>
      <c r="G377" s="119" t="str">
        <f t="shared" si="77"/>
        <v>EXCLUDED</v>
      </c>
      <c r="H377" s="147" t="s">
        <v>901</v>
      </c>
      <c r="I377" s="189" t="s">
        <v>901</v>
      </c>
      <c r="J377" s="10" t="str">
        <f>IF(AND(G377="Excluded", H377="Excluded"), "Mutually Excluded", IF(AND(OR(G377="CERTAINLY INCLUDED", G377="INCLUDED", G377="MAYBE" ), OR(H377="INCLUDED", H377="MAYBE")), "MUTUALLY INCLUDED", IF(AND(G377="MAYBE", H377="MAYBE"), "Mutually MAYBE", IF(AND(G377="Excluded", OR(H377="INCLUDED", H377="MAYBE")), "AI: No, Human: Yes", IF(AND(H377="Excluded", OR(G377="INCLUDED", G377="CERTAINLY INCLUDED", G377="MAYBE")), "AI: Yes, Human: No", "Other Conflict")))))</f>
        <v>Mutually Excluded</v>
      </c>
      <c r="K377" s="10"/>
      <c r="L377" s="10"/>
      <c r="N377" s="220" t="s">
        <v>19</v>
      </c>
      <c r="O377" s="54" t="str">
        <f>IF(J377="Mutually Excluded","Exclude",IF(J377= "Mutually Included","Include",M377))</f>
        <v>Exclude</v>
      </c>
      <c r="P377" s="54" t="str">
        <f>'Humans Alignment T&amp;A'!Z377</f>
        <v>Exclude</v>
      </c>
      <c r="Q377" s="120" t="str">
        <f>IF(AND(O377="Exclude", P377="Exclude"), "Mutually Excluded", IF(AND(OR(O377="CERTAINLY INCLUDED", O377="INCLUDE" ), OR(P377="INCLUDE", P377="MAYBE")), "MUTUALLY INCLUDED", IF(AND(O377="MAYBE", P377="MAYBE"), "Mutually MAYBE", IF(AND(O377="Exclude", OR(P377="INCLUDE", P377="MAYBE")), "AI+Hum: No, Hum1+2: Yes", IF(AND(P377="Exclude", OR(O377="INCLUDE", O377="CERTAINLY INCLUDED", H377="MAYBE")), "Ai+hum: Yes, Hum1+2: No", "Other Conflict")))))</f>
        <v>Mutually Excluded</v>
      </c>
      <c r="R377" s="185"/>
      <c r="U377" s="121" t="str">
        <f>IF(Q377="Mutually Excluded","Exclude",IF(Q377= "Mutually Included","Include",R377))</f>
        <v>Exclude</v>
      </c>
      <c r="V377" s="122"/>
      <c r="X377" s="117"/>
      <c r="Y377" s="117"/>
      <c r="Z377" s="103" t="str">
        <f t="shared" si="78"/>
        <v/>
      </c>
      <c r="AA377" s="256"/>
      <c r="AB377" s="186"/>
      <c r="AC377" s="186"/>
      <c r="AD377" s="203"/>
      <c r="AF377" s="203"/>
      <c r="AG377" s="102" t="str">
        <f t="shared" si="79"/>
        <v/>
      </c>
      <c r="AH377" s="10" t="str">
        <f t="shared" si="81"/>
        <v/>
      </c>
      <c r="AI377" s="102"/>
      <c r="AJ377" s="10"/>
      <c r="AK377" s="10"/>
      <c r="AL377" s="105"/>
      <c r="AM377" s="102"/>
      <c r="AN377" s="10"/>
      <c r="AO377" s="10" t="str">
        <f t="shared" si="80"/>
        <v/>
      </c>
      <c r="AT377" s="10"/>
      <c r="AU377" s="10" t="str">
        <f>IF(O377="include",AF377,"")</f>
        <v/>
      </c>
      <c r="AV377" s="54" t="str">
        <f>IF(P377="include",AF377,"")</f>
        <v/>
      </c>
      <c r="BC377" s="10"/>
      <c r="BH377" s="10"/>
      <c r="BM377" s="10"/>
    </row>
    <row r="378" spans="1:65" s="54" customFormat="1" ht="30">
      <c r="A378" s="10">
        <v>382</v>
      </c>
      <c r="B378" s="10"/>
      <c r="C378" s="10" t="s">
        <v>589</v>
      </c>
      <c r="D378" s="10">
        <v>3</v>
      </c>
      <c r="E378" s="10">
        <v>3</v>
      </c>
      <c r="F378" s="10">
        <v>4</v>
      </c>
      <c r="G378" s="119" t="str">
        <f t="shared" si="77"/>
        <v>EXCLUDED</v>
      </c>
      <c r="H378" s="147" t="s">
        <v>901</v>
      </c>
      <c r="I378" s="189" t="s">
        <v>1752</v>
      </c>
      <c r="J378" s="10" t="str">
        <f>IF(AND(G378="Excluded", H378="Excluded"), "Mutually Excluded", IF(AND(OR(G378="CERTAINLY INCLUDED", G378="INCLUDED", G378="MAYBE" ), OR(H378="INCLUDED", H378="MAYBE")), "MUTUALLY INCLUDED", IF(AND(G378="MAYBE", H378="MAYBE"), "Mutually MAYBE", IF(AND(G378="Excluded", OR(H378="INCLUDED", H378="MAYBE")), "AI: No, Human: Yes", IF(AND(H378="Excluded", OR(G378="INCLUDED", G378="CERTAINLY INCLUDED", G378="MAYBE")), "AI: Yes, Human: No", "Other Conflict")))))</f>
        <v>Mutually Excluded</v>
      </c>
      <c r="K378" s="10"/>
      <c r="L378" s="10"/>
      <c r="N378" s="220" t="s">
        <v>19</v>
      </c>
      <c r="O378" s="54" t="str">
        <f>IF(J378="Mutually Excluded","Exclude",IF(J378= "Mutually Included","Include",M378))</f>
        <v>Exclude</v>
      </c>
      <c r="P378" s="54" t="str">
        <f>'Humans Alignment T&amp;A'!Z378</f>
        <v>Include</v>
      </c>
      <c r="Q378" s="120" t="str">
        <f>IF(AND(O378="Exclude", P378="Exclude"), "Mutually Excluded", IF(AND(OR(O378="CERTAINLY INCLUDED", O378="INCLUDE" ), OR(P378="INCLUDE", P378="MAYBE")), "MUTUALLY INCLUDED", IF(AND(O378="MAYBE", P378="MAYBE"), "Mutually MAYBE", IF(AND(O378="Exclude", OR(P378="INCLUDE", P378="MAYBE")), "AI+Hum: No, Hum1+2: Yes", IF(AND(P378="Exclude", OR(O378="INCLUDE", O378="CERTAINLY INCLUDED", H378="MAYBE")), "Ai+hum: Yes, Hum1+2: No", "Other Conflict")))))</f>
        <v>AI+Hum: No, Hum1+2: Yes</v>
      </c>
      <c r="R378" s="185" t="s">
        <v>23</v>
      </c>
      <c r="U378" s="121" t="str">
        <f>IF(Q378="Mutually Excluded","Exclude",IF(Q378= "Mutually Included","Include",R378))</f>
        <v>Include</v>
      </c>
      <c r="V378" s="122"/>
      <c r="X378" s="201" t="s">
        <v>901</v>
      </c>
      <c r="Y378" s="201" t="s">
        <v>3028</v>
      </c>
      <c r="Z378" s="103" t="str">
        <f t="shared" si="78"/>
        <v/>
      </c>
      <c r="AA378" s="256"/>
      <c r="AB378" s="186"/>
      <c r="AC378" s="186"/>
      <c r="AD378" s="203" t="s">
        <v>19</v>
      </c>
      <c r="AF378" s="203" t="s">
        <v>19</v>
      </c>
      <c r="AG378" s="102" t="str">
        <f t="shared" si="79"/>
        <v>Mutually Excluded</v>
      </c>
      <c r="AH378" s="10" t="str">
        <f t="shared" si="81"/>
        <v/>
      </c>
      <c r="AI378" s="102" t="s">
        <v>19</v>
      </c>
      <c r="AJ378" s="10"/>
      <c r="AK378" s="10"/>
      <c r="AL378" s="105"/>
      <c r="AM378" s="102"/>
      <c r="AN378" s="10"/>
      <c r="AO378" s="10" t="str">
        <f t="shared" si="80"/>
        <v/>
      </c>
      <c r="AT378" s="10"/>
      <c r="AU378" s="10" t="str">
        <f>IF(O378="include",AF378,"")</f>
        <v/>
      </c>
      <c r="AV378" s="54" t="str">
        <f>IF(P378="include",AF378,"")</f>
        <v>Exclude</v>
      </c>
      <c r="BC378" s="10"/>
      <c r="BH378" s="10"/>
      <c r="BM378" s="10"/>
    </row>
    <row r="379" spans="1:65" s="54" customFormat="1" ht="70.150000000000006" customHeight="1">
      <c r="A379" s="10">
        <v>383</v>
      </c>
      <c r="B379" s="10" t="s">
        <v>590</v>
      </c>
      <c r="C379" s="10" t="s">
        <v>590</v>
      </c>
      <c r="D379" s="10">
        <v>5</v>
      </c>
      <c r="E379" s="10">
        <v>4</v>
      </c>
      <c r="F379" s="10">
        <v>4</v>
      </c>
      <c r="G379" s="119" t="str">
        <f t="shared" si="77"/>
        <v>MAYBE</v>
      </c>
      <c r="H379" s="147" t="s">
        <v>1752</v>
      </c>
      <c r="I379" s="189" t="s">
        <v>1752</v>
      </c>
      <c r="J379" s="10" t="str">
        <f>IF(AND(G379="Excluded", H379="Excluded"), "Mutually Excluded", IF(AND(OR(G379="CERTAINLY INCLUDED", G379="INCLUDED", G379="MAYBE" ), OR(H379="INCLUDED", H379="MAYBE")), "MUTUALLY INCLUDED", IF(AND(G379="MAYBE", H379="MAYBE"), "Mutually MAYBE", IF(AND(G379="Excluded", OR(H379="INCLUDED", H379="MAYBE")), "AI: No, Human: Yes", IF(AND(H379="Excluded", OR(G379="INCLUDED", G379="CERTAINLY INCLUDED", G379="MAYBE")), "AI: Yes, Human: No", "Other Conflict")))))</f>
        <v>MUTUALLY INCLUDED</v>
      </c>
      <c r="K379" s="10"/>
      <c r="L379" s="10"/>
      <c r="N379" s="220" t="s">
        <v>23</v>
      </c>
      <c r="O379" s="54" t="str">
        <f>IF(J379="Mutually Excluded","Exclude",IF(J379= "Mutually Included","Include",M379))</f>
        <v>Include</v>
      </c>
      <c r="P379" s="54" t="str">
        <f>'Humans Alignment T&amp;A'!Z379</f>
        <v>Include</v>
      </c>
      <c r="Q379" s="120" t="str">
        <f>IF(AND(O379="Exclude", P379="Exclude"), "Mutually Excluded", IF(AND(OR(O379="CERTAINLY INCLUDED", O379="INCLUDE" ), OR(P379="INCLUDE", P379="MAYBE")), "MUTUALLY INCLUDED", IF(AND(O379="MAYBE", P379="MAYBE"), "Mutually MAYBE", IF(AND(O379="Exclude", OR(P379="INCLUDE", P379="MAYBE")), "AI+Hum: No, Hum1+2: Yes", IF(AND(P379="Exclude", OR(O379="INCLUDE", O379="CERTAINLY INCLUDED", H379="MAYBE")), "Ai+hum: Yes, Hum1+2: No", "Other Conflict")))))</f>
        <v>MUTUALLY INCLUDED</v>
      </c>
      <c r="U379" s="121" t="str">
        <f>IF(Q379="Mutually Excluded","Exclude",IF(Q379= "Mutually Included","Include",R379))</f>
        <v>Include</v>
      </c>
      <c r="V379" s="122" t="s">
        <v>19</v>
      </c>
      <c r="W379" s="54" t="s">
        <v>19</v>
      </c>
      <c r="X379" s="201" t="s">
        <v>901</v>
      </c>
      <c r="Y379" s="201" t="s">
        <v>3028</v>
      </c>
      <c r="Z379" s="103" t="str">
        <f t="shared" si="78"/>
        <v>Mutually Excluded</v>
      </c>
      <c r="AA379" s="104" t="s">
        <v>19</v>
      </c>
      <c r="AB379" s="186"/>
      <c r="AC379" s="186"/>
      <c r="AD379" s="203" t="s">
        <v>19</v>
      </c>
      <c r="AF379" s="203" t="s">
        <v>19</v>
      </c>
      <c r="AG379" s="102" t="str">
        <f t="shared" si="79"/>
        <v>Mutually Excluded</v>
      </c>
      <c r="AH379" s="10" t="str">
        <f t="shared" si="81"/>
        <v>Mutually Excluded</v>
      </c>
      <c r="AI379" s="109" t="s">
        <v>19</v>
      </c>
      <c r="AJ379" s="10"/>
      <c r="AK379" s="10"/>
      <c r="AL379" s="106" t="s">
        <v>19</v>
      </c>
      <c r="AM379" s="102"/>
      <c r="AN379" s="10"/>
      <c r="AO379" s="10" t="str">
        <f t="shared" si="80"/>
        <v>Mutually Excluded</v>
      </c>
      <c r="AP379" s="54" t="str">
        <f>IF(COUNTA(AQ379:AS379)=0, "", IF(COUNTIF(AQ379:AS379,5)=3, "Include", IF(COUNTIF(AQ379:AS379,5)&gt;=1, "Maybe", "Exclude")))</f>
        <v>Exclude</v>
      </c>
      <c r="AQ379" s="54">
        <v>3</v>
      </c>
      <c r="AR379" s="54">
        <v>2</v>
      </c>
      <c r="AS379" s="54">
        <v>4</v>
      </c>
      <c r="AT379" s="10" t="s">
        <v>3042</v>
      </c>
      <c r="AU379" s="10" t="str">
        <f>IF(O379="include",AF379,"")</f>
        <v>Exclude</v>
      </c>
      <c r="AV379" s="54" t="str">
        <f>IF(P379="include",AF379,"")</f>
        <v>Exclude</v>
      </c>
      <c r="BC379" s="10"/>
      <c r="BH379" s="10"/>
      <c r="BM379" s="10"/>
    </row>
    <row r="380" spans="1:65" s="54" customFormat="1" ht="30">
      <c r="A380" s="10">
        <v>384</v>
      </c>
      <c r="B380" s="10"/>
      <c r="C380" s="10" t="s">
        <v>592</v>
      </c>
      <c r="D380" s="10">
        <v>1</v>
      </c>
      <c r="E380" s="10">
        <v>1</v>
      </c>
      <c r="F380" s="10">
        <v>1</v>
      </c>
      <c r="G380" s="119" t="str">
        <f t="shared" si="77"/>
        <v>EXCLUDED</v>
      </c>
      <c r="H380" s="147" t="s">
        <v>901</v>
      </c>
      <c r="I380" s="189" t="s">
        <v>901</v>
      </c>
      <c r="J380" s="10" t="str">
        <f>IF(AND(G380="Excluded", H380="Excluded"), "Mutually Excluded", IF(AND(OR(G380="CERTAINLY INCLUDED", G380="INCLUDED", G380="MAYBE" ), OR(H380="INCLUDED", H380="MAYBE")), "MUTUALLY INCLUDED", IF(AND(G380="MAYBE", H380="MAYBE"), "Mutually MAYBE", IF(AND(G380="Excluded", OR(H380="INCLUDED", H380="MAYBE")), "AI: No, Human: Yes", IF(AND(H380="Excluded", OR(G380="INCLUDED", G380="CERTAINLY INCLUDED", G380="MAYBE")), "AI: Yes, Human: No", "Other Conflict")))))</f>
        <v>Mutually Excluded</v>
      </c>
      <c r="K380" s="10"/>
      <c r="L380" s="10"/>
      <c r="N380" s="220" t="s">
        <v>19</v>
      </c>
      <c r="O380" s="54" t="str">
        <f>IF(J380="Mutually Excluded","Exclude",IF(J380= "Mutually Included","Include",M380))</f>
        <v>Exclude</v>
      </c>
      <c r="P380" s="54" t="str">
        <f>'Humans Alignment T&amp;A'!Z380</f>
        <v>Exclude</v>
      </c>
      <c r="Q380" s="120" t="str">
        <f>IF(AND(O380="Exclude", P380="Exclude"), "Mutually Excluded", IF(AND(OR(O380="CERTAINLY INCLUDED", O380="INCLUDE" ), OR(P380="INCLUDE", P380="MAYBE")), "MUTUALLY INCLUDED", IF(AND(O380="MAYBE", P380="MAYBE"), "Mutually MAYBE", IF(AND(O380="Exclude", OR(P380="INCLUDE", P380="MAYBE")), "AI+Hum: No, Hum1+2: Yes", IF(AND(P380="Exclude", OR(O380="INCLUDE", O380="CERTAINLY INCLUDED", H380="MAYBE")), "Ai+hum: Yes, Hum1+2: No", "Other Conflict")))))</f>
        <v>Mutually Excluded</v>
      </c>
      <c r="U380" s="121" t="str">
        <f>IF(Q380="Mutually Excluded","Exclude",IF(Q380= "Mutually Included","Include",R380))</f>
        <v>Exclude</v>
      </c>
      <c r="V380" s="122"/>
      <c r="X380" s="117"/>
      <c r="Y380" s="117"/>
      <c r="Z380" s="103" t="str">
        <f t="shared" si="78"/>
        <v/>
      </c>
      <c r="AA380" s="256"/>
      <c r="AB380" s="186"/>
      <c r="AC380" s="186"/>
      <c r="AD380" s="203"/>
      <c r="AF380" s="203"/>
      <c r="AG380" s="102" t="str">
        <f t="shared" si="79"/>
        <v/>
      </c>
      <c r="AH380" s="10" t="str">
        <f t="shared" si="81"/>
        <v/>
      </c>
      <c r="AI380" s="102"/>
      <c r="AJ380" s="10"/>
      <c r="AK380" s="10"/>
      <c r="AL380" s="105"/>
      <c r="AM380" s="102"/>
      <c r="AN380" s="10"/>
      <c r="AO380" s="10" t="str">
        <f t="shared" si="80"/>
        <v/>
      </c>
      <c r="AT380" s="10"/>
      <c r="AU380" s="10" t="str">
        <f>IF(O380="include",AF380,"")</f>
        <v/>
      </c>
      <c r="AV380" s="54" t="str">
        <f>IF(P380="include",AF380,"")</f>
        <v/>
      </c>
      <c r="BC380" s="10"/>
      <c r="BH380" s="10"/>
      <c r="BM380" s="10"/>
    </row>
    <row r="381" spans="1:65" s="54" customFormat="1" ht="45">
      <c r="A381" s="10">
        <v>385</v>
      </c>
      <c r="B381" s="10"/>
      <c r="C381" s="10" t="s">
        <v>593</v>
      </c>
      <c r="D381" s="10">
        <v>1</v>
      </c>
      <c r="E381" s="10">
        <v>1</v>
      </c>
      <c r="F381" s="10">
        <v>1</v>
      </c>
      <c r="G381" s="119" t="str">
        <f t="shared" ref="G381:G441" si="86">IF(COUNTIF(D381:F381,5)=3,"CERTAINLY INCLUDED",IF(COUNTIF(D381:F381,5)&gt;0,"MAYBE","EXCLUDED"))</f>
        <v>EXCLUDED</v>
      </c>
      <c r="H381" s="147" t="s">
        <v>901</v>
      </c>
      <c r="I381" s="189" t="s">
        <v>901</v>
      </c>
      <c r="J381" s="10" t="str">
        <f>IF(AND(G381="Excluded", H381="Excluded"), "Mutually Excluded", IF(AND(OR(G381="CERTAINLY INCLUDED", G381="INCLUDED", G381="MAYBE" ), OR(H381="INCLUDED", H381="MAYBE")), "MUTUALLY INCLUDED", IF(AND(G381="MAYBE", H381="MAYBE"), "Mutually MAYBE", IF(AND(G381="Excluded", OR(H381="INCLUDED", H381="MAYBE")), "AI: No, Human: Yes", IF(AND(H381="Excluded", OR(G381="INCLUDED", G381="CERTAINLY INCLUDED", G381="MAYBE")), "AI: Yes, Human: No", "Other Conflict")))))</f>
        <v>Mutually Excluded</v>
      </c>
      <c r="K381" s="10"/>
      <c r="L381" s="10"/>
      <c r="N381" s="220" t="s">
        <v>19</v>
      </c>
      <c r="O381" s="54" t="str">
        <f>IF(J381="Mutually Excluded","Exclude",IF(J381= "Mutually Included","Include",M381))</f>
        <v>Exclude</v>
      </c>
      <c r="P381" s="54" t="str">
        <f>'Humans Alignment T&amp;A'!Z381</f>
        <v>Exclude</v>
      </c>
      <c r="Q381" s="120" t="str">
        <f>IF(AND(O381="Exclude", P381="Exclude"), "Mutually Excluded", IF(AND(OR(O381="CERTAINLY INCLUDED", O381="INCLUDE" ), OR(P381="INCLUDE", P381="MAYBE")), "MUTUALLY INCLUDED", IF(AND(O381="MAYBE", P381="MAYBE"), "Mutually MAYBE", IF(AND(O381="Exclude", OR(P381="INCLUDE", P381="MAYBE")), "AI+Hum: No, Hum1+2: Yes", IF(AND(P381="Exclude", OR(O381="INCLUDE", O381="CERTAINLY INCLUDED", H381="MAYBE")), "Ai+hum: Yes, Hum1+2: No", "Other Conflict")))))</f>
        <v>Mutually Excluded</v>
      </c>
      <c r="U381" s="121" t="str">
        <f>IF(Q381="Mutually Excluded","Exclude",IF(Q381= "Mutually Included","Include",R381))</f>
        <v>Exclude</v>
      </c>
      <c r="V381" s="122"/>
      <c r="X381" s="117"/>
      <c r="Y381" s="117"/>
      <c r="Z381" s="103" t="str">
        <f t="shared" ref="Z381:Z441" si="87">IF(OR(ISBLANK(AF381), ISBLANK(V381)), "", IF(AND(OR(AF381="Include", AF381="Maybe"), OR(V381="Include", V381="Maybe", V381="Certainly Included")), "Mutually Included", IF(AND(AF381="Exclude", V381="Exclude"), "Mutually Excluded", IF(AND(AF381="Exclude", OR(V381="Include", V381="Maybe")), "Nikos Excluded, Cindy Included", IF(AND(OR(AF381="Include", AF381="Maybe"), V381="Exclude"), "Nikos Included, Cindy Excluded", "Pal")))))</f>
        <v/>
      </c>
      <c r="AA381" s="256"/>
      <c r="AB381" s="186"/>
      <c r="AC381" s="186"/>
      <c r="AD381" s="203"/>
      <c r="AF381" s="203"/>
      <c r="AG381" s="102" t="str">
        <f t="shared" ref="AG381:AG441" si="88">IF(OR(ISBLANK(AF381), ISBLANK(AD381)), "", IF(AND(OR(AF381="Include", AF381="Maybe"), OR(AD381="Include", AD381="Maybe", AD381="Certainly Included")), "Mutually Included", IF(AND(AF381="Exclude", AD381="Exclude"), "Mutually Excluded", IF(AND(AF381="Exclude", OR(AD381="Include", AD381="Maybe")), "Nikos Excluded, Mikhail Included", IF(AND(OR(AF381="Include", AF381="Maybe"), AD381="Exclude"), "Nikos Included, Mikhail Excluded", "Pal")))))</f>
        <v/>
      </c>
      <c r="AH381" s="10" t="str">
        <f t="shared" si="81"/>
        <v/>
      </c>
      <c r="AI381" s="102"/>
      <c r="AJ381" s="10"/>
      <c r="AK381" s="10"/>
      <c r="AL381" s="105"/>
      <c r="AM381" s="102"/>
      <c r="AN381" s="10"/>
      <c r="AO381" s="10" t="str">
        <f t="shared" ref="AO381:AO441" si="89">IF(OR(ISBLANK(AF381), ISBLANK(AP381)), "", IF(AND(OR(AF381="Include", AF381="Maybe"), OR(AP381="Include", AP381="Maybe", AP381="Certainly Included")), "Mutually Included", IF(AND(AF381="Exclude", AP381="Exclude"), "Mutually Excluded", IF(AND(AF381="Exclude", OR(AP381="Include", AP381="Maybe",, AP381="Certainly Included")), "Human Excluded, AI Included", IF(AND(OR(AF381="Include", AF381="Maybe"), AP381="Exclude"), "Human Included, AI Excluded", "Pal")))))</f>
        <v/>
      </c>
      <c r="AT381" s="10"/>
      <c r="AU381" s="10" t="str">
        <f>IF(O381="include",AF381,"")</f>
        <v/>
      </c>
      <c r="AV381" s="54" t="str">
        <f>IF(P381="include",AF381,"")</f>
        <v/>
      </c>
      <c r="BC381" s="10"/>
      <c r="BH381" s="10"/>
      <c r="BM381" s="10"/>
    </row>
    <row r="382" spans="1:65" s="54" customFormat="1" ht="45">
      <c r="A382" s="10">
        <v>386</v>
      </c>
      <c r="B382" s="10"/>
      <c r="C382" s="10" t="s">
        <v>594</v>
      </c>
      <c r="D382" s="10">
        <v>1</v>
      </c>
      <c r="E382" s="10">
        <v>1</v>
      </c>
      <c r="F382" s="10">
        <v>1</v>
      </c>
      <c r="G382" s="119" t="str">
        <f t="shared" si="86"/>
        <v>EXCLUDED</v>
      </c>
      <c r="H382" s="147" t="s">
        <v>901</v>
      </c>
      <c r="I382" s="189" t="s">
        <v>901</v>
      </c>
      <c r="J382" s="10" t="str">
        <f>IF(AND(G382="Excluded", H382="Excluded"), "Mutually Excluded", IF(AND(OR(G382="CERTAINLY INCLUDED", G382="INCLUDED", G382="MAYBE" ), OR(H382="INCLUDED", H382="MAYBE")), "MUTUALLY INCLUDED", IF(AND(G382="MAYBE", H382="MAYBE"), "Mutually MAYBE", IF(AND(G382="Excluded", OR(H382="INCLUDED", H382="MAYBE")), "AI: No, Human: Yes", IF(AND(H382="Excluded", OR(G382="INCLUDED", G382="CERTAINLY INCLUDED", G382="MAYBE")), "AI: Yes, Human: No", "Other Conflict")))))</f>
        <v>Mutually Excluded</v>
      </c>
      <c r="K382" s="10"/>
      <c r="L382" s="10"/>
      <c r="N382" s="220" t="s">
        <v>19</v>
      </c>
      <c r="O382" s="54" t="str">
        <f>IF(J382="Mutually Excluded","Exclude",IF(J382= "Mutually Included","Include",M382))</f>
        <v>Exclude</v>
      </c>
      <c r="P382" s="54" t="str">
        <f>'Humans Alignment T&amp;A'!Z382</f>
        <v>Exclude</v>
      </c>
      <c r="Q382" s="120" t="str">
        <f>IF(AND(O382="Exclude", P382="Exclude"), "Mutually Excluded", IF(AND(OR(O382="CERTAINLY INCLUDED", O382="INCLUDE" ), OR(P382="INCLUDE", P382="MAYBE")), "MUTUALLY INCLUDED", IF(AND(O382="MAYBE", P382="MAYBE"), "Mutually MAYBE", IF(AND(O382="Exclude", OR(P382="INCLUDE", P382="MAYBE")), "AI+Hum: No, Hum1+2: Yes", IF(AND(P382="Exclude", OR(O382="INCLUDE", O382="CERTAINLY INCLUDED", H382="MAYBE")), "Ai+hum: Yes, Hum1+2: No", "Other Conflict")))))</f>
        <v>Mutually Excluded</v>
      </c>
      <c r="U382" s="121" t="str">
        <f>IF(Q382="Mutually Excluded","Exclude",IF(Q382= "Mutually Included","Include",R382))</f>
        <v>Exclude</v>
      </c>
      <c r="V382" s="122"/>
      <c r="X382" s="117"/>
      <c r="Y382" s="117"/>
      <c r="Z382" s="103" t="str">
        <f t="shared" si="87"/>
        <v/>
      </c>
      <c r="AA382" s="256"/>
      <c r="AB382" s="186"/>
      <c r="AC382" s="186"/>
      <c r="AD382" s="203"/>
      <c r="AF382" s="203"/>
      <c r="AG382" s="102" t="str">
        <f t="shared" si="88"/>
        <v/>
      </c>
      <c r="AH382" s="10" t="str">
        <f t="shared" si="81"/>
        <v/>
      </c>
      <c r="AI382" s="102"/>
      <c r="AJ382" s="10"/>
      <c r="AK382" s="10"/>
      <c r="AL382" s="105"/>
      <c r="AM382" s="102"/>
      <c r="AN382" s="10"/>
      <c r="AO382" s="10" t="str">
        <f t="shared" si="89"/>
        <v/>
      </c>
      <c r="AT382" s="10"/>
      <c r="AU382" s="10" t="str">
        <f>IF(O382="include",AF382,"")</f>
        <v/>
      </c>
      <c r="AV382" s="54" t="str">
        <f>IF(P382="include",AF382,"")</f>
        <v/>
      </c>
      <c r="BC382" s="10"/>
      <c r="BH382" s="10"/>
      <c r="BM382" s="10"/>
    </row>
    <row r="383" spans="1:65" s="54" customFormat="1" ht="30">
      <c r="A383" s="10">
        <v>387</v>
      </c>
      <c r="B383" s="10"/>
      <c r="C383" s="10" t="s">
        <v>595</v>
      </c>
      <c r="D383" s="10">
        <v>1</v>
      </c>
      <c r="E383" s="10">
        <v>2</v>
      </c>
      <c r="F383" s="10">
        <v>1</v>
      </c>
      <c r="G383" s="119" t="str">
        <f t="shared" si="86"/>
        <v>EXCLUDED</v>
      </c>
      <c r="H383" s="147" t="s">
        <v>901</v>
      </c>
      <c r="I383" s="189" t="s">
        <v>901</v>
      </c>
      <c r="J383" s="10" t="str">
        <f>IF(AND(G383="Excluded", H383="Excluded"), "Mutually Excluded", IF(AND(OR(G383="CERTAINLY INCLUDED", G383="INCLUDED", G383="MAYBE" ), OR(H383="INCLUDED", H383="MAYBE")), "MUTUALLY INCLUDED", IF(AND(G383="MAYBE", H383="MAYBE"), "Mutually MAYBE", IF(AND(G383="Excluded", OR(H383="INCLUDED", H383="MAYBE")), "AI: No, Human: Yes", IF(AND(H383="Excluded", OR(G383="INCLUDED", G383="CERTAINLY INCLUDED", G383="MAYBE")), "AI: Yes, Human: No", "Other Conflict")))))</f>
        <v>Mutually Excluded</v>
      </c>
      <c r="K383" s="10"/>
      <c r="L383" s="10"/>
      <c r="N383" s="220" t="s">
        <v>19</v>
      </c>
      <c r="O383" s="54" t="str">
        <f>IF(J383="Mutually Excluded","Exclude",IF(J383= "Mutually Included","Include",M383))</f>
        <v>Exclude</v>
      </c>
      <c r="P383" s="54" t="str">
        <f>'Humans Alignment T&amp;A'!Z383</f>
        <v>Exclude</v>
      </c>
      <c r="Q383" s="120" t="str">
        <f>IF(AND(O383="Exclude", P383="Exclude"), "Mutually Excluded", IF(AND(OR(O383="CERTAINLY INCLUDED", O383="INCLUDE" ), OR(P383="INCLUDE", P383="MAYBE")), "MUTUALLY INCLUDED", IF(AND(O383="MAYBE", P383="MAYBE"), "Mutually MAYBE", IF(AND(O383="Exclude", OR(P383="INCLUDE", P383="MAYBE")), "AI+Hum: No, Hum1+2: Yes", IF(AND(P383="Exclude", OR(O383="INCLUDE", O383="CERTAINLY INCLUDED", H383="MAYBE")), "Ai+hum: Yes, Hum1+2: No", "Other Conflict")))))</f>
        <v>Mutually Excluded</v>
      </c>
      <c r="U383" s="121" t="str">
        <f>IF(Q383="Mutually Excluded","Exclude",IF(Q383= "Mutually Included","Include",R383))</f>
        <v>Exclude</v>
      </c>
      <c r="V383" s="122"/>
      <c r="X383" s="117"/>
      <c r="Y383" s="117"/>
      <c r="Z383" s="103" t="str">
        <f t="shared" si="87"/>
        <v/>
      </c>
      <c r="AA383" s="256"/>
      <c r="AB383" s="186"/>
      <c r="AC383" s="186"/>
      <c r="AD383" s="203"/>
      <c r="AF383" s="203"/>
      <c r="AG383" s="102" t="str">
        <f t="shared" si="88"/>
        <v/>
      </c>
      <c r="AH383" s="10" t="str">
        <f t="shared" si="81"/>
        <v/>
      </c>
      <c r="AI383" s="102"/>
      <c r="AJ383" s="10"/>
      <c r="AK383" s="10"/>
      <c r="AL383" s="105"/>
      <c r="AM383" s="102"/>
      <c r="AN383" s="10"/>
      <c r="AO383" s="10" t="str">
        <f t="shared" si="89"/>
        <v/>
      </c>
      <c r="AT383" s="10"/>
      <c r="AU383" s="10" t="str">
        <f>IF(O383="include",AF383,"")</f>
        <v/>
      </c>
      <c r="AV383" s="54" t="str">
        <f>IF(P383="include",AF383,"")</f>
        <v/>
      </c>
      <c r="BC383" s="10"/>
      <c r="BH383" s="10"/>
      <c r="BM383" s="10"/>
    </row>
    <row r="384" spans="1:65" s="54" customFormat="1" ht="30">
      <c r="A384" s="10">
        <v>388</v>
      </c>
      <c r="B384" s="10"/>
      <c r="C384" s="10" t="s">
        <v>596</v>
      </c>
      <c r="D384" s="10">
        <v>1</v>
      </c>
      <c r="E384" s="10">
        <v>1</v>
      </c>
      <c r="F384" s="10">
        <v>1</v>
      </c>
      <c r="G384" s="119" t="str">
        <f t="shared" si="86"/>
        <v>EXCLUDED</v>
      </c>
      <c r="H384" s="147" t="s">
        <v>901</v>
      </c>
      <c r="I384" s="189" t="s">
        <v>901</v>
      </c>
      <c r="J384" s="10" t="str">
        <f>IF(AND(G384="Excluded", H384="Excluded"), "Mutually Excluded", IF(AND(OR(G384="CERTAINLY INCLUDED", G384="INCLUDED", G384="MAYBE" ), OR(H384="INCLUDED", H384="MAYBE")), "MUTUALLY INCLUDED", IF(AND(G384="MAYBE", H384="MAYBE"), "Mutually MAYBE", IF(AND(G384="Excluded", OR(H384="INCLUDED", H384="MAYBE")), "AI: No, Human: Yes", IF(AND(H384="Excluded", OR(G384="INCLUDED", G384="CERTAINLY INCLUDED", G384="MAYBE")), "AI: Yes, Human: No", "Other Conflict")))))</f>
        <v>Mutually Excluded</v>
      </c>
      <c r="K384" s="10"/>
      <c r="L384" s="10"/>
      <c r="N384" s="220" t="s">
        <v>19</v>
      </c>
      <c r="O384" s="54" t="str">
        <f>IF(J384="Mutually Excluded","Exclude",IF(J384= "Mutually Included","Include",M384))</f>
        <v>Exclude</v>
      </c>
      <c r="P384" s="54" t="str">
        <f>'Humans Alignment T&amp;A'!Z384</f>
        <v>Exclude</v>
      </c>
      <c r="Q384" s="120" t="str">
        <f>IF(AND(O384="Exclude", P384="Exclude"), "Mutually Excluded", IF(AND(OR(O384="CERTAINLY INCLUDED", O384="INCLUDE" ), OR(P384="INCLUDE", P384="MAYBE")), "MUTUALLY INCLUDED", IF(AND(O384="MAYBE", P384="MAYBE"), "Mutually MAYBE", IF(AND(O384="Exclude", OR(P384="INCLUDE", P384="MAYBE")), "AI+Hum: No, Hum1+2: Yes", IF(AND(P384="Exclude", OR(O384="INCLUDE", O384="CERTAINLY INCLUDED", H384="MAYBE")), "Ai+hum: Yes, Hum1+2: No", "Other Conflict")))))</f>
        <v>Mutually Excluded</v>
      </c>
      <c r="U384" s="121" t="str">
        <f>IF(Q384="Mutually Excluded","Exclude",IF(Q384= "Mutually Included","Include",R384))</f>
        <v>Exclude</v>
      </c>
      <c r="V384" s="122"/>
      <c r="X384" s="117"/>
      <c r="Y384" s="117"/>
      <c r="Z384" s="103" t="str">
        <f t="shared" si="87"/>
        <v/>
      </c>
      <c r="AA384" s="256"/>
      <c r="AB384" s="186"/>
      <c r="AC384" s="186"/>
      <c r="AD384" s="203"/>
      <c r="AF384" s="203"/>
      <c r="AG384" s="102" t="str">
        <f t="shared" si="88"/>
        <v/>
      </c>
      <c r="AH384" s="10" t="str">
        <f t="shared" si="81"/>
        <v/>
      </c>
      <c r="AI384" s="102"/>
      <c r="AJ384" s="10"/>
      <c r="AK384" s="10"/>
      <c r="AL384" s="105"/>
      <c r="AM384" s="102"/>
      <c r="AN384" s="10"/>
      <c r="AO384" s="10" t="str">
        <f t="shared" si="89"/>
        <v/>
      </c>
      <c r="AT384" s="10"/>
      <c r="AU384" s="10" t="str">
        <f>IF(O384="include",AF384,"")</f>
        <v/>
      </c>
      <c r="AV384" s="54" t="str">
        <f>IF(P384="include",AF384,"")</f>
        <v/>
      </c>
      <c r="BC384" s="10"/>
      <c r="BH384" s="10"/>
      <c r="BM384" s="10"/>
    </row>
    <row r="385" spans="1:65" s="54" customFormat="1" ht="60">
      <c r="A385" s="10">
        <v>389</v>
      </c>
      <c r="B385" s="10"/>
      <c r="C385" s="10" t="s">
        <v>597</v>
      </c>
      <c r="D385" s="10">
        <v>1</v>
      </c>
      <c r="E385" s="10">
        <v>1</v>
      </c>
      <c r="F385" s="10">
        <v>1</v>
      </c>
      <c r="G385" s="119" t="str">
        <f t="shared" si="86"/>
        <v>EXCLUDED</v>
      </c>
      <c r="H385" s="147" t="s">
        <v>901</v>
      </c>
      <c r="I385" s="189" t="s">
        <v>901</v>
      </c>
      <c r="J385" s="10" t="str">
        <f>IF(AND(G385="Excluded", H385="Excluded"), "Mutually Excluded", IF(AND(OR(G385="CERTAINLY INCLUDED", G385="INCLUDED", G385="MAYBE" ), OR(H385="INCLUDED", H385="MAYBE")), "MUTUALLY INCLUDED", IF(AND(G385="MAYBE", H385="MAYBE"), "Mutually MAYBE", IF(AND(G385="Excluded", OR(H385="INCLUDED", H385="MAYBE")), "AI: No, Human: Yes", IF(AND(H385="Excluded", OR(G385="INCLUDED", G385="CERTAINLY INCLUDED", G385="MAYBE")), "AI: Yes, Human: No", "Other Conflict")))))</f>
        <v>Mutually Excluded</v>
      </c>
      <c r="K385" s="10"/>
      <c r="L385" s="10"/>
      <c r="N385" s="220" t="s">
        <v>19</v>
      </c>
      <c r="O385" s="54" t="str">
        <f>IF(J385="Mutually Excluded","Exclude",IF(J385= "Mutually Included","Include",M385))</f>
        <v>Exclude</v>
      </c>
      <c r="P385" s="54" t="str">
        <f>'Humans Alignment T&amp;A'!Z385</f>
        <v>Exclude</v>
      </c>
      <c r="Q385" s="120" t="str">
        <f>IF(AND(O385="Exclude", P385="Exclude"), "Mutually Excluded", IF(AND(OR(O385="CERTAINLY INCLUDED", O385="INCLUDE" ), OR(P385="INCLUDE", P385="MAYBE")), "MUTUALLY INCLUDED", IF(AND(O385="MAYBE", P385="MAYBE"), "Mutually MAYBE", IF(AND(O385="Exclude", OR(P385="INCLUDE", P385="MAYBE")), "AI+Hum: No, Hum1+2: Yes", IF(AND(P385="Exclude", OR(O385="INCLUDE", O385="CERTAINLY INCLUDED", H385="MAYBE")), "Ai+hum: Yes, Hum1+2: No", "Other Conflict")))))</f>
        <v>Mutually Excluded</v>
      </c>
      <c r="U385" s="121" t="str">
        <f>IF(Q385="Mutually Excluded","Exclude",IF(Q385= "Mutually Included","Include",R385))</f>
        <v>Exclude</v>
      </c>
      <c r="V385" s="122"/>
      <c r="X385" s="117"/>
      <c r="Y385" s="117"/>
      <c r="Z385" s="103" t="str">
        <f t="shared" si="87"/>
        <v/>
      </c>
      <c r="AA385" s="256"/>
      <c r="AB385" s="186"/>
      <c r="AC385" s="186"/>
      <c r="AD385" s="203"/>
      <c r="AF385" s="203"/>
      <c r="AG385" s="102" t="str">
        <f t="shared" si="88"/>
        <v/>
      </c>
      <c r="AH385" s="10" t="str">
        <f t="shared" si="81"/>
        <v/>
      </c>
      <c r="AI385" s="102"/>
      <c r="AJ385" s="10"/>
      <c r="AK385" s="10"/>
      <c r="AL385" s="105"/>
      <c r="AM385" s="102"/>
      <c r="AN385" s="10"/>
      <c r="AO385" s="10" t="str">
        <f t="shared" si="89"/>
        <v/>
      </c>
      <c r="AT385" s="10"/>
      <c r="AU385" s="10" t="str">
        <f>IF(O385="include",AF385,"")</f>
        <v/>
      </c>
      <c r="AV385" s="54" t="str">
        <f>IF(P385="include",AF385,"")</f>
        <v/>
      </c>
      <c r="BC385" s="10"/>
      <c r="BH385" s="10"/>
      <c r="BM385" s="10"/>
    </row>
    <row r="386" spans="1:65" s="54" customFormat="1" ht="30">
      <c r="A386" s="10">
        <v>390</v>
      </c>
      <c r="B386" s="10"/>
      <c r="C386" s="10" t="s">
        <v>598</v>
      </c>
      <c r="D386" s="10">
        <v>2</v>
      </c>
      <c r="E386" s="10">
        <v>2</v>
      </c>
      <c r="F386" s="10">
        <v>2</v>
      </c>
      <c r="G386" s="119" t="str">
        <f t="shared" si="86"/>
        <v>EXCLUDED</v>
      </c>
      <c r="H386" s="147" t="s">
        <v>901</v>
      </c>
      <c r="I386" s="189" t="s">
        <v>901</v>
      </c>
      <c r="J386" s="10" t="str">
        <f>IF(AND(G386="Excluded", H386="Excluded"), "Mutually Excluded", IF(AND(OR(G386="CERTAINLY INCLUDED", G386="INCLUDED", G386="MAYBE" ), OR(H386="INCLUDED", H386="MAYBE")), "MUTUALLY INCLUDED", IF(AND(G386="MAYBE", H386="MAYBE"), "Mutually MAYBE", IF(AND(G386="Excluded", OR(H386="INCLUDED", H386="MAYBE")), "AI: No, Human: Yes", IF(AND(H386="Excluded", OR(G386="INCLUDED", G386="CERTAINLY INCLUDED", G386="MAYBE")), "AI: Yes, Human: No", "Other Conflict")))))</f>
        <v>Mutually Excluded</v>
      </c>
      <c r="K386" s="10"/>
      <c r="L386" s="10"/>
      <c r="N386" s="220" t="s">
        <v>19</v>
      </c>
      <c r="O386" s="54" t="str">
        <f>IF(J386="Mutually Excluded","Exclude",IF(J386= "Mutually Included","Include",M386))</f>
        <v>Exclude</v>
      </c>
      <c r="P386" s="54" t="str">
        <f>'Humans Alignment T&amp;A'!Z386</f>
        <v>Exclude</v>
      </c>
      <c r="Q386" s="120" t="str">
        <f>IF(AND(O386="Exclude", P386="Exclude"), "Mutually Excluded", IF(AND(OR(O386="CERTAINLY INCLUDED", O386="INCLUDE" ), OR(P386="INCLUDE", P386="MAYBE")), "MUTUALLY INCLUDED", IF(AND(O386="MAYBE", P386="MAYBE"), "Mutually MAYBE", IF(AND(O386="Exclude", OR(P386="INCLUDE", P386="MAYBE")), "AI+Hum: No, Hum1+2: Yes", IF(AND(P386="Exclude", OR(O386="INCLUDE", O386="CERTAINLY INCLUDED", H386="MAYBE")), "Ai+hum: Yes, Hum1+2: No", "Other Conflict")))))</f>
        <v>Mutually Excluded</v>
      </c>
      <c r="U386" s="121" t="str">
        <f>IF(Q386="Mutually Excluded","Exclude",IF(Q386= "Mutually Included","Include",R386))</f>
        <v>Exclude</v>
      </c>
      <c r="V386" s="122"/>
      <c r="X386" s="117"/>
      <c r="Y386" s="117"/>
      <c r="Z386" s="103" t="str">
        <f t="shared" si="87"/>
        <v/>
      </c>
      <c r="AA386" s="256"/>
      <c r="AB386" s="186"/>
      <c r="AC386" s="186"/>
      <c r="AD386" s="203"/>
      <c r="AF386" s="203"/>
      <c r="AG386" s="102" t="str">
        <f t="shared" si="88"/>
        <v/>
      </c>
      <c r="AH386" s="10" t="str">
        <f t="shared" si="81"/>
        <v/>
      </c>
      <c r="AI386" s="102"/>
      <c r="AJ386" s="10"/>
      <c r="AK386" s="10"/>
      <c r="AL386" s="105"/>
      <c r="AM386" s="102"/>
      <c r="AN386" s="10"/>
      <c r="AO386" s="10" t="str">
        <f t="shared" si="89"/>
        <v/>
      </c>
      <c r="AT386" s="10"/>
      <c r="AU386" s="10" t="str">
        <f>IF(O386="include",AF386,"")</f>
        <v/>
      </c>
      <c r="AV386" s="54" t="str">
        <f>IF(P386="include",AF386,"")</f>
        <v/>
      </c>
      <c r="BC386" s="10"/>
      <c r="BH386" s="10"/>
      <c r="BM386" s="10"/>
    </row>
    <row r="387" spans="1:65" s="54" customFormat="1" ht="30">
      <c r="A387" s="10">
        <v>391</v>
      </c>
      <c r="B387" s="10" t="s">
        <v>599</v>
      </c>
      <c r="C387" s="10" t="s">
        <v>599</v>
      </c>
      <c r="D387" s="10">
        <v>2</v>
      </c>
      <c r="E387" s="10">
        <v>1</v>
      </c>
      <c r="F387" s="10">
        <v>2</v>
      </c>
      <c r="G387" s="119" t="str">
        <f t="shared" si="86"/>
        <v>EXCLUDED</v>
      </c>
      <c r="H387" s="147" t="s">
        <v>901</v>
      </c>
      <c r="I387" s="189" t="s">
        <v>901</v>
      </c>
      <c r="J387" s="10" t="str">
        <f>IF(AND(G387="Excluded", H387="Excluded"), "Mutually Excluded", IF(AND(OR(G387="CERTAINLY INCLUDED", G387="INCLUDED", G387="MAYBE" ), OR(H387="INCLUDED", H387="MAYBE")), "MUTUALLY INCLUDED", IF(AND(G387="MAYBE", H387="MAYBE"), "Mutually MAYBE", IF(AND(G387="Excluded", OR(H387="INCLUDED", H387="MAYBE")), "AI: No, Human: Yes", IF(AND(H387="Excluded", OR(G387="INCLUDED", G387="CERTAINLY INCLUDED", G387="MAYBE")), "AI: Yes, Human: No", "Other Conflict")))))</f>
        <v>Mutually Excluded</v>
      </c>
      <c r="K387" s="10"/>
      <c r="L387" s="10"/>
      <c r="N387" s="220" t="s">
        <v>19</v>
      </c>
      <c r="O387" s="54" t="str">
        <f>IF(J387="Mutually Excluded","Exclude",IF(J387= "Mutually Included","Include",M387))</f>
        <v>Exclude</v>
      </c>
      <c r="P387" s="54" t="str">
        <f>'Humans Alignment T&amp;A'!Z387</f>
        <v>Exclude</v>
      </c>
      <c r="Q387" s="120" t="str">
        <f>IF(AND(O387="Exclude", P387="Exclude"), "Mutually Excluded", IF(AND(OR(O387="CERTAINLY INCLUDED", O387="INCLUDE" ), OR(P387="INCLUDE", P387="MAYBE")), "MUTUALLY INCLUDED", IF(AND(O387="MAYBE", P387="MAYBE"), "Mutually MAYBE", IF(AND(O387="Exclude", OR(P387="INCLUDE", P387="MAYBE")), "AI+Hum: No, Hum1+2: Yes", IF(AND(P387="Exclude", OR(O387="INCLUDE", O387="CERTAINLY INCLUDED", H387="MAYBE")), "Ai+hum: Yes, Hum1+2: No", "Other Conflict")))))</f>
        <v>Mutually Excluded</v>
      </c>
      <c r="U387" s="121" t="str">
        <f>IF(Q387="Mutually Excluded","Exclude",IF(Q387= "Mutually Included","Include",R387))</f>
        <v>Exclude</v>
      </c>
      <c r="V387" s="122"/>
      <c r="X387" s="117"/>
      <c r="Y387" s="117"/>
      <c r="Z387" s="103" t="str">
        <f t="shared" si="87"/>
        <v/>
      </c>
      <c r="AA387" s="256"/>
      <c r="AB387" s="186"/>
      <c r="AC387" s="186"/>
      <c r="AD387" s="203"/>
      <c r="AF387" s="203"/>
      <c r="AG387" s="102" t="str">
        <f t="shared" si="88"/>
        <v/>
      </c>
      <c r="AH387" s="10" t="str">
        <f t="shared" si="81"/>
        <v/>
      </c>
      <c r="AI387" s="102"/>
      <c r="AJ387" s="10"/>
      <c r="AK387" s="10"/>
      <c r="AL387" s="105"/>
      <c r="AM387" s="102"/>
      <c r="AN387" s="10"/>
      <c r="AO387" s="10" t="str">
        <f t="shared" si="89"/>
        <v/>
      </c>
      <c r="AT387" s="10"/>
      <c r="AU387" s="10" t="str">
        <f>IF(O387="include",AF387,"")</f>
        <v/>
      </c>
      <c r="AV387" s="54" t="str">
        <f>IF(P387="include",AF387,"")</f>
        <v/>
      </c>
      <c r="BC387" s="10"/>
      <c r="BH387" s="10"/>
      <c r="BM387" s="10"/>
    </row>
    <row r="388" spans="1:65" s="54" customFormat="1" ht="45">
      <c r="A388" s="10">
        <v>392</v>
      </c>
      <c r="B388" s="10" t="s">
        <v>601</v>
      </c>
      <c r="C388" s="10" t="s">
        <v>601</v>
      </c>
      <c r="D388" s="10">
        <v>2</v>
      </c>
      <c r="E388" s="10">
        <v>2</v>
      </c>
      <c r="F388" s="10">
        <v>2</v>
      </c>
      <c r="G388" s="119" t="str">
        <f t="shared" si="86"/>
        <v>EXCLUDED</v>
      </c>
      <c r="H388" s="147" t="s">
        <v>901</v>
      </c>
      <c r="I388" s="189" t="s">
        <v>901</v>
      </c>
      <c r="J388" s="10" t="str">
        <f>IF(AND(G388="Excluded", H388="Excluded"), "Mutually Excluded", IF(AND(OR(G388="CERTAINLY INCLUDED", G388="INCLUDED", G388="MAYBE" ), OR(H388="INCLUDED", H388="MAYBE")), "MUTUALLY INCLUDED", IF(AND(G388="MAYBE", H388="MAYBE"), "Mutually MAYBE", IF(AND(G388="Excluded", OR(H388="INCLUDED", H388="MAYBE")), "AI: No, Human: Yes", IF(AND(H388="Excluded", OR(G388="INCLUDED", G388="CERTAINLY INCLUDED", G388="MAYBE")), "AI: Yes, Human: No", "Other Conflict")))))</f>
        <v>Mutually Excluded</v>
      </c>
      <c r="K388" s="10"/>
      <c r="L388" s="10"/>
      <c r="N388" s="220" t="s">
        <v>19</v>
      </c>
      <c r="O388" s="54" t="str">
        <f>IF(J388="Mutually Excluded","Exclude",IF(J388= "Mutually Included","Include",M388))</f>
        <v>Exclude</v>
      </c>
      <c r="P388" s="54" t="str">
        <f>'Humans Alignment T&amp;A'!Z388</f>
        <v>Exclude</v>
      </c>
      <c r="Q388" s="120" t="str">
        <f>IF(AND(O388="Exclude", P388="Exclude"), "Mutually Excluded", IF(AND(OR(O388="CERTAINLY INCLUDED", O388="INCLUDE" ), OR(P388="INCLUDE", P388="MAYBE")), "MUTUALLY INCLUDED", IF(AND(O388="MAYBE", P388="MAYBE"), "Mutually MAYBE", IF(AND(O388="Exclude", OR(P388="INCLUDE", P388="MAYBE")), "AI+Hum: No, Hum1+2: Yes", IF(AND(P388="Exclude", OR(O388="INCLUDE", O388="CERTAINLY INCLUDED", H388="MAYBE")), "Ai+hum: Yes, Hum1+2: No", "Other Conflict")))))</f>
        <v>Mutually Excluded</v>
      </c>
      <c r="U388" s="121" t="str">
        <f>IF(Q388="Mutually Excluded","Exclude",IF(Q388= "Mutually Included","Include",R388))</f>
        <v>Exclude</v>
      </c>
      <c r="V388" s="122"/>
      <c r="X388" s="117"/>
      <c r="Y388" s="117"/>
      <c r="Z388" s="103" t="str">
        <f t="shared" si="87"/>
        <v/>
      </c>
      <c r="AA388" s="256"/>
      <c r="AB388" s="186"/>
      <c r="AC388" s="186"/>
      <c r="AD388" s="203"/>
      <c r="AF388" s="203"/>
      <c r="AG388" s="102" t="str">
        <f t="shared" si="88"/>
        <v/>
      </c>
      <c r="AH388" s="10" t="str">
        <f t="shared" si="81"/>
        <v/>
      </c>
      <c r="AI388" s="102"/>
      <c r="AJ388" s="10"/>
      <c r="AK388" s="10"/>
      <c r="AL388" s="105"/>
      <c r="AM388" s="102"/>
      <c r="AN388" s="10"/>
      <c r="AO388" s="10" t="str">
        <f t="shared" si="89"/>
        <v/>
      </c>
      <c r="AT388" s="10"/>
      <c r="AU388" s="10" t="str">
        <f>IF(O388="include",AF388,"")</f>
        <v/>
      </c>
      <c r="AV388" s="54" t="str">
        <f>IF(P388="include",AF388,"")</f>
        <v/>
      </c>
      <c r="BC388" s="10"/>
      <c r="BH388" s="10"/>
      <c r="BM388" s="10"/>
    </row>
    <row r="389" spans="1:65" s="54" customFormat="1" ht="45">
      <c r="A389" s="10">
        <v>393</v>
      </c>
      <c r="B389" s="10" t="s">
        <v>602</v>
      </c>
      <c r="C389" s="10" t="s">
        <v>602</v>
      </c>
      <c r="D389" s="10">
        <v>2</v>
      </c>
      <c r="E389" s="10">
        <v>2</v>
      </c>
      <c r="F389" s="10">
        <v>2</v>
      </c>
      <c r="G389" s="119" t="str">
        <f t="shared" si="86"/>
        <v>EXCLUDED</v>
      </c>
      <c r="H389" s="46" t="s">
        <v>104</v>
      </c>
      <c r="I389" s="189" t="s">
        <v>901</v>
      </c>
      <c r="J389" s="10" t="str">
        <f>IF(AND(G389="Excluded", H389="Excluded"), "Mutually Excluded", IF(AND(OR(G389="CERTAINLY INCLUDED", G389="INCLUDED", G389="MAYBE" ), OR(H389="INCLUDED", H389="MAYBE")), "MUTUALLY INCLUDED", IF(AND(G389="MAYBE", H389="MAYBE"), "Mutually MAYBE", IF(AND(G389="Excluded", OR(H389="INCLUDED", H389="MAYBE")), "AI: No, Human: Yes", IF(AND(H389="Excluded", OR(G389="INCLUDED", G389="CERTAINLY INCLUDED", G389="MAYBE")), "AI: Yes, Human: No", "Other Conflict")))))</f>
        <v>AI: No, Human: Yes</v>
      </c>
      <c r="K389" s="10" t="s">
        <v>19</v>
      </c>
      <c r="L389" s="10" t="s">
        <v>3018</v>
      </c>
      <c r="M389" s="54" t="s">
        <v>19</v>
      </c>
      <c r="N389" s="220" t="s">
        <v>19</v>
      </c>
      <c r="O389" s="54" t="str">
        <f>IF(J389="Mutually Excluded","Exclude",IF(J389= "Mutually Included","Include",M389))</f>
        <v>Exclude</v>
      </c>
      <c r="P389" s="54" t="str">
        <f>'Humans Alignment T&amp;A'!Z389</f>
        <v>Exclude</v>
      </c>
      <c r="Q389" s="120" t="str">
        <f>IF(AND(O389="Exclude", P389="Exclude"), "Mutually Excluded", IF(AND(OR(O389="CERTAINLY INCLUDED", O389="INCLUDE" ), OR(P389="INCLUDE", P389="MAYBE")), "MUTUALLY INCLUDED", IF(AND(O389="MAYBE", P389="MAYBE"), "Mutually MAYBE", IF(AND(O389="Exclude", OR(P389="INCLUDE", P389="MAYBE")), "AI+Hum: No, Hum1+2: Yes", IF(AND(P389="Exclude", OR(O389="INCLUDE", O389="CERTAINLY INCLUDED", H389="MAYBE")), "Ai+hum: Yes, Hum1+2: No", "Other Conflict")))))</f>
        <v>Mutually Excluded</v>
      </c>
      <c r="U389" s="121" t="str">
        <f>IF(Q389="Mutually Excluded","Exclude",IF(Q389= "Mutually Included","Include",R389))</f>
        <v>Exclude</v>
      </c>
      <c r="V389" s="122"/>
      <c r="X389" s="117"/>
      <c r="Y389" s="117"/>
      <c r="Z389" s="103" t="str">
        <f t="shared" si="87"/>
        <v/>
      </c>
      <c r="AA389" s="256"/>
      <c r="AB389" s="186"/>
      <c r="AC389" s="186"/>
      <c r="AD389" s="203"/>
      <c r="AF389" s="203"/>
      <c r="AG389" s="102" t="str">
        <f t="shared" si="88"/>
        <v/>
      </c>
      <c r="AH389" s="10" t="str">
        <f t="shared" si="81"/>
        <v/>
      </c>
      <c r="AI389" s="102"/>
      <c r="AJ389" s="10"/>
      <c r="AK389" s="10"/>
      <c r="AL389" s="105"/>
      <c r="AM389" s="102"/>
      <c r="AN389" s="10"/>
      <c r="AO389" s="10" t="str">
        <f t="shared" si="89"/>
        <v/>
      </c>
      <c r="AT389" s="10"/>
      <c r="AU389" s="10" t="str">
        <f>IF(O389="include",AF389,"")</f>
        <v/>
      </c>
      <c r="AV389" s="54" t="str">
        <f>IF(P389="include",AF389,"")</f>
        <v/>
      </c>
      <c r="BC389" s="10"/>
      <c r="BH389" s="10"/>
      <c r="BM389" s="10"/>
    </row>
    <row r="390" spans="1:65" s="54" customFormat="1" ht="60">
      <c r="A390" s="10">
        <v>394</v>
      </c>
      <c r="B390" s="10" t="s">
        <v>605</v>
      </c>
      <c r="C390" s="10" t="s">
        <v>604</v>
      </c>
      <c r="D390" s="10">
        <v>1</v>
      </c>
      <c r="E390" s="10">
        <v>1</v>
      </c>
      <c r="F390" s="10">
        <v>1</v>
      </c>
      <c r="G390" s="119" t="str">
        <f t="shared" si="86"/>
        <v>EXCLUDED</v>
      </c>
      <c r="H390" s="147" t="s">
        <v>901</v>
      </c>
      <c r="I390" s="189" t="s">
        <v>901</v>
      </c>
      <c r="J390" s="10" t="str">
        <f>IF(AND(G390="Excluded", H390="Excluded"), "Mutually Excluded", IF(AND(OR(G390="CERTAINLY INCLUDED", G390="INCLUDED", G390="MAYBE" ), OR(H390="INCLUDED", H390="MAYBE")), "MUTUALLY INCLUDED", IF(AND(G390="MAYBE", H390="MAYBE"), "Mutually MAYBE", IF(AND(G390="Excluded", OR(H390="INCLUDED", H390="MAYBE")), "AI: No, Human: Yes", IF(AND(H390="Excluded", OR(G390="INCLUDED", G390="CERTAINLY INCLUDED", G390="MAYBE")), "AI: Yes, Human: No", "Other Conflict")))))</f>
        <v>Mutually Excluded</v>
      </c>
      <c r="K390" s="10"/>
      <c r="L390" s="10"/>
      <c r="N390" s="220" t="s">
        <v>19</v>
      </c>
      <c r="O390" s="54" t="str">
        <f>IF(J390="Mutually Excluded","Exclude",IF(J390= "Mutually Included","Include",M390))</f>
        <v>Exclude</v>
      </c>
      <c r="P390" s="54" t="str">
        <f>'Humans Alignment T&amp;A'!Z390</f>
        <v>Exclude</v>
      </c>
      <c r="Q390" s="120" t="str">
        <f>IF(AND(O390="Exclude", P390="Exclude"), "Mutually Excluded", IF(AND(OR(O390="CERTAINLY INCLUDED", O390="INCLUDE" ), OR(P390="INCLUDE", P390="MAYBE")), "MUTUALLY INCLUDED", IF(AND(O390="MAYBE", P390="MAYBE"), "Mutually MAYBE", IF(AND(O390="Exclude", OR(P390="INCLUDE", P390="MAYBE")), "AI+Hum: No, Hum1+2: Yes", IF(AND(P390="Exclude", OR(O390="INCLUDE", O390="CERTAINLY INCLUDED", H390="MAYBE")), "Ai+hum: Yes, Hum1+2: No", "Other Conflict")))))</f>
        <v>Mutually Excluded</v>
      </c>
      <c r="U390" s="121" t="str">
        <f>IF(Q390="Mutually Excluded","Exclude",IF(Q390= "Mutually Included","Include",R390))</f>
        <v>Exclude</v>
      </c>
      <c r="V390" s="122"/>
      <c r="X390" s="117"/>
      <c r="Y390" s="117"/>
      <c r="Z390" s="103" t="str">
        <f t="shared" si="87"/>
        <v/>
      </c>
      <c r="AA390" s="256"/>
      <c r="AB390" s="186"/>
      <c r="AC390" s="186"/>
      <c r="AD390" s="203"/>
      <c r="AF390" s="203"/>
      <c r="AG390" s="102" t="str">
        <f t="shared" si="88"/>
        <v/>
      </c>
      <c r="AH390" s="10" t="str">
        <f t="shared" si="81"/>
        <v/>
      </c>
      <c r="AI390" s="102"/>
      <c r="AJ390" s="10"/>
      <c r="AK390" s="10"/>
      <c r="AL390" s="105"/>
      <c r="AM390" s="102"/>
      <c r="AN390" s="10"/>
      <c r="AO390" s="10" t="str">
        <f t="shared" si="89"/>
        <v/>
      </c>
      <c r="AT390" s="10"/>
      <c r="AU390" s="10" t="str">
        <f>IF(O390="include",AF390,"")</f>
        <v/>
      </c>
      <c r="AV390" s="54" t="str">
        <f>IF(P390="include",AF390,"")</f>
        <v/>
      </c>
      <c r="BC390" s="10"/>
      <c r="BH390" s="10"/>
      <c r="BM390" s="10"/>
    </row>
    <row r="391" spans="1:65" s="54" customFormat="1" ht="30">
      <c r="A391" s="10">
        <v>396</v>
      </c>
      <c r="B391" s="10"/>
      <c r="C391" s="10" t="s">
        <v>607</v>
      </c>
      <c r="D391" s="10">
        <v>3</v>
      </c>
      <c r="E391" s="10">
        <v>2</v>
      </c>
      <c r="F391" s="10">
        <v>3</v>
      </c>
      <c r="G391" s="119" t="str">
        <f t="shared" si="86"/>
        <v>EXCLUDED</v>
      </c>
      <c r="H391" s="147" t="s">
        <v>901</v>
      </c>
      <c r="I391" s="189" t="s">
        <v>901</v>
      </c>
      <c r="J391" s="10" t="str">
        <f>IF(AND(G391="Excluded", H391="Excluded"), "Mutually Excluded", IF(AND(OR(G391="CERTAINLY INCLUDED", G391="INCLUDED", G391="MAYBE" ), OR(H391="INCLUDED", H391="MAYBE")), "MUTUALLY INCLUDED", IF(AND(G391="MAYBE", H391="MAYBE"), "Mutually MAYBE", IF(AND(G391="Excluded", OR(H391="INCLUDED", H391="MAYBE")), "AI: No, Human: Yes", IF(AND(H391="Excluded", OR(G391="INCLUDED", G391="CERTAINLY INCLUDED", G391="MAYBE")), "AI: Yes, Human: No", "Other Conflict")))))</f>
        <v>Mutually Excluded</v>
      </c>
      <c r="K391" s="10"/>
      <c r="L391" s="10"/>
      <c r="N391" s="220" t="s">
        <v>19</v>
      </c>
      <c r="O391" s="54" t="str">
        <f>IF(J391="Mutually Excluded","Exclude",IF(J391= "Mutually Included","Include",M391))</f>
        <v>Exclude</v>
      </c>
      <c r="P391" s="54" t="str">
        <f>'Humans Alignment T&amp;A'!Z391</f>
        <v>Exclude</v>
      </c>
      <c r="Q391" s="120" t="str">
        <f>IF(AND(O391="Exclude", P391="Exclude"), "Mutually Excluded", IF(AND(OR(O391="CERTAINLY INCLUDED", O391="INCLUDE" ), OR(P391="INCLUDE", P391="MAYBE")), "MUTUALLY INCLUDED", IF(AND(O391="MAYBE", P391="MAYBE"), "Mutually MAYBE", IF(AND(O391="Exclude", OR(P391="INCLUDE", P391="MAYBE")), "AI+Hum: No, Hum1+2: Yes", IF(AND(P391="Exclude", OR(O391="INCLUDE", O391="CERTAINLY INCLUDED", H391="MAYBE")), "Ai+hum: Yes, Hum1+2: No", "Other Conflict")))))</f>
        <v>Mutually Excluded</v>
      </c>
      <c r="U391" s="121" t="str">
        <f>IF(Q391="Mutually Excluded","Exclude",IF(Q391= "Mutually Included","Include",R391))</f>
        <v>Exclude</v>
      </c>
      <c r="V391" s="122"/>
      <c r="X391" s="117"/>
      <c r="Y391" s="117"/>
      <c r="Z391" s="103" t="str">
        <f t="shared" si="87"/>
        <v/>
      </c>
      <c r="AA391" s="256"/>
      <c r="AB391" s="186"/>
      <c r="AC391" s="186"/>
      <c r="AD391" s="203"/>
      <c r="AF391" s="203"/>
      <c r="AG391" s="102" t="str">
        <f t="shared" si="88"/>
        <v/>
      </c>
      <c r="AH391" s="10" t="str">
        <f t="shared" si="81"/>
        <v/>
      </c>
      <c r="AI391" s="102"/>
      <c r="AJ391" s="10"/>
      <c r="AK391" s="10"/>
      <c r="AL391" s="105"/>
      <c r="AM391" s="102"/>
      <c r="AN391" s="10"/>
      <c r="AO391" s="10" t="str">
        <f t="shared" si="89"/>
        <v/>
      </c>
      <c r="AT391" s="10"/>
      <c r="AU391" s="10" t="str">
        <f>IF(O391="include",AF391,"")</f>
        <v/>
      </c>
      <c r="AV391" s="54" t="str">
        <f>IF(P391="include",AF391,"")</f>
        <v/>
      </c>
      <c r="BC391" s="10"/>
      <c r="BH391" s="10"/>
      <c r="BM391" s="10"/>
    </row>
    <row r="392" spans="1:65" s="54" customFormat="1" ht="60">
      <c r="A392" s="10">
        <v>397</v>
      </c>
      <c r="B392" s="10"/>
      <c r="C392" s="10" t="s">
        <v>608</v>
      </c>
      <c r="D392" s="10">
        <v>1</v>
      </c>
      <c r="E392" s="10">
        <v>1</v>
      </c>
      <c r="F392" s="10">
        <v>1</v>
      </c>
      <c r="G392" s="119" t="str">
        <f t="shared" si="86"/>
        <v>EXCLUDED</v>
      </c>
      <c r="H392" s="147" t="s">
        <v>901</v>
      </c>
      <c r="I392" s="189" t="s">
        <v>901</v>
      </c>
      <c r="J392" s="10" t="str">
        <f>IF(AND(G392="Excluded", H392="Excluded"), "Mutually Excluded", IF(AND(OR(G392="CERTAINLY INCLUDED", G392="INCLUDED", G392="MAYBE" ), OR(H392="INCLUDED", H392="MAYBE")), "MUTUALLY INCLUDED", IF(AND(G392="MAYBE", H392="MAYBE"), "Mutually MAYBE", IF(AND(G392="Excluded", OR(H392="INCLUDED", H392="MAYBE")), "AI: No, Human: Yes", IF(AND(H392="Excluded", OR(G392="INCLUDED", G392="CERTAINLY INCLUDED", G392="MAYBE")), "AI: Yes, Human: No", "Other Conflict")))))</f>
        <v>Mutually Excluded</v>
      </c>
      <c r="K392" s="10"/>
      <c r="L392" s="10"/>
      <c r="N392" s="220" t="s">
        <v>19</v>
      </c>
      <c r="O392" s="54" t="str">
        <f>IF(J392="Mutually Excluded","Exclude",IF(J392= "Mutually Included","Include",M392))</f>
        <v>Exclude</v>
      </c>
      <c r="P392" s="54" t="str">
        <f>'Humans Alignment T&amp;A'!Z392</f>
        <v>Exclude</v>
      </c>
      <c r="Q392" s="120" t="str">
        <f>IF(AND(O392="Exclude", P392="Exclude"), "Mutually Excluded", IF(AND(OR(O392="CERTAINLY INCLUDED", O392="INCLUDE" ), OR(P392="INCLUDE", P392="MAYBE")), "MUTUALLY INCLUDED", IF(AND(O392="MAYBE", P392="MAYBE"), "Mutually MAYBE", IF(AND(O392="Exclude", OR(P392="INCLUDE", P392="MAYBE")), "AI+Hum: No, Hum1+2: Yes", IF(AND(P392="Exclude", OR(O392="INCLUDE", O392="CERTAINLY INCLUDED", H392="MAYBE")), "Ai+hum: Yes, Hum1+2: No", "Other Conflict")))))</f>
        <v>Mutually Excluded</v>
      </c>
      <c r="U392" s="121" t="str">
        <f>IF(Q392="Mutually Excluded","Exclude",IF(Q392= "Mutually Included","Include",R392))</f>
        <v>Exclude</v>
      </c>
      <c r="V392" s="122"/>
      <c r="X392" s="117"/>
      <c r="Y392" s="117"/>
      <c r="Z392" s="103" t="str">
        <f t="shared" si="87"/>
        <v/>
      </c>
      <c r="AA392" s="256"/>
      <c r="AB392" s="186"/>
      <c r="AC392" s="186"/>
      <c r="AD392" s="203"/>
      <c r="AF392" s="203"/>
      <c r="AG392" s="102" t="str">
        <f t="shared" si="88"/>
        <v/>
      </c>
      <c r="AH392" s="10" t="str">
        <f t="shared" si="81"/>
        <v/>
      </c>
      <c r="AI392" s="102"/>
      <c r="AJ392" s="10"/>
      <c r="AK392" s="10"/>
      <c r="AL392" s="105"/>
      <c r="AM392" s="102"/>
      <c r="AN392" s="10"/>
      <c r="AO392" s="10" t="str">
        <f t="shared" si="89"/>
        <v/>
      </c>
      <c r="AT392" s="10"/>
      <c r="AU392" s="10" t="str">
        <f>IF(O392="include",AF392,"")</f>
        <v/>
      </c>
      <c r="AV392" s="54" t="str">
        <f>IF(P392="include",AF392,"")</f>
        <v/>
      </c>
      <c r="BC392" s="10"/>
      <c r="BH392" s="10"/>
      <c r="BM392" s="10"/>
    </row>
    <row r="393" spans="1:65" s="54" customFormat="1" ht="60">
      <c r="A393" s="10">
        <v>398</v>
      </c>
      <c r="B393" s="10"/>
      <c r="C393" s="10" t="s">
        <v>610</v>
      </c>
      <c r="D393" s="10">
        <v>2</v>
      </c>
      <c r="E393" s="10">
        <v>2</v>
      </c>
      <c r="F393" s="10">
        <v>2</v>
      </c>
      <c r="G393" s="119" t="str">
        <f t="shared" si="86"/>
        <v>EXCLUDED</v>
      </c>
      <c r="H393" s="147" t="s">
        <v>901</v>
      </c>
      <c r="I393" s="189" t="s">
        <v>901</v>
      </c>
      <c r="J393" s="10" t="str">
        <f>IF(AND(G393="Excluded", H393="Excluded"), "Mutually Excluded", IF(AND(OR(G393="CERTAINLY INCLUDED", G393="INCLUDED", G393="MAYBE" ), OR(H393="INCLUDED", H393="MAYBE")), "MUTUALLY INCLUDED", IF(AND(G393="MAYBE", H393="MAYBE"), "Mutually MAYBE", IF(AND(G393="Excluded", OR(H393="INCLUDED", H393="MAYBE")), "AI: No, Human: Yes", IF(AND(H393="Excluded", OR(G393="INCLUDED", G393="CERTAINLY INCLUDED", G393="MAYBE")), "AI: Yes, Human: No", "Other Conflict")))))</f>
        <v>Mutually Excluded</v>
      </c>
      <c r="K393" s="10"/>
      <c r="L393" s="10"/>
      <c r="N393" s="220" t="s">
        <v>19</v>
      </c>
      <c r="O393" s="54" t="str">
        <f>IF(J393="Mutually Excluded","Exclude",IF(J393= "Mutually Included","Include",M393))</f>
        <v>Exclude</v>
      </c>
      <c r="P393" s="54" t="str">
        <f>'Humans Alignment T&amp;A'!Z393</f>
        <v>Exclude</v>
      </c>
      <c r="Q393" s="120" t="str">
        <f>IF(AND(O393="Exclude", P393="Exclude"), "Mutually Excluded", IF(AND(OR(O393="CERTAINLY INCLUDED", O393="INCLUDE" ), OR(P393="INCLUDE", P393="MAYBE")), "MUTUALLY INCLUDED", IF(AND(O393="MAYBE", P393="MAYBE"), "Mutually MAYBE", IF(AND(O393="Exclude", OR(P393="INCLUDE", P393="MAYBE")), "AI+Hum: No, Hum1+2: Yes", IF(AND(P393="Exclude", OR(O393="INCLUDE", O393="CERTAINLY INCLUDED", H393="MAYBE")), "Ai+hum: Yes, Hum1+2: No", "Other Conflict")))))</f>
        <v>Mutually Excluded</v>
      </c>
      <c r="U393" s="121" t="str">
        <f>IF(Q393="Mutually Excluded","Exclude",IF(Q393= "Mutually Included","Include",R393))</f>
        <v>Exclude</v>
      </c>
      <c r="V393" s="122"/>
      <c r="X393" s="117"/>
      <c r="Y393" s="117"/>
      <c r="Z393" s="103" t="str">
        <f t="shared" si="87"/>
        <v/>
      </c>
      <c r="AA393" s="256"/>
      <c r="AB393" s="186"/>
      <c r="AC393" s="186"/>
      <c r="AD393" s="203"/>
      <c r="AF393" s="203"/>
      <c r="AG393" s="102" t="str">
        <f t="shared" si="88"/>
        <v/>
      </c>
      <c r="AH393" s="10" t="str">
        <f t="shared" si="81"/>
        <v/>
      </c>
      <c r="AI393" s="102"/>
      <c r="AJ393" s="10"/>
      <c r="AK393" s="10"/>
      <c r="AL393" s="105"/>
      <c r="AM393" s="102"/>
      <c r="AN393" s="10"/>
      <c r="AO393" s="10" t="str">
        <f t="shared" si="89"/>
        <v/>
      </c>
      <c r="AT393" s="10"/>
      <c r="AU393" s="10" t="str">
        <f>IF(O393="include",AF393,"")</f>
        <v/>
      </c>
      <c r="AV393" s="54" t="str">
        <f>IF(P393="include",AF393,"")</f>
        <v/>
      </c>
      <c r="BC393" s="10"/>
      <c r="BH393" s="10"/>
      <c r="BM393" s="10"/>
    </row>
    <row r="394" spans="1:65" s="54" customFormat="1" ht="30">
      <c r="A394" s="10">
        <v>399</v>
      </c>
      <c r="B394" s="10"/>
      <c r="C394" s="10" t="s">
        <v>611</v>
      </c>
      <c r="D394" s="10">
        <v>3</v>
      </c>
      <c r="E394" s="10">
        <v>3</v>
      </c>
      <c r="F394" s="10">
        <v>3</v>
      </c>
      <c r="G394" s="119" t="str">
        <f t="shared" si="86"/>
        <v>EXCLUDED</v>
      </c>
      <c r="H394" s="147" t="s">
        <v>901</v>
      </c>
      <c r="I394" s="189" t="s">
        <v>901</v>
      </c>
      <c r="J394" s="10" t="str">
        <f>IF(AND(G394="Excluded", H394="Excluded"), "Mutually Excluded", IF(AND(OR(G394="CERTAINLY INCLUDED", G394="INCLUDED", G394="MAYBE" ), OR(H394="INCLUDED", H394="MAYBE")), "MUTUALLY INCLUDED", IF(AND(G394="MAYBE", H394="MAYBE"), "Mutually MAYBE", IF(AND(G394="Excluded", OR(H394="INCLUDED", H394="MAYBE")), "AI: No, Human: Yes", IF(AND(H394="Excluded", OR(G394="INCLUDED", G394="CERTAINLY INCLUDED", G394="MAYBE")), "AI: Yes, Human: No", "Other Conflict")))))</f>
        <v>Mutually Excluded</v>
      </c>
      <c r="K394" s="10"/>
      <c r="L394" s="10"/>
      <c r="N394" s="220" t="s">
        <v>19</v>
      </c>
      <c r="O394" s="54" t="str">
        <f>IF(J394="Mutually Excluded","Exclude",IF(J394= "Mutually Included","Include",M394))</f>
        <v>Exclude</v>
      </c>
      <c r="P394" s="54" t="str">
        <f>'Humans Alignment T&amp;A'!Z394</f>
        <v>Exclude</v>
      </c>
      <c r="Q394" s="120" t="str">
        <f>IF(AND(O394="Exclude", P394="Exclude"), "Mutually Excluded", IF(AND(OR(O394="CERTAINLY INCLUDED", O394="INCLUDE" ), OR(P394="INCLUDE", P394="MAYBE")), "MUTUALLY INCLUDED", IF(AND(O394="MAYBE", P394="MAYBE"), "Mutually MAYBE", IF(AND(O394="Exclude", OR(P394="INCLUDE", P394="MAYBE")), "AI+Hum: No, Hum1+2: Yes", IF(AND(P394="Exclude", OR(O394="INCLUDE", O394="CERTAINLY INCLUDED", H394="MAYBE")), "Ai+hum: Yes, Hum1+2: No", "Other Conflict")))))</f>
        <v>Mutually Excluded</v>
      </c>
      <c r="U394" s="121" t="str">
        <f>IF(Q394="Mutually Excluded","Exclude",IF(Q394= "Mutually Included","Include",R394))</f>
        <v>Exclude</v>
      </c>
      <c r="V394" s="122"/>
      <c r="X394" s="117"/>
      <c r="Y394" s="117"/>
      <c r="Z394" s="103" t="str">
        <f t="shared" si="87"/>
        <v/>
      </c>
      <c r="AA394" s="256"/>
      <c r="AB394" s="186"/>
      <c r="AC394" s="186"/>
      <c r="AD394" s="203"/>
      <c r="AF394" s="203"/>
      <c r="AG394" s="102" t="str">
        <f t="shared" si="88"/>
        <v/>
      </c>
      <c r="AH394" s="10" t="str">
        <f t="shared" si="81"/>
        <v/>
      </c>
      <c r="AI394" s="102"/>
      <c r="AJ394" s="10"/>
      <c r="AK394" s="10"/>
      <c r="AL394" s="105"/>
      <c r="AM394" s="102"/>
      <c r="AN394" s="10"/>
      <c r="AO394" s="10" t="str">
        <f t="shared" si="89"/>
        <v/>
      </c>
      <c r="AT394" s="10"/>
      <c r="AU394" s="10" t="str">
        <f>IF(O394="include",AF394,"")</f>
        <v/>
      </c>
      <c r="AV394" s="54" t="str">
        <f>IF(P394="include",AF394,"")</f>
        <v/>
      </c>
      <c r="BC394" s="10"/>
      <c r="BH394" s="10"/>
      <c r="BM394" s="10"/>
    </row>
    <row r="395" spans="1:65" s="54" customFormat="1" ht="60">
      <c r="A395" s="10">
        <v>400</v>
      </c>
      <c r="B395" s="10"/>
      <c r="C395" s="10" t="s">
        <v>613</v>
      </c>
      <c r="D395" s="10">
        <v>2</v>
      </c>
      <c r="E395" s="10">
        <v>2</v>
      </c>
      <c r="F395" s="10">
        <v>2</v>
      </c>
      <c r="G395" s="119" t="str">
        <f t="shared" si="86"/>
        <v>EXCLUDED</v>
      </c>
      <c r="H395" s="147" t="s">
        <v>901</v>
      </c>
      <c r="I395" s="189" t="s">
        <v>901</v>
      </c>
      <c r="J395" s="10" t="str">
        <f>IF(AND(G395="Excluded", H395="Excluded"), "Mutually Excluded", IF(AND(OR(G395="CERTAINLY INCLUDED", G395="INCLUDED", G395="MAYBE" ), OR(H395="INCLUDED", H395="MAYBE")), "MUTUALLY INCLUDED", IF(AND(G395="MAYBE", H395="MAYBE"), "Mutually MAYBE", IF(AND(G395="Excluded", OR(H395="INCLUDED", H395="MAYBE")), "AI: No, Human: Yes", IF(AND(H395="Excluded", OR(G395="INCLUDED", G395="CERTAINLY INCLUDED", G395="MAYBE")), "AI: Yes, Human: No", "Other Conflict")))))</f>
        <v>Mutually Excluded</v>
      </c>
      <c r="K395" s="10"/>
      <c r="L395" s="10"/>
      <c r="N395" s="220" t="s">
        <v>19</v>
      </c>
      <c r="O395" s="54" t="str">
        <f>IF(J395="Mutually Excluded","Exclude",IF(J395= "Mutually Included","Include",M395))</f>
        <v>Exclude</v>
      </c>
      <c r="P395" s="54" t="str">
        <f>'Humans Alignment T&amp;A'!Z395</f>
        <v>Exclude</v>
      </c>
      <c r="Q395" s="120" t="str">
        <f>IF(AND(O395="Exclude", P395="Exclude"), "Mutually Excluded", IF(AND(OR(O395="CERTAINLY INCLUDED", O395="INCLUDE" ), OR(P395="INCLUDE", P395="MAYBE")), "MUTUALLY INCLUDED", IF(AND(O395="MAYBE", P395="MAYBE"), "Mutually MAYBE", IF(AND(O395="Exclude", OR(P395="INCLUDE", P395="MAYBE")), "AI+Hum: No, Hum1+2: Yes", IF(AND(P395="Exclude", OR(O395="INCLUDE", O395="CERTAINLY INCLUDED", H395="MAYBE")), "Ai+hum: Yes, Hum1+2: No", "Other Conflict")))))</f>
        <v>Mutually Excluded</v>
      </c>
      <c r="U395" s="121" t="str">
        <f>IF(Q395="Mutually Excluded","Exclude",IF(Q395= "Mutually Included","Include",R395))</f>
        <v>Exclude</v>
      </c>
      <c r="V395" s="122"/>
      <c r="X395" s="117"/>
      <c r="Y395" s="117"/>
      <c r="Z395" s="103" t="str">
        <f t="shared" si="87"/>
        <v/>
      </c>
      <c r="AA395" s="256"/>
      <c r="AB395" s="186"/>
      <c r="AC395" s="186"/>
      <c r="AD395" s="203"/>
      <c r="AF395" s="203"/>
      <c r="AG395" s="102" t="str">
        <f t="shared" si="88"/>
        <v/>
      </c>
      <c r="AH395" s="10" t="str">
        <f t="shared" si="81"/>
        <v/>
      </c>
      <c r="AI395" s="102"/>
      <c r="AJ395" s="10"/>
      <c r="AK395" s="10"/>
      <c r="AL395" s="105"/>
      <c r="AM395" s="102"/>
      <c r="AN395" s="10"/>
      <c r="AO395" s="10" t="str">
        <f t="shared" si="89"/>
        <v/>
      </c>
      <c r="AT395" s="10"/>
      <c r="AU395" s="10" t="str">
        <f>IF(O395="include",AF395,"")</f>
        <v/>
      </c>
      <c r="AV395" s="54" t="str">
        <f>IF(P395="include",AF395,"")</f>
        <v/>
      </c>
      <c r="BC395" s="10"/>
      <c r="BH395" s="10"/>
      <c r="BM395" s="10"/>
    </row>
    <row r="396" spans="1:65" s="54" customFormat="1" ht="45">
      <c r="A396" s="10">
        <v>401</v>
      </c>
      <c r="B396" s="10"/>
      <c r="C396" s="10" t="s">
        <v>614</v>
      </c>
      <c r="D396" s="10">
        <v>3</v>
      </c>
      <c r="E396" s="10">
        <v>3</v>
      </c>
      <c r="F396" s="10">
        <v>3</v>
      </c>
      <c r="G396" s="119" t="str">
        <f t="shared" si="86"/>
        <v>EXCLUDED</v>
      </c>
      <c r="H396" s="147" t="s">
        <v>901</v>
      </c>
      <c r="I396" s="189" t="s">
        <v>901</v>
      </c>
      <c r="J396" s="10" t="str">
        <f>IF(AND(G396="Excluded", H396="Excluded"), "Mutually Excluded", IF(AND(OR(G396="CERTAINLY INCLUDED", G396="INCLUDED", G396="MAYBE" ), OR(H396="INCLUDED", H396="MAYBE")), "MUTUALLY INCLUDED", IF(AND(G396="MAYBE", H396="MAYBE"), "Mutually MAYBE", IF(AND(G396="Excluded", OR(H396="INCLUDED", H396="MAYBE")), "AI: No, Human: Yes", IF(AND(H396="Excluded", OR(G396="INCLUDED", G396="CERTAINLY INCLUDED", G396="MAYBE")), "AI: Yes, Human: No", "Other Conflict")))))</f>
        <v>Mutually Excluded</v>
      </c>
      <c r="K396" s="10"/>
      <c r="L396" s="10"/>
      <c r="N396" s="220" t="s">
        <v>19</v>
      </c>
      <c r="O396" s="54" t="str">
        <f>IF(J396="Mutually Excluded","Exclude",IF(J396= "Mutually Included","Include",M396))</f>
        <v>Exclude</v>
      </c>
      <c r="P396" s="54" t="str">
        <f>'Humans Alignment T&amp;A'!Z396</f>
        <v>Exclude</v>
      </c>
      <c r="Q396" s="120" t="str">
        <f>IF(AND(O396="Exclude", P396="Exclude"), "Mutually Excluded", IF(AND(OR(O396="CERTAINLY INCLUDED", O396="INCLUDE" ), OR(P396="INCLUDE", P396="MAYBE")), "MUTUALLY INCLUDED", IF(AND(O396="MAYBE", P396="MAYBE"), "Mutually MAYBE", IF(AND(O396="Exclude", OR(P396="INCLUDE", P396="MAYBE")), "AI+Hum: No, Hum1+2: Yes", IF(AND(P396="Exclude", OR(O396="INCLUDE", O396="CERTAINLY INCLUDED", H396="MAYBE")), "Ai+hum: Yes, Hum1+2: No", "Other Conflict")))))</f>
        <v>Mutually Excluded</v>
      </c>
      <c r="U396" s="121" t="str">
        <f>IF(Q396="Mutually Excluded","Exclude",IF(Q396= "Mutually Included","Include",R396))</f>
        <v>Exclude</v>
      </c>
      <c r="V396" s="122"/>
      <c r="X396" s="117"/>
      <c r="Y396" s="117"/>
      <c r="Z396" s="103" t="str">
        <f t="shared" si="87"/>
        <v/>
      </c>
      <c r="AA396" s="256"/>
      <c r="AB396" s="186"/>
      <c r="AC396" s="186"/>
      <c r="AD396" s="203"/>
      <c r="AF396" s="203"/>
      <c r="AG396" s="102" t="str">
        <f t="shared" si="88"/>
        <v/>
      </c>
      <c r="AH396" s="10" t="str">
        <f t="shared" si="81"/>
        <v/>
      </c>
      <c r="AI396" s="102"/>
      <c r="AJ396" s="10"/>
      <c r="AK396" s="10"/>
      <c r="AL396" s="105"/>
      <c r="AM396" s="102"/>
      <c r="AN396" s="10"/>
      <c r="AO396" s="10" t="str">
        <f t="shared" si="89"/>
        <v/>
      </c>
      <c r="AT396" s="10"/>
      <c r="AU396" s="10" t="str">
        <f>IF(O396="include",AF396,"")</f>
        <v/>
      </c>
      <c r="AV396" s="54" t="str">
        <f>IF(P396="include",AF396,"")</f>
        <v/>
      </c>
      <c r="BC396" s="10"/>
      <c r="BH396" s="10"/>
      <c r="BM396" s="10"/>
    </row>
    <row r="397" spans="1:65" s="54" customFormat="1" ht="30">
      <c r="A397" s="10">
        <v>402</v>
      </c>
      <c r="B397" s="10"/>
      <c r="C397" s="10" t="s">
        <v>615</v>
      </c>
      <c r="D397" s="10">
        <v>4</v>
      </c>
      <c r="E397" s="10">
        <v>4</v>
      </c>
      <c r="F397" s="10">
        <v>4</v>
      </c>
      <c r="G397" s="119" t="str">
        <f t="shared" si="86"/>
        <v>EXCLUDED</v>
      </c>
      <c r="H397" s="147" t="s">
        <v>901</v>
      </c>
      <c r="I397" s="189" t="s">
        <v>901</v>
      </c>
      <c r="J397" s="10" t="str">
        <f>IF(AND(G397="Excluded", H397="Excluded"), "Mutually Excluded", IF(AND(OR(G397="CERTAINLY INCLUDED", G397="INCLUDED", G397="MAYBE" ), OR(H397="INCLUDED", H397="MAYBE")), "MUTUALLY INCLUDED", IF(AND(G397="MAYBE", H397="MAYBE"), "Mutually MAYBE", IF(AND(G397="Excluded", OR(H397="INCLUDED", H397="MAYBE")), "AI: No, Human: Yes", IF(AND(H397="Excluded", OR(G397="INCLUDED", G397="CERTAINLY INCLUDED", G397="MAYBE")), "AI: Yes, Human: No", "Other Conflict")))))</f>
        <v>Mutually Excluded</v>
      </c>
      <c r="K397" s="10"/>
      <c r="L397" s="10"/>
      <c r="N397" s="220" t="s">
        <v>19</v>
      </c>
      <c r="O397" s="54" t="str">
        <f>IF(J397="Mutually Excluded","Exclude",IF(J397= "Mutually Included","Include",M397))</f>
        <v>Exclude</v>
      </c>
      <c r="P397" s="54" t="str">
        <f>'Humans Alignment T&amp;A'!Z397</f>
        <v>Exclude</v>
      </c>
      <c r="Q397" s="120" t="str">
        <f>IF(AND(O397="Exclude", P397="Exclude"), "Mutually Excluded", IF(AND(OR(O397="CERTAINLY INCLUDED", O397="INCLUDE" ), OR(P397="INCLUDE", P397="MAYBE")), "MUTUALLY INCLUDED", IF(AND(O397="MAYBE", P397="MAYBE"), "Mutually MAYBE", IF(AND(O397="Exclude", OR(P397="INCLUDE", P397="MAYBE")), "AI+Hum: No, Hum1+2: Yes", IF(AND(P397="Exclude", OR(O397="INCLUDE", O397="CERTAINLY INCLUDED", H397="MAYBE")), "Ai+hum: Yes, Hum1+2: No", "Other Conflict")))))</f>
        <v>Mutually Excluded</v>
      </c>
      <c r="U397" s="121" t="str">
        <f>IF(Q397="Mutually Excluded","Exclude",IF(Q397= "Mutually Included","Include",R397))</f>
        <v>Exclude</v>
      </c>
      <c r="V397" s="122"/>
      <c r="X397" s="117"/>
      <c r="Y397" s="117"/>
      <c r="Z397" s="103" t="str">
        <f t="shared" si="87"/>
        <v/>
      </c>
      <c r="AA397" s="256"/>
      <c r="AB397" s="186"/>
      <c r="AC397" s="186"/>
      <c r="AD397" s="203"/>
      <c r="AF397" s="203"/>
      <c r="AG397" s="102" t="str">
        <f t="shared" si="88"/>
        <v/>
      </c>
      <c r="AH397" s="10" t="str">
        <f t="shared" si="81"/>
        <v/>
      </c>
      <c r="AI397" s="102"/>
      <c r="AJ397" s="10"/>
      <c r="AK397" s="10"/>
      <c r="AL397" s="105"/>
      <c r="AM397" s="102"/>
      <c r="AN397" s="10"/>
      <c r="AO397" s="10" t="str">
        <f t="shared" si="89"/>
        <v/>
      </c>
      <c r="AT397" s="10"/>
      <c r="AU397" s="10" t="str">
        <f>IF(O397="include",AF397,"")</f>
        <v/>
      </c>
      <c r="AV397" s="54" t="str">
        <f>IF(P397="include",AF397,"")</f>
        <v/>
      </c>
      <c r="BC397" s="10"/>
      <c r="BH397" s="10"/>
      <c r="BM397" s="10"/>
    </row>
    <row r="398" spans="1:65" s="54" customFormat="1" ht="30">
      <c r="A398" s="10">
        <v>403</v>
      </c>
      <c r="B398" s="10"/>
      <c r="C398" s="10" t="s">
        <v>616</v>
      </c>
      <c r="D398" s="10">
        <v>2</v>
      </c>
      <c r="E398" s="10">
        <v>2</v>
      </c>
      <c r="F398" s="10">
        <v>2</v>
      </c>
      <c r="G398" s="119" t="str">
        <f t="shared" si="86"/>
        <v>EXCLUDED</v>
      </c>
      <c r="H398" s="147" t="s">
        <v>901</v>
      </c>
      <c r="I398" s="189" t="s">
        <v>901</v>
      </c>
      <c r="J398" s="10" t="str">
        <f>IF(AND(G398="Excluded", H398="Excluded"), "Mutually Excluded", IF(AND(OR(G398="CERTAINLY INCLUDED", G398="INCLUDED", G398="MAYBE" ), OR(H398="INCLUDED", H398="MAYBE")), "MUTUALLY INCLUDED", IF(AND(G398="MAYBE", H398="MAYBE"), "Mutually MAYBE", IF(AND(G398="Excluded", OR(H398="INCLUDED", H398="MAYBE")), "AI: No, Human: Yes", IF(AND(H398="Excluded", OR(G398="INCLUDED", G398="CERTAINLY INCLUDED", G398="MAYBE")), "AI: Yes, Human: No", "Other Conflict")))))</f>
        <v>Mutually Excluded</v>
      </c>
      <c r="K398" s="10"/>
      <c r="L398" s="10"/>
      <c r="N398" s="220" t="s">
        <v>19</v>
      </c>
      <c r="O398" s="54" t="str">
        <f>IF(J398="Mutually Excluded","Exclude",IF(J398= "Mutually Included","Include",M398))</f>
        <v>Exclude</v>
      </c>
      <c r="P398" s="54" t="str">
        <f>'Humans Alignment T&amp;A'!Z398</f>
        <v>Exclude</v>
      </c>
      <c r="Q398" s="120" t="str">
        <f>IF(AND(O398="Exclude", P398="Exclude"), "Mutually Excluded", IF(AND(OR(O398="CERTAINLY INCLUDED", O398="INCLUDE" ), OR(P398="INCLUDE", P398="MAYBE")), "MUTUALLY INCLUDED", IF(AND(O398="MAYBE", P398="MAYBE"), "Mutually MAYBE", IF(AND(O398="Exclude", OR(P398="INCLUDE", P398="MAYBE")), "AI+Hum: No, Hum1+2: Yes", IF(AND(P398="Exclude", OR(O398="INCLUDE", O398="CERTAINLY INCLUDED", H398="MAYBE")), "Ai+hum: Yes, Hum1+2: No", "Other Conflict")))))</f>
        <v>Mutually Excluded</v>
      </c>
      <c r="U398" s="121" t="str">
        <f>IF(Q398="Mutually Excluded","Exclude",IF(Q398= "Mutually Included","Include",R398))</f>
        <v>Exclude</v>
      </c>
      <c r="V398" s="122"/>
      <c r="X398" s="117"/>
      <c r="Y398" s="117"/>
      <c r="Z398" s="103" t="str">
        <f t="shared" si="87"/>
        <v/>
      </c>
      <c r="AA398" s="256"/>
      <c r="AB398" s="186"/>
      <c r="AC398" s="186"/>
      <c r="AD398" s="203"/>
      <c r="AF398" s="203"/>
      <c r="AG398" s="102" t="str">
        <f t="shared" si="88"/>
        <v/>
      </c>
      <c r="AH398" s="10" t="str">
        <f t="shared" si="81"/>
        <v/>
      </c>
      <c r="AI398" s="102"/>
      <c r="AJ398" s="10"/>
      <c r="AK398" s="10"/>
      <c r="AL398" s="105"/>
      <c r="AM398" s="102"/>
      <c r="AN398" s="10"/>
      <c r="AO398" s="10" t="str">
        <f t="shared" si="89"/>
        <v/>
      </c>
      <c r="AT398" s="10"/>
      <c r="AU398" s="10" t="str">
        <f>IF(O398="include",AF398,"")</f>
        <v/>
      </c>
      <c r="AV398" s="54" t="str">
        <f>IF(P398="include",AF398,"")</f>
        <v/>
      </c>
      <c r="BC398" s="10"/>
      <c r="BH398" s="10"/>
      <c r="BM398" s="10"/>
    </row>
    <row r="399" spans="1:65" s="54" customFormat="1" ht="45">
      <c r="A399" s="10">
        <v>404</v>
      </c>
      <c r="B399" s="10"/>
      <c r="C399" s="10" t="s">
        <v>617</v>
      </c>
      <c r="D399" s="10">
        <v>1</v>
      </c>
      <c r="E399" s="10">
        <v>1</v>
      </c>
      <c r="F399" s="10">
        <v>1</v>
      </c>
      <c r="G399" s="119" t="str">
        <f t="shared" si="86"/>
        <v>EXCLUDED</v>
      </c>
      <c r="H399" s="147" t="s">
        <v>901</v>
      </c>
      <c r="I399" s="189" t="s">
        <v>901</v>
      </c>
      <c r="J399" s="10" t="str">
        <f>IF(AND(G399="Excluded", H399="Excluded"), "Mutually Excluded", IF(AND(OR(G399="CERTAINLY INCLUDED", G399="INCLUDED", G399="MAYBE" ), OR(H399="INCLUDED", H399="MAYBE")), "MUTUALLY INCLUDED", IF(AND(G399="MAYBE", H399="MAYBE"), "Mutually MAYBE", IF(AND(G399="Excluded", OR(H399="INCLUDED", H399="MAYBE")), "AI: No, Human: Yes", IF(AND(H399="Excluded", OR(G399="INCLUDED", G399="CERTAINLY INCLUDED", G399="MAYBE")), "AI: Yes, Human: No", "Other Conflict")))))</f>
        <v>Mutually Excluded</v>
      </c>
      <c r="K399" s="10"/>
      <c r="L399" s="10"/>
      <c r="N399" s="220" t="s">
        <v>19</v>
      </c>
      <c r="O399" s="54" t="str">
        <f>IF(J399="Mutually Excluded","Exclude",IF(J399= "Mutually Included","Include",M399))</f>
        <v>Exclude</v>
      </c>
      <c r="P399" s="54" t="str">
        <f>'Humans Alignment T&amp;A'!Z399</f>
        <v>Exclude</v>
      </c>
      <c r="Q399" s="120" t="str">
        <f>IF(AND(O399="Exclude", P399="Exclude"), "Mutually Excluded", IF(AND(OR(O399="CERTAINLY INCLUDED", O399="INCLUDE" ), OR(P399="INCLUDE", P399="MAYBE")), "MUTUALLY INCLUDED", IF(AND(O399="MAYBE", P399="MAYBE"), "Mutually MAYBE", IF(AND(O399="Exclude", OR(P399="INCLUDE", P399="MAYBE")), "AI+Hum: No, Hum1+2: Yes", IF(AND(P399="Exclude", OR(O399="INCLUDE", O399="CERTAINLY INCLUDED", H399="MAYBE")), "Ai+hum: Yes, Hum1+2: No", "Other Conflict")))))</f>
        <v>Mutually Excluded</v>
      </c>
      <c r="U399" s="121" t="str">
        <f>IF(Q399="Mutually Excluded","Exclude",IF(Q399= "Mutually Included","Include",R399))</f>
        <v>Exclude</v>
      </c>
      <c r="V399" s="122"/>
      <c r="X399" s="117"/>
      <c r="Y399" s="117"/>
      <c r="Z399" s="103" t="str">
        <f t="shared" si="87"/>
        <v/>
      </c>
      <c r="AA399" s="256"/>
      <c r="AB399" s="186"/>
      <c r="AC399" s="186"/>
      <c r="AD399" s="203"/>
      <c r="AF399" s="203"/>
      <c r="AG399" s="102" t="str">
        <f t="shared" si="88"/>
        <v/>
      </c>
      <c r="AH399" s="10" t="str">
        <f t="shared" si="81"/>
        <v/>
      </c>
      <c r="AI399" s="102"/>
      <c r="AJ399" s="10"/>
      <c r="AK399" s="10"/>
      <c r="AL399" s="105"/>
      <c r="AM399" s="102"/>
      <c r="AN399" s="10"/>
      <c r="AO399" s="10" t="str">
        <f t="shared" si="89"/>
        <v/>
      </c>
      <c r="AT399" s="10"/>
      <c r="AU399" s="10" t="str">
        <f>IF(O399="include",AF399,"")</f>
        <v/>
      </c>
      <c r="AV399" s="54" t="str">
        <f>IF(P399="include",AF399,"")</f>
        <v/>
      </c>
      <c r="BC399" s="10"/>
      <c r="BH399" s="10"/>
      <c r="BM399" s="10"/>
    </row>
    <row r="400" spans="1:65" s="54" customFormat="1" ht="70.150000000000006" customHeight="1">
      <c r="A400" s="10">
        <v>405</v>
      </c>
      <c r="B400" s="10" t="s">
        <v>618</v>
      </c>
      <c r="C400" s="10" t="s">
        <v>618</v>
      </c>
      <c r="D400" s="10">
        <v>5</v>
      </c>
      <c r="E400" s="10">
        <v>5</v>
      </c>
      <c r="F400" s="10">
        <v>4</v>
      </c>
      <c r="G400" s="119" t="str">
        <f t="shared" si="86"/>
        <v>MAYBE</v>
      </c>
      <c r="H400" s="147" t="s">
        <v>1752</v>
      </c>
      <c r="I400" s="189" t="s">
        <v>1752</v>
      </c>
      <c r="J400" s="10" t="str">
        <f>IF(AND(G400="Excluded", H400="Excluded"), "Mutually Excluded", IF(AND(OR(G400="CERTAINLY INCLUDED", G400="INCLUDED", G400="MAYBE" ), OR(H400="INCLUDED", H400="MAYBE")), "MUTUALLY INCLUDED", IF(AND(G400="MAYBE", H400="MAYBE"), "Mutually MAYBE", IF(AND(G400="Excluded", OR(H400="INCLUDED", H400="MAYBE")), "AI: No, Human: Yes", IF(AND(H400="Excluded", OR(G400="INCLUDED", G400="CERTAINLY INCLUDED", G400="MAYBE")), "AI: Yes, Human: No", "Other Conflict")))))</f>
        <v>MUTUALLY INCLUDED</v>
      </c>
      <c r="K400" s="10"/>
      <c r="L400" s="10"/>
      <c r="N400" s="220" t="s">
        <v>19</v>
      </c>
      <c r="O400" s="54" t="str">
        <f>IF(J400="Mutually Excluded","Exclude",IF(J400= "Mutually Included","Include",M400))</f>
        <v>Include</v>
      </c>
      <c r="P400" s="54" t="str">
        <f>'Humans Alignment T&amp;A'!Z400</f>
        <v>Include</v>
      </c>
      <c r="Q400" s="120" t="str">
        <f>IF(AND(O400="Exclude", P400="Exclude"), "Mutually Excluded", IF(AND(OR(O400="CERTAINLY INCLUDED", O400="INCLUDE" ), OR(P400="INCLUDE", P400="MAYBE")), "MUTUALLY INCLUDED", IF(AND(O400="MAYBE", P400="MAYBE"), "Mutually MAYBE", IF(AND(O400="Exclude", OR(P400="INCLUDE", P400="MAYBE")), "AI+Hum: No, Hum1+2: Yes", IF(AND(P400="Exclude", OR(O400="INCLUDE", O400="CERTAINLY INCLUDED", H400="MAYBE")), "Ai+hum: Yes, Hum1+2: No", "Other Conflict")))))</f>
        <v>MUTUALLY INCLUDED</v>
      </c>
      <c r="U400" s="121" t="str">
        <f>IF(Q400="Mutually Excluded","Exclude",IF(Q400= "Mutually Included","Include",R400))</f>
        <v>Include</v>
      </c>
      <c r="V400" s="122" t="s">
        <v>19</v>
      </c>
      <c r="W400" s="54" t="s">
        <v>19</v>
      </c>
      <c r="X400" s="201" t="s">
        <v>3038</v>
      </c>
      <c r="Y400" s="201" t="s">
        <v>3028</v>
      </c>
      <c r="Z400" s="103" t="str">
        <f t="shared" si="87"/>
        <v>Mutually Excluded</v>
      </c>
      <c r="AA400" s="137" t="s">
        <v>19</v>
      </c>
      <c r="AB400" s="124" t="s">
        <v>19</v>
      </c>
      <c r="AC400" s="124" t="s">
        <v>19</v>
      </c>
      <c r="AD400" s="203" t="s">
        <v>19</v>
      </c>
      <c r="AF400" s="203" t="s">
        <v>19</v>
      </c>
      <c r="AG400" s="102" t="str">
        <f t="shared" si="88"/>
        <v>Mutually Excluded</v>
      </c>
      <c r="AH400" s="10" t="str">
        <f t="shared" si="81"/>
        <v>Mutually Excluded</v>
      </c>
      <c r="AI400" s="133" t="s">
        <v>19</v>
      </c>
      <c r="AJ400" s="10"/>
      <c r="AK400" s="10"/>
      <c r="AL400" s="143" t="s">
        <v>19</v>
      </c>
      <c r="AM400" s="107"/>
      <c r="AN400" s="10"/>
      <c r="AO400" s="10" t="str">
        <f t="shared" si="89"/>
        <v>Mutually Excluded</v>
      </c>
      <c r="AP400" s="125" t="str">
        <f t="shared" ref="AP400" si="90">IF(COUNTA(AQ400:AS400)=0, "", IF(COUNTIF(AQ400:AS400,5)=3, "Include", IF(COUNTIF(AQ400:AS400,5)&gt;=1, "Maybe", "Exclude")))</f>
        <v>Exclude</v>
      </c>
      <c r="AQ400" s="54">
        <v>1</v>
      </c>
      <c r="AR400" s="54">
        <v>2</v>
      </c>
      <c r="AS400" s="54">
        <v>3</v>
      </c>
      <c r="AT400" s="10" t="s">
        <v>3043</v>
      </c>
      <c r="AU400" s="10" t="str">
        <f>IF(O400="include",AF400,"")</f>
        <v>Exclude</v>
      </c>
      <c r="AV400" s="54" t="str">
        <f>IF(P400="include",AF400,"")</f>
        <v>Exclude</v>
      </c>
      <c r="BC400" s="10"/>
      <c r="BH400" s="10"/>
      <c r="BM400" s="10"/>
    </row>
    <row r="401" spans="1:65" s="54" customFormat="1" ht="30">
      <c r="A401" s="10">
        <v>406</v>
      </c>
      <c r="B401" s="10"/>
      <c r="C401" s="10" t="s">
        <v>619</v>
      </c>
      <c r="D401" s="10">
        <v>3</v>
      </c>
      <c r="E401" s="10">
        <v>3</v>
      </c>
      <c r="F401" s="10">
        <v>3</v>
      </c>
      <c r="G401" s="119" t="str">
        <f t="shared" si="86"/>
        <v>EXCLUDED</v>
      </c>
      <c r="H401" s="147" t="s">
        <v>901</v>
      </c>
      <c r="I401" s="189" t="s">
        <v>901</v>
      </c>
      <c r="J401" s="10" t="str">
        <f>IF(AND(G401="Excluded", H401="Excluded"), "Mutually Excluded", IF(AND(OR(G401="CERTAINLY INCLUDED", G401="INCLUDED", G401="MAYBE" ), OR(H401="INCLUDED", H401="MAYBE")), "MUTUALLY INCLUDED", IF(AND(G401="MAYBE", H401="MAYBE"), "Mutually MAYBE", IF(AND(G401="Excluded", OR(H401="INCLUDED", H401="MAYBE")), "AI: No, Human: Yes", IF(AND(H401="Excluded", OR(G401="INCLUDED", G401="CERTAINLY INCLUDED", G401="MAYBE")), "AI: Yes, Human: No", "Other Conflict")))))</f>
        <v>Mutually Excluded</v>
      </c>
      <c r="K401" s="10"/>
      <c r="L401" s="10"/>
      <c r="N401" s="220" t="s">
        <v>19</v>
      </c>
      <c r="O401" s="54" t="str">
        <f>IF(J401="Mutually Excluded","Exclude",IF(J401= "Mutually Included","Include",M401))</f>
        <v>Exclude</v>
      </c>
      <c r="P401" s="54" t="str">
        <f>'Humans Alignment T&amp;A'!Z401</f>
        <v>Exclude</v>
      </c>
      <c r="Q401" s="120" t="str">
        <f>IF(AND(O401="Exclude", P401="Exclude"), "Mutually Excluded", IF(AND(OR(O401="CERTAINLY INCLUDED", O401="INCLUDE" ), OR(P401="INCLUDE", P401="MAYBE")), "MUTUALLY INCLUDED", IF(AND(O401="MAYBE", P401="MAYBE"), "Mutually MAYBE", IF(AND(O401="Exclude", OR(P401="INCLUDE", P401="MAYBE")), "AI+Hum: No, Hum1+2: Yes", IF(AND(P401="Exclude", OR(O401="INCLUDE", O401="CERTAINLY INCLUDED", H401="MAYBE")), "Ai+hum: Yes, Hum1+2: No", "Other Conflict")))))</f>
        <v>Mutually Excluded</v>
      </c>
      <c r="U401" s="121" t="str">
        <f>IF(Q401="Mutually Excluded","Exclude",IF(Q401= "Mutually Included","Include",R401))</f>
        <v>Exclude</v>
      </c>
      <c r="V401" s="122"/>
      <c r="X401" s="117"/>
      <c r="Y401" s="117"/>
      <c r="Z401" s="103" t="str">
        <f t="shared" si="87"/>
        <v/>
      </c>
      <c r="AA401" s="256"/>
      <c r="AB401" s="186"/>
      <c r="AC401" s="186"/>
      <c r="AD401" s="203"/>
      <c r="AF401" s="203"/>
      <c r="AG401" s="102" t="str">
        <f t="shared" si="88"/>
        <v/>
      </c>
      <c r="AH401" s="10" t="str">
        <f t="shared" si="81"/>
        <v/>
      </c>
      <c r="AI401" s="102"/>
      <c r="AJ401" s="10"/>
      <c r="AK401" s="10"/>
      <c r="AL401" s="105"/>
      <c r="AM401" s="102"/>
      <c r="AN401" s="10"/>
      <c r="AO401" s="10" t="str">
        <f t="shared" si="89"/>
        <v/>
      </c>
      <c r="AT401" s="10"/>
      <c r="AU401" s="10" t="str">
        <f>IF(O401="include",AF401,"")</f>
        <v/>
      </c>
      <c r="AV401" s="54" t="str">
        <f>IF(P401="include",AF401,"")</f>
        <v/>
      </c>
      <c r="BC401" s="10"/>
      <c r="BH401" s="10"/>
      <c r="BM401" s="10"/>
    </row>
    <row r="402" spans="1:65" s="54" customFormat="1" ht="45">
      <c r="A402" s="10">
        <v>407</v>
      </c>
      <c r="B402" s="10"/>
      <c r="C402" s="10" t="s">
        <v>621</v>
      </c>
      <c r="D402" s="10">
        <v>1</v>
      </c>
      <c r="E402" s="10">
        <v>1</v>
      </c>
      <c r="F402" s="10">
        <v>2</v>
      </c>
      <c r="G402" s="119" t="str">
        <f t="shared" si="86"/>
        <v>EXCLUDED</v>
      </c>
      <c r="H402" s="147" t="s">
        <v>901</v>
      </c>
      <c r="I402" s="189" t="s">
        <v>901</v>
      </c>
      <c r="J402" s="10" t="str">
        <f>IF(AND(G402="Excluded", H402="Excluded"), "Mutually Excluded", IF(AND(OR(G402="CERTAINLY INCLUDED", G402="INCLUDED", G402="MAYBE" ), OR(H402="INCLUDED", H402="MAYBE")), "MUTUALLY INCLUDED", IF(AND(G402="MAYBE", H402="MAYBE"), "Mutually MAYBE", IF(AND(G402="Excluded", OR(H402="INCLUDED", H402="MAYBE")), "AI: No, Human: Yes", IF(AND(H402="Excluded", OR(G402="INCLUDED", G402="CERTAINLY INCLUDED", G402="MAYBE")), "AI: Yes, Human: No", "Other Conflict")))))</f>
        <v>Mutually Excluded</v>
      </c>
      <c r="K402" s="10"/>
      <c r="L402" s="10"/>
      <c r="N402" s="220" t="s">
        <v>19</v>
      </c>
      <c r="O402" s="54" t="str">
        <f>IF(J402="Mutually Excluded","Exclude",IF(J402= "Mutually Included","Include",M402))</f>
        <v>Exclude</v>
      </c>
      <c r="P402" s="54" t="str">
        <f>'Humans Alignment T&amp;A'!Z402</f>
        <v>Exclude</v>
      </c>
      <c r="Q402" s="120" t="str">
        <f>IF(AND(O402="Exclude", P402="Exclude"), "Mutually Excluded", IF(AND(OR(O402="CERTAINLY INCLUDED", O402="INCLUDE" ), OR(P402="INCLUDE", P402="MAYBE")), "MUTUALLY INCLUDED", IF(AND(O402="MAYBE", P402="MAYBE"), "Mutually MAYBE", IF(AND(O402="Exclude", OR(P402="INCLUDE", P402="MAYBE")), "AI+Hum: No, Hum1+2: Yes", IF(AND(P402="Exclude", OR(O402="INCLUDE", O402="CERTAINLY INCLUDED", H402="MAYBE")), "Ai+hum: Yes, Hum1+2: No", "Other Conflict")))))</f>
        <v>Mutually Excluded</v>
      </c>
      <c r="U402" s="121" t="str">
        <f>IF(Q402="Mutually Excluded","Exclude",IF(Q402= "Mutually Included","Include",R402))</f>
        <v>Exclude</v>
      </c>
      <c r="V402" s="122"/>
      <c r="X402" s="117"/>
      <c r="Y402" s="117"/>
      <c r="Z402" s="103" t="str">
        <f t="shared" si="87"/>
        <v/>
      </c>
      <c r="AA402" s="256"/>
      <c r="AB402" s="186"/>
      <c r="AC402" s="186"/>
      <c r="AD402" s="203"/>
      <c r="AF402" s="203"/>
      <c r="AG402" s="102" t="str">
        <f t="shared" si="88"/>
        <v/>
      </c>
      <c r="AH402" s="10" t="str">
        <f t="shared" si="81"/>
        <v/>
      </c>
      <c r="AI402" s="102"/>
      <c r="AJ402" s="10"/>
      <c r="AK402" s="10"/>
      <c r="AL402" s="105"/>
      <c r="AM402" s="102"/>
      <c r="AN402" s="10"/>
      <c r="AO402" s="10" t="str">
        <f t="shared" si="89"/>
        <v/>
      </c>
      <c r="AT402" s="10"/>
      <c r="AU402" s="10" t="str">
        <f>IF(O402="include",AF402,"")</f>
        <v/>
      </c>
      <c r="AV402" s="54" t="str">
        <f>IF(P402="include",AF402,"")</f>
        <v/>
      </c>
      <c r="BC402" s="10"/>
      <c r="BH402" s="10"/>
      <c r="BM402" s="10"/>
    </row>
    <row r="403" spans="1:65" s="54" customFormat="1" ht="30">
      <c r="A403" s="10">
        <v>408</v>
      </c>
      <c r="B403" s="10"/>
      <c r="C403" s="10" t="s">
        <v>622</v>
      </c>
      <c r="D403" s="10">
        <v>3</v>
      </c>
      <c r="E403" s="10">
        <v>2</v>
      </c>
      <c r="F403" s="10">
        <v>2</v>
      </c>
      <c r="G403" s="119" t="str">
        <f t="shared" si="86"/>
        <v>EXCLUDED</v>
      </c>
      <c r="H403" s="147" t="s">
        <v>104</v>
      </c>
      <c r="I403" s="189" t="s">
        <v>901</v>
      </c>
      <c r="J403" s="10" t="str">
        <f>IF(AND(G403="Excluded", H403="Excluded"), "Mutually Excluded", IF(AND(OR(G403="CERTAINLY INCLUDED", G403="INCLUDED", G403="MAYBE" ), OR(H403="INCLUDED", H403="MAYBE")), "MUTUALLY INCLUDED", IF(AND(G403="MAYBE", H403="MAYBE"), "Mutually MAYBE", IF(AND(G403="Excluded", OR(H403="INCLUDED", H403="MAYBE")), "AI: No, Human: Yes", IF(AND(H403="Excluded", OR(G403="INCLUDED", G403="CERTAINLY INCLUDED", G403="MAYBE")), "AI: Yes, Human: No", "Other Conflict")))))</f>
        <v>AI: No, Human: Yes</v>
      </c>
      <c r="K403" s="10" t="s">
        <v>19</v>
      </c>
      <c r="L403" s="10" t="s">
        <v>3018</v>
      </c>
      <c r="M403" s="54" t="s">
        <v>19</v>
      </c>
      <c r="N403" s="220" t="s">
        <v>19</v>
      </c>
      <c r="O403" s="54" t="str">
        <f>IF(J403="Mutually Excluded","Exclude",IF(J403= "Mutually Included","Include",M403))</f>
        <v>Exclude</v>
      </c>
      <c r="P403" s="54" t="str">
        <f>'Humans Alignment T&amp;A'!Z403</f>
        <v>Include</v>
      </c>
      <c r="Q403" s="120" t="str">
        <f>IF(AND(O403="Exclude", P403="Exclude"), "Mutually Excluded", IF(AND(OR(O403="CERTAINLY INCLUDED", O403="INCLUDE" ), OR(P403="INCLUDE", P403="MAYBE")), "MUTUALLY INCLUDED", IF(AND(O403="MAYBE", P403="MAYBE"), "Mutually MAYBE", IF(AND(O403="Exclude", OR(P403="INCLUDE", P403="MAYBE")), "AI+Hum: No, Hum1+2: Yes", IF(AND(P403="Exclude", OR(O403="INCLUDE", O403="CERTAINLY INCLUDED", H403="MAYBE")), "Ai+hum: Yes, Hum1+2: No", "Other Conflict")))))</f>
        <v>AI+Hum: No, Hum1+2: Yes</v>
      </c>
      <c r="R403" s="185" t="s">
        <v>23</v>
      </c>
      <c r="U403" s="121" t="str">
        <f>IF(Q403="Mutually Excluded","Exclude",IF(Q403= "Mutually Included","Include",R403))</f>
        <v>Include</v>
      </c>
      <c r="V403" s="122"/>
      <c r="X403" s="201" t="s">
        <v>901</v>
      </c>
      <c r="Y403" s="201" t="s">
        <v>3028</v>
      </c>
      <c r="Z403" s="103" t="str">
        <f t="shared" si="87"/>
        <v/>
      </c>
      <c r="AA403" s="256"/>
      <c r="AB403" s="186"/>
      <c r="AC403" s="186"/>
      <c r="AD403" s="203" t="s">
        <v>19</v>
      </c>
      <c r="AF403" s="203" t="s">
        <v>19</v>
      </c>
      <c r="AG403" s="102" t="str">
        <f t="shared" si="88"/>
        <v>Mutually Excluded</v>
      </c>
      <c r="AH403" s="10" t="str">
        <f t="shared" ref="AH403" si="91">IF(OR(ISBLANK(AF403), ISBLANK(AP403)), "", IF(AND(OR(AF403="Include", AF403="Maybe"), OR(AP403="Included", AP403="Maybe", AP403="Certainly Included")), "Mutually Included", IF(AND(AF403="Exclude", AP403="Exclude"), "Mutually Excluded", IF(AND(AF403="Exclude", OR(AP403="Include", AP403="Maybe")), "Human Excluded, AI Included", IF(AND(OR(AF403="Include", AF403="Maybe"), AP403="Exclude"), "Human Included, AI Excluded", "Pal")))))</f>
        <v/>
      </c>
      <c r="AI403" s="102" t="s">
        <v>19</v>
      </c>
      <c r="AJ403" s="10"/>
      <c r="AK403" s="10"/>
      <c r="AL403" s="105"/>
      <c r="AM403" s="102"/>
      <c r="AN403" s="10"/>
      <c r="AO403" s="10" t="str">
        <f t="shared" si="89"/>
        <v/>
      </c>
      <c r="AT403" s="10"/>
      <c r="AU403" s="10" t="str">
        <f>IF(O403="include",AF403,"")</f>
        <v/>
      </c>
      <c r="AV403" s="54" t="str">
        <f>IF(P403="include",AF403,"")</f>
        <v>Exclude</v>
      </c>
      <c r="BC403" s="10"/>
      <c r="BH403" s="10"/>
      <c r="BM403" s="10"/>
    </row>
    <row r="404" spans="1:65" s="54" customFormat="1" ht="45">
      <c r="A404" s="10">
        <v>409</v>
      </c>
      <c r="B404" s="10"/>
      <c r="C404" s="10" t="s">
        <v>624</v>
      </c>
      <c r="D404" s="10">
        <v>1</v>
      </c>
      <c r="E404" s="10">
        <v>1</v>
      </c>
      <c r="F404" s="10">
        <v>1</v>
      </c>
      <c r="G404" s="119" t="str">
        <f t="shared" si="86"/>
        <v>EXCLUDED</v>
      </c>
      <c r="H404" s="147" t="s">
        <v>901</v>
      </c>
      <c r="I404" s="189" t="s">
        <v>901</v>
      </c>
      <c r="J404" s="10" t="str">
        <f>IF(AND(G404="Excluded", H404="Excluded"), "Mutually Excluded", IF(AND(OR(G404="CERTAINLY INCLUDED", G404="INCLUDED", G404="MAYBE" ), OR(H404="INCLUDED", H404="MAYBE")), "MUTUALLY INCLUDED", IF(AND(G404="MAYBE", H404="MAYBE"), "Mutually MAYBE", IF(AND(G404="Excluded", OR(H404="INCLUDED", H404="MAYBE")), "AI: No, Human: Yes", IF(AND(H404="Excluded", OR(G404="INCLUDED", G404="CERTAINLY INCLUDED", G404="MAYBE")), "AI: Yes, Human: No", "Other Conflict")))))</f>
        <v>Mutually Excluded</v>
      </c>
      <c r="K404" s="10"/>
      <c r="L404" s="10"/>
      <c r="N404" s="220" t="s">
        <v>19</v>
      </c>
      <c r="O404" s="54" t="str">
        <f>IF(J404="Mutually Excluded","Exclude",IF(J404= "Mutually Included","Include",M404))</f>
        <v>Exclude</v>
      </c>
      <c r="P404" s="54" t="str">
        <f>'Humans Alignment T&amp;A'!Z404</f>
        <v>Exclude</v>
      </c>
      <c r="Q404" s="120" t="str">
        <f>IF(AND(O404="Exclude", P404="Exclude"), "Mutually Excluded", IF(AND(OR(O404="CERTAINLY INCLUDED", O404="INCLUDE" ), OR(P404="INCLUDE", P404="MAYBE")), "MUTUALLY INCLUDED", IF(AND(O404="MAYBE", P404="MAYBE"), "Mutually MAYBE", IF(AND(O404="Exclude", OR(P404="INCLUDE", P404="MAYBE")), "AI+Hum: No, Hum1+2: Yes", IF(AND(P404="Exclude", OR(O404="INCLUDE", O404="CERTAINLY INCLUDED", H404="MAYBE")), "Ai+hum: Yes, Hum1+2: No", "Other Conflict")))))</f>
        <v>Mutually Excluded</v>
      </c>
      <c r="U404" s="121" t="str">
        <f>IF(Q404="Mutually Excluded","Exclude",IF(Q404= "Mutually Included","Include",R404))</f>
        <v>Exclude</v>
      </c>
      <c r="V404" s="122"/>
      <c r="X404" s="117"/>
      <c r="Y404" s="117"/>
      <c r="Z404" s="103" t="str">
        <f t="shared" si="87"/>
        <v/>
      </c>
      <c r="AA404" s="256"/>
      <c r="AB404" s="186"/>
      <c r="AC404" s="186"/>
      <c r="AD404" s="203"/>
      <c r="AF404" s="203"/>
      <c r="AG404" s="102" t="str">
        <f t="shared" si="88"/>
        <v/>
      </c>
      <c r="AH404" s="10" t="str">
        <f t="shared" ref="AH404:AH463" si="92">IF(OR(ISBLANK(AF404), ISBLANK(AP404)), "", IF(AND(OR(AF404="Include", AF404="Maybe"), OR(AP404="Included", AP404="Maybe", AP404="Certainly Included")), "Mutually Included", IF(AND(AF404="Exclude", AP404="Exclude"), "Mutually Excluded", IF(AND(AF404="Exclude", OR(AP404="Include", AP404="Maybe")), "Human Excluded, AI Included", IF(AND(OR(AF404="Include", AF404="Maybe"), AP404="Exclude"), "Human Included, AI Excluded", "Pal")))))</f>
        <v/>
      </c>
      <c r="AI404" s="102"/>
      <c r="AJ404" s="10"/>
      <c r="AK404" s="10"/>
      <c r="AL404" s="105"/>
      <c r="AM404" s="102"/>
      <c r="AN404" s="10"/>
      <c r="AO404" s="10" t="str">
        <f t="shared" si="89"/>
        <v/>
      </c>
      <c r="AT404" s="10"/>
      <c r="AU404" s="10" t="str">
        <f>IF(O404="include",AF404,"")</f>
        <v/>
      </c>
      <c r="AV404" s="54" t="str">
        <f>IF(P404="include",AF404,"")</f>
        <v/>
      </c>
      <c r="BC404" s="10"/>
      <c r="BH404" s="10"/>
      <c r="BM404" s="10"/>
    </row>
    <row r="405" spans="1:65" s="54" customFormat="1" ht="30">
      <c r="A405" s="10">
        <v>410</v>
      </c>
      <c r="B405" s="10"/>
      <c r="C405" s="10" t="s">
        <v>625</v>
      </c>
      <c r="D405" s="10">
        <v>3</v>
      </c>
      <c r="E405" s="10">
        <v>3</v>
      </c>
      <c r="F405" s="10">
        <v>2</v>
      </c>
      <c r="G405" s="119" t="str">
        <f t="shared" si="86"/>
        <v>EXCLUDED</v>
      </c>
      <c r="H405" s="147" t="s">
        <v>901</v>
      </c>
      <c r="I405" s="189" t="s">
        <v>901</v>
      </c>
      <c r="J405" s="10" t="str">
        <f>IF(AND(G405="Excluded", H405="Excluded"), "Mutually Excluded", IF(AND(OR(G405="CERTAINLY INCLUDED", G405="INCLUDED", G405="MAYBE" ), OR(H405="INCLUDED", H405="MAYBE")), "MUTUALLY INCLUDED", IF(AND(G405="MAYBE", H405="MAYBE"), "Mutually MAYBE", IF(AND(G405="Excluded", OR(H405="INCLUDED", H405="MAYBE")), "AI: No, Human: Yes", IF(AND(H405="Excluded", OR(G405="INCLUDED", G405="CERTAINLY INCLUDED", G405="MAYBE")), "AI: Yes, Human: No", "Other Conflict")))))</f>
        <v>Mutually Excluded</v>
      </c>
      <c r="K405" s="10"/>
      <c r="L405" s="10"/>
      <c r="N405" s="220" t="s">
        <v>19</v>
      </c>
      <c r="O405" s="54" t="str">
        <f>IF(J405="Mutually Excluded","Exclude",IF(J405= "Mutually Included","Include",M405))</f>
        <v>Exclude</v>
      </c>
      <c r="P405" s="54" t="str">
        <f>'Humans Alignment T&amp;A'!Z405</f>
        <v>Exclude</v>
      </c>
      <c r="Q405" s="120" t="str">
        <f>IF(AND(O405="Exclude", P405="Exclude"), "Mutually Excluded", IF(AND(OR(O405="CERTAINLY INCLUDED", O405="INCLUDE" ), OR(P405="INCLUDE", P405="MAYBE")), "MUTUALLY INCLUDED", IF(AND(O405="MAYBE", P405="MAYBE"), "Mutually MAYBE", IF(AND(O405="Exclude", OR(P405="INCLUDE", P405="MAYBE")), "AI+Hum: No, Hum1+2: Yes", IF(AND(P405="Exclude", OR(O405="INCLUDE", O405="CERTAINLY INCLUDED", H405="MAYBE")), "Ai+hum: Yes, Hum1+2: No", "Other Conflict")))))</f>
        <v>Mutually Excluded</v>
      </c>
      <c r="U405" s="121" t="str">
        <f>IF(Q405="Mutually Excluded","Exclude",IF(Q405= "Mutually Included","Include",R405))</f>
        <v>Exclude</v>
      </c>
      <c r="V405" s="122"/>
      <c r="X405" s="117"/>
      <c r="Y405" s="117"/>
      <c r="Z405" s="103" t="str">
        <f t="shared" si="87"/>
        <v/>
      </c>
      <c r="AA405" s="256"/>
      <c r="AB405" s="186"/>
      <c r="AC405" s="186"/>
      <c r="AD405" s="203"/>
      <c r="AF405" s="203"/>
      <c r="AG405" s="102" t="str">
        <f t="shared" si="88"/>
        <v/>
      </c>
      <c r="AH405" s="10" t="str">
        <f t="shared" si="92"/>
        <v/>
      </c>
      <c r="AI405" s="102"/>
      <c r="AJ405" s="10"/>
      <c r="AK405" s="10"/>
      <c r="AL405" s="105"/>
      <c r="AM405" s="102"/>
      <c r="AN405" s="10"/>
      <c r="AO405" s="10" t="str">
        <f t="shared" si="89"/>
        <v/>
      </c>
      <c r="AT405" s="10"/>
      <c r="AU405" s="10" t="str">
        <f>IF(O405="include",AF405,"")</f>
        <v/>
      </c>
      <c r="AV405" s="54" t="str">
        <f>IF(P405="include",AF405,"")</f>
        <v/>
      </c>
      <c r="BC405" s="10"/>
      <c r="BH405" s="10"/>
      <c r="BM405" s="10"/>
    </row>
    <row r="406" spans="1:65" s="54" customFormat="1" ht="45">
      <c r="A406" s="10">
        <v>411</v>
      </c>
      <c r="B406" s="10"/>
      <c r="C406" s="10" t="s">
        <v>626</v>
      </c>
      <c r="D406" s="10">
        <v>2</v>
      </c>
      <c r="E406" s="10">
        <v>2</v>
      </c>
      <c r="F406" s="10">
        <v>2</v>
      </c>
      <c r="G406" s="119" t="str">
        <f t="shared" si="86"/>
        <v>EXCLUDED</v>
      </c>
      <c r="H406" s="147" t="s">
        <v>901</v>
      </c>
      <c r="I406" s="189" t="s">
        <v>901</v>
      </c>
      <c r="J406" s="10" t="str">
        <f>IF(AND(G406="Excluded", H406="Excluded"), "Mutually Excluded", IF(AND(OR(G406="CERTAINLY INCLUDED", G406="INCLUDED", G406="MAYBE" ), OR(H406="INCLUDED", H406="MAYBE")), "MUTUALLY INCLUDED", IF(AND(G406="MAYBE", H406="MAYBE"), "Mutually MAYBE", IF(AND(G406="Excluded", OR(H406="INCLUDED", H406="MAYBE")), "AI: No, Human: Yes", IF(AND(H406="Excluded", OR(G406="INCLUDED", G406="CERTAINLY INCLUDED", G406="MAYBE")), "AI: Yes, Human: No", "Other Conflict")))))</f>
        <v>Mutually Excluded</v>
      </c>
      <c r="K406" s="10"/>
      <c r="L406" s="10"/>
      <c r="N406" s="220" t="s">
        <v>19</v>
      </c>
      <c r="O406" s="54" t="str">
        <f>IF(J406="Mutually Excluded","Exclude",IF(J406= "Mutually Included","Include",M406))</f>
        <v>Exclude</v>
      </c>
      <c r="P406" s="54" t="str">
        <f>'Humans Alignment T&amp;A'!Z406</f>
        <v>Exclude</v>
      </c>
      <c r="Q406" s="120" t="str">
        <f>IF(AND(O406="Exclude", P406="Exclude"), "Mutually Excluded", IF(AND(OR(O406="CERTAINLY INCLUDED", O406="INCLUDE" ), OR(P406="INCLUDE", P406="MAYBE")), "MUTUALLY INCLUDED", IF(AND(O406="MAYBE", P406="MAYBE"), "Mutually MAYBE", IF(AND(O406="Exclude", OR(P406="INCLUDE", P406="MAYBE")), "AI+Hum: No, Hum1+2: Yes", IF(AND(P406="Exclude", OR(O406="INCLUDE", O406="CERTAINLY INCLUDED", H406="MAYBE")), "Ai+hum: Yes, Hum1+2: No", "Other Conflict")))))</f>
        <v>Mutually Excluded</v>
      </c>
      <c r="U406" s="121" t="str">
        <f>IF(Q406="Mutually Excluded","Exclude",IF(Q406= "Mutually Included","Include",R406))</f>
        <v>Exclude</v>
      </c>
      <c r="V406" s="122"/>
      <c r="X406" s="117"/>
      <c r="Y406" s="117"/>
      <c r="Z406" s="103" t="str">
        <f t="shared" si="87"/>
        <v/>
      </c>
      <c r="AA406" s="256"/>
      <c r="AB406" s="186"/>
      <c r="AC406" s="186"/>
      <c r="AD406" s="203"/>
      <c r="AF406" s="203"/>
      <c r="AG406" s="102" t="str">
        <f t="shared" si="88"/>
        <v/>
      </c>
      <c r="AH406" s="10" t="str">
        <f t="shared" si="92"/>
        <v/>
      </c>
      <c r="AI406" s="102"/>
      <c r="AJ406" s="10"/>
      <c r="AK406" s="10"/>
      <c r="AL406" s="105"/>
      <c r="AM406" s="102"/>
      <c r="AN406" s="10"/>
      <c r="AO406" s="10" t="str">
        <f t="shared" si="89"/>
        <v/>
      </c>
      <c r="AT406" s="10"/>
      <c r="AU406" s="10" t="str">
        <f>IF(O406="include",AF406,"")</f>
        <v/>
      </c>
      <c r="AV406" s="54" t="str">
        <f>IF(P406="include",AF406,"")</f>
        <v/>
      </c>
      <c r="BC406" s="10"/>
      <c r="BH406" s="10"/>
      <c r="BM406" s="10"/>
    </row>
    <row r="407" spans="1:65" s="54" customFormat="1" ht="45">
      <c r="A407" s="10">
        <v>412</v>
      </c>
      <c r="B407" s="10"/>
      <c r="C407" s="10" t="s">
        <v>627</v>
      </c>
      <c r="D407" s="10">
        <v>1</v>
      </c>
      <c r="E407" s="10">
        <v>1</v>
      </c>
      <c r="F407" s="10">
        <v>1</v>
      </c>
      <c r="G407" s="119" t="str">
        <f t="shared" si="86"/>
        <v>EXCLUDED</v>
      </c>
      <c r="H407" s="147" t="s">
        <v>901</v>
      </c>
      <c r="I407" s="189" t="s">
        <v>901</v>
      </c>
      <c r="J407" s="10" t="str">
        <f>IF(AND(G407="Excluded", H407="Excluded"), "Mutually Excluded", IF(AND(OR(G407="CERTAINLY INCLUDED", G407="INCLUDED", G407="MAYBE" ), OR(H407="INCLUDED", H407="MAYBE")), "MUTUALLY INCLUDED", IF(AND(G407="MAYBE", H407="MAYBE"), "Mutually MAYBE", IF(AND(G407="Excluded", OR(H407="INCLUDED", H407="MAYBE")), "AI: No, Human: Yes", IF(AND(H407="Excluded", OR(G407="INCLUDED", G407="CERTAINLY INCLUDED", G407="MAYBE")), "AI: Yes, Human: No", "Other Conflict")))))</f>
        <v>Mutually Excluded</v>
      </c>
      <c r="K407" s="10"/>
      <c r="L407" s="10"/>
      <c r="N407" s="220" t="s">
        <v>19</v>
      </c>
      <c r="O407" s="54" t="str">
        <f>IF(J407="Mutually Excluded","Exclude",IF(J407= "Mutually Included","Include",M407))</f>
        <v>Exclude</v>
      </c>
      <c r="P407" s="54" t="str">
        <f>'Humans Alignment T&amp;A'!Z407</f>
        <v>Exclude</v>
      </c>
      <c r="Q407" s="120" t="str">
        <f>IF(AND(O407="Exclude", P407="Exclude"), "Mutually Excluded", IF(AND(OR(O407="CERTAINLY INCLUDED", O407="INCLUDE" ), OR(P407="INCLUDE", P407="MAYBE")), "MUTUALLY INCLUDED", IF(AND(O407="MAYBE", P407="MAYBE"), "Mutually MAYBE", IF(AND(O407="Exclude", OR(P407="INCLUDE", P407="MAYBE")), "AI+Hum: No, Hum1+2: Yes", IF(AND(P407="Exclude", OR(O407="INCLUDE", O407="CERTAINLY INCLUDED", H407="MAYBE")), "Ai+hum: Yes, Hum1+2: No", "Other Conflict")))))</f>
        <v>Mutually Excluded</v>
      </c>
      <c r="U407" s="121" t="str">
        <f>IF(Q407="Mutually Excluded","Exclude",IF(Q407= "Mutually Included","Include",R407))</f>
        <v>Exclude</v>
      </c>
      <c r="V407" s="122"/>
      <c r="X407" s="117"/>
      <c r="Y407" s="117"/>
      <c r="Z407" s="103" t="str">
        <f t="shared" si="87"/>
        <v/>
      </c>
      <c r="AA407" s="256"/>
      <c r="AB407" s="186"/>
      <c r="AC407" s="186"/>
      <c r="AD407" s="203"/>
      <c r="AF407" s="203"/>
      <c r="AG407" s="102" t="str">
        <f t="shared" si="88"/>
        <v/>
      </c>
      <c r="AH407" s="10" t="str">
        <f t="shared" si="92"/>
        <v/>
      </c>
      <c r="AI407" s="102"/>
      <c r="AJ407" s="10"/>
      <c r="AK407" s="10"/>
      <c r="AL407" s="105"/>
      <c r="AM407" s="102"/>
      <c r="AN407" s="10"/>
      <c r="AO407" s="10" t="str">
        <f t="shared" si="89"/>
        <v/>
      </c>
      <c r="AT407" s="10"/>
      <c r="AU407" s="10" t="str">
        <f>IF(O407="include",AF407,"")</f>
        <v/>
      </c>
      <c r="AV407" s="54" t="str">
        <f>IF(P407="include",AF407,"")</f>
        <v/>
      </c>
      <c r="BC407" s="10"/>
      <c r="BH407" s="10"/>
      <c r="BM407" s="10"/>
    </row>
    <row r="408" spans="1:65" s="54" customFormat="1" ht="60">
      <c r="A408" s="10">
        <v>413</v>
      </c>
      <c r="B408" s="10"/>
      <c r="C408" s="10" t="s">
        <v>628</v>
      </c>
      <c r="D408" s="10">
        <v>4</v>
      </c>
      <c r="E408" s="10">
        <v>4</v>
      </c>
      <c r="F408" s="10">
        <v>5</v>
      </c>
      <c r="G408" s="119" t="str">
        <f t="shared" si="86"/>
        <v>MAYBE</v>
      </c>
      <c r="H408" s="147" t="s">
        <v>901</v>
      </c>
      <c r="I408" s="189" t="s">
        <v>1752</v>
      </c>
      <c r="J408" s="10" t="str">
        <f>IF(AND(G408="Excluded", H408="Excluded"), "Mutually Excluded", IF(AND(OR(G408="CERTAINLY INCLUDED", G408="INCLUDED", G408="MAYBE" ), OR(H408="INCLUDED", H408="MAYBE")), "MUTUALLY INCLUDED", IF(AND(G408="MAYBE", H408="MAYBE"), "Mutually MAYBE", IF(AND(G408="Excluded", OR(H408="INCLUDED", H408="MAYBE")), "AI: No, Human: Yes", IF(AND(H408="Excluded", OR(G408="INCLUDED", G408="CERTAINLY INCLUDED", G408="MAYBE")), "AI: Yes, Human: No", "Other Conflict")))))</f>
        <v>AI: Yes, Human: No</v>
      </c>
      <c r="K408" s="10" t="s">
        <v>3018</v>
      </c>
      <c r="L408" s="10" t="s">
        <v>19</v>
      </c>
      <c r="M408" s="54" t="s">
        <v>19</v>
      </c>
      <c r="N408" s="220" t="s">
        <v>19</v>
      </c>
      <c r="O408" s="54" t="str">
        <f>IF(J408="Mutually Excluded","Exclude",IF(J408= "Mutually Included","Include",M408))</f>
        <v>Exclude</v>
      </c>
      <c r="P408" s="54" t="str">
        <f>'Humans Alignment T&amp;A'!Z408</f>
        <v>Exclude</v>
      </c>
      <c r="Q408" s="120" t="str">
        <f>IF(AND(O408="Exclude", P408="Exclude"), "Mutually Excluded", IF(AND(OR(O408="CERTAINLY INCLUDED", O408="INCLUDE" ), OR(P408="INCLUDE", P408="MAYBE")), "MUTUALLY INCLUDED", IF(AND(O408="MAYBE", P408="MAYBE"), "Mutually MAYBE", IF(AND(O408="Exclude", OR(P408="INCLUDE", P408="MAYBE")), "AI+Hum: No, Hum1+2: Yes", IF(AND(P408="Exclude", OR(O408="INCLUDE", O408="CERTAINLY INCLUDED", H408="MAYBE")), "Ai+hum: Yes, Hum1+2: No", "Other Conflict")))))</f>
        <v>Mutually Excluded</v>
      </c>
      <c r="U408" s="121" t="str">
        <f>IF(Q408="Mutually Excluded","Exclude",IF(Q408= "Mutually Included","Include",R408))</f>
        <v>Exclude</v>
      </c>
      <c r="V408" s="122"/>
      <c r="X408" s="117"/>
      <c r="Y408" s="117"/>
      <c r="Z408" s="103" t="str">
        <f t="shared" si="87"/>
        <v/>
      </c>
      <c r="AA408" s="256"/>
      <c r="AB408" s="186"/>
      <c r="AC408" s="186"/>
      <c r="AD408" s="203"/>
      <c r="AF408" s="203"/>
      <c r="AG408" s="102" t="str">
        <f t="shared" si="88"/>
        <v/>
      </c>
      <c r="AH408" s="10" t="str">
        <f t="shared" si="92"/>
        <v/>
      </c>
      <c r="AI408" s="102"/>
      <c r="AJ408" s="10"/>
      <c r="AK408" s="10"/>
      <c r="AL408" s="105"/>
      <c r="AM408" s="102"/>
      <c r="AN408" s="10"/>
      <c r="AO408" s="10" t="str">
        <f t="shared" si="89"/>
        <v/>
      </c>
      <c r="AT408" s="10"/>
      <c r="AU408" s="10" t="str">
        <f>IF(O408="include",AF408,"")</f>
        <v/>
      </c>
      <c r="AV408" s="54" t="str">
        <f>IF(P408="include",AF408,"")</f>
        <v/>
      </c>
      <c r="BC408" s="10"/>
      <c r="BH408" s="10"/>
      <c r="BM408" s="10"/>
    </row>
    <row r="409" spans="1:65" s="54" customFormat="1" ht="45">
      <c r="A409" s="10">
        <v>414</v>
      </c>
      <c r="B409" s="10"/>
      <c r="C409" s="10" t="s">
        <v>629</v>
      </c>
      <c r="D409" s="10">
        <v>2</v>
      </c>
      <c r="E409" s="10">
        <v>2</v>
      </c>
      <c r="F409" s="10">
        <v>2</v>
      </c>
      <c r="G409" s="119" t="str">
        <f t="shared" si="86"/>
        <v>EXCLUDED</v>
      </c>
      <c r="H409" s="147" t="s">
        <v>901</v>
      </c>
      <c r="I409" s="189" t="s">
        <v>901</v>
      </c>
      <c r="J409" s="10" t="str">
        <f>IF(AND(G409="Excluded", H409="Excluded"), "Mutually Excluded", IF(AND(OR(G409="CERTAINLY INCLUDED", G409="INCLUDED", G409="MAYBE" ), OR(H409="INCLUDED", H409="MAYBE")), "MUTUALLY INCLUDED", IF(AND(G409="MAYBE", H409="MAYBE"), "Mutually MAYBE", IF(AND(G409="Excluded", OR(H409="INCLUDED", H409="MAYBE")), "AI: No, Human: Yes", IF(AND(H409="Excluded", OR(G409="INCLUDED", G409="CERTAINLY INCLUDED", G409="MAYBE")), "AI: Yes, Human: No", "Other Conflict")))))</f>
        <v>Mutually Excluded</v>
      </c>
      <c r="K409" s="10"/>
      <c r="L409" s="10"/>
      <c r="N409" s="220" t="s">
        <v>19</v>
      </c>
      <c r="O409" s="54" t="str">
        <f>IF(J409="Mutually Excluded","Exclude",IF(J409= "Mutually Included","Include",M409))</f>
        <v>Exclude</v>
      </c>
      <c r="P409" s="54" t="str">
        <f>'Humans Alignment T&amp;A'!Z409</f>
        <v>Exclude</v>
      </c>
      <c r="Q409" s="120" t="str">
        <f>IF(AND(O409="Exclude", P409="Exclude"), "Mutually Excluded", IF(AND(OR(O409="CERTAINLY INCLUDED", O409="INCLUDE" ), OR(P409="INCLUDE", P409="MAYBE")), "MUTUALLY INCLUDED", IF(AND(O409="MAYBE", P409="MAYBE"), "Mutually MAYBE", IF(AND(O409="Exclude", OR(P409="INCLUDE", P409="MAYBE")), "AI+Hum: No, Hum1+2: Yes", IF(AND(P409="Exclude", OR(O409="INCLUDE", O409="CERTAINLY INCLUDED", H409="MAYBE")), "Ai+hum: Yes, Hum1+2: No", "Other Conflict")))))</f>
        <v>Mutually Excluded</v>
      </c>
      <c r="U409" s="121" t="str">
        <f>IF(Q409="Mutually Excluded","Exclude",IF(Q409= "Mutually Included","Include",R409))</f>
        <v>Exclude</v>
      </c>
      <c r="V409" s="122"/>
      <c r="X409" s="117"/>
      <c r="Y409" s="117"/>
      <c r="Z409" s="103" t="str">
        <f t="shared" si="87"/>
        <v/>
      </c>
      <c r="AA409" s="256"/>
      <c r="AB409" s="186"/>
      <c r="AC409" s="186"/>
      <c r="AD409" s="203"/>
      <c r="AF409" s="203"/>
      <c r="AG409" s="102" t="str">
        <f t="shared" si="88"/>
        <v/>
      </c>
      <c r="AH409" s="10" t="str">
        <f t="shared" si="92"/>
        <v/>
      </c>
      <c r="AI409" s="102"/>
      <c r="AJ409" s="10"/>
      <c r="AK409" s="10"/>
      <c r="AL409" s="105"/>
      <c r="AM409" s="102"/>
      <c r="AN409" s="10"/>
      <c r="AO409" s="10" t="str">
        <f t="shared" si="89"/>
        <v/>
      </c>
      <c r="AT409" s="10"/>
      <c r="AU409" s="10" t="str">
        <f>IF(O409="include",AF409,"")</f>
        <v/>
      </c>
      <c r="AV409" s="54" t="str">
        <f>IF(P409="include",AF409,"")</f>
        <v/>
      </c>
      <c r="BC409" s="10"/>
      <c r="BH409" s="10"/>
      <c r="BM409" s="10"/>
    </row>
    <row r="410" spans="1:65" s="54" customFormat="1" ht="30">
      <c r="A410" s="10">
        <v>415</v>
      </c>
      <c r="B410" s="10"/>
      <c r="C410" s="10" t="s">
        <v>630</v>
      </c>
      <c r="D410" s="10">
        <v>2</v>
      </c>
      <c r="E410" s="10">
        <v>2</v>
      </c>
      <c r="F410" s="10">
        <v>2</v>
      </c>
      <c r="G410" s="119" t="str">
        <f t="shared" si="86"/>
        <v>EXCLUDED</v>
      </c>
      <c r="H410" s="147" t="s">
        <v>901</v>
      </c>
      <c r="I410" s="189" t="s">
        <v>901</v>
      </c>
      <c r="J410" s="10" t="str">
        <f>IF(AND(G410="Excluded", H410="Excluded"), "Mutually Excluded", IF(AND(OR(G410="CERTAINLY INCLUDED", G410="INCLUDED", G410="MAYBE" ), OR(H410="INCLUDED", H410="MAYBE")), "MUTUALLY INCLUDED", IF(AND(G410="MAYBE", H410="MAYBE"), "Mutually MAYBE", IF(AND(G410="Excluded", OR(H410="INCLUDED", H410="MAYBE")), "AI: No, Human: Yes", IF(AND(H410="Excluded", OR(G410="INCLUDED", G410="CERTAINLY INCLUDED", G410="MAYBE")), "AI: Yes, Human: No", "Other Conflict")))))</f>
        <v>Mutually Excluded</v>
      </c>
      <c r="K410" s="10"/>
      <c r="L410" s="10"/>
      <c r="N410" s="220" t="s">
        <v>19</v>
      </c>
      <c r="O410" s="54" t="str">
        <f>IF(J410="Mutually Excluded","Exclude",IF(J410= "Mutually Included","Include",M410))</f>
        <v>Exclude</v>
      </c>
      <c r="P410" s="54" t="str">
        <f>'Humans Alignment T&amp;A'!Z410</f>
        <v>Exclude</v>
      </c>
      <c r="Q410" s="120" t="str">
        <f>IF(AND(O410="Exclude", P410="Exclude"), "Mutually Excluded", IF(AND(OR(O410="CERTAINLY INCLUDED", O410="INCLUDE" ), OR(P410="INCLUDE", P410="MAYBE")), "MUTUALLY INCLUDED", IF(AND(O410="MAYBE", P410="MAYBE"), "Mutually MAYBE", IF(AND(O410="Exclude", OR(P410="INCLUDE", P410="MAYBE")), "AI+Hum: No, Hum1+2: Yes", IF(AND(P410="Exclude", OR(O410="INCLUDE", O410="CERTAINLY INCLUDED", H410="MAYBE")), "Ai+hum: Yes, Hum1+2: No", "Other Conflict")))))</f>
        <v>Mutually Excluded</v>
      </c>
      <c r="U410" s="121" t="str">
        <f>IF(Q410="Mutually Excluded","Exclude",IF(Q410= "Mutually Included","Include",R410))</f>
        <v>Exclude</v>
      </c>
      <c r="V410" s="122"/>
      <c r="X410" s="117"/>
      <c r="Y410" s="117"/>
      <c r="Z410" s="103" t="str">
        <f t="shared" si="87"/>
        <v/>
      </c>
      <c r="AA410" s="256"/>
      <c r="AB410" s="186"/>
      <c r="AC410" s="186"/>
      <c r="AD410" s="203"/>
      <c r="AF410" s="203"/>
      <c r="AG410" s="102" t="str">
        <f t="shared" si="88"/>
        <v/>
      </c>
      <c r="AH410" s="10" t="str">
        <f t="shared" si="92"/>
        <v/>
      </c>
      <c r="AI410" s="102"/>
      <c r="AJ410" s="10"/>
      <c r="AK410" s="10"/>
      <c r="AL410" s="105"/>
      <c r="AM410" s="102"/>
      <c r="AN410" s="10"/>
      <c r="AO410" s="10" t="str">
        <f t="shared" si="89"/>
        <v/>
      </c>
      <c r="AT410" s="10"/>
      <c r="AU410" s="10" t="str">
        <f>IF(O410="include",AF410,"")</f>
        <v/>
      </c>
      <c r="AV410" s="54" t="str">
        <f>IF(P410="include",AF410,"")</f>
        <v/>
      </c>
      <c r="BC410" s="10"/>
      <c r="BH410" s="10"/>
      <c r="BM410" s="10"/>
    </row>
    <row r="411" spans="1:65" s="54" customFormat="1" ht="70.150000000000006" customHeight="1">
      <c r="A411" s="10">
        <v>416</v>
      </c>
      <c r="B411" s="10" t="s">
        <v>631</v>
      </c>
      <c r="C411" s="10" t="s">
        <v>631</v>
      </c>
      <c r="D411" s="10">
        <v>5</v>
      </c>
      <c r="E411" s="10">
        <v>5</v>
      </c>
      <c r="F411" s="10">
        <v>5</v>
      </c>
      <c r="G411" s="119" t="str">
        <f t="shared" si="86"/>
        <v>CERTAINLY INCLUDED</v>
      </c>
      <c r="H411" s="46" t="s">
        <v>104</v>
      </c>
      <c r="I411" s="189" t="s">
        <v>901</v>
      </c>
      <c r="J411" s="10" t="str">
        <f>IF(AND(G411="Excluded", H411="Excluded"), "Mutually Excluded", IF(AND(OR(G411="CERTAINLY INCLUDED", G411="INCLUDED", G411="MAYBE" ), OR(H411="INCLUDED", H411="MAYBE")), "MUTUALLY INCLUDED", IF(AND(G411="MAYBE", H411="MAYBE"), "Mutually MAYBE", IF(AND(G411="Excluded", OR(H411="INCLUDED", H411="MAYBE")), "AI: No, Human: Yes", IF(AND(H411="Excluded", OR(G411="INCLUDED", G411="CERTAINLY INCLUDED", G411="MAYBE")), "AI: Yes, Human: No", "Other Conflict")))))</f>
        <v>MUTUALLY INCLUDED</v>
      </c>
      <c r="K411" s="10"/>
      <c r="L411" s="10"/>
      <c r="N411" s="220" t="s">
        <v>23</v>
      </c>
      <c r="O411" s="54" t="str">
        <f>IF(J411="Mutually Excluded","Exclude",IF(J411= "Mutually Included","Include",M411))</f>
        <v>Include</v>
      </c>
      <c r="P411" s="54" t="str">
        <f>'Humans Alignment T&amp;A'!Z411</f>
        <v>Exclude</v>
      </c>
      <c r="Q411" s="120" t="str">
        <f>IF(AND(O411="Exclude", P411="Exclude"), "Mutually Excluded", IF(AND(OR(O411="CERTAINLY INCLUDED", O411="INCLUDE" ), OR(P411="INCLUDE", P411="MAYBE")), "MUTUALLY INCLUDED", IF(AND(O411="MAYBE", P411="MAYBE"), "Mutually MAYBE", IF(AND(O411="Exclude", OR(P411="INCLUDE", P411="MAYBE")), "AI+Hum: No, Hum1+2: Yes", IF(AND(P411="Exclude", OR(O411="INCLUDE", O411="CERTAINLY INCLUDED", H411="MAYBE")), "Ai+hum: Yes, Hum1+2: No", "Other Conflict")))))</f>
        <v>Ai+hum: Yes, Hum1+2: No</v>
      </c>
      <c r="R411" s="54" t="s">
        <v>3007</v>
      </c>
      <c r="U411" s="121" t="str">
        <f>IF(Q411="Mutually Excluded","Exclude",IF(Q411= "Mutually Included","Include",R411))</f>
        <v>EXCLUDE</v>
      </c>
      <c r="V411" s="122" t="s">
        <v>19</v>
      </c>
      <c r="W411" s="54" t="s">
        <v>19</v>
      </c>
      <c r="X411" s="201" t="s">
        <v>3038</v>
      </c>
      <c r="Y411" s="201" t="s">
        <v>3028</v>
      </c>
      <c r="Z411" s="103" t="str">
        <f t="shared" si="87"/>
        <v>Mutually Excluded</v>
      </c>
      <c r="AA411" s="137" t="s">
        <v>19</v>
      </c>
      <c r="AB411" s="186"/>
      <c r="AC411" s="186"/>
      <c r="AD411" s="203"/>
      <c r="AF411" s="203" t="s">
        <v>19</v>
      </c>
      <c r="AG411" s="102" t="str">
        <f t="shared" si="88"/>
        <v/>
      </c>
      <c r="AH411" s="10" t="str">
        <f t="shared" si="92"/>
        <v>Mutually Excluded</v>
      </c>
      <c r="AI411" s="133"/>
      <c r="AJ411" s="10"/>
      <c r="AK411" s="10"/>
      <c r="AL411" s="144" t="s">
        <v>19</v>
      </c>
      <c r="AM411" s="106"/>
      <c r="AN411" s="54" t="s">
        <v>19</v>
      </c>
      <c r="AO411" s="10" t="str">
        <f t="shared" si="89"/>
        <v>Mutually Excluded</v>
      </c>
      <c r="AP411" s="125" t="str">
        <f t="shared" ref="AP411" si="93">IF(COUNTA(AQ411:AS411)=0, "", IF(COUNTIF(AQ411:AS411,5)=3, "Include", IF(COUNTIF(AQ411:AS411,5)&gt;=1, "Maybe", "Exclude")))</f>
        <v>Exclude</v>
      </c>
      <c r="AQ411" s="54">
        <v>2</v>
      </c>
      <c r="AR411" s="54">
        <v>3</v>
      </c>
      <c r="AS411" s="54">
        <v>1</v>
      </c>
      <c r="AT411" s="10" t="s">
        <v>3044</v>
      </c>
      <c r="AU411" s="10" t="str">
        <f>IF(O411="include",AF411,"")</f>
        <v>Exclude</v>
      </c>
      <c r="AV411" s="54" t="str">
        <f>IF(P411="include",AF411,"")</f>
        <v/>
      </c>
      <c r="BC411" s="10"/>
      <c r="BH411" s="10"/>
      <c r="BM411" s="10"/>
    </row>
    <row r="412" spans="1:65" s="54" customFormat="1" ht="30">
      <c r="A412" s="10">
        <v>417</v>
      </c>
      <c r="B412" s="10"/>
      <c r="C412" s="10" t="s">
        <v>634</v>
      </c>
      <c r="D412" s="10">
        <v>1</v>
      </c>
      <c r="E412" s="10">
        <v>1</v>
      </c>
      <c r="F412" s="10">
        <v>1</v>
      </c>
      <c r="G412" s="119" t="str">
        <f t="shared" si="86"/>
        <v>EXCLUDED</v>
      </c>
      <c r="H412" s="147" t="s">
        <v>901</v>
      </c>
      <c r="I412" s="189" t="s">
        <v>901</v>
      </c>
      <c r="J412" s="10" t="str">
        <f>IF(AND(G412="Excluded", H412="Excluded"), "Mutually Excluded", IF(AND(OR(G412="CERTAINLY INCLUDED", G412="INCLUDED", G412="MAYBE" ), OR(H412="INCLUDED", H412="MAYBE")), "MUTUALLY INCLUDED", IF(AND(G412="MAYBE", H412="MAYBE"), "Mutually MAYBE", IF(AND(G412="Excluded", OR(H412="INCLUDED", H412="MAYBE")), "AI: No, Human: Yes", IF(AND(H412="Excluded", OR(G412="INCLUDED", G412="CERTAINLY INCLUDED", G412="MAYBE")), "AI: Yes, Human: No", "Other Conflict")))))</f>
        <v>Mutually Excluded</v>
      </c>
      <c r="K412" s="10"/>
      <c r="L412" s="10"/>
      <c r="N412" s="220" t="s">
        <v>19</v>
      </c>
      <c r="O412" s="54" t="str">
        <f>IF(J412="Mutually Excluded","Exclude",IF(J412= "Mutually Included","Include",M412))</f>
        <v>Exclude</v>
      </c>
      <c r="P412" s="54" t="str">
        <f>'Humans Alignment T&amp;A'!Z412</f>
        <v>Exclude</v>
      </c>
      <c r="Q412" s="120" t="str">
        <f>IF(AND(O412="Exclude", P412="Exclude"), "Mutually Excluded", IF(AND(OR(O412="CERTAINLY INCLUDED", O412="INCLUDE" ), OR(P412="INCLUDE", P412="MAYBE")), "MUTUALLY INCLUDED", IF(AND(O412="MAYBE", P412="MAYBE"), "Mutually MAYBE", IF(AND(O412="Exclude", OR(P412="INCLUDE", P412="MAYBE")), "AI+Hum: No, Hum1+2: Yes", IF(AND(P412="Exclude", OR(O412="INCLUDE", O412="CERTAINLY INCLUDED", H412="MAYBE")), "Ai+hum: Yes, Hum1+2: No", "Other Conflict")))))</f>
        <v>Mutually Excluded</v>
      </c>
      <c r="U412" s="121" t="str">
        <f>IF(Q412="Mutually Excluded","Exclude",IF(Q412= "Mutually Included","Include",R412))</f>
        <v>Exclude</v>
      </c>
      <c r="V412" s="122"/>
      <c r="X412" s="117"/>
      <c r="Y412" s="117"/>
      <c r="Z412" s="103" t="str">
        <f t="shared" si="87"/>
        <v/>
      </c>
      <c r="AA412" s="256"/>
      <c r="AB412" s="186"/>
      <c r="AC412" s="186"/>
      <c r="AD412" s="203"/>
      <c r="AF412" s="203"/>
      <c r="AG412" s="102" t="str">
        <f t="shared" si="88"/>
        <v/>
      </c>
      <c r="AH412" s="10" t="str">
        <f t="shared" si="92"/>
        <v/>
      </c>
      <c r="AI412" s="102"/>
      <c r="AJ412" s="10"/>
      <c r="AK412" s="10"/>
      <c r="AL412" s="105"/>
      <c r="AM412" s="102"/>
      <c r="AN412" s="10"/>
      <c r="AO412" s="10" t="str">
        <f t="shared" si="89"/>
        <v/>
      </c>
      <c r="AT412" s="10"/>
      <c r="AU412" s="10" t="str">
        <f>IF(O412="include",AF412,"")</f>
        <v/>
      </c>
      <c r="AV412" s="54" t="str">
        <f>IF(P412="include",AF412,"")</f>
        <v/>
      </c>
      <c r="BC412" s="10"/>
      <c r="BH412" s="10"/>
      <c r="BM412" s="10"/>
    </row>
    <row r="413" spans="1:65" s="54" customFormat="1" ht="30">
      <c r="A413" s="10">
        <v>418</v>
      </c>
      <c r="B413" s="10"/>
      <c r="C413" s="10" t="s">
        <v>635</v>
      </c>
      <c r="D413" s="10">
        <v>1</v>
      </c>
      <c r="E413" s="10">
        <v>1</v>
      </c>
      <c r="F413" s="10">
        <v>1</v>
      </c>
      <c r="G413" s="119" t="str">
        <f t="shared" si="86"/>
        <v>EXCLUDED</v>
      </c>
      <c r="H413" s="147" t="s">
        <v>901</v>
      </c>
      <c r="I413" s="189" t="s">
        <v>901</v>
      </c>
      <c r="J413" s="10" t="str">
        <f>IF(AND(G413="Excluded", H413="Excluded"), "Mutually Excluded", IF(AND(OR(G413="CERTAINLY INCLUDED", G413="INCLUDED", G413="MAYBE" ), OR(H413="INCLUDED", H413="MAYBE")), "MUTUALLY INCLUDED", IF(AND(G413="MAYBE", H413="MAYBE"), "Mutually MAYBE", IF(AND(G413="Excluded", OR(H413="INCLUDED", H413="MAYBE")), "AI: No, Human: Yes", IF(AND(H413="Excluded", OR(G413="INCLUDED", G413="CERTAINLY INCLUDED", G413="MAYBE")), "AI: Yes, Human: No", "Other Conflict")))))</f>
        <v>Mutually Excluded</v>
      </c>
      <c r="K413" s="10"/>
      <c r="L413" s="10"/>
      <c r="N413" s="220" t="s">
        <v>19</v>
      </c>
      <c r="O413" s="54" t="str">
        <f>IF(J413="Mutually Excluded","Exclude",IF(J413= "Mutually Included","Include",M413))</f>
        <v>Exclude</v>
      </c>
      <c r="P413" s="54" t="str">
        <f>'Humans Alignment T&amp;A'!Z413</f>
        <v>Exclude</v>
      </c>
      <c r="Q413" s="120" t="str">
        <f>IF(AND(O413="Exclude", P413="Exclude"), "Mutually Excluded", IF(AND(OR(O413="CERTAINLY INCLUDED", O413="INCLUDE" ), OR(P413="INCLUDE", P413="MAYBE")), "MUTUALLY INCLUDED", IF(AND(O413="MAYBE", P413="MAYBE"), "Mutually MAYBE", IF(AND(O413="Exclude", OR(P413="INCLUDE", P413="MAYBE")), "AI+Hum: No, Hum1+2: Yes", IF(AND(P413="Exclude", OR(O413="INCLUDE", O413="CERTAINLY INCLUDED", H413="MAYBE")), "Ai+hum: Yes, Hum1+2: No", "Other Conflict")))))</f>
        <v>Mutually Excluded</v>
      </c>
      <c r="U413" s="121" t="str">
        <f>IF(Q413="Mutually Excluded","Exclude",IF(Q413= "Mutually Included","Include",R413))</f>
        <v>Exclude</v>
      </c>
      <c r="V413" s="122"/>
      <c r="X413" s="117"/>
      <c r="Y413" s="117"/>
      <c r="Z413" s="103" t="str">
        <f t="shared" si="87"/>
        <v/>
      </c>
      <c r="AA413" s="256"/>
      <c r="AB413" s="186"/>
      <c r="AC413" s="186"/>
      <c r="AD413" s="203"/>
      <c r="AF413" s="203"/>
      <c r="AG413" s="102" t="str">
        <f t="shared" si="88"/>
        <v/>
      </c>
      <c r="AH413" s="10" t="str">
        <f t="shared" si="92"/>
        <v/>
      </c>
      <c r="AI413" s="102"/>
      <c r="AJ413" s="10"/>
      <c r="AK413" s="10"/>
      <c r="AL413" s="105"/>
      <c r="AM413" s="102"/>
      <c r="AN413" s="10"/>
      <c r="AO413" s="10" t="str">
        <f t="shared" si="89"/>
        <v/>
      </c>
      <c r="AT413" s="10"/>
      <c r="AU413" s="10" t="str">
        <f>IF(O413="include",AF413,"")</f>
        <v/>
      </c>
      <c r="AV413" s="54" t="str">
        <f>IF(P413="include",AF413,"")</f>
        <v/>
      </c>
      <c r="BC413" s="10"/>
      <c r="BH413" s="10"/>
      <c r="BM413" s="10"/>
    </row>
    <row r="414" spans="1:65" s="54" customFormat="1" ht="30">
      <c r="A414" s="10">
        <v>419</v>
      </c>
      <c r="B414" s="10"/>
      <c r="C414" s="10" t="s">
        <v>636</v>
      </c>
      <c r="D414" s="10">
        <v>2</v>
      </c>
      <c r="E414" s="10">
        <v>2</v>
      </c>
      <c r="F414" s="10">
        <v>2</v>
      </c>
      <c r="G414" s="119" t="str">
        <f t="shared" si="86"/>
        <v>EXCLUDED</v>
      </c>
      <c r="H414" s="147" t="s">
        <v>901</v>
      </c>
      <c r="I414" s="189" t="s">
        <v>901</v>
      </c>
      <c r="J414" s="10" t="str">
        <f>IF(AND(G414="Excluded", H414="Excluded"), "Mutually Excluded", IF(AND(OR(G414="CERTAINLY INCLUDED", G414="INCLUDED", G414="MAYBE" ), OR(H414="INCLUDED", H414="MAYBE")), "MUTUALLY INCLUDED", IF(AND(G414="MAYBE", H414="MAYBE"), "Mutually MAYBE", IF(AND(G414="Excluded", OR(H414="INCLUDED", H414="MAYBE")), "AI: No, Human: Yes", IF(AND(H414="Excluded", OR(G414="INCLUDED", G414="CERTAINLY INCLUDED", G414="MAYBE")), "AI: Yes, Human: No", "Other Conflict")))))</f>
        <v>Mutually Excluded</v>
      </c>
      <c r="K414" s="10"/>
      <c r="L414" s="10"/>
      <c r="N414" s="220" t="s">
        <v>19</v>
      </c>
      <c r="O414" s="54" t="str">
        <f>IF(J414="Mutually Excluded","Exclude",IF(J414= "Mutually Included","Include",M414))</f>
        <v>Exclude</v>
      </c>
      <c r="P414" s="54" t="str">
        <f>'Humans Alignment T&amp;A'!Z414</f>
        <v>Exclude</v>
      </c>
      <c r="Q414" s="120" t="str">
        <f>IF(AND(O414="Exclude", P414="Exclude"), "Mutually Excluded", IF(AND(OR(O414="CERTAINLY INCLUDED", O414="INCLUDE" ), OR(P414="INCLUDE", P414="MAYBE")), "MUTUALLY INCLUDED", IF(AND(O414="MAYBE", P414="MAYBE"), "Mutually MAYBE", IF(AND(O414="Exclude", OR(P414="INCLUDE", P414="MAYBE")), "AI+Hum: No, Hum1+2: Yes", IF(AND(P414="Exclude", OR(O414="INCLUDE", O414="CERTAINLY INCLUDED", H414="MAYBE")), "Ai+hum: Yes, Hum1+2: No", "Other Conflict")))))</f>
        <v>Mutually Excluded</v>
      </c>
      <c r="U414" s="121" t="str">
        <f>IF(Q414="Mutually Excluded","Exclude",IF(Q414= "Mutually Included","Include",R414))</f>
        <v>Exclude</v>
      </c>
      <c r="V414" s="122"/>
      <c r="X414" s="117"/>
      <c r="Y414" s="117"/>
      <c r="Z414" s="103" t="str">
        <f t="shared" si="87"/>
        <v/>
      </c>
      <c r="AA414" s="256"/>
      <c r="AB414" s="186"/>
      <c r="AC414" s="186"/>
      <c r="AD414" s="203"/>
      <c r="AF414" s="203"/>
      <c r="AG414" s="102" t="str">
        <f t="shared" si="88"/>
        <v/>
      </c>
      <c r="AH414" s="10" t="str">
        <f t="shared" si="92"/>
        <v/>
      </c>
      <c r="AI414" s="102"/>
      <c r="AJ414" s="10"/>
      <c r="AK414" s="10"/>
      <c r="AL414" s="105"/>
      <c r="AM414" s="102"/>
      <c r="AN414" s="10"/>
      <c r="AO414" s="10" t="str">
        <f t="shared" si="89"/>
        <v/>
      </c>
      <c r="AT414" s="10"/>
      <c r="AU414" s="10" t="str">
        <f>IF(O414="include",AF414,"")</f>
        <v/>
      </c>
      <c r="AV414" s="54" t="str">
        <f>IF(P414="include",AF414,"")</f>
        <v/>
      </c>
      <c r="BC414" s="10"/>
      <c r="BH414" s="10"/>
      <c r="BM414" s="10"/>
    </row>
    <row r="415" spans="1:65" s="54" customFormat="1" ht="60">
      <c r="A415" s="10">
        <v>421</v>
      </c>
      <c r="B415" s="10"/>
      <c r="C415" s="10" t="s">
        <v>639</v>
      </c>
      <c r="D415" s="10">
        <v>2</v>
      </c>
      <c r="E415" s="10">
        <v>2</v>
      </c>
      <c r="F415" s="10">
        <v>2</v>
      </c>
      <c r="G415" s="119" t="str">
        <f t="shared" si="86"/>
        <v>EXCLUDED</v>
      </c>
      <c r="H415" s="147" t="s">
        <v>901</v>
      </c>
      <c r="I415" s="189" t="s">
        <v>901</v>
      </c>
      <c r="J415" s="10" t="str">
        <f>IF(AND(G415="Excluded", H415="Excluded"), "Mutually Excluded", IF(AND(OR(G415="CERTAINLY INCLUDED", G415="INCLUDED", G415="MAYBE" ), OR(H415="INCLUDED", H415="MAYBE")), "MUTUALLY INCLUDED", IF(AND(G415="MAYBE", H415="MAYBE"), "Mutually MAYBE", IF(AND(G415="Excluded", OR(H415="INCLUDED", H415="MAYBE")), "AI: No, Human: Yes", IF(AND(H415="Excluded", OR(G415="INCLUDED", G415="CERTAINLY INCLUDED", G415="MAYBE")), "AI: Yes, Human: No", "Other Conflict")))))</f>
        <v>Mutually Excluded</v>
      </c>
      <c r="K415" s="10"/>
      <c r="L415" s="10"/>
      <c r="N415" s="220" t="s">
        <v>19</v>
      </c>
      <c r="O415" s="54" t="str">
        <f>IF(J415="Mutually Excluded","Exclude",IF(J415= "Mutually Included","Include",M415))</f>
        <v>Exclude</v>
      </c>
      <c r="P415" s="54" t="str">
        <f>'Humans Alignment T&amp;A'!Z415</f>
        <v>Exclude</v>
      </c>
      <c r="Q415" s="120" t="str">
        <f>IF(AND(O415="Exclude", P415="Exclude"), "Mutually Excluded", IF(AND(OR(O415="CERTAINLY INCLUDED", O415="INCLUDE" ), OR(P415="INCLUDE", P415="MAYBE")), "MUTUALLY INCLUDED", IF(AND(O415="MAYBE", P415="MAYBE"), "Mutually MAYBE", IF(AND(O415="Exclude", OR(P415="INCLUDE", P415="MAYBE")), "AI+Hum: No, Hum1+2: Yes", IF(AND(P415="Exclude", OR(O415="INCLUDE", O415="CERTAINLY INCLUDED", H415="MAYBE")), "Ai+hum: Yes, Hum1+2: No", "Other Conflict")))))</f>
        <v>Mutually Excluded</v>
      </c>
      <c r="U415" s="121" t="str">
        <f>IF(Q415="Mutually Excluded","Exclude",IF(Q415= "Mutually Included","Include",R415))</f>
        <v>Exclude</v>
      </c>
      <c r="V415" s="122"/>
      <c r="X415" s="117"/>
      <c r="Y415" s="117"/>
      <c r="Z415" s="103" t="str">
        <f t="shared" si="87"/>
        <v/>
      </c>
      <c r="AA415" s="256"/>
      <c r="AB415" s="186"/>
      <c r="AC415" s="186"/>
      <c r="AD415" s="203"/>
      <c r="AF415" s="203"/>
      <c r="AG415" s="102" t="str">
        <f t="shared" si="88"/>
        <v/>
      </c>
      <c r="AH415" s="10" t="str">
        <f t="shared" si="92"/>
        <v/>
      </c>
      <c r="AI415" s="102"/>
      <c r="AJ415" s="10"/>
      <c r="AK415" s="10"/>
      <c r="AL415" s="105"/>
      <c r="AM415" s="102"/>
      <c r="AN415" s="10"/>
      <c r="AO415" s="10" t="str">
        <f t="shared" si="89"/>
        <v/>
      </c>
      <c r="AT415" s="10"/>
      <c r="AU415" s="10" t="str">
        <f>IF(O415="include",AF415,"")</f>
        <v/>
      </c>
      <c r="AV415" s="54" t="str">
        <f>IF(P415="include",AF415,"")</f>
        <v/>
      </c>
      <c r="BC415" s="10"/>
      <c r="BH415" s="10"/>
      <c r="BM415" s="10"/>
    </row>
    <row r="416" spans="1:65" s="54" customFormat="1" ht="45">
      <c r="A416" s="10">
        <v>422</v>
      </c>
      <c r="B416" s="10"/>
      <c r="C416" s="10" t="s">
        <v>640</v>
      </c>
      <c r="D416" s="10">
        <v>3</v>
      </c>
      <c r="E416" s="10">
        <v>4</v>
      </c>
      <c r="F416" s="10">
        <v>3</v>
      </c>
      <c r="G416" s="119" t="str">
        <f t="shared" si="86"/>
        <v>EXCLUDED</v>
      </c>
      <c r="H416" s="147" t="s">
        <v>901</v>
      </c>
      <c r="I416" s="189" t="s">
        <v>901</v>
      </c>
      <c r="J416" s="10" t="str">
        <f>IF(AND(G416="Excluded", H416="Excluded"), "Mutually Excluded", IF(AND(OR(G416="CERTAINLY INCLUDED", G416="INCLUDED", G416="MAYBE" ), OR(H416="INCLUDED", H416="MAYBE")), "MUTUALLY INCLUDED", IF(AND(G416="MAYBE", H416="MAYBE"), "Mutually MAYBE", IF(AND(G416="Excluded", OR(H416="INCLUDED", H416="MAYBE")), "AI: No, Human: Yes", IF(AND(H416="Excluded", OR(G416="INCLUDED", G416="CERTAINLY INCLUDED", G416="MAYBE")), "AI: Yes, Human: No", "Other Conflict")))))</f>
        <v>Mutually Excluded</v>
      </c>
      <c r="K416" s="10"/>
      <c r="L416" s="10"/>
      <c r="N416" s="220" t="s">
        <v>19</v>
      </c>
      <c r="O416" s="54" t="str">
        <f>IF(J416="Mutually Excluded","Exclude",IF(J416= "Mutually Included","Include",M416))</f>
        <v>Exclude</v>
      </c>
      <c r="P416" s="54" t="str">
        <f>'Humans Alignment T&amp;A'!Z416</f>
        <v>Exclude</v>
      </c>
      <c r="Q416" s="120" t="str">
        <f>IF(AND(O416="Exclude", P416="Exclude"), "Mutually Excluded", IF(AND(OR(O416="CERTAINLY INCLUDED", O416="INCLUDE" ), OR(P416="INCLUDE", P416="MAYBE")), "MUTUALLY INCLUDED", IF(AND(O416="MAYBE", P416="MAYBE"), "Mutually MAYBE", IF(AND(O416="Exclude", OR(P416="INCLUDE", P416="MAYBE")), "AI+Hum: No, Hum1+2: Yes", IF(AND(P416="Exclude", OR(O416="INCLUDE", O416="CERTAINLY INCLUDED", H416="MAYBE")), "Ai+hum: Yes, Hum1+2: No", "Other Conflict")))))</f>
        <v>Mutually Excluded</v>
      </c>
      <c r="U416" s="121" t="str">
        <f>IF(Q416="Mutually Excluded","Exclude",IF(Q416= "Mutually Included","Include",R416))</f>
        <v>Exclude</v>
      </c>
      <c r="V416" s="122"/>
      <c r="X416" s="117"/>
      <c r="Y416" s="117"/>
      <c r="Z416" s="103" t="str">
        <f t="shared" si="87"/>
        <v/>
      </c>
      <c r="AA416" s="256"/>
      <c r="AB416" s="186"/>
      <c r="AC416" s="186"/>
      <c r="AD416" s="203"/>
      <c r="AF416" s="203"/>
      <c r="AG416" s="102" t="str">
        <f t="shared" si="88"/>
        <v/>
      </c>
      <c r="AH416" s="10" t="str">
        <f t="shared" si="92"/>
        <v/>
      </c>
      <c r="AI416" s="102"/>
      <c r="AJ416" s="10"/>
      <c r="AK416" s="10"/>
      <c r="AL416" s="105"/>
      <c r="AM416" s="102"/>
      <c r="AN416" s="10"/>
      <c r="AO416" s="10" t="str">
        <f t="shared" si="89"/>
        <v/>
      </c>
      <c r="AT416" s="10"/>
      <c r="AU416" s="10" t="str">
        <f>IF(O416="include",AF416,"")</f>
        <v/>
      </c>
      <c r="AV416" s="54" t="str">
        <f>IF(P416="include",AF416,"")</f>
        <v/>
      </c>
      <c r="BC416" s="10"/>
      <c r="BH416" s="10"/>
      <c r="BM416" s="10"/>
    </row>
    <row r="417" spans="1:65" s="54" customFormat="1" ht="30">
      <c r="A417" s="10">
        <v>423</v>
      </c>
      <c r="B417" s="10"/>
      <c r="C417" s="10" t="s">
        <v>641</v>
      </c>
      <c r="D417" s="10">
        <v>1</v>
      </c>
      <c r="E417" s="10">
        <v>1</v>
      </c>
      <c r="F417" s="10">
        <v>1</v>
      </c>
      <c r="G417" s="119" t="str">
        <f t="shared" si="86"/>
        <v>EXCLUDED</v>
      </c>
      <c r="H417" s="147" t="s">
        <v>901</v>
      </c>
      <c r="I417" s="189" t="s">
        <v>901</v>
      </c>
      <c r="J417" s="10" t="str">
        <f>IF(AND(G417="Excluded", H417="Excluded"), "Mutually Excluded", IF(AND(OR(G417="CERTAINLY INCLUDED", G417="INCLUDED", G417="MAYBE" ), OR(H417="INCLUDED", H417="MAYBE")), "MUTUALLY INCLUDED", IF(AND(G417="MAYBE", H417="MAYBE"), "Mutually MAYBE", IF(AND(G417="Excluded", OR(H417="INCLUDED", H417="MAYBE")), "AI: No, Human: Yes", IF(AND(H417="Excluded", OR(G417="INCLUDED", G417="CERTAINLY INCLUDED", G417="MAYBE")), "AI: Yes, Human: No", "Other Conflict")))))</f>
        <v>Mutually Excluded</v>
      </c>
      <c r="K417" s="10"/>
      <c r="L417" s="10"/>
      <c r="N417" s="220" t="s">
        <v>19</v>
      </c>
      <c r="O417" s="54" t="str">
        <f>IF(J417="Mutually Excluded","Exclude",IF(J417= "Mutually Included","Include",M417))</f>
        <v>Exclude</v>
      </c>
      <c r="P417" s="54" t="str">
        <f>'Humans Alignment T&amp;A'!Z417</f>
        <v>Exclude</v>
      </c>
      <c r="Q417" s="120" t="str">
        <f>IF(AND(O417="Exclude", P417="Exclude"), "Mutually Excluded", IF(AND(OR(O417="CERTAINLY INCLUDED", O417="INCLUDE" ), OR(P417="INCLUDE", P417="MAYBE")), "MUTUALLY INCLUDED", IF(AND(O417="MAYBE", P417="MAYBE"), "Mutually MAYBE", IF(AND(O417="Exclude", OR(P417="INCLUDE", P417="MAYBE")), "AI+Hum: No, Hum1+2: Yes", IF(AND(P417="Exclude", OR(O417="INCLUDE", O417="CERTAINLY INCLUDED", H417="MAYBE")), "Ai+hum: Yes, Hum1+2: No", "Other Conflict")))))</f>
        <v>Mutually Excluded</v>
      </c>
      <c r="U417" s="121" t="str">
        <f>IF(Q417="Mutually Excluded","Exclude",IF(Q417= "Mutually Included","Include",R417))</f>
        <v>Exclude</v>
      </c>
      <c r="V417" s="122"/>
      <c r="X417" s="117"/>
      <c r="Y417" s="117"/>
      <c r="Z417" s="103" t="str">
        <f t="shared" si="87"/>
        <v/>
      </c>
      <c r="AA417" s="256"/>
      <c r="AB417" s="186"/>
      <c r="AC417" s="186"/>
      <c r="AD417" s="203"/>
      <c r="AF417" s="203"/>
      <c r="AG417" s="102" t="str">
        <f t="shared" si="88"/>
        <v/>
      </c>
      <c r="AH417" s="10" t="str">
        <f t="shared" si="92"/>
        <v/>
      </c>
      <c r="AI417" s="102"/>
      <c r="AJ417" s="10"/>
      <c r="AK417" s="10"/>
      <c r="AL417" s="105"/>
      <c r="AM417" s="102"/>
      <c r="AN417" s="10"/>
      <c r="AO417" s="10" t="str">
        <f t="shared" si="89"/>
        <v/>
      </c>
      <c r="AT417" s="10"/>
      <c r="AU417" s="10" t="str">
        <f>IF(O417="include",AF417,"")</f>
        <v/>
      </c>
      <c r="AV417" s="54" t="str">
        <f>IF(P417="include",AF417,"")</f>
        <v/>
      </c>
      <c r="BC417" s="10"/>
      <c r="BH417" s="10"/>
      <c r="BM417" s="10"/>
    </row>
    <row r="418" spans="1:65" s="54" customFormat="1" ht="45">
      <c r="A418" s="10">
        <v>424</v>
      </c>
      <c r="B418" s="10"/>
      <c r="C418" s="10" t="s">
        <v>642</v>
      </c>
      <c r="D418" s="10">
        <v>3</v>
      </c>
      <c r="E418" s="10">
        <v>2</v>
      </c>
      <c r="F418" s="10">
        <v>2</v>
      </c>
      <c r="G418" s="119" t="str">
        <f t="shared" si="86"/>
        <v>EXCLUDED</v>
      </c>
      <c r="H418" s="147" t="s">
        <v>901</v>
      </c>
      <c r="I418" s="189" t="s">
        <v>901</v>
      </c>
      <c r="J418" s="10" t="str">
        <f>IF(AND(G418="Excluded", H418="Excluded"), "Mutually Excluded", IF(AND(OR(G418="CERTAINLY INCLUDED", G418="INCLUDED", G418="MAYBE" ), OR(H418="INCLUDED", H418="MAYBE")), "MUTUALLY INCLUDED", IF(AND(G418="MAYBE", H418="MAYBE"), "Mutually MAYBE", IF(AND(G418="Excluded", OR(H418="INCLUDED", H418="MAYBE")), "AI: No, Human: Yes", IF(AND(H418="Excluded", OR(G418="INCLUDED", G418="CERTAINLY INCLUDED", G418="MAYBE")), "AI: Yes, Human: No", "Other Conflict")))))</f>
        <v>Mutually Excluded</v>
      </c>
      <c r="K418" s="10"/>
      <c r="L418" s="10"/>
      <c r="N418" s="220" t="s">
        <v>19</v>
      </c>
      <c r="O418" s="54" t="str">
        <f>IF(J418="Mutually Excluded","Exclude",IF(J418= "Mutually Included","Include",M418))</f>
        <v>Exclude</v>
      </c>
      <c r="P418" s="54" t="str">
        <f>'Humans Alignment T&amp;A'!Z418</f>
        <v>Exclude</v>
      </c>
      <c r="Q418" s="120" t="str">
        <f>IF(AND(O418="Exclude", P418="Exclude"), "Mutually Excluded", IF(AND(OR(O418="CERTAINLY INCLUDED", O418="INCLUDE" ), OR(P418="INCLUDE", P418="MAYBE")), "MUTUALLY INCLUDED", IF(AND(O418="MAYBE", P418="MAYBE"), "Mutually MAYBE", IF(AND(O418="Exclude", OR(P418="INCLUDE", P418="MAYBE")), "AI+Hum: No, Hum1+2: Yes", IF(AND(P418="Exclude", OR(O418="INCLUDE", O418="CERTAINLY INCLUDED", H418="MAYBE")), "Ai+hum: Yes, Hum1+2: No", "Other Conflict")))))</f>
        <v>Mutually Excluded</v>
      </c>
      <c r="U418" s="121" t="str">
        <f>IF(Q418="Mutually Excluded","Exclude",IF(Q418= "Mutually Included","Include",R418))</f>
        <v>Exclude</v>
      </c>
      <c r="V418" s="122"/>
      <c r="X418" s="117"/>
      <c r="Y418" s="117"/>
      <c r="Z418" s="103" t="str">
        <f t="shared" si="87"/>
        <v/>
      </c>
      <c r="AA418" s="256"/>
      <c r="AB418" s="186"/>
      <c r="AC418" s="186"/>
      <c r="AD418" s="203"/>
      <c r="AF418" s="203"/>
      <c r="AG418" s="102" t="str">
        <f t="shared" si="88"/>
        <v/>
      </c>
      <c r="AH418" s="10" t="str">
        <f t="shared" si="92"/>
        <v/>
      </c>
      <c r="AI418" s="102"/>
      <c r="AJ418" s="10"/>
      <c r="AK418" s="10"/>
      <c r="AL418" s="105"/>
      <c r="AM418" s="102"/>
      <c r="AN418" s="10"/>
      <c r="AO418" s="10" t="str">
        <f t="shared" si="89"/>
        <v/>
      </c>
      <c r="AT418" s="10"/>
      <c r="AU418" s="10" t="str">
        <f>IF(O418="include",AF418,"")</f>
        <v/>
      </c>
      <c r="AV418" s="54" t="str">
        <f>IF(P418="include",AF418,"")</f>
        <v/>
      </c>
      <c r="BC418" s="10"/>
      <c r="BH418" s="10"/>
      <c r="BM418" s="10"/>
    </row>
    <row r="419" spans="1:65" s="54" customFormat="1" ht="30">
      <c r="A419" s="10">
        <v>425</v>
      </c>
      <c r="B419" s="10"/>
      <c r="C419" s="10" t="s">
        <v>643</v>
      </c>
      <c r="D419" s="10">
        <v>1</v>
      </c>
      <c r="E419" s="10">
        <v>2</v>
      </c>
      <c r="F419" s="10">
        <v>2</v>
      </c>
      <c r="G419" s="119" t="str">
        <f t="shared" si="86"/>
        <v>EXCLUDED</v>
      </c>
      <c r="H419" s="147" t="s">
        <v>901</v>
      </c>
      <c r="I419" s="189" t="s">
        <v>901</v>
      </c>
      <c r="J419" s="10" t="str">
        <f>IF(AND(G419="Excluded", H419="Excluded"), "Mutually Excluded", IF(AND(OR(G419="CERTAINLY INCLUDED", G419="INCLUDED", G419="MAYBE" ), OR(H419="INCLUDED", H419="MAYBE")), "MUTUALLY INCLUDED", IF(AND(G419="MAYBE", H419="MAYBE"), "Mutually MAYBE", IF(AND(G419="Excluded", OR(H419="INCLUDED", H419="MAYBE")), "AI: No, Human: Yes", IF(AND(H419="Excluded", OR(G419="INCLUDED", G419="CERTAINLY INCLUDED", G419="MAYBE")), "AI: Yes, Human: No", "Other Conflict")))))</f>
        <v>Mutually Excluded</v>
      </c>
      <c r="K419" s="10"/>
      <c r="L419" s="10"/>
      <c r="N419" s="220" t="s">
        <v>19</v>
      </c>
      <c r="O419" s="54" t="str">
        <f>IF(J419="Mutually Excluded","Exclude",IF(J419= "Mutually Included","Include",M419))</f>
        <v>Exclude</v>
      </c>
      <c r="P419" s="54" t="str">
        <f>'Humans Alignment T&amp;A'!Z419</f>
        <v>Exclude</v>
      </c>
      <c r="Q419" s="120" t="str">
        <f>IF(AND(O419="Exclude", P419="Exclude"), "Mutually Excluded", IF(AND(OR(O419="CERTAINLY INCLUDED", O419="INCLUDE" ), OR(P419="INCLUDE", P419="MAYBE")), "MUTUALLY INCLUDED", IF(AND(O419="MAYBE", P419="MAYBE"), "Mutually MAYBE", IF(AND(O419="Exclude", OR(P419="INCLUDE", P419="MAYBE")), "AI+Hum: No, Hum1+2: Yes", IF(AND(P419="Exclude", OR(O419="INCLUDE", O419="CERTAINLY INCLUDED", H419="MAYBE")), "Ai+hum: Yes, Hum1+2: No", "Other Conflict")))))</f>
        <v>Mutually Excluded</v>
      </c>
      <c r="U419" s="121" t="str">
        <f>IF(Q419="Mutually Excluded","Exclude",IF(Q419= "Mutually Included","Include",R419))</f>
        <v>Exclude</v>
      </c>
      <c r="V419" s="122"/>
      <c r="X419" s="117"/>
      <c r="Y419" s="117"/>
      <c r="Z419" s="103" t="str">
        <f t="shared" si="87"/>
        <v/>
      </c>
      <c r="AA419" s="256"/>
      <c r="AB419" s="186"/>
      <c r="AC419" s="186"/>
      <c r="AD419" s="203"/>
      <c r="AF419" s="203"/>
      <c r="AG419" s="102" t="str">
        <f t="shared" si="88"/>
        <v/>
      </c>
      <c r="AH419" s="10" t="str">
        <f t="shared" si="92"/>
        <v/>
      </c>
      <c r="AI419" s="102"/>
      <c r="AJ419" s="10"/>
      <c r="AK419" s="10"/>
      <c r="AL419" s="105"/>
      <c r="AM419" s="102"/>
      <c r="AN419" s="10"/>
      <c r="AO419" s="10" t="str">
        <f t="shared" si="89"/>
        <v/>
      </c>
      <c r="AT419" s="10"/>
      <c r="AU419" s="10" t="str">
        <f>IF(O419="include",AF419,"")</f>
        <v/>
      </c>
      <c r="AV419" s="54" t="str">
        <f>IF(P419="include",AF419,"")</f>
        <v/>
      </c>
      <c r="BC419" s="10"/>
      <c r="BH419" s="10"/>
      <c r="BM419" s="10"/>
    </row>
    <row r="420" spans="1:65" s="54" customFormat="1" ht="45">
      <c r="A420" s="10">
        <v>427</v>
      </c>
      <c r="B420" s="10"/>
      <c r="C420" s="10" t="s">
        <v>645</v>
      </c>
      <c r="D420" s="10">
        <v>2</v>
      </c>
      <c r="E420" s="10">
        <v>2</v>
      </c>
      <c r="F420" s="10">
        <v>2</v>
      </c>
      <c r="G420" s="119" t="str">
        <f t="shared" si="86"/>
        <v>EXCLUDED</v>
      </c>
      <c r="H420" s="147" t="s">
        <v>901</v>
      </c>
      <c r="I420" s="189" t="s">
        <v>901</v>
      </c>
      <c r="J420" s="10" t="str">
        <f>IF(AND(G420="Excluded", H420="Excluded"), "Mutually Excluded", IF(AND(OR(G420="CERTAINLY INCLUDED", G420="INCLUDED", G420="MAYBE" ), OR(H420="INCLUDED", H420="MAYBE")), "MUTUALLY INCLUDED", IF(AND(G420="MAYBE", H420="MAYBE"), "Mutually MAYBE", IF(AND(G420="Excluded", OR(H420="INCLUDED", H420="MAYBE")), "AI: No, Human: Yes", IF(AND(H420="Excluded", OR(G420="INCLUDED", G420="CERTAINLY INCLUDED", G420="MAYBE")), "AI: Yes, Human: No", "Other Conflict")))))</f>
        <v>Mutually Excluded</v>
      </c>
      <c r="K420" s="10"/>
      <c r="L420" s="10"/>
      <c r="N420" s="220" t="s">
        <v>19</v>
      </c>
      <c r="O420" s="54" t="str">
        <f>IF(J420="Mutually Excluded","Exclude",IF(J420= "Mutually Included","Include",M420))</f>
        <v>Exclude</v>
      </c>
      <c r="P420" s="54" t="str">
        <f>'Humans Alignment T&amp;A'!Z420</f>
        <v>Exclude</v>
      </c>
      <c r="Q420" s="120" t="str">
        <f>IF(AND(O420="Exclude", P420="Exclude"), "Mutually Excluded", IF(AND(OR(O420="CERTAINLY INCLUDED", O420="INCLUDE" ), OR(P420="INCLUDE", P420="MAYBE")), "MUTUALLY INCLUDED", IF(AND(O420="MAYBE", P420="MAYBE"), "Mutually MAYBE", IF(AND(O420="Exclude", OR(P420="INCLUDE", P420="MAYBE")), "AI+Hum: No, Hum1+2: Yes", IF(AND(P420="Exclude", OR(O420="INCLUDE", O420="CERTAINLY INCLUDED", H420="MAYBE")), "Ai+hum: Yes, Hum1+2: No", "Other Conflict")))))</f>
        <v>Mutually Excluded</v>
      </c>
      <c r="U420" s="121" t="str">
        <f>IF(Q420="Mutually Excluded","Exclude",IF(Q420= "Mutually Included","Include",R420))</f>
        <v>Exclude</v>
      </c>
      <c r="V420" s="122"/>
      <c r="X420" s="117"/>
      <c r="Y420" s="117"/>
      <c r="Z420" s="103" t="str">
        <f t="shared" si="87"/>
        <v/>
      </c>
      <c r="AA420" s="256"/>
      <c r="AB420" s="186"/>
      <c r="AC420" s="186"/>
      <c r="AD420" s="203"/>
      <c r="AF420" s="203"/>
      <c r="AG420" s="102" t="str">
        <f t="shared" si="88"/>
        <v/>
      </c>
      <c r="AH420" s="10" t="str">
        <f t="shared" si="92"/>
        <v/>
      </c>
      <c r="AI420" s="102"/>
      <c r="AJ420" s="10"/>
      <c r="AK420" s="10"/>
      <c r="AL420" s="105"/>
      <c r="AM420" s="102"/>
      <c r="AN420" s="10"/>
      <c r="AO420" s="10" t="str">
        <f t="shared" si="89"/>
        <v/>
      </c>
      <c r="AT420" s="10"/>
      <c r="AU420" s="10" t="str">
        <f>IF(O420="include",AF420,"")</f>
        <v/>
      </c>
      <c r="AV420" s="54" t="str">
        <f>IF(P420="include",AF420,"")</f>
        <v/>
      </c>
      <c r="BC420" s="10"/>
      <c r="BH420" s="10"/>
      <c r="BM420" s="10"/>
    </row>
    <row r="421" spans="1:65" s="54" customFormat="1" ht="75">
      <c r="A421" s="10">
        <v>428</v>
      </c>
      <c r="B421" s="10"/>
      <c r="C421" s="10" t="s">
        <v>647</v>
      </c>
      <c r="D421" s="10">
        <v>3</v>
      </c>
      <c r="E421" s="10">
        <v>4</v>
      </c>
      <c r="F421" s="10">
        <v>4</v>
      </c>
      <c r="G421" s="119" t="str">
        <f t="shared" si="86"/>
        <v>EXCLUDED</v>
      </c>
      <c r="H421" s="147" t="s">
        <v>901</v>
      </c>
      <c r="I421" s="189" t="s">
        <v>901</v>
      </c>
      <c r="J421" s="10" t="str">
        <f>IF(AND(G421="Excluded", H421="Excluded"), "Mutually Excluded", IF(AND(OR(G421="CERTAINLY INCLUDED", G421="INCLUDED", G421="MAYBE" ), OR(H421="INCLUDED", H421="MAYBE")), "MUTUALLY INCLUDED", IF(AND(G421="MAYBE", H421="MAYBE"), "Mutually MAYBE", IF(AND(G421="Excluded", OR(H421="INCLUDED", H421="MAYBE")), "AI: No, Human: Yes", IF(AND(H421="Excluded", OR(G421="INCLUDED", G421="CERTAINLY INCLUDED", G421="MAYBE")), "AI: Yes, Human: No", "Other Conflict")))))</f>
        <v>Mutually Excluded</v>
      </c>
      <c r="K421" s="10"/>
      <c r="L421" s="10"/>
      <c r="N421" s="220" t="s">
        <v>19</v>
      </c>
      <c r="O421" s="54" t="str">
        <f>IF(J421="Mutually Excluded","Exclude",IF(J421= "Mutually Included","Include",M421))</f>
        <v>Exclude</v>
      </c>
      <c r="P421" s="54" t="str">
        <f>'Humans Alignment T&amp;A'!Z421</f>
        <v>Exclude</v>
      </c>
      <c r="Q421" s="120" t="str">
        <f>IF(AND(O421="Exclude", P421="Exclude"), "Mutually Excluded", IF(AND(OR(O421="CERTAINLY INCLUDED", O421="INCLUDE" ), OR(P421="INCLUDE", P421="MAYBE")), "MUTUALLY INCLUDED", IF(AND(O421="MAYBE", P421="MAYBE"), "Mutually MAYBE", IF(AND(O421="Exclude", OR(P421="INCLUDE", P421="MAYBE")), "AI+Hum: No, Hum1+2: Yes", IF(AND(P421="Exclude", OR(O421="INCLUDE", O421="CERTAINLY INCLUDED", H421="MAYBE")), "Ai+hum: Yes, Hum1+2: No", "Other Conflict")))))</f>
        <v>Mutually Excluded</v>
      </c>
      <c r="U421" s="121" t="str">
        <f>IF(Q421="Mutually Excluded","Exclude",IF(Q421= "Mutually Included","Include",R421))</f>
        <v>Exclude</v>
      </c>
      <c r="V421" s="122"/>
      <c r="X421" s="117"/>
      <c r="Y421" s="117"/>
      <c r="Z421" s="103" t="str">
        <f t="shared" si="87"/>
        <v/>
      </c>
      <c r="AA421" s="256"/>
      <c r="AB421" s="186"/>
      <c r="AC421" s="186"/>
      <c r="AD421" s="203"/>
      <c r="AF421" s="203"/>
      <c r="AG421" s="102" t="str">
        <f t="shared" si="88"/>
        <v/>
      </c>
      <c r="AH421" s="10" t="str">
        <f t="shared" si="92"/>
        <v/>
      </c>
      <c r="AI421" s="102"/>
      <c r="AJ421" s="10"/>
      <c r="AK421" s="10"/>
      <c r="AL421" s="105"/>
      <c r="AM421" s="102"/>
      <c r="AN421" s="10"/>
      <c r="AO421" s="10" t="str">
        <f t="shared" si="89"/>
        <v/>
      </c>
      <c r="AT421" s="10"/>
      <c r="AU421" s="10" t="str">
        <f>IF(O421="include",AF421,"")</f>
        <v/>
      </c>
      <c r="AV421" s="54" t="str">
        <f>IF(P421="include",AF421,"")</f>
        <v/>
      </c>
      <c r="BC421" s="10"/>
      <c r="BH421" s="10"/>
      <c r="BM421" s="10"/>
    </row>
    <row r="422" spans="1:65" s="54" customFormat="1" ht="30">
      <c r="A422" s="10">
        <v>429</v>
      </c>
      <c r="B422" s="10"/>
      <c r="C422" s="10" t="s">
        <v>649</v>
      </c>
      <c r="D422" s="10">
        <v>1</v>
      </c>
      <c r="E422" s="10">
        <v>1</v>
      </c>
      <c r="F422" s="10">
        <v>1</v>
      </c>
      <c r="G422" s="119" t="str">
        <f t="shared" si="86"/>
        <v>EXCLUDED</v>
      </c>
      <c r="H422" s="147" t="s">
        <v>901</v>
      </c>
      <c r="I422" s="189" t="s">
        <v>901</v>
      </c>
      <c r="J422" s="10" t="str">
        <f>IF(AND(G422="Excluded", H422="Excluded"), "Mutually Excluded", IF(AND(OR(G422="CERTAINLY INCLUDED", G422="INCLUDED", G422="MAYBE" ), OR(H422="INCLUDED", H422="MAYBE")), "MUTUALLY INCLUDED", IF(AND(G422="MAYBE", H422="MAYBE"), "Mutually MAYBE", IF(AND(G422="Excluded", OR(H422="INCLUDED", H422="MAYBE")), "AI: No, Human: Yes", IF(AND(H422="Excluded", OR(G422="INCLUDED", G422="CERTAINLY INCLUDED", G422="MAYBE")), "AI: Yes, Human: No", "Other Conflict")))))</f>
        <v>Mutually Excluded</v>
      </c>
      <c r="K422" s="10"/>
      <c r="L422" s="10"/>
      <c r="N422" s="220" t="s">
        <v>19</v>
      </c>
      <c r="O422" s="54" t="str">
        <f>IF(J422="Mutually Excluded","Exclude",IF(J422= "Mutually Included","Include",M422))</f>
        <v>Exclude</v>
      </c>
      <c r="P422" s="54" t="str">
        <f>'Humans Alignment T&amp;A'!Z422</f>
        <v>Exclude</v>
      </c>
      <c r="Q422" s="120" t="str">
        <f>IF(AND(O422="Exclude", P422="Exclude"), "Mutually Excluded", IF(AND(OR(O422="CERTAINLY INCLUDED", O422="INCLUDE" ), OR(P422="INCLUDE", P422="MAYBE")), "MUTUALLY INCLUDED", IF(AND(O422="MAYBE", P422="MAYBE"), "Mutually MAYBE", IF(AND(O422="Exclude", OR(P422="INCLUDE", P422="MAYBE")), "AI+Hum: No, Hum1+2: Yes", IF(AND(P422="Exclude", OR(O422="INCLUDE", O422="CERTAINLY INCLUDED", H422="MAYBE")), "Ai+hum: Yes, Hum1+2: No", "Other Conflict")))))</f>
        <v>Mutually Excluded</v>
      </c>
      <c r="U422" s="121" t="str">
        <f>IF(Q422="Mutually Excluded","Exclude",IF(Q422= "Mutually Included","Include",R422))</f>
        <v>Exclude</v>
      </c>
      <c r="V422" s="122"/>
      <c r="X422" s="117"/>
      <c r="Y422" s="117"/>
      <c r="Z422" s="103" t="str">
        <f t="shared" si="87"/>
        <v/>
      </c>
      <c r="AA422" s="256"/>
      <c r="AB422" s="186"/>
      <c r="AC422" s="186"/>
      <c r="AD422" s="203"/>
      <c r="AF422" s="203"/>
      <c r="AG422" s="102" t="str">
        <f t="shared" si="88"/>
        <v/>
      </c>
      <c r="AH422" s="10" t="str">
        <f t="shared" si="92"/>
        <v/>
      </c>
      <c r="AI422" s="102"/>
      <c r="AJ422" s="10"/>
      <c r="AK422" s="10"/>
      <c r="AL422" s="105"/>
      <c r="AM422" s="102"/>
      <c r="AN422" s="10"/>
      <c r="AO422" s="10" t="str">
        <f t="shared" si="89"/>
        <v/>
      </c>
      <c r="AT422" s="10"/>
      <c r="AU422" s="10" t="str">
        <f>IF(O422="include",AF422,"")</f>
        <v/>
      </c>
      <c r="AV422" s="54" t="str">
        <f>IF(P422="include",AF422,"")</f>
        <v/>
      </c>
      <c r="BC422" s="10"/>
      <c r="BH422" s="10"/>
      <c r="BM422" s="10"/>
    </row>
    <row r="423" spans="1:65" s="54" customFormat="1" ht="60">
      <c r="A423" s="10">
        <v>430</v>
      </c>
      <c r="B423" s="10"/>
      <c r="C423" s="10" t="s">
        <v>650</v>
      </c>
      <c r="D423" s="10">
        <v>2</v>
      </c>
      <c r="E423" s="10">
        <v>2</v>
      </c>
      <c r="F423" s="10">
        <v>3</v>
      </c>
      <c r="G423" s="119" t="str">
        <f t="shared" si="86"/>
        <v>EXCLUDED</v>
      </c>
      <c r="H423" s="147" t="s">
        <v>901</v>
      </c>
      <c r="I423" s="189" t="s">
        <v>901</v>
      </c>
      <c r="J423" s="10" t="str">
        <f>IF(AND(G423="Excluded", H423="Excluded"), "Mutually Excluded", IF(AND(OR(G423="CERTAINLY INCLUDED", G423="INCLUDED", G423="MAYBE" ), OR(H423="INCLUDED", H423="MAYBE")), "MUTUALLY INCLUDED", IF(AND(G423="MAYBE", H423="MAYBE"), "Mutually MAYBE", IF(AND(G423="Excluded", OR(H423="INCLUDED", H423="MAYBE")), "AI: No, Human: Yes", IF(AND(H423="Excluded", OR(G423="INCLUDED", G423="CERTAINLY INCLUDED", G423="MAYBE")), "AI: Yes, Human: No", "Other Conflict")))))</f>
        <v>Mutually Excluded</v>
      </c>
      <c r="K423" s="10"/>
      <c r="L423" s="10"/>
      <c r="N423" s="220" t="s">
        <v>19</v>
      </c>
      <c r="O423" s="54" t="str">
        <f>IF(J423="Mutually Excluded","Exclude",IF(J423= "Mutually Included","Include",M423))</f>
        <v>Exclude</v>
      </c>
      <c r="P423" s="54" t="str">
        <f>'Humans Alignment T&amp;A'!Z423</f>
        <v>Exclude</v>
      </c>
      <c r="Q423" s="120" t="str">
        <f>IF(AND(O423="Exclude", P423="Exclude"), "Mutually Excluded", IF(AND(OR(O423="CERTAINLY INCLUDED", O423="INCLUDE" ), OR(P423="INCLUDE", P423="MAYBE")), "MUTUALLY INCLUDED", IF(AND(O423="MAYBE", P423="MAYBE"), "Mutually MAYBE", IF(AND(O423="Exclude", OR(P423="INCLUDE", P423="MAYBE")), "AI+Hum: No, Hum1+2: Yes", IF(AND(P423="Exclude", OR(O423="INCLUDE", O423="CERTAINLY INCLUDED", H423="MAYBE")), "Ai+hum: Yes, Hum1+2: No", "Other Conflict")))))</f>
        <v>Mutually Excluded</v>
      </c>
      <c r="U423" s="121" t="str">
        <f>IF(Q423="Mutually Excluded","Exclude",IF(Q423= "Mutually Included","Include",R423))</f>
        <v>Exclude</v>
      </c>
      <c r="V423" s="122"/>
      <c r="X423" s="117"/>
      <c r="Y423" s="117"/>
      <c r="Z423" s="103" t="str">
        <f t="shared" si="87"/>
        <v/>
      </c>
      <c r="AA423" s="256"/>
      <c r="AB423" s="186"/>
      <c r="AC423" s="186"/>
      <c r="AD423" s="203"/>
      <c r="AF423" s="203"/>
      <c r="AG423" s="102" t="str">
        <f t="shared" si="88"/>
        <v/>
      </c>
      <c r="AH423" s="10" t="str">
        <f t="shared" si="92"/>
        <v/>
      </c>
      <c r="AI423" s="102"/>
      <c r="AJ423" s="10"/>
      <c r="AK423" s="10"/>
      <c r="AL423" s="105"/>
      <c r="AM423" s="102"/>
      <c r="AN423" s="10"/>
      <c r="AO423" s="10" t="str">
        <f t="shared" si="89"/>
        <v/>
      </c>
      <c r="AT423" s="10"/>
      <c r="AU423" s="10" t="str">
        <f>IF(O423="include",AF423,"")</f>
        <v/>
      </c>
      <c r="AV423" s="54" t="str">
        <f>IF(P423="include",AF423,"")</f>
        <v/>
      </c>
      <c r="BC423" s="10"/>
      <c r="BH423" s="10"/>
      <c r="BM423" s="10"/>
    </row>
    <row r="424" spans="1:65" s="54" customFormat="1" ht="45">
      <c r="A424" s="10">
        <v>431</v>
      </c>
      <c r="B424" s="10"/>
      <c r="C424" s="10" t="s">
        <v>651</v>
      </c>
      <c r="D424" s="10">
        <v>2</v>
      </c>
      <c r="E424" s="10">
        <v>2</v>
      </c>
      <c r="F424" s="10">
        <v>2</v>
      </c>
      <c r="G424" s="119" t="str">
        <f t="shared" si="86"/>
        <v>EXCLUDED</v>
      </c>
      <c r="H424" s="147" t="s">
        <v>901</v>
      </c>
      <c r="I424" s="189" t="s">
        <v>901</v>
      </c>
      <c r="J424" s="10" t="str">
        <f>IF(AND(G424="Excluded", H424="Excluded"), "Mutually Excluded", IF(AND(OR(G424="CERTAINLY INCLUDED", G424="INCLUDED", G424="MAYBE" ), OR(H424="INCLUDED", H424="MAYBE")), "MUTUALLY INCLUDED", IF(AND(G424="MAYBE", H424="MAYBE"), "Mutually MAYBE", IF(AND(G424="Excluded", OR(H424="INCLUDED", H424="MAYBE")), "AI: No, Human: Yes", IF(AND(H424="Excluded", OR(G424="INCLUDED", G424="CERTAINLY INCLUDED", G424="MAYBE")), "AI: Yes, Human: No", "Other Conflict")))))</f>
        <v>Mutually Excluded</v>
      </c>
      <c r="K424" s="10"/>
      <c r="L424" s="10"/>
      <c r="N424" s="220" t="s">
        <v>19</v>
      </c>
      <c r="O424" s="54" t="str">
        <f>IF(J424="Mutually Excluded","Exclude",IF(J424= "Mutually Included","Include",M424))</f>
        <v>Exclude</v>
      </c>
      <c r="P424" s="54" t="str">
        <f>'Humans Alignment T&amp;A'!Z424</f>
        <v>Exclude</v>
      </c>
      <c r="Q424" s="120" t="str">
        <f>IF(AND(O424="Exclude", P424="Exclude"), "Mutually Excluded", IF(AND(OR(O424="CERTAINLY INCLUDED", O424="INCLUDE" ), OR(P424="INCLUDE", P424="MAYBE")), "MUTUALLY INCLUDED", IF(AND(O424="MAYBE", P424="MAYBE"), "Mutually MAYBE", IF(AND(O424="Exclude", OR(P424="INCLUDE", P424="MAYBE")), "AI+Hum: No, Hum1+2: Yes", IF(AND(P424="Exclude", OR(O424="INCLUDE", O424="CERTAINLY INCLUDED", H424="MAYBE")), "Ai+hum: Yes, Hum1+2: No", "Other Conflict")))))</f>
        <v>Mutually Excluded</v>
      </c>
      <c r="U424" s="121" t="str">
        <f>IF(Q424="Mutually Excluded","Exclude",IF(Q424= "Mutually Included","Include",R424))</f>
        <v>Exclude</v>
      </c>
      <c r="V424" s="122"/>
      <c r="X424" s="117"/>
      <c r="Y424" s="117"/>
      <c r="Z424" s="103" t="str">
        <f t="shared" si="87"/>
        <v/>
      </c>
      <c r="AA424" s="256"/>
      <c r="AB424" s="186"/>
      <c r="AC424" s="186"/>
      <c r="AD424" s="203"/>
      <c r="AF424" s="203"/>
      <c r="AG424" s="102" t="str">
        <f t="shared" si="88"/>
        <v/>
      </c>
      <c r="AH424" s="10" t="str">
        <f t="shared" si="92"/>
        <v/>
      </c>
      <c r="AI424" s="102"/>
      <c r="AJ424" s="10"/>
      <c r="AK424" s="10"/>
      <c r="AL424" s="105"/>
      <c r="AM424" s="102"/>
      <c r="AN424" s="10"/>
      <c r="AO424" s="10" t="str">
        <f t="shared" si="89"/>
        <v/>
      </c>
      <c r="AT424" s="10"/>
      <c r="AU424" s="10" t="str">
        <f>IF(O424="include",AF424,"")</f>
        <v/>
      </c>
      <c r="AV424" s="54" t="str">
        <f>IF(P424="include",AF424,"")</f>
        <v/>
      </c>
      <c r="BC424" s="10"/>
      <c r="BH424" s="10"/>
      <c r="BM424" s="10"/>
    </row>
    <row r="425" spans="1:65" s="54" customFormat="1" ht="45">
      <c r="A425" s="10">
        <v>432</v>
      </c>
      <c r="B425" s="10"/>
      <c r="C425" s="10" t="s">
        <v>652</v>
      </c>
      <c r="D425" s="10">
        <v>4</v>
      </c>
      <c r="E425" s="10">
        <v>3</v>
      </c>
      <c r="F425" s="10">
        <v>4</v>
      </c>
      <c r="G425" s="119" t="str">
        <f t="shared" si="86"/>
        <v>EXCLUDED</v>
      </c>
      <c r="H425" s="147" t="s">
        <v>901</v>
      </c>
      <c r="I425" s="189" t="s">
        <v>901</v>
      </c>
      <c r="J425" s="10" t="str">
        <f>IF(AND(G425="Excluded", H425="Excluded"), "Mutually Excluded", IF(AND(OR(G425="CERTAINLY INCLUDED", G425="INCLUDED", G425="MAYBE" ), OR(H425="INCLUDED", H425="MAYBE")), "MUTUALLY INCLUDED", IF(AND(G425="MAYBE", H425="MAYBE"), "Mutually MAYBE", IF(AND(G425="Excluded", OR(H425="INCLUDED", H425="MAYBE")), "AI: No, Human: Yes", IF(AND(H425="Excluded", OR(G425="INCLUDED", G425="CERTAINLY INCLUDED", G425="MAYBE")), "AI: Yes, Human: No", "Other Conflict")))))</f>
        <v>Mutually Excluded</v>
      </c>
      <c r="K425" s="10"/>
      <c r="L425" s="10"/>
      <c r="N425" s="220" t="s">
        <v>19</v>
      </c>
      <c r="O425" s="54" t="str">
        <f>IF(J425="Mutually Excluded","Exclude",IF(J425= "Mutually Included","Include",M425))</f>
        <v>Exclude</v>
      </c>
      <c r="P425" s="54" t="str">
        <f>'Humans Alignment T&amp;A'!Z425</f>
        <v>Exclude</v>
      </c>
      <c r="Q425" s="120" t="str">
        <f>IF(AND(O425="Exclude", P425="Exclude"), "Mutually Excluded", IF(AND(OR(O425="CERTAINLY INCLUDED", O425="INCLUDE" ), OR(P425="INCLUDE", P425="MAYBE")), "MUTUALLY INCLUDED", IF(AND(O425="MAYBE", P425="MAYBE"), "Mutually MAYBE", IF(AND(O425="Exclude", OR(P425="INCLUDE", P425="MAYBE")), "AI+Hum: No, Hum1+2: Yes", IF(AND(P425="Exclude", OR(O425="INCLUDE", O425="CERTAINLY INCLUDED", H425="MAYBE")), "Ai+hum: Yes, Hum1+2: No", "Other Conflict")))))</f>
        <v>Mutually Excluded</v>
      </c>
      <c r="U425" s="121" t="str">
        <f>IF(Q425="Mutually Excluded","Exclude",IF(Q425= "Mutually Included","Include",R425))</f>
        <v>Exclude</v>
      </c>
      <c r="V425" s="122"/>
      <c r="X425" s="117"/>
      <c r="Y425" s="117"/>
      <c r="Z425" s="103" t="str">
        <f t="shared" si="87"/>
        <v/>
      </c>
      <c r="AA425" s="256"/>
      <c r="AB425" s="186"/>
      <c r="AC425" s="186"/>
      <c r="AD425" s="203"/>
      <c r="AF425" s="203"/>
      <c r="AG425" s="102" t="str">
        <f t="shared" si="88"/>
        <v/>
      </c>
      <c r="AH425" s="10" t="str">
        <f t="shared" si="92"/>
        <v/>
      </c>
      <c r="AI425" s="102"/>
      <c r="AJ425" s="10"/>
      <c r="AK425" s="10"/>
      <c r="AL425" s="105"/>
      <c r="AM425" s="102"/>
      <c r="AN425" s="10"/>
      <c r="AO425" s="10" t="str">
        <f t="shared" si="89"/>
        <v/>
      </c>
      <c r="AT425" s="10"/>
      <c r="AU425" s="10" t="str">
        <f>IF(O425="include",AF425,"")</f>
        <v/>
      </c>
      <c r="AV425" s="54" t="str">
        <f>IF(P425="include",AF425,"")</f>
        <v/>
      </c>
      <c r="BC425" s="10"/>
      <c r="BH425" s="10"/>
      <c r="BM425" s="10"/>
    </row>
    <row r="426" spans="1:65" s="54" customFormat="1" ht="30">
      <c r="A426" s="10">
        <v>433</v>
      </c>
      <c r="B426" s="10"/>
      <c r="C426" s="10" t="s">
        <v>654</v>
      </c>
      <c r="D426" s="10">
        <v>3</v>
      </c>
      <c r="E426" s="10">
        <v>2</v>
      </c>
      <c r="F426" s="10">
        <v>3</v>
      </c>
      <c r="G426" s="119" t="str">
        <f t="shared" si="86"/>
        <v>EXCLUDED</v>
      </c>
      <c r="H426" s="147" t="s">
        <v>901</v>
      </c>
      <c r="I426" s="189" t="s">
        <v>901</v>
      </c>
      <c r="J426" s="10" t="str">
        <f>IF(AND(G426="Excluded", H426="Excluded"), "Mutually Excluded", IF(AND(OR(G426="CERTAINLY INCLUDED", G426="INCLUDED", G426="MAYBE" ), OR(H426="INCLUDED", H426="MAYBE")), "MUTUALLY INCLUDED", IF(AND(G426="MAYBE", H426="MAYBE"), "Mutually MAYBE", IF(AND(G426="Excluded", OR(H426="INCLUDED", H426="MAYBE")), "AI: No, Human: Yes", IF(AND(H426="Excluded", OR(G426="INCLUDED", G426="CERTAINLY INCLUDED", G426="MAYBE")), "AI: Yes, Human: No", "Other Conflict")))))</f>
        <v>Mutually Excluded</v>
      </c>
      <c r="K426" s="10"/>
      <c r="L426" s="10"/>
      <c r="N426" s="220" t="s">
        <v>19</v>
      </c>
      <c r="O426" s="54" t="str">
        <f>IF(J426="Mutually Excluded","Exclude",IF(J426= "Mutually Included","Include",M426))</f>
        <v>Exclude</v>
      </c>
      <c r="P426" s="54" t="str">
        <f>'Humans Alignment T&amp;A'!Z426</f>
        <v>Exclude</v>
      </c>
      <c r="Q426" s="120" t="str">
        <f>IF(AND(O426="Exclude", P426="Exclude"), "Mutually Excluded", IF(AND(OR(O426="CERTAINLY INCLUDED", O426="INCLUDE" ), OR(P426="INCLUDE", P426="MAYBE")), "MUTUALLY INCLUDED", IF(AND(O426="MAYBE", P426="MAYBE"), "Mutually MAYBE", IF(AND(O426="Exclude", OR(P426="INCLUDE", P426="MAYBE")), "AI+Hum: No, Hum1+2: Yes", IF(AND(P426="Exclude", OR(O426="INCLUDE", O426="CERTAINLY INCLUDED", H426="MAYBE")), "Ai+hum: Yes, Hum1+2: No", "Other Conflict")))))</f>
        <v>Mutually Excluded</v>
      </c>
      <c r="U426" s="121" t="str">
        <f>IF(Q426="Mutually Excluded","Exclude",IF(Q426= "Mutually Included","Include",R426))</f>
        <v>Exclude</v>
      </c>
      <c r="V426" s="122"/>
      <c r="X426" s="117"/>
      <c r="Y426" s="117"/>
      <c r="Z426" s="103" t="str">
        <f t="shared" si="87"/>
        <v/>
      </c>
      <c r="AA426" s="256"/>
      <c r="AB426" s="186"/>
      <c r="AC426" s="186"/>
      <c r="AD426" s="203"/>
      <c r="AF426" s="203"/>
      <c r="AG426" s="102" t="str">
        <f t="shared" si="88"/>
        <v/>
      </c>
      <c r="AH426" s="10" t="str">
        <f t="shared" si="92"/>
        <v/>
      </c>
      <c r="AI426" s="102"/>
      <c r="AJ426" s="10"/>
      <c r="AK426" s="10"/>
      <c r="AL426" s="105"/>
      <c r="AM426" s="102"/>
      <c r="AN426" s="10"/>
      <c r="AO426" s="10" t="str">
        <f t="shared" si="89"/>
        <v/>
      </c>
      <c r="AT426" s="10"/>
      <c r="AU426" s="10" t="str">
        <f>IF(O426="include",AF426,"")</f>
        <v/>
      </c>
      <c r="AV426" s="54" t="str">
        <f>IF(P426="include",AF426,"")</f>
        <v/>
      </c>
      <c r="BC426" s="10"/>
      <c r="BH426" s="10"/>
      <c r="BM426" s="10"/>
    </row>
    <row r="427" spans="1:65" s="54" customFormat="1" ht="30">
      <c r="A427" s="10">
        <v>434</v>
      </c>
      <c r="B427" s="10"/>
      <c r="C427" s="10" t="s">
        <v>655</v>
      </c>
      <c r="D427" s="10">
        <v>1</v>
      </c>
      <c r="E427" s="10">
        <v>1</v>
      </c>
      <c r="F427" s="10">
        <v>1</v>
      </c>
      <c r="G427" s="119" t="str">
        <f t="shared" si="86"/>
        <v>EXCLUDED</v>
      </c>
      <c r="H427" s="147" t="s">
        <v>901</v>
      </c>
      <c r="I427" s="189" t="s">
        <v>901</v>
      </c>
      <c r="J427" s="10" t="str">
        <f>IF(AND(G427="Excluded", H427="Excluded"), "Mutually Excluded", IF(AND(OR(G427="CERTAINLY INCLUDED", G427="INCLUDED", G427="MAYBE" ), OR(H427="INCLUDED", H427="MAYBE")), "MUTUALLY INCLUDED", IF(AND(G427="MAYBE", H427="MAYBE"), "Mutually MAYBE", IF(AND(G427="Excluded", OR(H427="INCLUDED", H427="MAYBE")), "AI: No, Human: Yes", IF(AND(H427="Excluded", OR(G427="INCLUDED", G427="CERTAINLY INCLUDED", G427="MAYBE")), "AI: Yes, Human: No", "Other Conflict")))))</f>
        <v>Mutually Excluded</v>
      </c>
      <c r="K427" s="10"/>
      <c r="L427" s="10"/>
      <c r="N427" s="220" t="s">
        <v>19</v>
      </c>
      <c r="O427" s="54" t="str">
        <f>IF(J427="Mutually Excluded","Exclude",IF(J427= "Mutually Included","Include",M427))</f>
        <v>Exclude</v>
      </c>
      <c r="P427" s="54" t="str">
        <f>'Humans Alignment T&amp;A'!Z427</f>
        <v>Exclude</v>
      </c>
      <c r="Q427" s="120" t="str">
        <f>IF(AND(O427="Exclude", P427="Exclude"), "Mutually Excluded", IF(AND(OR(O427="CERTAINLY INCLUDED", O427="INCLUDE" ), OR(P427="INCLUDE", P427="MAYBE")), "MUTUALLY INCLUDED", IF(AND(O427="MAYBE", P427="MAYBE"), "Mutually MAYBE", IF(AND(O427="Exclude", OR(P427="INCLUDE", P427="MAYBE")), "AI+Hum: No, Hum1+2: Yes", IF(AND(P427="Exclude", OR(O427="INCLUDE", O427="CERTAINLY INCLUDED", H427="MAYBE")), "Ai+hum: Yes, Hum1+2: No", "Other Conflict")))))</f>
        <v>Mutually Excluded</v>
      </c>
      <c r="U427" s="121" t="str">
        <f>IF(Q427="Mutually Excluded","Exclude",IF(Q427= "Mutually Included","Include",R427))</f>
        <v>Exclude</v>
      </c>
      <c r="V427" s="122"/>
      <c r="X427" s="117"/>
      <c r="Y427" s="117"/>
      <c r="Z427" s="103" t="str">
        <f t="shared" si="87"/>
        <v/>
      </c>
      <c r="AA427" s="256"/>
      <c r="AB427" s="186"/>
      <c r="AC427" s="186"/>
      <c r="AD427" s="203"/>
      <c r="AF427" s="203"/>
      <c r="AG427" s="102" t="str">
        <f t="shared" si="88"/>
        <v/>
      </c>
      <c r="AH427" s="10" t="str">
        <f t="shared" si="92"/>
        <v/>
      </c>
      <c r="AI427" s="102"/>
      <c r="AJ427" s="10"/>
      <c r="AK427" s="10"/>
      <c r="AL427" s="105"/>
      <c r="AM427" s="102"/>
      <c r="AN427" s="10"/>
      <c r="AO427" s="10" t="str">
        <f t="shared" si="89"/>
        <v/>
      </c>
      <c r="AT427" s="10"/>
      <c r="AU427" s="10" t="str">
        <f>IF(O427="include",AF427,"")</f>
        <v/>
      </c>
      <c r="AV427" s="54" t="str">
        <f>IF(P427="include",AF427,"")</f>
        <v/>
      </c>
      <c r="BC427" s="10"/>
      <c r="BH427" s="10"/>
      <c r="BM427" s="10"/>
    </row>
    <row r="428" spans="1:65" s="54" customFormat="1" ht="30">
      <c r="A428" s="10">
        <v>435</v>
      </c>
      <c r="B428" s="10"/>
      <c r="C428" s="10" t="s">
        <v>656</v>
      </c>
      <c r="D428" s="10">
        <v>4</v>
      </c>
      <c r="E428" s="10">
        <v>3</v>
      </c>
      <c r="F428" s="10">
        <v>3</v>
      </c>
      <c r="G428" s="119" t="str">
        <f t="shared" si="86"/>
        <v>EXCLUDED</v>
      </c>
      <c r="H428" s="147" t="s">
        <v>901</v>
      </c>
      <c r="I428" s="189" t="s">
        <v>901</v>
      </c>
      <c r="J428" s="10" t="str">
        <f>IF(AND(G428="Excluded", H428="Excluded"), "Mutually Excluded", IF(AND(OR(G428="CERTAINLY INCLUDED", G428="INCLUDED", G428="MAYBE" ), OR(H428="INCLUDED", H428="MAYBE")), "MUTUALLY INCLUDED", IF(AND(G428="MAYBE", H428="MAYBE"), "Mutually MAYBE", IF(AND(G428="Excluded", OR(H428="INCLUDED", H428="MAYBE")), "AI: No, Human: Yes", IF(AND(H428="Excluded", OR(G428="INCLUDED", G428="CERTAINLY INCLUDED", G428="MAYBE")), "AI: Yes, Human: No", "Other Conflict")))))</f>
        <v>Mutually Excluded</v>
      </c>
      <c r="K428" s="10"/>
      <c r="L428" s="10"/>
      <c r="N428" s="220" t="s">
        <v>19</v>
      </c>
      <c r="O428" s="54" t="str">
        <f>IF(J428="Mutually Excluded","Exclude",IF(J428= "Mutually Included","Include",M428))</f>
        <v>Exclude</v>
      </c>
      <c r="P428" s="54" t="str">
        <f>'Humans Alignment T&amp;A'!Z428</f>
        <v>Exclude</v>
      </c>
      <c r="Q428" s="120" t="str">
        <f>IF(AND(O428="Exclude", P428="Exclude"), "Mutually Excluded", IF(AND(OR(O428="CERTAINLY INCLUDED", O428="INCLUDE" ), OR(P428="INCLUDE", P428="MAYBE")), "MUTUALLY INCLUDED", IF(AND(O428="MAYBE", P428="MAYBE"), "Mutually MAYBE", IF(AND(O428="Exclude", OR(P428="INCLUDE", P428="MAYBE")), "AI+Hum: No, Hum1+2: Yes", IF(AND(P428="Exclude", OR(O428="INCLUDE", O428="CERTAINLY INCLUDED", H428="MAYBE")), "Ai+hum: Yes, Hum1+2: No", "Other Conflict")))))</f>
        <v>Mutually Excluded</v>
      </c>
      <c r="U428" s="121" t="str">
        <f>IF(Q428="Mutually Excluded","Exclude",IF(Q428= "Mutually Included","Include",R428))</f>
        <v>Exclude</v>
      </c>
      <c r="V428" s="122"/>
      <c r="X428" s="117"/>
      <c r="Y428" s="117"/>
      <c r="Z428" s="103" t="str">
        <f t="shared" si="87"/>
        <v/>
      </c>
      <c r="AA428" s="256"/>
      <c r="AB428" s="186"/>
      <c r="AC428" s="186"/>
      <c r="AD428" s="203"/>
      <c r="AF428" s="203"/>
      <c r="AG428" s="102" t="str">
        <f t="shared" si="88"/>
        <v/>
      </c>
      <c r="AH428" s="10" t="str">
        <f t="shared" si="92"/>
        <v/>
      </c>
      <c r="AI428" s="102"/>
      <c r="AJ428" s="10"/>
      <c r="AK428" s="10"/>
      <c r="AL428" s="105"/>
      <c r="AM428" s="102"/>
      <c r="AN428" s="10"/>
      <c r="AO428" s="10" t="str">
        <f t="shared" si="89"/>
        <v/>
      </c>
      <c r="AT428" s="10"/>
      <c r="AU428" s="10" t="str">
        <f>IF(O428="include",AF428,"")</f>
        <v/>
      </c>
      <c r="AV428" s="54" t="str">
        <f>IF(P428="include",AF428,"")</f>
        <v/>
      </c>
      <c r="BC428" s="10"/>
      <c r="BH428" s="10"/>
      <c r="BM428" s="10"/>
    </row>
    <row r="429" spans="1:65" s="54" customFormat="1" ht="30">
      <c r="A429" s="10">
        <v>436</v>
      </c>
      <c r="B429" s="10"/>
      <c r="C429" s="10" t="s">
        <v>658</v>
      </c>
      <c r="D429" s="10">
        <v>1</v>
      </c>
      <c r="E429" s="10">
        <v>1</v>
      </c>
      <c r="F429" s="10">
        <v>1</v>
      </c>
      <c r="G429" s="119" t="str">
        <f t="shared" si="86"/>
        <v>EXCLUDED</v>
      </c>
      <c r="H429" s="147" t="s">
        <v>901</v>
      </c>
      <c r="I429" s="189" t="s">
        <v>901</v>
      </c>
      <c r="J429" s="10" t="str">
        <f>IF(AND(G429="Excluded", H429="Excluded"), "Mutually Excluded", IF(AND(OR(G429="CERTAINLY INCLUDED", G429="INCLUDED", G429="MAYBE" ), OR(H429="INCLUDED", H429="MAYBE")), "MUTUALLY INCLUDED", IF(AND(G429="MAYBE", H429="MAYBE"), "Mutually MAYBE", IF(AND(G429="Excluded", OR(H429="INCLUDED", H429="MAYBE")), "AI: No, Human: Yes", IF(AND(H429="Excluded", OR(G429="INCLUDED", G429="CERTAINLY INCLUDED", G429="MAYBE")), "AI: Yes, Human: No", "Other Conflict")))))</f>
        <v>Mutually Excluded</v>
      </c>
      <c r="K429" s="10"/>
      <c r="L429" s="10"/>
      <c r="N429" s="220" t="s">
        <v>19</v>
      </c>
      <c r="O429" s="54" t="str">
        <f>IF(J429="Mutually Excluded","Exclude",IF(J429= "Mutually Included","Include",M429))</f>
        <v>Exclude</v>
      </c>
      <c r="P429" s="54" t="str">
        <f>'Humans Alignment T&amp;A'!Z429</f>
        <v>Exclude</v>
      </c>
      <c r="Q429" s="120" t="str">
        <f>IF(AND(O429="Exclude", P429="Exclude"), "Mutually Excluded", IF(AND(OR(O429="CERTAINLY INCLUDED", O429="INCLUDE" ), OR(P429="INCLUDE", P429="MAYBE")), "MUTUALLY INCLUDED", IF(AND(O429="MAYBE", P429="MAYBE"), "Mutually MAYBE", IF(AND(O429="Exclude", OR(P429="INCLUDE", P429="MAYBE")), "AI+Hum: No, Hum1+2: Yes", IF(AND(P429="Exclude", OR(O429="INCLUDE", O429="CERTAINLY INCLUDED", H429="MAYBE")), "Ai+hum: Yes, Hum1+2: No", "Other Conflict")))))</f>
        <v>Mutually Excluded</v>
      </c>
      <c r="U429" s="121" t="str">
        <f>IF(Q429="Mutually Excluded","Exclude",IF(Q429= "Mutually Included","Include",R429))</f>
        <v>Exclude</v>
      </c>
      <c r="V429" s="122"/>
      <c r="X429" s="117"/>
      <c r="Y429" s="117"/>
      <c r="Z429" s="103" t="str">
        <f t="shared" si="87"/>
        <v/>
      </c>
      <c r="AA429" s="256"/>
      <c r="AB429" s="186"/>
      <c r="AC429" s="186"/>
      <c r="AD429" s="203"/>
      <c r="AF429" s="203"/>
      <c r="AG429" s="102" t="str">
        <f t="shared" si="88"/>
        <v/>
      </c>
      <c r="AH429" s="10" t="str">
        <f t="shared" si="92"/>
        <v/>
      </c>
      <c r="AI429" s="102"/>
      <c r="AJ429" s="10"/>
      <c r="AK429" s="10"/>
      <c r="AL429" s="105"/>
      <c r="AM429" s="102"/>
      <c r="AN429" s="10"/>
      <c r="AO429" s="10" t="str">
        <f t="shared" si="89"/>
        <v/>
      </c>
      <c r="AT429" s="10"/>
      <c r="AU429" s="10" t="str">
        <f>IF(O429="include",AF429,"")</f>
        <v/>
      </c>
      <c r="AV429" s="54" t="str">
        <f>IF(P429="include",AF429,"")</f>
        <v/>
      </c>
      <c r="BC429" s="10"/>
      <c r="BH429" s="10"/>
      <c r="BM429" s="10"/>
    </row>
    <row r="430" spans="1:65" s="54" customFormat="1" ht="30">
      <c r="A430" s="10">
        <v>437</v>
      </c>
      <c r="B430" s="10"/>
      <c r="C430" s="10" t="s">
        <v>659</v>
      </c>
      <c r="D430" s="10">
        <v>1</v>
      </c>
      <c r="E430" s="10">
        <v>1</v>
      </c>
      <c r="F430" s="10">
        <v>1</v>
      </c>
      <c r="G430" s="119" t="str">
        <f t="shared" si="86"/>
        <v>EXCLUDED</v>
      </c>
      <c r="H430" s="147" t="s">
        <v>901</v>
      </c>
      <c r="I430" s="189" t="s">
        <v>901</v>
      </c>
      <c r="J430" s="10" t="str">
        <f>IF(AND(G430="Excluded", H430="Excluded"), "Mutually Excluded", IF(AND(OR(G430="CERTAINLY INCLUDED", G430="INCLUDED", G430="MAYBE" ), OR(H430="INCLUDED", H430="MAYBE")), "MUTUALLY INCLUDED", IF(AND(G430="MAYBE", H430="MAYBE"), "Mutually MAYBE", IF(AND(G430="Excluded", OR(H430="INCLUDED", H430="MAYBE")), "AI: No, Human: Yes", IF(AND(H430="Excluded", OR(G430="INCLUDED", G430="CERTAINLY INCLUDED", G430="MAYBE")), "AI: Yes, Human: No", "Other Conflict")))))</f>
        <v>Mutually Excluded</v>
      </c>
      <c r="K430" s="10"/>
      <c r="L430" s="10"/>
      <c r="N430" s="220" t="s">
        <v>19</v>
      </c>
      <c r="O430" s="54" t="str">
        <f>IF(J430="Mutually Excluded","Exclude",IF(J430= "Mutually Included","Include",M430))</f>
        <v>Exclude</v>
      </c>
      <c r="P430" s="54" t="str">
        <f>'Humans Alignment T&amp;A'!Z430</f>
        <v>Exclude</v>
      </c>
      <c r="Q430" s="120" t="str">
        <f>IF(AND(O430="Exclude", P430="Exclude"), "Mutually Excluded", IF(AND(OR(O430="CERTAINLY INCLUDED", O430="INCLUDE" ), OR(P430="INCLUDE", P430="MAYBE")), "MUTUALLY INCLUDED", IF(AND(O430="MAYBE", P430="MAYBE"), "Mutually MAYBE", IF(AND(O430="Exclude", OR(P430="INCLUDE", P430="MAYBE")), "AI+Hum: No, Hum1+2: Yes", IF(AND(P430="Exclude", OR(O430="INCLUDE", O430="CERTAINLY INCLUDED", H430="MAYBE")), "Ai+hum: Yes, Hum1+2: No", "Other Conflict")))))</f>
        <v>Mutually Excluded</v>
      </c>
      <c r="U430" s="121" t="str">
        <f>IF(Q430="Mutually Excluded","Exclude",IF(Q430= "Mutually Included","Include",R430))</f>
        <v>Exclude</v>
      </c>
      <c r="V430" s="122"/>
      <c r="X430" s="117"/>
      <c r="Y430" s="117"/>
      <c r="Z430" s="103" t="str">
        <f t="shared" si="87"/>
        <v/>
      </c>
      <c r="AA430" s="256"/>
      <c r="AB430" s="186"/>
      <c r="AC430" s="186"/>
      <c r="AD430" s="203"/>
      <c r="AF430" s="203"/>
      <c r="AG430" s="102" t="str">
        <f t="shared" si="88"/>
        <v/>
      </c>
      <c r="AH430" s="10" t="str">
        <f t="shared" si="92"/>
        <v/>
      </c>
      <c r="AI430" s="102"/>
      <c r="AJ430" s="10"/>
      <c r="AK430" s="10"/>
      <c r="AL430" s="105"/>
      <c r="AM430" s="102"/>
      <c r="AN430" s="10"/>
      <c r="AO430" s="10" t="str">
        <f t="shared" si="89"/>
        <v/>
      </c>
      <c r="AT430" s="10"/>
      <c r="AU430" s="10" t="str">
        <f>IF(O430="include",AF430,"")</f>
        <v/>
      </c>
      <c r="AV430" s="54" t="str">
        <f>IF(P430="include",AF430,"")</f>
        <v/>
      </c>
      <c r="BC430" s="10"/>
      <c r="BH430" s="10"/>
      <c r="BM430" s="10"/>
    </row>
    <row r="431" spans="1:65" s="54" customFormat="1" ht="70.150000000000006" customHeight="1">
      <c r="A431" s="10">
        <v>438</v>
      </c>
      <c r="B431" s="10" t="s">
        <v>660</v>
      </c>
      <c r="C431" s="10" t="s">
        <v>660</v>
      </c>
      <c r="D431" s="10">
        <v>3</v>
      </c>
      <c r="E431" s="10">
        <v>4</v>
      </c>
      <c r="F431" s="10">
        <v>3</v>
      </c>
      <c r="G431" s="119" t="str">
        <f t="shared" si="86"/>
        <v>EXCLUDED</v>
      </c>
      <c r="H431" s="147" t="s">
        <v>1752</v>
      </c>
      <c r="I431" s="189" t="s">
        <v>1752</v>
      </c>
      <c r="J431" s="10" t="str">
        <f>IF(AND(G431="Excluded", H431="Excluded"), "Mutually Excluded", IF(AND(OR(G431="CERTAINLY INCLUDED", G431="INCLUDED", G431="MAYBE" ), OR(H431="INCLUDED", H431="MAYBE")), "MUTUALLY INCLUDED", IF(AND(G431="MAYBE", H431="MAYBE"), "Mutually MAYBE", IF(AND(G431="Excluded", OR(H431="INCLUDED", H431="MAYBE")), "AI: No, Human: Yes", IF(AND(H431="Excluded", OR(G431="INCLUDED", G431="CERTAINLY INCLUDED", G431="MAYBE")), "AI: Yes, Human: No", "Other Conflict")))))</f>
        <v>AI: No, Human: Yes</v>
      </c>
      <c r="K431" s="10" t="s">
        <v>23</v>
      </c>
      <c r="L431" s="10" t="s">
        <v>23</v>
      </c>
      <c r="M431" s="54" t="s">
        <v>23</v>
      </c>
      <c r="N431" s="220" t="s">
        <v>19</v>
      </c>
      <c r="O431" s="54" t="str">
        <f>IF(J431="Mutually Excluded","Exclude",IF(J431= "Mutually Included","Include",M431))</f>
        <v>Include</v>
      </c>
      <c r="P431" s="54" t="str">
        <f>'Humans Alignment T&amp;A'!Z431</f>
        <v>Include</v>
      </c>
      <c r="Q431" s="120" t="str">
        <f>IF(AND(O431="Exclude", P431="Exclude"), "Mutually Excluded", IF(AND(OR(O431="CERTAINLY INCLUDED", O431="INCLUDE" ), OR(P431="INCLUDE", P431="MAYBE")), "MUTUALLY INCLUDED", IF(AND(O431="MAYBE", P431="MAYBE"), "Mutually MAYBE", IF(AND(O431="Exclude", OR(P431="INCLUDE", P431="MAYBE")), "AI+Hum: No, Hum1+2: Yes", IF(AND(P431="Exclude", OR(O431="INCLUDE", O431="CERTAINLY INCLUDED", H431="MAYBE")), "Ai+hum: Yes, Hum1+2: No", "Other Conflict")))))</f>
        <v>MUTUALLY INCLUDED</v>
      </c>
      <c r="U431" s="121" t="str">
        <f>IF(Q431="Mutually Excluded","Exclude",IF(Q431= "Mutually Included","Include",R431))</f>
        <v>Include</v>
      </c>
      <c r="V431" s="122" t="s">
        <v>19</v>
      </c>
      <c r="W431" s="54" t="s">
        <v>19</v>
      </c>
      <c r="X431" s="201" t="s">
        <v>901</v>
      </c>
      <c r="Y431" s="201" t="s">
        <v>3028</v>
      </c>
      <c r="Z431" s="103" t="str">
        <f t="shared" si="87"/>
        <v>Mutually Excluded</v>
      </c>
      <c r="AA431" s="104" t="s">
        <v>19</v>
      </c>
      <c r="AB431" s="186"/>
      <c r="AC431" s="186"/>
      <c r="AD431" s="203" t="s">
        <v>19</v>
      </c>
      <c r="AF431" s="203" t="s">
        <v>19</v>
      </c>
      <c r="AG431" s="102" t="str">
        <f t="shared" si="88"/>
        <v>Mutually Excluded</v>
      </c>
      <c r="AH431" s="10" t="str">
        <f t="shared" si="92"/>
        <v>Mutually Excluded</v>
      </c>
      <c r="AI431" s="109" t="s">
        <v>23</v>
      </c>
      <c r="AJ431" s="10"/>
      <c r="AK431" s="10"/>
      <c r="AL431" s="106" t="s">
        <v>19</v>
      </c>
      <c r="AM431" s="102"/>
      <c r="AN431" s="10"/>
      <c r="AO431" s="10" t="str">
        <f t="shared" si="89"/>
        <v>Mutually Excluded</v>
      </c>
      <c r="AP431" s="54" t="str">
        <f>IF(COUNTA(AQ431:AS431)=0, "", IF(COUNTIF(AQ431:AS431,5)=3, "Include", IF(COUNTIF(AQ431:AS431,5)&gt;=1, "Maybe", "Exclude")))</f>
        <v>Exclude</v>
      </c>
      <c r="AQ431" s="54">
        <v>2</v>
      </c>
      <c r="AR431" s="54">
        <v>3</v>
      </c>
      <c r="AS431" s="54">
        <v>1</v>
      </c>
      <c r="AT431" s="10" t="s">
        <v>3045</v>
      </c>
      <c r="AU431" s="10" t="str">
        <f>IF(O431="include",AF431,"")</f>
        <v>Exclude</v>
      </c>
      <c r="AV431" s="54" t="str">
        <f>IF(P431="include",AF431,"")</f>
        <v>Exclude</v>
      </c>
      <c r="BC431" s="10"/>
      <c r="BH431" s="10"/>
      <c r="BM431" s="10"/>
    </row>
    <row r="432" spans="1:65" s="54" customFormat="1" ht="70.150000000000006" customHeight="1">
      <c r="A432" s="10">
        <v>439</v>
      </c>
      <c r="B432" s="10" t="s">
        <v>662</v>
      </c>
      <c r="C432" s="10" t="s">
        <v>662</v>
      </c>
      <c r="D432" s="10">
        <v>4</v>
      </c>
      <c r="E432" s="10">
        <v>4</v>
      </c>
      <c r="F432" s="10">
        <v>3</v>
      </c>
      <c r="G432" s="119" t="str">
        <f t="shared" si="86"/>
        <v>EXCLUDED</v>
      </c>
      <c r="H432" s="147" t="s">
        <v>1752</v>
      </c>
      <c r="I432" s="189" t="s">
        <v>901</v>
      </c>
      <c r="J432" s="10" t="str">
        <f>IF(AND(G432="Excluded", H432="Excluded"), "Mutually Excluded", IF(AND(OR(G432="CERTAINLY INCLUDED", G432="INCLUDED", G432="MAYBE" ), OR(H432="INCLUDED", H432="MAYBE")), "MUTUALLY INCLUDED", IF(AND(G432="MAYBE", H432="MAYBE"), "Mutually MAYBE", IF(AND(G432="Excluded", OR(H432="INCLUDED", H432="MAYBE")), "AI: No, Human: Yes", IF(AND(H432="Excluded", OR(G432="INCLUDED", G432="CERTAINLY INCLUDED", G432="MAYBE")), "AI: Yes, Human: No", "Other Conflict")))))</f>
        <v>AI: No, Human: Yes</v>
      </c>
      <c r="K432" s="10" t="s">
        <v>23</v>
      </c>
      <c r="L432" s="10" t="s">
        <v>23</v>
      </c>
      <c r="M432" s="54" t="s">
        <v>23</v>
      </c>
      <c r="N432" s="220" t="s">
        <v>19</v>
      </c>
      <c r="O432" s="54" t="str">
        <f>IF(J432="Mutually Excluded","Exclude",IF(J432= "Mutually Included","Include",M432))</f>
        <v>Include</v>
      </c>
      <c r="P432" s="54" t="str">
        <f>'Humans Alignment T&amp;A'!Z432</f>
        <v>Include</v>
      </c>
      <c r="Q432" s="120" t="str">
        <f>IF(AND(O432="Exclude", P432="Exclude"), "Mutually Excluded", IF(AND(OR(O432="CERTAINLY INCLUDED", O432="INCLUDE" ), OR(P432="INCLUDE", P432="MAYBE")), "MUTUALLY INCLUDED", IF(AND(O432="MAYBE", P432="MAYBE"), "Mutually MAYBE", IF(AND(O432="Exclude", OR(P432="INCLUDE", P432="MAYBE")), "AI+Hum: No, Hum1+2: Yes", IF(AND(P432="Exclude", OR(O432="INCLUDE", O432="CERTAINLY INCLUDED", H432="MAYBE")), "Ai+hum: Yes, Hum1+2: No", "Other Conflict")))))</f>
        <v>MUTUALLY INCLUDED</v>
      </c>
      <c r="U432" s="121" t="str">
        <f>IF(Q432="Mutually Excluded","Exclude",IF(Q432= "Mutually Included","Include",R432))</f>
        <v>Include</v>
      </c>
      <c r="V432" s="122" t="s">
        <v>19</v>
      </c>
      <c r="W432" s="54" t="s">
        <v>19</v>
      </c>
      <c r="X432" s="201" t="s">
        <v>901</v>
      </c>
      <c r="Y432" s="201" t="s">
        <v>3028</v>
      </c>
      <c r="Z432" s="103" t="str">
        <f t="shared" ref="Z432" si="94">IF(OR(ISBLANK(AF432), ISBLANK(V432)), "", IF(AND(OR(AF432="Include", AF432="Maybe"), OR(V432="Include", V432="Maybe", V432="Certainly Included")), "Mutually Included", IF(AND(AF432="Exclude", V432="Exclude"), "Mutually Excluded", IF(AND(AF432="Exclude", OR(V432="Include", V432="Maybe")), "Nikos Excluded, Cindy Included", IF(AND(OR(AF432="Include", AF432="Maybe"), V432="Exclude"), "Nikos Included, Cindy Excluded", "Pal")))))</f>
        <v>Mutually Excluded</v>
      </c>
      <c r="AA432" s="104" t="s">
        <v>19</v>
      </c>
      <c r="AB432" s="186"/>
      <c r="AC432" s="186"/>
      <c r="AD432" s="203" t="s">
        <v>19</v>
      </c>
      <c r="AF432" s="203" t="s">
        <v>19</v>
      </c>
      <c r="AG432" s="102" t="str">
        <f t="shared" ref="AG432" si="95">IF(OR(ISBLANK(AF432), ISBLANK(AD432)), "", IF(AND(OR(AF432="Include", AF432="Maybe"), OR(AD432="Include", AD432="Maybe", AD432="Certainly Included")), "Mutually Included", IF(AND(AF432="Exclude", AD432="Exclude"), "Mutually Excluded", IF(AND(AF432="Exclude", OR(AD432="Include", AD432="Maybe")), "Nikos Excluded, Mikhail Included", IF(AND(OR(AF432="Include", AF432="Maybe"), AD432="Exclude"), "Nikos Included, Mikhail Excluded", "Pal")))))</f>
        <v>Mutually Excluded</v>
      </c>
      <c r="AH432" s="10" t="str">
        <f t="shared" ref="AH432" si="96">IF(OR(ISBLANK(AF432), ISBLANK(AP432)), "", IF(AND(OR(AF432="Include", AF432="Maybe"), OR(AP432="Included", AP432="Maybe", AP432="Certainly Included")), "Mutually Included", IF(AND(AF432="Exclude", AP432="Exclude"), "Mutually Excluded", IF(AND(AF432="Exclude", OR(AP432="Include", AP432="Maybe")), "Human Excluded, AI Included", IF(AND(OR(AF432="Include", AF432="Maybe"), AP432="Exclude"), "Human Included, AI Excluded", "Pal")))))</f>
        <v>Mutually Excluded</v>
      </c>
      <c r="AI432" s="109" t="s">
        <v>23</v>
      </c>
      <c r="AJ432" s="10"/>
      <c r="AK432" s="10"/>
      <c r="AL432" s="106" t="s">
        <v>19</v>
      </c>
      <c r="AM432" s="102"/>
      <c r="AN432" s="10"/>
      <c r="AO432" s="10" t="str">
        <f t="shared" si="89"/>
        <v>Mutually Excluded</v>
      </c>
      <c r="AP432" s="54" t="str">
        <f>IF(COUNTA(AQ432:AS432)=0, "", IF(COUNTIF(AQ432:AS432,5)=3, "Include", IF(COUNTIF(AQ432:AS432,5)&gt;=1, "Maybe", "Exclude")))</f>
        <v>Exclude</v>
      </c>
      <c r="AQ432" s="54">
        <v>2</v>
      </c>
      <c r="AR432" s="54">
        <v>1</v>
      </c>
      <c r="AS432" s="54">
        <v>3</v>
      </c>
      <c r="AT432" s="10" t="s">
        <v>3046</v>
      </c>
      <c r="AU432" s="10" t="str">
        <f>IF(O432="include",AF432,"")</f>
        <v>Exclude</v>
      </c>
      <c r="AV432" s="54" t="str">
        <f>IF(P432="include",AF432,"")</f>
        <v>Exclude</v>
      </c>
      <c r="BC432" s="10"/>
      <c r="BH432" s="10"/>
      <c r="BM432" s="10"/>
    </row>
    <row r="433" spans="1:65" s="54" customFormat="1" ht="30">
      <c r="A433" s="10">
        <v>440</v>
      </c>
      <c r="B433" s="10"/>
      <c r="C433" s="10" t="s">
        <v>663</v>
      </c>
      <c r="D433" s="10">
        <v>1</v>
      </c>
      <c r="E433" s="10">
        <v>1</v>
      </c>
      <c r="F433" s="10">
        <v>1</v>
      </c>
      <c r="G433" s="119" t="str">
        <f t="shared" si="86"/>
        <v>EXCLUDED</v>
      </c>
      <c r="H433" s="147" t="s">
        <v>901</v>
      </c>
      <c r="I433" s="189" t="s">
        <v>901</v>
      </c>
      <c r="J433" s="10" t="str">
        <f>IF(AND(G433="Excluded", H433="Excluded"), "Mutually Excluded", IF(AND(OR(G433="CERTAINLY INCLUDED", G433="INCLUDED", G433="MAYBE" ), OR(H433="INCLUDED", H433="MAYBE")), "MUTUALLY INCLUDED", IF(AND(G433="MAYBE", H433="MAYBE"), "Mutually MAYBE", IF(AND(G433="Excluded", OR(H433="INCLUDED", H433="MAYBE")), "AI: No, Human: Yes", IF(AND(H433="Excluded", OR(G433="INCLUDED", G433="CERTAINLY INCLUDED", G433="MAYBE")), "AI: Yes, Human: No", "Other Conflict")))))</f>
        <v>Mutually Excluded</v>
      </c>
      <c r="K433" s="10"/>
      <c r="L433" s="10"/>
      <c r="N433" s="220" t="s">
        <v>19</v>
      </c>
      <c r="O433" s="54" t="str">
        <f>IF(J433="Mutually Excluded","Exclude",IF(J433= "Mutually Included","Include",M433))</f>
        <v>Exclude</v>
      </c>
      <c r="P433" s="54" t="str">
        <f>'Humans Alignment T&amp;A'!Z433</f>
        <v>Exclude</v>
      </c>
      <c r="Q433" s="120" t="str">
        <f>IF(AND(O433="Exclude", P433="Exclude"), "Mutually Excluded", IF(AND(OR(O433="CERTAINLY INCLUDED", O433="INCLUDE" ), OR(P433="INCLUDE", P433="MAYBE")), "MUTUALLY INCLUDED", IF(AND(O433="MAYBE", P433="MAYBE"), "Mutually MAYBE", IF(AND(O433="Exclude", OR(P433="INCLUDE", P433="MAYBE")), "AI+Hum: No, Hum1+2: Yes", IF(AND(P433="Exclude", OR(O433="INCLUDE", O433="CERTAINLY INCLUDED", H433="MAYBE")), "Ai+hum: Yes, Hum1+2: No", "Other Conflict")))))</f>
        <v>Mutually Excluded</v>
      </c>
      <c r="U433" s="121" t="str">
        <f>IF(Q433="Mutually Excluded","Exclude",IF(Q433= "Mutually Included","Include",R433))</f>
        <v>Exclude</v>
      </c>
      <c r="V433" s="122"/>
      <c r="X433" s="117"/>
      <c r="Y433" s="117"/>
      <c r="Z433" s="103" t="str">
        <f t="shared" si="87"/>
        <v/>
      </c>
      <c r="AA433" s="256"/>
      <c r="AB433" s="186"/>
      <c r="AC433" s="186"/>
      <c r="AD433" s="203"/>
      <c r="AF433" s="203"/>
      <c r="AG433" s="102" t="str">
        <f t="shared" si="88"/>
        <v/>
      </c>
      <c r="AH433" s="10" t="str">
        <f t="shared" si="92"/>
        <v/>
      </c>
      <c r="AI433" s="102"/>
      <c r="AJ433" s="10"/>
      <c r="AK433" s="10"/>
      <c r="AL433" s="105"/>
      <c r="AM433" s="102"/>
      <c r="AN433" s="10"/>
      <c r="AO433" s="10" t="str">
        <f t="shared" si="89"/>
        <v/>
      </c>
      <c r="AT433" s="10"/>
      <c r="AU433" s="10" t="str">
        <f>IF(O433="include",AF433,"")</f>
        <v/>
      </c>
      <c r="AV433" s="54" t="str">
        <f>IF(P433="include",AF433,"")</f>
        <v/>
      </c>
      <c r="BC433" s="10"/>
      <c r="BH433" s="10"/>
      <c r="BM433" s="10"/>
    </row>
    <row r="434" spans="1:65" s="54" customFormat="1" ht="45.75" thickBot="1">
      <c r="A434" s="10">
        <v>441</v>
      </c>
      <c r="B434" s="10"/>
      <c r="C434" s="10" t="s">
        <v>664</v>
      </c>
      <c r="D434" s="10">
        <v>2</v>
      </c>
      <c r="E434" s="10">
        <v>2</v>
      </c>
      <c r="F434" s="10">
        <v>2</v>
      </c>
      <c r="G434" s="119" t="str">
        <f t="shared" si="86"/>
        <v>EXCLUDED</v>
      </c>
      <c r="H434" s="147" t="s">
        <v>901</v>
      </c>
      <c r="I434" s="189" t="s">
        <v>901</v>
      </c>
      <c r="J434" s="10" t="str">
        <f>IF(AND(G434="Excluded", H434="Excluded"), "Mutually Excluded", IF(AND(OR(G434="CERTAINLY INCLUDED", G434="INCLUDED", G434="MAYBE" ), OR(H434="INCLUDED", H434="MAYBE")), "MUTUALLY INCLUDED", IF(AND(G434="MAYBE", H434="MAYBE"), "Mutually MAYBE", IF(AND(G434="Excluded", OR(H434="INCLUDED", H434="MAYBE")), "AI: No, Human: Yes", IF(AND(H434="Excluded", OR(G434="INCLUDED", G434="CERTAINLY INCLUDED", G434="MAYBE")), "AI: Yes, Human: No", "Other Conflict")))))</f>
        <v>Mutually Excluded</v>
      </c>
      <c r="K434" s="10"/>
      <c r="L434" s="10"/>
      <c r="N434" s="220" t="s">
        <v>19</v>
      </c>
      <c r="O434" s="54" t="str">
        <f>IF(J434="Mutually Excluded","Exclude",IF(J434= "Mutually Included","Include",M434))</f>
        <v>Exclude</v>
      </c>
      <c r="P434" s="54" t="str">
        <f>'Humans Alignment T&amp;A'!Z434</f>
        <v>Exclude</v>
      </c>
      <c r="Q434" s="120" t="str">
        <f>IF(AND(O434="Exclude", P434="Exclude"), "Mutually Excluded", IF(AND(OR(O434="CERTAINLY INCLUDED", O434="INCLUDE" ), OR(P434="INCLUDE", P434="MAYBE")), "MUTUALLY INCLUDED", IF(AND(O434="MAYBE", P434="MAYBE"), "Mutually MAYBE", IF(AND(O434="Exclude", OR(P434="INCLUDE", P434="MAYBE")), "AI+Hum: No, Hum1+2: Yes", IF(AND(P434="Exclude", OR(O434="INCLUDE", O434="CERTAINLY INCLUDED", H434="MAYBE")), "Ai+hum: Yes, Hum1+2: No", "Other Conflict")))))</f>
        <v>Mutually Excluded</v>
      </c>
      <c r="U434" s="121" t="str">
        <f>IF(Q434="Mutually Excluded","Exclude",IF(Q434= "Mutually Included","Include",R434))</f>
        <v>Exclude</v>
      </c>
      <c r="V434" s="122"/>
      <c r="X434" s="117"/>
      <c r="Y434" s="117"/>
      <c r="Z434" s="103" t="str">
        <f t="shared" si="87"/>
        <v/>
      </c>
      <c r="AA434" s="256"/>
      <c r="AB434" s="186"/>
      <c r="AC434" s="186"/>
      <c r="AD434" s="203"/>
      <c r="AF434" s="203"/>
      <c r="AG434" s="102" t="str">
        <f t="shared" si="88"/>
        <v/>
      </c>
      <c r="AH434" s="10" t="str">
        <f t="shared" si="92"/>
        <v/>
      </c>
      <c r="AI434" s="102"/>
      <c r="AJ434" s="10"/>
      <c r="AK434" s="10"/>
      <c r="AL434" s="105"/>
      <c r="AM434" s="102"/>
      <c r="AN434" s="10"/>
      <c r="AO434" s="10" t="str">
        <f t="shared" si="89"/>
        <v/>
      </c>
      <c r="AT434" s="10"/>
      <c r="AU434" s="10" t="str">
        <f>IF(O434="include",AF434,"")</f>
        <v/>
      </c>
      <c r="AV434" s="54" t="str">
        <f>IF(P434="include",AF434,"")</f>
        <v/>
      </c>
      <c r="BC434" s="10"/>
      <c r="BH434" s="10"/>
      <c r="BM434" s="10"/>
    </row>
    <row r="435" spans="1:65" s="54" customFormat="1" ht="30.75" thickBot="1">
      <c r="A435" s="10">
        <v>442</v>
      </c>
      <c r="B435" s="10"/>
      <c r="C435" s="10" t="s">
        <v>665</v>
      </c>
      <c r="D435" s="10">
        <v>2</v>
      </c>
      <c r="E435" s="10">
        <v>2</v>
      </c>
      <c r="F435" s="10">
        <v>2</v>
      </c>
      <c r="G435" s="119" t="str">
        <f t="shared" si="86"/>
        <v>EXCLUDED</v>
      </c>
      <c r="H435" s="147" t="s">
        <v>901</v>
      </c>
      <c r="I435" s="189" t="s">
        <v>901</v>
      </c>
      <c r="J435" s="10" t="str">
        <f>IF(AND(G435="Excluded", H435="Excluded"), "Mutually Excluded", IF(AND(OR(G435="CERTAINLY INCLUDED", G435="INCLUDED", G435="MAYBE" ), OR(H435="INCLUDED", H435="MAYBE")), "MUTUALLY INCLUDED", IF(AND(G435="MAYBE", H435="MAYBE"), "Mutually MAYBE", IF(AND(G435="Excluded", OR(H435="INCLUDED", H435="MAYBE")), "AI: No, Human: Yes", IF(AND(H435="Excluded", OR(G435="INCLUDED", G435="CERTAINLY INCLUDED", G435="MAYBE")), "AI: Yes, Human: No", "Other Conflict")))))</f>
        <v>Mutually Excluded</v>
      </c>
      <c r="K435" s="10"/>
      <c r="L435" s="10"/>
      <c r="N435" s="220" t="s">
        <v>19</v>
      </c>
      <c r="O435" s="54" t="str">
        <f>IF(J435="Mutually Excluded","Exclude",IF(J435= "Mutually Included","Include",M435))</f>
        <v>Exclude</v>
      </c>
      <c r="P435" s="54" t="str">
        <f>'Humans Alignment T&amp;A'!Z435</f>
        <v>Exclude</v>
      </c>
      <c r="Q435" s="120" t="s">
        <v>3016</v>
      </c>
      <c r="U435" s="121" t="str">
        <f>IF(Q435="Mutually Excluded","Exclude",IF(Q435= "Mutually Included","Include",R435))</f>
        <v>Exclude</v>
      </c>
      <c r="V435" s="122"/>
      <c r="X435" s="201"/>
      <c r="Y435" s="123"/>
      <c r="Z435" s="103"/>
      <c r="AA435" s="149"/>
      <c r="AB435" s="124"/>
      <c r="AC435" s="124"/>
      <c r="AD435" s="205"/>
      <c r="AF435" s="203"/>
      <c r="AG435" s="102"/>
      <c r="AH435" s="10"/>
      <c r="AI435" s="184"/>
      <c r="AJ435" s="10"/>
      <c r="AK435" s="10"/>
      <c r="AL435" s="135"/>
      <c r="AM435" s="102"/>
      <c r="AN435" s="10"/>
      <c r="AO435" s="10"/>
      <c r="AT435" s="10"/>
      <c r="AU435" s="10" t="str">
        <f>IF(O435="include",AF435,"")</f>
        <v/>
      </c>
      <c r="AV435" s="54" t="str">
        <f>IF(P435="include",AF435,"")</f>
        <v/>
      </c>
      <c r="BC435" s="10"/>
      <c r="BH435" s="10"/>
      <c r="BM435" s="10"/>
    </row>
    <row r="436" spans="1:65" s="54" customFormat="1" ht="45">
      <c r="A436" s="10">
        <v>443</v>
      </c>
      <c r="B436" s="10"/>
      <c r="C436" s="10" t="s">
        <v>666</v>
      </c>
      <c r="D436" s="10">
        <v>2</v>
      </c>
      <c r="E436" s="10">
        <v>3</v>
      </c>
      <c r="F436" s="10">
        <v>2</v>
      </c>
      <c r="G436" s="119" t="str">
        <f t="shared" si="86"/>
        <v>EXCLUDED</v>
      </c>
      <c r="H436" s="147" t="s">
        <v>901</v>
      </c>
      <c r="I436" s="189" t="s">
        <v>901</v>
      </c>
      <c r="J436" s="10" t="str">
        <f>IF(AND(G436="Excluded", H436="Excluded"), "Mutually Excluded", IF(AND(OR(G436="CERTAINLY INCLUDED", G436="INCLUDED", G436="MAYBE" ), OR(H436="INCLUDED", H436="MAYBE")), "MUTUALLY INCLUDED", IF(AND(G436="MAYBE", H436="MAYBE"), "Mutually MAYBE", IF(AND(G436="Excluded", OR(H436="INCLUDED", H436="MAYBE")), "AI: No, Human: Yes", IF(AND(H436="Excluded", OR(G436="INCLUDED", G436="CERTAINLY INCLUDED", G436="MAYBE")), "AI: Yes, Human: No", "Other Conflict")))))</f>
        <v>Mutually Excluded</v>
      </c>
      <c r="K436" s="10"/>
      <c r="L436" s="10"/>
      <c r="N436" s="220" t="s">
        <v>19</v>
      </c>
      <c r="O436" s="54" t="str">
        <f>IF(J436="Mutually Excluded","Exclude",IF(J436= "Mutually Included","Include",M436))</f>
        <v>Exclude</v>
      </c>
      <c r="P436" s="54" t="str">
        <f>'Humans Alignment T&amp;A'!Z436</f>
        <v>Exclude</v>
      </c>
      <c r="Q436" s="120" t="str">
        <f>IF(AND(O436="Exclude", P436="Exclude"), "Mutually Excluded", IF(AND(OR(O436="CERTAINLY INCLUDED", O436="INCLUDE" ), OR(P436="INCLUDE", P436="MAYBE")), "MUTUALLY INCLUDED", IF(AND(O436="MAYBE", P436="MAYBE"), "Mutually MAYBE", IF(AND(O436="Exclude", OR(P436="INCLUDE", P436="MAYBE")), "AI+Hum: No, Hum1+2: Yes", IF(AND(P436="Exclude", OR(O436="INCLUDE", O436="CERTAINLY INCLUDED", H436="MAYBE")), "Ai+hum: Yes, Hum1+2: No", "Other Conflict")))))</f>
        <v>Mutually Excluded</v>
      </c>
      <c r="U436" s="121" t="str">
        <f>IF(Q436="Mutually Excluded","Exclude",IF(Q436= "Mutually Included","Include",R436))</f>
        <v>Exclude</v>
      </c>
      <c r="V436" s="122"/>
      <c r="X436" s="117"/>
      <c r="Y436" s="117"/>
      <c r="Z436" s="103" t="str">
        <f t="shared" si="87"/>
        <v/>
      </c>
      <c r="AA436" s="256"/>
      <c r="AB436" s="186"/>
      <c r="AC436" s="186"/>
      <c r="AD436" s="203"/>
      <c r="AF436" s="203"/>
      <c r="AG436" s="102" t="str">
        <f t="shared" si="88"/>
        <v/>
      </c>
      <c r="AH436" s="10" t="str">
        <f t="shared" si="92"/>
        <v/>
      </c>
      <c r="AI436" s="102"/>
      <c r="AJ436" s="10"/>
      <c r="AK436" s="10"/>
      <c r="AL436" s="105"/>
      <c r="AM436" s="102"/>
      <c r="AN436" s="10"/>
      <c r="AO436" s="10" t="str">
        <f t="shared" si="89"/>
        <v/>
      </c>
      <c r="AT436" s="10"/>
      <c r="AU436" s="10" t="str">
        <f>IF(O436="include",AF436,"")</f>
        <v/>
      </c>
      <c r="AV436" s="54" t="str">
        <f>IF(P436="include",AF436,"")</f>
        <v/>
      </c>
      <c r="BC436" s="10"/>
      <c r="BH436" s="10"/>
      <c r="BM436" s="10"/>
    </row>
    <row r="437" spans="1:65" s="54" customFormat="1" ht="30">
      <c r="A437" s="10">
        <v>444</v>
      </c>
      <c r="B437" s="10"/>
      <c r="C437" s="10" t="s">
        <v>667</v>
      </c>
      <c r="D437" s="10">
        <v>4</v>
      </c>
      <c r="E437" s="10">
        <v>3</v>
      </c>
      <c r="F437" s="10">
        <v>3</v>
      </c>
      <c r="G437" s="119" t="str">
        <f t="shared" si="86"/>
        <v>EXCLUDED</v>
      </c>
      <c r="H437" s="147" t="s">
        <v>901</v>
      </c>
      <c r="I437" s="189" t="s">
        <v>901</v>
      </c>
      <c r="J437" s="10" t="str">
        <f>IF(AND(G437="Excluded", H437="Excluded"), "Mutually Excluded", IF(AND(OR(G437="CERTAINLY INCLUDED", G437="INCLUDED", G437="MAYBE" ), OR(H437="INCLUDED", H437="MAYBE")), "MUTUALLY INCLUDED", IF(AND(G437="MAYBE", H437="MAYBE"), "Mutually MAYBE", IF(AND(G437="Excluded", OR(H437="INCLUDED", H437="MAYBE")), "AI: No, Human: Yes", IF(AND(H437="Excluded", OR(G437="INCLUDED", G437="CERTAINLY INCLUDED", G437="MAYBE")), "AI: Yes, Human: No", "Other Conflict")))))</f>
        <v>Mutually Excluded</v>
      </c>
      <c r="K437" s="10"/>
      <c r="L437" s="10"/>
      <c r="N437" s="220" t="s">
        <v>19</v>
      </c>
      <c r="O437" s="54" t="str">
        <f>IF(J437="Mutually Excluded","Exclude",IF(J437= "Mutually Included","Include",M437))</f>
        <v>Exclude</v>
      </c>
      <c r="P437" s="54" t="str">
        <f>'Humans Alignment T&amp;A'!Z437</f>
        <v>Exclude</v>
      </c>
      <c r="Q437" s="120" t="str">
        <f>IF(AND(O437="Exclude", P437="Exclude"), "Mutually Excluded", IF(AND(OR(O437="CERTAINLY INCLUDED", O437="INCLUDE" ), OR(P437="INCLUDE", P437="MAYBE")), "MUTUALLY INCLUDED", IF(AND(O437="MAYBE", P437="MAYBE"), "Mutually MAYBE", IF(AND(O437="Exclude", OR(P437="INCLUDE", P437="MAYBE")), "AI+Hum: No, Hum1+2: Yes", IF(AND(P437="Exclude", OR(O437="INCLUDE", O437="CERTAINLY INCLUDED", H437="MAYBE")), "Ai+hum: Yes, Hum1+2: No", "Other Conflict")))))</f>
        <v>Mutually Excluded</v>
      </c>
      <c r="U437" s="121" t="str">
        <f>IF(Q437="Mutually Excluded","Exclude",IF(Q437= "Mutually Included","Include",R437))</f>
        <v>Exclude</v>
      </c>
      <c r="V437" s="122"/>
      <c r="X437" s="117"/>
      <c r="Y437" s="117"/>
      <c r="Z437" s="103" t="str">
        <f t="shared" si="87"/>
        <v/>
      </c>
      <c r="AA437" s="256"/>
      <c r="AB437" s="186"/>
      <c r="AC437" s="186"/>
      <c r="AD437" s="203"/>
      <c r="AF437" s="203"/>
      <c r="AG437" s="102" t="str">
        <f t="shared" si="88"/>
        <v/>
      </c>
      <c r="AH437" s="10" t="str">
        <f t="shared" si="92"/>
        <v/>
      </c>
      <c r="AI437" s="102"/>
      <c r="AJ437" s="10"/>
      <c r="AK437" s="10"/>
      <c r="AL437" s="105"/>
      <c r="AM437" s="102"/>
      <c r="AN437" s="10"/>
      <c r="AO437" s="10" t="str">
        <f t="shared" si="89"/>
        <v/>
      </c>
      <c r="AT437" s="10"/>
      <c r="AU437" s="10" t="str">
        <f>IF(O437="include",AF437,"")</f>
        <v/>
      </c>
      <c r="AV437" s="54" t="str">
        <f>IF(P437="include",AF437,"")</f>
        <v/>
      </c>
      <c r="BC437" s="10"/>
      <c r="BH437" s="10"/>
      <c r="BM437" s="10"/>
    </row>
    <row r="438" spans="1:65" s="54" customFormat="1" ht="45">
      <c r="A438" s="10">
        <v>445</v>
      </c>
      <c r="B438" s="10"/>
      <c r="C438" s="10" t="s">
        <v>670</v>
      </c>
      <c r="D438" s="10">
        <v>4</v>
      </c>
      <c r="E438" s="10">
        <v>5</v>
      </c>
      <c r="F438" s="10">
        <v>4</v>
      </c>
      <c r="G438" s="119" t="str">
        <f t="shared" si="86"/>
        <v>MAYBE</v>
      </c>
      <c r="H438" s="147" t="s">
        <v>901</v>
      </c>
      <c r="I438" s="189" t="s">
        <v>901</v>
      </c>
      <c r="J438" s="10" t="str">
        <f>IF(AND(G438="Excluded", H438="Excluded"), "Mutually Excluded", IF(AND(OR(G438="CERTAINLY INCLUDED", G438="INCLUDED", G438="MAYBE" ), OR(H438="INCLUDED", H438="MAYBE")), "MUTUALLY INCLUDED", IF(AND(G438="MAYBE", H438="MAYBE"), "Mutually MAYBE", IF(AND(G438="Excluded", OR(H438="INCLUDED", H438="MAYBE")), "AI: No, Human: Yes", IF(AND(H438="Excluded", OR(G438="INCLUDED", G438="CERTAINLY INCLUDED", G438="MAYBE")), "AI: Yes, Human: No", "Other Conflict")))))</f>
        <v>AI: Yes, Human: No</v>
      </c>
      <c r="K438" s="10" t="s">
        <v>3024</v>
      </c>
      <c r="L438" s="10" t="s">
        <v>19</v>
      </c>
      <c r="M438" s="54" t="s">
        <v>19</v>
      </c>
      <c r="N438" s="220" t="s">
        <v>19</v>
      </c>
      <c r="O438" s="54" t="str">
        <f>IF(J438="Mutually Excluded","Exclude",IF(J438= "Mutually Included","Include",M438))</f>
        <v>Exclude</v>
      </c>
      <c r="P438" s="54" t="str">
        <f>'Humans Alignment T&amp;A'!Z438</f>
        <v>Exclude</v>
      </c>
      <c r="Q438" s="120" t="str">
        <f>IF(AND(O438="Exclude", P438="Exclude"), "Mutually Excluded", IF(AND(OR(O438="CERTAINLY INCLUDED", O438="INCLUDE" ), OR(P438="INCLUDE", P438="MAYBE")), "MUTUALLY INCLUDED", IF(AND(O438="MAYBE", P438="MAYBE"), "Mutually MAYBE", IF(AND(O438="Exclude", OR(P438="INCLUDE", P438="MAYBE")), "AI+Hum: No, Hum1+2: Yes", IF(AND(P438="Exclude", OR(O438="INCLUDE", O438="CERTAINLY INCLUDED", H438="MAYBE")), "Ai+hum: Yes, Hum1+2: No", "Other Conflict")))))</f>
        <v>Mutually Excluded</v>
      </c>
      <c r="U438" s="121" t="str">
        <f>IF(Q438="Mutually Excluded","Exclude",IF(Q438= "Mutually Included","Include",R438))</f>
        <v>Exclude</v>
      </c>
      <c r="V438" s="122"/>
      <c r="X438" s="117"/>
      <c r="Y438" s="117"/>
      <c r="Z438" s="103" t="str">
        <f t="shared" si="87"/>
        <v/>
      </c>
      <c r="AA438" s="256"/>
      <c r="AB438" s="186"/>
      <c r="AC438" s="186"/>
      <c r="AD438" s="203"/>
      <c r="AF438" s="203"/>
      <c r="AG438" s="102" t="str">
        <f t="shared" si="88"/>
        <v/>
      </c>
      <c r="AH438" s="10" t="str">
        <f t="shared" si="92"/>
        <v/>
      </c>
      <c r="AI438" s="102"/>
      <c r="AJ438" s="10"/>
      <c r="AK438" s="10"/>
      <c r="AL438" s="105"/>
      <c r="AM438" s="102"/>
      <c r="AN438" s="10"/>
      <c r="AO438" s="10" t="str">
        <f t="shared" si="89"/>
        <v/>
      </c>
      <c r="AT438" s="10"/>
      <c r="AU438" s="10" t="str">
        <f>IF(O438="include",AF438,"")</f>
        <v/>
      </c>
      <c r="AV438" s="54" t="str">
        <f>IF(P438="include",AF438,"")</f>
        <v/>
      </c>
      <c r="BC438" s="10"/>
      <c r="BH438" s="10"/>
      <c r="BM438" s="10"/>
    </row>
    <row r="439" spans="1:65" s="54" customFormat="1" ht="70.150000000000006" customHeight="1">
      <c r="A439" s="10">
        <v>446</v>
      </c>
      <c r="B439" s="10" t="s">
        <v>671</v>
      </c>
      <c r="C439" s="10" t="s">
        <v>671</v>
      </c>
      <c r="D439" s="10">
        <v>5</v>
      </c>
      <c r="E439" s="10">
        <v>4</v>
      </c>
      <c r="F439" s="10">
        <v>5</v>
      </c>
      <c r="G439" s="119" t="str">
        <f t="shared" si="86"/>
        <v>MAYBE</v>
      </c>
      <c r="H439" s="147" t="s">
        <v>1752</v>
      </c>
      <c r="I439" s="189" t="s">
        <v>1752</v>
      </c>
      <c r="J439" s="10" t="str">
        <f>IF(AND(G439="Excluded", H439="Excluded"), "Mutually Excluded", IF(AND(OR(G439="CERTAINLY INCLUDED", G439="INCLUDED", G439="MAYBE" ), OR(H439="INCLUDED", H439="MAYBE")), "MUTUALLY INCLUDED", IF(AND(G439="MAYBE", H439="MAYBE"), "Mutually MAYBE", IF(AND(G439="Excluded", OR(H439="INCLUDED", H439="MAYBE")), "AI: No, Human: Yes", IF(AND(H439="Excluded", OR(G439="INCLUDED", G439="CERTAINLY INCLUDED", G439="MAYBE")), "AI: Yes, Human: No", "Other Conflict")))))</f>
        <v>MUTUALLY INCLUDED</v>
      </c>
      <c r="K439" s="10"/>
      <c r="L439" s="10"/>
      <c r="N439" s="220" t="s">
        <v>23</v>
      </c>
      <c r="O439" s="54" t="str">
        <f>IF(J439="Mutually Excluded","Exclude",IF(J439= "Mutually Included","Include",M439))</f>
        <v>Include</v>
      </c>
      <c r="P439" s="54" t="str">
        <f>'Humans Alignment T&amp;A'!Z439</f>
        <v>Include</v>
      </c>
      <c r="Q439" s="120" t="str">
        <f>IF(AND(O439="Exclude", P439="Exclude"), "Mutually Excluded", IF(AND(OR(O439="CERTAINLY INCLUDED", O439="INCLUDE" ), OR(P439="INCLUDE", P439="MAYBE")), "MUTUALLY INCLUDED", IF(AND(O439="MAYBE", P439="MAYBE"), "Mutually MAYBE", IF(AND(O439="Exclude", OR(P439="INCLUDE", P439="MAYBE")), "AI+Hum: No, Hum1+2: Yes", IF(AND(P439="Exclude", OR(O439="INCLUDE", O439="CERTAINLY INCLUDED", H439="MAYBE")), "Ai+hum: Yes, Hum1+2: No", "Other Conflict")))))</f>
        <v>MUTUALLY INCLUDED</v>
      </c>
      <c r="U439" s="121" t="str">
        <f>IF(Q439="Mutually Excluded","Exclude",IF(Q439= "Mutually Included","Include",R439))</f>
        <v>Include</v>
      </c>
      <c r="V439" s="122" t="s">
        <v>19</v>
      </c>
      <c r="W439" s="54" t="s">
        <v>19</v>
      </c>
      <c r="X439" s="201" t="s">
        <v>901</v>
      </c>
      <c r="Y439" s="201" t="s">
        <v>3028</v>
      </c>
      <c r="Z439" s="103" t="str">
        <f t="shared" si="87"/>
        <v>Mutually Excluded</v>
      </c>
      <c r="AA439" s="104" t="s">
        <v>19</v>
      </c>
      <c r="AB439" s="186"/>
      <c r="AC439" s="186"/>
      <c r="AD439" s="203" t="s">
        <v>19</v>
      </c>
      <c r="AF439" s="203" t="s">
        <v>19</v>
      </c>
      <c r="AG439" s="102" t="str">
        <f t="shared" si="88"/>
        <v>Mutually Excluded</v>
      </c>
      <c r="AH439" s="10" t="str">
        <f t="shared" si="92"/>
        <v>Mutually Excluded</v>
      </c>
      <c r="AI439" s="109" t="s">
        <v>23</v>
      </c>
      <c r="AJ439" s="10"/>
      <c r="AK439" s="10"/>
      <c r="AL439" s="106" t="s">
        <v>19</v>
      </c>
      <c r="AM439" s="102"/>
      <c r="AN439" s="10"/>
      <c r="AO439" s="10" t="str">
        <f t="shared" ref="AO439" si="97">IF(OR(ISBLANK(AF439), ISBLANK(AP439)), "", IF(AND(OR(AF439="Include", AF439="Maybe"), OR(AP439="Include", AP439="Maybe", AP439="Certainly Included")), "Mutually Included", IF(AND(AF439="Exclude", AP439="Exclude"), "Mutually Excluded", IF(AND(AF439="Exclude", OR(AP439="Include", AP439="Maybe",, AP439="Certainly Included")), "Human Excluded, AI Included", IF(AND(OR(AF439="Include", AF439="Maybe"), AP439="Exclude"), "Human Included, AI Excluded", "Pal")))))</f>
        <v>Mutually Excluded</v>
      </c>
      <c r="AP439" s="54" t="str">
        <f>IF(COUNTA(AQ439:AS439)=0, "", IF(COUNTIF(AQ439:AS439,5)=3, "Include", IF(COUNTIF(AQ439:AS439,5)&gt;=1, "Maybe", "Exclude")))</f>
        <v>Exclude</v>
      </c>
      <c r="AQ439" s="54">
        <v>2</v>
      </c>
      <c r="AR439" s="54">
        <v>3</v>
      </c>
      <c r="AS439" s="54">
        <v>1</v>
      </c>
      <c r="AT439" s="10" t="s">
        <v>3047</v>
      </c>
      <c r="AU439" s="10" t="str">
        <f>IF(O439="include",AF439,"")</f>
        <v>Exclude</v>
      </c>
      <c r="AV439" s="54" t="str">
        <f>IF(P439="include",AF439,"")</f>
        <v>Exclude</v>
      </c>
      <c r="BC439" s="10"/>
      <c r="BH439" s="10"/>
      <c r="BM439" s="10"/>
    </row>
    <row r="440" spans="1:65" s="54" customFormat="1" ht="45">
      <c r="A440" s="10">
        <v>447</v>
      </c>
      <c r="B440" s="10"/>
      <c r="C440" s="10" t="s">
        <v>673</v>
      </c>
      <c r="D440" s="10">
        <v>3</v>
      </c>
      <c r="E440" s="10">
        <v>2</v>
      </c>
      <c r="F440" s="10">
        <v>3</v>
      </c>
      <c r="G440" s="119" t="str">
        <f t="shared" si="86"/>
        <v>EXCLUDED</v>
      </c>
      <c r="H440" s="147" t="s">
        <v>901</v>
      </c>
      <c r="I440" s="189" t="s">
        <v>901</v>
      </c>
      <c r="J440" s="10" t="str">
        <f>IF(AND(G440="Excluded", H440="Excluded"), "Mutually Excluded", IF(AND(OR(G440="CERTAINLY INCLUDED", G440="INCLUDED", G440="MAYBE" ), OR(H440="INCLUDED", H440="MAYBE")), "MUTUALLY INCLUDED", IF(AND(G440="MAYBE", H440="MAYBE"), "Mutually MAYBE", IF(AND(G440="Excluded", OR(H440="INCLUDED", H440="MAYBE")), "AI: No, Human: Yes", IF(AND(H440="Excluded", OR(G440="INCLUDED", G440="CERTAINLY INCLUDED", G440="MAYBE")), "AI: Yes, Human: No", "Other Conflict")))))</f>
        <v>Mutually Excluded</v>
      </c>
      <c r="K440" s="10"/>
      <c r="L440" s="10"/>
      <c r="N440" s="220" t="s">
        <v>19</v>
      </c>
      <c r="O440" s="54" t="str">
        <f>IF(J440="Mutually Excluded","Exclude",IF(J440= "Mutually Included","Include",M440))</f>
        <v>Exclude</v>
      </c>
      <c r="P440" s="54" t="str">
        <f>'Humans Alignment T&amp;A'!Z440</f>
        <v>Exclude</v>
      </c>
      <c r="Q440" s="120" t="str">
        <f>IF(AND(O440="Exclude", P440="Exclude"), "Mutually Excluded", IF(AND(OR(O440="CERTAINLY INCLUDED", O440="INCLUDE" ), OR(P440="INCLUDE", P440="MAYBE")), "MUTUALLY INCLUDED", IF(AND(O440="MAYBE", P440="MAYBE"), "Mutually MAYBE", IF(AND(O440="Exclude", OR(P440="INCLUDE", P440="MAYBE")), "AI+Hum: No, Hum1+2: Yes", IF(AND(P440="Exclude", OR(O440="INCLUDE", O440="CERTAINLY INCLUDED", H440="MAYBE")), "Ai+hum: Yes, Hum1+2: No", "Other Conflict")))))</f>
        <v>Mutually Excluded</v>
      </c>
      <c r="U440" s="121" t="str">
        <f>IF(Q440="Mutually Excluded","Exclude",IF(Q440= "Mutually Included","Include",R440))</f>
        <v>Exclude</v>
      </c>
      <c r="V440" s="122"/>
      <c r="X440" s="117"/>
      <c r="Y440" s="117"/>
      <c r="Z440" s="103" t="str">
        <f t="shared" si="87"/>
        <v/>
      </c>
      <c r="AA440" s="256"/>
      <c r="AB440" s="186"/>
      <c r="AC440" s="186"/>
      <c r="AD440" s="203"/>
      <c r="AF440" s="203"/>
      <c r="AG440" s="102" t="str">
        <f t="shared" si="88"/>
        <v/>
      </c>
      <c r="AH440" s="10" t="str">
        <f t="shared" si="92"/>
        <v/>
      </c>
      <c r="AI440" s="102"/>
      <c r="AJ440" s="10"/>
      <c r="AK440" s="10"/>
      <c r="AL440" s="105"/>
      <c r="AM440" s="102"/>
      <c r="AN440" s="10"/>
      <c r="AO440" s="10" t="str">
        <f t="shared" si="89"/>
        <v/>
      </c>
      <c r="AT440" s="10"/>
      <c r="AU440" s="10" t="str">
        <f>IF(O440="include",AF440,"")</f>
        <v/>
      </c>
      <c r="AV440" s="54" t="str">
        <f>IF(P440="include",AF440,"")</f>
        <v/>
      </c>
      <c r="BC440" s="10"/>
      <c r="BH440" s="10"/>
      <c r="BM440" s="10"/>
    </row>
    <row r="441" spans="1:65" s="54" customFormat="1" ht="30">
      <c r="A441" s="10">
        <v>448</v>
      </c>
      <c r="B441" s="10"/>
      <c r="C441" s="10" t="s">
        <v>674</v>
      </c>
      <c r="D441" s="10">
        <v>1</v>
      </c>
      <c r="E441" s="10">
        <v>1</v>
      </c>
      <c r="F441" s="10">
        <v>1</v>
      </c>
      <c r="G441" s="119" t="str">
        <f t="shared" si="86"/>
        <v>EXCLUDED</v>
      </c>
      <c r="H441" s="147" t="s">
        <v>901</v>
      </c>
      <c r="I441" s="189" t="s">
        <v>901</v>
      </c>
      <c r="J441" s="10" t="str">
        <f>IF(AND(G441="Excluded", H441="Excluded"), "Mutually Excluded", IF(AND(OR(G441="CERTAINLY INCLUDED", G441="INCLUDED", G441="MAYBE" ), OR(H441="INCLUDED", H441="MAYBE")), "MUTUALLY INCLUDED", IF(AND(G441="MAYBE", H441="MAYBE"), "Mutually MAYBE", IF(AND(G441="Excluded", OR(H441="INCLUDED", H441="MAYBE")), "AI: No, Human: Yes", IF(AND(H441="Excluded", OR(G441="INCLUDED", G441="CERTAINLY INCLUDED", G441="MAYBE")), "AI: Yes, Human: No", "Other Conflict")))))</f>
        <v>Mutually Excluded</v>
      </c>
      <c r="K441" s="10"/>
      <c r="L441" s="10"/>
      <c r="N441" s="220" t="s">
        <v>19</v>
      </c>
      <c r="O441" s="54" t="str">
        <f>IF(J441="Mutually Excluded","Exclude",IF(J441= "Mutually Included","Include",M441))</f>
        <v>Exclude</v>
      </c>
      <c r="P441" s="54" t="str">
        <f>'Humans Alignment T&amp;A'!Z441</f>
        <v>Exclude</v>
      </c>
      <c r="Q441" s="120" t="str">
        <f>IF(AND(O441="Exclude", P441="Exclude"), "Mutually Excluded", IF(AND(OR(O441="CERTAINLY INCLUDED", O441="INCLUDE" ), OR(P441="INCLUDE", P441="MAYBE")), "MUTUALLY INCLUDED", IF(AND(O441="MAYBE", P441="MAYBE"), "Mutually MAYBE", IF(AND(O441="Exclude", OR(P441="INCLUDE", P441="MAYBE")), "AI+Hum: No, Hum1+2: Yes", IF(AND(P441="Exclude", OR(O441="INCLUDE", O441="CERTAINLY INCLUDED", H441="MAYBE")), "Ai+hum: Yes, Hum1+2: No", "Other Conflict")))))</f>
        <v>Mutually Excluded</v>
      </c>
      <c r="U441" s="121" t="str">
        <f>IF(Q441="Mutually Excluded","Exclude",IF(Q441= "Mutually Included","Include",R441))</f>
        <v>Exclude</v>
      </c>
      <c r="V441" s="122"/>
      <c r="X441" s="117"/>
      <c r="Y441" s="117"/>
      <c r="Z441" s="103" t="str">
        <f t="shared" si="87"/>
        <v/>
      </c>
      <c r="AA441" s="256"/>
      <c r="AB441" s="186"/>
      <c r="AC441" s="186"/>
      <c r="AD441" s="203"/>
      <c r="AF441" s="203"/>
      <c r="AG441" s="102" t="str">
        <f t="shared" si="88"/>
        <v/>
      </c>
      <c r="AH441" s="10" t="str">
        <f t="shared" si="92"/>
        <v/>
      </c>
      <c r="AI441" s="102"/>
      <c r="AJ441" s="10"/>
      <c r="AK441" s="10"/>
      <c r="AL441" s="105"/>
      <c r="AM441" s="102"/>
      <c r="AN441" s="10"/>
      <c r="AO441" s="10" t="str">
        <f t="shared" si="89"/>
        <v/>
      </c>
      <c r="AT441" s="10"/>
      <c r="AU441" s="10" t="str">
        <f>IF(O441="include",AF441,"")</f>
        <v/>
      </c>
      <c r="AV441" s="54" t="str">
        <f>IF(P441="include",AF441,"")</f>
        <v/>
      </c>
      <c r="BC441" s="10"/>
      <c r="BH441" s="10"/>
      <c r="BM441" s="10"/>
    </row>
    <row r="442" spans="1:65" s="54" customFormat="1" ht="60.75" thickBot="1">
      <c r="A442" s="10">
        <v>449</v>
      </c>
      <c r="B442" s="10"/>
      <c r="C442" s="10" t="s">
        <v>675</v>
      </c>
      <c r="D442" s="10">
        <v>2</v>
      </c>
      <c r="E442" s="10">
        <v>2</v>
      </c>
      <c r="F442" s="10">
        <v>2</v>
      </c>
      <c r="G442" s="119" t="str">
        <f t="shared" ref="G442:G503" si="98">IF(COUNTIF(D442:F442,5)=3,"CERTAINLY INCLUDED",IF(COUNTIF(D442:F442,5)&gt;0,"MAYBE","EXCLUDED"))</f>
        <v>EXCLUDED</v>
      </c>
      <c r="H442" s="147" t="s">
        <v>901</v>
      </c>
      <c r="I442" s="189" t="s">
        <v>901</v>
      </c>
      <c r="J442" s="10" t="str">
        <f>IF(AND(G442="Excluded", H442="Excluded"), "Mutually Excluded", IF(AND(OR(G442="CERTAINLY INCLUDED", G442="INCLUDED", G442="MAYBE" ), OR(H442="INCLUDED", H442="MAYBE")), "MUTUALLY INCLUDED", IF(AND(G442="MAYBE", H442="MAYBE"), "Mutually MAYBE", IF(AND(G442="Excluded", OR(H442="INCLUDED", H442="MAYBE")), "AI: No, Human: Yes", IF(AND(H442="Excluded", OR(G442="INCLUDED", G442="CERTAINLY INCLUDED", G442="MAYBE")), "AI: Yes, Human: No", "Other Conflict")))))</f>
        <v>Mutually Excluded</v>
      </c>
      <c r="K442" s="10"/>
      <c r="L442" s="10"/>
      <c r="N442" s="220" t="s">
        <v>19</v>
      </c>
      <c r="O442" s="54" t="str">
        <f>IF(J442="Mutually Excluded","Exclude",IF(J442= "Mutually Included","Include",M442))</f>
        <v>Exclude</v>
      </c>
      <c r="P442" s="54" t="str">
        <f>'Humans Alignment T&amp;A'!Z442</f>
        <v>Exclude</v>
      </c>
      <c r="Q442" s="120" t="str">
        <f>IF(AND(O442="Exclude", P442="Exclude"), "Mutually Excluded", IF(AND(OR(O442="CERTAINLY INCLUDED", O442="INCLUDE" ), OR(P442="INCLUDE", P442="MAYBE")), "MUTUALLY INCLUDED", IF(AND(O442="MAYBE", P442="MAYBE"), "Mutually MAYBE", IF(AND(O442="Exclude", OR(P442="INCLUDE", P442="MAYBE")), "AI+Hum: No, Hum1+2: Yes", IF(AND(P442="Exclude", OR(O442="INCLUDE", O442="CERTAINLY INCLUDED", H442="MAYBE")), "Ai+hum: Yes, Hum1+2: No", "Other Conflict")))))</f>
        <v>Mutually Excluded</v>
      </c>
      <c r="U442" s="121" t="str">
        <f>IF(Q442="Mutually Excluded","Exclude",IF(Q442= "Mutually Included","Include",R442))</f>
        <v>Exclude</v>
      </c>
      <c r="V442" s="122"/>
      <c r="X442" s="117"/>
      <c r="Y442" s="117"/>
      <c r="Z442" s="103" t="str">
        <f t="shared" ref="Z442:Z503" si="99">IF(OR(ISBLANK(AF442), ISBLANK(V442)), "", IF(AND(OR(AF442="Include", AF442="Maybe"), OR(V442="Include", V442="Maybe", V442="Certainly Included")), "Mutually Included", IF(AND(AF442="Exclude", V442="Exclude"), "Mutually Excluded", IF(AND(AF442="Exclude", OR(V442="Include", V442="Maybe")), "Nikos Excluded, Cindy Included", IF(AND(OR(AF442="Include", AF442="Maybe"), V442="Exclude"), "Nikos Included, Cindy Excluded", "Pal")))))</f>
        <v/>
      </c>
      <c r="AA442" s="256"/>
      <c r="AB442" s="186"/>
      <c r="AC442" s="186"/>
      <c r="AD442" s="203"/>
      <c r="AF442" s="203"/>
      <c r="AG442" s="102" t="str">
        <f t="shared" ref="AG442:AG503" si="100">IF(OR(ISBLANK(AF442), ISBLANK(AD442)), "", IF(AND(OR(AF442="Include", AF442="Maybe"), OR(AD442="Include", AD442="Maybe", AD442="Certainly Included")), "Mutually Included", IF(AND(AF442="Exclude", AD442="Exclude"), "Mutually Excluded", IF(AND(AF442="Exclude", OR(AD442="Include", AD442="Maybe")), "Nikos Excluded, Mikhail Included", IF(AND(OR(AF442="Include", AF442="Maybe"), AD442="Exclude"), "Nikos Included, Mikhail Excluded", "Pal")))))</f>
        <v/>
      </c>
      <c r="AH442" s="10" t="str">
        <f t="shared" si="92"/>
        <v/>
      </c>
      <c r="AI442" s="102"/>
      <c r="AJ442" s="10"/>
      <c r="AK442" s="10"/>
      <c r="AL442" s="105"/>
      <c r="AM442" s="102"/>
      <c r="AN442" s="10"/>
      <c r="AO442" s="10" t="str">
        <f t="shared" ref="AO442:AO503" si="101">IF(OR(ISBLANK(AF442), ISBLANK(AP442)), "", IF(AND(OR(AF442="Include", AF442="Maybe"), OR(AP442="Include", AP442="Maybe", AP442="Certainly Included")), "Mutually Included", IF(AND(AF442="Exclude", AP442="Exclude"), "Mutually Excluded", IF(AND(AF442="Exclude", OR(AP442="Include", AP442="Maybe",, AP442="Certainly Included")), "Human Excluded, AI Included", IF(AND(OR(AF442="Include", AF442="Maybe"), AP442="Exclude"), "Human Included, AI Excluded", "Pal")))))</f>
        <v/>
      </c>
      <c r="AT442" s="10"/>
      <c r="AU442" s="10" t="str">
        <f>IF(O442="include",AF442,"")</f>
        <v/>
      </c>
      <c r="AV442" s="54" t="str">
        <f>IF(P442="include",AF442,"")</f>
        <v/>
      </c>
      <c r="BC442" s="10"/>
      <c r="BH442" s="10"/>
      <c r="BM442" s="10"/>
    </row>
    <row r="443" spans="1:65" s="54" customFormat="1" ht="45.75" thickBot="1">
      <c r="A443" s="10">
        <v>450</v>
      </c>
      <c r="B443" s="10"/>
      <c r="C443" s="10" t="s">
        <v>676</v>
      </c>
      <c r="D443" s="10">
        <v>2</v>
      </c>
      <c r="E443" s="10">
        <v>2</v>
      </c>
      <c r="F443" s="10">
        <v>3</v>
      </c>
      <c r="G443" s="119" t="str">
        <f t="shared" si="98"/>
        <v>EXCLUDED</v>
      </c>
      <c r="H443" s="147" t="s">
        <v>901</v>
      </c>
      <c r="I443" s="189" t="s">
        <v>901</v>
      </c>
      <c r="J443" s="10" t="str">
        <f>IF(AND(G443="Excluded", H443="Excluded"), "Mutually Excluded", IF(AND(OR(G443="CERTAINLY INCLUDED", G443="INCLUDED", G443="MAYBE" ), OR(H443="INCLUDED", H443="MAYBE")), "MUTUALLY INCLUDED", IF(AND(G443="MAYBE", H443="MAYBE"), "Mutually MAYBE", IF(AND(G443="Excluded", OR(H443="INCLUDED", H443="MAYBE")), "AI: No, Human: Yes", IF(AND(H443="Excluded", OR(G443="INCLUDED", G443="CERTAINLY INCLUDED", G443="MAYBE")), "AI: Yes, Human: No", "Other Conflict")))))</f>
        <v>Mutually Excluded</v>
      </c>
      <c r="K443" s="10"/>
      <c r="L443" s="10"/>
      <c r="N443" s="220" t="s">
        <v>19</v>
      </c>
      <c r="O443" s="54" t="str">
        <f>IF(J443="Mutually Excluded","Exclude",IF(J443= "Mutually Included","Include",M443))</f>
        <v>Exclude</v>
      </c>
      <c r="P443" s="54" t="str">
        <f>'Humans Alignment T&amp;A'!Z443</f>
        <v>Exclude</v>
      </c>
      <c r="Q443" s="120" t="str">
        <f>IF(AND(O443="Exclude", P443="Exclude"), "Mutually Excluded", IF(AND(OR(O443="CERTAINLY INCLUDED", O443="INCLUDE" ), OR(P443="INCLUDE", P443="MAYBE")), "MUTUALLY INCLUDED", IF(AND(O443="MAYBE", P443="MAYBE"), "Mutually MAYBE", IF(AND(O443="Exclude", OR(P443="INCLUDE", P443="MAYBE")), "AI+Hum: No, Hum1+2: Yes", IF(AND(P443="Exclude", OR(O443="INCLUDE", O443="CERTAINLY INCLUDED", H443="MAYBE")), "Ai+hum: Yes, Hum1+2: No", "Other Conflict")))))</f>
        <v>Mutually Excluded</v>
      </c>
      <c r="S443" s="54" t="s">
        <v>3002</v>
      </c>
      <c r="T443" s="54" t="s">
        <v>3002</v>
      </c>
      <c r="U443" s="121" t="str">
        <f>IF(Q443="Mutually Excluded","Exclude",IF(Q443= "Mutually Included","Include",R443))</f>
        <v>Exclude</v>
      </c>
      <c r="V443" s="122"/>
      <c r="X443" s="201"/>
      <c r="Y443" s="123"/>
      <c r="Z443" s="103"/>
      <c r="AA443" s="257"/>
      <c r="AB443" s="124"/>
      <c r="AC443" s="124"/>
      <c r="AD443" s="205"/>
      <c r="AF443" s="203"/>
      <c r="AG443" s="102"/>
      <c r="AH443" s="10"/>
      <c r="AI443" s="184"/>
      <c r="AJ443" s="10"/>
      <c r="AK443" s="10"/>
      <c r="AL443" s="135"/>
      <c r="AM443" s="102"/>
      <c r="AN443" s="10"/>
      <c r="AO443" s="10"/>
      <c r="AT443" s="10"/>
      <c r="AU443" s="10" t="str">
        <f>IF(O443="include",AF443,"")</f>
        <v/>
      </c>
      <c r="AV443" s="54" t="str">
        <f>IF(P443="include",AF443,"")</f>
        <v/>
      </c>
      <c r="BC443" s="10"/>
      <c r="BH443" s="10"/>
      <c r="BM443" s="10"/>
    </row>
    <row r="444" spans="1:65" s="54" customFormat="1" ht="30">
      <c r="A444" s="10">
        <v>451</v>
      </c>
      <c r="B444" s="10"/>
      <c r="C444" s="10" t="s">
        <v>677</v>
      </c>
      <c r="D444" s="10">
        <v>3</v>
      </c>
      <c r="E444" s="10">
        <v>2</v>
      </c>
      <c r="F444" s="10">
        <v>3</v>
      </c>
      <c r="G444" s="119" t="str">
        <f t="shared" si="98"/>
        <v>EXCLUDED</v>
      </c>
      <c r="H444" s="147" t="s">
        <v>901</v>
      </c>
      <c r="I444" s="189" t="s">
        <v>901</v>
      </c>
      <c r="J444" s="10" t="str">
        <f>IF(AND(G444="Excluded", H444="Excluded"), "Mutually Excluded", IF(AND(OR(G444="CERTAINLY INCLUDED", G444="INCLUDED", G444="MAYBE" ), OR(H444="INCLUDED", H444="MAYBE")), "MUTUALLY INCLUDED", IF(AND(G444="MAYBE", H444="MAYBE"), "Mutually MAYBE", IF(AND(G444="Excluded", OR(H444="INCLUDED", H444="MAYBE")), "AI: No, Human: Yes", IF(AND(H444="Excluded", OR(G444="INCLUDED", G444="CERTAINLY INCLUDED", G444="MAYBE")), "AI: Yes, Human: No", "Other Conflict")))))</f>
        <v>Mutually Excluded</v>
      </c>
      <c r="K444" s="10"/>
      <c r="L444" s="10"/>
      <c r="N444" s="220" t="s">
        <v>19</v>
      </c>
      <c r="O444" s="54" t="str">
        <f>IF(J444="Mutually Excluded","Exclude",IF(J444= "Mutually Included","Include",M444))</f>
        <v>Exclude</v>
      </c>
      <c r="P444" s="54" t="str">
        <f>'Humans Alignment T&amp;A'!Z444</f>
        <v>Exclude</v>
      </c>
      <c r="Q444" s="120" t="str">
        <f>IF(AND(O444="Exclude", P444="Exclude"), "Mutually Excluded", IF(AND(OR(O444="CERTAINLY INCLUDED", O444="INCLUDE" ), OR(P444="INCLUDE", P444="MAYBE")), "MUTUALLY INCLUDED", IF(AND(O444="MAYBE", P444="MAYBE"), "Mutually MAYBE", IF(AND(O444="Exclude", OR(P444="INCLUDE", P444="MAYBE")), "AI+Hum: No, Hum1+2: Yes", IF(AND(P444="Exclude", OR(O444="INCLUDE", O444="CERTAINLY INCLUDED", H444="MAYBE")), "Ai+hum: Yes, Hum1+2: No", "Other Conflict")))))</f>
        <v>Mutually Excluded</v>
      </c>
      <c r="U444" s="121" t="str">
        <f>IF(Q444="Mutually Excluded","Exclude",IF(Q444= "Mutually Included","Include",R444))</f>
        <v>Exclude</v>
      </c>
      <c r="V444" s="122"/>
      <c r="X444" s="117"/>
      <c r="Y444" s="117"/>
      <c r="Z444" s="103" t="str">
        <f t="shared" si="99"/>
        <v/>
      </c>
      <c r="AA444" s="256"/>
      <c r="AB444" s="186"/>
      <c r="AC444" s="186"/>
      <c r="AD444" s="203"/>
      <c r="AF444" s="203"/>
      <c r="AG444" s="102" t="str">
        <f t="shared" si="100"/>
        <v/>
      </c>
      <c r="AH444" s="10" t="str">
        <f t="shared" si="92"/>
        <v/>
      </c>
      <c r="AI444" s="102"/>
      <c r="AJ444" s="10"/>
      <c r="AK444" s="10"/>
      <c r="AL444" s="105"/>
      <c r="AM444" s="102"/>
      <c r="AN444" s="10"/>
      <c r="AO444" s="10" t="str">
        <f t="shared" si="101"/>
        <v/>
      </c>
      <c r="AT444" s="10"/>
      <c r="AU444" s="10" t="str">
        <f>IF(O444="include",AF444,"")</f>
        <v/>
      </c>
      <c r="AV444" s="54" t="str">
        <f>IF(P444="include",AF444,"")</f>
        <v/>
      </c>
      <c r="BC444" s="10"/>
      <c r="BH444" s="10"/>
      <c r="BM444" s="10"/>
    </row>
    <row r="445" spans="1:65" s="54" customFormat="1" ht="30">
      <c r="A445" s="10">
        <v>452</v>
      </c>
      <c r="B445" s="10"/>
      <c r="C445" s="10" t="s">
        <v>679</v>
      </c>
      <c r="D445" s="10">
        <v>1</v>
      </c>
      <c r="E445" s="10">
        <v>1</v>
      </c>
      <c r="F445" s="10">
        <v>1</v>
      </c>
      <c r="G445" s="119" t="str">
        <f t="shared" si="98"/>
        <v>EXCLUDED</v>
      </c>
      <c r="H445" s="147" t="s">
        <v>901</v>
      </c>
      <c r="I445" s="189" t="s">
        <v>901</v>
      </c>
      <c r="J445" s="10" t="str">
        <f>IF(AND(G445="Excluded", H445="Excluded"), "Mutually Excluded", IF(AND(OR(G445="CERTAINLY INCLUDED", G445="INCLUDED", G445="MAYBE" ), OR(H445="INCLUDED", H445="MAYBE")), "MUTUALLY INCLUDED", IF(AND(G445="MAYBE", H445="MAYBE"), "Mutually MAYBE", IF(AND(G445="Excluded", OR(H445="INCLUDED", H445="MAYBE")), "AI: No, Human: Yes", IF(AND(H445="Excluded", OR(G445="INCLUDED", G445="CERTAINLY INCLUDED", G445="MAYBE")), "AI: Yes, Human: No", "Other Conflict")))))</f>
        <v>Mutually Excluded</v>
      </c>
      <c r="K445" s="10"/>
      <c r="L445" s="10"/>
      <c r="N445" s="220" t="s">
        <v>19</v>
      </c>
      <c r="O445" s="54" t="str">
        <f>IF(J445="Mutually Excluded","Exclude",IF(J445= "Mutually Included","Include",M445))</f>
        <v>Exclude</v>
      </c>
      <c r="P445" s="54" t="str">
        <f>'Humans Alignment T&amp;A'!Z445</f>
        <v>Exclude</v>
      </c>
      <c r="Q445" s="120" t="str">
        <f>IF(AND(O445="Exclude", P445="Exclude"), "Mutually Excluded", IF(AND(OR(O445="CERTAINLY INCLUDED", O445="INCLUDE" ), OR(P445="INCLUDE", P445="MAYBE")), "MUTUALLY INCLUDED", IF(AND(O445="MAYBE", P445="MAYBE"), "Mutually MAYBE", IF(AND(O445="Exclude", OR(P445="INCLUDE", P445="MAYBE")), "AI+Hum: No, Hum1+2: Yes", IF(AND(P445="Exclude", OR(O445="INCLUDE", O445="CERTAINLY INCLUDED", H445="MAYBE")), "Ai+hum: Yes, Hum1+2: No", "Other Conflict")))))</f>
        <v>Mutually Excluded</v>
      </c>
      <c r="U445" s="121" t="str">
        <f>IF(Q445="Mutually Excluded","Exclude",IF(Q445= "Mutually Included","Include",R445))</f>
        <v>Exclude</v>
      </c>
      <c r="V445" s="122"/>
      <c r="X445" s="117"/>
      <c r="Y445" s="117"/>
      <c r="Z445" s="103" t="str">
        <f t="shared" si="99"/>
        <v/>
      </c>
      <c r="AA445" s="256"/>
      <c r="AB445" s="186"/>
      <c r="AC445" s="186"/>
      <c r="AD445" s="203"/>
      <c r="AF445" s="203"/>
      <c r="AG445" s="102" t="str">
        <f t="shared" si="100"/>
        <v/>
      </c>
      <c r="AH445" s="10" t="str">
        <f t="shared" si="92"/>
        <v/>
      </c>
      <c r="AI445" s="102"/>
      <c r="AJ445" s="10"/>
      <c r="AK445" s="10"/>
      <c r="AL445" s="105"/>
      <c r="AM445" s="102"/>
      <c r="AN445" s="10"/>
      <c r="AO445" s="10" t="str">
        <f t="shared" si="101"/>
        <v/>
      </c>
      <c r="AT445" s="10"/>
      <c r="AU445" s="10" t="str">
        <f>IF(O445="include",AF445,"")</f>
        <v/>
      </c>
      <c r="AV445" s="54" t="str">
        <f>IF(P445="include",AF445,"")</f>
        <v/>
      </c>
      <c r="BC445" s="10"/>
      <c r="BH445" s="10"/>
      <c r="BM445" s="10"/>
    </row>
    <row r="446" spans="1:65" s="54" customFormat="1" ht="30">
      <c r="A446" s="10">
        <v>453</v>
      </c>
      <c r="B446" s="10"/>
      <c r="C446" s="10" t="s">
        <v>680</v>
      </c>
      <c r="D446" s="10">
        <v>1</v>
      </c>
      <c r="E446" s="10">
        <v>1</v>
      </c>
      <c r="F446" s="10">
        <v>1</v>
      </c>
      <c r="G446" s="119" t="str">
        <f t="shared" si="98"/>
        <v>EXCLUDED</v>
      </c>
      <c r="H446" s="147" t="s">
        <v>901</v>
      </c>
      <c r="I446" s="189" t="s">
        <v>901</v>
      </c>
      <c r="J446" s="10" t="str">
        <f>IF(AND(G446="Excluded", H446="Excluded"), "Mutually Excluded", IF(AND(OR(G446="CERTAINLY INCLUDED", G446="INCLUDED", G446="MAYBE" ), OR(H446="INCLUDED", H446="MAYBE")), "MUTUALLY INCLUDED", IF(AND(G446="MAYBE", H446="MAYBE"), "Mutually MAYBE", IF(AND(G446="Excluded", OR(H446="INCLUDED", H446="MAYBE")), "AI: No, Human: Yes", IF(AND(H446="Excluded", OR(G446="INCLUDED", G446="CERTAINLY INCLUDED", G446="MAYBE")), "AI: Yes, Human: No", "Other Conflict")))))</f>
        <v>Mutually Excluded</v>
      </c>
      <c r="K446" s="10"/>
      <c r="L446" s="10"/>
      <c r="N446" s="220" t="s">
        <v>19</v>
      </c>
      <c r="O446" s="54" t="str">
        <f>IF(J446="Mutually Excluded","Exclude",IF(J446= "Mutually Included","Include",M446))</f>
        <v>Exclude</v>
      </c>
      <c r="P446" s="54" t="str">
        <f>'Humans Alignment T&amp;A'!Z446</f>
        <v>Exclude</v>
      </c>
      <c r="Q446" s="120" t="str">
        <f>IF(AND(O446="Exclude", P446="Exclude"), "Mutually Excluded", IF(AND(OR(O446="CERTAINLY INCLUDED", O446="INCLUDE" ), OR(P446="INCLUDE", P446="MAYBE")), "MUTUALLY INCLUDED", IF(AND(O446="MAYBE", P446="MAYBE"), "Mutually MAYBE", IF(AND(O446="Exclude", OR(P446="INCLUDE", P446="MAYBE")), "AI+Hum: No, Hum1+2: Yes", IF(AND(P446="Exclude", OR(O446="INCLUDE", O446="CERTAINLY INCLUDED", H446="MAYBE")), "Ai+hum: Yes, Hum1+2: No", "Other Conflict")))))</f>
        <v>Mutually Excluded</v>
      </c>
      <c r="U446" s="121" t="str">
        <f>IF(Q446="Mutually Excluded","Exclude",IF(Q446= "Mutually Included","Include",R446))</f>
        <v>Exclude</v>
      </c>
      <c r="V446" s="122"/>
      <c r="X446" s="117"/>
      <c r="Y446" s="117"/>
      <c r="Z446" s="103" t="str">
        <f t="shared" si="99"/>
        <v/>
      </c>
      <c r="AA446" s="256"/>
      <c r="AB446" s="186"/>
      <c r="AC446" s="186"/>
      <c r="AD446" s="203"/>
      <c r="AF446" s="203"/>
      <c r="AG446" s="102" t="str">
        <f t="shared" si="100"/>
        <v/>
      </c>
      <c r="AH446" s="10" t="str">
        <f t="shared" si="92"/>
        <v/>
      </c>
      <c r="AI446" s="102"/>
      <c r="AJ446" s="10"/>
      <c r="AK446" s="10"/>
      <c r="AL446" s="105"/>
      <c r="AM446" s="102"/>
      <c r="AN446" s="10"/>
      <c r="AO446" s="10" t="str">
        <f t="shared" si="101"/>
        <v/>
      </c>
      <c r="AT446" s="10"/>
      <c r="AU446" s="10" t="str">
        <f>IF(O446="include",AF446,"")</f>
        <v/>
      </c>
      <c r="AV446" s="54" t="str">
        <f>IF(P446="include",AF446,"")</f>
        <v/>
      </c>
      <c r="BC446" s="10"/>
      <c r="BH446" s="10"/>
      <c r="BM446" s="10"/>
    </row>
    <row r="447" spans="1:65" s="54" customFormat="1" ht="70.150000000000006" customHeight="1">
      <c r="A447" s="10">
        <v>454</v>
      </c>
      <c r="B447" s="10" t="s">
        <v>681</v>
      </c>
      <c r="C447" s="10" t="s">
        <v>3048</v>
      </c>
      <c r="D447" s="10">
        <v>5</v>
      </c>
      <c r="E447" s="10">
        <v>5</v>
      </c>
      <c r="F447" s="10">
        <v>5</v>
      </c>
      <c r="G447" s="119" t="str">
        <f t="shared" si="98"/>
        <v>CERTAINLY INCLUDED</v>
      </c>
      <c r="H447" s="147" t="s">
        <v>1752</v>
      </c>
      <c r="I447" s="189" t="s">
        <v>1752</v>
      </c>
      <c r="J447" s="10" t="str">
        <f>IF(AND(G447="Excluded", H447="Excluded"), "Mutually Excluded", IF(AND(OR(G447="CERTAINLY INCLUDED", G447="INCLUDED", G447="MAYBE" ), OR(H447="INCLUDED", H447="MAYBE")), "MUTUALLY INCLUDED", IF(AND(G447="MAYBE", H447="MAYBE"), "Mutually MAYBE", IF(AND(G447="Excluded", OR(H447="INCLUDED", H447="MAYBE")), "AI: No, Human: Yes", IF(AND(H447="Excluded", OR(G447="INCLUDED", G447="CERTAINLY INCLUDED", G447="MAYBE")), "AI: Yes, Human: No", "Other Conflict")))))</f>
        <v>MUTUALLY INCLUDED</v>
      </c>
      <c r="K447" s="10"/>
      <c r="L447" s="10"/>
      <c r="N447" s="220" t="s">
        <v>23</v>
      </c>
      <c r="O447" s="54" t="str">
        <f>IF(J447="Mutually Excluded","Exclude",IF(J447= "Mutually Included","Include",M447))</f>
        <v>Include</v>
      </c>
      <c r="P447" s="54" t="str">
        <f>'Humans Alignment T&amp;A'!Z447</f>
        <v>Include</v>
      </c>
      <c r="Q447" s="120" t="str">
        <f>IF(AND(O447="Exclude", P447="Exclude"), "Mutually Excluded", IF(AND(OR(O447="CERTAINLY INCLUDED", O447="INCLUDE" ), OR(P447="INCLUDE", P447="MAYBE")), "MUTUALLY INCLUDED", IF(AND(O447="MAYBE", P447="MAYBE"), "Mutually MAYBE", IF(AND(O447="Exclude", OR(P447="INCLUDE", P447="MAYBE")), "AI+Hum: No, Hum1+2: Yes", IF(AND(P447="Exclude", OR(O447="INCLUDE", O447="CERTAINLY INCLUDED", H447="MAYBE")), "Ai+hum: Yes, Hum1+2: No", "Other Conflict")))))</f>
        <v>MUTUALLY INCLUDED</v>
      </c>
      <c r="U447" s="121" t="str">
        <f>IF(Q447="Mutually Excluded","Exclude",IF(Q447= "Mutually Included","Include",R447))</f>
        <v>Include</v>
      </c>
      <c r="V447" s="122" t="s">
        <v>23</v>
      </c>
      <c r="W447" s="54" t="s">
        <v>23</v>
      </c>
      <c r="X447" s="201" t="s">
        <v>1752</v>
      </c>
      <c r="Y447" s="117"/>
      <c r="Z447" s="103" t="str">
        <f t="shared" si="99"/>
        <v>Mutually Included</v>
      </c>
      <c r="AA447" s="137" t="s">
        <v>23</v>
      </c>
      <c r="AB447" s="186"/>
      <c r="AC447" s="186"/>
      <c r="AD447" s="203" t="s">
        <v>23</v>
      </c>
      <c r="AF447" s="203" t="s">
        <v>23</v>
      </c>
      <c r="AG447" s="102" t="str">
        <f t="shared" si="100"/>
        <v>Mutually Included</v>
      </c>
      <c r="AH447" s="10" t="str">
        <f t="shared" si="92"/>
        <v>Mutually Included</v>
      </c>
      <c r="AI447" s="102" t="s">
        <v>23</v>
      </c>
      <c r="AJ447" s="10"/>
      <c r="AK447" s="10"/>
      <c r="AL447" s="106" t="s">
        <v>23</v>
      </c>
      <c r="AM447" s="102"/>
      <c r="AN447" s="10"/>
      <c r="AO447" s="10" t="str">
        <f t="shared" si="101"/>
        <v>Mutually Included</v>
      </c>
      <c r="AP447" s="54" t="str">
        <f>IF(COUNTA(AQ447:AS447)=0, "", IF(COUNTIF(AQ447:AS447,5)=3, "Include", IF(COUNTIF(AQ447:AS447,5)&gt;=1, "Maybe", "Exclude")))</f>
        <v>Maybe</v>
      </c>
      <c r="AQ447" s="54">
        <v>4</v>
      </c>
      <c r="AR447" s="54">
        <v>3</v>
      </c>
      <c r="AS447" s="54">
        <v>5</v>
      </c>
      <c r="AT447" s="10" t="s">
        <v>3049</v>
      </c>
      <c r="AU447" s="10" t="str">
        <f>IF(O447="include",AF447,"")</f>
        <v>Include</v>
      </c>
      <c r="AV447" s="54" t="str">
        <f>IF(P447="include",AF447,"")</f>
        <v>Include</v>
      </c>
      <c r="BC447" s="10"/>
      <c r="BH447" s="10"/>
      <c r="BM447" s="10"/>
    </row>
    <row r="448" spans="1:65" s="54" customFormat="1" ht="30">
      <c r="A448" s="10">
        <v>455</v>
      </c>
      <c r="B448" s="10"/>
      <c r="C448" s="10" t="s">
        <v>683</v>
      </c>
      <c r="D448" s="10">
        <v>2</v>
      </c>
      <c r="E448" s="10">
        <v>2</v>
      </c>
      <c r="F448" s="10">
        <v>2</v>
      </c>
      <c r="G448" s="119" t="str">
        <f t="shared" si="98"/>
        <v>EXCLUDED</v>
      </c>
      <c r="H448" s="147" t="s">
        <v>901</v>
      </c>
      <c r="I448" s="189" t="s">
        <v>901</v>
      </c>
      <c r="J448" s="10" t="str">
        <f>IF(AND(G448="Excluded", H448="Excluded"), "Mutually Excluded", IF(AND(OR(G448="CERTAINLY INCLUDED", G448="INCLUDED", G448="MAYBE" ), OR(H448="INCLUDED", H448="MAYBE")), "MUTUALLY INCLUDED", IF(AND(G448="MAYBE", H448="MAYBE"), "Mutually MAYBE", IF(AND(G448="Excluded", OR(H448="INCLUDED", H448="MAYBE")), "AI: No, Human: Yes", IF(AND(H448="Excluded", OR(G448="INCLUDED", G448="CERTAINLY INCLUDED", G448="MAYBE")), "AI: Yes, Human: No", "Other Conflict")))))</f>
        <v>Mutually Excluded</v>
      </c>
      <c r="K448" s="10"/>
      <c r="L448" s="10"/>
      <c r="N448" s="220" t="s">
        <v>19</v>
      </c>
      <c r="O448" s="54" t="str">
        <f>IF(J448="Mutually Excluded","Exclude",IF(J448= "Mutually Included","Include",M448))</f>
        <v>Exclude</v>
      </c>
      <c r="P448" s="54" t="str">
        <f>'Humans Alignment T&amp;A'!Z448</f>
        <v>Exclude</v>
      </c>
      <c r="Q448" s="120" t="str">
        <f>IF(AND(O448="Exclude", P448="Exclude"), "Mutually Excluded", IF(AND(OR(O448="CERTAINLY INCLUDED", O448="INCLUDE" ), OR(P448="INCLUDE", P448="MAYBE")), "MUTUALLY INCLUDED", IF(AND(O448="MAYBE", P448="MAYBE"), "Mutually MAYBE", IF(AND(O448="Exclude", OR(P448="INCLUDE", P448="MAYBE")), "AI+Hum: No, Hum1+2: Yes", IF(AND(P448="Exclude", OR(O448="INCLUDE", O448="CERTAINLY INCLUDED", H448="MAYBE")), "Ai+hum: Yes, Hum1+2: No", "Other Conflict")))))</f>
        <v>Mutually Excluded</v>
      </c>
      <c r="U448" s="121" t="str">
        <f>IF(Q448="Mutually Excluded","Exclude",IF(Q448= "Mutually Included","Include",R448))</f>
        <v>Exclude</v>
      </c>
      <c r="V448" s="122"/>
      <c r="X448" s="117"/>
      <c r="Y448" s="117"/>
      <c r="Z448" s="103" t="str">
        <f t="shared" si="99"/>
        <v/>
      </c>
      <c r="AA448" s="256"/>
      <c r="AB448" s="186"/>
      <c r="AC448" s="186"/>
      <c r="AD448" s="203"/>
      <c r="AF448" s="203"/>
      <c r="AG448" s="102" t="str">
        <f t="shared" si="100"/>
        <v/>
      </c>
      <c r="AH448" s="10" t="str">
        <f t="shared" si="92"/>
        <v/>
      </c>
      <c r="AI448" s="102"/>
      <c r="AJ448" s="10"/>
      <c r="AK448" s="10"/>
      <c r="AL448" s="105"/>
      <c r="AM448" s="102"/>
      <c r="AN448" s="10"/>
      <c r="AO448" s="10" t="str">
        <f t="shared" si="101"/>
        <v/>
      </c>
      <c r="AT448" s="10"/>
      <c r="AU448" s="10" t="str">
        <f>IF(O448="include",AF448,"")</f>
        <v/>
      </c>
      <c r="AV448" s="54" t="str">
        <f>IF(P448="include",AF448,"")</f>
        <v/>
      </c>
      <c r="BC448" s="10"/>
      <c r="BH448" s="10"/>
      <c r="BM448" s="10"/>
    </row>
    <row r="449" spans="1:65" s="54" customFormat="1" ht="30">
      <c r="A449" s="10">
        <v>456</v>
      </c>
      <c r="B449" s="10"/>
      <c r="C449" s="10" t="s">
        <v>684</v>
      </c>
      <c r="D449" s="10">
        <v>3</v>
      </c>
      <c r="E449" s="10">
        <v>2</v>
      </c>
      <c r="F449" s="10">
        <v>3</v>
      </c>
      <c r="G449" s="119" t="str">
        <f t="shared" si="98"/>
        <v>EXCLUDED</v>
      </c>
      <c r="H449" s="147" t="s">
        <v>901</v>
      </c>
      <c r="I449" s="189" t="s">
        <v>901</v>
      </c>
      <c r="J449" s="10" t="str">
        <f>IF(AND(G449="Excluded", H449="Excluded"), "Mutually Excluded", IF(AND(OR(G449="CERTAINLY INCLUDED", G449="INCLUDED", G449="MAYBE" ), OR(H449="INCLUDED", H449="MAYBE")), "MUTUALLY INCLUDED", IF(AND(G449="MAYBE", H449="MAYBE"), "Mutually MAYBE", IF(AND(G449="Excluded", OR(H449="INCLUDED", H449="MAYBE")), "AI: No, Human: Yes", IF(AND(H449="Excluded", OR(G449="INCLUDED", G449="CERTAINLY INCLUDED", G449="MAYBE")), "AI: Yes, Human: No", "Other Conflict")))))</f>
        <v>Mutually Excluded</v>
      </c>
      <c r="K449" s="10"/>
      <c r="L449" s="10"/>
      <c r="N449" s="220" t="s">
        <v>19</v>
      </c>
      <c r="O449" s="54" t="str">
        <f>IF(J449="Mutually Excluded","Exclude",IF(J449= "Mutually Included","Include",M449))</f>
        <v>Exclude</v>
      </c>
      <c r="P449" s="54" t="str">
        <f>'Humans Alignment T&amp;A'!Z449</f>
        <v>Exclude</v>
      </c>
      <c r="Q449" s="120" t="str">
        <f>IF(AND(O449="Exclude", P449="Exclude"), "Mutually Excluded", IF(AND(OR(O449="CERTAINLY INCLUDED", O449="INCLUDE" ), OR(P449="INCLUDE", P449="MAYBE")), "MUTUALLY INCLUDED", IF(AND(O449="MAYBE", P449="MAYBE"), "Mutually MAYBE", IF(AND(O449="Exclude", OR(P449="INCLUDE", P449="MAYBE")), "AI+Hum: No, Hum1+2: Yes", IF(AND(P449="Exclude", OR(O449="INCLUDE", O449="CERTAINLY INCLUDED", H449="MAYBE")), "Ai+hum: Yes, Hum1+2: No", "Other Conflict")))))</f>
        <v>Mutually Excluded</v>
      </c>
      <c r="U449" s="121" t="str">
        <f>IF(Q449="Mutually Excluded","Exclude",IF(Q449= "Mutually Included","Include",R449))</f>
        <v>Exclude</v>
      </c>
      <c r="V449" s="122"/>
      <c r="X449" s="117"/>
      <c r="Y449" s="117"/>
      <c r="Z449" s="103" t="str">
        <f t="shared" si="99"/>
        <v/>
      </c>
      <c r="AA449" s="256"/>
      <c r="AB449" s="186"/>
      <c r="AC449" s="186"/>
      <c r="AD449" s="203"/>
      <c r="AF449" s="203"/>
      <c r="AG449" s="102" t="str">
        <f t="shared" si="100"/>
        <v/>
      </c>
      <c r="AH449" s="10" t="str">
        <f t="shared" si="92"/>
        <v/>
      </c>
      <c r="AI449" s="102"/>
      <c r="AJ449" s="10"/>
      <c r="AK449" s="10"/>
      <c r="AL449" s="105"/>
      <c r="AM449" s="102"/>
      <c r="AN449" s="10"/>
      <c r="AO449" s="10" t="str">
        <f t="shared" si="101"/>
        <v/>
      </c>
      <c r="AT449" s="10"/>
      <c r="AU449" s="10" t="str">
        <f>IF(O449="include",AF449,"")</f>
        <v/>
      </c>
      <c r="AV449" s="54" t="str">
        <f>IF(P449="include",AF449,"")</f>
        <v/>
      </c>
      <c r="BC449" s="10"/>
      <c r="BH449" s="10"/>
      <c r="BM449" s="10"/>
    </row>
    <row r="450" spans="1:65" s="54" customFormat="1" ht="30">
      <c r="A450" s="10">
        <v>457</v>
      </c>
      <c r="B450" s="10"/>
      <c r="C450" s="10" t="s">
        <v>685</v>
      </c>
      <c r="D450" s="10">
        <v>1</v>
      </c>
      <c r="E450" s="10">
        <v>1</v>
      </c>
      <c r="F450" s="10">
        <v>1</v>
      </c>
      <c r="G450" s="119" t="str">
        <f t="shared" si="98"/>
        <v>EXCLUDED</v>
      </c>
      <c r="H450" s="147" t="s">
        <v>901</v>
      </c>
      <c r="I450" s="189" t="s">
        <v>901</v>
      </c>
      <c r="J450" s="10" t="str">
        <f>IF(AND(G450="Excluded", H450="Excluded"), "Mutually Excluded", IF(AND(OR(G450="CERTAINLY INCLUDED", G450="INCLUDED", G450="MAYBE" ), OR(H450="INCLUDED", H450="MAYBE")), "MUTUALLY INCLUDED", IF(AND(G450="MAYBE", H450="MAYBE"), "Mutually MAYBE", IF(AND(G450="Excluded", OR(H450="INCLUDED", H450="MAYBE")), "AI: No, Human: Yes", IF(AND(H450="Excluded", OR(G450="INCLUDED", G450="CERTAINLY INCLUDED", G450="MAYBE")), "AI: Yes, Human: No", "Other Conflict")))))</f>
        <v>Mutually Excluded</v>
      </c>
      <c r="K450" s="10"/>
      <c r="L450" s="10"/>
      <c r="N450" s="220" t="s">
        <v>19</v>
      </c>
      <c r="O450" s="54" t="str">
        <f>IF(J450="Mutually Excluded","Exclude",IF(J450= "Mutually Included","Include",M450))</f>
        <v>Exclude</v>
      </c>
      <c r="P450" s="54" t="str">
        <f>'Humans Alignment T&amp;A'!Z450</f>
        <v>Exclude</v>
      </c>
      <c r="Q450" s="120" t="str">
        <f>IF(AND(O450="Exclude", P450="Exclude"), "Mutually Excluded", IF(AND(OR(O450="CERTAINLY INCLUDED", O450="INCLUDE" ), OR(P450="INCLUDE", P450="MAYBE")), "MUTUALLY INCLUDED", IF(AND(O450="MAYBE", P450="MAYBE"), "Mutually MAYBE", IF(AND(O450="Exclude", OR(P450="INCLUDE", P450="MAYBE")), "AI+Hum: No, Hum1+2: Yes", IF(AND(P450="Exclude", OR(O450="INCLUDE", O450="CERTAINLY INCLUDED", H450="MAYBE")), "Ai+hum: Yes, Hum1+2: No", "Other Conflict")))))</f>
        <v>Mutually Excluded</v>
      </c>
      <c r="U450" s="121" t="str">
        <f>IF(Q450="Mutually Excluded","Exclude",IF(Q450= "Mutually Included","Include",R450))</f>
        <v>Exclude</v>
      </c>
      <c r="V450" s="122"/>
      <c r="X450" s="117"/>
      <c r="Y450" s="117"/>
      <c r="Z450" s="103" t="str">
        <f t="shared" si="99"/>
        <v/>
      </c>
      <c r="AA450" s="256"/>
      <c r="AB450" s="186"/>
      <c r="AC450" s="186"/>
      <c r="AD450" s="203"/>
      <c r="AF450" s="203"/>
      <c r="AG450" s="102" t="str">
        <f t="shared" si="100"/>
        <v/>
      </c>
      <c r="AH450" s="10" t="str">
        <f t="shared" si="92"/>
        <v/>
      </c>
      <c r="AI450" s="102"/>
      <c r="AJ450" s="10"/>
      <c r="AK450" s="10"/>
      <c r="AL450" s="105"/>
      <c r="AM450" s="102"/>
      <c r="AN450" s="10"/>
      <c r="AO450" s="10" t="str">
        <f t="shared" si="101"/>
        <v/>
      </c>
      <c r="AT450" s="10"/>
      <c r="AU450" s="10" t="str">
        <f>IF(O450="include",AF450,"")</f>
        <v/>
      </c>
      <c r="AV450" s="54" t="str">
        <f>IF(P450="include",AF450,"")</f>
        <v/>
      </c>
      <c r="BC450" s="10"/>
      <c r="BH450" s="10"/>
      <c r="BM450" s="10"/>
    </row>
    <row r="451" spans="1:65" s="54" customFormat="1" ht="45">
      <c r="A451" s="10">
        <v>458</v>
      </c>
      <c r="B451" s="10"/>
      <c r="C451" s="10" t="s">
        <v>686</v>
      </c>
      <c r="D451" s="10">
        <v>4</v>
      </c>
      <c r="E451" s="10">
        <v>5</v>
      </c>
      <c r="F451" s="10">
        <v>4</v>
      </c>
      <c r="G451" s="119" t="str">
        <f t="shared" si="98"/>
        <v>MAYBE</v>
      </c>
      <c r="H451" s="147" t="s">
        <v>901</v>
      </c>
      <c r="I451" s="189" t="s">
        <v>1752</v>
      </c>
      <c r="J451" s="10" t="str">
        <f>IF(AND(G451="Excluded", H451="Excluded"), "Mutually Excluded", IF(AND(OR(G451="CERTAINLY INCLUDED", G451="INCLUDED", G451="MAYBE" ), OR(H451="INCLUDED", H451="MAYBE")), "MUTUALLY INCLUDED", IF(AND(G451="MAYBE", H451="MAYBE"), "Mutually MAYBE", IF(AND(G451="Excluded", OR(H451="INCLUDED", H451="MAYBE")), "AI: No, Human: Yes", IF(AND(H451="Excluded", OR(G451="INCLUDED", G451="CERTAINLY INCLUDED", G451="MAYBE")), "AI: Yes, Human: No", "Other Conflict")))))</f>
        <v>AI: Yes, Human: No</v>
      </c>
      <c r="K451" s="10" t="s">
        <v>19</v>
      </c>
      <c r="L451" s="10" t="s">
        <v>19</v>
      </c>
      <c r="M451" s="10" t="s">
        <v>19</v>
      </c>
      <c r="N451" s="220" t="s">
        <v>23</v>
      </c>
      <c r="O451" s="54" t="str">
        <f>IF(J451="Mutually Excluded","Exclude",IF(J451= "Mutually Included","Include",M451))</f>
        <v>Exclude</v>
      </c>
      <c r="P451" s="54" t="str">
        <f>'Humans Alignment T&amp;A'!Z451</f>
        <v>Include</v>
      </c>
      <c r="Q451" s="120" t="str">
        <f>IF(AND(O451="Exclude", P451="Exclude"), "Mutually Excluded", IF(AND(OR(O451="CERTAINLY INCLUDED", O451="INCLUDE" ), OR(P451="INCLUDE", P451="MAYBE")), "MUTUALLY INCLUDED", IF(AND(O451="MAYBE", P451="MAYBE"), "Mutually MAYBE", IF(AND(O451="Exclude", OR(P451="INCLUDE", P451="MAYBE")), "AI+Hum: No, Hum1+2: Yes", IF(AND(P451="Exclude", OR(O451="INCLUDE", O451="CERTAINLY INCLUDED", H451="MAYBE")), "Ai+hum: Yes, Hum1+2: No", "Other Conflict")))))</f>
        <v>AI+Hum: No, Hum1+2: Yes</v>
      </c>
      <c r="R451" s="185" t="s">
        <v>3007</v>
      </c>
      <c r="U451" s="121" t="str">
        <f>IF(Q451="Mutually Excluded","Exclude",IF(Q451= "Mutually Included","Include",R451))</f>
        <v>EXCLUDE</v>
      </c>
      <c r="V451" s="122"/>
      <c r="X451" s="201" t="s">
        <v>901</v>
      </c>
      <c r="Y451" s="201" t="s">
        <v>3003</v>
      </c>
      <c r="Z451" s="103" t="str">
        <f t="shared" si="99"/>
        <v/>
      </c>
      <c r="AA451" s="256"/>
      <c r="AB451" s="186"/>
      <c r="AC451" s="186"/>
      <c r="AD451" s="203" t="s">
        <v>19</v>
      </c>
      <c r="AF451" s="203" t="s">
        <v>19</v>
      </c>
      <c r="AG451" s="102" t="str">
        <f t="shared" si="100"/>
        <v>Mutually Excluded</v>
      </c>
      <c r="AH451" s="10" t="str">
        <f t="shared" si="92"/>
        <v/>
      </c>
      <c r="AI451" s="102" t="s">
        <v>19</v>
      </c>
      <c r="AJ451" s="10"/>
      <c r="AK451" s="10"/>
      <c r="AL451" s="105"/>
      <c r="AM451" s="102"/>
      <c r="AN451" s="10"/>
      <c r="AO451" s="10" t="str">
        <f t="shared" si="101"/>
        <v/>
      </c>
      <c r="AT451" s="10"/>
      <c r="AU451" s="10" t="str">
        <f>IF(O451="include",AF451,"")</f>
        <v/>
      </c>
      <c r="AV451" s="54" t="str">
        <f>IF(P451="include",AF451,"")</f>
        <v>Exclude</v>
      </c>
      <c r="BC451" s="10"/>
      <c r="BH451" s="10"/>
      <c r="BM451" s="10"/>
    </row>
    <row r="452" spans="1:65" s="54" customFormat="1" ht="30">
      <c r="A452" s="10">
        <v>459</v>
      </c>
      <c r="B452" s="10"/>
      <c r="C452" s="10" t="s">
        <v>688</v>
      </c>
      <c r="D452" s="10">
        <v>1</v>
      </c>
      <c r="E452" s="10">
        <v>2</v>
      </c>
      <c r="F452" s="10">
        <v>1</v>
      </c>
      <c r="G452" s="119" t="str">
        <f t="shared" si="98"/>
        <v>EXCLUDED</v>
      </c>
      <c r="H452" s="147" t="s">
        <v>901</v>
      </c>
      <c r="I452" s="189" t="s">
        <v>901</v>
      </c>
      <c r="J452" s="10" t="str">
        <f>IF(AND(G452="Excluded", H452="Excluded"), "Mutually Excluded", IF(AND(OR(G452="CERTAINLY INCLUDED", G452="INCLUDED", G452="MAYBE" ), OR(H452="INCLUDED", H452="MAYBE")), "MUTUALLY INCLUDED", IF(AND(G452="MAYBE", H452="MAYBE"), "Mutually MAYBE", IF(AND(G452="Excluded", OR(H452="INCLUDED", H452="MAYBE")), "AI: No, Human: Yes", IF(AND(H452="Excluded", OR(G452="INCLUDED", G452="CERTAINLY INCLUDED", G452="MAYBE")), "AI: Yes, Human: No", "Other Conflict")))))</f>
        <v>Mutually Excluded</v>
      </c>
      <c r="K452" s="10"/>
      <c r="L452" s="10"/>
      <c r="N452" s="220" t="s">
        <v>19</v>
      </c>
      <c r="O452" s="54" t="str">
        <f>IF(J452="Mutually Excluded","Exclude",IF(J452= "Mutually Included","Include",M452))</f>
        <v>Exclude</v>
      </c>
      <c r="P452" s="54" t="str">
        <f>'Humans Alignment T&amp;A'!Z452</f>
        <v>Exclude</v>
      </c>
      <c r="Q452" s="120" t="str">
        <f>IF(AND(O452="Exclude", P452="Exclude"), "Mutually Excluded", IF(AND(OR(O452="CERTAINLY INCLUDED", O452="INCLUDE" ), OR(P452="INCLUDE", P452="MAYBE")), "MUTUALLY INCLUDED", IF(AND(O452="MAYBE", P452="MAYBE"), "Mutually MAYBE", IF(AND(O452="Exclude", OR(P452="INCLUDE", P452="MAYBE")), "AI+Hum: No, Hum1+2: Yes", IF(AND(P452="Exclude", OR(O452="INCLUDE", O452="CERTAINLY INCLUDED", H452="MAYBE")), "Ai+hum: Yes, Hum1+2: No", "Other Conflict")))))</f>
        <v>Mutually Excluded</v>
      </c>
      <c r="U452" s="121" t="str">
        <f>IF(Q452="Mutually Excluded","Exclude",IF(Q452= "Mutually Included","Include",R452))</f>
        <v>Exclude</v>
      </c>
      <c r="V452" s="122"/>
      <c r="X452" s="117"/>
      <c r="Y452" s="117"/>
      <c r="Z452" s="103" t="str">
        <f t="shared" si="99"/>
        <v/>
      </c>
      <c r="AA452" s="256"/>
      <c r="AB452" s="186"/>
      <c r="AC452" s="186"/>
      <c r="AD452" s="203"/>
      <c r="AF452" s="203"/>
      <c r="AG452" s="102" t="str">
        <f t="shared" si="100"/>
        <v/>
      </c>
      <c r="AH452" s="10" t="str">
        <f t="shared" si="92"/>
        <v/>
      </c>
      <c r="AI452" s="102"/>
      <c r="AJ452" s="10"/>
      <c r="AK452" s="10"/>
      <c r="AL452" s="105"/>
      <c r="AM452" s="102"/>
      <c r="AN452" s="10"/>
      <c r="AO452" s="10" t="str">
        <f t="shared" si="101"/>
        <v/>
      </c>
      <c r="AT452" s="10"/>
      <c r="AU452" s="10" t="str">
        <f>IF(O452="include",AF452,"")</f>
        <v/>
      </c>
      <c r="AV452" s="54" t="str">
        <f>IF(P452="include",AF452,"")</f>
        <v/>
      </c>
      <c r="BC452" s="10"/>
      <c r="BH452" s="10"/>
      <c r="BM452" s="10"/>
    </row>
    <row r="453" spans="1:65" s="54" customFormat="1" ht="45">
      <c r="A453" s="10">
        <v>460</v>
      </c>
      <c r="B453" s="10"/>
      <c r="C453" s="10" t="s">
        <v>689</v>
      </c>
      <c r="D453" s="10">
        <v>4</v>
      </c>
      <c r="E453" s="10">
        <v>3</v>
      </c>
      <c r="F453" s="10">
        <v>4</v>
      </c>
      <c r="G453" s="119" t="str">
        <f t="shared" si="98"/>
        <v>EXCLUDED</v>
      </c>
      <c r="H453" s="147" t="s">
        <v>901</v>
      </c>
      <c r="I453" s="189" t="s">
        <v>901</v>
      </c>
      <c r="J453" s="10" t="str">
        <f>IF(AND(G453="Excluded", H453="Excluded"), "Mutually Excluded", IF(AND(OR(G453="CERTAINLY INCLUDED", G453="INCLUDED", G453="MAYBE" ), OR(H453="INCLUDED", H453="MAYBE")), "MUTUALLY INCLUDED", IF(AND(G453="MAYBE", H453="MAYBE"), "Mutually MAYBE", IF(AND(G453="Excluded", OR(H453="INCLUDED", H453="MAYBE")), "AI: No, Human: Yes", IF(AND(H453="Excluded", OR(G453="INCLUDED", G453="CERTAINLY INCLUDED", G453="MAYBE")), "AI: Yes, Human: No", "Other Conflict")))))</f>
        <v>Mutually Excluded</v>
      </c>
      <c r="K453" s="10"/>
      <c r="L453" s="10"/>
      <c r="N453" s="220" t="s">
        <v>19</v>
      </c>
      <c r="O453" s="54" t="str">
        <f>IF(J453="Mutually Excluded","Exclude",IF(J453= "Mutually Included","Include",M453))</f>
        <v>Exclude</v>
      </c>
      <c r="P453" s="54" t="str">
        <f>'Humans Alignment T&amp;A'!Z453</f>
        <v>Exclude</v>
      </c>
      <c r="Q453" s="120" t="str">
        <f>IF(AND(O453="Exclude", P453="Exclude"), "Mutually Excluded", IF(AND(OR(O453="CERTAINLY INCLUDED", O453="INCLUDE" ), OR(P453="INCLUDE", P453="MAYBE")), "MUTUALLY INCLUDED", IF(AND(O453="MAYBE", P453="MAYBE"), "Mutually MAYBE", IF(AND(O453="Exclude", OR(P453="INCLUDE", P453="MAYBE")), "AI+Hum: No, Hum1+2: Yes", IF(AND(P453="Exclude", OR(O453="INCLUDE", O453="CERTAINLY INCLUDED", H453="MAYBE")), "Ai+hum: Yes, Hum1+2: No", "Other Conflict")))))</f>
        <v>Mutually Excluded</v>
      </c>
      <c r="U453" s="121" t="str">
        <f>IF(Q453="Mutually Excluded","Exclude",IF(Q453= "Mutually Included","Include",R453))</f>
        <v>Exclude</v>
      </c>
      <c r="V453" s="122"/>
      <c r="X453" s="117"/>
      <c r="Y453" s="117"/>
      <c r="Z453" s="103" t="str">
        <f t="shared" si="99"/>
        <v/>
      </c>
      <c r="AA453" s="256"/>
      <c r="AB453" s="186"/>
      <c r="AC453" s="186"/>
      <c r="AD453" s="203"/>
      <c r="AF453" s="203"/>
      <c r="AG453" s="102" t="str">
        <f t="shared" si="100"/>
        <v/>
      </c>
      <c r="AH453" s="10" t="str">
        <f t="shared" si="92"/>
        <v/>
      </c>
      <c r="AI453" s="102"/>
      <c r="AJ453" s="10"/>
      <c r="AK453" s="10"/>
      <c r="AL453" s="105"/>
      <c r="AM453" s="102"/>
      <c r="AN453" s="10"/>
      <c r="AO453" s="10" t="str">
        <f t="shared" si="101"/>
        <v/>
      </c>
      <c r="AT453" s="10"/>
      <c r="AU453" s="10" t="str">
        <f>IF(O453="include",AF453,"")</f>
        <v/>
      </c>
      <c r="AV453" s="54" t="str">
        <f>IF(P453="include",AF453,"")</f>
        <v/>
      </c>
      <c r="BC453" s="10"/>
      <c r="BH453" s="10"/>
      <c r="BM453" s="10"/>
    </row>
    <row r="454" spans="1:65" s="54" customFormat="1" ht="45">
      <c r="A454" s="10">
        <v>461</v>
      </c>
      <c r="B454" s="10"/>
      <c r="C454" s="10" t="s">
        <v>690</v>
      </c>
      <c r="D454" s="10">
        <v>4</v>
      </c>
      <c r="E454" s="10">
        <v>3</v>
      </c>
      <c r="F454" s="10">
        <v>4</v>
      </c>
      <c r="G454" s="119" t="str">
        <f t="shared" si="98"/>
        <v>EXCLUDED</v>
      </c>
      <c r="H454" s="147" t="s">
        <v>65</v>
      </c>
      <c r="I454" s="189" t="s">
        <v>901</v>
      </c>
      <c r="J454" s="10" t="str">
        <f>IF(AND(G454="Excluded", H454="Excluded"), "Mutually Excluded", IF(AND(OR(G454="CERTAINLY INCLUDED", G454="INCLUDED", G454="MAYBE" ), OR(H454="INCLUDED", H454="MAYBE")), "MUTUALLY INCLUDED", IF(AND(G454="MAYBE", H454="MAYBE"), "Mutually MAYBE", IF(AND(G454="Excluded", OR(H454="INCLUDED", H454="MAYBE")), "AI: No, Human: Yes", IF(AND(H454="Excluded", OR(G454="INCLUDED", G454="CERTAINLY INCLUDED", G454="MAYBE")), "AI: Yes, Human: No", "Other Conflict")))))</f>
        <v>AI: No, Human: Yes</v>
      </c>
      <c r="K454" s="10" t="s">
        <v>19</v>
      </c>
      <c r="L454" s="10" t="s">
        <v>19</v>
      </c>
      <c r="M454" s="54" t="s">
        <v>19</v>
      </c>
      <c r="N454" s="220" t="s">
        <v>19</v>
      </c>
      <c r="O454" s="54" t="str">
        <f>IF(J454="Mutually Excluded","Exclude",IF(J454= "Mutually Included","Include",M454))</f>
        <v>Exclude</v>
      </c>
      <c r="P454" s="54" t="str">
        <f>'Humans Alignment T&amp;A'!Z454</f>
        <v>Exclude</v>
      </c>
      <c r="Q454" s="120" t="str">
        <f>IF(AND(O454="Exclude", P454="Exclude"), "Mutually Excluded", IF(AND(OR(O454="CERTAINLY INCLUDED", O454="INCLUDE" ), OR(P454="INCLUDE", P454="MAYBE")), "MUTUALLY INCLUDED", IF(AND(O454="MAYBE", P454="MAYBE"), "Mutually MAYBE", IF(AND(O454="Exclude", OR(P454="INCLUDE", P454="MAYBE")), "AI+Hum: No, Hum1+2: Yes", IF(AND(P454="Exclude", OR(O454="INCLUDE", O454="CERTAINLY INCLUDED", H454="MAYBE")), "Ai+hum: Yes, Hum1+2: No", "Other Conflict")))))</f>
        <v>Mutually Excluded</v>
      </c>
      <c r="U454" s="121" t="str">
        <f>IF(Q454="Mutually Excluded","Exclude",IF(Q454= "Mutually Included","Include",R454))</f>
        <v>Exclude</v>
      </c>
      <c r="V454" s="122"/>
      <c r="X454" s="117"/>
      <c r="Y454" s="117"/>
      <c r="Z454" s="103" t="str">
        <f t="shared" si="99"/>
        <v/>
      </c>
      <c r="AA454" s="256"/>
      <c r="AB454" s="186"/>
      <c r="AC454" s="186"/>
      <c r="AD454" s="203"/>
      <c r="AF454" s="203"/>
      <c r="AG454" s="102" t="str">
        <f t="shared" si="100"/>
        <v/>
      </c>
      <c r="AH454" s="10" t="str">
        <f t="shared" si="92"/>
        <v/>
      </c>
      <c r="AI454" s="102"/>
      <c r="AJ454" s="10"/>
      <c r="AK454" s="10"/>
      <c r="AL454" s="105"/>
      <c r="AM454" s="102"/>
      <c r="AN454" s="10"/>
      <c r="AO454" s="10" t="str">
        <f t="shared" si="101"/>
        <v/>
      </c>
      <c r="AT454" s="10"/>
      <c r="AU454" s="10" t="str">
        <f>IF(O454="include",AF454,"")</f>
        <v/>
      </c>
      <c r="AV454" s="54" t="str">
        <f>IF(P454="include",AF454,"")</f>
        <v/>
      </c>
      <c r="BC454" s="10"/>
      <c r="BH454" s="10"/>
      <c r="BM454" s="10"/>
    </row>
    <row r="455" spans="1:65" s="54" customFormat="1" ht="30">
      <c r="A455" s="10">
        <v>463</v>
      </c>
      <c r="B455" s="10"/>
      <c r="C455" s="10" t="s">
        <v>693</v>
      </c>
      <c r="D455" s="10">
        <v>1</v>
      </c>
      <c r="E455" s="10">
        <v>1</v>
      </c>
      <c r="F455" s="10">
        <v>1</v>
      </c>
      <c r="G455" s="119" t="str">
        <f t="shared" si="98"/>
        <v>EXCLUDED</v>
      </c>
      <c r="H455" s="147" t="s">
        <v>901</v>
      </c>
      <c r="I455" s="189" t="s">
        <v>901</v>
      </c>
      <c r="J455" s="10" t="str">
        <f>IF(AND(G455="Excluded", H455="Excluded"), "Mutually Excluded", IF(AND(OR(G455="CERTAINLY INCLUDED", G455="INCLUDED", G455="MAYBE" ), OR(H455="INCLUDED", H455="MAYBE")), "MUTUALLY INCLUDED", IF(AND(G455="MAYBE", H455="MAYBE"), "Mutually MAYBE", IF(AND(G455="Excluded", OR(H455="INCLUDED", H455="MAYBE")), "AI: No, Human: Yes", IF(AND(H455="Excluded", OR(G455="INCLUDED", G455="CERTAINLY INCLUDED", G455="MAYBE")), "AI: Yes, Human: No", "Other Conflict")))))</f>
        <v>Mutually Excluded</v>
      </c>
      <c r="K455" s="10"/>
      <c r="L455" s="10"/>
      <c r="N455" s="220" t="s">
        <v>19</v>
      </c>
      <c r="O455" s="54" t="str">
        <f>IF(J455="Mutually Excluded","Exclude",IF(J455= "Mutually Included","Include",M455))</f>
        <v>Exclude</v>
      </c>
      <c r="P455" s="54" t="str">
        <f>'Humans Alignment T&amp;A'!Z455</f>
        <v>Exclude</v>
      </c>
      <c r="Q455" s="120" t="str">
        <f>IF(AND(O455="Exclude", P455="Exclude"), "Mutually Excluded", IF(AND(OR(O455="CERTAINLY INCLUDED", O455="INCLUDE" ), OR(P455="INCLUDE", P455="MAYBE")), "MUTUALLY INCLUDED", IF(AND(O455="MAYBE", P455="MAYBE"), "Mutually MAYBE", IF(AND(O455="Exclude", OR(P455="INCLUDE", P455="MAYBE")), "AI+Hum: No, Hum1+2: Yes", IF(AND(P455="Exclude", OR(O455="INCLUDE", O455="CERTAINLY INCLUDED", H455="MAYBE")), "Ai+hum: Yes, Hum1+2: No", "Other Conflict")))))</f>
        <v>Mutually Excluded</v>
      </c>
      <c r="U455" s="121" t="str">
        <f>IF(Q455="Mutually Excluded","Exclude",IF(Q455= "Mutually Included","Include",R455))</f>
        <v>Exclude</v>
      </c>
      <c r="V455" s="122"/>
      <c r="X455" s="117"/>
      <c r="Y455" s="117"/>
      <c r="Z455" s="103" t="str">
        <f t="shared" si="99"/>
        <v/>
      </c>
      <c r="AA455" s="256"/>
      <c r="AB455" s="186"/>
      <c r="AC455" s="186"/>
      <c r="AD455" s="203"/>
      <c r="AF455" s="203"/>
      <c r="AG455" s="102" t="str">
        <f t="shared" si="100"/>
        <v/>
      </c>
      <c r="AH455" s="10" t="str">
        <f t="shared" si="92"/>
        <v/>
      </c>
      <c r="AI455" s="102"/>
      <c r="AJ455" s="10"/>
      <c r="AK455" s="10"/>
      <c r="AL455" s="105"/>
      <c r="AM455" s="102"/>
      <c r="AN455" s="10"/>
      <c r="AO455" s="10" t="str">
        <f t="shared" si="101"/>
        <v/>
      </c>
      <c r="AT455" s="10"/>
      <c r="AU455" s="10" t="str">
        <f>IF(O455="include",AF455,"")</f>
        <v/>
      </c>
      <c r="AV455" s="54" t="str">
        <f>IF(P455="include",AF455,"")</f>
        <v/>
      </c>
      <c r="BC455" s="10"/>
      <c r="BH455" s="10"/>
      <c r="BM455" s="10"/>
    </row>
    <row r="456" spans="1:65" s="54" customFormat="1" ht="30">
      <c r="A456" s="10">
        <v>464</v>
      </c>
      <c r="B456" s="10"/>
      <c r="C456" s="10" t="s">
        <v>694</v>
      </c>
      <c r="D456" s="10">
        <v>2</v>
      </c>
      <c r="E456" s="10">
        <v>2</v>
      </c>
      <c r="F456" s="10">
        <v>2</v>
      </c>
      <c r="G456" s="119" t="str">
        <f t="shared" si="98"/>
        <v>EXCLUDED</v>
      </c>
      <c r="H456" s="147" t="s">
        <v>901</v>
      </c>
      <c r="I456" s="189" t="s">
        <v>901</v>
      </c>
      <c r="J456" s="10" t="str">
        <f>IF(AND(G456="Excluded", H456="Excluded"), "Mutually Excluded", IF(AND(OR(G456="CERTAINLY INCLUDED", G456="INCLUDED", G456="MAYBE" ), OR(H456="INCLUDED", H456="MAYBE")), "MUTUALLY INCLUDED", IF(AND(G456="MAYBE", H456="MAYBE"), "Mutually MAYBE", IF(AND(G456="Excluded", OR(H456="INCLUDED", H456="MAYBE")), "AI: No, Human: Yes", IF(AND(H456="Excluded", OR(G456="INCLUDED", G456="CERTAINLY INCLUDED", G456="MAYBE")), "AI: Yes, Human: No", "Other Conflict")))))</f>
        <v>Mutually Excluded</v>
      </c>
      <c r="K456" s="10"/>
      <c r="L456" s="10"/>
      <c r="N456" s="220" t="s">
        <v>19</v>
      </c>
      <c r="O456" s="54" t="str">
        <f>IF(J456="Mutually Excluded","Exclude",IF(J456= "Mutually Included","Include",M456))</f>
        <v>Exclude</v>
      </c>
      <c r="P456" s="54" t="str">
        <f>'Humans Alignment T&amp;A'!Z456</f>
        <v>Exclude</v>
      </c>
      <c r="Q456" s="120" t="str">
        <f>IF(AND(O456="Exclude", P456="Exclude"), "Mutually Excluded", IF(AND(OR(O456="CERTAINLY INCLUDED", O456="INCLUDE" ), OR(P456="INCLUDE", P456="MAYBE")), "MUTUALLY INCLUDED", IF(AND(O456="MAYBE", P456="MAYBE"), "Mutually MAYBE", IF(AND(O456="Exclude", OR(P456="INCLUDE", P456="MAYBE")), "AI+Hum: No, Hum1+2: Yes", IF(AND(P456="Exclude", OR(O456="INCLUDE", O456="CERTAINLY INCLUDED", H456="MAYBE")), "Ai+hum: Yes, Hum1+2: No", "Other Conflict")))))</f>
        <v>Mutually Excluded</v>
      </c>
      <c r="U456" s="121" t="str">
        <f>IF(Q456="Mutually Excluded","Exclude",IF(Q456= "Mutually Included","Include",R456))</f>
        <v>Exclude</v>
      </c>
      <c r="V456" s="122"/>
      <c r="X456" s="117"/>
      <c r="Y456" s="117"/>
      <c r="Z456" s="103" t="str">
        <f t="shared" si="99"/>
        <v/>
      </c>
      <c r="AA456" s="256"/>
      <c r="AB456" s="186"/>
      <c r="AC456" s="186"/>
      <c r="AD456" s="203"/>
      <c r="AF456" s="203"/>
      <c r="AG456" s="102" t="str">
        <f t="shared" si="100"/>
        <v/>
      </c>
      <c r="AH456" s="10" t="str">
        <f t="shared" si="92"/>
        <v/>
      </c>
      <c r="AI456" s="102"/>
      <c r="AJ456" s="10"/>
      <c r="AK456" s="10"/>
      <c r="AL456" s="105"/>
      <c r="AM456" s="102"/>
      <c r="AN456" s="10"/>
      <c r="AO456" s="10" t="str">
        <f t="shared" si="101"/>
        <v/>
      </c>
      <c r="AT456" s="10"/>
      <c r="AU456" s="10" t="str">
        <f>IF(O456="include",AF456,"")</f>
        <v/>
      </c>
      <c r="AV456" s="54" t="str">
        <f>IF(P456="include",AF456,"")</f>
        <v/>
      </c>
      <c r="BC456" s="10"/>
      <c r="BH456" s="10"/>
      <c r="BM456" s="10"/>
    </row>
    <row r="457" spans="1:65" s="54" customFormat="1" ht="70.150000000000006" customHeight="1">
      <c r="A457" s="10">
        <v>465</v>
      </c>
      <c r="B457" s="10" t="s">
        <v>695</v>
      </c>
      <c r="C457" s="10" t="s">
        <v>695</v>
      </c>
      <c r="D457" s="10">
        <v>2</v>
      </c>
      <c r="E457" s="10">
        <v>1</v>
      </c>
      <c r="F457" s="10">
        <v>2</v>
      </c>
      <c r="G457" s="119" t="str">
        <f t="shared" si="98"/>
        <v>EXCLUDED</v>
      </c>
      <c r="H457" s="147" t="s">
        <v>1752</v>
      </c>
      <c r="I457" s="189" t="s">
        <v>1752</v>
      </c>
      <c r="J457" s="10" t="str">
        <f>IF(AND(G457="Excluded", H457="Excluded"), "Mutually Excluded", IF(AND(OR(G457="CERTAINLY INCLUDED", G457="INCLUDED", G457="MAYBE" ), OR(H457="INCLUDED", H457="MAYBE")), "MUTUALLY INCLUDED", IF(AND(G457="MAYBE", H457="MAYBE"), "Mutually MAYBE", IF(AND(G457="Excluded", OR(H457="INCLUDED", H457="MAYBE")), "AI: No, Human: Yes", IF(AND(H457="Excluded", OR(G457="INCLUDED", G457="CERTAINLY INCLUDED", G457="MAYBE")), "AI: Yes, Human: No", "Other Conflict")))))</f>
        <v>AI: No, Human: Yes</v>
      </c>
      <c r="K457" s="10" t="s">
        <v>3018</v>
      </c>
      <c r="L457" s="10" t="s">
        <v>23</v>
      </c>
      <c r="M457" s="54" t="s">
        <v>23</v>
      </c>
      <c r="N457" s="220" t="s">
        <v>23</v>
      </c>
      <c r="O457" s="54" t="str">
        <f>IF(J457="Mutually Excluded","Exclude",IF(J457= "Mutually Included","Include",M457))</f>
        <v>Include</v>
      </c>
      <c r="P457" s="54" t="str">
        <f>'Humans Alignment T&amp;A'!Z457</f>
        <v>Include</v>
      </c>
      <c r="Q457" s="120" t="str">
        <f>IF(AND(O457="Exclude", P457="Exclude"), "Mutually Excluded", IF(AND(OR(O457="CERTAINLY INCLUDED", O457="INCLUDE" ), OR(P457="INCLUDE", P457="MAYBE")), "MUTUALLY INCLUDED", IF(AND(O457="MAYBE", P457="MAYBE"), "Mutually MAYBE", IF(AND(O457="Exclude", OR(P457="INCLUDE", P457="MAYBE")), "AI+Hum: No, Hum1+2: Yes", IF(AND(P457="Exclude", OR(O457="INCLUDE", O457="CERTAINLY INCLUDED", H457="MAYBE")), "Ai+hum: Yes, Hum1+2: No", "Other Conflict")))))</f>
        <v>MUTUALLY INCLUDED</v>
      </c>
      <c r="U457" s="121" t="str">
        <f>IF(Q457="Mutually Excluded","Exclude",IF(Q457= "Mutually Included","Include",R457))</f>
        <v>Include</v>
      </c>
      <c r="V457" s="105" t="s">
        <v>19</v>
      </c>
      <c r="W457" s="10" t="s">
        <v>19</v>
      </c>
      <c r="X457" s="201" t="s">
        <v>901</v>
      </c>
      <c r="Y457" s="201" t="s">
        <v>3028</v>
      </c>
      <c r="Z457" s="103" t="str">
        <f t="shared" si="99"/>
        <v>Mutually Excluded</v>
      </c>
      <c r="AA457" s="104" t="s">
        <v>19</v>
      </c>
      <c r="AB457" s="186"/>
      <c r="AC457" s="186"/>
      <c r="AD457" s="203" t="s">
        <v>19</v>
      </c>
      <c r="AF457" s="203" t="s">
        <v>19</v>
      </c>
      <c r="AG457" s="102" t="str">
        <f t="shared" si="100"/>
        <v>Mutually Excluded</v>
      </c>
      <c r="AH457" s="10" t="str">
        <f t="shared" ref="AH457" si="102">IF(OR(ISBLANK(AF457), ISBLANK(AP457)), "", IF(AND(OR(AF457="Include", AF457="Maybe"), OR(AP457="Included", AP457="Maybe", AP457="Certainly Included")), "Mutually Included", IF(AND(AF457="Exclude", AP457="Exclude"), "Mutually Excluded", IF(AND(AF457="Exclude", OR(AP457="Include", AP457="Maybe")), "Human Excluded, AI Included", IF(AND(OR(AF457="Include", AF457="Maybe"), AP457="Exclude"), "Human Included, AI Excluded", "Pal")))))</f>
        <v>Mutually Excluded</v>
      </c>
      <c r="AI457" s="109" t="s">
        <v>23</v>
      </c>
      <c r="AJ457" s="10"/>
      <c r="AK457" s="10"/>
      <c r="AL457" s="106" t="s">
        <v>19</v>
      </c>
      <c r="AM457" s="102"/>
      <c r="AN457" s="10"/>
      <c r="AO457" s="10" t="str">
        <f t="shared" ref="AO457" si="103">IF(OR(ISBLANK(AF457), ISBLANK(AP457)), "", IF(AND(OR(AF457="Include", AF457="Maybe"), OR(AP457="Include", AP457="Maybe", AP457="Certainly Included")), "Mutually Included", IF(AND(AF457="Exclude", AP457="Exclude"), "Mutually Excluded", IF(AND(AF457="Exclude", OR(AP457="Include", AP457="Maybe",, AP457="Certainly Included")), "Human Excluded, AI Included", IF(AND(OR(AF457="Include", AF457="Maybe"), AP457="Exclude"), "Human Included, AI Excluded", "Pal")))))</f>
        <v>Mutually Excluded</v>
      </c>
      <c r="AP457" s="54" t="str">
        <f>IF(COUNTA(AQ457:AS457)=0, "", IF(COUNTIF(AQ457:AS457,5)=3, "Include", IF(COUNTIF(AQ457:AS457,5)&gt;=1, "Maybe", "Exclude")))</f>
        <v>Exclude</v>
      </c>
      <c r="AQ457" s="54">
        <v>2</v>
      </c>
      <c r="AR457" s="54">
        <v>3</v>
      </c>
      <c r="AS457" s="54">
        <v>1</v>
      </c>
      <c r="AT457" s="10" t="s">
        <v>3050</v>
      </c>
      <c r="AU457" s="10" t="str">
        <f>IF(O457="include",AF457,"")</f>
        <v>Exclude</v>
      </c>
      <c r="AV457" s="54" t="str">
        <f>IF(P457="include",AF457,"")</f>
        <v>Exclude</v>
      </c>
      <c r="BC457" s="10"/>
      <c r="BH457" s="10"/>
      <c r="BM457" s="10"/>
    </row>
    <row r="458" spans="1:65" s="54" customFormat="1" ht="30">
      <c r="A458" s="10">
        <v>466</v>
      </c>
      <c r="B458" s="10"/>
      <c r="C458" s="10" t="s">
        <v>697</v>
      </c>
      <c r="D458" s="10">
        <v>2</v>
      </c>
      <c r="E458" s="10">
        <v>2</v>
      </c>
      <c r="F458" s="10">
        <v>3</v>
      </c>
      <c r="G458" s="119" t="str">
        <f t="shared" si="98"/>
        <v>EXCLUDED</v>
      </c>
      <c r="H458" s="147" t="s">
        <v>901</v>
      </c>
      <c r="I458" s="189" t="s">
        <v>901</v>
      </c>
      <c r="J458" s="10" t="str">
        <f>IF(AND(G458="Excluded", H458="Excluded"), "Mutually Excluded", IF(AND(OR(G458="CERTAINLY INCLUDED", G458="INCLUDED", G458="MAYBE" ), OR(H458="INCLUDED", H458="MAYBE")), "MUTUALLY INCLUDED", IF(AND(G458="MAYBE", H458="MAYBE"), "Mutually MAYBE", IF(AND(G458="Excluded", OR(H458="INCLUDED", H458="MAYBE")), "AI: No, Human: Yes", IF(AND(H458="Excluded", OR(G458="INCLUDED", G458="CERTAINLY INCLUDED", G458="MAYBE")), "AI: Yes, Human: No", "Other Conflict")))))</f>
        <v>Mutually Excluded</v>
      </c>
      <c r="K458" s="10"/>
      <c r="L458" s="10"/>
      <c r="N458" s="220" t="s">
        <v>19</v>
      </c>
      <c r="O458" s="54" t="str">
        <f>IF(J458="Mutually Excluded","Exclude",IF(J458= "Mutually Included","Include",M458))</f>
        <v>Exclude</v>
      </c>
      <c r="P458" s="54" t="str">
        <f>'Humans Alignment T&amp;A'!Z458</f>
        <v>Exclude</v>
      </c>
      <c r="Q458" s="120" t="str">
        <f>IF(AND(O458="Exclude", P458="Exclude"), "Mutually Excluded", IF(AND(OR(O458="CERTAINLY INCLUDED", O458="INCLUDE" ), OR(P458="INCLUDE", P458="MAYBE")), "MUTUALLY INCLUDED", IF(AND(O458="MAYBE", P458="MAYBE"), "Mutually MAYBE", IF(AND(O458="Exclude", OR(P458="INCLUDE", P458="MAYBE")), "AI+Hum: No, Hum1+2: Yes", IF(AND(P458="Exclude", OR(O458="INCLUDE", O458="CERTAINLY INCLUDED", H458="MAYBE")), "Ai+hum: Yes, Hum1+2: No", "Other Conflict")))))</f>
        <v>Mutually Excluded</v>
      </c>
      <c r="U458" s="121" t="str">
        <f>IF(Q458="Mutually Excluded","Exclude",IF(Q458= "Mutually Included","Include",R458))</f>
        <v>Exclude</v>
      </c>
      <c r="V458" s="122"/>
      <c r="X458" s="117"/>
      <c r="Y458" s="117"/>
      <c r="Z458" s="103" t="str">
        <f t="shared" si="99"/>
        <v/>
      </c>
      <c r="AA458" s="256"/>
      <c r="AB458" s="186"/>
      <c r="AC458" s="186"/>
      <c r="AD458" s="203"/>
      <c r="AF458" s="203"/>
      <c r="AG458" s="102" t="str">
        <f t="shared" si="100"/>
        <v/>
      </c>
      <c r="AH458" s="10" t="str">
        <f t="shared" si="92"/>
        <v/>
      </c>
      <c r="AI458" s="102"/>
      <c r="AJ458" s="10"/>
      <c r="AK458" s="10"/>
      <c r="AL458" s="105"/>
      <c r="AM458" s="102"/>
      <c r="AN458" s="10"/>
      <c r="AO458" s="10" t="str">
        <f t="shared" si="101"/>
        <v/>
      </c>
      <c r="AT458" s="10"/>
      <c r="AU458" s="10" t="str">
        <f>IF(O458="include",AF458,"")</f>
        <v/>
      </c>
      <c r="AV458" s="54" t="str">
        <f>IF(P458="include",AF458,"")</f>
        <v/>
      </c>
      <c r="BC458" s="10"/>
      <c r="BH458" s="10"/>
      <c r="BM458" s="10"/>
    </row>
    <row r="459" spans="1:65" s="54" customFormat="1" ht="30">
      <c r="A459" s="10">
        <v>467</v>
      </c>
      <c r="B459" s="10"/>
      <c r="C459" s="10" t="s">
        <v>698</v>
      </c>
      <c r="D459" s="10">
        <v>2</v>
      </c>
      <c r="E459" s="10">
        <v>3</v>
      </c>
      <c r="F459" s="10">
        <v>2</v>
      </c>
      <c r="G459" s="119" t="str">
        <f t="shared" si="98"/>
        <v>EXCLUDED</v>
      </c>
      <c r="H459" s="147" t="s">
        <v>901</v>
      </c>
      <c r="I459" s="189" t="s">
        <v>901</v>
      </c>
      <c r="J459" s="10" t="str">
        <f>IF(AND(G459="Excluded", H459="Excluded"), "Mutually Excluded", IF(AND(OR(G459="CERTAINLY INCLUDED", G459="INCLUDED", G459="MAYBE" ), OR(H459="INCLUDED", H459="MAYBE")), "MUTUALLY INCLUDED", IF(AND(G459="MAYBE", H459="MAYBE"), "Mutually MAYBE", IF(AND(G459="Excluded", OR(H459="INCLUDED", H459="MAYBE")), "AI: No, Human: Yes", IF(AND(H459="Excluded", OR(G459="INCLUDED", G459="CERTAINLY INCLUDED", G459="MAYBE")), "AI: Yes, Human: No", "Other Conflict")))))</f>
        <v>Mutually Excluded</v>
      </c>
      <c r="K459" s="10"/>
      <c r="L459" s="10"/>
      <c r="N459" s="220" t="s">
        <v>19</v>
      </c>
      <c r="O459" s="54" t="str">
        <f>IF(J459="Mutually Excluded","Exclude",IF(J459= "Mutually Included","Include",M459))</f>
        <v>Exclude</v>
      </c>
      <c r="P459" s="54" t="str">
        <f>'Humans Alignment T&amp;A'!Z459</f>
        <v>Exclude</v>
      </c>
      <c r="Q459" s="120" t="str">
        <f>IF(AND(O459="Exclude", P459="Exclude"), "Mutually Excluded", IF(AND(OR(O459="CERTAINLY INCLUDED", O459="INCLUDE" ), OR(P459="INCLUDE", P459="MAYBE")), "MUTUALLY INCLUDED", IF(AND(O459="MAYBE", P459="MAYBE"), "Mutually MAYBE", IF(AND(O459="Exclude", OR(P459="INCLUDE", P459="MAYBE")), "AI+Hum: No, Hum1+2: Yes", IF(AND(P459="Exclude", OR(O459="INCLUDE", O459="CERTAINLY INCLUDED", H459="MAYBE")), "Ai+hum: Yes, Hum1+2: No", "Other Conflict")))))</f>
        <v>Mutually Excluded</v>
      </c>
      <c r="U459" s="121" t="str">
        <f>IF(Q459="Mutually Excluded","Exclude",IF(Q459= "Mutually Included","Include",R459))</f>
        <v>Exclude</v>
      </c>
      <c r="V459" s="122"/>
      <c r="X459" s="117"/>
      <c r="Y459" s="117"/>
      <c r="Z459" s="103" t="str">
        <f t="shared" si="99"/>
        <v/>
      </c>
      <c r="AA459" s="256"/>
      <c r="AB459" s="186"/>
      <c r="AC459" s="186"/>
      <c r="AD459" s="203"/>
      <c r="AF459" s="203"/>
      <c r="AG459" s="102" t="str">
        <f t="shared" si="100"/>
        <v/>
      </c>
      <c r="AH459" s="10" t="str">
        <f t="shared" si="92"/>
        <v/>
      </c>
      <c r="AI459" s="102"/>
      <c r="AJ459" s="10"/>
      <c r="AK459" s="10"/>
      <c r="AL459" s="105"/>
      <c r="AM459" s="102"/>
      <c r="AN459" s="10"/>
      <c r="AO459" s="10" t="str">
        <f t="shared" si="101"/>
        <v/>
      </c>
      <c r="AT459" s="10"/>
      <c r="AU459" s="10" t="str">
        <f>IF(O459="include",AF459,"")</f>
        <v/>
      </c>
      <c r="AV459" s="54" t="str">
        <f>IF(P459="include",AF459,"")</f>
        <v/>
      </c>
      <c r="BC459" s="10"/>
      <c r="BH459" s="10"/>
      <c r="BM459" s="10"/>
    </row>
    <row r="460" spans="1:65" s="54" customFormat="1" ht="30">
      <c r="A460" s="10">
        <v>468</v>
      </c>
      <c r="B460" s="10"/>
      <c r="C460" s="10" t="s">
        <v>699</v>
      </c>
      <c r="D460" s="10">
        <v>2</v>
      </c>
      <c r="E460" s="10">
        <v>2</v>
      </c>
      <c r="F460" s="10">
        <v>2</v>
      </c>
      <c r="G460" s="119" t="str">
        <f t="shared" si="98"/>
        <v>EXCLUDED</v>
      </c>
      <c r="H460" s="147" t="s">
        <v>901</v>
      </c>
      <c r="I460" s="189" t="s">
        <v>901</v>
      </c>
      <c r="J460" s="10" t="str">
        <f>IF(AND(G460="Excluded", H460="Excluded"), "Mutually Excluded", IF(AND(OR(G460="CERTAINLY INCLUDED", G460="INCLUDED", G460="MAYBE" ), OR(H460="INCLUDED", H460="MAYBE")), "MUTUALLY INCLUDED", IF(AND(G460="MAYBE", H460="MAYBE"), "Mutually MAYBE", IF(AND(G460="Excluded", OR(H460="INCLUDED", H460="MAYBE")), "AI: No, Human: Yes", IF(AND(H460="Excluded", OR(G460="INCLUDED", G460="CERTAINLY INCLUDED", G460="MAYBE")), "AI: Yes, Human: No", "Other Conflict")))))</f>
        <v>Mutually Excluded</v>
      </c>
      <c r="K460" s="10"/>
      <c r="L460" s="10"/>
      <c r="N460" s="220" t="s">
        <v>19</v>
      </c>
      <c r="O460" s="54" t="str">
        <f>IF(J460="Mutually Excluded","Exclude",IF(J460= "Mutually Included","Include",M460))</f>
        <v>Exclude</v>
      </c>
      <c r="P460" s="54" t="str">
        <f>'Humans Alignment T&amp;A'!Z460</f>
        <v>Exclude</v>
      </c>
      <c r="Q460" s="120" t="str">
        <f>IF(AND(O460="Exclude", P460="Exclude"), "Mutually Excluded", IF(AND(OR(O460="CERTAINLY INCLUDED", O460="INCLUDE" ), OR(P460="INCLUDE", P460="MAYBE")), "MUTUALLY INCLUDED", IF(AND(O460="MAYBE", P460="MAYBE"), "Mutually MAYBE", IF(AND(O460="Exclude", OR(P460="INCLUDE", P460="MAYBE")), "AI+Hum: No, Hum1+2: Yes", IF(AND(P460="Exclude", OR(O460="INCLUDE", O460="CERTAINLY INCLUDED", H460="MAYBE")), "Ai+hum: Yes, Hum1+2: No", "Other Conflict")))))</f>
        <v>Mutually Excluded</v>
      </c>
      <c r="U460" s="121" t="str">
        <f>IF(Q460="Mutually Excluded","Exclude",IF(Q460= "Mutually Included","Include",R460))</f>
        <v>Exclude</v>
      </c>
      <c r="V460" s="122"/>
      <c r="X460" s="117"/>
      <c r="Y460" s="117"/>
      <c r="Z460" s="103" t="str">
        <f t="shared" si="99"/>
        <v/>
      </c>
      <c r="AA460" s="256"/>
      <c r="AB460" s="186"/>
      <c r="AC460" s="186"/>
      <c r="AD460" s="203"/>
      <c r="AF460" s="203"/>
      <c r="AG460" s="102" t="str">
        <f t="shared" si="100"/>
        <v/>
      </c>
      <c r="AH460" s="10" t="str">
        <f t="shared" si="92"/>
        <v/>
      </c>
      <c r="AI460" s="102"/>
      <c r="AJ460" s="10"/>
      <c r="AK460" s="10"/>
      <c r="AL460" s="105"/>
      <c r="AM460" s="102"/>
      <c r="AN460" s="10"/>
      <c r="AO460" s="10" t="str">
        <f t="shared" si="101"/>
        <v/>
      </c>
      <c r="AT460" s="10"/>
      <c r="AU460" s="10" t="str">
        <f>IF(O460="include",AF460,"")</f>
        <v/>
      </c>
      <c r="AV460" s="54" t="str">
        <f>IF(P460="include",AF460,"")</f>
        <v/>
      </c>
      <c r="BC460" s="10"/>
      <c r="BH460" s="10"/>
      <c r="BM460" s="10"/>
    </row>
    <row r="461" spans="1:65" s="54" customFormat="1" ht="30">
      <c r="A461" s="10">
        <v>469</v>
      </c>
      <c r="B461" s="10"/>
      <c r="C461" s="10" t="s">
        <v>700</v>
      </c>
      <c r="D461" s="10">
        <v>1</v>
      </c>
      <c r="E461" s="10">
        <v>1</v>
      </c>
      <c r="F461" s="10">
        <v>1</v>
      </c>
      <c r="G461" s="119" t="str">
        <f t="shared" si="98"/>
        <v>EXCLUDED</v>
      </c>
      <c r="H461" s="147" t="s">
        <v>901</v>
      </c>
      <c r="I461" s="189" t="s">
        <v>901</v>
      </c>
      <c r="J461" s="10" t="str">
        <f>IF(AND(G461="Excluded", H461="Excluded"), "Mutually Excluded", IF(AND(OR(G461="CERTAINLY INCLUDED", G461="INCLUDED", G461="MAYBE" ), OR(H461="INCLUDED", H461="MAYBE")), "MUTUALLY INCLUDED", IF(AND(G461="MAYBE", H461="MAYBE"), "Mutually MAYBE", IF(AND(G461="Excluded", OR(H461="INCLUDED", H461="MAYBE")), "AI: No, Human: Yes", IF(AND(H461="Excluded", OR(G461="INCLUDED", G461="CERTAINLY INCLUDED", G461="MAYBE")), "AI: Yes, Human: No", "Other Conflict")))))</f>
        <v>Mutually Excluded</v>
      </c>
      <c r="K461" s="10"/>
      <c r="L461" s="10"/>
      <c r="N461" s="220" t="s">
        <v>19</v>
      </c>
      <c r="O461" s="54" t="str">
        <f>IF(J461="Mutually Excluded","Exclude",IF(J461= "Mutually Included","Include",M461))</f>
        <v>Exclude</v>
      </c>
      <c r="P461" s="54" t="str">
        <f>'Humans Alignment T&amp;A'!Z461</f>
        <v>Exclude</v>
      </c>
      <c r="Q461" s="120" t="str">
        <f>IF(AND(O461="Exclude", P461="Exclude"), "Mutually Excluded", IF(AND(OR(O461="CERTAINLY INCLUDED", O461="INCLUDE" ), OR(P461="INCLUDE", P461="MAYBE")), "MUTUALLY INCLUDED", IF(AND(O461="MAYBE", P461="MAYBE"), "Mutually MAYBE", IF(AND(O461="Exclude", OR(P461="INCLUDE", P461="MAYBE")), "AI+Hum: No, Hum1+2: Yes", IF(AND(P461="Exclude", OR(O461="INCLUDE", O461="CERTAINLY INCLUDED", H461="MAYBE")), "Ai+hum: Yes, Hum1+2: No", "Other Conflict")))))</f>
        <v>Mutually Excluded</v>
      </c>
      <c r="U461" s="121" t="str">
        <f>IF(Q461="Mutually Excluded","Exclude",IF(Q461= "Mutually Included","Include",R461))</f>
        <v>Exclude</v>
      </c>
      <c r="V461" s="122"/>
      <c r="X461" s="117"/>
      <c r="Y461" s="117"/>
      <c r="Z461" s="103" t="str">
        <f t="shared" si="99"/>
        <v/>
      </c>
      <c r="AA461" s="256"/>
      <c r="AB461" s="186"/>
      <c r="AC461" s="186"/>
      <c r="AD461" s="203"/>
      <c r="AF461" s="203"/>
      <c r="AG461" s="102" t="str">
        <f t="shared" si="100"/>
        <v/>
      </c>
      <c r="AH461" s="10" t="str">
        <f t="shared" si="92"/>
        <v/>
      </c>
      <c r="AI461" s="102"/>
      <c r="AJ461" s="10"/>
      <c r="AK461" s="10"/>
      <c r="AL461" s="105"/>
      <c r="AM461" s="102"/>
      <c r="AN461" s="10"/>
      <c r="AO461" s="10" t="str">
        <f t="shared" si="101"/>
        <v/>
      </c>
      <c r="AT461" s="10"/>
      <c r="AU461" s="10" t="str">
        <f>IF(O461="include",AF461,"")</f>
        <v/>
      </c>
      <c r="AV461" s="54" t="str">
        <f>IF(P461="include",AF461,"")</f>
        <v/>
      </c>
      <c r="BC461" s="10"/>
      <c r="BH461" s="10"/>
      <c r="BM461" s="10"/>
    </row>
    <row r="462" spans="1:65" s="54" customFormat="1" ht="60">
      <c r="A462" s="10">
        <v>470</v>
      </c>
      <c r="B462" s="10"/>
      <c r="C462" s="10" t="s">
        <v>701</v>
      </c>
      <c r="D462" s="10">
        <v>2</v>
      </c>
      <c r="E462" s="10">
        <v>3</v>
      </c>
      <c r="F462" s="10">
        <v>2</v>
      </c>
      <c r="G462" s="119" t="str">
        <f t="shared" si="98"/>
        <v>EXCLUDED</v>
      </c>
      <c r="H462" s="147" t="s">
        <v>901</v>
      </c>
      <c r="I462" s="189" t="s">
        <v>901</v>
      </c>
      <c r="J462" s="10" t="str">
        <f>IF(AND(G462="Excluded", H462="Excluded"), "Mutually Excluded", IF(AND(OR(G462="CERTAINLY INCLUDED", G462="INCLUDED", G462="MAYBE" ), OR(H462="INCLUDED", H462="MAYBE")), "MUTUALLY INCLUDED", IF(AND(G462="MAYBE", H462="MAYBE"), "Mutually MAYBE", IF(AND(G462="Excluded", OR(H462="INCLUDED", H462="MAYBE")), "AI: No, Human: Yes", IF(AND(H462="Excluded", OR(G462="INCLUDED", G462="CERTAINLY INCLUDED", G462="MAYBE")), "AI: Yes, Human: No", "Other Conflict")))))</f>
        <v>Mutually Excluded</v>
      </c>
      <c r="K462" s="10"/>
      <c r="L462" s="10"/>
      <c r="N462" s="220" t="s">
        <v>19</v>
      </c>
      <c r="O462" s="54" t="str">
        <f>IF(J462="Mutually Excluded","Exclude",IF(J462= "Mutually Included","Include",M462))</f>
        <v>Exclude</v>
      </c>
      <c r="P462" s="54" t="str">
        <f>'Humans Alignment T&amp;A'!Z462</f>
        <v>Exclude</v>
      </c>
      <c r="Q462" s="120" t="str">
        <f>IF(AND(O462="Exclude", P462="Exclude"), "Mutually Excluded", IF(AND(OR(O462="CERTAINLY INCLUDED", O462="INCLUDE" ), OR(P462="INCLUDE", P462="MAYBE")), "MUTUALLY INCLUDED", IF(AND(O462="MAYBE", P462="MAYBE"), "Mutually MAYBE", IF(AND(O462="Exclude", OR(P462="INCLUDE", P462="MAYBE")), "AI+Hum: No, Hum1+2: Yes", IF(AND(P462="Exclude", OR(O462="INCLUDE", O462="CERTAINLY INCLUDED", H462="MAYBE")), "Ai+hum: Yes, Hum1+2: No", "Other Conflict")))))</f>
        <v>Mutually Excluded</v>
      </c>
      <c r="U462" s="121" t="str">
        <f>IF(Q462="Mutually Excluded","Exclude",IF(Q462= "Mutually Included","Include",R462))</f>
        <v>Exclude</v>
      </c>
      <c r="V462" s="122"/>
      <c r="X462" s="117"/>
      <c r="Y462" s="117"/>
      <c r="Z462" s="103" t="str">
        <f t="shared" si="99"/>
        <v/>
      </c>
      <c r="AA462" s="256"/>
      <c r="AB462" s="186"/>
      <c r="AC462" s="186"/>
      <c r="AD462" s="203"/>
      <c r="AF462" s="203"/>
      <c r="AG462" s="102" t="str">
        <f t="shared" si="100"/>
        <v/>
      </c>
      <c r="AH462" s="10" t="str">
        <f t="shared" si="92"/>
        <v/>
      </c>
      <c r="AI462" s="102"/>
      <c r="AJ462" s="10"/>
      <c r="AK462" s="10"/>
      <c r="AL462" s="105"/>
      <c r="AM462" s="102"/>
      <c r="AN462" s="10"/>
      <c r="AO462" s="10" t="str">
        <f t="shared" si="101"/>
        <v/>
      </c>
      <c r="AT462" s="10"/>
      <c r="AU462" s="10" t="str">
        <f>IF(O462="include",AF462,"")</f>
        <v/>
      </c>
      <c r="AV462" s="54" t="str">
        <f>IF(P462="include",AF462,"")</f>
        <v/>
      </c>
      <c r="BC462" s="10"/>
      <c r="BH462" s="10"/>
      <c r="BM462" s="10"/>
    </row>
    <row r="463" spans="1:65" s="54" customFormat="1" ht="30">
      <c r="A463" s="10">
        <v>471</v>
      </c>
      <c r="B463" s="10"/>
      <c r="C463" s="10" t="s">
        <v>702</v>
      </c>
      <c r="D463" s="10">
        <v>2</v>
      </c>
      <c r="E463" s="10">
        <v>2</v>
      </c>
      <c r="F463" s="10">
        <v>2</v>
      </c>
      <c r="G463" s="119" t="str">
        <f t="shared" si="98"/>
        <v>EXCLUDED</v>
      </c>
      <c r="H463" s="147" t="s">
        <v>901</v>
      </c>
      <c r="I463" s="189" t="s">
        <v>901</v>
      </c>
      <c r="J463" s="10" t="str">
        <f>IF(AND(G463="Excluded", H463="Excluded"), "Mutually Excluded", IF(AND(OR(G463="CERTAINLY INCLUDED", G463="INCLUDED", G463="MAYBE" ), OR(H463="INCLUDED", H463="MAYBE")), "MUTUALLY INCLUDED", IF(AND(G463="MAYBE", H463="MAYBE"), "Mutually MAYBE", IF(AND(G463="Excluded", OR(H463="INCLUDED", H463="MAYBE")), "AI: No, Human: Yes", IF(AND(H463="Excluded", OR(G463="INCLUDED", G463="CERTAINLY INCLUDED", G463="MAYBE")), "AI: Yes, Human: No", "Other Conflict")))))</f>
        <v>Mutually Excluded</v>
      </c>
      <c r="K463" s="10"/>
      <c r="L463" s="10"/>
      <c r="N463" s="220" t="s">
        <v>19</v>
      </c>
      <c r="O463" s="54" t="str">
        <f>IF(J463="Mutually Excluded","Exclude",IF(J463= "Mutually Included","Include",M463))</f>
        <v>Exclude</v>
      </c>
      <c r="P463" s="54" t="str">
        <f>'Humans Alignment T&amp;A'!Z463</f>
        <v>Exclude</v>
      </c>
      <c r="Q463" s="120" t="str">
        <f>IF(AND(O463="Exclude", P463="Exclude"), "Mutually Excluded", IF(AND(OR(O463="CERTAINLY INCLUDED", O463="INCLUDE" ), OR(P463="INCLUDE", P463="MAYBE")), "MUTUALLY INCLUDED", IF(AND(O463="MAYBE", P463="MAYBE"), "Mutually MAYBE", IF(AND(O463="Exclude", OR(P463="INCLUDE", P463="MAYBE")), "AI+Hum: No, Hum1+2: Yes", IF(AND(P463="Exclude", OR(O463="INCLUDE", O463="CERTAINLY INCLUDED", H463="MAYBE")), "Ai+hum: Yes, Hum1+2: No", "Other Conflict")))))</f>
        <v>Mutually Excluded</v>
      </c>
      <c r="U463" s="121" t="str">
        <f>IF(Q463="Mutually Excluded","Exclude",IF(Q463= "Mutually Included","Include",R463))</f>
        <v>Exclude</v>
      </c>
      <c r="V463" s="122"/>
      <c r="X463" s="117"/>
      <c r="Y463" s="117"/>
      <c r="Z463" s="103" t="str">
        <f t="shared" si="99"/>
        <v/>
      </c>
      <c r="AA463" s="256"/>
      <c r="AB463" s="186"/>
      <c r="AC463" s="186"/>
      <c r="AD463" s="203"/>
      <c r="AF463" s="203"/>
      <c r="AG463" s="102" t="str">
        <f t="shared" si="100"/>
        <v/>
      </c>
      <c r="AH463" s="10" t="str">
        <f t="shared" si="92"/>
        <v/>
      </c>
      <c r="AI463" s="102"/>
      <c r="AJ463" s="10"/>
      <c r="AK463" s="10"/>
      <c r="AL463" s="105"/>
      <c r="AM463" s="102"/>
      <c r="AN463" s="10"/>
      <c r="AO463" s="10" t="str">
        <f t="shared" si="101"/>
        <v/>
      </c>
      <c r="AT463" s="10"/>
      <c r="AU463" s="10" t="str">
        <f>IF(O463="include",AF463,"")</f>
        <v/>
      </c>
      <c r="AV463" s="54" t="str">
        <f>IF(P463="include",AF463,"")</f>
        <v/>
      </c>
      <c r="BC463" s="10"/>
      <c r="BH463" s="10"/>
      <c r="BM463" s="10"/>
    </row>
    <row r="464" spans="1:65" s="54" customFormat="1" ht="45">
      <c r="A464" s="10">
        <v>472</v>
      </c>
      <c r="B464" s="10"/>
      <c r="C464" s="10" t="s">
        <v>704</v>
      </c>
      <c r="D464" s="10">
        <v>3</v>
      </c>
      <c r="E464" s="10">
        <v>3</v>
      </c>
      <c r="F464" s="10">
        <v>3</v>
      </c>
      <c r="G464" s="119" t="str">
        <f t="shared" si="98"/>
        <v>EXCLUDED</v>
      </c>
      <c r="H464" s="147" t="s">
        <v>901</v>
      </c>
      <c r="I464" s="189" t="s">
        <v>901</v>
      </c>
      <c r="J464" s="10" t="str">
        <f>IF(AND(G464="Excluded", H464="Excluded"), "Mutually Excluded", IF(AND(OR(G464="CERTAINLY INCLUDED", G464="INCLUDED", G464="MAYBE" ), OR(H464="INCLUDED", H464="MAYBE")), "MUTUALLY INCLUDED", IF(AND(G464="MAYBE", H464="MAYBE"), "Mutually MAYBE", IF(AND(G464="Excluded", OR(H464="INCLUDED", H464="MAYBE")), "AI: No, Human: Yes", IF(AND(H464="Excluded", OR(G464="INCLUDED", G464="CERTAINLY INCLUDED", G464="MAYBE")), "AI: Yes, Human: No", "Other Conflict")))))</f>
        <v>Mutually Excluded</v>
      </c>
      <c r="K464" s="10"/>
      <c r="L464" s="10"/>
      <c r="N464" s="220" t="s">
        <v>19</v>
      </c>
      <c r="O464" s="54" t="str">
        <f>IF(J464="Mutually Excluded","Exclude",IF(J464= "Mutually Included","Include",M464))</f>
        <v>Exclude</v>
      </c>
      <c r="P464" s="54" t="str">
        <f>'Humans Alignment T&amp;A'!Z464</f>
        <v>Exclude</v>
      </c>
      <c r="Q464" s="120" t="str">
        <f>IF(AND(O464="Exclude", P464="Exclude"), "Mutually Excluded", IF(AND(OR(O464="CERTAINLY INCLUDED", O464="INCLUDE" ), OR(P464="INCLUDE", P464="MAYBE")), "MUTUALLY INCLUDED", IF(AND(O464="MAYBE", P464="MAYBE"), "Mutually MAYBE", IF(AND(O464="Exclude", OR(P464="INCLUDE", P464="MAYBE")), "AI+Hum: No, Hum1+2: Yes", IF(AND(P464="Exclude", OR(O464="INCLUDE", O464="CERTAINLY INCLUDED", H464="MAYBE")), "Ai+hum: Yes, Hum1+2: No", "Other Conflict")))))</f>
        <v>Mutually Excluded</v>
      </c>
      <c r="U464" s="121" t="str">
        <f>IF(Q464="Mutually Excluded","Exclude",IF(Q464= "Mutually Included","Include",R464))</f>
        <v>Exclude</v>
      </c>
      <c r="V464" s="122"/>
      <c r="X464" s="117"/>
      <c r="Y464" s="117"/>
      <c r="Z464" s="103" t="str">
        <f t="shared" si="99"/>
        <v/>
      </c>
      <c r="AA464" s="256"/>
      <c r="AB464" s="186"/>
      <c r="AC464" s="186"/>
      <c r="AD464" s="203"/>
      <c r="AF464" s="203"/>
      <c r="AG464" s="102" t="str">
        <f t="shared" si="100"/>
        <v/>
      </c>
      <c r="AH464" s="10" t="str">
        <f t="shared" ref="AH464:AH525" si="104">IF(OR(ISBLANK(AF464), ISBLANK(AP464)), "", IF(AND(OR(AF464="Include", AF464="Maybe"), OR(AP464="Included", AP464="Maybe", AP464="Certainly Included")), "Mutually Included", IF(AND(AF464="Exclude", AP464="Exclude"), "Mutually Excluded", IF(AND(AF464="Exclude", OR(AP464="Include", AP464="Maybe")), "Human Excluded, AI Included", IF(AND(OR(AF464="Include", AF464="Maybe"), AP464="Exclude"), "Human Included, AI Excluded", "Pal")))))</f>
        <v/>
      </c>
      <c r="AI464" s="102"/>
      <c r="AJ464" s="10"/>
      <c r="AK464" s="10"/>
      <c r="AL464" s="105"/>
      <c r="AM464" s="102"/>
      <c r="AN464" s="10"/>
      <c r="AO464" s="10" t="str">
        <f t="shared" si="101"/>
        <v/>
      </c>
      <c r="AT464" s="10"/>
      <c r="AU464" s="10" t="str">
        <f>IF(O464="include",AF464,"")</f>
        <v/>
      </c>
      <c r="AV464" s="54" t="str">
        <f>IF(P464="include",AF464,"")</f>
        <v/>
      </c>
      <c r="BC464" s="10"/>
      <c r="BH464" s="10"/>
      <c r="BM464" s="10"/>
    </row>
    <row r="465" spans="1:65" s="54" customFormat="1" ht="45">
      <c r="A465" s="10">
        <v>473</v>
      </c>
      <c r="B465" s="10"/>
      <c r="C465" s="10" t="s">
        <v>705</v>
      </c>
      <c r="D465" s="10">
        <v>2</v>
      </c>
      <c r="E465" s="10">
        <v>2</v>
      </c>
      <c r="F465" s="10">
        <v>2</v>
      </c>
      <c r="G465" s="119" t="str">
        <f t="shared" si="98"/>
        <v>EXCLUDED</v>
      </c>
      <c r="H465" s="147" t="s">
        <v>901</v>
      </c>
      <c r="I465" s="189" t="s">
        <v>901</v>
      </c>
      <c r="J465" s="10" t="str">
        <f>IF(AND(G465="Excluded", H465="Excluded"), "Mutually Excluded", IF(AND(OR(G465="CERTAINLY INCLUDED", G465="INCLUDED", G465="MAYBE" ), OR(H465="INCLUDED", H465="MAYBE")), "MUTUALLY INCLUDED", IF(AND(G465="MAYBE", H465="MAYBE"), "Mutually MAYBE", IF(AND(G465="Excluded", OR(H465="INCLUDED", H465="MAYBE")), "AI: No, Human: Yes", IF(AND(H465="Excluded", OR(G465="INCLUDED", G465="CERTAINLY INCLUDED", G465="MAYBE")), "AI: Yes, Human: No", "Other Conflict")))))</f>
        <v>Mutually Excluded</v>
      </c>
      <c r="K465" s="10"/>
      <c r="L465" s="10"/>
      <c r="N465" s="220" t="s">
        <v>19</v>
      </c>
      <c r="O465" s="54" t="str">
        <f>IF(J465="Mutually Excluded","Exclude",IF(J465= "Mutually Included","Include",M465))</f>
        <v>Exclude</v>
      </c>
      <c r="P465" s="54" t="str">
        <f>'Humans Alignment T&amp;A'!Z465</f>
        <v>Exclude</v>
      </c>
      <c r="Q465" s="120" t="str">
        <f>IF(AND(O465="Exclude", P465="Exclude"), "Mutually Excluded", IF(AND(OR(O465="CERTAINLY INCLUDED", O465="INCLUDE" ), OR(P465="INCLUDE", P465="MAYBE")), "MUTUALLY INCLUDED", IF(AND(O465="MAYBE", P465="MAYBE"), "Mutually MAYBE", IF(AND(O465="Exclude", OR(P465="INCLUDE", P465="MAYBE")), "AI+Hum: No, Hum1+2: Yes", IF(AND(P465="Exclude", OR(O465="INCLUDE", O465="CERTAINLY INCLUDED", H465="MAYBE")), "Ai+hum: Yes, Hum1+2: No", "Other Conflict")))))</f>
        <v>Mutually Excluded</v>
      </c>
      <c r="U465" s="121" t="str">
        <f>IF(Q465="Mutually Excluded","Exclude",IF(Q465= "Mutually Included","Include",R465))</f>
        <v>Exclude</v>
      </c>
      <c r="V465" s="122"/>
      <c r="X465" s="117"/>
      <c r="Y465" s="117"/>
      <c r="Z465" s="103" t="str">
        <f t="shared" si="99"/>
        <v/>
      </c>
      <c r="AA465" s="256"/>
      <c r="AB465" s="186"/>
      <c r="AC465" s="186"/>
      <c r="AD465" s="203"/>
      <c r="AF465" s="203"/>
      <c r="AG465" s="102" t="str">
        <f t="shared" si="100"/>
        <v/>
      </c>
      <c r="AH465" s="10" t="str">
        <f t="shared" si="104"/>
        <v/>
      </c>
      <c r="AI465" s="102"/>
      <c r="AJ465" s="10"/>
      <c r="AK465" s="10"/>
      <c r="AL465" s="105"/>
      <c r="AM465" s="102"/>
      <c r="AN465" s="10"/>
      <c r="AO465" s="10" t="str">
        <f t="shared" si="101"/>
        <v/>
      </c>
      <c r="AT465" s="10"/>
      <c r="AU465" s="10" t="str">
        <f>IF(O465="include",AF465,"")</f>
        <v/>
      </c>
      <c r="AV465" s="54" t="str">
        <f>IF(P465="include",AF465,"")</f>
        <v/>
      </c>
      <c r="BC465" s="10"/>
      <c r="BH465" s="10"/>
      <c r="BM465" s="10"/>
    </row>
    <row r="466" spans="1:65" s="54" customFormat="1" ht="70.150000000000006" customHeight="1">
      <c r="A466" s="10">
        <v>474</v>
      </c>
      <c r="B466" s="10" t="s">
        <v>707</v>
      </c>
      <c r="C466" s="10" t="s">
        <v>707</v>
      </c>
      <c r="D466" s="10">
        <v>5</v>
      </c>
      <c r="E466" s="10">
        <v>5</v>
      </c>
      <c r="F466" s="10">
        <v>5</v>
      </c>
      <c r="G466" s="119" t="str">
        <f t="shared" si="98"/>
        <v>CERTAINLY INCLUDED</v>
      </c>
      <c r="H466" s="147" t="s">
        <v>1752</v>
      </c>
      <c r="I466" s="189" t="s">
        <v>1752</v>
      </c>
      <c r="J466" s="10" t="str">
        <f>IF(AND(G466="Excluded", H466="Excluded"), "Mutually Excluded", IF(AND(OR(G466="CERTAINLY INCLUDED", G466="INCLUDED", G466="MAYBE" ), OR(H466="INCLUDED", H466="MAYBE")), "MUTUALLY INCLUDED", IF(AND(G466="MAYBE", H466="MAYBE"), "Mutually MAYBE", IF(AND(G466="Excluded", OR(H466="INCLUDED", H466="MAYBE")), "AI: No, Human: Yes", IF(AND(H466="Excluded", OR(G466="INCLUDED", G466="CERTAINLY INCLUDED", G466="MAYBE")), "AI: Yes, Human: No", "Other Conflict")))))</f>
        <v>MUTUALLY INCLUDED</v>
      </c>
      <c r="K466" s="10"/>
      <c r="L466" s="10"/>
      <c r="N466" s="220" t="s">
        <v>23</v>
      </c>
      <c r="O466" s="148" t="str">
        <f>IF(J466="Mutually Excluded","Exclude",IF(J466= "Mutually Included","Include",M466))</f>
        <v>Include</v>
      </c>
      <c r="P466" s="54" t="str">
        <f>'Humans Alignment T&amp;A'!Z466</f>
        <v>Include</v>
      </c>
      <c r="Q466" s="120" t="str">
        <f>IF(AND(O466="Exclude", P466="Exclude"), "Mutually Excluded", IF(AND(OR(O466="CERTAINLY INCLUDED", O466="INCLUDE" ), OR(P466="INCLUDE", P466="MAYBE")), "MUTUALLY INCLUDED", IF(AND(O466="MAYBE", P466="MAYBE"), "Mutually MAYBE", IF(AND(O466="Exclude", OR(P466="INCLUDE", P466="MAYBE")), "AI+Hum: No, Hum1+2: Yes", IF(AND(P466="Exclude", OR(O466="INCLUDE", O466="CERTAINLY INCLUDED", H466="MAYBE")), "Ai+hum: Yes, Hum1+2: No", "Other Conflict")))))</f>
        <v>MUTUALLY INCLUDED</v>
      </c>
      <c r="S466" s="54" t="s">
        <v>3002</v>
      </c>
      <c r="T466" s="54" t="s">
        <v>3002</v>
      </c>
      <c r="U466" s="121" t="str">
        <f>IF(Q466="Mutually Excluded","Exclude",IF(Q466= "Mutually Included","Include",R466))</f>
        <v>Include</v>
      </c>
      <c r="V466" s="105" t="s">
        <v>19</v>
      </c>
      <c r="W466" s="10" t="s">
        <v>19</v>
      </c>
      <c r="X466" s="201" t="s">
        <v>901</v>
      </c>
      <c r="Y466" s="201" t="s">
        <v>3028</v>
      </c>
      <c r="Z466" s="103" t="str">
        <f t="shared" ref="Z466" si="105">IF(OR(ISBLANK(AF466), ISBLANK(V466)), "", IF(AND(OR(AF466="Include", AF466="Maybe"), OR(V466="Include", V466="Maybe", V466="Certainly Included")), "Mutually Included", IF(AND(AF466="Exclude", V466="Exclude"), "Mutually Excluded", IF(AND(AF466="Exclude", OR(V466="Include", V466="Maybe")), "Nikos Excluded, Cindy Included", IF(AND(OR(AF466="Include", AF466="Maybe"), V466="Exclude"), "Nikos Included, Cindy Excluded", "Pal")))))</f>
        <v>Mutually Excluded</v>
      </c>
      <c r="AA466" s="104" t="s">
        <v>19</v>
      </c>
      <c r="AB466" s="186"/>
      <c r="AC466" s="186"/>
      <c r="AD466" s="203" t="s">
        <v>19</v>
      </c>
      <c r="AF466" s="203" t="s">
        <v>19</v>
      </c>
      <c r="AG466" s="102" t="str">
        <f t="shared" ref="AG466" si="106">IF(OR(ISBLANK(AF466), ISBLANK(AD466)), "", IF(AND(OR(AF466="Include", AF466="Maybe"), OR(AD466="Include", AD466="Maybe", AD466="Certainly Included")), "Mutually Included", IF(AND(AF466="Exclude", AD466="Exclude"), "Mutually Excluded", IF(AND(AF466="Exclude", OR(AD466="Include", AD466="Maybe")), "Nikos Excluded, Mikhail Included", IF(AND(OR(AF466="Include", AF466="Maybe"), AD466="Exclude"), "Nikos Included, Mikhail Excluded", "Pal")))))</f>
        <v>Mutually Excluded</v>
      </c>
      <c r="AH466" s="10" t="str">
        <f t="shared" si="104"/>
        <v>Mutually Excluded</v>
      </c>
      <c r="AI466" s="109" t="s">
        <v>23</v>
      </c>
      <c r="AJ466" s="10"/>
      <c r="AK466" s="10"/>
      <c r="AL466" s="106" t="s">
        <v>19</v>
      </c>
      <c r="AM466" s="102"/>
      <c r="AN466" s="10"/>
      <c r="AO466" s="10" t="str">
        <f t="shared" si="101"/>
        <v>Mutually Excluded</v>
      </c>
      <c r="AP466" s="54" t="str">
        <f>IF(COUNTA(AQ466:AS466)=0, "", IF(COUNTIF(AQ466:AS466,5)=3, "Include", IF(COUNTIF(AQ466:AS466,5)&gt;=1, "Maybe", "Exclude")))</f>
        <v>Exclude</v>
      </c>
      <c r="AQ466" s="54">
        <v>2</v>
      </c>
      <c r="AR466" s="54">
        <v>3</v>
      </c>
      <c r="AS466" s="54">
        <v>4</v>
      </c>
      <c r="AT466" s="10" t="s">
        <v>3051</v>
      </c>
      <c r="AU466" s="10" t="str">
        <f>IF(O466="include",AF466,"")</f>
        <v>Exclude</v>
      </c>
      <c r="AV466" s="54" t="str">
        <f>IF(P466="include",AF466,"")</f>
        <v>Exclude</v>
      </c>
      <c r="BC466" s="10"/>
      <c r="BH466" s="10"/>
      <c r="BM466" s="10"/>
    </row>
    <row r="467" spans="1:65" s="54" customFormat="1" ht="45">
      <c r="A467" s="10">
        <v>475</v>
      </c>
      <c r="B467" s="10"/>
      <c r="C467" s="10" t="s">
        <v>709</v>
      </c>
      <c r="D467" s="10">
        <v>2</v>
      </c>
      <c r="E467" s="10">
        <v>2</v>
      </c>
      <c r="F467" s="10">
        <v>2</v>
      </c>
      <c r="G467" s="119" t="str">
        <f t="shared" si="98"/>
        <v>EXCLUDED</v>
      </c>
      <c r="H467" s="147" t="s">
        <v>901</v>
      </c>
      <c r="I467" s="189" t="s">
        <v>901</v>
      </c>
      <c r="J467" s="10" t="str">
        <f>IF(AND(G467="Excluded", H467="Excluded"), "Mutually Excluded", IF(AND(OR(G467="CERTAINLY INCLUDED", G467="INCLUDED", G467="MAYBE" ), OR(H467="INCLUDED", H467="MAYBE")), "MUTUALLY INCLUDED", IF(AND(G467="MAYBE", H467="MAYBE"), "Mutually MAYBE", IF(AND(G467="Excluded", OR(H467="INCLUDED", H467="MAYBE")), "AI: No, Human: Yes", IF(AND(H467="Excluded", OR(G467="INCLUDED", G467="CERTAINLY INCLUDED", G467="MAYBE")), "AI: Yes, Human: No", "Other Conflict")))))</f>
        <v>Mutually Excluded</v>
      </c>
      <c r="K467" s="10"/>
      <c r="L467" s="10"/>
      <c r="N467" s="220" t="s">
        <v>19</v>
      </c>
      <c r="O467" s="54" t="str">
        <f>IF(J467="Mutually Excluded","Exclude",IF(J467= "Mutually Included","Include",M467))</f>
        <v>Exclude</v>
      </c>
      <c r="P467" s="54" t="str">
        <f>'Humans Alignment T&amp;A'!Z467</f>
        <v>Exclude</v>
      </c>
      <c r="Q467" s="120" t="str">
        <f>IF(AND(O467="Exclude", P467="Exclude"), "Mutually Excluded", IF(AND(OR(O467="CERTAINLY INCLUDED", O467="INCLUDE" ), OR(P467="INCLUDE", P467="MAYBE")), "MUTUALLY INCLUDED", IF(AND(O467="MAYBE", P467="MAYBE"), "Mutually MAYBE", IF(AND(O467="Exclude", OR(P467="INCLUDE", P467="MAYBE")), "AI+Hum: No, Hum1+2: Yes", IF(AND(P467="Exclude", OR(O467="INCLUDE", O467="CERTAINLY INCLUDED", H467="MAYBE")), "Ai+hum: Yes, Hum1+2: No", "Other Conflict")))))</f>
        <v>Mutually Excluded</v>
      </c>
      <c r="U467" s="121" t="str">
        <f>IF(Q467="Mutually Excluded","Exclude",IF(Q467= "Mutually Included","Include",R467))</f>
        <v>Exclude</v>
      </c>
      <c r="V467" s="122"/>
      <c r="X467" s="117"/>
      <c r="Y467" s="117"/>
      <c r="Z467" s="103" t="str">
        <f t="shared" si="99"/>
        <v/>
      </c>
      <c r="AA467" s="256"/>
      <c r="AB467" s="186"/>
      <c r="AC467" s="186"/>
      <c r="AD467" s="203"/>
      <c r="AF467" s="203"/>
      <c r="AG467" s="102" t="str">
        <f t="shared" si="100"/>
        <v/>
      </c>
      <c r="AH467" s="10" t="str">
        <f t="shared" si="104"/>
        <v/>
      </c>
      <c r="AI467" s="102"/>
      <c r="AJ467" s="10"/>
      <c r="AK467" s="10"/>
      <c r="AL467" s="105"/>
      <c r="AM467" s="102"/>
      <c r="AN467" s="10"/>
      <c r="AO467" s="10" t="str">
        <f t="shared" si="101"/>
        <v/>
      </c>
      <c r="AT467" s="10"/>
      <c r="AU467" s="10" t="str">
        <f>IF(O467="include",AF467,"")</f>
        <v/>
      </c>
      <c r="AV467" s="54" t="str">
        <f>IF(P467="include",AF467,"")</f>
        <v/>
      </c>
      <c r="BC467" s="10"/>
      <c r="BH467" s="10"/>
      <c r="BM467" s="10"/>
    </row>
    <row r="468" spans="1:65" s="54" customFormat="1" ht="70.150000000000006" customHeight="1">
      <c r="A468" s="10">
        <v>476</v>
      </c>
      <c r="B468" s="10" t="s">
        <v>710</v>
      </c>
      <c r="C468" s="10" t="s">
        <v>3052</v>
      </c>
      <c r="D468" s="10">
        <v>4</v>
      </c>
      <c r="E468" s="10">
        <v>4</v>
      </c>
      <c r="F468" s="10">
        <v>5</v>
      </c>
      <c r="G468" s="119" t="str">
        <f t="shared" si="98"/>
        <v>MAYBE</v>
      </c>
      <c r="H468" s="147" t="s">
        <v>1752</v>
      </c>
      <c r="I468" s="189" t="s">
        <v>1752</v>
      </c>
      <c r="J468" s="10" t="str">
        <f>IF(AND(G468="Excluded", H468="Excluded"), "Mutually Excluded", IF(AND(OR(G468="CERTAINLY INCLUDED", G468="INCLUDED", G468="MAYBE" ), OR(H468="INCLUDED", H468="MAYBE")), "MUTUALLY INCLUDED", IF(AND(G468="MAYBE", H468="MAYBE"), "Mutually MAYBE", IF(AND(G468="Excluded", OR(H468="INCLUDED", H468="MAYBE")), "AI: No, Human: Yes", IF(AND(H468="Excluded", OR(G468="INCLUDED", G468="CERTAINLY INCLUDED", G468="MAYBE")), "AI: Yes, Human: No", "Other Conflict")))))</f>
        <v>MUTUALLY INCLUDED</v>
      </c>
      <c r="K468" s="10"/>
      <c r="L468" s="10"/>
      <c r="N468" s="220" t="s">
        <v>23</v>
      </c>
      <c r="O468" s="54" t="str">
        <f>IF(J468="Mutually Excluded","Exclude",IF(J468= "Mutually Included","Include",M468))</f>
        <v>Include</v>
      </c>
      <c r="P468" s="54" t="str">
        <f>'Humans Alignment T&amp;A'!Z468</f>
        <v>Include</v>
      </c>
      <c r="Q468" s="120" t="str">
        <f>IF(AND(O468="Exclude", P468="Exclude"), "Mutually Excluded", IF(AND(OR(O468="CERTAINLY INCLUDED", O468="INCLUDE" ), OR(P468="INCLUDE", P468="MAYBE")), "MUTUALLY INCLUDED", IF(AND(O468="MAYBE", P468="MAYBE"), "Mutually MAYBE", IF(AND(O468="Exclude", OR(P468="INCLUDE", P468="MAYBE")), "AI+Hum: No, Hum1+2: Yes", IF(AND(P468="Exclude", OR(O468="INCLUDE", O468="CERTAINLY INCLUDED", H468="MAYBE")), "Ai+hum: Yes, Hum1+2: No", "Other Conflict")))))</f>
        <v>MUTUALLY INCLUDED</v>
      </c>
      <c r="U468" s="121" t="str">
        <f>IF(Q468="Mutually Excluded","Exclude",IF(Q468= "Mutually Included","Include",R468))</f>
        <v>Include</v>
      </c>
      <c r="V468" s="105" t="s">
        <v>19</v>
      </c>
      <c r="W468" s="10" t="s">
        <v>19</v>
      </c>
      <c r="X468" s="201" t="s">
        <v>901</v>
      </c>
      <c r="Y468" s="201" t="s">
        <v>3028</v>
      </c>
      <c r="Z468" s="103" t="str">
        <f t="shared" si="99"/>
        <v>Mutually Excluded</v>
      </c>
      <c r="AA468" s="103" t="s">
        <v>19</v>
      </c>
      <c r="AB468" s="131"/>
      <c r="AC468" s="131"/>
      <c r="AD468" s="204" t="s">
        <v>19</v>
      </c>
      <c r="AE468" s="10"/>
      <c r="AF468" s="204" t="s">
        <v>19</v>
      </c>
      <c r="AG468" s="102" t="str">
        <f t="shared" si="100"/>
        <v>Mutually Excluded</v>
      </c>
      <c r="AH468" s="10" t="str">
        <f t="shared" ref="AH468" si="107">IF(OR(ISBLANK(AF468), ISBLANK(AP468)), "", IF(AND(OR(AF468="Include", AF468="Maybe"), OR(AP468="Included", AP468="Maybe", AP468="Certainly Included")), "Mutually Included", IF(AND(AF468="Exclude", AP468="Exclude"), "Mutually Excluded", IF(AND(AF468="Exclude", OR(AP468="Include", AP468="Maybe")), "Human Excluded, AI Included", IF(AND(OR(AF468="Include", AF468="Maybe"), AP468="Exclude"), "Human Included, AI Excluded", "Pal")))))</f>
        <v>Mutually Excluded</v>
      </c>
      <c r="AI468" s="102" t="s">
        <v>19</v>
      </c>
      <c r="AJ468" s="10"/>
      <c r="AK468" s="10"/>
      <c r="AL468" s="107" t="s">
        <v>19</v>
      </c>
      <c r="AM468" s="102"/>
      <c r="AN468" s="10"/>
      <c r="AO468" s="10" t="str">
        <f t="shared" ref="AO468" si="108">IF(OR(ISBLANK(AF468), ISBLANK(AP468)), "", IF(AND(OR(AF468="Include", AF468="Maybe"), OR(AP468="Include", AP468="Maybe", AP468="Certainly Included")), "Mutually Included", IF(AND(AF468="Exclude", AP468="Exclude"), "Mutually Excluded", IF(AND(AF468="Exclude", OR(AP468="Include", AP468="Maybe",, AP468="Certainly Included")), "Human Excluded, AI Included", IF(AND(OR(AF468="Include", AF468="Maybe"), AP468="Exclude"), "Human Included, AI Excluded", "Pal")))))</f>
        <v>Mutually Excluded</v>
      </c>
      <c r="AP468" s="54" t="str">
        <f>IF(COUNTA(AQ468:AS468)=0, "", IF(COUNTIF(AQ468:AS468,5)=3, "Include", IF(COUNTIF(AQ468:AS468,5)&gt;=1, "Maybe", "Exclude")))</f>
        <v>Exclude</v>
      </c>
      <c r="AQ468" s="54">
        <v>2</v>
      </c>
      <c r="AR468" s="54">
        <v>3</v>
      </c>
      <c r="AS468" s="54">
        <v>1</v>
      </c>
      <c r="AT468" s="10" t="s">
        <v>3053</v>
      </c>
      <c r="AU468" s="10" t="str">
        <f>IF(O468="include",AF468,"")</f>
        <v>Exclude</v>
      </c>
      <c r="AV468" s="54" t="str">
        <f>IF(P468="include",AF468,"")</f>
        <v>Exclude</v>
      </c>
      <c r="BC468" s="10"/>
      <c r="BH468" s="10"/>
      <c r="BM468" s="10"/>
    </row>
    <row r="469" spans="1:65" s="54" customFormat="1" ht="45">
      <c r="A469" s="10">
        <v>477</v>
      </c>
      <c r="B469" s="10"/>
      <c r="C469" s="10" t="s">
        <v>712</v>
      </c>
      <c r="D469" s="10">
        <v>1</v>
      </c>
      <c r="E469" s="10">
        <v>1</v>
      </c>
      <c r="F469" s="10">
        <v>1</v>
      </c>
      <c r="G469" s="119" t="str">
        <f t="shared" si="98"/>
        <v>EXCLUDED</v>
      </c>
      <c r="H469" s="147" t="s">
        <v>901</v>
      </c>
      <c r="I469" s="189" t="s">
        <v>901</v>
      </c>
      <c r="J469" s="10" t="str">
        <f>IF(AND(G469="Excluded", H469="Excluded"), "Mutually Excluded", IF(AND(OR(G469="CERTAINLY INCLUDED", G469="INCLUDED", G469="MAYBE" ), OR(H469="INCLUDED", H469="MAYBE")), "MUTUALLY INCLUDED", IF(AND(G469="MAYBE", H469="MAYBE"), "Mutually MAYBE", IF(AND(G469="Excluded", OR(H469="INCLUDED", H469="MAYBE")), "AI: No, Human: Yes", IF(AND(H469="Excluded", OR(G469="INCLUDED", G469="CERTAINLY INCLUDED", G469="MAYBE")), "AI: Yes, Human: No", "Other Conflict")))))</f>
        <v>Mutually Excluded</v>
      </c>
      <c r="K469" s="10"/>
      <c r="L469" s="10"/>
      <c r="N469" s="220" t="s">
        <v>19</v>
      </c>
      <c r="O469" s="54" t="str">
        <f>IF(J469="Mutually Excluded","Exclude",IF(J469= "Mutually Included","Include",M469))</f>
        <v>Exclude</v>
      </c>
      <c r="P469" s="54" t="str">
        <f>'Humans Alignment T&amp;A'!Z469</f>
        <v>Exclude</v>
      </c>
      <c r="Q469" s="120" t="str">
        <f>IF(AND(O469="Exclude", P469="Exclude"), "Mutually Excluded", IF(AND(OR(O469="CERTAINLY INCLUDED", O469="INCLUDE" ), OR(P469="INCLUDE", P469="MAYBE")), "MUTUALLY INCLUDED", IF(AND(O469="MAYBE", P469="MAYBE"), "Mutually MAYBE", IF(AND(O469="Exclude", OR(P469="INCLUDE", P469="MAYBE")), "AI+Hum: No, Hum1+2: Yes", IF(AND(P469="Exclude", OR(O469="INCLUDE", O469="CERTAINLY INCLUDED", H469="MAYBE")), "Ai+hum: Yes, Hum1+2: No", "Other Conflict")))))</f>
        <v>Mutually Excluded</v>
      </c>
      <c r="U469" s="121" t="str">
        <f>IF(Q469="Mutually Excluded","Exclude",IF(Q469= "Mutually Included","Include",R469))</f>
        <v>Exclude</v>
      </c>
      <c r="V469" s="122"/>
      <c r="X469" s="117"/>
      <c r="Y469" s="117"/>
      <c r="Z469" s="103" t="str">
        <f t="shared" si="99"/>
        <v/>
      </c>
      <c r="AA469" s="256"/>
      <c r="AB469" s="186"/>
      <c r="AC469" s="186"/>
      <c r="AD469" s="203"/>
      <c r="AF469" s="203"/>
      <c r="AG469" s="102" t="str">
        <f t="shared" si="100"/>
        <v/>
      </c>
      <c r="AH469" s="10" t="str">
        <f t="shared" si="104"/>
        <v/>
      </c>
      <c r="AI469" s="102"/>
      <c r="AJ469" s="10"/>
      <c r="AK469" s="10"/>
      <c r="AL469" s="105"/>
      <c r="AM469" s="102"/>
      <c r="AN469" s="10"/>
      <c r="AO469" s="10" t="str">
        <f t="shared" si="101"/>
        <v/>
      </c>
      <c r="AT469" s="10"/>
      <c r="AU469" s="10" t="str">
        <f>IF(O469="include",AF469,"")</f>
        <v/>
      </c>
      <c r="AV469" s="54" t="str">
        <f>IF(P469="include",AF469,"")</f>
        <v/>
      </c>
      <c r="BC469" s="10"/>
      <c r="BH469" s="10"/>
      <c r="BM469" s="10"/>
    </row>
    <row r="470" spans="1:65" s="54" customFormat="1" ht="30">
      <c r="A470" s="10">
        <v>478</v>
      </c>
      <c r="B470" s="10"/>
      <c r="C470" s="10" t="s">
        <v>713</v>
      </c>
      <c r="D470" s="10">
        <v>2</v>
      </c>
      <c r="E470" s="10">
        <v>2</v>
      </c>
      <c r="F470" s="10">
        <v>2</v>
      </c>
      <c r="G470" s="119" t="str">
        <f t="shared" si="98"/>
        <v>EXCLUDED</v>
      </c>
      <c r="H470" s="147" t="s">
        <v>901</v>
      </c>
      <c r="I470" s="189" t="s">
        <v>901</v>
      </c>
      <c r="J470" s="10" t="str">
        <f>IF(AND(G470="Excluded", H470="Excluded"), "Mutually Excluded", IF(AND(OR(G470="CERTAINLY INCLUDED", G470="INCLUDED", G470="MAYBE" ), OR(H470="INCLUDED", H470="MAYBE")), "MUTUALLY INCLUDED", IF(AND(G470="MAYBE", H470="MAYBE"), "Mutually MAYBE", IF(AND(G470="Excluded", OR(H470="INCLUDED", H470="MAYBE")), "AI: No, Human: Yes", IF(AND(H470="Excluded", OR(G470="INCLUDED", G470="CERTAINLY INCLUDED", G470="MAYBE")), "AI: Yes, Human: No", "Other Conflict")))))</f>
        <v>Mutually Excluded</v>
      </c>
      <c r="K470" s="10"/>
      <c r="L470" s="10"/>
      <c r="N470" s="220" t="s">
        <v>19</v>
      </c>
      <c r="O470" s="54" t="str">
        <f>IF(J470="Mutually Excluded","Exclude",IF(J470= "Mutually Included","Include",M470))</f>
        <v>Exclude</v>
      </c>
      <c r="P470" s="54" t="str">
        <f>'Humans Alignment T&amp;A'!Z470</f>
        <v>Exclude</v>
      </c>
      <c r="Q470" s="120" t="str">
        <f>IF(AND(O470="Exclude", P470="Exclude"), "Mutually Excluded", IF(AND(OR(O470="CERTAINLY INCLUDED", O470="INCLUDE" ), OR(P470="INCLUDE", P470="MAYBE")), "MUTUALLY INCLUDED", IF(AND(O470="MAYBE", P470="MAYBE"), "Mutually MAYBE", IF(AND(O470="Exclude", OR(P470="INCLUDE", P470="MAYBE")), "AI+Hum: No, Hum1+2: Yes", IF(AND(P470="Exclude", OR(O470="INCLUDE", O470="CERTAINLY INCLUDED", H470="MAYBE")), "Ai+hum: Yes, Hum1+2: No", "Other Conflict")))))</f>
        <v>Mutually Excluded</v>
      </c>
      <c r="U470" s="121" t="str">
        <f>IF(Q470="Mutually Excluded","Exclude",IF(Q470= "Mutually Included","Include",R470))</f>
        <v>Exclude</v>
      </c>
      <c r="V470" s="122"/>
      <c r="X470" s="117"/>
      <c r="Y470" s="117"/>
      <c r="Z470" s="103" t="str">
        <f t="shared" si="99"/>
        <v/>
      </c>
      <c r="AA470" s="256"/>
      <c r="AB470" s="186"/>
      <c r="AC470" s="186"/>
      <c r="AD470" s="203"/>
      <c r="AF470" s="203"/>
      <c r="AG470" s="102" t="str">
        <f t="shared" si="100"/>
        <v/>
      </c>
      <c r="AH470" s="10" t="str">
        <f t="shared" si="104"/>
        <v/>
      </c>
      <c r="AI470" s="102"/>
      <c r="AJ470" s="10"/>
      <c r="AK470" s="10"/>
      <c r="AL470" s="105"/>
      <c r="AM470" s="102"/>
      <c r="AN470" s="10"/>
      <c r="AO470" s="10" t="str">
        <f t="shared" si="101"/>
        <v/>
      </c>
      <c r="AT470" s="10"/>
      <c r="AU470" s="10" t="str">
        <f>IF(O470="include",AF470,"")</f>
        <v/>
      </c>
      <c r="AV470" s="54" t="str">
        <f>IF(P470="include",AF470,"")</f>
        <v/>
      </c>
      <c r="BC470" s="10"/>
      <c r="BH470" s="10"/>
      <c r="BM470" s="10"/>
    </row>
    <row r="471" spans="1:65" s="54" customFormat="1" ht="30">
      <c r="A471" s="10">
        <v>479</v>
      </c>
      <c r="B471" s="10"/>
      <c r="C471" s="10" t="s">
        <v>714</v>
      </c>
      <c r="D471" s="10">
        <v>2</v>
      </c>
      <c r="E471" s="10">
        <v>2</v>
      </c>
      <c r="F471" s="10">
        <v>2</v>
      </c>
      <c r="G471" s="119" t="str">
        <f t="shared" si="98"/>
        <v>EXCLUDED</v>
      </c>
      <c r="H471" s="147" t="s">
        <v>901</v>
      </c>
      <c r="I471" s="189" t="s">
        <v>901</v>
      </c>
      <c r="J471" s="10" t="str">
        <f>IF(AND(G471="Excluded", H471="Excluded"), "Mutually Excluded", IF(AND(OR(G471="CERTAINLY INCLUDED", G471="INCLUDED", G471="MAYBE" ), OR(H471="INCLUDED", H471="MAYBE")), "MUTUALLY INCLUDED", IF(AND(G471="MAYBE", H471="MAYBE"), "Mutually MAYBE", IF(AND(G471="Excluded", OR(H471="INCLUDED", H471="MAYBE")), "AI: No, Human: Yes", IF(AND(H471="Excluded", OR(G471="INCLUDED", G471="CERTAINLY INCLUDED", G471="MAYBE")), "AI: Yes, Human: No", "Other Conflict")))))</f>
        <v>Mutually Excluded</v>
      </c>
      <c r="K471" s="10"/>
      <c r="L471" s="10"/>
      <c r="N471" s="220" t="s">
        <v>19</v>
      </c>
      <c r="O471" s="54" t="str">
        <f>IF(J471="Mutually Excluded","Exclude",IF(J471= "Mutually Included","Include",M471))</f>
        <v>Exclude</v>
      </c>
      <c r="P471" s="54" t="str">
        <f>'Humans Alignment T&amp;A'!Z471</f>
        <v>Exclude</v>
      </c>
      <c r="Q471" s="120" t="str">
        <f>IF(AND(O471="Exclude", P471="Exclude"), "Mutually Excluded", IF(AND(OR(O471="CERTAINLY INCLUDED", O471="INCLUDE" ), OR(P471="INCLUDE", P471="MAYBE")), "MUTUALLY INCLUDED", IF(AND(O471="MAYBE", P471="MAYBE"), "Mutually MAYBE", IF(AND(O471="Exclude", OR(P471="INCLUDE", P471="MAYBE")), "AI+Hum: No, Hum1+2: Yes", IF(AND(P471="Exclude", OR(O471="INCLUDE", O471="CERTAINLY INCLUDED", H471="MAYBE")), "Ai+hum: Yes, Hum1+2: No", "Other Conflict")))))</f>
        <v>Mutually Excluded</v>
      </c>
      <c r="U471" s="121" t="str">
        <f>IF(Q471="Mutually Excluded","Exclude",IF(Q471= "Mutually Included","Include",R471))</f>
        <v>Exclude</v>
      </c>
      <c r="V471" s="122"/>
      <c r="X471" s="117"/>
      <c r="Y471" s="117"/>
      <c r="Z471" s="103" t="str">
        <f t="shared" si="99"/>
        <v/>
      </c>
      <c r="AA471" s="256"/>
      <c r="AB471" s="186"/>
      <c r="AC471" s="186"/>
      <c r="AD471" s="203"/>
      <c r="AF471" s="203"/>
      <c r="AG471" s="102" t="str">
        <f t="shared" si="100"/>
        <v/>
      </c>
      <c r="AH471" s="10" t="str">
        <f t="shared" si="104"/>
        <v/>
      </c>
      <c r="AI471" s="102"/>
      <c r="AJ471" s="10"/>
      <c r="AK471" s="10"/>
      <c r="AL471" s="105"/>
      <c r="AM471" s="102"/>
      <c r="AN471" s="10"/>
      <c r="AO471" s="10" t="str">
        <f t="shared" si="101"/>
        <v/>
      </c>
      <c r="AT471" s="10"/>
      <c r="AU471" s="10" t="str">
        <f>IF(O471="include",AF471,"")</f>
        <v/>
      </c>
      <c r="AV471" s="54" t="str">
        <f>IF(P471="include",AF471,"")</f>
        <v/>
      </c>
      <c r="BC471" s="10"/>
      <c r="BH471" s="10"/>
      <c r="BM471" s="10"/>
    </row>
    <row r="472" spans="1:65" s="54" customFormat="1" ht="30">
      <c r="A472" s="10">
        <v>481</v>
      </c>
      <c r="B472" s="10"/>
      <c r="C472" s="10" t="s">
        <v>716</v>
      </c>
      <c r="D472" s="10">
        <v>3</v>
      </c>
      <c r="E472" s="10">
        <v>3</v>
      </c>
      <c r="F472" s="10">
        <v>4</v>
      </c>
      <c r="G472" s="119" t="str">
        <f t="shared" si="98"/>
        <v>EXCLUDED</v>
      </c>
      <c r="H472" s="147" t="s">
        <v>901</v>
      </c>
      <c r="I472" s="189" t="s">
        <v>901</v>
      </c>
      <c r="J472" s="10" t="str">
        <f>IF(AND(G472="Excluded", H472="Excluded"), "Mutually Excluded", IF(AND(OR(G472="CERTAINLY INCLUDED", G472="INCLUDED", G472="MAYBE" ), OR(H472="INCLUDED", H472="MAYBE")), "MUTUALLY INCLUDED", IF(AND(G472="MAYBE", H472="MAYBE"), "Mutually MAYBE", IF(AND(G472="Excluded", OR(H472="INCLUDED", H472="MAYBE")), "AI: No, Human: Yes", IF(AND(H472="Excluded", OR(G472="INCLUDED", G472="CERTAINLY INCLUDED", G472="MAYBE")), "AI: Yes, Human: No", "Other Conflict")))))</f>
        <v>Mutually Excluded</v>
      </c>
      <c r="K472" s="10"/>
      <c r="L472" s="10"/>
      <c r="N472" s="220" t="s">
        <v>23</v>
      </c>
      <c r="O472" s="54" t="str">
        <f>IF(J472="Mutually Excluded","Exclude",IF(J472= "Mutually Included","Include",M472))</f>
        <v>Exclude</v>
      </c>
      <c r="P472" s="54" t="str">
        <f>'Humans Alignment T&amp;A'!Z472</f>
        <v>Exclude</v>
      </c>
      <c r="Q472" s="120" t="str">
        <f>IF(AND(O472="Exclude", P472="Exclude"), "Mutually Excluded", IF(AND(OR(O472="CERTAINLY INCLUDED", O472="INCLUDE" ), OR(P472="INCLUDE", P472="MAYBE")), "MUTUALLY INCLUDED", IF(AND(O472="MAYBE", P472="MAYBE"), "Mutually MAYBE", IF(AND(O472="Exclude", OR(P472="INCLUDE", P472="MAYBE")), "AI+Hum: No, Hum1+2: Yes", IF(AND(P472="Exclude", OR(O472="INCLUDE", O472="CERTAINLY INCLUDED", H472="MAYBE")), "Ai+hum: Yes, Hum1+2: No", "Other Conflict")))))</f>
        <v>Mutually Excluded</v>
      </c>
      <c r="U472" s="121" t="str">
        <f>IF(Q472="Mutually Excluded","Exclude",IF(Q472= "Mutually Included","Include",R472))</f>
        <v>Exclude</v>
      </c>
      <c r="V472" s="122"/>
      <c r="X472" s="117"/>
      <c r="Y472" s="117"/>
      <c r="Z472" s="103" t="str">
        <f t="shared" si="99"/>
        <v/>
      </c>
      <c r="AA472" s="256"/>
      <c r="AB472" s="186"/>
      <c r="AC472" s="186"/>
      <c r="AD472" s="203"/>
      <c r="AF472" s="203"/>
      <c r="AG472" s="102" t="str">
        <f t="shared" si="100"/>
        <v/>
      </c>
      <c r="AH472" s="10" t="str">
        <f t="shared" si="104"/>
        <v/>
      </c>
      <c r="AI472" s="102"/>
      <c r="AJ472" s="10"/>
      <c r="AK472" s="10"/>
      <c r="AL472" s="105"/>
      <c r="AM472" s="102"/>
      <c r="AN472" s="10"/>
      <c r="AO472" s="10" t="str">
        <f t="shared" si="101"/>
        <v/>
      </c>
      <c r="AT472" s="10"/>
      <c r="AU472" s="10" t="str">
        <f>IF(O472="include",AF472,"")</f>
        <v/>
      </c>
      <c r="AV472" s="54" t="str">
        <f>IF(P472="include",AF472,"")</f>
        <v/>
      </c>
      <c r="BC472" s="10"/>
      <c r="BH472" s="10"/>
      <c r="BM472" s="10"/>
    </row>
    <row r="473" spans="1:65" s="54" customFormat="1" ht="60">
      <c r="A473" s="10">
        <v>482</v>
      </c>
      <c r="B473" s="10" t="s">
        <v>720</v>
      </c>
      <c r="C473" s="10" t="s">
        <v>718</v>
      </c>
      <c r="D473" s="10">
        <v>4</v>
      </c>
      <c r="E473" s="10">
        <v>4</v>
      </c>
      <c r="F473" s="10">
        <v>3</v>
      </c>
      <c r="G473" s="119" t="str">
        <f t="shared" si="98"/>
        <v>EXCLUDED</v>
      </c>
      <c r="H473" s="147" t="s">
        <v>65</v>
      </c>
      <c r="I473" s="189" t="s">
        <v>901</v>
      </c>
      <c r="J473" s="10" t="str">
        <f>IF(AND(G473="Excluded", H473="Excluded"), "Mutually Excluded", IF(AND(OR(G473="CERTAINLY INCLUDED", G473="INCLUDED", G473="MAYBE" ), OR(H473="INCLUDED", H473="MAYBE")), "MUTUALLY INCLUDED", IF(AND(G473="MAYBE", H473="MAYBE"), "Mutually MAYBE", IF(AND(G473="Excluded", OR(H473="INCLUDED", H473="MAYBE")), "AI: No, Human: Yes", IF(AND(H473="Excluded", OR(G473="INCLUDED", G473="CERTAINLY INCLUDED", G473="MAYBE")), "AI: Yes, Human: No", "Other Conflict")))))</f>
        <v>AI: No, Human: Yes</v>
      </c>
      <c r="K473" s="10" t="s">
        <v>19</v>
      </c>
      <c r="L473" s="10" t="s">
        <v>19</v>
      </c>
      <c r="M473" s="54" t="s">
        <v>19</v>
      </c>
      <c r="N473" s="220" t="s">
        <v>19</v>
      </c>
      <c r="O473" s="54" t="str">
        <f>IF(J473="Mutually Excluded","Exclude",IF(J473= "Mutually Included","Include",M473))</f>
        <v>Exclude</v>
      </c>
      <c r="P473" s="54" t="str">
        <f>'Humans Alignment T&amp;A'!Z473</f>
        <v>Include</v>
      </c>
      <c r="Q473" s="120" t="str">
        <f>IF(AND(O473="Exclude", P473="Exclude"), "Mutually Excluded", IF(AND(OR(O473="CERTAINLY INCLUDED", O473="INCLUDE" ), OR(P473="INCLUDE", P473="MAYBE")), "MUTUALLY INCLUDED", IF(AND(O473="MAYBE", P473="MAYBE"), "Mutually MAYBE", IF(AND(O473="Exclude", OR(P473="INCLUDE", P473="MAYBE")), "AI+Hum: No, Hum1+2: Yes", IF(AND(P473="Exclude", OR(O473="INCLUDE", O473="CERTAINLY INCLUDED", H473="MAYBE")), "Ai+hum: Yes, Hum1+2: No", "Other Conflict")))))</f>
        <v>AI+Hum: No, Hum1+2: Yes</v>
      </c>
      <c r="R473" s="185" t="s">
        <v>3007</v>
      </c>
      <c r="U473" s="121" t="str">
        <f>IF(Q473="Mutually Excluded","Exclude",IF(Q473= "Mutually Included","Include",R473))</f>
        <v>EXCLUDE</v>
      </c>
      <c r="V473" s="122"/>
      <c r="X473" s="201" t="s">
        <v>901</v>
      </c>
      <c r="Y473" s="201" t="s">
        <v>3003</v>
      </c>
      <c r="Z473" s="103" t="str">
        <f t="shared" si="99"/>
        <v/>
      </c>
      <c r="AA473" s="256"/>
      <c r="AB473" s="186"/>
      <c r="AC473" s="186"/>
      <c r="AD473" s="203" t="s">
        <v>19</v>
      </c>
      <c r="AF473" s="203" t="s">
        <v>19</v>
      </c>
      <c r="AG473" s="102" t="str">
        <f t="shared" ref="AG473" si="109">IF(OR(ISBLANK(AF473), ISBLANK(AD473)), "", IF(AND(OR(AF473="Include", AF473="Maybe"), OR(AD473="Include", AD473="Maybe", AD473="Certainly Included")), "Mutually Included", IF(AND(AF473="Exclude", AD473="Exclude"), "Mutually Excluded", IF(AND(AF473="Exclude", OR(AD473="Include", AD473="Maybe")), "Nikos Excluded, Mikhail Included", IF(AND(OR(AF473="Include", AF473="Maybe"), AD473="Exclude"), "Nikos Included, Mikhail Excluded", "Pal")))))</f>
        <v>Mutually Excluded</v>
      </c>
      <c r="AH473" s="10" t="str">
        <f t="shared" si="104"/>
        <v/>
      </c>
      <c r="AI473" s="102" t="s">
        <v>19</v>
      </c>
      <c r="AJ473" s="10"/>
      <c r="AK473" s="10"/>
      <c r="AL473" s="105"/>
      <c r="AM473" s="102"/>
      <c r="AN473" s="10"/>
      <c r="AO473" s="10" t="str">
        <f t="shared" si="101"/>
        <v/>
      </c>
      <c r="AT473" s="10"/>
      <c r="AU473" s="10" t="str">
        <f>IF(O473="include",AF473,"")</f>
        <v/>
      </c>
      <c r="AV473" s="54" t="str">
        <f>IF(P473="include",AF473,"")</f>
        <v>Exclude</v>
      </c>
      <c r="BC473" s="10"/>
      <c r="BH473" s="10"/>
      <c r="BM473" s="10"/>
    </row>
    <row r="474" spans="1:65" s="54" customFormat="1" ht="45">
      <c r="A474" s="10">
        <v>483</v>
      </c>
      <c r="B474" s="10" t="s">
        <v>722</v>
      </c>
      <c r="C474" s="10" t="s">
        <v>721</v>
      </c>
      <c r="D474" s="10">
        <v>2</v>
      </c>
      <c r="E474" s="10">
        <v>2</v>
      </c>
      <c r="F474" s="10">
        <v>2</v>
      </c>
      <c r="G474" s="119" t="str">
        <f t="shared" si="98"/>
        <v>EXCLUDED</v>
      </c>
      <c r="H474" s="147" t="s">
        <v>901</v>
      </c>
      <c r="I474" s="189" t="s">
        <v>901</v>
      </c>
      <c r="J474" s="10" t="str">
        <f>IF(AND(G474="Excluded", H474="Excluded"), "Mutually Excluded", IF(AND(OR(G474="CERTAINLY INCLUDED", G474="INCLUDED", G474="MAYBE" ), OR(H474="INCLUDED", H474="MAYBE")), "MUTUALLY INCLUDED", IF(AND(G474="MAYBE", H474="MAYBE"), "Mutually MAYBE", IF(AND(G474="Excluded", OR(H474="INCLUDED", H474="MAYBE")), "AI: No, Human: Yes", IF(AND(H474="Excluded", OR(G474="INCLUDED", G474="CERTAINLY INCLUDED", G474="MAYBE")), "AI: Yes, Human: No", "Other Conflict")))))</f>
        <v>Mutually Excluded</v>
      </c>
      <c r="K474" s="10"/>
      <c r="L474" s="10"/>
      <c r="N474" s="220" t="s">
        <v>19</v>
      </c>
      <c r="O474" s="54" t="str">
        <f>IF(J474="Mutually Excluded","Exclude",IF(J474= "Mutually Included","Include",M474))</f>
        <v>Exclude</v>
      </c>
      <c r="P474" s="54" t="str">
        <f>'Humans Alignment T&amp;A'!Z474</f>
        <v>Exclude</v>
      </c>
      <c r="Q474" s="120" t="str">
        <f>IF(AND(O474="Exclude", P474="Exclude"), "Mutually Excluded", IF(AND(OR(O474="CERTAINLY INCLUDED", O474="INCLUDE" ), OR(P474="INCLUDE", P474="MAYBE")), "MUTUALLY INCLUDED", IF(AND(O474="MAYBE", P474="MAYBE"), "Mutually MAYBE", IF(AND(O474="Exclude", OR(P474="INCLUDE", P474="MAYBE")), "AI+Hum: No, Hum1+2: Yes", IF(AND(P474="Exclude", OR(O474="INCLUDE", O474="CERTAINLY INCLUDED", H474="MAYBE")), "Ai+hum: Yes, Hum1+2: No", "Other Conflict")))))</f>
        <v>Mutually Excluded</v>
      </c>
      <c r="U474" s="121" t="str">
        <f>IF(Q474="Mutually Excluded","Exclude",IF(Q474= "Mutually Included","Include",R474))</f>
        <v>Exclude</v>
      </c>
      <c r="V474" s="122"/>
      <c r="X474" s="117"/>
      <c r="Y474" s="117"/>
      <c r="Z474" s="103" t="str">
        <f t="shared" si="99"/>
        <v/>
      </c>
      <c r="AA474" s="256"/>
      <c r="AB474" s="186"/>
      <c r="AC474" s="186"/>
      <c r="AD474" s="203"/>
      <c r="AF474" s="203"/>
      <c r="AG474" s="102" t="str">
        <f t="shared" si="100"/>
        <v/>
      </c>
      <c r="AH474" s="10" t="str">
        <f t="shared" si="104"/>
        <v/>
      </c>
      <c r="AI474" s="102"/>
      <c r="AJ474" s="10"/>
      <c r="AK474" s="10"/>
      <c r="AL474" s="105"/>
      <c r="AM474" s="102"/>
      <c r="AN474" s="10"/>
      <c r="AO474" s="10" t="str">
        <f t="shared" si="101"/>
        <v/>
      </c>
      <c r="AT474" s="10"/>
      <c r="AU474" s="10" t="str">
        <f>IF(O474="include",AF474,"")</f>
        <v/>
      </c>
      <c r="AV474" s="54" t="str">
        <f>IF(P474="include",AF474,"")</f>
        <v/>
      </c>
      <c r="BC474" s="10"/>
      <c r="BH474" s="10"/>
      <c r="BM474" s="10"/>
    </row>
    <row r="475" spans="1:65" s="54" customFormat="1" ht="45">
      <c r="A475" s="10">
        <v>484</v>
      </c>
      <c r="B475" s="10" t="s">
        <v>724</v>
      </c>
      <c r="C475" s="10" t="s">
        <v>723</v>
      </c>
      <c r="D475" s="10">
        <v>2</v>
      </c>
      <c r="E475" s="10">
        <v>2</v>
      </c>
      <c r="F475" s="10">
        <v>2</v>
      </c>
      <c r="G475" s="119" t="str">
        <f t="shared" si="98"/>
        <v>EXCLUDED</v>
      </c>
      <c r="H475" s="147" t="s">
        <v>901</v>
      </c>
      <c r="I475" s="189" t="s">
        <v>901</v>
      </c>
      <c r="J475" s="10" t="str">
        <f>IF(AND(G475="Excluded", H475="Excluded"), "Mutually Excluded", IF(AND(OR(G475="CERTAINLY INCLUDED", G475="INCLUDED", G475="MAYBE" ), OR(H475="INCLUDED", H475="MAYBE")), "MUTUALLY INCLUDED", IF(AND(G475="MAYBE", H475="MAYBE"), "Mutually MAYBE", IF(AND(G475="Excluded", OR(H475="INCLUDED", H475="MAYBE")), "AI: No, Human: Yes", IF(AND(H475="Excluded", OR(G475="INCLUDED", G475="CERTAINLY INCLUDED", G475="MAYBE")), "AI: Yes, Human: No", "Other Conflict")))))</f>
        <v>Mutually Excluded</v>
      </c>
      <c r="K475" s="10"/>
      <c r="L475" s="10"/>
      <c r="N475" s="220" t="s">
        <v>19</v>
      </c>
      <c r="O475" s="54" t="str">
        <f>IF(J475="Mutually Excluded","Exclude",IF(J475= "Mutually Included","Include",M475))</f>
        <v>Exclude</v>
      </c>
      <c r="P475" s="54" t="str">
        <f>'Humans Alignment T&amp;A'!Z475</f>
        <v>Exclude</v>
      </c>
      <c r="Q475" s="120" t="str">
        <f>IF(AND(O475="Exclude", P475="Exclude"), "Mutually Excluded", IF(AND(OR(O475="CERTAINLY INCLUDED", O475="INCLUDE" ), OR(P475="INCLUDE", P475="MAYBE")), "MUTUALLY INCLUDED", IF(AND(O475="MAYBE", P475="MAYBE"), "Mutually MAYBE", IF(AND(O475="Exclude", OR(P475="INCLUDE", P475="MAYBE")), "AI+Hum: No, Hum1+2: Yes", IF(AND(P475="Exclude", OR(O475="INCLUDE", O475="CERTAINLY INCLUDED", H475="MAYBE")), "Ai+hum: Yes, Hum1+2: No", "Other Conflict")))))</f>
        <v>Mutually Excluded</v>
      </c>
      <c r="U475" s="121" t="str">
        <f>IF(Q475="Mutually Excluded","Exclude",IF(Q475= "Mutually Included","Include",R475))</f>
        <v>Exclude</v>
      </c>
      <c r="V475" s="122"/>
      <c r="X475" s="117"/>
      <c r="Y475" s="117"/>
      <c r="Z475" s="103" t="str">
        <f t="shared" si="99"/>
        <v/>
      </c>
      <c r="AA475" s="256"/>
      <c r="AB475" s="186"/>
      <c r="AC475" s="186"/>
      <c r="AD475" s="203"/>
      <c r="AF475" s="203"/>
      <c r="AG475" s="102" t="str">
        <f t="shared" si="100"/>
        <v/>
      </c>
      <c r="AH475" s="10" t="str">
        <f t="shared" si="104"/>
        <v/>
      </c>
      <c r="AI475" s="102"/>
      <c r="AJ475" s="10"/>
      <c r="AK475" s="10"/>
      <c r="AL475" s="105"/>
      <c r="AM475" s="102"/>
      <c r="AN475" s="10"/>
      <c r="AO475" s="10" t="str">
        <f t="shared" si="101"/>
        <v/>
      </c>
      <c r="AT475" s="10"/>
      <c r="AU475" s="10" t="str">
        <f>IF(O475="include",AF475,"")</f>
        <v/>
      </c>
      <c r="AV475" s="54" t="str">
        <f>IF(P475="include",AF475,"")</f>
        <v/>
      </c>
      <c r="BC475" s="10"/>
      <c r="BH475" s="10"/>
      <c r="BM475" s="10"/>
    </row>
    <row r="476" spans="1:65" s="54" customFormat="1" ht="45">
      <c r="A476" s="10">
        <v>485</v>
      </c>
      <c r="B476" s="10" t="s">
        <v>726</v>
      </c>
      <c r="C476" s="10" t="s">
        <v>725</v>
      </c>
      <c r="D476" s="10">
        <v>3</v>
      </c>
      <c r="E476" s="10">
        <v>2</v>
      </c>
      <c r="F476" s="10">
        <v>3</v>
      </c>
      <c r="G476" s="119" t="str">
        <f t="shared" si="98"/>
        <v>EXCLUDED</v>
      </c>
      <c r="H476" s="147" t="s">
        <v>901</v>
      </c>
      <c r="I476" s="189" t="s">
        <v>901</v>
      </c>
      <c r="J476" s="10" t="str">
        <f>IF(AND(G476="Excluded", H476="Excluded"), "Mutually Excluded", IF(AND(OR(G476="CERTAINLY INCLUDED", G476="INCLUDED", G476="MAYBE" ), OR(H476="INCLUDED", H476="MAYBE")), "MUTUALLY INCLUDED", IF(AND(G476="MAYBE", H476="MAYBE"), "Mutually MAYBE", IF(AND(G476="Excluded", OR(H476="INCLUDED", H476="MAYBE")), "AI: No, Human: Yes", IF(AND(H476="Excluded", OR(G476="INCLUDED", G476="CERTAINLY INCLUDED", G476="MAYBE")), "AI: Yes, Human: No", "Other Conflict")))))</f>
        <v>Mutually Excluded</v>
      </c>
      <c r="K476" s="10"/>
      <c r="L476" s="10"/>
      <c r="N476" s="220" t="s">
        <v>19</v>
      </c>
      <c r="O476" s="54" t="str">
        <f>IF(J476="Mutually Excluded","Exclude",IF(J476= "Mutually Included","Include",M476))</f>
        <v>Exclude</v>
      </c>
      <c r="P476" s="54" t="str">
        <f>'Humans Alignment T&amp;A'!Z476</f>
        <v>Exclude</v>
      </c>
      <c r="Q476" s="120" t="str">
        <f>IF(AND(O476="Exclude", P476="Exclude"), "Mutually Excluded", IF(AND(OR(O476="CERTAINLY INCLUDED", O476="INCLUDE" ), OR(P476="INCLUDE", P476="MAYBE")), "MUTUALLY INCLUDED", IF(AND(O476="MAYBE", P476="MAYBE"), "Mutually MAYBE", IF(AND(O476="Exclude", OR(P476="INCLUDE", P476="MAYBE")), "AI+Hum: No, Hum1+2: Yes", IF(AND(P476="Exclude", OR(O476="INCLUDE", O476="CERTAINLY INCLUDED", H476="MAYBE")), "Ai+hum: Yes, Hum1+2: No", "Other Conflict")))))</f>
        <v>Mutually Excluded</v>
      </c>
      <c r="U476" s="121" t="str">
        <f>IF(Q476="Mutually Excluded","Exclude",IF(Q476= "Mutually Included","Include",R476))</f>
        <v>Exclude</v>
      </c>
      <c r="V476" s="122"/>
      <c r="X476" s="117"/>
      <c r="Y476" s="117"/>
      <c r="Z476" s="103" t="str">
        <f t="shared" si="99"/>
        <v/>
      </c>
      <c r="AA476" s="256"/>
      <c r="AB476" s="186"/>
      <c r="AC476" s="186"/>
      <c r="AD476" s="203"/>
      <c r="AF476" s="203"/>
      <c r="AG476" s="102" t="str">
        <f t="shared" si="100"/>
        <v/>
      </c>
      <c r="AH476" s="10" t="str">
        <f t="shared" si="104"/>
        <v/>
      </c>
      <c r="AI476" s="102"/>
      <c r="AJ476" s="10"/>
      <c r="AK476" s="10"/>
      <c r="AL476" s="105"/>
      <c r="AM476" s="102"/>
      <c r="AN476" s="10"/>
      <c r="AO476" s="10" t="str">
        <f t="shared" si="101"/>
        <v/>
      </c>
      <c r="AT476" s="10"/>
      <c r="AU476" s="10" t="str">
        <f>IF(O476="include",AF476,"")</f>
        <v/>
      </c>
      <c r="AV476" s="54" t="str">
        <f>IF(P476="include",AF476,"")</f>
        <v/>
      </c>
      <c r="BC476" s="10"/>
      <c r="BH476" s="10"/>
      <c r="BM476" s="10"/>
    </row>
    <row r="477" spans="1:65" s="54" customFormat="1" ht="30">
      <c r="A477" s="10">
        <v>486</v>
      </c>
      <c r="B477" s="10" t="s">
        <v>728</v>
      </c>
      <c r="C477" s="10" t="s">
        <v>727</v>
      </c>
      <c r="D477" s="10">
        <v>4</v>
      </c>
      <c r="E477" s="10">
        <v>4</v>
      </c>
      <c r="F477" s="10">
        <v>4</v>
      </c>
      <c r="G477" s="119" t="str">
        <f t="shared" si="98"/>
        <v>EXCLUDED</v>
      </c>
      <c r="H477" s="147" t="s">
        <v>901</v>
      </c>
      <c r="I477" s="189" t="s">
        <v>901</v>
      </c>
      <c r="J477" s="10" t="str">
        <f>IF(AND(G477="Excluded", H477="Excluded"), "Mutually Excluded", IF(AND(OR(G477="CERTAINLY INCLUDED", G477="INCLUDED", G477="MAYBE" ), OR(H477="INCLUDED", H477="MAYBE")), "MUTUALLY INCLUDED", IF(AND(G477="MAYBE", H477="MAYBE"), "Mutually MAYBE", IF(AND(G477="Excluded", OR(H477="INCLUDED", H477="MAYBE")), "AI: No, Human: Yes", IF(AND(H477="Excluded", OR(G477="INCLUDED", G477="CERTAINLY INCLUDED", G477="MAYBE")), "AI: Yes, Human: No", "Other Conflict")))))</f>
        <v>Mutually Excluded</v>
      </c>
      <c r="K477" s="10"/>
      <c r="L477" s="10"/>
      <c r="N477" s="220" t="s">
        <v>23</v>
      </c>
      <c r="O477" s="54" t="str">
        <f>IF(J477="Mutually Excluded","Exclude",IF(J477= "Mutually Included","Include",M477))</f>
        <v>Exclude</v>
      </c>
      <c r="P477" s="54" t="str">
        <f>'Humans Alignment T&amp;A'!Z477</f>
        <v>Exclude</v>
      </c>
      <c r="Q477" s="120" t="str">
        <f>IF(AND(O477="Exclude", P477="Exclude"), "Mutually Excluded", IF(AND(OR(O477="CERTAINLY INCLUDED", O477="INCLUDE" ), OR(P477="INCLUDE", P477="MAYBE")), "MUTUALLY INCLUDED", IF(AND(O477="MAYBE", P477="MAYBE"), "Mutually MAYBE", IF(AND(O477="Exclude", OR(P477="INCLUDE", P477="MAYBE")), "AI+Hum: No, Hum1+2: Yes", IF(AND(P477="Exclude", OR(O477="INCLUDE", O477="CERTAINLY INCLUDED", H477="MAYBE")), "Ai+hum: Yes, Hum1+2: No", "Other Conflict")))))</f>
        <v>Mutually Excluded</v>
      </c>
      <c r="U477" s="121" t="str">
        <f>IF(Q477="Mutually Excluded","Exclude",IF(Q477= "Mutually Included","Include",R477))</f>
        <v>Exclude</v>
      </c>
      <c r="V477" s="122"/>
      <c r="X477" s="117"/>
      <c r="Y477" s="117"/>
      <c r="Z477" s="103" t="str">
        <f t="shared" si="99"/>
        <v/>
      </c>
      <c r="AA477" s="256"/>
      <c r="AB477" s="186"/>
      <c r="AC477" s="186"/>
      <c r="AD477" s="203"/>
      <c r="AF477" s="203"/>
      <c r="AG477" s="102" t="str">
        <f t="shared" si="100"/>
        <v/>
      </c>
      <c r="AH477" s="10" t="str">
        <f t="shared" si="104"/>
        <v/>
      </c>
      <c r="AI477" s="102"/>
      <c r="AJ477" s="10"/>
      <c r="AK477" s="10"/>
      <c r="AL477" s="105"/>
      <c r="AM477" s="102"/>
      <c r="AN477" s="10"/>
      <c r="AO477" s="10" t="str">
        <f t="shared" si="101"/>
        <v/>
      </c>
      <c r="AT477" s="10"/>
      <c r="AU477" s="10" t="str">
        <f>IF(O477="include",AF477,"")</f>
        <v/>
      </c>
      <c r="AV477" s="54" t="str">
        <f>IF(P477="include",AF477,"")</f>
        <v/>
      </c>
      <c r="BC477" s="10"/>
      <c r="BH477" s="10"/>
      <c r="BM477" s="10"/>
    </row>
    <row r="478" spans="1:65" s="54" customFormat="1" ht="45">
      <c r="A478" s="10">
        <v>487</v>
      </c>
      <c r="B478" s="10" t="s">
        <v>730</v>
      </c>
      <c r="C478" s="10" t="s">
        <v>729</v>
      </c>
      <c r="D478" s="10">
        <v>1</v>
      </c>
      <c r="E478" s="10">
        <v>1</v>
      </c>
      <c r="F478" s="10">
        <v>1</v>
      </c>
      <c r="G478" s="119" t="str">
        <f t="shared" si="98"/>
        <v>EXCLUDED</v>
      </c>
      <c r="H478" s="147" t="s">
        <v>901</v>
      </c>
      <c r="I478" s="189" t="s">
        <v>901</v>
      </c>
      <c r="J478" s="10" t="str">
        <f>IF(AND(G478="Excluded", H478="Excluded"), "Mutually Excluded", IF(AND(OR(G478="CERTAINLY INCLUDED", G478="INCLUDED", G478="MAYBE" ), OR(H478="INCLUDED", H478="MAYBE")), "MUTUALLY INCLUDED", IF(AND(G478="MAYBE", H478="MAYBE"), "Mutually MAYBE", IF(AND(G478="Excluded", OR(H478="INCLUDED", H478="MAYBE")), "AI: No, Human: Yes", IF(AND(H478="Excluded", OR(G478="INCLUDED", G478="CERTAINLY INCLUDED", G478="MAYBE")), "AI: Yes, Human: No", "Other Conflict")))))</f>
        <v>Mutually Excluded</v>
      </c>
      <c r="K478" s="10"/>
      <c r="L478" s="10"/>
      <c r="N478" s="220" t="s">
        <v>19</v>
      </c>
      <c r="O478" s="54" t="str">
        <f>IF(J478="Mutually Excluded","Exclude",IF(J478= "Mutually Included","Include",M478))</f>
        <v>Exclude</v>
      </c>
      <c r="P478" s="54" t="str">
        <f>'Humans Alignment T&amp;A'!Z478</f>
        <v>Exclude</v>
      </c>
      <c r="Q478" s="120" t="str">
        <f>IF(AND(O478="Exclude", P478="Exclude"), "Mutually Excluded", IF(AND(OR(O478="CERTAINLY INCLUDED", O478="INCLUDE" ), OR(P478="INCLUDE", P478="MAYBE")), "MUTUALLY INCLUDED", IF(AND(O478="MAYBE", P478="MAYBE"), "Mutually MAYBE", IF(AND(O478="Exclude", OR(P478="INCLUDE", P478="MAYBE")), "AI+Hum: No, Hum1+2: Yes", IF(AND(P478="Exclude", OR(O478="INCLUDE", O478="CERTAINLY INCLUDED", H478="MAYBE")), "Ai+hum: Yes, Hum1+2: No", "Other Conflict")))))</f>
        <v>Mutually Excluded</v>
      </c>
      <c r="U478" s="121" t="str">
        <f>IF(Q478="Mutually Excluded","Exclude",IF(Q478= "Mutually Included","Include",R478))</f>
        <v>Exclude</v>
      </c>
      <c r="V478" s="122"/>
      <c r="X478" s="117"/>
      <c r="Y478" s="117"/>
      <c r="Z478" s="103" t="str">
        <f t="shared" si="99"/>
        <v/>
      </c>
      <c r="AA478" s="256"/>
      <c r="AB478" s="186"/>
      <c r="AC478" s="186"/>
      <c r="AD478" s="203"/>
      <c r="AF478" s="203"/>
      <c r="AG478" s="102" t="str">
        <f t="shared" si="100"/>
        <v/>
      </c>
      <c r="AH478" s="10" t="str">
        <f t="shared" si="104"/>
        <v/>
      </c>
      <c r="AI478" s="102"/>
      <c r="AJ478" s="10"/>
      <c r="AK478" s="10"/>
      <c r="AL478" s="105"/>
      <c r="AM478" s="102"/>
      <c r="AN478" s="10"/>
      <c r="AO478" s="10" t="str">
        <f t="shared" si="101"/>
        <v/>
      </c>
      <c r="AT478" s="10"/>
      <c r="AU478" s="10" t="str">
        <f>IF(O478="include",AF478,"")</f>
        <v/>
      </c>
      <c r="AV478" s="54" t="str">
        <f>IF(P478="include",AF478,"")</f>
        <v/>
      </c>
      <c r="BC478" s="10"/>
      <c r="BH478" s="10"/>
      <c r="BM478" s="10"/>
    </row>
    <row r="479" spans="1:65" s="54" customFormat="1" ht="45">
      <c r="A479" s="10">
        <v>488</v>
      </c>
      <c r="B479" s="10" t="s">
        <v>732</v>
      </c>
      <c r="C479" s="10" t="s">
        <v>731</v>
      </c>
      <c r="D479" s="10">
        <v>2</v>
      </c>
      <c r="E479" s="10">
        <v>2</v>
      </c>
      <c r="F479" s="10">
        <v>2</v>
      </c>
      <c r="G479" s="119" t="str">
        <f t="shared" si="98"/>
        <v>EXCLUDED</v>
      </c>
      <c r="H479" s="147" t="s">
        <v>901</v>
      </c>
      <c r="I479" s="189" t="s">
        <v>901</v>
      </c>
      <c r="J479" s="10" t="str">
        <f>IF(AND(G479="Excluded", H479="Excluded"), "Mutually Excluded", IF(AND(OR(G479="CERTAINLY INCLUDED", G479="INCLUDED", G479="MAYBE" ), OR(H479="INCLUDED", H479="MAYBE")), "MUTUALLY INCLUDED", IF(AND(G479="MAYBE", H479="MAYBE"), "Mutually MAYBE", IF(AND(G479="Excluded", OR(H479="INCLUDED", H479="MAYBE")), "AI: No, Human: Yes", IF(AND(H479="Excluded", OR(G479="INCLUDED", G479="CERTAINLY INCLUDED", G479="MAYBE")), "AI: Yes, Human: No", "Other Conflict")))))</f>
        <v>Mutually Excluded</v>
      </c>
      <c r="K479" s="10"/>
      <c r="L479" s="10"/>
      <c r="N479" s="220" t="s">
        <v>19</v>
      </c>
      <c r="O479" s="54" t="str">
        <f>IF(J479="Mutually Excluded","Exclude",IF(J479= "Mutually Included","Include",M479))</f>
        <v>Exclude</v>
      </c>
      <c r="P479" s="54" t="str">
        <f>'Humans Alignment T&amp;A'!Z479</f>
        <v>Exclude</v>
      </c>
      <c r="Q479" s="120" t="str">
        <f>IF(AND(O479="Exclude", P479="Exclude"), "Mutually Excluded", IF(AND(OR(O479="CERTAINLY INCLUDED", O479="INCLUDE" ), OR(P479="INCLUDE", P479="MAYBE")), "MUTUALLY INCLUDED", IF(AND(O479="MAYBE", P479="MAYBE"), "Mutually MAYBE", IF(AND(O479="Exclude", OR(P479="INCLUDE", P479="MAYBE")), "AI+Hum: No, Hum1+2: Yes", IF(AND(P479="Exclude", OR(O479="INCLUDE", O479="CERTAINLY INCLUDED", H479="MAYBE")), "Ai+hum: Yes, Hum1+2: No", "Other Conflict")))))</f>
        <v>Mutually Excluded</v>
      </c>
      <c r="U479" s="121" t="str">
        <f>IF(Q479="Mutually Excluded","Exclude",IF(Q479= "Mutually Included","Include",R479))</f>
        <v>Exclude</v>
      </c>
      <c r="V479" s="122"/>
      <c r="X479" s="117"/>
      <c r="Y479" s="117"/>
      <c r="Z479" s="103" t="str">
        <f t="shared" si="99"/>
        <v/>
      </c>
      <c r="AA479" s="256"/>
      <c r="AB479" s="186"/>
      <c r="AC479" s="186"/>
      <c r="AD479" s="203"/>
      <c r="AF479" s="203"/>
      <c r="AG479" s="102" t="str">
        <f t="shared" si="100"/>
        <v/>
      </c>
      <c r="AH479" s="10" t="str">
        <f t="shared" si="104"/>
        <v/>
      </c>
      <c r="AI479" s="102"/>
      <c r="AJ479" s="10"/>
      <c r="AK479" s="10"/>
      <c r="AL479" s="105"/>
      <c r="AM479" s="102"/>
      <c r="AN479" s="10"/>
      <c r="AO479" s="10" t="str">
        <f t="shared" si="101"/>
        <v/>
      </c>
      <c r="AT479" s="10"/>
      <c r="AU479" s="10" t="str">
        <f>IF(O479="include",AF479,"")</f>
        <v/>
      </c>
      <c r="AV479" s="54" t="str">
        <f>IF(P479="include",AF479,"")</f>
        <v/>
      </c>
      <c r="BC479" s="10"/>
      <c r="BH479" s="10"/>
      <c r="BM479" s="10"/>
    </row>
    <row r="480" spans="1:65" s="54" customFormat="1" ht="60">
      <c r="A480" s="10">
        <v>489</v>
      </c>
      <c r="B480" s="10" t="s">
        <v>733</v>
      </c>
      <c r="C480" s="10" t="s">
        <v>733</v>
      </c>
      <c r="D480" s="10">
        <v>2</v>
      </c>
      <c r="E480" s="10">
        <v>2</v>
      </c>
      <c r="F480" s="10">
        <v>2</v>
      </c>
      <c r="G480" s="119" t="str">
        <f t="shared" si="98"/>
        <v>EXCLUDED</v>
      </c>
      <c r="H480" s="147" t="s">
        <v>901</v>
      </c>
      <c r="I480" s="189" t="s">
        <v>901</v>
      </c>
      <c r="J480" s="10" t="str">
        <f>IF(AND(G480="Excluded", H480="Excluded"), "Mutually Excluded", IF(AND(OR(G480="CERTAINLY INCLUDED", G480="INCLUDED", G480="MAYBE" ), OR(H480="INCLUDED", H480="MAYBE")), "MUTUALLY INCLUDED", IF(AND(G480="MAYBE", H480="MAYBE"), "Mutually MAYBE", IF(AND(G480="Excluded", OR(H480="INCLUDED", H480="MAYBE")), "AI: No, Human: Yes", IF(AND(H480="Excluded", OR(G480="INCLUDED", G480="CERTAINLY INCLUDED", G480="MAYBE")), "AI: Yes, Human: No", "Other Conflict")))))</f>
        <v>Mutually Excluded</v>
      </c>
      <c r="K480" s="10"/>
      <c r="L480" s="10"/>
      <c r="N480" s="220" t="s">
        <v>19</v>
      </c>
      <c r="O480" s="54" t="str">
        <f>IF(J480="Mutually Excluded","Exclude",IF(J480= "Mutually Included","Include",M480))</f>
        <v>Exclude</v>
      </c>
      <c r="P480" s="54" t="str">
        <f>'Humans Alignment T&amp;A'!Z480</f>
        <v>Exclude</v>
      </c>
      <c r="Q480" s="120" t="str">
        <f>IF(AND(O480="Exclude", P480="Exclude"), "Mutually Excluded", IF(AND(OR(O480="CERTAINLY INCLUDED", O480="INCLUDE" ), OR(P480="INCLUDE", P480="MAYBE")), "MUTUALLY INCLUDED", IF(AND(O480="MAYBE", P480="MAYBE"), "Mutually MAYBE", IF(AND(O480="Exclude", OR(P480="INCLUDE", P480="MAYBE")), "AI+Hum: No, Hum1+2: Yes", IF(AND(P480="Exclude", OR(O480="INCLUDE", O480="CERTAINLY INCLUDED", H480="MAYBE")), "Ai+hum: Yes, Hum1+2: No", "Other Conflict")))))</f>
        <v>Mutually Excluded</v>
      </c>
      <c r="U480" s="121" t="str">
        <f>IF(Q480="Mutually Excluded","Exclude",IF(Q480= "Mutually Included","Include",R480))</f>
        <v>Exclude</v>
      </c>
      <c r="V480" s="122"/>
      <c r="X480" s="117"/>
      <c r="Y480" s="117"/>
      <c r="Z480" s="103" t="str">
        <f t="shared" si="99"/>
        <v/>
      </c>
      <c r="AA480" s="256"/>
      <c r="AB480" s="186"/>
      <c r="AC480" s="186"/>
      <c r="AD480" s="203"/>
      <c r="AF480" s="203"/>
      <c r="AG480" s="102" t="str">
        <f t="shared" si="100"/>
        <v/>
      </c>
      <c r="AH480" s="10" t="str">
        <f t="shared" si="104"/>
        <v/>
      </c>
      <c r="AI480" s="102"/>
      <c r="AJ480" s="10"/>
      <c r="AK480" s="10"/>
      <c r="AL480" s="105"/>
      <c r="AM480" s="102"/>
      <c r="AN480" s="10"/>
      <c r="AO480" s="10" t="str">
        <f t="shared" si="101"/>
        <v/>
      </c>
      <c r="AT480" s="10"/>
      <c r="AU480" s="10" t="str">
        <f>IF(O480="include",AF480,"")</f>
        <v/>
      </c>
      <c r="AV480" s="54" t="str">
        <f>IF(P480="include",AF480,"")</f>
        <v/>
      </c>
      <c r="BC480" s="10"/>
      <c r="BH480" s="10"/>
      <c r="BM480" s="10"/>
    </row>
    <row r="481" spans="1:65" s="54" customFormat="1" ht="30">
      <c r="A481" s="10">
        <v>490</v>
      </c>
      <c r="B481" s="10" t="s">
        <v>735</v>
      </c>
      <c r="C481" s="10" t="s">
        <v>734</v>
      </c>
      <c r="D481" s="10">
        <v>3</v>
      </c>
      <c r="E481" s="10">
        <v>3</v>
      </c>
      <c r="F481" s="10">
        <v>3</v>
      </c>
      <c r="G481" s="119" t="str">
        <f t="shared" si="98"/>
        <v>EXCLUDED</v>
      </c>
      <c r="H481" s="147" t="s">
        <v>901</v>
      </c>
      <c r="I481" s="189" t="s">
        <v>901</v>
      </c>
      <c r="J481" s="10" t="str">
        <f>IF(AND(G481="Excluded", H481="Excluded"), "Mutually Excluded", IF(AND(OR(G481="CERTAINLY INCLUDED", G481="INCLUDED", G481="MAYBE" ), OR(H481="INCLUDED", H481="MAYBE")), "MUTUALLY INCLUDED", IF(AND(G481="MAYBE", H481="MAYBE"), "Mutually MAYBE", IF(AND(G481="Excluded", OR(H481="INCLUDED", H481="MAYBE")), "AI: No, Human: Yes", IF(AND(H481="Excluded", OR(G481="INCLUDED", G481="CERTAINLY INCLUDED", G481="MAYBE")), "AI: Yes, Human: No", "Other Conflict")))))</f>
        <v>Mutually Excluded</v>
      </c>
      <c r="K481" s="10"/>
      <c r="L481" s="10"/>
      <c r="N481" s="220" t="s">
        <v>19</v>
      </c>
      <c r="O481" s="54" t="str">
        <f>IF(J481="Mutually Excluded","Exclude",IF(J481= "Mutually Included","Include",M481))</f>
        <v>Exclude</v>
      </c>
      <c r="P481" s="54" t="str">
        <f>'Humans Alignment T&amp;A'!Z481</f>
        <v>Exclude</v>
      </c>
      <c r="Q481" s="120" t="str">
        <f>IF(AND(O481="Exclude", P481="Exclude"), "Mutually Excluded", IF(AND(OR(O481="CERTAINLY INCLUDED", O481="INCLUDE" ), OR(P481="INCLUDE", P481="MAYBE")), "MUTUALLY INCLUDED", IF(AND(O481="MAYBE", P481="MAYBE"), "Mutually MAYBE", IF(AND(O481="Exclude", OR(P481="INCLUDE", P481="MAYBE")), "AI+Hum: No, Hum1+2: Yes", IF(AND(P481="Exclude", OR(O481="INCLUDE", O481="CERTAINLY INCLUDED", H481="MAYBE")), "Ai+hum: Yes, Hum1+2: No", "Other Conflict")))))</f>
        <v>Mutually Excluded</v>
      </c>
      <c r="U481" s="121" t="str">
        <f>IF(Q481="Mutually Excluded","Exclude",IF(Q481= "Mutually Included","Include",R481))</f>
        <v>Exclude</v>
      </c>
      <c r="V481" s="122"/>
      <c r="X481" s="117"/>
      <c r="Y481" s="117"/>
      <c r="Z481" s="103" t="str">
        <f t="shared" si="99"/>
        <v/>
      </c>
      <c r="AA481" s="256"/>
      <c r="AB481" s="186"/>
      <c r="AC481" s="186"/>
      <c r="AD481" s="203"/>
      <c r="AF481" s="203"/>
      <c r="AG481" s="102" t="str">
        <f t="shared" si="100"/>
        <v/>
      </c>
      <c r="AH481" s="10" t="str">
        <f t="shared" si="104"/>
        <v/>
      </c>
      <c r="AI481" s="102"/>
      <c r="AJ481" s="10"/>
      <c r="AK481" s="10"/>
      <c r="AL481" s="105"/>
      <c r="AM481" s="102"/>
      <c r="AN481" s="10"/>
      <c r="AO481" s="10" t="str">
        <f t="shared" si="101"/>
        <v/>
      </c>
      <c r="AT481" s="10"/>
      <c r="AU481" s="10" t="str">
        <f>IF(O481="include",AF481,"")</f>
        <v/>
      </c>
      <c r="AV481" s="54" t="str">
        <f>IF(P481="include",AF481,"")</f>
        <v/>
      </c>
      <c r="BC481" s="10"/>
      <c r="BH481" s="10"/>
      <c r="BM481" s="10"/>
    </row>
    <row r="482" spans="1:65" s="54" customFormat="1" ht="30">
      <c r="A482" s="10">
        <v>491</v>
      </c>
      <c r="B482" s="10" t="s">
        <v>738</v>
      </c>
      <c r="C482" s="10" t="s">
        <v>737</v>
      </c>
      <c r="D482" s="10">
        <v>2</v>
      </c>
      <c r="E482" s="10">
        <v>2</v>
      </c>
      <c r="F482" s="10">
        <v>2</v>
      </c>
      <c r="G482" s="119" t="str">
        <f t="shared" si="98"/>
        <v>EXCLUDED</v>
      </c>
      <c r="H482" s="147" t="s">
        <v>1752</v>
      </c>
      <c r="I482" s="189" t="s">
        <v>1752</v>
      </c>
      <c r="J482" s="10" t="str">
        <f>IF(AND(G482="Excluded", H482="Excluded"), "Mutually Excluded", IF(AND(OR(G482="CERTAINLY INCLUDED", G482="INCLUDED", G482="MAYBE" ), OR(H482="INCLUDED", H482="MAYBE")), "MUTUALLY INCLUDED", IF(AND(G482="MAYBE", H482="MAYBE"), "Mutually MAYBE", IF(AND(G482="Excluded", OR(H482="INCLUDED", H482="MAYBE")), "AI: No, Human: Yes", IF(AND(H482="Excluded", OR(G482="INCLUDED", G482="CERTAINLY INCLUDED", G482="MAYBE")), "AI: Yes, Human: No", "Other Conflict")))))</f>
        <v>AI: No, Human: Yes</v>
      </c>
      <c r="K482" s="10" t="s">
        <v>19</v>
      </c>
      <c r="L482" s="10" t="s">
        <v>19</v>
      </c>
      <c r="M482" s="54" t="s">
        <v>19</v>
      </c>
      <c r="N482" s="220" t="s">
        <v>19</v>
      </c>
      <c r="O482" s="54" t="str">
        <f>IF(J482="Mutually Excluded","Exclude",IF(J482= "Mutually Included","Include",M482))</f>
        <v>Exclude</v>
      </c>
      <c r="P482" s="54" t="str">
        <f>'Humans Alignment T&amp;A'!Z482</f>
        <v>Include</v>
      </c>
      <c r="Q482" s="120" t="str">
        <f>IF(AND(O482="Exclude", P482="Exclude"), "Mutually Excluded", IF(AND(OR(O482="CERTAINLY INCLUDED", O482="INCLUDE" ), OR(P482="INCLUDE", P482="MAYBE")), "MUTUALLY INCLUDED", IF(AND(O482="MAYBE", P482="MAYBE"), "Mutually MAYBE", IF(AND(O482="Exclude", OR(P482="INCLUDE", P482="MAYBE")), "AI+Hum: No, Hum1+2: Yes", IF(AND(P482="Exclude", OR(O482="INCLUDE", O482="CERTAINLY INCLUDED", H482="MAYBE")), "Ai+hum: Yes, Hum1+2: No", "Other Conflict")))))</f>
        <v>AI+Hum: No, Hum1+2: Yes</v>
      </c>
      <c r="R482" s="185" t="s">
        <v>3007</v>
      </c>
      <c r="U482" s="121" t="str">
        <f>IF(Q482="Mutually Excluded","Exclude",IF(Q482= "Mutually Included","Include",R482))</f>
        <v>EXCLUDE</v>
      </c>
      <c r="V482" s="122"/>
      <c r="X482" s="201" t="s">
        <v>901</v>
      </c>
      <c r="Y482" s="201" t="s">
        <v>3028</v>
      </c>
      <c r="Z482" s="103" t="str">
        <f t="shared" si="99"/>
        <v/>
      </c>
      <c r="AA482" s="256"/>
      <c r="AB482" s="186"/>
      <c r="AC482" s="186"/>
      <c r="AD482" s="203" t="s">
        <v>19</v>
      </c>
      <c r="AF482" s="203" t="s">
        <v>19</v>
      </c>
      <c r="AG482" s="102" t="str">
        <f t="shared" si="100"/>
        <v>Mutually Excluded</v>
      </c>
      <c r="AH482" s="10" t="str">
        <f t="shared" si="104"/>
        <v/>
      </c>
      <c r="AI482" s="102" t="s">
        <v>19</v>
      </c>
      <c r="AJ482" s="10"/>
      <c r="AK482" s="10"/>
      <c r="AL482" s="105"/>
      <c r="AM482" s="102"/>
      <c r="AN482" s="10"/>
      <c r="AO482" s="10" t="str">
        <f t="shared" si="101"/>
        <v/>
      </c>
      <c r="AT482" s="10"/>
      <c r="AU482" s="10" t="str">
        <f>IF(O482="include",AF482,"")</f>
        <v/>
      </c>
      <c r="AV482" s="54" t="str">
        <f>IF(P482="include",AF482,"")</f>
        <v>Exclude</v>
      </c>
      <c r="BC482" s="10"/>
      <c r="BH482" s="10"/>
      <c r="BM482" s="10"/>
    </row>
    <row r="483" spans="1:65" s="54" customFormat="1" ht="30">
      <c r="A483" s="10">
        <v>492</v>
      </c>
      <c r="B483" s="10" t="s">
        <v>739</v>
      </c>
      <c r="C483" s="10" t="s">
        <v>739</v>
      </c>
      <c r="D483" s="10">
        <v>2</v>
      </c>
      <c r="E483" s="10">
        <v>2</v>
      </c>
      <c r="F483" s="10">
        <v>1</v>
      </c>
      <c r="G483" s="119" t="str">
        <f t="shared" si="98"/>
        <v>EXCLUDED</v>
      </c>
      <c r="H483" s="147" t="s">
        <v>901</v>
      </c>
      <c r="I483" s="189" t="s">
        <v>901</v>
      </c>
      <c r="J483" s="10" t="str">
        <f>IF(AND(G483="Excluded", H483="Excluded"), "Mutually Excluded", IF(AND(OR(G483="CERTAINLY INCLUDED", G483="INCLUDED", G483="MAYBE" ), OR(H483="INCLUDED", H483="MAYBE")), "MUTUALLY INCLUDED", IF(AND(G483="MAYBE", H483="MAYBE"), "Mutually MAYBE", IF(AND(G483="Excluded", OR(H483="INCLUDED", H483="MAYBE")), "AI: No, Human: Yes", IF(AND(H483="Excluded", OR(G483="INCLUDED", G483="CERTAINLY INCLUDED", G483="MAYBE")), "AI: Yes, Human: No", "Other Conflict")))))</f>
        <v>Mutually Excluded</v>
      </c>
      <c r="K483" s="10"/>
      <c r="L483" s="10"/>
      <c r="N483" s="220" t="s">
        <v>19</v>
      </c>
      <c r="O483" s="54" t="str">
        <f>IF(J483="Mutually Excluded","Exclude",IF(J483= "Mutually Included","Include",M483))</f>
        <v>Exclude</v>
      </c>
      <c r="P483" s="54" t="str">
        <f>'Humans Alignment T&amp;A'!Z483</f>
        <v>Exclude</v>
      </c>
      <c r="Q483" s="120" t="str">
        <f>IF(AND(O483="Exclude", P483="Exclude"), "Mutually Excluded", IF(AND(OR(O483="CERTAINLY INCLUDED", O483="INCLUDE" ), OR(P483="INCLUDE", P483="MAYBE")), "MUTUALLY INCLUDED", IF(AND(O483="MAYBE", P483="MAYBE"), "Mutually MAYBE", IF(AND(O483="Exclude", OR(P483="INCLUDE", P483="MAYBE")), "AI+Hum: No, Hum1+2: Yes", IF(AND(P483="Exclude", OR(O483="INCLUDE", O483="CERTAINLY INCLUDED", H483="MAYBE")), "Ai+hum: Yes, Hum1+2: No", "Other Conflict")))))</f>
        <v>Mutually Excluded</v>
      </c>
      <c r="U483" s="121" t="str">
        <f>IF(Q483="Mutually Excluded","Exclude",IF(Q483= "Mutually Included","Include",R483))</f>
        <v>Exclude</v>
      </c>
      <c r="V483" s="122"/>
      <c r="X483" s="117"/>
      <c r="Y483" s="117"/>
      <c r="Z483" s="103" t="str">
        <f t="shared" si="99"/>
        <v/>
      </c>
      <c r="AA483" s="256"/>
      <c r="AB483" s="186"/>
      <c r="AC483" s="186"/>
      <c r="AD483" s="203"/>
      <c r="AF483" s="203"/>
      <c r="AG483" s="102" t="str">
        <f t="shared" si="100"/>
        <v/>
      </c>
      <c r="AH483" s="10" t="str">
        <f t="shared" si="104"/>
        <v/>
      </c>
      <c r="AI483" s="102"/>
      <c r="AJ483" s="10"/>
      <c r="AK483" s="10"/>
      <c r="AL483" s="105"/>
      <c r="AM483" s="102"/>
      <c r="AN483" s="10"/>
      <c r="AO483" s="10" t="str">
        <f t="shared" si="101"/>
        <v/>
      </c>
      <c r="AT483" s="10"/>
      <c r="AU483" s="10" t="str">
        <f>IF(O483="include",AF483,"")</f>
        <v/>
      </c>
      <c r="AV483" s="54" t="str">
        <f>IF(P483="include",AF483,"")</f>
        <v/>
      </c>
      <c r="BC483" s="10"/>
      <c r="BH483" s="10"/>
      <c r="BM483" s="10"/>
    </row>
    <row r="484" spans="1:65" s="54" customFormat="1" ht="30">
      <c r="A484" s="10">
        <v>493</v>
      </c>
      <c r="B484" s="10" t="s">
        <v>740</v>
      </c>
      <c r="C484" s="10" t="s">
        <v>740</v>
      </c>
      <c r="D484" s="10">
        <v>3</v>
      </c>
      <c r="E484" s="10">
        <v>3</v>
      </c>
      <c r="F484" s="10">
        <v>3</v>
      </c>
      <c r="G484" s="119" t="str">
        <f t="shared" si="98"/>
        <v>EXCLUDED</v>
      </c>
      <c r="H484" s="147" t="s">
        <v>901</v>
      </c>
      <c r="I484" s="189" t="s">
        <v>901</v>
      </c>
      <c r="J484" s="10" t="str">
        <f>IF(AND(G484="Excluded", H484="Excluded"), "Mutually Excluded", IF(AND(OR(G484="CERTAINLY INCLUDED", G484="INCLUDED", G484="MAYBE" ), OR(H484="INCLUDED", H484="MAYBE")), "MUTUALLY INCLUDED", IF(AND(G484="MAYBE", H484="MAYBE"), "Mutually MAYBE", IF(AND(G484="Excluded", OR(H484="INCLUDED", H484="MAYBE")), "AI: No, Human: Yes", IF(AND(H484="Excluded", OR(G484="INCLUDED", G484="CERTAINLY INCLUDED", G484="MAYBE")), "AI: Yes, Human: No", "Other Conflict")))))</f>
        <v>Mutually Excluded</v>
      </c>
      <c r="K484" s="10"/>
      <c r="L484" s="10"/>
      <c r="N484" s="220" t="s">
        <v>19</v>
      </c>
      <c r="O484" s="54" t="str">
        <f>IF(J484="Mutually Excluded","Exclude",IF(J484= "Mutually Included","Include",M484))</f>
        <v>Exclude</v>
      </c>
      <c r="P484" s="54" t="str">
        <f>'Humans Alignment T&amp;A'!Z484</f>
        <v>Exclude</v>
      </c>
      <c r="Q484" s="120" t="str">
        <f>IF(AND(O484="Exclude", P484="Exclude"), "Mutually Excluded", IF(AND(OR(O484="CERTAINLY INCLUDED", O484="INCLUDE" ), OR(P484="INCLUDE", P484="MAYBE")), "MUTUALLY INCLUDED", IF(AND(O484="MAYBE", P484="MAYBE"), "Mutually MAYBE", IF(AND(O484="Exclude", OR(P484="INCLUDE", P484="MAYBE")), "AI+Hum: No, Hum1+2: Yes", IF(AND(P484="Exclude", OR(O484="INCLUDE", O484="CERTAINLY INCLUDED", H484="MAYBE")), "Ai+hum: Yes, Hum1+2: No", "Other Conflict")))))</f>
        <v>Mutually Excluded</v>
      </c>
      <c r="U484" s="121" t="str">
        <f>IF(Q484="Mutually Excluded","Exclude",IF(Q484= "Mutually Included","Include",R484))</f>
        <v>Exclude</v>
      </c>
      <c r="V484" s="122"/>
      <c r="X484" s="117"/>
      <c r="Y484" s="117"/>
      <c r="Z484" s="103" t="str">
        <f t="shared" si="99"/>
        <v/>
      </c>
      <c r="AA484" s="256"/>
      <c r="AB484" s="186"/>
      <c r="AC484" s="186"/>
      <c r="AD484" s="203"/>
      <c r="AF484" s="203"/>
      <c r="AG484" s="102" t="str">
        <f t="shared" si="100"/>
        <v/>
      </c>
      <c r="AH484" s="10" t="str">
        <f t="shared" si="104"/>
        <v/>
      </c>
      <c r="AI484" s="102"/>
      <c r="AJ484" s="10"/>
      <c r="AK484" s="10"/>
      <c r="AL484" s="105"/>
      <c r="AM484" s="102"/>
      <c r="AN484" s="10"/>
      <c r="AO484" s="10" t="str">
        <f t="shared" si="101"/>
        <v/>
      </c>
      <c r="AT484" s="10"/>
      <c r="AU484" s="10" t="str">
        <f>IF(O484="include",AF484,"")</f>
        <v/>
      </c>
      <c r="AV484" s="54" t="str">
        <f>IF(P484="include",AF484,"")</f>
        <v/>
      </c>
      <c r="BC484" s="10"/>
      <c r="BH484" s="10"/>
      <c r="BM484" s="10"/>
    </row>
    <row r="485" spans="1:65" s="54" customFormat="1" ht="45">
      <c r="A485" s="10">
        <v>494</v>
      </c>
      <c r="B485" s="10" t="s">
        <v>742</v>
      </c>
      <c r="C485" s="10" t="s">
        <v>741</v>
      </c>
      <c r="D485" s="10">
        <v>4</v>
      </c>
      <c r="E485" s="10">
        <v>3</v>
      </c>
      <c r="F485" s="10">
        <v>4</v>
      </c>
      <c r="G485" s="119" t="str">
        <f t="shared" si="98"/>
        <v>EXCLUDED</v>
      </c>
      <c r="H485" s="147" t="s">
        <v>901</v>
      </c>
      <c r="I485" s="189" t="s">
        <v>901</v>
      </c>
      <c r="J485" s="10" t="str">
        <f>IF(AND(G485="Excluded", H485="Excluded"), "Mutually Excluded", IF(AND(OR(G485="CERTAINLY INCLUDED", G485="INCLUDED", G485="MAYBE" ), OR(H485="INCLUDED", H485="MAYBE")), "MUTUALLY INCLUDED", IF(AND(G485="MAYBE", H485="MAYBE"), "Mutually MAYBE", IF(AND(G485="Excluded", OR(H485="INCLUDED", H485="MAYBE")), "AI: No, Human: Yes", IF(AND(H485="Excluded", OR(G485="INCLUDED", G485="CERTAINLY INCLUDED", G485="MAYBE")), "AI: Yes, Human: No", "Other Conflict")))))</f>
        <v>Mutually Excluded</v>
      </c>
      <c r="K485" s="10"/>
      <c r="L485" s="10"/>
      <c r="N485" s="220" t="s">
        <v>19</v>
      </c>
      <c r="O485" s="54" t="str">
        <f>IF(J485="Mutually Excluded","Exclude",IF(J485= "Mutually Included","Include",M485))</f>
        <v>Exclude</v>
      </c>
      <c r="P485" s="54" t="str">
        <f>'Humans Alignment T&amp;A'!Z485</f>
        <v>Exclude</v>
      </c>
      <c r="Q485" s="120" t="str">
        <f>IF(AND(O485="Exclude", P485="Exclude"), "Mutually Excluded", IF(AND(OR(O485="CERTAINLY INCLUDED", O485="INCLUDE" ), OR(P485="INCLUDE", P485="MAYBE")), "MUTUALLY INCLUDED", IF(AND(O485="MAYBE", P485="MAYBE"), "Mutually MAYBE", IF(AND(O485="Exclude", OR(P485="INCLUDE", P485="MAYBE")), "AI+Hum: No, Hum1+2: Yes", IF(AND(P485="Exclude", OR(O485="INCLUDE", O485="CERTAINLY INCLUDED", H485="MAYBE")), "Ai+hum: Yes, Hum1+2: No", "Other Conflict")))))</f>
        <v>Mutually Excluded</v>
      </c>
      <c r="U485" s="121" t="str">
        <f>IF(Q485="Mutually Excluded","Exclude",IF(Q485= "Mutually Included","Include",R485))</f>
        <v>Exclude</v>
      </c>
      <c r="V485" s="122"/>
      <c r="X485" s="117"/>
      <c r="Y485" s="117"/>
      <c r="Z485" s="103" t="str">
        <f t="shared" si="99"/>
        <v/>
      </c>
      <c r="AA485" s="256"/>
      <c r="AB485" s="186"/>
      <c r="AC485" s="186"/>
      <c r="AD485" s="203"/>
      <c r="AF485" s="203"/>
      <c r="AG485" s="102" t="str">
        <f t="shared" si="100"/>
        <v/>
      </c>
      <c r="AH485" s="10" t="str">
        <f t="shared" si="104"/>
        <v/>
      </c>
      <c r="AI485" s="102"/>
      <c r="AJ485" s="10"/>
      <c r="AK485" s="10"/>
      <c r="AL485" s="105"/>
      <c r="AM485" s="102"/>
      <c r="AN485" s="10"/>
      <c r="AO485" s="10" t="str">
        <f t="shared" si="101"/>
        <v/>
      </c>
      <c r="AT485" s="10"/>
      <c r="AU485" s="10" t="str">
        <f>IF(O485="include",AF485,"")</f>
        <v/>
      </c>
      <c r="AV485" s="54" t="str">
        <f>IF(P485="include",AF485,"")</f>
        <v/>
      </c>
      <c r="BC485" s="10"/>
      <c r="BH485" s="10"/>
      <c r="BM485" s="10"/>
    </row>
    <row r="486" spans="1:65" s="54" customFormat="1" ht="30">
      <c r="A486" s="10">
        <v>495</v>
      </c>
      <c r="B486" s="10" t="s">
        <v>744</v>
      </c>
      <c r="C486" s="10" t="s">
        <v>743</v>
      </c>
      <c r="D486" s="10">
        <v>3</v>
      </c>
      <c r="E486" s="10">
        <v>3</v>
      </c>
      <c r="F486" s="10">
        <v>3</v>
      </c>
      <c r="G486" s="119" t="str">
        <f t="shared" si="98"/>
        <v>EXCLUDED</v>
      </c>
      <c r="H486" s="147" t="s">
        <v>901</v>
      </c>
      <c r="I486" s="189" t="s">
        <v>901</v>
      </c>
      <c r="J486" s="10" t="str">
        <f>IF(AND(G486="Excluded", H486="Excluded"), "Mutually Excluded", IF(AND(OR(G486="CERTAINLY INCLUDED", G486="INCLUDED", G486="MAYBE" ), OR(H486="INCLUDED", H486="MAYBE")), "MUTUALLY INCLUDED", IF(AND(G486="MAYBE", H486="MAYBE"), "Mutually MAYBE", IF(AND(G486="Excluded", OR(H486="INCLUDED", H486="MAYBE")), "AI: No, Human: Yes", IF(AND(H486="Excluded", OR(G486="INCLUDED", G486="CERTAINLY INCLUDED", G486="MAYBE")), "AI: Yes, Human: No", "Other Conflict")))))</f>
        <v>Mutually Excluded</v>
      </c>
      <c r="K486" s="10"/>
      <c r="L486" s="10"/>
      <c r="N486" s="220" t="s">
        <v>19</v>
      </c>
      <c r="O486" s="54" t="str">
        <f>IF(J486="Mutually Excluded","Exclude",IF(J486= "Mutually Included","Include",M486))</f>
        <v>Exclude</v>
      </c>
      <c r="P486" s="54" t="str">
        <f>'Humans Alignment T&amp;A'!Z486</f>
        <v>Exclude</v>
      </c>
      <c r="Q486" s="120" t="str">
        <f>IF(AND(O486="Exclude", P486="Exclude"), "Mutually Excluded", IF(AND(OR(O486="CERTAINLY INCLUDED", O486="INCLUDE" ), OR(P486="INCLUDE", P486="MAYBE")), "MUTUALLY INCLUDED", IF(AND(O486="MAYBE", P486="MAYBE"), "Mutually MAYBE", IF(AND(O486="Exclude", OR(P486="INCLUDE", P486="MAYBE")), "AI+Hum: No, Hum1+2: Yes", IF(AND(P486="Exclude", OR(O486="INCLUDE", O486="CERTAINLY INCLUDED", H486="MAYBE")), "Ai+hum: Yes, Hum1+2: No", "Other Conflict")))))</f>
        <v>Mutually Excluded</v>
      </c>
      <c r="U486" s="121" t="str">
        <f>IF(Q486="Mutually Excluded","Exclude",IF(Q486= "Mutually Included","Include",R486))</f>
        <v>Exclude</v>
      </c>
      <c r="V486" s="122"/>
      <c r="X486" s="117"/>
      <c r="Y486" s="117"/>
      <c r="Z486" s="103" t="str">
        <f t="shared" si="99"/>
        <v/>
      </c>
      <c r="AA486" s="256"/>
      <c r="AB486" s="186"/>
      <c r="AC486" s="186"/>
      <c r="AD486" s="203"/>
      <c r="AF486" s="203"/>
      <c r="AG486" s="102" t="str">
        <f t="shared" si="100"/>
        <v/>
      </c>
      <c r="AH486" s="10" t="str">
        <f t="shared" si="104"/>
        <v/>
      </c>
      <c r="AI486" s="102"/>
      <c r="AJ486" s="10"/>
      <c r="AK486" s="10"/>
      <c r="AL486" s="105"/>
      <c r="AM486" s="102"/>
      <c r="AN486" s="10"/>
      <c r="AO486" s="10" t="str">
        <f t="shared" si="101"/>
        <v/>
      </c>
      <c r="AT486" s="10"/>
      <c r="AU486" s="10" t="str">
        <f>IF(O486="include",AF486,"")</f>
        <v/>
      </c>
      <c r="AV486" s="54" t="str">
        <f>IF(P486="include",AF486,"")</f>
        <v/>
      </c>
      <c r="BC486" s="10"/>
      <c r="BH486" s="10"/>
      <c r="BM486" s="10"/>
    </row>
    <row r="487" spans="1:65" s="54" customFormat="1" ht="30">
      <c r="A487" s="10">
        <v>496</v>
      </c>
      <c r="B487" s="10"/>
      <c r="C487" s="10" t="s">
        <v>745</v>
      </c>
      <c r="D487" s="10">
        <v>2</v>
      </c>
      <c r="E487" s="10">
        <v>2</v>
      </c>
      <c r="F487" s="10">
        <v>2</v>
      </c>
      <c r="G487" s="119" t="str">
        <f t="shared" si="98"/>
        <v>EXCLUDED</v>
      </c>
      <c r="H487" s="147" t="s">
        <v>1752</v>
      </c>
      <c r="I487" s="189" t="s">
        <v>901</v>
      </c>
      <c r="J487" s="10" t="str">
        <f>IF(AND(G487="Excluded", H487="Excluded"), "Mutually Excluded", IF(AND(OR(G487="CERTAINLY INCLUDED", G487="INCLUDED", G487="MAYBE" ), OR(H487="INCLUDED", H487="MAYBE")), "MUTUALLY INCLUDED", IF(AND(G487="MAYBE", H487="MAYBE"), "Mutually MAYBE", IF(AND(G487="Excluded", OR(H487="INCLUDED", H487="MAYBE")), "AI: No, Human: Yes", IF(AND(H487="Excluded", OR(G487="INCLUDED", G487="CERTAINLY INCLUDED", G487="MAYBE")), "AI: Yes, Human: No", "Other Conflict")))))</f>
        <v>AI: No, Human: Yes</v>
      </c>
      <c r="K487" s="10" t="s">
        <v>19</v>
      </c>
      <c r="L487" s="10" t="s">
        <v>3018</v>
      </c>
      <c r="M487" s="54" t="s">
        <v>19</v>
      </c>
      <c r="N487" s="220" t="s">
        <v>19</v>
      </c>
      <c r="O487" s="54" t="str">
        <f>IF(J487="Mutually Excluded","Exclude",IF(J487= "Mutually Included","Include",M487))</f>
        <v>Exclude</v>
      </c>
      <c r="P487" s="54" t="str">
        <f>'Humans Alignment T&amp;A'!Z487</f>
        <v>Exclude</v>
      </c>
      <c r="Q487" s="120" t="str">
        <f>IF(AND(O487="Exclude", P487="Exclude"), "Mutually Excluded", IF(AND(OR(O487="CERTAINLY INCLUDED", O487="INCLUDE" ), OR(P487="INCLUDE", P487="MAYBE")), "MUTUALLY INCLUDED", IF(AND(O487="MAYBE", P487="MAYBE"), "Mutually MAYBE", IF(AND(O487="Exclude", OR(P487="INCLUDE", P487="MAYBE")), "AI+Hum: No, Hum1+2: Yes", IF(AND(P487="Exclude", OR(O487="INCLUDE", O487="CERTAINLY INCLUDED", H487="MAYBE")), "Ai+hum: Yes, Hum1+2: No", "Other Conflict")))))</f>
        <v>Mutually Excluded</v>
      </c>
      <c r="U487" s="121" t="str">
        <f>IF(Q487="Mutually Excluded","Exclude",IF(Q487= "Mutually Included","Include",R487))</f>
        <v>Exclude</v>
      </c>
      <c r="V487" s="122"/>
      <c r="X487" s="117"/>
      <c r="Y487" s="117"/>
      <c r="Z487" s="103" t="str">
        <f t="shared" si="99"/>
        <v/>
      </c>
      <c r="AA487" s="256"/>
      <c r="AB487" s="186"/>
      <c r="AC487" s="186"/>
      <c r="AD487" s="203"/>
      <c r="AF487" s="203"/>
      <c r="AG487" s="102" t="str">
        <f t="shared" si="100"/>
        <v/>
      </c>
      <c r="AH487" s="10" t="str">
        <f t="shared" si="104"/>
        <v/>
      </c>
      <c r="AI487" s="102"/>
      <c r="AJ487" s="10"/>
      <c r="AK487" s="10"/>
      <c r="AL487" s="105"/>
      <c r="AM487" s="102"/>
      <c r="AN487" s="10"/>
      <c r="AO487" s="10" t="str">
        <f t="shared" si="101"/>
        <v/>
      </c>
      <c r="AT487" s="10"/>
      <c r="AU487" s="10" t="str">
        <f>IF(O487="include",AF487,"")</f>
        <v/>
      </c>
      <c r="AV487" s="54" t="str">
        <f>IF(P487="include",AF487,"")</f>
        <v/>
      </c>
      <c r="BC487" s="10"/>
      <c r="BH487" s="10"/>
      <c r="BM487" s="10"/>
    </row>
    <row r="488" spans="1:65" s="54" customFormat="1" ht="45">
      <c r="A488" s="10">
        <v>497</v>
      </c>
      <c r="B488" s="10"/>
      <c r="C488" s="10" t="s">
        <v>746</v>
      </c>
      <c r="D488" s="10">
        <v>3</v>
      </c>
      <c r="E488" s="10">
        <v>3</v>
      </c>
      <c r="F488" s="10">
        <v>4</v>
      </c>
      <c r="G488" s="119" t="str">
        <f t="shared" si="98"/>
        <v>EXCLUDED</v>
      </c>
      <c r="H488" s="147" t="s">
        <v>1752</v>
      </c>
      <c r="I488" s="189" t="s">
        <v>901</v>
      </c>
      <c r="J488" s="10" t="str">
        <f>IF(AND(G488="Excluded", H488="Excluded"), "Mutually Excluded", IF(AND(OR(G488="CERTAINLY INCLUDED", G488="INCLUDED", G488="MAYBE" ), OR(H488="INCLUDED", H488="MAYBE")), "MUTUALLY INCLUDED", IF(AND(G488="MAYBE", H488="MAYBE"), "Mutually MAYBE", IF(AND(G488="Excluded", OR(H488="INCLUDED", H488="MAYBE")), "AI: No, Human: Yes", IF(AND(H488="Excluded", OR(G488="INCLUDED", G488="CERTAINLY INCLUDED", G488="MAYBE")), "AI: Yes, Human: No", "Other Conflict")))))</f>
        <v>AI: No, Human: Yes</v>
      </c>
      <c r="K488" s="10" t="s">
        <v>19</v>
      </c>
      <c r="L488" s="10" t="s">
        <v>19</v>
      </c>
      <c r="M488" s="54" t="s">
        <v>19</v>
      </c>
      <c r="N488" s="220" t="s">
        <v>23</v>
      </c>
      <c r="O488" s="54" t="str">
        <f>IF(J488="Mutually Excluded","Exclude",IF(J488= "Mutually Included","Include",M488))</f>
        <v>Exclude</v>
      </c>
      <c r="P488" s="54" t="str">
        <f>'Humans Alignment T&amp;A'!Z488</f>
        <v>Exclude</v>
      </c>
      <c r="Q488" s="120" t="str">
        <f>IF(AND(O488="Exclude", P488="Exclude"), "Mutually Excluded", IF(AND(OR(O488="CERTAINLY INCLUDED", O488="INCLUDE" ), OR(P488="INCLUDE", P488="MAYBE")), "MUTUALLY INCLUDED", IF(AND(O488="MAYBE", P488="MAYBE"), "Mutually MAYBE", IF(AND(O488="Exclude", OR(P488="INCLUDE", P488="MAYBE")), "AI+Hum: No, Hum1+2: Yes", IF(AND(P488="Exclude", OR(O488="INCLUDE", O488="CERTAINLY INCLUDED", H488="MAYBE")), "Ai+hum: Yes, Hum1+2: No", "Other Conflict")))))</f>
        <v>Mutually Excluded</v>
      </c>
      <c r="U488" s="121" t="str">
        <f>IF(Q488="Mutually Excluded","Exclude",IF(Q488= "Mutually Included","Include",R488))</f>
        <v>Exclude</v>
      </c>
      <c r="V488" s="122"/>
      <c r="X488" s="117"/>
      <c r="Y488" s="117"/>
      <c r="Z488" s="103" t="str">
        <f t="shared" si="99"/>
        <v/>
      </c>
      <c r="AA488" s="256"/>
      <c r="AB488" s="186"/>
      <c r="AC488" s="186"/>
      <c r="AD488" s="203"/>
      <c r="AF488" s="203"/>
      <c r="AG488" s="102" t="str">
        <f t="shared" si="100"/>
        <v/>
      </c>
      <c r="AH488" s="10" t="str">
        <f t="shared" si="104"/>
        <v/>
      </c>
      <c r="AI488" s="102"/>
      <c r="AJ488" s="10"/>
      <c r="AK488" s="10"/>
      <c r="AL488" s="105"/>
      <c r="AM488" s="102"/>
      <c r="AN488" s="10"/>
      <c r="AO488" s="10" t="str">
        <f t="shared" si="101"/>
        <v/>
      </c>
      <c r="AT488" s="10"/>
      <c r="AU488" s="10" t="str">
        <f>IF(O488="include",AF488,"")</f>
        <v/>
      </c>
      <c r="AV488" s="54" t="str">
        <f>IF(P488="include",AF488,"")</f>
        <v/>
      </c>
      <c r="BC488" s="10"/>
      <c r="BH488" s="10"/>
      <c r="BM488" s="10"/>
    </row>
    <row r="489" spans="1:65" s="54" customFormat="1" ht="30">
      <c r="A489" s="10">
        <v>498</v>
      </c>
      <c r="B489" s="10"/>
      <c r="C489" s="10" t="s">
        <v>747</v>
      </c>
      <c r="D489" s="10">
        <v>1</v>
      </c>
      <c r="E489" s="10">
        <v>1</v>
      </c>
      <c r="F489" s="10">
        <v>1</v>
      </c>
      <c r="G489" s="119" t="str">
        <f t="shared" si="98"/>
        <v>EXCLUDED</v>
      </c>
      <c r="H489" s="147" t="s">
        <v>901</v>
      </c>
      <c r="I489" s="189" t="s">
        <v>901</v>
      </c>
      <c r="J489" s="10" t="str">
        <f>IF(AND(G489="Excluded", H489="Excluded"), "Mutually Excluded", IF(AND(OR(G489="CERTAINLY INCLUDED", G489="INCLUDED", G489="MAYBE" ), OR(H489="INCLUDED", H489="MAYBE")), "MUTUALLY INCLUDED", IF(AND(G489="MAYBE", H489="MAYBE"), "Mutually MAYBE", IF(AND(G489="Excluded", OR(H489="INCLUDED", H489="MAYBE")), "AI: No, Human: Yes", IF(AND(H489="Excluded", OR(G489="INCLUDED", G489="CERTAINLY INCLUDED", G489="MAYBE")), "AI: Yes, Human: No", "Other Conflict")))))</f>
        <v>Mutually Excluded</v>
      </c>
      <c r="K489" s="10"/>
      <c r="L489" s="10"/>
      <c r="N489" s="220" t="s">
        <v>19</v>
      </c>
      <c r="O489" s="54" t="str">
        <f>IF(J489="Mutually Excluded","Exclude",IF(J489= "Mutually Included","Include",M489))</f>
        <v>Exclude</v>
      </c>
      <c r="P489" s="54" t="str">
        <f>'Humans Alignment T&amp;A'!Z489</f>
        <v>Exclude</v>
      </c>
      <c r="Q489" s="120" t="str">
        <f>IF(AND(O489="Exclude", P489="Exclude"), "Mutually Excluded", IF(AND(OR(O489="CERTAINLY INCLUDED", O489="INCLUDE" ), OR(P489="INCLUDE", P489="MAYBE")), "MUTUALLY INCLUDED", IF(AND(O489="MAYBE", P489="MAYBE"), "Mutually MAYBE", IF(AND(O489="Exclude", OR(P489="INCLUDE", P489="MAYBE")), "AI+Hum: No, Hum1+2: Yes", IF(AND(P489="Exclude", OR(O489="INCLUDE", O489="CERTAINLY INCLUDED", H489="MAYBE")), "Ai+hum: Yes, Hum1+2: No", "Other Conflict")))))</f>
        <v>Mutually Excluded</v>
      </c>
      <c r="U489" s="121" t="str">
        <f>IF(Q489="Mutually Excluded","Exclude",IF(Q489= "Mutually Included","Include",R489))</f>
        <v>Exclude</v>
      </c>
      <c r="V489" s="122"/>
      <c r="X489" s="117"/>
      <c r="Y489" s="117"/>
      <c r="Z489" s="103" t="str">
        <f t="shared" si="99"/>
        <v/>
      </c>
      <c r="AA489" s="256"/>
      <c r="AB489" s="186"/>
      <c r="AC489" s="186"/>
      <c r="AD489" s="203"/>
      <c r="AF489" s="203"/>
      <c r="AG489" s="102" t="str">
        <f t="shared" si="100"/>
        <v/>
      </c>
      <c r="AH489" s="10" t="str">
        <f t="shared" si="104"/>
        <v/>
      </c>
      <c r="AI489" s="102"/>
      <c r="AJ489" s="10"/>
      <c r="AK489" s="10"/>
      <c r="AL489" s="105"/>
      <c r="AM489" s="102"/>
      <c r="AN489" s="10"/>
      <c r="AO489" s="10" t="str">
        <f t="shared" si="101"/>
        <v/>
      </c>
      <c r="AT489" s="10"/>
      <c r="AU489" s="10" t="str">
        <f>IF(O489="include",AF489,"")</f>
        <v/>
      </c>
      <c r="AV489" s="54" t="str">
        <f>IF(P489="include",AF489,"")</f>
        <v/>
      </c>
      <c r="BC489" s="10"/>
      <c r="BH489" s="10"/>
      <c r="BM489" s="10"/>
    </row>
    <row r="490" spans="1:65" s="54" customFormat="1" ht="30">
      <c r="A490" s="10">
        <v>499</v>
      </c>
      <c r="B490" s="10"/>
      <c r="C490" s="10" t="s">
        <v>748</v>
      </c>
      <c r="D490" s="10">
        <v>2</v>
      </c>
      <c r="E490" s="10">
        <v>2</v>
      </c>
      <c r="F490" s="10">
        <v>2</v>
      </c>
      <c r="G490" s="119" t="str">
        <f t="shared" si="98"/>
        <v>EXCLUDED</v>
      </c>
      <c r="H490" s="147" t="s">
        <v>901</v>
      </c>
      <c r="I490" s="189" t="s">
        <v>901</v>
      </c>
      <c r="J490" s="10" t="str">
        <f>IF(AND(G490="Excluded", H490="Excluded"), "Mutually Excluded", IF(AND(OR(G490="CERTAINLY INCLUDED", G490="INCLUDED", G490="MAYBE" ), OR(H490="INCLUDED", H490="MAYBE")), "MUTUALLY INCLUDED", IF(AND(G490="MAYBE", H490="MAYBE"), "Mutually MAYBE", IF(AND(G490="Excluded", OR(H490="INCLUDED", H490="MAYBE")), "AI: No, Human: Yes", IF(AND(H490="Excluded", OR(G490="INCLUDED", G490="CERTAINLY INCLUDED", G490="MAYBE")), "AI: Yes, Human: No", "Other Conflict")))))</f>
        <v>Mutually Excluded</v>
      </c>
      <c r="K490" s="10"/>
      <c r="L490" s="10"/>
      <c r="N490" s="220" t="s">
        <v>19</v>
      </c>
      <c r="O490" s="54" t="str">
        <f>IF(J490="Mutually Excluded","Exclude",IF(J490= "Mutually Included","Include",M490))</f>
        <v>Exclude</v>
      </c>
      <c r="P490" s="54" t="str">
        <f>'Humans Alignment T&amp;A'!Z490</f>
        <v>Exclude</v>
      </c>
      <c r="Q490" s="120" t="str">
        <f>IF(AND(O490="Exclude", P490="Exclude"), "Mutually Excluded", IF(AND(OR(O490="CERTAINLY INCLUDED", O490="INCLUDE" ), OR(P490="INCLUDE", P490="MAYBE")), "MUTUALLY INCLUDED", IF(AND(O490="MAYBE", P490="MAYBE"), "Mutually MAYBE", IF(AND(O490="Exclude", OR(P490="INCLUDE", P490="MAYBE")), "AI+Hum: No, Hum1+2: Yes", IF(AND(P490="Exclude", OR(O490="INCLUDE", O490="CERTAINLY INCLUDED", H490="MAYBE")), "Ai+hum: Yes, Hum1+2: No", "Other Conflict")))))</f>
        <v>Mutually Excluded</v>
      </c>
      <c r="U490" s="121" t="str">
        <f>IF(Q490="Mutually Excluded","Exclude",IF(Q490= "Mutually Included","Include",R490))</f>
        <v>Exclude</v>
      </c>
      <c r="V490" s="122"/>
      <c r="X490" s="117"/>
      <c r="Y490" s="117"/>
      <c r="Z490" s="103" t="str">
        <f t="shared" si="99"/>
        <v/>
      </c>
      <c r="AA490" s="256"/>
      <c r="AB490" s="186"/>
      <c r="AC490" s="186"/>
      <c r="AD490" s="203"/>
      <c r="AF490" s="203"/>
      <c r="AG490" s="102" t="str">
        <f t="shared" si="100"/>
        <v/>
      </c>
      <c r="AH490" s="10" t="str">
        <f t="shared" si="104"/>
        <v/>
      </c>
      <c r="AI490" s="102"/>
      <c r="AJ490" s="10"/>
      <c r="AK490" s="10"/>
      <c r="AL490" s="105"/>
      <c r="AM490" s="102"/>
      <c r="AN490" s="10"/>
      <c r="AO490" s="10" t="str">
        <f t="shared" si="101"/>
        <v/>
      </c>
      <c r="AT490" s="10"/>
      <c r="AU490" s="10" t="str">
        <f>IF(O490="include",AF490,"")</f>
        <v/>
      </c>
      <c r="AV490" s="54" t="str">
        <f>IF(P490="include",AF490,"")</f>
        <v/>
      </c>
      <c r="BC490" s="10"/>
      <c r="BH490" s="10"/>
      <c r="BM490" s="10"/>
    </row>
    <row r="491" spans="1:65" s="54" customFormat="1" ht="45">
      <c r="A491" s="10">
        <v>500</v>
      </c>
      <c r="B491" s="10"/>
      <c r="C491" s="10" t="s">
        <v>749</v>
      </c>
      <c r="D491" s="10">
        <v>2</v>
      </c>
      <c r="E491" s="10">
        <v>2</v>
      </c>
      <c r="F491" s="10">
        <v>3</v>
      </c>
      <c r="G491" s="119" t="str">
        <f t="shared" si="98"/>
        <v>EXCLUDED</v>
      </c>
      <c r="H491" s="147" t="s">
        <v>901</v>
      </c>
      <c r="I491" s="189" t="s">
        <v>901</v>
      </c>
      <c r="J491" s="10" t="str">
        <f>IF(AND(G491="Excluded", H491="Excluded"), "Mutually Excluded", IF(AND(OR(G491="CERTAINLY INCLUDED", G491="INCLUDED", G491="MAYBE" ), OR(H491="INCLUDED", H491="MAYBE")), "MUTUALLY INCLUDED", IF(AND(G491="MAYBE", H491="MAYBE"), "Mutually MAYBE", IF(AND(G491="Excluded", OR(H491="INCLUDED", H491="MAYBE")), "AI: No, Human: Yes", IF(AND(H491="Excluded", OR(G491="INCLUDED", G491="CERTAINLY INCLUDED", G491="MAYBE")), "AI: Yes, Human: No", "Other Conflict")))))</f>
        <v>Mutually Excluded</v>
      </c>
      <c r="K491" s="10"/>
      <c r="L491" s="10"/>
      <c r="N491" s="220" t="s">
        <v>19</v>
      </c>
      <c r="O491" s="54" t="str">
        <f>IF(J491="Mutually Excluded","Exclude",IF(J491= "Mutually Included","Include",M491))</f>
        <v>Exclude</v>
      </c>
      <c r="P491" s="54" t="str">
        <f>'Humans Alignment T&amp;A'!Z491</f>
        <v>Exclude</v>
      </c>
      <c r="Q491" s="120" t="str">
        <f>IF(AND(O491="Exclude", P491="Exclude"), "Mutually Excluded", IF(AND(OR(O491="CERTAINLY INCLUDED", O491="INCLUDE" ), OR(P491="INCLUDE", P491="MAYBE")), "MUTUALLY INCLUDED", IF(AND(O491="MAYBE", P491="MAYBE"), "Mutually MAYBE", IF(AND(O491="Exclude", OR(P491="INCLUDE", P491="MAYBE")), "AI+Hum: No, Hum1+2: Yes", IF(AND(P491="Exclude", OR(O491="INCLUDE", O491="CERTAINLY INCLUDED", H491="MAYBE")), "Ai+hum: Yes, Hum1+2: No", "Other Conflict")))))</f>
        <v>Mutually Excluded</v>
      </c>
      <c r="U491" s="121" t="str">
        <f>IF(Q491="Mutually Excluded","Exclude",IF(Q491= "Mutually Included","Include",R491))</f>
        <v>Exclude</v>
      </c>
      <c r="V491" s="122"/>
      <c r="X491" s="117"/>
      <c r="Y491" s="117"/>
      <c r="Z491" s="103" t="str">
        <f t="shared" si="99"/>
        <v/>
      </c>
      <c r="AA491" s="256"/>
      <c r="AB491" s="186"/>
      <c r="AC491" s="186"/>
      <c r="AD491" s="203"/>
      <c r="AF491" s="203"/>
      <c r="AG491" s="102" t="str">
        <f t="shared" si="100"/>
        <v/>
      </c>
      <c r="AH491" s="10" t="str">
        <f t="shared" si="104"/>
        <v/>
      </c>
      <c r="AI491" s="102"/>
      <c r="AJ491" s="10"/>
      <c r="AK491" s="10"/>
      <c r="AL491" s="105"/>
      <c r="AM491" s="102"/>
      <c r="AN491" s="10"/>
      <c r="AO491" s="10" t="str">
        <f t="shared" si="101"/>
        <v/>
      </c>
      <c r="AT491" s="10"/>
      <c r="AU491" s="10" t="str">
        <f>IF(O491="include",AF491,"")</f>
        <v/>
      </c>
      <c r="AV491" s="54" t="str">
        <f>IF(P491="include",AF491,"")</f>
        <v/>
      </c>
      <c r="BC491" s="10"/>
      <c r="BH491" s="10"/>
      <c r="BM491" s="10"/>
    </row>
    <row r="492" spans="1:65" s="54" customFormat="1" ht="30">
      <c r="A492" s="10">
        <v>501</v>
      </c>
      <c r="B492" s="10"/>
      <c r="C492" s="10" t="s">
        <v>750</v>
      </c>
      <c r="D492" s="10">
        <v>3</v>
      </c>
      <c r="E492" s="10">
        <v>3</v>
      </c>
      <c r="F492" s="10">
        <v>3</v>
      </c>
      <c r="G492" s="119" t="str">
        <f t="shared" si="98"/>
        <v>EXCLUDED</v>
      </c>
      <c r="H492" s="147" t="s">
        <v>901</v>
      </c>
      <c r="I492" s="189" t="s">
        <v>901</v>
      </c>
      <c r="J492" s="10" t="str">
        <f>IF(AND(G492="Excluded", H492="Excluded"), "Mutually Excluded", IF(AND(OR(G492="CERTAINLY INCLUDED", G492="INCLUDED", G492="MAYBE" ), OR(H492="INCLUDED", H492="MAYBE")), "MUTUALLY INCLUDED", IF(AND(G492="MAYBE", H492="MAYBE"), "Mutually MAYBE", IF(AND(G492="Excluded", OR(H492="INCLUDED", H492="MAYBE")), "AI: No, Human: Yes", IF(AND(H492="Excluded", OR(G492="INCLUDED", G492="CERTAINLY INCLUDED", G492="MAYBE")), "AI: Yes, Human: No", "Other Conflict")))))</f>
        <v>Mutually Excluded</v>
      </c>
      <c r="K492" s="10"/>
      <c r="L492" s="10"/>
      <c r="N492" s="220" t="s">
        <v>19</v>
      </c>
      <c r="O492" s="54" t="str">
        <f>IF(J492="Mutually Excluded","Exclude",IF(J492= "Mutually Included","Include",M492))</f>
        <v>Exclude</v>
      </c>
      <c r="P492" s="54" t="str">
        <f>'Humans Alignment T&amp;A'!Z492</f>
        <v>Exclude</v>
      </c>
      <c r="Q492" s="120" t="str">
        <f>IF(AND(O492="Exclude", P492="Exclude"), "Mutually Excluded", IF(AND(OR(O492="CERTAINLY INCLUDED", O492="INCLUDE" ), OR(P492="INCLUDE", P492="MAYBE")), "MUTUALLY INCLUDED", IF(AND(O492="MAYBE", P492="MAYBE"), "Mutually MAYBE", IF(AND(O492="Exclude", OR(P492="INCLUDE", P492="MAYBE")), "AI+Hum: No, Hum1+2: Yes", IF(AND(P492="Exclude", OR(O492="INCLUDE", O492="CERTAINLY INCLUDED", H492="MAYBE")), "Ai+hum: Yes, Hum1+2: No", "Other Conflict")))))</f>
        <v>Mutually Excluded</v>
      </c>
      <c r="U492" s="121" t="str">
        <f>IF(Q492="Mutually Excluded","Exclude",IF(Q492= "Mutually Included","Include",R492))</f>
        <v>Exclude</v>
      </c>
      <c r="V492" s="122"/>
      <c r="X492" s="117"/>
      <c r="Y492" s="117"/>
      <c r="Z492" s="103" t="str">
        <f t="shared" si="99"/>
        <v/>
      </c>
      <c r="AA492" s="256"/>
      <c r="AB492" s="186"/>
      <c r="AC492" s="186"/>
      <c r="AD492" s="203"/>
      <c r="AF492" s="203"/>
      <c r="AG492" s="102" t="str">
        <f t="shared" si="100"/>
        <v/>
      </c>
      <c r="AH492" s="10" t="str">
        <f t="shared" si="104"/>
        <v/>
      </c>
      <c r="AI492" s="102"/>
      <c r="AJ492" s="10"/>
      <c r="AK492" s="10"/>
      <c r="AL492" s="105"/>
      <c r="AM492" s="102"/>
      <c r="AN492" s="10"/>
      <c r="AO492" s="10" t="str">
        <f t="shared" si="101"/>
        <v/>
      </c>
      <c r="AT492" s="10"/>
      <c r="AU492" s="10" t="str">
        <f>IF(O492="include",AF492,"")</f>
        <v/>
      </c>
      <c r="AV492" s="54" t="str">
        <f>IF(P492="include",AF492,"")</f>
        <v/>
      </c>
      <c r="BC492" s="10"/>
      <c r="BH492" s="10"/>
      <c r="BM492" s="10"/>
    </row>
    <row r="493" spans="1:65" s="54" customFormat="1" ht="45">
      <c r="A493" s="10">
        <v>502</v>
      </c>
      <c r="B493" s="10"/>
      <c r="C493" s="10" t="s">
        <v>751</v>
      </c>
      <c r="D493" s="10">
        <v>4</v>
      </c>
      <c r="E493" s="10">
        <v>3</v>
      </c>
      <c r="F493" s="10">
        <v>4</v>
      </c>
      <c r="G493" s="119" t="str">
        <f t="shared" si="98"/>
        <v>EXCLUDED</v>
      </c>
      <c r="H493" s="147" t="s">
        <v>901</v>
      </c>
      <c r="I493" s="189" t="s">
        <v>901</v>
      </c>
      <c r="J493" s="10" t="str">
        <f>IF(AND(G493="Excluded", H493="Excluded"), "Mutually Excluded", IF(AND(OR(G493="CERTAINLY INCLUDED", G493="INCLUDED", G493="MAYBE" ), OR(H493="INCLUDED", H493="MAYBE")), "MUTUALLY INCLUDED", IF(AND(G493="MAYBE", H493="MAYBE"), "Mutually MAYBE", IF(AND(G493="Excluded", OR(H493="INCLUDED", H493="MAYBE")), "AI: No, Human: Yes", IF(AND(H493="Excluded", OR(G493="INCLUDED", G493="CERTAINLY INCLUDED", G493="MAYBE")), "AI: Yes, Human: No", "Other Conflict")))))</f>
        <v>Mutually Excluded</v>
      </c>
      <c r="K493" s="10"/>
      <c r="L493" s="10"/>
      <c r="N493" s="220" t="s">
        <v>19</v>
      </c>
      <c r="O493" s="54" t="str">
        <f>IF(J493="Mutually Excluded","Exclude",IF(J493= "Mutually Included","Include",M493))</f>
        <v>Exclude</v>
      </c>
      <c r="P493" s="54" t="str">
        <f>'Humans Alignment T&amp;A'!Z493</f>
        <v>Exclude</v>
      </c>
      <c r="Q493" s="120" t="str">
        <f>IF(AND(O493="Exclude", P493="Exclude"), "Mutually Excluded", IF(AND(OR(O493="CERTAINLY INCLUDED", O493="INCLUDE" ), OR(P493="INCLUDE", P493="MAYBE")), "MUTUALLY INCLUDED", IF(AND(O493="MAYBE", P493="MAYBE"), "Mutually MAYBE", IF(AND(O493="Exclude", OR(P493="INCLUDE", P493="MAYBE")), "AI+Hum: No, Hum1+2: Yes", IF(AND(P493="Exclude", OR(O493="INCLUDE", O493="CERTAINLY INCLUDED", H493="MAYBE")), "Ai+hum: Yes, Hum1+2: No", "Other Conflict")))))</f>
        <v>Mutually Excluded</v>
      </c>
      <c r="U493" s="121" t="str">
        <f>IF(Q493="Mutually Excluded","Exclude",IF(Q493= "Mutually Included","Include",R493))</f>
        <v>Exclude</v>
      </c>
      <c r="V493" s="122"/>
      <c r="X493" s="117"/>
      <c r="Y493" s="117"/>
      <c r="Z493" s="103" t="str">
        <f t="shared" si="99"/>
        <v/>
      </c>
      <c r="AA493" s="256"/>
      <c r="AB493" s="186"/>
      <c r="AC493" s="186"/>
      <c r="AD493" s="203"/>
      <c r="AF493" s="203"/>
      <c r="AG493" s="102" t="str">
        <f t="shared" si="100"/>
        <v/>
      </c>
      <c r="AH493" s="10" t="str">
        <f t="shared" si="104"/>
        <v/>
      </c>
      <c r="AI493" s="102"/>
      <c r="AJ493" s="10"/>
      <c r="AK493" s="10"/>
      <c r="AL493" s="105"/>
      <c r="AM493" s="102"/>
      <c r="AN493" s="10"/>
      <c r="AO493" s="10" t="str">
        <f t="shared" si="101"/>
        <v/>
      </c>
      <c r="AT493" s="10"/>
      <c r="AU493" s="10" t="str">
        <f>IF(O493="include",AF493,"")</f>
        <v/>
      </c>
      <c r="AV493" s="54" t="str">
        <f>IF(P493="include",AF493,"")</f>
        <v/>
      </c>
      <c r="BC493" s="10"/>
      <c r="BH493" s="10"/>
      <c r="BM493" s="10"/>
    </row>
    <row r="494" spans="1:65" s="54" customFormat="1" ht="30">
      <c r="A494" s="10">
        <v>503</v>
      </c>
      <c r="B494" s="10"/>
      <c r="C494" s="10" t="s">
        <v>752</v>
      </c>
      <c r="D494" s="10">
        <v>3</v>
      </c>
      <c r="E494" s="10">
        <v>2</v>
      </c>
      <c r="F494" s="10">
        <v>3</v>
      </c>
      <c r="G494" s="119" t="str">
        <f t="shared" si="98"/>
        <v>EXCLUDED</v>
      </c>
      <c r="H494" s="147" t="s">
        <v>901</v>
      </c>
      <c r="I494" s="189" t="s">
        <v>901</v>
      </c>
      <c r="J494" s="10" t="str">
        <f>IF(AND(G494="Excluded", H494="Excluded"), "Mutually Excluded", IF(AND(OR(G494="CERTAINLY INCLUDED", G494="INCLUDED", G494="MAYBE" ), OR(H494="INCLUDED", H494="MAYBE")), "MUTUALLY INCLUDED", IF(AND(G494="MAYBE", H494="MAYBE"), "Mutually MAYBE", IF(AND(G494="Excluded", OR(H494="INCLUDED", H494="MAYBE")), "AI: No, Human: Yes", IF(AND(H494="Excluded", OR(G494="INCLUDED", G494="CERTAINLY INCLUDED", G494="MAYBE")), "AI: Yes, Human: No", "Other Conflict")))))</f>
        <v>Mutually Excluded</v>
      </c>
      <c r="K494" s="10"/>
      <c r="L494" s="10"/>
      <c r="N494" s="220" t="s">
        <v>19</v>
      </c>
      <c r="O494" s="54" t="str">
        <f>IF(J494="Mutually Excluded","Exclude",IF(J494= "Mutually Included","Include",M494))</f>
        <v>Exclude</v>
      </c>
      <c r="P494" s="54" t="str">
        <f>'Humans Alignment T&amp;A'!Z494</f>
        <v>Exclude</v>
      </c>
      <c r="Q494" s="120" t="str">
        <f>IF(AND(O494="Exclude", P494="Exclude"), "Mutually Excluded", IF(AND(OR(O494="CERTAINLY INCLUDED", O494="INCLUDE" ), OR(P494="INCLUDE", P494="MAYBE")), "MUTUALLY INCLUDED", IF(AND(O494="MAYBE", P494="MAYBE"), "Mutually MAYBE", IF(AND(O494="Exclude", OR(P494="INCLUDE", P494="MAYBE")), "AI+Hum: No, Hum1+2: Yes", IF(AND(P494="Exclude", OR(O494="INCLUDE", O494="CERTAINLY INCLUDED", H494="MAYBE")), "Ai+hum: Yes, Hum1+2: No", "Other Conflict")))))</f>
        <v>Mutually Excluded</v>
      </c>
      <c r="U494" s="121" t="str">
        <f>IF(Q494="Mutually Excluded","Exclude",IF(Q494= "Mutually Included","Include",R494))</f>
        <v>Exclude</v>
      </c>
      <c r="V494" s="122"/>
      <c r="X494" s="117"/>
      <c r="Y494" s="117"/>
      <c r="Z494" s="103" t="str">
        <f t="shared" si="99"/>
        <v/>
      </c>
      <c r="AA494" s="256"/>
      <c r="AB494" s="186"/>
      <c r="AC494" s="186"/>
      <c r="AD494" s="203"/>
      <c r="AF494" s="203"/>
      <c r="AG494" s="102" t="str">
        <f t="shared" si="100"/>
        <v/>
      </c>
      <c r="AH494" s="10" t="str">
        <f t="shared" si="104"/>
        <v/>
      </c>
      <c r="AI494" s="102"/>
      <c r="AJ494" s="10"/>
      <c r="AK494" s="10"/>
      <c r="AL494" s="105"/>
      <c r="AM494" s="102"/>
      <c r="AN494" s="10"/>
      <c r="AO494" s="10" t="str">
        <f t="shared" si="101"/>
        <v/>
      </c>
      <c r="AT494" s="10"/>
      <c r="AU494" s="10" t="str">
        <f>IF(O494="include",AF494,"")</f>
        <v/>
      </c>
      <c r="AV494" s="54" t="str">
        <f>IF(P494="include",AF494,"")</f>
        <v/>
      </c>
      <c r="BC494" s="10"/>
      <c r="BH494" s="10"/>
      <c r="BM494" s="10"/>
    </row>
    <row r="495" spans="1:65" s="54" customFormat="1" ht="30">
      <c r="A495" s="10">
        <v>504</v>
      </c>
      <c r="B495" s="10"/>
      <c r="C495" s="10" t="s">
        <v>753</v>
      </c>
      <c r="D495" s="10">
        <v>1</v>
      </c>
      <c r="E495" s="10">
        <v>1</v>
      </c>
      <c r="F495" s="10">
        <v>1</v>
      </c>
      <c r="G495" s="119" t="str">
        <f t="shared" si="98"/>
        <v>EXCLUDED</v>
      </c>
      <c r="H495" s="147" t="s">
        <v>901</v>
      </c>
      <c r="I495" s="189" t="s">
        <v>901</v>
      </c>
      <c r="J495" s="10" t="str">
        <f>IF(AND(G495="Excluded", H495="Excluded"), "Mutually Excluded", IF(AND(OR(G495="CERTAINLY INCLUDED", G495="INCLUDED", G495="MAYBE" ), OR(H495="INCLUDED", H495="MAYBE")), "MUTUALLY INCLUDED", IF(AND(G495="MAYBE", H495="MAYBE"), "Mutually MAYBE", IF(AND(G495="Excluded", OR(H495="INCLUDED", H495="MAYBE")), "AI: No, Human: Yes", IF(AND(H495="Excluded", OR(G495="INCLUDED", G495="CERTAINLY INCLUDED", G495="MAYBE")), "AI: Yes, Human: No", "Other Conflict")))))</f>
        <v>Mutually Excluded</v>
      </c>
      <c r="K495" s="10"/>
      <c r="L495" s="10"/>
      <c r="N495" s="220" t="s">
        <v>19</v>
      </c>
      <c r="O495" s="54" t="str">
        <f>IF(J495="Mutually Excluded","Exclude",IF(J495= "Mutually Included","Include",M495))</f>
        <v>Exclude</v>
      </c>
      <c r="P495" s="54" t="str">
        <f>'Humans Alignment T&amp;A'!Z495</f>
        <v>Exclude</v>
      </c>
      <c r="Q495" s="120" t="str">
        <f>IF(AND(O495="Exclude", P495="Exclude"), "Mutually Excluded", IF(AND(OR(O495="CERTAINLY INCLUDED", O495="INCLUDE" ), OR(P495="INCLUDE", P495="MAYBE")), "MUTUALLY INCLUDED", IF(AND(O495="MAYBE", P495="MAYBE"), "Mutually MAYBE", IF(AND(O495="Exclude", OR(P495="INCLUDE", P495="MAYBE")), "AI+Hum: No, Hum1+2: Yes", IF(AND(P495="Exclude", OR(O495="INCLUDE", O495="CERTAINLY INCLUDED", H495="MAYBE")), "Ai+hum: Yes, Hum1+2: No", "Other Conflict")))))</f>
        <v>Mutually Excluded</v>
      </c>
      <c r="U495" s="121" t="str">
        <f>IF(Q495="Mutually Excluded","Exclude",IF(Q495= "Mutually Included","Include",R495))</f>
        <v>Exclude</v>
      </c>
      <c r="V495" s="122"/>
      <c r="X495" s="117"/>
      <c r="Y495" s="117"/>
      <c r="Z495" s="103" t="str">
        <f t="shared" si="99"/>
        <v/>
      </c>
      <c r="AA495" s="256"/>
      <c r="AB495" s="186"/>
      <c r="AC495" s="186"/>
      <c r="AD495" s="203"/>
      <c r="AF495" s="203"/>
      <c r="AG495" s="102" t="str">
        <f t="shared" si="100"/>
        <v/>
      </c>
      <c r="AH495" s="10" t="str">
        <f t="shared" si="104"/>
        <v/>
      </c>
      <c r="AI495" s="102"/>
      <c r="AJ495" s="10"/>
      <c r="AK495" s="10"/>
      <c r="AL495" s="105"/>
      <c r="AM495" s="102"/>
      <c r="AN495" s="10"/>
      <c r="AO495" s="10" t="str">
        <f t="shared" si="101"/>
        <v/>
      </c>
      <c r="AT495" s="10"/>
      <c r="AU495" s="10" t="str">
        <f>IF(O495="include",AF495,"")</f>
        <v/>
      </c>
      <c r="AV495" s="54" t="str">
        <f>IF(P495="include",AF495,"")</f>
        <v/>
      </c>
      <c r="BC495" s="10"/>
      <c r="BH495" s="10"/>
      <c r="BM495" s="10"/>
    </row>
    <row r="496" spans="1:65" s="54" customFormat="1" ht="30">
      <c r="A496" s="10">
        <v>505</v>
      </c>
      <c r="B496" s="10"/>
      <c r="C496" s="10" t="s">
        <v>756</v>
      </c>
      <c r="D496" s="10">
        <v>2</v>
      </c>
      <c r="E496" s="10">
        <v>2</v>
      </c>
      <c r="F496" s="10">
        <v>3</v>
      </c>
      <c r="G496" s="119" t="str">
        <f t="shared" si="98"/>
        <v>EXCLUDED</v>
      </c>
      <c r="H496" s="147" t="s">
        <v>901</v>
      </c>
      <c r="I496" s="189" t="s">
        <v>901</v>
      </c>
      <c r="J496" s="10" t="str">
        <f>IF(AND(G496="Excluded", H496="Excluded"), "Mutually Excluded", IF(AND(OR(G496="CERTAINLY INCLUDED", G496="INCLUDED", G496="MAYBE" ), OR(H496="INCLUDED", H496="MAYBE")), "MUTUALLY INCLUDED", IF(AND(G496="MAYBE", H496="MAYBE"), "Mutually MAYBE", IF(AND(G496="Excluded", OR(H496="INCLUDED", H496="MAYBE")), "AI: No, Human: Yes", IF(AND(H496="Excluded", OR(G496="INCLUDED", G496="CERTAINLY INCLUDED", G496="MAYBE")), "AI: Yes, Human: No", "Other Conflict")))))</f>
        <v>Mutually Excluded</v>
      </c>
      <c r="K496" s="10"/>
      <c r="L496" s="10"/>
      <c r="N496" s="220" t="s">
        <v>19</v>
      </c>
      <c r="O496" s="54" t="str">
        <f>IF(J496="Mutually Excluded","Exclude",IF(J496= "Mutually Included","Include",M496))</f>
        <v>Exclude</v>
      </c>
      <c r="P496" s="54" t="str">
        <f>'Humans Alignment T&amp;A'!Z496</f>
        <v>Exclude</v>
      </c>
      <c r="Q496" s="120" t="str">
        <f>IF(AND(O496="Exclude", P496="Exclude"), "Mutually Excluded", IF(AND(OR(O496="CERTAINLY INCLUDED", O496="INCLUDE" ), OR(P496="INCLUDE", P496="MAYBE")), "MUTUALLY INCLUDED", IF(AND(O496="MAYBE", P496="MAYBE"), "Mutually MAYBE", IF(AND(O496="Exclude", OR(P496="INCLUDE", P496="MAYBE")), "AI+Hum: No, Hum1+2: Yes", IF(AND(P496="Exclude", OR(O496="INCLUDE", O496="CERTAINLY INCLUDED", H496="MAYBE")), "Ai+hum: Yes, Hum1+2: No", "Other Conflict")))))</f>
        <v>Mutually Excluded</v>
      </c>
      <c r="U496" s="121" t="str">
        <f>IF(Q496="Mutually Excluded","Exclude",IF(Q496= "Mutually Included","Include",R496))</f>
        <v>Exclude</v>
      </c>
      <c r="V496" s="122"/>
      <c r="X496" s="117"/>
      <c r="Y496" s="117"/>
      <c r="Z496" s="103" t="str">
        <f t="shared" si="99"/>
        <v/>
      </c>
      <c r="AA496" s="256"/>
      <c r="AB496" s="186"/>
      <c r="AC496" s="186"/>
      <c r="AD496" s="203"/>
      <c r="AF496" s="203"/>
      <c r="AG496" s="102" t="str">
        <f t="shared" si="100"/>
        <v/>
      </c>
      <c r="AH496" s="10" t="str">
        <f t="shared" si="104"/>
        <v/>
      </c>
      <c r="AI496" s="102"/>
      <c r="AJ496" s="10"/>
      <c r="AK496" s="10"/>
      <c r="AL496" s="105"/>
      <c r="AM496" s="102"/>
      <c r="AN496" s="10"/>
      <c r="AO496" s="10" t="str">
        <f t="shared" si="101"/>
        <v/>
      </c>
      <c r="AT496" s="10"/>
      <c r="AU496" s="10" t="str">
        <f>IF(O496="include",AF496,"")</f>
        <v/>
      </c>
      <c r="AV496" s="54" t="str">
        <f>IF(P496="include",AF496,"")</f>
        <v/>
      </c>
      <c r="BC496" s="10"/>
      <c r="BH496" s="10"/>
      <c r="BM496" s="10"/>
    </row>
    <row r="497" spans="1:65" s="54" customFormat="1" ht="30">
      <c r="A497" s="10">
        <v>506</v>
      </c>
      <c r="B497" s="10"/>
      <c r="C497" s="10" t="s">
        <v>757</v>
      </c>
      <c r="D497" s="10">
        <v>2</v>
      </c>
      <c r="E497" s="10">
        <v>3</v>
      </c>
      <c r="F497" s="10">
        <v>2</v>
      </c>
      <c r="G497" s="119" t="str">
        <f t="shared" si="98"/>
        <v>EXCLUDED</v>
      </c>
      <c r="H497" s="147" t="s">
        <v>901</v>
      </c>
      <c r="I497" s="189" t="s">
        <v>901</v>
      </c>
      <c r="J497" s="10" t="str">
        <f>IF(AND(G497="Excluded", H497="Excluded"), "Mutually Excluded", IF(AND(OR(G497="CERTAINLY INCLUDED", G497="INCLUDED", G497="MAYBE" ), OR(H497="INCLUDED", H497="MAYBE")), "MUTUALLY INCLUDED", IF(AND(G497="MAYBE", H497="MAYBE"), "Mutually MAYBE", IF(AND(G497="Excluded", OR(H497="INCLUDED", H497="MAYBE")), "AI: No, Human: Yes", IF(AND(H497="Excluded", OR(G497="INCLUDED", G497="CERTAINLY INCLUDED", G497="MAYBE")), "AI: Yes, Human: No", "Other Conflict")))))</f>
        <v>Mutually Excluded</v>
      </c>
      <c r="K497" s="10"/>
      <c r="L497" s="10"/>
      <c r="N497" s="220" t="s">
        <v>19</v>
      </c>
      <c r="O497" s="54" t="str">
        <f>IF(J497="Mutually Excluded","Exclude",IF(J497= "Mutually Included","Include",M497))</f>
        <v>Exclude</v>
      </c>
      <c r="P497" s="54" t="str">
        <f>'Humans Alignment T&amp;A'!Z497</f>
        <v>Exclude</v>
      </c>
      <c r="Q497" s="120" t="str">
        <f>IF(AND(O497="Exclude", P497="Exclude"), "Mutually Excluded", IF(AND(OR(O497="CERTAINLY INCLUDED", O497="INCLUDE" ), OR(P497="INCLUDE", P497="MAYBE")), "MUTUALLY INCLUDED", IF(AND(O497="MAYBE", P497="MAYBE"), "Mutually MAYBE", IF(AND(O497="Exclude", OR(P497="INCLUDE", P497="MAYBE")), "AI+Hum: No, Hum1+2: Yes", IF(AND(P497="Exclude", OR(O497="INCLUDE", O497="CERTAINLY INCLUDED", H497="MAYBE")), "Ai+hum: Yes, Hum1+2: No", "Other Conflict")))))</f>
        <v>Mutually Excluded</v>
      </c>
      <c r="U497" s="121" t="str">
        <f>IF(Q497="Mutually Excluded","Exclude",IF(Q497= "Mutually Included","Include",R497))</f>
        <v>Exclude</v>
      </c>
      <c r="V497" s="122"/>
      <c r="X497" s="117"/>
      <c r="Y497" s="117"/>
      <c r="Z497" s="103" t="str">
        <f t="shared" si="99"/>
        <v/>
      </c>
      <c r="AA497" s="256"/>
      <c r="AB497" s="186"/>
      <c r="AC497" s="186"/>
      <c r="AD497" s="203"/>
      <c r="AF497" s="203"/>
      <c r="AG497" s="102" t="str">
        <f t="shared" si="100"/>
        <v/>
      </c>
      <c r="AH497" s="10" t="str">
        <f t="shared" si="104"/>
        <v/>
      </c>
      <c r="AI497" s="102"/>
      <c r="AJ497" s="10"/>
      <c r="AK497" s="10"/>
      <c r="AL497" s="105"/>
      <c r="AM497" s="102"/>
      <c r="AN497" s="10"/>
      <c r="AO497" s="10" t="str">
        <f t="shared" si="101"/>
        <v/>
      </c>
      <c r="AT497" s="10"/>
      <c r="AU497" s="10" t="str">
        <f>IF(O497="include",AF497,"")</f>
        <v/>
      </c>
      <c r="AV497" s="54" t="str">
        <f>IF(P497="include",AF497,"")</f>
        <v/>
      </c>
      <c r="BC497" s="10"/>
      <c r="BH497" s="10"/>
      <c r="BM497" s="10"/>
    </row>
    <row r="498" spans="1:65" s="54" customFormat="1" ht="30">
      <c r="A498" s="10">
        <v>507</v>
      </c>
      <c r="B498" s="10"/>
      <c r="C498" s="10" t="s">
        <v>758</v>
      </c>
      <c r="D498" s="10">
        <v>2</v>
      </c>
      <c r="E498" s="10">
        <v>2</v>
      </c>
      <c r="F498" s="10">
        <v>2</v>
      </c>
      <c r="G498" s="119" t="str">
        <f t="shared" si="98"/>
        <v>EXCLUDED</v>
      </c>
      <c r="H498" s="147" t="s">
        <v>901</v>
      </c>
      <c r="I498" s="189" t="s">
        <v>901</v>
      </c>
      <c r="J498" s="10" t="str">
        <f>IF(AND(G498="Excluded", H498="Excluded"), "Mutually Excluded", IF(AND(OR(G498="CERTAINLY INCLUDED", G498="INCLUDED", G498="MAYBE" ), OR(H498="INCLUDED", H498="MAYBE")), "MUTUALLY INCLUDED", IF(AND(G498="MAYBE", H498="MAYBE"), "Mutually MAYBE", IF(AND(G498="Excluded", OR(H498="INCLUDED", H498="MAYBE")), "AI: No, Human: Yes", IF(AND(H498="Excluded", OR(G498="INCLUDED", G498="CERTAINLY INCLUDED", G498="MAYBE")), "AI: Yes, Human: No", "Other Conflict")))))</f>
        <v>Mutually Excluded</v>
      </c>
      <c r="K498" s="10"/>
      <c r="L498" s="10"/>
      <c r="N498" s="220" t="s">
        <v>19</v>
      </c>
      <c r="O498" s="54" t="str">
        <f>IF(J498="Mutually Excluded","Exclude",IF(J498= "Mutually Included","Include",M498))</f>
        <v>Exclude</v>
      </c>
      <c r="P498" s="54" t="str">
        <f>'Humans Alignment T&amp;A'!Z498</f>
        <v>Exclude</v>
      </c>
      <c r="Q498" s="120" t="str">
        <f>IF(AND(O498="Exclude", P498="Exclude"), "Mutually Excluded", IF(AND(OR(O498="CERTAINLY INCLUDED", O498="INCLUDE" ), OR(P498="INCLUDE", P498="MAYBE")), "MUTUALLY INCLUDED", IF(AND(O498="MAYBE", P498="MAYBE"), "Mutually MAYBE", IF(AND(O498="Exclude", OR(P498="INCLUDE", P498="MAYBE")), "AI+Hum: No, Hum1+2: Yes", IF(AND(P498="Exclude", OR(O498="INCLUDE", O498="CERTAINLY INCLUDED", H498="MAYBE")), "Ai+hum: Yes, Hum1+2: No", "Other Conflict")))))</f>
        <v>Mutually Excluded</v>
      </c>
      <c r="U498" s="121" t="str">
        <f>IF(Q498="Mutually Excluded","Exclude",IF(Q498= "Mutually Included","Include",R498))</f>
        <v>Exclude</v>
      </c>
      <c r="V498" s="122"/>
      <c r="X498" s="117"/>
      <c r="Y498" s="117"/>
      <c r="Z498" s="103" t="str">
        <f t="shared" si="99"/>
        <v/>
      </c>
      <c r="AA498" s="256"/>
      <c r="AB498" s="186"/>
      <c r="AC498" s="186"/>
      <c r="AD498" s="203"/>
      <c r="AF498" s="203"/>
      <c r="AG498" s="102" t="str">
        <f t="shared" si="100"/>
        <v/>
      </c>
      <c r="AH498" s="10" t="str">
        <f t="shared" si="104"/>
        <v/>
      </c>
      <c r="AI498" s="102"/>
      <c r="AJ498" s="10"/>
      <c r="AK498" s="10"/>
      <c r="AL498" s="105"/>
      <c r="AM498" s="102"/>
      <c r="AN498" s="10"/>
      <c r="AO498" s="10" t="str">
        <f t="shared" si="101"/>
        <v/>
      </c>
      <c r="AT498" s="10"/>
      <c r="AU498" s="10" t="str">
        <f>IF(O498="include",AF498,"")</f>
        <v/>
      </c>
      <c r="AV498" s="54" t="str">
        <f>IF(P498="include",AF498,"")</f>
        <v/>
      </c>
      <c r="BC498" s="10"/>
      <c r="BH498" s="10"/>
      <c r="BM498" s="10"/>
    </row>
    <row r="499" spans="1:65" s="54" customFormat="1" ht="60">
      <c r="A499" s="10">
        <v>508</v>
      </c>
      <c r="B499" s="10"/>
      <c r="C499" s="10" t="s">
        <v>759</v>
      </c>
      <c r="D499" s="10">
        <v>3</v>
      </c>
      <c r="E499" s="10">
        <v>3</v>
      </c>
      <c r="F499" s="10">
        <v>2</v>
      </c>
      <c r="G499" s="119" t="str">
        <f t="shared" si="98"/>
        <v>EXCLUDED</v>
      </c>
      <c r="H499" s="147" t="s">
        <v>901</v>
      </c>
      <c r="I499" s="189" t="s">
        <v>901</v>
      </c>
      <c r="J499" s="10" t="str">
        <f>IF(AND(G499="Excluded", H499="Excluded"), "Mutually Excluded", IF(AND(OR(G499="CERTAINLY INCLUDED", G499="INCLUDED", G499="MAYBE" ), OR(H499="INCLUDED", H499="MAYBE")), "MUTUALLY INCLUDED", IF(AND(G499="MAYBE", H499="MAYBE"), "Mutually MAYBE", IF(AND(G499="Excluded", OR(H499="INCLUDED", H499="MAYBE")), "AI: No, Human: Yes", IF(AND(H499="Excluded", OR(G499="INCLUDED", G499="CERTAINLY INCLUDED", G499="MAYBE")), "AI: Yes, Human: No", "Other Conflict")))))</f>
        <v>Mutually Excluded</v>
      </c>
      <c r="K499" s="10"/>
      <c r="L499" s="10"/>
      <c r="N499" s="220" t="s">
        <v>19</v>
      </c>
      <c r="O499" s="54" t="str">
        <f>IF(J499="Mutually Excluded","Exclude",IF(J499= "Mutually Included","Include",M499))</f>
        <v>Exclude</v>
      </c>
      <c r="P499" s="54" t="str">
        <f>'Humans Alignment T&amp;A'!Z499</f>
        <v>Exclude</v>
      </c>
      <c r="Q499" s="120" t="str">
        <f>IF(AND(O499="Exclude", P499="Exclude"), "Mutually Excluded", IF(AND(OR(O499="CERTAINLY INCLUDED", O499="INCLUDE" ), OR(P499="INCLUDE", P499="MAYBE")), "MUTUALLY INCLUDED", IF(AND(O499="MAYBE", P499="MAYBE"), "Mutually MAYBE", IF(AND(O499="Exclude", OR(P499="INCLUDE", P499="MAYBE")), "AI+Hum: No, Hum1+2: Yes", IF(AND(P499="Exclude", OR(O499="INCLUDE", O499="CERTAINLY INCLUDED", H499="MAYBE")), "Ai+hum: Yes, Hum1+2: No", "Other Conflict")))))</f>
        <v>Mutually Excluded</v>
      </c>
      <c r="U499" s="121" t="str">
        <f>IF(Q499="Mutually Excluded","Exclude",IF(Q499= "Mutually Included","Include",R499))</f>
        <v>Exclude</v>
      </c>
      <c r="V499" s="122"/>
      <c r="X499" s="117"/>
      <c r="Y499" s="117"/>
      <c r="Z499" s="103" t="str">
        <f t="shared" si="99"/>
        <v/>
      </c>
      <c r="AA499" s="256"/>
      <c r="AB499" s="186"/>
      <c r="AC499" s="186"/>
      <c r="AD499" s="203"/>
      <c r="AF499" s="203"/>
      <c r="AG499" s="102" t="str">
        <f t="shared" si="100"/>
        <v/>
      </c>
      <c r="AH499" s="10" t="str">
        <f t="shared" si="104"/>
        <v/>
      </c>
      <c r="AI499" s="102"/>
      <c r="AJ499" s="10"/>
      <c r="AK499" s="10"/>
      <c r="AL499" s="105"/>
      <c r="AM499" s="102"/>
      <c r="AN499" s="10"/>
      <c r="AO499" s="10" t="str">
        <f t="shared" si="101"/>
        <v/>
      </c>
      <c r="AT499" s="10"/>
      <c r="AU499" s="10" t="str">
        <f>IF(O499="include",AF499,"")</f>
        <v/>
      </c>
      <c r="AV499" s="54" t="str">
        <f>IF(P499="include",AF499,"")</f>
        <v/>
      </c>
      <c r="BC499" s="10"/>
      <c r="BH499" s="10"/>
      <c r="BM499" s="10"/>
    </row>
    <row r="500" spans="1:65" s="54" customFormat="1" ht="30">
      <c r="A500" s="10">
        <v>509</v>
      </c>
      <c r="B500" s="10"/>
      <c r="C500" s="10" t="s">
        <v>760</v>
      </c>
      <c r="D500" s="10">
        <v>4</v>
      </c>
      <c r="E500" s="10">
        <v>3</v>
      </c>
      <c r="F500" s="10">
        <v>3</v>
      </c>
      <c r="G500" s="119" t="str">
        <f t="shared" si="98"/>
        <v>EXCLUDED</v>
      </c>
      <c r="H500" s="147" t="s">
        <v>901</v>
      </c>
      <c r="I500" s="189" t="s">
        <v>901</v>
      </c>
      <c r="J500" s="10" t="str">
        <f>IF(AND(G500="Excluded", H500="Excluded"), "Mutually Excluded", IF(AND(OR(G500="CERTAINLY INCLUDED", G500="INCLUDED", G500="MAYBE" ), OR(H500="INCLUDED", H500="MAYBE")), "MUTUALLY INCLUDED", IF(AND(G500="MAYBE", H500="MAYBE"), "Mutually MAYBE", IF(AND(G500="Excluded", OR(H500="INCLUDED", H500="MAYBE")), "AI: No, Human: Yes", IF(AND(H500="Excluded", OR(G500="INCLUDED", G500="CERTAINLY INCLUDED", G500="MAYBE")), "AI: Yes, Human: No", "Other Conflict")))))</f>
        <v>Mutually Excluded</v>
      </c>
      <c r="K500" s="10"/>
      <c r="L500" s="10"/>
      <c r="N500" s="220" t="s">
        <v>19</v>
      </c>
      <c r="O500" s="54" t="str">
        <f>IF(J500="Mutually Excluded","Exclude",IF(J500= "Mutually Included","Include",M500))</f>
        <v>Exclude</v>
      </c>
      <c r="P500" s="54" t="str">
        <f>'Humans Alignment T&amp;A'!Z500</f>
        <v>Exclude</v>
      </c>
      <c r="Q500" s="120" t="str">
        <f>IF(AND(O500="Exclude", P500="Exclude"), "Mutually Excluded", IF(AND(OR(O500="CERTAINLY INCLUDED", O500="INCLUDE" ), OR(P500="INCLUDE", P500="MAYBE")), "MUTUALLY INCLUDED", IF(AND(O500="MAYBE", P500="MAYBE"), "Mutually MAYBE", IF(AND(O500="Exclude", OR(P500="INCLUDE", P500="MAYBE")), "AI+Hum: No, Hum1+2: Yes", IF(AND(P500="Exclude", OR(O500="INCLUDE", O500="CERTAINLY INCLUDED", H500="MAYBE")), "Ai+hum: Yes, Hum1+2: No", "Other Conflict")))))</f>
        <v>Mutually Excluded</v>
      </c>
      <c r="U500" s="121" t="str">
        <f>IF(Q500="Mutually Excluded","Exclude",IF(Q500= "Mutually Included","Include",R500))</f>
        <v>Exclude</v>
      </c>
      <c r="V500" s="122"/>
      <c r="X500" s="117"/>
      <c r="Y500" s="117"/>
      <c r="Z500" s="103" t="str">
        <f t="shared" si="99"/>
        <v/>
      </c>
      <c r="AA500" s="256"/>
      <c r="AB500" s="186"/>
      <c r="AC500" s="186"/>
      <c r="AD500" s="203"/>
      <c r="AF500" s="203"/>
      <c r="AG500" s="102" t="str">
        <f t="shared" si="100"/>
        <v/>
      </c>
      <c r="AH500" s="10" t="str">
        <f t="shared" si="104"/>
        <v/>
      </c>
      <c r="AI500" s="102"/>
      <c r="AJ500" s="10"/>
      <c r="AK500" s="10"/>
      <c r="AL500" s="105"/>
      <c r="AM500" s="102"/>
      <c r="AN500" s="10"/>
      <c r="AO500" s="10" t="str">
        <f t="shared" si="101"/>
        <v/>
      </c>
      <c r="AT500" s="10"/>
      <c r="AU500" s="10" t="str">
        <f>IF(O500="include",AF500,"")</f>
        <v/>
      </c>
      <c r="AV500" s="54" t="str">
        <f>IF(P500="include",AF500,"")</f>
        <v/>
      </c>
      <c r="BC500" s="10"/>
      <c r="BH500" s="10"/>
      <c r="BM500" s="10"/>
    </row>
    <row r="501" spans="1:65" s="54" customFormat="1" ht="60">
      <c r="A501" s="10">
        <v>510</v>
      </c>
      <c r="B501" s="10"/>
      <c r="C501" s="10" t="s">
        <v>761</v>
      </c>
      <c r="D501" s="10">
        <v>1</v>
      </c>
      <c r="E501" s="10">
        <v>1</v>
      </c>
      <c r="F501" s="10">
        <v>1</v>
      </c>
      <c r="G501" s="119" t="str">
        <f t="shared" si="98"/>
        <v>EXCLUDED</v>
      </c>
      <c r="H501" s="147" t="s">
        <v>901</v>
      </c>
      <c r="I501" s="189" t="s">
        <v>901</v>
      </c>
      <c r="J501" s="10" t="str">
        <f>IF(AND(G501="Excluded", H501="Excluded"), "Mutually Excluded", IF(AND(OR(G501="CERTAINLY INCLUDED", G501="INCLUDED", G501="MAYBE" ), OR(H501="INCLUDED", H501="MAYBE")), "MUTUALLY INCLUDED", IF(AND(G501="MAYBE", H501="MAYBE"), "Mutually MAYBE", IF(AND(G501="Excluded", OR(H501="INCLUDED", H501="MAYBE")), "AI: No, Human: Yes", IF(AND(H501="Excluded", OR(G501="INCLUDED", G501="CERTAINLY INCLUDED", G501="MAYBE")), "AI: Yes, Human: No", "Other Conflict")))))</f>
        <v>Mutually Excluded</v>
      </c>
      <c r="K501" s="10"/>
      <c r="L501" s="10"/>
      <c r="N501" s="220" t="s">
        <v>19</v>
      </c>
      <c r="O501" s="54" t="str">
        <f>IF(J501="Mutually Excluded","Exclude",IF(J501= "Mutually Included","Include",M501))</f>
        <v>Exclude</v>
      </c>
      <c r="P501" s="54" t="str">
        <f>'Humans Alignment T&amp;A'!Z501</f>
        <v>Exclude</v>
      </c>
      <c r="Q501" s="120" t="str">
        <f>IF(AND(O501="Exclude", P501="Exclude"), "Mutually Excluded", IF(AND(OR(O501="CERTAINLY INCLUDED", O501="INCLUDE" ), OR(P501="INCLUDE", P501="MAYBE")), "MUTUALLY INCLUDED", IF(AND(O501="MAYBE", P501="MAYBE"), "Mutually MAYBE", IF(AND(O501="Exclude", OR(P501="INCLUDE", P501="MAYBE")), "AI+Hum: No, Hum1+2: Yes", IF(AND(P501="Exclude", OR(O501="INCLUDE", O501="CERTAINLY INCLUDED", H501="MAYBE")), "Ai+hum: Yes, Hum1+2: No", "Other Conflict")))))</f>
        <v>Mutually Excluded</v>
      </c>
      <c r="U501" s="121" t="str">
        <f>IF(Q501="Mutually Excluded","Exclude",IF(Q501= "Mutually Included","Include",R501))</f>
        <v>Exclude</v>
      </c>
      <c r="V501" s="122"/>
      <c r="X501" s="117"/>
      <c r="Y501" s="117"/>
      <c r="Z501" s="103" t="str">
        <f t="shared" si="99"/>
        <v/>
      </c>
      <c r="AA501" s="256"/>
      <c r="AB501" s="186"/>
      <c r="AC501" s="186"/>
      <c r="AD501" s="203"/>
      <c r="AF501" s="203"/>
      <c r="AG501" s="102" t="str">
        <f t="shared" si="100"/>
        <v/>
      </c>
      <c r="AH501" s="10" t="str">
        <f t="shared" si="104"/>
        <v/>
      </c>
      <c r="AI501" s="102"/>
      <c r="AJ501" s="10"/>
      <c r="AK501" s="10"/>
      <c r="AL501" s="105"/>
      <c r="AM501" s="102"/>
      <c r="AN501" s="10"/>
      <c r="AO501" s="10" t="str">
        <f t="shared" si="101"/>
        <v/>
      </c>
      <c r="AT501" s="10"/>
      <c r="AU501" s="10" t="str">
        <f>IF(O501="include",AF501,"")</f>
        <v/>
      </c>
      <c r="AV501" s="54" t="str">
        <f>IF(P501="include",AF501,"")</f>
        <v/>
      </c>
      <c r="BC501" s="10"/>
      <c r="BH501" s="10"/>
      <c r="BM501" s="10"/>
    </row>
    <row r="502" spans="1:65" s="54" customFormat="1" ht="45">
      <c r="A502" s="10">
        <v>511</v>
      </c>
      <c r="B502" s="10"/>
      <c r="C502" s="10" t="s">
        <v>762</v>
      </c>
      <c r="D502" s="10">
        <v>1</v>
      </c>
      <c r="E502" s="10">
        <v>1</v>
      </c>
      <c r="F502" s="10">
        <v>1</v>
      </c>
      <c r="G502" s="119" t="str">
        <f t="shared" si="98"/>
        <v>EXCLUDED</v>
      </c>
      <c r="H502" s="147" t="s">
        <v>901</v>
      </c>
      <c r="I502" s="189" t="s">
        <v>901</v>
      </c>
      <c r="J502" s="10" t="str">
        <f>IF(AND(G502="Excluded", H502="Excluded"), "Mutually Excluded", IF(AND(OR(G502="CERTAINLY INCLUDED", G502="INCLUDED", G502="MAYBE" ), OR(H502="INCLUDED", H502="MAYBE")), "MUTUALLY INCLUDED", IF(AND(G502="MAYBE", H502="MAYBE"), "Mutually MAYBE", IF(AND(G502="Excluded", OR(H502="INCLUDED", H502="MAYBE")), "AI: No, Human: Yes", IF(AND(H502="Excluded", OR(G502="INCLUDED", G502="CERTAINLY INCLUDED", G502="MAYBE")), "AI: Yes, Human: No", "Other Conflict")))))</f>
        <v>Mutually Excluded</v>
      </c>
      <c r="K502" s="10"/>
      <c r="L502" s="10"/>
      <c r="N502" s="220" t="s">
        <v>19</v>
      </c>
      <c r="O502" s="54" t="str">
        <f>IF(J502="Mutually Excluded","Exclude",IF(J502= "Mutually Included","Include",M502))</f>
        <v>Exclude</v>
      </c>
      <c r="P502" s="54" t="str">
        <f>'Humans Alignment T&amp;A'!Z502</f>
        <v>Exclude</v>
      </c>
      <c r="Q502" s="120" t="str">
        <f>IF(AND(O502="Exclude", P502="Exclude"), "Mutually Excluded", IF(AND(OR(O502="CERTAINLY INCLUDED", O502="INCLUDE" ), OR(P502="INCLUDE", P502="MAYBE")), "MUTUALLY INCLUDED", IF(AND(O502="MAYBE", P502="MAYBE"), "Mutually MAYBE", IF(AND(O502="Exclude", OR(P502="INCLUDE", P502="MAYBE")), "AI+Hum: No, Hum1+2: Yes", IF(AND(P502="Exclude", OR(O502="INCLUDE", O502="CERTAINLY INCLUDED", H502="MAYBE")), "Ai+hum: Yes, Hum1+2: No", "Other Conflict")))))</f>
        <v>Mutually Excluded</v>
      </c>
      <c r="U502" s="121" t="str">
        <f>IF(Q502="Mutually Excluded","Exclude",IF(Q502= "Mutually Included","Include",R502))</f>
        <v>Exclude</v>
      </c>
      <c r="V502" s="122"/>
      <c r="X502" s="117"/>
      <c r="Y502" s="117"/>
      <c r="Z502" s="103" t="str">
        <f t="shared" si="99"/>
        <v/>
      </c>
      <c r="AA502" s="256"/>
      <c r="AB502" s="186"/>
      <c r="AC502" s="186"/>
      <c r="AD502" s="203"/>
      <c r="AF502" s="203"/>
      <c r="AG502" s="102" t="str">
        <f t="shared" si="100"/>
        <v/>
      </c>
      <c r="AH502" s="10" t="str">
        <f t="shared" si="104"/>
        <v/>
      </c>
      <c r="AI502" s="102"/>
      <c r="AJ502" s="10"/>
      <c r="AK502" s="10"/>
      <c r="AL502" s="105"/>
      <c r="AM502" s="102"/>
      <c r="AN502" s="10"/>
      <c r="AO502" s="10" t="str">
        <f t="shared" si="101"/>
        <v/>
      </c>
      <c r="AT502" s="10"/>
      <c r="AU502" s="10" t="str">
        <f>IF(O502="include",AF502,"")</f>
        <v/>
      </c>
      <c r="AV502" s="54" t="str">
        <f>IF(P502="include",AF502,"")</f>
        <v/>
      </c>
      <c r="BC502" s="10"/>
      <c r="BH502" s="10"/>
      <c r="BM502" s="10"/>
    </row>
    <row r="503" spans="1:65" s="54" customFormat="1" ht="45">
      <c r="A503" s="10">
        <v>512</v>
      </c>
      <c r="B503" s="10"/>
      <c r="C503" s="10" t="s">
        <v>763</v>
      </c>
      <c r="D503" s="10">
        <v>1</v>
      </c>
      <c r="E503" s="10">
        <v>1</v>
      </c>
      <c r="F503" s="10">
        <v>1</v>
      </c>
      <c r="G503" s="119" t="str">
        <f t="shared" si="98"/>
        <v>EXCLUDED</v>
      </c>
      <c r="H503" s="147" t="s">
        <v>901</v>
      </c>
      <c r="I503" s="189" t="s">
        <v>901</v>
      </c>
      <c r="J503" s="10" t="str">
        <f>IF(AND(G503="Excluded", H503="Excluded"), "Mutually Excluded", IF(AND(OR(G503="CERTAINLY INCLUDED", G503="INCLUDED", G503="MAYBE" ), OR(H503="INCLUDED", H503="MAYBE")), "MUTUALLY INCLUDED", IF(AND(G503="MAYBE", H503="MAYBE"), "Mutually MAYBE", IF(AND(G503="Excluded", OR(H503="INCLUDED", H503="MAYBE")), "AI: No, Human: Yes", IF(AND(H503="Excluded", OR(G503="INCLUDED", G503="CERTAINLY INCLUDED", G503="MAYBE")), "AI: Yes, Human: No", "Other Conflict")))))</f>
        <v>Mutually Excluded</v>
      </c>
      <c r="K503" s="10"/>
      <c r="L503" s="10"/>
      <c r="N503" s="220" t="s">
        <v>19</v>
      </c>
      <c r="O503" s="54" t="str">
        <f>IF(J503="Mutually Excluded","Exclude",IF(J503= "Mutually Included","Include",M503))</f>
        <v>Exclude</v>
      </c>
      <c r="P503" s="54" t="str">
        <f>'Humans Alignment T&amp;A'!Z503</f>
        <v>Exclude</v>
      </c>
      <c r="Q503" s="120" t="str">
        <f>IF(AND(O503="Exclude", P503="Exclude"), "Mutually Excluded", IF(AND(OR(O503="CERTAINLY INCLUDED", O503="INCLUDE" ), OR(P503="INCLUDE", P503="MAYBE")), "MUTUALLY INCLUDED", IF(AND(O503="MAYBE", P503="MAYBE"), "Mutually MAYBE", IF(AND(O503="Exclude", OR(P503="INCLUDE", P503="MAYBE")), "AI+Hum: No, Hum1+2: Yes", IF(AND(P503="Exclude", OR(O503="INCLUDE", O503="CERTAINLY INCLUDED", H503="MAYBE")), "Ai+hum: Yes, Hum1+2: No", "Other Conflict")))))</f>
        <v>Mutually Excluded</v>
      </c>
      <c r="U503" s="121" t="str">
        <f>IF(Q503="Mutually Excluded","Exclude",IF(Q503= "Mutually Included","Include",R503))</f>
        <v>Exclude</v>
      </c>
      <c r="V503" s="122"/>
      <c r="X503" s="117"/>
      <c r="Y503" s="117"/>
      <c r="Z503" s="103" t="str">
        <f t="shared" si="99"/>
        <v/>
      </c>
      <c r="AA503" s="256"/>
      <c r="AB503" s="186"/>
      <c r="AC503" s="186"/>
      <c r="AD503" s="203"/>
      <c r="AF503" s="203"/>
      <c r="AG503" s="102" t="str">
        <f t="shared" si="100"/>
        <v/>
      </c>
      <c r="AH503" s="10" t="str">
        <f t="shared" si="104"/>
        <v/>
      </c>
      <c r="AI503" s="102"/>
      <c r="AJ503" s="10"/>
      <c r="AK503" s="10"/>
      <c r="AL503" s="105"/>
      <c r="AM503" s="102"/>
      <c r="AN503" s="10"/>
      <c r="AO503" s="10" t="str">
        <f t="shared" si="101"/>
        <v/>
      </c>
      <c r="AT503" s="10"/>
      <c r="AU503" s="10" t="str">
        <f>IF(O503="include",AF503,"")</f>
        <v/>
      </c>
      <c r="AV503" s="54" t="str">
        <f>IF(P503="include",AF503,"")</f>
        <v/>
      </c>
      <c r="BC503" s="10"/>
      <c r="BH503" s="10"/>
      <c r="BM503" s="10"/>
    </row>
    <row r="504" spans="1:65" s="54" customFormat="1" ht="45">
      <c r="A504" s="10">
        <v>513</v>
      </c>
      <c r="B504" s="10"/>
      <c r="C504" s="10" t="s">
        <v>764</v>
      </c>
      <c r="D504" s="10">
        <v>4</v>
      </c>
      <c r="E504" s="10">
        <v>3</v>
      </c>
      <c r="F504" s="10">
        <v>4</v>
      </c>
      <c r="G504" s="119" t="str">
        <f t="shared" ref="G504:G563" si="110">IF(COUNTIF(D504:F504,5)=3,"CERTAINLY INCLUDED",IF(COUNTIF(D504:F504,5)&gt;0,"MAYBE","EXCLUDED"))</f>
        <v>EXCLUDED</v>
      </c>
      <c r="H504" s="147" t="s">
        <v>1752</v>
      </c>
      <c r="I504" s="189" t="s">
        <v>901</v>
      </c>
      <c r="J504" s="10" t="str">
        <f>IF(AND(G504="Excluded", H504="Excluded"), "Mutually Excluded", IF(AND(OR(G504="CERTAINLY INCLUDED", G504="INCLUDED", G504="MAYBE" ), OR(H504="INCLUDED", H504="MAYBE")), "MUTUALLY INCLUDED", IF(AND(G504="MAYBE", H504="MAYBE"), "Mutually MAYBE", IF(AND(G504="Excluded", OR(H504="INCLUDED", H504="MAYBE")), "AI: No, Human: Yes", IF(AND(H504="Excluded", OR(G504="INCLUDED", G504="CERTAINLY INCLUDED", G504="MAYBE")), "AI: Yes, Human: No", "Other Conflict")))))</f>
        <v>AI: No, Human: Yes</v>
      </c>
      <c r="K504" s="10" t="s">
        <v>19</v>
      </c>
      <c r="L504" s="10" t="s">
        <v>19</v>
      </c>
      <c r="M504" s="54" t="s">
        <v>19</v>
      </c>
      <c r="N504" s="220" t="s">
        <v>23</v>
      </c>
      <c r="O504" s="54" t="str">
        <f>IF(J504="Mutually Excluded","Exclude",IF(J504= "Mutually Included","Include",M504))</f>
        <v>Exclude</v>
      </c>
      <c r="P504" s="54" t="str">
        <f>'Humans Alignment T&amp;A'!Z504</f>
        <v>Exclude</v>
      </c>
      <c r="Q504" s="120" t="str">
        <f>IF(AND(O504="Exclude", P504="Exclude"), "Mutually Excluded", IF(AND(OR(O504="CERTAINLY INCLUDED", O504="INCLUDE" ), OR(P504="INCLUDE", P504="MAYBE")), "MUTUALLY INCLUDED", IF(AND(O504="MAYBE", P504="MAYBE"), "Mutually MAYBE", IF(AND(O504="Exclude", OR(P504="INCLUDE", P504="MAYBE")), "AI+Hum: No, Hum1+2: Yes", IF(AND(P504="Exclude", OR(O504="INCLUDE", O504="CERTAINLY INCLUDED", H504="MAYBE")), "Ai+hum: Yes, Hum1+2: No", "Other Conflict")))))</f>
        <v>Mutually Excluded</v>
      </c>
      <c r="U504" s="121" t="str">
        <f>IF(Q504="Mutually Excluded","Exclude",IF(Q504= "Mutually Included","Include",R504))</f>
        <v>Exclude</v>
      </c>
      <c r="V504" s="122"/>
      <c r="X504" s="117"/>
      <c r="Y504" s="117"/>
      <c r="Z504" s="103" t="str">
        <f t="shared" ref="Z504:Z563" si="111">IF(OR(ISBLANK(AF504), ISBLANK(V504)), "", IF(AND(OR(AF504="Include", AF504="Maybe"), OR(V504="Include", V504="Maybe", V504="Certainly Included")), "Mutually Included", IF(AND(AF504="Exclude", V504="Exclude"), "Mutually Excluded", IF(AND(AF504="Exclude", OR(V504="Include", V504="Maybe")), "Nikos Excluded, Cindy Included", IF(AND(OR(AF504="Include", AF504="Maybe"), V504="Exclude"), "Nikos Included, Cindy Excluded", "Pal")))))</f>
        <v/>
      </c>
      <c r="AA504" s="256"/>
      <c r="AB504" s="186"/>
      <c r="AC504" s="186"/>
      <c r="AD504" s="203"/>
      <c r="AF504" s="203"/>
      <c r="AG504" s="102" t="str">
        <f t="shared" ref="AG504:AG563" si="112">IF(OR(ISBLANK(AF504), ISBLANK(AD504)), "", IF(AND(OR(AF504="Include", AF504="Maybe"), OR(AD504="Include", AD504="Maybe", AD504="Certainly Included")), "Mutually Included", IF(AND(AF504="Exclude", AD504="Exclude"), "Mutually Excluded", IF(AND(AF504="Exclude", OR(AD504="Include", AD504="Maybe")), "Nikos Excluded, Mikhail Included", IF(AND(OR(AF504="Include", AF504="Maybe"), AD504="Exclude"), "Nikos Included, Mikhail Excluded", "Pal")))))</f>
        <v/>
      </c>
      <c r="AH504" s="10" t="str">
        <f t="shared" si="104"/>
        <v/>
      </c>
      <c r="AI504" s="102"/>
      <c r="AJ504" s="10"/>
      <c r="AK504" s="10"/>
      <c r="AL504" s="105"/>
      <c r="AM504" s="102"/>
      <c r="AN504" s="10"/>
      <c r="AO504" s="10" t="str">
        <f t="shared" ref="AO504:AO563" si="113">IF(OR(ISBLANK(AF504), ISBLANK(AP504)), "", IF(AND(OR(AF504="Include", AF504="Maybe"), OR(AP504="Include", AP504="Maybe", AP504="Certainly Included")), "Mutually Included", IF(AND(AF504="Exclude", AP504="Exclude"), "Mutually Excluded", IF(AND(AF504="Exclude", OR(AP504="Include", AP504="Maybe",, AP504="Certainly Included")), "Human Excluded, AI Included", IF(AND(OR(AF504="Include", AF504="Maybe"), AP504="Exclude"), "Human Included, AI Excluded", "Pal")))))</f>
        <v/>
      </c>
      <c r="AT504" s="10"/>
      <c r="AU504" s="10" t="str">
        <f>IF(O504="include",AF504,"")</f>
        <v/>
      </c>
      <c r="AV504" s="54" t="str">
        <f>IF(P504="include",AF504,"")</f>
        <v/>
      </c>
      <c r="BC504" s="10"/>
      <c r="BH504" s="10"/>
      <c r="BM504" s="10"/>
    </row>
    <row r="505" spans="1:65" s="54" customFormat="1" ht="30">
      <c r="A505" s="10">
        <v>515</v>
      </c>
      <c r="B505" s="10"/>
      <c r="C505" s="10" t="s">
        <v>767</v>
      </c>
      <c r="D505" s="10">
        <v>2</v>
      </c>
      <c r="E505" s="10">
        <v>2</v>
      </c>
      <c r="F505" s="10">
        <v>2</v>
      </c>
      <c r="G505" s="119" t="str">
        <f t="shared" si="110"/>
        <v>EXCLUDED</v>
      </c>
      <c r="H505" s="147" t="s">
        <v>901</v>
      </c>
      <c r="I505" s="189" t="s">
        <v>901</v>
      </c>
      <c r="J505" s="10" t="str">
        <f>IF(AND(G505="Excluded", H505="Excluded"), "Mutually Excluded", IF(AND(OR(G505="CERTAINLY INCLUDED", G505="INCLUDED", G505="MAYBE" ), OR(H505="INCLUDED", H505="MAYBE")), "MUTUALLY INCLUDED", IF(AND(G505="MAYBE", H505="MAYBE"), "Mutually MAYBE", IF(AND(G505="Excluded", OR(H505="INCLUDED", H505="MAYBE")), "AI: No, Human: Yes", IF(AND(H505="Excluded", OR(G505="INCLUDED", G505="CERTAINLY INCLUDED", G505="MAYBE")), "AI: Yes, Human: No", "Other Conflict")))))</f>
        <v>Mutually Excluded</v>
      </c>
      <c r="K505" s="10"/>
      <c r="L505" s="10"/>
      <c r="N505" s="220" t="s">
        <v>19</v>
      </c>
      <c r="O505" s="54" t="str">
        <f>IF(J505="Mutually Excluded","Exclude",IF(J505= "Mutually Included","Include",M505))</f>
        <v>Exclude</v>
      </c>
      <c r="P505" s="54" t="str">
        <f>'Humans Alignment T&amp;A'!Z505</f>
        <v>Exclude</v>
      </c>
      <c r="Q505" s="120" t="str">
        <f>IF(AND(O505="Exclude", P505="Exclude"), "Mutually Excluded", IF(AND(OR(O505="CERTAINLY INCLUDED", O505="INCLUDE" ), OR(P505="INCLUDE", P505="MAYBE")), "MUTUALLY INCLUDED", IF(AND(O505="MAYBE", P505="MAYBE"), "Mutually MAYBE", IF(AND(O505="Exclude", OR(P505="INCLUDE", P505="MAYBE")), "AI+Hum: No, Hum1+2: Yes", IF(AND(P505="Exclude", OR(O505="INCLUDE", O505="CERTAINLY INCLUDED", H505="MAYBE")), "Ai+hum: Yes, Hum1+2: No", "Other Conflict")))))</f>
        <v>Mutually Excluded</v>
      </c>
      <c r="U505" s="121" t="str">
        <f>IF(Q505="Mutually Excluded","Exclude",IF(Q505= "Mutually Included","Include",R505))</f>
        <v>Exclude</v>
      </c>
      <c r="V505" s="122"/>
      <c r="X505" s="117"/>
      <c r="Y505" s="117"/>
      <c r="Z505" s="103" t="str">
        <f t="shared" si="111"/>
        <v/>
      </c>
      <c r="AA505" s="256"/>
      <c r="AB505" s="186"/>
      <c r="AC505" s="186"/>
      <c r="AD505" s="203"/>
      <c r="AF505" s="203"/>
      <c r="AG505" s="102" t="str">
        <f t="shared" si="112"/>
        <v/>
      </c>
      <c r="AH505" s="10" t="str">
        <f t="shared" si="104"/>
        <v/>
      </c>
      <c r="AI505" s="102"/>
      <c r="AJ505" s="10"/>
      <c r="AK505" s="10"/>
      <c r="AL505" s="105"/>
      <c r="AM505" s="102"/>
      <c r="AN505" s="10"/>
      <c r="AO505" s="10" t="str">
        <f t="shared" si="113"/>
        <v/>
      </c>
      <c r="AT505" s="10"/>
      <c r="AU505" s="10" t="str">
        <f>IF(O505="include",AF505,"")</f>
        <v/>
      </c>
      <c r="AV505" s="54" t="str">
        <f>IF(P505="include",AF505,"")</f>
        <v/>
      </c>
      <c r="BC505" s="10"/>
      <c r="BH505" s="10"/>
      <c r="BM505" s="10"/>
    </row>
    <row r="506" spans="1:65" s="54" customFormat="1" ht="30">
      <c r="A506" s="10">
        <v>516</v>
      </c>
      <c r="B506" s="10"/>
      <c r="C506" s="10" t="s">
        <v>768</v>
      </c>
      <c r="D506" s="10">
        <v>2</v>
      </c>
      <c r="E506" s="10">
        <v>1</v>
      </c>
      <c r="F506" s="10">
        <v>1</v>
      </c>
      <c r="G506" s="119" t="str">
        <f t="shared" si="110"/>
        <v>EXCLUDED</v>
      </c>
      <c r="H506" s="147" t="s">
        <v>901</v>
      </c>
      <c r="I506" s="189" t="s">
        <v>901</v>
      </c>
      <c r="J506" s="10" t="str">
        <f>IF(AND(G506="Excluded", H506="Excluded"), "Mutually Excluded", IF(AND(OR(G506="CERTAINLY INCLUDED", G506="INCLUDED", G506="MAYBE" ), OR(H506="INCLUDED", H506="MAYBE")), "MUTUALLY INCLUDED", IF(AND(G506="MAYBE", H506="MAYBE"), "Mutually MAYBE", IF(AND(G506="Excluded", OR(H506="INCLUDED", H506="MAYBE")), "AI: No, Human: Yes", IF(AND(H506="Excluded", OR(G506="INCLUDED", G506="CERTAINLY INCLUDED", G506="MAYBE")), "AI: Yes, Human: No", "Other Conflict")))))</f>
        <v>Mutually Excluded</v>
      </c>
      <c r="K506" s="10"/>
      <c r="L506" s="10"/>
      <c r="N506" s="220" t="s">
        <v>19</v>
      </c>
      <c r="O506" s="54" t="str">
        <f>IF(J506="Mutually Excluded","Exclude",IF(J506= "Mutually Included","Include",M506))</f>
        <v>Exclude</v>
      </c>
      <c r="P506" s="54" t="str">
        <f>'Humans Alignment T&amp;A'!Z506</f>
        <v>Exclude</v>
      </c>
      <c r="Q506" s="120" t="str">
        <f>IF(AND(O506="Exclude", P506="Exclude"), "Mutually Excluded", IF(AND(OR(O506="CERTAINLY INCLUDED", O506="INCLUDE" ), OR(P506="INCLUDE", P506="MAYBE")), "MUTUALLY INCLUDED", IF(AND(O506="MAYBE", P506="MAYBE"), "Mutually MAYBE", IF(AND(O506="Exclude", OR(P506="INCLUDE", P506="MAYBE")), "AI+Hum: No, Hum1+2: Yes", IF(AND(P506="Exclude", OR(O506="INCLUDE", O506="CERTAINLY INCLUDED", H506="MAYBE")), "Ai+hum: Yes, Hum1+2: No", "Other Conflict")))))</f>
        <v>Mutually Excluded</v>
      </c>
      <c r="U506" s="121" t="str">
        <f>IF(Q506="Mutually Excluded","Exclude",IF(Q506= "Mutually Included","Include",R506))</f>
        <v>Exclude</v>
      </c>
      <c r="V506" s="122"/>
      <c r="X506" s="117"/>
      <c r="Y506" s="117"/>
      <c r="Z506" s="103" t="str">
        <f t="shared" si="111"/>
        <v/>
      </c>
      <c r="AA506" s="256"/>
      <c r="AB506" s="186"/>
      <c r="AC506" s="186"/>
      <c r="AD506" s="203"/>
      <c r="AF506" s="203"/>
      <c r="AG506" s="102" t="str">
        <f t="shared" si="112"/>
        <v/>
      </c>
      <c r="AH506" s="10" t="str">
        <f t="shared" si="104"/>
        <v/>
      </c>
      <c r="AI506" s="102"/>
      <c r="AJ506" s="10"/>
      <c r="AK506" s="10"/>
      <c r="AL506" s="105"/>
      <c r="AM506" s="102"/>
      <c r="AN506" s="10"/>
      <c r="AO506" s="10" t="str">
        <f t="shared" si="113"/>
        <v/>
      </c>
      <c r="AT506" s="10"/>
      <c r="AU506" s="10" t="str">
        <f>IF(O506="include",AF506,"")</f>
        <v/>
      </c>
      <c r="AV506" s="54" t="str">
        <f>IF(P506="include",AF506,"")</f>
        <v/>
      </c>
      <c r="BC506" s="10"/>
      <c r="BH506" s="10"/>
      <c r="BM506" s="10"/>
    </row>
    <row r="507" spans="1:65" s="54" customFormat="1" ht="30">
      <c r="A507" s="10">
        <v>517</v>
      </c>
      <c r="B507" s="10"/>
      <c r="C507" s="10" t="s">
        <v>769</v>
      </c>
      <c r="D507" s="10">
        <v>3</v>
      </c>
      <c r="E507" s="10">
        <v>4</v>
      </c>
      <c r="F507" s="10">
        <v>3</v>
      </c>
      <c r="G507" s="119" t="str">
        <f t="shared" si="110"/>
        <v>EXCLUDED</v>
      </c>
      <c r="H507" s="147" t="s">
        <v>901</v>
      </c>
      <c r="I507" s="189" t="s">
        <v>901</v>
      </c>
      <c r="J507" s="10" t="str">
        <f>IF(AND(G507="Excluded", H507="Excluded"), "Mutually Excluded", IF(AND(OR(G507="CERTAINLY INCLUDED", G507="INCLUDED", G507="MAYBE" ), OR(H507="INCLUDED", H507="MAYBE")), "MUTUALLY INCLUDED", IF(AND(G507="MAYBE", H507="MAYBE"), "Mutually MAYBE", IF(AND(G507="Excluded", OR(H507="INCLUDED", H507="MAYBE")), "AI: No, Human: Yes", IF(AND(H507="Excluded", OR(G507="INCLUDED", G507="CERTAINLY INCLUDED", G507="MAYBE")), "AI: Yes, Human: No", "Other Conflict")))))</f>
        <v>Mutually Excluded</v>
      </c>
      <c r="K507" s="10"/>
      <c r="L507" s="10"/>
      <c r="N507" s="220" t="s">
        <v>19</v>
      </c>
      <c r="O507" s="54" t="str">
        <f>IF(J507="Mutually Excluded","Exclude",IF(J507= "Mutually Included","Include",M507))</f>
        <v>Exclude</v>
      </c>
      <c r="P507" s="54" t="str">
        <f>'Humans Alignment T&amp;A'!Z507</f>
        <v>Exclude</v>
      </c>
      <c r="Q507" s="120" t="str">
        <f>IF(AND(O507="Exclude", P507="Exclude"), "Mutually Excluded", IF(AND(OR(O507="CERTAINLY INCLUDED", O507="INCLUDE" ), OR(P507="INCLUDE", P507="MAYBE")), "MUTUALLY INCLUDED", IF(AND(O507="MAYBE", P507="MAYBE"), "Mutually MAYBE", IF(AND(O507="Exclude", OR(P507="INCLUDE", P507="MAYBE")), "AI+Hum: No, Hum1+2: Yes", IF(AND(P507="Exclude", OR(O507="INCLUDE", O507="CERTAINLY INCLUDED", H507="MAYBE")), "Ai+hum: Yes, Hum1+2: No", "Other Conflict")))))</f>
        <v>Mutually Excluded</v>
      </c>
      <c r="U507" s="121" t="str">
        <f>IF(Q507="Mutually Excluded","Exclude",IF(Q507= "Mutually Included","Include",R507))</f>
        <v>Exclude</v>
      </c>
      <c r="V507" s="122"/>
      <c r="X507" s="117"/>
      <c r="Y507" s="117"/>
      <c r="Z507" s="103" t="str">
        <f t="shared" si="111"/>
        <v/>
      </c>
      <c r="AA507" s="256"/>
      <c r="AB507" s="186"/>
      <c r="AC507" s="186"/>
      <c r="AD507" s="203"/>
      <c r="AF507" s="203"/>
      <c r="AG507" s="102" t="str">
        <f t="shared" si="112"/>
        <v/>
      </c>
      <c r="AH507" s="10" t="str">
        <f t="shared" si="104"/>
        <v/>
      </c>
      <c r="AI507" s="102"/>
      <c r="AJ507" s="10"/>
      <c r="AK507" s="10"/>
      <c r="AL507" s="105"/>
      <c r="AM507" s="102"/>
      <c r="AN507" s="10"/>
      <c r="AO507" s="10" t="str">
        <f t="shared" si="113"/>
        <v/>
      </c>
      <c r="AT507" s="10"/>
      <c r="AU507" s="10" t="str">
        <f>IF(O507="include",AF507,"")</f>
        <v/>
      </c>
      <c r="AV507" s="54" t="str">
        <f>IF(P507="include",AF507,"")</f>
        <v/>
      </c>
      <c r="BC507" s="10"/>
      <c r="BH507" s="10"/>
      <c r="BM507" s="10"/>
    </row>
    <row r="508" spans="1:65" s="54" customFormat="1" ht="45.75" thickBot="1">
      <c r="A508" s="10">
        <v>518</v>
      </c>
      <c r="B508" s="10"/>
      <c r="C508" s="10" t="s">
        <v>771</v>
      </c>
      <c r="D508" s="10">
        <v>2</v>
      </c>
      <c r="E508" s="10">
        <v>2</v>
      </c>
      <c r="F508" s="10">
        <v>2</v>
      </c>
      <c r="G508" s="119" t="str">
        <f t="shared" si="110"/>
        <v>EXCLUDED</v>
      </c>
      <c r="H508" s="147" t="s">
        <v>901</v>
      </c>
      <c r="I508" s="189" t="s">
        <v>901</v>
      </c>
      <c r="J508" s="10" t="str">
        <f>IF(AND(G508="Excluded", H508="Excluded"), "Mutually Excluded", IF(AND(OR(G508="CERTAINLY INCLUDED", G508="INCLUDED", G508="MAYBE" ), OR(H508="INCLUDED", H508="MAYBE")), "MUTUALLY INCLUDED", IF(AND(G508="MAYBE", H508="MAYBE"), "Mutually MAYBE", IF(AND(G508="Excluded", OR(H508="INCLUDED", H508="MAYBE")), "AI: No, Human: Yes", IF(AND(H508="Excluded", OR(G508="INCLUDED", G508="CERTAINLY INCLUDED", G508="MAYBE")), "AI: Yes, Human: No", "Other Conflict")))))</f>
        <v>Mutually Excluded</v>
      </c>
      <c r="K508" s="10"/>
      <c r="L508" s="10"/>
      <c r="N508" s="220" t="s">
        <v>19</v>
      </c>
      <c r="O508" s="54" t="str">
        <f>IF(J508="Mutually Excluded","Exclude",IF(J508= "Mutually Included","Include",M508))</f>
        <v>Exclude</v>
      </c>
      <c r="P508" s="54" t="str">
        <f>'Humans Alignment T&amp;A'!Z508</f>
        <v>Exclude</v>
      </c>
      <c r="Q508" s="120" t="str">
        <f>IF(AND(O508="Exclude", P508="Exclude"), "Mutually Excluded", IF(AND(OR(O508="CERTAINLY INCLUDED", O508="INCLUDE" ), OR(P508="INCLUDE", P508="MAYBE")), "MUTUALLY INCLUDED", IF(AND(O508="MAYBE", P508="MAYBE"), "Mutually MAYBE", IF(AND(O508="Exclude", OR(P508="INCLUDE", P508="MAYBE")), "AI+Hum: No, Hum1+2: Yes", IF(AND(P508="Exclude", OR(O508="INCLUDE", O508="CERTAINLY INCLUDED", H508="MAYBE")), "Ai+hum: Yes, Hum1+2: No", "Other Conflict")))))</f>
        <v>Mutually Excluded</v>
      </c>
      <c r="U508" s="121" t="str">
        <f>IF(Q508="Mutually Excluded","Exclude",IF(Q508= "Mutually Included","Include",R508))</f>
        <v>Exclude</v>
      </c>
      <c r="V508" s="122"/>
      <c r="X508" s="117"/>
      <c r="Y508" s="117"/>
      <c r="Z508" s="103" t="str">
        <f t="shared" si="111"/>
        <v/>
      </c>
      <c r="AA508" s="256"/>
      <c r="AB508" s="186"/>
      <c r="AC508" s="186"/>
      <c r="AD508" s="203"/>
      <c r="AF508" s="203"/>
      <c r="AG508" s="102" t="str">
        <f t="shared" si="112"/>
        <v/>
      </c>
      <c r="AH508" s="10" t="str">
        <f t="shared" si="104"/>
        <v/>
      </c>
      <c r="AI508" s="102"/>
      <c r="AJ508" s="10"/>
      <c r="AK508" s="10"/>
      <c r="AL508" s="105"/>
      <c r="AM508" s="102"/>
      <c r="AN508" s="10"/>
      <c r="AO508" s="10" t="str">
        <f t="shared" si="113"/>
        <v/>
      </c>
      <c r="AT508" s="10"/>
      <c r="AU508" s="10" t="str">
        <f>IF(O508="include",AF508,"")</f>
        <v/>
      </c>
      <c r="AV508" s="54" t="str">
        <f>IF(P508="include",AF508,"")</f>
        <v/>
      </c>
      <c r="BC508" s="10"/>
      <c r="BH508" s="10"/>
      <c r="BM508" s="10"/>
    </row>
    <row r="509" spans="1:65" s="54" customFormat="1" ht="45.75" thickBot="1">
      <c r="A509" s="10">
        <v>519</v>
      </c>
      <c r="B509" s="10"/>
      <c r="C509" s="10" t="s">
        <v>772</v>
      </c>
      <c r="D509" s="10">
        <v>4</v>
      </c>
      <c r="E509" s="10">
        <v>4</v>
      </c>
      <c r="F509" s="10">
        <v>3</v>
      </c>
      <c r="G509" s="119" t="str">
        <f t="shared" si="110"/>
        <v>EXCLUDED</v>
      </c>
      <c r="H509" s="147" t="s">
        <v>1752</v>
      </c>
      <c r="I509" s="189" t="s">
        <v>901</v>
      </c>
      <c r="J509" s="10" t="str">
        <f>IF(AND(G509="Excluded", H509="Excluded"), "Mutually Excluded", IF(AND(OR(G509="CERTAINLY INCLUDED", G509="INCLUDED", G509="MAYBE" ), OR(H509="INCLUDED", H509="MAYBE")), "MUTUALLY INCLUDED", IF(AND(G509="MAYBE", H509="MAYBE"), "Mutually MAYBE", IF(AND(G509="Excluded", OR(H509="INCLUDED", H509="MAYBE")), "AI: No, Human: Yes", IF(AND(H509="Excluded", OR(G509="INCLUDED", G509="CERTAINLY INCLUDED", G509="MAYBE")), "AI: Yes, Human: No", "Other Conflict")))))</f>
        <v>AI: No, Human: Yes</v>
      </c>
      <c r="K509" s="10" t="s">
        <v>19</v>
      </c>
      <c r="L509" s="10" t="s">
        <v>19</v>
      </c>
      <c r="M509" s="54" t="s">
        <v>19</v>
      </c>
      <c r="N509" s="220" t="s">
        <v>19</v>
      </c>
      <c r="O509" s="54" t="str">
        <f>IF(J509="Mutually Excluded","Exclude",IF(J509= "Mutually Included","Include",M509))</f>
        <v>Exclude</v>
      </c>
      <c r="P509" s="54" t="str">
        <f>'Humans Alignment T&amp;A'!Z509</f>
        <v>Exclude</v>
      </c>
      <c r="Q509" s="120" t="str">
        <f>IF(AND(O509="Exclude", P509="Exclude"), "Mutually Excluded", IF(AND(OR(O509="CERTAINLY INCLUDED", O509="INCLUDE" ), OR(P509="INCLUDE", P509="MAYBE")), "MUTUALLY INCLUDED", IF(AND(O509="MAYBE", P509="MAYBE"), "Mutually MAYBE", IF(AND(O509="Exclude", OR(P509="INCLUDE", P509="MAYBE")), "AI+Hum: No, Hum1+2: Yes", IF(AND(P509="Exclude", OR(O509="INCLUDE", O509="CERTAINLY INCLUDED", H509="MAYBE")), "Ai+hum: Yes, Hum1+2: No", "Other Conflict")))))</f>
        <v>Mutually Excluded</v>
      </c>
      <c r="S509" s="54" t="s">
        <v>3007</v>
      </c>
      <c r="T509" s="54" t="s">
        <v>3007</v>
      </c>
      <c r="U509" s="121" t="str">
        <f>IF(Q509="Mutually Excluded","Exclude",IF(Q509= "Mutually Included","Include",R509))</f>
        <v>Exclude</v>
      </c>
      <c r="V509" s="122"/>
      <c r="X509" s="201"/>
      <c r="Y509" s="123"/>
      <c r="Z509" s="103"/>
      <c r="AA509" s="149"/>
      <c r="AB509" s="186"/>
      <c r="AD509" s="203"/>
      <c r="AF509" s="203"/>
      <c r="AG509" s="102"/>
      <c r="AH509" s="10"/>
      <c r="AI509" s="184"/>
      <c r="AJ509" s="10"/>
      <c r="AK509" s="10"/>
      <c r="AL509" s="135"/>
      <c r="AM509" s="102"/>
      <c r="AN509" s="10"/>
      <c r="AO509" s="10"/>
      <c r="AT509" s="10"/>
      <c r="AU509" s="10" t="str">
        <f>IF(O509="include",AF509,"")</f>
        <v/>
      </c>
      <c r="AV509" s="54" t="str">
        <f>IF(P509="include",AF509,"")</f>
        <v/>
      </c>
      <c r="BC509" s="10"/>
      <c r="BH509" s="10"/>
      <c r="BM509" s="10"/>
    </row>
    <row r="510" spans="1:65" s="54" customFormat="1" ht="30">
      <c r="A510" s="10">
        <v>520</v>
      </c>
      <c r="B510" s="10"/>
      <c r="C510" s="10" t="s">
        <v>773</v>
      </c>
      <c r="D510" s="10">
        <v>1</v>
      </c>
      <c r="E510" s="10">
        <v>1</v>
      </c>
      <c r="F510" s="10">
        <v>1</v>
      </c>
      <c r="G510" s="119" t="str">
        <f t="shared" si="110"/>
        <v>EXCLUDED</v>
      </c>
      <c r="H510" s="147" t="s">
        <v>901</v>
      </c>
      <c r="I510" s="189" t="s">
        <v>901</v>
      </c>
      <c r="J510" s="10" t="str">
        <f>IF(AND(G510="Excluded", H510="Excluded"), "Mutually Excluded", IF(AND(OR(G510="CERTAINLY INCLUDED", G510="INCLUDED", G510="MAYBE" ), OR(H510="INCLUDED", H510="MAYBE")), "MUTUALLY INCLUDED", IF(AND(G510="MAYBE", H510="MAYBE"), "Mutually MAYBE", IF(AND(G510="Excluded", OR(H510="INCLUDED", H510="MAYBE")), "AI: No, Human: Yes", IF(AND(H510="Excluded", OR(G510="INCLUDED", G510="CERTAINLY INCLUDED", G510="MAYBE")), "AI: Yes, Human: No", "Other Conflict")))))</f>
        <v>Mutually Excluded</v>
      </c>
      <c r="K510" s="10"/>
      <c r="L510" s="10"/>
      <c r="N510" s="220" t="s">
        <v>19</v>
      </c>
      <c r="O510" s="54" t="str">
        <f>IF(J510="Mutually Excluded","Exclude",IF(J510= "Mutually Included","Include",M510))</f>
        <v>Exclude</v>
      </c>
      <c r="P510" s="54" t="str">
        <f>'Humans Alignment T&amp;A'!Z510</f>
        <v>Exclude</v>
      </c>
      <c r="Q510" s="120" t="str">
        <f>IF(AND(O510="Exclude", P510="Exclude"), "Mutually Excluded", IF(AND(OR(O510="CERTAINLY INCLUDED", O510="INCLUDE" ), OR(P510="INCLUDE", P510="MAYBE")), "MUTUALLY INCLUDED", IF(AND(O510="MAYBE", P510="MAYBE"), "Mutually MAYBE", IF(AND(O510="Exclude", OR(P510="INCLUDE", P510="MAYBE")), "AI+Hum: No, Hum1+2: Yes", IF(AND(P510="Exclude", OR(O510="INCLUDE", O510="CERTAINLY INCLUDED", H510="MAYBE")), "Ai+hum: Yes, Hum1+2: No", "Other Conflict")))))</f>
        <v>Mutually Excluded</v>
      </c>
      <c r="U510" s="121" t="str">
        <f>IF(Q510="Mutually Excluded","Exclude",IF(Q510= "Mutually Included","Include",R510))</f>
        <v>Exclude</v>
      </c>
      <c r="V510" s="122"/>
      <c r="X510" s="117"/>
      <c r="Y510" s="117"/>
      <c r="Z510" s="103" t="str">
        <f t="shared" si="111"/>
        <v/>
      </c>
      <c r="AA510" s="256"/>
      <c r="AB510" s="186"/>
      <c r="AC510" s="186"/>
      <c r="AD510" s="203"/>
      <c r="AF510" s="203"/>
      <c r="AG510" s="102" t="str">
        <f t="shared" si="112"/>
        <v/>
      </c>
      <c r="AH510" s="10" t="str">
        <f t="shared" si="104"/>
        <v/>
      </c>
      <c r="AI510" s="102"/>
      <c r="AJ510" s="10"/>
      <c r="AK510" s="10"/>
      <c r="AL510" s="105"/>
      <c r="AM510" s="102"/>
      <c r="AN510" s="10"/>
      <c r="AO510" s="10" t="str">
        <f t="shared" si="113"/>
        <v/>
      </c>
      <c r="AT510" s="10"/>
      <c r="AU510" s="10" t="str">
        <f>IF(O510="include",AF510,"")</f>
        <v/>
      </c>
      <c r="AV510" s="54" t="str">
        <f>IF(P510="include",AF510,"")</f>
        <v/>
      </c>
      <c r="BC510" s="10"/>
      <c r="BH510" s="10"/>
      <c r="BM510" s="10"/>
    </row>
    <row r="511" spans="1:65" s="54" customFormat="1" ht="30">
      <c r="A511" s="10">
        <v>521</v>
      </c>
      <c r="B511" s="10"/>
      <c r="C511" s="10" t="s">
        <v>774</v>
      </c>
      <c r="D511" s="10">
        <v>4</v>
      </c>
      <c r="E511" s="10">
        <v>3</v>
      </c>
      <c r="F511" s="10">
        <v>4</v>
      </c>
      <c r="G511" s="119" t="str">
        <f t="shared" si="110"/>
        <v>EXCLUDED</v>
      </c>
      <c r="H511" s="147" t="s">
        <v>901</v>
      </c>
      <c r="I511" s="189" t="s">
        <v>901</v>
      </c>
      <c r="J511" s="10" t="str">
        <f>IF(AND(G511="Excluded", H511="Excluded"), "Mutually Excluded", IF(AND(OR(G511="CERTAINLY INCLUDED", G511="INCLUDED", G511="MAYBE" ), OR(H511="INCLUDED", H511="MAYBE")), "MUTUALLY INCLUDED", IF(AND(G511="MAYBE", H511="MAYBE"), "Mutually MAYBE", IF(AND(G511="Excluded", OR(H511="INCLUDED", H511="MAYBE")), "AI: No, Human: Yes", IF(AND(H511="Excluded", OR(G511="INCLUDED", G511="CERTAINLY INCLUDED", G511="MAYBE")), "AI: Yes, Human: No", "Other Conflict")))))</f>
        <v>Mutually Excluded</v>
      </c>
      <c r="K511" s="10"/>
      <c r="L511" s="10"/>
      <c r="N511" s="220" t="s">
        <v>19</v>
      </c>
      <c r="O511" s="54" t="str">
        <f>IF(J511="Mutually Excluded","Exclude",IF(J511= "Mutually Included","Include",M511))</f>
        <v>Exclude</v>
      </c>
      <c r="P511" s="54" t="str">
        <f>'Humans Alignment T&amp;A'!Z511</f>
        <v>Exclude</v>
      </c>
      <c r="Q511" s="120" t="str">
        <f>IF(AND(O511="Exclude", P511="Exclude"), "Mutually Excluded", IF(AND(OR(O511="CERTAINLY INCLUDED", O511="INCLUDE" ), OR(P511="INCLUDE", P511="MAYBE")), "MUTUALLY INCLUDED", IF(AND(O511="MAYBE", P511="MAYBE"), "Mutually MAYBE", IF(AND(O511="Exclude", OR(P511="INCLUDE", P511="MAYBE")), "AI+Hum: No, Hum1+2: Yes", IF(AND(P511="Exclude", OR(O511="INCLUDE", O511="CERTAINLY INCLUDED", H511="MAYBE")), "Ai+hum: Yes, Hum1+2: No", "Other Conflict")))))</f>
        <v>Mutually Excluded</v>
      </c>
      <c r="U511" s="121" t="str">
        <f>IF(Q511="Mutually Excluded","Exclude",IF(Q511= "Mutually Included","Include",R511))</f>
        <v>Exclude</v>
      </c>
      <c r="V511" s="122"/>
      <c r="X511" s="117"/>
      <c r="Y511" s="117"/>
      <c r="Z511" s="103" t="str">
        <f t="shared" si="111"/>
        <v/>
      </c>
      <c r="AA511" s="256"/>
      <c r="AB511" s="186"/>
      <c r="AC511" s="186"/>
      <c r="AD511" s="203"/>
      <c r="AF511" s="203"/>
      <c r="AG511" s="102" t="str">
        <f t="shared" si="112"/>
        <v/>
      </c>
      <c r="AH511" s="10" t="str">
        <f t="shared" si="104"/>
        <v/>
      </c>
      <c r="AI511" s="102"/>
      <c r="AJ511" s="10"/>
      <c r="AK511" s="10"/>
      <c r="AL511" s="105"/>
      <c r="AM511" s="102"/>
      <c r="AN511" s="10"/>
      <c r="AO511" s="10" t="str">
        <f t="shared" si="113"/>
        <v/>
      </c>
      <c r="AT511" s="10"/>
      <c r="AU511" s="10" t="str">
        <f>IF(O511="include",AF511,"")</f>
        <v/>
      </c>
      <c r="AV511" s="54" t="str">
        <f>IF(P511="include",AF511,"")</f>
        <v/>
      </c>
      <c r="BC511" s="10"/>
      <c r="BH511" s="10"/>
      <c r="BM511" s="10"/>
    </row>
    <row r="512" spans="1:65" s="54" customFormat="1" ht="45">
      <c r="A512" s="10">
        <v>522</v>
      </c>
      <c r="B512" s="10"/>
      <c r="C512" s="10" t="s">
        <v>775</v>
      </c>
      <c r="D512" s="10">
        <v>3</v>
      </c>
      <c r="E512" s="10">
        <v>2</v>
      </c>
      <c r="F512" s="10">
        <v>3</v>
      </c>
      <c r="G512" s="119" t="str">
        <f t="shared" si="110"/>
        <v>EXCLUDED</v>
      </c>
      <c r="H512" s="147" t="s">
        <v>901</v>
      </c>
      <c r="I512" s="189" t="s">
        <v>901</v>
      </c>
      <c r="J512" s="10" t="str">
        <f>IF(AND(G512="Excluded", H512="Excluded"), "Mutually Excluded", IF(AND(OR(G512="CERTAINLY INCLUDED", G512="INCLUDED", G512="MAYBE" ), OR(H512="INCLUDED", H512="MAYBE")), "MUTUALLY INCLUDED", IF(AND(G512="MAYBE", H512="MAYBE"), "Mutually MAYBE", IF(AND(G512="Excluded", OR(H512="INCLUDED", H512="MAYBE")), "AI: No, Human: Yes", IF(AND(H512="Excluded", OR(G512="INCLUDED", G512="CERTAINLY INCLUDED", G512="MAYBE")), "AI: Yes, Human: No", "Other Conflict")))))</f>
        <v>Mutually Excluded</v>
      </c>
      <c r="K512" s="10"/>
      <c r="L512" s="10"/>
      <c r="N512" s="220" t="s">
        <v>19</v>
      </c>
      <c r="O512" s="54" t="str">
        <f>IF(J512="Mutually Excluded","Exclude",IF(J512= "Mutually Included","Include",M512))</f>
        <v>Exclude</v>
      </c>
      <c r="P512" s="54" t="str">
        <f>'Humans Alignment T&amp;A'!Z512</f>
        <v>Exclude</v>
      </c>
      <c r="Q512" s="120" t="str">
        <f>IF(AND(O512="Exclude", P512="Exclude"), "Mutually Excluded", IF(AND(OR(O512="CERTAINLY INCLUDED", O512="INCLUDE" ), OR(P512="INCLUDE", P512="MAYBE")), "MUTUALLY INCLUDED", IF(AND(O512="MAYBE", P512="MAYBE"), "Mutually MAYBE", IF(AND(O512="Exclude", OR(P512="INCLUDE", P512="MAYBE")), "AI+Hum: No, Hum1+2: Yes", IF(AND(P512="Exclude", OR(O512="INCLUDE", O512="CERTAINLY INCLUDED", H512="MAYBE")), "Ai+hum: Yes, Hum1+2: No", "Other Conflict")))))</f>
        <v>Mutually Excluded</v>
      </c>
      <c r="U512" s="121" t="str">
        <f>IF(Q512="Mutually Excluded","Exclude",IF(Q512= "Mutually Included","Include",R512))</f>
        <v>Exclude</v>
      </c>
      <c r="V512" s="122"/>
      <c r="X512" s="117"/>
      <c r="Y512" s="117"/>
      <c r="Z512" s="103" t="str">
        <f t="shared" si="111"/>
        <v/>
      </c>
      <c r="AA512" s="256"/>
      <c r="AB512" s="186"/>
      <c r="AC512" s="186"/>
      <c r="AD512" s="203"/>
      <c r="AF512" s="203"/>
      <c r="AG512" s="102" t="str">
        <f t="shared" si="112"/>
        <v/>
      </c>
      <c r="AH512" s="10" t="str">
        <f t="shared" si="104"/>
        <v/>
      </c>
      <c r="AI512" s="102"/>
      <c r="AJ512" s="10"/>
      <c r="AK512" s="10"/>
      <c r="AL512" s="105"/>
      <c r="AM512" s="102"/>
      <c r="AN512" s="10"/>
      <c r="AO512" s="10" t="str">
        <f t="shared" si="113"/>
        <v/>
      </c>
      <c r="AT512" s="10"/>
      <c r="AU512" s="10" t="str">
        <f>IF(O512="include",AF512,"")</f>
        <v/>
      </c>
      <c r="AV512" s="54" t="str">
        <f>IF(P512="include",AF512,"")</f>
        <v/>
      </c>
      <c r="BC512" s="10"/>
      <c r="BH512" s="10"/>
      <c r="BM512" s="10"/>
    </row>
    <row r="513" spans="1:65" s="54" customFormat="1" ht="30">
      <c r="A513" s="10">
        <v>523</v>
      </c>
      <c r="B513" s="10"/>
      <c r="C513" s="10" t="s">
        <v>776</v>
      </c>
      <c r="D513" s="10">
        <v>3</v>
      </c>
      <c r="E513" s="10">
        <v>2</v>
      </c>
      <c r="F513" s="10">
        <v>4</v>
      </c>
      <c r="G513" s="119" t="str">
        <f t="shared" si="110"/>
        <v>EXCLUDED</v>
      </c>
      <c r="H513" s="147" t="s">
        <v>1752</v>
      </c>
      <c r="I513" s="189" t="s">
        <v>901</v>
      </c>
      <c r="J513" s="10" t="str">
        <f>IF(AND(G513="Excluded", H513="Excluded"), "Mutually Excluded", IF(AND(OR(G513="CERTAINLY INCLUDED", G513="INCLUDED", G513="MAYBE" ), OR(H513="INCLUDED", H513="MAYBE")), "MUTUALLY INCLUDED", IF(AND(G513="MAYBE", H513="MAYBE"), "Mutually MAYBE", IF(AND(G513="Excluded", OR(H513="INCLUDED", H513="MAYBE")), "AI: No, Human: Yes", IF(AND(H513="Excluded", OR(G513="INCLUDED", G513="CERTAINLY INCLUDED", G513="MAYBE")), "AI: Yes, Human: No", "Other Conflict")))))</f>
        <v>AI: No, Human: Yes</v>
      </c>
      <c r="K513" s="10" t="s">
        <v>19</v>
      </c>
      <c r="L513" s="10" t="s">
        <v>19</v>
      </c>
      <c r="M513" s="54" t="s">
        <v>19</v>
      </c>
      <c r="N513" s="220" t="s">
        <v>19</v>
      </c>
      <c r="O513" s="54" t="str">
        <f>IF(J513="Mutually Excluded","Exclude",IF(J513= "Mutually Included","Include",M513))</f>
        <v>Exclude</v>
      </c>
      <c r="P513" s="54" t="str">
        <f>'Humans Alignment T&amp;A'!Z513</f>
        <v>Include</v>
      </c>
      <c r="Q513" s="120" t="str">
        <f>IF(AND(O513="Exclude", P513="Exclude"), "Mutually Excluded", IF(AND(OR(O513="CERTAINLY INCLUDED", O513="INCLUDE" ), OR(P513="INCLUDE", P513="MAYBE")), "MUTUALLY INCLUDED", IF(AND(O513="MAYBE", P513="MAYBE"), "Mutually MAYBE", IF(AND(O513="Exclude", OR(P513="INCLUDE", P513="MAYBE")), "AI+Hum: No, Hum1+2: Yes", IF(AND(P513="Exclude", OR(O513="INCLUDE", O513="CERTAINLY INCLUDED", H513="MAYBE")), "Ai+hum: Yes, Hum1+2: No", "Other Conflict")))))</f>
        <v>AI+Hum: No, Hum1+2: Yes</v>
      </c>
      <c r="R513" s="185" t="s">
        <v>23</v>
      </c>
      <c r="U513" s="121" t="str">
        <f>IF(Q513="Mutually Excluded","Exclude",IF(Q513= "Mutually Included","Include",R513))</f>
        <v>Include</v>
      </c>
      <c r="V513" s="122"/>
      <c r="X513" s="201" t="s">
        <v>901</v>
      </c>
      <c r="Y513" s="201" t="s">
        <v>3011</v>
      </c>
      <c r="Z513" s="103" t="str">
        <f t="shared" si="111"/>
        <v/>
      </c>
      <c r="AA513" s="256"/>
      <c r="AB513" s="186"/>
      <c r="AC513" s="186"/>
      <c r="AD513" s="203" t="s">
        <v>19</v>
      </c>
      <c r="AF513" s="203" t="s">
        <v>19</v>
      </c>
      <c r="AG513" s="102" t="str">
        <f t="shared" si="112"/>
        <v>Mutually Excluded</v>
      </c>
      <c r="AH513" s="10" t="str">
        <f t="shared" ref="AH513" si="114">IF(OR(ISBLANK(AF513), ISBLANK(AP513)), "", IF(AND(OR(AF513="Include", AF513="Maybe"), OR(AP513="Included", AP513="Maybe", AP513="Certainly Included")), "Mutually Included", IF(AND(AF513="Exclude", AP513="Exclude"), "Mutually Excluded", IF(AND(AF513="Exclude", OR(AP513="Include", AP513="Maybe")), "Human Excluded, AI Included", IF(AND(OR(AF513="Include", AF513="Maybe"), AP513="Exclude"), "Human Included, AI Excluded", "Pal")))))</f>
        <v/>
      </c>
      <c r="AI513" s="102" t="s">
        <v>19</v>
      </c>
      <c r="AJ513" s="10"/>
      <c r="AK513" s="10"/>
      <c r="AL513" s="105"/>
      <c r="AM513" s="102"/>
      <c r="AN513" s="10"/>
      <c r="AO513" s="10" t="str">
        <f t="shared" si="113"/>
        <v/>
      </c>
      <c r="AT513" s="10"/>
      <c r="AU513" s="10" t="str">
        <f>IF(O513="include",AF513,"")</f>
        <v/>
      </c>
      <c r="AV513" s="54" t="str">
        <f>IF(P513="include",AF513,"")</f>
        <v>Exclude</v>
      </c>
      <c r="BC513" s="10"/>
      <c r="BH513" s="10"/>
      <c r="BM513" s="10"/>
    </row>
    <row r="514" spans="1:65" s="54" customFormat="1" ht="30">
      <c r="A514" s="10">
        <v>524</v>
      </c>
      <c r="B514" s="10"/>
      <c r="C514" s="10" t="s">
        <v>777</v>
      </c>
      <c r="D514" s="10">
        <v>2</v>
      </c>
      <c r="E514" s="10">
        <v>2</v>
      </c>
      <c r="F514" s="10">
        <v>2</v>
      </c>
      <c r="G514" s="119" t="str">
        <f t="shared" si="110"/>
        <v>EXCLUDED</v>
      </c>
      <c r="H514" s="147" t="s">
        <v>901</v>
      </c>
      <c r="I514" s="189" t="s">
        <v>901</v>
      </c>
      <c r="J514" s="10" t="str">
        <f>IF(AND(G514="Excluded", H514="Excluded"), "Mutually Excluded", IF(AND(OR(G514="CERTAINLY INCLUDED", G514="INCLUDED", G514="MAYBE" ), OR(H514="INCLUDED", H514="MAYBE")), "MUTUALLY INCLUDED", IF(AND(G514="MAYBE", H514="MAYBE"), "Mutually MAYBE", IF(AND(G514="Excluded", OR(H514="INCLUDED", H514="MAYBE")), "AI: No, Human: Yes", IF(AND(H514="Excluded", OR(G514="INCLUDED", G514="CERTAINLY INCLUDED", G514="MAYBE")), "AI: Yes, Human: No", "Other Conflict")))))</f>
        <v>Mutually Excluded</v>
      </c>
      <c r="K514" s="10"/>
      <c r="L514" s="10"/>
      <c r="N514" s="220" t="s">
        <v>19</v>
      </c>
      <c r="O514" s="54" t="str">
        <f>IF(J514="Mutually Excluded","Exclude",IF(J514= "Mutually Included","Include",M514))</f>
        <v>Exclude</v>
      </c>
      <c r="P514" s="54" t="str">
        <f>'Humans Alignment T&amp;A'!Z514</f>
        <v>Exclude</v>
      </c>
      <c r="Q514" s="120" t="str">
        <f>IF(AND(O514="Exclude", P514="Exclude"), "Mutually Excluded", IF(AND(OR(O514="CERTAINLY INCLUDED", O514="INCLUDE" ), OR(P514="INCLUDE", P514="MAYBE")), "MUTUALLY INCLUDED", IF(AND(O514="MAYBE", P514="MAYBE"), "Mutually MAYBE", IF(AND(O514="Exclude", OR(P514="INCLUDE", P514="MAYBE")), "AI+Hum: No, Hum1+2: Yes", IF(AND(P514="Exclude", OR(O514="INCLUDE", O514="CERTAINLY INCLUDED", H514="MAYBE")), "Ai+hum: Yes, Hum1+2: No", "Other Conflict")))))</f>
        <v>Mutually Excluded</v>
      </c>
      <c r="U514" s="121" t="str">
        <f>IF(Q514="Mutually Excluded","Exclude",IF(Q514= "Mutually Included","Include",R514))</f>
        <v>Exclude</v>
      </c>
      <c r="V514" s="122"/>
      <c r="X514" s="117"/>
      <c r="Y514" s="117"/>
      <c r="Z514" s="103" t="str">
        <f t="shared" si="111"/>
        <v/>
      </c>
      <c r="AA514" s="256"/>
      <c r="AB514" s="186"/>
      <c r="AC514" s="186"/>
      <c r="AD514" s="203"/>
      <c r="AF514" s="203"/>
      <c r="AG514" s="102" t="str">
        <f t="shared" si="112"/>
        <v/>
      </c>
      <c r="AH514" s="10" t="str">
        <f t="shared" si="104"/>
        <v/>
      </c>
      <c r="AI514" s="102"/>
      <c r="AJ514" s="10"/>
      <c r="AK514" s="10"/>
      <c r="AL514" s="105"/>
      <c r="AM514" s="102"/>
      <c r="AN514" s="10"/>
      <c r="AO514" s="10" t="str">
        <f t="shared" si="113"/>
        <v/>
      </c>
      <c r="AT514" s="10"/>
      <c r="AU514" s="10" t="str">
        <f>IF(O514="include",AF514,"")</f>
        <v/>
      </c>
      <c r="AV514" s="54" t="str">
        <f>IF(P514="include",AF514,"")</f>
        <v/>
      </c>
      <c r="BC514" s="10"/>
      <c r="BH514" s="10"/>
      <c r="BM514" s="10"/>
    </row>
    <row r="515" spans="1:65" s="54" customFormat="1" ht="45">
      <c r="A515" s="10">
        <v>525</v>
      </c>
      <c r="B515" s="10"/>
      <c r="C515" s="10" t="s">
        <v>778</v>
      </c>
      <c r="D515" s="10">
        <v>2</v>
      </c>
      <c r="E515" s="10">
        <v>1</v>
      </c>
      <c r="F515" s="10">
        <v>2</v>
      </c>
      <c r="G515" s="119" t="str">
        <f t="shared" si="110"/>
        <v>EXCLUDED</v>
      </c>
      <c r="H515" s="147" t="s">
        <v>901</v>
      </c>
      <c r="I515" s="189" t="s">
        <v>901</v>
      </c>
      <c r="J515" s="10" t="str">
        <f>IF(AND(G515="Excluded", H515="Excluded"), "Mutually Excluded", IF(AND(OR(G515="CERTAINLY INCLUDED", G515="INCLUDED", G515="MAYBE" ), OR(H515="INCLUDED", H515="MAYBE")), "MUTUALLY INCLUDED", IF(AND(G515="MAYBE", H515="MAYBE"), "Mutually MAYBE", IF(AND(G515="Excluded", OR(H515="INCLUDED", H515="MAYBE")), "AI: No, Human: Yes", IF(AND(H515="Excluded", OR(G515="INCLUDED", G515="CERTAINLY INCLUDED", G515="MAYBE")), "AI: Yes, Human: No", "Other Conflict")))))</f>
        <v>Mutually Excluded</v>
      </c>
      <c r="K515" s="10"/>
      <c r="L515" s="10"/>
      <c r="N515" s="220" t="s">
        <v>19</v>
      </c>
      <c r="O515" s="54" t="str">
        <f>IF(J515="Mutually Excluded","Exclude",IF(J515= "Mutually Included","Include",M515))</f>
        <v>Exclude</v>
      </c>
      <c r="P515" s="54" t="str">
        <f>'Humans Alignment T&amp;A'!Z515</f>
        <v>Exclude</v>
      </c>
      <c r="Q515" s="120" t="str">
        <f>IF(AND(O515="Exclude", P515="Exclude"), "Mutually Excluded", IF(AND(OR(O515="CERTAINLY INCLUDED", O515="INCLUDE" ), OR(P515="INCLUDE", P515="MAYBE")), "MUTUALLY INCLUDED", IF(AND(O515="MAYBE", P515="MAYBE"), "Mutually MAYBE", IF(AND(O515="Exclude", OR(P515="INCLUDE", P515="MAYBE")), "AI+Hum: No, Hum1+2: Yes", IF(AND(P515="Exclude", OR(O515="INCLUDE", O515="CERTAINLY INCLUDED", H515="MAYBE")), "Ai+hum: Yes, Hum1+2: No", "Other Conflict")))))</f>
        <v>Mutually Excluded</v>
      </c>
      <c r="U515" s="121" t="str">
        <f>IF(Q515="Mutually Excluded","Exclude",IF(Q515= "Mutually Included","Include",R515))</f>
        <v>Exclude</v>
      </c>
      <c r="V515" s="122"/>
      <c r="X515" s="117"/>
      <c r="Y515" s="117"/>
      <c r="Z515" s="103" t="str">
        <f t="shared" si="111"/>
        <v/>
      </c>
      <c r="AA515" s="256"/>
      <c r="AB515" s="186"/>
      <c r="AC515" s="186"/>
      <c r="AD515" s="203"/>
      <c r="AF515" s="203"/>
      <c r="AG515" s="102" t="str">
        <f t="shared" si="112"/>
        <v/>
      </c>
      <c r="AH515" s="10" t="str">
        <f t="shared" si="104"/>
        <v/>
      </c>
      <c r="AI515" s="102"/>
      <c r="AJ515" s="10"/>
      <c r="AK515" s="10"/>
      <c r="AL515" s="105"/>
      <c r="AM515" s="102"/>
      <c r="AN515" s="10"/>
      <c r="AO515" s="10" t="str">
        <f t="shared" si="113"/>
        <v/>
      </c>
      <c r="AT515" s="10"/>
      <c r="AU515" s="10" t="str">
        <f>IF(O515="include",AF515,"")</f>
        <v/>
      </c>
      <c r="AV515" s="54" t="str">
        <f>IF(P515="include",AF515,"")</f>
        <v/>
      </c>
      <c r="BC515" s="10"/>
      <c r="BH515" s="10"/>
      <c r="BM515" s="10"/>
    </row>
    <row r="516" spans="1:65" s="54" customFormat="1" ht="30">
      <c r="A516" s="10">
        <v>526</v>
      </c>
      <c r="B516" s="10"/>
      <c r="C516" s="10" t="s">
        <v>779</v>
      </c>
      <c r="D516" s="10">
        <v>3</v>
      </c>
      <c r="E516" s="10">
        <v>3</v>
      </c>
      <c r="F516" s="10">
        <v>3</v>
      </c>
      <c r="G516" s="119" t="str">
        <f t="shared" si="110"/>
        <v>EXCLUDED</v>
      </c>
      <c r="H516" s="147" t="s">
        <v>901</v>
      </c>
      <c r="I516" s="189" t="s">
        <v>901</v>
      </c>
      <c r="J516" s="10" t="str">
        <f>IF(AND(G516="Excluded", H516="Excluded"), "Mutually Excluded", IF(AND(OR(G516="CERTAINLY INCLUDED", G516="INCLUDED", G516="MAYBE" ), OR(H516="INCLUDED", H516="MAYBE")), "MUTUALLY INCLUDED", IF(AND(G516="MAYBE", H516="MAYBE"), "Mutually MAYBE", IF(AND(G516="Excluded", OR(H516="INCLUDED", H516="MAYBE")), "AI: No, Human: Yes", IF(AND(H516="Excluded", OR(G516="INCLUDED", G516="CERTAINLY INCLUDED", G516="MAYBE")), "AI: Yes, Human: No", "Other Conflict")))))</f>
        <v>Mutually Excluded</v>
      </c>
      <c r="K516" s="10"/>
      <c r="L516" s="10"/>
      <c r="N516" s="220" t="s">
        <v>19</v>
      </c>
      <c r="O516" s="54" t="str">
        <f>IF(J516="Mutually Excluded","Exclude",IF(J516= "Mutually Included","Include",M516))</f>
        <v>Exclude</v>
      </c>
      <c r="P516" s="54" t="str">
        <f>'Humans Alignment T&amp;A'!Z516</f>
        <v>Exclude</v>
      </c>
      <c r="Q516" s="120" t="str">
        <f>IF(AND(O516="Exclude", P516="Exclude"), "Mutually Excluded", IF(AND(OR(O516="CERTAINLY INCLUDED", O516="INCLUDE" ), OR(P516="INCLUDE", P516="MAYBE")), "MUTUALLY INCLUDED", IF(AND(O516="MAYBE", P516="MAYBE"), "Mutually MAYBE", IF(AND(O516="Exclude", OR(P516="INCLUDE", P516="MAYBE")), "AI+Hum: No, Hum1+2: Yes", IF(AND(P516="Exclude", OR(O516="INCLUDE", O516="CERTAINLY INCLUDED", H516="MAYBE")), "Ai+hum: Yes, Hum1+2: No", "Other Conflict")))))</f>
        <v>Mutually Excluded</v>
      </c>
      <c r="U516" s="121" t="str">
        <f>IF(Q516="Mutually Excluded","Exclude",IF(Q516= "Mutually Included","Include",R516))</f>
        <v>Exclude</v>
      </c>
      <c r="V516" s="122"/>
      <c r="X516" s="117"/>
      <c r="Y516" s="117"/>
      <c r="Z516" s="103" t="str">
        <f t="shared" si="111"/>
        <v/>
      </c>
      <c r="AA516" s="256"/>
      <c r="AB516" s="186"/>
      <c r="AC516" s="186"/>
      <c r="AD516" s="203"/>
      <c r="AF516" s="203"/>
      <c r="AG516" s="102" t="str">
        <f t="shared" si="112"/>
        <v/>
      </c>
      <c r="AH516" s="10" t="str">
        <f t="shared" si="104"/>
        <v/>
      </c>
      <c r="AI516" s="102"/>
      <c r="AJ516" s="10"/>
      <c r="AK516" s="10"/>
      <c r="AL516" s="105"/>
      <c r="AM516" s="102"/>
      <c r="AN516" s="10"/>
      <c r="AO516" s="10" t="str">
        <f t="shared" si="113"/>
        <v/>
      </c>
      <c r="AT516" s="10"/>
      <c r="AU516" s="10" t="str">
        <f>IF(O516="include",AF516,"")</f>
        <v/>
      </c>
      <c r="AV516" s="54" t="str">
        <f>IF(P516="include",AF516,"")</f>
        <v/>
      </c>
      <c r="BC516" s="10"/>
      <c r="BH516" s="10"/>
      <c r="BM516" s="10"/>
    </row>
    <row r="517" spans="1:65" s="54" customFormat="1" ht="30">
      <c r="A517" s="10">
        <v>527</v>
      </c>
      <c r="B517" s="10"/>
      <c r="C517" s="10" t="s">
        <v>780</v>
      </c>
      <c r="D517" s="10">
        <v>2</v>
      </c>
      <c r="E517" s="10">
        <v>2</v>
      </c>
      <c r="F517" s="10">
        <v>3</v>
      </c>
      <c r="G517" s="119" t="str">
        <f t="shared" si="110"/>
        <v>EXCLUDED</v>
      </c>
      <c r="H517" s="147" t="s">
        <v>901</v>
      </c>
      <c r="I517" s="189" t="s">
        <v>901</v>
      </c>
      <c r="J517" s="10" t="str">
        <f>IF(AND(G517="Excluded", H517="Excluded"), "Mutually Excluded", IF(AND(OR(G517="CERTAINLY INCLUDED", G517="INCLUDED", G517="MAYBE" ), OR(H517="INCLUDED", H517="MAYBE")), "MUTUALLY INCLUDED", IF(AND(G517="MAYBE", H517="MAYBE"), "Mutually MAYBE", IF(AND(G517="Excluded", OR(H517="INCLUDED", H517="MAYBE")), "AI: No, Human: Yes", IF(AND(H517="Excluded", OR(G517="INCLUDED", G517="CERTAINLY INCLUDED", G517="MAYBE")), "AI: Yes, Human: No", "Other Conflict")))))</f>
        <v>Mutually Excluded</v>
      </c>
      <c r="K517" s="10"/>
      <c r="L517" s="10"/>
      <c r="N517" s="220" t="s">
        <v>19</v>
      </c>
      <c r="O517" s="54" t="str">
        <f>IF(J517="Mutually Excluded","Exclude",IF(J517= "Mutually Included","Include",M517))</f>
        <v>Exclude</v>
      </c>
      <c r="P517" s="54" t="str">
        <f>'Humans Alignment T&amp;A'!Z517</f>
        <v>Exclude</v>
      </c>
      <c r="Q517" s="120" t="str">
        <f>IF(AND(O517="Exclude", P517="Exclude"), "Mutually Excluded", IF(AND(OR(O517="CERTAINLY INCLUDED", O517="INCLUDE" ), OR(P517="INCLUDE", P517="MAYBE")), "MUTUALLY INCLUDED", IF(AND(O517="MAYBE", P517="MAYBE"), "Mutually MAYBE", IF(AND(O517="Exclude", OR(P517="INCLUDE", P517="MAYBE")), "AI+Hum: No, Hum1+2: Yes", IF(AND(P517="Exclude", OR(O517="INCLUDE", O517="CERTAINLY INCLUDED", H517="MAYBE")), "Ai+hum: Yes, Hum1+2: No", "Other Conflict")))))</f>
        <v>Mutually Excluded</v>
      </c>
      <c r="U517" s="121" t="str">
        <f>IF(Q517="Mutually Excluded","Exclude",IF(Q517= "Mutually Included","Include",R517))</f>
        <v>Exclude</v>
      </c>
      <c r="V517" s="122"/>
      <c r="X517" s="117"/>
      <c r="Y517" s="117"/>
      <c r="Z517" s="103" t="str">
        <f t="shared" si="111"/>
        <v/>
      </c>
      <c r="AA517" s="256"/>
      <c r="AB517" s="186"/>
      <c r="AC517" s="186"/>
      <c r="AD517" s="203"/>
      <c r="AF517" s="203"/>
      <c r="AG517" s="102" t="str">
        <f t="shared" si="112"/>
        <v/>
      </c>
      <c r="AH517" s="10" t="str">
        <f t="shared" si="104"/>
        <v/>
      </c>
      <c r="AI517" s="102"/>
      <c r="AJ517" s="10"/>
      <c r="AK517" s="10"/>
      <c r="AL517" s="105"/>
      <c r="AM517" s="102"/>
      <c r="AN517" s="10"/>
      <c r="AO517" s="10" t="str">
        <f t="shared" si="113"/>
        <v/>
      </c>
      <c r="AT517" s="10"/>
      <c r="AU517" s="10" t="str">
        <f>IF(O517="include",AF517,"")</f>
        <v/>
      </c>
      <c r="AV517" s="54" t="str">
        <f>IF(P517="include",AF517,"")</f>
        <v/>
      </c>
      <c r="BC517" s="10"/>
      <c r="BH517" s="10"/>
      <c r="BM517" s="10"/>
    </row>
    <row r="518" spans="1:65" s="54" customFormat="1" ht="45">
      <c r="A518" s="10">
        <v>528</v>
      </c>
      <c r="B518" s="10"/>
      <c r="C518" s="10" t="s">
        <v>781</v>
      </c>
      <c r="D518" s="10">
        <v>1</v>
      </c>
      <c r="E518" s="10">
        <v>2</v>
      </c>
      <c r="F518" s="10">
        <v>1</v>
      </c>
      <c r="G518" s="119" t="str">
        <f t="shared" si="110"/>
        <v>EXCLUDED</v>
      </c>
      <c r="H518" s="147" t="s">
        <v>901</v>
      </c>
      <c r="I518" s="189" t="s">
        <v>901</v>
      </c>
      <c r="J518" s="10" t="str">
        <f>IF(AND(G518="Excluded", H518="Excluded"), "Mutually Excluded", IF(AND(OR(G518="CERTAINLY INCLUDED", G518="INCLUDED", G518="MAYBE" ), OR(H518="INCLUDED", H518="MAYBE")), "MUTUALLY INCLUDED", IF(AND(G518="MAYBE", H518="MAYBE"), "Mutually MAYBE", IF(AND(G518="Excluded", OR(H518="INCLUDED", H518="MAYBE")), "AI: No, Human: Yes", IF(AND(H518="Excluded", OR(G518="INCLUDED", G518="CERTAINLY INCLUDED", G518="MAYBE")), "AI: Yes, Human: No", "Other Conflict")))))</f>
        <v>Mutually Excluded</v>
      </c>
      <c r="K518" s="10"/>
      <c r="L518" s="10"/>
      <c r="N518" s="220" t="s">
        <v>19</v>
      </c>
      <c r="O518" s="54" t="str">
        <f>IF(J518="Mutually Excluded","Exclude",IF(J518= "Mutually Included","Include",M518))</f>
        <v>Exclude</v>
      </c>
      <c r="P518" s="54" t="str">
        <f>'Humans Alignment T&amp;A'!Z518</f>
        <v>Exclude</v>
      </c>
      <c r="Q518" s="120" t="str">
        <f>IF(AND(O518="Exclude", P518="Exclude"), "Mutually Excluded", IF(AND(OR(O518="CERTAINLY INCLUDED", O518="INCLUDE" ), OR(P518="INCLUDE", P518="MAYBE")), "MUTUALLY INCLUDED", IF(AND(O518="MAYBE", P518="MAYBE"), "Mutually MAYBE", IF(AND(O518="Exclude", OR(P518="INCLUDE", P518="MAYBE")), "AI+Hum: No, Hum1+2: Yes", IF(AND(P518="Exclude", OR(O518="INCLUDE", O518="CERTAINLY INCLUDED", H518="MAYBE")), "Ai+hum: Yes, Hum1+2: No", "Other Conflict")))))</f>
        <v>Mutually Excluded</v>
      </c>
      <c r="U518" s="121" t="str">
        <f>IF(Q518="Mutually Excluded","Exclude",IF(Q518= "Mutually Included","Include",R518))</f>
        <v>Exclude</v>
      </c>
      <c r="V518" s="122"/>
      <c r="X518" s="117"/>
      <c r="Y518" s="117"/>
      <c r="Z518" s="103" t="str">
        <f t="shared" si="111"/>
        <v/>
      </c>
      <c r="AA518" s="256"/>
      <c r="AB518" s="186"/>
      <c r="AC518" s="186"/>
      <c r="AD518" s="203"/>
      <c r="AF518" s="203"/>
      <c r="AG518" s="102" t="str">
        <f t="shared" si="112"/>
        <v/>
      </c>
      <c r="AH518" s="10" t="str">
        <f t="shared" si="104"/>
        <v/>
      </c>
      <c r="AI518" s="102"/>
      <c r="AJ518" s="10"/>
      <c r="AK518" s="10"/>
      <c r="AL518" s="105"/>
      <c r="AM518" s="102"/>
      <c r="AN518" s="10"/>
      <c r="AO518" s="10" t="str">
        <f t="shared" si="113"/>
        <v/>
      </c>
      <c r="AT518" s="10"/>
      <c r="AU518" s="10" t="str">
        <f>IF(O518="include",AF518,"")</f>
        <v/>
      </c>
      <c r="AV518" s="54" t="str">
        <f>IF(P518="include",AF518,"")</f>
        <v/>
      </c>
      <c r="BC518" s="10"/>
      <c r="BH518" s="10"/>
      <c r="BM518" s="10"/>
    </row>
    <row r="519" spans="1:65" s="54" customFormat="1" ht="45">
      <c r="A519" s="10">
        <v>529</v>
      </c>
      <c r="B519" s="10"/>
      <c r="C519" s="258" t="s">
        <v>782</v>
      </c>
      <c r="D519" s="10">
        <v>5</v>
      </c>
      <c r="E519" s="10">
        <v>5</v>
      </c>
      <c r="F519" s="10">
        <v>4</v>
      </c>
      <c r="G519" s="119" t="str">
        <f t="shared" si="110"/>
        <v>MAYBE</v>
      </c>
      <c r="H519" s="147" t="s">
        <v>901</v>
      </c>
      <c r="I519" s="189" t="s">
        <v>901</v>
      </c>
      <c r="J519" s="10" t="str">
        <f>IF(AND(G519="Excluded", H519="Excluded"), "Mutually Excluded", IF(AND(OR(G519="CERTAINLY INCLUDED", G519="INCLUDED", G519="MAYBE" ), OR(H519="INCLUDED", H519="MAYBE")), "MUTUALLY INCLUDED", IF(AND(G519="MAYBE", H519="MAYBE"), "Mutually MAYBE", IF(AND(G519="Excluded", OR(H519="INCLUDED", H519="MAYBE")), "AI: No, Human: Yes", IF(AND(H519="Excluded", OR(G519="INCLUDED", G519="CERTAINLY INCLUDED", G519="MAYBE")), "AI: Yes, Human: No", "Other Conflict")))))</f>
        <v>AI: Yes, Human: No</v>
      </c>
      <c r="K519" s="10" t="s">
        <v>3024</v>
      </c>
      <c r="L519" s="10" t="s">
        <v>19</v>
      </c>
      <c r="M519" s="54" t="s">
        <v>19</v>
      </c>
      <c r="N519" s="220" t="s">
        <v>23</v>
      </c>
      <c r="O519" s="54" t="str">
        <f>IF(J519="Mutually Excluded","Exclude",IF(J519= "Mutually Included","Include",M519))</f>
        <v>Exclude</v>
      </c>
      <c r="P519" s="54" t="str">
        <f>'Humans Alignment T&amp;A'!Z519</f>
        <v>Exclude</v>
      </c>
      <c r="Q519" s="120" t="str">
        <f>IF(AND(O519="Exclude", P519="Exclude"), "Mutually Excluded", IF(AND(OR(O519="CERTAINLY INCLUDED", O519="INCLUDE" ), OR(P519="INCLUDE", P519="MAYBE")), "MUTUALLY INCLUDED", IF(AND(O519="MAYBE", P519="MAYBE"), "Mutually MAYBE", IF(AND(O519="Exclude", OR(P519="INCLUDE", P519="MAYBE")), "AI+Hum: No, Hum1+2: Yes", IF(AND(P519="Exclude", OR(O519="INCLUDE", O519="CERTAINLY INCLUDED", H519="MAYBE")), "Ai+hum: Yes, Hum1+2: No", "Other Conflict")))))</f>
        <v>Mutually Excluded</v>
      </c>
      <c r="U519" s="121" t="str">
        <f>IF(Q519="Mutually Excluded","Exclude",IF(Q519= "Mutually Included","Include",R519))</f>
        <v>Exclude</v>
      </c>
      <c r="V519" s="122"/>
      <c r="X519" s="117"/>
      <c r="Y519" s="117"/>
      <c r="Z519" s="103" t="str">
        <f t="shared" si="111"/>
        <v/>
      </c>
      <c r="AA519" s="256"/>
      <c r="AB519" s="186"/>
      <c r="AC519" s="186"/>
      <c r="AD519" s="203"/>
      <c r="AF519" s="203"/>
      <c r="AG519" s="102" t="str">
        <f t="shared" si="112"/>
        <v/>
      </c>
      <c r="AH519" s="10" t="str">
        <f t="shared" si="104"/>
        <v/>
      </c>
      <c r="AI519" s="102"/>
      <c r="AJ519" s="10"/>
      <c r="AK519" s="10"/>
      <c r="AL519" s="105"/>
      <c r="AM519" s="102"/>
      <c r="AN519" s="10"/>
      <c r="AO519" s="10" t="str">
        <f t="shared" si="113"/>
        <v/>
      </c>
      <c r="AT519" s="10"/>
      <c r="AU519" s="10" t="str">
        <f>IF(O519="include",AF519,"")</f>
        <v/>
      </c>
      <c r="AV519" s="54" t="str">
        <f>IF(P519="include",AF519,"")</f>
        <v/>
      </c>
      <c r="BC519" s="10"/>
      <c r="BH519" s="10"/>
      <c r="BM519" s="10"/>
    </row>
    <row r="520" spans="1:65" s="54" customFormat="1" ht="70.150000000000006" customHeight="1">
      <c r="A520" s="10">
        <v>530</v>
      </c>
      <c r="B520" s="10" t="s">
        <v>784</v>
      </c>
      <c r="C520" s="10" t="s">
        <v>784</v>
      </c>
      <c r="D520" s="10">
        <v>4</v>
      </c>
      <c r="E520" s="10">
        <v>4</v>
      </c>
      <c r="F520" s="10">
        <v>3</v>
      </c>
      <c r="G520" s="119" t="str">
        <f t="shared" si="110"/>
        <v>EXCLUDED</v>
      </c>
      <c r="H520" s="147" t="s">
        <v>65</v>
      </c>
      <c r="I520" s="189" t="s">
        <v>901</v>
      </c>
      <c r="J520" s="10" t="str">
        <f>IF(AND(G520="Excluded", H520="Excluded"), "Mutually Excluded", IF(AND(OR(G520="CERTAINLY INCLUDED", G520="INCLUDED", G520="MAYBE" ), OR(H520="INCLUDED", H520="MAYBE")), "MUTUALLY INCLUDED", IF(AND(G520="MAYBE", H520="MAYBE"), "Mutually MAYBE", IF(AND(G520="Excluded", OR(H520="INCLUDED", H520="MAYBE")), "AI: No, Human: Yes", IF(AND(H520="Excluded", OR(G520="INCLUDED", G520="CERTAINLY INCLUDED", G520="MAYBE")), "AI: Yes, Human: No", "Other Conflict")))))</f>
        <v>AI: No, Human: Yes</v>
      </c>
      <c r="K520" s="10" t="s">
        <v>23</v>
      </c>
      <c r="L520" s="10" t="s">
        <v>23</v>
      </c>
      <c r="M520" s="10" t="s">
        <v>23</v>
      </c>
      <c r="N520" s="220" t="s">
        <v>19</v>
      </c>
      <c r="O520" s="54" t="str">
        <f>IF(J520="Mutually Excluded","Exclude",IF(J520= "Mutually Included","Include",M520))</f>
        <v>Include</v>
      </c>
      <c r="P520" s="54" t="str">
        <f>'Humans Alignment T&amp;A'!Z520</f>
        <v>Exclude</v>
      </c>
      <c r="Q520" s="120" t="str">
        <f>IF(AND(O520="Exclude", P520="Exclude"), "Mutually Excluded", IF(AND(OR(O520="CERTAINLY INCLUDED", O520="INCLUDE" ), OR(P520="INCLUDE", P520="MAYBE")), "MUTUALLY INCLUDED", IF(AND(O520="MAYBE", P520="MAYBE"), "Mutually MAYBE", IF(AND(O520="Exclude", OR(P520="INCLUDE", P520="MAYBE")), "AI+Hum: No, Hum1+2: Yes", IF(AND(P520="Exclude", OR(O520="INCLUDE", O520="CERTAINLY INCLUDED", H520="MAYBE")), "Ai+hum: Yes, Hum1+2: No", "Other Conflict")))))</f>
        <v>Ai+hum: Yes, Hum1+2: No</v>
      </c>
      <c r="R520" s="54" t="s">
        <v>3007</v>
      </c>
      <c r="U520" s="121" t="str">
        <f>IF(Q520="Mutually Excluded","Exclude",IF(Q520= "Mutually Included","Include",R520))</f>
        <v>EXCLUDE</v>
      </c>
      <c r="V520" s="105" t="s">
        <v>19</v>
      </c>
      <c r="W520" s="10" t="s">
        <v>19</v>
      </c>
      <c r="X520" s="201" t="s">
        <v>901</v>
      </c>
      <c r="Y520" s="201" t="s">
        <v>3028</v>
      </c>
      <c r="Z520" s="103" t="str">
        <f t="shared" si="111"/>
        <v>Mutually Excluded</v>
      </c>
      <c r="AA520" s="103" t="s">
        <v>19</v>
      </c>
      <c r="AB520" s="131"/>
      <c r="AC520" s="131"/>
      <c r="AD520" s="204"/>
      <c r="AE520" s="10"/>
      <c r="AF520" s="204" t="s">
        <v>19</v>
      </c>
      <c r="AG520" s="102" t="str">
        <f t="shared" si="112"/>
        <v/>
      </c>
      <c r="AH520" s="10" t="str">
        <f t="shared" si="104"/>
        <v>Mutually Excluded</v>
      </c>
      <c r="AI520" s="102"/>
      <c r="AJ520" s="10"/>
      <c r="AK520" s="10"/>
      <c r="AL520" s="107" t="s">
        <v>19</v>
      </c>
      <c r="AM520" s="102"/>
      <c r="AN520" s="10"/>
      <c r="AO520" s="10" t="str">
        <f t="shared" si="113"/>
        <v>Mutually Excluded</v>
      </c>
      <c r="AP520" s="54" t="str">
        <f>IF(COUNTA(AQ520:AS520)=0, "", IF(COUNTIF(AQ520:AS520,5)=3, "Include", IF(COUNTIF(AQ520:AS520,5)&gt;=1, "Maybe", "Exclude")))</f>
        <v>Exclude</v>
      </c>
      <c r="AQ520" s="54">
        <v>2</v>
      </c>
      <c r="AR520" s="54">
        <v>3</v>
      </c>
      <c r="AS520" s="54">
        <v>1</v>
      </c>
      <c r="AT520" s="10" t="s">
        <v>3054</v>
      </c>
      <c r="AU520" s="10" t="str">
        <f>IF(O520="include",AF520,"")</f>
        <v>Exclude</v>
      </c>
      <c r="AV520" s="54" t="str">
        <f>IF(P520="include",AF520,"")</f>
        <v/>
      </c>
      <c r="BC520" s="10"/>
      <c r="BH520" s="10"/>
      <c r="BM520" s="10"/>
    </row>
    <row r="521" spans="1:65" s="54" customFormat="1" ht="30">
      <c r="A521" s="10">
        <v>531</v>
      </c>
      <c r="B521" s="10"/>
      <c r="C521" s="10" t="s">
        <v>785</v>
      </c>
      <c r="D521" s="10">
        <v>3</v>
      </c>
      <c r="E521" s="10">
        <v>2</v>
      </c>
      <c r="F521" s="10">
        <v>3</v>
      </c>
      <c r="G521" s="119" t="str">
        <f t="shared" si="110"/>
        <v>EXCLUDED</v>
      </c>
      <c r="H521" s="147" t="s">
        <v>901</v>
      </c>
      <c r="I521" s="189" t="s">
        <v>901</v>
      </c>
      <c r="J521" s="10" t="str">
        <f>IF(AND(G521="Excluded", H521="Excluded"), "Mutually Excluded", IF(AND(OR(G521="CERTAINLY INCLUDED", G521="INCLUDED", G521="MAYBE" ), OR(H521="INCLUDED", H521="MAYBE")), "MUTUALLY INCLUDED", IF(AND(G521="MAYBE", H521="MAYBE"), "Mutually MAYBE", IF(AND(G521="Excluded", OR(H521="INCLUDED", H521="MAYBE")), "AI: No, Human: Yes", IF(AND(H521="Excluded", OR(G521="INCLUDED", G521="CERTAINLY INCLUDED", G521="MAYBE")), "AI: Yes, Human: No", "Other Conflict")))))</f>
        <v>Mutually Excluded</v>
      </c>
      <c r="K521" s="10"/>
      <c r="L521" s="10"/>
      <c r="N521" s="220" t="s">
        <v>19</v>
      </c>
      <c r="O521" s="54" t="str">
        <f>IF(J521="Mutually Excluded","Exclude",IF(J521= "Mutually Included","Include",M521))</f>
        <v>Exclude</v>
      </c>
      <c r="P521" s="54" t="str">
        <f>'Humans Alignment T&amp;A'!Z521</f>
        <v>Exclude</v>
      </c>
      <c r="Q521" s="120" t="str">
        <f>IF(AND(O521="Exclude", P521="Exclude"), "Mutually Excluded", IF(AND(OR(O521="CERTAINLY INCLUDED", O521="INCLUDE" ), OR(P521="INCLUDE", P521="MAYBE")), "MUTUALLY INCLUDED", IF(AND(O521="MAYBE", P521="MAYBE"), "Mutually MAYBE", IF(AND(O521="Exclude", OR(P521="INCLUDE", P521="MAYBE")), "AI+Hum: No, Hum1+2: Yes", IF(AND(P521="Exclude", OR(O521="INCLUDE", O521="CERTAINLY INCLUDED", H521="MAYBE")), "Ai+hum: Yes, Hum1+2: No", "Other Conflict")))))</f>
        <v>Mutually Excluded</v>
      </c>
      <c r="U521" s="121" t="str">
        <f>IF(Q521="Mutually Excluded","Exclude",IF(Q521= "Mutually Included","Include",R521))</f>
        <v>Exclude</v>
      </c>
      <c r="V521" s="122"/>
      <c r="X521" s="117"/>
      <c r="Y521" s="117"/>
      <c r="Z521" s="103" t="str">
        <f t="shared" si="111"/>
        <v/>
      </c>
      <c r="AA521" s="256"/>
      <c r="AB521" s="186"/>
      <c r="AC521" s="186"/>
      <c r="AD521" s="203"/>
      <c r="AF521" s="203"/>
      <c r="AG521" s="102" t="str">
        <f t="shared" si="112"/>
        <v/>
      </c>
      <c r="AH521" s="10" t="str">
        <f t="shared" si="104"/>
        <v/>
      </c>
      <c r="AI521" s="102"/>
      <c r="AJ521" s="10"/>
      <c r="AK521" s="10"/>
      <c r="AL521" s="105"/>
      <c r="AM521" s="102"/>
      <c r="AN521" s="10"/>
      <c r="AO521" s="10" t="str">
        <f t="shared" si="113"/>
        <v/>
      </c>
      <c r="AT521" s="10"/>
      <c r="AU521" s="10" t="str">
        <f>IF(O521="include",AF521,"")</f>
        <v/>
      </c>
      <c r="AV521" s="54" t="str">
        <f>IF(P521="include",AF521,"")</f>
        <v/>
      </c>
      <c r="BC521" s="10"/>
      <c r="BH521" s="10"/>
      <c r="BM521" s="10"/>
    </row>
    <row r="522" spans="1:65" s="54" customFormat="1" ht="30">
      <c r="A522" s="10">
        <v>532</v>
      </c>
      <c r="B522" s="10"/>
      <c r="C522" s="10" t="s">
        <v>786</v>
      </c>
      <c r="D522" s="10">
        <v>1</v>
      </c>
      <c r="E522" s="10">
        <v>1</v>
      </c>
      <c r="F522" s="10">
        <v>1</v>
      </c>
      <c r="G522" s="119" t="str">
        <f t="shared" si="110"/>
        <v>EXCLUDED</v>
      </c>
      <c r="H522" s="147" t="s">
        <v>901</v>
      </c>
      <c r="I522" s="189" t="s">
        <v>901</v>
      </c>
      <c r="J522" s="10" t="str">
        <f>IF(AND(G522="Excluded", H522="Excluded"), "Mutually Excluded", IF(AND(OR(G522="CERTAINLY INCLUDED", G522="INCLUDED", G522="MAYBE" ), OR(H522="INCLUDED", H522="MAYBE")), "MUTUALLY INCLUDED", IF(AND(G522="MAYBE", H522="MAYBE"), "Mutually MAYBE", IF(AND(G522="Excluded", OR(H522="INCLUDED", H522="MAYBE")), "AI: No, Human: Yes", IF(AND(H522="Excluded", OR(G522="INCLUDED", G522="CERTAINLY INCLUDED", G522="MAYBE")), "AI: Yes, Human: No", "Other Conflict")))))</f>
        <v>Mutually Excluded</v>
      </c>
      <c r="K522" s="10"/>
      <c r="L522" s="10"/>
      <c r="N522" s="220" t="s">
        <v>19</v>
      </c>
      <c r="O522" s="54" t="str">
        <f>IF(J522="Mutually Excluded","Exclude",IF(J522= "Mutually Included","Include",M522))</f>
        <v>Exclude</v>
      </c>
      <c r="P522" s="54" t="str">
        <f>'Humans Alignment T&amp;A'!Z522</f>
        <v>Exclude</v>
      </c>
      <c r="Q522" s="120" t="str">
        <f>IF(AND(O522="Exclude", P522="Exclude"), "Mutually Excluded", IF(AND(OR(O522="CERTAINLY INCLUDED", O522="INCLUDE" ), OR(P522="INCLUDE", P522="MAYBE")), "MUTUALLY INCLUDED", IF(AND(O522="MAYBE", P522="MAYBE"), "Mutually MAYBE", IF(AND(O522="Exclude", OR(P522="INCLUDE", P522="MAYBE")), "AI+Hum: No, Hum1+2: Yes", IF(AND(P522="Exclude", OR(O522="INCLUDE", O522="CERTAINLY INCLUDED", H522="MAYBE")), "Ai+hum: Yes, Hum1+2: No", "Other Conflict")))))</f>
        <v>Mutually Excluded</v>
      </c>
      <c r="U522" s="121" t="str">
        <f>IF(Q522="Mutually Excluded","Exclude",IF(Q522= "Mutually Included","Include",R522))</f>
        <v>Exclude</v>
      </c>
      <c r="V522" s="122"/>
      <c r="X522" s="117"/>
      <c r="Y522" s="117"/>
      <c r="Z522" s="103" t="str">
        <f t="shared" si="111"/>
        <v/>
      </c>
      <c r="AA522" s="256"/>
      <c r="AB522" s="186"/>
      <c r="AC522" s="186"/>
      <c r="AD522" s="203"/>
      <c r="AF522" s="203"/>
      <c r="AG522" s="102" t="str">
        <f t="shared" si="112"/>
        <v/>
      </c>
      <c r="AH522" s="10" t="str">
        <f t="shared" si="104"/>
        <v/>
      </c>
      <c r="AI522" s="102"/>
      <c r="AJ522" s="10"/>
      <c r="AK522" s="10"/>
      <c r="AL522" s="105"/>
      <c r="AM522" s="102"/>
      <c r="AN522" s="10"/>
      <c r="AO522" s="10" t="str">
        <f t="shared" si="113"/>
        <v/>
      </c>
      <c r="AT522" s="10"/>
      <c r="AU522" s="10" t="str">
        <f>IF(O522="include",AF522,"")</f>
        <v/>
      </c>
      <c r="AV522" s="54" t="str">
        <f>IF(P522="include",AF522,"")</f>
        <v/>
      </c>
      <c r="BC522" s="10"/>
      <c r="BH522" s="10"/>
      <c r="BM522" s="10"/>
    </row>
    <row r="523" spans="1:65" s="54" customFormat="1" ht="30">
      <c r="A523" s="10">
        <v>533</v>
      </c>
      <c r="B523" s="10"/>
      <c r="C523" s="10" t="s">
        <v>787</v>
      </c>
      <c r="D523" s="10">
        <v>1</v>
      </c>
      <c r="E523" s="10">
        <v>1</v>
      </c>
      <c r="F523" s="10">
        <v>1</v>
      </c>
      <c r="G523" s="119" t="str">
        <f t="shared" si="110"/>
        <v>EXCLUDED</v>
      </c>
      <c r="H523" s="147" t="s">
        <v>901</v>
      </c>
      <c r="I523" s="189" t="s">
        <v>901</v>
      </c>
      <c r="J523" s="10" t="str">
        <f>IF(AND(G523="Excluded", H523="Excluded"), "Mutually Excluded", IF(AND(OR(G523="CERTAINLY INCLUDED", G523="INCLUDED", G523="MAYBE" ), OR(H523="INCLUDED", H523="MAYBE")), "MUTUALLY INCLUDED", IF(AND(G523="MAYBE", H523="MAYBE"), "Mutually MAYBE", IF(AND(G523="Excluded", OR(H523="INCLUDED", H523="MAYBE")), "AI: No, Human: Yes", IF(AND(H523="Excluded", OR(G523="INCLUDED", G523="CERTAINLY INCLUDED", G523="MAYBE")), "AI: Yes, Human: No", "Other Conflict")))))</f>
        <v>Mutually Excluded</v>
      </c>
      <c r="K523" s="10"/>
      <c r="L523" s="10"/>
      <c r="N523" s="220" t="s">
        <v>19</v>
      </c>
      <c r="O523" s="54" t="str">
        <f>IF(J523="Mutually Excluded","Exclude",IF(J523= "Mutually Included","Include",M523))</f>
        <v>Exclude</v>
      </c>
      <c r="P523" s="54" t="str">
        <f>'Humans Alignment T&amp;A'!Z523</f>
        <v>Exclude</v>
      </c>
      <c r="Q523" s="120" t="str">
        <f>IF(AND(O523="Exclude", P523="Exclude"), "Mutually Excluded", IF(AND(OR(O523="CERTAINLY INCLUDED", O523="INCLUDE" ), OR(P523="INCLUDE", P523="MAYBE")), "MUTUALLY INCLUDED", IF(AND(O523="MAYBE", P523="MAYBE"), "Mutually MAYBE", IF(AND(O523="Exclude", OR(P523="INCLUDE", P523="MAYBE")), "AI+Hum: No, Hum1+2: Yes", IF(AND(P523="Exclude", OR(O523="INCLUDE", O523="CERTAINLY INCLUDED", H523="MAYBE")), "Ai+hum: Yes, Hum1+2: No", "Other Conflict")))))</f>
        <v>Mutually Excluded</v>
      </c>
      <c r="U523" s="121" t="str">
        <f>IF(Q523="Mutually Excluded","Exclude",IF(Q523= "Mutually Included","Include",R523))</f>
        <v>Exclude</v>
      </c>
      <c r="V523" s="122"/>
      <c r="X523" s="117"/>
      <c r="Y523" s="117"/>
      <c r="Z523" s="103" t="str">
        <f t="shared" si="111"/>
        <v/>
      </c>
      <c r="AA523" s="256"/>
      <c r="AB523" s="186"/>
      <c r="AC523" s="186"/>
      <c r="AD523" s="203"/>
      <c r="AF523" s="203"/>
      <c r="AG523" s="102" t="str">
        <f t="shared" si="112"/>
        <v/>
      </c>
      <c r="AH523" s="10" t="str">
        <f t="shared" si="104"/>
        <v/>
      </c>
      <c r="AI523" s="102"/>
      <c r="AJ523" s="10"/>
      <c r="AK523" s="10"/>
      <c r="AL523" s="105"/>
      <c r="AM523" s="102"/>
      <c r="AN523" s="10"/>
      <c r="AO523" s="10" t="str">
        <f t="shared" si="113"/>
        <v/>
      </c>
      <c r="AT523" s="10"/>
      <c r="AU523" s="10" t="str">
        <f>IF(O523="include",AF523,"")</f>
        <v/>
      </c>
      <c r="AV523" s="54" t="str">
        <f>IF(P523="include",AF523,"")</f>
        <v/>
      </c>
      <c r="BC523" s="10"/>
      <c r="BH523" s="10"/>
      <c r="BM523" s="10"/>
    </row>
    <row r="524" spans="1:65" s="54" customFormat="1" ht="45">
      <c r="A524" s="10">
        <v>534</v>
      </c>
      <c r="B524" s="10"/>
      <c r="C524" s="10" t="s">
        <v>788</v>
      </c>
      <c r="D524" s="10">
        <v>3</v>
      </c>
      <c r="E524" s="10">
        <v>3</v>
      </c>
      <c r="F524" s="10">
        <v>4</v>
      </c>
      <c r="G524" s="119" t="str">
        <f t="shared" si="110"/>
        <v>EXCLUDED</v>
      </c>
      <c r="H524" s="147" t="s">
        <v>901</v>
      </c>
      <c r="I524" s="189" t="s">
        <v>901</v>
      </c>
      <c r="J524" s="10" t="str">
        <f>IF(AND(G524="Excluded", H524="Excluded"), "Mutually Excluded", IF(AND(OR(G524="CERTAINLY INCLUDED", G524="INCLUDED", G524="MAYBE" ), OR(H524="INCLUDED", H524="MAYBE")), "MUTUALLY INCLUDED", IF(AND(G524="MAYBE", H524="MAYBE"), "Mutually MAYBE", IF(AND(G524="Excluded", OR(H524="INCLUDED", H524="MAYBE")), "AI: No, Human: Yes", IF(AND(H524="Excluded", OR(G524="INCLUDED", G524="CERTAINLY INCLUDED", G524="MAYBE")), "AI: Yes, Human: No", "Other Conflict")))))</f>
        <v>Mutually Excluded</v>
      </c>
      <c r="K524" s="10"/>
      <c r="L524" s="10"/>
      <c r="N524" s="220" t="s">
        <v>19</v>
      </c>
      <c r="O524" s="54" t="str">
        <f>IF(J524="Mutually Excluded","Exclude",IF(J524= "Mutually Included","Include",M524))</f>
        <v>Exclude</v>
      </c>
      <c r="P524" s="54" t="str">
        <f>'Humans Alignment T&amp;A'!Z524</f>
        <v>Exclude</v>
      </c>
      <c r="Q524" s="120" t="str">
        <f>IF(AND(O524="Exclude", P524="Exclude"), "Mutually Excluded", IF(AND(OR(O524="CERTAINLY INCLUDED", O524="INCLUDE" ), OR(P524="INCLUDE", P524="MAYBE")), "MUTUALLY INCLUDED", IF(AND(O524="MAYBE", P524="MAYBE"), "Mutually MAYBE", IF(AND(O524="Exclude", OR(P524="INCLUDE", P524="MAYBE")), "AI+Hum: No, Hum1+2: Yes", IF(AND(P524="Exclude", OR(O524="INCLUDE", O524="CERTAINLY INCLUDED", H524="MAYBE")), "Ai+hum: Yes, Hum1+2: No", "Other Conflict")))))</f>
        <v>Mutually Excluded</v>
      </c>
      <c r="U524" s="121" t="str">
        <f>IF(Q524="Mutually Excluded","Exclude",IF(Q524= "Mutually Included","Include",R524))</f>
        <v>Exclude</v>
      </c>
      <c r="V524" s="122"/>
      <c r="X524" s="117"/>
      <c r="Y524" s="117"/>
      <c r="Z524" s="103" t="str">
        <f t="shared" si="111"/>
        <v/>
      </c>
      <c r="AA524" s="256"/>
      <c r="AB524" s="186"/>
      <c r="AC524" s="186"/>
      <c r="AD524" s="203"/>
      <c r="AF524" s="203"/>
      <c r="AG524" s="102" t="str">
        <f t="shared" si="112"/>
        <v/>
      </c>
      <c r="AH524" s="10" t="str">
        <f t="shared" si="104"/>
        <v/>
      </c>
      <c r="AI524" s="102"/>
      <c r="AJ524" s="10"/>
      <c r="AK524" s="10"/>
      <c r="AL524" s="105"/>
      <c r="AM524" s="102"/>
      <c r="AN524" s="10"/>
      <c r="AO524" s="10" t="str">
        <f t="shared" si="113"/>
        <v/>
      </c>
      <c r="AT524" s="10"/>
      <c r="AU524" s="10" t="str">
        <f>IF(O524="include",AF524,"")</f>
        <v/>
      </c>
      <c r="AV524" s="54" t="str">
        <f>IF(P524="include",AF524,"")</f>
        <v/>
      </c>
      <c r="BC524" s="10"/>
      <c r="BH524" s="10"/>
      <c r="BM524" s="10"/>
    </row>
    <row r="525" spans="1:65" s="54" customFormat="1" ht="45">
      <c r="A525" s="10">
        <v>535</v>
      </c>
      <c r="B525" s="10"/>
      <c r="C525" s="10" t="s">
        <v>789</v>
      </c>
      <c r="D525" s="10">
        <v>1</v>
      </c>
      <c r="E525" s="10">
        <v>1</v>
      </c>
      <c r="F525" s="10">
        <v>1</v>
      </c>
      <c r="G525" s="119" t="str">
        <f t="shared" si="110"/>
        <v>EXCLUDED</v>
      </c>
      <c r="H525" s="147" t="s">
        <v>901</v>
      </c>
      <c r="I525" s="189" t="s">
        <v>901</v>
      </c>
      <c r="J525" s="10" t="str">
        <f>IF(AND(G525="Excluded", H525="Excluded"), "Mutually Excluded", IF(AND(OR(G525="CERTAINLY INCLUDED", G525="INCLUDED", G525="MAYBE" ), OR(H525="INCLUDED", H525="MAYBE")), "MUTUALLY INCLUDED", IF(AND(G525="MAYBE", H525="MAYBE"), "Mutually MAYBE", IF(AND(G525="Excluded", OR(H525="INCLUDED", H525="MAYBE")), "AI: No, Human: Yes", IF(AND(H525="Excluded", OR(G525="INCLUDED", G525="CERTAINLY INCLUDED", G525="MAYBE")), "AI: Yes, Human: No", "Other Conflict")))))</f>
        <v>Mutually Excluded</v>
      </c>
      <c r="K525" s="10"/>
      <c r="L525" s="10"/>
      <c r="N525" s="220" t="s">
        <v>19</v>
      </c>
      <c r="O525" s="54" t="str">
        <f>IF(J525="Mutually Excluded","Exclude",IF(J525= "Mutually Included","Include",M525))</f>
        <v>Exclude</v>
      </c>
      <c r="P525" s="54" t="str">
        <f>'Humans Alignment T&amp;A'!Z525</f>
        <v>Exclude</v>
      </c>
      <c r="Q525" s="120" t="str">
        <f>IF(AND(O525="Exclude", P525="Exclude"), "Mutually Excluded", IF(AND(OR(O525="CERTAINLY INCLUDED", O525="INCLUDE" ), OR(P525="INCLUDE", P525="MAYBE")), "MUTUALLY INCLUDED", IF(AND(O525="MAYBE", P525="MAYBE"), "Mutually MAYBE", IF(AND(O525="Exclude", OR(P525="INCLUDE", P525="MAYBE")), "AI+Hum: No, Hum1+2: Yes", IF(AND(P525="Exclude", OR(O525="INCLUDE", O525="CERTAINLY INCLUDED", H525="MAYBE")), "Ai+hum: Yes, Hum1+2: No", "Other Conflict")))))</f>
        <v>Mutually Excluded</v>
      </c>
      <c r="U525" s="121" t="str">
        <f>IF(Q525="Mutually Excluded","Exclude",IF(Q525= "Mutually Included","Include",R525))</f>
        <v>Exclude</v>
      </c>
      <c r="V525" s="122"/>
      <c r="X525" s="117"/>
      <c r="Y525" s="117"/>
      <c r="Z525" s="103" t="str">
        <f t="shared" si="111"/>
        <v/>
      </c>
      <c r="AA525" s="256"/>
      <c r="AB525" s="186"/>
      <c r="AC525" s="186"/>
      <c r="AD525" s="203"/>
      <c r="AF525" s="203"/>
      <c r="AG525" s="102" t="str">
        <f t="shared" si="112"/>
        <v/>
      </c>
      <c r="AH525" s="10" t="str">
        <f t="shared" si="104"/>
        <v/>
      </c>
      <c r="AI525" s="102"/>
      <c r="AJ525" s="10"/>
      <c r="AK525" s="10"/>
      <c r="AL525" s="105"/>
      <c r="AM525" s="102"/>
      <c r="AN525" s="10"/>
      <c r="AO525" s="10" t="str">
        <f t="shared" si="113"/>
        <v/>
      </c>
      <c r="AT525" s="10"/>
      <c r="AU525" s="10" t="str">
        <f>IF(O525="include",AF525,"")</f>
        <v/>
      </c>
      <c r="AV525" s="54" t="str">
        <f>IF(P525="include",AF525,"")</f>
        <v/>
      </c>
      <c r="BC525" s="10"/>
      <c r="BH525" s="10"/>
      <c r="BM525" s="10"/>
    </row>
    <row r="526" spans="1:65" s="54" customFormat="1" ht="45">
      <c r="A526" s="10">
        <v>536</v>
      </c>
      <c r="B526" s="10"/>
      <c r="C526" s="10" t="s">
        <v>790</v>
      </c>
      <c r="D526" s="10">
        <v>2</v>
      </c>
      <c r="E526" s="10">
        <v>2</v>
      </c>
      <c r="F526" s="10">
        <v>2</v>
      </c>
      <c r="G526" s="119" t="str">
        <f t="shared" si="110"/>
        <v>EXCLUDED</v>
      </c>
      <c r="H526" s="147" t="s">
        <v>901</v>
      </c>
      <c r="I526" s="189" t="s">
        <v>901</v>
      </c>
      <c r="J526" s="10" t="str">
        <f>IF(AND(G526="Excluded", H526="Excluded"), "Mutually Excluded", IF(AND(OR(G526="CERTAINLY INCLUDED", G526="INCLUDED", G526="MAYBE" ), OR(H526="INCLUDED", H526="MAYBE")), "MUTUALLY INCLUDED", IF(AND(G526="MAYBE", H526="MAYBE"), "Mutually MAYBE", IF(AND(G526="Excluded", OR(H526="INCLUDED", H526="MAYBE")), "AI: No, Human: Yes", IF(AND(H526="Excluded", OR(G526="INCLUDED", G526="CERTAINLY INCLUDED", G526="MAYBE")), "AI: Yes, Human: No", "Other Conflict")))))</f>
        <v>Mutually Excluded</v>
      </c>
      <c r="K526" s="10"/>
      <c r="L526" s="10"/>
      <c r="N526" s="220" t="s">
        <v>19</v>
      </c>
      <c r="O526" s="54" t="str">
        <f>IF(J526="Mutually Excluded","Exclude",IF(J526= "Mutually Included","Include",M526))</f>
        <v>Exclude</v>
      </c>
      <c r="P526" s="54" t="str">
        <f>'Humans Alignment T&amp;A'!Z526</f>
        <v>Exclude</v>
      </c>
      <c r="Q526" s="120" t="str">
        <f>IF(AND(O526="Exclude", P526="Exclude"), "Mutually Excluded", IF(AND(OR(O526="CERTAINLY INCLUDED", O526="INCLUDE" ), OR(P526="INCLUDE", P526="MAYBE")), "MUTUALLY INCLUDED", IF(AND(O526="MAYBE", P526="MAYBE"), "Mutually MAYBE", IF(AND(O526="Exclude", OR(P526="INCLUDE", P526="MAYBE")), "AI+Hum: No, Hum1+2: Yes", IF(AND(P526="Exclude", OR(O526="INCLUDE", O526="CERTAINLY INCLUDED", H526="MAYBE")), "Ai+hum: Yes, Hum1+2: No", "Other Conflict")))))</f>
        <v>Mutually Excluded</v>
      </c>
      <c r="U526" s="121" t="str">
        <f>IF(Q526="Mutually Excluded","Exclude",IF(Q526= "Mutually Included","Include",R526))</f>
        <v>Exclude</v>
      </c>
      <c r="V526" s="122"/>
      <c r="X526" s="117"/>
      <c r="Y526" s="117"/>
      <c r="Z526" s="103" t="str">
        <f t="shared" si="111"/>
        <v/>
      </c>
      <c r="AA526" s="256"/>
      <c r="AB526" s="186"/>
      <c r="AC526" s="186"/>
      <c r="AD526" s="203"/>
      <c r="AF526" s="203"/>
      <c r="AG526" s="102" t="str">
        <f t="shared" si="112"/>
        <v/>
      </c>
      <c r="AH526" s="10" t="str">
        <f t="shared" ref="AH526:AH584" si="115">IF(OR(ISBLANK(AF526), ISBLANK(AP526)), "", IF(AND(OR(AF526="Include", AF526="Maybe"), OR(AP526="Included", AP526="Maybe", AP526="Certainly Included")), "Mutually Included", IF(AND(AF526="Exclude", AP526="Exclude"), "Mutually Excluded", IF(AND(AF526="Exclude", OR(AP526="Include", AP526="Maybe")), "Human Excluded, AI Included", IF(AND(OR(AF526="Include", AF526="Maybe"), AP526="Exclude"), "Human Included, AI Excluded", "Pal")))))</f>
        <v/>
      </c>
      <c r="AI526" s="102"/>
      <c r="AJ526" s="10"/>
      <c r="AK526" s="10"/>
      <c r="AL526" s="105"/>
      <c r="AM526" s="102"/>
      <c r="AN526" s="10"/>
      <c r="AO526" s="10" t="str">
        <f t="shared" si="113"/>
        <v/>
      </c>
      <c r="AT526" s="10"/>
      <c r="AU526" s="10" t="str">
        <f>IF(O526="include",AF526,"")</f>
        <v/>
      </c>
      <c r="AV526" s="54" t="str">
        <f>IF(P526="include",AF526,"")</f>
        <v/>
      </c>
      <c r="BC526" s="10"/>
      <c r="BH526" s="10"/>
      <c r="BM526" s="10"/>
    </row>
    <row r="527" spans="1:65" s="54" customFormat="1" ht="45">
      <c r="A527" s="10">
        <v>537</v>
      </c>
      <c r="B527" s="10"/>
      <c r="C527" s="10" t="s">
        <v>791</v>
      </c>
      <c r="D527" s="10">
        <v>3</v>
      </c>
      <c r="E527" s="10">
        <v>4</v>
      </c>
      <c r="F527" s="10">
        <v>3</v>
      </c>
      <c r="G527" s="119" t="str">
        <f t="shared" si="110"/>
        <v>EXCLUDED</v>
      </c>
      <c r="H527" s="147" t="s">
        <v>901</v>
      </c>
      <c r="I527" s="189" t="s">
        <v>901</v>
      </c>
      <c r="J527" s="10" t="str">
        <f>IF(AND(G527="Excluded", H527="Excluded"), "Mutually Excluded", IF(AND(OR(G527="CERTAINLY INCLUDED", G527="INCLUDED", G527="MAYBE" ), OR(H527="INCLUDED", H527="MAYBE")), "MUTUALLY INCLUDED", IF(AND(G527="MAYBE", H527="MAYBE"), "Mutually MAYBE", IF(AND(G527="Excluded", OR(H527="INCLUDED", H527="MAYBE")), "AI: No, Human: Yes", IF(AND(H527="Excluded", OR(G527="INCLUDED", G527="CERTAINLY INCLUDED", G527="MAYBE")), "AI: Yes, Human: No", "Other Conflict")))))</f>
        <v>Mutually Excluded</v>
      </c>
      <c r="K527" s="10"/>
      <c r="L527" s="10"/>
      <c r="N527" s="220" t="s">
        <v>19</v>
      </c>
      <c r="O527" s="54" t="str">
        <f>IF(J527="Mutually Excluded","Exclude",IF(J527= "Mutually Included","Include",M527))</f>
        <v>Exclude</v>
      </c>
      <c r="P527" s="54" t="str">
        <f>'Humans Alignment T&amp;A'!Z527</f>
        <v>Exclude</v>
      </c>
      <c r="Q527" s="120" t="str">
        <f>IF(AND(O527="Exclude", P527="Exclude"), "Mutually Excluded", IF(AND(OR(O527="CERTAINLY INCLUDED", O527="INCLUDE" ), OR(P527="INCLUDE", P527="MAYBE")), "MUTUALLY INCLUDED", IF(AND(O527="MAYBE", P527="MAYBE"), "Mutually MAYBE", IF(AND(O527="Exclude", OR(P527="INCLUDE", P527="MAYBE")), "AI+Hum: No, Hum1+2: Yes", IF(AND(P527="Exclude", OR(O527="INCLUDE", O527="CERTAINLY INCLUDED", H527="MAYBE")), "Ai+hum: Yes, Hum1+2: No", "Other Conflict")))))</f>
        <v>Mutually Excluded</v>
      </c>
      <c r="U527" s="121" t="str">
        <f>IF(Q527="Mutually Excluded","Exclude",IF(Q527= "Mutually Included","Include",R527))</f>
        <v>Exclude</v>
      </c>
      <c r="V527" s="122"/>
      <c r="X527" s="117"/>
      <c r="Y527" s="117"/>
      <c r="Z527" s="103" t="str">
        <f t="shared" si="111"/>
        <v/>
      </c>
      <c r="AA527" s="256"/>
      <c r="AB527" s="186"/>
      <c r="AC527" s="186"/>
      <c r="AD527" s="203"/>
      <c r="AF527" s="203"/>
      <c r="AG527" s="102" t="str">
        <f t="shared" si="112"/>
        <v/>
      </c>
      <c r="AH527" s="10" t="str">
        <f t="shared" si="115"/>
        <v/>
      </c>
      <c r="AI527" s="102"/>
      <c r="AJ527" s="10"/>
      <c r="AK527" s="10"/>
      <c r="AL527" s="105"/>
      <c r="AM527" s="102"/>
      <c r="AN527" s="10"/>
      <c r="AO527" s="10" t="str">
        <f t="shared" si="113"/>
        <v/>
      </c>
      <c r="AT527" s="10"/>
      <c r="AU527" s="10" t="str">
        <f>IF(O527="include",AF527,"")</f>
        <v/>
      </c>
      <c r="AV527" s="54" t="str">
        <f>IF(P527="include",AF527,"")</f>
        <v/>
      </c>
      <c r="BC527" s="10"/>
      <c r="BH527" s="10"/>
      <c r="BM527" s="10"/>
    </row>
    <row r="528" spans="1:65" s="54" customFormat="1" ht="30">
      <c r="A528" s="10">
        <v>538</v>
      </c>
      <c r="B528" s="10"/>
      <c r="C528" s="10" t="s">
        <v>792</v>
      </c>
      <c r="D528" s="10">
        <v>1</v>
      </c>
      <c r="E528" s="10">
        <v>1</v>
      </c>
      <c r="F528" s="10">
        <v>1</v>
      </c>
      <c r="G528" s="119" t="str">
        <f t="shared" si="110"/>
        <v>EXCLUDED</v>
      </c>
      <c r="H528" s="147" t="s">
        <v>901</v>
      </c>
      <c r="I528" s="189" t="s">
        <v>901</v>
      </c>
      <c r="J528" s="10" t="str">
        <f>IF(AND(G528="Excluded", H528="Excluded"), "Mutually Excluded", IF(AND(OR(G528="CERTAINLY INCLUDED", G528="INCLUDED", G528="MAYBE" ), OR(H528="INCLUDED", H528="MAYBE")), "MUTUALLY INCLUDED", IF(AND(G528="MAYBE", H528="MAYBE"), "Mutually MAYBE", IF(AND(G528="Excluded", OR(H528="INCLUDED", H528="MAYBE")), "AI: No, Human: Yes", IF(AND(H528="Excluded", OR(G528="INCLUDED", G528="CERTAINLY INCLUDED", G528="MAYBE")), "AI: Yes, Human: No", "Other Conflict")))))</f>
        <v>Mutually Excluded</v>
      </c>
      <c r="K528" s="10"/>
      <c r="L528" s="10"/>
      <c r="N528" s="220" t="s">
        <v>19</v>
      </c>
      <c r="O528" s="54" t="str">
        <f>IF(J528="Mutually Excluded","Exclude",IF(J528= "Mutually Included","Include",M528))</f>
        <v>Exclude</v>
      </c>
      <c r="P528" s="54" t="str">
        <f>'Humans Alignment T&amp;A'!Z528</f>
        <v>Exclude</v>
      </c>
      <c r="Q528" s="120" t="str">
        <f>IF(AND(O528="Exclude", P528="Exclude"), "Mutually Excluded", IF(AND(OR(O528="CERTAINLY INCLUDED", O528="INCLUDE" ), OR(P528="INCLUDE", P528="MAYBE")), "MUTUALLY INCLUDED", IF(AND(O528="MAYBE", P528="MAYBE"), "Mutually MAYBE", IF(AND(O528="Exclude", OR(P528="INCLUDE", P528="MAYBE")), "AI+Hum: No, Hum1+2: Yes", IF(AND(P528="Exclude", OR(O528="INCLUDE", O528="CERTAINLY INCLUDED", H528="MAYBE")), "Ai+hum: Yes, Hum1+2: No", "Other Conflict")))))</f>
        <v>Mutually Excluded</v>
      </c>
      <c r="U528" s="121" t="str">
        <f>IF(Q528="Mutually Excluded","Exclude",IF(Q528= "Mutually Included","Include",R528))</f>
        <v>Exclude</v>
      </c>
      <c r="V528" s="122"/>
      <c r="X528" s="117"/>
      <c r="Y528" s="117"/>
      <c r="Z528" s="103" t="str">
        <f t="shared" si="111"/>
        <v/>
      </c>
      <c r="AA528" s="256"/>
      <c r="AB528" s="186"/>
      <c r="AC528" s="186"/>
      <c r="AD528" s="203"/>
      <c r="AF528" s="203"/>
      <c r="AG528" s="102" t="str">
        <f t="shared" si="112"/>
        <v/>
      </c>
      <c r="AH528" s="10" t="str">
        <f t="shared" si="115"/>
        <v/>
      </c>
      <c r="AI528" s="102"/>
      <c r="AJ528" s="10"/>
      <c r="AK528" s="10"/>
      <c r="AL528" s="105"/>
      <c r="AM528" s="102"/>
      <c r="AN528" s="10"/>
      <c r="AO528" s="10" t="str">
        <f t="shared" si="113"/>
        <v/>
      </c>
      <c r="AT528" s="10"/>
      <c r="AU528" s="10" t="str">
        <f>IF(O528="include",AF528,"")</f>
        <v/>
      </c>
      <c r="AV528" s="54" t="str">
        <f>IF(P528="include",AF528,"")</f>
        <v/>
      </c>
      <c r="BC528" s="10"/>
      <c r="BH528" s="10"/>
      <c r="BM528" s="10"/>
    </row>
    <row r="529" spans="1:65" s="54" customFormat="1" ht="60.75" thickBot="1">
      <c r="A529" s="10">
        <v>539</v>
      </c>
      <c r="B529" s="10"/>
      <c r="C529" s="10" t="s">
        <v>793</v>
      </c>
      <c r="D529" s="10">
        <v>4</v>
      </c>
      <c r="E529" s="10">
        <v>3</v>
      </c>
      <c r="F529" s="10">
        <v>3</v>
      </c>
      <c r="G529" s="119" t="str">
        <f t="shared" si="110"/>
        <v>EXCLUDED</v>
      </c>
      <c r="H529" s="147" t="s">
        <v>901</v>
      </c>
      <c r="I529" s="189" t="s">
        <v>901</v>
      </c>
      <c r="J529" s="10" t="str">
        <f>IF(AND(G529="Excluded", H529="Excluded"), "Mutually Excluded", IF(AND(OR(G529="CERTAINLY INCLUDED", G529="INCLUDED", G529="MAYBE" ), OR(H529="INCLUDED", H529="MAYBE")), "MUTUALLY INCLUDED", IF(AND(G529="MAYBE", H529="MAYBE"), "Mutually MAYBE", IF(AND(G529="Excluded", OR(H529="INCLUDED", H529="MAYBE")), "AI: No, Human: Yes", IF(AND(H529="Excluded", OR(G529="INCLUDED", G529="CERTAINLY INCLUDED", G529="MAYBE")), "AI: Yes, Human: No", "Other Conflict")))))</f>
        <v>Mutually Excluded</v>
      </c>
      <c r="K529" s="10"/>
      <c r="L529" s="10"/>
      <c r="N529" s="220" t="s">
        <v>19</v>
      </c>
      <c r="O529" s="54" t="str">
        <f>IF(J529="Mutually Excluded","Exclude",IF(J529= "Mutually Included","Include",M529))</f>
        <v>Exclude</v>
      </c>
      <c r="P529" s="54" t="str">
        <f>'Humans Alignment T&amp;A'!Z529</f>
        <v>Exclude</v>
      </c>
      <c r="Q529" s="120" t="str">
        <f>IF(AND(O529="Exclude", P529="Exclude"), "Mutually Excluded", IF(AND(OR(O529="CERTAINLY INCLUDED", O529="INCLUDE" ), OR(P529="INCLUDE", P529="MAYBE")), "MUTUALLY INCLUDED", IF(AND(O529="MAYBE", P529="MAYBE"), "Mutually MAYBE", IF(AND(O529="Exclude", OR(P529="INCLUDE", P529="MAYBE")), "AI+Hum: No, Hum1+2: Yes", IF(AND(P529="Exclude", OR(O529="INCLUDE", O529="CERTAINLY INCLUDED", H529="MAYBE")), "Ai+hum: Yes, Hum1+2: No", "Other Conflict")))))</f>
        <v>Mutually Excluded</v>
      </c>
      <c r="U529" s="121" t="str">
        <f>IF(Q529="Mutually Excluded","Exclude",IF(Q529= "Mutually Included","Include",R529))</f>
        <v>Exclude</v>
      </c>
      <c r="V529" s="122"/>
      <c r="X529" s="117"/>
      <c r="Y529" s="117"/>
      <c r="Z529" s="103" t="str">
        <f t="shared" si="111"/>
        <v/>
      </c>
      <c r="AA529" s="256"/>
      <c r="AB529" s="186"/>
      <c r="AC529" s="186"/>
      <c r="AD529" s="203"/>
      <c r="AF529" s="203"/>
      <c r="AG529" s="102" t="str">
        <f t="shared" si="112"/>
        <v/>
      </c>
      <c r="AH529" s="10" t="str">
        <f t="shared" si="115"/>
        <v/>
      </c>
      <c r="AI529" s="102"/>
      <c r="AJ529" s="10"/>
      <c r="AK529" s="10"/>
      <c r="AL529" s="105"/>
      <c r="AM529" s="102"/>
      <c r="AN529" s="10"/>
      <c r="AO529" s="10" t="str">
        <f t="shared" si="113"/>
        <v/>
      </c>
      <c r="AT529" s="10"/>
      <c r="AU529" s="10" t="str">
        <f>IF(O529="include",AF529,"")</f>
        <v/>
      </c>
      <c r="AV529" s="54" t="str">
        <f>IF(P529="include",AF529,"")</f>
        <v/>
      </c>
      <c r="BC529" s="10"/>
      <c r="BH529" s="10"/>
      <c r="BM529" s="10"/>
    </row>
    <row r="530" spans="1:65" s="54" customFormat="1" ht="30.75" thickBot="1">
      <c r="A530" s="10">
        <v>540</v>
      </c>
      <c r="B530" s="10"/>
      <c r="C530" s="10" t="s">
        <v>794</v>
      </c>
      <c r="D530" s="10">
        <v>1</v>
      </c>
      <c r="E530" s="10">
        <v>1</v>
      </c>
      <c r="F530" s="10">
        <v>1</v>
      </c>
      <c r="G530" s="119" t="str">
        <f t="shared" si="110"/>
        <v>EXCLUDED</v>
      </c>
      <c r="H530" s="147" t="s">
        <v>901</v>
      </c>
      <c r="I530" s="189" t="s">
        <v>901</v>
      </c>
      <c r="J530" s="10" t="str">
        <f>IF(AND(G530="Excluded", H530="Excluded"), "Mutually Excluded", IF(AND(OR(G530="CERTAINLY INCLUDED", G530="INCLUDED", G530="MAYBE" ), OR(H530="INCLUDED", H530="MAYBE")), "MUTUALLY INCLUDED", IF(AND(G530="MAYBE", H530="MAYBE"), "Mutually MAYBE", IF(AND(G530="Excluded", OR(H530="INCLUDED", H530="MAYBE")), "AI: No, Human: Yes", IF(AND(H530="Excluded", OR(G530="INCLUDED", G530="CERTAINLY INCLUDED", G530="MAYBE")), "AI: Yes, Human: No", "Other Conflict")))))</f>
        <v>Mutually Excluded</v>
      </c>
      <c r="K530" s="10"/>
      <c r="L530" s="10"/>
      <c r="N530" s="220" t="s">
        <v>19</v>
      </c>
      <c r="O530" s="54" t="str">
        <f>IF(J530="Mutually Excluded","Exclude",IF(J530= "Mutually Included","Include",M530))</f>
        <v>Exclude</v>
      </c>
      <c r="P530" s="54" t="str">
        <f>'Humans Alignment T&amp;A'!Z530</f>
        <v>Exclude</v>
      </c>
      <c r="Q530" s="120" t="str">
        <f>IF(AND(O530="Exclude", P530="Exclude"), "Mutually Excluded", IF(AND(OR(O530="CERTAINLY INCLUDED", O530="INCLUDE" ), OR(P530="INCLUDE", P530="MAYBE")), "MUTUALLY INCLUDED", IF(AND(O530="MAYBE", P530="MAYBE"), "Mutually MAYBE", IF(AND(O530="Exclude", OR(P530="INCLUDE", P530="MAYBE")), "AI+Hum: No, Hum1+2: Yes", IF(AND(P530="Exclude", OR(O530="INCLUDE", O530="CERTAINLY INCLUDED", H530="MAYBE")), "Ai+hum: Yes, Hum1+2: No", "Other Conflict")))))</f>
        <v>Mutually Excluded</v>
      </c>
      <c r="S530" s="54" t="s">
        <v>3007</v>
      </c>
      <c r="T530" s="54" t="s">
        <v>3007</v>
      </c>
      <c r="U530" s="121" t="str">
        <f>IF(Q530="Mutually Excluded","Exclude",IF(Q530= "Mutually Included","Include",R530))</f>
        <v>Exclude</v>
      </c>
      <c r="V530" s="122"/>
      <c r="X530" s="201"/>
      <c r="Y530" s="123"/>
      <c r="Z530" s="103"/>
      <c r="AA530" s="149"/>
      <c r="AB530" s="186"/>
      <c r="AD530" s="203"/>
      <c r="AF530" s="203"/>
      <c r="AG530" s="102"/>
      <c r="AH530" s="10"/>
      <c r="AI530" s="184"/>
      <c r="AJ530" s="10"/>
      <c r="AK530" s="10"/>
      <c r="AL530" s="135"/>
      <c r="AM530" s="102"/>
      <c r="AN530" s="10"/>
      <c r="AO530" s="10"/>
      <c r="AT530" s="10"/>
      <c r="AU530" s="10" t="str">
        <f>IF(O530="include",AF530,"")</f>
        <v/>
      </c>
      <c r="AV530" s="54" t="str">
        <f>IF(P530="include",AF530,"")</f>
        <v/>
      </c>
      <c r="BC530" s="10"/>
      <c r="BH530" s="10"/>
      <c r="BM530" s="10"/>
    </row>
    <row r="531" spans="1:65" s="54" customFormat="1" ht="75">
      <c r="A531" s="10">
        <v>541</v>
      </c>
      <c r="B531" s="10"/>
      <c r="C531" s="10" t="s">
        <v>795</v>
      </c>
      <c r="D531" s="10">
        <v>1</v>
      </c>
      <c r="E531" s="10">
        <v>1</v>
      </c>
      <c r="F531" s="10">
        <v>1</v>
      </c>
      <c r="G531" s="119" t="str">
        <f t="shared" si="110"/>
        <v>EXCLUDED</v>
      </c>
      <c r="H531" s="147" t="s">
        <v>901</v>
      </c>
      <c r="I531" s="189" t="s">
        <v>901</v>
      </c>
      <c r="J531" s="10" t="str">
        <f>IF(AND(G531="Excluded", H531="Excluded"), "Mutually Excluded", IF(AND(OR(G531="CERTAINLY INCLUDED", G531="INCLUDED", G531="MAYBE" ), OR(H531="INCLUDED", H531="MAYBE")), "MUTUALLY INCLUDED", IF(AND(G531="MAYBE", H531="MAYBE"), "Mutually MAYBE", IF(AND(G531="Excluded", OR(H531="INCLUDED", H531="MAYBE")), "AI: No, Human: Yes", IF(AND(H531="Excluded", OR(G531="INCLUDED", G531="CERTAINLY INCLUDED", G531="MAYBE")), "AI: Yes, Human: No", "Other Conflict")))))</f>
        <v>Mutually Excluded</v>
      </c>
      <c r="K531" s="10"/>
      <c r="L531" s="10"/>
      <c r="N531" s="220" t="s">
        <v>19</v>
      </c>
      <c r="O531" s="54" t="str">
        <f>IF(J531="Mutually Excluded","Exclude",IF(J531= "Mutually Included","Include",M531))</f>
        <v>Exclude</v>
      </c>
      <c r="P531" s="54" t="str">
        <f>'Humans Alignment T&amp;A'!Z531</f>
        <v>Exclude</v>
      </c>
      <c r="Q531" s="120" t="str">
        <f>IF(AND(O531="Exclude", P531="Exclude"), "Mutually Excluded", IF(AND(OR(O531="CERTAINLY INCLUDED", O531="INCLUDE" ), OR(P531="INCLUDE", P531="MAYBE")), "MUTUALLY INCLUDED", IF(AND(O531="MAYBE", P531="MAYBE"), "Mutually MAYBE", IF(AND(O531="Exclude", OR(P531="INCLUDE", P531="MAYBE")), "AI+Hum: No, Hum1+2: Yes", IF(AND(P531="Exclude", OR(O531="INCLUDE", O531="CERTAINLY INCLUDED", H531="MAYBE")), "Ai+hum: Yes, Hum1+2: No", "Other Conflict")))))</f>
        <v>Mutually Excluded</v>
      </c>
      <c r="U531" s="121" t="str">
        <f>IF(Q531="Mutually Excluded","Exclude",IF(Q531= "Mutually Included","Include",R531))</f>
        <v>Exclude</v>
      </c>
      <c r="V531" s="122"/>
      <c r="X531" s="117"/>
      <c r="Y531" s="117"/>
      <c r="Z531" s="103" t="str">
        <f t="shared" si="111"/>
        <v/>
      </c>
      <c r="AA531" s="256"/>
      <c r="AB531" s="186"/>
      <c r="AC531" s="186"/>
      <c r="AD531" s="203"/>
      <c r="AF531" s="203"/>
      <c r="AG531" s="102" t="str">
        <f t="shared" si="112"/>
        <v/>
      </c>
      <c r="AH531" s="10" t="str">
        <f t="shared" si="115"/>
        <v/>
      </c>
      <c r="AI531" s="102"/>
      <c r="AJ531" s="10"/>
      <c r="AK531" s="10"/>
      <c r="AL531" s="105"/>
      <c r="AM531" s="102"/>
      <c r="AN531" s="10"/>
      <c r="AO531" s="10" t="str">
        <f t="shared" si="113"/>
        <v/>
      </c>
      <c r="AT531" s="10"/>
      <c r="AU531" s="10" t="str">
        <f>IF(O531="include",AF531,"")</f>
        <v/>
      </c>
      <c r="AV531" s="54" t="str">
        <f>IF(P531="include",AF531,"")</f>
        <v/>
      </c>
      <c r="BC531" s="10"/>
      <c r="BH531" s="10"/>
      <c r="BM531" s="10"/>
    </row>
    <row r="532" spans="1:65" s="54" customFormat="1" ht="45">
      <c r="A532" s="10">
        <v>542</v>
      </c>
      <c r="B532" s="10"/>
      <c r="C532" s="10" t="s">
        <v>796</v>
      </c>
      <c r="D532" s="10">
        <v>4</v>
      </c>
      <c r="E532" s="10">
        <v>3</v>
      </c>
      <c r="F532" s="10">
        <v>4</v>
      </c>
      <c r="G532" s="119" t="str">
        <f t="shared" si="110"/>
        <v>EXCLUDED</v>
      </c>
      <c r="H532" s="147" t="s">
        <v>901</v>
      </c>
      <c r="I532" s="189" t="s">
        <v>901</v>
      </c>
      <c r="J532" s="10" t="str">
        <f>IF(AND(G532="Excluded", H532="Excluded"), "Mutually Excluded", IF(AND(OR(G532="CERTAINLY INCLUDED", G532="INCLUDED", G532="MAYBE" ), OR(H532="INCLUDED", H532="MAYBE")), "MUTUALLY INCLUDED", IF(AND(G532="MAYBE", H532="MAYBE"), "Mutually MAYBE", IF(AND(G532="Excluded", OR(H532="INCLUDED", H532="MAYBE")), "AI: No, Human: Yes", IF(AND(H532="Excluded", OR(G532="INCLUDED", G532="CERTAINLY INCLUDED", G532="MAYBE")), "AI: Yes, Human: No", "Other Conflict")))))</f>
        <v>Mutually Excluded</v>
      </c>
      <c r="K532" s="10"/>
      <c r="L532" s="10"/>
      <c r="N532" s="220" t="s">
        <v>19</v>
      </c>
      <c r="O532" s="54" t="str">
        <f>IF(J532="Mutually Excluded","Exclude",IF(J532= "Mutually Included","Include",M532))</f>
        <v>Exclude</v>
      </c>
      <c r="P532" s="54" t="str">
        <f>'Humans Alignment T&amp;A'!Z532</f>
        <v>Exclude</v>
      </c>
      <c r="Q532" s="120" t="str">
        <f>IF(AND(O532="Exclude", P532="Exclude"), "Mutually Excluded", IF(AND(OR(O532="CERTAINLY INCLUDED", O532="INCLUDE" ), OR(P532="INCLUDE", P532="MAYBE")), "MUTUALLY INCLUDED", IF(AND(O532="MAYBE", P532="MAYBE"), "Mutually MAYBE", IF(AND(O532="Exclude", OR(P532="INCLUDE", P532="MAYBE")), "AI+Hum: No, Hum1+2: Yes", IF(AND(P532="Exclude", OR(O532="INCLUDE", O532="CERTAINLY INCLUDED", H532="MAYBE")), "Ai+hum: Yes, Hum1+2: No", "Other Conflict")))))</f>
        <v>Mutually Excluded</v>
      </c>
      <c r="U532" s="121" t="str">
        <f>IF(Q532="Mutually Excluded","Exclude",IF(Q532= "Mutually Included","Include",R532))</f>
        <v>Exclude</v>
      </c>
      <c r="V532" s="122"/>
      <c r="X532" s="117"/>
      <c r="Y532" s="117"/>
      <c r="Z532" s="103" t="str">
        <f t="shared" si="111"/>
        <v/>
      </c>
      <c r="AA532" s="256"/>
      <c r="AB532" s="186"/>
      <c r="AC532" s="186"/>
      <c r="AD532" s="203"/>
      <c r="AF532" s="203"/>
      <c r="AG532" s="102" t="str">
        <f t="shared" si="112"/>
        <v/>
      </c>
      <c r="AH532" s="10" t="str">
        <f t="shared" si="115"/>
        <v/>
      </c>
      <c r="AI532" s="102"/>
      <c r="AJ532" s="10"/>
      <c r="AK532" s="10"/>
      <c r="AL532" s="105"/>
      <c r="AM532" s="102"/>
      <c r="AN532" s="10"/>
      <c r="AO532" s="10" t="str">
        <f t="shared" si="113"/>
        <v/>
      </c>
      <c r="AT532" s="10"/>
      <c r="AU532" s="10" t="str">
        <f>IF(O532="include",AF532,"")</f>
        <v/>
      </c>
      <c r="AV532" s="54" t="str">
        <f>IF(P532="include",AF532,"")</f>
        <v/>
      </c>
      <c r="BC532" s="10"/>
      <c r="BH532" s="10"/>
      <c r="BM532" s="10"/>
    </row>
    <row r="533" spans="1:65" s="54" customFormat="1" ht="30">
      <c r="A533" s="10">
        <v>543</v>
      </c>
      <c r="B533" s="10"/>
      <c r="C533" s="10" t="s">
        <v>799</v>
      </c>
      <c r="D533" s="10">
        <v>1</v>
      </c>
      <c r="E533" s="10">
        <v>1</v>
      </c>
      <c r="F533" s="10">
        <v>1</v>
      </c>
      <c r="G533" s="119" t="str">
        <f t="shared" si="110"/>
        <v>EXCLUDED</v>
      </c>
      <c r="H533" s="147" t="s">
        <v>901</v>
      </c>
      <c r="I533" s="189" t="s">
        <v>901</v>
      </c>
      <c r="J533" s="10" t="str">
        <f>IF(AND(G533="Excluded", H533="Excluded"), "Mutually Excluded", IF(AND(OR(G533="CERTAINLY INCLUDED", G533="INCLUDED", G533="MAYBE" ), OR(H533="INCLUDED", H533="MAYBE")), "MUTUALLY INCLUDED", IF(AND(G533="MAYBE", H533="MAYBE"), "Mutually MAYBE", IF(AND(G533="Excluded", OR(H533="INCLUDED", H533="MAYBE")), "AI: No, Human: Yes", IF(AND(H533="Excluded", OR(G533="INCLUDED", G533="CERTAINLY INCLUDED", G533="MAYBE")), "AI: Yes, Human: No", "Other Conflict")))))</f>
        <v>Mutually Excluded</v>
      </c>
      <c r="K533" s="10"/>
      <c r="L533" s="10"/>
      <c r="N533" s="220" t="s">
        <v>19</v>
      </c>
      <c r="O533" s="54" t="str">
        <f>IF(J533="Mutually Excluded","Exclude",IF(J533= "Mutually Included","Include",M533))</f>
        <v>Exclude</v>
      </c>
      <c r="P533" s="54" t="str">
        <f>'Humans Alignment T&amp;A'!Z533</f>
        <v>Exclude</v>
      </c>
      <c r="Q533" s="120" t="str">
        <f>IF(AND(O533="Exclude", P533="Exclude"), "Mutually Excluded", IF(AND(OR(O533="CERTAINLY INCLUDED", O533="INCLUDE" ), OR(P533="INCLUDE", P533="MAYBE")), "MUTUALLY INCLUDED", IF(AND(O533="MAYBE", P533="MAYBE"), "Mutually MAYBE", IF(AND(O533="Exclude", OR(P533="INCLUDE", P533="MAYBE")), "AI+Hum: No, Hum1+2: Yes", IF(AND(P533="Exclude", OR(O533="INCLUDE", O533="CERTAINLY INCLUDED", H533="MAYBE")), "Ai+hum: Yes, Hum1+2: No", "Other Conflict")))))</f>
        <v>Mutually Excluded</v>
      </c>
      <c r="U533" s="121" t="str">
        <f>IF(Q533="Mutually Excluded","Exclude",IF(Q533= "Mutually Included","Include",R533))</f>
        <v>Exclude</v>
      </c>
      <c r="V533" s="122"/>
      <c r="X533" s="117"/>
      <c r="Y533" s="117"/>
      <c r="Z533" s="103" t="str">
        <f t="shared" si="111"/>
        <v/>
      </c>
      <c r="AA533" s="256"/>
      <c r="AB533" s="186"/>
      <c r="AC533" s="186"/>
      <c r="AD533" s="203"/>
      <c r="AF533" s="203"/>
      <c r="AG533" s="102" t="str">
        <f t="shared" si="112"/>
        <v/>
      </c>
      <c r="AH533" s="10" t="str">
        <f t="shared" si="115"/>
        <v/>
      </c>
      <c r="AI533" s="102"/>
      <c r="AJ533" s="10"/>
      <c r="AK533" s="10"/>
      <c r="AL533" s="105"/>
      <c r="AM533" s="102"/>
      <c r="AN533" s="10"/>
      <c r="AO533" s="10" t="str">
        <f t="shared" si="113"/>
        <v/>
      </c>
      <c r="AT533" s="10"/>
      <c r="AU533" s="10" t="str">
        <f>IF(O533="include",AF533,"")</f>
        <v/>
      </c>
      <c r="AV533" s="54" t="str">
        <f>IF(P533="include",AF533,"")</f>
        <v/>
      </c>
      <c r="BC533" s="10"/>
      <c r="BH533" s="10"/>
      <c r="BM533" s="10"/>
    </row>
    <row r="534" spans="1:65" s="54" customFormat="1" ht="30">
      <c r="A534" s="10">
        <v>544</v>
      </c>
      <c r="B534" s="10"/>
      <c r="C534" s="10" t="s">
        <v>800</v>
      </c>
      <c r="D534" s="10">
        <v>2</v>
      </c>
      <c r="E534" s="10">
        <v>2</v>
      </c>
      <c r="F534" s="10">
        <v>2</v>
      </c>
      <c r="G534" s="119" t="str">
        <f t="shared" si="110"/>
        <v>EXCLUDED</v>
      </c>
      <c r="H534" s="147" t="s">
        <v>901</v>
      </c>
      <c r="I534" s="189" t="s">
        <v>901</v>
      </c>
      <c r="J534" s="10" t="str">
        <f>IF(AND(G534="Excluded", H534="Excluded"), "Mutually Excluded", IF(AND(OR(G534="CERTAINLY INCLUDED", G534="INCLUDED", G534="MAYBE" ), OR(H534="INCLUDED", H534="MAYBE")), "MUTUALLY INCLUDED", IF(AND(G534="MAYBE", H534="MAYBE"), "Mutually MAYBE", IF(AND(G534="Excluded", OR(H534="INCLUDED", H534="MAYBE")), "AI: No, Human: Yes", IF(AND(H534="Excluded", OR(G534="INCLUDED", G534="CERTAINLY INCLUDED", G534="MAYBE")), "AI: Yes, Human: No", "Other Conflict")))))</f>
        <v>Mutually Excluded</v>
      </c>
      <c r="K534" s="10"/>
      <c r="L534" s="10"/>
      <c r="N534" s="220" t="s">
        <v>19</v>
      </c>
      <c r="O534" s="54" t="str">
        <f>IF(J534="Mutually Excluded","Exclude",IF(J534= "Mutually Included","Include",M534))</f>
        <v>Exclude</v>
      </c>
      <c r="P534" s="54" t="str">
        <f>'Humans Alignment T&amp;A'!Z534</f>
        <v>Exclude</v>
      </c>
      <c r="Q534" s="120" t="str">
        <f>IF(AND(O534="Exclude", P534="Exclude"), "Mutually Excluded", IF(AND(OR(O534="CERTAINLY INCLUDED", O534="INCLUDE" ), OR(P534="INCLUDE", P534="MAYBE")), "MUTUALLY INCLUDED", IF(AND(O534="MAYBE", P534="MAYBE"), "Mutually MAYBE", IF(AND(O534="Exclude", OR(P534="INCLUDE", P534="MAYBE")), "AI+Hum: No, Hum1+2: Yes", IF(AND(P534="Exclude", OR(O534="INCLUDE", O534="CERTAINLY INCLUDED", H534="MAYBE")), "Ai+hum: Yes, Hum1+2: No", "Other Conflict")))))</f>
        <v>Mutually Excluded</v>
      </c>
      <c r="U534" s="121" t="str">
        <f>IF(Q534="Mutually Excluded","Exclude",IF(Q534= "Mutually Included","Include",R534))</f>
        <v>Exclude</v>
      </c>
      <c r="V534" s="122"/>
      <c r="X534" s="117"/>
      <c r="Y534" s="117"/>
      <c r="Z534" s="103" t="str">
        <f t="shared" si="111"/>
        <v/>
      </c>
      <c r="AA534" s="256"/>
      <c r="AB534" s="186"/>
      <c r="AC534" s="186"/>
      <c r="AD534" s="203"/>
      <c r="AF534" s="203"/>
      <c r="AG534" s="102" t="str">
        <f t="shared" si="112"/>
        <v/>
      </c>
      <c r="AH534" s="10" t="str">
        <f t="shared" si="115"/>
        <v/>
      </c>
      <c r="AI534" s="102"/>
      <c r="AJ534" s="10"/>
      <c r="AK534" s="10"/>
      <c r="AL534" s="105"/>
      <c r="AM534" s="102"/>
      <c r="AN534" s="10"/>
      <c r="AO534" s="10" t="str">
        <f t="shared" si="113"/>
        <v/>
      </c>
      <c r="AT534" s="10"/>
      <c r="AU534" s="10" t="str">
        <f>IF(O534="include",AF534,"")</f>
        <v/>
      </c>
      <c r="AV534" s="54" t="str">
        <f>IF(P534="include",AF534,"")</f>
        <v/>
      </c>
      <c r="BC534" s="10"/>
      <c r="BH534" s="10"/>
      <c r="BM534" s="10"/>
    </row>
    <row r="535" spans="1:65" s="54" customFormat="1" ht="30">
      <c r="A535" s="10">
        <v>545</v>
      </c>
      <c r="B535" s="10"/>
      <c r="C535" s="10" t="s">
        <v>801</v>
      </c>
      <c r="D535" s="10">
        <v>1</v>
      </c>
      <c r="E535" s="10">
        <v>1</v>
      </c>
      <c r="F535" s="10">
        <v>1</v>
      </c>
      <c r="G535" s="119" t="str">
        <f t="shared" si="110"/>
        <v>EXCLUDED</v>
      </c>
      <c r="H535" s="147" t="s">
        <v>901</v>
      </c>
      <c r="I535" s="189" t="s">
        <v>901</v>
      </c>
      <c r="J535" s="10" t="str">
        <f>IF(AND(G535="Excluded", H535="Excluded"), "Mutually Excluded", IF(AND(OR(G535="CERTAINLY INCLUDED", G535="INCLUDED", G535="MAYBE" ), OR(H535="INCLUDED", H535="MAYBE")), "MUTUALLY INCLUDED", IF(AND(G535="MAYBE", H535="MAYBE"), "Mutually MAYBE", IF(AND(G535="Excluded", OR(H535="INCLUDED", H535="MAYBE")), "AI: No, Human: Yes", IF(AND(H535="Excluded", OR(G535="INCLUDED", G535="CERTAINLY INCLUDED", G535="MAYBE")), "AI: Yes, Human: No", "Other Conflict")))))</f>
        <v>Mutually Excluded</v>
      </c>
      <c r="K535" s="10"/>
      <c r="L535" s="10"/>
      <c r="N535" s="220" t="s">
        <v>19</v>
      </c>
      <c r="O535" s="54" t="str">
        <f>IF(J535="Mutually Excluded","Exclude",IF(J535= "Mutually Included","Include",M535))</f>
        <v>Exclude</v>
      </c>
      <c r="P535" s="54" t="str">
        <f>'Humans Alignment T&amp;A'!Z535</f>
        <v>Exclude</v>
      </c>
      <c r="Q535" s="120" t="str">
        <f>IF(AND(O535="Exclude", P535="Exclude"), "Mutually Excluded", IF(AND(OR(O535="CERTAINLY INCLUDED", O535="INCLUDE" ), OR(P535="INCLUDE", P535="MAYBE")), "MUTUALLY INCLUDED", IF(AND(O535="MAYBE", P535="MAYBE"), "Mutually MAYBE", IF(AND(O535="Exclude", OR(P535="INCLUDE", P535="MAYBE")), "AI+Hum: No, Hum1+2: Yes", IF(AND(P535="Exclude", OR(O535="INCLUDE", O535="CERTAINLY INCLUDED", H535="MAYBE")), "Ai+hum: Yes, Hum1+2: No", "Other Conflict")))))</f>
        <v>Mutually Excluded</v>
      </c>
      <c r="U535" s="121" t="str">
        <f>IF(Q535="Mutually Excluded","Exclude",IF(Q535= "Mutually Included","Include",R535))</f>
        <v>Exclude</v>
      </c>
      <c r="V535" s="122"/>
      <c r="X535" s="117"/>
      <c r="Y535" s="117"/>
      <c r="Z535" s="103" t="str">
        <f t="shared" si="111"/>
        <v/>
      </c>
      <c r="AA535" s="256"/>
      <c r="AB535" s="186"/>
      <c r="AC535" s="186"/>
      <c r="AD535" s="203"/>
      <c r="AF535" s="203"/>
      <c r="AG535" s="102" t="str">
        <f t="shared" si="112"/>
        <v/>
      </c>
      <c r="AH535" s="10" t="str">
        <f t="shared" si="115"/>
        <v/>
      </c>
      <c r="AI535" s="102"/>
      <c r="AJ535" s="10"/>
      <c r="AK535" s="10"/>
      <c r="AL535" s="105"/>
      <c r="AM535" s="102"/>
      <c r="AN535" s="10"/>
      <c r="AO535" s="10" t="str">
        <f t="shared" si="113"/>
        <v/>
      </c>
      <c r="AT535" s="10"/>
      <c r="AU535" s="10" t="str">
        <f>IF(O535="include",AF535,"")</f>
        <v/>
      </c>
      <c r="AV535" s="54" t="str">
        <f>IF(P535="include",AF535,"")</f>
        <v/>
      </c>
      <c r="BC535" s="10"/>
      <c r="BH535" s="10"/>
      <c r="BM535" s="10"/>
    </row>
    <row r="536" spans="1:65" s="54" customFormat="1" ht="45">
      <c r="A536" s="10">
        <v>546</v>
      </c>
      <c r="B536" s="10"/>
      <c r="C536" s="10" t="s">
        <v>802</v>
      </c>
      <c r="D536" s="10">
        <v>1</v>
      </c>
      <c r="E536" s="10">
        <v>1</v>
      </c>
      <c r="F536" s="10">
        <v>1</v>
      </c>
      <c r="G536" s="119" t="str">
        <f t="shared" si="110"/>
        <v>EXCLUDED</v>
      </c>
      <c r="H536" s="147" t="s">
        <v>901</v>
      </c>
      <c r="I536" s="189" t="s">
        <v>901</v>
      </c>
      <c r="J536" s="10" t="str">
        <f>IF(AND(G536="Excluded", H536="Excluded"), "Mutually Excluded", IF(AND(OR(G536="CERTAINLY INCLUDED", G536="INCLUDED", G536="MAYBE" ), OR(H536="INCLUDED", H536="MAYBE")), "MUTUALLY INCLUDED", IF(AND(G536="MAYBE", H536="MAYBE"), "Mutually MAYBE", IF(AND(G536="Excluded", OR(H536="INCLUDED", H536="MAYBE")), "AI: No, Human: Yes", IF(AND(H536="Excluded", OR(G536="INCLUDED", G536="CERTAINLY INCLUDED", G536="MAYBE")), "AI: Yes, Human: No", "Other Conflict")))))</f>
        <v>Mutually Excluded</v>
      </c>
      <c r="K536" s="10"/>
      <c r="L536" s="10"/>
      <c r="N536" s="220" t="s">
        <v>19</v>
      </c>
      <c r="O536" s="54" t="str">
        <f>IF(J536="Mutually Excluded","Exclude",IF(J536= "Mutually Included","Include",M536))</f>
        <v>Exclude</v>
      </c>
      <c r="P536" s="54" t="str">
        <f>'Humans Alignment T&amp;A'!Z536</f>
        <v>Exclude</v>
      </c>
      <c r="Q536" s="120" t="str">
        <f>IF(AND(O536="Exclude", P536="Exclude"), "Mutually Excluded", IF(AND(OR(O536="CERTAINLY INCLUDED", O536="INCLUDE" ), OR(P536="INCLUDE", P536="MAYBE")), "MUTUALLY INCLUDED", IF(AND(O536="MAYBE", P536="MAYBE"), "Mutually MAYBE", IF(AND(O536="Exclude", OR(P536="INCLUDE", P536="MAYBE")), "AI+Hum: No, Hum1+2: Yes", IF(AND(P536="Exclude", OR(O536="INCLUDE", O536="CERTAINLY INCLUDED", H536="MAYBE")), "Ai+hum: Yes, Hum1+2: No", "Other Conflict")))))</f>
        <v>Mutually Excluded</v>
      </c>
      <c r="U536" s="121" t="str">
        <f>IF(Q536="Mutually Excluded","Exclude",IF(Q536= "Mutually Included","Include",R536))</f>
        <v>Exclude</v>
      </c>
      <c r="V536" s="122"/>
      <c r="X536" s="117"/>
      <c r="Y536" s="117"/>
      <c r="Z536" s="103" t="str">
        <f t="shared" si="111"/>
        <v/>
      </c>
      <c r="AA536" s="256"/>
      <c r="AB536" s="186"/>
      <c r="AC536" s="186"/>
      <c r="AD536" s="203"/>
      <c r="AF536" s="203"/>
      <c r="AG536" s="102" t="str">
        <f t="shared" si="112"/>
        <v/>
      </c>
      <c r="AH536" s="10" t="str">
        <f t="shared" si="115"/>
        <v/>
      </c>
      <c r="AI536" s="102"/>
      <c r="AJ536" s="10"/>
      <c r="AK536" s="10"/>
      <c r="AL536" s="105"/>
      <c r="AM536" s="102"/>
      <c r="AN536" s="10"/>
      <c r="AO536" s="10" t="str">
        <f t="shared" si="113"/>
        <v/>
      </c>
      <c r="AT536" s="10"/>
      <c r="AU536" s="10" t="str">
        <f>IF(O536="include",AF536,"")</f>
        <v/>
      </c>
      <c r="AV536" s="54" t="str">
        <f>IF(P536="include",AF536,"")</f>
        <v/>
      </c>
      <c r="BC536" s="10"/>
      <c r="BH536" s="10"/>
      <c r="BM536" s="10"/>
    </row>
    <row r="537" spans="1:65" s="54" customFormat="1" ht="30">
      <c r="A537" s="10">
        <v>547</v>
      </c>
      <c r="B537" s="10"/>
      <c r="C537" s="10" t="s">
        <v>803</v>
      </c>
      <c r="D537" s="10">
        <v>2</v>
      </c>
      <c r="E537" s="10">
        <v>2</v>
      </c>
      <c r="F537" s="10">
        <v>2</v>
      </c>
      <c r="G537" s="119" t="str">
        <f t="shared" si="110"/>
        <v>EXCLUDED</v>
      </c>
      <c r="H537" s="147" t="s">
        <v>901</v>
      </c>
      <c r="I537" s="189" t="s">
        <v>901</v>
      </c>
      <c r="J537" s="10" t="str">
        <f>IF(AND(G537="Excluded", H537="Excluded"), "Mutually Excluded", IF(AND(OR(G537="CERTAINLY INCLUDED", G537="INCLUDED", G537="MAYBE" ), OR(H537="INCLUDED", H537="MAYBE")), "MUTUALLY INCLUDED", IF(AND(G537="MAYBE", H537="MAYBE"), "Mutually MAYBE", IF(AND(G537="Excluded", OR(H537="INCLUDED", H537="MAYBE")), "AI: No, Human: Yes", IF(AND(H537="Excluded", OR(G537="INCLUDED", G537="CERTAINLY INCLUDED", G537="MAYBE")), "AI: Yes, Human: No", "Other Conflict")))))</f>
        <v>Mutually Excluded</v>
      </c>
      <c r="K537" s="10"/>
      <c r="L537" s="10"/>
      <c r="N537" s="220" t="s">
        <v>19</v>
      </c>
      <c r="O537" s="54" t="str">
        <f>IF(J537="Mutually Excluded","Exclude",IF(J537= "Mutually Included","Include",M537))</f>
        <v>Exclude</v>
      </c>
      <c r="P537" s="54" t="str">
        <f>'Humans Alignment T&amp;A'!Z537</f>
        <v>Exclude</v>
      </c>
      <c r="Q537" s="120" t="str">
        <f>IF(AND(O537="Exclude", P537="Exclude"), "Mutually Excluded", IF(AND(OR(O537="CERTAINLY INCLUDED", O537="INCLUDE" ), OR(P537="INCLUDE", P537="MAYBE")), "MUTUALLY INCLUDED", IF(AND(O537="MAYBE", P537="MAYBE"), "Mutually MAYBE", IF(AND(O537="Exclude", OR(P537="INCLUDE", P537="MAYBE")), "AI+Hum: No, Hum1+2: Yes", IF(AND(P537="Exclude", OR(O537="INCLUDE", O537="CERTAINLY INCLUDED", H537="MAYBE")), "Ai+hum: Yes, Hum1+2: No", "Other Conflict")))))</f>
        <v>Mutually Excluded</v>
      </c>
      <c r="U537" s="121" t="str">
        <f>IF(Q537="Mutually Excluded","Exclude",IF(Q537= "Mutually Included","Include",R537))</f>
        <v>Exclude</v>
      </c>
      <c r="V537" s="122"/>
      <c r="X537" s="117"/>
      <c r="Y537" s="117"/>
      <c r="Z537" s="103" t="str">
        <f t="shared" si="111"/>
        <v/>
      </c>
      <c r="AA537" s="256"/>
      <c r="AB537" s="186"/>
      <c r="AC537" s="186"/>
      <c r="AD537" s="203"/>
      <c r="AF537" s="203"/>
      <c r="AG537" s="102" t="str">
        <f t="shared" si="112"/>
        <v/>
      </c>
      <c r="AH537" s="10" t="str">
        <f t="shared" si="115"/>
        <v/>
      </c>
      <c r="AI537" s="102"/>
      <c r="AJ537" s="10"/>
      <c r="AK537" s="10"/>
      <c r="AL537" s="105"/>
      <c r="AM537" s="102"/>
      <c r="AN537" s="10"/>
      <c r="AO537" s="10" t="str">
        <f t="shared" si="113"/>
        <v/>
      </c>
      <c r="AT537" s="10"/>
      <c r="AU537" s="10" t="str">
        <f>IF(O537="include",AF537,"")</f>
        <v/>
      </c>
      <c r="AV537" s="54" t="str">
        <f>IF(P537="include",AF537,"")</f>
        <v/>
      </c>
      <c r="BC537" s="10"/>
      <c r="BH537" s="10"/>
      <c r="BM537" s="10"/>
    </row>
    <row r="538" spans="1:65" s="54" customFormat="1" ht="30.75" thickBot="1">
      <c r="A538" s="10">
        <v>548</v>
      </c>
      <c r="B538" s="10"/>
      <c r="C538" s="10" t="s">
        <v>804</v>
      </c>
      <c r="D538" s="10">
        <v>1</v>
      </c>
      <c r="E538" s="10">
        <v>1</v>
      </c>
      <c r="F538" s="10">
        <v>1</v>
      </c>
      <c r="G538" s="119" t="str">
        <f t="shared" si="110"/>
        <v>EXCLUDED</v>
      </c>
      <c r="H538" s="147" t="s">
        <v>901</v>
      </c>
      <c r="I538" s="189" t="s">
        <v>901</v>
      </c>
      <c r="J538" s="10" t="str">
        <f>IF(AND(G538="Excluded", H538="Excluded"), "Mutually Excluded", IF(AND(OR(G538="CERTAINLY INCLUDED", G538="INCLUDED", G538="MAYBE" ), OR(H538="INCLUDED", H538="MAYBE")), "MUTUALLY INCLUDED", IF(AND(G538="MAYBE", H538="MAYBE"), "Mutually MAYBE", IF(AND(G538="Excluded", OR(H538="INCLUDED", H538="MAYBE")), "AI: No, Human: Yes", IF(AND(H538="Excluded", OR(G538="INCLUDED", G538="CERTAINLY INCLUDED", G538="MAYBE")), "AI: Yes, Human: No", "Other Conflict")))))</f>
        <v>Mutually Excluded</v>
      </c>
      <c r="K538" s="10"/>
      <c r="L538" s="10"/>
      <c r="N538" s="220" t="s">
        <v>19</v>
      </c>
      <c r="O538" s="54" t="str">
        <f>IF(J538="Mutually Excluded","Exclude",IF(J538= "Mutually Included","Include",M538))</f>
        <v>Exclude</v>
      </c>
      <c r="P538" s="54" t="str">
        <f>'Humans Alignment T&amp;A'!Z538</f>
        <v>Exclude</v>
      </c>
      <c r="Q538" s="120" t="str">
        <f>IF(AND(O538="Exclude", P538="Exclude"), "Mutually Excluded", IF(AND(OR(O538="CERTAINLY INCLUDED", O538="INCLUDE" ), OR(P538="INCLUDE", P538="MAYBE")), "MUTUALLY INCLUDED", IF(AND(O538="MAYBE", P538="MAYBE"), "Mutually MAYBE", IF(AND(O538="Exclude", OR(P538="INCLUDE", P538="MAYBE")), "AI+Hum: No, Hum1+2: Yes", IF(AND(P538="Exclude", OR(O538="INCLUDE", O538="CERTAINLY INCLUDED", H538="MAYBE")), "Ai+hum: Yes, Hum1+2: No", "Other Conflict")))))</f>
        <v>Mutually Excluded</v>
      </c>
      <c r="U538" s="121" t="str">
        <f>IF(Q538="Mutually Excluded","Exclude",IF(Q538= "Mutually Included","Include",R538))</f>
        <v>Exclude</v>
      </c>
      <c r="V538" s="122"/>
      <c r="X538" s="117"/>
      <c r="Y538" s="117"/>
      <c r="Z538" s="103" t="str">
        <f t="shared" si="111"/>
        <v/>
      </c>
      <c r="AA538" s="256"/>
      <c r="AB538" s="186"/>
      <c r="AC538" s="186"/>
      <c r="AD538" s="203"/>
      <c r="AF538" s="203"/>
      <c r="AG538" s="102" t="str">
        <f t="shared" si="112"/>
        <v/>
      </c>
      <c r="AH538" s="10" t="str">
        <f t="shared" si="115"/>
        <v/>
      </c>
      <c r="AI538" s="102"/>
      <c r="AJ538" s="10"/>
      <c r="AK538" s="10"/>
      <c r="AL538" s="105"/>
      <c r="AM538" s="102"/>
      <c r="AN538" s="10"/>
      <c r="AO538" s="10" t="str">
        <f t="shared" si="113"/>
        <v/>
      </c>
      <c r="AT538" s="10"/>
      <c r="AU538" s="10" t="str">
        <f>IF(O538="include",AF538,"")</f>
        <v/>
      </c>
      <c r="AV538" s="54" t="str">
        <f>IF(P538="include",AF538,"")</f>
        <v/>
      </c>
      <c r="BC538" s="10"/>
      <c r="BH538" s="10"/>
      <c r="BM538" s="10"/>
    </row>
    <row r="539" spans="1:65" s="54" customFormat="1" ht="45.75" thickBot="1">
      <c r="A539" s="10">
        <v>549</v>
      </c>
      <c r="B539" s="10"/>
      <c r="C539" s="10" t="s">
        <v>805</v>
      </c>
      <c r="D539" s="10">
        <v>3</v>
      </c>
      <c r="E539" s="10">
        <v>3</v>
      </c>
      <c r="F539" s="10">
        <v>3</v>
      </c>
      <c r="G539" s="119" t="str">
        <f t="shared" si="110"/>
        <v>EXCLUDED</v>
      </c>
      <c r="H539" s="147" t="s">
        <v>901</v>
      </c>
      <c r="I539" s="189" t="s">
        <v>901</v>
      </c>
      <c r="J539" s="10" t="str">
        <f>IF(AND(G539="Excluded", H539="Excluded"), "Mutually Excluded", IF(AND(OR(G539="CERTAINLY INCLUDED", G539="INCLUDED", G539="MAYBE" ), OR(H539="INCLUDED", H539="MAYBE")), "MUTUALLY INCLUDED", IF(AND(G539="MAYBE", H539="MAYBE"), "Mutually MAYBE", IF(AND(G539="Excluded", OR(H539="INCLUDED", H539="MAYBE")), "AI: No, Human: Yes", IF(AND(H539="Excluded", OR(G539="INCLUDED", G539="CERTAINLY INCLUDED", G539="MAYBE")), "AI: Yes, Human: No", "Other Conflict")))))</f>
        <v>Mutually Excluded</v>
      </c>
      <c r="K539" s="10"/>
      <c r="L539" s="10"/>
      <c r="N539" s="220" t="s">
        <v>19</v>
      </c>
      <c r="O539" s="54" t="str">
        <f>IF(J539="Mutually Excluded","Exclude",IF(J539= "Mutually Included","Include",M539))</f>
        <v>Exclude</v>
      </c>
      <c r="P539" s="54" t="str">
        <f>'Humans Alignment T&amp;A'!Z539</f>
        <v>Exclude</v>
      </c>
      <c r="Q539" s="120" t="str">
        <f>IF(AND(O539="Exclude", P539="Exclude"), "Mutually Excluded", IF(AND(OR(O539="CERTAINLY INCLUDED", O539="INCLUDE" ), OR(P539="INCLUDE", P539="MAYBE")), "MUTUALLY INCLUDED", IF(AND(O539="MAYBE", P539="MAYBE"), "Mutually MAYBE", IF(AND(O539="Exclude", OR(P539="INCLUDE", P539="MAYBE")), "AI+Hum: No, Hum1+2: Yes", IF(AND(P539="Exclude", OR(O539="INCLUDE", O539="CERTAINLY INCLUDED", H539="MAYBE")), "Ai+hum: Yes, Hum1+2: No", "Other Conflict")))))</f>
        <v>Mutually Excluded</v>
      </c>
      <c r="S539" s="54" t="s">
        <v>3007</v>
      </c>
      <c r="T539" s="54" t="s">
        <v>3007</v>
      </c>
      <c r="U539" s="121" t="str">
        <f>IF(Q539="Mutually Excluded","Exclude",IF(Q539= "Mutually Included","Include",R539))</f>
        <v>Exclude</v>
      </c>
      <c r="V539" s="122"/>
      <c r="X539" s="201"/>
      <c r="Y539" s="123"/>
      <c r="Z539" s="103"/>
      <c r="AA539" s="149"/>
      <c r="AB539" s="186"/>
      <c r="AD539" s="203"/>
      <c r="AF539" s="203"/>
      <c r="AG539" s="102"/>
      <c r="AH539" s="10"/>
      <c r="AI539" s="184"/>
      <c r="AJ539" s="10"/>
      <c r="AK539" s="10"/>
      <c r="AL539" s="135"/>
      <c r="AM539" s="102"/>
      <c r="AN539" s="10"/>
      <c r="AO539" s="10" t="str">
        <f t="shared" si="113"/>
        <v/>
      </c>
      <c r="AT539" s="10"/>
      <c r="AU539" s="10" t="str">
        <f>IF(O539="include",AF539,"")</f>
        <v/>
      </c>
      <c r="AV539" s="54" t="str">
        <f>IF(P539="include",AF539,"")</f>
        <v/>
      </c>
      <c r="BC539" s="10"/>
      <c r="BH539" s="10"/>
      <c r="BM539" s="10"/>
    </row>
    <row r="540" spans="1:65" s="54" customFormat="1" ht="30">
      <c r="A540" s="10">
        <v>550</v>
      </c>
      <c r="B540" s="10"/>
      <c r="C540" s="10" t="s">
        <v>806</v>
      </c>
      <c r="D540" s="10">
        <v>2</v>
      </c>
      <c r="E540" s="10">
        <v>2</v>
      </c>
      <c r="F540" s="10">
        <v>2</v>
      </c>
      <c r="G540" s="119" t="str">
        <f t="shared" si="110"/>
        <v>EXCLUDED</v>
      </c>
      <c r="H540" s="147" t="s">
        <v>901</v>
      </c>
      <c r="I540" s="189" t="s">
        <v>901</v>
      </c>
      <c r="J540" s="10" t="str">
        <f>IF(AND(G540="Excluded", H540="Excluded"), "Mutually Excluded", IF(AND(OR(G540="CERTAINLY INCLUDED", G540="INCLUDED", G540="MAYBE" ), OR(H540="INCLUDED", H540="MAYBE")), "MUTUALLY INCLUDED", IF(AND(G540="MAYBE", H540="MAYBE"), "Mutually MAYBE", IF(AND(G540="Excluded", OR(H540="INCLUDED", H540="MAYBE")), "AI: No, Human: Yes", IF(AND(H540="Excluded", OR(G540="INCLUDED", G540="CERTAINLY INCLUDED", G540="MAYBE")), "AI: Yes, Human: No", "Other Conflict")))))</f>
        <v>Mutually Excluded</v>
      </c>
      <c r="K540" s="10"/>
      <c r="L540" s="10"/>
      <c r="N540" s="220" t="s">
        <v>19</v>
      </c>
      <c r="O540" s="54" t="str">
        <f>IF(J540="Mutually Excluded","Exclude",IF(J540= "Mutually Included","Include",M540))</f>
        <v>Exclude</v>
      </c>
      <c r="P540" s="54" t="str">
        <f>'Humans Alignment T&amp;A'!Z540</f>
        <v>Exclude</v>
      </c>
      <c r="Q540" s="120" t="str">
        <f>IF(AND(O540="Exclude", P540="Exclude"), "Mutually Excluded", IF(AND(OR(O540="CERTAINLY INCLUDED", O540="INCLUDE" ), OR(P540="INCLUDE", P540="MAYBE")), "MUTUALLY INCLUDED", IF(AND(O540="MAYBE", P540="MAYBE"), "Mutually MAYBE", IF(AND(O540="Exclude", OR(P540="INCLUDE", P540="MAYBE")), "AI+Hum: No, Hum1+2: Yes", IF(AND(P540="Exclude", OR(O540="INCLUDE", O540="CERTAINLY INCLUDED", H540="MAYBE")), "Ai+hum: Yes, Hum1+2: No", "Other Conflict")))))</f>
        <v>Mutually Excluded</v>
      </c>
      <c r="U540" s="121" t="str">
        <f>IF(Q540="Mutually Excluded","Exclude",IF(Q540= "Mutually Included","Include",R540))</f>
        <v>Exclude</v>
      </c>
      <c r="V540" s="122"/>
      <c r="X540" s="117"/>
      <c r="Y540" s="117"/>
      <c r="Z540" s="103" t="str">
        <f t="shared" si="111"/>
        <v/>
      </c>
      <c r="AA540" s="256"/>
      <c r="AB540" s="186"/>
      <c r="AC540" s="186"/>
      <c r="AD540" s="203"/>
      <c r="AF540" s="203"/>
      <c r="AG540" s="102" t="str">
        <f t="shared" si="112"/>
        <v/>
      </c>
      <c r="AH540" s="10" t="str">
        <f t="shared" si="115"/>
        <v/>
      </c>
      <c r="AI540" s="102"/>
      <c r="AJ540" s="10"/>
      <c r="AK540" s="10"/>
      <c r="AL540" s="105"/>
      <c r="AM540" s="102"/>
      <c r="AN540" s="10"/>
      <c r="AO540" s="10" t="str">
        <f t="shared" si="113"/>
        <v/>
      </c>
      <c r="AT540" s="10"/>
      <c r="AU540" s="10" t="str">
        <f>IF(O540="include",AF540,"")</f>
        <v/>
      </c>
      <c r="AV540" s="54" t="str">
        <f>IF(P540="include",AF540,"")</f>
        <v/>
      </c>
      <c r="BC540" s="10"/>
      <c r="BH540" s="10"/>
      <c r="BM540" s="10"/>
    </row>
    <row r="541" spans="1:65" s="54" customFormat="1" ht="70.150000000000006" customHeight="1">
      <c r="A541" s="10">
        <v>551</v>
      </c>
      <c r="B541" s="10" t="s">
        <v>807</v>
      </c>
      <c r="C541" s="10" t="s">
        <v>807</v>
      </c>
      <c r="D541" s="10">
        <v>5</v>
      </c>
      <c r="E541" s="10">
        <v>5</v>
      </c>
      <c r="F541" s="10">
        <v>5</v>
      </c>
      <c r="G541" s="119" t="str">
        <f t="shared" si="110"/>
        <v>CERTAINLY INCLUDED</v>
      </c>
      <c r="H541" s="147" t="s">
        <v>1752</v>
      </c>
      <c r="I541" s="189" t="s">
        <v>1752</v>
      </c>
      <c r="J541" s="10" t="str">
        <f>IF(AND(G541="Excluded", H541="Excluded"), "Mutually Excluded", IF(AND(OR(G541="CERTAINLY INCLUDED", G541="INCLUDED", G541="MAYBE" ), OR(H541="INCLUDED", H541="MAYBE")), "MUTUALLY INCLUDED", IF(AND(G541="MAYBE", H541="MAYBE"), "Mutually MAYBE", IF(AND(G541="Excluded", OR(H541="INCLUDED", H541="MAYBE")), "AI: No, Human: Yes", IF(AND(H541="Excluded", OR(G541="INCLUDED", G541="CERTAINLY INCLUDED", G541="MAYBE")), "AI: Yes, Human: No", "Other Conflict")))))</f>
        <v>MUTUALLY INCLUDED</v>
      </c>
      <c r="K541" s="10"/>
      <c r="L541" s="10"/>
      <c r="N541" s="220" t="s">
        <v>23</v>
      </c>
      <c r="O541" s="54" t="str">
        <f>IF(J541="Mutually Excluded","Exclude",IF(J541= "Mutually Included","Include",M541))</f>
        <v>Include</v>
      </c>
      <c r="P541" s="54" t="str">
        <f>'Humans Alignment T&amp;A'!Z541</f>
        <v>Include</v>
      </c>
      <c r="Q541" s="120" t="str">
        <f>IF(AND(O541="Exclude", P541="Exclude"), "Mutually Excluded", IF(AND(OR(O541="CERTAINLY INCLUDED", O541="INCLUDE" ), OR(P541="INCLUDE", P541="MAYBE")), "MUTUALLY INCLUDED", IF(AND(O541="MAYBE", P541="MAYBE"), "Mutually MAYBE", IF(AND(O541="Exclude", OR(P541="INCLUDE", P541="MAYBE")), "AI+Hum: No, Hum1+2: Yes", IF(AND(P541="Exclude", OR(O541="INCLUDE", O541="CERTAINLY INCLUDED", H541="MAYBE")), "Ai+hum: Yes, Hum1+2: No", "Other Conflict")))))</f>
        <v>MUTUALLY INCLUDED</v>
      </c>
      <c r="U541" s="121" t="str">
        <f>IF(Q541="Mutually Excluded","Exclude",IF(Q541= "Mutually Included","Include",R541))</f>
        <v>Include</v>
      </c>
      <c r="V541" s="105" t="s">
        <v>19</v>
      </c>
      <c r="W541" s="10" t="s">
        <v>19</v>
      </c>
      <c r="X541" s="201" t="s">
        <v>901</v>
      </c>
      <c r="Y541" s="201" t="s">
        <v>3028</v>
      </c>
      <c r="Z541" s="103" t="str">
        <f t="shared" ref="Z541" si="116">IF(OR(ISBLANK(AF541), ISBLANK(V541)), "", IF(AND(OR(AF541="Include", AF541="Maybe"), OR(V541="Include", V541="Maybe", V541="Certainly Included")), "Mutually Included", IF(AND(AF541="Exclude", V541="Exclude"), "Mutually Excluded", IF(AND(AF541="Exclude", OR(V541="Include", V541="Maybe")), "Nikos Excluded, Cindy Included", IF(AND(OR(AF541="Include", AF541="Maybe"), V541="Exclude"), "Nikos Included, Cindy Excluded", "Pal")))))</f>
        <v>Mutually Excluded</v>
      </c>
      <c r="AA541" s="103" t="s">
        <v>19</v>
      </c>
      <c r="AB541" s="131"/>
      <c r="AC541" s="131"/>
      <c r="AD541" s="204" t="s">
        <v>19</v>
      </c>
      <c r="AE541" s="10"/>
      <c r="AF541" s="204" t="s">
        <v>19</v>
      </c>
      <c r="AG541" s="102" t="str">
        <f t="shared" ref="AG541" si="117">IF(OR(ISBLANK(AF541), ISBLANK(AD541)), "", IF(AND(OR(AF541="Include", AF541="Maybe"), OR(AD541="Include", AD541="Maybe", AD541="Certainly Included")), "Mutually Included", IF(AND(AF541="Exclude", AD541="Exclude"), "Mutually Excluded", IF(AND(AF541="Exclude", OR(AD541="Include", AD541="Maybe")), "Nikos Excluded, Mikhail Included", IF(AND(OR(AF541="Include", AF541="Maybe"), AD541="Exclude"), "Nikos Included, Mikhail Excluded", "Pal")))))</f>
        <v>Mutually Excluded</v>
      </c>
      <c r="AH541" s="10" t="str">
        <f t="shared" si="115"/>
        <v>Human Excluded, AI Included</v>
      </c>
      <c r="AI541" s="102" t="s">
        <v>19</v>
      </c>
      <c r="AJ541" s="10"/>
      <c r="AK541" s="10"/>
      <c r="AL541" s="107" t="s">
        <v>19</v>
      </c>
      <c r="AM541" s="102"/>
      <c r="AN541" s="10"/>
      <c r="AO541" s="10" t="str">
        <f t="shared" ref="AO541" si="118">IF(OR(ISBLANK(AF541), ISBLANK(AP541)), "", IF(AND(OR(AF541="Include", AF541="Maybe"), OR(AP541="Include", AP541="Maybe", AP541="Certainly Included")), "Mutually Included", IF(AND(AF541="Exclude", AP541="Exclude"), "Mutually Excluded", IF(AND(AF541="Exclude", OR(AP541="Include", AP541="Maybe",, AP541="Certainly Included")), "Human Excluded, AI Included", IF(AND(OR(AF541="Include", AF541="Maybe"), AP541="Exclude"), "Human Included, AI Excluded", "Pal")))))</f>
        <v>Human Excluded, AI Included</v>
      </c>
      <c r="AP541" s="54" t="str">
        <f>IF(COUNTA(AQ541:AS541)=0, "", IF(COUNTIF(AQ541:AS541,5)=3, "Include", IF(COUNTIF(AQ541:AS541,5)&gt;=1, "Maybe", "Exclude")))</f>
        <v>Maybe</v>
      </c>
      <c r="AQ541" s="54">
        <v>4</v>
      </c>
      <c r="AR541" s="54">
        <v>5</v>
      </c>
      <c r="AS541" s="54">
        <v>3</v>
      </c>
      <c r="AT541" s="10"/>
      <c r="AU541" s="10" t="str">
        <f>IF(O541="include",AF541,"")</f>
        <v>Exclude</v>
      </c>
      <c r="AV541" s="54" t="str">
        <f>IF(P541="include",AF541,"")</f>
        <v>Exclude</v>
      </c>
      <c r="BC541" s="10"/>
      <c r="BH541" s="10"/>
      <c r="BM541" s="10"/>
    </row>
    <row r="542" spans="1:65" s="54" customFormat="1" ht="45">
      <c r="A542" s="10">
        <v>552</v>
      </c>
      <c r="B542" s="10"/>
      <c r="C542" s="10" t="s">
        <v>809</v>
      </c>
      <c r="D542" s="10">
        <v>1</v>
      </c>
      <c r="E542" s="10">
        <v>1</v>
      </c>
      <c r="F542" s="10">
        <v>1</v>
      </c>
      <c r="G542" s="119" t="str">
        <f t="shared" si="110"/>
        <v>EXCLUDED</v>
      </c>
      <c r="H542" s="147" t="s">
        <v>901</v>
      </c>
      <c r="I542" s="189" t="s">
        <v>901</v>
      </c>
      <c r="J542" s="10" t="str">
        <f>IF(AND(G542="Excluded", H542="Excluded"), "Mutually Excluded", IF(AND(OR(G542="CERTAINLY INCLUDED", G542="INCLUDED", G542="MAYBE" ), OR(H542="INCLUDED", H542="MAYBE")), "MUTUALLY INCLUDED", IF(AND(G542="MAYBE", H542="MAYBE"), "Mutually MAYBE", IF(AND(G542="Excluded", OR(H542="INCLUDED", H542="MAYBE")), "AI: No, Human: Yes", IF(AND(H542="Excluded", OR(G542="INCLUDED", G542="CERTAINLY INCLUDED", G542="MAYBE")), "AI: Yes, Human: No", "Other Conflict")))))</f>
        <v>Mutually Excluded</v>
      </c>
      <c r="K542" s="10"/>
      <c r="L542" s="10"/>
      <c r="N542" s="220" t="s">
        <v>19</v>
      </c>
      <c r="O542" s="54" t="str">
        <f>IF(J542="Mutually Excluded","Exclude",IF(J542= "Mutually Included","Include",M542))</f>
        <v>Exclude</v>
      </c>
      <c r="P542" s="54" t="str">
        <f>'Humans Alignment T&amp;A'!Z542</f>
        <v>Exclude</v>
      </c>
      <c r="Q542" s="120" t="str">
        <f>IF(AND(O542="Exclude", P542="Exclude"), "Mutually Excluded", IF(AND(OR(O542="CERTAINLY INCLUDED", O542="INCLUDE" ), OR(P542="INCLUDE", P542="MAYBE")), "MUTUALLY INCLUDED", IF(AND(O542="MAYBE", P542="MAYBE"), "Mutually MAYBE", IF(AND(O542="Exclude", OR(P542="INCLUDE", P542="MAYBE")), "AI+Hum: No, Hum1+2: Yes", IF(AND(P542="Exclude", OR(O542="INCLUDE", O542="CERTAINLY INCLUDED", H542="MAYBE")), "Ai+hum: Yes, Hum1+2: No", "Other Conflict")))))</f>
        <v>Mutually Excluded</v>
      </c>
      <c r="U542" s="121" t="str">
        <f>IF(Q542="Mutually Excluded","Exclude",IF(Q542= "Mutually Included","Include",R542))</f>
        <v>Exclude</v>
      </c>
      <c r="V542" s="122"/>
      <c r="X542" s="117"/>
      <c r="Y542" s="117"/>
      <c r="Z542" s="103" t="str">
        <f t="shared" si="111"/>
        <v/>
      </c>
      <c r="AA542" s="256"/>
      <c r="AB542" s="186"/>
      <c r="AC542" s="186"/>
      <c r="AD542" s="203"/>
      <c r="AF542" s="203"/>
      <c r="AG542" s="102" t="str">
        <f t="shared" si="112"/>
        <v/>
      </c>
      <c r="AH542" s="10" t="str">
        <f t="shared" si="115"/>
        <v/>
      </c>
      <c r="AI542" s="102"/>
      <c r="AJ542" s="10"/>
      <c r="AK542" s="10"/>
      <c r="AL542" s="105"/>
      <c r="AM542" s="102"/>
      <c r="AN542" s="10"/>
      <c r="AO542" s="10" t="str">
        <f t="shared" si="113"/>
        <v/>
      </c>
      <c r="AT542" s="10"/>
      <c r="AU542" s="10" t="str">
        <f>IF(O542="include",AF542,"")</f>
        <v/>
      </c>
      <c r="AV542" s="54" t="str">
        <f>IF(P542="include",AF542,"")</f>
        <v/>
      </c>
      <c r="BC542" s="10"/>
      <c r="BH542" s="10"/>
      <c r="BM542" s="10"/>
    </row>
    <row r="543" spans="1:65" s="54" customFormat="1" ht="30">
      <c r="A543" s="10">
        <v>553</v>
      </c>
      <c r="B543" s="10"/>
      <c r="C543" s="10" t="s">
        <v>810</v>
      </c>
      <c r="D543" s="10">
        <v>1</v>
      </c>
      <c r="E543" s="10">
        <v>1</v>
      </c>
      <c r="F543" s="10">
        <v>1</v>
      </c>
      <c r="G543" s="119" t="str">
        <f t="shared" si="110"/>
        <v>EXCLUDED</v>
      </c>
      <c r="H543" s="147" t="s">
        <v>901</v>
      </c>
      <c r="I543" s="189" t="s">
        <v>901</v>
      </c>
      <c r="J543" s="10" t="str">
        <f>IF(AND(G543="Excluded", H543="Excluded"), "Mutually Excluded", IF(AND(OR(G543="CERTAINLY INCLUDED", G543="INCLUDED", G543="MAYBE" ), OR(H543="INCLUDED", H543="MAYBE")), "MUTUALLY INCLUDED", IF(AND(G543="MAYBE", H543="MAYBE"), "Mutually MAYBE", IF(AND(G543="Excluded", OR(H543="INCLUDED", H543="MAYBE")), "AI: No, Human: Yes", IF(AND(H543="Excluded", OR(G543="INCLUDED", G543="CERTAINLY INCLUDED", G543="MAYBE")), "AI: Yes, Human: No", "Other Conflict")))))</f>
        <v>Mutually Excluded</v>
      </c>
      <c r="K543" s="10"/>
      <c r="L543" s="10"/>
      <c r="N543" s="220" t="s">
        <v>19</v>
      </c>
      <c r="O543" s="54" t="str">
        <f>IF(J543="Mutually Excluded","Exclude",IF(J543= "Mutually Included","Include",M543))</f>
        <v>Exclude</v>
      </c>
      <c r="P543" s="54" t="str">
        <f>'Humans Alignment T&amp;A'!Z543</f>
        <v>Exclude</v>
      </c>
      <c r="Q543" s="120" t="str">
        <f>IF(AND(O543="Exclude", P543="Exclude"), "Mutually Excluded", IF(AND(OR(O543="CERTAINLY INCLUDED", O543="INCLUDE" ), OR(P543="INCLUDE", P543="MAYBE")), "MUTUALLY INCLUDED", IF(AND(O543="MAYBE", P543="MAYBE"), "Mutually MAYBE", IF(AND(O543="Exclude", OR(P543="INCLUDE", P543="MAYBE")), "AI+Hum: No, Hum1+2: Yes", IF(AND(P543="Exclude", OR(O543="INCLUDE", O543="CERTAINLY INCLUDED", H543="MAYBE")), "Ai+hum: Yes, Hum1+2: No", "Other Conflict")))))</f>
        <v>Mutually Excluded</v>
      </c>
      <c r="U543" s="121" t="str">
        <f>IF(Q543="Mutually Excluded","Exclude",IF(Q543= "Mutually Included","Include",R543))</f>
        <v>Exclude</v>
      </c>
      <c r="V543" s="122"/>
      <c r="X543" s="117"/>
      <c r="Y543" s="117"/>
      <c r="Z543" s="103" t="str">
        <f t="shared" si="111"/>
        <v/>
      </c>
      <c r="AA543" s="256"/>
      <c r="AB543" s="186"/>
      <c r="AC543" s="186"/>
      <c r="AD543" s="203"/>
      <c r="AF543" s="203"/>
      <c r="AG543" s="102" t="str">
        <f t="shared" si="112"/>
        <v/>
      </c>
      <c r="AH543" s="10" t="str">
        <f t="shared" si="115"/>
        <v/>
      </c>
      <c r="AI543" s="102"/>
      <c r="AJ543" s="10"/>
      <c r="AK543" s="10"/>
      <c r="AL543" s="105"/>
      <c r="AM543" s="102"/>
      <c r="AN543" s="10"/>
      <c r="AO543" s="10" t="str">
        <f t="shared" si="113"/>
        <v/>
      </c>
      <c r="AT543" s="10"/>
      <c r="AU543" s="10" t="str">
        <f>IF(O543="include",AF543,"")</f>
        <v/>
      </c>
      <c r="AV543" s="54" t="str">
        <f>IF(P543="include",AF543,"")</f>
        <v/>
      </c>
      <c r="BC543" s="10"/>
      <c r="BH543" s="10"/>
      <c r="BM543" s="10"/>
    </row>
    <row r="544" spans="1:65" s="54" customFormat="1" ht="30">
      <c r="A544" s="10">
        <v>554</v>
      </c>
      <c r="B544" s="10"/>
      <c r="C544" s="10" t="s">
        <v>811</v>
      </c>
      <c r="D544" s="10">
        <v>1</v>
      </c>
      <c r="E544" s="10">
        <v>1</v>
      </c>
      <c r="F544" s="10">
        <v>1</v>
      </c>
      <c r="G544" s="119" t="str">
        <f t="shared" si="110"/>
        <v>EXCLUDED</v>
      </c>
      <c r="H544" s="147" t="s">
        <v>901</v>
      </c>
      <c r="I544" s="189" t="s">
        <v>901</v>
      </c>
      <c r="J544" s="10" t="str">
        <f>IF(AND(G544="Excluded", H544="Excluded"), "Mutually Excluded", IF(AND(OR(G544="CERTAINLY INCLUDED", G544="INCLUDED", G544="MAYBE" ), OR(H544="INCLUDED", H544="MAYBE")), "MUTUALLY INCLUDED", IF(AND(G544="MAYBE", H544="MAYBE"), "Mutually MAYBE", IF(AND(G544="Excluded", OR(H544="INCLUDED", H544="MAYBE")), "AI: No, Human: Yes", IF(AND(H544="Excluded", OR(G544="INCLUDED", G544="CERTAINLY INCLUDED", G544="MAYBE")), "AI: Yes, Human: No", "Other Conflict")))))</f>
        <v>Mutually Excluded</v>
      </c>
      <c r="K544" s="10"/>
      <c r="L544" s="10"/>
      <c r="N544" s="220" t="s">
        <v>19</v>
      </c>
      <c r="O544" s="54" t="str">
        <f>IF(J544="Mutually Excluded","Exclude",IF(J544= "Mutually Included","Include",M544))</f>
        <v>Exclude</v>
      </c>
      <c r="P544" s="54" t="str">
        <f>'Humans Alignment T&amp;A'!Z544</f>
        <v>Exclude</v>
      </c>
      <c r="Q544" s="120" t="str">
        <f>IF(AND(O544="Exclude", P544="Exclude"), "Mutually Excluded", IF(AND(OR(O544="CERTAINLY INCLUDED", O544="INCLUDE" ), OR(P544="INCLUDE", P544="MAYBE")), "MUTUALLY INCLUDED", IF(AND(O544="MAYBE", P544="MAYBE"), "Mutually MAYBE", IF(AND(O544="Exclude", OR(P544="INCLUDE", P544="MAYBE")), "AI+Hum: No, Hum1+2: Yes", IF(AND(P544="Exclude", OR(O544="INCLUDE", O544="CERTAINLY INCLUDED", H544="MAYBE")), "Ai+hum: Yes, Hum1+2: No", "Other Conflict")))))</f>
        <v>Mutually Excluded</v>
      </c>
      <c r="U544" s="121" t="str">
        <f>IF(Q544="Mutually Excluded","Exclude",IF(Q544= "Mutually Included","Include",R544))</f>
        <v>Exclude</v>
      </c>
      <c r="V544" s="122"/>
      <c r="X544" s="117"/>
      <c r="Y544" s="117"/>
      <c r="Z544" s="103" t="str">
        <f t="shared" si="111"/>
        <v/>
      </c>
      <c r="AA544" s="256"/>
      <c r="AB544" s="186"/>
      <c r="AC544" s="186"/>
      <c r="AD544" s="203"/>
      <c r="AF544" s="203"/>
      <c r="AG544" s="102" t="str">
        <f t="shared" si="112"/>
        <v/>
      </c>
      <c r="AH544" s="10" t="str">
        <f t="shared" si="115"/>
        <v/>
      </c>
      <c r="AI544" s="102"/>
      <c r="AJ544" s="10"/>
      <c r="AK544" s="10"/>
      <c r="AL544" s="105"/>
      <c r="AM544" s="102"/>
      <c r="AN544" s="10"/>
      <c r="AO544" s="10" t="str">
        <f t="shared" si="113"/>
        <v/>
      </c>
      <c r="AT544" s="10"/>
      <c r="AU544" s="10" t="str">
        <f>IF(O544="include",AF544,"")</f>
        <v/>
      </c>
      <c r="AV544" s="54" t="str">
        <f>IF(P544="include",AF544,"")</f>
        <v/>
      </c>
      <c r="BC544" s="10"/>
      <c r="BH544" s="10"/>
      <c r="BM544" s="10"/>
    </row>
    <row r="545" spans="1:65" s="54" customFormat="1" ht="45">
      <c r="A545" s="10">
        <v>555</v>
      </c>
      <c r="B545" s="10"/>
      <c r="C545" s="10" t="s">
        <v>812</v>
      </c>
      <c r="D545" s="10">
        <v>2</v>
      </c>
      <c r="E545" s="10">
        <v>2</v>
      </c>
      <c r="F545" s="10">
        <v>2</v>
      </c>
      <c r="G545" s="119" t="str">
        <f t="shared" si="110"/>
        <v>EXCLUDED</v>
      </c>
      <c r="H545" s="147" t="s">
        <v>901</v>
      </c>
      <c r="I545" s="189" t="s">
        <v>901</v>
      </c>
      <c r="J545" s="10" t="str">
        <f>IF(AND(G545="Excluded", H545="Excluded"), "Mutually Excluded", IF(AND(OR(G545="CERTAINLY INCLUDED", G545="INCLUDED", G545="MAYBE" ), OR(H545="INCLUDED", H545="MAYBE")), "MUTUALLY INCLUDED", IF(AND(G545="MAYBE", H545="MAYBE"), "Mutually MAYBE", IF(AND(G545="Excluded", OR(H545="INCLUDED", H545="MAYBE")), "AI: No, Human: Yes", IF(AND(H545="Excluded", OR(G545="INCLUDED", G545="CERTAINLY INCLUDED", G545="MAYBE")), "AI: Yes, Human: No", "Other Conflict")))))</f>
        <v>Mutually Excluded</v>
      </c>
      <c r="K545" s="10"/>
      <c r="L545" s="10"/>
      <c r="N545" s="220" t="s">
        <v>19</v>
      </c>
      <c r="O545" s="54" t="str">
        <f>IF(J545="Mutually Excluded","Exclude",IF(J545= "Mutually Included","Include",M545))</f>
        <v>Exclude</v>
      </c>
      <c r="P545" s="54" t="str">
        <f>'Humans Alignment T&amp;A'!Z545</f>
        <v>Exclude</v>
      </c>
      <c r="Q545" s="120" t="str">
        <f>IF(AND(O545="Exclude", P545="Exclude"), "Mutually Excluded", IF(AND(OR(O545="CERTAINLY INCLUDED", O545="INCLUDE" ), OR(P545="INCLUDE", P545="MAYBE")), "MUTUALLY INCLUDED", IF(AND(O545="MAYBE", P545="MAYBE"), "Mutually MAYBE", IF(AND(O545="Exclude", OR(P545="INCLUDE", P545="MAYBE")), "AI+Hum: No, Hum1+2: Yes", IF(AND(P545="Exclude", OR(O545="INCLUDE", O545="CERTAINLY INCLUDED", H545="MAYBE")), "Ai+hum: Yes, Hum1+2: No", "Other Conflict")))))</f>
        <v>Mutually Excluded</v>
      </c>
      <c r="U545" s="121" t="str">
        <f>IF(Q545="Mutually Excluded","Exclude",IF(Q545= "Mutually Included","Include",R545))</f>
        <v>Exclude</v>
      </c>
      <c r="V545" s="122"/>
      <c r="X545" s="117"/>
      <c r="Y545" s="117"/>
      <c r="Z545" s="103" t="str">
        <f t="shared" si="111"/>
        <v/>
      </c>
      <c r="AA545" s="256"/>
      <c r="AB545" s="186"/>
      <c r="AC545" s="186"/>
      <c r="AD545" s="203"/>
      <c r="AF545" s="203"/>
      <c r="AG545" s="102" t="str">
        <f t="shared" si="112"/>
        <v/>
      </c>
      <c r="AH545" s="10" t="str">
        <f t="shared" si="115"/>
        <v/>
      </c>
      <c r="AI545" s="102"/>
      <c r="AJ545" s="10"/>
      <c r="AK545" s="10"/>
      <c r="AL545" s="105"/>
      <c r="AM545" s="102"/>
      <c r="AN545" s="10"/>
      <c r="AO545" s="10" t="str">
        <f t="shared" si="113"/>
        <v/>
      </c>
      <c r="AT545" s="10"/>
      <c r="AU545" s="10" t="str">
        <f>IF(O545="include",AF545,"")</f>
        <v/>
      </c>
      <c r="AV545" s="54" t="str">
        <f>IF(P545="include",AF545,"")</f>
        <v/>
      </c>
      <c r="BC545" s="10"/>
      <c r="BH545" s="10"/>
      <c r="BM545" s="10"/>
    </row>
    <row r="546" spans="1:65" s="54" customFormat="1" ht="30">
      <c r="A546" s="10">
        <v>556</v>
      </c>
      <c r="B546" s="10"/>
      <c r="C546" s="10" t="s">
        <v>813</v>
      </c>
      <c r="D546" s="10">
        <v>2</v>
      </c>
      <c r="E546" s="10">
        <v>1</v>
      </c>
      <c r="F546" s="10">
        <v>2</v>
      </c>
      <c r="G546" s="119" t="str">
        <f t="shared" si="110"/>
        <v>EXCLUDED</v>
      </c>
      <c r="H546" s="147" t="s">
        <v>901</v>
      </c>
      <c r="I546" s="189" t="s">
        <v>901</v>
      </c>
      <c r="J546" s="10" t="str">
        <f>IF(AND(G546="Excluded", H546="Excluded"), "Mutually Excluded", IF(AND(OR(G546="CERTAINLY INCLUDED", G546="INCLUDED", G546="MAYBE" ), OR(H546="INCLUDED", H546="MAYBE")), "MUTUALLY INCLUDED", IF(AND(G546="MAYBE", H546="MAYBE"), "Mutually MAYBE", IF(AND(G546="Excluded", OR(H546="INCLUDED", H546="MAYBE")), "AI: No, Human: Yes", IF(AND(H546="Excluded", OR(G546="INCLUDED", G546="CERTAINLY INCLUDED", G546="MAYBE")), "AI: Yes, Human: No", "Other Conflict")))))</f>
        <v>Mutually Excluded</v>
      </c>
      <c r="K546" s="10"/>
      <c r="L546" s="10"/>
      <c r="N546" s="220" t="s">
        <v>19</v>
      </c>
      <c r="O546" s="54" t="str">
        <f>IF(J546="Mutually Excluded","Exclude",IF(J546= "Mutually Included","Include",M546))</f>
        <v>Exclude</v>
      </c>
      <c r="P546" s="54" t="str">
        <f>'Humans Alignment T&amp;A'!Z546</f>
        <v>Exclude</v>
      </c>
      <c r="Q546" s="120" t="str">
        <f>IF(AND(O546="Exclude", P546="Exclude"), "Mutually Excluded", IF(AND(OR(O546="CERTAINLY INCLUDED", O546="INCLUDE" ), OR(P546="INCLUDE", P546="MAYBE")), "MUTUALLY INCLUDED", IF(AND(O546="MAYBE", P546="MAYBE"), "Mutually MAYBE", IF(AND(O546="Exclude", OR(P546="INCLUDE", P546="MAYBE")), "AI+Hum: No, Hum1+2: Yes", IF(AND(P546="Exclude", OR(O546="INCLUDE", O546="CERTAINLY INCLUDED", H546="MAYBE")), "Ai+hum: Yes, Hum1+2: No", "Other Conflict")))))</f>
        <v>Mutually Excluded</v>
      </c>
      <c r="U546" s="121" t="str">
        <f>IF(Q546="Mutually Excluded","Exclude",IF(Q546= "Mutually Included","Include",R546))</f>
        <v>Exclude</v>
      </c>
      <c r="V546" s="122"/>
      <c r="X546" s="117"/>
      <c r="Y546" s="117"/>
      <c r="Z546" s="103" t="str">
        <f t="shared" si="111"/>
        <v/>
      </c>
      <c r="AA546" s="256"/>
      <c r="AB546" s="186"/>
      <c r="AC546" s="186"/>
      <c r="AD546" s="203"/>
      <c r="AF546" s="203"/>
      <c r="AG546" s="102" t="str">
        <f t="shared" si="112"/>
        <v/>
      </c>
      <c r="AH546" s="10" t="str">
        <f t="shared" si="115"/>
        <v/>
      </c>
      <c r="AI546" s="102"/>
      <c r="AJ546" s="10"/>
      <c r="AK546" s="10"/>
      <c r="AL546" s="105"/>
      <c r="AM546" s="102"/>
      <c r="AN546" s="10"/>
      <c r="AO546" s="10" t="str">
        <f t="shared" si="113"/>
        <v/>
      </c>
      <c r="AT546" s="10"/>
      <c r="AU546" s="10" t="str">
        <f>IF(O546="include",AF546,"")</f>
        <v/>
      </c>
      <c r="AV546" s="54" t="str">
        <f>IF(P546="include",AF546,"")</f>
        <v/>
      </c>
      <c r="BC546" s="10"/>
      <c r="BH546" s="10"/>
      <c r="BM546" s="10"/>
    </row>
    <row r="547" spans="1:65" s="54" customFormat="1" ht="30">
      <c r="A547" s="10">
        <v>557</v>
      </c>
      <c r="B547" s="10"/>
      <c r="C547" s="10" t="s">
        <v>814</v>
      </c>
      <c r="D547" s="10">
        <v>2</v>
      </c>
      <c r="E547" s="10">
        <v>1</v>
      </c>
      <c r="F547" s="10">
        <v>2</v>
      </c>
      <c r="G547" s="119" t="str">
        <f t="shared" si="110"/>
        <v>EXCLUDED</v>
      </c>
      <c r="H547" s="147" t="s">
        <v>901</v>
      </c>
      <c r="I547" s="189" t="s">
        <v>901</v>
      </c>
      <c r="J547" s="10" t="str">
        <f>IF(AND(G547="Excluded", H547="Excluded"), "Mutually Excluded", IF(AND(OR(G547="CERTAINLY INCLUDED", G547="INCLUDED", G547="MAYBE" ), OR(H547="INCLUDED", H547="MAYBE")), "MUTUALLY INCLUDED", IF(AND(G547="MAYBE", H547="MAYBE"), "Mutually MAYBE", IF(AND(G547="Excluded", OR(H547="INCLUDED", H547="MAYBE")), "AI: No, Human: Yes", IF(AND(H547="Excluded", OR(G547="INCLUDED", G547="CERTAINLY INCLUDED", G547="MAYBE")), "AI: Yes, Human: No", "Other Conflict")))))</f>
        <v>Mutually Excluded</v>
      </c>
      <c r="K547" s="10"/>
      <c r="L547" s="10"/>
      <c r="N547" s="220" t="s">
        <v>19</v>
      </c>
      <c r="O547" s="54" t="str">
        <f>IF(J547="Mutually Excluded","Exclude",IF(J547= "Mutually Included","Include",M547))</f>
        <v>Exclude</v>
      </c>
      <c r="P547" s="54" t="str">
        <f>'Humans Alignment T&amp;A'!Z547</f>
        <v>Exclude</v>
      </c>
      <c r="Q547" s="120" t="str">
        <f>IF(AND(O547="Exclude", P547="Exclude"), "Mutually Excluded", IF(AND(OR(O547="CERTAINLY INCLUDED", O547="INCLUDE" ), OR(P547="INCLUDE", P547="MAYBE")), "MUTUALLY INCLUDED", IF(AND(O547="MAYBE", P547="MAYBE"), "Mutually MAYBE", IF(AND(O547="Exclude", OR(P547="INCLUDE", P547="MAYBE")), "AI+Hum: No, Hum1+2: Yes", IF(AND(P547="Exclude", OR(O547="INCLUDE", O547="CERTAINLY INCLUDED", H547="MAYBE")), "Ai+hum: Yes, Hum1+2: No", "Other Conflict")))))</f>
        <v>Mutually Excluded</v>
      </c>
      <c r="U547" s="121" t="str">
        <f>IF(Q547="Mutually Excluded","Exclude",IF(Q547= "Mutually Included","Include",R547))</f>
        <v>Exclude</v>
      </c>
      <c r="V547" s="122"/>
      <c r="X547" s="117"/>
      <c r="Y547" s="117"/>
      <c r="Z547" s="103" t="str">
        <f t="shared" si="111"/>
        <v/>
      </c>
      <c r="AA547" s="256"/>
      <c r="AB547" s="186"/>
      <c r="AC547" s="186"/>
      <c r="AD547" s="203"/>
      <c r="AF547" s="203"/>
      <c r="AG547" s="102" t="str">
        <f t="shared" si="112"/>
        <v/>
      </c>
      <c r="AH547" s="10" t="str">
        <f t="shared" si="115"/>
        <v/>
      </c>
      <c r="AI547" s="102"/>
      <c r="AJ547" s="10"/>
      <c r="AK547" s="10"/>
      <c r="AL547" s="105"/>
      <c r="AM547" s="102"/>
      <c r="AN547" s="10"/>
      <c r="AO547" s="10" t="str">
        <f t="shared" si="113"/>
        <v/>
      </c>
      <c r="AT547" s="10"/>
      <c r="AU547" s="10" t="str">
        <f>IF(O547="include",AF547,"")</f>
        <v/>
      </c>
      <c r="AV547" s="54" t="str">
        <f>IF(P547="include",AF547,"")</f>
        <v/>
      </c>
      <c r="BC547" s="10"/>
      <c r="BH547" s="10"/>
      <c r="BM547" s="10"/>
    </row>
    <row r="548" spans="1:65" s="54" customFormat="1" ht="30">
      <c r="A548" s="10">
        <v>559</v>
      </c>
      <c r="B548" s="10"/>
      <c r="C548" s="10" t="s">
        <v>816</v>
      </c>
      <c r="D548" s="10">
        <v>1</v>
      </c>
      <c r="E548" s="10">
        <v>1</v>
      </c>
      <c r="F548" s="10">
        <v>1</v>
      </c>
      <c r="G548" s="119" t="str">
        <f t="shared" si="110"/>
        <v>EXCLUDED</v>
      </c>
      <c r="H548" s="147" t="s">
        <v>901</v>
      </c>
      <c r="I548" s="189" t="s">
        <v>901</v>
      </c>
      <c r="J548" s="10" t="str">
        <f>IF(AND(G548="Excluded", H548="Excluded"), "Mutually Excluded", IF(AND(OR(G548="CERTAINLY INCLUDED", G548="INCLUDED", G548="MAYBE" ), OR(H548="INCLUDED", H548="MAYBE")), "MUTUALLY INCLUDED", IF(AND(G548="MAYBE", H548="MAYBE"), "Mutually MAYBE", IF(AND(G548="Excluded", OR(H548="INCLUDED", H548="MAYBE")), "AI: No, Human: Yes", IF(AND(H548="Excluded", OR(G548="INCLUDED", G548="CERTAINLY INCLUDED", G548="MAYBE")), "AI: Yes, Human: No", "Other Conflict")))))</f>
        <v>Mutually Excluded</v>
      </c>
      <c r="K548" s="10"/>
      <c r="L548" s="10"/>
      <c r="N548" s="220" t="s">
        <v>19</v>
      </c>
      <c r="O548" s="54" t="str">
        <f>IF(J548="Mutually Excluded","Exclude",IF(J548= "Mutually Included","Include",M548))</f>
        <v>Exclude</v>
      </c>
      <c r="P548" s="54" t="str">
        <f>'Humans Alignment T&amp;A'!Z548</f>
        <v>Exclude</v>
      </c>
      <c r="Q548" s="120" t="str">
        <f>IF(AND(O548="Exclude", P548="Exclude"), "Mutually Excluded", IF(AND(OR(O548="CERTAINLY INCLUDED", O548="INCLUDE" ), OR(P548="INCLUDE", P548="MAYBE")), "MUTUALLY INCLUDED", IF(AND(O548="MAYBE", P548="MAYBE"), "Mutually MAYBE", IF(AND(O548="Exclude", OR(P548="INCLUDE", P548="MAYBE")), "AI+Hum: No, Hum1+2: Yes", IF(AND(P548="Exclude", OR(O548="INCLUDE", O548="CERTAINLY INCLUDED", H548="MAYBE")), "Ai+hum: Yes, Hum1+2: No", "Other Conflict")))))</f>
        <v>Mutually Excluded</v>
      </c>
      <c r="U548" s="121" t="str">
        <f>IF(Q548="Mutually Excluded","Exclude",IF(Q548= "Mutually Included","Include",R548))</f>
        <v>Exclude</v>
      </c>
      <c r="V548" s="122"/>
      <c r="X548" s="117"/>
      <c r="Y548" s="117"/>
      <c r="Z548" s="103" t="str">
        <f t="shared" si="111"/>
        <v/>
      </c>
      <c r="AA548" s="256"/>
      <c r="AB548" s="186"/>
      <c r="AC548" s="186"/>
      <c r="AD548" s="203"/>
      <c r="AF548" s="203"/>
      <c r="AG548" s="102" t="str">
        <f t="shared" si="112"/>
        <v/>
      </c>
      <c r="AH548" s="10" t="str">
        <f t="shared" si="115"/>
        <v/>
      </c>
      <c r="AI548" s="102"/>
      <c r="AJ548" s="10"/>
      <c r="AK548" s="10"/>
      <c r="AL548" s="105"/>
      <c r="AM548" s="102"/>
      <c r="AN548" s="10"/>
      <c r="AO548" s="10" t="str">
        <f t="shared" si="113"/>
        <v/>
      </c>
      <c r="AT548" s="10"/>
      <c r="AU548" s="10" t="str">
        <f>IF(O548="include",AF548,"")</f>
        <v/>
      </c>
      <c r="AV548" s="54" t="str">
        <f>IF(P548="include",AF548,"")</f>
        <v/>
      </c>
      <c r="BC548" s="10"/>
      <c r="BH548" s="10"/>
      <c r="BM548" s="10"/>
    </row>
    <row r="549" spans="1:65" s="54" customFormat="1" ht="30">
      <c r="A549" s="10">
        <v>560</v>
      </c>
      <c r="B549" s="10"/>
      <c r="C549" s="10" t="s">
        <v>817</v>
      </c>
      <c r="D549" s="10">
        <v>2</v>
      </c>
      <c r="E549" s="10">
        <v>2</v>
      </c>
      <c r="F549" s="10">
        <v>2</v>
      </c>
      <c r="G549" s="119" t="str">
        <f t="shared" si="110"/>
        <v>EXCLUDED</v>
      </c>
      <c r="H549" s="147" t="s">
        <v>901</v>
      </c>
      <c r="I549" s="189" t="s">
        <v>901</v>
      </c>
      <c r="J549" s="10" t="str">
        <f>IF(AND(G549="Excluded", H549="Excluded"), "Mutually Excluded", IF(AND(OR(G549="CERTAINLY INCLUDED", G549="INCLUDED", G549="MAYBE" ), OR(H549="INCLUDED", H549="MAYBE")), "MUTUALLY INCLUDED", IF(AND(G549="MAYBE", H549="MAYBE"), "Mutually MAYBE", IF(AND(G549="Excluded", OR(H549="INCLUDED", H549="MAYBE")), "AI: No, Human: Yes", IF(AND(H549="Excluded", OR(G549="INCLUDED", G549="CERTAINLY INCLUDED", G549="MAYBE")), "AI: Yes, Human: No", "Other Conflict")))))</f>
        <v>Mutually Excluded</v>
      </c>
      <c r="K549" s="10"/>
      <c r="L549" s="10"/>
      <c r="N549" s="220" t="s">
        <v>19</v>
      </c>
      <c r="O549" s="54" t="str">
        <f>IF(J549="Mutually Excluded","Exclude",IF(J549= "Mutually Included","Include",M549))</f>
        <v>Exclude</v>
      </c>
      <c r="P549" s="54" t="str">
        <f>'Humans Alignment T&amp;A'!Z549</f>
        <v>Exclude</v>
      </c>
      <c r="Q549" s="120" t="str">
        <f>IF(AND(O549="Exclude", P549="Exclude"), "Mutually Excluded", IF(AND(OR(O549="CERTAINLY INCLUDED", O549="INCLUDE" ), OR(P549="INCLUDE", P549="MAYBE")), "MUTUALLY INCLUDED", IF(AND(O549="MAYBE", P549="MAYBE"), "Mutually MAYBE", IF(AND(O549="Exclude", OR(P549="INCLUDE", P549="MAYBE")), "AI+Hum: No, Hum1+2: Yes", IF(AND(P549="Exclude", OR(O549="INCLUDE", O549="CERTAINLY INCLUDED", H549="MAYBE")), "Ai+hum: Yes, Hum1+2: No", "Other Conflict")))))</f>
        <v>Mutually Excluded</v>
      </c>
      <c r="U549" s="121" t="str">
        <f>IF(Q549="Mutually Excluded","Exclude",IF(Q549= "Mutually Included","Include",R549))</f>
        <v>Exclude</v>
      </c>
      <c r="V549" s="122"/>
      <c r="X549" s="117"/>
      <c r="Y549" s="117"/>
      <c r="Z549" s="103" t="str">
        <f t="shared" si="111"/>
        <v/>
      </c>
      <c r="AA549" s="256"/>
      <c r="AB549" s="186"/>
      <c r="AC549" s="186"/>
      <c r="AD549" s="203"/>
      <c r="AF549" s="203"/>
      <c r="AG549" s="102" t="str">
        <f t="shared" si="112"/>
        <v/>
      </c>
      <c r="AH549" s="10" t="str">
        <f t="shared" si="115"/>
        <v/>
      </c>
      <c r="AI549" s="102"/>
      <c r="AJ549" s="10"/>
      <c r="AK549" s="10"/>
      <c r="AL549" s="105"/>
      <c r="AM549" s="102"/>
      <c r="AN549" s="10"/>
      <c r="AO549" s="10" t="str">
        <f t="shared" si="113"/>
        <v/>
      </c>
      <c r="AT549" s="10"/>
      <c r="AU549" s="10" t="str">
        <f>IF(O549="include",AF549,"")</f>
        <v/>
      </c>
      <c r="AV549" s="54" t="str">
        <f>IF(P549="include",AF549,"")</f>
        <v/>
      </c>
      <c r="BC549" s="10"/>
      <c r="BH549" s="10"/>
      <c r="BM549" s="10"/>
    </row>
    <row r="550" spans="1:65" s="54" customFormat="1" ht="45">
      <c r="A550" s="10">
        <v>561</v>
      </c>
      <c r="B550" s="10"/>
      <c r="C550" s="10" t="s">
        <v>818</v>
      </c>
      <c r="D550" s="10">
        <v>4</v>
      </c>
      <c r="E550" s="10">
        <v>4</v>
      </c>
      <c r="F550" s="10">
        <v>3</v>
      </c>
      <c r="G550" s="119" t="str">
        <f t="shared" si="110"/>
        <v>EXCLUDED</v>
      </c>
      <c r="H550" s="147" t="s">
        <v>901</v>
      </c>
      <c r="I550" s="189" t="s">
        <v>901</v>
      </c>
      <c r="J550" s="10" t="str">
        <f>IF(AND(G550="Excluded", H550="Excluded"), "Mutually Excluded", IF(AND(OR(G550="CERTAINLY INCLUDED", G550="INCLUDED", G550="MAYBE" ), OR(H550="INCLUDED", H550="MAYBE")), "MUTUALLY INCLUDED", IF(AND(G550="MAYBE", H550="MAYBE"), "Mutually MAYBE", IF(AND(G550="Excluded", OR(H550="INCLUDED", H550="MAYBE")), "AI: No, Human: Yes", IF(AND(H550="Excluded", OR(G550="INCLUDED", G550="CERTAINLY INCLUDED", G550="MAYBE")), "AI: Yes, Human: No", "Other Conflict")))))</f>
        <v>Mutually Excluded</v>
      </c>
      <c r="K550" s="10"/>
      <c r="L550" s="10"/>
      <c r="N550" s="220" t="s">
        <v>19</v>
      </c>
      <c r="O550" s="54" t="str">
        <f>IF(J550="Mutually Excluded","Exclude",IF(J550= "Mutually Included","Include",M550))</f>
        <v>Exclude</v>
      </c>
      <c r="P550" s="54" t="str">
        <f>'Humans Alignment T&amp;A'!Z550</f>
        <v>Exclude</v>
      </c>
      <c r="Q550" s="120" t="str">
        <f>IF(AND(O550="Exclude", P550="Exclude"), "Mutually Excluded", IF(AND(OR(O550="CERTAINLY INCLUDED", O550="INCLUDE" ), OR(P550="INCLUDE", P550="MAYBE")), "MUTUALLY INCLUDED", IF(AND(O550="MAYBE", P550="MAYBE"), "Mutually MAYBE", IF(AND(O550="Exclude", OR(P550="INCLUDE", P550="MAYBE")), "AI+Hum: No, Hum1+2: Yes", IF(AND(P550="Exclude", OR(O550="INCLUDE", O550="CERTAINLY INCLUDED", H550="MAYBE")), "Ai+hum: Yes, Hum1+2: No", "Other Conflict")))))</f>
        <v>Mutually Excluded</v>
      </c>
      <c r="U550" s="121" t="str">
        <f>IF(Q550="Mutually Excluded","Exclude",IF(Q550= "Mutually Included","Include",R550))</f>
        <v>Exclude</v>
      </c>
      <c r="V550" s="122"/>
      <c r="X550" s="117"/>
      <c r="Y550" s="117"/>
      <c r="Z550" s="103" t="str">
        <f t="shared" si="111"/>
        <v/>
      </c>
      <c r="AA550" s="256"/>
      <c r="AB550" s="186"/>
      <c r="AC550" s="186"/>
      <c r="AD550" s="203"/>
      <c r="AF550" s="203"/>
      <c r="AG550" s="102" t="str">
        <f t="shared" si="112"/>
        <v/>
      </c>
      <c r="AH550" s="10" t="str">
        <f t="shared" si="115"/>
        <v/>
      </c>
      <c r="AI550" s="102"/>
      <c r="AJ550" s="10"/>
      <c r="AK550" s="10"/>
      <c r="AL550" s="105"/>
      <c r="AM550" s="102"/>
      <c r="AN550" s="10"/>
      <c r="AO550" s="10" t="str">
        <f t="shared" si="113"/>
        <v/>
      </c>
      <c r="AT550" s="10"/>
      <c r="AU550" s="10" t="str">
        <f>IF(O550="include",AF550,"")</f>
        <v/>
      </c>
      <c r="AV550" s="54" t="str">
        <f>IF(P550="include",AF550,"")</f>
        <v/>
      </c>
      <c r="BC550" s="10"/>
      <c r="BH550" s="10"/>
      <c r="BM550" s="10"/>
    </row>
    <row r="551" spans="1:65" s="54" customFormat="1" ht="30">
      <c r="A551" s="10">
        <v>562</v>
      </c>
      <c r="B551" s="10"/>
      <c r="C551" s="10" t="s">
        <v>820</v>
      </c>
      <c r="D551" s="10">
        <v>1</v>
      </c>
      <c r="E551" s="10">
        <v>1</v>
      </c>
      <c r="F551" s="10">
        <v>1</v>
      </c>
      <c r="G551" s="119" t="str">
        <f t="shared" si="110"/>
        <v>EXCLUDED</v>
      </c>
      <c r="H551" s="147" t="s">
        <v>901</v>
      </c>
      <c r="I551" s="189" t="s">
        <v>901</v>
      </c>
      <c r="J551" s="10" t="str">
        <f>IF(AND(G551="Excluded", H551="Excluded"), "Mutually Excluded", IF(AND(OR(G551="CERTAINLY INCLUDED", G551="INCLUDED", G551="MAYBE" ), OR(H551="INCLUDED", H551="MAYBE")), "MUTUALLY INCLUDED", IF(AND(G551="MAYBE", H551="MAYBE"), "Mutually MAYBE", IF(AND(G551="Excluded", OR(H551="INCLUDED", H551="MAYBE")), "AI: No, Human: Yes", IF(AND(H551="Excluded", OR(G551="INCLUDED", G551="CERTAINLY INCLUDED", G551="MAYBE")), "AI: Yes, Human: No", "Other Conflict")))))</f>
        <v>Mutually Excluded</v>
      </c>
      <c r="K551" s="10"/>
      <c r="L551" s="10"/>
      <c r="N551" s="220" t="s">
        <v>19</v>
      </c>
      <c r="O551" s="54" t="str">
        <f>IF(J551="Mutually Excluded","Exclude",IF(J551= "Mutually Included","Include",M551))</f>
        <v>Exclude</v>
      </c>
      <c r="P551" s="54" t="str">
        <f>'Humans Alignment T&amp;A'!Z551</f>
        <v>Exclude</v>
      </c>
      <c r="Q551" s="120" t="str">
        <f>IF(AND(O551="Exclude", P551="Exclude"), "Mutually Excluded", IF(AND(OR(O551="CERTAINLY INCLUDED", O551="INCLUDE" ), OR(P551="INCLUDE", P551="MAYBE")), "MUTUALLY INCLUDED", IF(AND(O551="MAYBE", P551="MAYBE"), "Mutually MAYBE", IF(AND(O551="Exclude", OR(P551="INCLUDE", P551="MAYBE")), "AI+Hum: No, Hum1+2: Yes", IF(AND(P551="Exclude", OR(O551="INCLUDE", O551="CERTAINLY INCLUDED", H551="MAYBE")), "Ai+hum: Yes, Hum1+2: No", "Other Conflict")))))</f>
        <v>Mutually Excluded</v>
      </c>
      <c r="U551" s="121" t="str">
        <f>IF(Q551="Mutually Excluded","Exclude",IF(Q551= "Mutually Included","Include",R551))</f>
        <v>Exclude</v>
      </c>
      <c r="V551" s="122"/>
      <c r="X551" s="117"/>
      <c r="Y551" s="117"/>
      <c r="Z551" s="103" t="str">
        <f t="shared" si="111"/>
        <v/>
      </c>
      <c r="AA551" s="256"/>
      <c r="AB551" s="186"/>
      <c r="AC551" s="186"/>
      <c r="AD551" s="203"/>
      <c r="AF551" s="203"/>
      <c r="AG551" s="102" t="str">
        <f t="shared" si="112"/>
        <v/>
      </c>
      <c r="AH551" s="10" t="str">
        <f t="shared" si="115"/>
        <v/>
      </c>
      <c r="AI551" s="102"/>
      <c r="AJ551" s="10"/>
      <c r="AK551" s="10"/>
      <c r="AL551" s="105"/>
      <c r="AM551" s="102"/>
      <c r="AN551" s="10"/>
      <c r="AO551" s="10" t="str">
        <f t="shared" si="113"/>
        <v/>
      </c>
      <c r="AT551" s="10"/>
      <c r="AU551" s="10" t="str">
        <f>IF(O551="include",AF551,"")</f>
        <v/>
      </c>
      <c r="AV551" s="54" t="str">
        <f>IF(P551="include",AF551,"")</f>
        <v/>
      </c>
      <c r="BC551" s="10"/>
      <c r="BH551" s="10"/>
      <c r="BM551" s="10"/>
    </row>
    <row r="552" spans="1:65" s="54" customFormat="1" ht="70.150000000000006" customHeight="1">
      <c r="A552" s="10">
        <v>563</v>
      </c>
      <c r="B552" s="10" t="s">
        <v>821</v>
      </c>
      <c r="C552" s="10" t="s">
        <v>821</v>
      </c>
      <c r="D552" s="10">
        <v>5</v>
      </c>
      <c r="E552" s="10">
        <v>4</v>
      </c>
      <c r="F552" s="10">
        <v>5</v>
      </c>
      <c r="G552" s="119" t="str">
        <f t="shared" si="110"/>
        <v>MAYBE</v>
      </c>
      <c r="H552" s="147" t="s">
        <v>1752</v>
      </c>
      <c r="I552" s="189" t="s">
        <v>1752</v>
      </c>
      <c r="J552" s="10" t="str">
        <f>IF(AND(G552="Excluded", H552="Excluded"), "Mutually Excluded", IF(AND(OR(G552="CERTAINLY INCLUDED", G552="INCLUDED", G552="MAYBE" ), OR(H552="INCLUDED", H552="MAYBE")), "MUTUALLY INCLUDED", IF(AND(G552="MAYBE", H552="MAYBE"), "Mutually MAYBE", IF(AND(G552="Excluded", OR(H552="INCLUDED", H552="MAYBE")), "AI: No, Human: Yes", IF(AND(H552="Excluded", OR(G552="INCLUDED", G552="CERTAINLY INCLUDED", G552="MAYBE")), "AI: Yes, Human: No", "Other Conflict")))))</f>
        <v>MUTUALLY INCLUDED</v>
      </c>
      <c r="K552" s="10"/>
      <c r="L552" s="10"/>
      <c r="N552" s="220" t="s">
        <v>23</v>
      </c>
      <c r="O552" s="54" t="str">
        <f>IF(J552="Mutually Excluded","Exclude",IF(J552= "Mutually Included","Include",M552))</f>
        <v>Include</v>
      </c>
      <c r="P552" s="54" t="str">
        <f>'Humans Alignment T&amp;A'!Z552</f>
        <v>Include</v>
      </c>
      <c r="Q552" s="120" t="str">
        <f>IF(AND(O552="Exclude", P552="Exclude"), "Mutually Excluded", IF(AND(OR(O552="CERTAINLY INCLUDED", O552="INCLUDE" ), OR(P552="INCLUDE", P552="MAYBE")), "MUTUALLY INCLUDED", IF(AND(O552="MAYBE", P552="MAYBE"), "Mutually MAYBE", IF(AND(O552="Exclude", OR(P552="INCLUDE", P552="MAYBE")), "AI+Hum: No, Hum1+2: Yes", IF(AND(P552="Exclude", OR(O552="INCLUDE", O552="CERTAINLY INCLUDED", H552="MAYBE")), "Ai+hum: Yes, Hum1+2: No", "Other Conflict")))))</f>
        <v>MUTUALLY INCLUDED</v>
      </c>
      <c r="U552" s="121" t="str">
        <f>IF(Q552="Mutually Excluded","Exclude",IF(Q552= "Mutually Included","Include",R552))</f>
        <v>Include</v>
      </c>
      <c r="V552" s="105" t="s">
        <v>19</v>
      </c>
      <c r="W552" s="10" t="s">
        <v>19</v>
      </c>
      <c r="X552" s="201" t="s">
        <v>901</v>
      </c>
      <c r="Y552" s="201" t="s">
        <v>3028</v>
      </c>
      <c r="Z552" s="103" t="str">
        <f t="shared" si="111"/>
        <v>Mutually Excluded</v>
      </c>
      <c r="AA552" s="103" t="s">
        <v>19</v>
      </c>
      <c r="AB552" s="131"/>
      <c r="AC552" s="131"/>
      <c r="AD552" s="204" t="s">
        <v>19</v>
      </c>
      <c r="AE552" s="10"/>
      <c r="AF552" s="204" t="s">
        <v>19</v>
      </c>
      <c r="AG552" s="102" t="str">
        <f t="shared" si="112"/>
        <v>Mutually Excluded</v>
      </c>
      <c r="AH552" s="10" t="str">
        <f t="shared" ref="AH552" si="119">IF(OR(ISBLANK(AF552), ISBLANK(AP552)), "", IF(AND(OR(AF552="Include", AF552="Maybe"), OR(AP552="Included", AP552="Maybe", AP552="Certainly Included")), "Mutually Included", IF(AND(AF552="Exclude", AP552="Exclude"), "Mutually Excluded", IF(AND(AF552="Exclude", OR(AP552="Include", AP552="Maybe")), "Human Excluded, AI Included", IF(AND(OR(AF552="Include", AF552="Maybe"), AP552="Exclude"), "Human Included, AI Excluded", "Pal")))))</f>
        <v>Mutually Excluded</v>
      </c>
      <c r="AI552" s="102" t="s">
        <v>19</v>
      </c>
      <c r="AJ552" s="10"/>
      <c r="AK552" s="10"/>
      <c r="AL552" s="107" t="s">
        <v>19</v>
      </c>
      <c r="AM552" s="102"/>
      <c r="AN552" s="10"/>
      <c r="AO552" s="10" t="str">
        <f t="shared" si="113"/>
        <v>Mutually Excluded</v>
      </c>
      <c r="AP552" s="54" t="str">
        <f>IF(COUNTA(AQ552:AS552)=0, "", IF(COUNTIF(AQ552:AS552,5)=3, "Include", IF(COUNTIF(AQ552:AS552,5)&gt;=1, "Maybe", "Exclude")))</f>
        <v>Exclude</v>
      </c>
      <c r="AQ552" s="54">
        <v>4</v>
      </c>
      <c r="AR552" s="54">
        <v>3</v>
      </c>
      <c r="AS552" s="54">
        <v>2</v>
      </c>
      <c r="AT552" s="10" t="s">
        <v>3055</v>
      </c>
      <c r="AU552" s="10" t="str">
        <f>IF(O552="include",AF552,"")</f>
        <v>Exclude</v>
      </c>
      <c r="AV552" s="54" t="str">
        <f>IF(P552="include",AF552,"")</f>
        <v>Exclude</v>
      </c>
      <c r="BC552" s="10"/>
      <c r="BH552" s="10"/>
      <c r="BM552" s="10"/>
    </row>
    <row r="553" spans="1:65" s="54" customFormat="1" ht="45">
      <c r="A553" s="10">
        <v>564</v>
      </c>
      <c r="B553" s="10"/>
      <c r="C553" s="10" t="s">
        <v>822</v>
      </c>
      <c r="D553" s="10">
        <v>2</v>
      </c>
      <c r="E553" s="10">
        <v>2</v>
      </c>
      <c r="F553" s="10">
        <v>3</v>
      </c>
      <c r="G553" s="119" t="str">
        <f t="shared" si="110"/>
        <v>EXCLUDED</v>
      </c>
      <c r="H553" s="147" t="s">
        <v>901</v>
      </c>
      <c r="I553" s="189" t="s">
        <v>901</v>
      </c>
      <c r="J553" s="10" t="str">
        <f>IF(AND(G553="Excluded", H553="Excluded"), "Mutually Excluded", IF(AND(OR(G553="CERTAINLY INCLUDED", G553="INCLUDED", G553="MAYBE" ), OR(H553="INCLUDED", H553="MAYBE")), "MUTUALLY INCLUDED", IF(AND(G553="MAYBE", H553="MAYBE"), "Mutually MAYBE", IF(AND(G553="Excluded", OR(H553="INCLUDED", H553="MAYBE")), "AI: No, Human: Yes", IF(AND(H553="Excluded", OR(G553="INCLUDED", G553="CERTAINLY INCLUDED", G553="MAYBE")), "AI: Yes, Human: No", "Other Conflict")))))</f>
        <v>Mutually Excluded</v>
      </c>
      <c r="K553" s="10"/>
      <c r="L553" s="10"/>
      <c r="N553" s="220" t="s">
        <v>19</v>
      </c>
      <c r="O553" s="54" t="str">
        <f>IF(J553="Mutually Excluded","Exclude",IF(J553= "Mutually Included","Include",M553))</f>
        <v>Exclude</v>
      </c>
      <c r="P553" s="54" t="str">
        <f>'Humans Alignment T&amp;A'!Z553</f>
        <v>Exclude</v>
      </c>
      <c r="Q553" s="120" t="str">
        <f>IF(AND(O553="Exclude", P553="Exclude"), "Mutually Excluded", IF(AND(OR(O553="CERTAINLY INCLUDED", O553="INCLUDE" ), OR(P553="INCLUDE", P553="MAYBE")), "MUTUALLY INCLUDED", IF(AND(O553="MAYBE", P553="MAYBE"), "Mutually MAYBE", IF(AND(O553="Exclude", OR(P553="INCLUDE", P553="MAYBE")), "AI+Hum: No, Hum1+2: Yes", IF(AND(P553="Exclude", OR(O553="INCLUDE", O553="CERTAINLY INCLUDED", H553="MAYBE")), "Ai+hum: Yes, Hum1+2: No", "Other Conflict")))))</f>
        <v>Mutually Excluded</v>
      </c>
      <c r="U553" s="121" t="str">
        <f>IF(Q553="Mutually Excluded","Exclude",IF(Q553= "Mutually Included","Include",R553))</f>
        <v>Exclude</v>
      </c>
      <c r="V553" s="122"/>
      <c r="X553" s="117"/>
      <c r="Y553" s="117"/>
      <c r="Z553" s="103" t="str">
        <f t="shared" si="111"/>
        <v/>
      </c>
      <c r="AA553" s="256"/>
      <c r="AB553" s="186"/>
      <c r="AC553" s="186"/>
      <c r="AD553" s="203"/>
      <c r="AF553" s="203"/>
      <c r="AG553" s="102" t="str">
        <f t="shared" si="112"/>
        <v/>
      </c>
      <c r="AH553" s="10" t="str">
        <f t="shared" si="115"/>
        <v/>
      </c>
      <c r="AI553" s="102"/>
      <c r="AJ553" s="10"/>
      <c r="AK553" s="10"/>
      <c r="AL553" s="105"/>
      <c r="AM553" s="102"/>
      <c r="AN553" s="10"/>
      <c r="AO553" s="10" t="str">
        <f t="shared" si="113"/>
        <v/>
      </c>
      <c r="AT553" s="10"/>
      <c r="AU553" s="10" t="str">
        <f>IF(O553="include",AF553,"")</f>
        <v/>
      </c>
      <c r="AV553" s="54" t="str">
        <f>IF(P553="include",AF553,"")</f>
        <v/>
      </c>
      <c r="BC553" s="10"/>
      <c r="BH553" s="10"/>
      <c r="BM553" s="10"/>
    </row>
    <row r="554" spans="1:65" s="54" customFormat="1" ht="45">
      <c r="A554" s="10">
        <v>565</v>
      </c>
      <c r="B554" s="10"/>
      <c r="C554" s="10" t="s">
        <v>823</v>
      </c>
      <c r="D554" s="10">
        <v>3</v>
      </c>
      <c r="E554" s="10">
        <v>4</v>
      </c>
      <c r="F554" s="10">
        <v>3</v>
      </c>
      <c r="G554" s="119" t="str">
        <f t="shared" si="110"/>
        <v>EXCLUDED</v>
      </c>
      <c r="H554" s="147" t="s">
        <v>65</v>
      </c>
      <c r="I554" s="189" t="s">
        <v>901</v>
      </c>
      <c r="J554" s="10" t="str">
        <f>IF(AND(G554="Excluded", H554="Excluded"), "Mutually Excluded", IF(AND(OR(G554="CERTAINLY INCLUDED", G554="INCLUDED", G554="MAYBE" ), OR(H554="INCLUDED", H554="MAYBE")), "MUTUALLY INCLUDED", IF(AND(G554="MAYBE", H554="MAYBE"), "Mutually MAYBE", IF(AND(G554="Excluded", OR(H554="INCLUDED", H554="MAYBE")), "AI: No, Human: Yes", IF(AND(H554="Excluded", OR(G554="INCLUDED", G554="CERTAINLY INCLUDED", G554="MAYBE")), "AI: Yes, Human: No", "Other Conflict")))))</f>
        <v>AI: No, Human: Yes</v>
      </c>
      <c r="K554" s="10" t="s">
        <v>19</v>
      </c>
      <c r="L554" s="10" t="s">
        <v>19</v>
      </c>
      <c r="M554" s="54" t="s">
        <v>19</v>
      </c>
      <c r="N554" s="220" t="s">
        <v>19</v>
      </c>
      <c r="O554" s="54" t="str">
        <f>IF(J554="Mutually Excluded","Exclude",IF(J554= "Mutually Included","Include",M554))</f>
        <v>Exclude</v>
      </c>
      <c r="P554" s="54" t="str">
        <f>'Humans Alignment T&amp;A'!Z554</f>
        <v>Exclude</v>
      </c>
      <c r="Q554" s="120" t="str">
        <f>IF(AND(O554="Exclude", P554="Exclude"), "Mutually Excluded", IF(AND(OR(O554="CERTAINLY INCLUDED", O554="INCLUDE" ), OR(P554="INCLUDE", P554="MAYBE")), "MUTUALLY INCLUDED", IF(AND(O554="MAYBE", P554="MAYBE"), "Mutually MAYBE", IF(AND(O554="Exclude", OR(P554="INCLUDE", P554="MAYBE")), "AI+Hum: No, Hum1+2: Yes", IF(AND(P554="Exclude", OR(O554="INCLUDE", O554="CERTAINLY INCLUDED", H554="MAYBE")), "Ai+hum: Yes, Hum1+2: No", "Other Conflict")))))</f>
        <v>Mutually Excluded</v>
      </c>
      <c r="U554" s="121" t="str">
        <f>IF(Q554="Mutually Excluded","Exclude",IF(Q554= "Mutually Included","Include",R554))</f>
        <v>Exclude</v>
      </c>
      <c r="V554" s="122"/>
      <c r="X554" s="117"/>
      <c r="Y554" s="117"/>
      <c r="Z554" s="103" t="str">
        <f t="shared" si="111"/>
        <v/>
      </c>
      <c r="AA554" s="256"/>
      <c r="AB554" s="186"/>
      <c r="AC554" s="186"/>
      <c r="AD554" s="203"/>
      <c r="AF554" s="203"/>
      <c r="AG554" s="102" t="str">
        <f t="shared" si="112"/>
        <v/>
      </c>
      <c r="AH554" s="10" t="str">
        <f t="shared" si="115"/>
        <v/>
      </c>
      <c r="AI554" s="102"/>
      <c r="AJ554" s="10"/>
      <c r="AK554" s="10"/>
      <c r="AL554" s="105"/>
      <c r="AM554" s="102"/>
      <c r="AN554" s="10"/>
      <c r="AO554" s="10" t="str">
        <f t="shared" si="113"/>
        <v/>
      </c>
      <c r="AT554" s="10"/>
      <c r="AU554" s="10" t="str">
        <f>IF(O554="include",AF554,"")</f>
        <v/>
      </c>
      <c r="AV554" s="54" t="str">
        <f>IF(P554="include",AF554,"")</f>
        <v/>
      </c>
      <c r="BC554" s="10"/>
      <c r="BH554" s="10"/>
      <c r="BM554" s="10"/>
    </row>
    <row r="555" spans="1:65" s="54" customFormat="1" ht="60">
      <c r="A555" s="10">
        <v>566</v>
      </c>
      <c r="B555" s="10"/>
      <c r="C555" s="10" t="s">
        <v>824</v>
      </c>
      <c r="D555" s="10">
        <v>4</v>
      </c>
      <c r="E555" s="10">
        <v>3</v>
      </c>
      <c r="F555" s="10">
        <v>4</v>
      </c>
      <c r="G555" s="119" t="str">
        <f t="shared" si="110"/>
        <v>EXCLUDED</v>
      </c>
      <c r="H555" s="147" t="s">
        <v>901</v>
      </c>
      <c r="I555" s="189" t="s">
        <v>901</v>
      </c>
      <c r="J555" s="10" t="str">
        <f>IF(AND(G555="Excluded", H555="Excluded"), "Mutually Excluded", IF(AND(OR(G555="CERTAINLY INCLUDED", G555="INCLUDED", G555="MAYBE" ), OR(H555="INCLUDED", H555="MAYBE")), "MUTUALLY INCLUDED", IF(AND(G555="MAYBE", H555="MAYBE"), "Mutually MAYBE", IF(AND(G555="Excluded", OR(H555="INCLUDED", H555="MAYBE")), "AI: No, Human: Yes", IF(AND(H555="Excluded", OR(G555="INCLUDED", G555="CERTAINLY INCLUDED", G555="MAYBE")), "AI: Yes, Human: No", "Other Conflict")))))</f>
        <v>Mutually Excluded</v>
      </c>
      <c r="K555" s="10"/>
      <c r="L555" s="10"/>
      <c r="N555" s="220" t="s">
        <v>19</v>
      </c>
      <c r="O555" s="54" t="str">
        <f>IF(J555="Mutually Excluded","Exclude",IF(J555= "Mutually Included","Include",M555))</f>
        <v>Exclude</v>
      </c>
      <c r="P555" s="54" t="str">
        <f>'Humans Alignment T&amp;A'!Z555</f>
        <v>Exclude</v>
      </c>
      <c r="Q555" s="120" t="str">
        <f>IF(AND(O555="Exclude", P555="Exclude"), "Mutually Excluded", IF(AND(OR(O555="CERTAINLY INCLUDED", O555="INCLUDE" ), OR(P555="INCLUDE", P555="MAYBE")), "MUTUALLY INCLUDED", IF(AND(O555="MAYBE", P555="MAYBE"), "Mutually MAYBE", IF(AND(O555="Exclude", OR(P555="INCLUDE", P555="MAYBE")), "AI+Hum: No, Hum1+2: Yes", IF(AND(P555="Exclude", OR(O555="INCLUDE", O555="CERTAINLY INCLUDED", H555="MAYBE")), "Ai+hum: Yes, Hum1+2: No", "Other Conflict")))))</f>
        <v>Mutually Excluded</v>
      </c>
      <c r="U555" s="121" t="str">
        <f>IF(Q555="Mutually Excluded","Exclude",IF(Q555= "Mutually Included","Include",R555))</f>
        <v>Exclude</v>
      </c>
      <c r="V555" s="122"/>
      <c r="X555" s="117"/>
      <c r="Y555" s="117"/>
      <c r="Z555" s="103" t="str">
        <f t="shared" si="111"/>
        <v/>
      </c>
      <c r="AA555" s="256"/>
      <c r="AB555" s="186"/>
      <c r="AC555" s="186"/>
      <c r="AD555" s="203"/>
      <c r="AF555" s="203"/>
      <c r="AG555" s="102" t="str">
        <f t="shared" si="112"/>
        <v/>
      </c>
      <c r="AH555" s="10" t="str">
        <f t="shared" si="115"/>
        <v/>
      </c>
      <c r="AI555" s="102"/>
      <c r="AJ555" s="10"/>
      <c r="AK555" s="10"/>
      <c r="AL555" s="105"/>
      <c r="AM555" s="102"/>
      <c r="AN555" s="10"/>
      <c r="AO555" s="10" t="str">
        <f t="shared" si="113"/>
        <v/>
      </c>
      <c r="AT555" s="10"/>
      <c r="AU555" s="10" t="str">
        <f>IF(O555="include",AF555,"")</f>
        <v/>
      </c>
      <c r="AV555" s="54" t="str">
        <f>IF(P555="include",AF555,"")</f>
        <v/>
      </c>
      <c r="BC555" s="10"/>
      <c r="BH555" s="10"/>
      <c r="BM555" s="10"/>
    </row>
    <row r="556" spans="1:65" s="54" customFormat="1" ht="45">
      <c r="A556" s="10">
        <v>568</v>
      </c>
      <c r="B556" s="10"/>
      <c r="C556" s="10" t="s">
        <v>828</v>
      </c>
      <c r="D556" s="10">
        <v>1</v>
      </c>
      <c r="E556" s="10">
        <v>1</v>
      </c>
      <c r="F556" s="10">
        <v>1</v>
      </c>
      <c r="G556" s="119" t="str">
        <f t="shared" si="110"/>
        <v>EXCLUDED</v>
      </c>
      <c r="H556" s="147" t="s">
        <v>901</v>
      </c>
      <c r="I556" s="189" t="s">
        <v>901</v>
      </c>
      <c r="J556" s="10" t="str">
        <f>IF(AND(G556="Excluded", H556="Excluded"), "Mutually Excluded", IF(AND(OR(G556="CERTAINLY INCLUDED", G556="INCLUDED", G556="MAYBE" ), OR(H556="INCLUDED", H556="MAYBE")), "MUTUALLY INCLUDED", IF(AND(G556="MAYBE", H556="MAYBE"), "Mutually MAYBE", IF(AND(G556="Excluded", OR(H556="INCLUDED", H556="MAYBE")), "AI: No, Human: Yes", IF(AND(H556="Excluded", OR(G556="INCLUDED", G556="CERTAINLY INCLUDED", G556="MAYBE")), "AI: Yes, Human: No", "Other Conflict")))))</f>
        <v>Mutually Excluded</v>
      </c>
      <c r="K556" s="10"/>
      <c r="L556" s="10"/>
      <c r="N556" s="220" t="s">
        <v>19</v>
      </c>
      <c r="O556" s="54" t="str">
        <f>IF(J556="Mutually Excluded","Exclude",IF(J556= "Mutually Included","Include",M556))</f>
        <v>Exclude</v>
      </c>
      <c r="P556" s="54" t="str">
        <f>'Humans Alignment T&amp;A'!Z556</f>
        <v>Exclude</v>
      </c>
      <c r="Q556" s="120" t="str">
        <f>IF(AND(O556="Exclude", P556="Exclude"), "Mutually Excluded", IF(AND(OR(O556="CERTAINLY INCLUDED", O556="INCLUDE" ), OR(P556="INCLUDE", P556="MAYBE")), "MUTUALLY INCLUDED", IF(AND(O556="MAYBE", P556="MAYBE"), "Mutually MAYBE", IF(AND(O556="Exclude", OR(P556="INCLUDE", P556="MAYBE")), "AI+Hum: No, Hum1+2: Yes", IF(AND(P556="Exclude", OR(O556="INCLUDE", O556="CERTAINLY INCLUDED", H556="MAYBE")), "Ai+hum: Yes, Hum1+2: No", "Other Conflict")))))</f>
        <v>Mutually Excluded</v>
      </c>
      <c r="U556" s="121" t="str">
        <f>IF(Q556="Mutually Excluded","Exclude",IF(Q556= "Mutually Included","Include",R556))</f>
        <v>Exclude</v>
      </c>
      <c r="V556" s="122"/>
      <c r="X556" s="117"/>
      <c r="Y556" s="117"/>
      <c r="Z556" s="103" t="str">
        <f t="shared" si="111"/>
        <v/>
      </c>
      <c r="AA556" s="256"/>
      <c r="AB556" s="186"/>
      <c r="AC556" s="186"/>
      <c r="AD556" s="203"/>
      <c r="AF556" s="203"/>
      <c r="AG556" s="102" t="str">
        <f t="shared" si="112"/>
        <v/>
      </c>
      <c r="AH556" s="10" t="str">
        <f t="shared" si="115"/>
        <v/>
      </c>
      <c r="AI556" s="102"/>
      <c r="AJ556" s="10"/>
      <c r="AK556" s="10"/>
      <c r="AL556" s="105"/>
      <c r="AM556" s="102"/>
      <c r="AN556" s="10"/>
      <c r="AO556" s="10" t="str">
        <f t="shared" si="113"/>
        <v/>
      </c>
      <c r="AT556" s="10"/>
      <c r="AU556" s="10" t="str">
        <f>IF(O556="include",AF556,"")</f>
        <v/>
      </c>
      <c r="AV556" s="54" t="str">
        <f>IF(P556="include",AF556,"")</f>
        <v/>
      </c>
      <c r="BC556" s="10"/>
      <c r="BH556" s="10"/>
      <c r="BM556" s="10"/>
    </row>
    <row r="557" spans="1:65" s="54" customFormat="1" ht="45">
      <c r="A557" s="10">
        <v>569</v>
      </c>
      <c r="B557" s="10"/>
      <c r="C557" s="10" t="s">
        <v>829</v>
      </c>
      <c r="D557" s="10">
        <v>5</v>
      </c>
      <c r="E557" s="10">
        <v>5</v>
      </c>
      <c r="F557" s="10">
        <v>5</v>
      </c>
      <c r="G557" s="119" t="str">
        <f t="shared" si="110"/>
        <v>CERTAINLY INCLUDED</v>
      </c>
      <c r="H557" s="147" t="s">
        <v>901</v>
      </c>
      <c r="I557" s="189" t="s">
        <v>901</v>
      </c>
      <c r="J557" s="10" t="str">
        <f>IF(AND(G557="Excluded", H557="Excluded"), "Mutually Excluded", IF(AND(OR(G557="CERTAINLY INCLUDED", G557="INCLUDED", G557="MAYBE" ), OR(H557="INCLUDED", H557="MAYBE")), "MUTUALLY INCLUDED", IF(AND(G557="MAYBE", H557="MAYBE"), "Mutually MAYBE", IF(AND(G557="Excluded", OR(H557="INCLUDED", H557="MAYBE")), "AI: No, Human: Yes", IF(AND(H557="Excluded", OR(G557="INCLUDED", G557="CERTAINLY INCLUDED", G557="MAYBE")), "AI: Yes, Human: No", "Other Conflict")))))</f>
        <v>AI: Yes, Human: No</v>
      </c>
      <c r="K557" s="10" t="s">
        <v>19</v>
      </c>
      <c r="L557" s="10" t="s">
        <v>19</v>
      </c>
      <c r="M557" s="54" t="s">
        <v>19</v>
      </c>
      <c r="N557" s="220" t="s">
        <v>19</v>
      </c>
      <c r="O557" s="54" t="str">
        <f>IF(J557="Mutually Excluded","Exclude",IF(J557= "Mutually Included","Include",M557))</f>
        <v>Exclude</v>
      </c>
      <c r="P557" s="54" t="str">
        <f>'Humans Alignment T&amp;A'!Z557</f>
        <v>Exclude</v>
      </c>
      <c r="Q557" s="120" t="str">
        <f>IF(AND(O557="Exclude", P557="Exclude"), "Mutually Excluded", IF(AND(OR(O557="CERTAINLY INCLUDED", O557="INCLUDE" ), OR(P557="INCLUDE", P557="MAYBE")), "MUTUALLY INCLUDED", IF(AND(O557="MAYBE", P557="MAYBE"), "Mutually MAYBE", IF(AND(O557="Exclude", OR(P557="INCLUDE", P557="MAYBE")), "AI+Hum: No, Hum1+2: Yes", IF(AND(P557="Exclude", OR(O557="INCLUDE", O557="CERTAINLY INCLUDED", H557="MAYBE")), "Ai+hum: Yes, Hum1+2: No", "Other Conflict")))))</f>
        <v>Mutually Excluded</v>
      </c>
      <c r="U557" s="121" t="str">
        <f>IF(Q557="Mutually Excluded","Exclude",IF(Q557= "Mutually Included","Include",R557))</f>
        <v>Exclude</v>
      </c>
      <c r="V557" s="122"/>
      <c r="X557" s="117"/>
      <c r="Y557" s="117"/>
      <c r="Z557" s="103" t="str">
        <f t="shared" si="111"/>
        <v/>
      </c>
      <c r="AA557" s="256"/>
      <c r="AB557" s="186"/>
      <c r="AC557" s="186"/>
      <c r="AD557" s="203"/>
      <c r="AF557" s="203"/>
      <c r="AG557" s="102" t="str">
        <f t="shared" si="112"/>
        <v/>
      </c>
      <c r="AH557" s="10" t="str">
        <f t="shared" si="115"/>
        <v/>
      </c>
      <c r="AI557" s="102"/>
      <c r="AJ557" s="10"/>
      <c r="AK557" s="10"/>
      <c r="AL557" s="105"/>
      <c r="AM557" s="102"/>
      <c r="AN557" s="10"/>
      <c r="AO557" s="10" t="str">
        <f t="shared" si="113"/>
        <v/>
      </c>
      <c r="AT557" s="10"/>
      <c r="AU557" s="10" t="str">
        <f>IF(O557="include",AF557,"")</f>
        <v/>
      </c>
      <c r="AV557" s="54" t="str">
        <f>IF(P557="include",AF557,"")</f>
        <v/>
      </c>
      <c r="BC557" s="10"/>
      <c r="BH557" s="10"/>
      <c r="BM557" s="10"/>
    </row>
    <row r="558" spans="1:65" s="54" customFormat="1" ht="30">
      <c r="A558" s="10">
        <v>570</v>
      </c>
      <c r="B558" s="10"/>
      <c r="C558" s="10" t="s">
        <v>831</v>
      </c>
      <c r="D558" s="10">
        <v>1</v>
      </c>
      <c r="E558" s="10">
        <v>1</v>
      </c>
      <c r="F558" s="10">
        <v>1</v>
      </c>
      <c r="G558" s="119" t="str">
        <f t="shared" si="110"/>
        <v>EXCLUDED</v>
      </c>
      <c r="H558" s="147" t="s">
        <v>901</v>
      </c>
      <c r="I558" s="189" t="s">
        <v>901</v>
      </c>
      <c r="J558" s="10" t="str">
        <f>IF(AND(G558="Excluded", H558="Excluded"), "Mutually Excluded", IF(AND(OR(G558="CERTAINLY INCLUDED", G558="INCLUDED", G558="MAYBE" ), OR(H558="INCLUDED", H558="MAYBE")), "MUTUALLY INCLUDED", IF(AND(G558="MAYBE", H558="MAYBE"), "Mutually MAYBE", IF(AND(G558="Excluded", OR(H558="INCLUDED", H558="MAYBE")), "AI: No, Human: Yes", IF(AND(H558="Excluded", OR(G558="INCLUDED", G558="CERTAINLY INCLUDED", G558="MAYBE")), "AI: Yes, Human: No", "Other Conflict")))))</f>
        <v>Mutually Excluded</v>
      </c>
      <c r="K558" s="10"/>
      <c r="L558" s="10"/>
      <c r="N558" s="220" t="s">
        <v>19</v>
      </c>
      <c r="O558" s="54" t="str">
        <f>IF(J558="Mutually Excluded","Exclude",IF(J558= "Mutually Included","Include",M558))</f>
        <v>Exclude</v>
      </c>
      <c r="P558" s="54" t="str">
        <f>'Humans Alignment T&amp;A'!Z558</f>
        <v>Exclude</v>
      </c>
      <c r="Q558" s="120" t="str">
        <f>IF(AND(O558="Exclude", P558="Exclude"), "Mutually Excluded", IF(AND(OR(O558="CERTAINLY INCLUDED", O558="INCLUDE" ), OR(P558="INCLUDE", P558="MAYBE")), "MUTUALLY INCLUDED", IF(AND(O558="MAYBE", P558="MAYBE"), "Mutually MAYBE", IF(AND(O558="Exclude", OR(P558="INCLUDE", P558="MAYBE")), "AI+Hum: No, Hum1+2: Yes", IF(AND(P558="Exclude", OR(O558="INCLUDE", O558="CERTAINLY INCLUDED", H558="MAYBE")), "Ai+hum: Yes, Hum1+2: No", "Other Conflict")))))</f>
        <v>Mutually Excluded</v>
      </c>
      <c r="U558" s="121" t="str">
        <f>IF(Q558="Mutually Excluded","Exclude",IF(Q558= "Mutually Included","Include",R558))</f>
        <v>Exclude</v>
      </c>
      <c r="V558" s="122"/>
      <c r="X558" s="117"/>
      <c r="Y558" s="117"/>
      <c r="Z558" s="103" t="str">
        <f t="shared" si="111"/>
        <v/>
      </c>
      <c r="AA558" s="256"/>
      <c r="AB558" s="186"/>
      <c r="AC558" s="186"/>
      <c r="AD558" s="203"/>
      <c r="AF558" s="203"/>
      <c r="AG558" s="102" t="str">
        <f t="shared" si="112"/>
        <v/>
      </c>
      <c r="AH558" s="10" t="str">
        <f t="shared" si="115"/>
        <v/>
      </c>
      <c r="AI558" s="102"/>
      <c r="AJ558" s="10"/>
      <c r="AK558" s="10"/>
      <c r="AL558" s="105"/>
      <c r="AM558" s="102"/>
      <c r="AN558" s="10"/>
      <c r="AO558" s="10" t="str">
        <f t="shared" si="113"/>
        <v/>
      </c>
      <c r="AT558" s="10"/>
      <c r="AU558" s="10" t="str">
        <f>IF(O558="include",AF558,"")</f>
        <v/>
      </c>
      <c r="AV558" s="54" t="str">
        <f>IF(P558="include",AF558,"")</f>
        <v/>
      </c>
      <c r="BC558" s="10"/>
      <c r="BH558" s="10"/>
      <c r="BM558" s="10"/>
    </row>
    <row r="559" spans="1:65" s="54" customFormat="1" ht="30">
      <c r="A559" s="10">
        <v>571</v>
      </c>
      <c r="B559" s="10"/>
      <c r="C559" s="10" t="s">
        <v>832</v>
      </c>
      <c r="D559" s="10">
        <v>2</v>
      </c>
      <c r="E559" s="10">
        <v>2</v>
      </c>
      <c r="F559" s="10">
        <v>2</v>
      </c>
      <c r="G559" s="119" t="str">
        <f t="shared" si="110"/>
        <v>EXCLUDED</v>
      </c>
      <c r="H559" s="147" t="s">
        <v>901</v>
      </c>
      <c r="I559" s="189" t="s">
        <v>901</v>
      </c>
      <c r="J559" s="10" t="str">
        <f>IF(AND(G559="Excluded", H559="Excluded"), "Mutually Excluded", IF(AND(OR(G559="CERTAINLY INCLUDED", G559="INCLUDED", G559="MAYBE" ), OR(H559="INCLUDED", H559="MAYBE")), "MUTUALLY INCLUDED", IF(AND(G559="MAYBE", H559="MAYBE"), "Mutually MAYBE", IF(AND(G559="Excluded", OR(H559="INCLUDED", H559="MAYBE")), "AI: No, Human: Yes", IF(AND(H559="Excluded", OR(G559="INCLUDED", G559="CERTAINLY INCLUDED", G559="MAYBE")), "AI: Yes, Human: No", "Other Conflict")))))</f>
        <v>Mutually Excluded</v>
      </c>
      <c r="K559" s="10"/>
      <c r="L559" s="10"/>
      <c r="N559" s="220" t="s">
        <v>19</v>
      </c>
      <c r="O559" s="54" t="str">
        <f>IF(J559="Mutually Excluded","Exclude",IF(J559= "Mutually Included","Include",M559))</f>
        <v>Exclude</v>
      </c>
      <c r="P559" s="54" t="str">
        <f>'Humans Alignment T&amp;A'!Z559</f>
        <v>Exclude</v>
      </c>
      <c r="Q559" s="120" t="str">
        <f>IF(AND(O559="Exclude", P559="Exclude"), "Mutually Excluded", IF(AND(OR(O559="CERTAINLY INCLUDED", O559="INCLUDE" ), OR(P559="INCLUDE", P559="MAYBE")), "MUTUALLY INCLUDED", IF(AND(O559="MAYBE", P559="MAYBE"), "Mutually MAYBE", IF(AND(O559="Exclude", OR(P559="INCLUDE", P559="MAYBE")), "AI+Hum: No, Hum1+2: Yes", IF(AND(P559="Exclude", OR(O559="INCLUDE", O559="CERTAINLY INCLUDED", H559="MAYBE")), "Ai+hum: Yes, Hum1+2: No", "Other Conflict")))))</f>
        <v>Mutually Excluded</v>
      </c>
      <c r="U559" s="121" t="str">
        <f>IF(Q559="Mutually Excluded","Exclude",IF(Q559= "Mutually Included","Include",R559))</f>
        <v>Exclude</v>
      </c>
      <c r="V559" s="122"/>
      <c r="X559" s="117"/>
      <c r="Y559" s="117"/>
      <c r="Z559" s="103" t="str">
        <f t="shared" si="111"/>
        <v/>
      </c>
      <c r="AA559" s="256"/>
      <c r="AB559" s="186"/>
      <c r="AC559" s="186"/>
      <c r="AD559" s="203"/>
      <c r="AF559" s="203"/>
      <c r="AG559" s="102" t="str">
        <f t="shared" si="112"/>
        <v/>
      </c>
      <c r="AH559" s="10" t="str">
        <f t="shared" si="115"/>
        <v/>
      </c>
      <c r="AI559" s="102"/>
      <c r="AJ559" s="10"/>
      <c r="AK559" s="10"/>
      <c r="AL559" s="105"/>
      <c r="AM559" s="102"/>
      <c r="AN559" s="10"/>
      <c r="AO559" s="10" t="str">
        <f t="shared" si="113"/>
        <v/>
      </c>
      <c r="AT559" s="10"/>
      <c r="AU559" s="10" t="str">
        <f>IF(O559="include",AF559,"")</f>
        <v/>
      </c>
      <c r="AV559" s="54" t="str">
        <f>IF(P559="include",AF559,"")</f>
        <v/>
      </c>
      <c r="BC559" s="10"/>
      <c r="BH559" s="10"/>
      <c r="BM559" s="10"/>
    </row>
    <row r="560" spans="1:65" s="54" customFormat="1" ht="30">
      <c r="A560" s="10">
        <v>572</v>
      </c>
      <c r="B560" s="10"/>
      <c r="C560" s="10" t="s">
        <v>833</v>
      </c>
      <c r="D560" s="10">
        <v>2</v>
      </c>
      <c r="E560" s="10">
        <v>2</v>
      </c>
      <c r="F560" s="10">
        <v>2</v>
      </c>
      <c r="G560" s="119" t="str">
        <f t="shared" si="110"/>
        <v>EXCLUDED</v>
      </c>
      <c r="H560" s="147" t="s">
        <v>901</v>
      </c>
      <c r="I560" s="189" t="s">
        <v>901</v>
      </c>
      <c r="J560" s="10" t="str">
        <f>IF(AND(G560="Excluded", H560="Excluded"), "Mutually Excluded", IF(AND(OR(G560="CERTAINLY INCLUDED", G560="INCLUDED", G560="MAYBE" ), OR(H560="INCLUDED", H560="MAYBE")), "MUTUALLY INCLUDED", IF(AND(G560="MAYBE", H560="MAYBE"), "Mutually MAYBE", IF(AND(G560="Excluded", OR(H560="INCLUDED", H560="MAYBE")), "AI: No, Human: Yes", IF(AND(H560="Excluded", OR(G560="INCLUDED", G560="CERTAINLY INCLUDED", G560="MAYBE")), "AI: Yes, Human: No", "Other Conflict")))))</f>
        <v>Mutually Excluded</v>
      </c>
      <c r="K560" s="10"/>
      <c r="L560" s="10"/>
      <c r="N560" s="220" t="s">
        <v>19</v>
      </c>
      <c r="O560" s="54" t="str">
        <f>IF(J560="Mutually Excluded","Exclude",IF(J560= "Mutually Included","Include",M560))</f>
        <v>Exclude</v>
      </c>
      <c r="P560" s="54" t="str">
        <f>'Humans Alignment T&amp;A'!Z560</f>
        <v>Exclude</v>
      </c>
      <c r="Q560" s="120" t="str">
        <f>IF(AND(O560="Exclude", P560="Exclude"), "Mutually Excluded", IF(AND(OR(O560="CERTAINLY INCLUDED", O560="INCLUDE" ), OR(P560="INCLUDE", P560="MAYBE")), "MUTUALLY INCLUDED", IF(AND(O560="MAYBE", P560="MAYBE"), "Mutually MAYBE", IF(AND(O560="Exclude", OR(P560="INCLUDE", P560="MAYBE")), "AI+Hum: No, Hum1+2: Yes", IF(AND(P560="Exclude", OR(O560="INCLUDE", O560="CERTAINLY INCLUDED", H560="MAYBE")), "Ai+hum: Yes, Hum1+2: No", "Other Conflict")))))</f>
        <v>Mutually Excluded</v>
      </c>
      <c r="U560" s="121" t="str">
        <f>IF(Q560="Mutually Excluded","Exclude",IF(Q560= "Mutually Included","Include",R560))</f>
        <v>Exclude</v>
      </c>
      <c r="V560" s="122"/>
      <c r="X560" s="117"/>
      <c r="Y560" s="117"/>
      <c r="Z560" s="103" t="str">
        <f t="shared" si="111"/>
        <v/>
      </c>
      <c r="AA560" s="256"/>
      <c r="AB560" s="186"/>
      <c r="AC560" s="186"/>
      <c r="AD560" s="203"/>
      <c r="AF560" s="203"/>
      <c r="AG560" s="102" t="str">
        <f t="shared" si="112"/>
        <v/>
      </c>
      <c r="AH560" s="10" t="str">
        <f t="shared" si="115"/>
        <v/>
      </c>
      <c r="AI560" s="102"/>
      <c r="AJ560" s="10"/>
      <c r="AK560" s="10"/>
      <c r="AL560" s="105"/>
      <c r="AM560" s="102"/>
      <c r="AN560" s="10"/>
      <c r="AO560" s="10" t="str">
        <f t="shared" si="113"/>
        <v/>
      </c>
      <c r="AT560" s="10"/>
      <c r="AU560" s="10" t="str">
        <f>IF(O560="include",AF560,"")</f>
        <v/>
      </c>
      <c r="AV560" s="54" t="str">
        <f>IF(P560="include",AF560,"")</f>
        <v/>
      </c>
      <c r="BC560" s="10"/>
      <c r="BH560" s="10"/>
      <c r="BM560" s="10"/>
    </row>
    <row r="561" spans="1:65" s="54" customFormat="1" ht="45">
      <c r="A561" s="10">
        <v>573</v>
      </c>
      <c r="B561" s="10"/>
      <c r="C561" s="10" t="s">
        <v>834</v>
      </c>
      <c r="D561" s="10">
        <v>3</v>
      </c>
      <c r="E561" s="10">
        <v>3</v>
      </c>
      <c r="F561" s="10">
        <v>3</v>
      </c>
      <c r="G561" s="119" t="str">
        <f t="shared" si="110"/>
        <v>EXCLUDED</v>
      </c>
      <c r="H561" s="147" t="s">
        <v>901</v>
      </c>
      <c r="I561" s="189" t="s">
        <v>901</v>
      </c>
      <c r="J561" s="10" t="str">
        <f>IF(AND(G561="Excluded", H561="Excluded"), "Mutually Excluded", IF(AND(OR(G561="CERTAINLY INCLUDED", G561="INCLUDED", G561="MAYBE" ), OR(H561="INCLUDED", H561="MAYBE")), "MUTUALLY INCLUDED", IF(AND(G561="MAYBE", H561="MAYBE"), "Mutually MAYBE", IF(AND(G561="Excluded", OR(H561="INCLUDED", H561="MAYBE")), "AI: No, Human: Yes", IF(AND(H561="Excluded", OR(G561="INCLUDED", G561="CERTAINLY INCLUDED", G561="MAYBE")), "AI: Yes, Human: No", "Other Conflict")))))</f>
        <v>Mutually Excluded</v>
      </c>
      <c r="K561" s="10"/>
      <c r="L561" s="10"/>
      <c r="N561" s="220" t="s">
        <v>19</v>
      </c>
      <c r="O561" s="54" t="str">
        <f>IF(J561="Mutually Excluded","Exclude",IF(J561= "Mutually Included","Include",M561))</f>
        <v>Exclude</v>
      </c>
      <c r="P561" s="54" t="str">
        <f>'Humans Alignment T&amp;A'!Z561</f>
        <v>Exclude</v>
      </c>
      <c r="Q561" s="120" t="str">
        <f>IF(AND(O561="Exclude", P561="Exclude"), "Mutually Excluded", IF(AND(OR(O561="CERTAINLY INCLUDED", O561="INCLUDE" ), OR(P561="INCLUDE", P561="MAYBE")), "MUTUALLY INCLUDED", IF(AND(O561="MAYBE", P561="MAYBE"), "Mutually MAYBE", IF(AND(O561="Exclude", OR(P561="INCLUDE", P561="MAYBE")), "AI+Hum: No, Hum1+2: Yes", IF(AND(P561="Exclude", OR(O561="INCLUDE", O561="CERTAINLY INCLUDED", H561="MAYBE")), "Ai+hum: Yes, Hum1+2: No", "Other Conflict")))))</f>
        <v>Mutually Excluded</v>
      </c>
      <c r="U561" s="121" t="str">
        <f>IF(Q561="Mutually Excluded","Exclude",IF(Q561= "Mutually Included","Include",R561))</f>
        <v>Exclude</v>
      </c>
      <c r="V561" s="122"/>
      <c r="X561" s="117"/>
      <c r="Y561" s="117"/>
      <c r="Z561" s="103" t="str">
        <f t="shared" si="111"/>
        <v/>
      </c>
      <c r="AA561" s="256"/>
      <c r="AB561" s="186"/>
      <c r="AC561" s="186"/>
      <c r="AD561" s="203"/>
      <c r="AF561" s="203"/>
      <c r="AG561" s="102" t="str">
        <f t="shared" si="112"/>
        <v/>
      </c>
      <c r="AH561" s="10" t="str">
        <f t="shared" si="115"/>
        <v/>
      </c>
      <c r="AI561" s="102"/>
      <c r="AJ561" s="10"/>
      <c r="AK561" s="10"/>
      <c r="AL561" s="105"/>
      <c r="AM561" s="102"/>
      <c r="AN561" s="10"/>
      <c r="AO561" s="10" t="str">
        <f t="shared" si="113"/>
        <v/>
      </c>
      <c r="AT561" s="10"/>
      <c r="AU561" s="10" t="str">
        <f>IF(O561="include",AF561,"")</f>
        <v/>
      </c>
      <c r="AV561" s="54" t="str">
        <f>IF(P561="include",AF561,"")</f>
        <v/>
      </c>
      <c r="BC561" s="10"/>
      <c r="BH561" s="10"/>
      <c r="BM561" s="10"/>
    </row>
    <row r="562" spans="1:65" s="54" customFormat="1" ht="30">
      <c r="A562" s="10">
        <v>574</v>
      </c>
      <c r="B562" s="10"/>
      <c r="C562" s="10" t="s">
        <v>835</v>
      </c>
      <c r="D562" s="10">
        <v>2</v>
      </c>
      <c r="E562" s="10">
        <v>2</v>
      </c>
      <c r="F562" s="10">
        <v>2</v>
      </c>
      <c r="G562" s="119" t="str">
        <f t="shared" si="110"/>
        <v>EXCLUDED</v>
      </c>
      <c r="H562" s="147" t="s">
        <v>901</v>
      </c>
      <c r="I562" s="189" t="s">
        <v>901</v>
      </c>
      <c r="J562" s="10" t="str">
        <f>IF(AND(G562="Excluded", H562="Excluded"), "Mutually Excluded", IF(AND(OR(G562="CERTAINLY INCLUDED", G562="INCLUDED", G562="MAYBE" ), OR(H562="INCLUDED", H562="MAYBE")), "MUTUALLY INCLUDED", IF(AND(G562="MAYBE", H562="MAYBE"), "Mutually MAYBE", IF(AND(G562="Excluded", OR(H562="INCLUDED", H562="MAYBE")), "AI: No, Human: Yes", IF(AND(H562="Excluded", OR(G562="INCLUDED", G562="CERTAINLY INCLUDED", G562="MAYBE")), "AI: Yes, Human: No", "Other Conflict")))))</f>
        <v>Mutually Excluded</v>
      </c>
      <c r="K562" s="10"/>
      <c r="L562" s="10"/>
      <c r="N562" s="220" t="s">
        <v>19</v>
      </c>
      <c r="O562" s="54" t="str">
        <f>IF(J562="Mutually Excluded","Exclude",IF(J562= "Mutually Included","Include",M562))</f>
        <v>Exclude</v>
      </c>
      <c r="P562" s="54" t="str">
        <f>'Humans Alignment T&amp;A'!Z562</f>
        <v>Exclude</v>
      </c>
      <c r="Q562" s="120" t="str">
        <f>IF(AND(O562="Exclude", P562="Exclude"), "Mutually Excluded", IF(AND(OR(O562="CERTAINLY INCLUDED", O562="INCLUDE" ), OR(P562="INCLUDE", P562="MAYBE")), "MUTUALLY INCLUDED", IF(AND(O562="MAYBE", P562="MAYBE"), "Mutually MAYBE", IF(AND(O562="Exclude", OR(P562="INCLUDE", P562="MAYBE")), "AI+Hum: No, Hum1+2: Yes", IF(AND(P562="Exclude", OR(O562="INCLUDE", O562="CERTAINLY INCLUDED", H562="MAYBE")), "Ai+hum: Yes, Hum1+2: No", "Other Conflict")))))</f>
        <v>Mutually Excluded</v>
      </c>
      <c r="U562" s="121" t="str">
        <f>IF(Q562="Mutually Excluded","Exclude",IF(Q562= "Mutually Included","Include",R562))</f>
        <v>Exclude</v>
      </c>
      <c r="V562" s="122"/>
      <c r="X562" s="117"/>
      <c r="Y562" s="117"/>
      <c r="Z562" s="103" t="str">
        <f t="shared" si="111"/>
        <v/>
      </c>
      <c r="AA562" s="256"/>
      <c r="AB562" s="186"/>
      <c r="AC562" s="186"/>
      <c r="AD562" s="203"/>
      <c r="AF562" s="203"/>
      <c r="AG562" s="102" t="str">
        <f t="shared" si="112"/>
        <v/>
      </c>
      <c r="AH562" s="10" t="str">
        <f t="shared" si="115"/>
        <v/>
      </c>
      <c r="AI562" s="102"/>
      <c r="AJ562" s="10"/>
      <c r="AK562" s="10"/>
      <c r="AL562" s="105"/>
      <c r="AM562" s="102"/>
      <c r="AN562" s="10"/>
      <c r="AO562" s="10" t="str">
        <f t="shared" si="113"/>
        <v/>
      </c>
      <c r="AT562" s="10"/>
      <c r="AU562" s="10" t="str">
        <f>IF(O562="include",AF562,"")</f>
        <v/>
      </c>
      <c r="AV562" s="54" t="str">
        <f>IF(P562="include",AF562,"")</f>
        <v/>
      </c>
      <c r="BC562" s="10"/>
      <c r="BH562" s="10"/>
      <c r="BM562" s="10"/>
    </row>
    <row r="563" spans="1:65" s="54" customFormat="1" ht="45">
      <c r="A563" s="10">
        <v>575</v>
      </c>
      <c r="B563" s="10"/>
      <c r="C563" s="10" t="s">
        <v>836</v>
      </c>
      <c r="D563" s="10">
        <v>2</v>
      </c>
      <c r="E563" s="10">
        <v>2</v>
      </c>
      <c r="F563" s="10">
        <v>2</v>
      </c>
      <c r="G563" s="119" t="str">
        <f t="shared" si="110"/>
        <v>EXCLUDED</v>
      </c>
      <c r="H563" s="147" t="s">
        <v>901</v>
      </c>
      <c r="I563" s="189" t="s">
        <v>901</v>
      </c>
      <c r="J563" s="10" t="str">
        <f>IF(AND(G563="Excluded", H563="Excluded"), "Mutually Excluded", IF(AND(OR(G563="CERTAINLY INCLUDED", G563="INCLUDED", G563="MAYBE" ), OR(H563="INCLUDED", H563="MAYBE")), "MUTUALLY INCLUDED", IF(AND(G563="MAYBE", H563="MAYBE"), "Mutually MAYBE", IF(AND(G563="Excluded", OR(H563="INCLUDED", H563="MAYBE")), "AI: No, Human: Yes", IF(AND(H563="Excluded", OR(G563="INCLUDED", G563="CERTAINLY INCLUDED", G563="MAYBE")), "AI: Yes, Human: No", "Other Conflict")))))</f>
        <v>Mutually Excluded</v>
      </c>
      <c r="K563" s="10"/>
      <c r="L563" s="10"/>
      <c r="N563" s="220" t="s">
        <v>19</v>
      </c>
      <c r="O563" s="54" t="str">
        <f>IF(J563="Mutually Excluded","Exclude",IF(J563= "Mutually Included","Include",M563))</f>
        <v>Exclude</v>
      </c>
      <c r="P563" s="54" t="str">
        <f>'Humans Alignment T&amp;A'!Z563</f>
        <v>Exclude</v>
      </c>
      <c r="Q563" s="120" t="str">
        <f>IF(AND(O563="Exclude", P563="Exclude"), "Mutually Excluded", IF(AND(OR(O563="CERTAINLY INCLUDED", O563="INCLUDE" ), OR(P563="INCLUDE", P563="MAYBE")), "MUTUALLY INCLUDED", IF(AND(O563="MAYBE", P563="MAYBE"), "Mutually MAYBE", IF(AND(O563="Exclude", OR(P563="INCLUDE", P563="MAYBE")), "AI+Hum: No, Hum1+2: Yes", IF(AND(P563="Exclude", OR(O563="INCLUDE", O563="CERTAINLY INCLUDED", H563="MAYBE")), "Ai+hum: Yes, Hum1+2: No", "Other Conflict")))))</f>
        <v>Mutually Excluded</v>
      </c>
      <c r="U563" s="121" t="str">
        <f>IF(Q563="Mutually Excluded","Exclude",IF(Q563= "Mutually Included","Include",R563))</f>
        <v>Exclude</v>
      </c>
      <c r="V563" s="122"/>
      <c r="X563" s="117"/>
      <c r="Y563" s="117"/>
      <c r="Z563" s="103" t="str">
        <f t="shared" si="111"/>
        <v/>
      </c>
      <c r="AA563" s="256"/>
      <c r="AB563" s="186"/>
      <c r="AC563" s="186"/>
      <c r="AD563" s="203"/>
      <c r="AF563" s="203"/>
      <c r="AG563" s="102" t="str">
        <f t="shared" si="112"/>
        <v/>
      </c>
      <c r="AH563" s="10" t="str">
        <f t="shared" si="115"/>
        <v/>
      </c>
      <c r="AI563" s="102"/>
      <c r="AJ563" s="10"/>
      <c r="AK563" s="10"/>
      <c r="AL563" s="105"/>
      <c r="AM563" s="102"/>
      <c r="AN563" s="10"/>
      <c r="AO563" s="10" t="str">
        <f t="shared" si="113"/>
        <v/>
      </c>
      <c r="AT563" s="10"/>
      <c r="AU563" s="10" t="str">
        <f>IF(O563="include",AF563,"")</f>
        <v/>
      </c>
      <c r="AV563" s="54" t="str">
        <f>IF(P563="include",AF563,"")</f>
        <v/>
      </c>
      <c r="BC563" s="10"/>
      <c r="BH563" s="10"/>
      <c r="BM563" s="10"/>
    </row>
    <row r="564" spans="1:65" s="54" customFormat="1" ht="45">
      <c r="A564" s="10">
        <v>577</v>
      </c>
      <c r="B564" s="10"/>
      <c r="C564" s="10" t="s">
        <v>838</v>
      </c>
      <c r="D564" s="10">
        <v>1</v>
      </c>
      <c r="E564" s="10">
        <v>1</v>
      </c>
      <c r="F564" s="10">
        <v>1</v>
      </c>
      <c r="G564" s="119" t="str">
        <f t="shared" ref="G564:G624" si="120">IF(COUNTIF(D564:F564,5)=3,"CERTAINLY INCLUDED",IF(COUNTIF(D564:F564,5)&gt;0,"MAYBE","EXCLUDED"))</f>
        <v>EXCLUDED</v>
      </c>
      <c r="H564" s="147" t="s">
        <v>901</v>
      </c>
      <c r="I564" s="189" t="s">
        <v>901</v>
      </c>
      <c r="J564" s="10" t="str">
        <f>IF(AND(G564="Excluded", H564="Excluded"), "Mutually Excluded", IF(AND(OR(G564="CERTAINLY INCLUDED", G564="INCLUDED", G564="MAYBE" ), OR(H564="INCLUDED", H564="MAYBE")), "MUTUALLY INCLUDED", IF(AND(G564="MAYBE", H564="MAYBE"), "Mutually MAYBE", IF(AND(G564="Excluded", OR(H564="INCLUDED", H564="MAYBE")), "AI: No, Human: Yes", IF(AND(H564="Excluded", OR(G564="INCLUDED", G564="CERTAINLY INCLUDED", G564="MAYBE")), "AI: Yes, Human: No", "Other Conflict")))))</f>
        <v>Mutually Excluded</v>
      </c>
      <c r="K564" s="10"/>
      <c r="L564" s="10"/>
      <c r="N564" s="220" t="s">
        <v>19</v>
      </c>
      <c r="O564" s="54" t="str">
        <f>IF(J564="Mutually Excluded","Exclude",IF(J564= "Mutually Included","Include",M564))</f>
        <v>Exclude</v>
      </c>
      <c r="P564" s="54" t="str">
        <f>'Humans Alignment T&amp;A'!Z564</f>
        <v>Exclude</v>
      </c>
      <c r="Q564" s="120" t="str">
        <f>IF(AND(O564="Exclude", P564="Exclude"), "Mutually Excluded", IF(AND(OR(O564="CERTAINLY INCLUDED", O564="INCLUDE" ), OR(P564="INCLUDE", P564="MAYBE")), "MUTUALLY INCLUDED", IF(AND(O564="MAYBE", P564="MAYBE"), "Mutually MAYBE", IF(AND(O564="Exclude", OR(P564="INCLUDE", P564="MAYBE")), "AI+Hum: No, Hum1+2: Yes", IF(AND(P564="Exclude", OR(O564="INCLUDE", O564="CERTAINLY INCLUDED", H564="MAYBE")), "Ai+hum: Yes, Hum1+2: No", "Other Conflict")))))</f>
        <v>Mutually Excluded</v>
      </c>
      <c r="U564" s="121" t="str">
        <f>IF(Q564="Mutually Excluded","Exclude",IF(Q564= "Mutually Included","Include",R564))</f>
        <v>Exclude</v>
      </c>
      <c r="V564" s="122"/>
      <c r="X564" s="117"/>
      <c r="Y564" s="117"/>
      <c r="Z564" s="103" t="str">
        <f t="shared" ref="Z564:Z624" si="121">IF(OR(ISBLANK(AF564), ISBLANK(V564)), "", IF(AND(OR(AF564="Include", AF564="Maybe"), OR(V564="Include", V564="Maybe", V564="Certainly Included")), "Mutually Included", IF(AND(AF564="Exclude", V564="Exclude"), "Mutually Excluded", IF(AND(AF564="Exclude", OR(V564="Include", V564="Maybe")), "Nikos Excluded, Cindy Included", IF(AND(OR(AF564="Include", AF564="Maybe"), V564="Exclude"), "Nikos Included, Cindy Excluded", "Pal")))))</f>
        <v/>
      </c>
      <c r="AA564" s="256"/>
      <c r="AB564" s="186"/>
      <c r="AC564" s="186"/>
      <c r="AD564" s="203"/>
      <c r="AF564" s="203"/>
      <c r="AG564" s="102" t="str">
        <f t="shared" ref="AG564:AG624" si="122">IF(OR(ISBLANK(AF564), ISBLANK(AD564)), "", IF(AND(OR(AF564="Include", AF564="Maybe"), OR(AD564="Include", AD564="Maybe", AD564="Certainly Included")), "Mutually Included", IF(AND(AF564="Exclude", AD564="Exclude"), "Mutually Excluded", IF(AND(AF564="Exclude", OR(AD564="Include", AD564="Maybe")), "Nikos Excluded, Mikhail Included", IF(AND(OR(AF564="Include", AF564="Maybe"), AD564="Exclude"), "Nikos Included, Mikhail Excluded", "Pal")))))</f>
        <v/>
      </c>
      <c r="AH564" s="10" t="str">
        <f t="shared" si="115"/>
        <v/>
      </c>
      <c r="AI564" s="102"/>
      <c r="AJ564" s="10"/>
      <c r="AK564" s="10"/>
      <c r="AL564" s="105"/>
      <c r="AM564" s="102"/>
      <c r="AN564" s="10"/>
      <c r="AO564" s="10" t="str">
        <f t="shared" ref="AO564:AO624" si="123">IF(OR(ISBLANK(AF564), ISBLANK(AP564)), "", IF(AND(OR(AF564="Include", AF564="Maybe"), OR(AP564="Include", AP564="Maybe", AP564="Certainly Included")), "Mutually Included", IF(AND(AF564="Exclude", AP564="Exclude"), "Mutually Excluded", IF(AND(AF564="Exclude", OR(AP564="Include", AP564="Maybe",, AP564="Certainly Included")), "Human Excluded, AI Included", IF(AND(OR(AF564="Include", AF564="Maybe"), AP564="Exclude"), "Human Included, AI Excluded", "Pal")))))</f>
        <v/>
      </c>
      <c r="AT564" s="10"/>
      <c r="AU564" s="10" t="str">
        <f>IF(O564="include",AF564,"")</f>
        <v/>
      </c>
      <c r="AV564" s="54" t="str">
        <f>IF(P564="include",AF564,"")</f>
        <v/>
      </c>
      <c r="BC564" s="10"/>
      <c r="BH564" s="10"/>
      <c r="BM564" s="10"/>
    </row>
    <row r="565" spans="1:65" s="54" customFormat="1" ht="45">
      <c r="A565" s="10">
        <v>578</v>
      </c>
      <c r="B565" s="10"/>
      <c r="C565" s="10" t="s">
        <v>839</v>
      </c>
      <c r="D565" s="10">
        <v>1</v>
      </c>
      <c r="E565" s="10">
        <v>1</v>
      </c>
      <c r="F565" s="10">
        <v>1</v>
      </c>
      <c r="G565" s="119" t="str">
        <f t="shared" si="120"/>
        <v>EXCLUDED</v>
      </c>
      <c r="H565" s="147" t="s">
        <v>901</v>
      </c>
      <c r="I565" s="189" t="s">
        <v>901</v>
      </c>
      <c r="J565" s="10" t="str">
        <f>IF(AND(G565="Excluded", H565="Excluded"), "Mutually Excluded", IF(AND(OR(G565="CERTAINLY INCLUDED", G565="INCLUDED", G565="MAYBE" ), OR(H565="INCLUDED", H565="MAYBE")), "MUTUALLY INCLUDED", IF(AND(G565="MAYBE", H565="MAYBE"), "Mutually MAYBE", IF(AND(G565="Excluded", OR(H565="INCLUDED", H565="MAYBE")), "AI: No, Human: Yes", IF(AND(H565="Excluded", OR(G565="INCLUDED", G565="CERTAINLY INCLUDED", G565="MAYBE")), "AI: Yes, Human: No", "Other Conflict")))))</f>
        <v>Mutually Excluded</v>
      </c>
      <c r="K565" s="10"/>
      <c r="L565" s="10"/>
      <c r="N565" s="220" t="s">
        <v>19</v>
      </c>
      <c r="O565" s="54" t="str">
        <f>IF(J565="Mutually Excluded","Exclude",IF(J565= "Mutually Included","Include",M565))</f>
        <v>Exclude</v>
      </c>
      <c r="P565" s="54" t="str">
        <f>'Humans Alignment T&amp;A'!Z565</f>
        <v>Exclude</v>
      </c>
      <c r="Q565" s="120" t="str">
        <f>IF(AND(O565="Exclude", P565="Exclude"), "Mutually Excluded", IF(AND(OR(O565="CERTAINLY INCLUDED", O565="INCLUDE" ), OR(P565="INCLUDE", P565="MAYBE")), "MUTUALLY INCLUDED", IF(AND(O565="MAYBE", P565="MAYBE"), "Mutually MAYBE", IF(AND(O565="Exclude", OR(P565="INCLUDE", P565="MAYBE")), "AI+Hum: No, Hum1+2: Yes", IF(AND(P565="Exclude", OR(O565="INCLUDE", O565="CERTAINLY INCLUDED", H565="MAYBE")), "Ai+hum: Yes, Hum1+2: No", "Other Conflict")))))</f>
        <v>Mutually Excluded</v>
      </c>
      <c r="U565" s="121" t="str">
        <f>IF(Q565="Mutually Excluded","Exclude",IF(Q565= "Mutually Included","Include",R565))</f>
        <v>Exclude</v>
      </c>
      <c r="V565" s="122"/>
      <c r="X565" s="117"/>
      <c r="Y565" s="117"/>
      <c r="Z565" s="103" t="str">
        <f t="shared" si="121"/>
        <v/>
      </c>
      <c r="AA565" s="256"/>
      <c r="AB565" s="186"/>
      <c r="AC565" s="186"/>
      <c r="AD565" s="203"/>
      <c r="AF565" s="203"/>
      <c r="AG565" s="102" t="str">
        <f t="shared" si="122"/>
        <v/>
      </c>
      <c r="AH565" s="10" t="str">
        <f t="shared" si="115"/>
        <v/>
      </c>
      <c r="AI565" s="102"/>
      <c r="AJ565" s="10"/>
      <c r="AK565" s="10"/>
      <c r="AL565" s="105"/>
      <c r="AM565" s="102"/>
      <c r="AN565" s="10"/>
      <c r="AO565" s="10" t="str">
        <f t="shared" si="123"/>
        <v/>
      </c>
      <c r="AT565" s="10"/>
      <c r="AU565" s="10" t="str">
        <f>IF(O565="include",AF565,"")</f>
        <v/>
      </c>
      <c r="AV565" s="54" t="str">
        <f>IF(P565="include",AF565,"")</f>
        <v/>
      </c>
      <c r="BC565" s="10"/>
      <c r="BH565" s="10"/>
      <c r="BM565" s="10"/>
    </row>
    <row r="566" spans="1:65" s="54" customFormat="1" ht="30">
      <c r="A566" s="10">
        <v>579</v>
      </c>
      <c r="B566" s="10"/>
      <c r="C566" s="10" t="s">
        <v>840</v>
      </c>
      <c r="D566" s="10">
        <v>3</v>
      </c>
      <c r="E566" s="10">
        <v>2</v>
      </c>
      <c r="F566" s="10">
        <v>3</v>
      </c>
      <c r="G566" s="119" t="str">
        <f t="shared" si="120"/>
        <v>EXCLUDED</v>
      </c>
      <c r="H566" s="147" t="s">
        <v>901</v>
      </c>
      <c r="I566" s="189" t="s">
        <v>901</v>
      </c>
      <c r="J566" s="10" t="str">
        <f>IF(AND(G566="Excluded", H566="Excluded"), "Mutually Excluded", IF(AND(OR(G566="CERTAINLY INCLUDED", G566="INCLUDED", G566="MAYBE" ), OR(H566="INCLUDED", H566="MAYBE")), "MUTUALLY INCLUDED", IF(AND(G566="MAYBE", H566="MAYBE"), "Mutually MAYBE", IF(AND(G566="Excluded", OR(H566="INCLUDED", H566="MAYBE")), "AI: No, Human: Yes", IF(AND(H566="Excluded", OR(G566="INCLUDED", G566="CERTAINLY INCLUDED", G566="MAYBE")), "AI: Yes, Human: No", "Other Conflict")))))</f>
        <v>Mutually Excluded</v>
      </c>
      <c r="K566" s="10"/>
      <c r="L566" s="10"/>
      <c r="N566" s="220" t="s">
        <v>19</v>
      </c>
      <c r="O566" s="54" t="str">
        <f>IF(J566="Mutually Excluded","Exclude",IF(J566= "Mutually Included","Include",M566))</f>
        <v>Exclude</v>
      </c>
      <c r="P566" s="54" t="str">
        <f>'Humans Alignment T&amp;A'!Z566</f>
        <v>Exclude</v>
      </c>
      <c r="Q566" s="120" t="str">
        <f>IF(AND(O566="Exclude", P566="Exclude"), "Mutually Excluded", IF(AND(OR(O566="CERTAINLY INCLUDED", O566="INCLUDE" ), OR(P566="INCLUDE", P566="MAYBE")), "MUTUALLY INCLUDED", IF(AND(O566="MAYBE", P566="MAYBE"), "Mutually MAYBE", IF(AND(O566="Exclude", OR(P566="INCLUDE", P566="MAYBE")), "AI+Hum: No, Hum1+2: Yes", IF(AND(P566="Exclude", OR(O566="INCLUDE", O566="CERTAINLY INCLUDED", H566="MAYBE")), "Ai+hum: Yes, Hum1+2: No", "Other Conflict")))))</f>
        <v>Mutually Excluded</v>
      </c>
      <c r="U566" s="121" t="str">
        <f>IF(Q566="Mutually Excluded","Exclude",IF(Q566= "Mutually Included","Include",R566))</f>
        <v>Exclude</v>
      </c>
      <c r="V566" s="122"/>
      <c r="X566" s="117"/>
      <c r="Y566" s="117"/>
      <c r="Z566" s="103" t="str">
        <f t="shared" si="121"/>
        <v/>
      </c>
      <c r="AA566" s="256"/>
      <c r="AB566" s="186"/>
      <c r="AC566" s="186"/>
      <c r="AD566" s="203"/>
      <c r="AF566" s="203"/>
      <c r="AG566" s="102" t="str">
        <f t="shared" si="122"/>
        <v/>
      </c>
      <c r="AH566" s="10" t="str">
        <f t="shared" si="115"/>
        <v/>
      </c>
      <c r="AI566" s="102"/>
      <c r="AJ566" s="10"/>
      <c r="AK566" s="10"/>
      <c r="AL566" s="105"/>
      <c r="AM566" s="102"/>
      <c r="AN566" s="10"/>
      <c r="AO566" s="10" t="str">
        <f t="shared" si="123"/>
        <v/>
      </c>
      <c r="AT566" s="10"/>
      <c r="AU566" s="10" t="str">
        <f>IF(O566="include",AF566,"")</f>
        <v/>
      </c>
      <c r="AV566" s="54" t="str">
        <f>IF(P566="include",AF566,"")</f>
        <v/>
      </c>
      <c r="BC566" s="10"/>
      <c r="BH566" s="10"/>
      <c r="BM566" s="10"/>
    </row>
    <row r="567" spans="1:65" s="54" customFormat="1" ht="75.75" thickBot="1">
      <c r="A567" s="10">
        <v>580</v>
      </c>
      <c r="B567" s="10"/>
      <c r="C567" s="10" t="s">
        <v>842</v>
      </c>
      <c r="D567" s="10">
        <v>2</v>
      </c>
      <c r="E567" s="10">
        <v>2</v>
      </c>
      <c r="F567" s="10">
        <v>2</v>
      </c>
      <c r="G567" s="119" t="str">
        <f t="shared" si="120"/>
        <v>EXCLUDED</v>
      </c>
      <c r="H567" s="147" t="s">
        <v>901</v>
      </c>
      <c r="I567" s="189" t="s">
        <v>901</v>
      </c>
      <c r="J567" s="10" t="str">
        <f>IF(AND(G567="Excluded", H567="Excluded"), "Mutually Excluded", IF(AND(OR(G567="CERTAINLY INCLUDED", G567="INCLUDED", G567="MAYBE" ), OR(H567="INCLUDED", H567="MAYBE")), "MUTUALLY INCLUDED", IF(AND(G567="MAYBE", H567="MAYBE"), "Mutually MAYBE", IF(AND(G567="Excluded", OR(H567="INCLUDED", H567="MAYBE")), "AI: No, Human: Yes", IF(AND(H567="Excluded", OR(G567="INCLUDED", G567="CERTAINLY INCLUDED", G567="MAYBE")), "AI: Yes, Human: No", "Other Conflict")))))</f>
        <v>Mutually Excluded</v>
      </c>
      <c r="K567" s="10"/>
      <c r="L567" s="10"/>
      <c r="N567" s="220" t="s">
        <v>19</v>
      </c>
      <c r="O567" s="54" t="str">
        <f>IF(J567="Mutually Excluded","Exclude",IF(J567= "Mutually Included","Include",M567))</f>
        <v>Exclude</v>
      </c>
      <c r="P567" s="54" t="str">
        <f>'Humans Alignment T&amp;A'!Z567</f>
        <v>Exclude</v>
      </c>
      <c r="Q567" s="120" t="str">
        <f>IF(AND(O567="Exclude", P567="Exclude"), "Mutually Excluded", IF(AND(OR(O567="CERTAINLY INCLUDED", O567="INCLUDE" ), OR(P567="INCLUDE", P567="MAYBE")), "MUTUALLY INCLUDED", IF(AND(O567="MAYBE", P567="MAYBE"), "Mutually MAYBE", IF(AND(O567="Exclude", OR(P567="INCLUDE", P567="MAYBE")), "AI+Hum: No, Hum1+2: Yes", IF(AND(P567="Exclude", OR(O567="INCLUDE", O567="CERTAINLY INCLUDED", H567="MAYBE")), "Ai+hum: Yes, Hum1+2: No", "Other Conflict")))))</f>
        <v>Mutually Excluded</v>
      </c>
      <c r="U567" s="121" t="str">
        <f>IF(Q567="Mutually Excluded","Exclude",IF(Q567= "Mutually Included","Include",R567))</f>
        <v>Exclude</v>
      </c>
      <c r="V567" s="122"/>
      <c r="X567" s="117"/>
      <c r="Y567" s="117"/>
      <c r="Z567" s="103" t="str">
        <f t="shared" si="121"/>
        <v/>
      </c>
      <c r="AA567" s="256"/>
      <c r="AB567" s="186"/>
      <c r="AC567" s="186"/>
      <c r="AD567" s="203"/>
      <c r="AF567" s="203"/>
      <c r="AG567" s="102" t="str">
        <f t="shared" si="122"/>
        <v/>
      </c>
      <c r="AH567" s="10" t="str">
        <f t="shared" si="115"/>
        <v/>
      </c>
      <c r="AI567" s="102"/>
      <c r="AJ567" s="10"/>
      <c r="AK567" s="10"/>
      <c r="AL567" s="105"/>
      <c r="AM567" s="102"/>
      <c r="AN567" s="10"/>
      <c r="AO567" s="10" t="str">
        <f t="shared" si="123"/>
        <v/>
      </c>
      <c r="AT567" s="10"/>
      <c r="AU567" s="10" t="str">
        <f>IF(O567="include",AF567,"")</f>
        <v/>
      </c>
      <c r="AV567" s="54" t="str">
        <f>IF(P567="include",AF567,"")</f>
        <v/>
      </c>
      <c r="BC567" s="10"/>
      <c r="BH567" s="10"/>
      <c r="BM567" s="10"/>
    </row>
    <row r="568" spans="1:65" s="54" customFormat="1" ht="30.75" thickBot="1">
      <c r="A568" s="10">
        <v>581</v>
      </c>
      <c r="B568" s="10"/>
      <c r="C568" s="10" t="s">
        <v>843</v>
      </c>
      <c r="D568" s="10">
        <v>4</v>
      </c>
      <c r="E568" s="10">
        <v>4</v>
      </c>
      <c r="F568" s="10">
        <v>4</v>
      </c>
      <c r="G568" s="119" t="str">
        <f t="shared" si="120"/>
        <v>EXCLUDED</v>
      </c>
      <c r="H568" s="147" t="s">
        <v>901</v>
      </c>
      <c r="I568" s="189" t="s">
        <v>901</v>
      </c>
      <c r="J568" s="10" t="str">
        <f>IF(AND(G568="Excluded", H568="Excluded"), "Mutually Excluded", IF(AND(OR(G568="CERTAINLY INCLUDED", G568="INCLUDED", G568="MAYBE" ), OR(H568="INCLUDED", H568="MAYBE")), "MUTUALLY INCLUDED", IF(AND(G568="MAYBE", H568="MAYBE"), "Mutually MAYBE", IF(AND(G568="Excluded", OR(H568="INCLUDED", H568="MAYBE")), "AI: No, Human: Yes", IF(AND(H568="Excluded", OR(G568="INCLUDED", G568="CERTAINLY INCLUDED", G568="MAYBE")), "AI: Yes, Human: No", "Other Conflict")))))</f>
        <v>Mutually Excluded</v>
      </c>
      <c r="K568" s="10"/>
      <c r="L568" s="10"/>
      <c r="N568" s="220" t="s">
        <v>19</v>
      </c>
      <c r="O568" s="54" t="str">
        <f>IF(J568="Mutually Excluded","Exclude",IF(J568= "Mutually Included","Include",M568))</f>
        <v>Exclude</v>
      </c>
      <c r="P568" s="54" t="str">
        <f>'Humans Alignment T&amp;A'!Z568</f>
        <v>Exclude</v>
      </c>
      <c r="Q568" s="120" t="str">
        <f>IF(AND(O568="Exclude", P568="Exclude"), "Mutually Excluded", IF(AND(OR(O568="CERTAINLY INCLUDED", O568="INCLUDE" ), OR(P568="INCLUDE", P568="MAYBE")), "MUTUALLY INCLUDED", IF(AND(O568="MAYBE", P568="MAYBE"), "Mutually MAYBE", IF(AND(O568="Exclude", OR(P568="INCLUDE", P568="MAYBE")), "AI+Hum: No, Hum1+2: Yes", IF(AND(P568="Exclude", OR(O568="INCLUDE", O568="CERTAINLY INCLUDED", H568="MAYBE")), "Ai+hum: Yes, Hum1+2: No", "Other Conflict")))))</f>
        <v>Mutually Excluded</v>
      </c>
      <c r="S568" s="54" t="s">
        <v>3002</v>
      </c>
      <c r="T568" s="54" t="s">
        <v>3002</v>
      </c>
      <c r="U568" s="121" t="str">
        <f>IF(Q568="Mutually Excluded","Exclude",IF(Q568= "Mutually Included","Include",R568))</f>
        <v>Exclude</v>
      </c>
      <c r="V568" s="122"/>
      <c r="X568" s="201"/>
      <c r="Y568" s="123"/>
      <c r="Z568" s="103"/>
      <c r="AA568" s="149"/>
      <c r="AB568" s="124"/>
      <c r="AC568" s="124"/>
      <c r="AD568" s="205"/>
      <c r="AF568" s="203"/>
      <c r="AG568" s="102"/>
      <c r="AH568" s="10"/>
      <c r="AI568" s="184"/>
      <c r="AJ568" s="10"/>
      <c r="AK568" s="10"/>
      <c r="AL568" s="135"/>
      <c r="AM568" s="102"/>
      <c r="AN568" s="10"/>
      <c r="AO568" s="10" t="str">
        <f t="shared" si="123"/>
        <v/>
      </c>
      <c r="AT568" s="10"/>
      <c r="AU568" s="10" t="str">
        <f>IF(O568="include",AF568,"")</f>
        <v/>
      </c>
      <c r="AV568" s="54" t="str">
        <f>IF(P568="include",AF568,"")</f>
        <v/>
      </c>
      <c r="BC568" s="10"/>
      <c r="BH568" s="10"/>
      <c r="BM568" s="10"/>
    </row>
    <row r="569" spans="1:65" s="54" customFormat="1" ht="60">
      <c r="A569" s="10">
        <v>582</v>
      </c>
      <c r="B569" s="10"/>
      <c r="C569" s="10" t="s">
        <v>844</v>
      </c>
      <c r="D569" s="10">
        <v>3</v>
      </c>
      <c r="E569" s="10">
        <v>2</v>
      </c>
      <c r="F569" s="10">
        <v>3</v>
      </c>
      <c r="G569" s="119" t="str">
        <f t="shared" si="120"/>
        <v>EXCLUDED</v>
      </c>
      <c r="H569" s="147" t="s">
        <v>65</v>
      </c>
      <c r="I569" s="189" t="s">
        <v>901</v>
      </c>
      <c r="J569" s="10" t="str">
        <f>IF(AND(G569="Excluded", H569="Excluded"), "Mutually Excluded", IF(AND(OR(G569="CERTAINLY INCLUDED", G569="INCLUDED", G569="MAYBE" ), OR(H569="INCLUDED", H569="MAYBE")), "MUTUALLY INCLUDED", IF(AND(G569="MAYBE", H569="MAYBE"), "Mutually MAYBE", IF(AND(G569="Excluded", OR(H569="INCLUDED", H569="MAYBE")), "AI: No, Human: Yes", IF(AND(H569="Excluded", OR(G569="INCLUDED", G569="CERTAINLY INCLUDED", G569="MAYBE")), "AI: Yes, Human: No", "Other Conflict")))))</f>
        <v>AI: No, Human: Yes</v>
      </c>
      <c r="K569" s="10" t="s">
        <v>19</v>
      </c>
      <c r="L569" s="10" t="s">
        <v>19</v>
      </c>
      <c r="M569" s="54" t="s">
        <v>19</v>
      </c>
      <c r="N569" s="220" t="s">
        <v>19</v>
      </c>
      <c r="O569" s="54" t="str">
        <f>IF(J569="Mutually Excluded","Exclude",IF(J569= "Mutually Included","Include",M569))</f>
        <v>Exclude</v>
      </c>
      <c r="P569" s="54" t="str">
        <f>'Humans Alignment T&amp;A'!Z569</f>
        <v>Exclude</v>
      </c>
      <c r="Q569" s="120" t="str">
        <f>IF(AND(O569="Exclude", P569="Exclude"), "Mutually Excluded", IF(AND(OR(O569="CERTAINLY INCLUDED", O569="INCLUDE" ), OR(P569="INCLUDE", P569="MAYBE")), "MUTUALLY INCLUDED", IF(AND(O569="MAYBE", P569="MAYBE"), "Mutually MAYBE", IF(AND(O569="Exclude", OR(P569="INCLUDE", P569="MAYBE")), "AI+Hum: No, Hum1+2: Yes", IF(AND(P569="Exclude", OR(O569="INCLUDE", O569="CERTAINLY INCLUDED", H569="MAYBE")), "Ai+hum: Yes, Hum1+2: No", "Other Conflict")))))</f>
        <v>Mutually Excluded</v>
      </c>
      <c r="U569" s="121" t="str">
        <f>IF(Q569="Mutually Excluded","Exclude",IF(Q569= "Mutually Included","Include",R569))</f>
        <v>Exclude</v>
      </c>
      <c r="V569" s="122"/>
      <c r="X569" s="117"/>
      <c r="Y569" s="117"/>
      <c r="Z569" s="103" t="str">
        <f t="shared" si="121"/>
        <v/>
      </c>
      <c r="AA569" s="256"/>
      <c r="AB569" s="186"/>
      <c r="AC569" s="186"/>
      <c r="AD569" s="203"/>
      <c r="AF569" s="203"/>
      <c r="AG569" s="102" t="str">
        <f t="shared" si="122"/>
        <v/>
      </c>
      <c r="AH569" s="10" t="str">
        <f t="shared" si="115"/>
        <v/>
      </c>
      <c r="AI569" s="102"/>
      <c r="AJ569" s="10"/>
      <c r="AK569" s="10"/>
      <c r="AL569" s="105"/>
      <c r="AM569" s="102"/>
      <c r="AN569" s="10"/>
      <c r="AO569" s="10" t="str">
        <f t="shared" si="123"/>
        <v/>
      </c>
      <c r="AT569" s="10"/>
      <c r="AU569" s="10" t="str">
        <f>IF(O569="include",AF569,"")</f>
        <v/>
      </c>
      <c r="AV569" s="54" t="str">
        <f>IF(P569="include",AF569,"")</f>
        <v/>
      </c>
      <c r="BC569" s="10"/>
      <c r="BH569" s="10"/>
      <c r="BM569" s="10"/>
    </row>
    <row r="570" spans="1:65" s="54" customFormat="1" ht="30">
      <c r="A570" s="10">
        <v>583</v>
      </c>
      <c r="B570" s="10"/>
      <c r="C570" s="10" t="s">
        <v>845</v>
      </c>
      <c r="D570" s="10">
        <v>1</v>
      </c>
      <c r="E570" s="10">
        <v>1</v>
      </c>
      <c r="F570" s="10">
        <v>1</v>
      </c>
      <c r="G570" s="119" t="str">
        <f t="shared" si="120"/>
        <v>EXCLUDED</v>
      </c>
      <c r="H570" s="147" t="s">
        <v>901</v>
      </c>
      <c r="I570" s="189" t="s">
        <v>901</v>
      </c>
      <c r="J570" s="10" t="str">
        <f>IF(AND(G570="Excluded", H570="Excluded"), "Mutually Excluded", IF(AND(OR(G570="CERTAINLY INCLUDED", G570="INCLUDED", G570="MAYBE" ), OR(H570="INCLUDED", H570="MAYBE")), "MUTUALLY INCLUDED", IF(AND(G570="MAYBE", H570="MAYBE"), "Mutually MAYBE", IF(AND(G570="Excluded", OR(H570="INCLUDED", H570="MAYBE")), "AI: No, Human: Yes", IF(AND(H570="Excluded", OR(G570="INCLUDED", G570="CERTAINLY INCLUDED", G570="MAYBE")), "AI: Yes, Human: No", "Other Conflict")))))</f>
        <v>Mutually Excluded</v>
      </c>
      <c r="K570" s="10"/>
      <c r="L570" s="10"/>
      <c r="N570" s="220" t="s">
        <v>19</v>
      </c>
      <c r="O570" s="54" t="str">
        <f>IF(J570="Mutually Excluded","Exclude",IF(J570= "Mutually Included","Include",M570))</f>
        <v>Exclude</v>
      </c>
      <c r="P570" s="54" t="str">
        <f>'Humans Alignment T&amp;A'!Z570</f>
        <v>Exclude</v>
      </c>
      <c r="Q570" s="120" t="str">
        <f>IF(AND(O570="Exclude", P570="Exclude"), "Mutually Excluded", IF(AND(OR(O570="CERTAINLY INCLUDED", O570="INCLUDE" ), OR(P570="INCLUDE", P570="MAYBE")), "MUTUALLY INCLUDED", IF(AND(O570="MAYBE", P570="MAYBE"), "Mutually MAYBE", IF(AND(O570="Exclude", OR(P570="INCLUDE", P570="MAYBE")), "AI+Hum: No, Hum1+2: Yes", IF(AND(P570="Exclude", OR(O570="INCLUDE", O570="CERTAINLY INCLUDED", H570="MAYBE")), "Ai+hum: Yes, Hum1+2: No", "Other Conflict")))))</f>
        <v>Mutually Excluded</v>
      </c>
      <c r="U570" s="121" t="str">
        <f>IF(Q570="Mutually Excluded","Exclude",IF(Q570= "Mutually Included","Include",R570))</f>
        <v>Exclude</v>
      </c>
      <c r="V570" s="122"/>
      <c r="X570" s="117"/>
      <c r="Y570" s="117"/>
      <c r="Z570" s="103" t="str">
        <f t="shared" si="121"/>
        <v/>
      </c>
      <c r="AA570" s="256"/>
      <c r="AB570" s="186"/>
      <c r="AC570" s="186"/>
      <c r="AD570" s="203"/>
      <c r="AF570" s="203"/>
      <c r="AG570" s="102" t="str">
        <f t="shared" si="122"/>
        <v/>
      </c>
      <c r="AH570" s="10" t="str">
        <f t="shared" si="115"/>
        <v/>
      </c>
      <c r="AI570" s="102"/>
      <c r="AJ570" s="10"/>
      <c r="AK570" s="10"/>
      <c r="AL570" s="105"/>
      <c r="AM570" s="102"/>
      <c r="AN570" s="10"/>
      <c r="AO570" s="10" t="str">
        <f t="shared" si="123"/>
        <v/>
      </c>
      <c r="AT570" s="10"/>
      <c r="AU570" s="10" t="str">
        <f>IF(O570="include",AF570,"")</f>
        <v/>
      </c>
      <c r="AV570" s="54" t="str">
        <f>IF(P570="include",AF570,"")</f>
        <v/>
      </c>
      <c r="BC570" s="10"/>
      <c r="BH570" s="10"/>
      <c r="BM570" s="10"/>
    </row>
    <row r="571" spans="1:65" s="54" customFormat="1" ht="45">
      <c r="A571" s="10">
        <v>584</v>
      </c>
      <c r="B571" s="10"/>
      <c r="C571" s="10" t="s">
        <v>846</v>
      </c>
      <c r="D571" s="10">
        <v>3</v>
      </c>
      <c r="E571" s="10">
        <v>3</v>
      </c>
      <c r="F571" s="10">
        <v>3</v>
      </c>
      <c r="G571" s="119" t="str">
        <f t="shared" si="120"/>
        <v>EXCLUDED</v>
      </c>
      <c r="H571" s="147" t="s">
        <v>901</v>
      </c>
      <c r="I571" s="189" t="s">
        <v>901</v>
      </c>
      <c r="J571" s="10" t="str">
        <f>IF(AND(G571="Excluded", H571="Excluded"), "Mutually Excluded", IF(AND(OR(G571="CERTAINLY INCLUDED", G571="INCLUDED", G571="MAYBE" ), OR(H571="INCLUDED", H571="MAYBE")), "MUTUALLY INCLUDED", IF(AND(G571="MAYBE", H571="MAYBE"), "Mutually MAYBE", IF(AND(G571="Excluded", OR(H571="INCLUDED", H571="MAYBE")), "AI: No, Human: Yes", IF(AND(H571="Excluded", OR(G571="INCLUDED", G571="CERTAINLY INCLUDED", G571="MAYBE")), "AI: Yes, Human: No", "Other Conflict")))))</f>
        <v>Mutually Excluded</v>
      </c>
      <c r="K571" s="10"/>
      <c r="L571" s="10"/>
      <c r="N571" s="220" t="s">
        <v>19</v>
      </c>
      <c r="O571" s="54" t="str">
        <f>IF(J571="Mutually Excluded","Exclude",IF(J571= "Mutually Included","Include",M571))</f>
        <v>Exclude</v>
      </c>
      <c r="P571" s="54" t="str">
        <f>'Humans Alignment T&amp;A'!Z571</f>
        <v>Exclude</v>
      </c>
      <c r="Q571" s="120" t="str">
        <f>IF(AND(O571="Exclude", P571="Exclude"), "Mutually Excluded", IF(AND(OR(O571="CERTAINLY INCLUDED", O571="INCLUDE" ), OR(P571="INCLUDE", P571="MAYBE")), "MUTUALLY INCLUDED", IF(AND(O571="MAYBE", P571="MAYBE"), "Mutually MAYBE", IF(AND(O571="Exclude", OR(P571="INCLUDE", P571="MAYBE")), "AI+Hum: No, Hum1+2: Yes", IF(AND(P571="Exclude", OR(O571="INCLUDE", O571="CERTAINLY INCLUDED", H571="MAYBE")), "Ai+hum: Yes, Hum1+2: No", "Other Conflict")))))</f>
        <v>Mutually Excluded</v>
      </c>
      <c r="U571" s="121" t="str">
        <f>IF(Q571="Mutually Excluded","Exclude",IF(Q571= "Mutually Included","Include",R571))</f>
        <v>Exclude</v>
      </c>
      <c r="V571" s="122"/>
      <c r="X571" s="117"/>
      <c r="Y571" s="117"/>
      <c r="Z571" s="103" t="str">
        <f t="shared" si="121"/>
        <v/>
      </c>
      <c r="AA571" s="256"/>
      <c r="AB571" s="186"/>
      <c r="AC571" s="186"/>
      <c r="AD571" s="203"/>
      <c r="AF571" s="203"/>
      <c r="AG571" s="102" t="str">
        <f t="shared" si="122"/>
        <v/>
      </c>
      <c r="AH571" s="10" t="str">
        <f t="shared" si="115"/>
        <v/>
      </c>
      <c r="AI571" s="102"/>
      <c r="AJ571" s="10"/>
      <c r="AK571" s="10"/>
      <c r="AL571" s="105"/>
      <c r="AM571" s="102"/>
      <c r="AN571" s="10"/>
      <c r="AO571" s="10" t="str">
        <f t="shared" si="123"/>
        <v/>
      </c>
      <c r="AT571" s="10"/>
      <c r="AU571" s="10" t="str">
        <f>IF(O571="include",AF571,"")</f>
        <v/>
      </c>
      <c r="AV571" s="54" t="str">
        <f>IF(P571="include",AF571,"")</f>
        <v/>
      </c>
      <c r="BC571" s="10"/>
      <c r="BH571" s="10"/>
      <c r="BM571" s="10"/>
    </row>
    <row r="572" spans="1:65" s="54" customFormat="1" ht="30">
      <c r="A572" s="10">
        <v>585</v>
      </c>
      <c r="B572" s="10"/>
      <c r="C572" s="10" t="s">
        <v>847</v>
      </c>
      <c r="D572" s="10">
        <v>3</v>
      </c>
      <c r="E572" s="10">
        <v>3</v>
      </c>
      <c r="F572" s="10">
        <v>3</v>
      </c>
      <c r="G572" s="119" t="str">
        <f t="shared" si="120"/>
        <v>EXCLUDED</v>
      </c>
      <c r="H572" s="147" t="s">
        <v>901</v>
      </c>
      <c r="I572" s="189" t="s">
        <v>901</v>
      </c>
      <c r="J572" s="10" t="str">
        <f>IF(AND(G572="Excluded", H572="Excluded"), "Mutually Excluded", IF(AND(OR(G572="CERTAINLY INCLUDED", G572="INCLUDED", G572="MAYBE" ), OR(H572="INCLUDED", H572="MAYBE")), "MUTUALLY INCLUDED", IF(AND(G572="MAYBE", H572="MAYBE"), "Mutually MAYBE", IF(AND(G572="Excluded", OR(H572="INCLUDED", H572="MAYBE")), "AI: No, Human: Yes", IF(AND(H572="Excluded", OR(G572="INCLUDED", G572="CERTAINLY INCLUDED", G572="MAYBE")), "AI: Yes, Human: No", "Other Conflict")))))</f>
        <v>Mutually Excluded</v>
      </c>
      <c r="K572" s="10"/>
      <c r="L572" s="10"/>
      <c r="N572" s="220" t="s">
        <v>19</v>
      </c>
      <c r="O572" s="54" t="str">
        <f>IF(J572="Mutually Excluded","Exclude",IF(J572= "Mutually Included","Include",M572))</f>
        <v>Exclude</v>
      </c>
      <c r="P572" s="54" t="str">
        <f>'Humans Alignment T&amp;A'!Z572</f>
        <v>Exclude</v>
      </c>
      <c r="Q572" s="120" t="str">
        <f>IF(AND(O572="Exclude", P572="Exclude"), "Mutually Excluded", IF(AND(OR(O572="CERTAINLY INCLUDED", O572="INCLUDE" ), OR(P572="INCLUDE", P572="MAYBE")), "MUTUALLY INCLUDED", IF(AND(O572="MAYBE", P572="MAYBE"), "Mutually MAYBE", IF(AND(O572="Exclude", OR(P572="INCLUDE", P572="MAYBE")), "AI+Hum: No, Hum1+2: Yes", IF(AND(P572="Exclude", OR(O572="INCLUDE", O572="CERTAINLY INCLUDED", H572="MAYBE")), "Ai+hum: Yes, Hum1+2: No", "Other Conflict")))))</f>
        <v>Mutually Excluded</v>
      </c>
      <c r="U572" s="121" t="str">
        <f>IF(Q572="Mutually Excluded","Exclude",IF(Q572= "Mutually Included","Include",R572))</f>
        <v>Exclude</v>
      </c>
      <c r="V572" s="122"/>
      <c r="X572" s="117"/>
      <c r="Y572" s="117"/>
      <c r="Z572" s="103" t="str">
        <f t="shared" si="121"/>
        <v/>
      </c>
      <c r="AA572" s="256"/>
      <c r="AB572" s="186"/>
      <c r="AC572" s="186"/>
      <c r="AD572" s="203"/>
      <c r="AF572" s="203"/>
      <c r="AG572" s="102" t="str">
        <f t="shared" si="122"/>
        <v/>
      </c>
      <c r="AH572" s="10" t="str">
        <f t="shared" si="115"/>
        <v/>
      </c>
      <c r="AI572" s="102"/>
      <c r="AJ572" s="10"/>
      <c r="AK572" s="10"/>
      <c r="AL572" s="105"/>
      <c r="AM572" s="102"/>
      <c r="AN572" s="10"/>
      <c r="AO572" s="10" t="str">
        <f t="shared" si="123"/>
        <v/>
      </c>
      <c r="AT572" s="10"/>
      <c r="AU572" s="10" t="str">
        <f>IF(O572="include",AF572,"")</f>
        <v/>
      </c>
      <c r="AV572" s="54" t="str">
        <f>IF(P572="include",AF572,"")</f>
        <v/>
      </c>
      <c r="BC572" s="10"/>
      <c r="BH572" s="10"/>
      <c r="BM572" s="10"/>
    </row>
    <row r="573" spans="1:65" s="54" customFormat="1" ht="70.150000000000006" customHeight="1">
      <c r="A573" s="10">
        <v>586</v>
      </c>
      <c r="B573" s="10" t="s">
        <v>848</v>
      </c>
      <c r="C573" s="10" t="s">
        <v>848</v>
      </c>
      <c r="D573" s="10">
        <v>4</v>
      </c>
      <c r="E573" s="10">
        <v>4</v>
      </c>
      <c r="F573" s="10">
        <v>3</v>
      </c>
      <c r="G573" s="119" t="str">
        <f t="shared" si="120"/>
        <v>EXCLUDED</v>
      </c>
      <c r="H573" s="147" t="s">
        <v>1752</v>
      </c>
      <c r="I573" s="189" t="s">
        <v>1752</v>
      </c>
      <c r="J573" s="10" t="str">
        <f>IF(AND(G573="Excluded", H573="Excluded"), "Mutually Excluded", IF(AND(OR(G573="CERTAINLY INCLUDED", G573="INCLUDED", G573="MAYBE" ), OR(H573="INCLUDED", H573="MAYBE")), "MUTUALLY INCLUDED", IF(AND(G573="MAYBE", H573="MAYBE"), "Mutually MAYBE", IF(AND(G573="Excluded", OR(H573="INCLUDED", H573="MAYBE")), "AI: No, Human: Yes", IF(AND(H573="Excluded", OR(G573="INCLUDED", G573="CERTAINLY INCLUDED", G573="MAYBE")), "AI: Yes, Human: No", "Other Conflict")))))</f>
        <v>AI: No, Human: Yes</v>
      </c>
      <c r="K573" s="10" t="s">
        <v>23</v>
      </c>
      <c r="L573" s="10" t="s">
        <v>23</v>
      </c>
      <c r="M573" s="10" t="s">
        <v>23</v>
      </c>
      <c r="N573" s="220" t="s">
        <v>23</v>
      </c>
      <c r="O573" s="54" t="str">
        <f>IF(J573="Mutually Excluded","Exclude",IF(J573= "Mutually Included","Include",M573))</f>
        <v>Include</v>
      </c>
      <c r="P573" s="54" t="str">
        <f>'Humans Alignment T&amp;A'!Z573</f>
        <v>Include</v>
      </c>
      <c r="Q573" s="120" t="str">
        <f>IF(AND(O573="Exclude", P573="Exclude"), "Mutually Excluded", IF(AND(OR(O573="CERTAINLY INCLUDED", O573="INCLUDE" ), OR(P573="INCLUDE", P573="MAYBE")), "MUTUALLY INCLUDED", IF(AND(O573="MAYBE", P573="MAYBE"), "Mutually MAYBE", IF(AND(O573="Exclude", OR(P573="INCLUDE", P573="MAYBE")), "AI+Hum: No, Hum1+2: Yes", IF(AND(P573="Exclude", OR(O573="INCLUDE", O573="CERTAINLY INCLUDED", H573="MAYBE")), "Ai+hum: Yes, Hum1+2: No", "Other Conflict")))))</f>
        <v>MUTUALLY INCLUDED</v>
      </c>
      <c r="U573" s="121" t="str">
        <f>IF(Q573="Mutually Excluded","Exclude",IF(Q573= "Mutually Included","Include",R573))</f>
        <v>Include</v>
      </c>
      <c r="V573" s="105" t="s">
        <v>19</v>
      </c>
      <c r="W573" s="10" t="s">
        <v>19</v>
      </c>
      <c r="X573" s="201" t="s">
        <v>901</v>
      </c>
      <c r="Y573" s="201" t="s">
        <v>3028</v>
      </c>
      <c r="Z573" s="103" t="str">
        <f t="shared" si="121"/>
        <v>Mutually Excluded</v>
      </c>
      <c r="AA573" s="103" t="s">
        <v>19</v>
      </c>
      <c r="AB573" s="131"/>
      <c r="AC573" s="131"/>
      <c r="AD573" s="204" t="s">
        <v>19</v>
      </c>
      <c r="AE573" s="10"/>
      <c r="AF573" s="204" t="s">
        <v>19</v>
      </c>
      <c r="AG573" s="102" t="str">
        <f t="shared" si="122"/>
        <v>Mutually Excluded</v>
      </c>
      <c r="AH573" s="10" t="str">
        <f t="shared" si="115"/>
        <v>Mutually Excluded</v>
      </c>
      <c r="AI573" s="102" t="s">
        <v>19</v>
      </c>
      <c r="AJ573" s="10"/>
      <c r="AK573" s="10"/>
      <c r="AL573" s="107" t="s">
        <v>19</v>
      </c>
      <c r="AM573" s="102"/>
      <c r="AN573" s="10"/>
      <c r="AO573" s="10" t="str">
        <f t="shared" si="123"/>
        <v>Mutually Excluded</v>
      </c>
      <c r="AP573" s="54" t="str">
        <f>IF(COUNTA(AQ573:AS573)=0, "", IF(COUNTIF(AQ573:AS573,5)=3, "Include", IF(COUNTIF(AQ573:AS573,5)&gt;=1, "Maybe", "Exclude")))</f>
        <v>Exclude</v>
      </c>
      <c r="AQ573" s="54">
        <v>2</v>
      </c>
      <c r="AR573" s="54">
        <v>1</v>
      </c>
      <c r="AS573" s="54">
        <v>3</v>
      </c>
      <c r="AT573" s="10" t="s">
        <v>3056</v>
      </c>
      <c r="AU573" s="10" t="str">
        <f>IF(O573="include",AF573,"")</f>
        <v>Exclude</v>
      </c>
      <c r="AV573" s="54" t="str">
        <f>IF(P573="include",AF573,"")</f>
        <v>Exclude</v>
      </c>
      <c r="BC573" s="10"/>
      <c r="BH573" s="10"/>
      <c r="BM573" s="10"/>
    </row>
    <row r="574" spans="1:65" s="54" customFormat="1" ht="45">
      <c r="A574" s="10">
        <v>587</v>
      </c>
      <c r="B574" s="10"/>
      <c r="C574" s="10" t="s">
        <v>850</v>
      </c>
      <c r="D574" s="10">
        <v>1</v>
      </c>
      <c r="E574" s="10">
        <v>1</v>
      </c>
      <c r="F574" s="10">
        <v>1</v>
      </c>
      <c r="G574" s="119" t="str">
        <f t="shared" si="120"/>
        <v>EXCLUDED</v>
      </c>
      <c r="H574" s="147" t="s">
        <v>901</v>
      </c>
      <c r="I574" s="189" t="s">
        <v>901</v>
      </c>
      <c r="J574" s="10" t="str">
        <f>IF(AND(G574="Excluded", H574="Excluded"), "Mutually Excluded", IF(AND(OR(G574="CERTAINLY INCLUDED", G574="INCLUDED", G574="MAYBE" ), OR(H574="INCLUDED", H574="MAYBE")), "MUTUALLY INCLUDED", IF(AND(G574="MAYBE", H574="MAYBE"), "Mutually MAYBE", IF(AND(G574="Excluded", OR(H574="INCLUDED", H574="MAYBE")), "AI: No, Human: Yes", IF(AND(H574="Excluded", OR(G574="INCLUDED", G574="CERTAINLY INCLUDED", G574="MAYBE")), "AI: Yes, Human: No", "Other Conflict")))))</f>
        <v>Mutually Excluded</v>
      </c>
      <c r="K574" s="10"/>
      <c r="L574" s="10"/>
      <c r="N574" s="220" t="s">
        <v>19</v>
      </c>
      <c r="O574" s="54" t="str">
        <f>IF(J574="Mutually Excluded","Exclude",IF(J574= "Mutually Included","Include",M574))</f>
        <v>Exclude</v>
      </c>
      <c r="P574" s="54" t="str">
        <f>'Humans Alignment T&amp;A'!Z574</f>
        <v>Exclude</v>
      </c>
      <c r="Q574" s="120" t="str">
        <f>IF(AND(O574="Exclude", P574="Exclude"), "Mutually Excluded", IF(AND(OR(O574="CERTAINLY INCLUDED", O574="INCLUDE" ), OR(P574="INCLUDE", P574="MAYBE")), "MUTUALLY INCLUDED", IF(AND(O574="MAYBE", P574="MAYBE"), "Mutually MAYBE", IF(AND(O574="Exclude", OR(P574="INCLUDE", P574="MAYBE")), "AI+Hum: No, Hum1+2: Yes", IF(AND(P574="Exclude", OR(O574="INCLUDE", O574="CERTAINLY INCLUDED", H574="MAYBE")), "Ai+hum: Yes, Hum1+2: No", "Other Conflict")))))</f>
        <v>Mutually Excluded</v>
      </c>
      <c r="U574" s="121" t="str">
        <f>IF(Q574="Mutually Excluded","Exclude",IF(Q574= "Mutually Included","Include",R574))</f>
        <v>Exclude</v>
      </c>
      <c r="V574" s="122"/>
      <c r="X574" s="117"/>
      <c r="Y574" s="117"/>
      <c r="Z574" s="103" t="str">
        <f t="shared" si="121"/>
        <v/>
      </c>
      <c r="AA574" s="256"/>
      <c r="AB574" s="186"/>
      <c r="AC574" s="186"/>
      <c r="AD574" s="203"/>
      <c r="AF574" s="203"/>
      <c r="AG574" s="102" t="str">
        <f t="shared" si="122"/>
        <v/>
      </c>
      <c r="AH574" s="10" t="str">
        <f t="shared" si="115"/>
        <v/>
      </c>
      <c r="AI574" s="102"/>
      <c r="AJ574" s="10"/>
      <c r="AK574" s="10"/>
      <c r="AL574" s="105"/>
      <c r="AM574" s="102"/>
      <c r="AN574" s="10"/>
      <c r="AO574" s="10" t="str">
        <f t="shared" si="123"/>
        <v/>
      </c>
      <c r="AT574" s="10"/>
      <c r="AU574" s="10" t="str">
        <f>IF(O574="include",AF574,"")</f>
        <v/>
      </c>
      <c r="AV574" s="54" t="str">
        <f>IF(P574="include",AF574,"")</f>
        <v/>
      </c>
      <c r="BC574" s="10"/>
      <c r="BH574" s="10"/>
      <c r="BM574" s="10"/>
    </row>
    <row r="575" spans="1:65" s="54" customFormat="1" ht="45">
      <c r="A575" s="10">
        <v>588</v>
      </c>
      <c r="B575" s="10"/>
      <c r="C575" s="10" t="s">
        <v>851</v>
      </c>
      <c r="D575" s="10">
        <v>2</v>
      </c>
      <c r="E575" s="10">
        <v>2</v>
      </c>
      <c r="F575" s="10">
        <v>2</v>
      </c>
      <c r="G575" s="119" t="str">
        <f t="shared" si="120"/>
        <v>EXCLUDED</v>
      </c>
      <c r="H575" s="147" t="s">
        <v>901</v>
      </c>
      <c r="I575" s="189" t="s">
        <v>901</v>
      </c>
      <c r="J575" s="10" t="str">
        <f>IF(AND(G575="Excluded", H575="Excluded"), "Mutually Excluded", IF(AND(OR(G575="CERTAINLY INCLUDED", G575="INCLUDED", G575="MAYBE" ), OR(H575="INCLUDED", H575="MAYBE")), "MUTUALLY INCLUDED", IF(AND(G575="MAYBE", H575="MAYBE"), "Mutually MAYBE", IF(AND(G575="Excluded", OR(H575="INCLUDED", H575="MAYBE")), "AI: No, Human: Yes", IF(AND(H575="Excluded", OR(G575="INCLUDED", G575="CERTAINLY INCLUDED", G575="MAYBE")), "AI: Yes, Human: No", "Other Conflict")))))</f>
        <v>Mutually Excluded</v>
      </c>
      <c r="K575" s="10"/>
      <c r="L575" s="10"/>
      <c r="N575" s="220" t="s">
        <v>19</v>
      </c>
      <c r="O575" s="54" t="str">
        <f>IF(J575="Mutually Excluded","Exclude",IF(J575= "Mutually Included","Include",M575))</f>
        <v>Exclude</v>
      </c>
      <c r="P575" s="54" t="str">
        <f>'Humans Alignment T&amp;A'!Z575</f>
        <v>Exclude</v>
      </c>
      <c r="Q575" s="120" t="str">
        <f>IF(AND(O575="Exclude", P575="Exclude"), "Mutually Excluded", IF(AND(OR(O575="CERTAINLY INCLUDED", O575="INCLUDE" ), OR(P575="INCLUDE", P575="MAYBE")), "MUTUALLY INCLUDED", IF(AND(O575="MAYBE", P575="MAYBE"), "Mutually MAYBE", IF(AND(O575="Exclude", OR(P575="INCLUDE", P575="MAYBE")), "AI+Hum: No, Hum1+2: Yes", IF(AND(P575="Exclude", OR(O575="INCLUDE", O575="CERTAINLY INCLUDED", H575="MAYBE")), "Ai+hum: Yes, Hum1+2: No", "Other Conflict")))))</f>
        <v>Mutually Excluded</v>
      </c>
      <c r="U575" s="121" t="str">
        <f>IF(Q575="Mutually Excluded","Exclude",IF(Q575= "Mutually Included","Include",R575))</f>
        <v>Exclude</v>
      </c>
      <c r="V575" s="122"/>
      <c r="X575" s="117"/>
      <c r="Y575" s="117"/>
      <c r="Z575" s="103" t="str">
        <f t="shared" si="121"/>
        <v/>
      </c>
      <c r="AA575" s="256"/>
      <c r="AB575" s="186"/>
      <c r="AC575" s="186"/>
      <c r="AD575" s="203"/>
      <c r="AF575" s="203"/>
      <c r="AG575" s="102" t="str">
        <f t="shared" si="122"/>
        <v/>
      </c>
      <c r="AH575" s="10" t="str">
        <f t="shared" si="115"/>
        <v/>
      </c>
      <c r="AI575" s="102"/>
      <c r="AJ575" s="10"/>
      <c r="AK575" s="10"/>
      <c r="AL575" s="105"/>
      <c r="AM575" s="102"/>
      <c r="AN575" s="10"/>
      <c r="AO575" s="10" t="str">
        <f t="shared" si="123"/>
        <v/>
      </c>
      <c r="AT575" s="10"/>
      <c r="AU575" s="10" t="str">
        <f>IF(O575="include",AF575,"")</f>
        <v/>
      </c>
      <c r="AV575" s="54" t="str">
        <f>IF(P575="include",AF575,"")</f>
        <v/>
      </c>
      <c r="BC575" s="10"/>
      <c r="BH575" s="10"/>
      <c r="BM575" s="10"/>
    </row>
    <row r="576" spans="1:65" s="54" customFormat="1" ht="30">
      <c r="A576" s="10">
        <v>590</v>
      </c>
      <c r="B576" s="10"/>
      <c r="C576" s="10" t="s">
        <v>854</v>
      </c>
      <c r="D576" s="10">
        <v>1</v>
      </c>
      <c r="E576" s="10">
        <v>1</v>
      </c>
      <c r="F576" s="10">
        <v>1</v>
      </c>
      <c r="G576" s="119" t="str">
        <f t="shared" si="120"/>
        <v>EXCLUDED</v>
      </c>
      <c r="H576" s="147" t="s">
        <v>901</v>
      </c>
      <c r="I576" s="189" t="s">
        <v>901</v>
      </c>
      <c r="J576" s="10" t="str">
        <f>IF(AND(G576="Excluded", H576="Excluded"), "Mutually Excluded", IF(AND(OR(G576="CERTAINLY INCLUDED", G576="INCLUDED", G576="MAYBE" ), OR(H576="INCLUDED", H576="MAYBE")), "MUTUALLY INCLUDED", IF(AND(G576="MAYBE", H576="MAYBE"), "Mutually MAYBE", IF(AND(G576="Excluded", OR(H576="INCLUDED", H576="MAYBE")), "AI: No, Human: Yes", IF(AND(H576="Excluded", OR(G576="INCLUDED", G576="CERTAINLY INCLUDED", G576="MAYBE")), "AI: Yes, Human: No", "Other Conflict")))))</f>
        <v>Mutually Excluded</v>
      </c>
      <c r="K576" s="10"/>
      <c r="L576" s="10"/>
      <c r="N576" s="220" t="s">
        <v>19</v>
      </c>
      <c r="O576" s="54" t="str">
        <f>IF(J576="Mutually Excluded","Exclude",IF(J576= "Mutually Included","Include",M576))</f>
        <v>Exclude</v>
      </c>
      <c r="P576" s="54" t="str">
        <f>'Humans Alignment T&amp;A'!Z576</f>
        <v>Exclude</v>
      </c>
      <c r="Q576" s="120" t="str">
        <f>IF(AND(O576="Exclude", P576="Exclude"), "Mutually Excluded", IF(AND(OR(O576="CERTAINLY INCLUDED", O576="INCLUDE" ), OR(P576="INCLUDE", P576="MAYBE")), "MUTUALLY INCLUDED", IF(AND(O576="MAYBE", P576="MAYBE"), "Mutually MAYBE", IF(AND(O576="Exclude", OR(P576="INCLUDE", P576="MAYBE")), "AI+Hum: No, Hum1+2: Yes", IF(AND(P576="Exclude", OR(O576="INCLUDE", O576="CERTAINLY INCLUDED", H576="MAYBE")), "Ai+hum: Yes, Hum1+2: No", "Other Conflict")))))</f>
        <v>Mutually Excluded</v>
      </c>
      <c r="U576" s="121" t="str">
        <f>IF(Q576="Mutually Excluded","Exclude",IF(Q576= "Mutually Included","Include",R576))</f>
        <v>Exclude</v>
      </c>
      <c r="V576" s="122"/>
      <c r="X576" s="117"/>
      <c r="Y576" s="117"/>
      <c r="Z576" s="103" t="str">
        <f t="shared" si="121"/>
        <v/>
      </c>
      <c r="AA576" s="256"/>
      <c r="AB576" s="186"/>
      <c r="AC576" s="186"/>
      <c r="AD576" s="203"/>
      <c r="AF576" s="203"/>
      <c r="AG576" s="102" t="str">
        <f t="shared" si="122"/>
        <v/>
      </c>
      <c r="AH576" s="10" t="str">
        <f t="shared" si="115"/>
        <v/>
      </c>
      <c r="AI576" s="102"/>
      <c r="AJ576" s="10"/>
      <c r="AK576" s="10"/>
      <c r="AL576" s="105"/>
      <c r="AM576" s="102"/>
      <c r="AN576" s="10"/>
      <c r="AO576" s="10" t="str">
        <f t="shared" si="123"/>
        <v/>
      </c>
      <c r="AT576" s="10"/>
      <c r="AU576" s="10" t="str">
        <f>IF(O576="include",AF576,"")</f>
        <v/>
      </c>
      <c r="AV576" s="54" t="str">
        <f>IF(P576="include",AF576,"")</f>
        <v/>
      </c>
      <c r="BC576" s="10"/>
      <c r="BH576" s="10"/>
      <c r="BM576" s="10"/>
    </row>
    <row r="577" spans="1:65" s="54" customFormat="1" ht="30">
      <c r="A577" s="10">
        <v>591</v>
      </c>
      <c r="B577" s="10"/>
      <c r="C577" s="10" t="s">
        <v>855</v>
      </c>
      <c r="D577" s="10">
        <v>3</v>
      </c>
      <c r="E577" s="10">
        <v>3</v>
      </c>
      <c r="F577" s="10">
        <v>3</v>
      </c>
      <c r="G577" s="119" t="str">
        <f t="shared" si="120"/>
        <v>EXCLUDED</v>
      </c>
      <c r="H577" s="147" t="s">
        <v>901</v>
      </c>
      <c r="I577" s="189" t="s">
        <v>901</v>
      </c>
      <c r="J577" s="10" t="str">
        <f>IF(AND(G577="Excluded", H577="Excluded"), "Mutually Excluded", IF(AND(OR(G577="CERTAINLY INCLUDED", G577="INCLUDED", G577="MAYBE" ), OR(H577="INCLUDED", H577="MAYBE")), "MUTUALLY INCLUDED", IF(AND(G577="MAYBE", H577="MAYBE"), "Mutually MAYBE", IF(AND(G577="Excluded", OR(H577="INCLUDED", H577="MAYBE")), "AI: No, Human: Yes", IF(AND(H577="Excluded", OR(G577="INCLUDED", G577="CERTAINLY INCLUDED", G577="MAYBE")), "AI: Yes, Human: No", "Other Conflict")))))</f>
        <v>Mutually Excluded</v>
      </c>
      <c r="K577" s="10"/>
      <c r="L577" s="10"/>
      <c r="N577" s="220" t="s">
        <v>19</v>
      </c>
      <c r="O577" s="54" t="str">
        <f>IF(J577="Mutually Excluded","Exclude",IF(J577= "Mutually Included","Include",M577))</f>
        <v>Exclude</v>
      </c>
      <c r="P577" s="54" t="str">
        <f>'Humans Alignment T&amp;A'!Z577</f>
        <v>Exclude</v>
      </c>
      <c r="Q577" s="120" t="str">
        <f>IF(AND(O577="Exclude", P577="Exclude"), "Mutually Excluded", IF(AND(OR(O577="CERTAINLY INCLUDED", O577="INCLUDE" ), OR(P577="INCLUDE", P577="MAYBE")), "MUTUALLY INCLUDED", IF(AND(O577="MAYBE", P577="MAYBE"), "Mutually MAYBE", IF(AND(O577="Exclude", OR(P577="INCLUDE", P577="MAYBE")), "AI+Hum: No, Hum1+2: Yes", IF(AND(P577="Exclude", OR(O577="INCLUDE", O577="CERTAINLY INCLUDED", H577="MAYBE")), "Ai+hum: Yes, Hum1+2: No", "Other Conflict")))))</f>
        <v>Mutually Excluded</v>
      </c>
      <c r="U577" s="121" t="str">
        <f>IF(Q577="Mutually Excluded","Exclude",IF(Q577= "Mutually Included","Include",R577))</f>
        <v>Exclude</v>
      </c>
      <c r="V577" s="122"/>
      <c r="X577" s="117"/>
      <c r="Y577" s="117"/>
      <c r="Z577" s="103" t="str">
        <f t="shared" si="121"/>
        <v/>
      </c>
      <c r="AA577" s="256"/>
      <c r="AB577" s="186"/>
      <c r="AC577" s="186"/>
      <c r="AD577" s="203"/>
      <c r="AF577" s="203"/>
      <c r="AG577" s="102" t="str">
        <f t="shared" si="122"/>
        <v/>
      </c>
      <c r="AH577" s="10" t="str">
        <f t="shared" si="115"/>
        <v/>
      </c>
      <c r="AI577" s="102"/>
      <c r="AJ577" s="10"/>
      <c r="AK577" s="10"/>
      <c r="AL577" s="105"/>
      <c r="AM577" s="102"/>
      <c r="AN577" s="10"/>
      <c r="AO577" s="10" t="str">
        <f t="shared" si="123"/>
        <v/>
      </c>
      <c r="AT577" s="10"/>
      <c r="AU577" s="10" t="str">
        <f>IF(O577="include",AF577,"")</f>
        <v/>
      </c>
      <c r="AV577" s="54" t="str">
        <f>IF(P577="include",AF577,"")</f>
        <v/>
      </c>
      <c r="BC577" s="10"/>
      <c r="BH577" s="10"/>
      <c r="BM577" s="10"/>
    </row>
    <row r="578" spans="1:65" s="54" customFormat="1" ht="30">
      <c r="A578" s="10">
        <v>592</v>
      </c>
      <c r="B578" s="10"/>
      <c r="C578" s="10" t="s">
        <v>856</v>
      </c>
      <c r="D578" s="10">
        <v>1</v>
      </c>
      <c r="E578" s="10">
        <v>1</v>
      </c>
      <c r="F578" s="10">
        <v>1</v>
      </c>
      <c r="G578" s="119" t="str">
        <f t="shared" si="120"/>
        <v>EXCLUDED</v>
      </c>
      <c r="H578" s="147" t="s">
        <v>901</v>
      </c>
      <c r="I578" s="189" t="s">
        <v>901</v>
      </c>
      <c r="J578" s="10" t="str">
        <f>IF(AND(G578="Excluded", H578="Excluded"), "Mutually Excluded", IF(AND(OR(G578="CERTAINLY INCLUDED", G578="INCLUDED", G578="MAYBE" ), OR(H578="INCLUDED", H578="MAYBE")), "MUTUALLY INCLUDED", IF(AND(G578="MAYBE", H578="MAYBE"), "Mutually MAYBE", IF(AND(G578="Excluded", OR(H578="INCLUDED", H578="MAYBE")), "AI: No, Human: Yes", IF(AND(H578="Excluded", OR(G578="INCLUDED", G578="CERTAINLY INCLUDED", G578="MAYBE")), "AI: Yes, Human: No", "Other Conflict")))))</f>
        <v>Mutually Excluded</v>
      </c>
      <c r="K578" s="10"/>
      <c r="L578" s="10"/>
      <c r="N578" s="220" t="s">
        <v>19</v>
      </c>
      <c r="O578" s="54" t="str">
        <f>IF(J578="Mutually Excluded","Exclude",IF(J578= "Mutually Included","Include",M578))</f>
        <v>Exclude</v>
      </c>
      <c r="P578" s="54" t="str">
        <f>'Humans Alignment T&amp;A'!Z578</f>
        <v>Exclude</v>
      </c>
      <c r="Q578" s="120" t="str">
        <f>IF(AND(O578="Exclude", P578="Exclude"), "Mutually Excluded", IF(AND(OR(O578="CERTAINLY INCLUDED", O578="INCLUDE" ), OR(P578="INCLUDE", P578="MAYBE")), "MUTUALLY INCLUDED", IF(AND(O578="MAYBE", P578="MAYBE"), "Mutually MAYBE", IF(AND(O578="Exclude", OR(P578="INCLUDE", P578="MAYBE")), "AI+Hum: No, Hum1+2: Yes", IF(AND(P578="Exclude", OR(O578="INCLUDE", O578="CERTAINLY INCLUDED", H578="MAYBE")), "Ai+hum: Yes, Hum1+2: No", "Other Conflict")))))</f>
        <v>Mutually Excluded</v>
      </c>
      <c r="U578" s="121" t="str">
        <f>IF(Q578="Mutually Excluded","Exclude",IF(Q578= "Mutually Included","Include",R578))</f>
        <v>Exclude</v>
      </c>
      <c r="V578" s="122"/>
      <c r="X578" s="117"/>
      <c r="Y578" s="117"/>
      <c r="Z578" s="103" t="str">
        <f t="shared" si="121"/>
        <v/>
      </c>
      <c r="AA578" s="256"/>
      <c r="AB578" s="186"/>
      <c r="AC578" s="186"/>
      <c r="AD578" s="203"/>
      <c r="AF578" s="203"/>
      <c r="AG578" s="102" t="str">
        <f t="shared" si="122"/>
        <v/>
      </c>
      <c r="AH578" s="10" t="str">
        <f t="shared" si="115"/>
        <v/>
      </c>
      <c r="AI578" s="102"/>
      <c r="AJ578" s="10"/>
      <c r="AK578" s="10"/>
      <c r="AL578" s="105"/>
      <c r="AM578" s="102"/>
      <c r="AN578" s="10"/>
      <c r="AO578" s="10" t="str">
        <f t="shared" si="123"/>
        <v/>
      </c>
      <c r="AT578" s="10"/>
      <c r="AU578" s="10" t="str">
        <f>IF(O578="include",AF578,"")</f>
        <v/>
      </c>
      <c r="AV578" s="54" t="str">
        <f>IF(P578="include",AF578,"")</f>
        <v/>
      </c>
      <c r="BC578" s="10"/>
      <c r="BH578" s="10"/>
      <c r="BM578" s="10"/>
    </row>
    <row r="579" spans="1:65" s="54" customFormat="1" ht="30">
      <c r="A579" s="10">
        <v>593</v>
      </c>
      <c r="B579" s="10"/>
      <c r="C579" s="10" t="s">
        <v>857</v>
      </c>
      <c r="D579" s="10">
        <v>2</v>
      </c>
      <c r="E579" s="10">
        <v>2</v>
      </c>
      <c r="F579" s="10">
        <v>1</v>
      </c>
      <c r="G579" s="119" t="str">
        <f t="shared" si="120"/>
        <v>EXCLUDED</v>
      </c>
      <c r="H579" s="147" t="s">
        <v>901</v>
      </c>
      <c r="I579" s="189" t="s">
        <v>901</v>
      </c>
      <c r="J579" s="10" t="str">
        <f>IF(AND(G579="Excluded", H579="Excluded"), "Mutually Excluded", IF(AND(OR(G579="CERTAINLY INCLUDED", G579="INCLUDED", G579="MAYBE" ), OR(H579="INCLUDED", H579="MAYBE")), "MUTUALLY INCLUDED", IF(AND(G579="MAYBE", H579="MAYBE"), "Mutually MAYBE", IF(AND(G579="Excluded", OR(H579="INCLUDED", H579="MAYBE")), "AI: No, Human: Yes", IF(AND(H579="Excluded", OR(G579="INCLUDED", G579="CERTAINLY INCLUDED", G579="MAYBE")), "AI: Yes, Human: No", "Other Conflict")))))</f>
        <v>Mutually Excluded</v>
      </c>
      <c r="K579" s="10"/>
      <c r="L579" s="10"/>
      <c r="N579" s="220" t="s">
        <v>19</v>
      </c>
      <c r="O579" s="54" t="str">
        <f>IF(J579="Mutually Excluded","Exclude",IF(J579= "Mutually Included","Include",M579))</f>
        <v>Exclude</v>
      </c>
      <c r="P579" s="54" t="str">
        <f>'Humans Alignment T&amp;A'!Z579</f>
        <v>Exclude</v>
      </c>
      <c r="Q579" s="120" t="str">
        <f>IF(AND(O579="Exclude", P579="Exclude"), "Mutually Excluded", IF(AND(OR(O579="CERTAINLY INCLUDED", O579="INCLUDE" ), OR(P579="INCLUDE", P579="MAYBE")), "MUTUALLY INCLUDED", IF(AND(O579="MAYBE", P579="MAYBE"), "Mutually MAYBE", IF(AND(O579="Exclude", OR(P579="INCLUDE", P579="MAYBE")), "AI+Hum: No, Hum1+2: Yes", IF(AND(P579="Exclude", OR(O579="INCLUDE", O579="CERTAINLY INCLUDED", H579="MAYBE")), "Ai+hum: Yes, Hum1+2: No", "Other Conflict")))))</f>
        <v>Mutually Excluded</v>
      </c>
      <c r="U579" s="121" t="str">
        <f>IF(Q579="Mutually Excluded","Exclude",IF(Q579= "Mutually Included","Include",R579))</f>
        <v>Exclude</v>
      </c>
      <c r="V579" s="122"/>
      <c r="X579" s="117"/>
      <c r="Y579" s="117"/>
      <c r="Z579" s="103" t="str">
        <f t="shared" si="121"/>
        <v/>
      </c>
      <c r="AA579" s="256"/>
      <c r="AB579" s="186"/>
      <c r="AC579" s="186"/>
      <c r="AD579" s="203"/>
      <c r="AF579" s="203"/>
      <c r="AG579" s="102" t="str">
        <f t="shared" si="122"/>
        <v/>
      </c>
      <c r="AH579" s="10" t="str">
        <f t="shared" si="115"/>
        <v/>
      </c>
      <c r="AI579" s="102"/>
      <c r="AJ579" s="10"/>
      <c r="AK579" s="10"/>
      <c r="AL579" s="105"/>
      <c r="AM579" s="102"/>
      <c r="AN579" s="10"/>
      <c r="AO579" s="10" t="str">
        <f t="shared" si="123"/>
        <v/>
      </c>
      <c r="AT579" s="10"/>
      <c r="AU579" s="10" t="str">
        <f>IF(O579="include",AF579,"")</f>
        <v/>
      </c>
      <c r="AV579" s="54" t="str">
        <f>IF(P579="include",AF579,"")</f>
        <v/>
      </c>
      <c r="BC579" s="10"/>
      <c r="BH579" s="10"/>
      <c r="BM579" s="10"/>
    </row>
    <row r="580" spans="1:65" s="54" customFormat="1" ht="30">
      <c r="A580" s="10">
        <v>594</v>
      </c>
      <c r="B580" s="10"/>
      <c r="C580" s="10" t="s">
        <v>858</v>
      </c>
      <c r="D580" s="10">
        <v>4</v>
      </c>
      <c r="E580" s="10">
        <v>3</v>
      </c>
      <c r="F580" s="10">
        <v>3</v>
      </c>
      <c r="G580" s="119" t="str">
        <f t="shared" si="120"/>
        <v>EXCLUDED</v>
      </c>
      <c r="H580" s="147" t="s">
        <v>901</v>
      </c>
      <c r="I580" s="189" t="s">
        <v>901</v>
      </c>
      <c r="J580" s="10" t="str">
        <f>IF(AND(G580="Excluded", H580="Excluded"), "Mutually Excluded", IF(AND(OR(G580="CERTAINLY INCLUDED", G580="INCLUDED", G580="MAYBE" ), OR(H580="INCLUDED", H580="MAYBE")), "MUTUALLY INCLUDED", IF(AND(G580="MAYBE", H580="MAYBE"), "Mutually MAYBE", IF(AND(G580="Excluded", OR(H580="INCLUDED", H580="MAYBE")), "AI: No, Human: Yes", IF(AND(H580="Excluded", OR(G580="INCLUDED", G580="CERTAINLY INCLUDED", G580="MAYBE")), "AI: Yes, Human: No", "Other Conflict")))))</f>
        <v>Mutually Excluded</v>
      </c>
      <c r="K580" s="10"/>
      <c r="L580" s="10"/>
      <c r="N580" s="220" t="s">
        <v>19</v>
      </c>
      <c r="O580" s="54" t="str">
        <f>IF(J580="Mutually Excluded","Exclude",IF(J580= "Mutually Included","Include",M580))</f>
        <v>Exclude</v>
      </c>
      <c r="P580" s="54" t="str">
        <f>'Humans Alignment T&amp;A'!Z580</f>
        <v>Exclude</v>
      </c>
      <c r="Q580" s="120" t="str">
        <f>IF(AND(O580="Exclude", P580="Exclude"), "Mutually Excluded", IF(AND(OR(O580="CERTAINLY INCLUDED", O580="INCLUDE" ), OR(P580="INCLUDE", P580="MAYBE")), "MUTUALLY INCLUDED", IF(AND(O580="MAYBE", P580="MAYBE"), "Mutually MAYBE", IF(AND(O580="Exclude", OR(P580="INCLUDE", P580="MAYBE")), "AI+Hum: No, Hum1+2: Yes", IF(AND(P580="Exclude", OR(O580="INCLUDE", O580="CERTAINLY INCLUDED", H580="MAYBE")), "Ai+hum: Yes, Hum1+2: No", "Other Conflict")))))</f>
        <v>Mutually Excluded</v>
      </c>
      <c r="U580" s="121" t="str">
        <f>IF(Q580="Mutually Excluded","Exclude",IF(Q580= "Mutually Included","Include",R580))</f>
        <v>Exclude</v>
      </c>
      <c r="V580" s="122"/>
      <c r="X580" s="117"/>
      <c r="Y580" s="117"/>
      <c r="Z580" s="103" t="str">
        <f t="shared" si="121"/>
        <v/>
      </c>
      <c r="AA580" s="256"/>
      <c r="AB580" s="186"/>
      <c r="AC580" s="186"/>
      <c r="AD580" s="203"/>
      <c r="AF580" s="203"/>
      <c r="AG580" s="102" t="str">
        <f t="shared" si="122"/>
        <v/>
      </c>
      <c r="AH580" s="10" t="str">
        <f t="shared" si="115"/>
        <v/>
      </c>
      <c r="AI580" s="102"/>
      <c r="AJ580" s="10"/>
      <c r="AK580" s="10"/>
      <c r="AL580" s="105"/>
      <c r="AM580" s="102"/>
      <c r="AN580" s="10"/>
      <c r="AO580" s="10" t="str">
        <f t="shared" si="123"/>
        <v/>
      </c>
      <c r="AT580" s="10"/>
      <c r="AU580" s="10" t="str">
        <f>IF(O580="include",AF580,"")</f>
        <v/>
      </c>
      <c r="AV580" s="54" t="str">
        <f>IF(P580="include",AF580,"")</f>
        <v/>
      </c>
      <c r="BC580" s="10"/>
      <c r="BH580" s="10"/>
      <c r="BM580" s="10"/>
    </row>
    <row r="581" spans="1:65" s="54" customFormat="1" ht="45">
      <c r="A581" s="10">
        <v>596</v>
      </c>
      <c r="B581" s="10"/>
      <c r="C581" s="10" t="s">
        <v>860</v>
      </c>
      <c r="D581" s="10">
        <v>1</v>
      </c>
      <c r="E581" s="10">
        <v>2</v>
      </c>
      <c r="F581" s="10">
        <v>2</v>
      </c>
      <c r="G581" s="119" t="str">
        <f t="shared" si="120"/>
        <v>EXCLUDED</v>
      </c>
      <c r="H581" s="147" t="s">
        <v>901</v>
      </c>
      <c r="I581" s="189" t="s">
        <v>901</v>
      </c>
      <c r="J581" s="10" t="str">
        <f>IF(AND(G581="Excluded", H581="Excluded"), "Mutually Excluded", IF(AND(OR(G581="CERTAINLY INCLUDED", G581="INCLUDED", G581="MAYBE" ), OR(H581="INCLUDED", H581="MAYBE")), "MUTUALLY INCLUDED", IF(AND(G581="MAYBE", H581="MAYBE"), "Mutually MAYBE", IF(AND(G581="Excluded", OR(H581="INCLUDED", H581="MAYBE")), "AI: No, Human: Yes", IF(AND(H581="Excluded", OR(G581="INCLUDED", G581="CERTAINLY INCLUDED", G581="MAYBE")), "AI: Yes, Human: No", "Other Conflict")))))</f>
        <v>Mutually Excluded</v>
      </c>
      <c r="K581" s="10"/>
      <c r="L581" s="10"/>
      <c r="N581" s="220" t="s">
        <v>19</v>
      </c>
      <c r="O581" s="54" t="str">
        <f>IF(J581="Mutually Excluded","Exclude",IF(J581= "Mutually Included","Include",M581))</f>
        <v>Exclude</v>
      </c>
      <c r="P581" s="54" t="str">
        <f>'Humans Alignment T&amp;A'!Z581</f>
        <v>Exclude</v>
      </c>
      <c r="Q581" s="120" t="str">
        <f>IF(AND(O581="Exclude", P581="Exclude"), "Mutually Excluded", IF(AND(OR(O581="CERTAINLY INCLUDED", O581="INCLUDE" ), OR(P581="INCLUDE", P581="MAYBE")), "MUTUALLY INCLUDED", IF(AND(O581="MAYBE", P581="MAYBE"), "Mutually MAYBE", IF(AND(O581="Exclude", OR(P581="INCLUDE", P581="MAYBE")), "AI+Hum: No, Hum1+2: Yes", IF(AND(P581="Exclude", OR(O581="INCLUDE", O581="CERTAINLY INCLUDED", H581="MAYBE")), "Ai+hum: Yes, Hum1+2: No", "Other Conflict")))))</f>
        <v>Mutually Excluded</v>
      </c>
      <c r="U581" s="121" t="str">
        <f>IF(Q581="Mutually Excluded","Exclude",IF(Q581= "Mutually Included","Include",R581))</f>
        <v>Exclude</v>
      </c>
      <c r="V581" s="122"/>
      <c r="X581" s="117"/>
      <c r="Y581" s="117"/>
      <c r="Z581" s="103" t="str">
        <f t="shared" si="121"/>
        <v/>
      </c>
      <c r="AA581" s="256"/>
      <c r="AB581" s="186"/>
      <c r="AC581" s="186"/>
      <c r="AD581" s="203"/>
      <c r="AF581" s="203"/>
      <c r="AG581" s="102" t="str">
        <f t="shared" si="122"/>
        <v/>
      </c>
      <c r="AH581" s="10" t="str">
        <f t="shared" si="115"/>
        <v/>
      </c>
      <c r="AI581" s="102"/>
      <c r="AJ581" s="10"/>
      <c r="AK581" s="10"/>
      <c r="AL581" s="105"/>
      <c r="AM581" s="102"/>
      <c r="AN581" s="10"/>
      <c r="AO581" s="10" t="str">
        <f t="shared" si="123"/>
        <v/>
      </c>
      <c r="AT581" s="10"/>
      <c r="AU581" s="10" t="str">
        <f>IF(O581="include",AF581,"")</f>
        <v/>
      </c>
      <c r="AV581" s="54" t="str">
        <f>IF(P581="include",AF581,"")</f>
        <v/>
      </c>
      <c r="BC581" s="10"/>
      <c r="BH581" s="10"/>
      <c r="BM581" s="10"/>
    </row>
    <row r="582" spans="1:65" s="54" customFormat="1" ht="30">
      <c r="A582" s="10">
        <v>597</v>
      </c>
      <c r="B582" s="10"/>
      <c r="C582" s="10" t="s">
        <v>861</v>
      </c>
      <c r="D582" s="10">
        <v>4</v>
      </c>
      <c r="E582" s="10">
        <v>3</v>
      </c>
      <c r="F582" s="10">
        <v>3</v>
      </c>
      <c r="G582" s="119" t="str">
        <f t="shared" si="120"/>
        <v>EXCLUDED</v>
      </c>
      <c r="H582" s="147" t="s">
        <v>901</v>
      </c>
      <c r="I582" s="189" t="s">
        <v>901</v>
      </c>
      <c r="J582" s="10" t="str">
        <f>IF(AND(G582="Excluded", H582="Excluded"), "Mutually Excluded", IF(AND(OR(G582="CERTAINLY INCLUDED", G582="INCLUDED", G582="MAYBE" ), OR(H582="INCLUDED", H582="MAYBE")), "MUTUALLY INCLUDED", IF(AND(G582="MAYBE", H582="MAYBE"), "Mutually MAYBE", IF(AND(G582="Excluded", OR(H582="INCLUDED", H582="MAYBE")), "AI: No, Human: Yes", IF(AND(H582="Excluded", OR(G582="INCLUDED", G582="CERTAINLY INCLUDED", G582="MAYBE")), "AI: Yes, Human: No", "Other Conflict")))))</f>
        <v>Mutually Excluded</v>
      </c>
      <c r="K582" s="10"/>
      <c r="L582" s="10"/>
      <c r="N582" s="220" t="s">
        <v>19</v>
      </c>
      <c r="O582" s="54" t="str">
        <f>IF(J582="Mutually Excluded","Exclude",IF(J582= "Mutually Included","Include",M582))</f>
        <v>Exclude</v>
      </c>
      <c r="P582" s="54" t="str">
        <f>'Humans Alignment T&amp;A'!Z582</f>
        <v>Exclude</v>
      </c>
      <c r="Q582" s="120" t="str">
        <f>IF(AND(O582="Exclude", P582="Exclude"), "Mutually Excluded", IF(AND(OR(O582="CERTAINLY INCLUDED", O582="INCLUDE" ), OR(P582="INCLUDE", P582="MAYBE")), "MUTUALLY INCLUDED", IF(AND(O582="MAYBE", P582="MAYBE"), "Mutually MAYBE", IF(AND(O582="Exclude", OR(P582="INCLUDE", P582="MAYBE")), "AI+Hum: No, Hum1+2: Yes", IF(AND(P582="Exclude", OR(O582="INCLUDE", O582="CERTAINLY INCLUDED", H582="MAYBE")), "Ai+hum: Yes, Hum1+2: No", "Other Conflict")))))</f>
        <v>Mutually Excluded</v>
      </c>
      <c r="U582" s="121" t="str">
        <f>IF(Q582="Mutually Excluded","Exclude",IF(Q582= "Mutually Included","Include",R582))</f>
        <v>Exclude</v>
      </c>
      <c r="V582" s="122"/>
      <c r="X582" s="117"/>
      <c r="Y582" s="117"/>
      <c r="Z582" s="103" t="str">
        <f t="shared" si="121"/>
        <v/>
      </c>
      <c r="AA582" s="256"/>
      <c r="AB582" s="186"/>
      <c r="AC582" s="186"/>
      <c r="AD582" s="203"/>
      <c r="AF582" s="203"/>
      <c r="AG582" s="102" t="str">
        <f t="shared" si="122"/>
        <v/>
      </c>
      <c r="AH582" s="10" t="str">
        <f t="shared" si="115"/>
        <v/>
      </c>
      <c r="AI582" s="102"/>
      <c r="AJ582" s="10"/>
      <c r="AK582" s="10"/>
      <c r="AL582" s="105"/>
      <c r="AM582" s="102"/>
      <c r="AN582" s="10"/>
      <c r="AO582" s="10" t="str">
        <f t="shared" si="123"/>
        <v/>
      </c>
      <c r="AT582" s="10"/>
      <c r="AU582" s="10" t="str">
        <f>IF(O582="include",AF582,"")</f>
        <v/>
      </c>
      <c r="AV582" s="54" t="str">
        <f>IF(P582="include",AF582,"")</f>
        <v/>
      </c>
      <c r="BC582" s="10"/>
      <c r="BH582" s="10"/>
      <c r="BM582" s="10"/>
    </row>
    <row r="583" spans="1:65" s="54" customFormat="1" ht="45">
      <c r="A583" s="10">
        <v>598</v>
      </c>
      <c r="B583" s="10"/>
      <c r="C583" s="10" t="s">
        <v>862</v>
      </c>
      <c r="D583" s="10">
        <v>3</v>
      </c>
      <c r="E583" s="10">
        <v>3</v>
      </c>
      <c r="F583" s="10">
        <v>4</v>
      </c>
      <c r="G583" s="119" t="str">
        <f t="shared" si="120"/>
        <v>EXCLUDED</v>
      </c>
      <c r="H583" s="147" t="s">
        <v>901</v>
      </c>
      <c r="I583" s="189" t="s">
        <v>901</v>
      </c>
      <c r="J583" s="10" t="str">
        <f>IF(AND(G583="Excluded", H583="Excluded"), "Mutually Excluded", IF(AND(OR(G583="CERTAINLY INCLUDED", G583="INCLUDED", G583="MAYBE" ), OR(H583="INCLUDED", H583="MAYBE")), "MUTUALLY INCLUDED", IF(AND(G583="MAYBE", H583="MAYBE"), "Mutually MAYBE", IF(AND(G583="Excluded", OR(H583="INCLUDED", H583="MAYBE")), "AI: No, Human: Yes", IF(AND(H583="Excluded", OR(G583="INCLUDED", G583="CERTAINLY INCLUDED", G583="MAYBE")), "AI: Yes, Human: No", "Other Conflict")))))</f>
        <v>Mutually Excluded</v>
      </c>
      <c r="K583" s="10"/>
      <c r="L583" s="10"/>
      <c r="N583" s="220" t="s">
        <v>19</v>
      </c>
      <c r="O583" s="54" t="str">
        <f>IF(J583="Mutually Excluded","Exclude",IF(J583= "Mutually Included","Include",M583))</f>
        <v>Exclude</v>
      </c>
      <c r="P583" s="54" t="str">
        <f>'Humans Alignment T&amp;A'!Z583</f>
        <v>Exclude</v>
      </c>
      <c r="Q583" s="120" t="str">
        <f>IF(AND(O583="Exclude", P583="Exclude"), "Mutually Excluded", IF(AND(OR(O583="CERTAINLY INCLUDED", O583="INCLUDE" ), OR(P583="INCLUDE", P583="MAYBE")), "MUTUALLY INCLUDED", IF(AND(O583="MAYBE", P583="MAYBE"), "Mutually MAYBE", IF(AND(O583="Exclude", OR(P583="INCLUDE", P583="MAYBE")), "AI+Hum: No, Hum1+2: Yes", IF(AND(P583="Exclude", OR(O583="INCLUDE", O583="CERTAINLY INCLUDED", H583="MAYBE")), "Ai+hum: Yes, Hum1+2: No", "Other Conflict")))))</f>
        <v>Mutually Excluded</v>
      </c>
      <c r="U583" s="121" t="str">
        <f>IF(Q583="Mutually Excluded","Exclude",IF(Q583= "Mutually Included","Include",R583))</f>
        <v>Exclude</v>
      </c>
      <c r="V583" s="122"/>
      <c r="X583" s="117"/>
      <c r="Y583" s="117"/>
      <c r="Z583" s="103" t="str">
        <f t="shared" si="121"/>
        <v/>
      </c>
      <c r="AA583" s="256"/>
      <c r="AB583" s="186"/>
      <c r="AC583" s="186"/>
      <c r="AD583" s="203"/>
      <c r="AF583" s="203"/>
      <c r="AG583" s="102" t="str">
        <f t="shared" si="122"/>
        <v/>
      </c>
      <c r="AH583" s="10" t="str">
        <f t="shared" si="115"/>
        <v/>
      </c>
      <c r="AI583" s="102"/>
      <c r="AJ583" s="10"/>
      <c r="AK583" s="10"/>
      <c r="AL583" s="105"/>
      <c r="AM583" s="102"/>
      <c r="AN583" s="10"/>
      <c r="AO583" s="10" t="str">
        <f t="shared" si="123"/>
        <v/>
      </c>
      <c r="AT583" s="10"/>
      <c r="AU583" s="10" t="str">
        <f>IF(O583="include",AF583,"")</f>
        <v/>
      </c>
      <c r="AV583" s="54" t="str">
        <f>IF(P583="include",AF583,"")</f>
        <v/>
      </c>
      <c r="BC583" s="10"/>
      <c r="BH583" s="10"/>
      <c r="BM583" s="10"/>
    </row>
    <row r="584" spans="1:65" s="54" customFormat="1" ht="30">
      <c r="A584" s="10">
        <v>599</v>
      </c>
      <c r="B584" s="10"/>
      <c r="C584" s="10" t="s">
        <v>863</v>
      </c>
      <c r="D584" s="10">
        <v>2</v>
      </c>
      <c r="E584" s="10">
        <v>2</v>
      </c>
      <c r="F584" s="10">
        <v>2</v>
      </c>
      <c r="G584" s="119" t="str">
        <f t="shared" si="120"/>
        <v>EXCLUDED</v>
      </c>
      <c r="H584" s="147" t="s">
        <v>901</v>
      </c>
      <c r="I584" s="189" t="s">
        <v>901</v>
      </c>
      <c r="J584" s="10" t="str">
        <f>IF(AND(G584="Excluded", H584="Excluded"), "Mutually Excluded", IF(AND(OR(G584="CERTAINLY INCLUDED", G584="INCLUDED", G584="MAYBE" ), OR(H584="INCLUDED", H584="MAYBE")), "MUTUALLY INCLUDED", IF(AND(G584="MAYBE", H584="MAYBE"), "Mutually MAYBE", IF(AND(G584="Excluded", OR(H584="INCLUDED", H584="MAYBE")), "AI: No, Human: Yes", IF(AND(H584="Excluded", OR(G584="INCLUDED", G584="CERTAINLY INCLUDED", G584="MAYBE")), "AI: Yes, Human: No", "Other Conflict")))))</f>
        <v>Mutually Excluded</v>
      </c>
      <c r="K584" s="10"/>
      <c r="L584" s="10"/>
      <c r="N584" s="220" t="s">
        <v>19</v>
      </c>
      <c r="O584" s="54" t="str">
        <f>IF(J584="Mutually Excluded","Exclude",IF(J584= "Mutually Included","Include",M584))</f>
        <v>Exclude</v>
      </c>
      <c r="P584" s="54" t="str">
        <f>'Humans Alignment T&amp;A'!Z584</f>
        <v>Exclude</v>
      </c>
      <c r="Q584" s="120" t="str">
        <f>IF(AND(O584="Exclude", P584="Exclude"), "Mutually Excluded", IF(AND(OR(O584="CERTAINLY INCLUDED", O584="INCLUDE" ), OR(P584="INCLUDE", P584="MAYBE")), "MUTUALLY INCLUDED", IF(AND(O584="MAYBE", P584="MAYBE"), "Mutually MAYBE", IF(AND(O584="Exclude", OR(P584="INCLUDE", P584="MAYBE")), "AI+Hum: No, Hum1+2: Yes", IF(AND(P584="Exclude", OR(O584="INCLUDE", O584="CERTAINLY INCLUDED", H584="MAYBE")), "Ai+hum: Yes, Hum1+2: No", "Other Conflict")))))</f>
        <v>Mutually Excluded</v>
      </c>
      <c r="U584" s="121" t="str">
        <f>IF(Q584="Mutually Excluded","Exclude",IF(Q584= "Mutually Included","Include",R584))</f>
        <v>Exclude</v>
      </c>
      <c r="V584" s="122"/>
      <c r="X584" s="117"/>
      <c r="Y584" s="117"/>
      <c r="Z584" s="103" t="str">
        <f t="shared" si="121"/>
        <v/>
      </c>
      <c r="AA584" s="256"/>
      <c r="AB584" s="186"/>
      <c r="AC584" s="186"/>
      <c r="AD584" s="203"/>
      <c r="AF584" s="203"/>
      <c r="AG584" s="102" t="str">
        <f t="shared" si="122"/>
        <v/>
      </c>
      <c r="AH584" s="10" t="str">
        <f t="shared" si="115"/>
        <v/>
      </c>
      <c r="AI584" s="102"/>
      <c r="AJ584" s="10"/>
      <c r="AK584" s="10"/>
      <c r="AL584" s="105"/>
      <c r="AM584" s="102"/>
      <c r="AN584" s="10"/>
      <c r="AO584" s="10" t="str">
        <f t="shared" si="123"/>
        <v/>
      </c>
      <c r="AT584" s="10"/>
      <c r="AU584" s="10" t="str">
        <f>IF(O584="include",AF584,"")</f>
        <v/>
      </c>
      <c r="AV584" s="54" t="str">
        <f>IF(P584="include",AF584,"")</f>
        <v/>
      </c>
      <c r="BC584" s="10"/>
      <c r="BH584" s="10"/>
      <c r="BM584" s="10"/>
    </row>
    <row r="585" spans="1:65" s="54" customFormat="1" ht="45">
      <c r="A585" s="10">
        <v>600</v>
      </c>
      <c r="B585" s="10"/>
      <c r="C585" s="10" t="s">
        <v>864</v>
      </c>
      <c r="D585" s="10">
        <v>2</v>
      </c>
      <c r="E585" s="10">
        <v>2</v>
      </c>
      <c r="F585" s="10">
        <v>3</v>
      </c>
      <c r="G585" s="119" t="str">
        <f t="shared" si="120"/>
        <v>EXCLUDED</v>
      </c>
      <c r="H585" s="147" t="s">
        <v>901</v>
      </c>
      <c r="I585" s="189" t="s">
        <v>901</v>
      </c>
      <c r="J585" s="10" t="str">
        <f>IF(AND(G585="Excluded", H585="Excluded"), "Mutually Excluded", IF(AND(OR(G585="CERTAINLY INCLUDED", G585="INCLUDED", G585="MAYBE" ), OR(H585="INCLUDED", H585="MAYBE")), "MUTUALLY INCLUDED", IF(AND(G585="MAYBE", H585="MAYBE"), "Mutually MAYBE", IF(AND(G585="Excluded", OR(H585="INCLUDED", H585="MAYBE")), "AI: No, Human: Yes", IF(AND(H585="Excluded", OR(G585="INCLUDED", G585="CERTAINLY INCLUDED", G585="MAYBE")), "AI: Yes, Human: No", "Other Conflict")))))</f>
        <v>Mutually Excluded</v>
      </c>
      <c r="K585" s="10"/>
      <c r="L585" s="10"/>
      <c r="N585" s="220" t="s">
        <v>19</v>
      </c>
      <c r="O585" s="54" t="str">
        <f>IF(J585="Mutually Excluded","Exclude",IF(J585= "Mutually Included","Include",M585))</f>
        <v>Exclude</v>
      </c>
      <c r="P585" s="54" t="str">
        <f>'Humans Alignment T&amp;A'!Z585</f>
        <v>Exclude</v>
      </c>
      <c r="Q585" s="120" t="str">
        <f>IF(AND(O585="Exclude", P585="Exclude"), "Mutually Excluded", IF(AND(OR(O585="CERTAINLY INCLUDED", O585="INCLUDE" ), OR(P585="INCLUDE", P585="MAYBE")), "MUTUALLY INCLUDED", IF(AND(O585="MAYBE", P585="MAYBE"), "Mutually MAYBE", IF(AND(O585="Exclude", OR(P585="INCLUDE", P585="MAYBE")), "AI+Hum: No, Hum1+2: Yes", IF(AND(P585="Exclude", OR(O585="INCLUDE", O585="CERTAINLY INCLUDED", H585="MAYBE")), "Ai+hum: Yes, Hum1+2: No", "Other Conflict")))))</f>
        <v>Mutually Excluded</v>
      </c>
      <c r="U585" s="121" t="str">
        <f>IF(Q585="Mutually Excluded","Exclude",IF(Q585= "Mutually Included","Include",R585))</f>
        <v>Exclude</v>
      </c>
      <c r="V585" s="122"/>
      <c r="X585" s="117"/>
      <c r="Y585" s="117"/>
      <c r="Z585" s="103" t="str">
        <f t="shared" si="121"/>
        <v/>
      </c>
      <c r="AA585" s="256"/>
      <c r="AB585" s="186"/>
      <c r="AC585" s="186"/>
      <c r="AD585" s="203"/>
      <c r="AF585" s="203"/>
      <c r="AG585" s="102" t="str">
        <f t="shared" si="122"/>
        <v/>
      </c>
      <c r="AH585" s="10" t="str">
        <f t="shared" ref="AH585:AH647" si="124">IF(OR(ISBLANK(AF585), ISBLANK(AP585)), "", IF(AND(OR(AF585="Include", AF585="Maybe"), OR(AP585="Included", AP585="Maybe", AP585="Certainly Included")), "Mutually Included", IF(AND(AF585="Exclude", AP585="Exclude"), "Mutually Excluded", IF(AND(AF585="Exclude", OR(AP585="Include", AP585="Maybe")), "Human Excluded, AI Included", IF(AND(OR(AF585="Include", AF585="Maybe"), AP585="Exclude"), "Human Included, AI Excluded", "Pal")))))</f>
        <v/>
      </c>
      <c r="AI585" s="102"/>
      <c r="AJ585" s="10"/>
      <c r="AK585" s="10"/>
      <c r="AL585" s="105"/>
      <c r="AM585" s="102"/>
      <c r="AN585" s="10"/>
      <c r="AO585" s="10" t="str">
        <f t="shared" si="123"/>
        <v/>
      </c>
      <c r="AT585" s="10"/>
      <c r="AU585" s="10" t="str">
        <f>IF(O585="include",AF585,"")</f>
        <v/>
      </c>
      <c r="AV585" s="54" t="str">
        <f>IF(P585="include",AF585,"")</f>
        <v/>
      </c>
      <c r="BC585" s="10"/>
      <c r="BH585" s="10"/>
      <c r="BM585" s="10"/>
    </row>
    <row r="586" spans="1:65" s="54" customFormat="1" ht="30">
      <c r="A586" s="10">
        <v>601</v>
      </c>
      <c r="B586" s="10"/>
      <c r="C586" s="10" t="s">
        <v>865</v>
      </c>
      <c r="D586" s="10">
        <v>3</v>
      </c>
      <c r="E586" s="10">
        <v>2</v>
      </c>
      <c r="F586" s="10">
        <v>3</v>
      </c>
      <c r="G586" s="119" t="str">
        <f t="shared" si="120"/>
        <v>EXCLUDED</v>
      </c>
      <c r="H586" s="147" t="s">
        <v>901</v>
      </c>
      <c r="I586" s="189" t="s">
        <v>901</v>
      </c>
      <c r="J586" s="10" t="str">
        <f>IF(AND(G586="Excluded", H586="Excluded"), "Mutually Excluded", IF(AND(OR(G586="CERTAINLY INCLUDED", G586="INCLUDED", G586="MAYBE" ), OR(H586="INCLUDED", H586="MAYBE")), "MUTUALLY INCLUDED", IF(AND(G586="MAYBE", H586="MAYBE"), "Mutually MAYBE", IF(AND(G586="Excluded", OR(H586="INCLUDED", H586="MAYBE")), "AI: No, Human: Yes", IF(AND(H586="Excluded", OR(G586="INCLUDED", G586="CERTAINLY INCLUDED", G586="MAYBE")), "AI: Yes, Human: No", "Other Conflict")))))</f>
        <v>Mutually Excluded</v>
      </c>
      <c r="K586" s="10"/>
      <c r="L586" s="10"/>
      <c r="N586" s="220" t="s">
        <v>19</v>
      </c>
      <c r="O586" s="54" t="str">
        <f>IF(J586="Mutually Excluded","Exclude",IF(J586= "Mutually Included","Include",M586))</f>
        <v>Exclude</v>
      </c>
      <c r="P586" s="54" t="str">
        <f>'Humans Alignment T&amp;A'!Z586</f>
        <v>Exclude</v>
      </c>
      <c r="Q586" s="120" t="str">
        <f>IF(AND(O586="Exclude", P586="Exclude"), "Mutually Excluded", IF(AND(OR(O586="CERTAINLY INCLUDED", O586="INCLUDE" ), OR(P586="INCLUDE", P586="MAYBE")), "MUTUALLY INCLUDED", IF(AND(O586="MAYBE", P586="MAYBE"), "Mutually MAYBE", IF(AND(O586="Exclude", OR(P586="INCLUDE", P586="MAYBE")), "AI+Hum: No, Hum1+2: Yes", IF(AND(P586="Exclude", OR(O586="INCLUDE", O586="CERTAINLY INCLUDED", H586="MAYBE")), "Ai+hum: Yes, Hum1+2: No", "Other Conflict")))))</f>
        <v>Mutually Excluded</v>
      </c>
      <c r="U586" s="121" t="str">
        <f>IF(Q586="Mutually Excluded","Exclude",IF(Q586= "Mutually Included","Include",R586))</f>
        <v>Exclude</v>
      </c>
      <c r="V586" s="122"/>
      <c r="X586" s="117"/>
      <c r="Y586" s="117"/>
      <c r="Z586" s="103" t="str">
        <f t="shared" si="121"/>
        <v/>
      </c>
      <c r="AA586" s="256"/>
      <c r="AB586" s="186"/>
      <c r="AC586" s="186"/>
      <c r="AD586" s="203"/>
      <c r="AF586" s="203"/>
      <c r="AG586" s="102" t="str">
        <f t="shared" si="122"/>
        <v/>
      </c>
      <c r="AH586" s="10" t="str">
        <f t="shared" si="124"/>
        <v/>
      </c>
      <c r="AI586" s="102"/>
      <c r="AJ586" s="10"/>
      <c r="AK586" s="10"/>
      <c r="AL586" s="105"/>
      <c r="AM586" s="102"/>
      <c r="AN586" s="10"/>
      <c r="AO586" s="10" t="str">
        <f t="shared" si="123"/>
        <v/>
      </c>
      <c r="AT586" s="10"/>
      <c r="AU586" s="10" t="str">
        <f>IF(O586="include",AF586,"")</f>
        <v/>
      </c>
      <c r="AV586" s="54" t="str">
        <f>IF(P586="include",AF586,"")</f>
        <v/>
      </c>
      <c r="BC586" s="10"/>
      <c r="BH586" s="10"/>
      <c r="BM586" s="10"/>
    </row>
    <row r="587" spans="1:65" s="54" customFormat="1" ht="45">
      <c r="A587" s="10">
        <v>603</v>
      </c>
      <c r="B587" s="10"/>
      <c r="C587" s="10" t="s">
        <v>867</v>
      </c>
      <c r="D587" s="10">
        <v>1</v>
      </c>
      <c r="E587" s="10">
        <v>1</v>
      </c>
      <c r="F587" s="10">
        <v>1</v>
      </c>
      <c r="G587" s="119" t="str">
        <f t="shared" si="120"/>
        <v>EXCLUDED</v>
      </c>
      <c r="H587" s="147" t="s">
        <v>901</v>
      </c>
      <c r="I587" s="189" t="s">
        <v>901</v>
      </c>
      <c r="J587" s="10" t="str">
        <f>IF(AND(G587="Excluded", H587="Excluded"), "Mutually Excluded", IF(AND(OR(G587="CERTAINLY INCLUDED", G587="INCLUDED", G587="MAYBE" ), OR(H587="INCLUDED", H587="MAYBE")), "MUTUALLY INCLUDED", IF(AND(G587="MAYBE", H587="MAYBE"), "Mutually MAYBE", IF(AND(G587="Excluded", OR(H587="INCLUDED", H587="MAYBE")), "AI: No, Human: Yes", IF(AND(H587="Excluded", OR(G587="INCLUDED", G587="CERTAINLY INCLUDED", G587="MAYBE")), "AI: Yes, Human: No", "Other Conflict")))))</f>
        <v>Mutually Excluded</v>
      </c>
      <c r="K587" s="10"/>
      <c r="L587" s="10"/>
      <c r="N587" s="220" t="s">
        <v>19</v>
      </c>
      <c r="O587" s="54" t="str">
        <f>IF(J587="Mutually Excluded","Exclude",IF(J587= "Mutually Included","Include",M587))</f>
        <v>Exclude</v>
      </c>
      <c r="P587" s="54" t="str">
        <f>'Humans Alignment T&amp;A'!Z587</f>
        <v>Exclude</v>
      </c>
      <c r="Q587" s="120" t="str">
        <f>IF(AND(O587="Exclude", P587="Exclude"), "Mutually Excluded", IF(AND(OR(O587="CERTAINLY INCLUDED", O587="INCLUDE" ), OR(P587="INCLUDE", P587="MAYBE")), "MUTUALLY INCLUDED", IF(AND(O587="MAYBE", P587="MAYBE"), "Mutually MAYBE", IF(AND(O587="Exclude", OR(P587="INCLUDE", P587="MAYBE")), "AI+Hum: No, Hum1+2: Yes", IF(AND(P587="Exclude", OR(O587="INCLUDE", O587="CERTAINLY INCLUDED", H587="MAYBE")), "Ai+hum: Yes, Hum1+2: No", "Other Conflict")))))</f>
        <v>Mutually Excluded</v>
      </c>
      <c r="U587" s="121" t="str">
        <f>IF(Q587="Mutually Excluded","Exclude",IF(Q587= "Mutually Included","Include",R587))</f>
        <v>Exclude</v>
      </c>
      <c r="V587" s="122"/>
      <c r="X587" s="117"/>
      <c r="Y587" s="117"/>
      <c r="Z587" s="103" t="str">
        <f t="shared" si="121"/>
        <v/>
      </c>
      <c r="AA587" s="256"/>
      <c r="AB587" s="186"/>
      <c r="AC587" s="186"/>
      <c r="AD587" s="203"/>
      <c r="AF587" s="203"/>
      <c r="AG587" s="102" t="str">
        <f t="shared" si="122"/>
        <v/>
      </c>
      <c r="AH587" s="10" t="str">
        <f t="shared" si="124"/>
        <v/>
      </c>
      <c r="AI587" s="102"/>
      <c r="AJ587" s="10"/>
      <c r="AK587" s="10"/>
      <c r="AL587" s="105"/>
      <c r="AM587" s="102"/>
      <c r="AN587" s="10"/>
      <c r="AO587" s="10" t="str">
        <f t="shared" si="123"/>
        <v/>
      </c>
      <c r="AT587" s="10"/>
      <c r="AU587" s="10" t="str">
        <f>IF(O587="include",AF587,"")</f>
        <v/>
      </c>
      <c r="AV587" s="54" t="str">
        <f>IF(P587="include",AF587,"")</f>
        <v/>
      </c>
      <c r="BC587" s="10"/>
      <c r="BH587" s="10"/>
      <c r="BM587" s="10"/>
    </row>
    <row r="588" spans="1:65" s="54" customFormat="1" ht="45">
      <c r="A588" s="10">
        <v>604</v>
      </c>
      <c r="B588" s="10"/>
      <c r="C588" s="10" t="s">
        <v>868</v>
      </c>
      <c r="D588" s="10">
        <v>1</v>
      </c>
      <c r="E588" s="10">
        <v>1</v>
      </c>
      <c r="F588" s="10">
        <v>1</v>
      </c>
      <c r="G588" s="119" t="str">
        <f t="shared" si="120"/>
        <v>EXCLUDED</v>
      </c>
      <c r="H588" s="147" t="s">
        <v>901</v>
      </c>
      <c r="I588" s="189" t="s">
        <v>901</v>
      </c>
      <c r="J588" s="10" t="str">
        <f>IF(AND(G588="Excluded", H588="Excluded"), "Mutually Excluded", IF(AND(OR(G588="CERTAINLY INCLUDED", G588="INCLUDED", G588="MAYBE" ), OR(H588="INCLUDED", H588="MAYBE")), "MUTUALLY INCLUDED", IF(AND(G588="MAYBE", H588="MAYBE"), "Mutually MAYBE", IF(AND(G588="Excluded", OR(H588="INCLUDED", H588="MAYBE")), "AI: No, Human: Yes", IF(AND(H588="Excluded", OR(G588="INCLUDED", G588="CERTAINLY INCLUDED", G588="MAYBE")), "AI: Yes, Human: No", "Other Conflict")))))</f>
        <v>Mutually Excluded</v>
      </c>
      <c r="K588" s="10"/>
      <c r="L588" s="10"/>
      <c r="N588" s="220" t="s">
        <v>19</v>
      </c>
      <c r="O588" s="54" t="str">
        <f>IF(J588="Mutually Excluded","Exclude",IF(J588= "Mutually Included","Include",M588))</f>
        <v>Exclude</v>
      </c>
      <c r="P588" s="54" t="str">
        <f>'Humans Alignment T&amp;A'!Z588</f>
        <v>Exclude</v>
      </c>
      <c r="Q588" s="120" t="str">
        <f>IF(AND(O588="Exclude", P588="Exclude"), "Mutually Excluded", IF(AND(OR(O588="CERTAINLY INCLUDED", O588="INCLUDE" ), OR(P588="INCLUDE", P588="MAYBE")), "MUTUALLY INCLUDED", IF(AND(O588="MAYBE", P588="MAYBE"), "Mutually MAYBE", IF(AND(O588="Exclude", OR(P588="INCLUDE", P588="MAYBE")), "AI+Hum: No, Hum1+2: Yes", IF(AND(P588="Exclude", OR(O588="INCLUDE", O588="CERTAINLY INCLUDED", H588="MAYBE")), "Ai+hum: Yes, Hum1+2: No", "Other Conflict")))))</f>
        <v>Mutually Excluded</v>
      </c>
      <c r="U588" s="121" t="str">
        <f>IF(Q588="Mutually Excluded","Exclude",IF(Q588= "Mutually Included","Include",R588))</f>
        <v>Exclude</v>
      </c>
      <c r="V588" s="122"/>
      <c r="X588" s="117"/>
      <c r="Y588" s="117"/>
      <c r="Z588" s="103" t="str">
        <f t="shared" si="121"/>
        <v/>
      </c>
      <c r="AA588" s="256"/>
      <c r="AB588" s="186"/>
      <c r="AC588" s="186"/>
      <c r="AD588" s="203"/>
      <c r="AF588" s="203"/>
      <c r="AG588" s="102" t="str">
        <f t="shared" si="122"/>
        <v/>
      </c>
      <c r="AH588" s="10" t="str">
        <f t="shared" si="124"/>
        <v/>
      </c>
      <c r="AI588" s="102"/>
      <c r="AJ588" s="10"/>
      <c r="AK588" s="10"/>
      <c r="AL588" s="105"/>
      <c r="AM588" s="102"/>
      <c r="AN588" s="10"/>
      <c r="AO588" s="10" t="str">
        <f t="shared" si="123"/>
        <v/>
      </c>
      <c r="AT588" s="10"/>
      <c r="AU588" s="10" t="str">
        <f>IF(O588="include",AF588,"")</f>
        <v/>
      </c>
      <c r="AV588" s="54" t="str">
        <f>IF(P588="include",AF588,"")</f>
        <v/>
      </c>
      <c r="BC588" s="10"/>
      <c r="BH588" s="10"/>
      <c r="BM588" s="10"/>
    </row>
    <row r="589" spans="1:65" s="54" customFormat="1" ht="45">
      <c r="A589" s="10">
        <v>605</v>
      </c>
      <c r="B589" s="10"/>
      <c r="C589" s="10" t="s">
        <v>869</v>
      </c>
      <c r="D589" s="10">
        <v>2</v>
      </c>
      <c r="E589" s="10">
        <v>2</v>
      </c>
      <c r="F589" s="10">
        <v>2</v>
      </c>
      <c r="G589" s="119" t="str">
        <f t="shared" si="120"/>
        <v>EXCLUDED</v>
      </c>
      <c r="H589" s="147" t="s">
        <v>901</v>
      </c>
      <c r="I589" s="189" t="s">
        <v>901</v>
      </c>
      <c r="J589" s="10" t="str">
        <f>IF(AND(G589="Excluded", H589="Excluded"), "Mutually Excluded", IF(AND(OR(G589="CERTAINLY INCLUDED", G589="INCLUDED", G589="MAYBE" ), OR(H589="INCLUDED", H589="MAYBE")), "MUTUALLY INCLUDED", IF(AND(G589="MAYBE", H589="MAYBE"), "Mutually MAYBE", IF(AND(G589="Excluded", OR(H589="INCLUDED", H589="MAYBE")), "AI: No, Human: Yes", IF(AND(H589="Excluded", OR(G589="INCLUDED", G589="CERTAINLY INCLUDED", G589="MAYBE")), "AI: Yes, Human: No", "Other Conflict")))))</f>
        <v>Mutually Excluded</v>
      </c>
      <c r="K589" s="10"/>
      <c r="L589" s="10"/>
      <c r="N589" s="220" t="s">
        <v>19</v>
      </c>
      <c r="O589" s="54" t="str">
        <f>IF(J589="Mutually Excluded","Exclude",IF(J589= "Mutually Included","Include",M589))</f>
        <v>Exclude</v>
      </c>
      <c r="P589" s="54" t="str">
        <f>'Humans Alignment T&amp;A'!Z589</f>
        <v>Exclude</v>
      </c>
      <c r="Q589" s="120" t="str">
        <f>IF(AND(O589="Exclude", P589="Exclude"), "Mutually Excluded", IF(AND(OR(O589="CERTAINLY INCLUDED", O589="INCLUDE" ), OR(P589="INCLUDE", P589="MAYBE")), "MUTUALLY INCLUDED", IF(AND(O589="MAYBE", P589="MAYBE"), "Mutually MAYBE", IF(AND(O589="Exclude", OR(P589="INCLUDE", P589="MAYBE")), "AI+Hum: No, Hum1+2: Yes", IF(AND(P589="Exclude", OR(O589="INCLUDE", O589="CERTAINLY INCLUDED", H589="MAYBE")), "Ai+hum: Yes, Hum1+2: No", "Other Conflict")))))</f>
        <v>Mutually Excluded</v>
      </c>
      <c r="U589" s="121" t="str">
        <f>IF(Q589="Mutually Excluded","Exclude",IF(Q589= "Mutually Included","Include",R589))</f>
        <v>Exclude</v>
      </c>
      <c r="V589" s="122"/>
      <c r="X589" s="117"/>
      <c r="Y589" s="117"/>
      <c r="Z589" s="103" t="str">
        <f t="shared" si="121"/>
        <v/>
      </c>
      <c r="AA589" s="256"/>
      <c r="AB589" s="186"/>
      <c r="AC589" s="186"/>
      <c r="AD589" s="203"/>
      <c r="AF589" s="203"/>
      <c r="AG589" s="102" t="str">
        <f t="shared" si="122"/>
        <v/>
      </c>
      <c r="AH589" s="10" t="str">
        <f t="shared" si="124"/>
        <v/>
      </c>
      <c r="AI589" s="102"/>
      <c r="AJ589" s="10"/>
      <c r="AK589" s="10"/>
      <c r="AL589" s="105"/>
      <c r="AM589" s="102"/>
      <c r="AN589" s="10"/>
      <c r="AO589" s="10" t="str">
        <f t="shared" si="123"/>
        <v/>
      </c>
      <c r="AT589" s="10"/>
      <c r="AU589" s="10" t="str">
        <f>IF(O589="include",AF589,"")</f>
        <v/>
      </c>
      <c r="AV589" s="54" t="str">
        <f>IF(P589="include",AF589,"")</f>
        <v/>
      </c>
      <c r="BC589" s="10"/>
      <c r="BH589" s="10"/>
      <c r="BM589" s="10"/>
    </row>
    <row r="590" spans="1:65" s="54" customFormat="1" ht="30">
      <c r="A590" s="10">
        <v>606</v>
      </c>
      <c r="B590" s="10"/>
      <c r="C590" s="10" t="s">
        <v>870</v>
      </c>
      <c r="D590" s="10">
        <v>1</v>
      </c>
      <c r="E590" s="10">
        <v>1</v>
      </c>
      <c r="F590" s="10">
        <v>1</v>
      </c>
      <c r="G590" s="119" t="str">
        <f t="shared" si="120"/>
        <v>EXCLUDED</v>
      </c>
      <c r="H590" s="147" t="s">
        <v>901</v>
      </c>
      <c r="I590" s="189" t="s">
        <v>901</v>
      </c>
      <c r="J590" s="10" t="str">
        <f>IF(AND(G590="Excluded", H590="Excluded"), "Mutually Excluded", IF(AND(OR(G590="CERTAINLY INCLUDED", G590="INCLUDED", G590="MAYBE" ), OR(H590="INCLUDED", H590="MAYBE")), "MUTUALLY INCLUDED", IF(AND(G590="MAYBE", H590="MAYBE"), "Mutually MAYBE", IF(AND(G590="Excluded", OR(H590="INCLUDED", H590="MAYBE")), "AI: No, Human: Yes", IF(AND(H590="Excluded", OR(G590="INCLUDED", G590="CERTAINLY INCLUDED", G590="MAYBE")), "AI: Yes, Human: No", "Other Conflict")))))</f>
        <v>Mutually Excluded</v>
      </c>
      <c r="K590" s="10"/>
      <c r="L590" s="10"/>
      <c r="N590" s="220" t="s">
        <v>19</v>
      </c>
      <c r="O590" s="54" t="str">
        <f>IF(J590="Mutually Excluded","Exclude",IF(J590= "Mutually Included","Include",M590))</f>
        <v>Exclude</v>
      </c>
      <c r="P590" s="54" t="str">
        <f>'Humans Alignment T&amp;A'!Z590</f>
        <v>Exclude</v>
      </c>
      <c r="Q590" s="120" t="str">
        <f>IF(AND(O590="Exclude", P590="Exclude"), "Mutually Excluded", IF(AND(OR(O590="CERTAINLY INCLUDED", O590="INCLUDE" ), OR(P590="INCLUDE", P590="MAYBE")), "MUTUALLY INCLUDED", IF(AND(O590="MAYBE", P590="MAYBE"), "Mutually MAYBE", IF(AND(O590="Exclude", OR(P590="INCLUDE", P590="MAYBE")), "AI+Hum: No, Hum1+2: Yes", IF(AND(P590="Exclude", OR(O590="INCLUDE", O590="CERTAINLY INCLUDED", H590="MAYBE")), "Ai+hum: Yes, Hum1+2: No", "Other Conflict")))))</f>
        <v>Mutually Excluded</v>
      </c>
      <c r="U590" s="121" t="str">
        <f>IF(Q590="Mutually Excluded","Exclude",IF(Q590= "Mutually Included","Include",R590))</f>
        <v>Exclude</v>
      </c>
      <c r="V590" s="122"/>
      <c r="X590" s="117"/>
      <c r="Y590" s="117"/>
      <c r="Z590" s="103" t="str">
        <f t="shared" si="121"/>
        <v/>
      </c>
      <c r="AA590" s="256"/>
      <c r="AB590" s="186"/>
      <c r="AC590" s="186"/>
      <c r="AD590" s="203"/>
      <c r="AF590" s="203"/>
      <c r="AG590" s="102" t="str">
        <f t="shared" si="122"/>
        <v/>
      </c>
      <c r="AH590" s="10" t="str">
        <f t="shared" si="124"/>
        <v/>
      </c>
      <c r="AI590" s="102"/>
      <c r="AJ590" s="10"/>
      <c r="AK590" s="10"/>
      <c r="AL590" s="105"/>
      <c r="AM590" s="102"/>
      <c r="AN590" s="10"/>
      <c r="AO590" s="10" t="str">
        <f t="shared" si="123"/>
        <v/>
      </c>
      <c r="AT590" s="10"/>
      <c r="AU590" s="10" t="str">
        <f>IF(O590="include",AF590,"")</f>
        <v/>
      </c>
      <c r="AV590" s="54" t="str">
        <f>IF(P590="include",AF590,"")</f>
        <v/>
      </c>
      <c r="BC590" s="10"/>
      <c r="BH590" s="10"/>
      <c r="BM590" s="10"/>
    </row>
    <row r="591" spans="1:65" s="54" customFormat="1" ht="45">
      <c r="A591" s="10">
        <v>607</v>
      </c>
      <c r="B591" s="10"/>
      <c r="C591" s="10" t="s">
        <v>871</v>
      </c>
      <c r="D591" s="10">
        <v>1</v>
      </c>
      <c r="E591" s="10">
        <v>2</v>
      </c>
      <c r="F591" s="10">
        <v>1</v>
      </c>
      <c r="G591" s="119" t="str">
        <f t="shared" si="120"/>
        <v>EXCLUDED</v>
      </c>
      <c r="H591" s="147" t="s">
        <v>901</v>
      </c>
      <c r="I591" s="189" t="s">
        <v>901</v>
      </c>
      <c r="J591" s="10" t="str">
        <f>IF(AND(G591="Excluded", H591="Excluded"), "Mutually Excluded", IF(AND(OR(G591="CERTAINLY INCLUDED", G591="INCLUDED", G591="MAYBE" ), OR(H591="INCLUDED", H591="MAYBE")), "MUTUALLY INCLUDED", IF(AND(G591="MAYBE", H591="MAYBE"), "Mutually MAYBE", IF(AND(G591="Excluded", OR(H591="INCLUDED", H591="MAYBE")), "AI: No, Human: Yes", IF(AND(H591="Excluded", OR(G591="INCLUDED", G591="CERTAINLY INCLUDED", G591="MAYBE")), "AI: Yes, Human: No", "Other Conflict")))))</f>
        <v>Mutually Excluded</v>
      </c>
      <c r="K591" s="10"/>
      <c r="L591" s="10"/>
      <c r="N591" s="220" t="s">
        <v>19</v>
      </c>
      <c r="O591" s="54" t="str">
        <f>IF(J591="Mutually Excluded","Exclude",IF(J591= "Mutually Included","Include",M591))</f>
        <v>Exclude</v>
      </c>
      <c r="P591" s="54" t="str">
        <f>'Humans Alignment T&amp;A'!Z591</f>
        <v>Exclude</v>
      </c>
      <c r="Q591" s="120" t="str">
        <f>IF(AND(O591="Exclude", P591="Exclude"), "Mutually Excluded", IF(AND(OR(O591="CERTAINLY INCLUDED", O591="INCLUDE" ), OR(P591="INCLUDE", P591="MAYBE")), "MUTUALLY INCLUDED", IF(AND(O591="MAYBE", P591="MAYBE"), "Mutually MAYBE", IF(AND(O591="Exclude", OR(P591="INCLUDE", P591="MAYBE")), "AI+Hum: No, Hum1+2: Yes", IF(AND(P591="Exclude", OR(O591="INCLUDE", O591="CERTAINLY INCLUDED", H591="MAYBE")), "Ai+hum: Yes, Hum1+2: No", "Other Conflict")))))</f>
        <v>Mutually Excluded</v>
      </c>
      <c r="U591" s="121" t="str">
        <f>IF(Q591="Mutually Excluded","Exclude",IF(Q591= "Mutually Included","Include",R591))</f>
        <v>Exclude</v>
      </c>
      <c r="V591" s="122"/>
      <c r="X591" s="117"/>
      <c r="Y591" s="117"/>
      <c r="Z591" s="103" t="str">
        <f t="shared" si="121"/>
        <v/>
      </c>
      <c r="AA591" s="256"/>
      <c r="AB591" s="186"/>
      <c r="AC591" s="186"/>
      <c r="AD591" s="203"/>
      <c r="AF591" s="203"/>
      <c r="AG591" s="102" t="str">
        <f t="shared" si="122"/>
        <v/>
      </c>
      <c r="AH591" s="10" t="str">
        <f t="shared" si="124"/>
        <v/>
      </c>
      <c r="AI591" s="102"/>
      <c r="AJ591" s="10"/>
      <c r="AK591" s="10"/>
      <c r="AL591" s="105"/>
      <c r="AM591" s="102"/>
      <c r="AN591" s="10"/>
      <c r="AO591" s="10" t="str">
        <f t="shared" si="123"/>
        <v/>
      </c>
      <c r="AT591" s="10"/>
      <c r="AU591" s="10" t="str">
        <f>IF(O591="include",AF591,"")</f>
        <v/>
      </c>
      <c r="AV591" s="54" t="str">
        <f>IF(P591="include",AF591,"")</f>
        <v/>
      </c>
      <c r="BC591" s="10"/>
      <c r="BH591" s="10"/>
      <c r="BM591" s="10"/>
    </row>
    <row r="592" spans="1:65" s="54" customFormat="1" ht="30">
      <c r="A592" s="10">
        <v>608</v>
      </c>
      <c r="B592" s="10"/>
      <c r="C592" s="10" t="s">
        <v>872</v>
      </c>
      <c r="D592" s="10">
        <v>4</v>
      </c>
      <c r="E592" s="10">
        <v>3</v>
      </c>
      <c r="F592" s="10">
        <v>4</v>
      </c>
      <c r="G592" s="119" t="str">
        <f t="shared" si="120"/>
        <v>EXCLUDED</v>
      </c>
      <c r="H592" s="147" t="s">
        <v>901</v>
      </c>
      <c r="I592" s="189" t="s">
        <v>901</v>
      </c>
      <c r="J592" s="10" t="str">
        <f>IF(AND(G592="Excluded", H592="Excluded"), "Mutually Excluded", IF(AND(OR(G592="CERTAINLY INCLUDED", G592="INCLUDED", G592="MAYBE" ), OR(H592="INCLUDED", H592="MAYBE")), "MUTUALLY INCLUDED", IF(AND(G592="MAYBE", H592="MAYBE"), "Mutually MAYBE", IF(AND(G592="Excluded", OR(H592="INCLUDED", H592="MAYBE")), "AI: No, Human: Yes", IF(AND(H592="Excluded", OR(G592="INCLUDED", G592="CERTAINLY INCLUDED", G592="MAYBE")), "AI: Yes, Human: No", "Other Conflict")))))</f>
        <v>Mutually Excluded</v>
      </c>
      <c r="K592" s="10"/>
      <c r="L592" s="10"/>
      <c r="N592" s="220" t="s">
        <v>19</v>
      </c>
      <c r="O592" s="54" t="str">
        <f>IF(J592="Mutually Excluded","Exclude",IF(J592= "Mutually Included","Include",M592))</f>
        <v>Exclude</v>
      </c>
      <c r="P592" s="54" t="str">
        <f>'Humans Alignment T&amp;A'!Z592</f>
        <v>Exclude</v>
      </c>
      <c r="Q592" s="120" t="str">
        <f>IF(AND(O592="Exclude", P592="Exclude"), "Mutually Excluded", IF(AND(OR(O592="CERTAINLY INCLUDED", O592="INCLUDE" ), OR(P592="INCLUDE", P592="MAYBE")), "MUTUALLY INCLUDED", IF(AND(O592="MAYBE", P592="MAYBE"), "Mutually MAYBE", IF(AND(O592="Exclude", OR(P592="INCLUDE", P592="MAYBE")), "AI+Hum: No, Hum1+2: Yes", IF(AND(P592="Exclude", OR(O592="INCLUDE", O592="CERTAINLY INCLUDED", H592="MAYBE")), "Ai+hum: Yes, Hum1+2: No", "Other Conflict")))))</f>
        <v>Mutually Excluded</v>
      </c>
      <c r="U592" s="121" t="str">
        <f>IF(Q592="Mutually Excluded","Exclude",IF(Q592= "Mutually Included","Include",R592))</f>
        <v>Exclude</v>
      </c>
      <c r="V592" s="122"/>
      <c r="X592" s="117"/>
      <c r="Y592" s="117"/>
      <c r="Z592" s="103" t="str">
        <f t="shared" si="121"/>
        <v/>
      </c>
      <c r="AA592" s="256"/>
      <c r="AB592" s="186"/>
      <c r="AC592" s="186"/>
      <c r="AD592" s="203"/>
      <c r="AF592" s="203"/>
      <c r="AG592" s="102" t="str">
        <f t="shared" si="122"/>
        <v/>
      </c>
      <c r="AH592" s="10" t="str">
        <f t="shared" si="124"/>
        <v/>
      </c>
      <c r="AI592" s="102"/>
      <c r="AJ592" s="10"/>
      <c r="AK592" s="10"/>
      <c r="AL592" s="105"/>
      <c r="AM592" s="102"/>
      <c r="AN592" s="10"/>
      <c r="AO592" s="10" t="str">
        <f t="shared" si="123"/>
        <v/>
      </c>
      <c r="AT592" s="10"/>
      <c r="AU592" s="10" t="str">
        <f>IF(O592="include",AF592,"")</f>
        <v/>
      </c>
      <c r="AV592" s="54" t="str">
        <f>IF(P592="include",AF592,"")</f>
        <v/>
      </c>
      <c r="BC592" s="10"/>
      <c r="BH592" s="10"/>
      <c r="BM592" s="10"/>
    </row>
    <row r="593" spans="1:65" s="54" customFormat="1" ht="45">
      <c r="A593" s="10">
        <v>609</v>
      </c>
      <c r="B593" s="10"/>
      <c r="C593" s="10" t="s">
        <v>873</v>
      </c>
      <c r="D593" s="10">
        <v>2</v>
      </c>
      <c r="E593" s="10">
        <v>2</v>
      </c>
      <c r="F593" s="10">
        <v>2</v>
      </c>
      <c r="G593" s="119" t="str">
        <f t="shared" si="120"/>
        <v>EXCLUDED</v>
      </c>
      <c r="H593" s="147" t="s">
        <v>901</v>
      </c>
      <c r="I593" s="189" t="s">
        <v>901</v>
      </c>
      <c r="J593" s="10" t="str">
        <f>IF(AND(G593="Excluded", H593="Excluded"), "Mutually Excluded", IF(AND(OR(G593="CERTAINLY INCLUDED", G593="INCLUDED", G593="MAYBE" ), OR(H593="INCLUDED", H593="MAYBE")), "MUTUALLY INCLUDED", IF(AND(G593="MAYBE", H593="MAYBE"), "Mutually MAYBE", IF(AND(G593="Excluded", OR(H593="INCLUDED", H593="MAYBE")), "AI: No, Human: Yes", IF(AND(H593="Excluded", OR(G593="INCLUDED", G593="CERTAINLY INCLUDED", G593="MAYBE")), "AI: Yes, Human: No", "Other Conflict")))))</f>
        <v>Mutually Excluded</v>
      </c>
      <c r="K593" s="10"/>
      <c r="L593" s="10"/>
      <c r="N593" s="220" t="s">
        <v>19</v>
      </c>
      <c r="O593" s="54" t="str">
        <f>IF(J593="Mutually Excluded","Exclude",IF(J593= "Mutually Included","Include",M593))</f>
        <v>Exclude</v>
      </c>
      <c r="P593" s="54" t="str">
        <f>'Humans Alignment T&amp;A'!Z593</f>
        <v>Exclude</v>
      </c>
      <c r="Q593" s="120" t="str">
        <f>IF(AND(O593="Exclude", P593="Exclude"), "Mutually Excluded", IF(AND(OR(O593="CERTAINLY INCLUDED", O593="INCLUDE" ), OR(P593="INCLUDE", P593="MAYBE")), "MUTUALLY INCLUDED", IF(AND(O593="MAYBE", P593="MAYBE"), "Mutually MAYBE", IF(AND(O593="Exclude", OR(P593="INCLUDE", P593="MAYBE")), "AI+Hum: No, Hum1+2: Yes", IF(AND(P593="Exclude", OR(O593="INCLUDE", O593="CERTAINLY INCLUDED", H593="MAYBE")), "Ai+hum: Yes, Hum1+2: No", "Other Conflict")))))</f>
        <v>Mutually Excluded</v>
      </c>
      <c r="U593" s="121" t="str">
        <f>IF(Q593="Mutually Excluded","Exclude",IF(Q593= "Mutually Included","Include",R593))</f>
        <v>Exclude</v>
      </c>
      <c r="V593" s="122"/>
      <c r="X593" s="117"/>
      <c r="Y593" s="117"/>
      <c r="Z593" s="103" t="str">
        <f t="shared" si="121"/>
        <v/>
      </c>
      <c r="AA593" s="256"/>
      <c r="AB593" s="186"/>
      <c r="AC593" s="186"/>
      <c r="AD593" s="203"/>
      <c r="AF593" s="203"/>
      <c r="AG593" s="102" t="str">
        <f t="shared" si="122"/>
        <v/>
      </c>
      <c r="AH593" s="10" t="str">
        <f t="shared" si="124"/>
        <v/>
      </c>
      <c r="AI593" s="102"/>
      <c r="AJ593" s="10"/>
      <c r="AK593" s="10"/>
      <c r="AL593" s="105"/>
      <c r="AM593" s="102"/>
      <c r="AN593" s="10"/>
      <c r="AO593" s="10" t="str">
        <f t="shared" si="123"/>
        <v/>
      </c>
      <c r="AT593" s="10"/>
      <c r="AU593" s="10" t="str">
        <f>IF(O593="include",AF593,"")</f>
        <v/>
      </c>
      <c r="AV593" s="54" t="str">
        <f>IF(P593="include",AF593,"")</f>
        <v/>
      </c>
      <c r="BC593" s="10"/>
      <c r="BH593" s="10"/>
      <c r="BM593" s="10"/>
    </row>
    <row r="594" spans="1:65" s="54" customFormat="1" ht="30">
      <c r="A594" s="10">
        <v>610</v>
      </c>
      <c r="B594" s="10"/>
      <c r="C594" s="10" t="s">
        <v>874</v>
      </c>
      <c r="D594" s="10">
        <v>2</v>
      </c>
      <c r="E594" s="10">
        <v>2</v>
      </c>
      <c r="F594" s="10">
        <v>3</v>
      </c>
      <c r="G594" s="119" t="str">
        <f t="shared" si="120"/>
        <v>EXCLUDED</v>
      </c>
      <c r="H594" s="147" t="s">
        <v>901</v>
      </c>
      <c r="I594" s="189" t="s">
        <v>901</v>
      </c>
      <c r="J594" s="10" t="str">
        <f>IF(AND(G594="Excluded", H594="Excluded"), "Mutually Excluded", IF(AND(OR(G594="CERTAINLY INCLUDED", G594="INCLUDED", G594="MAYBE" ), OR(H594="INCLUDED", H594="MAYBE")), "MUTUALLY INCLUDED", IF(AND(G594="MAYBE", H594="MAYBE"), "Mutually MAYBE", IF(AND(G594="Excluded", OR(H594="INCLUDED", H594="MAYBE")), "AI: No, Human: Yes", IF(AND(H594="Excluded", OR(G594="INCLUDED", G594="CERTAINLY INCLUDED", G594="MAYBE")), "AI: Yes, Human: No", "Other Conflict")))))</f>
        <v>Mutually Excluded</v>
      </c>
      <c r="K594" s="10"/>
      <c r="L594" s="10"/>
      <c r="N594" s="220" t="s">
        <v>19</v>
      </c>
      <c r="O594" s="54" t="str">
        <f>IF(J594="Mutually Excluded","Exclude",IF(J594= "Mutually Included","Include",M594))</f>
        <v>Exclude</v>
      </c>
      <c r="P594" s="54" t="str">
        <f>'Humans Alignment T&amp;A'!Z594</f>
        <v>Exclude</v>
      </c>
      <c r="Q594" s="120" t="str">
        <f>IF(AND(O594="Exclude", P594="Exclude"), "Mutually Excluded", IF(AND(OR(O594="CERTAINLY INCLUDED", O594="INCLUDE" ), OR(P594="INCLUDE", P594="MAYBE")), "MUTUALLY INCLUDED", IF(AND(O594="MAYBE", P594="MAYBE"), "Mutually MAYBE", IF(AND(O594="Exclude", OR(P594="INCLUDE", P594="MAYBE")), "AI+Hum: No, Hum1+2: Yes", IF(AND(P594="Exclude", OR(O594="INCLUDE", O594="CERTAINLY INCLUDED", H594="MAYBE")), "Ai+hum: Yes, Hum1+2: No", "Other Conflict")))))</f>
        <v>Mutually Excluded</v>
      </c>
      <c r="U594" s="121" t="str">
        <f>IF(Q594="Mutually Excluded","Exclude",IF(Q594= "Mutually Included","Include",R594))</f>
        <v>Exclude</v>
      </c>
      <c r="V594" s="122"/>
      <c r="X594" s="117"/>
      <c r="Y594" s="117"/>
      <c r="Z594" s="103" t="str">
        <f t="shared" si="121"/>
        <v/>
      </c>
      <c r="AA594" s="256"/>
      <c r="AB594" s="186"/>
      <c r="AC594" s="186"/>
      <c r="AD594" s="203"/>
      <c r="AF594" s="203"/>
      <c r="AG594" s="102" t="str">
        <f t="shared" si="122"/>
        <v/>
      </c>
      <c r="AH594" s="10" t="str">
        <f t="shared" si="124"/>
        <v/>
      </c>
      <c r="AI594" s="102"/>
      <c r="AJ594" s="10"/>
      <c r="AK594" s="10"/>
      <c r="AL594" s="105"/>
      <c r="AM594" s="102"/>
      <c r="AN594" s="10"/>
      <c r="AO594" s="10" t="str">
        <f t="shared" si="123"/>
        <v/>
      </c>
      <c r="AT594" s="10"/>
      <c r="AU594" s="10" t="str">
        <f>IF(O594="include",AF594,"")</f>
        <v/>
      </c>
      <c r="AV594" s="54" t="str">
        <f>IF(P594="include",AF594,"")</f>
        <v/>
      </c>
      <c r="BC594" s="10"/>
      <c r="BH594" s="10"/>
      <c r="BM594" s="10"/>
    </row>
    <row r="595" spans="1:65" s="54" customFormat="1" ht="45">
      <c r="A595" s="10">
        <v>611</v>
      </c>
      <c r="B595" s="10"/>
      <c r="C595" s="10" t="s">
        <v>875</v>
      </c>
      <c r="D595" s="10">
        <v>3</v>
      </c>
      <c r="E595" s="10">
        <v>3</v>
      </c>
      <c r="F595" s="10">
        <v>2</v>
      </c>
      <c r="G595" s="119" t="str">
        <f t="shared" si="120"/>
        <v>EXCLUDED</v>
      </c>
      <c r="H595" s="147" t="s">
        <v>901</v>
      </c>
      <c r="I595" s="189" t="s">
        <v>901</v>
      </c>
      <c r="J595" s="10" t="str">
        <f>IF(AND(G595="Excluded", H595="Excluded"), "Mutually Excluded", IF(AND(OR(G595="CERTAINLY INCLUDED", G595="INCLUDED", G595="MAYBE" ), OR(H595="INCLUDED", H595="MAYBE")), "MUTUALLY INCLUDED", IF(AND(G595="MAYBE", H595="MAYBE"), "Mutually MAYBE", IF(AND(G595="Excluded", OR(H595="INCLUDED", H595="MAYBE")), "AI: No, Human: Yes", IF(AND(H595="Excluded", OR(G595="INCLUDED", G595="CERTAINLY INCLUDED", G595="MAYBE")), "AI: Yes, Human: No", "Other Conflict")))))</f>
        <v>Mutually Excluded</v>
      </c>
      <c r="K595" s="10"/>
      <c r="L595" s="10"/>
      <c r="N595" s="220" t="s">
        <v>19</v>
      </c>
      <c r="O595" s="54" t="str">
        <f>IF(J595="Mutually Excluded","Exclude",IF(J595= "Mutually Included","Include",M595))</f>
        <v>Exclude</v>
      </c>
      <c r="P595" s="54" t="str">
        <f>'Humans Alignment T&amp;A'!Z595</f>
        <v>Exclude</v>
      </c>
      <c r="Q595" s="120" t="str">
        <f>IF(AND(O595="Exclude", P595="Exclude"), "Mutually Excluded", IF(AND(OR(O595="CERTAINLY INCLUDED", O595="INCLUDE" ), OR(P595="INCLUDE", P595="MAYBE")), "MUTUALLY INCLUDED", IF(AND(O595="MAYBE", P595="MAYBE"), "Mutually MAYBE", IF(AND(O595="Exclude", OR(P595="INCLUDE", P595="MAYBE")), "AI+Hum: No, Hum1+2: Yes", IF(AND(P595="Exclude", OR(O595="INCLUDE", O595="CERTAINLY INCLUDED", H595="MAYBE")), "Ai+hum: Yes, Hum1+2: No", "Other Conflict")))))</f>
        <v>Mutually Excluded</v>
      </c>
      <c r="U595" s="121" t="str">
        <f>IF(Q595="Mutually Excluded","Exclude",IF(Q595= "Mutually Included","Include",R595))</f>
        <v>Exclude</v>
      </c>
      <c r="V595" s="122"/>
      <c r="X595" s="117"/>
      <c r="Y595" s="117"/>
      <c r="Z595" s="103" t="str">
        <f t="shared" si="121"/>
        <v/>
      </c>
      <c r="AA595" s="256"/>
      <c r="AB595" s="186"/>
      <c r="AC595" s="186"/>
      <c r="AD595" s="203"/>
      <c r="AF595" s="203"/>
      <c r="AG595" s="102" t="str">
        <f t="shared" si="122"/>
        <v/>
      </c>
      <c r="AH595" s="10" t="str">
        <f t="shared" si="124"/>
        <v/>
      </c>
      <c r="AI595" s="102"/>
      <c r="AJ595" s="10"/>
      <c r="AK595" s="10"/>
      <c r="AL595" s="105"/>
      <c r="AM595" s="102"/>
      <c r="AN595" s="10"/>
      <c r="AO595" s="10" t="str">
        <f t="shared" si="123"/>
        <v/>
      </c>
      <c r="AT595" s="10"/>
      <c r="AU595" s="10" t="str">
        <f>IF(O595="include",AF595,"")</f>
        <v/>
      </c>
      <c r="AV595" s="54" t="str">
        <f>IF(P595="include",AF595,"")</f>
        <v/>
      </c>
      <c r="BC595" s="10"/>
      <c r="BH595" s="10"/>
      <c r="BM595" s="10"/>
    </row>
    <row r="596" spans="1:65" s="54" customFormat="1" ht="45">
      <c r="A596" s="10">
        <v>612</v>
      </c>
      <c r="B596" s="10"/>
      <c r="C596" s="10" t="s">
        <v>876</v>
      </c>
      <c r="D596" s="10">
        <v>5</v>
      </c>
      <c r="E596" s="10">
        <v>5</v>
      </c>
      <c r="F596" s="10">
        <v>5</v>
      </c>
      <c r="G596" s="119" t="str">
        <f t="shared" si="120"/>
        <v>CERTAINLY INCLUDED</v>
      </c>
      <c r="H596" s="147" t="s">
        <v>901</v>
      </c>
      <c r="I596" s="189" t="s">
        <v>901</v>
      </c>
      <c r="J596" s="10" t="str">
        <f>IF(AND(G596="Excluded", H596="Excluded"), "Mutually Excluded", IF(AND(OR(G596="CERTAINLY INCLUDED", G596="INCLUDED", G596="MAYBE" ), OR(H596="INCLUDED", H596="MAYBE")), "MUTUALLY INCLUDED", IF(AND(G596="MAYBE", H596="MAYBE"), "Mutually MAYBE", IF(AND(G596="Excluded", OR(H596="INCLUDED", H596="MAYBE")), "AI: No, Human: Yes", IF(AND(H596="Excluded", OR(G596="INCLUDED", G596="CERTAINLY INCLUDED", G596="MAYBE")), "AI: Yes, Human: No", "Other Conflict")))))</f>
        <v>AI: Yes, Human: No</v>
      </c>
      <c r="K596" s="10" t="s">
        <v>3018</v>
      </c>
      <c r="L596" s="10" t="s">
        <v>19</v>
      </c>
      <c r="M596" s="54" t="s">
        <v>19</v>
      </c>
      <c r="N596" s="220" t="s">
        <v>19</v>
      </c>
      <c r="O596" s="54" t="str">
        <f>IF(J596="Mutually Excluded","Exclude",IF(J596= "Mutually Included","Include",M596))</f>
        <v>Exclude</v>
      </c>
      <c r="P596" s="54" t="str">
        <f>'Humans Alignment T&amp;A'!Z596</f>
        <v>Exclude</v>
      </c>
      <c r="Q596" s="120" t="str">
        <f>IF(AND(O596="Exclude", P596="Exclude"), "Mutually Excluded", IF(AND(OR(O596="CERTAINLY INCLUDED", O596="INCLUDE" ), OR(P596="INCLUDE", P596="MAYBE")), "MUTUALLY INCLUDED", IF(AND(O596="MAYBE", P596="MAYBE"), "Mutually MAYBE", IF(AND(O596="Exclude", OR(P596="INCLUDE", P596="MAYBE")), "AI+Hum: No, Hum1+2: Yes", IF(AND(P596="Exclude", OR(O596="INCLUDE", O596="CERTAINLY INCLUDED", H596="MAYBE")), "Ai+hum: Yes, Hum1+2: No", "Other Conflict")))))</f>
        <v>Mutually Excluded</v>
      </c>
      <c r="U596" s="121" t="str">
        <f>IF(Q596="Mutually Excluded","Exclude",IF(Q596= "Mutually Included","Include",R596))</f>
        <v>Exclude</v>
      </c>
      <c r="V596" s="122"/>
      <c r="X596" s="117"/>
      <c r="Y596" s="117"/>
      <c r="Z596" s="103" t="str">
        <f t="shared" si="121"/>
        <v/>
      </c>
      <c r="AA596" s="256"/>
      <c r="AB596" s="186"/>
      <c r="AC596" s="186"/>
      <c r="AD596" s="203"/>
      <c r="AF596" s="203"/>
      <c r="AG596" s="102" t="str">
        <f t="shared" si="122"/>
        <v/>
      </c>
      <c r="AH596" s="10" t="str">
        <f t="shared" si="124"/>
        <v/>
      </c>
      <c r="AI596" s="102"/>
      <c r="AJ596" s="10"/>
      <c r="AK596" s="10"/>
      <c r="AL596" s="105"/>
      <c r="AM596" s="102"/>
      <c r="AN596" s="10"/>
      <c r="AO596" s="10" t="str">
        <f t="shared" si="123"/>
        <v/>
      </c>
      <c r="AT596" s="10"/>
      <c r="AU596" s="10" t="str">
        <f>IF(O596="include",AF596,"")</f>
        <v/>
      </c>
      <c r="AV596" s="54" t="str">
        <f>IF(P596="include",AF596,"")</f>
        <v/>
      </c>
      <c r="BC596" s="10"/>
      <c r="BH596" s="10"/>
      <c r="BM596" s="10"/>
    </row>
    <row r="597" spans="1:65" s="54" customFormat="1" ht="60">
      <c r="A597" s="10">
        <v>613</v>
      </c>
      <c r="B597" s="10"/>
      <c r="C597" s="10" t="s">
        <v>877</v>
      </c>
      <c r="D597" s="10">
        <v>2</v>
      </c>
      <c r="E597" s="10">
        <v>2</v>
      </c>
      <c r="F597" s="10">
        <v>3</v>
      </c>
      <c r="G597" s="119" t="str">
        <f t="shared" si="120"/>
        <v>EXCLUDED</v>
      </c>
      <c r="H597" s="147" t="s">
        <v>901</v>
      </c>
      <c r="I597" s="189" t="s">
        <v>901</v>
      </c>
      <c r="J597" s="10" t="str">
        <f>IF(AND(G597="Excluded", H597="Excluded"), "Mutually Excluded", IF(AND(OR(G597="CERTAINLY INCLUDED", G597="INCLUDED", G597="MAYBE" ), OR(H597="INCLUDED", H597="MAYBE")), "MUTUALLY INCLUDED", IF(AND(G597="MAYBE", H597="MAYBE"), "Mutually MAYBE", IF(AND(G597="Excluded", OR(H597="INCLUDED", H597="MAYBE")), "AI: No, Human: Yes", IF(AND(H597="Excluded", OR(G597="INCLUDED", G597="CERTAINLY INCLUDED", G597="MAYBE")), "AI: Yes, Human: No", "Other Conflict")))))</f>
        <v>Mutually Excluded</v>
      </c>
      <c r="K597" s="10"/>
      <c r="L597" s="10"/>
      <c r="N597" s="220" t="s">
        <v>19</v>
      </c>
      <c r="O597" s="54" t="str">
        <f>IF(J597="Mutually Excluded","Exclude",IF(J597= "Mutually Included","Include",M597))</f>
        <v>Exclude</v>
      </c>
      <c r="P597" s="54" t="str">
        <f>'Humans Alignment T&amp;A'!Z597</f>
        <v>Exclude</v>
      </c>
      <c r="Q597" s="120" t="str">
        <f>IF(AND(O597="Exclude", P597="Exclude"), "Mutually Excluded", IF(AND(OR(O597="CERTAINLY INCLUDED", O597="INCLUDE" ), OR(P597="INCLUDE", P597="MAYBE")), "MUTUALLY INCLUDED", IF(AND(O597="MAYBE", P597="MAYBE"), "Mutually MAYBE", IF(AND(O597="Exclude", OR(P597="INCLUDE", P597="MAYBE")), "AI+Hum: No, Hum1+2: Yes", IF(AND(P597="Exclude", OR(O597="INCLUDE", O597="CERTAINLY INCLUDED", H597="MAYBE")), "Ai+hum: Yes, Hum1+2: No", "Other Conflict")))))</f>
        <v>Mutually Excluded</v>
      </c>
      <c r="U597" s="121" t="str">
        <f>IF(Q597="Mutually Excluded","Exclude",IF(Q597= "Mutually Included","Include",R597))</f>
        <v>Exclude</v>
      </c>
      <c r="V597" s="122"/>
      <c r="X597" s="117"/>
      <c r="Y597" s="117"/>
      <c r="Z597" s="103" t="str">
        <f t="shared" si="121"/>
        <v/>
      </c>
      <c r="AA597" s="256"/>
      <c r="AB597" s="186"/>
      <c r="AC597" s="186"/>
      <c r="AD597" s="203"/>
      <c r="AF597" s="203"/>
      <c r="AG597" s="102" t="str">
        <f t="shared" si="122"/>
        <v/>
      </c>
      <c r="AH597" s="10" t="str">
        <f t="shared" si="124"/>
        <v/>
      </c>
      <c r="AI597" s="102"/>
      <c r="AJ597" s="10"/>
      <c r="AK597" s="10"/>
      <c r="AL597" s="105"/>
      <c r="AM597" s="102"/>
      <c r="AN597" s="10"/>
      <c r="AO597" s="10" t="str">
        <f t="shared" si="123"/>
        <v/>
      </c>
      <c r="AT597" s="10"/>
      <c r="AU597" s="10" t="str">
        <f>IF(O597="include",AF597,"")</f>
        <v/>
      </c>
      <c r="AV597" s="54" t="str">
        <f>IF(P597="include",AF597,"")</f>
        <v/>
      </c>
      <c r="BC597" s="10"/>
      <c r="BH597" s="10"/>
      <c r="BM597" s="10"/>
    </row>
    <row r="598" spans="1:65" s="54" customFormat="1" ht="45">
      <c r="A598" s="10">
        <v>614</v>
      </c>
      <c r="B598" s="10"/>
      <c r="C598" s="10" t="s">
        <v>878</v>
      </c>
      <c r="D598" s="10">
        <v>4</v>
      </c>
      <c r="E598" s="10">
        <v>3</v>
      </c>
      <c r="F598" s="10">
        <v>4</v>
      </c>
      <c r="G598" s="119" t="str">
        <f t="shared" si="120"/>
        <v>EXCLUDED</v>
      </c>
      <c r="H598" s="147" t="s">
        <v>901</v>
      </c>
      <c r="I598" s="189" t="s">
        <v>901</v>
      </c>
      <c r="J598" s="10" t="str">
        <f>IF(AND(G598="Excluded", H598="Excluded"), "Mutually Excluded", IF(AND(OR(G598="CERTAINLY INCLUDED", G598="INCLUDED", G598="MAYBE" ), OR(H598="INCLUDED", H598="MAYBE")), "MUTUALLY INCLUDED", IF(AND(G598="MAYBE", H598="MAYBE"), "Mutually MAYBE", IF(AND(G598="Excluded", OR(H598="INCLUDED", H598="MAYBE")), "AI: No, Human: Yes", IF(AND(H598="Excluded", OR(G598="INCLUDED", G598="CERTAINLY INCLUDED", G598="MAYBE")), "AI: Yes, Human: No", "Other Conflict")))))</f>
        <v>Mutually Excluded</v>
      </c>
      <c r="K598" s="10"/>
      <c r="L598" s="10"/>
      <c r="N598" s="220" t="s">
        <v>19</v>
      </c>
      <c r="O598" s="54" t="str">
        <f>IF(J598="Mutually Excluded","Exclude",IF(J598= "Mutually Included","Include",M598))</f>
        <v>Exclude</v>
      </c>
      <c r="P598" s="54" t="str">
        <f>'Humans Alignment T&amp;A'!Z598</f>
        <v>Exclude</v>
      </c>
      <c r="Q598" s="120" t="str">
        <f>IF(AND(O598="Exclude", P598="Exclude"), "Mutually Excluded", IF(AND(OR(O598="CERTAINLY INCLUDED", O598="INCLUDE" ), OR(P598="INCLUDE", P598="MAYBE")), "MUTUALLY INCLUDED", IF(AND(O598="MAYBE", P598="MAYBE"), "Mutually MAYBE", IF(AND(O598="Exclude", OR(P598="INCLUDE", P598="MAYBE")), "AI+Hum: No, Hum1+2: Yes", IF(AND(P598="Exclude", OR(O598="INCLUDE", O598="CERTAINLY INCLUDED", H598="MAYBE")), "Ai+hum: Yes, Hum1+2: No", "Other Conflict")))))</f>
        <v>Mutually Excluded</v>
      </c>
      <c r="U598" s="121" t="str">
        <f>IF(Q598="Mutually Excluded","Exclude",IF(Q598= "Mutually Included","Include",R598))</f>
        <v>Exclude</v>
      </c>
      <c r="V598" s="122"/>
      <c r="X598" s="117"/>
      <c r="Y598" s="117"/>
      <c r="Z598" s="103" t="str">
        <f t="shared" si="121"/>
        <v/>
      </c>
      <c r="AA598" s="256"/>
      <c r="AB598" s="186"/>
      <c r="AC598" s="186"/>
      <c r="AD598" s="203"/>
      <c r="AF598" s="203"/>
      <c r="AG598" s="102" t="str">
        <f t="shared" si="122"/>
        <v/>
      </c>
      <c r="AH598" s="10" t="str">
        <f t="shared" si="124"/>
        <v/>
      </c>
      <c r="AI598" s="102"/>
      <c r="AJ598" s="10"/>
      <c r="AK598" s="10"/>
      <c r="AL598" s="105"/>
      <c r="AM598" s="102"/>
      <c r="AN598" s="10"/>
      <c r="AO598" s="10" t="str">
        <f t="shared" si="123"/>
        <v/>
      </c>
      <c r="AT598" s="10"/>
      <c r="AU598" s="10" t="str">
        <f>IF(O598="include",AF598,"")</f>
        <v/>
      </c>
      <c r="AV598" s="54" t="str">
        <f>IF(P598="include",AF598,"")</f>
        <v/>
      </c>
      <c r="BC598" s="10"/>
      <c r="BH598" s="10"/>
      <c r="BM598" s="10"/>
    </row>
    <row r="599" spans="1:65" s="54" customFormat="1" ht="30">
      <c r="A599" s="10">
        <v>615</v>
      </c>
      <c r="B599" s="10"/>
      <c r="C599" s="10" t="s">
        <v>879</v>
      </c>
      <c r="D599" s="10">
        <v>1</v>
      </c>
      <c r="E599" s="10">
        <v>1</v>
      </c>
      <c r="F599" s="10">
        <v>1</v>
      </c>
      <c r="G599" s="119" t="str">
        <f t="shared" si="120"/>
        <v>EXCLUDED</v>
      </c>
      <c r="H599" s="147" t="s">
        <v>901</v>
      </c>
      <c r="I599" s="189" t="s">
        <v>901</v>
      </c>
      <c r="J599" s="10" t="str">
        <f>IF(AND(G599="Excluded", H599="Excluded"), "Mutually Excluded", IF(AND(OR(G599="CERTAINLY INCLUDED", G599="INCLUDED", G599="MAYBE" ), OR(H599="INCLUDED", H599="MAYBE")), "MUTUALLY INCLUDED", IF(AND(G599="MAYBE", H599="MAYBE"), "Mutually MAYBE", IF(AND(G599="Excluded", OR(H599="INCLUDED", H599="MAYBE")), "AI: No, Human: Yes", IF(AND(H599="Excluded", OR(G599="INCLUDED", G599="CERTAINLY INCLUDED", G599="MAYBE")), "AI: Yes, Human: No", "Other Conflict")))))</f>
        <v>Mutually Excluded</v>
      </c>
      <c r="K599" s="10"/>
      <c r="L599" s="10"/>
      <c r="N599" s="220" t="s">
        <v>19</v>
      </c>
      <c r="O599" s="54" t="str">
        <f>IF(J599="Mutually Excluded","Exclude",IF(J599= "Mutually Included","Include",M599))</f>
        <v>Exclude</v>
      </c>
      <c r="P599" s="54" t="str">
        <f>'Humans Alignment T&amp;A'!Z599</f>
        <v>Exclude</v>
      </c>
      <c r="Q599" s="120" t="str">
        <f>IF(AND(O599="Exclude", P599="Exclude"), "Mutually Excluded", IF(AND(OR(O599="CERTAINLY INCLUDED", O599="INCLUDE" ), OR(P599="INCLUDE", P599="MAYBE")), "MUTUALLY INCLUDED", IF(AND(O599="MAYBE", P599="MAYBE"), "Mutually MAYBE", IF(AND(O599="Exclude", OR(P599="INCLUDE", P599="MAYBE")), "AI+Hum: No, Hum1+2: Yes", IF(AND(P599="Exclude", OR(O599="INCLUDE", O599="CERTAINLY INCLUDED", H599="MAYBE")), "Ai+hum: Yes, Hum1+2: No", "Other Conflict")))))</f>
        <v>Mutually Excluded</v>
      </c>
      <c r="U599" s="121" t="str">
        <f>IF(Q599="Mutually Excluded","Exclude",IF(Q599= "Mutually Included","Include",R599))</f>
        <v>Exclude</v>
      </c>
      <c r="V599" s="122"/>
      <c r="X599" s="117"/>
      <c r="Y599" s="117"/>
      <c r="Z599" s="103" t="str">
        <f t="shared" si="121"/>
        <v/>
      </c>
      <c r="AA599" s="256"/>
      <c r="AB599" s="186"/>
      <c r="AC599" s="186"/>
      <c r="AD599" s="203"/>
      <c r="AF599" s="203"/>
      <c r="AG599" s="102" t="str">
        <f t="shared" si="122"/>
        <v/>
      </c>
      <c r="AH599" s="10" t="str">
        <f t="shared" si="124"/>
        <v/>
      </c>
      <c r="AI599" s="102"/>
      <c r="AJ599" s="10"/>
      <c r="AK599" s="10"/>
      <c r="AL599" s="105"/>
      <c r="AM599" s="102"/>
      <c r="AN599" s="10"/>
      <c r="AO599" s="10" t="str">
        <f t="shared" si="123"/>
        <v/>
      </c>
      <c r="AT599" s="10"/>
      <c r="AU599" s="10" t="str">
        <f>IF(O599="include",AF599,"")</f>
        <v/>
      </c>
      <c r="AV599" s="54" t="str">
        <f>IF(P599="include",AF599,"")</f>
        <v/>
      </c>
      <c r="BC599" s="10"/>
      <c r="BH599" s="10"/>
      <c r="BM599" s="10"/>
    </row>
    <row r="600" spans="1:65" s="54" customFormat="1" ht="45">
      <c r="A600" s="10">
        <v>616</v>
      </c>
      <c r="B600" s="10"/>
      <c r="C600" s="10" t="s">
        <v>880</v>
      </c>
      <c r="D600" s="10">
        <v>3</v>
      </c>
      <c r="E600" s="10">
        <v>3</v>
      </c>
      <c r="F600" s="10">
        <v>3</v>
      </c>
      <c r="G600" s="119" t="str">
        <f t="shared" si="120"/>
        <v>EXCLUDED</v>
      </c>
      <c r="H600" s="147" t="s">
        <v>901</v>
      </c>
      <c r="I600" s="189" t="s">
        <v>901</v>
      </c>
      <c r="J600" s="10" t="str">
        <f>IF(AND(G600="Excluded", H600="Excluded"), "Mutually Excluded", IF(AND(OR(G600="CERTAINLY INCLUDED", G600="INCLUDED", G600="MAYBE" ), OR(H600="INCLUDED", H600="MAYBE")), "MUTUALLY INCLUDED", IF(AND(G600="MAYBE", H600="MAYBE"), "Mutually MAYBE", IF(AND(G600="Excluded", OR(H600="INCLUDED", H600="MAYBE")), "AI: No, Human: Yes", IF(AND(H600="Excluded", OR(G600="INCLUDED", G600="CERTAINLY INCLUDED", G600="MAYBE")), "AI: Yes, Human: No", "Other Conflict")))))</f>
        <v>Mutually Excluded</v>
      </c>
      <c r="K600" s="10"/>
      <c r="L600" s="10"/>
      <c r="N600" s="220" t="s">
        <v>19</v>
      </c>
      <c r="O600" s="54" t="str">
        <f>IF(J600="Mutually Excluded","Exclude",IF(J600= "Mutually Included","Include",M600))</f>
        <v>Exclude</v>
      </c>
      <c r="P600" s="54" t="str">
        <f>'Humans Alignment T&amp;A'!Z600</f>
        <v>Exclude</v>
      </c>
      <c r="Q600" s="120" t="str">
        <f>IF(AND(O600="Exclude", P600="Exclude"), "Mutually Excluded", IF(AND(OR(O600="CERTAINLY INCLUDED", O600="INCLUDE" ), OR(P600="INCLUDE", P600="MAYBE")), "MUTUALLY INCLUDED", IF(AND(O600="MAYBE", P600="MAYBE"), "Mutually MAYBE", IF(AND(O600="Exclude", OR(P600="INCLUDE", P600="MAYBE")), "AI+Hum: No, Hum1+2: Yes", IF(AND(P600="Exclude", OR(O600="INCLUDE", O600="CERTAINLY INCLUDED", H600="MAYBE")), "Ai+hum: Yes, Hum1+2: No", "Other Conflict")))))</f>
        <v>Mutually Excluded</v>
      </c>
      <c r="U600" s="121" t="str">
        <f>IF(Q600="Mutually Excluded","Exclude",IF(Q600= "Mutually Included","Include",R600))</f>
        <v>Exclude</v>
      </c>
      <c r="V600" s="122"/>
      <c r="X600" s="117"/>
      <c r="Y600" s="117"/>
      <c r="Z600" s="103" t="str">
        <f t="shared" si="121"/>
        <v/>
      </c>
      <c r="AA600" s="256"/>
      <c r="AB600" s="186"/>
      <c r="AC600" s="186"/>
      <c r="AD600" s="203"/>
      <c r="AF600" s="203"/>
      <c r="AG600" s="102" t="str">
        <f t="shared" si="122"/>
        <v/>
      </c>
      <c r="AH600" s="10" t="str">
        <f t="shared" si="124"/>
        <v/>
      </c>
      <c r="AI600" s="102"/>
      <c r="AJ600" s="10"/>
      <c r="AK600" s="10"/>
      <c r="AL600" s="105"/>
      <c r="AM600" s="102"/>
      <c r="AN600" s="10"/>
      <c r="AO600" s="10" t="str">
        <f t="shared" si="123"/>
        <v/>
      </c>
      <c r="AT600" s="10"/>
      <c r="AU600" s="10" t="str">
        <f>IF(O600="include",AF600,"")</f>
        <v/>
      </c>
      <c r="AV600" s="54" t="str">
        <f>IF(P600="include",AF600,"")</f>
        <v/>
      </c>
      <c r="BC600" s="10"/>
      <c r="BH600" s="10"/>
      <c r="BM600" s="10"/>
    </row>
    <row r="601" spans="1:65" s="54" customFormat="1" ht="45">
      <c r="A601" s="10">
        <v>617</v>
      </c>
      <c r="B601" s="10"/>
      <c r="C601" s="10" t="s">
        <v>881</v>
      </c>
      <c r="D601" s="10">
        <v>2</v>
      </c>
      <c r="E601" s="10">
        <v>2</v>
      </c>
      <c r="F601" s="10">
        <v>3</v>
      </c>
      <c r="G601" s="119" t="str">
        <f t="shared" si="120"/>
        <v>EXCLUDED</v>
      </c>
      <c r="H601" s="147" t="s">
        <v>901</v>
      </c>
      <c r="I601" s="189" t="s">
        <v>901</v>
      </c>
      <c r="J601" s="10" t="str">
        <f>IF(AND(G601="Excluded", H601="Excluded"), "Mutually Excluded", IF(AND(OR(G601="CERTAINLY INCLUDED", G601="INCLUDED", G601="MAYBE" ), OR(H601="INCLUDED", H601="MAYBE")), "MUTUALLY INCLUDED", IF(AND(G601="MAYBE", H601="MAYBE"), "Mutually MAYBE", IF(AND(G601="Excluded", OR(H601="INCLUDED", H601="MAYBE")), "AI: No, Human: Yes", IF(AND(H601="Excluded", OR(G601="INCLUDED", G601="CERTAINLY INCLUDED", G601="MAYBE")), "AI: Yes, Human: No", "Other Conflict")))))</f>
        <v>Mutually Excluded</v>
      </c>
      <c r="K601" s="10"/>
      <c r="L601" s="10"/>
      <c r="N601" s="220" t="s">
        <v>19</v>
      </c>
      <c r="O601" s="54" t="str">
        <f>IF(J601="Mutually Excluded","Exclude",IF(J601= "Mutually Included","Include",M601))</f>
        <v>Exclude</v>
      </c>
      <c r="P601" s="54" t="str">
        <f>'Humans Alignment T&amp;A'!Z601</f>
        <v>Exclude</v>
      </c>
      <c r="Q601" s="120" t="str">
        <f>IF(AND(O601="Exclude", P601="Exclude"), "Mutually Excluded", IF(AND(OR(O601="CERTAINLY INCLUDED", O601="INCLUDE" ), OR(P601="INCLUDE", P601="MAYBE")), "MUTUALLY INCLUDED", IF(AND(O601="MAYBE", P601="MAYBE"), "Mutually MAYBE", IF(AND(O601="Exclude", OR(P601="INCLUDE", P601="MAYBE")), "AI+Hum: No, Hum1+2: Yes", IF(AND(P601="Exclude", OR(O601="INCLUDE", O601="CERTAINLY INCLUDED", H601="MAYBE")), "Ai+hum: Yes, Hum1+2: No", "Other Conflict")))))</f>
        <v>Mutually Excluded</v>
      </c>
      <c r="U601" s="121" t="str">
        <f>IF(Q601="Mutually Excluded","Exclude",IF(Q601= "Mutually Included","Include",R601))</f>
        <v>Exclude</v>
      </c>
      <c r="V601" s="122"/>
      <c r="X601" s="117"/>
      <c r="Y601" s="117"/>
      <c r="Z601" s="103" t="str">
        <f t="shared" si="121"/>
        <v/>
      </c>
      <c r="AA601" s="256"/>
      <c r="AB601" s="186"/>
      <c r="AC601" s="186"/>
      <c r="AD601" s="203"/>
      <c r="AF601" s="203"/>
      <c r="AG601" s="102" t="str">
        <f t="shared" si="122"/>
        <v/>
      </c>
      <c r="AH601" s="10" t="str">
        <f t="shared" si="124"/>
        <v/>
      </c>
      <c r="AI601" s="102"/>
      <c r="AJ601" s="10"/>
      <c r="AK601" s="10"/>
      <c r="AL601" s="105"/>
      <c r="AM601" s="102"/>
      <c r="AN601" s="10"/>
      <c r="AO601" s="10" t="str">
        <f t="shared" si="123"/>
        <v/>
      </c>
      <c r="AT601" s="10"/>
      <c r="AU601" s="10" t="str">
        <f>IF(O601="include",AF601,"")</f>
        <v/>
      </c>
      <c r="AV601" s="54" t="str">
        <f>IF(P601="include",AF601,"")</f>
        <v/>
      </c>
      <c r="BC601" s="10"/>
      <c r="BH601" s="10"/>
      <c r="BM601" s="10"/>
    </row>
    <row r="602" spans="1:65" s="54" customFormat="1" ht="70.150000000000006" customHeight="1">
      <c r="A602" s="10">
        <v>618</v>
      </c>
      <c r="B602" s="10" t="s">
        <v>882</v>
      </c>
      <c r="C602" s="10" t="s">
        <v>882</v>
      </c>
      <c r="D602" s="10">
        <v>5</v>
      </c>
      <c r="E602" s="10">
        <v>5</v>
      </c>
      <c r="F602" s="10">
        <v>4</v>
      </c>
      <c r="G602" s="119" t="str">
        <f t="shared" si="120"/>
        <v>MAYBE</v>
      </c>
      <c r="H602" s="147" t="s">
        <v>65</v>
      </c>
      <c r="I602" s="189" t="s">
        <v>1752</v>
      </c>
      <c r="J602" s="10" t="str">
        <f>IF(AND(G602="Excluded", H602="Excluded"), "Mutually Excluded", IF(AND(OR(G602="CERTAINLY INCLUDED", G602="INCLUDED", G602="MAYBE" ), OR(H602="INCLUDED", H602="MAYBE")), "MUTUALLY INCLUDED", IF(AND(G602="MAYBE", H602="MAYBE"), "Mutually MAYBE", IF(AND(G602="Excluded", OR(H602="INCLUDED", H602="MAYBE")), "AI: No, Human: Yes", IF(AND(H602="Excluded", OR(G602="INCLUDED", G602="CERTAINLY INCLUDED", G602="MAYBE")), "AI: Yes, Human: No", "Other Conflict")))))</f>
        <v>MUTUALLY INCLUDED</v>
      </c>
      <c r="K602" s="10"/>
      <c r="L602" s="10"/>
      <c r="N602" s="220" t="s">
        <v>19</v>
      </c>
      <c r="O602" s="54" t="str">
        <f>IF(J602="Mutually Excluded","Exclude",IF(J602= "Mutually Included","Include",M602))</f>
        <v>Include</v>
      </c>
      <c r="P602" s="54" t="str">
        <f>'Humans Alignment T&amp;A'!Z602</f>
        <v>Include</v>
      </c>
      <c r="Q602" s="120" t="str">
        <f>IF(AND(O602="Exclude", P602="Exclude"), "Mutually Excluded", IF(AND(OR(O602="CERTAINLY INCLUDED", O602="INCLUDE" ), OR(P602="INCLUDE", P602="MAYBE")), "MUTUALLY INCLUDED", IF(AND(O602="MAYBE", P602="MAYBE"), "Mutually MAYBE", IF(AND(O602="Exclude", OR(P602="INCLUDE", P602="MAYBE")), "AI+Hum: No, Hum1+2: Yes", IF(AND(P602="Exclude", OR(O602="INCLUDE", O602="CERTAINLY INCLUDED", H602="MAYBE")), "Ai+hum: Yes, Hum1+2: No", "Other Conflict")))))</f>
        <v>MUTUALLY INCLUDED</v>
      </c>
      <c r="U602" s="121" t="str">
        <f>IF(Q602="Mutually Excluded","Exclude",IF(Q602= "Mutually Included","Include",R602))</f>
        <v>Include</v>
      </c>
      <c r="V602" s="105" t="s">
        <v>19</v>
      </c>
      <c r="W602" s="10" t="s">
        <v>19</v>
      </c>
      <c r="X602" s="201" t="s">
        <v>901</v>
      </c>
      <c r="Y602" s="201" t="s">
        <v>3028</v>
      </c>
      <c r="Z602" s="103" t="str">
        <f t="shared" ref="Z602" si="125">IF(OR(ISBLANK(AF602), ISBLANK(V602)), "", IF(AND(OR(AF602="Include", AF602="Maybe"), OR(V602="Include", V602="Maybe", V602="Certainly Included")), "Mutually Included", IF(AND(AF602="Exclude", V602="Exclude"), "Mutually Excluded", IF(AND(AF602="Exclude", OR(V602="Include", V602="Maybe")), "Nikos Excluded, Cindy Included", IF(AND(OR(AF602="Include", AF602="Maybe"), V602="Exclude"), "Nikos Included, Cindy Excluded", "Pal")))))</f>
        <v>Mutually Excluded</v>
      </c>
      <c r="AA602" s="103" t="s">
        <v>19</v>
      </c>
      <c r="AB602" s="131"/>
      <c r="AC602" s="131"/>
      <c r="AD602" s="204" t="s">
        <v>19</v>
      </c>
      <c r="AE602" s="10"/>
      <c r="AF602" s="204" t="s">
        <v>19</v>
      </c>
      <c r="AG602" s="102" t="str">
        <f t="shared" ref="AG602" si="126">IF(OR(ISBLANK(AF602), ISBLANK(AD602)), "", IF(AND(OR(AF602="Include", AF602="Maybe"), OR(AD602="Include", AD602="Maybe", AD602="Certainly Included")), "Mutually Included", IF(AND(AF602="Exclude", AD602="Exclude"), "Mutually Excluded", IF(AND(AF602="Exclude", OR(AD602="Include", AD602="Maybe")), "Nikos Excluded, Mikhail Included", IF(AND(OR(AF602="Include", AF602="Maybe"), AD602="Exclude"), "Nikos Included, Mikhail Excluded", "Pal")))))</f>
        <v>Mutually Excluded</v>
      </c>
      <c r="AH602" s="10" t="str">
        <f t="shared" si="124"/>
        <v>Mutually Excluded</v>
      </c>
      <c r="AI602" s="102" t="s">
        <v>19</v>
      </c>
      <c r="AJ602" s="10"/>
      <c r="AK602" s="10"/>
      <c r="AL602" s="107" t="s">
        <v>19</v>
      </c>
      <c r="AM602" s="102"/>
      <c r="AN602" s="10"/>
      <c r="AO602" s="10" t="str">
        <f t="shared" ref="AO602" si="127">IF(OR(ISBLANK(AF602), ISBLANK(AP602)), "", IF(AND(OR(AF602="Include", AF602="Maybe"), OR(AP602="Include", AP602="Maybe", AP602="Certainly Included")), "Mutually Included", IF(AND(AF602="Exclude", AP602="Exclude"), "Mutually Excluded", IF(AND(AF602="Exclude", OR(AP602="Include", AP602="Maybe",, AP602="Certainly Included")), "Human Excluded, AI Included", IF(AND(OR(AF602="Include", AF602="Maybe"), AP602="Exclude"), "Human Included, AI Excluded", "Pal")))))</f>
        <v>Mutually Excluded</v>
      </c>
      <c r="AP602" s="54" t="str">
        <f>IF(COUNTA(AQ602:AS602)=0, "", IF(COUNTIF(AQ602:AS602,5)=3, "Include", IF(COUNTIF(AQ602:AS602,5)&gt;=1, "Maybe", "Exclude")))</f>
        <v>Exclude</v>
      </c>
      <c r="AQ602" s="54">
        <v>1</v>
      </c>
      <c r="AR602" s="54">
        <v>2</v>
      </c>
      <c r="AS602" s="54">
        <v>1</v>
      </c>
      <c r="AT602" s="10" t="s">
        <v>3057</v>
      </c>
      <c r="AU602" s="10" t="str">
        <f>IF(O602="include",AF602,"")</f>
        <v>Exclude</v>
      </c>
      <c r="AV602" s="54" t="str">
        <f>IF(P602="include",AF602,"")</f>
        <v>Exclude</v>
      </c>
      <c r="BC602" s="10"/>
      <c r="BH602" s="10"/>
      <c r="BM602" s="10"/>
    </row>
    <row r="603" spans="1:65" s="54" customFormat="1" ht="30">
      <c r="A603" s="10">
        <v>619</v>
      </c>
      <c r="B603" s="10"/>
      <c r="C603" s="10" t="s">
        <v>883</v>
      </c>
      <c r="D603" s="10">
        <v>3</v>
      </c>
      <c r="E603" s="10">
        <v>2</v>
      </c>
      <c r="F603" s="10">
        <v>3</v>
      </c>
      <c r="G603" s="119" t="str">
        <f t="shared" si="120"/>
        <v>EXCLUDED</v>
      </c>
      <c r="H603" s="147" t="s">
        <v>901</v>
      </c>
      <c r="I603" s="189" t="s">
        <v>901</v>
      </c>
      <c r="J603" s="10" t="str">
        <f>IF(AND(G603="Excluded", H603="Excluded"), "Mutually Excluded", IF(AND(OR(G603="CERTAINLY INCLUDED", G603="INCLUDED", G603="MAYBE" ), OR(H603="INCLUDED", H603="MAYBE")), "MUTUALLY INCLUDED", IF(AND(G603="MAYBE", H603="MAYBE"), "Mutually MAYBE", IF(AND(G603="Excluded", OR(H603="INCLUDED", H603="MAYBE")), "AI: No, Human: Yes", IF(AND(H603="Excluded", OR(G603="INCLUDED", G603="CERTAINLY INCLUDED", G603="MAYBE")), "AI: Yes, Human: No", "Other Conflict")))))</f>
        <v>Mutually Excluded</v>
      </c>
      <c r="K603" s="10"/>
      <c r="L603" s="10"/>
      <c r="N603" s="220" t="s">
        <v>19</v>
      </c>
      <c r="O603" s="54" t="str">
        <f>IF(J603="Mutually Excluded","Exclude",IF(J603= "Mutually Included","Include",M603))</f>
        <v>Exclude</v>
      </c>
      <c r="P603" s="54" t="str">
        <f>'Humans Alignment T&amp;A'!Z603</f>
        <v>Exclude</v>
      </c>
      <c r="Q603" s="120" t="str">
        <f>IF(AND(O603="Exclude", P603="Exclude"), "Mutually Excluded", IF(AND(OR(O603="CERTAINLY INCLUDED", O603="INCLUDE" ), OR(P603="INCLUDE", P603="MAYBE")), "MUTUALLY INCLUDED", IF(AND(O603="MAYBE", P603="MAYBE"), "Mutually MAYBE", IF(AND(O603="Exclude", OR(P603="INCLUDE", P603="MAYBE")), "AI+Hum: No, Hum1+2: Yes", IF(AND(P603="Exclude", OR(O603="INCLUDE", O603="CERTAINLY INCLUDED", H603="MAYBE")), "Ai+hum: Yes, Hum1+2: No", "Other Conflict")))))</f>
        <v>Mutually Excluded</v>
      </c>
      <c r="U603" s="121" t="str">
        <f>IF(Q603="Mutually Excluded","Exclude",IF(Q603= "Mutually Included","Include",R603))</f>
        <v>Exclude</v>
      </c>
      <c r="V603" s="122"/>
      <c r="X603" s="117"/>
      <c r="Y603" s="117"/>
      <c r="Z603" s="103" t="str">
        <f t="shared" si="121"/>
        <v/>
      </c>
      <c r="AA603" s="256"/>
      <c r="AB603" s="186"/>
      <c r="AC603" s="186"/>
      <c r="AD603" s="203"/>
      <c r="AF603" s="203"/>
      <c r="AG603" s="102" t="str">
        <f t="shared" si="122"/>
        <v/>
      </c>
      <c r="AH603" s="10" t="str">
        <f t="shared" si="124"/>
        <v/>
      </c>
      <c r="AI603" s="102"/>
      <c r="AJ603" s="10"/>
      <c r="AK603" s="10"/>
      <c r="AL603" s="105"/>
      <c r="AM603" s="102"/>
      <c r="AN603" s="10"/>
      <c r="AO603" s="10" t="str">
        <f t="shared" si="123"/>
        <v/>
      </c>
      <c r="AT603" s="10"/>
      <c r="AU603" s="10" t="str">
        <f>IF(O603="include",AF603,"")</f>
        <v/>
      </c>
      <c r="AV603" s="54" t="str">
        <f>IF(P603="include",AF603,"")</f>
        <v/>
      </c>
      <c r="BC603" s="10"/>
      <c r="BH603" s="10"/>
      <c r="BM603" s="10"/>
    </row>
    <row r="604" spans="1:65" s="54" customFormat="1" ht="30">
      <c r="A604" s="10">
        <v>620</v>
      </c>
      <c r="B604" s="10"/>
      <c r="C604" s="10" t="s">
        <v>884</v>
      </c>
      <c r="D604" s="10">
        <v>1</v>
      </c>
      <c r="E604" s="10">
        <v>1</v>
      </c>
      <c r="F604" s="10">
        <v>1</v>
      </c>
      <c r="G604" s="119" t="str">
        <f t="shared" si="120"/>
        <v>EXCLUDED</v>
      </c>
      <c r="H604" s="147" t="s">
        <v>901</v>
      </c>
      <c r="I604" s="189" t="s">
        <v>901</v>
      </c>
      <c r="J604" s="10" t="str">
        <f>IF(AND(G604="Excluded", H604="Excluded"), "Mutually Excluded", IF(AND(OR(G604="CERTAINLY INCLUDED", G604="INCLUDED", G604="MAYBE" ), OR(H604="INCLUDED", H604="MAYBE")), "MUTUALLY INCLUDED", IF(AND(G604="MAYBE", H604="MAYBE"), "Mutually MAYBE", IF(AND(G604="Excluded", OR(H604="INCLUDED", H604="MAYBE")), "AI: No, Human: Yes", IF(AND(H604="Excluded", OR(G604="INCLUDED", G604="CERTAINLY INCLUDED", G604="MAYBE")), "AI: Yes, Human: No", "Other Conflict")))))</f>
        <v>Mutually Excluded</v>
      </c>
      <c r="K604" s="10"/>
      <c r="L604" s="10"/>
      <c r="N604" s="220" t="s">
        <v>19</v>
      </c>
      <c r="O604" s="54" t="str">
        <f>IF(J604="Mutually Excluded","Exclude",IF(J604= "Mutually Included","Include",M604))</f>
        <v>Exclude</v>
      </c>
      <c r="P604" s="54" t="str">
        <f>'Humans Alignment T&amp;A'!Z604</f>
        <v>Exclude</v>
      </c>
      <c r="Q604" s="120" t="str">
        <f>IF(AND(O604="Exclude", P604="Exclude"), "Mutually Excluded", IF(AND(OR(O604="CERTAINLY INCLUDED", O604="INCLUDE" ), OR(P604="INCLUDE", P604="MAYBE")), "MUTUALLY INCLUDED", IF(AND(O604="MAYBE", P604="MAYBE"), "Mutually MAYBE", IF(AND(O604="Exclude", OR(P604="INCLUDE", P604="MAYBE")), "AI+Hum: No, Hum1+2: Yes", IF(AND(P604="Exclude", OR(O604="INCLUDE", O604="CERTAINLY INCLUDED", H604="MAYBE")), "Ai+hum: Yes, Hum1+2: No", "Other Conflict")))))</f>
        <v>Mutually Excluded</v>
      </c>
      <c r="U604" s="121" t="str">
        <f>IF(Q604="Mutually Excluded","Exclude",IF(Q604= "Mutually Included","Include",R604))</f>
        <v>Exclude</v>
      </c>
      <c r="V604" s="122"/>
      <c r="X604" s="117"/>
      <c r="Y604" s="117"/>
      <c r="Z604" s="103" t="str">
        <f t="shared" si="121"/>
        <v/>
      </c>
      <c r="AA604" s="256"/>
      <c r="AB604" s="186"/>
      <c r="AC604" s="186"/>
      <c r="AD604" s="203"/>
      <c r="AF604" s="203"/>
      <c r="AG604" s="102" t="str">
        <f t="shared" si="122"/>
        <v/>
      </c>
      <c r="AH604" s="10" t="str">
        <f t="shared" si="124"/>
        <v/>
      </c>
      <c r="AI604" s="102"/>
      <c r="AJ604" s="10"/>
      <c r="AK604" s="10"/>
      <c r="AL604" s="105"/>
      <c r="AM604" s="102"/>
      <c r="AN604" s="10"/>
      <c r="AO604" s="10" t="str">
        <f t="shared" si="123"/>
        <v/>
      </c>
      <c r="AT604" s="10"/>
      <c r="AU604" s="10" t="str">
        <f>IF(O604="include",AF604,"")</f>
        <v/>
      </c>
      <c r="AV604" s="54" t="str">
        <f>IF(P604="include",AF604,"")</f>
        <v/>
      </c>
      <c r="BC604" s="10"/>
      <c r="BH604" s="10"/>
      <c r="BM604" s="10"/>
    </row>
    <row r="605" spans="1:65" s="54" customFormat="1" ht="30">
      <c r="A605" s="10">
        <v>621</v>
      </c>
      <c r="B605" s="10"/>
      <c r="C605" s="10" t="s">
        <v>885</v>
      </c>
      <c r="D605" s="10">
        <v>3</v>
      </c>
      <c r="E605" s="10">
        <v>3</v>
      </c>
      <c r="F605" s="10">
        <v>2</v>
      </c>
      <c r="G605" s="119" t="str">
        <f t="shared" si="120"/>
        <v>EXCLUDED</v>
      </c>
      <c r="H605" s="147" t="s">
        <v>901</v>
      </c>
      <c r="I605" s="189" t="s">
        <v>901</v>
      </c>
      <c r="J605" s="10" t="str">
        <f>IF(AND(G605="Excluded", H605="Excluded"), "Mutually Excluded", IF(AND(OR(G605="CERTAINLY INCLUDED", G605="INCLUDED", G605="MAYBE" ), OR(H605="INCLUDED", H605="MAYBE")), "MUTUALLY INCLUDED", IF(AND(G605="MAYBE", H605="MAYBE"), "Mutually MAYBE", IF(AND(G605="Excluded", OR(H605="INCLUDED", H605="MAYBE")), "AI: No, Human: Yes", IF(AND(H605="Excluded", OR(G605="INCLUDED", G605="CERTAINLY INCLUDED", G605="MAYBE")), "AI: Yes, Human: No", "Other Conflict")))))</f>
        <v>Mutually Excluded</v>
      </c>
      <c r="K605" s="10"/>
      <c r="L605" s="10"/>
      <c r="N605" s="220" t="s">
        <v>19</v>
      </c>
      <c r="O605" s="54" t="str">
        <f>IF(J605="Mutually Excluded","Exclude",IF(J605= "Mutually Included","Include",M605))</f>
        <v>Exclude</v>
      </c>
      <c r="P605" s="54" t="str">
        <f>'Humans Alignment T&amp;A'!Z605</f>
        <v>Exclude</v>
      </c>
      <c r="Q605" s="120" t="str">
        <f>IF(AND(O605="Exclude", P605="Exclude"), "Mutually Excluded", IF(AND(OR(O605="CERTAINLY INCLUDED", O605="INCLUDE" ), OR(P605="INCLUDE", P605="MAYBE")), "MUTUALLY INCLUDED", IF(AND(O605="MAYBE", P605="MAYBE"), "Mutually MAYBE", IF(AND(O605="Exclude", OR(P605="INCLUDE", P605="MAYBE")), "AI+Hum: No, Hum1+2: Yes", IF(AND(P605="Exclude", OR(O605="INCLUDE", O605="CERTAINLY INCLUDED", H605="MAYBE")), "Ai+hum: Yes, Hum1+2: No", "Other Conflict")))))</f>
        <v>Mutually Excluded</v>
      </c>
      <c r="U605" s="121" t="str">
        <f>IF(Q605="Mutually Excluded","Exclude",IF(Q605= "Mutually Included","Include",R605))</f>
        <v>Exclude</v>
      </c>
      <c r="V605" s="122"/>
      <c r="X605" s="117"/>
      <c r="Y605" s="117"/>
      <c r="Z605" s="103" t="str">
        <f t="shared" si="121"/>
        <v/>
      </c>
      <c r="AA605" s="256"/>
      <c r="AB605" s="186"/>
      <c r="AC605" s="186"/>
      <c r="AD605" s="203"/>
      <c r="AF605" s="203"/>
      <c r="AG605" s="102" t="str">
        <f t="shared" si="122"/>
        <v/>
      </c>
      <c r="AH605" s="10" t="str">
        <f t="shared" si="124"/>
        <v/>
      </c>
      <c r="AI605" s="102"/>
      <c r="AJ605" s="10"/>
      <c r="AK605" s="10"/>
      <c r="AL605" s="105"/>
      <c r="AM605" s="102"/>
      <c r="AN605" s="10"/>
      <c r="AO605" s="10" t="str">
        <f t="shared" si="123"/>
        <v/>
      </c>
      <c r="AT605" s="10"/>
      <c r="AU605" s="10" t="str">
        <f>IF(O605="include",AF605,"")</f>
        <v/>
      </c>
      <c r="AV605" s="54" t="str">
        <f>IF(P605="include",AF605,"")</f>
        <v/>
      </c>
      <c r="BC605" s="10"/>
      <c r="BH605" s="10"/>
      <c r="BM605" s="10"/>
    </row>
    <row r="606" spans="1:65" s="54" customFormat="1" ht="30">
      <c r="A606" s="10">
        <v>622</v>
      </c>
      <c r="B606" s="10"/>
      <c r="C606" s="10" t="s">
        <v>886</v>
      </c>
      <c r="D606" s="10">
        <v>1</v>
      </c>
      <c r="E606" s="10">
        <v>1</v>
      </c>
      <c r="F606" s="10">
        <v>1</v>
      </c>
      <c r="G606" s="119" t="str">
        <f t="shared" si="120"/>
        <v>EXCLUDED</v>
      </c>
      <c r="H606" s="147" t="s">
        <v>901</v>
      </c>
      <c r="I606" s="189" t="s">
        <v>901</v>
      </c>
      <c r="J606" s="10" t="str">
        <f>IF(AND(G606="Excluded", H606="Excluded"), "Mutually Excluded", IF(AND(OR(G606="CERTAINLY INCLUDED", G606="INCLUDED", G606="MAYBE" ), OR(H606="INCLUDED", H606="MAYBE")), "MUTUALLY INCLUDED", IF(AND(G606="MAYBE", H606="MAYBE"), "Mutually MAYBE", IF(AND(G606="Excluded", OR(H606="INCLUDED", H606="MAYBE")), "AI: No, Human: Yes", IF(AND(H606="Excluded", OR(G606="INCLUDED", G606="CERTAINLY INCLUDED", G606="MAYBE")), "AI: Yes, Human: No", "Other Conflict")))))</f>
        <v>Mutually Excluded</v>
      </c>
      <c r="K606" s="10"/>
      <c r="L606" s="10"/>
      <c r="N606" s="220" t="s">
        <v>19</v>
      </c>
      <c r="O606" s="54" t="str">
        <f>IF(J606="Mutually Excluded","Exclude",IF(J606= "Mutually Included","Include",M606))</f>
        <v>Exclude</v>
      </c>
      <c r="P606" s="54" t="str">
        <f>'Humans Alignment T&amp;A'!Z606</f>
        <v>Exclude</v>
      </c>
      <c r="Q606" s="120" t="str">
        <f>IF(AND(O606="Exclude", P606="Exclude"), "Mutually Excluded", IF(AND(OR(O606="CERTAINLY INCLUDED", O606="INCLUDE" ), OR(P606="INCLUDE", P606="MAYBE")), "MUTUALLY INCLUDED", IF(AND(O606="MAYBE", P606="MAYBE"), "Mutually MAYBE", IF(AND(O606="Exclude", OR(P606="INCLUDE", P606="MAYBE")), "AI+Hum: No, Hum1+2: Yes", IF(AND(P606="Exclude", OR(O606="INCLUDE", O606="CERTAINLY INCLUDED", H606="MAYBE")), "Ai+hum: Yes, Hum1+2: No", "Other Conflict")))))</f>
        <v>Mutually Excluded</v>
      </c>
      <c r="U606" s="121" t="str">
        <f>IF(Q606="Mutually Excluded","Exclude",IF(Q606= "Mutually Included","Include",R606))</f>
        <v>Exclude</v>
      </c>
      <c r="V606" s="122"/>
      <c r="X606" s="117"/>
      <c r="Y606" s="117"/>
      <c r="Z606" s="103" t="str">
        <f t="shared" si="121"/>
        <v/>
      </c>
      <c r="AA606" s="256"/>
      <c r="AB606" s="186"/>
      <c r="AC606" s="186"/>
      <c r="AD606" s="203"/>
      <c r="AF606" s="203"/>
      <c r="AG606" s="102" t="str">
        <f t="shared" si="122"/>
        <v/>
      </c>
      <c r="AH606" s="10" t="str">
        <f t="shared" si="124"/>
        <v/>
      </c>
      <c r="AI606" s="102"/>
      <c r="AJ606" s="10"/>
      <c r="AK606" s="10"/>
      <c r="AL606" s="105"/>
      <c r="AM606" s="102"/>
      <c r="AN606" s="10"/>
      <c r="AO606" s="10" t="str">
        <f t="shared" si="123"/>
        <v/>
      </c>
      <c r="AT606" s="10"/>
      <c r="AU606" s="10" t="str">
        <f>IF(O606="include",AF606,"")</f>
        <v/>
      </c>
      <c r="AV606" s="54" t="str">
        <f>IF(P606="include",AF606,"")</f>
        <v/>
      </c>
      <c r="BC606" s="10"/>
      <c r="BH606" s="10"/>
      <c r="BM606" s="10"/>
    </row>
    <row r="607" spans="1:65" s="54" customFormat="1" ht="45">
      <c r="A607" s="10">
        <v>623</v>
      </c>
      <c r="B607" s="10"/>
      <c r="C607" s="10" t="s">
        <v>887</v>
      </c>
      <c r="D607" s="10">
        <v>3</v>
      </c>
      <c r="E607" s="10">
        <v>2</v>
      </c>
      <c r="F607" s="10">
        <v>2</v>
      </c>
      <c r="G607" s="119" t="str">
        <f t="shared" si="120"/>
        <v>EXCLUDED</v>
      </c>
      <c r="H607" s="147" t="s">
        <v>901</v>
      </c>
      <c r="I607" s="189" t="s">
        <v>901</v>
      </c>
      <c r="J607" s="10" t="str">
        <f>IF(AND(G607="Excluded", H607="Excluded"), "Mutually Excluded", IF(AND(OR(G607="CERTAINLY INCLUDED", G607="INCLUDED", G607="MAYBE" ), OR(H607="INCLUDED", H607="MAYBE")), "MUTUALLY INCLUDED", IF(AND(G607="MAYBE", H607="MAYBE"), "Mutually MAYBE", IF(AND(G607="Excluded", OR(H607="INCLUDED", H607="MAYBE")), "AI: No, Human: Yes", IF(AND(H607="Excluded", OR(G607="INCLUDED", G607="CERTAINLY INCLUDED", G607="MAYBE")), "AI: Yes, Human: No", "Other Conflict")))))</f>
        <v>Mutually Excluded</v>
      </c>
      <c r="K607" s="10"/>
      <c r="L607" s="10"/>
      <c r="N607" s="220" t="s">
        <v>19</v>
      </c>
      <c r="O607" s="54" t="str">
        <f>IF(J607="Mutually Excluded","Exclude",IF(J607= "Mutually Included","Include",M607))</f>
        <v>Exclude</v>
      </c>
      <c r="P607" s="54" t="str">
        <f>'Humans Alignment T&amp;A'!Z607</f>
        <v>Exclude</v>
      </c>
      <c r="Q607" s="120" t="str">
        <f>IF(AND(O607="Exclude", P607="Exclude"), "Mutually Excluded", IF(AND(OR(O607="CERTAINLY INCLUDED", O607="INCLUDE" ), OR(P607="INCLUDE", P607="MAYBE")), "MUTUALLY INCLUDED", IF(AND(O607="MAYBE", P607="MAYBE"), "Mutually MAYBE", IF(AND(O607="Exclude", OR(P607="INCLUDE", P607="MAYBE")), "AI+Hum: No, Hum1+2: Yes", IF(AND(P607="Exclude", OR(O607="INCLUDE", O607="CERTAINLY INCLUDED", H607="MAYBE")), "Ai+hum: Yes, Hum1+2: No", "Other Conflict")))))</f>
        <v>Mutually Excluded</v>
      </c>
      <c r="U607" s="121" t="str">
        <f>IF(Q607="Mutually Excluded","Exclude",IF(Q607= "Mutually Included","Include",R607))</f>
        <v>Exclude</v>
      </c>
      <c r="V607" s="122"/>
      <c r="X607" s="117"/>
      <c r="Y607" s="117"/>
      <c r="Z607" s="103" t="str">
        <f t="shared" si="121"/>
        <v/>
      </c>
      <c r="AA607" s="256"/>
      <c r="AB607" s="186"/>
      <c r="AC607" s="186"/>
      <c r="AD607" s="203"/>
      <c r="AF607" s="203"/>
      <c r="AG607" s="102" t="str">
        <f t="shared" si="122"/>
        <v/>
      </c>
      <c r="AH607" s="10" t="str">
        <f t="shared" si="124"/>
        <v/>
      </c>
      <c r="AI607" s="102"/>
      <c r="AJ607" s="10"/>
      <c r="AK607" s="10"/>
      <c r="AL607" s="105"/>
      <c r="AM607" s="102"/>
      <c r="AN607" s="10"/>
      <c r="AO607" s="10" t="str">
        <f t="shared" si="123"/>
        <v/>
      </c>
      <c r="AT607" s="10"/>
      <c r="AU607" s="10" t="str">
        <f>IF(O607="include",AF607,"")</f>
        <v/>
      </c>
      <c r="AV607" s="54" t="str">
        <f>IF(P607="include",AF607,"")</f>
        <v/>
      </c>
      <c r="BC607" s="10"/>
      <c r="BH607" s="10"/>
      <c r="BM607" s="10"/>
    </row>
    <row r="608" spans="1:65" s="54" customFormat="1" ht="30">
      <c r="A608" s="10">
        <v>624</v>
      </c>
      <c r="B608" s="10"/>
      <c r="C608" s="10" t="s">
        <v>889</v>
      </c>
      <c r="D608" s="10">
        <v>1</v>
      </c>
      <c r="E608" s="10">
        <v>1</v>
      </c>
      <c r="F608" s="10">
        <v>1</v>
      </c>
      <c r="G608" s="119" t="str">
        <f t="shared" si="120"/>
        <v>EXCLUDED</v>
      </c>
      <c r="H608" s="147" t="s">
        <v>901</v>
      </c>
      <c r="I608" s="189" t="s">
        <v>901</v>
      </c>
      <c r="J608" s="10" t="str">
        <f>IF(AND(G608="Excluded", H608="Excluded"), "Mutually Excluded", IF(AND(OR(G608="CERTAINLY INCLUDED", G608="INCLUDED", G608="MAYBE" ), OR(H608="INCLUDED", H608="MAYBE")), "MUTUALLY INCLUDED", IF(AND(G608="MAYBE", H608="MAYBE"), "Mutually MAYBE", IF(AND(G608="Excluded", OR(H608="INCLUDED", H608="MAYBE")), "AI: No, Human: Yes", IF(AND(H608="Excluded", OR(G608="INCLUDED", G608="CERTAINLY INCLUDED", G608="MAYBE")), "AI: Yes, Human: No", "Other Conflict")))))</f>
        <v>Mutually Excluded</v>
      </c>
      <c r="K608" s="10"/>
      <c r="L608" s="10"/>
      <c r="N608" s="220" t="s">
        <v>19</v>
      </c>
      <c r="O608" s="54" t="str">
        <f>IF(J608="Mutually Excluded","Exclude",IF(J608= "Mutually Included","Include",M608))</f>
        <v>Exclude</v>
      </c>
      <c r="P608" s="54" t="str">
        <f>'Humans Alignment T&amp;A'!Z608</f>
        <v>Exclude</v>
      </c>
      <c r="Q608" s="120" t="str">
        <f>IF(AND(O608="Exclude", P608="Exclude"), "Mutually Excluded", IF(AND(OR(O608="CERTAINLY INCLUDED", O608="INCLUDE" ), OR(P608="INCLUDE", P608="MAYBE")), "MUTUALLY INCLUDED", IF(AND(O608="MAYBE", P608="MAYBE"), "Mutually MAYBE", IF(AND(O608="Exclude", OR(P608="INCLUDE", P608="MAYBE")), "AI+Hum: No, Hum1+2: Yes", IF(AND(P608="Exclude", OR(O608="INCLUDE", O608="CERTAINLY INCLUDED", H608="MAYBE")), "Ai+hum: Yes, Hum1+2: No", "Other Conflict")))))</f>
        <v>Mutually Excluded</v>
      </c>
      <c r="U608" s="121" t="str">
        <f>IF(Q608="Mutually Excluded","Exclude",IF(Q608= "Mutually Included","Include",R608))</f>
        <v>Exclude</v>
      </c>
      <c r="V608" s="122"/>
      <c r="X608" s="117"/>
      <c r="Y608" s="117"/>
      <c r="Z608" s="103" t="str">
        <f t="shared" si="121"/>
        <v/>
      </c>
      <c r="AA608" s="256"/>
      <c r="AB608" s="186"/>
      <c r="AC608" s="186"/>
      <c r="AD608" s="203"/>
      <c r="AF608" s="203"/>
      <c r="AG608" s="102" t="str">
        <f t="shared" si="122"/>
        <v/>
      </c>
      <c r="AH608" s="10" t="str">
        <f t="shared" si="124"/>
        <v/>
      </c>
      <c r="AI608" s="102"/>
      <c r="AJ608" s="10"/>
      <c r="AK608" s="10"/>
      <c r="AL608" s="105"/>
      <c r="AM608" s="102"/>
      <c r="AN608" s="10"/>
      <c r="AO608" s="10" t="str">
        <f t="shared" si="123"/>
        <v/>
      </c>
      <c r="AT608" s="10"/>
      <c r="AU608" s="10" t="str">
        <f>IF(O608="include",AF608,"")</f>
        <v/>
      </c>
      <c r="AV608" s="54" t="str">
        <f>IF(P608="include",AF608,"")</f>
        <v/>
      </c>
      <c r="BC608" s="10"/>
      <c r="BH608" s="10"/>
      <c r="BM608" s="10"/>
    </row>
    <row r="609" spans="1:65" s="54" customFormat="1" ht="45">
      <c r="A609" s="10">
        <v>625</v>
      </c>
      <c r="B609" s="10"/>
      <c r="C609" s="10" t="s">
        <v>890</v>
      </c>
      <c r="D609" s="10">
        <v>2</v>
      </c>
      <c r="E609" s="10">
        <v>2</v>
      </c>
      <c r="F609" s="10">
        <v>2</v>
      </c>
      <c r="G609" s="119" t="str">
        <f t="shared" si="120"/>
        <v>EXCLUDED</v>
      </c>
      <c r="H609" s="147" t="s">
        <v>901</v>
      </c>
      <c r="I609" s="189" t="s">
        <v>901</v>
      </c>
      <c r="J609" s="10" t="str">
        <f>IF(AND(G609="Excluded", H609="Excluded"), "Mutually Excluded", IF(AND(OR(G609="CERTAINLY INCLUDED", G609="INCLUDED", G609="MAYBE" ), OR(H609="INCLUDED", H609="MAYBE")), "MUTUALLY INCLUDED", IF(AND(G609="MAYBE", H609="MAYBE"), "Mutually MAYBE", IF(AND(G609="Excluded", OR(H609="INCLUDED", H609="MAYBE")), "AI: No, Human: Yes", IF(AND(H609="Excluded", OR(G609="INCLUDED", G609="CERTAINLY INCLUDED", G609="MAYBE")), "AI: Yes, Human: No", "Other Conflict")))))</f>
        <v>Mutually Excluded</v>
      </c>
      <c r="K609" s="10"/>
      <c r="L609" s="10"/>
      <c r="N609" s="220" t="s">
        <v>19</v>
      </c>
      <c r="O609" s="54" t="str">
        <f>IF(J609="Mutually Excluded","Exclude",IF(J609= "Mutually Included","Include",M609))</f>
        <v>Exclude</v>
      </c>
      <c r="P609" s="54" t="str">
        <f>'Humans Alignment T&amp;A'!Z609</f>
        <v>Exclude</v>
      </c>
      <c r="Q609" s="120" t="str">
        <f>IF(AND(O609="Exclude", P609="Exclude"), "Mutually Excluded", IF(AND(OR(O609="CERTAINLY INCLUDED", O609="INCLUDE" ), OR(P609="INCLUDE", P609="MAYBE")), "MUTUALLY INCLUDED", IF(AND(O609="MAYBE", P609="MAYBE"), "Mutually MAYBE", IF(AND(O609="Exclude", OR(P609="INCLUDE", P609="MAYBE")), "AI+Hum: No, Hum1+2: Yes", IF(AND(P609="Exclude", OR(O609="INCLUDE", O609="CERTAINLY INCLUDED", H609="MAYBE")), "Ai+hum: Yes, Hum1+2: No", "Other Conflict")))))</f>
        <v>Mutually Excluded</v>
      </c>
      <c r="U609" s="121" t="str">
        <f>IF(Q609="Mutually Excluded","Exclude",IF(Q609= "Mutually Included","Include",R609))</f>
        <v>Exclude</v>
      </c>
      <c r="V609" s="122"/>
      <c r="X609" s="117"/>
      <c r="Y609" s="117"/>
      <c r="Z609" s="103" t="str">
        <f t="shared" si="121"/>
        <v/>
      </c>
      <c r="AA609" s="256"/>
      <c r="AB609" s="186"/>
      <c r="AC609" s="186"/>
      <c r="AD609" s="203"/>
      <c r="AF609" s="203"/>
      <c r="AG609" s="102" t="str">
        <f t="shared" si="122"/>
        <v/>
      </c>
      <c r="AH609" s="10" t="str">
        <f t="shared" si="124"/>
        <v/>
      </c>
      <c r="AI609" s="102"/>
      <c r="AJ609" s="10"/>
      <c r="AK609" s="10"/>
      <c r="AL609" s="105"/>
      <c r="AM609" s="102"/>
      <c r="AN609" s="10"/>
      <c r="AO609" s="10" t="str">
        <f t="shared" si="123"/>
        <v/>
      </c>
      <c r="AT609" s="10"/>
      <c r="AU609" s="10" t="str">
        <f>IF(O609="include",AF609,"")</f>
        <v/>
      </c>
      <c r="AV609" s="54" t="str">
        <f>IF(P609="include",AF609,"")</f>
        <v/>
      </c>
      <c r="BC609" s="10"/>
      <c r="BH609" s="10"/>
      <c r="BM609" s="10"/>
    </row>
    <row r="610" spans="1:65" s="54" customFormat="1" ht="45">
      <c r="A610" s="10">
        <v>626</v>
      </c>
      <c r="B610" s="10"/>
      <c r="C610" s="10" t="s">
        <v>91</v>
      </c>
      <c r="D610" s="10">
        <v>4</v>
      </c>
      <c r="E610" s="10">
        <v>4</v>
      </c>
      <c r="F610" s="10">
        <v>4</v>
      </c>
      <c r="G610" s="119" t="str">
        <f t="shared" si="120"/>
        <v>EXCLUDED</v>
      </c>
      <c r="H610" s="147" t="s">
        <v>901</v>
      </c>
      <c r="I610" s="189" t="s">
        <v>901</v>
      </c>
      <c r="J610" s="10" t="str">
        <f>IF(AND(G610="Excluded", H610="Excluded"), "Mutually Excluded", IF(AND(OR(G610="CERTAINLY INCLUDED", G610="INCLUDED", G610="MAYBE" ), OR(H610="INCLUDED", H610="MAYBE")), "MUTUALLY INCLUDED", IF(AND(G610="MAYBE", H610="MAYBE"), "Mutually MAYBE", IF(AND(G610="Excluded", OR(H610="INCLUDED", H610="MAYBE")), "AI: No, Human: Yes", IF(AND(H610="Excluded", OR(G610="INCLUDED", G610="CERTAINLY INCLUDED", G610="MAYBE")), "AI: Yes, Human: No", "Other Conflict")))))</f>
        <v>Mutually Excluded</v>
      </c>
      <c r="K610" s="10"/>
      <c r="L610" s="10"/>
      <c r="N610" s="220" t="s">
        <v>19</v>
      </c>
      <c r="O610" s="54" t="str">
        <f>IF(J610="Mutually Excluded","Exclude",IF(J610= "Mutually Included","Include",M610))</f>
        <v>Exclude</v>
      </c>
      <c r="P610" s="54" t="str">
        <f>'Humans Alignment T&amp;A'!Z610</f>
        <v>Exclude</v>
      </c>
      <c r="Q610" s="120" t="str">
        <f>IF(AND(O610="Exclude", P610="Exclude"), "Mutually Excluded", IF(AND(OR(O610="CERTAINLY INCLUDED", O610="INCLUDE" ), OR(P610="INCLUDE", P610="MAYBE")), "MUTUALLY INCLUDED", IF(AND(O610="MAYBE", P610="MAYBE"), "Mutually MAYBE", IF(AND(O610="Exclude", OR(P610="INCLUDE", P610="MAYBE")), "AI+Hum: No, Hum1+2: Yes", IF(AND(P610="Exclude", OR(O610="INCLUDE", O610="CERTAINLY INCLUDED", H610="MAYBE")), "Ai+hum: Yes, Hum1+2: No", "Other Conflict")))))</f>
        <v>Mutually Excluded</v>
      </c>
      <c r="U610" s="121" t="str">
        <f>IF(Q610="Mutually Excluded","Exclude",IF(Q610= "Mutually Included","Include",R610))</f>
        <v>Exclude</v>
      </c>
      <c r="V610" s="122"/>
      <c r="X610" s="117"/>
      <c r="Y610" s="117"/>
      <c r="Z610" s="103" t="str">
        <f t="shared" si="121"/>
        <v/>
      </c>
      <c r="AA610" s="256"/>
      <c r="AB610" s="186"/>
      <c r="AC610" s="186"/>
      <c r="AD610" s="203"/>
      <c r="AF610" s="203"/>
      <c r="AG610" s="102" t="str">
        <f t="shared" si="122"/>
        <v/>
      </c>
      <c r="AH610" s="10" t="str">
        <f t="shared" si="124"/>
        <v/>
      </c>
      <c r="AI610" s="102"/>
      <c r="AJ610" s="10"/>
      <c r="AK610" s="10"/>
      <c r="AL610" s="105"/>
      <c r="AM610" s="102"/>
      <c r="AN610" s="10"/>
      <c r="AO610" s="10" t="str">
        <f t="shared" si="123"/>
        <v/>
      </c>
      <c r="AT610" s="10"/>
      <c r="AU610" s="10" t="str">
        <f>IF(O610="include",AF610,"")</f>
        <v/>
      </c>
      <c r="AV610" s="54" t="str">
        <f>IF(P610="include",AF610,"")</f>
        <v/>
      </c>
      <c r="BC610" s="10"/>
      <c r="BH610" s="10"/>
      <c r="BM610" s="10"/>
    </row>
    <row r="611" spans="1:65" s="54" customFormat="1" ht="30">
      <c r="A611" s="10">
        <v>627</v>
      </c>
      <c r="B611" s="10"/>
      <c r="C611" s="10" t="s">
        <v>891</v>
      </c>
      <c r="D611" s="10">
        <v>1</v>
      </c>
      <c r="E611" s="10">
        <v>1</v>
      </c>
      <c r="F611" s="10">
        <v>1</v>
      </c>
      <c r="G611" s="119" t="str">
        <f t="shared" si="120"/>
        <v>EXCLUDED</v>
      </c>
      <c r="H611" s="147" t="s">
        <v>901</v>
      </c>
      <c r="I611" s="189" t="s">
        <v>901</v>
      </c>
      <c r="J611" s="10" t="str">
        <f>IF(AND(G611="Excluded", H611="Excluded"), "Mutually Excluded", IF(AND(OR(G611="CERTAINLY INCLUDED", G611="INCLUDED", G611="MAYBE" ), OR(H611="INCLUDED", H611="MAYBE")), "MUTUALLY INCLUDED", IF(AND(G611="MAYBE", H611="MAYBE"), "Mutually MAYBE", IF(AND(G611="Excluded", OR(H611="INCLUDED", H611="MAYBE")), "AI: No, Human: Yes", IF(AND(H611="Excluded", OR(G611="INCLUDED", G611="CERTAINLY INCLUDED", G611="MAYBE")), "AI: Yes, Human: No", "Other Conflict")))))</f>
        <v>Mutually Excluded</v>
      </c>
      <c r="K611" s="10"/>
      <c r="L611" s="10"/>
      <c r="N611" s="220" t="s">
        <v>19</v>
      </c>
      <c r="O611" s="54" t="str">
        <f>IF(J611="Mutually Excluded","Exclude",IF(J611= "Mutually Included","Include",M611))</f>
        <v>Exclude</v>
      </c>
      <c r="P611" s="54" t="str">
        <f>'Humans Alignment T&amp;A'!Z611</f>
        <v>Exclude</v>
      </c>
      <c r="Q611" s="120" t="str">
        <f>IF(AND(O611="Exclude", P611="Exclude"), "Mutually Excluded", IF(AND(OR(O611="CERTAINLY INCLUDED", O611="INCLUDE" ), OR(P611="INCLUDE", P611="MAYBE")), "MUTUALLY INCLUDED", IF(AND(O611="MAYBE", P611="MAYBE"), "Mutually MAYBE", IF(AND(O611="Exclude", OR(P611="INCLUDE", P611="MAYBE")), "AI+Hum: No, Hum1+2: Yes", IF(AND(P611="Exclude", OR(O611="INCLUDE", O611="CERTAINLY INCLUDED", H611="MAYBE")), "Ai+hum: Yes, Hum1+2: No", "Other Conflict")))))</f>
        <v>Mutually Excluded</v>
      </c>
      <c r="U611" s="121" t="str">
        <f>IF(Q611="Mutually Excluded","Exclude",IF(Q611= "Mutually Included","Include",R611))</f>
        <v>Exclude</v>
      </c>
      <c r="V611" s="122"/>
      <c r="X611" s="117"/>
      <c r="Y611" s="117"/>
      <c r="Z611" s="103" t="str">
        <f t="shared" si="121"/>
        <v/>
      </c>
      <c r="AA611" s="256"/>
      <c r="AB611" s="186"/>
      <c r="AC611" s="186"/>
      <c r="AD611" s="203"/>
      <c r="AF611" s="203"/>
      <c r="AG611" s="102" t="str">
        <f t="shared" si="122"/>
        <v/>
      </c>
      <c r="AH611" s="10" t="str">
        <f t="shared" si="124"/>
        <v/>
      </c>
      <c r="AI611" s="102"/>
      <c r="AJ611" s="10"/>
      <c r="AK611" s="10"/>
      <c r="AL611" s="105"/>
      <c r="AM611" s="102"/>
      <c r="AN611" s="10"/>
      <c r="AO611" s="10" t="str">
        <f t="shared" si="123"/>
        <v/>
      </c>
      <c r="AT611" s="10"/>
      <c r="AU611" s="10" t="str">
        <f>IF(O611="include",AF611,"")</f>
        <v/>
      </c>
      <c r="AV611" s="54" t="str">
        <f>IF(P611="include",AF611,"")</f>
        <v/>
      </c>
      <c r="BC611" s="10"/>
      <c r="BH611" s="10"/>
      <c r="BM611" s="10"/>
    </row>
    <row r="612" spans="1:65" s="54" customFormat="1" ht="45">
      <c r="A612" s="10">
        <v>628</v>
      </c>
      <c r="B612" s="10"/>
      <c r="C612" s="10" t="s">
        <v>892</v>
      </c>
      <c r="D612" s="10">
        <v>1</v>
      </c>
      <c r="E612" s="10">
        <v>1</v>
      </c>
      <c r="F612" s="10">
        <v>1</v>
      </c>
      <c r="G612" s="119" t="str">
        <f t="shared" si="120"/>
        <v>EXCLUDED</v>
      </c>
      <c r="H612" s="147" t="s">
        <v>901</v>
      </c>
      <c r="I612" s="189" t="s">
        <v>901</v>
      </c>
      <c r="J612" s="10" t="str">
        <f>IF(AND(G612="Excluded", H612="Excluded"), "Mutually Excluded", IF(AND(OR(G612="CERTAINLY INCLUDED", G612="INCLUDED", G612="MAYBE" ), OR(H612="INCLUDED", H612="MAYBE")), "MUTUALLY INCLUDED", IF(AND(G612="MAYBE", H612="MAYBE"), "Mutually MAYBE", IF(AND(G612="Excluded", OR(H612="INCLUDED", H612="MAYBE")), "AI: No, Human: Yes", IF(AND(H612="Excluded", OR(G612="INCLUDED", G612="CERTAINLY INCLUDED", G612="MAYBE")), "AI: Yes, Human: No", "Other Conflict")))))</f>
        <v>Mutually Excluded</v>
      </c>
      <c r="K612" s="10"/>
      <c r="L612" s="10"/>
      <c r="N612" s="220" t="s">
        <v>19</v>
      </c>
      <c r="O612" s="54" t="str">
        <f>IF(J612="Mutually Excluded","Exclude",IF(J612= "Mutually Included","Include",M612))</f>
        <v>Exclude</v>
      </c>
      <c r="P612" s="54" t="str">
        <f>'Humans Alignment T&amp;A'!Z612</f>
        <v>Exclude</v>
      </c>
      <c r="Q612" s="120" t="str">
        <f>IF(AND(O612="Exclude", P612="Exclude"), "Mutually Excluded", IF(AND(OR(O612="CERTAINLY INCLUDED", O612="INCLUDE" ), OR(P612="INCLUDE", P612="MAYBE")), "MUTUALLY INCLUDED", IF(AND(O612="MAYBE", P612="MAYBE"), "Mutually MAYBE", IF(AND(O612="Exclude", OR(P612="INCLUDE", P612="MAYBE")), "AI+Hum: No, Hum1+2: Yes", IF(AND(P612="Exclude", OR(O612="INCLUDE", O612="CERTAINLY INCLUDED", H612="MAYBE")), "Ai+hum: Yes, Hum1+2: No", "Other Conflict")))))</f>
        <v>Mutually Excluded</v>
      </c>
      <c r="U612" s="121" t="str">
        <f>IF(Q612="Mutually Excluded","Exclude",IF(Q612= "Mutually Included","Include",R612))</f>
        <v>Exclude</v>
      </c>
      <c r="V612" s="122"/>
      <c r="X612" s="117"/>
      <c r="Y612" s="117"/>
      <c r="Z612" s="103" t="str">
        <f t="shared" si="121"/>
        <v/>
      </c>
      <c r="AA612" s="256"/>
      <c r="AB612" s="186"/>
      <c r="AC612" s="186"/>
      <c r="AD612" s="203"/>
      <c r="AF612" s="203"/>
      <c r="AG612" s="102" t="str">
        <f t="shared" si="122"/>
        <v/>
      </c>
      <c r="AH612" s="10" t="str">
        <f t="shared" si="124"/>
        <v/>
      </c>
      <c r="AI612" s="102"/>
      <c r="AJ612" s="10"/>
      <c r="AK612" s="10"/>
      <c r="AL612" s="105"/>
      <c r="AM612" s="102"/>
      <c r="AN612" s="10"/>
      <c r="AO612" s="10" t="str">
        <f t="shared" si="123"/>
        <v/>
      </c>
      <c r="AT612" s="10"/>
      <c r="AU612" s="10" t="str">
        <f>IF(O612="include",AF612,"")</f>
        <v/>
      </c>
      <c r="AV612" s="54" t="str">
        <f>IF(P612="include",AF612,"")</f>
        <v/>
      </c>
      <c r="BC612" s="10"/>
      <c r="BH612" s="10"/>
      <c r="BM612" s="10"/>
    </row>
    <row r="613" spans="1:65" s="54" customFormat="1" ht="60">
      <c r="A613" s="10">
        <v>629</v>
      </c>
      <c r="B613" s="10"/>
      <c r="C613" s="10" t="s">
        <v>893</v>
      </c>
      <c r="D613" s="10">
        <v>1</v>
      </c>
      <c r="E613" s="10">
        <v>1</v>
      </c>
      <c r="F613" s="10">
        <v>1</v>
      </c>
      <c r="G613" s="119" t="str">
        <f t="shared" si="120"/>
        <v>EXCLUDED</v>
      </c>
      <c r="H613" s="147" t="s">
        <v>901</v>
      </c>
      <c r="I613" s="189" t="s">
        <v>901</v>
      </c>
      <c r="J613" s="10" t="str">
        <f>IF(AND(G613="Excluded", H613="Excluded"), "Mutually Excluded", IF(AND(OR(G613="CERTAINLY INCLUDED", G613="INCLUDED", G613="MAYBE" ), OR(H613="INCLUDED", H613="MAYBE")), "MUTUALLY INCLUDED", IF(AND(G613="MAYBE", H613="MAYBE"), "Mutually MAYBE", IF(AND(G613="Excluded", OR(H613="INCLUDED", H613="MAYBE")), "AI: No, Human: Yes", IF(AND(H613="Excluded", OR(G613="INCLUDED", G613="CERTAINLY INCLUDED", G613="MAYBE")), "AI: Yes, Human: No", "Other Conflict")))))</f>
        <v>Mutually Excluded</v>
      </c>
      <c r="K613" s="10"/>
      <c r="L613" s="10"/>
      <c r="N613" s="220" t="s">
        <v>19</v>
      </c>
      <c r="O613" s="54" t="str">
        <f>IF(J613="Mutually Excluded","Exclude",IF(J613= "Mutually Included","Include",M613))</f>
        <v>Exclude</v>
      </c>
      <c r="P613" s="54" t="str">
        <f>'Humans Alignment T&amp;A'!Z613</f>
        <v>Exclude</v>
      </c>
      <c r="Q613" s="120" t="str">
        <f>IF(AND(O613="Exclude", P613="Exclude"), "Mutually Excluded", IF(AND(OR(O613="CERTAINLY INCLUDED", O613="INCLUDE" ), OR(P613="INCLUDE", P613="MAYBE")), "MUTUALLY INCLUDED", IF(AND(O613="MAYBE", P613="MAYBE"), "Mutually MAYBE", IF(AND(O613="Exclude", OR(P613="INCLUDE", P613="MAYBE")), "AI+Hum: No, Hum1+2: Yes", IF(AND(P613="Exclude", OR(O613="INCLUDE", O613="CERTAINLY INCLUDED", H613="MAYBE")), "Ai+hum: Yes, Hum1+2: No", "Other Conflict")))))</f>
        <v>Mutually Excluded</v>
      </c>
      <c r="U613" s="121" t="str">
        <f>IF(Q613="Mutually Excluded","Exclude",IF(Q613= "Mutually Included","Include",R613))</f>
        <v>Exclude</v>
      </c>
      <c r="V613" s="122"/>
      <c r="X613" s="117"/>
      <c r="Y613" s="117"/>
      <c r="Z613" s="103" t="str">
        <f t="shared" si="121"/>
        <v/>
      </c>
      <c r="AA613" s="256"/>
      <c r="AB613" s="186"/>
      <c r="AC613" s="186"/>
      <c r="AD613" s="203"/>
      <c r="AF613" s="203"/>
      <c r="AG613" s="102" t="str">
        <f t="shared" si="122"/>
        <v/>
      </c>
      <c r="AH613" s="10" t="str">
        <f t="shared" si="124"/>
        <v/>
      </c>
      <c r="AI613" s="102"/>
      <c r="AJ613" s="10"/>
      <c r="AK613" s="10"/>
      <c r="AL613" s="105"/>
      <c r="AM613" s="102"/>
      <c r="AN613" s="10"/>
      <c r="AO613" s="10" t="str">
        <f t="shared" si="123"/>
        <v/>
      </c>
      <c r="AT613" s="10"/>
      <c r="AU613" s="10" t="str">
        <f>IF(O613="include",AF613,"")</f>
        <v/>
      </c>
      <c r="AV613" s="54" t="str">
        <f>IF(P613="include",AF613,"")</f>
        <v/>
      </c>
      <c r="BC613" s="10"/>
      <c r="BH613" s="10"/>
      <c r="BM613" s="10"/>
    </row>
    <row r="614" spans="1:65" s="54" customFormat="1" ht="30">
      <c r="A614" s="10">
        <v>630</v>
      </c>
      <c r="B614" s="10"/>
      <c r="C614" s="10" t="s">
        <v>894</v>
      </c>
      <c r="D614" s="10">
        <v>3</v>
      </c>
      <c r="E614" s="10">
        <v>2</v>
      </c>
      <c r="F614" s="10">
        <v>3</v>
      </c>
      <c r="G614" s="119" t="str">
        <f t="shared" si="120"/>
        <v>EXCLUDED</v>
      </c>
      <c r="H614" s="147" t="s">
        <v>901</v>
      </c>
      <c r="I614" s="189" t="s">
        <v>901</v>
      </c>
      <c r="J614" s="10" t="str">
        <f>IF(AND(G614="Excluded", H614="Excluded"), "Mutually Excluded", IF(AND(OR(G614="CERTAINLY INCLUDED", G614="INCLUDED", G614="MAYBE" ), OR(H614="INCLUDED", H614="MAYBE")), "MUTUALLY INCLUDED", IF(AND(G614="MAYBE", H614="MAYBE"), "Mutually MAYBE", IF(AND(G614="Excluded", OR(H614="INCLUDED", H614="MAYBE")), "AI: No, Human: Yes", IF(AND(H614="Excluded", OR(G614="INCLUDED", G614="CERTAINLY INCLUDED", G614="MAYBE")), "AI: Yes, Human: No", "Other Conflict")))))</f>
        <v>Mutually Excluded</v>
      </c>
      <c r="K614" s="10"/>
      <c r="L614" s="10"/>
      <c r="N614" s="220" t="s">
        <v>19</v>
      </c>
      <c r="O614" s="54" t="str">
        <f>IF(J614="Mutually Excluded","Exclude",IF(J614= "Mutually Included","Include",M614))</f>
        <v>Exclude</v>
      </c>
      <c r="P614" s="54" t="str">
        <f>'Humans Alignment T&amp;A'!Z614</f>
        <v>Exclude</v>
      </c>
      <c r="Q614" s="120" t="str">
        <f>IF(AND(O614="Exclude", P614="Exclude"), "Mutually Excluded", IF(AND(OR(O614="CERTAINLY INCLUDED", O614="INCLUDE" ), OR(P614="INCLUDE", P614="MAYBE")), "MUTUALLY INCLUDED", IF(AND(O614="MAYBE", P614="MAYBE"), "Mutually MAYBE", IF(AND(O614="Exclude", OR(P614="INCLUDE", P614="MAYBE")), "AI+Hum: No, Hum1+2: Yes", IF(AND(P614="Exclude", OR(O614="INCLUDE", O614="CERTAINLY INCLUDED", H614="MAYBE")), "Ai+hum: Yes, Hum1+2: No", "Other Conflict")))))</f>
        <v>Mutually Excluded</v>
      </c>
      <c r="U614" s="121" t="str">
        <f>IF(Q614="Mutually Excluded","Exclude",IF(Q614= "Mutually Included","Include",R614))</f>
        <v>Exclude</v>
      </c>
      <c r="V614" s="122"/>
      <c r="X614" s="117"/>
      <c r="Y614" s="117"/>
      <c r="Z614" s="103" t="str">
        <f t="shared" si="121"/>
        <v/>
      </c>
      <c r="AA614" s="256"/>
      <c r="AB614" s="186"/>
      <c r="AC614" s="186"/>
      <c r="AD614" s="203"/>
      <c r="AF614" s="203"/>
      <c r="AG614" s="102" t="str">
        <f t="shared" si="122"/>
        <v/>
      </c>
      <c r="AH614" s="10" t="str">
        <f t="shared" si="124"/>
        <v/>
      </c>
      <c r="AI614" s="102"/>
      <c r="AJ614" s="10"/>
      <c r="AK614" s="10"/>
      <c r="AL614" s="105"/>
      <c r="AM614" s="102"/>
      <c r="AN614" s="10"/>
      <c r="AO614" s="10" t="str">
        <f t="shared" si="123"/>
        <v/>
      </c>
      <c r="AT614" s="10"/>
      <c r="AU614" s="10" t="str">
        <f>IF(O614="include",AF614,"")</f>
        <v/>
      </c>
      <c r="AV614" s="54" t="str">
        <f>IF(P614="include",AF614,"")</f>
        <v/>
      </c>
      <c r="BC614" s="10"/>
      <c r="BH614" s="10"/>
      <c r="BM614" s="10"/>
    </row>
    <row r="615" spans="1:65" s="54" customFormat="1" ht="45">
      <c r="A615" s="10">
        <v>631</v>
      </c>
      <c r="B615" s="10"/>
      <c r="C615" s="10" t="s">
        <v>895</v>
      </c>
      <c r="D615" s="10">
        <v>2</v>
      </c>
      <c r="E615" s="10">
        <v>2</v>
      </c>
      <c r="F615" s="10">
        <v>2</v>
      </c>
      <c r="G615" s="119" t="str">
        <f t="shared" si="120"/>
        <v>EXCLUDED</v>
      </c>
      <c r="H615" s="147" t="s">
        <v>901</v>
      </c>
      <c r="I615" s="189" t="s">
        <v>901</v>
      </c>
      <c r="J615" s="10" t="str">
        <f>IF(AND(G615="Excluded", H615="Excluded"), "Mutually Excluded", IF(AND(OR(G615="CERTAINLY INCLUDED", G615="INCLUDED", G615="MAYBE" ), OR(H615="INCLUDED", H615="MAYBE")), "MUTUALLY INCLUDED", IF(AND(G615="MAYBE", H615="MAYBE"), "Mutually MAYBE", IF(AND(G615="Excluded", OR(H615="INCLUDED", H615="MAYBE")), "AI: No, Human: Yes", IF(AND(H615="Excluded", OR(G615="INCLUDED", G615="CERTAINLY INCLUDED", G615="MAYBE")), "AI: Yes, Human: No", "Other Conflict")))))</f>
        <v>Mutually Excluded</v>
      </c>
      <c r="K615" s="10"/>
      <c r="L615" s="10"/>
      <c r="N615" s="220" t="s">
        <v>19</v>
      </c>
      <c r="O615" s="54" t="str">
        <f>IF(J615="Mutually Excluded","Exclude",IF(J615= "Mutually Included","Include",M615))</f>
        <v>Exclude</v>
      </c>
      <c r="P615" s="54" t="str">
        <f>'Humans Alignment T&amp;A'!Z615</f>
        <v>Exclude</v>
      </c>
      <c r="Q615" s="120" t="str">
        <f>IF(AND(O615="Exclude", P615="Exclude"), "Mutually Excluded", IF(AND(OR(O615="CERTAINLY INCLUDED", O615="INCLUDE" ), OR(P615="INCLUDE", P615="MAYBE")), "MUTUALLY INCLUDED", IF(AND(O615="MAYBE", P615="MAYBE"), "Mutually MAYBE", IF(AND(O615="Exclude", OR(P615="INCLUDE", P615="MAYBE")), "AI+Hum: No, Hum1+2: Yes", IF(AND(P615="Exclude", OR(O615="INCLUDE", O615="CERTAINLY INCLUDED", H615="MAYBE")), "Ai+hum: Yes, Hum1+2: No", "Other Conflict")))))</f>
        <v>Mutually Excluded</v>
      </c>
      <c r="U615" s="121" t="str">
        <f>IF(Q615="Mutually Excluded","Exclude",IF(Q615= "Mutually Included","Include",R615))</f>
        <v>Exclude</v>
      </c>
      <c r="V615" s="122"/>
      <c r="X615" s="117"/>
      <c r="Y615" s="117"/>
      <c r="Z615" s="103" t="str">
        <f t="shared" si="121"/>
        <v/>
      </c>
      <c r="AA615" s="256"/>
      <c r="AB615" s="186"/>
      <c r="AC615" s="186"/>
      <c r="AD615" s="203"/>
      <c r="AF615" s="203"/>
      <c r="AG615" s="102" t="str">
        <f t="shared" si="122"/>
        <v/>
      </c>
      <c r="AH615" s="10" t="str">
        <f t="shared" si="124"/>
        <v/>
      </c>
      <c r="AI615" s="102"/>
      <c r="AJ615" s="10"/>
      <c r="AK615" s="10"/>
      <c r="AL615" s="105"/>
      <c r="AM615" s="102"/>
      <c r="AN615" s="10"/>
      <c r="AO615" s="10" t="str">
        <f t="shared" si="123"/>
        <v/>
      </c>
      <c r="AT615" s="10"/>
      <c r="AU615" s="10" t="str">
        <f>IF(O615="include",AF615,"")</f>
        <v/>
      </c>
      <c r="AV615" s="54" t="str">
        <f>IF(P615="include",AF615,"")</f>
        <v/>
      </c>
      <c r="BC615" s="10"/>
      <c r="BH615" s="10"/>
      <c r="BM615" s="10"/>
    </row>
    <row r="616" spans="1:65" s="54" customFormat="1" ht="30">
      <c r="A616" s="10">
        <v>632</v>
      </c>
      <c r="B616" s="10"/>
      <c r="C616" s="10" t="s">
        <v>896</v>
      </c>
      <c r="D616" s="10">
        <v>2</v>
      </c>
      <c r="E616" s="10">
        <v>2</v>
      </c>
      <c r="F616" s="10">
        <v>2</v>
      </c>
      <c r="G616" s="119" t="str">
        <f t="shared" si="120"/>
        <v>EXCLUDED</v>
      </c>
      <c r="H616" s="147" t="s">
        <v>901</v>
      </c>
      <c r="I616" s="189" t="s">
        <v>901</v>
      </c>
      <c r="J616" s="10" t="str">
        <f>IF(AND(G616="Excluded", H616="Excluded"), "Mutually Excluded", IF(AND(OR(G616="CERTAINLY INCLUDED", G616="INCLUDED", G616="MAYBE" ), OR(H616="INCLUDED", H616="MAYBE")), "MUTUALLY INCLUDED", IF(AND(G616="MAYBE", H616="MAYBE"), "Mutually MAYBE", IF(AND(G616="Excluded", OR(H616="INCLUDED", H616="MAYBE")), "AI: No, Human: Yes", IF(AND(H616="Excluded", OR(G616="INCLUDED", G616="CERTAINLY INCLUDED", G616="MAYBE")), "AI: Yes, Human: No", "Other Conflict")))))</f>
        <v>Mutually Excluded</v>
      </c>
      <c r="K616" s="10"/>
      <c r="L616" s="10"/>
      <c r="N616" s="220" t="s">
        <v>19</v>
      </c>
      <c r="O616" s="54" t="str">
        <f>IF(J616="Mutually Excluded","Exclude",IF(J616= "Mutually Included","Include",M616))</f>
        <v>Exclude</v>
      </c>
      <c r="P616" s="54" t="str">
        <f>'Humans Alignment T&amp;A'!Z616</f>
        <v>Exclude</v>
      </c>
      <c r="Q616" s="120" t="str">
        <f>IF(AND(O616="Exclude", P616="Exclude"), "Mutually Excluded", IF(AND(OR(O616="CERTAINLY INCLUDED", O616="INCLUDE" ), OR(P616="INCLUDE", P616="MAYBE")), "MUTUALLY INCLUDED", IF(AND(O616="MAYBE", P616="MAYBE"), "Mutually MAYBE", IF(AND(O616="Exclude", OR(P616="INCLUDE", P616="MAYBE")), "AI+Hum: No, Hum1+2: Yes", IF(AND(P616="Exclude", OR(O616="INCLUDE", O616="CERTAINLY INCLUDED", H616="MAYBE")), "Ai+hum: Yes, Hum1+2: No", "Other Conflict")))))</f>
        <v>Mutually Excluded</v>
      </c>
      <c r="U616" s="121" t="str">
        <f>IF(Q616="Mutually Excluded","Exclude",IF(Q616= "Mutually Included","Include",R616))</f>
        <v>Exclude</v>
      </c>
      <c r="V616" s="122"/>
      <c r="X616" s="117"/>
      <c r="Y616" s="117"/>
      <c r="Z616" s="103" t="str">
        <f t="shared" si="121"/>
        <v/>
      </c>
      <c r="AA616" s="256"/>
      <c r="AB616" s="186"/>
      <c r="AC616" s="186"/>
      <c r="AD616" s="203"/>
      <c r="AF616" s="203"/>
      <c r="AG616" s="102" t="str">
        <f t="shared" si="122"/>
        <v/>
      </c>
      <c r="AH616" s="10" t="str">
        <f t="shared" si="124"/>
        <v/>
      </c>
      <c r="AI616" s="102"/>
      <c r="AJ616" s="10"/>
      <c r="AK616" s="10"/>
      <c r="AL616" s="105"/>
      <c r="AM616" s="102"/>
      <c r="AN616" s="10"/>
      <c r="AO616" s="10" t="str">
        <f t="shared" si="123"/>
        <v/>
      </c>
      <c r="AT616" s="10"/>
      <c r="AU616" s="10" t="str">
        <f>IF(O616="include",AF616,"")</f>
        <v/>
      </c>
      <c r="AV616" s="54" t="str">
        <f>IF(P616="include",AF616,"")</f>
        <v/>
      </c>
      <c r="BC616" s="10"/>
      <c r="BH616" s="10"/>
      <c r="BM616" s="10"/>
    </row>
    <row r="617" spans="1:65" s="54" customFormat="1" ht="75">
      <c r="A617" s="10">
        <v>633</v>
      </c>
      <c r="B617" s="10"/>
      <c r="C617" s="10" t="s">
        <v>897</v>
      </c>
      <c r="D617" s="10">
        <v>4</v>
      </c>
      <c r="E617" s="10">
        <v>4</v>
      </c>
      <c r="F617" s="10">
        <v>3</v>
      </c>
      <c r="G617" s="119" t="str">
        <f t="shared" si="120"/>
        <v>EXCLUDED</v>
      </c>
      <c r="H617" s="147" t="s">
        <v>901</v>
      </c>
      <c r="I617" s="189" t="s">
        <v>901</v>
      </c>
      <c r="J617" s="10" t="str">
        <f>IF(AND(G617="Excluded", H617="Excluded"), "Mutually Excluded", IF(AND(OR(G617="CERTAINLY INCLUDED", G617="INCLUDED", G617="MAYBE" ), OR(H617="INCLUDED", H617="MAYBE")), "MUTUALLY INCLUDED", IF(AND(G617="MAYBE", H617="MAYBE"), "Mutually MAYBE", IF(AND(G617="Excluded", OR(H617="INCLUDED", H617="MAYBE")), "AI: No, Human: Yes", IF(AND(H617="Excluded", OR(G617="INCLUDED", G617="CERTAINLY INCLUDED", G617="MAYBE")), "AI: Yes, Human: No", "Other Conflict")))))</f>
        <v>Mutually Excluded</v>
      </c>
      <c r="K617" s="10"/>
      <c r="L617" s="10"/>
      <c r="N617" s="220" t="s">
        <v>19</v>
      </c>
      <c r="O617" s="54" t="str">
        <f>IF(J617="Mutually Excluded","Exclude",IF(J617= "Mutually Included","Include",M617))</f>
        <v>Exclude</v>
      </c>
      <c r="P617" s="54" t="str">
        <f>'Humans Alignment T&amp;A'!Z617</f>
        <v>Exclude</v>
      </c>
      <c r="Q617" s="120" t="str">
        <f>IF(AND(O617="Exclude", P617="Exclude"), "Mutually Excluded", IF(AND(OR(O617="CERTAINLY INCLUDED", O617="INCLUDE" ), OR(P617="INCLUDE", P617="MAYBE")), "MUTUALLY INCLUDED", IF(AND(O617="MAYBE", P617="MAYBE"), "Mutually MAYBE", IF(AND(O617="Exclude", OR(P617="INCLUDE", P617="MAYBE")), "AI+Hum: No, Hum1+2: Yes", IF(AND(P617="Exclude", OR(O617="INCLUDE", O617="CERTAINLY INCLUDED", H617="MAYBE")), "Ai+hum: Yes, Hum1+2: No", "Other Conflict")))))</f>
        <v>Mutually Excluded</v>
      </c>
      <c r="U617" s="121" t="str">
        <f>IF(Q617="Mutually Excluded","Exclude",IF(Q617= "Mutually Included","Include",R617))</f>
        <v>Exclude</v>
      </c>
      <c r="V617" s="122"/>
      <c r="X617" s="117"/>
      <c r="Y617" s="117"/>
      <c r="Z617" s="103" t="str">
        <f t="shared" si="121"/>
        <v/>
      </c>
      <c r="AA617" s="256"/>
      <c r="AB617" s="186"/>
      <c r="AC617" s="186"/>
      <c r="AD617" s="203"/>
      <c r="AF617" s="203"/>
      <c r="AG617" s="102" t="str">
        <f t="shared" si="122"/>
        <v/>
      </c>
      <c r="AH617" s="10" t="str">
        <f t="shared" si="124"/>
        <v/>
      </c>
      <c r="AI617" s="102"/>
      <c r="AJ617" s="10"/>
      <c r="AK617" s="10"/>
      <c r="AL617" s="105"/>
      <c r="AM617" s="102"/>
      <c r="AN617" s="10"/>
      <c r="AO617" s="10" t="str">
        <f t="shared" si="123"/>
        <v/>
      </c>
      <c r="AT617" s="10"/>
      <c r="AU617" s="10" t="str">
        <f>IF(O617="include",AF617,"")</f>
        <v/>
      </c>
      <c r="AV617" s="54" t="str">
        <f>IF(P617="include",AF617,"")</f>
        <v/>
      </c>
      <c r="BC617" s="10"/>
      <c r="BH617" s="10"/>
      <c r="BM617" s="10"/>
    </row>
    <row r="618" spans="1:65" s="54" customFormat="1" ht="30">
      <c r="A618" s="10">
        <v>634</v>
      </c>
      <c r="B618" s="10"/>
      <c r="C618" s="10" t="s">
        <v>899</v>
      </c>
      <c r="D618" s="10">
        <v>1</v>
      </c>
      <c r="E618" s="10">
        <v>1</v>
      </c>
      <c r="F618" s="10">
        <v>1</v>
      </c>
      <c r="G618" s="119" t="str">
        <f t="shared" si="120"/>
        <v>EXCLUDED</v>
      </c>
      <c r="H618" s="147" t="s">
        <v>901</v>
      </c>
      <c r="I618" s="189" t="s">
        <v>901</v>
      </c>
      <c r="J618" s="10" t="str">
        <f>IF(AND(G618="Excluded", H618="Excluded"), "Mutually Excluded", IF(AND(OR(G618="CERTAINLY INCLUDED", G618="INCLUDED", G618="MAYBE" ), OR(H618="INCLUDED", H618="MAYBE")), "MUTUALLY INCLUDED", IF(AND(G618="MAYBE", H618="MAYBE"), "Mutually MAYBE", IF(AND(G618="Excluded", OR(H618="INCLUDED", H618="MAYBE")), "AI: No, Human: Yes", IF(AND(H618="Excluded", OR(G618="INCLUDED", G618="CERTAINLY INCLUDED", G618="MAYBE")), "AI: Yes, Human: No", "Other Conflict")))))</f>
        <v>Mutually Excluded</v>
      </c>
      <c r="K618" s="10"/>
      <c r="L618" s="10"/>
      <c r="N618" s="220" t="s">
        <v>19</v>
      </c>
      <c r="O618" s="54" t="str">
        <f>IF(J618="Mutually Excluded","Exclude",IF(J618= "Mutually Included","Include",M618))</f>
        <v>Exclude</v>
      </c>
      <c r="P618" s="54" t="str">
        <f>'Humans Alignment T&amp;A'!Z618</f>
        <v>Exclude</v>
      </c>
      <c r="Q618" s="120" t="str">
        <f>IF(AND(O618="Exclude", P618="Exclude"), "Mutually Excluded", IF(AND(OR(O618="CERTAINLY INCLUDED", O618="INCLUDE" ), OR(P618="INCLUDE", P618="MAYBE")), "MUTUALLY INCLUDED", IF(AND(O618="MAYBE", P618="MAYBE"), "Mutually MAYBE", IF(AND(O618="Exclude", OR(P618="INCLUDE", P618="MAYBE")), "AI+Hum: No, Hum1+2: Yes", IF(AND(P618="Exclude", OR(O618="INCLUDE", O618="CERTAINLY INCLUDED", H618="MAYBE")), "Ai+hum: Yes, Hum1+2: No", "Other Conflict")))))</f>
        <v>Mutually Excluded</v>
      </c>
      <c r="U618" s="121" t="str">
        <f>IF(Q618="Mutually Excluded","Exclude",IF(Q618= "Mutually Included","Include",R618))</f>
        <v>Exclude</v>
      </c>
      <c r="V618" s="122"/>
      <c r="X618" s="117"/>
      <c r="Y618" s="117"/>
      <c r="Z618" s="103" t="str">
        <f t="shared" si="121"/>
        <v/>
      </c>
      <c r="AA618" s="256"/>
      <c r="AB618" s="186"/>
      <c r="AC618" s="186"/>
      <c r="AD618" s="203"/>
      <c r="AF618" s="203"/>
      <c r="AG618" s="102" t="str">
        <f t="shared" si="122"/>
        <v/>
      </c>
      <c r="AH618" s="10" t="str">
        <f t="shared" si="124"/>
        <v/>
      </c>
      <c r="AI618" s="102"/>
      <c r="AJ618" s="10"/>
      <c r="AK618" s="10"/>
      <c r="AL618" s="105"/>
      <c r="AM618" s="102"/>
      <c r="AN618" s="10"/>
      <c r="AO618" s="10" t="str">
        <f t="shared" si="123"/>
        <v/>
      </c>
      <c r="AT618" s="10"/>
      <c r="AU618" s="10" t="str">
        <f>IF(O618="include",AF618,"")</f>
        <v/>
      </c>
      <c r="AV618" s="54" t="str">
        <f>IF(P618="include",AF618,"")</f>
        <v/>
      </c>
      <c r="BC618" s="10"/>
      <c r="BH618" s="10"/>
      <c r="BM618" s="10"/>
    </row>
    <row r="619" spans="1:65" s="54" customFormat="1" ht="45">
      <c r="A619" s="10">
        <v>635</v>
      </c>
      <c r="B619" s="10"/>
      <c r="C619" s="10" t="s">
        <v>900</v>
      </c>
      <c r="D619" s="10">
        <v>1</v>
      </c>
      <c r="E619" s="10">
        <v>1</v>
      </c>
      <c r="F619" s="10">
        <v>1</v>
      </c>
      <c r="G619" s="119" t="str">
        <f t="shared" si="120"/>
        <v>EXCLUDED</v>
      </c>
      <c r="H619" s="147" t="s">
        <v>901</v>
      </c>
      <c r="I619" s="189" t="s">
        <v>901</v>
      </c>
      <c r="J619" s="10" t="str">
        <f>IF(AND(G619="Excluded", H619="Excluded"), "Mutually Excluded", IF(AND(OR(G619="CERTAINLY INCLUDED", G619="INCLUDED", G619="MAYBE" ), OR(H619="INCLUDED", H619="MAYBE")), "MUTUALLY INCLUDED", IF(AND(G619="MAYBE", H619="MAYBE"), "Mutually MAYBE", IF(AND(G619="Excluded", OR(H619="INCLUDED", H619="MAYBE")), "AI: No, Human: Yes", IF(AND(H619="Excluded", OR(G619="INCLUDED", G619="CERTAINLY INCLUDED", G619="MAYBE")), "AI: Yes, Human: No", "Other Conflict")))))</f>
        <v>Mutually Excluded</v>
      </c>
      <c r="K619" s="10"/>
      <c r="L619" s="10"/>
      <c r="N619" s="220" t="s">
        <v>19</v>
      </c>
      <c r="O619" s="54" t="str">
        <f>IF(J619="Mutually Excluded","Exclude",IF(J619= "Mutually Included","Include",M619))</f>
        <v>Exclude</v>
      </c>
      <c r="P619" s="54" t="str">
        <f>'Humans Alignment T&amp;A'!Z619</f>
        <v>Exclude</v>
      </c>
      <c r="Q619" s="120" t="str">
        <f>IF(AND(O619="Exclude", P619="Exclude"), "Mutually Excluded", IF(AND(OR(O619="CERTAINLY INCLUDED", O619="INCLUDE" ), OR(P619="INCLUDE", P619="MAYBE")), "MUTUALLY INCLUDED", IF(AND(O619="MAYBE", P619="MAYBE"), "Mutually MAYBE", IF(AND(O619="Exclude", OR(P619="INCLUDE", P619="MAYBE")), "AI+Hum: No, Hum1+2: Yes", IF(AND(P619="Exclude", OR(O619="INCLUDE", O619="CERTAINLY INCLUDED", H619="MAYBE")), "Ai+hum: Yes, Hum1+2: No", "Other Conflict")))))</f>
        <v>Mutually Excluded</v>
      </c>
      <c r="U619" s="121" t="str">
        <f>IF(Q619="Mutually Excluded","Exclude",IF(Q619= "Mutually Included","Include",R619))</f>
        <v>Exclude</v>
      </c>
      <c r="V619" s="122"/>
      <c r="X619" s="117"/>
      <c r="Y619" s="117"/>
      <c r="Z619" s="103" t="str">
        <f t="shared" si="121"/>
        <v/>
      </c>
      <c r="AA619" s="256"/>
      <c r="AB619" s="186"/>
      <c r="AC619" s="186"/>
      <c r="AD619" s="203"/>
      <c r="AF619" s="203"/>
      <c r="AG619" s="102" t="str">
        <f t="shared" si="122"/>
        <v/>
      </c>
      <c r="AH619" s="10" t="str">
        <f t="shared" si="124"/>
        <v/>
      </c>
      <c r="AI619" s="102"/>
      <c r="AJ619" s="10"/>
      <c r="AK619" s="10"/>
      <c r="AL619" s="105"/>
      <c r="AM619" s="102"/>
      <c r="AN619" s="10"/>
      <c r="AO619" s="10" t="str">
        <f t="shared" si="123"/>
        <v/>
      </c>
      <c r="AT619" s="10"/>
      <c r="AU619" s="10" t="str">
        <f>IF(O619="include",AF619,"")</f>
        <v/>
      </c>
      <c r="AV619" s="54" t="str">
        <f>IF(P619="include",AF619,"")</f>
        <v/>
      </c>
      <c r="BC619" s="10"/>
      <c r="BH619" s="10"/>
      <c r="BM619" s="10"/>
    </row>
    <row r="620" spans="1:65" s="54" customFormat="1" ht="30">
      <c r="A620" s="10">
        <v>636</v>
      </c>
      <c r="B620" s="10"/>
      <c r="C620" s="10" t="s">
        <v>902</v>
      </c>
      <c r="D620" s="10">
        <v>2</v>
      </c>
      <c r="E620" s="10">
        <v>2</v>
      </c>
      <c r="F620" s="10">
        <v>2</v>
      </c>
      <c r="G620" s="119" t="str">
        <f t="shared" si="120"/>
        <v>EXCLUDED</v>
      </c>
      <c r="H620" s="147" t="s">
        <v>901</v>
      </c>
      <c r="I620" s="189" t="s">
        <v>901</v>
      </c>
      <c r="J620" s="10" t="str">
        <f>IF(AND(G620="Excluded", H620="Excluded"), "Mutually Excluded", IF(AND(OR(G620="CERTAINLY INCLUDED", G620="INCLUDED", G620="MAYBE" ), OR(H620="INCLUDED", H620="MAYBE")), "MUTUALLY INCLUDED", IF(AND(G620="MAYBE", H620="MAYBE"), "Mutually MAYBE", IF(AND(G620="Excluded", OR(H620="INCLUDED", H620="MAYBE")), "AI: No, Human: Yes", IF(AND(H620="Excluded", OR(G620="INCLUDED", G620="CERTAINLY INCLUDED", G620="MAYBE")), "AI: Yes, Human: No", "Other Conflict")))))</f>
        <v>Mutually Excluded</v>
      </c>
      <c r="K620" s="10"/>
      <c r="L620" s="10"/>
      <c r="N620" s="220" t="s">
        <v>19</v>
      </c>
      <c r="O620" s="54" t="str">
        <f>IF(J620="Mutually Excluded","Exclude",IF(J620= "Mutually Included","Include",M620))</f>
        <v>Exclude</v>
      </c>
      <c r="P620" s="54" t="str">
        <f>'Humans Alignment T&amp;A'!Z620</f>
        <v>Exclude</v>
      </c>
      <c r="Q620" s="120" t="str">
        <f>IF(AND(O620="Exclude", P620="Exclude"), "Mutually Excluded", IF(AND(OR(O620="CERTAINLY INCLUDED", O620="INCLUDE" ), OR(P620="INCLUDE", P620="MAYBE")), "MUTUALLY INCLUDED", IF(AND(O620="MAYBE", P620="MAYBE"), "Mutually MAYBE", IF(AND(O620="Exclude", OR(P620="INCLUDE", P620="MAYBE")), "AI+Hum: No, Hum1+2: Yes", IF(AND(P620="Exclude", OR(O620="INCLUDE", O620="CERTAINLY INCLUDED", H620="MAYBE")), "Ai+hum: Yes, Hum1+2: No", "Other Conflict")))))</f>
        <v>Mutually Excluded</v>
      </c>
      <c r="U620" s="121" t="str">
        <f>IF(Q620="Mutually Excluded","Exclude",IF(Q620= "Mutually Included","Include",R620))</f>
        <v>Exclude</v>
      </c>
      <c r="V620" s="122"/>
      <c r="X620" s="117"/>
      <c r="Y620" s="117"/>
      <c r="Z620" s="103" t="str">
        <f t="shared" si="121"/>
        <v/>
      </c>
      <c r="AA620" s="256"/>
      <c r="AB620" s="186"/>
      <c r="AC620" s="186"/>
      <c r="AD620" s="203"/>
      <c r="AF620" s="203"/>
      <c r="AG620" s="102" t="str">
        <f t="shared" si="122"/>
        <v/>
      </c>
      <c r="AH620" s="10" t="str">
        <f t="shared" si="124"/>
        <v/>
      </c>
      <c r="AI620" s="102"/>
      <c r="AJ620" s="10"/>
      <c r="AK620" s="10"/>
      <c r="AL620" s="105"/>
      <c r="AM620" s="102"/>
      <c r="AN620" s="10"/>
      <c r="AO620" s="10" t="str">
        <f t="shared" si="123"/>
        <v/>
      </c>
      <c r="AT620" s="10"/>
      <c r="AU620" s="10" t="str">
        <f>IF(O620="include",AF620,"")</f>
        <v/>
      </c>
      <c r="AV620" s="54" t="str">
        <f>IF(P620="include",AF620,"")</f>
        <v/>
      </c>
      <c r="BC620" s="10"/>
      <c r="BH620" s="10"/>
      <c r="BM620" s="10"/>
    </row>
    <row r="621" spans="1:65" s="54" customFormat="1" ht="30">
      <c r="A621" s="10">
        <v>637</v>
      </c>
      <c r="B621" s="10"/>
      <c r="C621" s="10" t="s">
        <v>903</v>
      </c>
      <c r="D621" s="10">
        <v>3</v>
      </c>
      <c r="E621" s="10">
        <v>2</v>
      </c>
      <c r="F621" s="10">
        <v>3</v>
      </c>
      <c r="G621" s="119" t="str">
        <f t="shared" si="120"/>
        <v>EXCLUDED</v>
      </c>
      <c r="H621" s="147" t="s">
        <v>901</v>
      </c>
      <c r="I621" s="189" t="s">
        <v>901</v>
      </c>
      <c r="J621" s="10" t="str">
        <f>IF(AND(G621="Excluded", H621="Excluded"), "Mutually Excluded", IF(AND(OR(G621="CERTAINLY INCLUDED", G621="INCLUDED", G621="MAYBE" ), OR(H621="INCLUDED", H621="MAYBE")), "MUTUALLY INCLUDED", IF(AND(G621="MAYBE", H621="MAYBE"), "Mutually MAYBE", IF(AND(G621="Excluded", OR(H621="INCLUDED", H621="MAYBE")), "AI: No, Human: Yes", IF(AND(H621="Excluded", OR(G621="INCLUDED", G621="CERTAINLY INCLUDED", G621="MAYBE")), "AI: Yes, Human: No", "Other Conflict")))))</f>
        <v>Mutually Excluded</v>
      </c>
      <c r="K621" s="10"/>
      <c r="L621" s="10"/>
      <c r="N621" s="220" t="s">
        <v>19</v>
      </c>
      <c r="O621" s="54" t="str">
        <f>IF(J621="Mutually Excluded","Exclude",IF(J621= "Mutually Included","Include",M621))</f>
        <v>Exclude</v>
      </c>
      <c r="P621" s="54" t="str">
        <f>'Humans Alignment T&amp;A'!Z621</f>
        <v>Exclude</v>
      </c>
      <c r="Q621" s="120" t="str">
        <f>IF(AND(O621="Exclude", P621="Exclude"), "Mutually Excluded", IF(AND(OR(O621="CERTAINLY INCLUDED", O621="INCLUDE" ), OR(P621="INCLUDE", P621="MAYBE")), "MUTUALLY INCLUDED", IF(AND(O621="MAYBE", P621="MAYBE"), "Mutually MAYBE", IF(AND(O621="Exclude", OR(P621="INCLUDE", P621="MAYBE")), "AI+Hum: No, Hum1+2: Yes", IF(AND(P621="Exclude", OR(O621="INCLUDE", O621="CERTAINLY INCLUDED", H621="MAYBE")), "Ai+hum: Yes, Hum1+2: No", "Other Conflict")))))</f>
        <v>Mutually Excluded</v>
      </c>
      <c r="U621" s="121" t="str">
        <f>IF(Q621="Mutually Excluded","Exclude",IF(Q621= "Mutually Included","Include",R621))</f>
        <v>Exclude</v>
      </c>
      <c r="V621" s="122"/>
      <c r="X621" s="117"/>
      <c r="Y621" s="117"/>
      <c r="Z621" s="103" t="str">
        <f t="shared" si="121"/>
        <v/>
      </c>
      <c r="AA621" s="256"/>
      <c r="AB621" s="186"/>
      <c r="AC621" s="186"/>
      <c r="AD621" s="203"/>
      <c r="AF621" s="203"/>
      <c r="AG621" s="102" t="str">
        <f t="shared" si="122"/>
        <v/>
      </c>
      <c r="AH621" s="10" t="str">
        <f t="shared" si="124"/>
        <v/>
      </c>
      <c r="AI621" s="102"/>
      <c r="AJ621" s="10"/>
      <c r="AK621" s="10"/>
      <c r="AL621" s="105"/>
      <c r="AM621" s="102"/>
      <c r="AN621" s="10"/>
      <c r="AO621" s="10" t="str">
        <f t="shared" si="123"/>
        <v/>
      </c>
      <c r="AT621" s="10"/>
      <c r="AU621" s="10" t="str">
        <f>IF(O621="include",AF621,"")</f>
        <v/>
      </c>
      <c r="AV621" s="54" t="str">
        <f>IF(P621="include",AF621,"")</f>
        <v/>
      </c>
      <c r="BC621" s="10"/>
      <c r="BH621" s="10"/>
      <c r="BM621" s="10"/>
    </row>
    <row r="622" spans="1:65" s="54" customFormat="1" ht="60">
      <c r="A622" s="10">
        <v>638</v>
      </c>
      <c r="B622" s="10"/>
      <c r="C622" s="10" t="s">
        <v>904</v>
      </c>
      <c r="D622" s="10">
        <v>1</v>
      </c>
      <c r="E622" s="10">
        <v>1</v>
      </c>
      <c r="F622" s="10">
        <v>1</v>
      </c>
      <c r="G622" s="119" t="str">
        <f t="shared" si="120"/>
        <v>EXCLUDED</v>
      </c>
      <c r="H622" s="147" t="s">
        <v>901</v>
      </c>
      <c r="I622" s="189" t="s">
        <v>901</v>
      </c>
      <c r="J622" s="10" t="str">
        <f>IF(AND(G622="Excluded", H622="Excluded"), "Mutually Excluded", IF(AND(OR(G622="CERTAINLY INCLUDED", G622="INCLUDED", G622="MAYBE" ), OR(H622="INCLUDED", H622="MAYBE")), "MUTUALLY INCLUDED", IF(AND(G622="MAYBE", H622="MAYBE"), "Mutually MAYBE", IF(AND(G622="Excluded", OR(H622="INCLUDED", H622="MAYBE")), "AI: No, Human: Yes", IF(AND(H622="Excluded", OR(G622="INCLUDED", G622="CERTAINLY INCLUDED", G622="MAYBE")), "AI: Yes, Human: No", "Other Conflict")))))</f>
        <v>Mutually Excluded</v>
      </c>
      <c r="K622" s="10"/>
      <c r="L622" s="10"/>
      <c r="N622" s="220" t="s">
        <v>19</v>
      </c>
      <c r="O622" s="54" t="str">
        <f>IF(J622="Mutually Excluded","Exclude",IF(J622= "Mutually Included","Include",M622))</f>
        <v>Exclude</v>
      </c>
      <c r="P622" s="54" t="str">
        <f>'Humans Alignment T&amp;A'!Z622</f>
        <v>Exclude</v>
      </c>
      <c r="Q622" s="120" t="str">
        <f>IF(AND(O622="Exclude", P622="Exclude"), "Mutually Excluded", IF(AND(OR(O622="CERTAINLY INCLUDED", O622="INCLUDE" ), OR(P622="INCLUDE", P622="MAYBE")), "MUTUALLY INCLUDED", IF(AND(O622="MAYBE", P622="MAYBE"), "Mutually MAYBE", IF(AND(O622="Exclude", OR(P622="INCLUDE", P622="MAYBE")), "AI+Hum: No, Hum1+2: Yes", IF(AND(P622="Exclude", OR(O622="INCLUDE", O622="CERTAINLY INCLUDED", H622="MAYBE")), "Ai+hum: Yes, Hum1+2: No", "Other Conflict")))))</f>
        <v>Mutually Excluded</v>
      </c>
      <c r="U622" s="121" t="str">
        <f>IF(Q622="Mutually Excluded","Exclude",IF(Q622= "Mutually Included","Include",R622))</f>
        <v>Exclude</v>
      </c>
      <c r="V622" s="122"/>
      <c r="X622" s="117"/>
      <c r="Y622" s="117"/>
      <c r="Z622" s="103" t="str">
        <f t="shared" si="121"/>
        <v/>
      </c>
      <c r="AA622" s="256"/>
      <c r="AB622" s="186"/>
      <c r="AC622" s="186"/>
      <c r="AD622" s="203"/>
      <c r="AF622" s="203"/>
      <c r="AG622" s="102" t="str">
        <f t="shared" si="122"/>
        <v/>
      </c>
      <c r="AH622" s="10" t="str">
        <f t="shared" si="124"/>
        <v/>
      </c>
      <c r="AI622" s="102"/>
      <c r="AJ622" s="10"/>
      <c r="AK622" s="10"/>
      <c r="AL622" s="105"/>
      <c r="AM622" s="102"/>
      <c r="AN622" s="10"/>
      <c r="AO622" s="10" t="str">
        <f t="shared" si="123"/>
        <v/>
      </c>
      <c r="AT622" s="10"/>
      <c r="AU622" s="10" t="str">
        <f>IF(O622="include",AF622,"")</f>
        <v/>
      </c>
      <c r="AV622" s="54" t="str">
        <f>IF(P622="include",AF622,"")</f>
        <v/>
      </c>
      <c r="BC622" s="10"/>
      <c r="BH622" s="10"/>
      <c r="BM622" s="10"/>
    </row>
    <row r="623" spans="1:65" s="54" customFormat="1" ht="45">
      <c r="A623" s="10">
        <v>639</v>
      </c>
      <c r="B623" s="10"/>
      <c r="C623" s="10" t="s">
        <v>905</v>
      </c>
      <c r="D623" s="10">
        <v>4</v>
      </c>
      <c r="E623" s="10">
        <v>3</v>
      </c>
      <c r="F623" s="10">
        <v>3</v>
      </c>
      <c r="G623" s="119" t="str">
        <f t="shared" si="120"/>
        <v>EXCLUDED</v>
      </c>
      <c r="H623" s="147" t="s">
        <v>901</v>
      </c>
      <c r="I623" s="189" t="s">
        <v>901</v>
      </c>
      <c r="J623" s="10" t="str">
        <f>IF(AND(G623="Excluded", H623="Excluded"), "Mutually Excluded", IF(AND(OR(G623="CERTAINLY INCLUDED", G623="INCLUDED", G623="MAYBE" ), OR(H623="INCLUDED", H623="MAYBE")), "MUTUALLY INCLUDED", IF(AND(G623="MAYBE", H623="MAYBE"), "Mutually MAYBE", IF(AND(G623="Excluded", OR(H623="INCLUDED", H623="MAYBE")), "AI: No, Human: Yes", IF(AND(H623="Excluded", OR(G623="INCLUDED", G623="CERTAINLY INCLUDED", G623="MAYBE")), "AI: Yes, Human: No", "Other Conflict")))))</f>
        <v>Mutually Excluded</v>
      </c>
      <c r="K623" s="10"/>
      <c r="L623" s="10"/>
      <c r="N623" s="220" t="s">
        <v>19</v>
      </c>
      <c r="O623" s="54" t="str">
        <f>IF(J623="Mutually Excluded","Exclude",IF(J623= "Mutually Included","Include",M623))</f>
        <v>Exclude</v>
      </c>
      <c r="P623" s="54" t="str">
        <f>'Humans Alignment T&amp;A'!Z623</f>
        <v>Exclude</v>
      </c>
      <c r="Q623" s="120" t="str">
        <f>IF(AND(O623="Exclude", P623="Exclude"), "Mutually Excluded", IF(AND(OR(O623="CERTAINLY INCLUDED", O623="INCLUDE" ), OR(P623="INCLUDE", P623="MAYBE")), "MUTUALLY INCLUDED", IF(AND(O623="MAYBE", P623="MAYBE"), "Mutually MAYBE", IF(AND(O623="Exclude", OR(P623="INCLUDE", P623="MAYBE")), "AI+Hum: No, Hum1+2: Yes", IF(AND(P623="Exclude", OR(O623="INCLUDE", O623="CERTAINLY INCLUDED", H623="MAYBE")), "Ai+hum: Yes, Hum1+2: No", "Other Conflict")))))</f>
        <v>Mutually Excluded</v>
      </c>
      <c r="U623" s="121" t="str">
        <f>IF(Q623="Mutually Excluded","Exclude",IF(Q623= "Mutually Included","Include",R623))</f>
        <v>Exclude</v>
      </c>
      <c r="V623" s="122"/>
      <c r="X623" s="117"/>
      <c r="Y623" s="117"/>
      <c r="Z623" s="103" t="str">
        <f t="shared" si="121"/>
        <v/>
      </c>
      <c r="AA623" s="256"/>
      <c r="AB623" s="186"/>
      <c r="AC623" s="186"/>
      <c r="AD623" s="203"/>
      <c r="AF623" s="203"/>
      <c r="AG623" s="102" t="str">
        <f t="shared" si="122"/>
        <v/>
      </c>
      <c r="AH623" s="10" t="str">
        <f t="shared" si="124"/>
        <v/>
      </c>
      <c r="AI623" s="102"/>
      <c r="AJ623" s="10"/>
      <c r="AK623" s="10"/>
      <c r="AL623" s="105"/>
      <c r="AM623" s="102"/>
      <c r="AN623" s="10"/>
      <c r="AO623" s="10" t="str">
        <f t="shared" si="123"/>
        <v/>
      </c>
      <c r="AT623" s="10"/>
      <c r="AU623" s="10" t="str">
        <f>IF(O623="include",AF623,"")</f>
        <v/>
      </c>
      <c r="AV623" s="54" t="str">
        <f>IF(P623="include",AF623,"")</f>
        <v/>
      </c>
      <c r="BC623" s="10"/>
      <c r="BH623" s="10"/>
      <c r="BM623" s="10"/>
    </row>
    <row r="624" spans="1:65" s="54" customFormat="1" ht="30">
      <c r="A624" s="10">
        <v>640</v>
      </c>
      <c r="B624" s="10"/>
      <c r="C624" s="10" t="s">
        <v>906</v>
      </c>
      <c r="D624" s="10">
        <v>2</v>
      </c>
      <c r="E624" s="10">
        <v>2</v>
      </c>
      <c r="F624" s="10">
        <v>2</v>
      </c>
      <c r="G624" s="119" t="str">
        <f t="shared" si="120"/>
        <v>EXCLUDED</v>
      </c>
      <c r="H624" s="147" t="s">
        <v>901</v>
      </c>
      <c r="I624" s="189" t="s">
        <v>901</v>
      </c>
      <c r="J624" s="10" t="str">
        <f>IF(AND(G624="Excluded", H624="Excluded"), "Mutually Excluded", IF(AND(OR(G624="CERTAINLY INCLUDED", G624="INCLUDED", G624="MAYBE" ), OR(H624="INCLUDED", H624="MAYBE")), "MUTUALLY INCLUDED", IF(AND(G624="MAYBE", H624="MAYBE"), "Mutually MAYBE", IF(AND(G624="Excluded", OR(H624="INCLUDED", H624="MAYBE")), "AI: No, Human: Yes", IF(AND(H624="Excluded", OR(G624="INCLUDED", G624="CERTAINLY INCLUDED", G624="MAYBE")), "AI: Yes, Human: No", "Other Conflict")))))</f>
        <v>Mutually Excluded</v>
      </c>
      <c r="K624" s="10"/>
      <c r="L624" s="10"/>
      <c r="N624" s="220" t="s">
        <v>19</v>
      </c>
      <c r="O624" s="54" t="str">
        <f>IF(J624="Mutually Excluded","Exclude",IF(J624= "Mutually Included","Include",M624))</f>
        <v>Exclude</v>
      </c>
      <c r="P624" s="54" t="str">
        <f>'Humans Alignment T&amp;A'!Z624</f>
        <v>Exclude</v>
      </c>
      <c r="Q624" s="120" t="str">
        <f>IF(AND(O624="Exclude", P624="Exclude"), "Mutually Excluded", IF(AND(OR(O624="CERTAINLY INCLUDED", O624="INCLUDE" ), OR(P624="INCLUDE", P624="MAYBE")), "MUTUALLY INCLUDED", IF(AND(O624="MAYBE", P624="MAYBE"), "Mutually MAYBE", IF(AND(O624="Exclude", OR(P624="INCLUDE", P624="MAYBE")), "AI+Hum: No, Hum1+2: Yes", IF(AND(P624="Exclude", OR(O624="INCLUDE", O624="CERTAINLY INCLUDED", H624="MAYBE")), "Ai+hum: Yes, Hum1+2: No", "Other Conflict")))))</f>
        <v>Mutually Excluded</v>
      </c>
      <c r="U624" s="121" t="str">
        <f>IF(Q624="Mutually Excluded","Exclude",IF(Q624= "Mutually Included","Include",R624))</f>
        <v>Exclude</v>
      </c>
      <c r="V624" s="122"/>
      <c r="X624" s="117"/>
      <c r="Y624" s="117"/>
      <c r="Z624" s="103" t="str">
        <f t="shared" si="121"/>
        <v/>
      </c>
      <c r="AA624" s="256"/>
      <c r="AB624" s="186"/>
      <c r="AC624" s="186"/>
      <c r="AD624" s="203"/>
      <c r="AF624" s="203"/>
      <c r="AG624" s="102" t="str">
        <f t="shared" si="122"/>
        <v/>
      </c>
      <c r="AH624" s="10" t="str">
        <f t="shared" si="124"/>
        <v/>
      </c>
      <c r="AI624" s="102"/>
      <c r="AJ624" s="10"/>
      <c r="AK624" s="10"/>
      <c r="AL624" s="105"/>
      <c r="AM624" s="102"/>
      <c r="AN624" s="10"/>
      <c r="AO624" s="10" t="str">
        <f t="shared" si="123"/>
        <v/>
      </c>
      <c r="AT624" s="10"/>
      <c r="AU624" s="10" t="str">
        <f>IF(O624="include",AF624,"")</f>
        <v/>
      </c>
      <c r="AV624" s="54" t="str">
        <f>IF(P624="include",AF624,"")</f>
        <v/>
      </c>
      <c r="BC624" s="10"/>
      <c r="BH624" s="10"/>
      <c r="BM624" s="10"/>
    </row>
    <row r="625" spans="1:65" s="54" customFormat="1" ht="30">
      <c r="A625" s="10">
        <v>641</v>
      </c>
      <c r="B625" s="10"/>
      <c r="C625" s="10" t="s">
        <v>908</v>
      </c>
      <c r="D625" s="10">
        <v>1</v>
      </c>
      <c r="E625" s="10">
        <v>1</v>
      </c>
      <c r="F625" s="10">
        <v>1</v>
      </c>
      <c r="G625" s="119" t="str">
        <f t="shared" ref="G625:G685" si="128">IF(COUNTIF(D625:F625,5)=3,"CERTAINLY INCLUDED",IF(COUNTIF(D625:F625,5)&gt;0,"MAYBE","EXCLUDED"))</f>
        <v>EXCLUDED</v>
      </c>
      <c r="H625" s="147" t="s">
        <v>901</v>
      </c>
      <c r="I625" s="189" t="s">
        <v>901</v>
      </c>
      <c r="J625" s="10" t="str">
        <f>IF(AND(G625="Excluded", H625="Excluded"), "Mutually Excluded", IF(AND(OR(G625="CERTAINLY INCLUDED", G625="INCLUDED", G625="MAYBE" ), OR(H625="INCLUDED", H625="MAYBE")), "MUTUALLY INCLUDED", IF(AND(G625="MAYBE", H625="MAYBE"), "Mutually MAYBE", IF(AND(G625="Excluded", OR(H625="INCLUDED", H625="MAYBE")), "AI: No, Human: Yes", IF(AND(H625="Excluded", OR(G625="INCLUDED", G625="CERTAINLY INCLUDED", G625="MAYBE")), "AI: Yes, Human: No", "Other Conflict")))))</f>
        <v>Mutually Excluded</v>
      </c>
      <c r="K625" s="10"/>
      <c r="L625" s="10"/>
      <c r="N625" s="220" t="s">
        <v>19</v>
      </c>
      <c r="O625" s="54" t="str">
        <f>IF(J625="Mutually Excluded","Exclude",IF(J625= "Mutually Included","Include",M625))</f>
        <v>Exclude</v>
      </c>
      <c r="P625" s="54" t="str">
        <f>'Humans Alignment T&amp;A'!Z625</f>
        <v>Exclude</v>
      </c>
      <c r="Q625" s="120" t="str">
        <f>IF(AND(O625="Exclude", P625="Exclude"), "Mutually Excluded", IF(AND(OR(O625="CERTAINLY INCLUDED", O625="INCLUDE" ), OR(P625="INCLUDE", P625="MAYBE")), "MUTUALLY INCLUDED", IF(AND(O625="MAYBE", P625="MAYBE"), "Mutually MAYBE", IF(AND(O625="Exclude", OR(P625="INCLUDE", P625="MAYBE")), "AI+Hum: No, Hum1+2: Yes", IF(AND(P625="Exclude", OR(O625="INCLUDE", O625="CERTAINLY INCLUDED", H625="MAYBE")), "Ai+hum: Yes, Hum1+2: No", "Other Conflict")))))</f>
        <v>Mutually Excluded</v>
      </c>
      <c r="U625" s="121" t="str">
        <f>IF(Q625="Mutually Excluded","Exclude",IF(Q625= "Mutually Included","Include",R625))</f>
        <v>Exclude</v>
      </c>
      <c r="V625" s="122"/>
      <c r="X625" s="117"/>
      <c r="Y625" s="117"/>
      <c r="Z625" s="103" t="str">
        <f t="shared" ref="Z625:Z685" si="129">IF(OR(ISBLANK(AF625), ISBLANK(V625)), "", IF(AND(OR(AF625="Include", AF625="Maybe"), OR(V625="Include", V625="Maybe", V625="Certainly Included")), "Mutually Included", IF(AND(AF625="Exclude", V625="Exclude"), "Mutually Excluded", IF(AND(AF625="Exclude", OR(V625="Include", V625="Maybe")), "Nikos Excluded, Cindy Included", IF(AND(OR(AF625="Include", AF625="Maybe"), V625="Exclude"), "Nikos Included, Cindy Excluded", "Pal")))))</f>
        <v/>
      </c>
      <c r="AA625" s="256"/>
      <c r="AB625" s="186"/>
      <c r="AC625" s="186"/>
      <c r="AD625" s="203"/>
      <c r="AF625" s="203"/>
      <c r="AG625" s="102" t="str">
        <f t="shared" ref="AG625:AG685" si="130">IF(OR(ISBLANK(AF625), ISBLANK(AD625)), "", IF(AND(OR(AF625="Include", AF625="Maybe"), OR(AD625="Include", AD625="Maybe", AD625="Certainly Included")), "Mutually Included", IF(AND(AF625="Exclude", AD625="Exclude"), "Mutually Excluded", IF(AND(AF625="Exclude", OR(AD625="Include", AD625="Maybe")), "Nikos Excluded, Mikhail Included", IF(AND(OR(AF625="Include", AF625="Maybe"), AD625="Exclude"), "Nikos Included, Mikhail Excluded", "Pal")))))</f>
        <v/>
      </c>
      <c r="AH625" s="10" t="str">
        <f t="shared" si="124"/>
        <v/>
      </c>
      <c r="AI625" s="102"/>
      <c r="AJ625" s="10"/>
      <c r="AK625" s="10"/>
      <c r="AL625" s="105"/>
      <c r="AM625" s="102"/>
      <c r="AN625" s="10"/>
      <c r="AO625" s="10" t="str">
        <f t="shared" ref="AO625:AO685" si="131">IF(OR(ISBLANK(AF625), ISBLANK(AP625)), "", IF(AND(OR(AF625="Include", AF625="Maybe"), OR(AP625="Include", AP625="Maybe", AP625="Certainly Included")), "Mutually Included", IF(AND(AF625="Exclude", AP625="Exclude"), "Mutually Excluded", IF(AND(AF625="Exclude", OR(AP625="Include", AP625="Maybe",, AP625="Certainly Included")), "Human Excluded, AI Included", IF(AND(OR(AF625="Include", AF625="Maybe"), AP625="Exclude"), "Human Included, AI Excluded", "Pal")))))</f>
        <v/>
      </c>
      <c r="AT625" s="10"/>
      <c r="AU625" s="10" t="str">
        <f>IF(O625="include",AF625,"")</f>
        <v/>
      </c>
      <c r="AV625" s="54" t="str">
        <f>IF(P625="include",AF625,"")</f>
        <v/>
      </c>
      <c r="BC625" s="10"/>
      <c r="BH625" s="10"/>
      <c r="BM625" s="10"/>
    </row>
    <row r="626" spans="1:65" s="54" customFormat="1" ht="30">
      <c r="A626" s="10">
        <v>642</v>
      </c>
      <c r="B626" s="10"/>
      <c r="C626" s="10" t="s">
        <v>909</v>
      </c>
      <c r="D626" s="10">
        <v>4</v>
      </c>
      <c r="E626" s="10">
        <v>3</v>
      </c>
      <c r="F626" s="10">
        <v>3</v>
      </c>
      <c r="G626" s="119" t="str">
        <f t="shared" si="128"/>
        <v>EXCLUDED</v>
      </c>
      <c r="H626" s="147" t="s">
        <v>901</v>
      </c>
      <c r="I626" s="189" t="s">
        <v>901</v>
      </c>
      <c r="J626" s="10" t="str">
        <f>IF(AND(G626="Excluded", H626="Excluded"), "Mutually Excluded", IF(AND(OR(G626="CERTAINLY INCLUDED", G626="INCLUDED", G626="MAYBE" ), OR(H626="INCLUDED", H626="MAYBE")), "MUTUALLY INCLUDED", IF(AND(G626="MAYBE", H626="MAYBE"), "Mutually MAYBE", IF(AND(G626="Excluded", OR(H626="INCLUDED", H626="MAYBE")), "AI: No, Human: Yes", IF(AND(H626="Excluded", OR(G626="INCLUDED", G626="CERTAINLY INCLUDED", G626="MAYBE")), "AI: Yes, Human: No", "Other Conflict")))))</f>
        <v>Mutually Excluded</v>
      </c>
      <c r="K626" s="10"/>
      <c r="L626" s="10"/>
      <c r="N626" s="220" t="s">
        <v>19</v>
      </c>
      <c r="O626" s="54" t="str">
        <f>IF(J626="Mutually Excluded","Exclude",IF(J626= "Mutually Included","Include",M626))</f>
        <v>Exclude</v>
      </c>
      <c r="P626" s="54" t="str">
        <f>'Humans Alignment T&amp;A'!Z626</f>
        <v>Exclude</v>
      </c>
      <c r="Q626" s="120" t="str">
        <f>IF(AND(O626="Exclude", P626="Exclude"), "Mutually Excluded", IF(AND(OR(O626="CERTAINLY INCLUDED", O626="INCLUDE" ), OR(P626="INCLUDE", P626="MAYBE")), "MUTUALLY INCLUDED", IF(AND(O626="MAYBE", P626="MAYBE"), "Mutually MAYBE", IF(AND(O626="Exclude", OR(P626="INCLUDE", P626="MAYBE")), "AI+Hum: No, Hum1+2: Yes", IF(AND(P626="Exclude", OR(O626="INCLUDE", O626="CERTAINLY INCLUDED", H626="MAYBE")), "Ai+hum: Yes, Hum1+2: No", "Other Conflict")))))</f>
        <v>Mutually Excluded</v>
      </c>
      <c r="U626" s="121" t="str">
        <f>IF(Q626="Mutually Excluded","Exclude",IF(Q626= "Mutually Included","Include",R626))</f>
        <v>Exclude</v>
      </c>
      <c r="V626" s="122"/>
      <c r="X626" s="117"/>
      <c r="Y626" s="117"/>
      <c r="Z626" s="103" t="str">
        <f t="shared" si="129"/>
        <v/>
      </c>
      <c r="AA626" s="256"/>
      <c r="AB626" s="186"/>
      <c r="AC626" s="186"/>
      <c r="AD626" s="203"/>
      <c r="AF626" s="203"/>
      <c r="AG626" s="102" t="str">
        <f t="shared" si="130"/>
        <v/>
      </c>
      <c r="AH626" s="10" t="str">
        <f t="shared" si="124"/>
        <v/>
      </c>
      <c r="AI626" s="102"/>
      <c r="AJ626" s="10"/>
      <c r="AK626" s="10"/>
      <c r="AL626" s="105"/>
      <c r="AM626" s="102"/>
      <c r="AN626" s="10"/>
      <c r="AO626" s="10" t="str">
        <f t="shared" si="131"/>
        <v/>
      </c>
      <c r="AT626" s="10"/>
      <c r="AU626" s="10" t="str">
        <f>IF(O626="include",AF626,"")</f>
        <v/>
      </c>
      <c r="AV626" s="54" t="str">
        <f>IF(P626="include",AF626,"")</f>
        <v/>
      </c>
      <c r="BC626" s="10"/>
      <c r="BH626" s="10"/>
      <c r="BM626" s="10"/>
    </row>
    <row r="627" spans="1:65" s="54" customFormat="1" ht="30">
      <c r="A627" s="10">
        <v>643</v>
      </c>
      <c r="B627" s="10"/>
      <c r="C627" s="10" t="s">
        <v>910</v>
      </c>
      <c r="D627" s="10">
        <v>3</v>
      </c>
      <c r="E627" s="10">
        <v>4</v>
      </c>
      <c r="F627" s="10">
        <v>3</v>
      </c>
      <c r="G627" s="119" t="str">
        <f t="shared" si="128"/>
        <v>EXCLUDED</v>
      </c>
      <c r="H627" s="147" t="s">
        <v>901</v>
      </c>
      <c r="I627" s="189" t="s">
        <v>901</v>
      </c>
      <c r="J627" s="10" t="str">
        <f>IF(AND(G627="Excluded", H627="Excluded"), "Mutually Excluded", IF(AND(OR(G627="CERTAINLY INCLUDED", G627="INCLUDED", G627="MAYBE" ), OR(H627="INCLUDED", H627="MAYBE")), "MUTUALLY INCLUDED", IF(AND(G627="MAYBE", H627="MAYBE"), "Mutually MAYBE", IF(AND(G627="Excluded", OR(H627="INCLUDED", H627="MAYBE")), "AI: No, Human: Yes", IF(AND(H627="Excluded", OR(G627="INCLUDED", G627="CERTAINLY INCLUDED", G627="MAYBE")), "AI: Yes, Human: No", "Other Conflict")))))</f>
        <v>Mutually Excluded</v>
      </c>
      <c r="K627" s="10"/>
      <c r="L627" s="10"/>
      <c r="N627" s="220" t="s">
        <v>19</v>
      </c>
      <c r="O627" s="54" t="str">
        <f>IF(J627="Mutually Excluded","Exclude",IF(J627= "Mutually Included","Include",M627))</f>
        <v>Exclude</v>
      </c>
      <c r="P627" s="54" t="str">
        <f>'Humans Alignment T&amp;A'!Z627</f>
        <v>Exclude</v>
      </c>
      <c r="Q627" s="120" t="str">
        <f>IF(AND(O627="Exclude", P627="Exclude"), "Mutually Excluded", IF(AND(OR(O627="CERTAINLY INCLUDED", O627="INCLUDE" ), OR(P627="INCLUDE", P627="MAYBE")), "MUTUALLY INCLUDED", IF(AND(O627="MAYBE", P627="MAYBE"), "Mutually MAYBE", IF(AND(O627="Exclude", OR(P627="INCLUDE", P627="MAYBE")), "AI+Hum: No, Hum1+2: Yes", IF(AND(P627="Exclude", OR(O627="INCLUDE", O627="CERTAINLY INCLUDED", H627="MAYBE")), "Ai+hum: Yes, Hum1+2: No", "Other Conflict")))))</f>
        <v>Mutually Excluded</v>
      </c>
      <c r="U627" s="121" t="str">
        <f>IF(Q627="Mutually Excluded","Exclude",IF(Q627= "Mutually Included","Include",R627))</f>
        <v>Exclude</v>
      </c>
      <c r="V627" s="122"/>
      <c r="X627" s="117"/>
      <c r="Y627" s="117"/>
      <c r="Z627" s="103" t="str">
        <f t="shared" si="129"/>
        <v/>
      </c>
      <c r="AA627" s="256"/>
      <c r="AB627" s="186"/>
      <c r="AC627" s="186"/>
      <c r="AD627" s="203"/>
      <c r="AF627" s="203"/>
      <c r="AG627" s="102" t="str">
        <f t="shared" si="130"/>
        <v/>
      </c>
      <c r="AH627" s="10" t="str">
        <f t="shared" si="124"/>
        <v/>
      </c>
      <c r="AI627" s="102"/>
      <c r="AJ627" s="10"/>
      <c r="AK627" s="10"/>
      <c r="AL627" s="105"/>
      <c r="AM627" s="102"/>
      <c r="AN627" s="10"/>
      <c r="AO627" s="10" t="str">
        <f t="shared" si="131"/>
        <v/>
      </c>
      <c r="AT627" s="10"/>
      <c r="AU627" s="10" t="str">
        <f>IF(O627="include",AF627,"")</f>
        <v/>
      </c>
      <c r="AV627" s="54" t="str">
        <f>IF(P627="include",AF627,"")</f>
        <v/>
      </c>
      <c r="BC627" s="10"/>
      <c r="BH627" s="10"/>
      <c r="BM627" s="10"/>
    </row>
    <row r="628" spans="1:65" s="54" customFormat="1" ht="45">
      <c r="A628" s="10">
        <v>644</v>
      </c>
      <c r="B628" s="10"/>
      <c r="C628" s="10" t="s">
        <v>911</v>
      </c>
      <c r="D628" s="10">
        <v>3</v>
      </c>
      <c r="E628" s="10">
        <v>4</v>
      </c>
      <c r="F628" s="10">
        <v>3</v>
      </c>
      <c r="G628" s="119" t="str">
        <f t="shared" si="128"/>
        <v>EXCLUDED</v>
      </c>
      <c r="H628" s="147" t="s">
        <v>901</v>
      </c>
      <c r="I628" s="189" t="s">
        <v>901</v>
      </c>
      <c r="J628" s="10" t="str">
        <f>IF(AND(G628="Excluded", H628="Excluded"), "Mutually Excluded", IF(AND(OR(G628="CERTAINLY INCLUDED", G628="INCLUDED", G628="MAYBE" ), OR(H628="INCLUDED", H628="MAYBE")), "MUTUALLY INCLUDED", IF(AND(G628="MAYBE", H628="MAYBE"), "Mutually MAYBE", IF(AND(G628="Excluded", OR(H628="INCLUDED", H628="MAYBE")), "AI: No, Human: Yes", IF(AND(H628="Excluded", OR(G628="INCLUDED", G628="CERTAINLY INCLUDED", G628="MAYBE")), "AI: Yes, Human: No", "Other Conflict")))))</f>
        <v>Mutually Excluded</v>
      </c>
      <c r="K628" s="10"/>
      <c r="L628" s="10"/>
      <c r="N628" s="220" t="s">
        <v>19</v>
      </c>
      <c r="O628" s="54" t="str">
        <f>IF(J628="Mutually Excluded","Exclude",IF(J628= "Mutually Included","Include",M628))</f>
        <v>Exclude</v>
      </c>
      <c r="P628" s="54" t="str">
        <f>'Humans Alignment T&amp;A'!Z628</f>
        <v>Exclude</v>
      </c>
      <c r="Q628" s="120" t="str">
        <f>IF(AND(O628="Exclude", P628="Exclude"), "Mutually Excluded", IF(AND(OR(O628="CERTAINLY INCLUDED", O628="INCLUDE" ), OR(P628="INCLUDE", P628="MAYBE")), "MUTUALLY INCLUDED", IF(AND(O628="MAYBE", P628="MAYBE"), "Mutually MAYBE", IF(AND(O628="Exclude", OR(P628="INCLUDE", P628="MAYBE")), "AI+Hum: No, Hum1+2: Yes", IF(AND(P628="Exclude", OR(O628="INCLUDE", O628="CERTAINLY INCLUDED", H628="MAYBE")), "Ai+hum: Yes, Hum1+2: No", "Other Conflict")))))</f>
        <v>Mutually Excluded</v>
      </c>
      <c r="U628" s="121" t="str">
        <f>IF(Q628="Mutually Excluded","Exclude",IF(Q628= "Mutually Included","Include",R628))</f>
        <v>Exclude</v>
      </c>
      <c r="V628" s="122"/>
      <c r="X628" s="117"/>
      <c r="Y628" s="117"/>
      <c r="Z628" s="103" t="str">
        <f t="shared" si="129"/>
        <v/>
      </c>
      <c r="AA628" s="256"/>
      <c r="AB628" s="186"/>
      <c r="AC628" s="186"/>
      <c r="AD628" s="203"/>
      <c r="AF628" s="203"/>
      <c r="AG628" s="102" t="str">
        <f t="shared" si="130"/>
        <v/>
      </c>
      <c r="AH628" s="10" t="str">
        <f t="shared" si="124"/>
        <v/>
      </c>
      <c r="AI628" s="102"/>
      <c r="AJ628" s="10"/>
      <c r="AK628" s="10"/>
      <c r="AL628" s="105"/>
      <c r="AM628" s="102"/>
      <c r="AN628" s="10"/>
      <c r="AO628" s="10" t="str">
        <f t="shared" si="131"/>
        <v/>
      </c>
      <c r="AT628" s="10"/>
      <c r="AU628" s="10" t="str">
        <f>IF(O628="include",AF628,"")</f>
        <v/>
      </c>
      <c r="AV628" s="54" t="str">
        <f>IF(P628="include",AF628,"")</f>
        <v/>
      </c>
      <c r="BC628" s="10"/>
      <c r="BH628" s="10"/>
      <c r="BM628" s="10"/>
    </row>
    <row r="629" spans="1:65" s="54" customFormat="1" ht="30">
      <c r="A629" s="10">
        <v>645</v>
      </c>
      <c r="B629" s="10"/>
      <c r="C629" s="10" t="s">
        <v>912</v>
      </c>
      <c r="D629" s="10">
        <v>1</v>
      </c>
      <c r="E629" s="10">
        <v>1</v>
      </c>
      <c r="F629" s="10">
        <v>1</v>
      </c>
      <c r="G629" s="119" t="str">
        <f t="shared" si="128"/>
        <v>EXCLUDED</v>
      </c>
      <c r="H629" s="147" t="s">
        <v>901</v>
      </c>
      <c r="I629" s="189" t="s">
        <v>901</v>
      </c>
      <c r="J629" s="10" t="str">
        <f>IF(AND(G629="Excluded", H629="Excluded"), "Mutually Excluded", IF(AND(OR(G629="CERTAINLY INCLUDED", G629="INCLUDED", G629="MAYBE" ), OR(H629="INCLUDED", H629="MAYBE")), "MUTUALLY INCLUDED", IF(AND(G629="MAYBE", H629="MAYBE"), "Mutually MAYBE", IF(AND(G629="Excluded", OR(H629="INCLUDED", H629="MAYBE")), "AI: No, Human: Yes", IF(AND(H629="Excluded", OR(G629="INCLUDED", G629="CERTAINLY INCLUDED", G629="MAYBE")), "AI: Yes, Human: No", "Other Conflict")))))</f>
        <v>Mutually Excluded</v>
      </c>
      <c r="K629" s="10"/>
      <c r="L629" s="10"/>
      <c r="N629" s="220" t="s">
        <v>19</v>
      </c>
      <c r="O629" s="54" t="str">
        <f>IF(J629="Mutually Excluded","Exclude",IF(J629= "Mutually Included","Include",M629))</f>
        <v>Exclude</v>
      </c>
      <c r="P629" s="54" t="str">
        <f>'Humans Alignment T&amp;A'!Z629</f>
        <v>Exclude</v>
      </c>
      <c r="Q629" s="120" t="str">
        <f>IF(AND(O629="Exclude", P629="Exclude"), "Mutually Excluded", IF(AND(OR(O629="CERTAINLY INCLUDED", O629="INCLUDE" ), OR(P629="INCLUDE", P629="MAYBE")), "MUTUALLY INCLUDED", IF(AND(O629="MAYBE", P629="MAYBE"), "Mutually MAYBE", IF(AND(O629="Exclude", OR(P629="INCLUDE", P629="MAYBE")), "AI+Hum: No, Hum1+2: Yes", IF(AND(P629="Exclude", OR(O629="INCLUDE", O629="CERTAINLY INCLUDED", H629="MAYBE")), "Ai+hum: Yes, Hum1+2: No", "Other Conflict")))))</f>
        <v>Mutually Excluded</v>
      </c>
      <c r="U629" s="121" t="str">
        <f>IF(Q629="Mutually Excluded","Exclude",IF(Q629= "Mutually Included","Include",R629))</f>
        <v>Exclude</v>
      </c>
      <c r="V629" s="122"/>
      <c r="X629" s="117"/>
      <c r="Y629" s="117"/>
      <c r="Z629" s="103" t="str">
        <f t="shared" si="129"/>
        <v/>
      </c>
      <c r="AA629" s="256"/>
      <c r="AB629" s="186"/>
      <c r="AC629" s="186"/>
      <c r="AD629" s="203"/>
      <c r="AF629" s="203"/>
      <c r="AG629" s="102" t="str">
        <f t="shared" si="130"/>
        <v/>
      </c>
      <c r="AH629" s="10" t="str">
        <f t="shared" si="124"/>
        <v/>
      </c>
      <c r="AI629" s="102"/>
      <c r="AJ629" s="10"/>
      <c r="AK629" s="10"/>
      <c r="AL629" s="105"/>
      <c r="AM629" s="102"/>
      <c r="AN629" s="10"/>
      <c r="AO629" s="10" t="str">
        <f t="shared" si="131"/>
        <v/>
      </c>
      <c r="AT629" s="10"/>
      <c r="AU629" s="10" t="str">
        <f>IF(O629="include",AF629,"")</f>
        <v/>
      </c>
      <c r="AV629" s="54" t="str">
        <f>IF(P629="include",AF629,"")</f>
        <v/>
      </c>
      <c r="BC629" s="10"/>
      <c r="BH629" s="10"/>
      <c r="BM629" s="10"/>
    </row>
    <row r="630" spans="1:65" s="54" customFormat="1" ht="45">
      <c r="A630" s="10">
        <v>646</v>
      </c>
      <c r="B630" s="10"/>
      <c r="C630" s="10" t="s">
        <v>913</v>
      </c>
      <c r="D630" s="10">
        <v>1</v>
      </c>
      <c r="E630" s="10">
        <v>1</v>
      </c>
      <c r="F630" s="10">
        <v>1</v>
      </c>
      <c r="G630" s="119" t="str">
        <f t="shared" si="128"/>
        <v>EXCLUDED</v>
      </c>
      <c r="H630" s="147" t="s">
        <v>901</v>
      </c>
      <c r="I630" s="189" t="s">
        <v>901</v>
      </c>
      <c r="J630" s="10" t="str">
        <f>IF(AND(G630="Excluded", H630="Excluded"), "Mutually Excluded", IF(AND(OR(G630="CERTAINLY INCLUDED", G630="INCLUDED", G630="MAYBE" ), OR(H630="INCLUDED", H630="MAYBE")), "MUTUALLY INCLUDED", IF(AND(G630="MAYBE", H630="MAYBE"), "Mutually MAYBE", IF(AND(G630="Excluded", OR(H630="INCLUDED", H630="MAYBE")), "AI: No, Human: Yes", IF(AND(H630="Excluded", OR(G630="INCLUDED", G630="CERTAINLY INCLUDED", G630="MAYBE")), "AI: Yes, Human: No", "Other Conflict")))))</f>
        <v>Mutually Excluded</v>
      </c>
      <c r="K630" s="10"/>
      <c r="L630" s="10"/>
      <c r="N630" s="220" t="s">
        <v>19</v>
      </c>
      <c r="O630" s="54" t="str">
        <f>IF(J630="Mutually Excluded","Exclude",IF(J630= "Mutually Included","Include",M630))</f>
        <v>Exclude</v>
      </c>
      <c r="P630" s="54" t="str">
        <f>'Humans Alignment T&amp;A'!Z630</f>
        <v>Exclude</v>
      </c>
      <c r="Q630" s="120" t="str">
        <f>IF(AND(O630="Exclude", P630="Exclude"), "Mutually Excluded", IF(AND(OR(O630="CERTAINLY INCLUDED", O630="INCLUDE" ), OR(P630="INCLUDE", P630="MAYBE")), "MUTUALLY INCLUDED", IF(AND(O630="MAYBE", P630="MAYBE"), "Mutually MAYBE", IF(AND(O630="Exclude", OR(P630="INCLUDE", P630="MAYBE")), "AI+Hum: No, Hum1+2: Yes", IF(AND(P630="Exclude", OR(O630="INCLUDE", O630="CERTAINLY INCLUDED", H630="MAYBE")), "Ai+hum: Yes, Hum1+2: No", "Other Conflict")))))</f>
        <v>Mutually Excluded</v>
      </c>
      <c r="U630" s="121" t="str">
        <f>IF(Q630="Mutually Excluded","Exclude",IF(Q630= "Mutually Included","Include",R630))</f>
        <v>Exclude</v>
      </c>
      <c r="V630" s="122"/>
      <c r="X630" s="117"/>
      <c r="Y630" s="117"/>
      <c r="Z630" s="103" t="str">
        <f t="shared" si="129"/>
        <v/>
      </c>
      <c r="AA630" s="256"/>
      <c r="AB630" s="186"/>
      <c r="AC630" s="186"/>
      <c r="AD630" s="203"/>
      <c r="AF630" s="203"/>
      <c r="AG630" s="102" t="str">
        <f t="shared" si="130"/>
        <v/>
      </c>
      <c r="AH630" s="10" t="str">
        <f t="shared" si="124"/>
        <v/>
      </c>
      <c r="AI630" s="102"/>
      <c r="AJ630" s="10"/>
      <c r="AK630" s="10"/>
      <c r="AL630" s="105"/>
      <c r="AM630" s="102"/>
      <c r="AN630" s="10"/>
      <c r="AO630" s="10" t="str">
        <f t="shared" si="131"/>
        <v/>
      </c>
      <c r="AT630" s="10"/>
      <c r="AU630" s="10" t="str">
        <f>IF(O630="include",AF630,"")</f>
        <v/>
      </c>
      <c r="AV630" s="54" t="str">
        <f>IF(P630="include",AF630,"")</f>
        <v/>
      </c>
      <c r="BC630" s="10"/>
      <c r="BH630" s="10"/>
      <c r="BM630" s="10"/>
    </row>
    <row r="631" spans="1:65" s="54" customFormat="1" ht="45">
      <c r="A631" s="10">
        <v>647</v>
      </c>
      <c r="B631" s="10"/>
      <c r="C631" s="10" t="s">
        <v>914</v>
      </c>
      <c r="D631" s="10">
        <v>4</v>
      </c>
      <c r="E631" s="10">
        <v>3</v>
      </c>
      <c r="F631" s="10">
        <v>4</v>
      </c>
      <c r="G631" s="119" t="str">
        <f t="shared" si="128"/>
        <v>EXCLUDED</v>
      </c>
      <c r="H631" s="147" t="s">
        <v>901</v>
      </c>
      <c r="I631" s="189" t="s">
        <v>901</v>
      </c>
      <c r="J631" s="10" t="str">
        <f>IF(AND(G631="Excluded", H631="Excluded"), "Mutually Excluded", IF(AND(OR(G631="CERTAINLY INCLUDED", G631="INCLUDED", G631="MAYBE" ), OR(H631="INCLUDED", H631="MAYBE")), "MUTUALLY INCLUDED", IF(AND(G631="MAYBE", H631="MAYBE"), "Mutually MAYBE", IF(AND(G631="Excluded", OR(H631="INCLUDED", H631="MAYBE")), "AI: No, Human: Yes", IF(AND(H631="Excluded", OR(G631="INCLUDED", G631="CERTAINLY INCLUDED", G631="MAYBE")), "AI: Yes, Human: No", "Other Conflict")))))</f>
        <v>Mutually Excluded</v>
      </c>
      <c r="K631" s="10"/>
      <c r="L631" s="10"/>
      <c r="N631" s="220" t="s">
        <v>19</v>
      </c>
      <c r="O631" s="54" t="str">
        <f>IF(J631="Mutually Excluded","Exclude",IF(J631= "Mutually Included","Include",M631))</f>
        <v>Exclude</v>
      </c>
      <c r="P631" s="54" t="str">
        <f>'Humans Alignment T&amp;A'!Z631</f>
        <v>Exclude</v>
      </c>
      <c r="Q631" s="120" t="str">
        <f>IF(AND(O631="Exclude", P631="Exclude"), "Mutually Excluded", IF(AND(OR(O631="CERTAINLY INCLUDED", O631="INCLUDE" ), OR(P631="INCLUDE", P631="MAYBE")), "MUTUALLY INCLUDED", IF(AND(O631="MAYBE", P631="MAYBE"), "Mutually MAYBE", IF(AND(O631="Exclude", OR(P631="INCLUDE", P631="MAYBE")), "AI+Hum: No, Hum1+2: Yes", IF(AND(P631="Exclude", OR(O631="INCLUDE", O631="CERTAINLY INCLUDED", H631="MAYBE")), "Ai+hum: Yes, Hum1+2: No", "Other Conflict")))))</f>
        <v>Mutually Excluded</v>
      </c>
      <c r="U631" s="121" t="str">
        <f>IF(Q631="Mutually Excluded","Exclude",IF(Q631= "Mutually Included","Include",R631))</f>
        <v>Exclude</v>
      </c>
      <c r="V631" s="122"/>
      <c r="X631" s="117"/>
      <c r="Y631" s="117"/>
      <c r="Z631" s="103" t="str">
        <f t="shared" si="129"/>
        <v/>
      </c>
      <c r="AA631" s="256"/>
      <c r="AB631" s="186"/>
      <c r="AC631" s="186"/>
      <c r="AD631" s="203"/>
      <c r="AF631" s="203"/>
      <c r="AG631" s="102" t="str">
        <f t="shared" si="130"/>
        <v/>
      </c>
      <c r="AH631" s="10" t="str">
        <f t="shared" si="124"/>
        <v/>
      </c>
      <c r="AI631" s="102"/>
      <c r="AJ631" s="10"/>
      <c r="AK631" s="10"/>
      <c r="AL631" s="105"/>
      <c r="AM631" s="102"/>
      <c r="AN631" s="10"/>
      <c r="AO631" s="10" t="str">
        <f t="shared" si="131"/>
        <v/>
      </c>
      <c r="AT631" s="10"/>
      <c r="AU631" s="10" t="str">
        <f>IF(O631="include",AF631,"")</f>
        <v/>
      </c>
      <c r="AV631" s="54" t="str">
        <f>IF(P631="include",AF631,"")</f>
        <v/>
      </c>
      <c r="BC631" s="10"/>
      <c r="BH631" s="10"/>
      <c r="BM631" s="10"/>
    </row>
    <row r="632" spans="1:65" s="54" customFormat="1" ht="30">
      <c r="A632" s="10">
        <v>648</v>
      </c>
      <c r="B632" s="10"/>
      <c r="C632" s="10" t="s">
        <v>915</v>
      </c>
      <c r="D632" s="10">
        <v>2</v>
      </c>
      <c r="E632" s="10">
        <v>2</v>
      </c>
      <c r="F632" s="10">
        <v>2</v>
      </c>
      <c r="G632" s="119" t="str">
        <f t="shared" si="128"/>
        <v>EXCLUDED</v>
      </c>
      <c r="H632" s="147" t="s">
        <v>901</v>
      </c>
      <c r="I632" s="189" t="s">
        <v>901</v>
      </c>
      <c r="J632" s="10" t="str">
        <f>IF(AND(G632="Excluded", H632="Excluded"), "Mutually Excluded", IF(AND(OR(G632="CERTAINLY INCLUDED", G632="INCLUDED", G632="MAYBE" ), OR(H632="INCLUDED", H632="MAYBE")), "MUTUALLY INCLUDED", IF(AND(G632="MAYBE", H632="MAYBE"), "Mutually MAYBE", IF(AND(G632="Excluded", OR(H632="INCLUDED", H632="MAYBE")), "AI: No, Human: Yes", IF(AND(H632="Excluded", OR(G632="INCLUDED", G632="CERTAINLY INCLUDED", G632="MAYBE")), "AI: Yes, Human: No", "Other Conflict")))))</f>
        <v>Mutually Excluded</v>
      </c>
      <c r="K632" s="10"/>
      <c r="L632" s="10"/>
      <c r="N632" s="220" t="s">
        <v>19</v>
      </c>
      <c r="O632" s="54" t="str">
        <f>IF(J632="Mutually Excluded","Exclude",IF(J632= "Mutually Included","Include",M632))</f>
        <v>Exclude</v>
      </c>
      <c r="P632" s="54" t="str">
        <f>'Humans Alignment T&amp;A'!Z632</f>
        <v>Exclude</v>
      </c>
      <c r="Q632" s="120" t="str">
        <f>IF(AND(O632="Exclude", P632="Exclude"), "Mutually Excluded", IF(AND(OR(O632="CERTAINLY INCLUDED", O632="INCLUDE" ), OR(P632="INCLUDE", P632="MAYBE")), "MUTUALLY INCLUDED", IF(AND(O632="MAYBE", P632="MAYBE"), "Mutually MAYBE", IF(AND(O632="Exclude", OR(P632="INCLUDE", P632="MAYBE")), "AI+Hum: No, Hum1+2: Yes", IF(AND(P632="Exclude", OR(O632="INCLUDE", O632="CERTAINLY INCLUDED", H632="MAYBE")), "Ai+hum: Yes, Hum1+2: No", "Other Conflict")))))</f>
        <v>Mutually Excluded</v>
      </c>
      <c r="U632" s="121" t="str">
        <f>IF(Q632="Mutually Excluded","Exclude",IF(Q632= "Mutually Included","Include",R632))</f>
        <v>Exclude</v>
      </c>
      <c r="V632" s="122"/>
      <c r="X632" s="117"/>
      <c r="Y632" s="117"/>
      <c r="Z632" s="103" t="str">
        <f t="shared" si="129"/>
        <v/>
      </c>
      <c r="AA632" s="256"/>
      <c r="AB632" s="186"/>
      <c r="AC632" s="186"/>
      <c r="AD632" s="203"/>
      <c r="AF632" s="203"/>
      <c r="AG632" s="102" t="str">
        <f t="shared" si="130"/>
        <v/>
      </c>
      <c r="AH632" s="10" t="str">
        <f t="shared" si="124"/>
        <v/>
      </c>
      <c r="AI632" s="102"/>
      <c r="AJ632" s="10"/>
      <c r="AK632" s="10"/>
      <c r="AL632" s="105"/>
      <c r="AM632" s="102"/>
      <c r="AN632" s="10"/>
      <c r="AO632" s="10" t="str">
        <f t="shared" si="131"/>
        <v/>
      </c>
      <c r="AT632" s="10"/>
      <c r="AU632" s="10" t="str">
        <f>IF(O632="include",AF632,"")</f>
        <v/>
      </c>
      <c r="AV632" s="54" t="str">
        <f>IF(P632="include",AF632,"")</f>
        <v/>
      </c>
      <c r="BC632" s="10"/>
      <c r="BH632" s="10"/>
      <c r="BM632" s="10"/>
    </row>
    <row r="633" spans="1:65" s="54" customFormat="1" ht="30">
      <c r="A633" s="10">
        <v>649</v>
      </c>
      <c r="B633" s="10"/>
      <c r="C633" s="10" t="s">
        <v>916</v>
      </c>
      <c r="D633" s="10">
        <v>4</v>
      </c>
      <c r="E633" s="10">
        <v>4</v>
      </c>
      <c r="F633" s="10">
        <v>4</v>
      </c>
      <c r="G633" s="119" t="str">
        <f t="shared" si="128"/>
        <v>EXCLUDED</v>
      </c>
      <c r="H633" s="147" t="s">
        <v>901</v>
      </c>
      <c r="I633" s="189" t="s">
        <v>1752</v>
      </c>
      <c r="J633" s="10" t="str">
        <f>IF(AND(G633="Excluded", H633="Excluded"), "Mutually Excluded", IF(AND(OR(G633="CERTAINLY INCLUDED", G633="INCLUDED", G633="MAYBE" ), OR(H633="INCLUDED", H633="MAYBE")), "MUTUALLY INCLUDED", IF(AND(G633="MAYBE", H633="MAYBE"), "Mutually MAYBE", IF(AND(G633="Excluded", OR(H633="INCLUDED", H633="MAYBE")), "AI: No, Human: Yes", IF(AND(H633="Excluded", OR(G633="INCLUDED", G633="CERTAINLY INCLUDED", G633="MAYBE")), "AI: Yes, Human: No", "Other Conflict")))))</f>
        <v>Mutually Excluded</v>
      </c>
      <c r="K633" s="10"/>
      <c r="L633" s="10"/>
      <c r="N633" s="220" t="s">
        <v>19</v>
      </c>
      <c r="O633" s="54" t="str">
        <f>IF(J633="Mutually Excluded","Exclude",IF(J633= "Mutually Included","Include",M633))</f>
        <v>Exclude</v>
      </c>
      <c r="P633" s="54" t="str">
        <f>'Humans Alignment T&amp;A'!Z633</f>
        <v>Exclude</v>
      </c>
      <c r="Q633" s="120" t="str">
        <f>IF(AND(O633="Exclude", P633="Exclude"), "Mutually Excluded", IF(AND(OR(O633="CERTAINLY INCLUDED", O633="INCLUDE" ), OR(P633="INCLUDE", P633="MAYBE")), "MUTUALLY INCLUDED", IF(AND(O633="MAYBE", P633="MAYBE"), "Mutually MAYBE", IF(AND(O633="Exclude", OR(P633="INCLUDE", P633="MAYBE")), "AI+Hum: No, Hum1+2: Yes", IF(AND(P633="Exclude", OR(O633="INCLUDE", O633="CERTAINLY INCLUDED", H633="MAYBE")), "Ai+hum: Yes, Hum1+2: No", "Other Conflict")))))</f>
        <v>Mutually Excluded</v>
      </c>
      <c r="U633" s="121" t="str">
        <f>IF(Q633="Mutually Excluded","Exclude",IF(Q633= "Mutually Included","Include",R633))</f>
        <v>Exclude</v>
      </c>
      <c r="V633" s="122"/>
      <c r="X633" s="117"/>
      <c r="Y633" s="117"/>
      <c r="Z633" s="103" t="str">
        <f t="shared" si="129"/>
        <v/>
      </c>
      <c r="AA633" s="256"/>
      <c r="AB633" s="186"/>
      <c r="AC633" s="186"/>
      <c r="AD633" s="203"/>
      <c r="AF633" s="203"/>
      <c r="AG633" s="102" t="str">
        <f t="shared" si="130"/>
        <v/>
      </c>
      <c r="AH633" s="10" t="str">
        <f t="shared" si="124"/>
        <v/>
      </c>
      <c r="AI633" s="102"/>
      <c r="AJ633" s="10"/>
      <c r="AK633" s="10"/>
      <c r="AL633" s="105"/>
      <c r="AM633" s="102"/>
      <c r="AN633" s="10"/>
      <c r="AO633" s="10" t="str">
        <f t="shared" si="131"/>
        <v/>
      </c>
      <c r="AT633" s="10"/>
      <c r="AU633" s="10" t="str">
        <f>IF(O633="include",AF633,"")</f>
        <v/>
      </c>
      <c r="AV633" s="54" t="str">
        <f>IF(P633="include",AF633,"")</f>
        <v/>
      </c>
      <c r="BC633" s="10"/>
      <c r="BH633" s="10"/>
      <c r="BM633" s="10"/>
    </row>
    <row r="634" spans="1:65" s="54" customFormat="1" ht="30">
      <c r="A634" s="10">
        <v>650</v>
      </c>
      <c r="B634" s="10"/>
      <c r="C634" s="10" t="s">
        <v>917</v>
      </c>
      <c r="D634" s="10">
        <v>1</v>
      </c>
      <c r="E634" s="10">
        <v>1</v>
      </c>
      <c r="F634" s="10">
        <v>1</v>
      </c>
      <c r="G634" s="119" t="str">
        <f t="shared" si="128"/>
        <v>EXCLUDED</v>
      </c>
      <c r="H634" s="147" t="s">
        <v>901</v>
      </c>
      <c r="I634" s="189" t="s">
        <v>901</v>
      </c>
      <c r="J634" s="10" t="str">
        <f>IF(AND(G634="Excluded", H634="Excluded"), "Mutually Excluded", IF(AND(OR(G634="CERTAINLY INCLUDED", G634="INCLUDED", G634="MAYBE" ), OR(H634="INCLUDED", H634="MAYBE")), "MUTUALLY INCLUDED", IF(AND(G634="MAYBE", H634="MAYBE"), "Mutually MAYBE", IF(AND(G634="Excluded", OR(H634="INCLUDED", H634="MAYBE")), "AI: No, Human: Yes", IF(AND(H634="Excluded", OR(G634="INCLUDED", G634="CERTAINLY INCLUDED", G634="MAYBE")), "AI: Yes, Human: No", "Other Conflict")))))</f>
        <v>Mutually Excluded</v>
      </c>
      <c r="K634" s="10"/>
      <c r="L634" s="10"/>
      <c r="N634" s="220" t="s">
        <v>19</v>
      </c>
      <c r="O634" s="54" t="str">
        <f>IF(J634="Mutually Excluded","Exclude",IF(J634= "Mutually Included","Include",M634))</f>
        <v>Exclude</v>
      </c>
      <c r="P634" s="54" t="str">
        <f>'Humans Alignment T&amp;A'!Z634</f>
        <v>Exclude</v>
      </c>
      <c r="Q634" s="120" t="str">
        <f>IF(AND(O634="Exclude", P634="Exclude"), "Mutually Excluded", IF(AND(OR(O634="CERTAINLY INCLUDED", O634="INCLUDE" ), OR(P634="INCLUDE", P634="MAYBE")), "MUTUALLY INCLUDED", IF(AND(O634="MAYBE", P634="MAYBE"), "Mutually MAYBE", IF(AND(O634="Exclude", OR(P634="INCLUDE", P634="MAYBE")), "AI+Hum: No, Hum1+2: Yes", IF(AND(P634="Exclude", OR(O634="INCLUDE", O634="CERTAINLY INCLUDED", H634="MAYBE")), "Ai+hum: Yes, Hum1+2: No", "Other Conflict")))))</f>
        <v>Mutually Excluded</v>
      </c>
      <c r="U634" s="121" t="str">
        <f>IF(Q634="Mutually Excluded","Exclude",IF(Q634= "Mutually Included","Include",R634))</f>
        <v>Exclude</v>
      </c>
      <c r="V634" s="122"/>
      <c r="X634" s="117"/>
      <c r="Y634" s="117"/>
      <c r="Z634" s="103" t="str">
        <f t="shared" si="129"/>
        <v/>
      </c>
      <c r="AA634" s="256"/>
      <c r="AB634" s="186"/>
      <c r="AC634" s="186"/>
      <c r="AD634" s="203"/>
      <c r="AF634" s="203"/>
      <c r="AG634" s="102" t="str">
        <f t="shared" si="130"/>
        <v/>
      </c>
      <c r="AH634" s="10" t="str">
        <f t="shared" si="124"/>
        <v/>
      </c>
      <c r="AI634" s="102"/>
      <c r="AJ634" s="10"/>
      <c r="AK634" s="10"/>
      <c r="AL634" s="105"/>
      <c r="AM634" s="102"/>
      <c r="AN634" s="10"/>
      <c r="AO634" s="10" t="str">
        <f t="shared" si="131"/>
        <v/>
      </c>
      <c r="AT634" s="10"/>
      <c r="AU634" s="10" t="str">
        <f>IF(O634="include",AF634,"")</f>
        <v/>
      </c>
      <c r="AV634" s="54" t="str">
        <f>IF(P634="include",AF634,"")</f>
        <v/>
      </c>
      <c r="BC634" s="10"/>
      <c r="BH634" s="10"/>
      <c r="BM634" s="10"/>
    </row>
    <row r="635" spans="1:65" s="54" customFormat="1" ht="30">
      <c r="A635" s="10">
        <v>651</v>
      </c>
      <c r="B635" s="10"/>
      <c r="C635" s="10" t="s">
        <v>918</v>
      </c>
      <c r="D635" s="10">
        <v>1</v>
      </c>
      <c r="E635" s="10">
        <v>1</v>
      </c>
      <c r="F635" s="10">
        <v>1</v>
      </c>
      <c r="G635" s="119" t="str">
        <f t="shared" si="128"/>
        <v>EXCLUDED</v>
      </c>
      <c r="H635" s="147" t="s">
        <v>901</v>
      </c>
      <c r="I635" s="189" t="s">
        <v>901</v>
      </c>
      <c r="J635" s="10" t="str">
        <f>IF(AND(G635="Excluded", H635="Excluded"), "Mutually Excluded", IF(AND(OR(G635="CERTAINLY INCLUDED", G635="INCLUDED", G635="MAYBE" ), OR(H635="INCLUDED", H635="MAYBE")), "MUTUALLY INCLUDED", IF(AND(G635="MAYBE", H635="MAYBE"), "Mutually MAYBE", IF(AND(G635="Excluded", OR(H635="INCLUDED", H635="MAYBE")), "AI: No, Human: Yes", IF(AND(H635="Excluded", OR(G635="INCLUDED", G635="CERTAINLY INCLUDED", G635="MAYBE")), "AI: Yes, Human: No", "Other Conflict")))))</f>
        <v>Mutually Excluded</v>
      </c>
      <c r="K635" s="10"/>
      <c r="L635" s="10"/>
      <c r="N635" s="220" t="s">
        <v>19</v>
      </c>
      <c r="O635" s="54" t="str">
        <f>IF(J635="Mutually Excluded","Exclude",IF(J635= "Mutually Included","Include",M635))</f>
        <v>Exclude</v>
      </c>
      <c r="P635" s="54" t="str">
        <f>'Humans Alignment T&amp;A'!Z635</f>
        <v>Exclude</v>
      </c>
      <c r="Q635" s="120" t="str">
        <f>IF(AND(O635="Exclude", P635="Exclude"), "Mutually Excluded", IF(AND(OR(O635="CERTAINLY INCLUDED", O635="INCLUDE" ), OR(P635="INCLUDE", P635="MAYBE")), "MUTUALLY INCLUDED", IF(AND(O635="MAYBE", P635="MAYBE"), "Mutually MAYBE", IF(AND(O635="Exclude", OR(P635="INCLUDE", P635="MAYBE")), "AI+Hum: No, Hum1+2: Yes", IF(AND(P635="Exclude", OR(O635="INCLUDE", O635="CERTAINLY INCLUDED", H635="MAYBE")), "Ai+hum: Yes, Hum1+2: No", "Other Conflict")))))</f>
        <v>Mutually Excluded</v>
      </c>
      <c r="U635" s="121" t="str">
        <f>IF(Q635="Mutually Excluded","Exclude",IF(Q635= "Mutually Included","Include",R635))</f>
        <v>Exclude</v>
      </c>
      <c r="V635" s="122"/>
      <c r="X635" s="117"/>
      <c r="Y635" s="117"/>
      <c r="Z635" s="103" t="str">
        <f t="shared" si="129"/>
        <v/>
      </c>
      <c r="AA635" s="256"/>
      <c r="AB635" s="186"/>
      <c r="AC635" s="186"/>
      <c r="AD635" s="203"/>
      <c r="AF635" s="203"/>
      <c r="AG635" s="102" t="str">
        <f t="shared" si="130"/>
        <v/>
      </c>
      <c r="AH635" s="10" t="str">
        <f t="shared" si="124"/>
        <v/>
      </c>
      <c r="AI635" s="102"/>
      <c r="AJ635" s="10"/>
      <c r="AK635" s="10"/>
      <c r="AL635" s="105"/>
      <c r="AM635" s="102"/>
      <c r="AN635" s="10"/>
      <c r="AO635" s="10" t="str">
        <f t="shared" si="131"/>
        <v/>
      </c>
      <c r="AT635" s="10"/>
      <c r="AU635" s="10" t="str">
        <f>IF(O635="include",AF635,"")</f>
        <v/>
      </c>
      <c r="AV635" s="54" t="str">
        <f>IF(P635="include",AF635,"")</f>
        <v/>
      </c>
      <c r="BC635" s="10"/>
      <c r="BH635" s="10"/>
      <c r="BM635" s="10"/>
    </row>
    <row r="636" spans="1:65" s="54" customFormat="1" ht="30">
      <c r="A636" s="10">
        <v>652</v>
      </c>
      <c r="B636" s="10"/>
      <c r="C636" s="10" t="s">
        <v>919</v>
      </c>
      <c r="D636" s="10">
        <v>2</v>
      </c>
      <c r="E636" s="10">
        <v>1</v>
      </c>
      <c r="F636" s="10">
        <v>2</v>
      </c>
      <c r="G636" s="119" t="str">
        <f t="shared" si="128"/>
        <v>EXCLUDED</v>
      </c>
      <c r="H636" s="147" t="s">
        <v>901</v>
      </c>
      <c r="I636" s="189" t="s">
        <v>901</v>
      </c>
      <c r="J636" s="10" t="str">
        <f>IF(AND(G636="Excluded", H636="Excluded"), "Mutually Excluded", IF(AND(OR(G636="CERTAINLY INCLUDED", G636="INCLUDED", G636="MAYBE" ), OR(H636="INCLUDED", H636="MAYBE")), "MUTUALLY INCLUDED", IF(AND(G636="MAYBE", H636="MAYBE"), "Mutually MAYBE", IF(AND(G636="Excluded", OR(H636="INCLUDED", H636="MAYBE")), "AI: No, Human: Yes", IF(AND(H636="Excluded", OR(G636="INCLUDED", G636="CERTAINLY INCLUDED", G636="MAYBE")), "AI: Yes, Human: No", "Other Conflict")))))</f>
        <v>Mutually Excluded</v>
      </c>
      <c r="K636" s="10"/>
      <c r="L636" s="10"/>
      <c r="N636" s="220" t="s">
        <v>19</v>
      </c>
      <c r="O636" s="54" t="str">
        <f>IF(J636="Mutually Excluded","Exclude",IF(J636= "Mutually Included","Include",M636))</f>
        <v>Exclude</v>
      </c>
      <c r="P636" s="54" t="str">
        <f>'Humans Alignment T&amp;A'!Z636</f>
        <v>Exclude</v>
      </c>
      <c r="Q636" s="120" t="str">
        <f>IF(AND(O636="Exclude", P636="Exclude"), "Mutually Excluded", IF(AND(OR(O636="CERTAINLY INCLUDED", O636="INCLUDE" ), OR(P636="INCLUDE", P636="MAYBE")), "MUTUALLY INCLUDED", IF(AND(O636="MAYBE", P636="MAYBE"), "Mutually MAYBE", IF(AND(O636="Exclude", OR(P636="INCLUDE", P636="MAYBE")), "AI+Hum: No, Hum1+2: Yes", IF(AND(P636="Exclude", OR(O636="INCLUDE", O636="CERTAINLY INCLUDED", H636="MAYBE")), "Ai+hum: Yes, Hum1+2: No", "Other Conflict")))))</f>
        <v>Mutually Excluded</v>
      </c>
      <c r="U636" s="121" t="str">
        <f>IF(Q636="Mutually Excluded","Exclude",IF(Q636= "Mutually Included","Include",R636))</f>
        <v>Exclude</v>
      </c>
      <c r="V636" s="122"/>
      <c r="X636" s="117"/>
      <c r="Y636" s="117"/>
      <c r="Z636" s="103" t="str">
        <f t="shared" si="129"/>
        <v/>
      </c>
      <c r="AA636" s="256"/>
      <c r="AB636" s="186"/>
      <c r="AC636" s="186"/>
      <c r="AD636" s="203"/>
      <c r="AF636" s="203"/>
      <c r="AG636" s="102" t="str">
        <f t="shared" si="130"/>
        <v/>
      </c>
      <c r="AH636" s="10" t="str">
        <f t="shared" si="124"/>
        <v/>
      </c>
      <c r="AI636" s="102"/>
      <c r="AJ636" s="10"/>
      <c r="AK636" s="10"/>
      <c r="AL636" s="105"/>
      <c r="AM636" s="102"/>
      <c r="AN636" s="10"/>
      <c r="AO636" s="10" t="str">
        <f t="shared" si="131"/>
        <v/>
      </c>
      <c r="AT636" s="10"/>
      <c r="AU636" s="10" t="str">
        <f>IF(O636="include",AF636,"")</f>
        <v/>
      </c>
      <c r="AV636" s="54" t="str">
        <f>IF(P636="include",AF636,"")</f>
        <v/>
      </c>
      <c r="BC636" s="10"/>
      <c r="BH636" s="10"/>
      <c r="BM636" s="10"/>
    </row>
    <row r="637" spans="1:65" s="54" customFormat="1" ht="30">
      <c r="A637" s="10">
        <v>653</v>
      </c>
      <c r="B637" s="10"/>
      <c r="C637" s="10" t="s">
        <v>920</v>
      </c>
      <c r="D637" s="10">
        <v>2</v>
      </c>
      <c r="E637" s="10">
        <v>1</v>
      </c>
      <c r="F637" s="10">
        <v>2</v>
      </c>
      <c r="G637" s="119" t="str">
        <f t="shared" si="128"/>
        <v>EXCLUDED</v>
      </c>
      <c r="H637" s="147" t="s">
        <v>901</v>
      </c>
      <c r="I637" s="189" t="s">
        <v>901</v>
      </c>
      <c r="J637" s="10" t="str">
        <f>IF(AND(G637="Excluded", H637="Excluded"), "Mutually Excluded", IF(AND(OR(G637="CERTAINLY INCLUDED", G637="INCLUDED", G637="MAYBE" ), OR(H637="INCLUDED", H637="MAYBE")), "MUTUALLY INCLUDED", IF(AND(G637="MAYBE", H637="MAYBE"), "Mutually MAYBE", IF(AND(G637="Excluded", OR(H637="INCLUDED", H637="MAYBE")), "AI: No, Human: Yes", IF(AND(H637="Excluded", OR(G637="INCLUDED", G637="CERTAINLY INCLUDED", G637="MAYBE")), "AI: Yes, Human: No", "Other Conflict")))))</f>
        <v>Mutually Excluded</v>
      </c>
      <c r="K637" s="10"/>
      <c r="L637" s="10"/>
      <c r="N637" s="220" t="s">
        <v>19</v>
      </c>
      <c r="O637" s="54" t="str">
        <f>IF(J637="Mutually Excluded","Exclude",IF(J637= "Mutually Included","Include",M637))</f>
        <v>Exclude</v>
      </c>
      <c r="P637" s="54" t="str">
        <f>'Humans Alignment T&amp;A'!Z637</f>
        <v>Exclude</v>
      </c>
      <c r="Q637" s="120" t="str">
        <f>IF(AND(O637="Exclude", P637="Exclude"), "Mutually Excluded", IF(AND(OR(O637="CERTAINLY INCLUDED", O637="INCLUDE" ), OR(P637="INCLUDE", P637="MAYBE")), "MUTUALLY INCLUDED", IF(AND(O637="MAYBE", P637="MAYBE"), "Mutually MAYBE", IF(AND(O637="Exclude", OR(P637="INCLUDE", P637="MAYBE")), "AI+Hum: No, Hum1+2: Yes", IF(AND(P637="Exclude", OR(O637="INCLUDE", O637="CERTAINLY INCLUDED", H637="MAYBE")), "Ai+hum: Yes, Hum1+2: No", "Other Conflict")))))</f>
        <v>Mutually Excluded</v>
      </c>
      <c r="U637" s="121" t="str">
        <f>IF(Q637="Mutually Excluded","Exclude",IF(Q637= "Mutually Included","Include",R637))</f>
        <v>Exclude</v>
      </c>
      <c r="V637" s="122"/>
      <c r="X637" s="117"/>
      <c r="Y637" s="117"/>
      <c r="Z637" s="103" t="str">
        <f t="shared" si="129"/>
        <v/>
      </c>
      <c r="AA637" s="256"/>
      <c r="AB637" s="186"/>
      <c r="AC637" s="186"/>
      <c r="AD637" s="203"/>
      <c r="AF637" s="203"/>
      <c r="AG637" s="102" t="str">
        <f t="shared" si="130"/>
        <v/>
      </c>
      <c r="AH637" s="10" t="str">
        <f t="shared" si="124"/>
        <v/>
      </c>
      <c r="AI637" s="102"/>
      <c r="AJ637" s="10"/>
      <c r="AK637" s="10"/>
      <c r="AL637" s="105"/>
      <c r="AM637" s="102"/>
      <c r="AN637" s="10"/>
      <c r="AO637" s="10" t="str">
        <f t="shared" si="131"/>
        <v/>
      </c>
      <c r="AT637" s="10"/>
      <c r="AU637" s="10" t="str">
        <f>IF(O637="include",AF637,"")</f>
        <v/>
      </c>
      <c r="AV637" s="54" t="str">
        <f>IF(P637="include",AF637,"")</f>
        <v/>
      </c>
      <c r="BC637" s="10"/>
      <c r="BH637" s="10"/>
      <c r="BM637" s="10"/>
    </row>
    <row r="638" spans="1:65" s="54" customFormat="1" ht="45">
      <c r="A638" s="10">
        <v>654</v>
      </c>
      <c r="B638" s="10"/>
      <c r="C638" s="10" t="s">
        <v>921</v>
      </c>
      <c r="D638" s="10">
        <v>3</v>
      </c>
      <c r="E638" s="10">
        <v>2</v>
      </c>
      <c r="F638" s="10">
        <v>2</v>
      </c>
      <c r="G638" s="119" t="str">
        <f t="shared" si="128"/>
        <v>EXCLUDED</v>
      </c>
      <c r="H638" s="147" t="s">
        <v>901</v>
      </c>
      <c r="I638" s="189" t="s">
        <v>901</v>
      </c>
      <c r="J638" s="10" t="str">
        <f>IF(AND(G638="Excluded", H638="Excluded"), "Mutually Excluded", IF(AND(OR(G638="CERTAINLY INCLUDED", G638="INCLUDED", G638="MAYBE" ), OR(H638="INCLUDED", H638="MAYBE")), "MUTUALLY INCLUDED", IF(AND(G638="MAYBE", H638="MAYBE"), "Mutually MAYBE", IF(AND(G638="Excluded", OR(H638="INCLUDED", H638="MAYBE")), "AI: No, Human: Yes", IF(AND(H638="Excluded", OR(G638="INCLUDED", G638="CERTAINLY INCLUDED", G638="MAYBE")), "AI: Yes, Human: No", "Other Conflict")))))</f>
        <v>Mutually Excluded</v>
      </c>
      <c r="K638" s="10"/>
      <c r="L638" s="10"/>
      <c r="N638" s="220" t="s">
        <v>19</v>
      </c>
      <c r="O638" s="54" t="str">
        <f>IF(J638="Mutually Excluded","Exclude",IF(J638= "Mutually Included","Include",M638))</f>
        <v>Exclude</v>
      </c>
      <c r="P638" s="54" t="str">
        <f>'Humans Alignment T&amp;A'!Z638</f>
        <v>Exclude</v>
      </c>
      <c r="Q638" s="120" t="str">
        <f>IF(AND(O638="Exclude", P638="Exclude"), "Mutually Excluded", IF(AND(OR(O638="CERTAINLY INCLUDED", O638="INCLUDE" ), OR(P638="INCLUDE", P638="MAYBE")), "MUTUALLY INCLUDED", IF(AND(O638="MAYBE", P638="MAYBE"), "Mutually MAYBE", IF(AND(O638="Exclude", OR(P638="INCLUDE", P638="MAYBE")), "AI+Hum: No, Hum1+2: Yes", IF(AND(P638="Exclude", OR(O638="INCLUDE", O638="CERTAINLY INCLUDED", H638="MAYBE")), "Ai+hum: Yes, Hum1+2: No", "Other Conflict")))))</f>
        <v>Mutually Excluded</v>
      </c>
      <c r="U638" s="121" t="str">
        <f>IF(Q638="Mutually Excluded","Exclude",IF(Q638= "Mutually Included","Include",R638))</f>
        <v>Exclude</v>
      </c>
      <c r="V638" s="122"/>
      <c r="X638" s="117"/>
      <c r="Y638" s="117"/>
      <c r="Z638" s="103" t="str">
        <f t="shared" si="129"/>
        <v/>
      </c>
      <c r="AA638" s="256"/>
      <c r="AB638" s="186"/>
      <c r="AC638" s="186"/>
      <c r="AD638" s="203"/>
      <c r="AF638" s="203"/>
      <c r="AG638" s="102" t="str">
        <f t="shared" si="130"/>
        <v/>
      </c>
      <c r="AH638" s="10" t="str">
        <f t="shared" si="124"/>
        <v/>
      </c>
      <c r="AI638" s="102"/>
      <c r="AJ638" s="10"/>
      <c r="AK638" s="10"/>
      <c r="AL638" s="105"/>
      <c r="AM638" s="102"/>
      <c r="AN638" s="10"/>
      <c r="AO638" s="10" t="str">
        <f t="shared" si="131"/>
        <v/>
      </c>
      <c r="AT638" s="10"/>
      <c r="AU638" s="10" t="str">
        <f>IF(O638="include",AF638,"")</f>
        <v/>
      </c>
      <c r="AV638" s="54" t="str">
        <f>IF(P638="include",AF638,"")</f>
        <v/>
      </c>
      <c r="BC638" s="10"/>
      <c r="BH638" s="10"/>
      <c r="BM638" s="10"/>
    </row>
    <row r="639" spans="1:65" s="54" customFormat="1" ht="45">
      <c r="A639" s="10">
        <v>655</v>
      </c>
      <c r="B639" s="10"/>
      <c r="C639" s="10" t="s">
        <v>922</v>
      </c>
      <c r="D639" s="10">
        <v>4</v>
      </c>
      <c r="E639" s="10">
        <v>4</v>
      </c>
      <c r="F639" s="10">
        <v>4</v>
      </c>
      <c r="G639" s="119" t="str">
        <f t="shared" si="128"/>
        <v>EXCLUDED</v>
      </c>
      <c r="H639" s="147" t="s">
        <v>65</v>
      </c>
      <c r="I639" s="189" t="s">
        <v>901</v>
      </c>
      <c r="J639" s="10" t="str">
        <f>IF(AND(G639="Excluded", H639="Excluded"), "Mutually Excluded", IF(AND(OR(G639="CERTAINLY INCLUDED", G639="INCLUDED", G639="MAYBE" ), OR(H639="INCLUDED", H639="MAYBE")), "MUTUALLY INCLUDED", IF(AND(G639="MAYBE", H639="MAYBE"), "Mutually MAYBE", IF(AND(G639="Excluded", OR(H639="INCLUDED", H639="MAYBE")), "AI: No, Human: Yes", IF(AND(H639="Excluded", OR(G639="INCLUDED", G639="CERTAINLY INCLUDED", G639="MAYBE")), "AI: Yes, Human: No", "Other Conflict")))))</f>
        <v>AI: No, Human: Yes</v>
      </c>
      <c r="K639" s="10" t="s">
        <v>19</v>
      </c>
      <c r="L639" s="10" t="s">
        <v>19</v>
      </c>
      <c r="M639" s="54" t="s">
        <v>19</v>
      </c>
      <c r="N639" s="220" t="s">
        <v>19</v>
      </c>
      <c r="O639" s="54" t="str">
        <f>IF(J639="Mutually Excluded","Exclude",IF(J639= "Mutually Included","Include",M639))</f>
        <v>Exclude</v>
      </c>
      <c r="P639" s="54" t="str">
        <f>'Humans Alignment T&amp;A'!Z639</f>
        <v>Exclude</v>
      </c>
      <c r="Q639" s="120" t="str">
        <f>IF(AND(O639="Exclude", P639="Exclude"), "Mutually Excluded", IF(AND(OR(O639="CERTAINLY INCLUDED", O639="INCLUDE" ), OR(P639="INCLUDE", P639="MAYBE")), "MUTUALLY INCLUDED", IF(AND(O639="MAYBE", P639="MAYBE"), "Mutually MAYBE", IF(AND(O639="Exclude", OR(P639="INCLUDE", P639="MAYBE")), "AI+Hum: No, Hum1+2: Yes", IF(AND(P639="Exclude", OR(O639="INCLUDE", O639="CERTAINLY INCLUDED", H639="MAYBE")), "Ai+hum: Yes, Hum1+2: No", "Other Conflict")))))</f>
        <v>Mutually Excluded</v>
      </c>
      <c r="U639" s="121" t="str">
        <f>IF(Q639="Mutually Excluded","Exclude",IF(Q639= "Mutually Included","Include",R639))</f>
        <v>Exclude</v>
      </c>
      <c r="V639" s="122"/>
      <c r="X639" s="117"/>
      <c r="Y639" s="117"/>
      <c r="Z639" s="103" t="str">
        <f t="shared" si="129"/>
        <v/>
      </c>
      <c r="AA639" s="256"/>
      <c r="AB639" s="186"/>
      <c r="AC639" s="186"/>
      <c r="AD639" s="203"/>
      <c r="AF639" s="203"/>
      <c r="AG639" s="102" t="str">
        <f t="shared" si="130"/>
        <v/>
      </c>
      <c r="AH639" s="10" t="str">
        <f t="shared" si="124"/>
        <v/>
      </c>
      <c r="AI639" s="102"/>
      <c r="AJ639" s="10"/>
      <c r="AK639" s="10"/>
      <c r="AL639" s="105"/>
      <c r="AM639" s="102"/>
      <c r="AN639" s="10"/>
      <c r="AO639" s="10" t="str">
        <f t="shared" si="131"/>
        <v/>
      </c>
      <c r="AT639" s="10"/>
      <c r="AU639" s="10" t="str">
        <f>IF(O639="include",AF639,"")</f>
        <v/>
      </c>
      <c r="AV639" s="54" t="str">
        <f>IF(P639="include",AF639,"")</f>
        <v/>
      </c>
      <c r="BC639" s="10"/>
      <c r="BH639" s="10"/>
      <c r="BM639" s="10"/>
    </row>
    <row r="640" spans="1:65" s="54" customFormat="1" ht="45">
      <c r="A640" s="10">
        <v>656</v>
      </c>
      <c r="B640" s="10"/>
      <c r="C640" s="10" t="s">
        <v>923</v>
      </c>
      <c r="D640" s="10">
        <v>3</v>
      </c>
      <c r="E640" s="10">
        <v>4</v>
      </c>
      <c r="F640" s="10">
        <v>3</v>
      </c>
      <c r="G640" s="119" t="str">
        <f t="shared" si="128"/>
        <v>EXCLUDED</v>
      </c>
      <c r="H640" s="147" t="s">
        <v>901</v>
      </c>
      <c r="I640" s="189" t="s">
        <v>901</v>
      </c>
      <c r="J640" s="10" t="str">
        <f>IF(AND(G640="Excluded", H640="Excluded"), "Mutually Excluded", IF(AND(OR(G640="CERTAINLY INCLUDED", G640="INCLUDED", G640="MAYBE" ), OR(H640="INCLUDED", H640="MAYBE")), "MUTUALLY INCLUDED", IF(AND(G640="MAYBE", H640="MAYBE"), "Mutually MAYBE", IF(AND(G640="Excluded", OR(H640="INCLUDED", H640="MAYBE")), "AI: No, Human: Yes", IF(AND(H640="Excluded", OR(G640="INCLUDED", G640="CERTAINLY INCLUDED", G640="MAYBE")), "AI: Yes, Human: No", "Other Conflict")))))</f>
        <v>Mutually Excluded</v>
      </c>
      <c r="K640" s="10"/>
      <c r="L640" s="10"/>
      <c r="N640" s="220" t="s">
        <v>23</v>
      </c>
      <c r="O640" s="54" t="str">
        <f>IF(J640="Mutually Excluded","Exclude",IF(J640= "Mutually Included","Include",M640))</f>
        <v>Exclude</v>
      </c>
      <c r="P640" s="54" t="str">
        <f>'Humans Alignment T&amp;A'!Z640</f>
        <v>Exclude</v>
      </c>
      <c r="Q640" s="120" t="str">
        <f>IF(AND(O640="Exclude", P640="Exclude"), "Mutually Excluded", IF(AND(OR(O640="CERTAINLY INCLUDED", O640="INCLUDE" ), OR(P640="INCLUDE", P640="MAYBE")), "MUTUALLY INCLUDED", IF(AND(O640="MAYBE", P640="MAYBE"), "Mutually MAYBE", IF(AND(O640="Exclude", OR(P640="INCLUDE", P640="MAYBE")), "AI+Hum: No, Hum1+2: Yes", IF(AND(P640="Exclude", OR(O640="INCLUDE", O640="CERTAINLY INCLUDED", H640="MAYBE")), "Ai+hum: Yes, Hum1+2: No", "Other Conflict")))))</f>
        <v>Mutually Excluded</v>
      </c>
      <c r="U640" s="121" t="str">
        <f>IF(Q640="Mutually Excluded","Exclude",IF(Q640= "Mutually Included","Include",R640))</f>
        <v>Exclude</v>
      </c>
      <c r="V640" s="122"/>
      <c r="X640" s="117"/>
      <c r="Y640" s="117"/>
      <c r="Z640" s="103" t="str">
        <f t="shared" si="129"/>
        <v/>
      </c>
      <c r="AA640" s="256"/>
      <c r="AB640" s="186"/>
      <c r="AC640" s="186"/>
      <c r="AD640" s="203"/>
      <c r="AF640" s="203"/>
      <c r="AG640" s="102" t="str">
        <f t="shared" si="130"/>
        <v/>
      </c>
      <c r="AH640" s="10" t="str">
        <f t="shared" si="124"/>
        <v/>
      </c>
      <c r="AI640" s="102"/>
      <c r="AJ640" s="10"/>
      <c r="AK640" s="10"/>
      <c r="AL640" s="105"/>
      <c r="AM640" s="102"/>
      <c r="AN640" s="10"/>
      <c r="AO640" s="10" t="str">
        <f t="shared" si="131"/>
        <v/>
      </c>
      <c r="AT640" s="10"/>
      <c r="AU640" s="10" t="str">
        <f>IF(O640="include",AF640,"")</f>
        <v/>
      </c>
      <c r="AV640" s="54" t="str">
        <f>IF(P640="include",AF640,"")</f>
        <v/>
      </c>
      <c r="BC640" s="10"/>
      <c r="BH640" s="10"/>
      <c r="BM640" s="10"/>
    </row>
    <row r="641" spans="1:65" s="54" customFormat="1" ht="30">
      <c r="A641" s="10">
        <v>657</v>
      </c>
      <c r="B641" s="10"/>
      <c r="C641" s="10" t="s">
        <v>925</v>
      </c>
      <c r="D641" s="10">
        <v>2</v>
      </c>
      <c r="E641" s="10">
        <v>2</v>
      </c>
      <c r="F641" s="10">
        <v>2</v>
      </c>
      <c r="G641" s="119" t="str">
        <f t="shared" si="128"/>
        <v>EXCLUDED</v>
      </c>
      <c r="H641" s="147" t="s">
        <v>901</v>
      </c>
      <c r="I641" s="189" t="s">
        <v>901</v>
      </c>
      <c r="J641" s="10" t="str">
        <f>IF(AND(G641="Excluded", H641="Excluded"), "Mutually Excluded", IF(AND(OR(G641="CERTAINLY INCLUDED", G641="INCLUDED", G641="MAYBE" ), OR(H641="INCLUDED", H641="MAYBE")), "MUTUALLY INCLUDED", IF(AND(G641="MAYBE", H641="MAYBE"), "Mutually MAYBE", IF(AND(G641="Excluded", OR(H641="INCLUDED", H641="MAYBE")), "AI: No, Human: Yes", IF(AND(H641="Excluded", OR(G641="INCLUDED", G641="CERTAINLY INCLUDED", G641="MAYBE")), "AI: Yes, Human: No", "Other Conflict")))))</f>
        <v>Mutually Excluded</v>
      </c>
      <c r="K641" s="10"/>
      <c r="L641" s="10"/>
      <c r="N641" s="220" t="s">
        <v>19</v>
      </c>
      <c r="O641" s="54" t="str">
        <f>IF(J641="Mutually Excluded","Exclude",IF(J641= "Mutually Included","Include",M641))</f>
        <v>Exclude</v>
      </c>
      <c r="P641" s="54" t="str">
        <f>'Humans Alignment T&amp;A'!Z641</f>
        <v>Exclude</v>
      </c>
      <c r="Q641" s="120" t="str">
        <f>IF(AND(O641="Exclude", P641="Exclude"), "Mutually Excluded", IF(AND(OR(O641="CERTAINLY INCLUDED", O641="INCLUDE" ), OR(P641="INCLUDE", P641="MAYBE")), "MUTUALLY INCLUDED", IF(AND(O641="MAYBE", P641="MAYBE"), "Mutually MAYBE", IF(AND(O641="Exclude", OR(P641="INCLUDE", P641="MAYBE")), "AI+Hum: No, Hum1+2: Yes", IF(AND(P641="Exclude", OR(O641="INCLUDE", O641="CERTAINLY INCLUDED", H641="MAYBE")), "Ai+hum: Yes, Hum1+2: No", "Other Conflict")))))</f>
        <v>Mutually Excluded</v>
      </c>
      <c r="U641" s="121" t="str">
        <f>IF(Q641="Mutually Excluded","Exclude",IF(Q641= "Mutually Included","Include",R641))</f>
        <v>Exclude</v>
      </c>
      <c r="V641" s="122"/>
      <c r="X641" s="117"/>
      <c r="Y641" s="117"/>
      <c r="Z641" s="103" t="str">
        <f t="shared" si="129"/>
        <v/>
      </c>
      <c r="AA641" s="256"/>
      <c r="AB641" s="186"/>
      <c r="AC641" s="186"/>
      <c r="AD641" s="203"/>
      <c r="AF641" s="203"/>
      <c r="AG641" s="102" t="str">
        <f t="shared" si="130"/>
        <v/>
      </c>
      <c r="AH641" s="10" t="str">
        <f t="shared" si="124"/>
        <v/>
      </c>
      <c r="AI641" s="102"/>
      <c r="AJ641" s="10"/>
      <c r="AK641" s="10"/>
      <c r="AL641" s="105"/>
      <c r="AM641" s="102"/>
      <c r="AN641" s="10"/>
      <c r="AO641" s="10" t="str">
        <f t="shared" si="131"/>
        <v/>
      </c>
      <c r="AT641" s="10"/>
      <c r="AU641" s="10" t="str">
        <f>IF(O641="include",AF641,"")</f>
        <v/>
      </c>
      <c r="AV641" s="54" t="str">
        <f>IF(P641="include",AF641,"")</f>
        <v/>
      </c>
      <c r="BC641" s="10"/>
      <c r="BH641" s="10"/>
      <c r="BM641" s="10"/>
    </row>
    <row r="642" spans="1:65" s="54" customFormat="1" ht="45">
      <c r="A642" s="10">
        <v>658</v>
      </c>
      <c r="B642" s="10"/>
      <c r="C642" s="10" t="s">
        <v>926</v>
      </c>
      <c r="D642" s="10">
        <v>1</v>
      </c>
      <c r="E642" s="10">
        <v>1</v>
      </c>
      <c r="F642" s="10">
        <v>1</v>
      </c>
      <c r="G642" s="119" t="str">
        <f t="shared" si="128"/>
        <v>EXCLUDED</v>
      </c>
      <c r="H642" s="147" t="s">
        <v>901</v>
      </c>
      <c r="I642" s="189" t="s">
        <v>901</v>
      </c>
      <c r="J642" s="10" t="str">
        <f>IF(AND(G642="Excluded", H642="Excluded"), "Mutually Excluded", IF(AND(OR(G642="CERTAINLY INCLUDED", G642="INCLUDED", G642="MAYBE" ), OR(H642="INCLUDED", H642="MAYBE")), "MUTUALLY INCLUDED", IF(AND(G642="MAYBE", H642="MAYBE"), "Mutually MAYBE", IF(AND(G642="Excluded", OR(H642="INCLUDED", H642="MAYBE")), "AI: No, Human: Yes", IF(AND(H642="Excluded", OR(G642="INCLUDED", G642="CERTAINLY INCLUDED", G642="MAYBE")), "AI: Yes, Human: No", "Other Conflict")))))</f>
        <v>Mutually Excluded</v>
      </c>
      <c r="K642" s="10"/>
      <c r="L642" s="10"/>
      <c r="N642" s="220" t="s">
        <v>19</v>
      </c>
      <c r="O642" s="54" t="str">
        <f>IF(J642="Mutually Excluded","Exclude",IF(J642= "Mutually Included","Include",M642))</f>
        <v>Exclude</v>
      </c>
      <c r="P642" s="54" t="str">
        <f>'Humans Alignment T&amp;A'!Z642</f>
        <v>Exclude</v>
      </c>
      <c r="Q642" s="120" t="str">
        <f>IF(AND(O642="Exclude", P642="Exclude"), "Mutually Excluded", IF(AND(OR(O642="CERTAINLY INCLUDED", O642="INCLUDE" ), OR(P642="INCLUDE", P642="MAYBE")), "MUTUALLY INCLUDED", IF(AND(O642="MAYBE", P642="MAYBE"), "Mutually MAYBE", IF(AND(O642="Exclude", OR(P642="INCLUDE", P642="MAYBE")), "AI+Hum: No, Hum1+2: Yes", IF(AND(P642="Exclude", OR(O642="INCLUDE", O642="CERTAINLY INCLUDED", H642="MAYBE")), "Ai+hum: Yes, Hum1+2: No", "Other Conflict")))))</f>
        <v>Mutually Excluded</v>
      </c>
      <c r="U642" s="121" t="str">
        <f>IF(Q642="Mutually Excluded","Exclude",IF(Q642= "Mutually Included","Include",R642))</f>
        <v>Exclude</v>
      </c>
      <c r="V642" s="122"/>
      <c r="X642" s="117"/>
      <c r="Y642" s="117"/>
      <c r="Z642" s="103" t="str">
        <f t="shared" si="129"/>
        <v/>
      </c>
      <c r="AA642" s="256"/>
      <c r="AB642" s="186"/>
      <c r="AC642" s="186"/>
      <c r="AD642" s="203"/>
      <c r="AF642" s="203"/>
      <c r="AG642" s="102" t="str">
        <f t="shared" si="130"/>
        <v/>
      </c>
      <c r="AH642" s="10" t="str">
        <f t="shared" si="124"/>
        <v/>
      </c>
      <c r="AI642" s="102"/>
      <c r="AJ642" s="10"/>
      <c r="AK642" s="10"/>
      <c r="AL642" s="105"/>
      <c r="AM642" s="102"/>
      <c r="AN642" s="10"/>
      <c r="AO642" s="10" t="str">
        <f t="shared" si="131"/>
        <v/>
      </c>
      <c r="AT642" s="10"/>
      <c r="AU642" s="10" t="str">
        <f>IF(O642="include",AF642,"")</f>
        <v/>
      </c>
      <c r="AV642" s="54" t="str">
        <f>IF(P642="include",AF642,"")</f>
        <v/>
      </c>
      <c r="BC642" s="10"/>
      <c r="BH642" s="10"/>
      <c r="BM642" s="10"/>
    </row>
    <row r="643" spans="1:65" s="54" customFormat="1" ht="70.150000000000006" customHeight="1">
      <c r="A643" s="10">
        <v>659</v>
      </c>
      <c r="B643" s="10" t="s">
        <v>927</v>
      </c>
      <c r="C643" s="10" t="s">
        <v>3058</v>
      </c>
      <c r="D643" s="10">
        <v>5</v>
      </c>
      <c r="E643" s="10">
        <v>5</v>
      </c>
      <c r="F643" s="10">
        <v>5</v>
      </c>
      <c r="G643" s="119" t="str">
        <f t="shared" si="128"/>
        <v>CERTAINLY INCLUDED</v>
      </c>
      <c r="H643" s="147" t="s">
        <v>1752</v>
      </c>
      <c r="I643" s="189" t="s">
        <v>1752</v>
      </c>
      <c r="J643" s="10" t="str">
        <f>IF(AND(G643="Excluded", H643="Excluded"), "Mutually Excluded", IF(AND(OR(G643="CERTAINLY INCLUDED", G643="INCLUDED", G643="MAYBE" ), OR(H643="INCLUDED", H643="MAYBE")), "MUTUALLY INCLUDED", IF(AND(G643="MAYBE", H643="MAYBE"), "Mutually MAYBE", IF(AND(G643="Excluded", OR(H643="INCLUDED", H643="MAYBE")), "AI: No, Human: Yes", IF(AND(H643="Excluded", OR(G643="INCLUDED", G643="CERTAINLY INCLUDED", G643="MAYBE")), "AI: Yes, Human: No", "Other Conflict")))))</f>
        <v>MUTUALLY INCLUDED</v>
      </c>
      <c r="K643" s="10"/>
      <c r="L643" s="10"/>
      <c r="N643" s="220" t="s">
        <v>23</v>
      </c>
      <c r="O643" s="54" t="str">
        <f>IF(J643="Mutually Excluded","Exclude",IF(J643= "Mutually Included","Include",M643))</f>
        <v>Include</v>
      </c>
      <c r="P643" s="54" t="str">
        <f>'Humans Alignment T&amp;A'!Z643</f>
        <v>Include</v>
      </c>
      <c r="Q643" s="120" t="str">
        <f>IF(AND(O643="Exclude", P643="Exclude"), "Mutually Excluded", IF(AND(OR(O643="CERTAINLY INCLUDED", O643="INCLUDE" ), OR(P643="INCLUDE", P643="MAYBE")), "MUTUALLY INCLUDED", IF(AND(O643="MAYBE", P643="MAYBE"), "Mutually MAYBE", IF(AND(O643="Exclude", OR(P643="INCLUDE", P643="MAYBE")), "AI+Hum: No, Hum1+2: Yes", IF(AND(P643="Exclude", OR(O643="INCLUDE", O643="CERTAINLY INCLUDED", H643="MAYBE")), "Ai+hum: Yes, Hum1+2: No", "Other Conflict")))))</f>
        <v>MUTUALLY INCLUDED</v>
      </c>
      <c r="U643" s="121" t="str">
        <f>IF(Q643="Mutually Excluded","Exclude",IF(Q643= "Mutually Included","Include",R643))</f>
        <v>Include</v>
      </c>
      <c r="V643" s="105" t="s">
        <v>19</v>
      </c>
      <c r="W643" s="10" t="s">
        <v>19</v>
      </c>
      <c r="X643" s="201" t="s">
        <v>901</v>
      </c>
      <c r="Y643" s="201" t="s">
        <v>3028</v>
      </c>
      <c r="Z643" s="103" t="str">
        <f t="shared" si="129"/>
        <v>Mutually Excluded</v>
      </c>
      <c r="AA643" s="103" t="s">
        <v>19</v>
      </c>
      <c r="AB643" s="131"/>
      <c r="AC643" s="131"/>
      <c r="AD643" s="204" t="s">
        <v>19</v>
      </c>
      <c r="AE643" s="10"/>
      <c r="AF643" s="204" t="s">
        <v>19</v>
      </c>
      <c r="AG643" s="102" t="str">
        <f t="shared" si="130"/>
        <v>Mutually Excluded</v>
      </c>
      <c r="AH643" s="10" t="str">
        <f t="shared" ref="AH643" si="132">IF(OR(ISBLANK(AF643), ISBLANK(AP643)), "", IF(AND(OR(AF643="Include", AF643="Maybe"), OR(AP643="Included", AP643="Maybe", AP643="Certainly Included")), "Mutually Included", IF(AND(AF643="Exclude", AP643="Exclude"), "Mutually Excluded", IF(AND(AF643="Exclude", OR(AP643="Include", AP643="Maybe")), "Human Excluded, AI Included", IF(AND(OR(AF643="Include", AF643="Maybe"), AP643="Exclude"), "Human Included, AI Excluded", "Pal")))))</f>
        <v>Mutually Excluded</v>
      </c>
      <c r="AI643" s="102" t="s">
        <v>19</v>
      </c>
      <c r="AJ643" s="10"/>
      <c r="AK643" s="10"/>
      <c r="AL643" s="107" t="s">
        <v>19</v>
      </c>
      <c r="AM643" s="102"/>
      <c r="AN643" s="10"/>
      <c r="AO643" s="10" t="str">
        <f t="shared" si="131"/>
        <v>Mutually Excluded</v>
      </c>
      <c r="AP643" s="54" t="str">
        <f>IF(COUNTA(AQ643:AS643)=0, "", IF(COUNTIF(AQ643:AS643,5)=3, "Include", IF(COUNTIF(AQ643:AS643,5)&gt;=1, "Maybe", "Exclude")))</f>
        <v>Exclude</v>
      </c>
      <c r="AQ643" s="54">
        <v>1</v>
      </c>
      <c r="AR643" s="54">
        <v>2</v>
      </c>
      <c r="AS643" s="54">
        <v>3</v>
      </c>
      <c r="AT643" s="10" t="s">
        <v>3059</v>
      </c>
      <c r="AU643" s="10" t="str">
        <f>IF(O643="include",AF643,"")</f>
        <v>Exclude</v>
      </c>
      <c r="AV643" s="54" t="str">
        <f>IF(P643="include",AF643,"")</f>
        <v>Exclude</v>
      </c>
      <c r="BC643" s="10"/>
      <c r="BH643" s="10"/>
      <c r="BM643" s="10"/>
    </row>
    <row r="644" spans="1:65" s="54" customFormat="1" ht="45">
      <c r="A644" s="10">
        <v>660</v>
      </c>
      <c r="B644" s="10"/>
      <c r="C644" s="10" t="s">
        <v>928</v>
      </c>
      <c r="D644" s="10">
        <v>2</v>
      </c>
      <c r="E644" s="10">
        <v>3</v>
      </c>
      <c r="F644" s="10">
        <v>2</v>
      </c>
      <c r="G644" s="119" t="str">
        <f t="shared" si="128"/>
        <v>EXCLUDED</v>
      </c>
      <c r="H644" s="147" t="s">
        <v>65</v>
      </c>
      <c r="I644" s="189" t="s">
        <v>901</v>
      </c>
      <c r="J644" s="10" t="str">
        <f>IF(AND(G644="Excluded", H644="Excluded"), "Mutually Excluded", IF(AND(OR(G644="CERTAINLY INCLUDED", G644="INCLUDED", G644="MAYBE" ), OR(H644="INCLUDED", H644="MAYBE")), "MUTUALLY INCLUDED", IF(AND(G644="MAYBE", H644="MAYBE"), "Mutually MAYBE", IF(AND(G644="Excluded", OR(H644="INCLUDED", H644="MAYBE")), "AI: No, Human: Yes", IF(AND(H644="Excluded", OR(G644="INCLUDED", G644="CERTAINLY INCLUDED", G644="MAYBE")), "AI: Yes, Human: No", "Other Conflict")))))</f>
        <v>AI: No, Human: Yes</v>
      </c>
      <c r="K644" s="10" t="s">
        <v>19</v>
      </c>
      <c r="L644" s="10" t="s">
        <v>19</v>
      </c>
      <c r="M644" s="54" t="s">
        <v>19</v>
      </c>
      <c r="N644" s="220" t="s">
        <v>19</v>
      </c>
      <c r="O644" s="54" t="str">
        <f>IF(J644="Mutually Excluded","Exclude",IF(J644= "Mutually Included","Include",M644))</f>
        <v>Exclude</v>
      </c>
      <c r="P644" s="54" t="str">
        <f>'Humans Alignment T&amp;A'!Z644</f>
        <v>Exclude</v>
      </c>
      <c r="Q644" s="120" t="str">
        <f>IF(AND(O644="Exclude", P644="Exclude"), "Mutually Excluded", IF(AND(OR(O644="CERTAINLY INCLUDED", O644="INCLUDE" ), OR(P644="INCLUDE", P644="MAYBE")), "MUTUALLY INCLUDED", IF(AND(O644="MAYBE", P644="MAYBE"), "Mutually MAYBE", IF(AND(O644="Exclude", OR(P644="INCLUDE", P644="MAYBE")), "AI+Hum: No, Hum1+2: Yes", IF(AND(P644="Exclude", OR(O644="INCLUDE", O644="CERTAINLY INCLUDED", H644="MAYBE")), "Ai+hum: Yes, Hum1+2: No", "Other Conflict")))))</f>
        <v>Mutually Excluded</v>
      </c>
      <c r="U644" s="121" t="str">
        <f>IF(Q644="Mutually Excluded","Exclude",IF(Q644= "Mutually Included","Include",R644))</f>
        <v>Exclude</v>
      </c>
      <c r="V644" s="122"/>
      <c r="X644" s="117"/>
      <c r="Y644" s="117"/>
      <c r="Z644" s="103" t="str">
        <f t="shared" si="129"/>
        <v/>
      </c>
      <c r="AA644" s="256"/>
      <c r="AB644" s="186"/>
      <c r="AC644" s="186"/>
      <c r="AD644" s="203"/>
      <c r="AF644" s="203"/>
      <c r="AG644" s="102" t="str">
        <f t="shared" si="130"/>
        <v/>
      </c>
      <c r="AH644" s="10" t="str">
        <f t="shared" si="124"/>
        <v/>
      </c>
      <c r="AI644" s="102"/>
      <c r="AJ644" s="10"/>
      <c r="AK644" s="10"/>
      <c r="AL644" s="105"/>
      <c r="AM644" s="102"/>
      <c r="AN644" s="10"/>
      <c r="AO644" s="10" t="str">
        <f t="shared" si="131"/>
        <v/>
      </c>
      <c r="AT644" s="10"/>
      <c r="AU644" s="10" t="str">
        <f>IF(O644="include",AF644,"")</f>
        <v/>
      </c>
      <c r="AV644" s="54" t="str">
        <f>IF(P644="include",AF644,"")</f>
        <v/>
      </c>
      <c r="BC644" s="10"/>
      <c r="BH644" s="10"/>
      <c r="BM644" s="10"/>
    </row>
    <row r="645" spans="1:65" s="54" customFormat="1" ht="30">
      <c r="A645" s="10">
        <v>661</v>
      </c>
      <c r="B645" s="10"/>
      <c r="C645" s="10" t="s">
        <v>929</v>
      </c>
      <c r="D645" s="10">
        <v>1</v>
      </c>
      <c r="E645" s="10">
        <v>1</v>
      </c>
      <c r="F645" s="10">
        <v>1</v>
      </c>
      <c r="G645" s="119" t="str">
        <f t="shared" si="128"/>
        <v>EXCLUDED</v>
      </c>
      <c r="H645" s="147" t="s">
        <v>901</v>
      </c>
      <c r="I645" s="189" t="s">
        <v>901</v>
      </c>
      <c r="J645" s="10" t="str">
        <f>IF(AND(G645="Excluded", H645="Excluded"), "Mutually Excluded", IF(AND(OR(G645="CERTAINLY INCLUDED", G645="INCLUDED", G645="MAYBE" ), OR(H645="INCLUDED", H645="MAYBE")), "MUTUALLY INCLUDED", IF(AND(G645="MAYBE", H645="MAYBE"), "Mutually MAYBE", IF(AND(G645="Excluded", OR(H645="INCLUDED", H645="MAYBE")), "AI: No, Human: Yes", IF(AND(H645="Excluded", OR(G645="INCLUDED", G645="CERTAINLY INCLUDED", G645="MAYBE")), "AI: Yes, Human: No", "Other Conflict")))))</f>
        <v>Mutually Excluded</v>
      </c>
      <c r="K645" s="10"/>
      <c r="L645" s="10"/>
      <c r="N645" s="220" t="s">
        <v>19</v>
      </c>
      <c r="O645" s="54" t="str">
        <f>IF(J645="Mutually Excluded","Exclude",IF(J645= "Mutually Included","Include",M645))</f>
        <v>Exclude</v>
      </c>
      <c r="P645" s="54" t="str">
        <f>'Humans Alignment T&amp;A'!Z645</f>
        <v>Exclude</v>
      </c>
      <c r="Q645" s="120" t="str">
        <f>IF(AND(O645="Exclude", P645="Exclude"), "Mutually Excluded", IF(AND(OR(O645="CERTAINLY INCLUDED", O645="INCLUDE" ), OR(P645="INCLUDE", P645="MAYBE")), "MUTUALLY INCLUDED", IF(AND(O645="MAYBE", P645="MAYBE"), "Mutually MAYBE", IF(AND(O645="Exclude", OR(P645="INCLUDE", P645="MAYBE")), "AI+Hum: No, Hum1+2: Yes", IF(AND(P645="Exclude", OR(O645="INCLUDE", O645="CERTAINLY INCLUDED", H645="MAYBE")), "Ai+hum: Yes, Hum1+2: No", "Other Conflict")))))</f>
        <v>Mutually Excluded</v>
      </c>
      <c r="U645" s="121" t="str">
        <f>IF(Q645="Mutually Excluded","Exclude",IF(Q645= "Mutually Included","Include",R645))</f>
        <v>Exclude</v>
      </c>
      <c r="V645" s="122"/>
      <c r="X645" s="117"/>
      <c r="Y645" s="117"/>
      <c r="Z645" s="103" t="str">
        <f t="shared" si="129"/>
        <v/>
      </c>
      <c r="AA645" s="256"/>
      <c r="AB645" s="186"/>
      <c r="AC645" s="186"/>
      <c r="AD645" s="203"/>
      <c r="AF645" s="203"/>
      <c r="AG645" s="102" t="str">
        <f t="shared" si="130"/>
        <v/>
      </c>
      <c r="AH645" s="10" t="str">
        <f t="shared" si="124"/>
        <v/>
      </c>
      <c r="AI645" s="102"/>
      <c r="AJ645" s="10"/>
      <c r="AK645" s="10"/>
      <c r="AL645" s="105"/>
      <c r="AM645" s="102"/>
      <c r="AN645" s="10"/>
      <c r="AO645" s="10" t="str">
        <f t="shared" si="131"/>
        <v/>
      </c>
      <c r="AT645" s="10"/>
      <c r="AU645" s="10" t="str">
        <f>IF(O645="include",AF645,"")</f>
        <v/>
      </c>
      <c r="AV645" s="54" t="str">
        <f>IF(P645="include",AF645,"")</f>
        <v/>
      </c>
      <c r="BC645" s="10"/>
      <c r="BH645" s="10"/>
      <c r="BM645" s="10"/>
    </row>
    <row r="646" spans="1:65" s="54" customFormat="1" ht="30">
      <c r="A646" s="10">
        <v>662</v>
      </c>
      <c r="B646" s="10"/>
      <c r="C646" s="10" t="s">
        <v>930</v>
      </c>
      <c r="D646" s="10">
        <v>2</v>
      </c>
      <c r="E646" s="10">
        <v>2</v>
      </c>
      <c r="F646" s="10">
        <v>2</v>
      </c>
      <c r="G646" s="119" t="str">
        <f t="shared" si="128"/>
        <v>EXCLUDED</v>
      </c>
      <c r="H646" s="147" t="s">
        <v>901</v>
      </c>
      <c r="I646" s="189" t="s">
        <v>901</v>
      </c>
      <c r="J646" s="10" t="str">
        <f>IF(AND(G646="Excluded", H646="Excluded"), "Mutually Excluded", IF(AND(OR(G646="CERTAINLY INCLUDED", G646="INCLUDED", G646="MAYBE" ), OR(H646="INCLUDED", H646="MAYBE")), "MUTUALLY INCLUDED", IF(AND(G646="MAYBE", H646="MAYBE"), "Mutually MAYBE", IF(AND(G646="Excluded", OR(H646="INCLUDED", H646="MAYBE")), "AI: No, Human: Yes", IF(AND(H646="Excluded", OR(G646="INCLUDED", G646="CERTAINLY INCLUDED", G646="MAYBE")), "AI: Yes, Human: No", "Other Conflict")))))</f>
        <v>Mutually Excluded</v>
      </c>
      <c r="K646" s="10"/>
      <c r="L646" s="10"/>
      <c r="N646" s="220" t="s">
        <v>19</v>
      </c>
      <c r="O646" s="54" t="str">
        <f>IF(J646="Mutually Excluded","Exclude",IF(J646= "Mutually Included","Include",M646))</f>
        <v>Exclude</v>
      </c>
      <c r="P646" s="54" t="str">
        <f>'Humans Alignment T&amp;A'!Z646</f>
        <v>Exclude</v>
      </c>
      <c r="Q646" s="120" t="str">
        <f>IF(AND(O646="Exclude", P646="Exclude"), "Mutually Excluded", IF(AND(OR(O646="CERTAINLY INCLUDED", O646="INCLUDE" ), OR(P646="INCLUDE", P646="MAYBE")), "MUTUALLY INCLUDED", IF(AND(O646="MAYBE", P646="MAYBE"), "Mutually MAYBE", IF(AND(O646="Exclude", OR(P646="INCLUDE", P646="MAYBE")), "AI+Hum: No, Hum1+2: Yes", IF(AND(P646="Exclude", OR(O646="INCLUDE", O646="CERTAINLY INCLUDED", H646="MAYBE")), "Ai+hum: Yes, Hum1+2: No", "Other Conflict")))))</f>
        <v>Mutually Excluded</v>
      </c>
      <c r="U646" s="121" t="str">
        <f>IF(Q646="Mutually Excluded","Exclude",IF(Q646= "Mutually Included","Include",R646))</f>
        <v>Exclude</v>
      </c>
      <c r="V646" s="122"/>
      <c r="X646" s="117"/>
      <c r="Y646" s="117"/>
      <c r="Z646" s="103" t="str">
        <f t="shared" si="129"/>
        <v/>
      </c>
      <c r="AA646" s="256"/>
      <c r="AB646" s="186"/>
      <c r="AC646" s="186"/>
      <c r="AD646" s="203"/>
      <c r="AF646" s="203"/>
      <c r="AG646" s="102" t="str">
        <f t="shared" si="130"/>
        <v/>
      </c>
      <c r="AH646" s="10" t="str">
        <f t="shared" si="124"/>
        <v/>
      </c>
      <c r="AI646" s="102"/>
      <c r="AJ646" s="10"/>
      <c r="AK646" s="10"/>
      <c r="AL646" s="105"/>
      <c r="AM646" s="102"/>
      <c r="AN646" s="10"/>
      <c r="AO646" s="10" t="str">
        <f t="shared" si="131"/>
        <v/>
      </c>
      <c r="AT646" s="10"/>
      <c r="AU646" s="10" t="str">
        <f>IF(O646="include",AF646,"")</f>
        <v/>
      </c>
      <c r="AV646" s="54" t="str">
        <f>IF(P646="include",AF646,"")</f>
        <v/>
      </c>
      <c r="BC646" s="10"/>
      <c r="BH646" s="10"/>
      <c r="BM646" s="10"/>
    </row>
    <row r="647" spans="1:65" s="54" customFormat="1" ht="45">
      <c r="A647" s="10">
        <v>663</v>
      </c>
      <c r="B647" s="10"/>
      <c r="C647" s="10" t="s">
        <v>931</v>
      </c>
      <c r="D647" s="10">
        <v>3</v>
      </c>
      <c r="E647" s="10">
        <v>3</v>
      </c>
      <c r="F647" s="10">
        <v>3</v>
      </c>
      <c r="G647" s="119" t="str">
        <f t="shared" si="128"/>
        <v>EXCLUDED</v>
      </c>
      <c r="H647" s="147" t="s">
        <v>901</v>
      </c>
      <c r="I647" s="189" t="s">
        <v>901</v>
      </c>
      <c r="J647" s="10" t="str">
        <f>IF(AND(G647="Excluded", H647="Excluded"), "Mutually Excluded", IF(AND(OR(G647="CERTAINLY INCLUDED", G647="INCLUDED", G647="MAYBE" ), OR(H647="INCLUDED", H647="MAYBE")), "MUTUALLY INCLUDED", IF(AND(G647="MAYBE", H647="MAYBE"), "Mutually MAYBE", IF(AND(G647="Excluded", OR(H647="INCLUDED", H647="MAYBE")), "AI: No, Human: Yes", IF(AND(H647="Excluded", OR(G647="INCLUDED", G647="CERTAINLY INCLUDED", G647="MAYBE")), "AI: Yes, Human: No", "Other Conflict")))))</f>
        <v>Mutually Excluded</v>
      </c>
      <c r="K647" s="10"/>
      <c r="L647" s="10"/>
      <c r="N647" s="220" t="s">
        <v>19</v>
      </c>
      <c r="O647" s="54" t="str">
        <f>IF(J647="Mutually Excluded","Exclude",IF(J647= "Mutually Included","Include",M647))</f>
        <v>Exclude</v>
      </c>
      <c r="P647" s="54" t="str">
        <f>'Humans Alignment T&amp;A'!Z647</f>
        <v>Exclude</v>
      </c>
      <c r="Q647" s="120" t="str">
        <f>IF(AND(O647="Exclude", P647="Exclude"), "Mutually Excluded", IF(AND(OR(O647="CERTAINLY INCLUDED", O647="INCLUDE" ), OR(P647="INCLUDE", P647="MAYBE")), "MUTUALLY INCLUDED", IF(AND(O647="MAYBE", P647="MAYBE"), "Mutually MAYBE", IF(AND(O647="Exclude", OR(P647="INCLUDE", P647="MAYBE")), "AI+Hum: No, Hum1+2: Yes", IF(AND(P647="Exclude", OR(O647="INCLUDE", O647="CERTAINLY INCLUDED", H647="MAYBE")), "Ai+hum: Yes, Hum1+2: No", "Other Conflict")))))</f>
        <v>Mutually Excluded</v>
      </c>
      <c r="U647" s="121" t="str">
        <f>IF(Q647="Mutually Excluded","Exclude",IF(Q647= "Mutually Included","Include",R647))</f>
        <v>Exclude</v>
      </c>
      <c r="V647" s="122"/>
      <c r="X647" s="117"/>
      <c r="Y647" s="117"/>
      <c r="Z647" s="103" t="str">
        <f t="shared" si="129"/>
        <v/>
      </c>
      <c r="AA647" s="256"/>
      <c r="AB647" s="186"/>
      <c r="AC647" s="186"/>
      <c r="AD647" s="203"/>
      <c r="AF647" s="203"/>
      <c r="AG647" s="102" t="str">
        <f t="shared" si="130"/>
        <v/>
      </c>
      <c r="AH647" s="10" t="str">
        <f t="shared" si="124"/>
        <v/>
      </c>
      <c r="AI647" s="102"/>
      <c r="AJ647" s="10"/>
      <c r="AK647" s="10"/>
      <c r="AL647" s="105"/>
      <c r="AM647" s="102"/>
      <c r="AN647" s="10"/>
      <c r="AO647" s="10" t="str">
        <f t="shared" si="131"/>
        <v/>
      </c>
      <c r="AT647" s="10"/>
      <c r="AU647" s="10" t="str">
        <f>IF(O647="include",AF647,"")</f>
        <v/>
      </c>
      <c r="AV647" s="54" t="str">
        <f>IF(P647="include",AF647,"")</f>
        <v/>
      </c>
      <c r="BC647" s="10"/>
      <c r="BH647" s="10"/>
      <c r="BM647" s="10"/>
    </row>
    <row r="648" spans="1:65" s="54" customFormat="1" ht="45">
      <c r="A648" s="10">
        <v>664</v>
      </c>
      <c r="B648" s="10"/>
      <c r="C648" s="10" t="s">
        <v>932</v>
      </c>
      <c r="D648" s="10">
        <v>4</v>
      </c>
      <c r="E648" s="10">
        <v>4</v>
      </c>
      <c r="F648" s="10">
        <v>4</v>
      </c>
      <c r="G648" s="119" t="str">
        <f t="shared" si="128"/>
        <v>EXCLUDED</v>
      </c>
      <c r="H648" s="147" t="s">
        <v>901</v>
      </c>
      <c r="I648" s="189" t="s">
        <v>901</v>
      </c>
      <c r="J648" s="10" t="str">
        <f>IF(AND(G648="Excluded", H648="Excluded"), "Mutually Excluded", IF(AND(OR(G648="CERTAINLY INCLUDED", G648="INCLUDED", G648="MAYBE" ), OR(H648="INCLUDED", H648="MAYBE")), "MUTUALLY INCLUDED", IF(AND(G648="MAYBE", H648="MAYBE"), "Mutually MAYBE", IF(AND(G648="Excluded", OR(H648="INCLUDED", H648="MAYBE")), "AI: No, Human: Yes", IF(AND(H648="Excluded", OR(G648="INCLUDED", G648="CERTAINLY INCLUDED", G648="MAYBE")), "AI: Yes, Human: No", "Other Conflict")))))</f>
        <v>Mutually Excluded</v>
      </c>
      <c r="K648" s="10"/>
      <c r="L648" s="10"/>
      <c r="N648" s="220" t="s">
        <v>19</v>
      </c>
      <c r="O648" s="54" t="str">
        <f>IF(J648="Mutually Excluded","Exclude",IF(J648= "Mutually Included","Include",M648))</f>
        <v>Exclude</v>
      </c>
      <c r="P648" s="54" t="str">
        <f>'Humans Alignment T&amp;A'!Z648</f>
        <v>Exclude</v>
      </c>
      <c r="Q648" s="120" t="str">
        <f>IF(AND(O648="Exclude", P648="Exclude"), "Mutually Excluded", IF(AND(OR(O648="CERTAINLY INCLUDED", O648="INCLUDE" ), OR(P648="INCLUDE", P648="MAYBE")), "MUTUALLY INCLUDED", IF(AND(O648="MAYBE", P648="MAYBE"), "Mutually MAYBE", IF(AND(O648="Exclude", OR(P648="INCLUDE", P648="MAYBE")), "AI+Hum: No, Hum1+2: Yes", IF(AND(P648="Exclude", OR(O648="INCLUDE", O648="CERTAINLY INCLUDED", H648="MAYBE")), "Ai+hum: Yes, Hum1+2: No", "Other Conflict")))))</f>
        <v>Mutually Excluded</v>
      </c>
      <c r="U648" s="121" t="str">
        <f>IF(Q648="Mutually Excluded","Exclude",IF(Q648= "Mutually Included","Include",R648))</f>
        <v>Exclude</v>
      </c>
      <c r="V648" s="122"/>
      <c r="X648" s="117"/>
      <c r="Y648" s="117"/>
      <c r="Z648" s="103" t="str">
        <f t="shared" si="129"/>
        <v/>
      </c>
      <c r="AA648" s="256"/>
      <c r="AB648" s="186"/>
      <c r="AC648" s="186"/>
      <c r="AD648" s="203"/>
      <c r="AF648" s="203"/>
      <c r="AG648" s="102" t="str">
        <f t="shared" si="130"/>
        <v/>
      </c>
      <c r="AH648" s="10" t="str">
        <f t="shared" ref="AH648:AH706" si="133">IF(OR(ISBLANK(AF648), ISBLANK(AP648)), "", IF(AND(OR(AF648="Include", AF648="Maybe"), OR(AP648="Included", AP648="Maybe", AP648="Certainly Included")), "Mutually Included", IF(AND(AF648="Exclude", AP648="Exclude"), "Mutually Excluded", IF(AND(AF648="Exclude", OR(AP648="Include", AP648="Maybe")), "Human Excluded, AI Included", IF(AND(OR(AF648="Include", AF648="Maybe"), AP648="Exclude"), "Human Included, AI Excluded", "Pal")))))</f>
        <v/>
      </c>
      <c r="AI648" s="102"/>
      <c r="AJ648" s="10"/>
      <c r="AK648" s="10"/>
      <c r="AL648" s="105"/>
      <c r="AM648" s="102"/>
      <c r="AN648" s="10"/>
      <c r="AO648" s="10" t="str">
        <f t="shared" si="131"/>
        <v/>
      </c>
      <c r="AT648" s="10"/>
      <c r="AU648" s="10" t="str">
        <f>IF(O648="include",AF648,"")</f>
        <v/>
      </c>
      <c r="AV648" s="54" t="str">
        <f>IF(P648="include",AF648,"")</f>
        <v/>
      </c>
      <c r="BC648" s="10"/>
      <c r="BH648" s="10"/>
      <c r="BM648" s="10"/>
    </row>
    <row r="649" spans="1:65" s="54" customFormat="1" ht="60">
      <c r="A649" s="10">
        <v>665</v>
      </c>
      <c r="B649" s="10"/>
      <c r="C649" s="10" t="s">
        <v>933</v>
      </c>
      <c r="D649" s="10">
        <v>1</v>
      </c>
      <c r="E649" s="10">
        <v>1</v>
      </c>
      <c r="F649" s="10">
        <v>1</v>
      </c>
      <c r="G649" s="119" t="str">
        <f t="shared" si="128"/>
        <v>EXCLUDED</v>
      </c>
      <c r="H649" s="147" t="s">
        <v>901</v>
      </c>
      <c r="I649" s="189" t="s">
        <v>901</v>
      </c>
      <c r="J649" s="10" t="str">
        <f>IF(AND(G649="Excluded", H649="Excluded"), "Mutually Excluded", IF(AND(OR(G649="CERTAINLY INCLUDED", G649="INCLUDED", G649="MAYBE" ), OR(H649="INCLUDED", H649="MAYBE")), "MUTUALLY INCLUDED", IF(AND(G649="MAYBE", H649="MAYBE"), "Mutually MAYBE", IF(AND(G649="Excluded", OR(H649="INCLUDED", H649="MAYBE")), "AI: No, Human: Yes", IF(AND(H649="Excluded", OR(G649="INCLUDED", G649="CERTAINLY INCLUDED", G649="MAYBE")), "AI: Yes, Human: No", "Other Conflict")))))</f>
        <v>Mutually Excluded</v>
      </c>
      <c r="K649" s="10"/>
      <c r="L649" s="10"/>
      <c r="N649" s="220" t="s">
        <v>19</v>
      </c>
      <c r="O649" s="54" t="str">
        <f>IF(J649="Mutually Excluded","Exclude",IF(J649= "Mutually Included","Include",M649))</f>
        <v>Exclude</v>
      </c>
      <c r="P649" s="54" t="str">
        <f>'Humans Alignment T&amp;A'!Z649</f>
        <v>Exclude</v>
      </c>
      <c r="Q649" s="120" t="str">
        <f>IF(AND(O649="Exclude", P649="Exclude"), "Mutually Excluded", IF(AND(OR(O649="CERTAINLY INCLUDED", O649="INCLUDE" ), OR(P649="INCLUDE", P649="MAYBE")), "MUTUALLY INCLUDED", IF(AND(O649="MAYBE", P649="MAYBE"), "Mutually MAYBE", IF(AND(O649="Exclude", OR(P649="INCLUDE", P649="MAYBE")), "AI+Hum: No, Hum1+2: Yes", IF(AND(P649="Exclude", OR(O649="INCLUDE", O649="CERTAINLY INCLUDED", H649="MAYBE")), "Ai+hum: Yes, Hum1+2: No", "Other Conflict")))))</f>
        <v>Mutually Excluded</v>
      </c>
      <c r="U649" s="121" t="str">
        <f>IF(Q649="Mutually Excluded","Exclude",IF(Q649= "Mutually Included","Include",R649))</f>
        <v>Exclude</v>
      </c>
      <c r="V649" s="122"/>
      <c r="X649" s="117"/>
      <c r="Y649" s="117"/>
      <c r="Z649" s="103" t="str">
        <f t="shared" si="129"/>
        <v/>
      </c>
      <c r="AA649" s="256"/>
      <c r="AB649" s="186"/>
      <c r="AC649" s="186"/>
      <c r="AD649" s="203"/>
      <c r="AF649" s="203"/>
      <c r="AG649" s="102" t="str">
        <f t="shared" si="130"/>
        <v/>
      </c>
      <c r="AH649" s="10" t="str">
        <f t="shared" si="133"/>
        <v/>
      </c>
      <c r="AI649" s="102"/>
      <c r="AJ649" s="10"/>
      <c r="AK649" s="10"/>
      <c r="AL649" s="105"/>
      <c r="AM649" s="102"/>
      <c r="AN649" s="10"/>
      <c r="AO649" s="10" t="str">
        <f t="shared" si="131"/>
        <v/>
      </c>
      <c r="AT649" s="10"/>
      <c r="AU649" s="10" t="str">
        <f>IF(O649="include",AF649,"")</f>
        <v/>
      </c>
      <c r="AV649" s="54" t="str">
        <f>IF(P649="include",AF649,"")</f>
        <v/>
      </c>
      <c r="BC649" s="10"/>
      <c r="BH649" s="10"/>
      <c r="BM649" s="10"/>
    </row>
    <row r="650" spans="1:65" s="54" customFormat="1" ht="30">
      <c r="A650" s="10">
        <v>666</v>
      </c>
      <c r="B650" s="10"/>
      <c r="C650" s="10" t="s">
        <v>934</v>
      </c>
      <c r="D650" s="10">
        <v>1</v>
      </c>
      <c r="E650" s="10">
        <v>1</v>
      </c>
      <c r="F650" s="10">
        <v>1</v>
      </c>
      <c r="G650" s="119" t="str">
        <f t="shared" si="128"/>
        <v>EXCLUDED</v>
      </c>
      <c r="H650" s="147" t="s">
        <v>901</v>
      </c>
      <c r="I650" s="189" t="s">
        <v>901</v>
      </c>
      <c r="J650" s="10" t="str">
        <f>IF(AND(G650="Excluded", H650="Excluded"), "Mutually Excluded", IF(AND(OR(G650="CERTAINLY INCLUDED", G650="INCLUDED", G650="MAYBE" ), OR(H650="INCLUDED", H650="MAYBE")), "MUTUALLY INCLUDED", IF(AND(G650="MAYBE", H650="MAYBE"), "Mutually MAYBE", IF(AND(G650="Excluded", OR(H650="INCLUDED", H650="MAYBE")), "AI: No, Human: Yes", IF(AND(H650="Excluded", OR(G650="INCLUDED", G650="CERTAINLY INCLUDED", G650="MAYBE")), "AI: Yes, Human: No", "Other Conflict")))))</f>
        <v>Mutually Excluded</v>
      </c>
      <c r="K650" s="10"/>
      <c r="L650" s="10"/>
      <c r="N650" s="220" t="s">
        <v>19</v>
      </c>
      <c r="O650" s="54" t="str">
        <f>IF(J650="Mutually Excluded","Exclude",IF(J650= "Mutually Included","Include",M650))</f>
        <v>Exclude</v>
      </c>
      <c r="P650" s="54" t="str">
        <f>'Humans Alignment T&amp;A'!Z650</f>
        <v>Exclude</v>
      </c>
      <c r="Q650" s="120" t="str">
        <f>IF(AND(O650="Exclude", P650="Exclude"), "Mutually Excluded", IF(AND(OR(O650="CERTAINLY INCLUDED", O650="INCLUDE" ), OR(P650="INCLUDE", P650="MAYBE")), "MUTUALLY INCLUDED", IF(AND(O650="MAYBE", P650="MAYBE"), "Mutually MAYBE", IF(AND(O650="Exclude", OR(P650="INCLUDE", P650="MAYBE")), "AI+Hum: No, Hum1+2: Yes", IF(AND(P650="Exclude", OR(O650="INCLUDE", O650="CERTAINLY INCLUDED", H650="MAYBE")), "Ai+hum: Yes, Hum1+2: No", "Other Conflict")))))</f>
        <v>Mutually Excluded</v>
      </c>
      <c r="U650" s="121" t="str">
        <f>IF(Q650="Mutually Excluded","Exclude",IF(Q650= "Mutually Included","Include",R650))</f>
        <v>Exclude</v>
      </c>
      <c r="V650" s="122"/>
      <c r="X650" s="117"/>
      <c r="Y650" s="117"/>
      <c r="Z650" s="103" t="str">
        <f t="shared" si="129"/>
        <v/>
      </c>
      <c r="AA650" s="256"/>
      <c r="AB650" s="186"/>
      <c r="AC650" s="186"/>
      <c r="AD650" s="203"/>
      <c r="AF650" s="203"/>
      <c r="AG650" s="102" t="str">
        <f t="shared" si="130"/>
        <v/>
      </c>
      <c r="AH650" s="10" t="str">
        <f t="shared" si="133"/>
        <v/>
      </c>
      <c r="AI650" s="102"/>
      <c r="AJ650" s="10"/>
      <c r="AK650" s="10"/>
      <c r="AL650" s="105"/>
      <c r="AM650" s="102"/>
      <c r="AN650" s="10"/>
      <c r="AO650" s="10" t="str">
        <f t="shared" si="131"/>
        <v/>
      </c>
      <c r="AT650" s="10"/>
      <c r="AU650" s="10" t="str">
        <f>IF(O650="include",AF650,"")</f>
        <v/>
      </c>
      <c r="AV650" s="54" t="str">
        <f>IF(P650="include",AF650,"")</f>
        <v/>
      </c>
      <c r="BC650" s="10"/>
      <c r="BH650" s="10"/>
      <c r="BM650" s="10"/>
    </row>
    <row r="651" spans="1:65" s="54" customFormat="1" ht="30">
      <c r="A651" s="10">
        <v>667</v>
      </c>
      <c r="B651" s="10"/>
      <c r="C651" s="10" t="s">
        <v>935</v>
      </c>
      <c r="D651" s="10">
        <v>2</v>
      </c>
      <c r="E651" s="10">
        <v>2</v>
      </c>
      <c r="F651" s="10">
        <v>2</v>
      </c>
      <c r="G651" s="119" t="str">
        <f t="shared" si="128"/>
        <v>EXCLUDED</v>
      </c>
      <c r="H651" s="147" t="s">
        <v>901</v>
      </c>
      <c r="I651" s="189" t="s">
        <v>901</v>
      </c>
      <c r="J651" s="10" t="str">
        <f>IF(AND(G651="Excluded", H651="Excluded"), "Mutually Excluded", IF(AND(OR(G651="CERTAINLY INCLUDED", G651="INCLUDED", G651="MAYBE" ), OR(H651="INCLUDED", H651="MAYBE")), "MUTUALLY INCLUDED", IF(AND(G651="MAYBE", H651="MAYBE"), "Mutually MAYBE", IF(AND(G651="Excluded", OR(H651="INCLUDED", H651="MAYBE")), "AI: No, Human: Yes", IF(AND(H651="Excluded", OR(G651="INCLUDED", G651="CERTAINLY INCLUDED", G651="MAYBE")), "AI: Yes, Human: No", "Other Conflict")))))</f>
        <v>Mutually Excluded</v>
      </c>
      <c r="K651" s="10"/>
      <c r="L651" s="10"/>
      <c r="N651" s="220" t="s">
        <v>19</v>
      </c>
      <c r="O651" s="54" t="str">
        <f>IF(J651="Mutually Excluded","Exclude",IF(J651= "Mutually Included","Include",M651))</f>
        <v>Exclude</v>
      </c>
      <c r="P651" s="54" t="str">
        <f>'Humans Alignment T&amp;A'!Z651</f>
        <v>Exclude</v>
      </c>
      <c r="Q651" s="120" t="str">
        <f>IF(AND(O651="Exclude", P651="Exclude"), "Mutually Excluded", IF(AND(OR(O651="CERTAINLY INCLUDED", O651="INCLUDE" ), OR(P651="INCLUDE", P651="MAYBE")), "MUTUALLY INCLUDED", IF(AND(O651="MAYBE", P651="MAYBE"), "Mutually MAYBE", IF(AND(O651="Exclude", OR(P651="INCLUDE", P651="MAYBE")), "AI+Hum: No, Hum1+2: Yes", IF(AND(P651="Exclude", OR(O651="INCLUDE", O651="CERTAINLY INCLUDED", H651="MAYBE")), "Ai+hum: Yes, Hum1+2: No", "Other Conflict")))))</f>
        <v>Mutually Excluded</v>
      </c>
      <c r="U651" s="121" t="str">
        <f>IF(Q651="Mutually Excluded","Exclude",IF(Q651= "Mutually Included","Include",R651))</f>
        <v>Exclude</v>
      </c>
      <c r="V651" s="122"/>
      <c r="X651" s="117"/>
      <c r="Y651" s="117"/>
      <c r="Z651" s="103" t="str">
        <f t="shared" si="129"/>
        <v/>
      </c>
      <c r="AA651" s="256"/>
      <c r="AB651" s="186"/>
      <c r="AC651" s="186"/>
      <c r="AD651" s="203"/>
      <c r="AF651" s="203"/>
      <c r="AG651" s="102" t="str">
        <f t="shared" si="130"/>
        <v/>
      </c>
      <c r="AH651" s="10" t="str">
        <f t="shared" si="133"/>
        <v/>
      </c>
      <c r="AI651" s="102"/>
      <c r="AJ651" s="10"/>
      <c r="AK651" s="10"/>
      <c r="AL651" s="105"/>
      <c r="AM651" s="102"/>
      <c r="AN651" s="10"/>
      <c r="AO651" s="10" t="str">
        <f t="shared" si="131"/>
        <v/>
      </c>
      <c r="AT651" s="10"/>
      <c r="AU651" s="10" t="str">
        <f>IF(O651="include",AF651,"")</f>
        <v/>
      </c>
      <c r="AV651" s="54" t="str">
        <f>IF(P651="include",AF651,"")</f>
        <v/>
      </c>
      <c r="BC651" s="10"/>
      <c r="BH651" s="10"/>
      <c r="BM651" s="10"/>
    </row>
    <row r="652" spans="1:65" s="54" customFormat="1" ht="30">
      <c r="A652" s="10">
        <v>668</v>
      </c>
      <c r="B652" s="10"/>
      <c r="C652" s="10" t="s">
        <v>936</v>
      </c>
      <c r="D652" s="10">
        <v>1</v>
      </c>
      <c r="E652" s="10">
        <v>1</v>
      </c>
      <c r="F652" s="10">
        <v>1</v>
      </c>
      <c r="G652" s="119" t="str">
        <f t="shared" si="128"/>
        <v>EXCLUDED</v>
      </c>
      <c r="H652" s="147" t="s">
        <v>901</v>
      </c>
      <c r="I652" s="189" t="s">
        <v>901</v>
      </c>
      <c r="J652" s="10" t="str">
        <f>IF(AND(G652="Excluded", H652="Excluded"), "Mutually Excluded", IF(AND(OR(G652="CERTAINLY INCLUDED", G652="INCLUDED", G652="MAYBE" ), OR(H652="INCLUDED", H652="MAYBE")), "MUTUALLY INCLUDED", IF(AND(G652="MAYBE", H652="MAYBE"), "Mutually MAYBE", IF(AND(G652="Excluded", OR(H652="INCLUDED", H652="MAYBE")), "AI: No, Human: Yes", IF(AND(H652="Excluded", OR(G652="INCLUDED", G652="CERTAINLY INCLUDED", G652="MAYBE")), "AI: Yes, Human: No", "Other Conflict")))))</f>
        <v>Mutually Excluded</v>
      </c>
      <c r="K652" s="10"/>
      <c r="L652" s="10"/>
      <c r="N652" s="220" t="s">
        <v>19</v>
      </c>
      <c r="O652" s="54" t="str">
        <f>IF(J652="Mutually Excluded","Exclude",IF(J652= "Mutually Included","Include",M652))</f>
        <v>Exclude</v>
      </c>
      <c r="P652" s="54" t="str">
        <f>'Humans Alignment T&amp;A'!Z652</f>
        <v>Exclude</v>
      </c>
      <c r="Q652" s="120" t="str">
        <f>IF(AND(O652="Exclude", P652="Exclude"), "Mutually Excluded", IF(AND(OR(O652="CERTAINLY INCLUDED", O652="INCLUDE" ), OR(P652="INCLUDE", P652="MAYBE")), "MUTUALLY INCLUDED", IF(AND(O652="MAYBE", P652="MAYBE"), "Mutually MAYBE", IF(AND(O652="Exclude", OR(P652="INCLUDE", P652="MAYBE")), "AI+Hum: No, Hum1+2: Yes", IF(AND(P652="Exclude", OR(O652="INCLUDE", O652="CERTAINLY INCLUDED", H652="MAYBE")), "Ai+hum: Yes, Hum1+2: No", "Other Conflict")))))</f>
        <v>Mutually Excluded</v>
      </c>
      <c r="U652" s="121" t="str">
        <f>IF(Q652="Mutually Excluded","Exclude",IF(Q652= "Mutually Included","Include",R652))</f>
        <v>Exclude</v>
      </c>
      <c r="V652" s="122"/>
      <c r="X652" s="117"/>
      <c r="Y652" s="117"/>
      <c r="Z652" s="103" t="str">
        <f t="shared" si="129"/>
        <v/>
      </c>
      <c r="AA652" s="256"/>
      <c r="AB652" s="186"/>
      <c r="AC652" s="186"/>
      <c r="AD652" s="203"/>
      <c r="AF652" s="203"/>
      <c r="AG652" s="102" t="str">
        <f t="shared" si="130"/>
        <v/>
      </c>
      <c r="AH652" s="10" t="str">
        <f t="shared" si="133"/>
        <v/>
      </c>
      <c r="AI652" s="102"/>
      <c r="AJ652" s="10"/>
      <c r="AK652" s="10"/>
      <c r="AL652" s="105"/>
      <c r="AM652" s="102"/>
      <c r="AN652" s="10"/>
      <c r="AO652" s="10" t="str">
        <f t="shared" si="131"/>
        <v/>
      </c>
      <c r="AT652" s="10"/>
      <c r="AU652" s="10" t="str">
        <f>IF(O652="include",AF652,"")</f>
        <v/>
      </c>
      <c r="AV652" s="54" t="str">
        <f>IF(P652="include",AF652,"")</f>
        <v/>
      </c>
      <c r="BC652" s="10"/>
      <c r="BH652" s="10"/>
      <c r="BM652" s="10"/>
    </row>
    <row r="653" spans="1:65" s="54" customFormat="1" ht="45">
      <c r="A653" s="10">
        <v>669</v>
      </c>
      <c r="B653" s="10"/>
      <c r="C653" s="10" t="s">
        <v>937</v>
      </c>
      <c r="D653" s="10">
        <v>4</v>
      </c>
      <c r="E653" s="10">
        <v>4</v>
      </c>
      <c r="F653" s="10">
        <v>4</v>
      </c>
      <c r="G653" s="119" t="str">
        <f t="shared" si="128"/>
        <v>EXCLUDED</v>
      </c>
      <c r="H653" s="147" t="s">
        <v>901</v>
      </c>
      <c r="I653" s="189" t="s">
        <v>1752</v>
      </c>
      <c r="J653" s="10" t="str">
        <f>IF(AND(G653="Excluded", H653="Excluded"), "Mutually Excluded", IF(AND(OR(G653="CERTAINLY INCLUDED", G653="INCLUDED", G653="MAYBE" ), OR(H653="INCLUDED", H653="MAYBE")), "MUTUALLY INCLUDED", IF(AND(G653="MAYBE", H653="MAYBE"), "Mutually MAYBE", IF(AND(G653="Excluded", OR(H653="INCLUDED", H653="MAYBE")), "AI: No, Human: Yes", IF(AND(H653="Excluded", OR(G653="INCLUDED", G653="CERTAINLY INCLUDED", G653="MAYBE")), "AI: Yes, Human: No", "Other Conflict")))))</f>
        <v>Mutually Excluded</v>
      </c>
      <c r="K653" s="10"/>
      <c r="L653" s="10"/>
      <c r="N653" s="220" t="s">
        <v>19</v>
      </c>
      <c r="O653" s="54" t="str">
        <f>IF(J653="Mutually Excluded","Exclude",IF(J653= "Mutually Included","Include",M653))</f>
        <v>Exclude</v>
      </c>
      <c r="P653" s="54" t="str">
        <f>'Humans Alignment T&amp;A'!Z653</f>
        <v>Include</v>
      </c>
      <c r="Q653" s="120" t="str">
        <f>IF(AND(O653="Exclude", P653="Exclude"), "Mutually Excluded", IF(AND(OR(O653="CERTAINLY INCLUDED", O653="INCLUDE" ), OR(P653="INCLUDE", P653="MAYBE")), "MUTUALLY INCLUDED", IF(AND(O653="MAYBE", P653="MAYBE"), "Mutually MAYBE", IF(AND(O653="Exclude", OR(P653="INCLUDE", P653="MAYBE")), "AI+Hum: No, Hum1+2: Yes", IF(AND(P653="Exclude", OR(O653="INCLUDE", O653="CERTAINLY INCLUDED", H653="MAYBE")), "Ai+hum: Yes, Hum1+2: No", "Other Conflict")))))</f>
        <v>AI+Hum: No, Hum1+2: Yes</v>
      </c>
      <c r="R653" s="185" t="s">
        <v>23</v>
      </c>
      <c r="U653" s="121" t="str">
        <f>IF(Q653="Mutually Excluded","Exclude",IF(Q653= "Mutually Included","Include",R653))</f>
        <v>Include</v>
      </c>
      <c r="V653" s="122"/>
      <c r="X653" s="201" t="s">
        <v>901</v>
      </c>
      <c r="Y653" s="201" t="s">
        <v>3003</v>
      </c>
      <c r="Z653" s="103" t="str">
        <f t="shared" si="129"/>
        <v/>
      </c>
      <c r="AA653" s="256"/>
      <c r="AB653" s="186"/>
      <c r="AC653" s="186"/>
      <c r="AD653" s="203" t="s">
        <v>19</v>
      </c>
      <c r="AF653" s="203" t="s">
        <v>19</v>
      </c>
      <c r="AG653" s="102" t="str">
        <f t="shared" si="130"/>
        <v>Mutually Excluded</v>
      </c>
      <c r="AH653" s="10" t="str">
        <f t="shared" si="133"/>
        <v/>
      </c>
      <c r="AI653" s="102" t="s">
        <v>19</v>
      </c>
      <c r="AJ653" s="10"/>
      <c r="AK653" s="10"/>
      <c r="AL653" s="105"/>
      <c r="AM653" s="102"/>
      <c r="AN653" s="10"/>
      <c r="AO653" s="10" t="str">
        <f t="shared" si="131"/>
        <v/>
      </c>
      <c r="AT653" s="10"/>
      <c r="AU653" s="10" t="str">
        <f>IF(O653="include",AF653,"")</f>
        <v/>
      </c>
      <c r="AV653" s="54" t="str">
        <f>IF(P653="include",AF653,"")</f>
        <v>Exclude</v>
      </c>
      <c r="BC653" s="10"/>
      <c r="BH653" s="10"/>
      <c r="BM653" s="10"/>
    </row>
    <row r="654" spans="1:65" s="54" customFormat="1" ht="30">
      <c r="A654" s="10">
        <v>670</v>
      </c>
      <c r="B654" s="10"/>
      <c r="C654" s="10" t="s">
        <v>938</v>
      </c>
      <c r="D654" s="10">
        <v>2</v>
      </c>
      <c r="E654" s="10">
        <v>1</v>
      </c>
      <c r="F654" s="10">
        <v>1</v>
      </c>
      <c r="G654" s="119" t="str">
        <f t="shared" si="128"/>
        <v>EXCLUDED</v>
      </c>
      <c r="H654" s="147" t="s">
        <v>901</v>
      </c>
      <c r="I654" s="189" t="s">
        <v>901</v>
      </c>
      <c r="J654" s="10" t="str">
        <f>IF(AND(G654="Excluded", H654="Excluded"), "Mutually Excluded", IF(AND(OR(G654="CERTAINLY INCLUDED", G654="INCLUDED", G654="MAYBE" ), OR(H654="INCLUDED", H654="MAYBE")), "MUTUALLY INCLUDED", IF(AND(G654="MAYBE", H654="MAYBE"), "Mutually MAYBE", IF(AND(G654="Excluded", OR(H654="INCLUDED", H654="MAYBE")), "AI: No, Human: Yes", IF(AND(H654="Excluded", OR(G654="INCLUDED", G654="CERTAINLY INCLUDED", G654="MAYBE")), "AI: Yes, Human: No", "Other Conflict")))))</f>
        <v>Mutually Excluded</v>
      </c>
      <c r="K654" s="10"/>
      <c r="L654" s="10"/>
      <c r="N654" s="220" t="s">
        <v>19</v>
      </c>
      <c r="O654" s="54" t="str">
        <f>IF(J654="Mutually Excluded","Exclude",IF(J654= "Mutually Included","Include",M654))</f>
        <v>Exclude</v>
      </c>
      <c r="P654" s="54" t="str">
        <f>'Humans Alignment T&amp;A'!Z654</f>
        <v>Exclude</v>
      </c>
      <c r="Q654" s="120" t="str">
        <f>IF(AND(O654="Exclude", P654="Exclude"), "Mutually Excluded", IF(AND(OR(O654="CERTAINLY INCLUDED", O654="INCLUDE" ), OR(P654="INCLUDE", P654="MAYBE")), "MUTUALLY INCLUDED", IF(AND(O654="MAYBE", P654="MAYBE"), "Mutually MAYBE", IF(AND(O654="Exclude", OR(P654="INCLUDE", P654="MAYBE")), "AI+Hum: No, Hum1+2: Yes", IF(AND(P654="Exclude", OR(O654="INCLUDE", O654="CERTAINLY INCLUDED", H654="MAYBE")), "Ai+hum: Yes, Hum1+2: No", "Other Conflict")))))</f>
        <v>Mutually Excluded</v>
      </c>
      <c r="U654" s="121" t="str">
        <f>IF(Q654="Mutually Excluded","Exclude",IF(Q654= "Mutually Included","Include",R654))</f>
        <v>Exclude</v>
      </c>
      <c r="V654" s="122"/>
      <c r="X654" s="117"/>
      <c r="Y654" s="117"/>
      <c r="Z654" s="103" t="str">
        <f t="shared" si="129"/>
        <v/>
      </c>
      <c r="AA654" s="256"/>
      <c r="AB654" s="186"/>
      <c r="AC654" s="186"/>
      <c r="AD654" s="203"/>
      <c r="AF654" s="203"/>
      <c r="AG654" s="102" t="str">
        <f t="shared" si="130"/>
        <v/>
      </c>
      <c r="AH654" s="10" t="str">
        <f t="shared" si="133"/>
        <v/>
      </c>
      <c r="AI654" s="102"/>
      <c r="AJ654" s="10"/>
      <c r="AK654" s="10"/>
      <c r="AL654" s="105"/>
      <c r="AM654" s="102"/>
      <c r="AN654" s="10"/>
      <c r="AO654" s="10" t="str">
        <f t="shared" si="131"/>
        <v/>
      </c>
      <c r="AT654" s="10"/>
      <c r="AU654" s="10" t="str">
        <f>IF(O654="include",AF654,"")</f>
        <v/>
      </c>
      <c r="AV654" s="54" t="str">
        <f>IF(P654="include",AF654,"")</f>
        <v/>
      </c>
      <c r="BC654" s="10"/>
      <c r="BH654" s="10"/>
      <c r="BM654" s="10"/>
    </row>
    <row r="655" spans="1:65" s="54" customFormat="1" ht="30">
      <c r="A655" s="10">
        <v>671</v>
      </c>
      <c r="B655" s="10"/>
      <c r="C655" s="10" t="s">
        <v>939</v>
      </c>
      <c r="D655" s="10">
        <v>2</v>
      </c>
      <c r="E655" s="10">
        <v>3</v>
      </c>
      <c r="F655" s="10">
        <v>2</v>
      </c>
      <c r="G655" s="119" t="str">
        <f t="shared" si="128"/>
        <v>EXCLUDED</v>
      </c>
      <c r="H655" s="147" t="s">
        <v>901</v>
      </c>
      <c r="I655" s="189" t="s">
        <v>901</v>
      </c>
      <c r="J655" s="10" t="str">
        <f>IF(AND(G655="Excluded", H655="Excluded"), "Mutually Excluded", IF(AND(OR(G655="CERTAINLY INCLUDED", G655="INCLUDED", G655="MAYBE" ), OR(H655="INCLUDED", H655="MAYBE")), "MUTUALLY INCLUDED", IF(AND(G655="MAYBE", H655="MAYBE"), "Mutually MAYBE", IF(AND(G655="Excluded", OR(H655="INCLUDED", H655="MAYBE")), "AI: No, Human: Yes", IF(AND(H655="Excluded", OR(G655="INCLUDED", G655="CERTAINLY INCLUDED", G655="MAYBE")), "AI: Yes, Human: No", "Other Conflict")))))</f>
        <v>Mutually Excluded</v>
      </c>
      <c r="K655" s="10"/>
      <c r="L655" s="10"/>
      <c r="N655" s="220" t="s">
        <v>19</v>
      </c>
      <c r="O655" s="54" t="str">
        <f>IF(J655="Mutually Excluded","Exclude",IF(J655= "Mutually Included","Include",M655))</f>
        <v>Exclude</v>
      </c>
      <c r="P655" s="54" t="str">
        <f>'Humans Alignment T&amp;A'!Z655</f>
        <v>Exclude</v>
      </c>
      <c r="Q655" s="120" t="str">
        <f>IF(AND(O655="Exclude", P655="Exclude"), "Mutually Excluded", IF(AND(OR(O655="CERTAINLY INCLUDED", O655="INCLUDE" ), OR(P655="INCLUDE", P655="MAYBE")), "MUTUALLY INCLUDED", IF(AND(O655="MAYBE", P655="MAYBE"), "Mutually MAYBE", IF(AND(O655="Exclude", OR(P655="INCLUDE", P655="MAYBE")), "AI+Hum: No, Hum1+2: Yes", IF(AND(P655="Exclude", OR(O655="INCLUDE", O655="CERTAINLY INCLUDED", H655="MAYBE")), "Ai+hum: Yes, Hum1+2: No", "Other Conflict")))))</f>
        <v>Mutually Excluded</v>
      </c>
      <c r="U655" s="121" t="str">
        <f>IF(Q655="Mutually Excluded","Exclude",IF(Q655= "Mutually Included","Include",R655))</f>
        <v>Exclude</v>
      </c>
      <c r="V655" s="122"/>
      <c r="X655" s="117"/>
      <c r="Y655" s="117"/>
      <c r="Z655" s="103" t="str">
        <f t="shared" si="129"/>
        <v/>
      </c>
      <c r="AA655" s="256"/>
      <c r="AB655" s="186"/>
      <c r="AC655" s="186"/>
      <c r="AD655" s="203"/>
      <c r="AF655" s="203"/>
      <c r="AG655" s="102" t="str">
        <f t="shared" si="130"/>
        <v/>
      </c>
      <c r="AH655" s="10" t="str">
        <f t="shared" si="133"/>
        <v/>
      </c>
      <c r="AI655" s="102"/>
      <c r="AJ655" s="10"/>
      <c r="AK655" s="10"/>
      <c r="AL655" s="105"/>
      <c r="AM655" s="102"/>
      <c r="AN655" s="10"/>
      <c r="AO655" s="10" t="str">
        <f t="shared" si="131"/>
        <v/>
      </c>
      <c r="AT655" s="10"/>
      <c r="AU655" s="10" t="str">
        <f>IF(O655="include",AF655,"")</f>
        <v/>
      </c>
      <c r="AV655" s="54" t="str">
        <f>IF(P655="include",AF655,"")</f>
        <v/>
      </c>
      <c r="BC655" s="10"/>
      <c r="BH655" s="10"/>
      <c r="BM655" s="10"/>
    </row>
    <row r="656" spans="1:65" s="54" customFormat="1" ht="30">
      <c r="A656" s="10">
        <v>672</v>
      </c>
      <c r="B656" s="10"/>
      <c r="C656" s="10" t="s">
        <v>940</v>
      </c>
      <c r="D656" s="10">
        <v>1</v>
      </c>
      <c r="E656" s="10">
        <v>2</v>
      </c>
      <c r="F656" s="10">
        <v>1</v>
      </c>
      <c r="G656" s="119" t="str">
        <f t="shared" si="128"/>
        <v>EXCLUDED</v>
      </c>
      <c r="H656" s="147" t="s">
        <v>901</v>
      </c>
      <c r="I656" s="189" t="s">
        <v>901</v>
      </c>
      <c r="J656" s="10" t="str">
        <f>IF(AND(G656="Excluded", H656="Excluded"), "Mutually Excluded", IF(AND(OR(G656="CERTAINLY INCLUDED", G656="INCLUDED", G656="MAYBE" ), OR(H656="INCLUDED", H656="MAYBE")), "MUTUALLY INCLUDED", IF(AND(G656="MAYBE", H656="MAYBE"), "Mutually MAYBE", IF(AND(G656="Excluded", OR(H656="INCLUDED", H656="MAYBE")), "AI: No, Human: Yes", IF(AND(H656="Excluded", OR(G656="INCLUDED", G656="CERTAINLY INCLUDED", G656="MAYBE")), "AI: Yes, Human: No", "Other Conflict")))))</f>
        <v>Mutually Excluded</v>
      </c>
      <c r="K656" s="10"/>
      <c r="L656" s="10"/>
      <c r="N656" s="220" t="s">
        <v>19</v>
      </c>
      <c r="O656" s="54" t="str">
        <f>IF(J656="Mutually Excluded","Exclude",IF(J656= "Mutually Included","Include",M656))</f>
        <v>Exclude</v>
      </c>
      <c r="P656" s="54" t="str">
        <f>'Humans Alignment T&amp;A'!Z656</f>
        <v>Exclude</v>
      </c>
      <c r="Q656" s="120" t="str">
        <f>IF(AND(O656="Exclude", P656="Exclude"), "Mutually Excluded", IF(AND(OR(O656="CERTAINLY INCLUDED", O656="INCLUDE" ), OR(P656="INCLUDE", P656="MAYBE")), "MUTUALLY INCLUDED", IF(AND(O656="MAYBE", P656="MAYBE"), "Mutually MAYBE", IF(AND(O656="Exclude", OR(P656="INCLUDE", P656="MAYBE")), "AI+Hum: No, Hum1+2: Yes", IF(AND(P656="Exclude", OR(O656="INCLUDE", O656="CERTAINLY INCLUDED", H656="MAYBE")), "Ai+hum: Yes, Hum1+2: No", "Other Conflict")))))</f>
        <v>Mutually Excluded</v>
      </c>
      <c r="U656" s="121" t="str">
        <f>IF(Q656="Mutually Excluded","Exclude",IF(Q656= "Mutually Included","Include",R656))</f>
        <v>Exclude</v>
      </c>
      <c r="V656" s="122"/>
      <c r="X656" s="117"/>
      <c r="Y656" s="117"/>
      <c r="Z656" s="103" t="str">
        <f t="shared" si="129"/>
        <v/>
      </c>
      <c r="AA656" s="256"/>
      <c r="AB656" s="186"/>
      <c r="AC656" s="186"/>
      <c r="AD656" s="203"/>
      <c r="AF656" s="203"/>
      <c r="AG656" s="102" t="str">
        <f t="shared" si="130"/>
        <v/>
      </c>
      <c r="AH656" s="10" t="str">
        <f t="shared" si="133"/>
        <v/>
      </c>
      <c r="AI656" s="102"/>
      <c r="AJ656" s="10"/>
      <c r="AK656" s="10"/>
      <c r="AL656" s="105"/>
      <c r="AM656" s="102"/>
      <c r="AN656" s="10"/>
      <c r="AO656" s="10" t="str">
        <f t="shared" si="131"/>
        <v/>
      </c>
      <c r="AT656" s="10"/>
      <c r="AU656" s="10" t="str">
        <f>IF(O656="include",AF656,"")</f>
        <v/>
      </c>
      <c r="AV656" s="54" t="str">
        <f>IF(P656="include",AF656,"")</f>
        <v/>
      </c>
      <c r="BC656" s="10"/>
      <c r="BH656" s="10"/>
      <c r="BM656" s="10"/>
    </row>
    <row r="657" spans="1:65" s="54" customFormat="1" ht="45">
      <c r="A657" s="10">
        <v>674</v>
      </c>
      <c r="B657" s="10"/>
      <c r="C657" s="10" t="s">
        <v>942</v>
      </c>
      <c r="D657" s="10">
        <v>1</v>
      </c>
      <c r="E657" s="10">
        <v>1</v>
      </c>
      <c r="F657" s="10">
        <v>1</v>
      </c>
      <c r="G657" s="119" t="str">
        <f t="shared" si="128"/>
        <v>EXCLUDED</v>
      </c>
      <c r="H657" s="147" t="s">
        <v>901</v>
      </c>
      <c r="I657" s="189" t="s">
        <v>901</v>
      </c>
      <c r="J657" s="10" t="str">
        <f>IF(AND(G657="Excluded", H657="Excluded"), "Mutually Excluded", IF(AND(OR(G657="CERTAINLY INCLUDED", G657="INCLUDED", G657="MAYBE" ), OR(H657="INCLUDED", H657="MAYBE")), "MUTUALLY INCLUDED", IF(AND(G657="MAYBE", H657="MAYBE"), "Mutually MAYBE", IF(AND(G657="Excluded", OR(H657="INCLUDED", H657="MAYBE")), "AI: No, Human: Yes", IF(AND(H657="Excluded", OR(G657="INCLUDED", G657="CERTAINLY INCLUDED", G657="MAYBE")), "AI: Yes, Human: No", "Other Conflict")))))</f>
        <v>Mutually Excluded</v>
      </c>
      <c r="K657" s="10"/>
      <c r="L657" s="10"/>
      <c r="N657" s="220" t="s">
        <v>19</v>
      </c>
      <c r="O657" s="54" t="str">
        <f>IF(J657="Mutually Excluded","Exclude",IF(J657= "Mutually Included","Include",M657))</f>
        <v>Exclude</v>
      </c>
      <c r="P657" s="54" t="str">
        <f>'Humans Alignment T&amp;A'!Z657</f>
        <v>Exclude</v>
      </c>
      <c r="Q657" s="120" t="str">
        <f>IF(AND(O657="Exclude", P657="Exclude"), "Mutually Excluded", IF(AND(OR(O657="CERTAINLY INCLUDED", O657="INCLUDE" ), OR(P657="INCLUDE", P657="MAYBE")), "MUTUALLY INCLUDED", IF(AND(O657="MAYBE", P657="MAYBE"), "Mutually MAYBE", IF(AND(O657="Exclude", OR(P657="INCLUDE", P657="MAYBE")), "AI+Hum: No, Hum1+2: Yes", IF(AND(P657="Exclude", OR(O657="INCLUDE", O657="CERTAINLY INCLUDED", H657="MAYBE")), "Ai+hum: Yes, Hum1+2: No", "Other Conflict")))))</f>
        <v>Mutually Excluded</v>
      </c>
      <c r="U657" s="121" t="str">
        <f>IF(Q657="Mutually Excluded","Exclude",IF(Q657= "Mutually Included","Include",R657))</f>
        <v>Exclude</v>
      </c>
      <c r="V657" s="122"/>
      <c r="X657" s="117"/>
      <c r="Y657" s="117"/>
      <c r="Z657" s="103" t="str">
        <f t="shared" si="129"/>
        <v/>
      </c>
      <c r="AA657" s="256"/>
      <c r="AB657" s="186"/>
      <c r="AC657" s="186"/>
      <c r="AD657" s="203"/>
      <c r="AF657" s="203"/>
      <c r="AG657" s="102" t="str">
        <f t="shared" si="130"/>
        <v/>
      </c>
      <c r="AH657" s="10" t="str">
        <f t="shared" si="133"/>
        <v/>
      </c>
      <c r="AI657" s="102"/>
      <c r="AJ657" s="10"/>
      <c r="AK657" s="10"/>
      <c r="AL657" s="105"/>
      <c r="AM657" s="102"/>
      <c r="AN657" s="10"/>
      <c r="AO657" s="10" t="str">
        <f t="shared" si="131"/>
        <v/>
      </c>
      <c r="AT657" s="10"/>
      <c r="AU657" s="10" t="str">
        <f>IF(O657="include",AF657,"")</f>
        <v/>
      </c>
      <c r="AV657" s="54" t="str">
        <f>IF(P657="include",AF657,"")</f>
        <v/>
      </c>
      <c r="BC657" s="10"/>
      <c r="BH657" s="10"/>
      <c r="BM657" s="10"/>
    </row>
    <row r="658" spans="1:65" s="54" customFormat="1" ht="30">
      <c r="A658" s="10">
        <v>676</v>
      </c>
      <c r="B658" s="10"/>
      <c r="C658" s="10" t="s">
        <v>945</v>
      </c>
      <c r="D658" s="10">
        <v>2</v>
      </c>
      <c r="E658" s="10">
        <v>3</v>
      </c>
      <c r="F658" s="10">
        <v>2</v>
      </c>
      <c r="G658" s="119" t="str">
        <f t="shared" si="128"/>
        <v>EXCLUDED</v>
      </c>
      <c r="H658" s="147" t="s">
        <v>901</v>
      </c>
      <c r="I658" s="189" t="s">
        <v>901</v>
      </c>
      <c r="J658" s="10" t="str">
        <f>IF(AND(G658="Excluded", H658="Excluded"), "Mutually Excluded", IF(AND(OR(G658="CERTAINLY INCLUDED", G658="INCLUDED", G658="MAYBE" ), OR(H658="INCLUDED", H658="MAYBE")), "MUTUALLY INCLUDED", IF(AND(G658="MAYBE", H658="MAYBE"), "Mutually MAYBE", IF(AND(G658="Excluded", OR(H658="INCLUDED", H658="MAYBE")), "AI: No, Human: Yes", IF(AND(H658="Excluded", OR(G658="INCLUDED", G658="CERTAINLY INCLUDED", G658="MAYBE")), "AI: Yes, Human: No", "Other Conflict")))))</f>
        <v>Mutually Excluded</v>
      </c>
      <c r="K658" s="10"/>
      <c r="L658" s="10"/>
      <c r="N658" s="220" t="s">
        <v>19</v>
      </c>
      <c r="O658" s="54" t="str">
        <f>IF(J658="Mutually Excluded","Exclude",IF(J658= "Mutually Included","Include",M658))</f>
        <v>Exclude</v>
      </c>
      <c r="P658" s="54" t="str">
        <f>'Humans Alignment T&amp;A'!Z658</f>
        <v>Exclude</v>
      </c>
      <c r="Q658" s="120" t="str">
        <f>IF(AND(O658="Exclude", P658="Exclude"), "Mutually Excluded", IF(AND(OR(O658="CERTAINLY INCLUDED", O658="INCLUDE" ), OR(P658="INCLUDE", P658="MAYBE")), "MUTUALLY INCLUDED", IF(AND(O658="MAYBE", P658="MAYBE"), "Mutually MAYBE", IF(AND(O658="Exclude", OR(P658="INCLUDE", P658="MAYBE")), "AI+Hum: No, Hum1+2: Yes", IF(AND(P658="Exclude", OR(O658="INCLUDE", O658="CERTAINLY INCLUDED", H658="MAYBE")), "Ai+hum: Yes, Hum1+2: No", "Other Conflict")))))</f>
        <v>Mutually Excluded</v>
      </c>
      <c r="U658" s="121" t="str">
        <f>IF(Q658="Mutually Excluded","Exclude",IF(Q658= "Mutually Included","Include",R658))</f>
        <v>Exclude</v>
      </c>
      <c r="V658" s="122"/>
      <c r="X658" s="117"/>
      <c r="Y658" s="117"/>
      <c r="Z658" s="103" t="str">
        <f t="shared" si="129"/>
        <v/>
      </c>
      <c r="AA658" s="256"/>
      <c r="AB658" s="186"/>
      <c r="AC658" s="186"/>
      <c r="AD658" s="203"/>
      <c r="AF658" s="203"/>
      <c r="AG658" s="102" t="str">
        <f t="shared" si="130"/>
        <v/>
      </c>
      <c r="AH658" s="10" t="str">
        <f t="shared" si="133"/>
        <v/>
      </c>
      <c r="AI658" s="102"/>
      <c r="AJ658" s="10"/>
      <c r="AK658" s="10"/>
      <c r="AL658" s="105"/>
      <c r="AM658" s="102"/>
      <c r="AN658" s="10"/>
      <c r="AO658" s="10" t="str">
        <f t="shared" si="131"/>
        <v/>
      </c>
      <c r="AT658" s="10"/>
      <c r="AU658" s="10" t="str">
        <f>IF(O658="include",AF658,"")</f>
        <v/>
      </c>
      <c r="AV658" s="54" t="str">
        <f>IF(P658="include",AF658,"")</f>
        <v/>
      </c>
      <c r="BC658" s="10"/>
      <c r="BH658" s="10"/>
      <c r="BM658" s="10"/>
    </row>
    <row r="659" spans="1:65" s="54" customFormat="1" ht="45">
      <c r="A659" s="10">
        <v>677</v>
      </c>
      <c r="B659" s="10"/>
      <c r="C659" s="10" t="s">
        <v>946</v>
      </c>
      <c r="D659" s="10">
        <v>1</v>
      </c>
      <c r="E659" s="10">
        <v>1</v>
      </c>
      <c r="F659" s="10">
        <v>1</v>
      </c>
      <c r="G659" s="119" t="str">
        <f t="shared" si="128"/>
        <v>EXCLUDED</v>
      </c>
      <c r="H659" s="147" t="s">
        <v>901</v>
      </c>
      <c r="I659" s="189" t="s">
        <v>901</v>
      </c>
      <c r="J659" s="10" t="str">
        <f>IF(AND(G659="Excluded", H659="Excluded"), "Mutually Excluded", IF(AND(OR(G659="CERTAINLY INCLUDED", G659="INCLUDED", G659="MAYBE" ), OR(H659="INCLUDED", H659="MAYBE")), "MUTUALLY INCLUDED", IF(AND(G659="MAYBE", H659="MAYBE"), "Mutually MAYBE", IF(AND(G659="Excluded", OR(H659="INCLUDED", H659="MAYBE")), "AI: No, Human: Yes", IF(AND(H659="Excluded", OR(G659="INCLUDED", G659="CERTAINLY INCLUDED", G659="MAYBE")), "AI: Yes, Human: No", "Other Conflict")))))</f>
        <v>Mutually Excluded</v>
      </c>
      <c r="K659" s="10"/>
      <c r="L659" s="10"/>
      <c r="N659" s="220" t="s">
        <v>19</v>
      </c>
      <c r="O659" s="54" t="str">
        <f>IF(J659="Mutually Excluded","Exclude",IF(J659= "Mutually Included","Include",M659))</f>
        <v>Exclude</v>
      </c>
      <c r="P659" s="54" t="str">
        <f>'Humans Alignment T&amp;A'!Z659</f>
        <v>Exclude</v>
      </c>
      <c r="Q659" s="120" t="str">
        <f>IF(AND(O659="Exclude", P659="Exclude"), "Mutually Excluded", IF(AND(OR(O659="CERTAINLY INCLUDED", O659="INCLUDE" ), OR(P659="INCLUDE", P659="MAYBE")), "MUTUALLY INCLUDED", IF(AND(O659="MAYBE", P659="MAYBE"), "Mutually MAYBE", IF(AND(O659="Exclude", OR(P659="INCLUDE", P659="MAYBE")), "AI+Hum: No, Hum1+2: Yes", IF(AND(P659="Exclude", OR(O659="INCLUDE", O659="CERTAINLY INCLUDED", H659="MAYBE")), "Ai+hum: Yes, Hum1+2: No", "Other Conflict")))))</f>
        <v>Mutually Excluded</v>
      </c>
      <c r="U659" s="121" t="str">
        <f>IF(Q659="Mutually Excluded","Exclude",IF(Q659= "Mutually Included","Include",R659))</f>
        <v>Exclude</v>
      </c>
      <c r="V659" s="122"/>
      <c r="X659" s="117"/>
      <c r="Y659" s="117"/>
      <c r="Z659" s="103" t="str">
        <f t="shared" si="129"/>
        <v/>
      </c>
      <c r="AA659" s="256"/>
      <c r="AB659" s="186"/>
      <c r="AC659" s="186"/>
      <c r="AD659" s="203"/>
      <c r="AF659" s="203"/>
      <c r="AG659" s="102" t="str">
        <f t="shared" si="130"/>
        <v/>
      </c>
      <c r="AH659" s="10" t="str">
        <f t="shared" si="133"/>
        <v/>
      </c>
      <c r="AI659" s="102"/>
      <c r="AJ659" s="10"/>
      <c r="AK659" s="10"/>
      <c r="AL659" s="105"/>
      <c r="AM659" s="102"/>
      <c r="AN659" s="10"/>
      <c r="AO659" s="10" t="str">
        <f t="shared" si="131"/>
        <v/>
      </c>
      <c r="AT659" s="10"/>
      <c r="AU659" s="10" t="str">
        <f>IF(O659="include",AF659,"")</f>
        <v/>
      </c>
      <c r="AV659" s="54" t="str">
        <f>IF(P659="include",AF659,"")</f>
        <v/>
      </c>
      <c r="BC659" s="10"/>
      <c r="BH659" s="10"/>
      <c r="BM659" s="10"/>
    </row>
    <row r="660" spans="1:65" s="54" customFormat="1" ht="45">
      <c r="A660" s="10">
        <v>678</v>
      </c>
      <c r="B660" s="10"/>
      <c r="C660" s="10" t="s">
        <v>947</v>
      </c>
      <c r="D660" s="10">
        <v>1</v>
      </c>
      <c r="E660" s="10">
        <v>1</v>
      </c>
      <c r="F660" s="10">
        <v>1</v>
      </c>
      <c r="G660" s="119" t="str">
        <f t="shared" si="128"/>
        <v>EXCLUDED</v>
      </c>
      <c r="H660" s="147" t="s">
        <v>901</v>
      </c>
      <c r="I660" s="189" t="s">
        <v>901</v>
      </c>
      <c r="J660" s="10" t="str">
        <f>IF(AND(G660="Excluded", H660="Excluded"), "Mutually Excluded", IF(AND(OR(G660="CERTAINLY INCLUDED", G660="INCLUDED", G660="MAYBE" ), OR(H660="INCLUDED", H660="MAYBE")), "MUTUALLY INCLUDED", IF(AND(G660="MAYBE", H660="MAYBE"), "Mutually MAYBE", IF(AND(G660="Excluded", OR(H660="INCLUDED", H660="MAYBE")), "AI: No, Human: Yes", IF(AND(H660="Excluded", OR(G660="INCLUDED", G660="CERTAINLY INCLUDED", G660="MAYBE")), "AI: Yes, Human: No", "Other Conflict")))))</f>
        <v>Mutually Excluded</v>
      </c>
      <c r="K660" s="10"/>
      <c r="L660" s="10"/>
      <c r="N660" s="220" t="s">
        <v>19</v>
      </c>
      <c r="O660" s="54" t="str">
        <f>IF(J660="Mutually Excluded","Exclude",IF(J660= "Mutually Included","Include",M660))</f>
        <v>Exclude</v>
      </c>
      <c r="P660" s="54" t="str">
        <f>'Humans Alignment T&amp;A'!Z660</f>
        <v>Exclude</v>
      </c>
      <c r="Q660" s="120" t="str">
        <f>IF(AND(O660="Exclude", P660="Exclude"), "Mutually Excluded", IF(AND(OR(O660="CERTAINLY INCLUDED", O660="INCLUDE" ), OR(P660="INCLUDE", P660="MAYBE")), "MUTUALLY INCLUDED", IF(AND(O660="MAYBE", P660="MAYBE"), "Mutually MAYBE", IF(AND(O660="Exclude", OR(P660="INCLUDE", P660="MAYBE")), "AI+Hum: No, Hum1+2: Yes", IF(AND(P660="Exclude", OR(O660="INCLUDE", O660="CERTAINLY INCLUDED", H660="MAYBE")), "Ai+hum: Yes, Hum1+2: No", "Other Conflict")))))</f>
        <v>Mutually Excluded</v>
      </c>
      <c r="U660" s="121" t="str">
        <f>IF(Q660="Mutually Excluded","Exclude",IF(Q660= "Mutually Included","Include",R660))</f>
        <v>Exclude</v>
      </c>
      <c r="V660" s="122"/>
      <c r="X660" s="117"/>
      <c r="Y660" s="117"/>
      <c r="Z660" s="103" t="str">
        <f t="shared" si="129"/>
        <v/>
      </c>
      <c r="AA660" s="256"/>
      <c r="AB660" s="186"/>
      <c r="AC660" s="186"/>
      <c r="AD660" s="203"/>
      <c r="AF660" s="203"/>
      <c r="AG660" s="102" t="str">
        <f t="shared" si="130"/>
        <v/>
      </c>
      <c r="AH660" s="10" t="str">
        <f t="shared" si="133"/>
        <v/>
      </c>
      <c r="AI660" s="102"/>
      <c r="AJ660" s="10"/>
      <c r="AK660" s="10"/>
      <c r="AL660" s="105"/>
      <c r="AM660" s="102"/>
      <c r="AN660" s="10"/>
      <c r="AO660" s="10" t="str">
        <f t="shared" si="131"/>
        <v/>
      </c>
      <c r="AT660" s="10"/>
      <c r="AU660" s="10" t="str">
        <f>IF(O660="include",AF660,"")</f>
        <v/>
      </c>
      <c r="AV660" s="54" t="str">
        <f>IF(P660="include",AF660,"")</f>
        <v/>
      </c>
      <c r="BC660" s="10"/>
      <c r="BH660" s="10"/>
      <c r="BM660" s="10"/>
    </row>
    <row r="661" spans="1:65" s="54" customFormat="1" ht="30">
      <c r="A661" s="10">
        <v>679</v>
      </c>
      <c r="B661" s="10"/>
      <c r="C661" s="10" t="s">
        <v>948</v>
      </c>
      <c r="D661" s="10">
        <v>1</v>
      </c>
      <c r="E661" s="10">
        <v>1</v>
      </c>
      <c r="F661" s="10">
        <v>1</v>
      </c>
      <c r="G661" s="119" t="str">
        <f t="shared" si="128"/>
        <v>EXCLUDED</v>
      </c>
      <c r="H661" s="147" t="s">
        <v>901</v>
      </c>
      <c r="I661" s="189" t="s">
        <v>901</v>
      </c>
      <c r="J661" s="10" t="str">
        <f>IF(AND(G661="Excluded", H661="Excluded"), "Mutually Excluded", IF(AND(OR(G661="CERTAINLY INCLUDED", G661="INCLUDED", G661="MAYBE" ), OR(H661="INCLUDED", H661="MAYBE")), "MUTUALLY INCLUDED", IF(AND(G661="MAYBE", H661="MAYBE"), "Mutually MAYBE", IF(AND(G661="Excluded", OR(H661="INCLUDED", H661="MAYBE")), "AI: No, Human: Yes", IF(AND(H661="Excluded", OR(G661="INCLUDED", G661="CERTAINLY INCLUDED", G661="MAYBE")), "AI: Yes, Human: No", "Other Conflict")))))</f>
        <v>Mutually Excluded</v>
      </c>
      <c r="K661" s="10"/>
      <c r="L661" s="10"/>
      <c r="N661" s="220" t="s">
        <v>19</v>
      </c>
      <c r="O661" s="54" t="str">
        <f>IF(J661="Mutually Excluded","Exclude",IF(J661= "Mutually Included","Include",M661))</f>
        <v>Exclude</v>
      </c>
      <c r="P661" s="54" t="str">
        <f>'Humans Alignment T&amp;A'!Z661</f>
        <v>Exclude</v>
      </c>
      <c r="Q661" s="120" t="str">
        <f>IF(AND(O661="Exclude", P661="Exclude"), "Mutually Excluded", IF(AND(OR(O661="CERTAINLY INCLUDED", O661="INCLUDE" ), OR(P661="INCLUDE", P661="MAYBE")), "MUTUALLY INCLUDED", IF(AND(O661="MAYBE", P661="MAYBE"), "Mutually MAYBE", IF(AND(O661="Exclude", OR(P661="INCLUDE", P661="MAYBE")), "AI+Hum: No, Hum1+2: Yes", IF(AND(P661="Exclude", OR(O661="INCLUDE", O661="CERTAINLY INCLUDED", H661="MAYBE")), "Ai+hum: Yes, Hum1+2: No", "Other Conflict")))))</f>
        <v>Mutually Excluded</v>
      </c>
      <c r="U661" s="121" t="str">
        <f>IF(Q661="Mutually Excluded","Exclude",IF(Q661= "Mutually Included","Include",R661))</f>
        <v>Exclude</v>
      </c>
      <c r="V661" s="122"/>
      <c r="X661" s="117"/>
      <c r="Y661" s="117"/>
      <c r="Z661" s="103" t="str">
        <f t="shared" si="129"/>
        <v/>
      </c>
      <c r="AA661" s="256"/>
      <c r="AB661" s="186"/>
      <c r="AC661" s="186"/>
      <c r="AD661" s="203"/>
      <c r="AF661" s="203"/>
      <c r="AG661" s="102" t="str">
        <f t="shared" si="130"/>
        <v/>
      </c>
      <c r="AH661" s="10" t="str">
        <f t="shared" si="133"/>
        <v/>
      </c>
      <c r="AI661" s="102"/>
      <c r="AJ661" s="10"/>
      <c r="AK661" s="10"/>
      <c r="AL661" s="105"/>
      <c r="AM661" s="102"/>
      <c r="AN661" s="10"/>
      <c r="AO661" s="10" t="str">
        <f t="shared" si="131"/>
        <v/>
      </c>
      <c r="AT661" s="10"/>
      <c r="AU661" s="10" t="str">
        <f>IF(O661="include",AF661,"")</f>
        <v/>
      </c>
      <c r="AV661" s="54" t="str">
        <f>IF(P661="include",AF661,"")</f>
        <v/>
      </c>
      <c r="BC661" s="10"/>
      <c r="BH661" s="10"/>
      <c r="BM661" s="10"/>
    </row>
    <row r="662" spans="1:65" s="54" customFormat="1" ht="70.150000000000006" customHeight="1">
      <c r="A662" s="10">
        <v>680</v>
      </c>
      <c r="B662" s="10" t="s">
        <v>949</v>
      </c>
      <c r="C662" s="10" t="s">
        <v>949</v>
      </c>
      <c r="D662" s="10">
        <v>5</v>
      </c>
      <c r="E662" s="10">
        <v>5</v>
      </c>
      <c r="F662" s="10">
        <v>5</v>
      </c>
      <c r="G662" s="119" t="str">
        <f t="shared" si="128"/>
        <v>CERTAINLY INCLUDED</v>
      </c>
      <c r="H662" s="147" t="s">
        <v>65</v>
      </c>
      <c r="I662" s="189" t="s">
        <v>1752</v>
      </c>
      <c r="J662" s="10" t="str">
        <f>IF(AND(G662="Excluded", H662="Excluded"), "Mutually Excluded", IF(AND(OR(G662="CERTAINLY INCLUDED", G662="INCLUDED", G662="MAYBE" ), OR(H662="INCLUDED", H662="MAYBE")), "MUTUALLY INCLUDED", IF(AND(G662="MAYBE", H662="MAYBE"), "Mutually MAYBE", IF(AND(G662="Excluded", OR(H662="INCLUDED", H662="MAYBE")), "AI: No, Human: Yes", IF(AND(H662="Excluded", OR(G662="INCLUDED", G662="CERTAINLY INCLUDED", G662="MAYBE")), "AI: Yes, Human: No", "Other Conflict")))))</f>
        <v>MUTUALLY INCLUDED</v>
      </c>
      <c r="K662" s="10"/>
      <c r="L662" s="10"/>
      <c r="N662" s="220" t="s">
        <v>23</v>
      </c>
      <c r="O662" s="54" t="str">
        <f>IF(J662="Mutually Excluded","Exclude",IF(J662= "Mutually Included","Include",M662))</f>
        <v>Include</v>
      </c>
      <c r="P662" s="54" t="str">
        <f>'Humans Alignment T&amp;A'!Z662</f>
        <v>Include</v>
      </c>
      <c r="Q662" s="120" t="str">
        <f>IF(AND(O662="Exclude", P662="Exclude"), "Mutually Excluded", IF(AND(OR(O662="CERTAINLY INCLUDED", O662="INCLUDE" ), OR(P662="INCLUDE", P662="MAYBE")), "MUTUALLY INCLUDED", IF(AND(O662="MAYBE", P662="MAYBE"), "Mutually MAYBE", IF(AND(O662="Exclude", OR(P662="INCLUDE", P662="MAYBE")), "AI+Hum: No, Hum1+2: Yes", IF(AND(P662="Exclude", OR(O662="INCLUDE", O662="CERTAINLY INCLUDED", H662="MAYBE")), "Ai+hum: Yes, Hum1+2: No", "Other Conflict")))))</f>
        <v>MUTUALLY INCLUDED</v>
      </c>
      <c r="U662" s="121" t="str">
        <f>IF(Q662="Mutually Excluded","Exclude",IF(Q662= "Mutually Included","Include",R662))</f>
        <v>Include</v>
      </c>
      <c r="V662" s="105" t="s">
        <v>19</v>
      </c>
      <c r="W662" s="10" t="s">
        <v>19</v>
      </c>
      <c r="X662" s="201" t="s">
        <v>901</v>
      </c>
      <c r="Y662" s="201" t="s">
        <v>3028</v>
      </c>
      <c r="Z662" s="103" t="str">
        <f t="shared" ref="Z662" si="134">IF(OR(ISBLANK(AF662), ISBLANK(V662)), "", IF(AND(OR(AF662="Include", AF662="Maybe"), OR(V662="Include", V662="Maybe", V662="Certainly Included")), "Mutually Included", IF(AND(AF662="Exclude", V662="Exclude"), "Mutually Excluded", IF(AND(AF662="Exclude", OR(V662="Include", V662="Maybe")), "Nikos Excluded, Cindy Included", IF(AND(OR(AF662="Include", AF662="Maybe"), V662="Exclude"), "Nikos Included, Cindy Excluded", "Pal")))))</f>
        <v>Mutually Excluded</v>
      </c>
      <c r="AA662" s="103" t="s">
        <v>19</v>
      </c>
      <c r="AB662" s="131"/>
      <c r="AC662" s="131"/>
      <c r="AD662" s="204" t="s">
        <v>19</v>
      </c>
      <c r="AE662" s="10"/>
      <c r="AF662" s="204" t="s">
        <v>19</v>
      </c>
      <c r="AG662" s="102" t="str">
        <f t="shared" ref="AG662" si="135">IF(OR(ISBLANK(AF662), ISBLANK(AD662)), "", IF(AND(OR(AF662="Include", AF662="Maybe"), OR(AD662="Include", AD662="Maybe", AD662="Certainly Included")), "Mutually Included", IF(AND(AF662="Exclude", AD662="Exclude"), "Mutually Excluded", IF(AND(AF662="Exclude", OR(AD662="Include", AD662="Maybe")), "Nikos Excluded, Mikhail Included", IF(AND(OR(AF662="Include", AF662="Maybe"), AD662="Exclude"), "Nikos Included, Mikhail Excluded", "Pal")))))</f>
        <v>Mutually Excluded</v>
      </c>
      <c r="AH662" s="10" t="str">
        <f t="shared" si="133"/>
        <v>Mutually Excluded</v>
      </c>
      <c r="AI662" s="102" t="s">
        <v>19</v>
      </c>
      <c r="AJ662" s="10"/>
      <c r="AK662" s="10"/>
      <c r="AL662" s="107" t="s">
        <v>19</v>
      </c>
      <c r="AM662" s="102"/>
      <c r="AN662" s="10"/>
      <c r="AO662" s="10" t="str">
        <f t="shared" ref="AO662" si="136">IF(OR(ISBLANK(AF662), ISBLANK(AP662)), "", IF(AND(OR(AF662="Include", AF662="Maybe"), OR(AP662="Include", AP662="Maybe", AP662="Certainly Included")), "Mutually Included", IF(AND(AF662="Exclude", AP662="Exclude"), "Mutually Excluded", IF(AND(AF662="Exclude", OR(AP662="Include", AP662="Maybe",, AP662="Certainly Included")), "Human Excluded, AI Included", IF(AND(OR(AF662="Include", AF662="Maybe"), AP662="Exclude"), "Human Included, AI Excluded", "Pal")))))</f>
        <v>Mutually Excluded</v>
      </c>
      <c r="AP662" s="54" t="str">
        <f>IF(COUNTA(AQ662:AS662)=0, "", IF(COUNTIF(AQ662:AS662,5)=3, "Include", IF(COUNTIF(AQ662:AS662,5)&gt;=1, "Maybe", "Exclude")))</f>
        <v>Exclude</v>
      </c>
      <c r="AQ662" s="54">
        <v>2</v>
      </c>
      <c r="AR662" s="54">
        <v>3</v>
      </c>
      <c r="AS662" s="54">
        <v>1</v>
      </c>
      <c r="AT662" s="10" t="s">
        <v>3060</v>
      </c>
      <c r="AU662" s="10" t="str">
        <f>IF(O662="include",AF662,"")</f>
        <v>Exclude</v>
      </c>
      <c r="AV662" s="54" t="str">
        <f>IF(P662="include",AF662,"")</f>
        <v>Exclude</v>
      </c>
      <c r="BC662" s="10"/>
      <c r="BH662" s="10"/>
      <c r="BM662" s="10"/>
    </row>
    <row r="663" spans="1:65" s="54" customFormat="1" ht="70.150000000000006" customHeight="1">
      <c r="A663" s="10">
        <v>681</v>
      </c>
      <c r="B663" s="10" t="s">
        <v>950</v>
      </c>
      <c r="C663" s="10" t="s">
        <v>950</v>
      </c>
      <c r="D663" s="10">
        <v>4</v>
      </c>
      <c r="E663" s="10">
        <v>3</v>
      </c>
      <c r="F663" s="10">
        <v>4</v>
      </c>
      <c r="G663" s="119" t="str">
        <f t="shared" si="128"/>
        <v>EXCLUDED</v>
      </c>
      <c r="H663" s="147" t="s">
        <v>65</v>
      </c>
      <c r="I663" s="189" t="s">
        <v>1752</v>
      </c>
      <c r="J663" s="10" t="str">
        <f>IF(AND(G663="Excluded", H663="Excluded"), "Mutually Excluded", IF(AND(OR(G663="CERTAINLY INCLUDED", G663="INCLUDED", G663="MAYBE" ), OR(H663="INCLUDED", H663="MAYBE")), "MUTUALLY INCLUDED", IF(AND(G663="MAYBE", H663="MAYBE"), "Mutually MAYBE", IF(AND(G663="Excluded", OR(H663="INCLUDED", H663="MAYBE")), "AI: No, Human: Yes", IF(AND(H663="Excluded", OR(G663="INCLUDED", G663="CERTAINLY INCLUDED", G663="MAYBE")), "AI: Yes, Human: No", "Other Conflict")))))</f>
        <v>AI: No, Human: Yes</v>
      </c>
      <c r="K663" s="10" t="s">
        <v>3018</v>
      </c>
      <c r="L663" s="10" t="s">
        <v>23</v>
      </c>
      <c r="M663" s="54" t="s">
        <v>23</v>
      </c>
      <c r="N663" s="220" t="s">
        <v>23</v>
      </c>
      <c r="O663" s="54" t="str">
        <f>IF(J663="Mutually Excluded","Exclude",IF(J663= "Mutually Included","Include",M663))</f>
        <v>Include</v>
      </c>
      <c r="P663" s="54" t="str">
        <f>'Humans Alignment T&amp;A'!Z663</f>
        <v>Include</v>
      </c>
      <c r="Q663" s="120" t="str">
        <f>IF(AND(O663="Exclude", P663="Exclude"), "Mutually Excluded", IF(AND(OR(O663="CERTAINLY INCLUDED", O663="INCLUDE" ), OR(P663="INCLUDE", P663="MAYBE")), "MUTUALLY INCLUDED", IF(AND(O663="MAYBE", P663="MAYBE"), "Mutually MAYBE", IF(AND(O663="Exclude", OR(P663="INCLUDE", P663="MAYBE")), "AI+Hum: No, Hum1+2: Yes", IF(AND(P663="Exclude", OR(O663="INCLUDE", O663="CERTAINLY INCLUDED", H663="MAYBE")), "Ai+hum: Yes, Hum1+2: No", "Other Conflict")))))</f>
        <v>MUTUALLY INCLUDED</v>
      </c>
      <c r="U663" s="121" t="str">
        <f>IF(Q663="Mutually Excluded","Exclude",IF(Q663= "Mutually Included","Include",R663))</f>
        <v>Include</v>
      </c>
      <c r="V663" s="105" t="s">
        <v>19</v>
      </c>
      <c r="W663" s="10" t="s">
        <v>19</v>
      </c>
      <c r="X663" s="201" t="s">
        <v>901</v>
      </c>
      <c r="Y663" s="201" t="s">
        <v>3028</v>
      </c>
      <c r="Z663" s="103" t="str">
        <f t="shared" ref="Z663" si="137">IF(OR(ISBLANK(AF663), ISBLANK(V663)), "", IF(AND(OR(AF663="Include", AF663="Maybe"), OR(V663="Include", V663="Maybe", V663="Certainly Included")), "Mutually Included", IF(AND(AF663="Exclude", V663="Exclude"), "Mutually Excluded", IF(AND(AF663="Exclude", OR(V663="Include", V663="Maybe")), "Nikos Excluded, Cindy Included", IF(AND(OR(AF663="Include", AF663="Maybe"), V663="Exclude"), "Nikos Included, Cindy Excluded", "Pal")))))</f>
        <v>Mutually Excluded</v>
      </c>
      <c r="AA663" s="103" t="s">
        <v>19</v>
      </c>
      <c r="AB663" s="131"/>
      <c r="AC663" s="131"/>
      <c r="AD663" s="204" t="s">
        <v>19</v>
      </c>
      <c r="AE663" s="10"/>
      <c r="AF663" s="204" t="s">
        <v>19</v>
      </c>
      <c r="AG663" s="102" t="str">
        <f t="shared" ref="AG663" si="138">IF(OR(ISBLANK(AF663), ISBLANK(AD663)), "", IF(AND(OR(AF663="Include", AF663="Maybe"), OR(AD663="Include", AD663="Maybe", AD663="Certainly Included")), "Mutually Included", IF(AND(AF663="Exclude", AD663="Exclude"), "Mutually Excluded", IF(AND(AF663="Exclude", OR(AD663="Include", AD663="Maybe")), "Nikos Excluded, Mikhail Included", IF(AND(OR(AF663="Include", AF663="Maybe"), AD663="Exclude"), "Nikos Included, Mikhail Excluded", "Pal")))))</f>
        <v>Mutually Excluded</v>
      </c>
      <c r="AH663" s="10" t="str">
        <f t="shared" ref="AH663" si="139">IF(OR(ISBLANK(AF663), ISBLANK(AP663)), "", IF(AND(OR(AF663="Include", AF663="Maybe"), OR(AP663="Included", AP663="Maybe", AP663="Certainly Included")), "Mutually Included", IF(AND(AF663="Exclude", AP663="Exclude"), "Mutually Excluded", IF(AND(AF663="Exclude", OR(AP663="Include", AP663="Maybe")), "Human Excluded, AI Included", IF(AND(OR(AF663="Include", AF663="Maybe"), AP663="Exclude"), "Human Included, AI Excluded", "Pal")))))</f>
        <v>Mutually Excluded</v>
      </c>
      <c r="AI663" s="102" t="s">
        <v>19</v>
      </c>
      <c r="AJ663" s="10"/>
      <c r="AK663" s="10"/>
      <c r="AL663" s="107" t="s">
        <v>19</v>
      </c>
      <c r="AM663" s="102"/>
      <c r="AN663" s="10"/>
      <c r="AO663" s="10" t="str">
        <f t="shared" si="131"/>
        <v>Mutually Excluded</v>
      </c>
      <c r="AP663" s="54" t="str">
        <f>IF(COUNTA(AQ663:AS663)=0, "", IF(COUNTIF(AQ663:AS663,5)=3, "Include", IF(COUNTIF(AQ663:AS663,5)&gt;=1, "Maybe", "Exclude")))</f>
        <v>Exclude</v>
      </c>
      <c r="AQ663" s="54">
        <v>2</v>
      </c>
      <c r="AR663" s="54">
        <v>3</v>
      </c>
      <c r="AS663" s="54">
        <v>1</v>
      </c>
      <c r="AT663" s="10" t="s">
        <v>3061</v>
      </c>
      <c r="AU663" s="10" t="str">
        <f>IF(O663="include",AF663,"")</f>
        <v>Exclude</v>
      </c>
      <c r="AV663" s="54" t="str">
        <f>IF(P663="include",AF663,"")</f>
        <v>Exclude</v>
      </c>
      <c r="BC663" s="10"/>
      <c r="BH663" s="10"/>
      <c r="BM663" s="10"/>
    </row>
    <row r="664" spans="1:65" s="54" customFormat="1" ht="30">
      <c r="A664" s="10">
        <v>682</v>
      </c>
      <c r="B664" s="10"/>
      <c r="C664" s="10" t="s">
        <v>951</v>
      </c>
      <c r="D664" s="10">
        <v>1</v>
      </c>
      <c r="E664" s="10">
        <v>1</v>
      </c>
      <c r="F664" s="10">
        <v>1</v>
      </c>
      <c r="G664" s="119" t="str">
        <f t="shared" si="128"/>
        <v>EXCLUDED</v>
      </c>
      <c r="H664" s="147" t="s">
        <v>901</v>
      </c>
      <c r="I664" s="189" t="s">
        <v>901</v>
      </c>
      <c r="J664" s="10" t="str">
        <f>IF(AND(G664="Excluded", H664="Excluded"), "Mutually Excluded", IF(AND(OR(G664="CERTAINLY INCLUDED", G664="INCLUDED", G664="MAYBE" ), OR(H664="INCLUDED", H664="MAYBE")), "MUTUALLY INCLUDED", IF(AND(G664="MAYBE", H664="MAYBE"), "Mutually MAYBE", IF(AND(G664="Excluded", OR(H664="INCLUDED", H664="MAYBE")), "AI: No, Human: Yes", IF(AND(H664="Excluded", OR(G664="INCLUDED", G664="CERTAINLY INCLUDED", G664="MAYBE")), "AI: Yes, Human: No", "Other Conflict")))))</f>
        <v>Mutually Excluded</v>
      </c>
      <c r="K664" s="10"/>
      <c r="L664" s="10"/>
      <c r="N664" s="220" t="s">
        <v>19</v>
      </c>
      <c r="O664" s="54" t="str">
        <f>IF(J664="Mutually Excluded","Exclude",IF(J664= "Mutually Included","Include",M664))</f>
        <v>Exclude</v>
      </c>
      <c r="P664" s="54" t="str">
        <f>'Humans Alignment T&amp;A'!Z664</f>
        <v>Exclude</v>
      </c>
      <c r="Q664" s="120" t="str">
        <f>IF(AND(O664="Exclude", P664="Exclude"), "Mutually Excluded", IF(AND(OR(O664="CERTAINLY INCLUDED", O664="INCLUDE" ), OR(P664="INCLUDE", P664="MAYBE")), "MUTUALLY INCLUDED", IF(AND(O664="MAYBE", P664="MAYBE"), "Mutually MAYBE", IF(AND(O664="Exclude", OR(P664="INCLUDE", P664="MAYBE")), "AI+Hum: No, Hum1+2: Yes", IF(AND(P664="Exclude", OR(O664="INCLUDE", O664="CERTAINLY INCLUDED", H664="MAYBE")), "Ai+hum: Yes, Hum1+2: No", "Other Conflict")))))</f>
        <v>Mutually Excluded</v>
      </c>
      <c r="U664" s="121" t="str">
        <f>IF(Q664="Mutually Excluded","Exclude",IF(Q664= "Mutually Included","Include",R664))</f>
        <v>Exclude</v>
      </c>
      <c r="V664" s="122"/>
      <c r="X664" s="117"/>
      <c r="Y664" s="117"/>
      <c r="Z664" s="103" t="str">
        <f t="shared" si="129"/>
        <v/>
      </c>
      <c r="AA664" s="256"/>
      <c r="AB664" s="186"/>
      <c r="AC664" s="186"/>
      <c r="AD664" s="203"/>
      <c r="AF664" s="203"/>
      <c r="AG664" s="102" t="str">
        <f t="shared" si="130"/>
        <v/>
      </c>
      <c r="AH664" s="10" t="str">
        <f t="shared" si="133"/>
        <v/>
      </c>
      <c r="AI664" s="102"/>
      <c r="AJ664" s="10"/>
      <c r="AK664" s="10"/>
      <c r="AL664" s="105"/>
      <c r="AM664" s="102"/>
      <c r="AN664" s="10"/>
      <c r="AO664" s="10" t="str">
        <f t="shared" si="131"/>
        <v/>
      </c>
      <c r="AT664" s="10"/>
      <c r="AU664" s="10" t="str">
        <f>IF(O664="include",AF664,"")</f>
        <v/>
      </c>
      <c r="AV664" s="54" t="str">
        <f>IF(P664="include",AF664,"")</f>
        <v/>
      </c>
      <c r="BC664" s="10"/>
      <c r="BH664" s="10"/>
      <c r="BM664" s="10"/>
    </row>
    <row r="665" spans="1:65" s="54" customFormat="1" ht="30">
      <c r="A665" s="10">
        <v>683</v>
      </c>
      <c r="B665" s="10"/>
      <c r="C665" s="10" t="s">
        <v>952</v>
      </c>
      <c r="D665" s="10">
        <v>1</v>
      </c>
      <c r="E665" s="10">
        <v>1</v>
      </c>
      <c r="F665" s="10">
        <v>1</v>
      </c>
      <c r="G665" s="119" t="str">
        <f t="shared" si="128"/>
        <v>EXCLUDED</v>
      </c>
      <c r="H665" s="147" t="s">
        <v>901</v>
      </c>
      <c r="I665" s="189" t="s">
        <v>901</v>
      </c>
      <c r="J665" s="10" t="str">
        <f>IF(AND(G665="Excluded", H665="Excluded"), "Mutually Excluded", IF(AND(OR(G665="CERTAINLY INCLUDED", G665="INCLUDED", G665="MAYBE" ), OR(H665="INCLUDED", H665="MAYBE")), "MUTUALLY INCLUDED", IF(AND(G665="MAYBE", H665="MAYBE"), "Mutually MAYBE", IF(AND(G665="Excluded", OR(H665="INCLUDED", H665="MAYBE")), "AI: No, Human: Yes", IF(AND(H665="Excluded", OR(G665="INCLUDED", G665="CERTAINLY INCLUDED", G665="MAYBE")), "AI: Yes, Human: No", "Other Conflict")))))</f>
        <v>Mutually Excluded</v>
      </c>
      <c r="K665" s="10"/>
      <c r="L665" s="10"/>
      <c r="N665" s="220" t="s">
        <v>19</v>
      </c>
      <c r="O665" s="54" t="str">
        <f>IF(J665="Mutually Excluded","Exclude",IF(J665= "Mutually Included","Include",M665))</f>
        <v>Exclude</v>
      </c>
      <c r="P665" s="54" t="str">
        <f>'Humans Alignment T&amp;A'!Z665</f>
        <v>Exclude</v>
      </c>
      <c r="Q665" s="120" t="str">
        <f>IF(AND(O665="Exclude", P665="Exclude"), "Mutually Excluded", IF(AND(OR(O665="CERTAINLY INCLUDED", O665="INCLUDE" ), OR(P665="INCLUDE", P665="MAYBE")), "MUTUALLY INCLUDED", IF(AND(O665="MAYBE", P665="MAYBE"), "Mutually MAYBE", IF(AND(O665="Exclude", OR(P665="INCLUDE", P665="MAYBE")), "AI+Hum: No, Hum1+2: Yes", IF(AND(P665="Exclude", OR(O665="INCLUDE", O665="CERTAINLY INCLUDED", H665="MAYBE")), "Ai+hum: Yes, Hum1+2: No", "Other Conflict")))))</f>
        <v>Mutually Excluded</v>
      </c>
      <c r="U665" s="121" t="str">
        <f>IF(Q665="Mutually Excluded","Exclude",IF(Q665= "Mutually Included","Include",R665))</f>
        <v>Exclude</v>
      </c>
      <c r="V665" s="122"/>
      <c r="X665" s="117"/>
      <c r="Y665" s="117"/>
      <c r="Z665" s="103" t="str">
        <f t="shared" si="129"/>
        <v/>
      </c>
      <c r="AA665" s="256"/>
      <c r="AB665" s="186"/>
      <c r="AC665" s="186"/>
      <c r="AD665" s="203"/>
      <c r="AF665" s="203"/>
      <c r="AG665" s="102" t="str">
        <f t="shared" si="130"/>
        <v/>
      </c>
      <c r="AH665" s="10" t="str">
        <f t="shared" si="133"/>
        <v/>
      </c>
      <c r="AI665" s="102"/>
      <c r="AJ665" s="10"/>
      <c r="AK665" s="10"/>
      <c r="AL665" s="105"/>
      <c r="AM665" s="102"/>
      <c r="AN665" s="10"/>
      <c r="AO665" s="10" t="str">
        <f t="shared" si="131"/>
        <v/>
      </c>
      <c r="AT665" s="10"/>
      <c r="AU665" s="10" t="str">
        <f>IF(O665="include",AF665,"")</f>
        <v/>
      </c>
      <c r="AV665" s="54" t="str">
        <f>IF(P665="include",AF665,"")</f>
        <v/>
      </c>
      <c r="BC665" s="10"/>
      <c r="BH665" s="10"/>
      <c r="BM665" s="10"/>
    </row>
    <row r="666" spans="1:65" s="54" customFormat="1" ht="30">
      <c r="A666" s="10">
        <v>684</v>
      </c>
      <c r="B666" s="10"/>
      <c r="C666" s="10" t="s">
        <v>953</v>
      </c>
      <c r="D666" s="10">
        <v>1</v>
      </c>
      <c r="E666" s="10">
        <v>1</v>
      </c>
      <c r="F666" s="10">
        <v>1</v>
      </c>
      <c r="G666" s="119" t="str">
        <f t="shared" si="128"/>
        <v>EXCLUDED</v>
      </c>
      <c r="H666" s="147" t="s">
        <v>901</v>
      </c>
      <c r="I666" s="189" t="s">
        <v>901</v>
      </c>
      <c r="J666" s="10" t="str">
        <f>IF(AND(G666="Excluded", H666="Excluded"), "Mutually Excluded", IF(AND(OR(G666="CERTAINLY INCLUDED", G666="INCLUDED", G666="MAYBE" ), OR(H666="INCLUDED", H666="MAYBE")), "MUTUALLY INCLUDED", IF(AND(G666="MAYBE", H666="MAYBE"), "Mutually MAYBE", IF(AND(G666="Excluded", OR(H666="INCLUDED", H666="MAYBE")), "AI: No, Human: Yes", IF(AND(H666="Excluded", OR(G666="INCLUDED", G666="CERTAINLY INCLUDED", G666="MAYBE")), "AI: Yes, Human: No", "Other Conflict")))))</f>
        <v>Mutually Excluded</v>
      </c>
      <c r="K666" s="10"/>
      <c r="L666" s="10"/>
      <c r="N666" s="220" t="s">
        <v>19</v>
      </c>
      <c r="O666" s="54" t="str">
        <f>IF(J666="Mutually Excluded","Exclude",IF(J666= "Mutually Included","Include",M666))</f>
        <v>Exclude</v>
      </c>
      <c r="P666" s="54" t="str">
        <f>'Humans Alignment T&amp;A'!Z666</f>
        <v>Exclude</v>
      </c>
      <c r="Q666" s="120" t="str">
        <f>IF(AND(O666="Exclude", P666="Exclude"), "Mutually Excluded", IF(AND(OR(O666="CERTAINLY INCLUDED", O666="INCLUDE" ), OR(P666="INCLUDE", P666="MAYBE")), "MUTUALLY INCLUDED", IF(AND(O666="MAYBE", P666="MAYBE"), "Mutually MAYBE", IF(AND(O666="Exclude", OR(P666="INCLUDE", P666="MAYBE")), "AI+Hum: No, Hum1+2: Yes", IF(AND(P666="Exclude", OR(O666="INCLUDE", O666="CERTAINLY INCLUDED", H666="MAYBE")), "Ai+hum: Yes, Hum1+2: No", "Other Conflict")))))</f>
        <v>Mutually Excluded</v>
      </c>
      <c r="U666" s="121" t="str">
        <f>IF(Q666="Mutually Excluded","Exclude",IF(Q666= "Mutually Included","Include",R666))</f>
        <v>Exclude</v>
      </c>
      <c r="V666" s="122"/>
      <c r="X666" s="117"/>
      <c r="Y666" s="117"/>
      <c r="Z666" s="103" t="str">
        <f t="shared" si="129"/>
        <v/>
      </c>
      <c r="AA666" s="256"/>
      <c r="AB666" s="186"/>
      <c r="AC666" s="186"/>
      <c r="AD666" s="203"/>
      <c r="AF666" s="203"/>
      <c r="AG666" s="102" t="str">
        <f t="shared" si="130"/>
        <v/>
      </c>
      <c r="AH666" s="10" t="str">
        <f t="shared" si="133"/>
        <v/>
      </c>
      <c r="AI666" s="102"/>
      <c r="AJ666" s="10"/>
      <c r="AK666" s="10"/>
      <c r="AL666" s="105"/>
      <c r="AM666" s="102"/>
      <c r="AN666" s="10"/>
      <c r="AO666" s="10" t="str">
        <f t="shared" si="131"/>
        <v/>
      </c>
      <c r="AT666" s="10"/>
      <c r="AU666" s="10" t="str">
        <f>IF(O666="include",AF666,"")</f>
        <v/>
      </c>
      <c r="AV666" s="54" t="str">
        <f>IF(P666="include",AF666,"")</f>
        <v/>
      </c>
      <c r="BC666" s="10"/>
      <c r="BH666" s="10"/>
      <c r="BM666" s="10"/>
    </row>
    <row r="667" spans="1:65" s="54" customFormat="1" ht="45">
      <c r="A667" s="10">
        <v>685</v>
      </c>
      <c r="B667" s="10"/>
      <c r="C667" s="10" t="s">
        <v>954</v>
      </c>
      <c r="D667" s="10">
        <v>1</v>
      </c>
      <c r="E667" s="10">
        <v>1</v>
      </c>
      <c r="F667" s="10">
        <v>1</v>
      </c>
      <c r="G667" s="119" t="str">
        <f t="shared" si="128"/>
        <v>EXCLUDED</v>
      </c>
      <c r="H667" s="147" t="s">
        <v>901</v>
      </c>
      <c r="I667" s="189" t="s">
        <v>901</v>
      </c>
      <c r="J667" s="10" t="str">
        <f>IF(AND(G667="Excluded", H667="Excluded"), "Mutually Excluded", IF(AND(OR(G667="CERTAINLY INCLUDED", G667="INCLUDED", G667="MAYBE" ), OR(H667="INCLUDED", H667="MAYBE")), "MUTUALLY INCLUDED", IF(AND(G667="MAYBE", H667="MAYBE"), "Mutually MAYBE", IF(AND(G667="Excluded", OR(H667="INCLUDED", H667="MAYBE")), "AI: No, Human: Yes", IF(AND(H667="Excluded", OR(G667="INCLUDED", G667="CERTAINLY INCLUDED", G667="MAYBE")), "AI: Yes, Human: No", "Other Conflict")))))</f>
        <v>Mutually Excluded</v>
      </c>
      <c r="K667" s="10"/>
      <c r="L667" s="10"/>
      <c r="N667" s="220" t="s">
        <v>19</v>
      </c>
      <c r="O667" s="54" t="str">
        <f>IF(J667="Mutually Excluded","Exclude",IF(J667= "Mutually Included","Include",M667))</f>
        <v>Exclude</v>
      </c>
      <c r="P667" s="54" t="str">
        <f>'Humans Alignment T&amp;A'!Z667</f>
        <v>Exclude</v>
      </c>
      <c r="Q667" s="120" t="str">
        <f>IF(AND(O667="Exclude", P667="Exclude"), "Mutually Excluded", IF(AND(OR(O667="CERTAINLY INCLUDED", O667="INCLUDE" ), OR(P667="INCLUDE", P667="MAYBE")), "MUTUALLY INCLUDED", IF(AND(O667="MAYBE", P667="MAYBE"), "Mutually MAYBE", IF(AND(O667="Exclude", OR(P667="INCLUDE", P667="MAYBE")), "AI+Hum: No, Hum1+2: Yes", IF(AND(P667="Exclude", OR(O667="INCLUDE", O667="CERTAINLY INCLUDED", H667="MAYBE")), "Ai+hum: Yes, Hum1+2: No", "Other Conflict")))))</f>
        <v>Mutually Excluded</v>
      </c>
      <c r="U667" s="121" t="str">
        <f>IF(Q667="Mutually Excluded","Exclude",IF(Q667= "Mutually Included","Include",R667))</f>
        <v>Exclude</v>
      </c>
      <c r="V667" s="122"/>
      <c r="X667" s="117"/>
      <c r="Y667" s="117"/>
      <c r="Z667" s="103" t="str">
        <f t="shared" si="129"/>
        <v/>
      </c>
      <c r="AA667" s="256"/>
      <c r="AB667" s="186"/>
      <c r="AC667" s="186"/>
      <c r="AD667" s="203"/>
      <c r="AF667" s="203"/>
      <c r="AG667" s="102" t="str">
        <f t="shared" si="130"/>
        <v/>
      </c>
      <c r="AH667" s="10" t="str">
        <f t="shared" si="133"/>
        <v/>
      </c>
      <c r="AI667" s="102"/>
      <c r="AJ667" s="10"/>
      <c r="AK667" s="10"/>
      <c r="AL667" s="105"/>
      <c r="AM667" s="102"/>
      <c r="AN667" s="10"/>
      <c r="AO667" s="10" t="str">
        <f t="shared" si="131"/>
        <v/>
      </c>
      <c r="AT667" s="10"/>
      <c r="AU667" s="10" t="str">
        <f>IF(O667="include",AF667,"")</f>
        <v/>
      </c>
      <c r="AV667" s="54" t="str">
        <f>IF(P667="include",AF667,"")</f>
        <v/>
      </c>
      <c r="BC667" s="10"/>
      <c r="BH667" s="10"/>
      <c r="BM667" s="10"/>
    </row>
    <row r="668" spans="1:65" s="54" customFormat="1" ht="30">
      <c r="A668" s="10">
        <v>686</v>
      </c>
      <c r="B668" s="10"/>
      <c r="C668" s="10" t="s">
        <v>955</v>
      </c>
      <c r="D668" s="10">
        <v>1</v>
      </c>
      <c r="E668" s="10">
        <v>1</v>
      </c>
      <c r="F668" s="10">
        <v>1</v>
      </c>
      <c r="G668" s="119" t="str">
        <f t="shared" si="128"/>
        <v>EXCLUDED</v>
      </c>
      <c r="H668" s="147" t="s">
        <v>901</v>
      </c>
      <c r="I668" s="189" t="s">
        <v>901</v>
      </c>
      <c r="J668" s="10" t="str">
        <f>IF(AND(G668="Excluded", H668="Excluded"), "Mutually Excluded", IF(AND(OR(G668="CERTAINLY INCLUDED", G668="INCLUDED", G668="MAYBE" ), OR(H668="INCLUDED", H668="MAYBE")), "MUTUALLY INCLUDED", IF(AND(G668="MAYBE", H668="MAYBE"), "Mutually MAYBE", IF(AND(G668="Excluded", OR(H668="INCLUDED", H668="MAYBE")), "AI: No, Human: Yes", IF(AND(H668="Excluded", OR(G668="INCLUDED", G668="CERTAINLY INCLUDED", G668="MAYBE")), "AI: Yes, Human: No", "Other Conflict")))))</f>
        <v>Mutually Excluded</v>
      </c>
      <c r="K668" s="10"/>
      <c r="L668" s="10"/>
      <c r="N668" s="220" t="s">
        <v>19</v>
      </c>
      <c r="O668" s="54" t="str">
        <f>IF(J668="Mutually Excluded","Exclude",IF(J668= "Mutually Included","Include",M668))</f>
        <v>Exclude</v>
      </c>
      <c r="P668" s="54" t="str">
        <f>'Humans Alignment T&amp;A'!Z668</f>
        <v>Exclude</v>
      </c>
      <c r="Q668" s="120" t="str">
        <f>IF(AND(O668="Exclude", P668="Exclude"), "Mutually Excluded", IF(AND(OR(O668="CERTAINLY INCLUDED", O668="INCLUDE" ), OR(P668="INCLUDE", P668="MAYBE")), "MUTUALLY INCLUDED", IF(AND(O668="MAYBE", P668="MAYBE"), "Mutually MAYBE", IF(AND(O668="Exclude", OR(P668="INCLUDE", P668="MAYBE")), "AI+Hum: No, Hum1+2: Yes", IF(AND(P668="Exclude", OR(O668="INCLUDE", O668="CERTAINLY INCLUDED", H668="MAYBE")), "Ai+hum: Yes, Hum1+2: No", "Other Conflict")))))</f>
        <v>Mutually Excluded</v>
      </c>
      <c r="U668" s="121" t="str">
        <f>IF(Q668="Mutually Excluded","Exclude",IF(Q668= "Mutually Included","Include",R668))</f>
        <v>Exclude</v>
      </c>
      <c r="V668" s="122"/>
      <c r="X668" s="117"/>
      <c r="Y668" s="117"/>
      <c r="Z668" s="103" t="str">
        <f t="shared" si="129"/>
        <v/>
      </c>
      <c r="AA668" s="256"/>
      <c r="AB668" s="186"/>
      <c r="AC668" s="186"/>
      <c r="AD668" s="203"/>
      <c r="AF668" s="203"/>
      <c r="AG668" s="102" t="str">
        <f t="shared" si="130"/>
        <v/>
      </c>
      <c r="AH668" s="10" t="str">
        <f t="shared" si="133"/>
        <v/>
      </c>
      <c r="AI668" s="102"/>
      <c r="AJ668" s="10"/>
      <c r="AK668" s="10"/>
      <c r="AL668" s="105"/>
      <c r="AM668" s="102"/>
      <c r="AN668" s="10"/>
      <c r="AO668" s="10" t="str">
        <f t="shared" si="131"/>
        <v/>
      </c>
      <c r="AT668" s="10"/>
      <c r="AU668" s="10" t="str">
        <f>IF(O668="include",AF668,"")</f>
        <v/>
      </c>
      <c r="AV668" s="54" t="str">
        <f>IF(P668="include",AF668,"")</f>
        <v/>
      </c>
      <c r="BC668" s="10"/>
      <c r="BH668" s="10"/>
      <c r="BM668" s="10"/>
    </row>
    <row r="669" spans="1:65" s="54" customFormat="1" ht="30">
      <c r="A669" s="10">
        <v>687</v>
      </c>
      <c r="B669" s="10"/>
      <c r="C669" s="10" t="s">
        <v>956</v>
      </c>
      <c r="D669" s="10">
        <v>2</v>
      </c>
      <c r="E669" s="10">
        <v>2</v>
      </c>
      <c r="F669" s="10">
        <v>2</v>
      </c>
      <c r="G669" s="119" t="str">
        <f t="shared" si="128"/>
        <v>EXCLUDED</v>
      </c>
      <c r="H669" s="147" t="s">
        <v>901</v>
      </c>
      <c r="I669" s="189" t="s">
        <v>901</v>
      </c>
      <c r="J669" s="10" t="str">
        <f>IF(AND(G669="Excluded", H669="Excluded"), "Mutually Excluded", IF(AND(OR(G669="CERTAINLY INCLUDED", G669="INCLUDED", G669="MAYBE" ), OR(H669="INCLUDED", H669="MAYBE")), "MUTUALLY INCLUDED", IF(AND(G669="MAYBE", H669="MAYBE"), "Mutually MAYBE", IF(AND(G669="Excluded", OR(H669="INCLUDED", H669="MAYBE")), "AI: No, Human: Yes", IF(AND(H669="Excluded", OR(G669="INCLUDED", G669="CERTAINLY INCLUDED", G669="MAYBE")), "AI: Yes, Human: No", "Other Conflict")))))</f>
        <v>Mutually Excluded</v>
      </c>
      <c r="K669" s="10"/>
      <c r="L669" s="10"/>
      <c r="N669" s="220" t="s">
        <v>19</v>
      </c>
      <c r="O669" s="54" t="str">
        <f>IF(J669="Mutually Excluded","Exclude",IF(J669= "Mutually Included","Include",M669))</f>
        <v>Exclude</v>
      </c>
      <c r="P669" s="54" t="str">
        <f>'Humans Alignment T&amp;A'!Z669</f>
        <v>Exclude</v>
      </c>
      <c r="Q669" s="120" t="str">
        <f>IF(AND(O669="Exclude", P669="Exclude"), "Mutually Excluded", IF(AND(OR(O669="CERTAINLY INCLUDED", O669="INCLUDE" ), OR(P669="INCLUDE", P669="MAYBE")), "MUTUALLY INCLUDED", IF(AND(O669="MAYBE", P669="MAYBE"), "Mutually MAYBE", IF(AND(O669="Exclude", OR(P669="INCLUDE", P669="MAYBE")), "AI+Hum: No, Hum1+2: Yes", IF(AND(P669="Exclude", OR(O669="INCLUDE", O669="CERTAINLY INCLUDED", H669="MAYBE")), "Ai+hum: Yes, Hum1+2: No", "Other Conflict")))))</f>
        <v>Mutually Excluded</v>
      </c>
      <c r="U669" s="121" t="str">
        <f>IF(Q669="Mutually Excluded","Exclude",IF(Q669= "Mutually Included","Include",R669))</f>
        <v>Exclude</v>
      </c>
      <c r="V669" s="122"/>
      <c r="X669" s="117"/>
      <c r="Y669" s="117"/>
      <c r="Z669" s="103" t="str">
        <f t="shared" si="129"/>
        <v/>
      </c>
      <c r="AA669" s="256"/>
      <c r="AB669" s="186"/>
      <c r="AC669" s="186"/>
      <c r="AD669" s="203"/>
      <c r="AF669" s="203"/>
      <c r="AG669" s="102" t="str">
        <f t="shared" si="130"/>
        <v/>
      </c>
      <c r="AH669" s="10" t="str">
        <f t="shared" si="133"/>
        <v/>
      </c>
      <c r="AI669" s="102"/>
      <c r="AJ669" s="10"/>
      <c r="AK669" s="10"/>
      <c r="AL669" s="105"/>
      <c r="AM669" s="102"/>
      <c r="AN669" s="10"/>
      <c r="AO669" s="10" t="str">
        <f t="shared" si="131"/>
        <v/>
      </c>
      <c r="AT669" s="10"/>
      <c r="AU669" s="10" t="str">
        <f>IF(O669="include",AF669,"")</f>
        <v/>
      </c>
      <c r="AV669" s="54" t="str">
        <f>IF(P669="include",AF669,"")</f>
        <v/>
      </c>
      <c r="BC669" s="10"/>
      <c r="BH669" s="10"/>
      <c r="BM669" s="10"/>
    </row>
    <row r="670" spans="1:65" s="54" customFormat="1" ht="30">
      <c r="A670" s="10">
        <v>688</v>
      </c>
      <c r="B670" s="10"/>
      <c r="C670" s="10" t="s">
        <v>957</v>
      </c>
      <c r="D670" s="10">
        <v>1</v>
      </c>
      <c r="E670" s="10">
        <v>1</v>
      </c>
      <c r="F670" s="10">
        <v>1</v>
      </c>
      <c r="G670" s="119" t="str">
        <f t="shared" si="128"/>
        <v>EXCLUDED</v>
      </c>
      <c r="H670" s="147" t="s">
        <v>901</v>
      </c>
      <c r="I670" s="189" t="s">
        <v>901</v>
      </c>
      <c r="J670" s="10" t="str">
        <f>IF(AND(G670="Excluded", H670="Excluded"), "Mutually Excluded", IF(AND(OR(G670="CERTAINLY INCLUDED", G670="INCLUDED", G670="MAYBE" ), OR(H670="INCLUDED", H670="MAYBE")), "MUTUALLY INCLUDED", IF(AND(G670="MAYBE", H670="MAYBE"), "Mutually MAYBE", IF(AND(G670="Excluded", OR(H670="INCLUDED", H670="MAYBE")), "AI: No, Human: Yes", IF(AND(H670="Excluded", OR(G670="INCLUDED", G670="CERTAINLY INCLUDED", G670="MAYBE")), "AI: Yes, Human: No", "Other Conflict")))))</f>
        <v>Mutually Excluded</v>
      </c>
      <c r="K670" s="10"/>
      <c r="L670" s="10"/>
      <c r="N670" s="220" t="s">
        <v>19</v>
      </c>
      <c r="O670" s="54" t="str">
        <f>IF(J670="Mutually Excluded","Exclude",IF(J670= "Mutually Included","Include",M670))</f>
        <v>Exclude</v>
      </c>
      <c r="P670" s="54" t="str">
        <f>'Humans Alignment T&amp;A'!Z670</f>
        <v>Exclude</v>
      </c>
      <c r="Q670" s="120" t="str">
        <f>IF(AND(O670="Exclude", P670="Exclude"), "Mutually Excluded", IF(AND(OR(O670="CERTAINLY INCLUDED", O670="INCLUDE" ), OR(P670="INCLUDE", P670="MAYBE")), "MUTUALLY INCLUDED", IF(AND(O670="MAYBE", P670="MAYBE"), "Mutually MAYBE", IF(AND(O670="Exclude", OR(P670="INCLUDE", P670="MAYBE")), "AI+Hum: No, Hum1+2: Yes", IF(AND(P670="Exclude", OR(O670="INCLUDE", O670="CERTAINLY INCLUDED", H670="MAYBE")), "Ai+hum: Yes, Hum1+2: No", "Other Conflict")))))</f>
        <v>Mutually Excluded</v>
      </c>
      <c r="U670" s="121" t="str">
        <f>IF(Q670="Mutually Excluded","Exclude",IF(Q670= "Mutually Included","Include",R670))</f>
        <v>Exclude</v>
      </c>
      <c r="V670" s="122"/>
      <c r="X670" s="117"/>
      <c r="Y670" s="117"/>
      <c r="Z670" s="103" t="str">
        <f t="shared" si="129"/>
        <v/>
      </c>
      <c r="AA670" s="256"/>
      <c r="AB670" s="186"/>
      <c r="AC670" s="186"/>
      <c r="AD670" s="203"/>
      <c r="AF670" s="203"/>
      <c r="AG670" s="102" t="str">
        <f t="shared" si="130"/>
        <v/>
      </c>
      <c r="AH670" s="10" t="str">
        <f t="shared" si="133"/>
        <v/>
      </c>
      <c r="AI670" s="102"/>
      <c r="AJ670" s="10"/>
      <c r="AK670" s="10"/>
      <c r="AL670" s="105"/>
      <c r="AM670" s="102"/>
      <c r="AN670" s="10"/>
      <c r="AO670" s="10" t="str">
        <f t="shared" si="131"/>
        <v/>
      </c>
      <c r="AT670" s="10"/>
      <c r="AU670" s="10" t="str">
        <f>IF(O670="include",AF670,"")</f>
        <v/>
      </c>
      <c r="AV670" s="54" t="str">
        <f>IF(P670="include",AF670,"")</f>
        <v/>
      </c>
      <c r="BC670" s="10"/>
      <c r="BH670" s="10"/>
      <c r="BM670" s="10"/>
    </row>
    <row r="671" spans="1:65" s="54" customFormat="1" ht="30">
      <c r="A671" s="10">
        <v>689</v>
      </c>
      <c r="B671" s="10"/>
      <c r="C671" s="10" t="s">
        <v>958</v>
      </c>
      <c r="D671" s="10">
        <v>2</v>
      </c>
      <c r="E671" s="10">
        <v>2</v>
      </c>
      <c r="F671" s="10">
        <v>2</v>
      </c>
      <c r="G671" s="119" t="str">
        <f t="shared" si="128"/>
        <v>EXCLUDED</v>
      </c>
      <c r="H671" s="147" t="s">
        <v>901</v>
      </c>
      <c r="I671" s="189" t="s">
        <v>901</v>
      </c>
      <c r="J671" s="10" t="str">
        <f>IF(AND(G671="Excluded", H671="Excluded"), "Mutually Excluded", IF(AND(OR(G671="CERTAINLY INCLUDED", G671="INCLUDED", G671="MAYBE" ), OR(H671="INCLUDED", H671="MAYBE")), "MUTUALLY INCLUDED", IF(AND(G671="MAYBE", H671="MAYBE"), "Mutually MAYBE", IF(AND(G671="Excluded", OR(H671="INCLUDED", H671="MAYBE")), "AI: No, Human: Yes", IF(AND(H671="Excluded", OR(G671="INCLUDED", G671="CERTAINLY INCLUDED", G671="MAYBE")), "AI: Yes, Human: No", "Other Conflict")))))</f>
        <v>Mutually Excluded</v>
      </c>
      <c r="K671" s="10"/>
      <c r="L671" s="10"/>
      <c r="N671" s="220" t="s">
        <v>19</v>
      </c>
      <c r="O671" s="54" t="str">
        <f>IF(J671="Mutually Excluded","Exclude",IF(J671= "Mutually Included","Include",M671))</f>
        <v>Exclude</v>
      </c>
      <c r="P671" s="54" t="str">
        <f>'Humans Alignment T&amp;A'!Z671</f>
        <v>Exclude</v>
      </c>
      <c r="Q671" s="120" t="str">
        <f>IF(AND(O671="Exclude", P671="Exclude"), "Mutually Excluded", IF(AND(OR(O671="CERTAINLY INCLUDED", O671="INCLUDE" ), OR(P671="INCLUDE", P671="MAYBE")), "MUTUALLY INCLUDED", IF(AND(O671="MAYBE", P671="MAYBE"), "Mutually MAYBE", IF(AND(O671="Exclude", OR(P671="INCLUDE", P671="MAYBE")), "AI+Hum: No, Hum1+2: Yes", IF(AND(P671="Exclude", OR(O671="INCLUDE", O671="CERTAINLY INCLUDED", H671="MAYBE")), "Ai+hum: Yes, Hum1+2: No", "Other Conflict")))))</f>
        <v>Mutually Excluded</v>
      </c>
      <c r="U671" s="121" t="str">
        <f>IF(Q671="Mutually Excluded","Exclude",IF(Q671= "Mutually Included","Include",R671))</f>
        <v>Exclude</v>
      </c>
      <c r="V671" s="122"/>
      <c r="X671" s="117"/>
      <c r="Y671" s="117"/>
      <c r="Z671" s="103" t="str">
        <f t="shared" si="129"/>
        <v/>
      </c>
      <c r="AA671" s="256"/>
      <c r="AB671" s="186"/>
      <c r="AC671" s="186"/>
      <c r="AD671" s="203"/>
      <c r="AF671" s="203"/>
      <c r="AG671" s="102" t="str">
        <f t="shared" si="130"/>
        <v/>
      </c>
      <c r="AH671" s="10" t="str">
        <f t="shared" si="133"/>
        <v/>
      </c>
      <c r="AI671" s="102"/>
      <c r="AJ671" s="10"/>
      <c r="AK671" s="10"/>
      <c r="AL671" s="105"/>
      <c r="AM671" s="102"/>
      <c r="AN671" s="10"/>
      <c r="AO671" s="10" t="str">
        <f t="shared" si="131"/>
        <v/>
      </c>
      <c r="AT671" s="10"/>
      <c r="AU671" s="10" t="str">
        <f>IF(O671="include",AF671,"")</f>
        <v/>
      </c>
      <c r="AV671" s="54" t="str">
        <f>IF(P671="include",AF671,"")</f>
        <v/>
      </c>
      <c r="BC671" s="10"/>
      <c r="BH671" s="10"/>
      <c r="BM671" s="10"/>
    </row>
    <row r="672" spans="1:65" s="54" customFormat="1" ht="30">
      <c r="A672" s="10">
        <v>690</v>
      </c>
      <c r="B672" s="10"/>
      <c r="C672" s="10" t="s">
        <v>959</v>
      </c>
      <c r="D672" s="10">
        <v>2</v>
      </c>
      <c r="E672" s="10">
        <v>3</v>
      </c>
      <c r="F672" s="10">
        <v>2</v>
      </c>
      <c r="G672" s="119" t="str">
        <f t="shared" si="128"/>
        <v>EXCLUDED</v>
      </c>
      <c r="H672" s="147" t="s">
        <v>901</v>
      </c>
      <c r="I672" s="189" t="s">
        <v>901</v>
      </c>
      <c r="J672" s="10" t="str">
        <f>IF(AND(G672="Excluded", H672="Excluded"), "Mutually Excluded", IF(AND(OR(G672="CERTAINLY INCLUDED", G672="INCLUDED", G672="MAYBE" ), OR(H672="INCLUDED", H672="MAYBE")), "MUTUALLY INCLUDED", IF(AND(G672="MAYBE", H672="MAYBE"), "Mutually MAYBE", IF(AND(G672="Excluded", OR(H672="INCLUDED", H672="MAYBE")), "AI: No, Human: Yes", IF(AND(H672="Excluded", OR(G672="INCLUDED", G672="CERTAINLY INCLUDED", G672="MAYBE")), "AI: Yes, Human: No", "Other Conflict")))))</f>
        <v>Mutually Excluded</v>
      </c>
      <c r="K672" s="10"/>
      <c r="L672" s="10"/>
      <c r="N672" s="220" t="s">
        <v>19</v>
      </c>
      <c r="O672" s="54" t="str">
        <f>IF(J672="Mutually Excluded","Exclude",IF(J672= "Mutually Included","Include",M672))</f>
        <v>Exclude</v>
      </c>
      <c r="P672" s="54" t="str">
        <f>'Humans Alignment T&amp;A'!Z672</f>
        <v>Exclude</v>
      </c>
      <c r="Q672" s="120" t="str">
        <f>IF(AND(O672="Exclude", P672="Exclude"), "Mutually Excluded", IF(AND(OR(O672="CERTAINLY INCLUDED", O672="INCLUDE" ), OR(P672="INCLUDE", P672="MAYBE")), "MUTUALLY INCLUDED", IF(AND(O672="MAYBE", P672="MAYBE"), "Mutually MAYBE", IF(AND(O672="Exclude", OR(P672="INCLUDE", P672="MAYBE")), "AI+Hum: No, Hum1+2: Yes", IF(AND(P672="Exclude", OR(O672="INCLUDE", O672="CERTAINLY INCLUDED", H672="MAYBE")), "Ai+hum: Yes, Hum1+2: No", "Other Conflict")))))</f>
        <v>Mutually Excluded</v>
      </c>
      <c r="U672" s="121" t="str">
        <f>IF(Q672="Mutually Excluded","Exclude",IF(Q672= "Mutually Included","Include",R672))</f>
        <v>Exclude</v>
      </c>
      <c r="V672" s="122"/>
      <c r="X672" s="117"/>
      <c r="Y672" s="117"/>
      <c r="Z672" s="103" t="str">
        <f t="shared" si="129"/>
        <v/>
      </c>
      <c r="AA672" s="256"/>
      <c r="AB672" s="186"/>
      <c r="AC672" s="186"/>
      <c r="AD672" s="203"/>
      <c r="AF672" s="203"/>
      <c r="AG672" s="102" t="str">
        <f t="shared" si="130"/>
        <v/>
      </c>
      <c r="AH672" s="10" t="str">
        <f t="shared" si="133"/>
        <v/>
      </c>
      <c r="AI672" s="102"/>
      <c r="AJ672" s="10"/>
      <c r="AK672" s="10"/>
      <c r="AL672" s="105"/>
      <c r="AM672" s="102"/>
      <c r="AN672" s="10"/>
      <c r="AO672" s="10" t="str">
        <f t="shared" si="131"/>
        <v/>
      </c>
      <c r="AT672" s="10"/>
      <c r="AU672" s="10" t="str">
        <f>IF(O672="include",AF672,"")</f>
        <v/>
      </c>
      <c r="AV672" s="54" t="str">
        <f>IF(P672="include",AF672,"")</f>
        <v/>
      </c>
      <c r="BC672" s="10"/>
      <c r="BH672" s="10"/>
      <c r="BM672" s="10"/>
    </row>
    <row r="673" spans="1:65" s="54" customFormat="1" ht="30">
      <c r="A673" s="10">
        <v>692</v>
      </c>
      <c r="B673" s="10"/>
      <c r="C673" s="10" t="s">
        <v>962</v>
      </c>
      <c r="D673" s="10">
        <v>1</v>
      </c>
      <c r="E673" s="10">
        <v>1</v>
      </c>
      <c r="F673" s="10">
        <v>1</v>
      </c>
      <c r="G673" s="119" t="str">
        <f t="shared" si="128"/>
        <v>EXCLUDED</v>
      </c>
      <c r="H673" s="147" t="s">
        <v>901</v>
      </c>
      <c r="I673" s="189" t="s">
        <v>901</v>
      </c>
      <c r="J673" s="10" t="str">
        <f>IF(AND(G673="Excluded", H673="Excluded"), "Mutually Excluded", IF(AND(OR(G673="CERTAINLY INCLUDED", G673="INCLUDED", G673="MAYBE" ), OR(H673="INCLUDED", H673="MAYBE")), "MUTUALLY INCLUDED", IF(AND(G673="MAYBE", H673="MAYBE"), "Mutually MAYBE", IF(AND(G673="Excluded", OR(H673="INCLUDED", H673="MAYBE")), "AI: No, Human: Yes", IF(AND(H673="Excluded", OR(G673="INCLUDED", G673="CERTAINLY INCLUDED", G673="MAYBE")), "AI: Yes, Human: No", "Other Conflict")))))</f>
        <v>Mutually Excluded</v>
      </c>
      <c r="K673" s="10"/>
      <c r="L673" s="10"/>
      <c r="N673" s="220" t="s">
        <v>19</v>
      </c>
      <c r="O673" s="54" t="str">
        <f>IF(J673="Mutually Excluded","Exclude",IF(J673= "Mutually Included","Include",M673))</f>
        <v>Exclude</v>
      </c>
      <c r="P673" s="54" t="str">
        <f>'Humans Alignment T&amp;A'!Z673</f>
        <v>Exclude</v>
      </c>
      <c r="Q673" s="120" t="str">
        <f>IF(AND(O673="Exclude", P673="Exclude"), "Mutually Excluded", IF(AND(OR(O673="CERTAINLY INCLUDED", O673="INCLUDE" ), OR(P673="INCLUDE", P673="MAYBE")), "MUTUALLY INCLUDED", IF(AND(O673="MAYBE", P673="MAYBE"), "Mutually MAYBE", IF(AND(O673="Exclude", OR(P673="INCLUDE", P673="MAYBE")), "AI+Hum: No, Hum1+2: Yes", IF(AND(P673="Exclude", OR(O673="INCLUDE", O673="CERTAINLY INCLUDED", H673="MAYBE")), "Ai+hum: Yes, Hum1+2: No", "Other Conflict")))))</f>
        <v>Mutually Excluded</v>
      </c>
      <c r="U673" s="121" t="str">
        <f>IF(Q673="Mutually Excluded","Exclude",IF(Q673= "Mutually Included","Include",R673))</f>
        <v>Exclude</v>
      </c>
      <c r="V673" s="122"/>
      <c r="X673" s="117"/>
      <c r="Y673" s="117"/>
      <c r="Z673" s="103" t="str">
        <f t="shared" si="129"/>
        <v/>
      </c>
      <c r="AA673" s="256"/>
      <c r="AB673" s="186"/>
      <c r="AC673" s="186"/>
      <c r="AD673" s="203"/>
      <c r="AF673" s="203"/>
      <c r="AG673" s="102" t="str">
        <f t="shared" si="130"/>
        <v/>
      </c>
      <c r="AH673" s="10" t="str">
        <f t="shared" si="133"/>
        <v/>
      </c>
      <c r="AI673" s="102"/>
      <c r="AJ673" s="10"/>
      <c r="AK673" s="10"/>
      <c r="AL673" s="105"/>
      <c r="AM673" s="102"/>
      <c r="AN673" s="10"/>
      <c r="AO673" s="10" t="str">
        <f t="shared" si="131"/>
        <v/>
      </c>
      <c r="AT673" s="10"/>
      <c r="AU673" s="10" t="str">
        <f>IF(O673="include",AF673,"")</f>
        <v/>
      </c>
      <c r="AV673" s="54" t="str">
        <f>IF(P673="include",AF673,"")</f>
        <v/>
      </c>
      <c r="BC673" s="10"/>
      <c r="BH673" s="10"/>
      <c r="BM673" s="10"/>
    </row>
    <row r="674" spans="1:65" s="54" customFormat="1" ht="30">
      <c r="A674" s="10">
        <v>693</v>
      </c>
      <c r="B674" s="10"/>
      <c r="C674" s="10" t="s">
        <v>963</v>
      </c>
      <c r="D674" s="10">
        <v>3</v>
      </c>
      <c r="E674" s="10">
        <v>3</v>
      </c>
      <c r="F674" s="10">
        <v>3</v>
      </c>
      <c r="G674" s="119" t="str">
        <f t="shared" si="128"/>
        <v>EXCLUDED</v>
      </c>
      <c r="H674" s="147" t="s">
        <v>901</v>
      </c>
      <c r="I674" s="189" t="s">
        <v>901</v>
      </c>
      <c r="J674" s="10" t="str">
        <f>IF(AND(G674="Excluded", H674="Excluded"), "Mutually Excluded", IF(AND(OR(G674="CERTAINLY INCLUDED", G674="INCLUDED", G674="MAYBE" ), OR(H674="INCLUDED", H674="MAYBE")), "MUTUALLY INCLUDED", IF(AND(G674="MAYBE", H674="MAYBE"), "Mutually MAYBE", IF(AND(G674="Excluded", OR(H674="INCLUDED", H674="MAYBE")), "AI: No, Human: Yes", IF(AND(H674="Excluded", OR(G674="INCLUDED", G674="CERTAINLY INCLUDED", G674="MAYBE")), "AI: Yes, Human: No", "Other Conflict")))))</f>
        <v>Mutually Excluded</v>
      </c>
      <c r="K674" s="10"/>
      <c r="L674" s="10"/>
      <c r="N674" s="220" t="s">
        <v>19</v>
      </c>
      <c r="O674" s="54" t="str">
        <f>IF(J674="Mutually Excluded","Exclude",IF(J674= "Mutually Included","Include",M674))</f>
        <v>Exclude</v>
      </c>
      <c r="P674" s="54" t="str">
        <f>'Humans Alignment T&amp;A'!Z674</f>
        <v>Exclude</v>
      </c>
      <c r="Q674" s="120" t="str">
        <f>IF(AND(O674="Exclude", P674="Exclude"), "Mutually Excluded", IF(AND(OR(O674="CERTAINLY INCLUDED", O674="INCLUDE" ), OR(P674="INCLUDE", P674="MAYBE")), "MUTUALLY INCLUDED", IF(AND(O674="MAYBE", P674="MAYBE"), "Mutually MAYBE", IF(AND(O674="Exclude", OR(P674="INCLUDE", P674="MAYBE")), "AI+Hum: No, Hum1+2: Yes", IF(AND(P674="Exclude", OR(O674="INCLUDE", O674="CERTAINLY INCLUDED", H674="MAYBE")), "Ai+hum: Yes, Hum1+2: No", "Other Conflict")))))</f>
        <v>Mutually Excluded</v>
      </c>
      <c r="U674" s="121" t="str">
        <f>IF(Q674="Mutually Excluded","Exclude",IF(Q674= "Mutually Included","Include",R674))</f>
        <v>Exclude</v>
      </c>
      <c r="V674" s="122"/>
      <c r="X674" s="117"/>
      <c r="Y674" s="117"/>
      <c r="Z674" s="103" t="str">
        <f t="shared" si="129"/>
        <v/>
      </c>
      <c r="AA674" s="256"/>
      <c r="AB674" s="186"/>
      <c r="AC674" s="186"/>
      <c r="AD674" s="203"/>
      <c r="AF674" s="203"/>
      <c r="AG674" s="102" t="str">
        <f t="shared" si="130"/>
        <v/>
      </c>
      <c r="AH674" s="10" t="str">
        <f t="shared" si="133"/>
        <v/>
      </c>
      <c r="AI674" s="102"/>
      <c r="AJ674" s="10"/>
      <c r="AK674" s="10"/>
      <c r="AL674" s="105"/>
      <c r="AM674" s="102"/>
      <c r="AN674" s="10"/>
      <c r="AO674" s="10" t="str">
        <f t="shared" si="131"/>
        <v/>
      </c>
      <c r="AT674" s="10"/>
      <c r="AU674" s="10" t="str">
        <f>IF(O674="include",AF674,"")</f>
        <v/>
      </c>
      <c r="AV674" s="54" t="str">
        <f>IF(P674="include",AF674,"")</f>
        <v/>
      </c>
      <c r="BC674" s="10"/>
      <c r="BH674" s="10"/>
      <c r="BM674" s="10"/>
    </row>
    <row r="675" spans="1:65" s="54" customFormat="1" ht="30">
      <c r="A675" s="10">
        <v>694</v>
      </c>
      <c r="B675" s="10"/>
      <c r="C675" s="10" t="s">
        <v>964</v>
      </c>
      <c r="D675" s="10">
        <v>4</v>
      </c>
      <c r="E675" s="10">
        <v>5</v>
      </c>
      <c r="F675" s="10">
        <v>4</v>
      </c>
      <c r="G675" s="119" t="str">
        <f t="shared" si="128"/>
        <v>MAYBE</v>
      </c>
      <c r="H675" s="147" t="s">
        <v>901</v>
      </c>
      <c r="I675" s="189" t="s">
        <v>901</v>
      </c>
      <c r="J675" s="10" t="str">
        <f>IF(AND(G675="Excluded", H675="Excluded"), "Mutually Excluded", IF(AND(OR(G675="CERTAINLY INCLUDED", G675="INCLUDED", G675="MAYBE" ), OR(H675="INCLUDED", H675="MAYBE")), "MUTUALLY INCLUDED", IF(AND(G675="MAYBE", H675="MAYBE"), "Mutually MAYBE", IF(AND(G675="Excluded", OR(H675="INCLUDED", H675="MAYBE")), "AI: No, Human: Yes", IF(AND(H675="Excluded", OR(G675="INCLUDED", G675="CERTAINLY INCLUDED", G675="MAYBE")), "AI: Yes, Human: No", "Other Conflict")))))</f>
        <v>AI: Yes, Human: No</v>
      </c>
      <c r="K675" s="10" t="s">
        <v>3024</v>
      </c>
      <c r="L675" s="10" t="s">
        <v>19</v>
      </c>
      <c r="M675" s="54" t="s">
        <v>19</v>
      </c>
      <c r="N675" s="220" t="s">
        <v>19</v>
      </c>
      <c r="O675" s="54" t="str">
        <f>IF(J675="Mutually Excluded","Exclude",IF(J675= "Mutually Included","Include",M675))</f>
        <v>Exclude</v>
      </c>
      <c r="P675" s="54" t="str">
        <f>'Humans Alignment T&amp;A'!Z675</f>
        <v>Exclude</v>
      </c>
      <c r="Q675" s="120" t="str">
        <f>IF(AND(O675="Exclude", P675="Exclude"), "Mutually Excluded", IF(AND(OR(O675="CERTAINLY INCLUDED", O675="INCLUDE" ), OR(P675="INCLUDE", P675="MAYBE")), "MUTUALLY INCLUDED", IF(AND(O675="MAYBE", P675="MAYBE"), "Mutually MAYBE", IF(AND(O675="Exclude", OR(P675="INCLUDE", P675="MAYBE")), "AI+Hum: No, Hum1+2: Yes", IF(AND(P675="Exclude", OR(O675="INCLUDE", O675="CERTAINLY INCLUDED", H675="MAYBE")), "Ai+hum: Yes, Hum1+2: No", "Other Conflict")))))</f>
        <v>Mutually Excluded</v>
      </c>
      <c r="U675" s="121" t="str">
        <f>IF(Q675="Mutually Excluded","Exclude",IF(Q675= "Mutually Included","Include",R675))</f>
        <v>Exclude</v>
      </c>
      <c r="V675" s="122"/>
      <c r="X675" s="117"/>
      <c r="Y675" s="117"/>
      <c r="Z675" s="103" t="str">
        <f t="shared" si="129"/>
        <v/>
      </c>
      <c r="AA675" s="256"/>
      <c r="AB675" s="186"/>
      <c r="AC675" s="186"/>
      <c r="AD675" s="203"/>
      <c r="AF675" s="203"/>
      <c r="AG675" s="102" t="str">
        <f t="shared" si="130"/>
        <v/>
      </c>
      <c r="AH675" s="10" t="str">
        <f t="shared" si="133"/>
        <v/>
      </c>
      <c r="AI675" s="102"/>
      <c r="AJ675" s="10"/>
      <c r="AK675" s="10"/>
      <c r="AL675" s="105"/>
      <c r="AM675" s="102"/>
      <c r="AN675" s="10"/>
      <c r="AO675" s="10" t="str">
        <f t="shared" si="131"/>
        <v/>
      </c>
      <c r="AT675" s="10"/>
      <c r="AU675" s="10" t="str">
        <f>IF(O675="include",AF675,"")</f>
        <v/>
      </c>
      <c r="AV675" s="54" t="str">
        <f>IF(P675="include",AF675,"")</f>
        <v/>
      </c>
      <c r="BC675" s="10"/>
      <c r="BH675" s="10"/>
      <c r="BM675" s="10"/>
    </row>
    <row r="676" spans="1:65" s="54" customFormat="1" ht="30">
      <c r="A676" s="10">
        <v>695</v>
      </c>
      <c r="B676" s="10"/>
      <c r="C676" s="10" t="s">
        <v>965</v>
      </c>
      <c r="D676" s="10">
        <v>2</v>
      </c>
      <c r="E676" s="10">
        <v>2</v>
      </c>
      <c r="F676" s="10">
        <v>2</v>
      </c>
      <c r="G676" s="119" t="str">
        <f t="shared" si="128"/>
        <v>EXCLUDED</v>
      </c>
      <c r="H676" s="147" t="s">
        <v>901</v>
      </c>
      <c r="I676" s="189" t="s">
        <v>901</v>
      </c>
      <c r="J676" s="10" t="str">
        <f>IF(AND(G676="Excluded", H676="Excluded"), "Mutually Excluded", IF(AND(OR(G676="CERTAINLY INCLUDED", G676="INCLUDED", G676="MAYBE" ), OR(H676="INCLUDED", H676="MAYBE")), "MUTUALLY INCLUDED", IF(AND(G676="MAYBE", H676="MAYBE"), "Mutually MAYBE", IF(AND(G676="Excluded", OR(H676="INCLUDED", H676="MAYBE")), "AI: No, Human: Yes", IF(AND(H676="Excluded", OR(G676="INCLUDED", G676="CERTAINLY INCLUDED", G676="MAYBE")), "AI: Yes, Human: No", "Other Conflict")))))</f>
        <v>Mutually Excluded</v>
      </c>
      <c r="K676" s="10"/>
      <c r="L676" s="10"/>
      <c r="N676" s="220" t="s">
        <v>19</v>
      </c>
      <c r="O676" s="54" t="str">
        <f>IF(J676="Mutually Excluded","Exclude",IF(J676= "Mutually Included","Include",M676))</f>
        <v>Exclude</v>
      </c>
      <c r="P676" s="54" t="str">
        <f>'Humans Alignment T&amp;A'!Z676</f>
        <v>Exclude</v>
      </c>
      <c r="Q676" s="120" t="str">
        <f>IF(AND(O676="Exclude", P676="Exclude"), "Mutually Excluded", IF(AND(OR(O676="CERTAINLY INCLUDED", O676="INCLUDE" ), OR(P676="INCLUDE", P676="MAYBE")), "MUTUALLY INCLUDED", IF(AND(O676="MAYBE", P676="MAYBE"), "Mutually MAYBE", IF(AND(O676="Exclude", OR(P676="INCLUDE", P676="MAYBE")), "AI+Hum: No, Hum1+2: Yes", IF(AND(P676="Exclude", OR(O676="INCLUDE", O676="CERTAINLY INCLUDED", H676="MAYBE")), "Ai+hum: Yes, Hum1+2: No", "Other Conflict")))))</f>
        <v>Mutually Excluded</v>
      </c>
      <c r="U676" s="121" t="str">
        <f>IF(Q676="Mutually Excluded","Exclude",IF(Q676= "Mutually Included","Include",R676))</f>
        <v>Exclude</v>
      </c>
      <c r="V676" s="122"/>
      <c r="X676" s="117"/>
      <c r="Y676" s="117"/>
      <c r="Z676" s="103" t="str">
        <f t="shared" si="129"/>
        <v/>
      </c>
      <c r="AA676" s="256"/>
      <c r="AB676" s="186"/>
      <c r="AC676" s="186"/>
      <c r="AD676" s="203"/>
      <c r="AF676" s="203"/>
      <c r="AG676" s="102" t="str">
        <f t="shared" si="130"/>
        <v/>
      </c>
      <c r="AH676" s="10" t="str">
        <f t="shared" si="133"/>
        <v/>
      </c>
      <c r="AI676" s="102"/>
      <c r="AJ676" s="10"/>
      <c r="AK676" s="10"/>
      <c r="AL676" s="105"/>
      <c r="AM676" s="102"/>
      <c r="AN676" s="10"/>
      <c r="AO676" s="10" t="str">
        <f t="shared" si="131"/>
        <v/>
      </c>
      <c r="AT676" s="10"/>
      <c r="AU676" s="10" t="str">
        <f>IF(O676="include",AF676,"")</f>
        <v/>
      </c>
      <c r="AV676" s="54" t="str">
        <f>IF(P676="include",AF676,"")</f>
        <v/>
      </c>
      <c r="BC676" s="10"/>
      <c r="BH676" s="10"/>
      <c r="BM676" s="10"/>
    </row>
    <row r="677" spans="1:65" s="54" customFormat="1" ht="45">
      <c r="A677" s="10">
        <v>696</v>
      </c>
      <c r="B677" s="10"/>
      <c r="C677" s="10" t="s">
        <v>966</v>
      </c>
      <c r="D677" s="10">
        <v>3</v>
      </c>
      <c r="E677" s="10">
        <v>3</v>
      </c>
      <c r="F677" s="10">
        <v>3</v>
      </c>
      <c r="G677" s="119" t="str">
        <f t="shared" si="128"/>
        <v>EXCLUDED</v>
      </c>
      <c r="H677" s="147" t="s">
        <v>901</v>
      </c>
      <c r="I677" s="189" t="s">
        <v>901</v>
      </c>
      <c r="J677" s="10" t="str">
        <f>IF(AND(G677="Excluded", H677="Excluded"), "Mutually Excluded", IF(AND(OR(G677="CERTAINLY INCLUDED", G677="INCLUDED", G677="MAYBE" ), OR(H677="INCLUDED", H677="MAYBE")), "MUTUALLY INCLUDED", IF(AND(G677="MAYBE", H677="MAYBE"), "Mutually MAYBE", IF(AND(G677="Excluded", OR(H677="INCLUDED", H677="MAYBE")), "AI: No, Human: Yes", IF(AND(H677="Excluded", OR(G677="INCLUDED", G677="CERTAINLY INCLUDED", G677="MAYBE")), "AI: Yes, Human: No", "Other Conflict")))))</f>
        <v>Mutually Excluded</v>
      </c>
      <c r="K677" s="10"/>
      <c r="L677" s="10"/>
      <c r="N677" s="220" t="s">
        <v>19</v>
      </c>
      <c r="O677" s="54" t="str">
        <f>IF(J677="Mutually Excluded","Exclude",IF(J677= "Mutually Included","Include",M677))</f>
        <v>Exclude</v>
      </c>
      <c r="P677" s="54" t="str">
        <f>'Humans Alignment T&amp;A'!Z677</f>
        <v>Exclude</v>
      </c>
      <c r="Q677" s="120" t="str">
        <f>IF(AND(O677="Exclude", P677="Exclude"), "Mutually Excluded", IF(AND(OR(O677="CERTAINLY INCLUDED", O677="INCLUDE" ), OR(P677="INCLUDE", P677="MAYBE")), "MUTUALLY INCLUDED", IF(AND(O677="MAYBE", P677="MAYBE"), "Mutually MAYBE", IF(AND(O677="Exclude", OR(P677="INCLUDE", P677="MAYBE")), "AI+Hum: No, Hum1+2: Yes", IF(AND(P677="Exclude", OR(O677="INCLUDE", O677="CERTAINLY INCLUDED", H677="MAYBE")), "Ai+hum: Yes, Hum1+2: No", "Other Conflict")))))</f>
        <v>Mutually Excluded</v>
      </c>
      <c r="U677" s="121" t="str">
        <f>IF(Q677="Mutually Excluded","Exclude",IF(Q677= "Mutually Included","Include",R677))</f>
        <v>Exclude</v>
      </c>
      <c r="V677" s="122"/>
      <c r="X677" s="117"/>
      <c r="Y677" s="117"/>
      <c r="Z677" s="103" t="str">
        <f t="shared" si="129"/>
        <v/>
      </c>
      <c r="AA677" s="256"/>
      <c r="AB677" s="186"/>
      <c r="AC677" s="186"/>
      <c r="AD677" s="203"/>
      <c r="AF677" s="203"/>
      <c r="AG677" s="102" t="str">
        <f t="shared" si="130"/>
        <v/>
      </c>
      <c r="AH677" s="10" t="str">
        <f t="shared" si="133"/>
        <v/>
      </c>
      <c r="AI677" s="102"/>
      <c r="AJ677" s="10"/>
      <c r="AK677" s="10"/>
      <c r="AL677" s="105"/>
      <c r="AM677" s="102"/>
      <c r="AN677" s="10"/>
      <c r="AO677" s="10" t="str">
        <f t="shared" si="131"/>
        <v/>
      </c>
      <c r="AT677" s="10"/>
      <c r="AU677" s="10" t="str">
        <f>IF(O677="include",AF677,"")</f>
        <v/>
      </c>
      <c r="AV677" s="54" t="str">
        <f>IF(P677="include",AF677,"")</f>
        <v/>
      </c>
      <c r="BC677" s="10"/>
      <c r="BH677" s="10"/>
      <c r="BM677" s="10"/>
    </row>
    <row r="678" spans="1:65" s="54" customFormat="1" ht="60">
      <c r="A678" s="10">
        <v>697</v>
      </c>
      <c r="B678" s="10"/>
      <c r="C678" s="10" t="s">
        <v>967</v>
      </c>
      <c r="D678" s="10">
        <v>1</v>
      </c>
      <c r="E678" s="10">
        <v>1</v>
      </c>
      <c r="F678" s="10">
        <v>1</v>
      </c>
      <c r="G678" s="119" t="str">
        <f t="shared" si="128"/>
        <v>EXCLUDED</v>
      </c>
      <c r="H678" s="147" t="s">
        <v>901</v>
      </c>
      <c r="I678" s="189" t="s">
        <v>901</v>
      </c>
      <c r="J678" s="10" t="str">
        <f>IF(AND(G678="Excluded", H678="Excluded"), "Mutually Excluded", IF(AND(OR(G678="CERTAINLY INCLUDED", G678="INCLUDED", G678="MAYBE" ), OR(H678="INCLUDED", H678="MAYBE")), "MUTUALLY INCLUDED", IF(AND(G678="MAYBE", H678="MAYBE"), "Mutually MAYBE", IF(AND(G678="Excluded", OR(H678="INCLUDED", H678="MAYBE")), "AI: No, Human: Yes", IF(AND(H678="Excluded", OR(G678="INCLUDED", G678="CERTAINLY INCLUDED", G678="MAYBE")), "AI: Yes, Human: No", "Other Conflict")))))</f>
        <v>Mutually Excluded</v>
      </c>
      <c r="K678" s="10"/>
      <c r="L678" s="10"/>
      <c r="N678" s="220" t="s">
        <v>19</v>
      </c>
      <c r="O678" s="54" t="str">
        <f>IF(J678="Mutually Excluded","Exclude",IF(J678= "Mutually Included","Include",M678))</f>
        <v>Exclude</v>
      </c>
      <c r="P678" s="54" t="str">
        <f>'Humans Alignment T&amp;A'!Z678</f>
        <v>Exclude</v>
      </c>
      <c r="Q678" s="120" t="str">
        <f>IF(AND(O678="Exclude", P678="Exclude"), "Mutually Excluded", IF(AND(OR(O678="CERTAINLY INCLUDED", O678="INCLUDE" ), OR(P678="INCLUDE", P678="MAYBE")), "MUTUALLY INCLUDED", IF(AND(O678="MAYBE", P678="MAYBE"), "Mutually MAYBE", IF(AND(O678="Exclude", OR(P678="INCLUDE", P678="MAYBE")), "AI+Hum: No, Hum1+2: Yes", IF(AND(P678="Exclude", OR(O678="INCLUDE", O678="CERTAINLY INCLUDED", H678="MAYBE")), "Ai+hum: Yes, Hum1+2: No", "Other Conflict")))))</f>
        <v>Mutually Excluded</v>
      </c>
      <c r="U678" s="121" t="str">
        <f>IF(Q678="Mutually Excluded","Exclude",IF(Q678= "Mutually Included","Include",R678))</f>
        <v>Exclude</v>
      </c>
      <c r="V678" s="122"/>
      <c r="X678" s="117"/>
      <c r="Y678" s="117"/>
      <c r="Z678" s="103" t="str">
        <f t="shared" si="129"/>
        <v/>
      </c>
      <c r="AA678" s="256"/>
      <c r="AB678" s="186"/>
      <c r="AC678" s="186"/>
      <c r="AD678" s="203"/>
      <c r="AF678" s="203"/>
      <c r="AG678" s="102" t="str">
        <f t="shared" si="130"/>
        <v/>
      </c>
      <c r="AH678" s="10" t="str">
        <f t="shared" si="133"/>
        <v/>
      </c>
      <c r="AI678" s="102"/>
      <c r="AJ678" s="10"/>
      <c r="AK678" s="10"/>
      <c r="AL678" s="105"/>
      <c r="AM678" s="102"/>
      <c r="AN678" s="10"/>
      <c r="AO678" s="10" t="str">
        <f t="shared" si="131"/>
        <v/>
      </c>
      <c r="AT678" s="10"/>
      <c r="AU678" s="10" t="str">
        <f>IF(O678="include",AF678,"")</f>
        <v/>
      </c>
      <c r="AV678" s="54" t="str">
        <f>IF(P678="include",AF678,"")</f>
        <v/>
      </c>
      <c r="BC678" s="10"/>
      <c r="BH678" s="10"/>
      <c r="BM678" s="10"/>
    </row>
    <row r="679" spans="1:65" s="54" customFormat="1" ht="30">
      <c r="A679" s="10">
        <v>698</v>
      </c>
      <c r="B679" s="10"/>
      <c r="C679" s="10" t="s">
        <v>968</v>
      </c>
      <c r="D679" s="10">
        <v>1</v>
      </c>
      <c r="E679" s="10">
        <v>1</v>
      </c>
      <c r="F679" s="10">
        <v>1</v>
      </c>
      <c r="G679" s="119" t="str">
        <f t="shared" si="128"/>
        <v>EXCLUDED</v>
      </c>
      <c r="H679" s="147" t="s">
        <v>901</v>
      </c>
      <c r="I679" s="189" t="s">
        <v>901</v>
      </c>
      <c r="J679" s="10" t="str">
        <f>IF(AND(G679="Excluded", H679="Excluded"), "Mutually Excluded", IF(AND(OR(G679="CERTAINLY INCLUDED", G679="INCLUDED", G679="MAYBE" ), OR(H679="INCLUDED", H679="MAYBE")), "MUTUALLY INCLUDED", IF(AND(G679="MAYBE", H679="MAYBE"), "Mutually MAYBE", IF(AND(G679="Excluded", OR(H679="INCLUDED", H679="MAYBE")), "AI: No, Human: Yes", IF(AND(H679="Excluded", OR(G679="INCLUDED", G679="CERTAINLY INCLUDED", G679="MAYBE")), "AI: Yes, Human: No", "Other Conflict")))))</f>
        <v>Mutually Excluded</v>
      </c>
      <c r="K679" s="10"/>
      <c r="L679" s="10"/>
      <c r="N679" s="220" t="s">
        <v>19</v>
      </c>
      <c r="O679" s="54" t="str">
        <f>IF(J679="Mutually Excluded","Exclude",IF(J679= "Mutually Included","Include",M679))</f>
        <v>Exclude</v>
      </c>
      <c r="P679" s="54" t="str">
        <f>'Humans Alignment T&amp;A'!Z679</f>
        <v>Exclude</v>
      </c>
      <c r="Q679" s="120" t="str">
        <f>IF(AND(O679="Exclude", P679="Exclude"), "Mutually Excluded", IF(AND(OR(O679="CERTAINLY INCLUDED", O679="INCLUDE" ), OR(P679="INCLUDE", P679="MAYBE")), "MUTUALLY INCLUDED", IF(AND(O679="MAYBE", P679="MAYBE"), "Mutually MAYBE", IF(AND(O679="Exclude", OR(P679="INCLUDE", P679="MAYBE")), "AI+Hum: No, Hum1+2: Yes", IF(AND(P679="Exclude", OR(O679="INCLUDE", O679="CERTAINLY INCLUDED", H679="MAYBE")), "Ai+hum: Yes, Hum1+2: No", "Other Conflict")))))</f>
        <v>Mutually Excluded</v>
      </c>
      <c r="U679" s="121" t="str">
        <f>IF(Q679="Mutually Excluded","Exclude",IF(Q679= "Mutually Included","Include",R679))</f>
        <v>Exclude</v>
      </c>
      <c r="V679" s="122"/>
      <c r="X679" s="117"/>
      <c r="Y679" s="117"/>
      <c r="Z679" s="103" t="str">
        <f t="shared" si="129"/>
        <v/>
      </c>
      <c r="AA679" s="256"/>
      <c r="AB679" s="186"/>
      <c r="AC679" s="186"/>
      <c r="AD679" s="203"/>
      <c r="AF679" s="203"/>
      <c r="AG679" s="102" t="str">
        <f t="shared" si="130"/>
        <v/>
      </c>
      <c r="AH679" s="10" t="str">
        <f t="shared" si="133"/>
        <v/>
      </c>
      <c r="AI679" s="102"/>
      <c r="AJ679" s="10"/>
      <c r="AK679" s="10"/>
      <c r="AL679" s="105"/>
      <c r="AM679" s="102"/>
      <c r="AN679" s="10"/>
      <c r="AO679" s="10" t="str">
        <f t="shared" si="131"/>
        <v/>
      </c>
      <c r="AT679" s="10"/>
      <c r="AU679" s="10" t="str">
        <f>IF(O679="include",AF679,"")</f>
        <v/>
      </c>
      <c r="AV679" s="54" t="str">
        <f>IF(P679="include",AF679,"")</f>
        <v/>
      </c>
      <c r="BC679" s="10"/>
      <c r="BH679" s="10"/>
      <c r="BM679" s="10"/>
    </row>
    <row r="680" spans="1:65" s="54" customFormat="1" ht="45">
      <c r="A680" s="10">
        <v>699</v>
      </c>
      <c r="B680" s="10"/>
      <c r="C680" s="10" t="s">
        <v>970</v>
      </c>
      <c r="D680" s="10">
        <v>2</v>
      </c>
      <c r="E680" s="10">
        <v>2</v>
      </c>
      <c r="F680" s="10">
        <v>2</v>
      </c>
      <c r="G680" s="119" t="str">
        <f t="shared" si="128"/>
        <v>EXCLUDED</v>
      </c>
      <c r="H680" s="147" t="s">
        <v>901</v>
      </c>
      <c r="I680" s="189" t="s">
        <v>901</v>
      </c>
      <c r="J680" s="10" t="str">
        <f>IF(AND(G680="Excluded", H680="Excluded"), "Mutually Excluded", IF(AND(OR(G680="CERTAINLY INCLUDED", G680="INCLUDED", G680="MAYBE" ), OR(H680="INCLUDED", H680="MAYBE")), "MUTUALLY INCLUDED", IF(AND(G680="MAYBE", H680="MAYBE"), "Mutually MAYBE", IF(AND(G680="Excluded", OR(H680="INCLUDED", H680="MAYBE")), "AI: No, Human: Yes", IF(AND(H680="Excluded", OR(G680="INCLUDED", G680="CERTAINLY INCLUDED", G680="MAYBE")), "AI: Yes, Human: No", "Other Conflict")))))</f>
        <v>Mutually Excluded</v>
      </c>
      <c r="K680" s="10"/>
      <c r="L680" s="10"/>
      <c r="N680" s="220" t="s">
        <v>19</v>
      </c>
      <c r="O680" s="54" t="str">
        <f>IF(J680="Mutually Excluded","Exclude",IF(J680= "Mutually Included","Include",M680))</f>
        <v>Exclude</v>
      </c>
      <c r="P680" s="54" t="str">
        <f>'Humans Alignment T&amp;A'!Z680</f>
        <v>Exclude</v>
      </c>
      <c r="Q680" s="120" t="str">
        <f>IF(AND(O680="Exclude", P680="Exclude"), "Mutually Excluded", IF(AND(OR(O680="CERTAINLY INCLUDED", O680="INCLUDE" ), OR(P680="INCLUDE", P680="MAYBE")), "MUTUALLY INCLUDED", IF(AND(O680="MAYBE", P680="MAYBE"), "Mutually MAYBE", IF(AND(O680="Exclude", OR(P680="INCLUDE", P680="MAYBE")), "AI+Hum: No, Hum1+2: Yes", IF(AND(P680="Exclude", OR(O680="INCLUDE", O680="CERTAINLY INCLUDED", H680="MAYBE")), "Ai+hum: Yes, Hum1+2: No", "Other Conflict")))))</f>
        <v>Mutually Excluded</v>
      </c>
      <c r="U680" s="121" t="str">
        <f>IF(Q680="Mutually Excluded","Exclude",IF(Q680= "Mutually Included","Include",R680))</f>
        <v>Exclude</v>
      </c>
      <c r="V680" s="122"/>
      <c r="X680" s="117"/>
      <c r="Y680" s="117"/>
      <c r="Z680" s="103" t="str">
        <f t="shared" si="129"/>
        <v/>
      </c>
      <c r="AA680" s="256"/>
      <c r="AB680" s="186"/>
      <c r="AC680" s="186"/>
      <c r="AD680" s="203"/>
      <c r="AF680" s="203"/>
      <c r="AG680" s="102" t="str">
        <f t="shared" si="130"/>
        <v/>
      </c>
      <c r="AH680" s="10" t="str">
        <f t="shared" si="133"/>
        <v/>
      </c>
      <c r="AI680" s="102"/>
      <c r="AJ680" s="10"/>
      <c r="AK680" s="10"/>
      <c r="AL680" s="105"/>
      <c r="AM680" s="102"/>
      <c r="AN680" s="10"/>
      <c r="AO680" s="10" t="str">
        <f t="shared" si="131"/>
        <v/>
      </c>
      <c r="AT680" s="10"/>
      <c r="AU680" s="10" t="str">
        <f>IF(O680="include",AF680,"")</f>
        <v/>
      </c>
      <c r="AV680" s="54" t="str">
        <f>IF(P680="include",AF680,"")</f>
        <v/>
      </c>
      <c r="BC680" s="10"/>
      <c r="BH680" s="10"/>
      <c r="BM680" s="10"/>
    </row>
    <row r="681" spans="1:65" s="54" customFormat="1" ht="45">
      <c r="A681" s="10">
        <v>700</v>
      </c>
      <c r="B681" s="10"/>
      <c r="C681" s="10" t="s">
        <v>971</v>
      </c>
      <c r="D681" s="10">
        <v>3</v>
      </c>
      <c r="E681" s="10">
        <v>2</v>
      </c>
      <c r="F681" s="10">
        <v>3</v>
      </c>
      <c r="G681" s="119" t="str">
        <f t="shared" si="128"/>
        <v>EXCLUDED</v>
      </c>
      <c r="H681" s="147" t="s">
        <v>901</v>
      </c>
      <c r="I681" s="189" t="s">
        <v>901</v>
      </c>
      <c r="J681" s="10" t="str">
        <f>IF(AND(G681="Excluded", H681="Excluded"), "Mutually Excluded", IF(AND(OR(G681="CERTAINLY INCLUDED", G681="INCLUDED", G681="MAYBE" ), OR(H681="INCLUDED", H681="MAYBE")), "MUTUALLY INCLUDED", IF(AND(G681="MAYBE", H681="MAYBE"), "Mutually MAYBE", IF(AND(G681="Excluded", OR(H681="INCLUDED", H681="MAYBE")), "AI: No, Human: Yes", IF(AND(H681="Excluded", OR(G681="INCLUDED", G681="CERTAINLY INCLUDED", G681="MAYBE")), "AI: Yes, Human: No", "Other Conflict")))))</f>
        <v>Mutually Excluded</v>
      </c>
      <c r="K681" s="10"/>
      <c r="L681" s="10"/>
      <c r="N681" s="220" t="s">
        <v>19</v>
      </c>
      <c r="O681" s="54" t="str">
        <f>IF(J681="Mutually Excluded","Exclude",IF(J681= "Mutually Included","Include",M681))</f>
        <v>Exclude</v>
      </c>
      <c r="P681" s="54" t="str">
        <f>'Humans Alignment T&amp;A'!Z681</f>
        <v>Exclude</v>
      </c>
      <c r="Q681" s="120" t="str">
        <f>IF(AND(O681="Exclude", P681="Exclude"), "Mutually Excluded", IF(AND(OR(O681="CERTAINLY INCLUDED", O681="INCLUDE" ), OR(P681="INCLUDE", P681="MAYBE")), "MUTUALLY INCLUDED", IF(AND(O681="MAYBE", P681="MAYBE"), "Mutually MAYBE", IF(AND(O681="Exclude", OR(P681="INCLUDE", P681="MAYBE")), "AI+Hum: No, Hum1+2: Yes", IF(AND(P681="Exclude", OR(O681="INCLUDE", O681="CERTAINLY INCLUDED", H681="MAYBE")), "Ai+hum: Yes, Hum1+2: No", "Other Conflict")))))</f>
        <v>Mutually Excluded</v>
      </c>
      <c r="U681" s="121" t="str">
        <f>IF(Q681="Mutually Excluded","Exclude",IF(Q681= "Mutually Included","Include",R681))</f>
        <v>Exclude</v>
      </c>
      <c r="V681" s="122"/>
      <c r="X681" s="117"/>
      <c r="Y681" s="117"/>
      <c r="Z681" s="103" t="str">
        <f t="shared" si="129"/>
        <v/>
      </c>
      <c r="AA681" s="256"/>
      <c r="AB681" s="186"/>
      <c r="AC681" s="186"/>
      <c r="AD681" s="203"/>
      <c r="AF681" s="203"/>
      <c r="AG681" s="102" t="str">
        <f t="shared" si="130"/>
        <v/>
      </c>
      <c r="AH681" s="10" t="str">
        <f t="shared" si="133"/>
        <v/>
      </c>
      <c r="AI681" s="102"/>
      <c r="AJ681" s="10"/>
      <c r="AK681" s="10"/>
      <c r="AL681" s="105"/>
      <c r="AM681" s="102"/>
      <c r="AN681" s="10"/>
      <c r="AO681" s="10" t="str">
        <f t="shared" si="131"/>
        <v/>
      </c>
      <c r="AT681" s="10"/>
      <c r="AU681" s="10" t="str">
        <f>IF(O681="include",AF681,"")</f>
        <v/>
      </c>
      <c r="AV681" s="54" t="str">
        <f>IF(P681="include",AF681,"")</f>
        <v/>
      </c>
      <c r="BC681" s="10"/>
      <c r="BH681" s="10"/>
      <c r="BM681" s="10"/>
    </row>
    <row r="682" spans="1:65" s="54" customFormat="1" ht="30">
      <c r="A682" s="10">
        <v>701</v>
      </c>
      <c r="B682" s="10"/>
      <c r="C682" s="10" t="s">
        <v>972</v>
      </c>
      <c r="D682" s="10">
        <v>3</v>
      </c>
      <c r="E682" s="10">
        <v>2</v>
      </c>
      <c r="F682" s="10">
        <v>2</v>
      </c>
      <c r="G682" s="119" t="str">
        <f t="shared" si="128"/>
        <v>EXCLUDED</v>
      </c>
      <c r="H682" s="147" t="s">
        <v>901</v>
      </c>
      <c r="I682" s="189" t="s">
        <v>901</v>
      </c>
      <c r="J682" s="10" t="str">
        <f>IF(AND(G682="Excluded", H682="Excluded"), "Mutually Excluded", IF(AND(OR(G682="CERTAINLY INCLUDED", G682="INCLUDED", G682="MAYBE" ), OR(H682="INCLUDED", H682="MAYBE")), "MUTUALLY INCLUDED", IF(AND(G682="MAYBE", H682="MAYBE"), "Mutually MAYBE", IF(AND(G682="Excluded", OR(H682="INCLUDED", H682="MAYBE")), "AI: No, Human: Yes", IF(AND(H682="Excluded", OR(G682="INCLUDED", G682="CERTAINLY INCLUDED", G682="MAYBE")), "AI: Yes, Human: No", "Other Conflict")))))</f>
        <v>Mutually Excluded</v>
      </c>
      <c r="K682" s="10"/>
      <c r="L682" s="10"/>
      <c r="N682" s="220" t="s">
        <v>19</v>
      </c>
      <c r="O682" s="54" t="str">
        <f>IF(J682="Mutually Excluded","Exclude",IF(J682= "Mutually Included","Include",M682))</f>
        <v>Exclude</v>
      </c>
      <c r="P682" s="54" t="str">
        <f>'Humans Alignment T&amp;A'!Z682</f>
        <v>Exclude</v>
      </c>
      <c r="Q682" s="120" t="str">
        <f>IF(AND(O682="Exclude", P682="Exclude"), "Mutually Excluded", IF(AND(OR(O682="CERTAINLY INCLUDED", O682="INCLUDE" ), OR(P682="INCLUDE", P682="MAYBE")), "MUTUALLY INCLUDED", IF(AND(O682="MAYBE", P682="MAYBE"), "Mutually MAYBE", IF(AND(O682="Exclude", OR(P682="INCLUDE", P682="MAYBE")), "AI+Hum: No, Hum1+2: Yes", IF(AND(P682="Exclude", OR(O682="INCLUDE", O682="CERTAINLY INCLUDED", H682="MAYBE")), "Ai+hum: Yes, Hum1+2: No", "Other Conflict")))))</f>
        <v>Mutually Excluded</v>
      </c>
      <c r="U682" s="121" t="str">
        <f>IF(Q682="Mutually Excluded","Exclude",IF(Q682= "Mutually Included","Include",R682))</f>
        <v>Exclude</v>
      </c>
      <c r="V682" s="122"/>
      <c r="X682" s="117"/>
      <c r="Y682" s="117"/>
      <c r="Z682" s="103" t="str">
        <f t="shared" si="129"/>
        <v/>
      </c>
      <c r="AA682" s="256"/>
      <c r="AB682" s="186"/>
      <c r="AC682" s="186"/>
      <c r="AD682" s="203"/>
      <c r="AF682" s="203"/>
      <c r="AG682" s="102" t="str">
        <f t="shared" si="130"/>
        <v/>
      </c>
      <c r="AH682" s="10" t="str">
        <f t="shared" si="133"/>
        <v/>
      </c>
      <c r="AI682" s="102"/>
      <c r="AJ682" s="10"/>
      <c r="AK682" s="10"/>
      <c r="AL682" s="105"/>
      <c r="AM682" s="102"/>
      <c r="AN682" s="10"/>
      <c r="AO682" s="10" t="str">
        <f t="shared" si="131"/>
        <v/>
      </c>
      <c r="AT682" s="10"/>
      <c r="AU682" s="10" t="str">
        <f>IF(O682="include",AF682,"")</f>
        <v/>
      </c>
      <c r="AV682" s="54" t="str">
        <f>IF(P682="include",AF682,"")</f>
        <v/>
      </c>
      <c r="BC682" s="10"/>
      <c r="BH682" s="10"/>
      <c r="BM682" s="10"/>
    </row>
    <row r="683" spans="1:65" s="54" customFormat="1" ht="30">
      <c r="A683" s="10">
        <v>702</v>
      </c>
      <c r="B683" s="10"/>
      <c r="C683" s="10" t="s">
        <v>973</v>
      </c>
      <c r="D683" s="10">
        <v>1</v>
      </c>
      <c r="E683" s="10">
        <v>1</v>
      </c>
      <c r="F683" s="10">
        <v>1</v>
      </c>
      <c r="G683" s="119" t="str">
        <f t="shared" si="128"/>
        <v>EXCLUDED</v>
      </c>
      <c r="H683" s="147" t="s">
        <v>901</v>
      </c>
      <c r="I683" s="189" t="s">
        <v>901</v>
      </c>
      <c r="J683" s="10" t="str">
        <f>IF(AND(G683="Excluded", H683="Excluded"), "Mutually Excluded", IF(AND(OR(G683="CERTAINLY INCLUDED", G683="INCLUDED", G683="MAYBE" ), OR(H683="INCLUDED", H683="MAYBE")), "MUTUALLY INCLUDED", IF(AND(G683="MAYBE", H683="MAYBE"), "Mutually MAYBE", IF(AND(G683="Excluded", OR(H683="INCLUDED", H683="MAYBE")), "AI: No, Human: Yes", IF(AND(H683="Excluded", OR(G683="INCLUDED", G683="CERTAINLY INCLUDED", G683="MAYBE")), "AI: Yes, Human: No", "Other Conflict")))))</f>
        <v>Mutually Excluded</v>
      </c>
      <c r="K683" s="10"/>
      <c r="L683" s="10"/>
      <c r="N683" s="220" t="s">
        <v>19</v>
      </c>
      <c r="O683" s="54" t="str">
        <f>IF(J683="Mutually Excluded","Exclude",IF(J683= "Mutually Included","Include",M683))</f>
        <v>Exclude</v>
      </c>
      <c r="P683" s="54" t="str">
        <f>'Humans Alignment T&amp;A'!Z683</f>
        <v>Exclude</v>
      </c>
      <c r="Q683" s="120" t="str">
        <f>IF(AND(O683="Exclude", P683="Exclude"), "Mutually Excluded", IF(AND(OR(O683="CERTAINLY INCLUDED", O683="INCLUDE" ), OR(P683="INCLUDE", P683="MAYBE")), "MUTUALLY INCLUDED", IF(AND(O683="MAYBE", P683="MAYBE"), "Mutually MAYBE", IF(AND(O683="Exclude", OR(P683="INCLUDE", P683="MAYBE")), "AI+Hum: No, Hum1+2: Yes", IF(AND(P683="Exclude", OR(O683="INCLUDE", O683="CERTAINLY INCLUDED", H683="MAYBE")), "Ai+hum: Yes, Hum1+2: No", "Other Conflict")))))</f>
        <v>Mutually Excluded</v>
      </c>
      <c r="U683" s="121" t="str">
        <f>IF(Q683="Mutually Excluded","Exclude",IF(Q683= "Mutually Included","Include",R683))</f>
        <v>Exclude</v>
      </c>
      <c r="V683" s="122"/>
      <c r="X683" s="117"/>
      <c r="Y683" s="117"/>
      <c r="Z683" s="103" t="str">
        <f t="shared" si="129"/>
        <v/>
      </c>
      <c r="AA683" s="256"/>
      <c r="AB683" s="186"/>
      <c r="AC683" s="186"/>
      <c r="AD683" s="203"/>
      <c r="AF683" s="203"/>
      <c r="AG683" s="102" t="str">
        <f t="shared" si="130"/>
        <v/>
      </c>
      <c r="AH683" s="10" t="str">
        <f t="shared" si="133"/>
        <v/>
      </c>
      <c r="AI683" s="102"/>
      <c r="AJ683" s="10"/>
      <c r="AK683" s="10"/>
      <c r="AL683" s="105"/>
      <c r="AM683" s="102"/>
      <c r="AN683" s="10"/>
      <c r="AO683" s="10" t="str">
        <f t="shared" si="131"/>
        <v/>
      </c>
      <c r="AT683" s="10"/>
      <c r="AU683" s="10" t="str">
        <f>IF(O683="include",AF683,"")</f>
        <v/>
      </c>
      <c r="AV683" s="54" t="str">
        <f>IF(P683="include",AF683,"")</f>
        <v/>
      </c>
      <c r="BC683" s="10"/>
      <c r="BH683" s="10"/>
      <c r="BM683" s="10"/>
    </row>
    <row r="684" spans="1:65" s="54" customFormat="1" ht="30">
      <c r="A684" s="10">
        <v>703</v>
      </c>
      <c r="B684" s="10"/>
      <c r="C684" s="10" t="s">
        <v>974</v>
      </c>
      <c r="D684" s="10">
        <v>4</v>
      </c>
      <c r="E684" s="10">
        <v>3</v>
      </c>
      <c r="F684" s="10">
        <v>4</v>
      </c>
      <c r="G684" s="119" t="str">
        <f t="shared" si="128"/>
        <v>EXCLUDED</v>
      </c>
      <c r="H684" s="147" t="s">
        <v>901</v>
      </c>
      <c r="I684" s="189" t="s">
        <v>901</v>
      </c>
      <c r="J684" s="10" t="str">
        <f>IF(AND(G684="Excluded", H684="Excluded"), "Mutually Excluded", IF(AND(OR(G684="CERTAINLY INCLUDED", G684="INCLUDED", G684="MAYBE" ), OR(H684="INCLUDED", H684="MAYBE")), "MUTUALLY INCLUDED", IF(AND(G684="MAYBE", H684="MAYBE"), "Mutually MAYBE", IF(AND(G684="Excluded", OR(H684="INCLUDED", H684="MAYBE")), "AI: No, Human: Yes", IF(AND(H684="Excluded", OR(G684="INCLUDED", G684="CERTAINLY INCLUDED", G684="MAYBE")), "AI: Yes, Human: No", "Other Conflict")))))</f>
        <v>Mutually Excluded</v>
      </c>
      <c r="K684" s="10"/>
      <c r="L684" s="10"/>
      <c r="N684" s="220" t="s">
        <v>19</v>
      </c>
      <c r="O684" s="54" t="str">
        <f>IF(J684="Mutually Excluded","Exclude",IF(J684= "Mutually Included","Include",M684))</f>
        <v>Exclude</v>
      </c>
      <c r="P684" s="54" t="str">
        <f>'Humans Alignment T&amp;A'!Z684</f>
        <v>Exclude</v>
      </c>
      <c r="Q684" s="120" t="str">
        <f>IF(AND(O684="Exclude", P684="Exclude"), "Mutually Excluded", IF(AND(OR(O684="CERTAINLY INCLUDED", O684="INCLUDE" ), OR(P684="INCLUDE", P684="MAYBE")), "MUTUALLY INCLUDED", IF(AND(O684="MAYBE", P684="MAYBE"), "Mutually MAYBE", IF(AND(O684="Exclude", OR(P684="INCLUDE", P684="MAYBE")), "AI+Hum: No, Hum1+2: Yes", IF(AND(P684="Exclude", OR(O684="INCLUDE", O684="CERTAINLY INCLUDED", H684="MAYBE")), "Ai+hum: Yes, Hum1+2: No", "Other Conflict")))))</f>
        <v>Mutually Excluded</v>
      </c>
      <c r="U684" s="121" t="str">
        <f>IF(Q684="Mutually Excluded","Exclude",IF(Q684= "Mutually Included","Include",R684))</f>
        <v>Exclude</v>
      </c>
      <c r="V684" s="122"/>
      <c r="X684" s="117"/>
      <c r="Y684" s="117"/>
      <c r="Z684" s="103" t="str">
        <f t="shared" si="129"/>
        <v/>
      </c>
      <c r="AA684" s="256"/>
      <c r="AB684" s="186"/>
      <c r="AC684" s="186"/>
      <c r="AD684" s="203"/>
      <c r="AF684" s="203"/>
      <c r="AG684" s="102" t="str">
        <f t="shared" si="130"/>
        <v/>
      </c>
      <c r="AH684" s="10" t="str">
        <f t="shared" si="133"/>
        <v/>
      </c>
      <c r="AI684" s="102"/>
      <c r="AJ684" s="10"/>
      <c r="AK684" s="10"/>
      <c r="AL684" s="105"/>
      <c r="AM684" s="102"/>
      <c r="AN684" s="10"/>
      <c r="AO684" s="10" t="str">
        <f t="shared" si="131"/>
        <v/>
      </c>
      <c r="AT684" s="10"/>
      <c r="AU684" s="10" t="str">
        <f>IF(O684="include",AF684,"")</f>
        <v/>
      </c>
      <c r="AV684" s="54" t="str">
        <f>IF(P684="include",AF684,"")</f>
        <v/>
      </c>
      <c r="BC684" s="10"/>
      <c r="BH684" s="10"/>
      <c r="BM684" s="10"/>
    </row>
    <row r="685" spans="1:65" s="54" customFormat="1" ht="30">
      <c r="A685" s="10">
        <v>704</v>
      </c>
      <c r="B685" s="10"/>
      <c r="C685" s="10" t="s">
        <v>975</v>
      </c>
      <c r="D685" s="10">
        <v>2</v>
      </c>
      <c r="E685" s="10">
        <v>2</v>
      </c>
      <c r="F685" s="10">
        <v>2</v>
      </c>
      <c r="G685" s="119" t="str">
        <f t="shared" si="128"/>
        <v>EXCLUDED</v>
      </c>
      <c r="H685" s="147" t="s">
        <v>901</v>
      </c>
      <c r="I685" s="189" t="s">
        <v>901</v>
      </c>
      <c r="J685" s="10" t="str">
        <f>IF(AND(G685="Excluded", H685="Excluded"), "Mutually Excluded", IF(AND(OR(G685="CERTAINLY INCLUDED", G685="INCLUDED", G685="MAYBE" ), OR(H685="INCLUDED", H685="MAYBE")), "MUTUALLY INCLUDED", IF(AND(G685="MAYBE", H685="MAYBE"), "Mutually MAYBE", IF(AND(G685="Excluded", OR(H685="INCLUDED", H685="MAYBE")), "AI: No, Human: Yes", IF(AND(H685="Excluded", OR(G685="INCLUDED", G685="CERTAINLY INCLUDED", G685="MAYBE")), "AI: Yes, Human: No", "Other Conflict")))))</f>
        <v>Mutually Excluded</v>
      </c>
      <c r="K685" s="10"/>
      <c r="L685" s="10"/>
      <c r="N685" s="220" t="s">
        <v>19</v>
      </c>
      <c r="O685" s="54" t="str">
        <f>IF(J685="Mutually Excluded","Exclude",IF(J685= "Mutually Included","Include",M685))</f>
        <v>Exclude</v>
      </c>
      <c r="P685" s="54" t="str">
        <f>'Humans Alignment T&amp;A'!Z685</f>
        <v>Exclude</v>
      </c>
      <c r="Q685" s="120" t="str">
        <f>IF(AND(O685="Exclude", P685="Exclude"), "Mutually Excluded", IF(AND(OR(O685="CERTAINLY INCLUDED", O685="INCLUDE" ), OR(P685="INCLUDE", P685="MAYBE")), "MUTUALLY INCLUDED", IF(AND(O685="MAYBE", P685="MAYBE"), "Mutually MAYBE", IF(AND(O685="Exclude", OR(P685="INCLUDE", P685="MAYBE")), "AI+Hum: No, Hum1+2: Yes", IF(AND(P685="Exclude", OR(O685="INCLUDE", O685="CERTAINLY INCLUDED", H685="MAYBE")), "Ai+hum: Yes, Hum1+2: No", "Other Conflict")))))</f>
        <v>Mutually Excluded</v>
      </c>
      <c r="U685" s="121" t="str">
        <f>IF(Q685="Mutually Excluded","Exclude",IF(Q685= "Mutually Included","Include",R685))</f>
        <v>Exclude</v>
      </c>
      <c r="V685" s="122"/>
      <c r="X685" s="117"/>
      <c r="Y685" s="117"/>
      <c r="Z685" s="103" t="str">
        <f t="shared" si="129"/>
        <v/>
      </c>
      <c r="AA685" s="256"/>
      <c r="AB685" s="186"/>
      <c r="AC685" s="186"/>
      <c r="AD685" s="203"/>
      <c r="AF685" s="203"/>
      <c r="AG685" s="102" t="str">
        <f t="shared" si="130"/>
        <v/>
      </c>
      <c r="AH685" s="10" t="str">
        <f t="shared" si="133"/>
        <v/>
      </c>
      <c r="AI685" s="102"/>
      <c r="AJ685" s="10"/>
      <c r="AK685" s="10"/>
      <c r="AL685" s="105"/>
      <c r="AM685" s="102"/>
      <c r="AN685" s="10"/>
      <c r="AO685" s="10" t="str">
        <f t="shared" si="131"/>
        <v/>
      </c>
      <c r="AT685" s="10"/>
      <c r="AU685" s="10" t="str">
        <f>IF(O685="include",AF685,"")</f>
        <v/>
      </c>
      <c r="AV685" s="54" t="str">
        <f>IF(P685="include",AF685,"")</f>
        <v/>
      </c>
      <c r="BC685" s="10"/>
      <c r="BH685" s="10"/>
      <c r="BM685" s="10"/>
    </row>
    <row r="686" spans="1:65" s="54" customFormat="1" ht="30">
      <c r="A686" s="10">
        <v>705</v>
      </c>
      <c r="B686" s="10"/>
      <c r="C686" s="10" t="s">
        <v>976</v>
      </c>
      <c r="D686" s="10">
        <v>1</v>
      </c>
      <c r="E686" s="10">
        <v>1</v>
      </c>
      <c r="F686" s="10">
        <v>1</v>
      </c>
      <c r="G686" s="119" t="str">
        <f t="shared" ref="G686:G746" si="140">IF(COUNTIF(D686:F686,5)=3,"CERTAINLY INCLUDED",IF(COUNTIF(D686:F686,5)&gt;0,"MAYBE","EXCLUDED"))</f>
        <v>EXCLUDED</v>
      </c>
      <c r="H686" s="147" t="s">
        <v>901</v>
      </c>
      <c r="I686" s="189" t="s">
        <v>901</v>
      </c>
      <c r="J686" s="10" t="str">
        <f>IF(AND(G686="Excluded", H686="Excluded"), "Mutually Excluded", IF(AND(OR(G686="CERTAINLY INCLUDED", G686="INCLUDED", G686="MAYBE" ), OR(H686="INCLUDED", H686="MAYBE")), "MUTUALLY INCLUDED", IF(AND(G686="MAYBE", H686="MAYBE"), "Mutually MAYBE", IF(AND(G686="Excluded", OR(H686="INCLUDED", H686="MAYBE")), "AI: No, Human: Yes", IF(AND(H686="Excluded", OR(G686="INCLUDED", G686="CERTAINLY INCLUDED", G686="MAYBE")), "AI: Yes, Human: No", "Other Conflict")))))</f>
        <v>Mutually Excluded</v>
      </c>
      <c r="K686" s="10"/>
      <c r="L686" s="10"/>
      <c r="N686" s="220" t="s">
        <v>19</v>
      </c>
      <c r="O686" s="54" t="str">
        <f>IF(J686="Mutually Excluded","Exclude",IF(J686= "Mutually Included","Include",M686))</f>
        <v>Exclude</v>
      </c>
      <c r="P686" s="54" t="str">
        <f>'Humans Alignment T&amp;A'!Z686</f>
        <v>Exclude</v>
      </c>
      <c r="Q686" s="120" t="str">
        <f>IF(AND(O686="Exclude", P686="Exclude"), "Mutually Excluded", IF(AND(OR(O686="CERTAINLY INCLUDED", O686="INCLUDE" ), OR(P686="INCLUDE", P686="MAYBE")), "MUTUALLY INCLUDED", IF(AND(O686="MAYBE", P686="MAYBE"), "Mutually MAYBE", IF(AND(O686="Exclude", OR(P686="INCLUDE", P686="MAYBE")), "AI+Hum: No, Hum1+2: Yes", IF(AND(P686="Exclude", OR(O686="INCLUDE", O686="CERTAINLY INCLUDED", H686="MAYBE")), "Ai+hum: Yes, Hum1+2: No", "Other Conflict")))))</f>
        <v>Mutually Excluded</v>
      </c>
      <c r="U686" s="121" t="str">
        <f>IF(Q686="Mutually Excluded","Exclude",IF(Q686= "Mutually Included","Include",R686))</f>
        <v>Exclude</v>
      </c>
      <c r="V686" s="122"/>
      <c r="X686" s="117"/>
      <c r="Y686" s="117"/>
      <c r="Z686" s="103" t="str">
        <f t="shared" ref="Z686:Z746" si="141">IF(OR(ISBLANK(AF686), ISBLANK(V686)), "", IF(AND(OR(AF686="Include", AF686="Maybe"), OR(V686="Include", V686="Maybe", V686="Certainly Included")), "Mutually Included", IF(AND(AF686="Exclude", V686="Exclude"), "Mutually Excluded", IF(AND(AF686="Exclude", OR(V686="Include", V686="Maybe")), "Nikos Excluded, Cindy Included", IF(AND(OR(AF686="Include", AF686="Maybe"), V686="Exclude"), "Nikos Included, Cindy Excluded", "Pal")))))</f>
        <v/>
      </c>
      <c r="AA686" s="256"/>
      <c r="AB686" s="186"/>
      <c r="AC686" s="186"/>
      <c r="AD686" s="203"/>
      <c r="AF686" s="203"/>
      <c r="AG686" s="102" t="str">
        <f t="shared" ref="AG686:AG746" si="142">IF(OR(ISBLANK(AF686), ISBLANK(AD686)), "", IF(AND(OR(AF686="Include", AF686="Maybe"), OR(AD686="Include", AD686="Maybe", AD686="Certainly Included")), "Mutually Included", IF(AND(AF686="Exclude", AD686="Exclude"), "Mutually Excluded", IF(AND(AF686="Exclude", OR(AD686="Include", AD686="Maybe")), "Nikos Excluded, Mikhail Included", IF(AND(OR(AF686="Include", AF686="Maybe"), AD686="Exclude"), "Nikos Included, Mikhail Excluded", "Pal")))))</f>
        <v/>
      </c>
      <c r="AH686" s="10" t="str">
        <f t="shared" si="133"/>
        <v/>
      </c>
      <c r="AI686" s="102"/>
      <c r="AJ686" s="10"/>
      <c r="AK686" s="10"/>
      <c r="AL686" s="105"/>
      <c r="AM686" s="102"/>
      <c r="AN686" s="10"/>
      <c r="AO686" s="10" t="str">
        <f t="shared" ref="AO686:AO746" si="143">IF(OR(ISBLANK(AF686), ISBLANK(AP686)), "", IF(AND(OR(AF686="Include", AF686="Maybe"), OR(AP686="Include", AP686="Maybe", AP686="Certainly Included")), "Mutually Included", IF(AND(AF686="Exclude", AP686="Exclude"), "Mutually Excluded", IF(AND(AF686="Exclude", OR(AP686="Include", AP686="Maybe",, AP686="Certainly Included")), "Human Excluded, AI Included", IF(AND(OR(AF686="Include", AF686="Maybe"), AP686="Exclude"), "Human Included, AI Excluded", "Pal")))))</f>
        <v/>
      </c>
      <c r="AT686" s="10"/>
      <c r="AU686" s="10" t="str">
        <f>IF(O686="include",AF686,"")</f>
        <v/>
      </c>
      <c r="AV686" s="54" t="str">
        <f>IF(P686="include",AF686,"")</f>
        <v/>
      </c>
      <c r="BC686" s="10"/>
      <c r="BH686" s="10"/>
      <c r="BM686" s="10"/>
    </row>
    <row r="687" spans="1:65" s="54" customFormat="1" ht="30">
      <c r="A687" s="10">
        <v>706</v>
      </c>
      <c r="B687" s="10"/>
      <c r="C687" s="10" t="s">
        <v>977</v>
      </c>
      <c r="D687" s="10">
        <v>2</v>
      </c>
      <c r="E687" s="10">
        <v>2</v>
      </c>
      <c r="F687" s="10">
        <v>3</v>
      </c>
      <c r="G687" s="119" t="str">
        <f t="shared" si="140"/>
        <v>EXCLUDED</v>
      </c>
      <c r="H687" s="147" t="s">
        <v>901</v>
      </c>
      <c r="I687" s="189" t="s">
        <v>901</v>
      </c>
      <c r="J687" s="10" t="str">
        <f>IF(AND(G687="Excluded", H687="Excluded"), "Mutually Excluded", IF(AND(OR(G687="CERTAINLY INCLUDED", G687="INCLUDED", G687="MAYBE" ), OR(H687="INCLUDED", H687="MAYBE")), "MUTUALLY INCLUDED", IF(AND(G687="MAYBE", H687="MAYBE"), "Mutually MAYBE", IF(AND(G687="Excluded", OR(H687="INCLUDED", H687="MAYBE")), "AI: No, Human: Yes", IF(AND(H687="Excluded", OR(G687="INCLUDED", G687="CERTAINLY INCLUDED", G687="MAYBE")), "AI: Yes, Human: No", "Other Conflict")))))</f>
        <v>Mutually Excluded</v>
      </c>
      <c r="K687" s="10"/>
      <c r="L687" s="10"/>
      <c r="N687" s="220" t="s">
        <v>19</v>
      </c>
      <c r="O687" s="54" t="str">
        <f>IF(J687="Mutually Excluded","Exclude",IF(J687= "Mutually Included","Include",M687))</f>
        <v>Exclude</v>
      </c>
      <c r="P687" s="54" t="str">
        <f>'Humans Alignment T&amp;A'!Z687</f>
        <v>Exclude</v>
      </c>
      <c r="Q687" s="120" t="str">
        <f>IF(AND(O687="Exclude", P687="Exclude"), "Mutually Excluded", IF(AND(OR(O687="CERTAINLY INCLUDED", O687="INCLUDE" ), OR(P687="INCLUDE", P687="MAYBE")), "MUTUALLY INCLUDED", IF(AND(O687="MAYBE", P687="MAYBE"), "Mutually MAYBE", IF(AND(O687="Exclude", OR(P687="INCLUDE", P687="MAYBE")), "AI+Hum: No, Hum1+2: Yes", IF(AND(P687="Exclude", OR(O687="INCLUDE", O687="CERTAINLY INCLUDED", H687="MAYBE")), "Ai+hum: Yes, Hum1+2: No", "Other Conflict")))))</f>
        <v>Mutually Excluded</v>
      </c>
      <c r="U687" s="121" t="str">
        <f>IF(Q687="Mutually Excluded","Exclude",IF(Q687= "Mutually Included","Include",R687))</f>
        <v>Exclude</v>
      </c>
      <c r="V687" s="122"/>
      <c r="X687" s="117"/>
      <c r="Y687" s="117"/>
      <c r="Z687" s="103" t="str">
        <f t="shared" si="141"/>
        <v/>
      </c>
      <c r="AA687" s="256"/>
      <c r="AB687" s="186"/>
      <c r="AC687" s="186"/>
      <c r="AD687" s="203"/>
      <c r="AF687" s="203"/>
      <c r="AG687" s="102" t="str">
        <f t="shared" si="142"/>
        <v/>
      </c>
      <c r="AH687" s="10" t="str">
        <f t="shared" si="133"/>
        <v/>
      </c>
      <c r="AI687" s="102"/>
      <c r="AJ687" s="10"/>
      <c r="AK687" s="10"/>
      <c r="AL687" s="105"/>
      <c r="AM687" s="102"/>
      <c r="AN687" s="10"/>
      <c r="AO687" s="10" t="str">
        <f t="shared" si="143"/>
        <v/>
      </c>
      <c r="AT687" s="10"/>
      <c r="AU687" s="10" t="str">
        <f>IF(O687="include",AF687,"")</f>
        <v/>
      </c>
      <c r="AV687" s="54" t="str">
        <f>IF(P687="include",AF687,"")</f>
        <v/>
      </c>
      <c r="BC687" s="10"/>
      <c r="BH687" s="10"/>
      <c r="BM687" s="10"/>
    </row>
    <row r="688" spans="1:65" s="54" customFormat="1" ht="89.25" customHeight="1">
      <c r="A688" s="10">
        <v>707</v>
      </c>
      <c r="B688" s="10" t="s">
        <v>978</v>
      </c>
      <c r="C688" s="10" t="s">
        <v>978</v>
      </c>
      <c r="D688" s="10">
        <v>5</v>
      </c>
      <c r="E688" s="10">
        <v>5</v>
      </c>
      <c r="F688" s="10">
        <v>5</v>
      </c>
      <c r="G688" s="119" t="str">
        <f t="shared" si="140"/>
        <v>CERTAINLY INCLUDED</v>
      </c>
      <c r="H688" s="147" t="s">
        <v>1752</v>
      </c>
      <c r="I688" s="189" t="s">
        <v>901</v>
      </c>
      <c r="J688" s="10" t="str">
        <f>IF(AND(G688="Excluded", H688="Excluded"), "Mutually Excluded", IF(AND(OR(G688="CERTAINLY INCLUDED", G688="INCLUDED", G688="MAYBE" ), OR(H688="INCLUDED", H688="MAYBE")), "MUTUALLY INCLUDED", IF(AND(G688="MAYBE", H688="MAYBE"), "Mutually MAYBE", IF(AND(G688="Excluded", OR(H688="INCLUDED", H688="MAYBE")), "AI: No, Human: Yes", IF(AND(H688="Excluded", OR(G688="INCLUDED", G688="CERTAINLY INCLUDED", G688="MAYBE")), "AI: Yes, Human: No", "Other Conflict")))))</f>
        <v>MUTUALLY INCLUDED</v>
      </c>
      <c r="K688" s="10"/>
      <c r="L688" s="10"/>
      <c r="N688" s="220" t="s">
        <v>19</v>
      </c>
      <c r="O688" s="54" t="str">
        <f>IF(J688="Mutually Excluded","Exclude",IF(J688= "Mutually Included","Include",M688))</f>
        <v>Include</v>
      </c>
      <c r="P688" s="54" t="str">
        <f>'Humans Alignment T&amp;A'!Z688</f>
        <v>Exclude</v>
      </c>
      <c r="Q688" s="120" t="str">
        <f>IF(AND(O688="Exclude", P688="Exclude"), "Mutually Excluded", IF(AND(OR(O688="CERTAINLY INCLUDED", O688="INCLUDE" ), OR(P688="INCLUDE", P688="MAYBE")), "MUTUALLY INCLUDED", IF(AND(O688="MAYBE", P688="MAYBE"), "Mutually MAYBE", IF(AND(O688="Exclude", OR(P688="INCLUDE", P688="MAYBE")), "AI+Hum: No, Hum1+2: Yes", IF(AND(P688="Exclude", OR(O688="INCLUDE", O688="CERTAINLY INCLUDED", H688="MAYBE")), "Ai+hum: Yes, Hum1+2: No", "Other Conflict")))))</f>
        <v>Ai+hum: Yes, Hum1+2: No</v>
      </c>
      <c r="R688" s="54" t="s">
        <v>3007</v>
      </c>
      <c r="U688" s="121" t="str">
        <f>IF(Q688="Mutually Excluded","Exclude",IF(Q688= "Mutually Included","Include",R688))</f>
        <v>EXCLUDE</v>
      </c>
      <c r="V688" s="122" t="s">
        <v>19</v>
      </c>
      <c r="W688" s="54" t="s">
        <v>19</v>
      </c>
      <c r="X688" s="201" t="s">
        <v>901</v>
      </c>
      <c r="Y688" s="201" t="s">
        <v>3011</v>
      </c>
      <c r="Z688" s="103" t="str">
        <f t="shared" si="141"/>
        <v>Mutually Excluded</v>
      </c>
      <c r="AA688" s="103" t="s">
        <v>19</v>
      </c>
      <c r="AB688" s="186"/>
      <c r="AC688" s="186"/>
      <c r="AD688" s="203"/>
      <c r="AF688" s="203" t="s">
        <v>19</v>
      </c>
      <c r="AG688" s="102" t="str">
        <f t="shared" si="142"/>
        <v/>
      </c>
      <c r="AH688" s="10" t="str">
        <f t="shared" si="133"/>
        <v>Human Excluded, AI Included</v>
      </c>
      <c r="AI688" s="102"/>
      <c r="AJ688" s="10"/>
      <c r="AK688" s="10"/>
      <c r="AL688" s="107" t="s">
        <v>19</v>
      </c>
      <c r="AM688" s="102"/>
      <c r="AN688" s="10"/>
      <c r="AO688" s="10" t="str">
        <f t="shared" si="143"/>
        <v>Human Excluded, AI Included</v>
      </c>
      <c r="AP688" s="54" t="str">
        <f>IF(COUNTA(AQ688:AS688)=0, "", IF(COUNTIF(AQ688:AS688,5)=3, "Include", IF(COUNTIF(AQ688:AS688,5)&gt;=1, "Maybe", "Exclude")))</f>
        <v>Maybe</v>
      </c>
      <c r="AQ688" s="54">
        <v>4</v>
      </c>
      <c r="AR688" s="54">
        <v>3</v>
      </c>
      <c r="AS688" s="54">
        <v>5</v>
      </c>
      <c r="AT688" s="10" t="s">
        <v>3062</v>
      </c>
      <c r="AU688" s="10" t="str">
        <f>IF(O688="include",AF688,"")</f>
        <v>Exclude</v>
      </c>
      <c r="AV688" s="54" t="str">
        <f>IF(P688="include",AF688,"")</f>
        <v/>
      </c>
      <c r="BC688" s="10"/>
      <c r="BH688" s="10"/>
      <c r="BM688" s="10"/>
    </row>
    <row r="689" spans="1:65" s="54" customFormat="1" ht="45">
      <c r="A689" s="10">
        <v>708</v>
      </c>
      <c r="B689" s="10"/>
      <c r="C689" s="10" t="s">
        <v>979</v>
      </c>
      <c r="D689" s="10">
        <v>3</v>
      </c>
      <c r="E689" s="10">
        <v>2</v>
      </c>
      <c r="F689" s="10">
        <v>3</v>
      </c>
      <c r="G689" s="119" t="str">
        <f t="shared" si="140"/>
        <v>EXCLUDED</v>
      </c>
      <c r="H689" s="147" t="s">
        <v>901</v>
      </c>
      <c r="I689" s="189" t="s">
        <v>901</v>
      </c>
      <c r="J689" s="10" t="str">
        <f>IF(AND(G689="Excluded", H689="Excluded"), "Mutually Excluded", IF(AND(OR(G689="CERTAINLY INCLUDED", G689="INCLUDED", G689="MAYBE" ), OR(H689="INCLUDED", H689="MAYBE")), "MUTUALLY INCLUDED", IF(AND(G689="MAYBE", H689="MAYBE"), "Mutually MAYBE", IF(AND(G689="Excluded", OR(H689="INCLUDED", H689="MAYBE")), "AI: No, Human: Yes", IF(AND(H689="Excluded", OR(G689="INCLUDED", G689="CERTAINLY INCLUDED", G689="MAYBE")), "AI: Yes, Human: No", "Other Conflict")))))</f>
        <v>Mutually Excluded</v>
      </c>
      <c r="K689" s="10"/>
      <c r="L689" s="10"/>
      <c r="N689" s="220" t="s">
        <v>19</v>
      </c>
      <c r="O689" s="54" t="str">
        <f>IF(J689="Mutually Excluded","Exclude",IF(J689= "Mutually Included","Include",M689))</f>
        <v>Exclude</v>
      </c>
      <c r="P689" s="54" t="str">
        <f>'Humans Alignment T&amp;A'!Z689</f>
        <v>Exclude</v>
      </c>
      <c r="Q689" s="120" t="str">
        <f>IF(AND(O689="Exclude", P689="Exclude"), "Mutually Excluded", IF(AND(OR(O689="CERTAINLY INCLUDED", O689="INCLUDE" ), OR(P689="INCLUDE", P689="MAYBE")), "MUTUALLY INCLUDED", IF(AND(O689="MAYBE", P689="MAYBE"), "Mutually MAYBE", IF(AND(O689="Exclude", OR(P689="INCLUDE", P689="MAYBE")), "AI+Hum: No, Hum1+2: Yes", IF(AND(P689="Exclude", OR(O689="INCLUDE", O689="CERTAINLY INCLUDED", H689="MAYBE")), "Ai+hum: Yes, Hum1+2: No", "Other Conflict")))))</f>
        <v>Mutually Excluded</v>
      </c>
      <c r="U689" s="121" t="str">
        <f>IF(Q689="Mutually Excluded","Exclude",IF(Q689= "Mutually Included","Include",R689))</f>
        <v>Exclude</v>
      </c>
      <c r="V689" s="122"/>
      <c r="X689" s="117"/>
      <c r="Y689" s="117"/>
      <c r="Z689" s="103" t="str">
        <f t="shared" si="141"/>
        <v/>
      </c>
      <c r="AA689" s="256"/>
      <c r="AB689" s="186"/>
      <c r="AC689" s="186"/>
      <c r="AD689" s="203"/>
      <c r="AF689" s="203"/>
      <c r="AG689" s="102" t="str">
        <f t="shared" si="142"/>
        <v/>
      </c>
      <c r="AH689" s="10" t="str">
        <f t="shared" si="133"/>
        <v/>
      </c>
      <c r="AI689" s="102"/>
      <c r="AJ689" s="10"/>
      <c r="AK689" s="10"/>
      <c r="AL689" s="105"/>
      <c r="AM689" s="102"/>
      <c r="AN689" s="10"/>
      <c r="AO689" s="10" t="str">
        <f t="shared" si="143"/>
        <v/>
      </c>
      <c r="AT689" s="10"/>
      <c r="AU689" s="10" t="str">
        <f>IF(O689="include",AF689,"")</f>
        <v/>
      </c>
      <c r="AV689" s="54" t="str">
        <f>IF(P689="include",AF689,"")</f>
        <v/>
      </c>
      <c r="BC689" s="10"/>
      <c r="BH689" s="10"/>
      <c r="BM689" s="10"/>
    </row>
    <row r="690" spans="1:65" s="54" customFormat="1" ht="30">
      <c r="A690" s="10">
        <v>709</v>
      </c>
      <c r="B690" s="10"/>
      <c r="C690" s="10" t="s">
        <v>980</v>
      </c>
      <c r="D690" s="10">
        <v>1</v>
      </c>
      <c r="E690" s="10">
        <v>1</v>
      </c>
      <c r="F690" s="10">
        <v>1</v>
      </c>
      <c r="G690" s="119" t="str">
        <f t="shared" si="140"/>
        <v>EXCLUDED</v>
      </c>
      <c r="H690" s="147" t="s">
        <v>901</v>
      </c>
      <c r="I690" s="189" t="s">
        <v>901</v>
      </c>
      <c r="J690" s="10" t="str">
        <f>IF(AND(G690="Excluded", H690="Excluded"), "Mutually Excluded", IF(AND(OR(G690="CERTAINLY INCLUDED", G690="INCLUDED", G690="MAYBE" ), OR(H690="INCLUDED", H690="MAYBE")), "MUTUALLY INCLUDED", IF(AND(G690="MAYBE", H690="MAYBE"), "Mutually MAYBE", IF(AND(G690="Excluded", OR(H690="INCLUDED", H690="MAYBE")), "AI: No, Human: Yes", IF(AND(H690="Excluded", OR(G690="INCLUDED", G690="CERTAINLY INCLUDED", G690="MAYBE")), "AI: Yes, Human: No", "Other Conflict")))))</f>
        <v>Mutually Excluded</v>
      </c>
      <c r="K690" s="10"/>
      <c r="L690" s="10"/>
      <c r="N690" s="220" t="s">
        <v>19</v>
      </c>
      <c r="O690" s="54" t="str">
        <f>IF(J690="Mutually Excluded","Exclude",IF(J690= "Mutually Included","Include",M690))</f>
        <v>Exclude</v>
      </c>
      <c r="P690" s="54" t="str">
        <f>'Humans Alignment T&amp;A'!Z690</f>
        <v>Exclude</v>
      </c>
      <c r="Q690" s="120" t="str">
        <f>IF(AND(O690="Exclude", P690="Exclude"), "Mutually Excluded", IF(AND(OR(O690="CERTAINLY INCLUDED", O690="INCLUDE" ), OR(P690="INCLUDE", P690="MAYBE")), "MUTUALLY INCLUDED", IF(AND(O690="MAYBE", P690="MAYBE"), "Mutually MAYBE", IF(AND(O690="Exclude", OR(P690="INCLUDE", P690="MAYBE")), "AI+Hum: No, Hum1+2: Yes", IF(AND(P690="Exclude", OR(O690="INCLUDE", O690="CERTAINLY INCLUDED", H690="MAYBE")), "Ai+hum: Yes, Hum1+2: No", "Other Conflict")))))</f>
        <v>Mutually Excluded</v>
      </c>
      <c r="U690" s="121" t="str">
        <f>IF(Q690="Mutually Excluded","Exclude",IF(Q690= "Mutually Included","Include",R690))</f>
        <v>Exclude</v>
      </c>
      <c r="V690" s="122"/>
      <c r="X690" s="117"/>
      <c r="Y690" s="117"/>
      <c r="Z690" s="103" t="str">
        <f t="shared" si="141"/>
        <v/>
      </c>
      <c r="AA690" s="256"/>
      <c r="AB690" s="186"/>
      <c r="AC690" s="186"/>
      <c r="AD690" s="203"/>
      <c r="AF690" s="203"/>
      <c r="AG690" s="102" t="str">
        <f t="shared" si="142"/>
        <v/>
      </c>
      <c r="AH690" s="10" t="str">
        <f t="shared" si="133"/>
        <v/>
      </c>
      <c r="AI690" s="102"/>
      <c r="AJ690" s="10"/>
      <c r="AK690" s="10"/>
      <c r="AL690" s="105"/>
      <c r="AM690" s="102"/>
      <c r="AN690" s="10"/>
      <c r="AO690" s="10" t="str">
        <f t="shared" si="143"/>
        <v/>
      </c>
      <c r="AT690" s="10"/>
      <c r="AU690" s="10" t="str">
        <f>IF(O690="include",AF690,"")</f>
        <v/>
      </c>
      <c r="AV690" s="54" t="str">
        <f>IF(P690="include",AF690,"")</f>
        <v/>
      </c>
      <c r="BC690" s="10"/>
      <c r="BH690" s="10"/>
      <c r="BM690" s="10"/>
    </row>
    <row r="691" spans="1:65" s="54" customFormat="1" ht="30">
      <c r="A691" s="10">
        <v>710</v>
      </c>
      <c r="B691" s="10"/>
      <c r="C691" s="10" t="s">
        <v>981</v>
      </c>
      <c r="D691" s="10">
        <v>1</v>
      </c>
      <c r="E691" s="10">
        <v>1</v>
      </c>
      <c r="F691" s="10">
        <v>1</v>
      </c>
      <c r="G691" s="119" t="str">
        <f t="shared" si="140"/>
        <v>EXCLUDED</v>
      </c>
      <c r="H691" s="147" t="s">
        <v>901</v>
      </c>
      <c r="I691" s="189" t="s">
        <v>901</v>
      </c>
      <c r="J691" s="10" t="str">
        <f>IF(AND(G691="Excluded", H691="Excluded"), "Mutually Excluded", IF(AND(OR(G691="CERTAINLY INCLUDED", G691="INCLUDED", G691="MAYBE" ), OR(H691="INCLUDED", H691="MAYBE")), "MUTUALLY INCLUDED", IF(AND(G691="MAYBE", H691="MAYBE"), "Mutually MAYBE", IF(AND(G691="Excluded", OR(H691="INCLUDED", H691="MAYBE")), "AI: No, Human: Yes", IF(AND(H691="Excluded", OR(G691="INCLUDED", G691="CERTAINLY INCLUDED", G691="MAYBE")), "AI: Yes, Human: No", "Other Conflict")))))</f>
        <v>Mutually Excluded</v>
      </c>
      <c r="K691" s="10"/>
      <c r="L691" s="10"/>
      <c r="N691" s="220" t="s">
        <v>19</v>
      </c>
      <c r="O691" s="54" t="str">
        <f>IF(J691="Mutually Excluded","Exclude",IF(J691= "Mutually Included","Include",M691))</f>
        <v>Exclude</v>
      </c>
      <c r="P691" s="54" t="str">
        <f>'Humans Alignment T&amp;A'!Z691</f>
        <v>Exclude</v>
      </c>
      <c r="Q691" s="120" t="str">
        <f>IF(AND(O691="Exclude", P691="Exclude"), "Mutually Excluded", IF(AND(OR(O691="CERTAINLY INCLUDED", O691="INCLUDE" ), OR(P691="INCLUDE", P691="MAYBE")), "MUTUALLY INCLUDED", IF(AND(O691="MAYBE", P691="MAYBE"), "Mutually MAYBE", IF(AND(O691="Exclude", OR(P691="INCLUDE", P691="MAYBE")), "AI+Hum: No, Hum1+2: Yes", IF(AND(P691="Exclude", OR(O691="INCLUDE", O691="CERTAINLY INCLUDED", H691="MAYBE")), "Ai+hum: Yes, Hum1+2: No", "Other Conflict")))))</f>
        <v>Mutually Excluded</v>
      </c>
      <c r="U691" s="121" t="str">
        <f>IF(Q691="Mutually Excluded","Exclude",IF(Q691= "Mutually Included","Include",R691))</f>
        <v>Exclude</v>
      </c>
      <c r="V691" s="122"/>
      <c r="X691" s="117"/>
      <c r="Y691" s="117"/>
      <c r="Z691" s="103" t="str">
        <f t="shared" si="141"/>
        <v/>
      </c>
      <c r="AA691" s="256"/>
      <c r="AB691" s="186"/>
      <c r="AC691" s="186"/>
      <c r="AD691" s="203"/>
      <c r="AF691" s="203"/>
      <c r="AG691" s="102" t="str">
        <f t="shared" si="142"/>
        <v/>
      </c>
      <c r="AH691" s="10" t="str">
        <f t="shared" si="133"/>
        <v/>
      </c>
      <c r="AI691" s="102"/>
      <c r="AJ691" s="10"/>
      <c r="AK691" s="10"/>
      <c r="AL691" s="105"/>
      <c r="AM691" s="102"/>
      <c r="AN691" s="10"/>
      <c r="AO691" s="10" t="str">
        <f t="shared" si="143"/>
        <v/>
      </c>
      <c r="AT691" s="10"/>
      <c r="AU691" s="10" t="str">
        <f>IF(O691="include",AF691,"")</f>
        <v/>
      </c>
      <c r="AV691" s="54" t="str">
        <f>IF(P691="include",AF691,"")</f>
        <v/>
      </c>
      <c r="BC691" s="10"/>
      <c r="BH691" s="10"/>
      <c r="BM691" s="10"/>
    </row>
    <row r="692" spans="1:65" s="54" customFormat="1" ht="30">
      <c r="A692" s="10">
        <v>711</v>
      </c>
      <c r="B692" s="10"/>
      <c r="C692" s="10" t="s">
        <v>982</v>
      </c>
      <c r="D692" s="10">
        <v>3</v>
      </c>
      <c r="E692" s="10">
        <v>3</v>
      </c>
      <c r="F692" s="10">
        <v>3</v>
      </c>
      <c r="G692" s="119" t="str">
        <f t="shared" si="140"/>
        <v>EXCLUDED</v>
      </c>
      <c r="H692" s="147" t="s">
        <v>901</v>
      </c>
      <c r="I692" s="189" t="s">
        <v>901</v>
      </c>
      <c r="J692" s="10" t="str">
        <f>IF(AND(G692="Excluded", H692="Excluded"), "Mutually Excluded", IF(AND(OR(G692="CERTAINLY INCLUDED", G692="INCLUDED", G692="MAYBE" ), OR(H692="INCLUDED", H692="MAYBE")), "MUTUALLY INCLUDED", IF(AND(G692="MAYBE", H692="MAYBE"), "Mutually MAYBE", IF(AND(G692="Excluded", OR(H692="INCLUDED", H692="MAYBE")), "AI: No, Human: Yes", IF(AND(H692="Excluded", OR(G692="INCLUDED", G692="CERTAINLY INCLUDED", G692="MAYBE")), "AI: Yes, Human: No", "Other Conflict")))))</f>
        <v>Mutually Excluded</v>
      </c>
      <c r="K692" s="10"/>
      <c r="L692" s="10"/>
      <c r="N692" s="220" t="s">
        <v>19</v>
      </c>
      <c r="O692" s="54" t="str">
        <f>IF(J692="Mutually Excluded","Exclude",IF(J692= "Mutually Included","Include",M692))</f>
        <v>Exclude</v>
      </c>
      <c r="P692" s="54" t="str">
        <f>'Humans Alignment T&amp;A'!Z692</f>
        <v>Exclude</v>
      </c>
      <c r="Q692" s="120" t="str">
        <f>IF(AND(O692="Exclude", P692="Exclude"), "Mutually Excluded", IF(AND(OR(O692="CERTAINLY INCLUDED", O692="INCLUDE" ), OR(P692="INCLUDE", P692="MAYBE")), "MUTUALLY INCLUDED", IF(AND(O692="MAYBE", P692="MAYBE"), "Mutually MAYBE", IF(AND(O692="Exclude", OR(P692="INCLUDE", P692="MAYBE")), "AI+Hum: No, Hum1+2: Yes", IF(AND(P692="Exclude", OR(O692="INCLUDE", O692="CERTAINLY INCLUDED", H692="MAYBE")), "Ai+hum: Yes, Hum1+2: No", "Other Conflict")))))</f>
        <v>Mutually Excluded</v>
      </c>
      <c r="U692" s="121" t="str">
        <f>IF(Q692="Mutually Excluded","Exclude",IF(Q692= "Mutually Included","Include",R692))</f>
        <v>Exclude</v>
      </c>
      <c r="V692" s="122"/>
      <c r="X692" s="117"/>
      <c r="Y692" s="117"/>
      <c r="Z692" s="103" t="str">
        <f t="shared" si="141"/>
        <v/>
      </c>
      <c r="AA692" s="256"/>
      <c r="AB692" s="186"/>
      <c r="AC692" s="186"/>
      <c r="AD692" s="203"/>
      <c r="AF692" s="203"/>
      <c r="AG692" s="102" t="str">
        <f t="shared" si="142"/>
        <v/>
      </c>
      <c r="AH692" s="10" t="str">
        <f t="shared" si="133"/>
        <v/>
      </c>
      <c r="AI692" s="102"/>
      <c r="AJ692" s="10"/>
      <c r="AK692" s="10"/>
      <c r="AL692" s="105"/>
      <c r="AM692" s="102"/>
      <c r="AN692" s="10"/>
      <c r="AO692" s="10" t="str">
        <f t="shared" si="143"/>
        <v/>
      </c>
      <c r="AT692" s="10"/>
      <c r="AU692" s="10" t="str">
        <f>IF(O692="include",AF692,"")</f>
        <v/>
      </c>
      <c r="AV692" s="54" t="str">
        <f>IF(P692="include",AF692,"")</f>
        <v/>
      </c>
      <c r="BC692" s="10"/>
      <c r="BH692" s="10"/>
      <c r="BM692" s="10"/>
    </row>
    <row r="693" spans="1:65" s="54" customFormat="1" ht="60">
      <c r="A693" s="10">
        <v>712</v>
      </c>
      <c r="B693" s="10"/>
      <c r="C693" s="10" t="s">
        <v>983</v>
      </c>
      <c r="D693" s="10">
        <v>1</v>
      </c>
      <c r="E693" s="10">
        <v>1</v>
      </c>
      <c r="F693" s="10">
        <v>1</v>
      </c>
      <c r="G693" s="119" t="str">
        <f t="shared" si="140"/>
        <v>EXCLUDED</v>
      </c>
      <c r="H693" s="147" t="s">
        <v>901</v>
      </c>
      <c r="I693" s="189" t="s">
        <v>901</v>
      </c>
      <c r="J693" s="10" t="str">
        <f>IF(AND(G693="Excluded", H693="Excluded"), "Mutually Excluded", IF(AND(OR(G693="CERTAINLY INCLUDED", G693="INCLUDED", G693="MAYBE" ), OR(H693="INCLUDED", H693="MAYBE")), "MUTUALLY INCLUDED", IF(AND(G693="MAYBE", H693="MAYBE"), "Mutually MAYBE", IF(AND(G693="Excluded", OR(H693="INCLUDED", H693="MAYBE")), "AI: No, Human: Yes", IF(AND(H693="Excluded", OR(G693="INCLUDED", G693="CERTAINLY INCLUDED", G693="MAYBE")), "AI: Yes, Human: No", "Other Conflict")))))</f>
        <v>Mutually Excluded</v>
      </c>
      <c r="K693" s="10"/>
      <c r="L693" s="10"/>
      <c r="N693" s="220" t="s">
        <v>19</v>
      </c>
      <c r="O693" s="54" t="str">
        <f>IF(J693="Mutually Excluded","Exclude",IF(J693= "Mutually Included","Include",M693))</f>
        <v>Exclude</v>
      </c>
      <c r="P693" s="54" t="str">
        <f>'Humans Alignment T&amp;A'!Z693</f>
        <v>Exclude</v>
      </c>
      <c r="Q693" s="120" t="str">
        <f>IF(AND(O693="Exclude", P693="Exclude"), "Mutually Excluded", IF(AND(OR(O693="CERTAINLY INCLUDED", O693="INCLUDE" ), OR(P693="INCLUDE", P693="MAYBE")), "MUTUALLY INCLUDED", IF(AND(O693="MAYBE", P693="MAYBE"), "Mutually MAYBE", IF(AND(O693="Exclude", OR(P693="INCLUDE", P693="MAYBE")), "AI+Hum: No, Hum1+2: Yes", IF(AND(P693="Exclude", OR(O693="INCLUDE", O693="CERTAINLY INCLUDED", H693="MAYBE")), "Ai+hum: Yes, Hum1+2: No", "Other Conflict")))))</f>
        <v>Mutually Excluded</v>
      </c>
      <c r="U693" s="121" t="str">
        <f>IF(Q693="Mutually Excluded","Exclude",IF(Q693= "Mutually Included","Include",R693))</f>
        <v>Exclude</v>
      </c>
      <c r="V693" s="122"/>
      <c r="X693" s="117"/>
      <c r="Y693" s="117"/>
      <c r="Z693" s="103" t="str">
        <f t="shared" si="141"/>
        <v/>
      </c>
      <c r="AA693" s="256"/>
      <c r="AB693" s="186"/>
      <c r="AC693" s="186"/>
      <c r="AD693" s="203"/>
      <c r="AF693" s="203"/>
      <c r="AG693" s="102" t="str">
        <f t="shared" si="142"/>
        <v/>
      </c>
      <c r="AH693" s="10" t="str">
        <f t="shared" si="133"/>
        <v/>
      </c>
      <c r="AI693" s="102"/>
      <c r="AJ693" s="10"/>
      <c r="AK693" s="10"/>
      <c r="AL693" s="105"/>
      <c r="AM693" s="102"/>
      <c r="AN693" s="10"/>
      <c r="AO693" s="10" t="str">
        <f t="shared" si="143"/>
        <v/>
      </c>
      <c r="AT693" s="10"/>
      <c r="AU693" s="10" t="str">
        <f>IF(O693="include",AF693,"")</f>
        <v/>
      </c>
      <c r="AV693" s="54" t="str">
        <f>IF(P693="include",AF693,"")</f>
        <v/>
      </c>
      <c r="BC693" s="10"/>
      <c r="BH693" s="10"/>
      <c r="BM693" s="10"/>
    </row>
    <row r="694" spans="1:65" s="54" customFormat="1" ht="30">
      <c r="A694" s="10">
        <v>713</v>
      </c>
      <c r="B694" s="10"/>
      <c r="C694" s="10" t="s">
        <v>984</v>
      </c>
      <c r="D694" s="10">
        <v>4</v>
      </c>
      <c r="E694" s="10">
        <v>4</v>
      </c>
      <c r="F694" s="10">
        <v>3</v>
      </c>
      <c r="G694" s="119" t="str">
        <f t="shared" si="140"/>
        <v>EXCLUDED</v>
      </c>
      <c r="H694" s="147" t="s">
        <v>901</v>
      </c>
      <c r="I694" s="189" t="s">
        <v>901</v>
      </c>
      <c r="J694" s="10" t="str">
        <f>IF(AND(G694="Excluded", H694="Excluded"), "Mutually Excluded", IF(AND(OR(G694="CERTAINLY INCLUDED", G694="INCLUDED", G694="MAYBE" ), OR(H694="INCLUDED", H694="MAYBE")), "MUTUALLY INCLUDED", IF(AND(G694="MAYBE", H694="MAYBE"), "Mutually MAYBE", IF(AND(G694="Excluded", OR(H694="INCLUDED", H694="MAYBE")), "AI: No, Human: Yes", IF(AND(H694="Excluded", OR(G694="INCLUDED", G694="CERTAINLY INCLUDED", G694="MAYBE")), "AI: Yes, Human: No", "Other Conflict")))))</f>
        <v>Mutually Excluded</v>
      </c>
      <c r="K694" s="10"/>
      <c r="L694" s="10"/>
      <c r="N694" s="220" t="s">
        <v>19</v>
      </c>
      <c r="O694" s="54" t="str">
        <f>IF(J694="Mutually Excluded","Exclude",IF(J694= "Mutually Included","Include",M694))</f>
        <v>Exclude</v>
      </c>
      <c r="P694" s="54" t="str">
        <f>'Humans Alignment T&amp;A'!Z694</f>
        <v>Exclude</v>
      </c>
      <c r="Q694" s="120" t="str">
        <f>IF(AND(O694="Exclude", P694="Exclude"), "Mutually Excluded", IF(AND(OR(O694="CERTAINLY INCLUDED", O694="INCLUDE" ), OR(P694="INCLUDE", P694="MAYBE")), "MUTUALLY INCLUDED", IF(AND(O694="MAYBE", P694="MAYBE"), "Mutually MAYBE", IF(AND(O694="Exclude", OR(P694="INCLUDE", P694="MAYBE")), "AI+Hum: No, Hum1+2: Yes", IF(AND(P694="Exclude", OR(O694="INCLUDE", O694="CERTAINLY INCLUDED", H694="MAYBE")), "Ai+hum: Yes, Hum1+2: No", "Other Conflict")))))</f>
        <v>Mutually Excluded</v>
      </c>
      <c r="U694" s="121" t="str">
        <f>IF(Q694="Mutually Excluded","Exclude",IF(Q694= "Mutually Included","Include",R694))</f>
        <v>Exclude</v>
      </c>
      <c r="V694" s="122"/>
      <c r="X694" s="117"/>
      <c r="Y694" s="117"/>
      <c r="Z694" s="103" t="str">
        <f t="shared" si="141"/>
        <v/>
      </c>
      <c r="AA694" s="256"/>
      <c r="AB694" s="186"/>
      <c r="AC694" s="186"/>
      <c r="AD694" s="203"/>
      <c r="AF694" s="203"/>
      <c r="AG694" s="102" t="str">
        <f t="shared" si="142"/>
        <v/>
      </c>
      <c r="AH694" s="10" t="str">
        <f t="shared" si="133"/>
        <v/>
      </c>
      <c r="AI694" s="102"/>
      <c r="AJ694" s="10"/>
      <c r="AK694" s="10"/>
      <c r="AL694" s="105"/>
      <c r="AM694" s="102"/>
      <c r="AN694" s="10"/>
      <c r="AO694" s="10" t="str">
        <f t="shared" si="143"/>
        <v/>
      </c>
      <c r="AT694" s="10"/>
      <c r="AU694" s="10" t="str">
        <f>IF(O694="include",AF694,"")</f>
        <v/>
      </c>
      <c r="AV694" s="54" t="str">
        <f>IF(P694="include",AF694,"")</f>
        <v/>
      </c>
      <c r="BC694" s="10"/>
      <c r="BH694" s="10"/>
      <c r="BM694" s="10"/>
    </row>
    <row r="695" spans="1:65" s="54" customFormat="1" ht="45">
      <c r="A695" s="10">
        <v>714</v>
      </c>
      <c r="B695" s="10"/>
      <c r="C695" s="10" t="s">
        <v>985</v>
      </c>
      <c r="D695" s="10">
        <v>2</v>
      </c>
      <c r="E695" s="10">
        <v>2</v>
      </c>
      <c r="F695" s="10">
        <v>2</v>
      </c>
      <c r="G695" s="119" t="str">
        <f t="shared" si="140"/>
        <v>EXCLUDED</v>
      </c>
      <c r="H695" s="147" t="s">
        <v>901</v>
      </c>
      <c r="I695" s="189" t="s">
        <v>901</v>
      </c>
      <c r="J695" s="10" t="str">
        <f>IF(AND(G695="Excluded", H695="Excluded"), "Mutually Excluded", IF(AND(OR(G695="CERTAINLY INCLUDED", G695="INCLUDED", G695="MAYBE" ), OR(H695="INCLUDED", H695="MAYBE")), "MUTUALLY INCLUDED", IF(AND(G695="MAYBE", H695="MAYBE"), "Mutually MAYBE", IF(AND(G695="Excluded", OR(H695="INCLUDED", H695="MAYBE")), "AI: No, Human: Yes", IF(AND(H695="Excluded", OR(G695="INCLUDED", G695="CERTAINLY INCLUDED", G695="MAYBE")), "AI: Yes, Human: No", "Other Conflict")))))</f>
        <v>Mutually Excluded</v>
      </c>
      <c r="K695" s="10"/>
      <c r="L695" s="10"/>
      <c r="N695" s="220" t="s">
        <v>19</v>
      </c>
      <c r="O695" s="54" t="str">
        <f>IF(J695="Mutually Excluded","Exclude",IF(J695= "Mutually Included","Include",M695))</f>
        <v>Exclude</v>
      </c>
      <c r="P695" s="54" t="str">
        <f>'Humans Alignment T&amp;A'!Z695</f>
        <v>Exclude</v>
      </c>
      <c r="Q695" s="120" t="str">
        <f>IF(AND(O695="Exclude", P695="Exclude"), "Mutually Excluded", IF(AND(OR(O695="CERTAINLY INCLUDED", O695="INCLUDE" ), OR(P695="INCLUDE", P695="MAYBE")), "MUTUALLY INCLUDED", IF(AND(O695="MAYBE", P695="MAYBE"), "Mutually MAYBE", IF(AND(O695="Exclude", OR(P695="INCLUDE", P695="MAYBE")), "AI+Hum: No, Hum1+2: Yes", IF(AND(P695="Exclude", OR(O695="INCLUDE", O695="CERTAINLY INCLUDED", H695="MAYBE")), "Ai+hum: Yes, Hum1+2: No", "Other Conflict")))))</f>
        <v>Mutually Excluded</v>
      </c>
      <c r="U695" s="121" t="str">
        <f>IF(Q695="Mutually Excluded","Exclude",IF(Q695= "Mutually Included","Include",R695))</f>
        <v>Exclude</v>
      </c>
      <c r="V695" s="122"/>
      <c r="X695" s="117"/>
      <c r="Y695" s="117"/>
      <c r="Z695" s="103" t="str">
        <f t="shared" si="141"/>
        <v/>
      </c>
      <c r="AA695" s="256"/>
      <c r="AB695" s="186"/>
      <c r="AC695" s="186"/>
      <c r="AD695" s="203"/>
      <c r="AF695" s="203"/>
      <c r="AG695" s="102" t="str">
        <f t="shared" si="142"/>
        <v/>
      </c>
      <c r="AH695" s="10" t="str">
        <f t="shared" si="133"/>
        <v/>
      </c>
      <c r="AI695" s="102"/>
      <c r="AJ695" s="10"/>
      <c r="AK695" s="10"/>
      <c r="AL695" s="105"/>
      <c r="AM695" s="102"/>
      <c r="AN695" s="10"/>
      <c r="AO695" s="10" t="str">
        <f t="shared" si="143"/>
        <v/>
      </c>
      <c r="AT695" s="10"/>
      <c r="AU695" s="10" t="str">
        <f>IF(O695="include",AF695,"")</f>
        <v/>
      </c>
      <c r="AV695" s="54" t="str">
        <f>IF(P695="include",AF695,"")</f>
        <v/>
      </c>
      <c r="BC695" s="10"/>
      <c r="BH695" s="10"/>
      <c r="BM695" s="10"/>
    </row>
    <row r="696" spans="1:65" s="54" customFormat="1" ht="30">
      <c r="A696" s="10">
        <v>715</v>
      </c>
      <c r="B696" s="10"/>
      <c r="C696" s="10" t="s">
        <v>986</v>
      </c>
      <c r="D696" s="10">
        <v>4</v>
      </c>
      <c r="E696" s="10">
        <v>3</v>
      </c>
      <c r="F696" s="10">
        <v>4</v>
      </c>
      <c r="G696" s="119" t="str">
        <f t="shared" si="140"/>
        <v>EXCLUDED</v>
      </c>
      <c r="H696" s="147" t="s">
        <v>901</v>
      </c>
      <c r="I696" s="189" t="s">
        <v>901</v>
      </c>
      <c r="J696" s="10" t="str">
        <f>IF(AND(G696="Excluded", H696="Excluded"), "Mutually Excluded", IF(AND(OR(G696="CERTAINLY INCLUDED", G696="INCLUDED", G696="MAYBE" ), OR(H696="INCLUDED", H696="MAYBE")), "MUTUALLY INCLUDED", IF(AND(G696="MAYBE", H696="MAYBE"), "Mutually MAYBE", IF(AND(G696="Excluded", OR(H696="INCLUDED", H696="MAYBE")), "AI: No, Human: Yes", IF(AND(H696="Excluded", OR(G696="INCLUDED", G696="CERTAINLY INCLUDED", G696="MAYBE")), "AI: Yes, Human: No", "Other Conflict")))))</f>
        <v>Mutually Excluded</v>
      </c>
      <c r="K696" s="10"/>
      <c r="L696" s="10"/>
      <c r="N696" s="220" t="s">
        <v>19</v>
      </c>
      <c r="O696" s="54" t="str">
        <f>IF(J696="Mutually Excluded","Exclude",IF(J696= "Mutually Included","Include",M696))</f>
        <v>Exclude</v>
      </c>
      <c r="P696" s="54" t="str">
        <f>'Humans Alignment T&amp;A'!Z696</f>
        <v>Exclude</v>
      </c>
      <c r="Q696" s="120" t="str">
        <f>IF(AND(O696="Exclude", P696="Exclude"), "Mutually Excluded", IF(AND(OR(O696="CERTAINLY INCLUDED", O696="INCLUDE" ), OR(P696="INCLUDE", P696="MAYBE")), "MUTUALLY INCLUDED", IF(AND(O696="MAYBE", P696="MAYBE"), "Mutually MAYBE", IF(AND(O696="Exclude", OR(P696="INCLUDE", P696="MAYBE")), "AI+Hum: No, Hum1+2: Yes", IF(AND(P696="Exclude", OR(O696="INCLUDE", O696="CERTAINLY INCLUDED", H696="MAYBE")), "Ai+hum: Yes, Hum1+2: No", "Other Conflict")))))</f>
        <v>Mutually Excluded</v>
      </c>
      <c r="U696" s="121" t="str">
        <f>IF(Q696="Mutually Excluded","Exclude",IF(Q696= "Mutually Included","Include",R696))</f>
        <v>Exclude</v>
      </c>
      <c r="V696" s="122"/>
      <c r="X696" s="117"/>
      <c r="Y696" s="117"/>
      <c r="Z696" s="103" t="str">
        <f t="shared" si="141"/>
        <v/>
      </c>
      <c r="AA696" s="256"/>
      <c r="AB696" s="186"/>
      <c r="AC696" s="186"/>
      <c r="AD696" s="203"/>
      <c r="AF696" s="203"/>
      <c r="AG696" s="102" t="str">
        <f t="shared" si="142"/>
        <v/>
      </c>
      <c r="AH696" s="10" t="str">
        <f t="shared" si="133"/>
        <v/>
      </c>
      <c r="AI696" s="102"/>
      <c r="AJ696" s="10"/>
      <c r="AK696" s="10"/>
      <c r="AL696" s="105"/>
      <c r="AM696" s="102"/>
      <c r="AN696" s="10"/>
      <c r="AO696" s="10" t="str">
        <f t="shared" si="143"/>
        <v/>
      </c>
      <c r="AT696" s="10"/>
      <c r="AU696" s="10" t="str">
        <f>IF(O696="include",AF696,"")</f>
        <v/>
      </c>
      <c r="AV696" s="54" t="str">
        <f>IF(P696="include",AF696,"")</f>
        <v/>
      </c>
      <c r="BC696" s="10"/>
      <c r="BH696" s="10"/>
      <c r="BM696" s="10"/>
    </row>
    <row r="697" spans="1:65" s="54" customFormat="1" ht="30">
      <c r="A697" s="10">
        <v>716</v>
      </c>
      <c r="B697" s="10"/>
      <c r="C697" s="10" t="s">
        <v>987</v>
      </c>
      <c r="D697" s="10">
        <v>3</v>
      </c>
      <c r="E697" s="10">
        <v>3</v>
      </c>
      <c r="F697" s="10">
        <v>3</v>
      </c>
      <c r="G697" s="119" t="str">
        <f t="shared" si="140"/>
        <v>EXCLUDED</v>
      </c>
      <c r="H697" s="147" t="s">
        <v>901</v>
      </c>
      <c r="I697" s="189" t="s">
        <v>901</v>
      </c>
      <c r="J697" s="10" t="str">
        <f>IF(AND(G697="Excluded", H697="Excluded"), "Mutually Excluded", IF(AND(OR(G697="CERTAINLY INCLUDED", G697="INCLUDED", G697="MAYBE" ), OR(H697="INCLUDED", H697="MAYBE")), "MUTUALLY INCLUDED", IF(AND(G697="MAYBE", H697="MAYBE"), "Mutually MAYBE", IF(AND(G697="Excluded", OR(H697="INCLUDED", H697="MAYBE")), "AI: No, Human: Yes", IF(AND(H697="Excluded", OR(G697="INCLUDED", G697="CERTAINLY INCLUDED", G697="MAYBE")), "AI: Yes, Human: No", "Other Conflict")))))</f>
        <v>Mutually Excluded</v>
      </c>
      <c r="K697" s="10"/>
      <c r="L697" s="10"/>
      <c r="N697" s="220" t="s">
        <v>19</v>
      </c>
      <c r="O697" s="54" t="str">
        <f>IF(J697="Mutually Excluded","Exclude",IF(J697= "Mutually Included","Include",M697))</f>
        <v>Exclude</v>
      </c>
      <c r="P697" s="54" t="str">
        <f>'Humans Alignment T&amp;A'!Z697</f>
        <v>Exclude</v>
      </c>
      <c r="Q697" s="120" t="str">
        <f>IF(AND(O697="Exclude", P697="Exclude"), "Mutually Excluded", IF(AND(OR(O697="CERTAINLY INCLUDED", O697="INCLUDE" ), OR(P697="INCLUDE", P697="MAYBE")), "MUTUALLY INCLUDED", IF(AND(O697="MAYBE", P697="MAYBE"), "Mutually MAYBE", IF(AND(O697="Exclude", OR(P697="INCLUDE", P697="MAYBE")), "AI+Hum: No, Hum1+2: Yes", IF(AND(P697="Exclude", OR(O697="INCLUDE", O697="CERTAINLY INCLUDED", H697="MAYBE")), "Ai+hum: Yes, Hum1+2: No", "Other Conflict")))))</f>
        <v>Mutually Excluded</v>
      </c>
      <c r="U697" s="121" t="str">
        <f>IF(Q697="Mutually Excluded","Exclude",IF(Q697= "Mutually Included","Include",R697))</f>
        <v>Exclude</v>
      </c>
      <c r="V697" s="122"/>
      <c r="X697" s="117"/>
      <c r="Y697" s="117"/>
      <c r="Z697" s="103" t="str">
        <f t="shared" si="141"/>
        <v/>
      </c>
      <c r="AA697" s="256"/>
      <c r="AB697" s="186"/>
      <c r="AC697" s="186"/>
      <c r="AD697" s="203"/>
      <c r="AF697" s="203"/>
      <c r="AG697" s="102" t="str">
        <f t="shared" si="142"/>
        <v/>
      </c>
      <c r="AH697" s="10" t="str">
        <f t="shared" si="133"/>
        <v/>
      </c>
      <c r="AI697" s="102"/>
      <c r="AJ697" s="10"/>
      <c r="AK697" s="10"/>
      <c r="AL697" s="105"/>
      <c r="AM697" s="102"/>
      <c r="AN697" s="10"/>
      <c r="AO697" s="10" t="str">
        <f t="shared" si="143"/>
        <v/>
      </c>
      <c r="AT697" s="10"/>
      <c r="AU697" s="10" t="str">
        <f>IF(O697="include",AF697,"")</f>
        <v/>
      </c>
      <c r="AV697" s="54" t="str">
        <f>IF(P697="include",AF697,"")</f>
        <v/>
      </c>
      <c r="BC697" s="10"/>
      <c r="BH697" s="10"/>
      <c r="BM697" s="10"/>
    </row>
    <row r="698" spans="1:65" s="54" customFormat="1" ht="60">
      <c r="A698" s="10">
        <v>717</v>
      </c>
      <c r="B698" s="10"/>
      <c r="C698" s="10" t="s">
        <v>988</v>
      </c>
      <c r="D698" s="10">
        <v>1</v>
      </c>
      <c r="E698" s="10">
        <v>1</v>
      </c>
      <c r="F698" s="10">
        <v>1</v>
      </c>
      <c r="G698" s="119" t="str">
        <f t="shared" si="140"/>
        <v>EXCLUDED</v>
      </c>
      <c r="H698" s="147" t="s">
        <v>901</v>
      </c>
      <c r="I698" s="189" t="s">
        <v>901</v>
      </c>
      <c r="J698" s="10" t="str">
        <f>IF(AND(G698="Excluded", H698="Excluded"), "Mutually Excluded", IF(AND(OR(G698="CERTAINLY INCLUDED", G698="INCLUDED", G698="MAYBE" ), OR(H698="INCLUDED", H698="MAYBE")), "MUTUALLY INCLUDED", IF(AND(G698="MAYBE", H698="MAYBE"), "Mutually MAYBE", IF(AND(G698="Excluded", OR(H698="INCLUDED", H698="MAYBE")), "AI: No, Human: Yes", IF(AND(H698="Excluded", OR(G698="INCLUDED", G698="CERTAINLY INCLUDED", G698="MAYBE")), "AI: Yes, Human: No", "Other Conflict")))))</f>
        <v>Mutually Excluded</v>
      </c>
      <c r="K698" s="10"/>
      <c r="L698" s="10"/>
      <c r="N698" s="220" t="s">
        <v>19</v>
      </c>
      <c r="O698" s="54" t="str">
        <f>IF(J698="Mutually Excluded","Exclude",IF(J698= "Mutually Included","Include",M698))</f>
        <v>Exclude</v>
      </c>
      <c r="P698" s="54" t="str">
        <f>'Humans Alignment T&amp;A'!Z698</f>
        <v>Exclude</v>
      </c>
      <c r="Q698" s="120" t="str">
        <f>IF(AND(O698="Exclude", P698="Exclude"), "Mutually Excluded", IF(AND(OR(O698="CERTAINLY INCLUDED", O698="INCLUDE" ), OR(P698="INCLUDE", P698="MAYBE")), "MUTUALLY INCLUDED", IF(AND(O698="MAYBE", P698="MAYBE"), "Mutually MAYBE", IF(AND(O698="Exclude", OR(P698="INCLUDE", P698="MAYBE")), "AI+Hum: No, Hum1+2: Yes", IF(AND(P698="Exclude", OR(O698="INCLUDE", O698="CERTAINLY INCLUDED", H698="MAYBE")), "Ai+hum: Yes, Hum1+2: No", "Other Conflict")))))</f>
        <v>Mutually Excluded</v>
      </c>
      <c r="U698" s="121" t="str">
        <f>IF(Q698="Mutually Excluded","Exclude",IF(Q698= "Mutually Included","Include",R698))</f>
        <v>Exclude</v>
      </c>
      <c r="V698" s="122"/>
      <c r="X698" s="117"/>
      <c r="Y698" s="117"/>
      <c r="Z698" s="103" t="str">
        <f t="shared" si="141"/>
        <v/>
      </c>
      <c r="AA698" s="256"/>
      <c r="AB698" s="186"/>
      <c r="AC698" s="186"/>
      <c r="AD698" s="203"/>
      <c r="AF698" s="203"/>
      <c r="AG698" s="102" t="str">
        <f t="shared" si="142"/>
        <v/>
      </c>
      <c r="AH698" s="10" t="str">
        <f t="shared" si="133"/>
        <v/>
      </c>
      <c r="AI698" s="102"/>
      <c r="AJ698" s="10"/>
      <c r="AK698" s="10"/>
      <c r="AL698" s="105"/>
      <c r="AM698" s="102"/>
      <c r="AN698" s="10"/>
      <c r="AO698" s="10" t="str">
        <f t="shared" si="143"/>
        <v/>
      </c>
      <c r="AT698" s="10"/>
      <c r="AU698" s="10" t="str">
        <f>IF(O698="include",AF698,"")</f>
        <v/>
      </c>
      <c r="AV698" s="54" t="str">
        <f>IF(P698="include",AF698,"")</f>
        <v/>
      </c>
      <c r="BC698" s="10"/>
      <c r="BH698" s="10"/>
      <c r="BM698" s="10"/>
    </row>
    <row r="699" spans="1:65" s="54" customFormat="1" ht="45">
      <c r="A699" s="10">
        <v>718</v>
      </c>
      <c r="B699" s="10"/>
      <c r="C699" s="10" t="s">
        <v>989</v>
      </c>
      <c r="D699" s="10">
        <v>1</v>
      </c>
      <c r="E699" s="10">
        <v>1</v>
      </c>
      <c r="F699" s="10">
        <v>1</v>
      </c>
      <c r="G699" s="119" t="str">
        <f t="shared" si="140"/>
        <v>EXCLUDED</v>
      </c>
      <c r="H699" s="147" t="s">
        <v>901</v>
      </c>
      <c r="I699" s="189" t="s">
        <v>901</v>
      </c>
      <c r="J699" s="10" t="str">
        <f>IF(AND(G699="Excluded", H699="Excluded"), "Mutually Excluded", IF(AND(OR(G699="CERTAINLY INCLUDED", G699="INCLUDED", G699="MAYBE" ), OR(H699="INCLUDED", H699="MAYBE")), "MUTUALLY INCLUDED", IF(AND(G699="MAYBE", H699="MAYBE"), "Mutually MAYBE", IF(AND(G699="Excluded", OR(H699="INCLUDED", H699="MAYBE")), "AI: No, Human: Yes", IF(AND(H699="Excluded", OR(G699="INCLUDED", G699="CERTAINLY INCLUDED", G699="MAYBE")), "AI: Yes, Human: No", "Other Conflict")))))</f>
        <v>Mutually Excluded</v>
      </c>
      <c r="K699" s="10"/>
      <c r="L699" s="10"/>
      <c r="N699" s="220" t="s">
        <v>19</v>
      </c>
      <c r="O699" s="54" t="str">
        <f>IF(J699="Mutually Excluded","Exclude",IF(J699= "Mutually Included","Include",M699))</f>
        <v>Exclude</v>
      </c>
      <c r="P699" s="54" t="str">
        <f>'Humans Alignment T&amp;A'!Z699</f>
        <v>Exclude</v>
      </c>
      <c r="Q699" s="120" t="str">
        <f>IF(AND(O699="Exclude", P699="Exclude"), "Mutually Excluded", IF(AND(OR(O699="CERTAINLY INCLUDED", O699="INCLUDE" ), OR(P699="INCLUDE", P699="MAYBE")), "MUTUALLY INCLUDED", IF(AND(O699="MAYBE", P699="MAYBE"), "Mutually MAYBE", IF(AND(O699="Exclude", OR(P699="INCLUDE", P699="MAYBE")), "AI+Hum: No, Hum1+2: Yes", IF(AND(P699="Exclude", OR(O699="INCLUDE", O699="CERTAINLY INCLUDED", H699="MAYBE")), "Ai+hum: Yes, Hum1+2: No", "Other Conflict")))))</f>
        <v>Mutually Excluded</v>
      </c>
      <c r="U699" s="121" t="str">
        <f>IF(Q699="Mutually Excluded","Exclude",IF(Q699= "Mutually Included","Include",R699))</f>
        <v>Exclude</v>
      </c>
      <c r="V699" s="122"/>
      <c r="X699" s="117"/>
      <c r="Y699" s="117"/>
      <c r="Z699" s="103" t="str">
        <f t="shared" si="141"/>
        <v/>
      </c>
      <c r="AA699" s="256"/>
      <c r="AB699" s="186"/>
      <c r="AC699" s="186"/>
      <c r="AD699" s="203"/>
      <c r="AF699" s="203"/>
      <c r="AG699" s="102" t="str">
        <f t="shared" si="142"/>
        <v/>
      </c>
      <c r="AH699" s="10" t="str">
        <f t="shared" si="133"/>
        <v/>
      </c>
      <c r="AI699" s="102"/>
      <c r="AJ699" s="10"/>
      <c r="AK699" s="10"/>
      <c r="AL699" s="105"/>
      <c r="AM699" s="102"/>
      <c r="AN699" s="10"/>
      <c r="AO699" s="10" t="str">
        <f t="shared" si="143"/>
        <v/>
      </c>
      <c r="AT699" s="10"/>
      <c r="AU699" s="10" t="str">
        <f>IF(O699="include",AF699,"")</f>
        <v/>
      </c>
      <c r="AV699" s="54" t="str">
        <f>IF(P699="include",AF699,"")</f>
        <v/>
      </c>
      <c r="BC699" s="10"/>
      <c r="BH699" s="10"/>
      <c r="BM699" s="10"/>
    </row>
    <row r="700" spans="1:65" s="54" customFormat="1" ht="30">
      <c r="A700" s="10">
        <v>719</v>
      </c>
      <c r="B700" s="10"/>
      <c r="C700" s="10" t="s">
        <v>990</v>
      </c>
      <c r="D700" s="10">
        <v>5</v>
      </c>
      <c r="E700" s="10">
        <v>5</v>
      </c>
      <c r="F700" s="10">
        <v>4</v>
      </c>
      <c r="G700" s="119" t="str">
        <f t="shared" si="140"/>
        <v>MAYBE</v>
      </c>
      <c r="H700" s="147" t="s">
        <v>901</v>
      </c>
      <c r="I700" s="189" t="s">
        <v>901</v>
      </c>
      <c r="J700" s="10" t="str">
        <f>IF(AND(G700="Excluded", H700="Excluded"), "Mutually Excluded", IF(AND(OR(G700="CERTAINLY INCLUDED", G700="INCLUDED", G700="MAYBE" ), OR(H700="INCLUDED", H700="MAYBE")), "MUTUALLY INCLUDED", IF(AND(G700="MAYBE", H700="MAYBE"), "Mutually MAYBE", IF(AND(G700="Excluded", OR(H700="INCLUDED", H700="MAYBE")), "AI: No, Human: Yes", IF(AND(H700="Excluded", OR(G700="INCLUDED", G700="CERTAINLY INCLUDED", G700="MAYBE")), "AI: Yes, Human: No", "Other Conflict")))))</f>
        <v>AI: Yes, Human: No</v>
      </c>
      <c r="K700" s="10" t="s">
        <v>3024</v>
      </c>
      <c r="L700" s="10" t="s">
        <v>19</v>
      </c>
      <c r="M700" s="54" t="s">
        <v>19</v>
      </c>
      <c r="N700" s="220" t="s">
        <v>19</v>
      </c>
      <c r="O700" s="54" t="str">
        <f>IF(J700="Mutually Excluded","Exclude",IF(J700= "Mutually Included","Include",M700))</f>
        <v>Exclude</v>
      </c>
      <c r="P700" s="54" t="str">
        <f>'Humans Alignment T&amp;A'!Z700</f>
        <v>Exclude</v>
      </c>
      <c r="Q700" s="120" t="str">
        <f>IF(AND(O700="Exclude", P700="Exclude"), "Mutually Excluded", IF(AND(OR(O700="CERTAINLY INCLUDED", O700="INCLUDE" ), OR(P700="INCLUDE", P700="MAYBE")), "MUTUALLY INCLUDED", IF(AND(O700="MAYBE", P700="MAYBE"), "Mutually MAYBE", IF(AND(O700="Exclude", OR(P700="INCLUDE", P700="MAYBE")), "AI+Hum: No, Hum1+2: Yes", IF(AND(P700="Exclude", OR(O700="INCLUDE", O700="CERTAINLY INCLUDED", H700="MAYBE")), "Ai+hum: Yes, Hum1+2: No", "Other Conflict")))))</f>
        <v>Mutually Excluded</v>
      </c>
      <c r="U700" s="121" t="str">
        <f>IF(Q700="Mutually Excluded","Exclude",IF(Q700= "Mutually Included","Include",R700))</f>
        <v>Exclude</v>
      </c>
      <c r="V700" s="122"/>
      <c r="X700" s="117"/>
      <c r="Y700" s="117"/>
      <c r="Z700" s="103" t="str">
        <f t="shared" si="141"/>
        <v/>
      </c>
      <c r="AA700" s="256"/>
      <c r="AB700" s="186"/>
      <c r="AC700" s="186"/>
      <c r="AD700" s="203"/>
      <c r="AF700" s="203"/>
      <c r="AG700" s="102" t="str">
        <f t="shared" si="142"/>
        <v/>
      </c>
      <c r="AH700" s="10" t="str">
        <f t="shared" si="133"/>
        <v/>
      </c>
      <c r="AI700" s="102"/>
      <c r="AJ700" s="10"/>
      <c r="AK700" s="10"/>
      <c r="AL700" s="105"/>
      <c r="AM700" s="102"/>
      <c r="AN700" s="10"/>
      <c r="AO700" s="10" t="str">
        <f t="shared" si="143"/>
        <v/>
      </c>
      <c r="AT700" s="10"/>
      <c r="AU700" s="10" t="str">
        <f>IF(O700="include",AF700,"")</f>
        <v/>
      </c>
      <c r="AV700" s="54" t="str">
        <f>IF(P700="include",AF700,"")</f>
        <v/>
      </c>
      <c r="BC700" s="10"/>
      <c r="BH700" s="10"/>
      <c r="BM700" s="10"/>
    </row>
    <row r="701" spans="1:65" s="54" customFormat="1" ht="45">
      <c r="A701" s="10">
        <v>720</v>
      </c>
      <c r="B701" s="10"/>
      <c r="C701" s="10" t="s">
        <v>992</v>
      </c>
      <c r="D701" s="10">
        <v>2</v>
      </c>
      <c r="E701" s="10">
        <v>2</v>
      </c>
      <c r="F701" s="10">
        <v>2</v>
      </c>
      <c r="G701" s="119" t="str">
        <f t="shared" si="140"/>
        <v>EXCLUDED</v>
      </c>
      <c r="H701" s="147" t="s">
        <v>901</v>
      </c>
      <c r="I701" s="189" t="s">
        <v>901</v>
      </c>
      <c r="J701" s="10" t="str">
        <f>IF(AND(G701="Excluded", H701="Excluded"), "Mutually Excluded", IF(AND(OR(G701="CERTAINLY INCLUDED", G701="INCLUDED", G701="MAYBE" ), OR(H701="INCLUDED", H701="MAYBE")), "MUTUALLY INCLUDED", IF(AND(G701="MAYBE", H701="MAYBE"), "Mutually MAYBE", IF(AND(G701="Excluded", OR(H701="INCLUDED", H701="MAYBE")), "AI: No, Human: Yes", IF(AND(H701="Excluded", OR(G701="INCLUDED", G701="CERTAINLY INCLUDED", G701="MAYBE")), "AI: Yes, Human: No", "Other Conflict")))))</f>
        <v>Mutually Excluded</v>
      </c>
      <c r="K701" s="10"/>
      <c r="L701" s="10"/>
      <c r="N701" s="220" t="s">
        <v>19</v>
      </c>
      <c r="O701" s="54" t="str">
        <f>IF(J701="Mutually Excluded","Exclude",IF(J701= "Mutually Included","Include",M701))</f>
        <v>Exclude</v>
      </c>
      <c r="P701" s="54" t="str">
        <f>'Humans Alignment T&amp;A'!Z701</f>
        <v>Exclude</v>
      </c>
      <c r="Q701" s="120" t="str">
        <f>IF(AND(O701="Exclude", P701="Exclude"), "Mutually Excluded", IF(AND(OR(O701="CERTAINLY INCLUDED", O701="INCLUDE" ), OR(P701="INCLUDE", P701="MAYBE")), "MUTUALLY INCLUDED", IF(AND(O701="MAYBE", P701="MAYBE"), "Mutually MAYBE", IF(AND(O701="Exclude", OR(P701="INCLUDE", P701="MAYBE")), "AI+Hum: No, Hum1+2: Yes", IF(AND(P701="Exclude", OR(O701="INCLUDE", O701="CERTAINLY INCLUDED", H701="MAYBE")), "Ai+hum: Yes, Hum1+2: No", "Other Conflict")))))</f>
        <v>Mutually Excluded</v>
      </c>
      <c r="U701" s="121" t="str">
        <f>IF(Q701="Mutually Excluded","Exclude",IF(Q701= "Mutually Included","Include",R701))</f>
        <v>Exclude</v>
      </c>
      <c r="V701" s="122"/>
      <c r="X701" s="117"/>
      <c r="Y701" s="117"/>
      <c r="Z701" s="103" t="str">
        <f t="shared" si="141"/>
        <v/>
      </c>
      <c r="AA701" s="256"/>
      <c r="AB701" s="186"/>
      <c r="AC701" s="186"/>
      <c r="AD701" s="203"/>
      <c r="AF701" s="203"/>
      <c r="AG701" s="102" t="str">
        <f t="shared" si="142"/>
        <v/>
      </c>
      <c r="AH701" s="10" t="str">
        <f t="shared" si="133"/>
        <v/>
      </c>
      <c r="AI701" s="102"/>
      <c r="AJ701" s="10"/>
      <c r="AK701" s="10"/>
      <c r="AL701" s="105"/>
      <c r="AM701" s="102"/>
      <c r="AN701" s="10"/>
      <c r="AO701" s="10" t="str">
        <f t="shared" si="143"/>
        <v/>
      </c>
      <c r="AT701" s="10"/>
      <c r="AU701" s="10" t="str">
        <f>IF(O701="include",AF701,"")</f>
        <v/>
      </c>
      <c r="AV701" s="54" t="str">
        <f>IF(P701="include",AF701,"")</f>
        <v/>
      </c>
      <c r="BC701" s="10"/>
      <c r="BH701" s="10"/>
      <c r="BM701" s="10"/>
    </row>
    <row r="702" spans="1:65" s="54" customFormat="1" ht="45">
      <c r="A702" s="10">
        <v>722</v>
      </c>
      <c r="B702" s="10"/>
      <c r="C702" s="10" t="s">
        <v>995</v>
      </c>
      <c r="D702" s="10">
        <v>1</v>
      </c>
      <c r="E702" s="10">
        <v>1</v>
      </c>
      <c r="F702" s="10">
        <v>1</v>
      </c>
      <c r="G702" s="119" t="str">
        <f t="shared" si="140"/>
        <v>EXCLUDED</v>
      </c>
      <c r="H702" s="147" t="s">
        <v>901</v>
      </c>
      <c r="I702" s="189" t="s">
        <v>901</v>
      </c>
      <c r="J702" s="10" t="str">
        <f>IF(AND(G702="Excluded", H702="Excluded"), "Mutually Excluded", IF(AND(OR(G702="CERTAINLY INCLUDED", G702="INCLUDED", G702="MAYBE" ), OR(H702="INCLUDED", H702="MAYBE")), "MUTUALLY INCLUDED", IF(AND(G702="MAYBE", H702="MAYBE"), "Mutually MAYBE", IF(AND(G702="Excluded", OR(H702="INCLUDED", H702="MAYBE")), "AI: No, Human: Yes", IF(AND(H702="Excluded", OR(G702="INCLUDED", G702="CERTAINLY INCLUDED", G702="MAYBE")), "AI: Yes, Human: No", "Other Conflict")))))</f>
        <v>Mutually Excluded</v>
      </c>
      <c r="K702" s="10"/>
      <c r="L702" s="10"/>
      <c r="N702" s="220" t="s">
        <v>19</v>
      </c>
      <c r="O702" s="54" t="str">
        <f>IF(J702="Mutually Excluded","Exclude",IF(J702= "Mutually Included","Include",M702))</f>
        <v>Exclude</v>
      </c>
      <c r="P702" s="54" t="str">
        <f>'Humans Alignment T&amp;A'!Z702</f>
        <v>Exclude</v>
      </c>
      <c r="Q702" s="120" t="str">
        <f>IF(AND(O702="Exclude", P702="Exclude"), "Mutually Excluded", IF(AND(OR(O702="CERTAINLY INCLUDED", O702="INCLUDE" ), OR(P702="INCLUDE", P702="MAYBE")), "MUTUALLY INCLUDED", IF(AND(O702="MAYBE", P702="MAYBE"), "Mutually MAYBE", IF(AND(O702="Exclude", OR(P702="INCLUDE", P702="MAYBE")), "AI+Hum: No, Hum1+2: Yes", IF(AND(P702="Exclude", OR(O702="INCLUDE", O702="CERTAINLY INCLUDED", H702="MAYBE")), "Ai+hum: Yes, Hum1+2: No", "Other Conflict")))))</f>
        <v>Mutually Excluded</v>
      </c>
      <c r="U702" s="121" t="str">
        <f>IF(Q702="Mutually Excluded","Exclude",IF(Q702= "Mutually Included","Include",R702))</f>
        <v>Exclude</v>
      </c>
      <c r="V702" s="122"/>
      <c r="X702" s="117"/>
      <c r="Y702" s="117"/>
      <c r="Z702" s="103" t="str">
        <f t="shared" si="141"/>
        <v/>
      </c>
      <c r="AA702" s="256"/>
      <c r="AB702" s="186"/>
      <c r="AC702" s="186"/>
      <c r="AD702" s="203"/>
      <c r="AF702" s="203"/>
      <c r="AG702" s="102" t="str">
        <f t="shared" si="142"/>
        <v/>
      </c>
      <c r="AH702" s="10" t="str">
        <f t="shared" si="133"/>
        <v/>
      </c>
      <c r="AI702" s="102"/>
      <c r="AJ702" s="10"/>
      <c r="AK702" s="10"/>
      <c r="AL702" s="105"/>
      <c r="AM702" s="102"/>
      <c r="AN702" s="10"/>
      <c r="AO702" s="10" t="str">
        <f t="shared" si="143"/>
        <v/>
      </c>
      <c r="AT702" s="10"/>
      <c r="AU702" s="10" t="str">
        <f>IF(O702="include",AF702,"")</f>
        <v/>
      </c>
      <c r="AV702" s="54" t="str">
        <f>IF(P702="include",AF702,"")</f>
        <v/>
      </c>
      <c r="BC702" s="10"/>
      <c r="BH702" s="10"/>
      <c r="BM702" s="10"/>
    </row>
    <row r="703" spans="1:65" s="54" customFormat="1" ht="45">
      <c r="A703" s="10">
        <v>723</v>
      </c>
      <c r="B703" s="10"/>
      <c r="C703" s="258" t="s">
        <v>996</v>
      </c>
      <c r="D703" s="10">
        <v>1</v>
      </c>
      <c r="E703" s="10">
        <v>1</v>
      </c>
      <c r="F703" s="10">
        <v>1</v>
      </c>
      <c r="G703" s="119" t="str">
        <f t="shared" si="140"/>
        <v>EXCLUDED</v>
      </c>
      <c r="H703" s="147" t="s">
        <v>901</v>
      </c>
      <c r="I703" s="189" t="s">
        <v>901</v>
      </c>
      <c r="J703" s="10" t="str">
        <f>IF(AND(G703="Excluded", H703="Excluded"), "Mutually Excluded", IF(AND(OR(G703="CERTAINLY INCLUDED", G703="INCLUDED", G703="MAYBE" ), OR(H703="INCLUDED", H703="MAYBE")), "MUTUALLY INCLUDED", IF(AND(G703="MAYBE", H703="MAYBE"), "Mutually MAYBE", IF(AND(G703="Excluded", OR(H703="INCLUDED", H703="MAYBE")), "AI: No, Human: Yes", IF(AND(H703="Excluded", OR(G703="INCLUDED", G703="CERTAINLY INCLUDED", G703="MAYBE")), "AI: Yes, Human: No", "Other Conflict")))))</f>
        <v>Mutually Excluded</v>
      </c>
      <c r="K703" s="10"/>
      <c r="L703" s="10"/>
      <c r="N703" s="220" t="s">
        <v>19</v>
      </c>
      <c r="O703" s="54" t="str">
        <f>IF(J703="Mutually Excluded","Exclude",IF(J703= "Mutually Included","Include",M703))</f>
        <v>Exclude</v>
      </c>
      <c r="P703" s="54" t="str">
        <f>'Humans Alignment T&amp;A'!Z703</f>
        <v>Exclude</v>
      </c>
      <c r="Q703" s="120" t="str">
        <f>IF(AND(O703="Exclude", P703="Exclude"), "Mutually Excluded", IF(AND(OR(O703="CERTAINLY INCLUDED", O703="INCLUDE" ), OR(P703="INCLUDE", P703="MAYBE")), "MUTUALLY INCLUDED", IF(AND(O703="MAYBE", P703="MAYBE"), "Mutually MAYBE", IF(AND(O703="Exclude", OR(P703="INCLUDE", P703="MAYBE")), "AI+Hum: No, Hum1+2: Yes", IF(AND(P703="Exclude", OR(O703="INCLUDE", O703="CERTAINLY INCLUDED", H703="MAYBE")), "Ai+hum: Yes, Hum1+2: No", "Other Conflict")))))</f>
        <v>Mutually Excluded</v>
      </c>
      <c r="U703" s="121" t="str">
        <f>IF(Q703="Mutually Excluded","Exclude",IF(Q703= "Mutually Included","Include",R703))</f>
        <v>Exclude</v>
      </c>
      <c r="V703" s="122"/>
      <c r="X703" s="117"/>
      <c r="Y703" s="117"/>
      <c r="Z703" s="103" t="str">
        <f t="shared" si="141"/>
        <v/>
      </c>
      <c r="AA703" s="256"/>
      <c r="AB703" s="186"/>
      <c r="AC703" s="186"/>
      <c r="AD703" s="203"/>
      <c r="AF703" s="203"/>
      <c r="AG703" s="102" t="str">
        <f t="shared" si="142"/>
        <v/>
      </c>
      <c r="AH703" s="10" t="str">
        <f t="shared" si="133"/>
        <v/>
      </c>
      <c r="AI703" s="102"/>
      <c r="AJ703" s="10"/>
      <c r="AK703" s="10"/>
      <c r="AL703" s="105"/>
      <c r="AM703" s="102"/>
      <c r="AN703" s="10"/>
      <c r="AO703" s="10" t="str">
        <f t="shared" si="143"/>
        <v/>
      </c>
      <c r="AT703" s="10"/>
      <c r="AU703" s="10" t="str">
        <f>IF(O703="include",AF703,"")</f>
        <v/>
      </c>
      <c r="AV703" s="54" t="str">
        <f>IF(P703="include",AF703,"")</f>
        <v/>
      </c>
      <c r="BC703" s="10"/>
      <c r="BH703" s="10"/>
      <c r="BM703" s="10"/>
    </row>
    <row r="704" spans="1:65" s="54" customFormat="1" ht="30">
      <c r="A704" s="10">
        <v>724</v>
      </c>
      <c r="B704" s="10"/>
      <c r="C704" s="10" t="s">
        <v>997</v>
      </c>
      <c r="D704" s="10">
        <v>2</v>
      </c>
      <c r="E704" s="10">
        <v>2</v>
      </c>
      <c r="F704" s="10">
        <v>2</v>
      </c>
      <c r="G704" s="119" t="str">
        <f t="shared" si="140"/>
        <v>EXCLUDED</v>
      </c>
      <c r="H704" s="147" t="s">
        <v>901</v>
      </c>
      <c r="I704" s="189" t="s">
        <v>901</v>
      </c>
      <c r="J704" s="10" t="str">
        <f>IF(AND(G704="Excluded", H704="Excluded"), "Mutually Excluded", IF(AND(OR(G704="CERTAINLY INCLUDED", G704="INCLUDED", G704="MAYBE" ), OR(H704="INCLUDED", H704="MAYBE")), "MUTUALLY INCLUDED", IF(AND(G704="MAYBE", H704="MAYBE"), "Mutually MAYBE", IF(AND(G704="Excluded", OR(H704="INCLUDED", H704="MAYBE")), "AI: No, Human: Yes", IF(AND(H704="Excluded", OR(G704="INCLUDED", G704="CERTAINLY INCLUDED", G704="MAYBE")), "AI: Yes, Human: No", "Other Conflict")))))</f>
        <v>Mutually Excluded</v>
      </c>
      <c r="K704" s="10"/>
      <c r="L704" s="10"/>
      <c r="N704" s="220" t="s">
        <v>19</v>
      </c>
      <c r="O704" s="54" t="str">
        <f>IF(J704="Mutually Excluded","Exclude",IF(J704= "Mutually Included","Include",M704))</f>
        <v>Exclude</v>
      </c>
      <c r="P704" s="54" t="str">
        <f>'Humans Alignment T&amp;A'!Z704</f>
        <v>Exclude</v>
      </c>
      <c r="Q704" s="120" t="str">
        <f>IF(AND(O704="Exclude", P704="Exclude"), "Mutually Excluded", IF(AND(OR(O704="CERTAINLY INCLUDED", O704="INCLUDE" ), OR(P704="INCLUDE", P704="MAYBE")), "MUTUALLY INCLUDED", IF(AND(O704="MAYBE", P704="MAYBE"), "Mutually MAYBE", IF(AND(O704="Exclude", OR(P704="INCLUDE", P704="MAYBE")), "AI+Hum: No, Hum1+2: Yes", IF(AND(P704="Exclude", OR(O704="INCLUDE", O704="CERTAINLY INCLUDED", H704="MAYBE")), "Ai+hum: Yes, Hum1+2: No", "Other Conflict")))))</f>
        <v>Mutually Excluded</v>
      </c>
      <c r="U704" s="121" t="str">
        <f>IF(Q704="Mutually Excluded","Exclude",IF(Q704= "Mutually Included","Include",R704))</f>
        <v>Exclude</v>
      </c>
      <c r="V704" s="122"/>
      <c r="X704" s="117"/>
      <c r="Y704" s="117"/>
      <c r="Z704" s="103" t="str">
        <f t="shared" si="141"/>
        <v/>
      </c>
      <c r="AA704" s="256"/>
      <c r="AB704" s="186"/>
      <c r="AC704" s="186"/>
      <c r="AD704" s="203"/>
      <c r="AF704" s="203"/>
      <c r="AG704" s="102" t="str">
        <f t="shared" si="142"/>
        <v/>
      </c>
      <c r="AH704" s="10" t="str">
        <f t="shared" si="133"/>
        <v/>
      </c>
      <c r="AI704" s="102"/>
      <c r="AJ704" s="10"/>
      <c r="AK704" s="10"/>
      <c r="AL704" s="105"/>
      <c r="AM704" s="102"/>
      <c r="AN704" s="10"/>
      <c r="AO704" s="10" t="str">
        <f t="shared" si="143"/>
        <v/>
      </c>
      <c r="AT704" s="10"/>
      <c r="AU704" s="10" t="str">
        <f>IF(O704="include",AF704,"")</f>
        <v/>
      </c>
      <c r="AV704" s="54" t="str">
        <f>IF(P704="include",AF704,"")</f>
        <v/>
      </c>
      <c r="BC704" s="10"/>
      <c r="BH704" s="10"/>
      <c r="BM704" s="10"/>
    </row>
    <row r="705" spans="1:65" s="54" customFormat="1" ht="30">
      <c r="A705" s="10">
        <v>725</v>
      </c>
      <c r="B705" s="10"/>
      <c r="C705" s="10" t="s">
        <v>998</v>
      </c>
      <c r="D705" s="10">
        <v>1</v>
      </c>
      <c r="E705" s="10">
        <v>1</v>
      </c>
      <c r="F705" s="10">
        <v>1</v>
      </c>
      <c r="G705" s="119" t="str">
        <f t="shared" si="140"/>
        <v>EXCLUDED</v>
      </c>
      <c r="H705" s="147" t="s">
        <v>901</v>
      </c>
      <c r="I705" s="189" t="s">
        <v>901</v>
      </c>
      <c r="J705" s="10" t="str">
        <f>IF(AND(G705="Excluded", H705="Excluded"), "Mutually Excluded", IF(AND(OR(G705="CERTAINLY INCLUDED", G705="INCLUDED", G705="MAYBE" ), OR(H705="INCLUDED", H705="MAYBE")), "MUTUALLY INCLUDED", IF(AND(G705="MAYBE", H705="MAYBE"), "Mutually MAYBE", IF(AND(G705="Excluded", OR(H705="INCLUDED", H705="MAYBE")), "AI: No, Human: Yes", IF(AND(H705="Excluded", OR(G705="INCLUDED", G705="CERTAINLY INCLUDED", G705="MAYBE")), "AI: Yes, Human: No", "Other Conflict")))))</f>
        <v>Mutually Excluded</v>
      </c>
      <c r="K705" s="10"/>
      <c r="L705" s="10"/>
      <c r="N705" s="220" t="s">
        <v>19</v>
      </c>
      <c r="O705" s="54" t="str">
        <f>IF(J705="Mutually Excluded","Exclude",IF(J705= "Mutually Included","Include",M705))</f>
        <v>Exclude</v>
      </c>
      <c r="P705" s="54" t="str">
        <f>'Humans Alignment T&amp;A'!Z705</f>
        <v>Exclude</v>
      </c>
      <c r="Q705" s="120" t="str">
        <f>IF(AND(O705="Exclude", P705="Exclude"), "Mutually Excluded", IF(AND(OR(O705="CERTAINLY INCLUDED", O705="INCLUDE" ), OR(P705="INCLUDE", P705="MAYBE")), "MUTUALLY INCLUDED", IF(AND(O705="MAYBE", P705="MAYBE"), "Mutually MAYBE", IF(AND(O705="Exclude", OR(P705="INCLUDE", P705="MAYBE")), "AI+Hum: No, Hum1+2: Yes", IF(AND(P705="Exclude", OR(O705="INCLUDE", O705="CERTAINLY INCLUDED", H705="MAYBE")), "Ai+hum: Yes, Hum1+2: No", "Other Conflict")))))</f>
        <v>Mutually Excluded</v>
      </c>
      <c r="U705" s="121" t="str">
        <f>IF(Q705="Mutually Excluded","Exclude",IF(Q705= "Mutually Included","Include",R705))</f>
        <v>Exclude</v>
      </c>
      <c r="V705" s="122"/>
      <c r="X705" s="117"/>
      <c r="Y705" s="117"/>
      <c r="Z705" s="103" t="str">
        <f t="shared" si="141"/>
        <v/>
      </c>
      <c r="AA705" s="256"/>
      <c r="AB705" s="186"/>
      <c r="AC705" s="186"/>
      <c r="AD705" s="203"/>
      <c r="AF705" s="203"/>
      <c r="AG705" s="102" t="str">
        <f t="shared" si="142"/>
        <v/>
      </c>
      <c r="AH705" s="10" t="str">
        <f t="shared" si="133"/>
        <v/>
      </c>
      <c r="AI705" s="102"/>
      <c r="AJ705" s="10"/>
      <c r="AK705" s="10"/>
      <c r="AL705" s="105"/>
      <c r="AM705" s="102"/>
      <c r="AN705" s="10"/>
      <c r="AO705" s="10" t="str">
        <f t="shared" si="143"/>
        <v/>
      </c>
      <c r="AT705" s="10"/>
      <c r="AU705" s="10" t="str">
        <f>IF(O705="include",AF705,"")</f>
        <v/>
      </c>
      <c r="AV705" s="54" t="str">
        <f>IF(P705="include",AF705,"")</f>
        <v/>
      </c>
      <c r="BC705" s="10"/>
      <c r="BH705" s="10"/>
      <c r="BM705" s="10"/>
    </row>
    <row r="706" spans="1:65" s="54" customFormat="1" ht="70.150000000000006" customHeight="1">
      <c r="A706" s="10">
        <v>726</v>
      </c>
      <c r="B706" s="10" t="s">
        <v>999</v>
      </c>
      <c r="C706" s="10" t="s">
        <v>999</v>
      </c>
      <c r="D706" s="10">
        <v>5</v>
      </c>
      <c r="E706" s="10">
        <v>5</v>
      </c>
      <c r="F706" s="10">
        <v>5</v>
      </c>
      <c r="G706" s="119" t="str">
        <f t="shared" si="140"/>
        <v>CERTAINLY INCLUDED</v>
      </c>
      <c r="H706" s="147" t="s">
        <v>65</v>
      </c>
      <c r="I706" s="189" t="s">
        <v>901</v>
      </c>
      <c r="J706" s="10" t="str">
        <f>IF(AND(G706="Excluded", H706="Excluded"), "Mutually Excluded", IF(AND(OR(G706="CERTAINLY INCLUDED", G706="INCLUDED", G706="MAYBE" ), OR(H706="INCLUDED", H706="MAYBE")), "MUTUALLY INCLUDED", IF(AND(G706="MAYBE", H706="MAYBE"), "Mutually MAYBE", IF(AND(G706="Excluded", OR(H706="INCLUDED", H706="MAYBE")), "AI: No, Human: Yes", IF(AND(H706="Excluded", OR(G706="INCLUDED", G706="CERTAINLY INCLUDED", G706="MAYBE")), "AI: Yes, Human: No", "Other Conflict")))))</f>
        <v>MUTUALLY INCLUDED</v>
      </c>
      <c r="K706" s="10"/>
      <c r="L706" s="10"/>
      <c r="N706" s="220" t="s">
        <v>19</v>
      </c>
      <c r="O706" s="54" t="str">
        <f>IF(J706="Mutually Excluded","Exclude",IF(J706= "Mutually Included","Include",M706))</f>
        <v>Include</v>
      </c>
      <c r="P706" s="54" t="str">
        <f>'Humans Alignment T&amp;A'!Z706</f>
        <v>Include</v>
      </c>
      <c r="Q706" s="120" t="str">
        <f>IF(AND(O706="Exclude", P706="Exclude"), "Mutually Excluded", IF(AND(OR(O706="CERTAINLY INCLUDED", O706="INCLUDE" ), OR(P706="INCLUDE", P706="MAYBE")), "MUTUALLY INCLUDED", IF(AND(O706="MAYBE", P706="MAYBE"), "Mutually MAYBE", IF(AND(O706="Exclude", OR(P706="INCLUDE", P706="MAYBE")), "AI+Hum: No, Hum1+2: Yes", IF(AND(P706="Exclude", OR(O706="INCLUDE", O706="CERTAINLY INCLUDED", H706="MAYBE")), "Ai+hum: Yes, Hum1+2: No", "Other Conflict")))))</f>
        <v>MUTUALLY INCLUDED</v>
      </c>
      <c r="U706" s="121" t="str">
        <f>IF(Q706="Mutually Excluded","Exclude",IF(Q706= "Mutually Included","Include",R706))</f>
        <v>Include</v>
      </c>
      <c r="V706" s="122" t="s">
        <v>19</v>
      </c>
      <c r="W706" s="54" t="s">
        <v>19</v>
      </c>
      <c r="X706" s="201" t="s">
        <v>3038</v>
      </c>
      <c r="Y706" s="201" t="s">
        <v>3028</v>
      </c>
      <c r="Z706" s="103" t="str">
        <f t="shared" si="141"/>
        <v>Mutually Excluded</v>
      </c>
      <c r="AA706" s="137" t="s">
        <v>19</v>
      </c>
      <c r="AB706" s="186"/>
      <c r="AC706" s="186"/>
      <c r="AD706" s="203" t="s">
        <v>19</v>
      </c>
      <c r="AF706" s="203" t="s">
        <v>19</v>
      </c>
      <c r="AG706" s="102" t="str">
        <f t="shared" si="142"/>
        <v>Mutually Excluded</v>
      </c>
      <c r="AH706" s="10" t="str">
        <f t="shared" si="133"/>
        <v>Mutually Excluded</v>
      </c>
      <c r="AI706" s="133" t="s">
        <v>19</v>
      </c>
      <c r="AJ706" s="10"/>
      <c r="AK706" s="10"/>
      <c r="AL706" s="143" t="s">
        <v>19</v>
      </c>
      <c r="AM706" s="107"/>
      <c r="AN706" s="10"/>
      <c r="AO706" s="10" t="str">
        <f t="shared" si="143"/>
        <v>Mutually Excluded</v>
      </c>
      <c r="AP706" s="125" t="str">
        <f t="shared" ref="AP706" si="144">IF(COUNTA(AQ706:AS706)=0, "", IF(COUNTIF(AQ706:AS706,5)=3, "Include", IF(COUNTIF(AQ706:AS706,5)&gt;=1, "Maybe", "Exclude")))</f>
        <v>Exclude</v>
      </c>
      <c r="AQ706" s="54">
        <v>2</v>
      </c>
      <c r="AR706" s="54">
        <v>3</v>
      </c>
      <c r="AS706" s="54">
        <v>1</v>
      </c>
      <c r="AT706" s="10" t="s">
        <v>3063</v>
      </c>
      <c r="AU706" s="10" t="str">
        <f>IF(O706="include",AF706,"")</f>
        <v>Exclude</v>
      </c>
      <c r="AV706" s="54" t="str">
        <f>IF(P706="include",AF706,"")</f>
        <v>Exclude</v>
      </c>
      <c r="BC706" s="10"/>
      <c r="BH706" s="10"/>
      <c r="BM706" s="10"/>
    </row>
    <row r="707" spans="1:65" s="54" customFormat="1" ht="30">
      <c r="A707" s="10">
        <v>728</v>
      </c>
      <c r="B707" s="10"/>
      <c r="C707" s="10" t="s">
        <v>1001</v>
      </c>
      <c r="D707" s="10">
        <v>1</v>
      </c>
      <c r="E707" s="10">
        <v>1</v>
      </c>
      <c r="F707" s="10">
        <v>1</v>
      </c>
      <c r="G707" s="119" t="str">
        <f t="shared" si="140"/>
        <v>EXCLUDED</v>
      </c>
      <c r="H707" s="147" t="s">
        <v>901</v>
      </c>
      <c r="I707" s="189" t="s">
        <v>901</v>
      </c>
      <c r="J707" s="10" t="str">
        <f>IF(AND(G707="Excluded", H707="Excluded"), "Mutually Excluded", IF(AND(OR(G707="CERTAINLY INCLUDED", G707="INCLUDED", G707="MAYBE" ), OR(H707="INCLUDED", H707="MAYBE")), "MUTUALLY INCLUDED", IF(AND(G707="MAYBE", H707="MAYBE"), "Mutually MAYBE", IF(AND(G707="Excluded", OR(H707="INCLUDED", H707="MAYBE")), "AI: No, Human: Yes", IF(AND(H707="Excluded", OR(G707="INCLUDED", G707="CERTAINLY INCLUDED", G707="MAYBE")), "AI: Yes, Human: No", "Other Conflict")))))</f>
        <v>Mutually Excluded</v>
      </c>
      <c r="K707" s="10"/>
      <c r="L707" s="10"/>
      <c r="N707" s="220" t="s">
        <v>19</v>
      </c>
      <c r="O707" s="54" t="str">
        <f>IF(J707="Mutually Excluded","Exclude",IF(J707= "Mutually Included","Include",M707))</f>
        <v>Exclude</v>
      </c>
      <c r="P707" s="54" t="str">
        <f>'Humans Alignment T&amp;A'!Z707</f>
        <v>Exclude</v>
      </c>
      <c r="Q707" s="120" t="str">
        <f>IF(AND(O707="Exclude", P707="Exclude"), "Mutually Excluded", IF(AND(OR(O707="CERTAINLY INCLUDED", O707="INCLUDE" ), OR(P707="INCLUDE", P707="MAYBE")), "MUTUALLY INCLUDED", IF(AND(O707="MAYBE", P707="MAYBE"), "Mutually MAYBE", IF(AND(O707="Exclude", OR(P707="INCLUDE", P707="MAYBE")), "AI+Hum: No, Hum1+2: Yes", IF(AND(P707="Exclude", OR(O707="INCLUDE", O707="CERTAINLY INCLUDED", H707="MAYBE")), "Ai+hum: Yes, Hum1+2: No", "Other Conflict")))))</f>
        <v>Mutually Excluded</v>
      </c>
      <c r="U707" s="121" t="str">
        <f>IF(Q707="Mutually Excluded","Exclude",IF(Q707= "Mutually Included","Include",R707))</f>
        <v>Exclude</v>
      </c>
      <c r="V707" s="122"/>
      <c r="X707" s="117"/>
      <c r="Y707" s="117"/>
      <c r="Z707" s="103" t="str">
        <f t="shared" si="141"/>
        <v/>
      </c>
      <c r="AA707" s="256"/>
      <c r="AB707" s="186"/>
      <c r="AC707" s="186"/>
      <c r="AD707" s="203"/>
      <c r="AF707" s="203"/>
      <c r="AG707" s="102" t="str">
        <f t="shared" si="142"/>
        <v/>
      </c>
      <c r="AH707" s="10" t="str">
        <f t="shared" ref="AH707:AH767" si="145">IF(OR(ISBLANK(AF707), ISBLANK(AP707)), "", IF(AND(OR(AF707="Include", AF707="Maybe"), OR(AP707="Included", AP707="Maybe", AP707="Certainly Included")), "Mutually Included", IF(AND(AF707="Exclude", AP707="Exclude"), "Mutually Excluded", IF(AND(AF707="Exclude", OR(AP707="Include", AP707="Maybe")), "Human Excluded, AI Included", IF(AND(OR(AF707="Include", AF707="Maybe"), AP707="Exclude"), "Human Included, AI Excluded", "Pal")))))</f>
        <v/>
      </c>
      <c r="AI707" s="102"/>
      <c r="AJ707" s="10"/>
      <c r="AK707" s="10"/>
      <c r="AL707" s="105"/>
      <c r="AM707" s="102"/>
      <c r="AN707" s="10"/>
      <c r="AO707" s="10" t="str">
        <f t="shared" si="143"/>
        <v/>
      </c>
      <c r="AT707" s="10"/>
      <c r="AU707" s="10" t="str">
        <f>IF(O707="include",AF707,"")</f>
        <v/>
      </c>
      <c r="AV707" s="54" t="str">
        <f>IF(P707="include",AF707,"")</f>
        <v/>
      </c>
      <c r="BC707" s="10"/>
      <c r="BH707" s="10"/>
      <c r="BM707" s="10"/>
    </row>
    <row r="708" spans="1:65" s="54" customFormat="1" ht="30">
      <c r="A708" s="10">
        <v>729</v>
      </c>
      <c r="B708" s="10"/>
      <c r="C708" s="10" t="s">
        <v>1002</v>
      </c>
      <c r="D708" s="10">
        <v>4</v>
      </c>
      <c r="E708" s="10">
        <v>4</v>
      </c>
      <c r="F708" s="10">
        <v>3</v>
      </c>
      <c r="G708" s="119" t="str">
        <f t="shared" si="140"/>
        <v>EXCLUDED</v>
      </c>
      <c r="H708" s="147" t="s">
        <v>901</v>
      </c>
      <c r="I708" s="189" t="s">
        <v>901</v>
      </c>
      <c r="J708" s="10" t="str">
        <f>IF(AND(G708="Excluded", H708="Excluded"), "Mutually Excluded", IF(AND(OR(G708="CERTAINLY INCLUDED", G708="INCLUDED", G708="MAYBE" ), OR(H708="INCLUDED", H708="MAYBE")), "MUTUALLY INCLUDED", IF(AND(G708="MAYBE", H708="MAYBE"), "Mutually MAYBE", IF(AND(G708="Excluded", OR(H708="INCLUDED", H708="MAYBE")), "AI: No, Human: Yes", IF(AND(H708="Excluded", OR(G708="INCLUDED", G708="CERTAINLY INCLUDED", G708="MAYBE")), "AI: Yes, Human: No", "Other Conflict")))))</f>
        <v>Mutually Excluded</v>
      </c>
      <c r="K708" s="10"/>
      <c r="L708" s="10"/>
      <c r="N708" s="220" t="s">
        <v>19</v>
      </c>
      <c r="O708" s="54" t="str">
        <f>IF(J708="Mutually Excluded","Exclude",IF(J708= "Mutually Included","Include",M708))</f>
        <v>Exclude</v>
      </c>
      <c r="P708" s="54" t="str">
        <f>'Humans Alignment T&amp;A'!Z708</f>
        <v>Exclude</v>
      </c>
      <c r="Q708" s="120" t="str">
        <f>IF(AND(O708="Exclude", P708="Exclude"), "Mutually Excluded", IF(AND(OR(O708="CERTAINLY INCLUDED", O708="INCLUDE" ), OR(P708="INCLUDE", P708="MAYBE")), "MUTUALLY INCLUDED", IF(AND(O708="MAYBE", P708="MAYBE"), "Mutually MAYBE", IF(AND(O708="Exclude", OR(P708="INCLUDE", P708="MAYBE")), "AI+Hum: No, Hum1+2: Yes", IF(AND(P708="Exclude", OR(O708="INCLUDE", O708="CERTAINLY INCLUDED", H708="MAYBE")), "Ai+hum: Yes, Hum1+2: No", "Other Conflict")))))</f>
        <v>Mutually Excluded</v>
      </c>
      <c r="U708" s="121" t="str">
        <f>IF(Q708="Mutually Excluded","Exclude",IF(Q708= "Mutually Included","Include",R708))</f>
        <v>Exclude</v>
      </c>
      <c r="V708" s="122"/>
      <c r="X708" s="117"/>
      <c r="Y708" s="117"/>
      <c r="Z708" s="103" t="str">
        <f t="shared" si="141"/>
        <v/>
      </c>
      <c r="AA708" s="256"/>
      <c r="AB708" s="186"/>
      <c r="AC708" s="186"/>
      <c r="AD708" s="203"/>
      <c r="AF708" s="203"/>
      <c r="AG708" s="102" t="str">
        <f t="shared" si="142"/>
        <v/>
      </c>
      <c r="AH708" s="10" t="str">
        <f t="shared" si="145"/>
        <v/>
      </c>
      <c r="AI708" s="102"/>
      <c r="AJ708" s="10"/>
      <c r="AK708" s="10"/>
      <c r="AL708" s="105"/>
      <c r="AM708" s="102"/>
      <c r="AN708" s="10"/>
      <c r="AO708" s="10" t="str">
        <f t="shared" si="143"/>
        <v/>
      </c>
      <c r="AT708" s="10"/>
      <c r="AU708" s="10" t="str">
        <f>IF(O708="include",AF708,"")</f>
        <v/>
      </c>
      <c r="AV708" s="54" t="str">
        <f>IF(P708="include",AF708,"")</f>
        <v/>
      </c>
      <c r="BC708" s="10"/>
      <c r="BH708" s="10"/>
      <c r="BM708" s="10"/>
    </row>
    <row r="709" spans="1:65" s="54" customFormat="1" ht="30">
      <c r="A709" s="10">
        <v>730</v>
      </c>
      <c r="B709" s="10"/>
      <c r="C709" s="10" t="s">
        <v>1003</v>
      </c>
      <c r="D709" s="10">
        <v>3</v>
      </c>
      <c r="E709" s="10">
        <v>2</v>
      </c>
      <c r="F709" s="10">
        <v>2</v>
      </c>
      <c r="G709" s="119" t="str">
        <f t="shared" si="140"/>
        <v>EXCLUDED</v>
      </c>
      <c r="H709" s="147" t="s">
        <v>901</v>
      </c>
      <c r="I709" s="189" t="s">
        <v>901</v>
      </c>
      <c r="J709" s="10" t="str">
        <f>IF(AND(G709="Excluded", H709="Excluded"), "Mutually Excluded", IF(AND(OR(G709="CERTAINLY INCLUDED", G709="INCLUDED", G709="MAYBE" ), OR(H709="INCLUDED", H709="MAYBE")), "MUTUALLY INCLUDED", IF(AND(G709="MAYBE", H709="MAYBE"), "Mutually MAYBE", IF(AND(G709="Excluded", OR(H709="INCLUDED", H709="MAYBE")), "AI: No, Human: Yes", IF(AND(H709="Excluded", OR(G709="INCLUDED", G709="CERTAINLY INCLUDED", G709="MAYBE")), "AI: Yes, Human: No", "Other Conflict")))))</f>
        <v>Mutually Excluded</v>
      </c>
      <c r="K709" s="10"/>
      <c r="L709" s="10"/>
      <c r="N709" s="220" t="s">
        <v>19</v>
      </c>
      <c r="O709" s="54" t="str">
        <f>IF(J709="Mutually Excluded","Exclude",IF(J709= "Mutually Included","Include",M709))</f>
        <v>Exclude</v>
      </c>
      <c r="P709" s="54" t="str">
        <f>'Humans Alignment T&amp;A'!Z709</f>
        <v>Exclude</v>
      </c>
      <c r="Q709" s="120" t="str">
        <f>IF(AND(O709="Exclude", P709="Exclude"), "Mutually Excluded", IF(AND(OR(O709="CERTAINLY INCLUDED", O709="INCLUDE" ), OR(P709="INCLUDE", P709="MAYBE")), "MUTUALLY INCLUDED", IF(AND(O709="MAYBE", P709="MAYBE"), "Mutually MAYBE", IF(AND(O709="Exclude", OR(P709="INCLUDE", P709="MAYBE")), "AI+Hum: No, Hum1+2: Yes", IF(AND(P709="Exclude", OR(O709="INCLUDE", O709="CERTAINLY INCLUDED", H709="MAYBE")), "Ai+hum: Yes, Hum1+2: No", "Other Conflict")))))</f>
        <v>Mutually Excluded</v>
      </c>
      <c r="U709" s="121" t="str">
        <f>IF(Q709="Mutually Excluded","Exclude",IF(Q709= "Mutually Included","Include",R709))</f>
        <v>Exclude</v>
      </c>
      <c r="V709" s="122"/>
      <c r="X709" s="117"/>
      <c r="Y709" s="117"/>
      <c r="Z709" s="103" t="str">
        <f t="shared" si="141"/>
        <v/>
      </c>
      <c r="AA709" s="256"/>
      <c r="AB709" s="186"/>
      <c r="AC709" s="186"/>
      <c r="AD709" s="203"/>
      <c r="AF709" s="203"/>
      <c r="AG709" s="102" t="str">
        <f t="shared" si="142"/>
        <v/>
      </c>
      <c r="AH709" s="10" t="str">
        <f t="shared" si="145"/>
        <v/>
      </c>
      <c r="AI709" s="102"/>
      <c r="AJ709" s="10"/>
      <c r="AK709" s="10"/>
      <c r="AL709" s="105"/>
      <c r="AM709" s="102"/>
      <c r="AN709" s="10"/>
      <c r="AO709" s="10" t="str">
        <f t="shared" si="143"/>
        <v/>
      </c>
      <c r="AT709" s="10"/>
      <c r="AU709" s="10" t="str">
        <f>IF(O709="include",AF709,"")</f>
        <v/>
      </c>
      <c r="AV709" s="54" t="str">
        <f>IF(P709="include",AF709,"")</f>
        <v/>
      </c>
      <c r="BC709" s="10"/>
      <c r="BH709" s="10"/>
      <c r="BM709" s="10"/>
    </row>
    <row r="710" spans="1:65" s="54" customFormat="1" ht="30">
      <c r="A710" s="10">
        <v>731</v>
      </c>
      <c r="B710" s="10"/>
      <c r="C710" s="10" t="s">
        <v>1004</v>
      </c>
      <c r="D710" s="10">
        <v>1</v>
      </c>
      <c r="E710" s="10">
        <v>1</v>
      </c>
      <c r="F710" s="10">
        <v>1</v>
      </c>
      <c r="G710" s="119" t="str">
        <f t="shared" si="140"/>
        <v>EXCLUDED</v>
      </c>
      <c r="H710" s="147" t="s">
        <v>901</v>
      </c>
      <c r="I710" s="189" t="s">
        <v>901</v>
      </c>
      <c r="J710" s="10" t="str">
        <f>IF(AND(G710="Excluded", H710="Excluded"), "Mutually Excluded", IF(AND(OR(G710="CERTAINLY INCLUDED", G710="INCLUDED", G710="MAYBE" ), OR(H710="INCLUDED", H710="MAYBE")), "MUTUALLY INCLUDED", IF(AND(G710="MAYBE", H710="MAYBE"), "Mutually MAYBE", IF(AND(G710="Excluded", OR(H710="INCLUDED", H710="MAYBE")), "AI: No, Human: Yes", IF(AND(H710="Excluded", OR(G710="INCLUDED", G710="CERTAINLY INCLUDED", G710="MAYBE")), "AI: Yes, Human: No", "Other Conflict")))))</f>
        <v>Mutually Excluded</v>
      </c>
      <c r="K710" s="10"/>
      <c r="L710" s="10"/>
      <c r="N710" s="220" t="s">
        <v>19</v>
      </c>
      <c r="O710" s="54" t="str">
        <f>IF(J710="Mutually Excluded","Exclude",IF(J710= "Mutually Included","Include",M710))</f>
        <v>Exclude</v>
      </c>
      <c r="P710" s="54" t="str">
        <f>'Humans Alignment T&amp;A'!Z710</f>
        <v>Exclude</v>
      </c>
      <c r="Q710" s="120" t="str">
        <f>IF(AND(O710="Exclude", P710="Exclude"), "Mutually Excluded", IF(AND(OR(O710="CERTAINLY INCLUDED", O710="INCLUDE" ), OR(P710="INCLUDE", P710="MAYBE")), "MUTUALLY INCLUDED", IF(AND(O710="MAYBE", P710="MAYBE"), "Mutually MAYBE", IF(AND(O710="Exclude", OR(P710="INCLUDE", P710="MAYBE")), "AI+Hum: No, Hum1+2: Yes", IF(AND(P710="Exclude", OR(O710="INCLUDE", O710="CERTAINLY INCLUDED", H710="MAYBE")), "Ai+hum: Yes, Hum1+2: No", "Other Conflict")))))</f>
        <v>Mutually Excluded</v>
      </c>
      <c r="U710" s="121" t="str">
        <f>IF(Q710="Mutually Excluded","Exclude",IF(Q710= "Mutually Included","Include",R710))</f>
        <v>Exclude</v>
      </c>
      <c r="V710" s="122"/>
      <c r="X710" s="117"/>
      <c r="Y710" s="117"/>
      <c r="Z710" s="103" t="str">
        <f t="shared" si="141"/>
        <v/>
      </c>
      <c r="AA710" s="256"/>
      <c r="AB710" s="186"/>
      <c r="AC710" s="186"/>
      <c r="AD710" s="203"/>
      <c r="AF710" s="203"/>
      <c r="AG710" s="102" t="str">
        <f t="shared" si="142"/>
        <v/>
      </c>
      <c r="AH710" s="10" t="str">
        <f t="shared" si="145"/>
        <v/>
      </c>
      <c r="AI710" s="102"/>
      <c r="AJ710" s="10"/>
      <c r="AK710" s="10"/>
      <c r="AL710" s="105"/>
      <c r="AM710" s="102"/>
      <c r="AN710" s="10"/>
      <c r="AO710" s="10" t="str">
        <f t="shared" si="143"/>
        <v/>
      </c>
      <c r="AT710" s="10"/>
      <c r="AU710" s="10" t="str">
        <f>IF(O710="include",AF710,"")</f>
        <v/>
      </c>
      <c r="AV710" s="54" t="str">
        <f>IF(P710="include",AF710,"")</f>
        <v/>
      </c>
      <c r="BC710" s="10"/>
      <c r="BH710" s="10"/>
      <c r="BM710" s="10"/>
    </row>
    <row r="711" spans="1:65" s="54" customFormat="1" ht="30">
      <c r="A711" s="10">
        <v>732</v>
      </c>
      <c r="B711" s="10"/>
      <c r="C711" s="10" t="s">
        <v>1005</v>
      </c>
      <c r="D711" s="10">
        <v>1</v>
      </c>
      <c r="E711" s="10">
        <v>1</v>
      </c>
      <c r="F711" s="10">
        <v>1</v>
      </c>
      <c r="G711" s="119" t="str">
        <f t="shared" si="140"/>
        <v>EXCLUDED</v>
      </c>
      <c r="H711" s="147" t="s">
        <v>901</v>
      </c>
      <c r="I711" s="189" t="s">
        <v>901</v>
      </c>
      <c r="J711" s="10" t="str">
        <f>IF(AND(G711="Excluded", H711="Excluded"), "Mutually Excluded", IF(AND(OR(G711="CERTAINLY INCLUDED", G711="INCLUDED", G711="MAYBE" ), OR(H711="INCLUDED", H711="MAYBE")), "MUTUALLY INCLUDED", IF(AND(G711="MAYBE", H711="MAYBE"), "Mutually MAYBE", IF(AND(G711="Excluded", OR(H711="INCLUDED", H711="MAYBE")), "AI: No, Human: Yes", IF(AND(H711="Excluded", OR(G711="INCLUDED", G711="CERTAINLY INCLUDED", G711="MAYBE")), "AI: Yes, Human: No", "Other Conflict")))))</f>
        <v>Mutually Excluded</v>
      </c>
      <c r="K711" s="10"/>
      <c r="L711" s="10"/>
      <c r="N711" s="220" t="s">
        <v>19</v>
      </c>
      <c r="O711" s="54" t="str">
        <f>IF(J711="Mutually Excluded","Exclude",IF(J711= "Mutually Included","Include",M711))</f>
        <v>Exclude</v>
      </c>
      <c r="P711" s="54" t="str">
        <f>'Humans Alignment T&amp;A'!Z711</f>
        <v>Exclude</v>
      </c>
      <c r="Q711" s="120" t="str">
        <f>IF(AND(O711="Exclude", P711="Exclude"), "Mutually Excluded", IF(AND(OR(O711="CERTAINLY INCLUDED", O711="INCLUDE" ), OR(P711="INCLUDE", P711="MAYBE")), "MUTUALLY INCLUDED", IF(AND(O711="MAYBE", P711="MAYBE"), "Mutually MAYBE", IF(AND(O711="Exclude", OR(P711="INCLUDE", P711="MAYBE")), "AI+Hum: No, Hum1+2: Yes", IF(AND(P711="Exclude", OR(O711="INCLUDE", O711="CERTAINLY INCLUDED", H711="MAYBE")), "Ai+hum: Yes, Hum1+2: No", "Other Conflict")))))</f>
        <v>Mutually Excluded</v>
      </c>
      <c r="U711" s="121" t="str">
        <f>IF(Q711="Mutually Excluded","Exclude",IF(Q711= "Mutually Included","Include",R711))</f>
        <v>Exclude</v>
      </c>
      <c r="V711" s="122"/>
      <c r="X711" s="117"/>
      <c r="Y711" s="117"/>
      <c r="Z711" s="103" t="str">
        <f t="shared" si="141"/>
        <v/>
      </c>
      <c r="AA711" s="256"/>
      <c r="AB711" s="186"/>
      <c r="AC711" s="186"/>
      <c r="AD711" s="203"/>
      <c r="AF711" s="203"/>
      <c r="AG711" s="102" t="str">
        <f t="shared" si="142"/>
        <v/>
      </c>
      <c r="AH711" s="10" t="str">
        <f t="shared" si="145"/>
        <v/>
      </c>
      <c r="AI711" s="102"/>
      <c r="AJ711" s="10"/>
      <c r="AK711" s="10"/>
      <c r="AL711" s="105"/>
      <c r="AM711" s="102"/>
      <c r="AN711" s="10"/>
      <c r="AO711" s="10" t="str">
        <f t="shared" si="143"/>
        <v/>
      </c>
      <c r="AT711" s="10"/>
      <c r="AU711" s="10" t="str">
        <f>IF(O711="include",AF711,"")</f>
        <v/>
      </c>
      <c r="AV711" s="54" t="str">
        <f>IF(P711="include",AF711,"")</f>
        <v/>
      </c>
      <c r="BC711" s="10"/>
      <c r="BH711" s="10"/>
      <c r="BM711" s="10"/>
    </row>
    <row r="712" spans="1:65" s="54" customFormat="1" ht="60">
      <c r="A712" s="10">
        <v>733</v>
      </c>
      <c r="B712" s="10"/>
      <c r="C712" s="10" t="s">
        <v>1006</v>
      </c>
      <c r="D712" s="10">
        <v>2</v>
      </c>
      <c r="E712" s="10">
        <v>2</v>
      </c>
      <c r="F712" s="10">
        <v>2</v>
      </c>
      <c r="G712" s="119" t="str">
        <f t="shared" si="140"/>
        <v>EXCLUDED</v>
      </c>
      <c r="H712" s="147" t="s">
        <v>901</v>
      </c>
      <c r="I712" s="189" t="s">
        <v>901</v>
      </c>
      <c r="J712" s="10" t="str">
        <f>IF(AND(G712="Excluded", H712="Excluded"), "Mutually Excluded", IF(AND(OR(G712="CERTAINLY INCLUDED", G712="INCLUDED", G712="MAYBE" ), OR(H712="INCLUDED", H712="MAYBE")), "MUTUALLY INCLUDED", IF(AND(G712="MAYBE", H712="MAYBE"), "Mutually MAYBE", IF(AND(G712="Excluded", OR(H712="INCLUDED", H712="MAYBE")), "AI: No, Human: Yes", IF(AND(H712="Excluded", OR(G712="INCLUDED", G712="CERTAINLY INCLUDED", G712="MAYBE")), "AI: Yes, Human: No", "Other Conflict")))))</f>
        <v>Mutually Excluded</v>
      </c>
      <c r="K712" s="10"/>
      <c r="L712" s="10"/>
      <c r="N712" s="220" t="s">
        <v>19</v>
      </c>
      <c r="O712" s="54" t="str">
        <f>IF(J712="Mutually Excluded","Exclude",IF(J712= "Mutually Included","Include",M712))</f>
        <v>Exclude</v>
      </c>
      <c r="P712" s="54" t="str">
        <f>'Humans Alignment T&amp;A'!Z712</f>
        <v>Exclude</v>
      </c>
      <c r="Q712" s="120" t="str">
        <f>IF(AND(O712="Exclude", P712="Exclude"), "Mutually Excluded", IF(AND(OR(O712="CERTAINLY INCLUDED", O712="INCLUDE" ), OR(P712="INCLUDE", P712="MAYBE")), "MUTUALLY INCLUDED", IF(AND(O712="MAYBE", P712="MAYBE"), "Mutually MAYBE", IF(AND(O712="Exclude", OR(P712="INCLUDE", P712="MAYBE")), "AI+Hum: No, Hum1+2: Yes", IF(AND(P712="Exclude", OR(O712="INCLUDE", O712="CERTAINLY INCLUDED", H712="MAYBE")), "Ai+hum: Yes, Hum1+2: No", "Other Conflict")))))</f>
        <v>Mutually Excluded</v>
      </c>
      <c r="U712" s="121" t="str">
        <f>IF(Q712="Mutually Excluded","Exclude",IF(Q712= "Mutually Included","Include",R712))</f>
        <v>Exclude</v>
      </c>
      <c r="V712" s="122"/>
      <c r="X712" s="117"/>
      <c r="Y712" s="117"/>
      <c r="Z712" s="103" t="str">
        <f t="shared" si="141"/>
        <v/>
      </c>
      <c r="AA712" s="256"/>
      <c r="AB712" s="186"/>
      <c r="AC712" s="186"/>
      <c r="AD712" s="203"/>
      <c r="AF712" s="203"/>
      <c r="AG712" s="102" t="str">
        <f t="shared" si="142"/>
        <v/>
      </c>
      <c r="AH712" s="10" t="str">
        <f t="shared" si="145"/>
        <v/>
      </c>
      <c r="AI712" s="102"/>
      <c r="AJ712" s="10"/>
      <c r="AK712" s="10"/>
      <c r="AL712" s="105"/>
      <c r="AM712" s="102"/>
      <c r="AN712" s="10"/>
      <c r="AO712" s="10" t="str">
        <f t="shared" si="143"/>
        <v/>
      </c>
      <c r="AT712" s="10"/>
      <c r="AU712" s="10" t="str">
        <f>IF(O712="include",AF712,"")</f>
        <v/>
      </c>
      <c r="AV712" s="54" t="str">
        <f>IF(P712="include",AF712,"")</f>
        <v/>
      </c>
      <c r="BC712" s="10"/>
      <c r="BH712" s="10"/>
      <c r="BM712" s="10"/>
    </row>
    <row r="713" spans="1:65" s="54" customFormat="1" ht="30">
      <c r="A713" s="10">
        <v>734</v>
      </c>
      <c r="B713" s="10"/>
      <c r="C713" s="10" t="s">
        <v>1007</v>
      </c>
      <c r="D713" s="10">
        <v>5</v>
      </c>
      <c r="E713" s="10">
        <v>5</v>
      </c>
      <c r="F713" s="10">
        <v>5</v>
      </c>
      <c r="G713" s="119" t="str">
        <f t="shared" si="140"/>
        <v>CERTAINLY INCLUDED</v>
      </c>
      <c r="H713" s="147" t="s">
        <v>901</v>
      </c>
      <c r="I713" s="189" t="s">
        <v>901</v>
      </c>
      <c r="J713" s="10" t="str">
        <f>IF(AND(G713="Excluded", H713="Excluded"), "Mutually Excluded", IF(AND(OR(G713="CERTAINLY INCLUDED", G713="INCLUDED", G713="MAYBE" ), OR(H713="INCLUDED", H713="MAYBE")), "MUTUALLY INCLUDED", IF(AND(G713="MAYBE", H713="MAYBE"), "Mutually MAYBE", IF(AND(G713="Excluded", OR(H713="INCLUDED", H713="MAYBE")), "AI: No, Human: Yes", IF(AND(H713="Excluded", OR(G713="INCLUDED", G713="CERTAINLY INCLUDED", G713="MAYBE")), "AI: Yes, Human: No", "Other Conflict")))))</f>
        <v>AI: Yes, Human: No</v>
      </c>
      <c r="K713" s="10" t="s">
        <v>3024</v>
      </c>
      <c r="L713" s="10" t="s">
        <v>19</v>
      </c>
      <c r="M713" s="54" t="s">
        <v>19</v>
      </c>
      <c r="N713" s="220" t="s">
        <v>19</v>
      </c>
      <c r="O713" s="54" t="str">
        <f>IF(J713="Mutually Excluded","Exclude",IF(J713= "Mutually Included","Include",M713))</f>
        <v>Exclude</v>
      </c>
      <c r="P713" s="54" t="str">
        <f>'Humans Alignment T&amp;A'!Z713</f>
        <v>Exclude</v>
      </c>
      <c r="Q713" s="120" t="str">
        <f>IF(AND(O713="Exclude", P713="Exclude"), "Mutually Excluded", IF(AND(OR(O713="CERTAINLY INCLUDED", O713="INCLUDE" ), OR(P713="INCLUDE", P713="MAYBE")), "MUTUALLY INCLUDED", IF(AND(O713="MAYBE", P713="MAYBE"), "Mutually MAYBE", IF(AND(O713="Exclude", OR(P713="INCLUDE", P713="MAYBE")), "AI+Hum: No, Hum1+2: Yes", IF(AND(P713="Exclude", OR(O713="INCLUDE", O713="CERTAINLY INCLUDED", H713="MAYBE")), "Ai+hum: Yes, Hum1+2: No", "Other Conflict")))))</f>
        <v>Mutually Excluded</v>
      </c>
      <c r="U713" s="121" t="str">
        <f>IF(Q713="Mutually Excluded","Exclude",IF(Q713= "Mutually Included","Include",R713))</f>
        <v>Exclude</v>
      </c>
      <c r="V713" s="122"/>
      <c r="X713" s="117"/>
      <c r="Y713" s="117"/>
      <c r="Z713" s="103" t="str">
        <f t="shared" si="141"/>
        <v/>
      </c>
      <c r="AA713" s="256"/>
      <c r="AB713" s="186"/>
      <c r="AC713" s="186"/>
      <c r="AD713" s="203"/>
      <c r="AF713" s="203"/>
      <c r="AG713" s="102" t="str">
        <f t="shared" si="142"/>
        <v/>
      </c>
      <c r="AH713" s="10" t="str">
        <f t="shared" si="145"/>
        <v/>
      </c>
      <c r="AI713" s="102"/>
      <c r="AJ713" s="10"/>
      <c r="AK713" s="10"/>
      <c r="AL713" s="105"/>
      <c r="AM713" s="102"/>
      <c r="AN713" s="10"/>
      <c r="AO713" s="10" t="str">
        <f t="shared" si="143"/>
        <v/>
      </c>
      <c r="AT713" s="10"/>
      <c r="AU713" s="10" t="str">
        <f>IF(O713="include",AF713,"")</f>
        <v/>
      </c>
      <c r="AV713" s="54" t="str">
        <f>IF(P713="include",AF713,"")</f>
        <v/>
      </c>
      <c r="BC713" s="10"/>
      <c r="BH713" s="10"/>
      <c r="BM713" s="10"/>
    </row>
    <row r="714" spans="1:65" s="54" customFormat="1" ht="30">
      <c r="A714" s="10">
        <v>735</v>
      </c>
      <c r="B714" s="10"/>
      <c r="C714" s="10" t="s">
        <v>1008</v>
      </c>
      <c r="D714" s="10">
        <v>4</v>
      </c>
      <c r="E714" s="10">
        <v>4</v>
      </c>
      <c r="F714" s="10">
        <v>3</v>
      </c>
      <c r="G714" s="119" t="str">
        <f t="shared" si="140"/>
        <v>EXCLUDED</v>
      </c>
      <c r="H714" s="147" t="s">
        <v>901</v>
      </c>
      <c r="I714" s="189" t="s">
        <v>901</v>
      </c>
      <c r="J714" s="10" t="str">
        <f>IF(AND(G714="Excluded", H714="Excluded"), "Mutually Excluded", IF(AND(OR(G714="CERTAINLY INCLUDED", G714="INCLUDED", G714="MAYBE" ), OR(H714="INCLUDED", H714="MAYBE")), "MUTUALLY INCLUDED", IF(AND(G714="MAYBE", H714="MAYBE"), "Mutually MAYBE", IF(AND(G714="Excluded", OR(H714="INCLUDED", H714="MAYBE")), "AI: No, Human: Yes", IF(AND(H714="Excluded", OR(G714="INCLUDED", G714="CERTAINLY INCLUDED", G714="MAYBE")), "AI: Yes, Human: No", "Other Conflict")))))</f>
        <v>Mutually Excluded</v>
      </c>
      <c r="K714" s="10"/>
      <c r="L714" s="10"/>
      <c r="N714" s="220" t="s">
        <v>19</v>
      </c>
      <c r="O714" s="54" t="str">
        <f>IF(J714="Mutually Excluded","Exclude",IF(J714= "Mutually Included","Include",M714))</f>
        <v>Exclude</v>
      </c>
      <c r="P714" s="54" t="str">
        <f>'Humans Alignment T&amp;A'!Z714</f>
        <v>Exclude</v>
      </c>
      <c r="Q714" s="120" t="str">
        <f>IF(AND(O714="Exclude", P714="Exclude"), "Mutually Excluded", IF(AND(OR(O714="CERTAINLY INCLUDED", O714="INCLUDE" ), OR(P714="INCLUDE", P714="MAYBE")), "MUTUALLY INCLUDED", IF(AND(O714="MAYBE", P714="MAYBE"), "Mutually MAYBE", IF(AND(O714="Exclude", OR(P714="INCLUDE", P714="MAYBE")), "AI+Hum: No, Hum1+2: Yes", IF(AND(P714="Exclude", OR(O714="INCLUDE", O714="CERTAINLY INCLUDED", H714="MAYBE")), "Ai+hum: Yes, Hum1+2: No", "Other Conflict")))))</f>
        <v>Mutually Excluded</v>
      </c>
      <c r="U714" s="121" t="str">
        <f>IF(Q714="Mutually Excluded","Exclude",IF(Q714= "Mutually Included","Include",R714))</f>
        <v>Exclude</v>
      </c>
      <c r="V714" s="122"/>
      <c r="X714" s="117"/>
      <c r="Y714" s="117"/>
      <c r="Z714" s="103" t="str">
        <f t="shared" si="141"/>
        <v/>
      </c>
      <c r="AA714" s="256"/>
      <c r="AB714" s="186"/>
      <c r="AC714" s="186"/>
      <c r="AD714" s="203"/>
      <c r="AF714" s="203"/>
      <c r="AG714" s="102" t="str">
        <f t="shared" si="142"/>
        <v/>
      </c>
      <c r="AH714" s="10" t="str">
        <f t="shared" si="145"/>
        <v/>
      </c>
      <c r="AI714" s="102"/>
      <c r="AJ714" s="10"/>
      <c r="AK714" s="10"/>
      <c r="AL714" s="105"/>
      <c r="AM714" s="102"/>
      <c r="AN714" s="10"/>
      <c r="AO714" s="10" t="str">
        <f t="shared" si="143"/>
        <v/>
      </c>
      <c r="AT714" s="10"/>
      <c r="AU714" s="10" t="str">
        <f>IF(O714="include",AF714,"")</f>
        <v/>
      </c>
      <c r="AV714" s="54" t="str">
        <f>IF(P714="include",AF714,"")</f>
        <v/>
      </c>
      <c r="BC714" s="10"/>
      <c r="BH714" s="10"/>
      <c r="BM714" s="10"/>
    </row>
    <row r="715" spans="1:65" s="54" customFormat="1" ht="70.150000000000006" customHeight="1">
      <c r="A715" s="10">
        <v>736</v>
      </c>
      <c r="B715" s="10" t="s">
        <v>1009</v>
      </c>
      <c r="C715" s="10" t="s">
        <v>1009</v>
      </c>
      <c r="D715" s="10">
        <v>2</v>
      </c>
      <c r="E715" s="10">
        <v>2</v>
      </c>
      <c r="F715" s="10">
        <v>3</v>
      </c>
      <c r="G715" s="119" t="str">
        <f t="shared" si="140"/>
        <v>EXCLUDED</v>
      </c>
      <c r="H715" s="147" t="s">
        <v>65</v>
      </c>
      <c r="I715" s="189" t="s">
        <v>901</v>
      </c>
      <c r="J715" s="10" t="str">
        <f>IF(AND(G715="Excluded", H715="Excluded"), "Mutually Excluded", IF(AND(OR(G715="CERTAINLY INCLUDED", G715="INCLUDED", G715="MAYBE" ), OR(H715="INCLUDED", H715="MAYBE")), "MUTUALLY INCLUDED", IF(AND(G715="MAYBE", H715="MAYBE"), "Mutually MAYBE", IF(AND(G715="Excluded", OR(H715="INCLUDED", H715="MAYBE")), "AI: No, Human: Yes", IF(AND(H715="Excluded", OR(G715="INCLUDED", G715="CERTAINLY INCLUDED", G715="MAYBE")), "AI: Yes, Human: No", "Other Conflict")))))</f>
        <v>AI: No, Human: Yes</v>
      </c>
      <c r="K715" s="10" t="s">
        <v>23</v>
      </c>
      <c r="L715" s="10" t="s">
        <v>23</v>
      </c>
      <c r="M715" s="10" t="s">
        <v>23</v>
      </c>
      <c r="N715" s="220" t="s">
        <v>19</v>
      </c>
      <c r="O715" s="54" t="str">
        <f>IF(J715="Mutually Excluded","Exclude",IF(J715= "Mutually Included","Include",M715))</f>
        <v>Include</v>
      </c>
      <c r="P715" s="54" t="str">
        <f>'Humans Alignment T&amp;A'!Z715</f>
        <v>Include</v>
      </c>
      <c r="Q715" s="120" t="str">
        <f>IF(AND(O715="Exclude", P715="Exclude"), "Mutually Excluded", IF(AND(OR(O715="CERTAINLY INCLUDED", O715="INCLUDE" ), OR(P715="INCLUDE", P715="MAYBE")), "MUTUALLY INCLUDED", IF(AND(O715="MAYBE", P715="MAYBE"), "Mutually MAYBE", IF(AND(O715="Exclude", OR(P715="INCLUDE", P715="MAYBE")), "AI+Hum: No, Hum1+2: Yes", IF(AND(P715="Exclude", OR(O715="INCLUDE", O715="CERTAINLY INCLUDED", H715="MAYBE")), "Ai+hum: Yes, Hum1+2: No", "Other Conflict")))))</f>
        <v>MUTUALLY INCLUDED</v>
      </c>
      <c r="U715" s="121" t="str">
        <f>IF(Q715="Mutually Excluded","Exclude",IF(Q715= "Mutually Included","Include",R715))</f>
        <v>Include</v>
      </c>
      <c r="V715" s="122" t="s">
        <v>19</v>
      </c>
      <c r="W715" s="54" t="s">
        <v>19</v>
      </c>
      <c r="X715" s="201" t="s">
        <v>901</v>
      </c>
      <c r="Y715" s="201" t="s">
        <v>3003</v>
      </c>
      <c r="Z715" s="103" t="str">
        <f t="shared" si="141"/>
        <v>Mutually Excluded</v>
      </c>
      <c r="AA715" s="103" t="s">
        <v>19</v>
      </c>
      <c r="AB715" s="186"/>
      <c r="AC715" s="186"/>
      <c r="AD715" s="204" t="s">
        <v>19</v>
      </c>
      <c r="AE715" s="10"/>
      <c r="AF715" s="204" t="s">
        <v>19</v>
      </c>
      <c r="AG715" s="102" t="str">
        <f t="shared" si="142"/>
        <v>Mutually Excluded</v>
      </c>
      <c r="AH715" s="10" t="str">
        <f t="shared" si="145"/>
        <v>Mutually Excluded</v>
      </c>
      <c r="AI715" s="102" t="s">
        <v>19</v>
      </c>
      <c r="AJ715" s="10"/>
      <c r="AK715" s="10"/>
      <c r="AL715" s="107" t="s">
        <v>19</v>
      </c>
      <c r="AM715" s="102"/>
      <c r="AN715" s="10"/>
      <c r="AO715" s="10" t="str">
        <f t="shared" si="143"/>
        <v>Mutually Excluded</v>
      </c>
      <c r="AP715" s="54" t="str">
        <f>IF(COUNTA(AQ715:AS715)=0, "", IF(COUNTIF(AQ715:AS715,5)=3, "Include", IF(COUNTIF(AQ715:AS715,5)&gt;=1, "Maybe", "Exclude")))</f>
        <v>Exclude</v>
      </c>
      <c r="AQ715" s="54">
        <v>4</v>
      </c>
      <c r="AR715" s="54">
        <v>3</v>
      </c>
      <c r="AS715" s="54">
        <v>2</v>
      </c>
      <c r="AT715" s="10" t="s">
        <v>3064</v>
      </c>
      <c r="AU715" s="10" t="str">
        <f>IF(O715="include",AF715,"")</f>
        <v>Exclude</v>
      </c>
      <c r="AV715" s="54" t="str">
        <f>IF(P715="include",AF715,"")</f>
        <v>Exclude</v>
      </c>
      <c r="BC715" s="10"/>
      <c r="BH715" s="10"/>
      <c r="BM715" s="10"/>
    </row>
    <row r="716" spans="1:65" s="54" customFormat="1" ht="45">
      <c r="A716" s="10">
        <v>737</v>
      </c>
      <c r="B716" s="10"/>
      <c r="C716" s="10" t="s">
        <v>1010</v>
      </c>
      <c r="D716" s="10">
        <v>1</v>
      </c>
      <c r="E716" s="10">
        <v>1</v>
      </c>
      <c r="F716" s="10">
        <v>1</v>
      </c>
      <c r="G716" s="119" t="str">
        <f t="shared" si="140"/>
        <v>EXCLUDED</v>
      </c>
      <c r="H716" s="147" t="s">
        <v>901</v>
      </c>
      <c r="I716" s="189" t="s">
        <v>901</v>
      </c>
      <c r="J716" s="10" t="str">
        <f>IF(AND(G716="Excluded", H716="Excluded"), "Mutually Excluded", IF(AND(OR(G716="CERTAINLY INCLUDED", G716="INCLUDED", G716="MAYBE" ), OR(H716="INCLUDED", H716="MAYBE")), "MUTUALLY INCLUDED", IF(AND(G716="MAYBE", H716="MAYBE"), "Mutually MAYBE", IF(AND(G716="Excluded", OR(H716="INCLUDED", H716="MAYBE")), "AI: No, Human: Yes", IF(AND(H716="Excluded", OR(G716="INCLUDED", G716="CERTAINLY INCLUDED", G716="MAYBE")), "AI: Yes, Human: No", "Other Conflict")))))</f>
        <v>Mutually Excluded</v>
      </c>
      <c r="K716" s="10"/>
      <c r="L716" s="10"/>
      <c r="N716" s="220" t="s">
        <v>19</v>
      </c>
      <c r="O716" s="54" t="str">
        <f>IF(J716="Mutually Excluded","Exclude",IF(J716= "Mutually Included","Include",M716))</f>
        <v>Exclude</v>
      </c>
      <c r="P716" s="54" t="str">
        <f>'Humans Alignment T&amp;A'!Z716</f>
        <v>Exclude</v>
      </c>
      <c r="Q716" s="120" t="str">
        <f>IF(AND(O716="Exclude", P716="Exclude"), "Mutually Excluded", IF(AND(OR(O716="CERTAINLY INCLUDED", O716="INCLUDE" ), OR(P716="INCLUDE", P716="MAYBE")), "MUTUALLY INCLUDED", IF(AND(O716="MAYBE", P716="MAYBE"), "Mutually MAYBE", IF(AND(O716="Exclude", OR(P716="INCLUDE", P716="MAYBE")), "AI+Hum: No, Hum1+2: Yes", IF(AND(P716="Exclude", OR(O716="INCLUDE", O716="CERTAINLY INCLUDED", H716="MAYBE")), "Ai+hum: Yes, Hum1+2: No", "Other Conflict")))))</f>
        <v>Mutually Excluded</v>
      </c>
      <c r="U716" s="121" t="str">
        <f>IF(Q716="Mutually Excluded","Exclude",IF(Q716= "Mutually Included","Include",R716))</f>
        <v>Exclude</v>
      </c>
      <c r="V716" s="122"/>
      <c r="X716" s="117"/>
      <c r="Y716" s="117"/>
      <c r="Z716" s="103" t="str">
        <f t="shared" si="141"/>
        <v/>
      </c>
      <c r="AA716" s="256"/>
      <c r="AB716" s="186"/>
      <c r="AC716" s="186"/>
      <c r="AD716" s="203"/>
      <c r="AF716" s="203"/>
      <c r="AG716" s="102" t="str">
        <f t="shared" si="142"/>
        <v/>
      </c>
      <c r="AH716" s="10" t="str">
        <f t="shared" si="145"/>
        <v/>
      </c>
      <c r="AI716" s="102"/>
      <c r="AJ716" s="10"/>
      <c r="AK716" s="10"/>
      <c r="AL716" s="105"/>
      <c r="AM716" s="102"/>
      <c r="AN716" s="10"/>
      <c r="AO716" s="10" t="str">
        <f t="shared" si="143"/>
        <v/>
      </c>
      <c r="AT716" s="10"/>
      <c r="AU716" s="10" t="str">
        <f>IF(O716="include",AF716,"")</f>
        <v/>
      </c>
      <c r="AV716" s="54" t="str">
        <f>IF(P716="include",AF716,"")</f>
        <v/>
      </c>
      <c r="BC716" s="10"/>
      <c r="BH716" s="10"/>
      <c r="BM716" s="10"/>
    </row>
    <row r="717" spans="1:65" s="54" customFormat="1" ht="110.25" customHeight="1">
      <c r="A717" s="10">
        <v>738</v>
      </c>
      <c r="B717" s="10"/>
      <c r="C717" s="10" t="s">
        <v>1011</v>
      </c>
      <c r="D717" s="10">
        <v>3</v>
      </c>
      <c r="E717" s="10">
        <v>4</v>
      </c>
      <c r="F717" s="10">
        <v>3</v>
      </c>
      <c r="G717" s="119" t="str">
        <f t="shared" si="140"/>
        <v>EXCLUDED</v>
      </c>
      <c r="H717" s="147" t="s">
        <v>901</v>
      </c>
      <c r="I717" s="189" t="s">
        <v>901</v>
      </c>
      <c r="J717" s="10" t="str">
        <f>IF(AND(G717="Excluded", H717="Excluded"), "Mutually Excluded", IF(AND(OR(G717="CERTAINLY INCLUDED", G717="INCLUDED", G717="MAYBE" ), OR(H717="INCLUDED", H717="MAYBE")), "MUTUALLY INCLUDED", IF(AND(G717="MAYBE", H717="MAYBE"), "Mutually MAYBE", IF(AND(G717="Excluded", OR(H717="INCLUDED", H717="MAYBE")), "AI: No, Human: Yes", IF(AND(H717="Excluded", OR(G717="INCLUDED", G717="CERTAINLY INCLUDED", G717="MAYBE")), "AI: Yes, Human: No", "Other Conflict")))))</f>
        <v>Mutually Excluded</v>
      </c>
      <c r="K717" s="10"/>
      <c r="L717" s="10"/>
      <c r="N717" s="220" t="s">
        <v>19</v>
      </c>
      <c r="O717" s="54" t="str">
        <f>IF(J717="Mutually Excluded","Exclude",IF(J717= "Mutually Included","Include",M717))</f>
        <v>Exclude</v>
      </c>
      <c r="P717" s="54" t="str">
        <f>'Humans Alignment T&amp;A'!Z717</f>
        <v>Exclude</v>
      </c>
      <c r="Q717" s="120" t="str">
        <f>IF(AND(O717="Exclude", P717="Exclude"), "Mutually Excluded", IF(AND(OR(O717="CERTAINLY INCLUDED", O717="INCLUDE" ), OR(P717="INCLUDE", P717="MAYBE")), "MUTUALLY INCLUDED", IF(AND(O717="MAYBE", P717="MAYBE"), "Mutually MAYBE", IF(AND(O717="Exclude", OR(P717="INCLUDE", P717="MAYBE")), "AI+Hum: No, Hum1+2: Yes", IF(AND(P717="Exclude", OR(O717="INCLUDE", O717="CERTAINLY INCLUDED", H717="MAYBE")), "Ai+hum: Yes, Hum1+2: No", "Other Conflict")))))</f>
        <v>Mutually Excluded</v>
      </c>
      <c r="U717" s="121" t="str">
        <f>IF(Q717="Mutually Excluded","Exclude",IF(Q717= "Mutually Included","Include",R717))</f>
        <v>Exclude</v>
      </c>
      <c r="V717" s="122"/>
      <c r="X717" s="117"/>
      <c r="Y717" s="117"/>
      <c r="Z717" s="103" t="str">
        <f t="shared" si="141"/>
        <v/>
      </c>
      <c r="AA717" s="256"/>
      <c r="AB717" s="186"/>
      <c r="AC717" s="186"/>
      <c r="AD717" s="203"/>
      <c r="AF717" s="203"/>
      <c r="AG717" s="102" t="str">
        <f t="shared" si="142"/>
        <v/>
      </c>
      <c r="AH717" s="10" t="str">
        <f t="shared" si="145"/>
        <v/>
      </c>
      <c r="AI717" s="102"/>
      <c r="AJ717" s="10"/>
      <c r="AK717" s="10"/>
      <c r="AL717" s="105"/>
      <c r="AM717" s="102"/>
      <c r="AN717" s="10"/>
      <c r="AO717" s="10" t="str">
        <f t="shared" si="143"/>
        <v/>
      </c>
      <c r="AT717" s="10"/>
      <c r="AU717" s="10" t="str">
        <f>IF(O717="include",AF717,"")</f>
        <v/>
      </c>
      <c r="AV717" s="54" t="str">
        <f>IF(P717="include",AF717,"")</f>
        <v/>
      </c>
      <c r="BC717" s="10"/>
      <c r="BH717" s="10"/>
      <c r="BM717" s="10"/>
    </row>
    <row r="718" spans="1:65" s="54" customFormat="1" ht="45">
      <c r="A718" s="10">
        <v>739</v>
      </c>
      <c r="B718" s="10"/>
      <c r="C718" s="10" t="s">
        <v>1013</v>
      </c>
      <c r="D718" s="10">
        <v>4</v>
      </c>
      <c r="E718" s="10">
        <v>4</v>
      </c>
      <c r="F718" s="10">
        <v>4</v>
      </c>
      <c r="G718" s="119" t="str">
        <f t="shared" si="140"/>
        <v>EXCLUDED</v>
      </c>
      <c r="H718" s="147" t="s">
        <v>901</v>
      </c>
      <c r="I718" s="189" t="s">
        <v>901</v>
      </c>
      <c r="J718" s="10" t="str">
        <f>IF(AND(G718="Excluded", H718="Excluded"), "Mutually Excluded", IF(AND(OR(G718="CERTAINLY INCLUDED", G718="INCLUDED", G718="MAYBE" ), OR(H718="INCLUDED", H718="MAYBE")), "MUTUALLY INCLUDED", IF(AND(G718="MAYBE", H718="MAYBE"), "Mutually MAYBE", IF(AND(G718="Excluded", OR(H718="INCLUDED", H718="MAYBE")), "AI: No, Human: Yes", IF(AND(H718="Excluded", OR(G718="INCLUDED", G718="CERTAINLY INCLUDED", G718="MAYBE")), "AI: Yes, Human: No", "Other Conflict")))))</f>
        <v>Mutually Excluded</v>
      </c>
      <c r="K718" s="10"/>
      <c r="L718" s="10"/>
      <c r="N718" s="220" t="s">
        <v>19</v>
      </c>
      <c r="O718" s="54" t="str">
        <f>IF(J718="Mutually Excluded","Exclude",IF(J718= "Mutually Included","Include",M718))</f>
        <v>Exclude</v>
      </c>
      <c r="P718" s="54" t="str">
        <f>'Humans Alignment T&amp;A'!Z718</f>
        <v>Exclude</v>
      </c>
      <c r="Q718" s="120" t="str">
        <f>IF(AND(O718="Exclude", P718="Exclude"), "Mutually Excluded", IF(AND(OR(O718="CERTAINLY INCLUDED", O718="INCLUDE" ), OR(P718="INCLUDE", P718="MAYBE")), "MUTUALLY INCLUDED", IF(AND(O718="MAYBE", P718="MAYBE"), "Mutually MAYBE", IF(AND(O718="Exclude", OR(P718="INCLUDE", P718="MAYBE")), "AI+Hum: No, Hum1+2: Yes", IF(AND(P718="Exclude", OR(O718="INCLUDE", O718="CERTAINLY INCLUDED", H718="MAYBE")), "Ai+hum: Yes, Hum1+2: No", "Other Conflict")))))</f>
        <v>Mutually Excluded</v>
      </c>
      <c r="U718" s="121" t="str">
        <f>IF(Q718="Mutually Excluded","Exclude",IF(Q718= "Mutually Included","Include",R718))</f>
        <v>Exclude</v>
      </c>
      <c r="V718" s="122"/>
      <c r="X718" s="117"/>
      <c r="Y718" s="117"/>
      <c r="Z718" s="103" t="str">
        <f t="shared" si="141"/>
        <v/>
      </c>
      <c r="AA718" s="256"/>
      <c r="AB718" s="186"/>
      <c r="AC718" s="186"/>
      <c r="AD718" s="203"/>
      <c r="AF718" s="203"/>
      <c r="AG718" s="102" t="str">
        <f t="shared" si="142"/>
        <v/>
      </c>
      <c r="AH718" s="10" t="str">
        <f t="shared" si="145"/>
        <v/>
      </c>
      <c r="AI718" s="102"/>
      <c r="AJ718" s="10"/>
      <c r="AK718" s="10"/>
      <c r="AL718" s="105"/>
      <c r="AM718" s="102"/>
      <c r="AN718" s="10"/>
      <c r="AO718" s="10" t="str">
        <f t="shared" si="143"/>
        <v/>
      </c>
      <c r="AT718" s="10"/>
      <c r="AU718" s="10" t="str">
        <f>IF(O718="include",AF718,"")</f>
        <v/>
      </c>
      <c r="AV718" s="54" t="str">
        <f>IF(P718="include",AF718,"")</f>
        <v/>
      </c>
      <c r="BC718" s="10"/>
      <c r="BH718" s="10"/>
      <c r="BM718" s="10"/>
    </row>
    <row r="719" spans="1:65" s="54" customFormat="1" ht="30">
      <c r="A719" s="10">
        <v>740</v>
      </c>
      <c r="B719" s="10"/>
      <c r="C719" s="10" t="s">
        <v>1014</v>
      </c>
      <c r="D719" s="10">
        <v>2</v>
      </c>
      <c r="E719" s="10">
        <v>2</v>
      </c>
      <c r="F719" s="10">
        <v>2</v>
      </c>
      <c r="G719" s="119" t="str">
        <f t="shared" si="140"/>
        <v>EXCLUDED</v>
      </c>
      <c r="H719" s="147" t="s">
        <v>901</v>
      </c>
      <c r="I719" s="189" t="s">
        <v>901</v>
      </c>
      <c r="J719" s="10" t="str">
        <f>IF(AND(G719="Excluded", H719="Excluded"), "Mutually Excluded", IF(AND(OR(G719="CERTAINLY INCLUDED", G719="INCLUDED", G719="MAYBE" ), OR(H719="INCLUDED", H719="MAYBE")), "MUTUALLY INCLUDED", IF(AND(G719="MAYBE", H719="MAYBE"), "Mutually MAYBE", IF(AND(G719="Excluded", OR(H719="INCLUDED", H719="MAYBE")), "AI: No, Human: Yes", IF(AND(H719="Excluded", OR(G719="INCLUDED", G719="CERTAINLY INCLUDED", G719="MAYBE")), "AI: Yes, Human: No", "Other Conflict")))))</f>
        <v>Mutually Excluded</v>
      </c>
      <c r="K719" s="10"/>
      <c r="L719" s="10"/>
      <c r="N719" s="220" t="s">
        <v>19</v>
      </c>
      <c r="O719" s="54" t="str">
        <f>IF(J719="Mutually Excluded","Exclude",IF(J719= "Mutually Included","Include",M719))</f>
        <v>Exclude</v>
      </c>
      <c r="P719" s="54" t="str">
        <f>'Humans Alignment T&amp;A'!Z719</f>
        <v>Exclude</v>
      </c>
      <c r="Q719" s="120" t="str">
        <f>IF(AND(O719="Exclude", P719="Exclude"), "Mutually Excluded", IF(AND(OR(O719="CERTAINLY INCLUDED", O719="INCLUDE" ), OR(P719="INCLUDE", P719="MAYBE")), "MUTUALLY INCLUDED", IF(AND(O719="MAYBE", P719="MAYBE"), "Mutually MAYBE", IF(AND(O719="Exclude", OR(P719="INCLUDE", P719="MAYBE")), "AI+Hum: No, Hum1+2: Yes", IF(AND(P719="Exclude", OR(O719="INCLUDE", O719="CERTAINLY INCLUDED", H719="MAYBE")), "Ai+hum: Yes, Hum1+2: No", "Other Conflict")))))</f>
        <v>Mutually Excluded</v>
      </c>
      <c r="U719" s="121" t="str">
        <f>IF(Q719="Mutually Excluded","Exclude",IF(Q719= "Mutually Included","Include",R719))</f>
        <v>Exclude</v>
      </c>
      <c r="V719" s="122"/>
      <c r="X719" s="117"/>
      <c r="Y719" s="117"/>
      <c r="Z719" s="103" t="str">
        <f t="shared" si="141"/>
        <v/>
      </c>
      <c r="AA719" s="256"/>
      <c r="AB719" s="186"/>
      <c r="AC719" s="186"/>
      <c r="AD719" s="203"/>
      <c r="AF719" s="203"/>
      <c r="AG719" s="102" t="str">
        <f t="shared" si="142"/>
        <v/>
      </c>
      <c r="AH719" s="10" t="str">
        <f t="shared" si="145"/>
        <v/>
      </c>
      <c r="AI719" s="102"/>
      <c r="AJ719" s="10"/>
      <c r="AK719" s="10"/>
      <c r="AL719" s="105"/>
      <c r="AM719" s="102"/>
      <c r="AN719" s="10"/>
      <c r="AO719" s="10" t="str">
        <f t="shared" si="143"/>
        <v/>
      </c>
      <c r="AT719" s="10"/>
      <c r="AU719" s="10" t="str">
        <f>IF(O719="include",AF719,"")</f>
        <v/>
      </c>
      <c r="AV719" s="54" t="str">
        <f>IF(P719="include",AF719,"")</f>
        <v/>
      </c>
      <c r="BC719" s="10"/>
      <c r="BH719" s="10"/>
      <c r="BM719" s="10"/>
    </row>
    <row r="720" spans="1:65" s="54" customFormat="1" ht="45">
      <c r="A720" s="10">
        <v>741</v>
      </c>
      <c r="B720" s="10"/>
      <c r="C720" s="10" t="s">
        <v>1015</v>
      </c>
      <c r="D720" s="10">
        <v>4</v>
      </c>
      <c r="E720" s="10">
        <v>3</v>
      </c>
      <c r="F720" s="10">
        <v>3</v>
      </c>
      <c r="G720" s="119" t="str">
        <f t="shared" si="140"/>
        <v>EXCLUDED</v>
      </c>
      <c r="H720" s="147" t="s">
        <v>901</v>
      </c>
      <c r="I720" s="189" t="s">
        <v>901</v>
      </c>
      <c r="J720" s="10" t="str">
        <f>IF(AND(G720="Excluded", H720="Excluded"), "Mutually Excluded", IF(AND(OR(G720="CERTAINLY INCLUDED", G720="INCLUDED", G720="MAYBE" ), OR(H720="INCLUDED", H720="MAYBE")), "MUTUALLY INCLUDED", IF(AND(G720="MAYBE", H720="MAYBE"), "Mutually MAYBE", IF(AND(G720="Excluded", OR(H720="INCLUDED", H720="MAYBE")), "AI: No, Human: Yes", IF(AND(H720="Excluded", OR(G720="INCLUDED", G720="CERTAINLY INCLUDED", G720="MAYBE")), "AI: Yes, Human: No", "Other Conflict")))))</f>
        <v>Mutually Excluded</v>
      </c>
      <c r="K720" s="10"/>
      <c r="L720" s="10"/>
      <c r="N720" s="220" t="s">
        <v>19</v>
      </c>
      <c r="O720" s="54" t="str">
        <f>IF(J720="Mutually Excluded","Exclude",IF(J720= "Mutually Included","Include",M720))</f>
        <v>Exclude</v>
      </c>
      <c r="P720" s="54" t="str">
        <f>'Humans Alignment T&amp;A'!Z720</f>
        <v>Exclude</v>
      </c>
      <c r="Q720" s="120" t="str">
        <f>IF(AND(O720="Exclude", P720="Exclude"), "Mutually Excluded", IF(AND(OR(O720="CERTAINLY INCLUDED", O720="INCLUDE" ), OR(P720="INCLUDE", P720="MAYBE")), "MUTUALLY INCLUDED", IF(AND(O720="MAYBE", P720="MAYBE"), "Mutually MAYBE", IF(AND(O720="Exclude", OR(P720="INCLUDE", P720="MAYBE")), "AI+Hum: No, Hum1+2: Yes", IF(AND(P720="Exclude", OR(O720="INCLUDE", O720="CERTAINLY INCLUDED", H720="MAYBE")), "Ai+hum: Yes, Hum1+2: No", "Other Conflict")))))</f>
        <v>Mutually Excluded</v>
      </c>
      <c r="U720" s="121" t="str">
        <f>IF(Q720="Mutually Excluded","Exclude",IF(Q720= "Mutually Included","Include",R720))</f>
        <v>Exclude</v>
      </c>
      <c r="V720" s="122"/>
      <c r="X720" s="117"/>
      <c r="Y720" s="117"/>
      <c r="Z720" s="103" t="str">
        <f t="shared" si="141"/>
        <v/>
      </c>
      <c r="AA720" s="256"/>
      <c r="AB720" s="186"/>
      <c r="AC720" s="186"/>
      <c r="AD720" s="203"/>
      <c r="AF720" s="203"/>
      <c r="AG720" s="102" t="str">
        <f t="shared" si="142"/>
        <v/>
      </c>
      <c r="AH720" s="10" t="str">
        <f t="shared" si="145"/>
        <v/>
      </c>
      <c r="AI720" s="102"/>
      <c r="AJ720" s="10"/>
      <c r="AK720" s="10"/>
      <c r="AL720" s="105"/>
      <c r="AM720" s="102"/>
      <c r="AN720" s="10"/>
      <c r="AO720" s="10" t="str">
        <f t="shared" si="143"/>
        <v/>
      </c>
      <c r="AT720" s="10"/>
      <c r="AU720" s="10" t="str">
        <f>IF(O720="include",AF720,"")</f>
        <v/>
      </c>
      <c r="AV720" s="54" t="str">
        <f>IF(P720="include",AF720,"")</f>
        <v/>
      </c>
      <c r="BC720" s="10"/>
      <c r="BH720" s="10"/>
      <c r="BM720" s="10"/>
    </row>
    <row r="721" spans="1:65" s="54" customFormat="1" ht="45">
      <c r="A721" s="10">
        <v>742</v>
      </c>
      <c r="B721" s="10"/>
      <c r="C721" s="10" t="s">
        <v>1016</v>
      </c>
      <c r="D721" s="10">
        <v>4</v>
      </c>
      <c r="E721" s="10">
        <v>3</v>
      </c>
      <c r="F721" s="10">
        <v>3</v>
      </c>
      <c r="G721" s="119" t="str">
        <f t="shared" si="140"/>
        <v>EXCLUDED</v>
      </c>
      <c r="H721" s="147" t="s">
        <v>901</v>
      </c>
      <c r="I721" s="189" t="s">
        <v>901</v>
      </c>
      <c r="J721" s="10" t="str">
        <f>IF(AND(G721="Excluded", H721="Excluded"), "Mutually Excluded", IF(AND(OR(G721="CERTAINLY INCLUDED", G721="INCLUDED", G721="MAYBE" ), OR(H721="INCLUDED", H721="MAYBE")), "MUTUALLY INCLUDED", IF(AND(G721="MAYBE", H721="MAYBE"), "Mutually MAYBE", IF(AND(G721="Excluded", OR(H721="INCLUDED", H721="MAYBE")), "AI: No, Human: Yes", IF(AND(H721="Excluded", OR(G721="INCLUDED", G721="CERTAINLY INCLUDED", G721="MAYBE")), "AI: Yes, Human: No", "Other Conflict")))))</f>
        <v>Mutually Excluded</v>
      </c>
      <c r="K721" s="10"/>
      <c r="L721" s="10"/>
      <c r="N721" s="220" t="s">
        <v>19</v>
      </c>
      <c r="O721" s="54" t="str">
        <f>IF(J721="Mutually Excluded","Exclude",IF(J721= "Mutually Included","Include",M721))</f>
        <v>Exclude</v>
      </c>
      <c r="P721" s="54" t="str">
        <f>'Humans Alignment T&amp;A'!Z721</f>
        <v>Exclude</v>
      </c>
      <c r="Q721" s="120" t="str">
        <f>IF(AND(O721="Exclude", P721="Exclude"), "Mutually Excluded", IF(AND(OR(O721="CERTAINLY INCLUDED", O721="INCLUDE" ), OR(P721="INCLUDE", P721="MAYBE")), "MUTUALLY INCLUDED", IF(AND(O721="MAYBE", P721="MAYBE"), "Mutually MAYBE", IF(AND(O721="Exclude", OR(P721="INCLUDE", P721="MAYBE")), "AI+Hum: No, Hum1+2: Yes", IF(AND(P721="Exclude", OR(O721="INCLUDE", O721="CERTAINLY INCLUDED", H721="MAYBE")), "Ai+hum: Yes, Hum1+2: No", "Other Conflict")))))</f>
        <v>Mutually Excluded</v>
      </c>
      <c r="U721" s="121" t="str">
        <f>IF(Q721="Mutually Excluded","Exclude",IF(Q721= "Mutually Included","Include",R721))</f>
        <v>Exclude</v>
      </c>
      <c r="V721" s="122"/>
      <c r="X721" s="117"/>
      <c r="Y721" s="117"/>
      <c r="Z721" s="103" t="str">
        <f t="shared" si="141"/>
        <v/>
      </c>
      <c r="AA721" s="256"/>
      <c r="AB721" s="186"/>
      <c r="AC721" s="186"/>
      <c r="AD721" s="203"/>
      <c r="AF721" s="203"/>
      <c r="AG721" s="102" t="str">
        <f t="shared" si="142"/>
        <v/>
      </c>
      <c r="AH721" s="10" t="str">
        <f t="shared" si="145"/>
        <v/>
      </c>
      <c r="AI721" s="102"/>
      <c r="AJ721" s="10"/>
      <c r="AK721" s="10"/>
      <c r="AL721" s="105"/>
      <c r="AM721" s="102"/>
      <c r="AN721" s="10"/>
      <c r="AO721" s="10" t="str">
        <f t="shared" si="143"/>
        <v/>
      </c>
      <c r="AT721" s="10"/>
      <c r="AU721" s="10" t="str">
        <f>IF(O721="include",AF721,"")</f>
        <v/>
      </c>
      <c r="AV721" s="54" t="str">
        <f>IF(P721="include",AF721,"")</f>
        <v/>
      </c>
      <c r="BC721" s="10"/>
      <c r="BH721" s="10"/>
      <c r="BM721" s="10"/>
    </row>
    <row r="722" spans="1:65" s="54" customFormat="1" ht="87" customHeight="1">
      <c r="A722" s="10">
        <v>743</v>
      </c>
      <c r="B722" s="10"/>
      <c r="C722" s="10" t="s">
        <v>44</v>
      </c>
      <c r="D722" s="10">
        <v>4</v>
      </c>
      <c r="E722" s="10">
        <v>3</v>
      </c>
      <c r="F722" s="10">
        <v>3</v>
      </c>
      <c r="G722" s="119" t="str">
        <f t="shared" si="140"/>
        <v>EXCLUDED</v>
      </c>
      <c r="H722" s="147" t="s">
        <v>901</v>
      </c>
      <c r="I722" s="189" t="s">
        <v>901</v>
      </c>
      <c r="J722" s="10" t="str">
        <f>IF(AND(G722="Excluded", H722="Excluded"), "Mutually Excluded", IF(AND(OR(G722="CERTAINLY INCLUDED", G722="INCLUDED", G722="MAYBE" ), OR(H722="INCLUDED", H722="MAYBE")), "MUTUALLY INCLUDED", IF(AND(G722="MAYBE", H722="MAYBE"), "Mutually MAYBE", IF(AND(G722="Excluded", OR(H722="INCLUDED", H722="MAYBE")), "AI: No, Human: Yes", IF(AND(H722="Excluded", OR(G722="INCLUDED", G722="CERTAINLY INCLUDED", G722="MAYBE")), "AI: Yes, Human: No", "Other Conflict")))))</f>
        <v>Mutually Excluded</v>
      </c>
      <c r="K722" s="10"/>
      <c r="L722" s="10"/>
      <c r="N722" s="220" t="s">
        <v>19</v>
      </c>
      <c r="O722" s="54" t="str">
        <f>IF(J722="Mutually Excluded","Exclude",IF(J722= "Mutually Included","Include",M722))</f>
        <v>Exclude</v>
      </c>
      <c r="P722" s="54" t="str">
        <f>'Humans Alignment T&amp;A'!Z722</f>
        <v>Exclude</v>
      </c>
      <c r="Q722" s="120" t="str">
        <f>IF(AND(O722="Exclude", P722="Exclude"), "Mutually Excluded", IF(AND(OR(O722="CERTAINLY INCLUDED", O722="INCLUDE" ), OR(P722="INCLUDE", P722="MAYBE")), "MUTUALLY INCLUDED", IF(AND(O722="MAYBE", P722="MAYBE"), "Mutually MAYBE", IF(AND(O722="Exclude", OR(P722="INCLUDE", P722="MAYBE")), "AI+Hum: No, Hum1+2: Yes", IF(AND(P722="Exclude", OR(O722="INCLUDE", O722="CERTAINLY INCLUDED", H722="MAYBE")), "Ai+hum: Yes, Hum1+2: No", "Other Conflict")))))</f>
        <v>Mutually Excluded</v>
      </c>
      <c r="U722" s="121" t="str">
        <f>IF(Q722="Mutually Excluded","Exclude",IF(Q722= "Mutually Included","Include",R722))</f>
        <v>Exclude</v>
      </c>
      <c r="V722" s="122"/>
      <c r="X722" s="117"/>
      <c r="Y722" s="117"/>
      <c r="Z722" s="103" t="str">
        <f t="shared" si="141"/>
        <v/>
      </c>
      <c r="AA722" s="256"/>
      <c r="AB722" s="186"/>
      <c r="AC722" s="186"/>
      <c r="AD722" s="203"/>
      <c r="AF722" s="203"/>
      <c r="AG722" s="102" t="str">
        <f t="shared" si="142"/>
        <v/>
      </c>
      <c r="AH722" s="10" t="str">
        <f t="shared" si="145"/>
        <v/>
      </c>
      <c r="AI722" s="102"/>
      <c r="AJ722" s="10"/>
      <c r="AK722" s="10"/>
      <c r="AL722" s="105"/>
      <c r="AM722" s="102"/>
      <c r="AN722" s="10"/>
      <c r="AO722" s="10" t="str">
        <f t="shared" si="143"/>
        <v/>
      </c>
      <c r="AT722" s="10"/>
      <c r="AU722" s="10" t="str">
        <f>IF(O722="include",AF722,"")</f>
        <v/>
      </c>
      <c r="AV722" s="54" t="str">
        <f>IF(P722="include",AF722,"")</f>
        <v/>
      </c>
      <c r="BC722" s="10"/>
      <c r="BH722" s="10"/>
      <c r="BM722" s="10"/>
    </row>
    <row r="723" spans="1:65" s="54" customFormat="1" ht="30">
      <c r="A723" s="10">
        <v>744</v>
      </c>
      <c r="B723" s="10"/>
      <c r="C723" s="10" t="s">
        <v>1018</v>
      </c>
      <c r="D723" s="10">
        <v>4</v>
      </c>
      <c r="E723" s="10">
        <v>4</v>
      </c>
      <c r="F723" s="10">
        <v>3</v>
      </c>
      <c r="G723" s="119" t="str">
        <f t="shared" si="140"/>
        <v>EXCLUDED</v>
      </c>
      <c r="H723" s="147" t="s">
        <v>901</v>
      </c>
      <c r="I723" s="189" t="s">
        <v>901</v>
      </c>
      <c r="J723" s="10" t="str">
        <f>IF(AND(G723="Excluded", H723="Excluded"), "Mutually Excluded", IF(AND(OR(G723="CERTAINLY INCLUDED", G723="INCLUDED", G723="MAYBE" ), OR(H723="INCLUDED", H723="MAYBE")), "MUTUALLY INCLUDED", IF(AND(G723="MAYBE", H723="MAYBE"), "Mutually MAYBE", IF(AND(G723="Excluded", OR(H723="INCLUDED", H723="MAYBE")), "AI: No, Human: Yes", IF(AND(H723="Excluded", OR(G723="INCLUDED", G723="CERTAINLY INCLUDED", G723="MAYBE")), "AI: Yes, Human: No", "Other Conflict")))))</f>
        <v>Mutually Excluded</v>
      </c>
      <c r="K723" s="10"/>
      <c r="L723" s="10"/>
      <c r="N723" s="220" t="s">
        <v>19</v>
      </c>
      <c r="O723" s="54" t="str">
        <f>IF(J723="Mutually Excluded","Exclude",IF(J723= "Mutually Included","Include",M723))</f>
        <v>Exclude</v>
      </c>
      <c r="P723" s="54" t="str">
        <f>'Humans Alignment T&amp;A'!Z723</f>
        <v>Exclude</v>
      </c>
      <c r="Q723" s="120" t="str">
        <f>IF(AND(O723="Exclude", P723="Exclude"), "Mutually Excluded", IF(AND(OR(O723="CERTAINLY INCLUDED", O723="INCLUDE" ), OR(P723="INCLUDE", P723="MAYBE")), "MUTUALLY INCLUDED", IF(AND(O723="MAYBE", P723="MAYBE"), "Mutually MAYBE", IF(AND(O723="Exclude", OR(P723="INCLUDE", P723="MAYBE")), "AI+Hum: No, Hum1+2: Yes", IF(AND(P723="Exclude", OR(O723="INCLUDE", O723="CERTAINLY INCLUDED", H723="MAYBE")), "Ai+hum: Yes, Hum1+2: No", "Other Conflict")))))</f>
        <v>Mutually Excluded</v>
      </c>
      <c r="U723" s="121" t="str">
        <f>IF(Q723="Mutually Excluded","Exclude",IF(Q723= "Mutually Included","Include",R723))</f>
        <v>Exclude</v>
      </c>
      <c r="V723" s="122"/>
      <c r="X723" s="117"/>
      <c r="Y723" s="117"/>
      <c r="Z723" s="103" t="str">
        <f t="shared" si="141"/>
        <v/>
      </c>
      <c r="AA723" s="256"/>
      <c r="AB723" s="186"/>
      <c r="AC723" s="186"/>
      <c r="AD723" s="203"/>
      <c r="AF723" s="203"/>
      <c r="AG723" s="102" t="str">
        <f t="shared" si="142"/>
        <v/>
      </c>
      <c r="AH723" s="10" t="str">
        <f t="shared" si="145"/>
        <v/>
      </c>
      <c r="AI723" s="102"/>
      <c r="AJ723" s="10"/>
      <c r="AK723" s="10"/>
      <c r="AL723" s="105"/>
      <c r="AM723" s="102"/>
      <c r="AN723" s="10"/>
      <c r="AO723" s="10" t="str">
        <f t="shared" si="143"/>
        <v/>
      </c>
      <c r="AT723" s="10"/>
      <c r="AU723" s="10" t="str">
        <f>IF(O723="include",AF723,"")</f>
        <v/>
      </c>
      <c r="AV723" s="54" t="str">
        <f>IF(P723="include",AF723,"")</f>
        <v/>
      </c>
      <c r="BC723" s="10"/>
      <c r="BH723" s="10"/>
      <c r="BM723" s="10"/>
    </row>
    <row r="724" spans="1:65" s="54" customFormat="1" ht="30">
      <c r="A724" s="10">
        <v>745</v>
      </c>
      <c r="B724" s="10"/>
      <c r="C724" s="10" t="s">
        <v>1019</v>
      </c>
      <c r="D724" s="10">
        <v>2</v>
      </c>
      <c r="E724" s="10">
        <v>2</v>
      </c>
      <c r="F724" s="10">
        <v>2</v>
      </c>
      <c r="G724" s="119" t="str">
        <f t="shared" si="140"/>
        <v>EXCLUDED</v>
      </c>
      <c r="H724" s="147" t="s">
        <v>901</v>
      </c>
      <c r="I724" s="189" t="s">
        <v>901</v>
      </c>
      <c r="J724" s="10" t="str">
        <f>IF(AND(G724="Excluded", H724="Excluded"), "Mutually Excluded", IF(AND(OR(G724="CERTAINLY INCLUDED", G724="INCLUDED", G724="MAYBE" ), OR(H724="INCLUDED", H724="MAYBE")), "MUTUALLY INCLUDED", IF(AND(G724="MAYBE", H724="MAYBE"), "Mutually MAYBE", IF(AND(G724="Excluded", OR(H724="INCLUDED", H724="MAYBE")), "AI: No, Human: Yes", IF(AND(H724="Excluded", OR(G724="INCLUDED", G724="CERTAINLY INCLUDED", G724="MAYBE")), "AI: Yes, Human: No", "Other Conflict")))))</f>
        <v>Mutually Excluded</v>
      </c>
      <c r="K724" s="10"/>
      <c r="L724" s="10"/>
      <c r="N724" s="220" t="s">
        <v>19</v>
      </c>
      <c r="O724" s="54" t="str">
        <f>IF(J724="Mutually Excluded","Exclude",IF(J724= "Mutually Included","Include",M724))</f>
        <v>Exclude</v>
      </c>
      <c r="P724" s="54" t="str">
        <f>'Humans Alignment T&amp;A'!Z724</f>
        <v>Exclude</v>
      </c>
      <c r="Q724" s="120" t="str">
        <f>IF(AND(O724="Exclude", P724="Exclude"), "Mutually Excluded", IF(AND(OR(O724="CERTAINLY INCLUDED", O724="INCLUDE" ), OR(P724="INCLUDE", P724="MAYBE")), "MUTUALLY INCLUDED", IF(AND(O724="MAYBE", P724="MAYBE"), "Mutually MAYBE", IF(AND(O724="Exclude", OR(P724="INCLUDE", P724="MAYBE")), "AI+Hum: No, Hum1+2: Yes", IF(AND(P724="Exclude", OR(O724="INCLUDE", O724="CERTAINLY INCLUDED", H724="MAYBE")), "Ai+hum: Yes, Hum1+2: No", "Other Conflict")))))</f>
        <v>Mutually Excluded</v>
      </c>
      <c r="U724" s="121" t="str">
        <f>IF(Q724="Mutually Excluded","Exclude",IF(Q724= "Mutually Included","Include",R724))</f>
        <v>Exclude</v>
      </c>
      <c r="V724" s="122"/>
      <c r="X724" s="117"/>
      <c r="Y724" s="117"/>
      <c r="Z724" s="103" t="str">
        <f t="shared" si="141"/>
        <v/>
      </c>
      <c r="AA724" s="256"/>
      <c r="AB724" s="186"/>
      <c r="AC724" s="186"/>
      <c r="AD724" s="203"/>
      <c r="AF724" s="203"/>
      <c r="AG724" s="102" t="str">
        <f t="shared" si="142"/>
        <v/>
      </c>
      <c r="AH724" s="10" t="str">
        <f t="shared" si="145"/>
        <v/>
      </c>
      <c r="AI724" s="102"/>
      <c r="AJ724" s="10"/>
      <c r="AK724" s="10"/>
      <c r="AL724" s="105"/>
      <c r="AM724" s="102"/>
      <c r="AN724" s="10"/>
      <c r="AO724" s="10" t="str">
        <f t="shared" si="143"/>
        <v/>
      </c>
      <c r="AT724" s="10"/>
      <c r="AU724" s="10" t="str">
        <f>IF(O724="include",AF724,"")</f>
        <v/>
      </c>
      <c r="AV724" s="54" t="str">
        <f>IF(P724="include",AF724,"")</f>
        <v/>
      </c>
      <c r="BC724" s="10"/>
      <c r="BH724" s="10"/>
      <c r="BM724" s="10"/>
    </row>
    <row r="725" spans="1:65" s="54" customFormat="1" ht="30">
      <c r="A725" s="10">
        <v>746</v>
      </c>
      <c r="B725" s="10"/>
      <c r="C725" s="10" t="s">
        <v>1020</v>
      </c>
      <c r="D725" s="10">
        <v>1</v>
      </c>
      <c r="E725" s="10">
        <v>1</v>
      </c>
      <c r="F725" s="10">
        <v>1</v>
      </c>
      <c r="G725" s="119" t="str">
        <f t="shared" si="140"/>
        <v>EXCLUDED</v>
      </c>
      <c r="H725" s="147" t="s">
        <v>901</v>
      </c>
      <c r="I725" s="189" t="s">
        <v>901</v>
      </c>
      <c r="J725" s="10" t="str">
        <f>IF(AND(G725="Excluded", H725="Excluded"), "Mutually Excluded", IF(AND(OR(G725="CERTAINLY INCLUDED", G725="INCLUDED", G725="MAYBE" ), OR(H725="INCLUDED", H725="MAYBE")), "MUTUALLY INCLUDED", IF(AND(G725="MAYBE", H725="MAYBE"), "Mutually MAYBE", IF(AND(G725="Excluded", OR(H725="INCLUDED", H725="MAYBE")), "AI: No, Human: Yes", IF(AND(H725="Excluded", OR(G725="INCLUDED", G725="CERTAINLY INCLUDED", G725="MAYBE")), "AI: Yes, Human: No", "Other Conflict")))))</f>
        <v>Mutually Excluded</v>
      </c>
      <c r="K725" s="10"/>
      <c r="L725" s="10"/>
      <c r="N725" s="220" t="s">
        <v>19</v>
      </c>
      <c r="O725" s="54" t="str">
        <f>IF(J725="Mutually Excluded","Exclude",IF(J725= "Mutually Included","Include",M725))</f>
        <v>Exclude</v>
      </c>
      <c r="P725" s="54" t="str">
        <f>'Humans Alignment T&amp;A'!Z725</f>
        <v>Exclude</v>
      </c>
      <c r="Q725" s="120" t="str">
        <f>IF(AND(O725="Exclude", P725="Exclude"), "Mutually Excluded", IF(AND(OR(O725="CERTAINLY INCLUDED", O725="INCLUDE" ), OR(P725="INCLUDE", P725="MAYBE")), "MUTUALLY INCLUDED", IF(AND(O725="MAYBE", P725="MAYBE"), "Mutually MAYBE", IF(AND(O725="Exclude", OR(P725="INCLUDE", P725="MAYBE")), "AI+Hum: No, Hum1+2: Yes", IF(AND(P725="Exclude", OR(O725="INCLUDE", O725="CERTAINLY INCLUDED", H725="MAYBE")), "Ai+hum: Yes, Hum1+2: No", "Other Conflict")))))</f>
        <v>Mutually Excluded</v>
      </c>
      <c r="U725" s="121" t="str">
        <f>IF(Q725="Mutually Excluded","Exclude",IF(Q725= "Mutually Included","Include",R725))</f>
        <v>Exclude</v>
      </c>
      <c r="V725" s="122"/>
      <c r="X725" s="117"/>
      <c r="Y725" s="117"/>
      <c r="Z725" s="103" t="str">
        <f t="shared" si="141"/>
        <v/>
      </c>
      <c r="AA725" s="256"/>
      <c r="AB725" s="186"/>
      <c r="AC725" s="186"/>
      <c r="AD725" s="203"/>
      <c r="AF725" s="203"/>
      <c r="AG725" s="102" t="str">
        <f t="shared" si="142"/>
        <v/>
      </c>
      <c r="AH725" s="10" t="str">
        <f t="shared" si="145"/>
        <v/>
      </c>
      <c r="AI725" s="102"/>
      <c r="AJ725" s="10"/>
      <c r="AK725" s="10"/>
      <c r="AL725" s="105"/>
      <c r="AM725" s="102"/>
      <c r="AN725" s="10"/>
      <c r="AO725" s="10" t="str">
        <f t="shared" si="143"/>
        <v/>
      </c>
      <c r="AT725" s="10"/>
      <c r="AU725" s="10" t="str">
        <f>IF(O725="include",AF725,"")</f>
        <v/>
      </c>
      <c r="AV725" s="54" t="str">
        <f>IF(P725="include",AF725,"")</f>
        <v/>
      </c>
      <c r="BC725" s="10"/>
      <c r="BH725" s="10"/>
      <c r="BM725" s="10"/>
    </row>
    <row r="726" spans="1:65" s="54" customFormat="1" ht="30">
      <c r="A726" s="10">
        <v>748</v>
      </c>
      <c r="B726" s="10"/>
      <c r="C726" s="10" t="s">
        <v>1021</v>
      </c>
      <c r="D726" s="10">
        <v>2</v>
      </c>
      <c r="E726" s="10">
        <v>2</v>
      </c>
      <c r="F726" s="10">
        <v>1</v>
      </c>
      <c r="G726" s="119" t="str">
        <f t="shared" si="140"/>
        <v>EXCLUDED</v>
      </c>
      <c r="H726" s="147" t="s">
        <v>901</v>
      </c>
      <c r="I726" s="189" t="s">
        <v>901</v>
      </c>
      <c r="J726" s="10" t="str">
        <f>IF(AND(G726="Excluded", H726="Excluded"), "Mutually Excluded", IF(AND(OR(G726="CERTAINLY INCLUDED", G726="INCLUDED", G726="MAYBE" ), OR(H726="INCLUDED", H726="MAYBE")), "MUTUALLY INCLUDED", IF(AND(G726="MAYBE", H726="MAYBE"), "Mutually MAYBE", IF(AND(G726="Excluded", OR(H726="INCLUDED", H726="MAYBE")), "AI: No, Human: Yes", IF(AND(H726="Excluded", OR(G726="INCLUDED", G726="CERTAINLY INCLUDED", G726="MAYBE")), "AI: Yes, Human: No", "Other Conflict")))))</f>
        <v>Mutually Excluded</v>
      </c>
      <c r="K726" s="10"/>
      <c r="L726" s="10"/>
      <c r="N726" s="220" t="s">
        <v>19</v>
      </c>
      <c r="O726" s="54" t="str">
        <f>IF(J726="Mutually Excluded","Exclude",IF(J726= "Mutually Included","Include",M726))</f>
        <v>Exclude</v>
      </c>
      <c r="P726" s="54" t="str">
        <f>'Humans Alignment T&amp;A'!Z726</f>
        <v>Exclude</v>
      </c>
      <c r="Q726" s="120" t="str">
        <f>IF(AND(O726="Exclude", P726="Exclude"), "Mutually Excluded", IF(AND(OR(O726="CERTAINLY INCLUDED", O726="INCLUDE" ), OR(P726="INCLUDE", P726="MAYBE")), "MUTUALLY INCLUDED", IF(AND(O726="MAYBE", P726="MAYBE"), "Mutually MAYBE", IF(AND(O726="Exclude", OR(P726="INCLUDE", P726="MAYBE")), "AI+Hum: No, Hum1+2: Yes", IF(AND(P726="Exclude", OR(O726="INCLUDE", O726="CERTAINLY INCLUDED", H726="MAYBE")), "Ai+hum: Yes, Hum1+2: No", "Other Conflict")))))</f>
        <v>Mutually Excluded</v>
      </c>
      <c r="U726" s="121" t="str">
        <f>IF(Q726="Mutually Excluded","Exclude",IF(Q726= "Mutually Included","Include",R726))</f>
        <v>Exclude</v>
      </c>
      <c r="V726" s="122"/>
      <c r="X726" s="117"/>
      <c r="Y726" s="117"/>
      <c r="Z726" s="103" t="str">
        <f t="shared" si="141"/>
        <v/>
      </c>
      <c r="AA726" s="256"/>
      <c r="AB726" s="186"/>
      <c r="AC726" s="186"/>
      <c r="AD726" s="203"/>
      <c r="AF726" s="203"/>
      <c r="AG726" s="102" t="str">
        <f t="shared" si="142"/>
        <v/>
      </c>
      <c r="AH726" s="10" t="str">
        <f t="shared" si="145"/>
        <v/>
      </c>
      <c r="AI726" s="102"/>
      <c r="AJ726" s="10"/>
      <c r="AK726" s="10"/>
      <c r="AL726" s="105"/>
      <c r="AM726" s="102"/>
      <c r="AN726" s="10"/>
      <c r="AO726" s="10" t="str">
        <f t="shared" si="143"/>
        <v/>
      </c>
      <c r="AT726" s="10"/>
      <c r="AU726" s="10" t="str">
        <f>IF(O726="include",AF726,"")</f>
        <v/>
      </c>
      <c r="AV726" s="54" t="str">
        <f>IF(P726="include",AF726,"")</f>
        <v/>
      </c>
      <c r="BC726" s="10"/>
      <c r="BH726" s="10"/>
      <c r="BM726" s="10"/>
    </row>
    <row r="727" spans="1:65" s="54" customFormat="1" ht="45">
      <c r="A727" s="10">
        <v>749</v>
      </c>
      <c r="B727" s="10"/>
      <c r="C727" s="10" t="s">
        <v>1022</v>
      </c>
      <c r="D727" s="10">
        <v>2</v>
      </c>
      <c r="E727" s="10">
        <v>3</v>
      </c>
      <c r="F727" s="10">
        <v>3</v>
      </c>
      <c r="G727" s="119" t="str">
        <f t="shared" si="140"/>
        <v>EXCLUDED</v>
      </c>
      <c r="H727" s="147" t="s">
        <v>901</v>
      </c>
      <c r="I727" s="189" t="s">
        <v>901</v>
      </c>
      <c r="J727" s="10" t="str">
        <f>IF(AND(G727="Excluded", H727="Excluded"), "Mutually Excluded", IF(AND(OR(G727="CERTAINLY INCLUDED", G727="INCLUDED", G727="MAYBE" ), OR(H727="INCLUDED", H727="MAYBE")), "MUTUALLY INCLUDED", IF(AND(G727="MAYBE", H727="MAYBE"), "Mutually MAYBE", IF(AND(G727="Excluded", OR(H727="INCLUDED", H727="MAYBE")), "AI: No, Human: Yes", IF(AND(H727="Excluded", OR(G727="INCLUDED", G727="CERTAINLY INCLUDED", G727="MAYBE")), "AI: Yes, Human: No", "Other Conflict")))))</f>
        <v>Mutually Excluded</v>
      </c>
      <c r="K727" s="10"/>
      <c r="L727" s="10"/>
      <c r="N727" s="220" t="s">
        <v>19</v>
      </c>
      <c r="O727" s="54" t="str">
        <f>IF(J727="Mutually Excluded","Exclude",IF(J727= "Mutually Included","Include",M727))</f>
        <v>Exclude</v>
      </c>
      <c r="P727" s="54" t="str">
        <f>'Humans Alignment T&amp;A'!Z727</f>
        <v>Exclude</v>
      </c>
      <c r="Q727" s="120" t="str">
        <f>IF(AND(O727="Exclude", P727="Exclude"), "Mutually Excluded", IF(AND(OR(O727="CERTAINLY INCLUDED", O727="INCLUDE" ), OR(P727="INCLUDE", P727="MAYBE")), "MUTUALLY INCLUDED", IF(AND(O727="MAYBE", P727="MAYBE"), "Mutually MAYBE", IF(AND(O727="Exclude", OR(P727="INCLUDE", P727="MAYBE")), "AI+Hum: No, Hum1+2: Yes", IF(AND(P727="Exclude", OR(O727="INCLUDE", O727="CERTAINLY INCLUDED", H727="MAYBE")), "Ai+hum: Yes, Hum1+2: No", "Other Conflict")))))</f>
        <v>Mutually Excluded</v>
      </c>
      <c r="U727" s="121" t="str">
        <f>IF(Q727="Mutually Excluded","Exclude",IF(Q727= "Mutually Included","Include",R727))</f>
        <v>Exclude</v>
      </c>
      <c r="V727" s="122"/>
      <c r="X727" s="117"/>
      <c r="Y727" s="117"/>
      <c r="Z727" s="103" t="str">
        <f t="shared" si="141"/>
        <v/>
      </c>
      <c r="AA727" s="256"/>
      <c r="AB727" s="186"/>
      <c r="AC727" s="186"/>
      <c r="AD727" s="203"/>
      <c r="AF727" s="203"/>
      <c r="AG727" s="102" t="str">
        <f t="shared" si="142"/>
        <v/>
      </c>
      <c r="AH727" s="10" t="str">
        <f t="shared" si="145"/>
        <v/>
      </c>
      <c r="AI727" s="102"/>
      <c r="AJ727" s="10"/>
      <c r="AK727" s="10"/>
      <c r="AL727" s="105"/>
      <c r="AM727" s="102"/>
      <c r="AN727" s="10"/>
      <c r="AO727" s="10" t="str">
        <f t="shared" si="143"/>
        <v/>
      </c>
      <c r="AT727" s="10"/>
      <c r="AU727" s="10" t="str">
        <f>IF(O727="include",AF727,"")</f>
        <v/>
      </c>
      <c r="AV727" s="54" t="str">
        <f>IF(P727="include",AF727,"")</f>
        <v/>
      </c>
      <c r="BC727" s="10"/>
      <c r="BH727" s="10"/>
      <c r="BM727" s="10"/>
    </row>
    <row r="728" spans="1:65" s="54" customFormat="1" ht="30">
      <c r="A728" s="10">
        <v>750</v>
      </c>
      <c r="B728" s="10"/>
      <c r="C728" s="10" t="s">
        <v>1023</v>
      </c>
      <c r="D728" s="10">
        <v>2</v>
      </c>
      <c r="E728" s="10">
        <v>2</v>
      </c>
      <c r="F728" s="10">
        <v>2</v>
      </c>
      <c r="G728" s="119" t="str">
        <f t="shared" si="140"/>
        <v>EXCLUDED</v>
      </c>
      <c r="H728" s="147" t="s">
        <v>901</v>
      </c>
      <c r="I728" s="189" t="s">
        <v>901</v>
      </c>
      <c r="J728" s="10" t="str">
        <f>IF(AND(G728="Excluded", H728="Excluded"), "Mutually Excluded", IF(AND(OR(G728="CERTAINLY INCLUDED", G728="INCLUDED", G728="MAYBE" ), OR(H728="INCLUDED", H728="MAYBE")), "MUTUALLY INCLUDED", IF(AND(G728="MAYBE", H728="MAYBE"), "Mutually MAYBE", IF(AND(G728="Excluded", OR(H728="INCLUDED", H728="MAYBE")), "AI: No, Human: Yes", IF(AND(H728="Excluded", OR(G728="INCLUDED", G728="CERTAINLY INCLUDED", G728="MAYBE")), "AI: Yes, Human: No", "Other Conflict")))))</f>
        <v>Mutually Excluded</v>
      </c>
      <c r="K728" s="10"/>
      <c r="L728" s="10"/>
      <c r="N728" s="220" t="s">
        <v>19</v>
      </c>
      <c r="O728" s="54" t="str">
        <f>IF(J728="Mutually Excluded","Exclude",IF(J728= "Mutually Included","Include",M728))</f>
        <v>Exclude</v>
      </c>
      <c r="P728" s="54" t="str">
        <f>'Humans Alignment T&amp;A'!Z728</f>
        <v>Exclude</v>
      </c>
      <c r="Q728" s="120" t="str">
        <f>IF(AND(O728="Exclude", P728="Exclude"), "Mutually Excluded", IF(AND(OR(O728="CERTAINLY INCLUDED", O728="INCLUDE" ), OR(P728="INCLUDE", P728="MAYBE")), "MUTUALLY INCLUDED", IF(AND(O728="MAYBE", P728="MAYBE"), "Mutually MAYBE", IF(AND(O728="Exclude", OR(P728="INCLUDE", P728="MAYBE")), "AI+Hum: No, Hum1+2: Yes", IF(AND(P728="Exclude", OR(O728="INCLUDE", O728="CERTAINLY INCLUDED", H728="MAYBE")), "Ai+hum: Yes, Hum1+2: No", "Other Conflict")))))</f>
        <v>Mutually Excluded</v>
      </c>
      <c r="U728" s="121" t="str">
        <f>IF(Q728="Mutually Excluded","Exclude",IF(Q728= "Mutually Included","Include",R728))</f>
        <v>Exclude</v>
      </c>
      <c r="V728" s="122"/>
      <c r="X728" s="117"/>
      <c r="Y728" s="117"/>
      <c r="Z728" s="103" t="str">
        <f t="shared" si="141"/>
        <v/>
      </c>
      <c r="AA728" s="256"/>
      <c r="AB728" s="186"/>
      <c r="AC728" s="186"/>
      <c r="AD728" s="203"/>
      <c r="AF728" s="203"/>
      <c r="AG728" s="102" t="str">
        <f t="shared" si="142"/>
        <v/>
      </c>
      <c r="AH728" s="10" t="str">
        <f t="shared" si="145"/>
        <v/>
      </c>
      <c r="AI728" s="102"/>
      <c r="AJ728" s="10"/>
      <c r="AK728" s="10"/>
      <c r="AL728" s="105"/>
      <c r="AM728" s="102"/>
      <c r="AN728" s="10"/>
      <c r="AO728" s="10" t="str">
        <f t="shared" si="143"/>
        <v/>
      </c>
      <c r="AT728" s="10"/>
      <c r="AU728" s="10" t="str">
        <f>IF(O728="include",AF728,"")</f>
        <v/>
      </c>
      <c r="AV728" s="54" t="str">
        <f>IF(P728="include",AF728,"")</f>
        <v/>
      </c>
      <c r="BC728" s="10"/>
      <c r="BH728" s="10"/>
      <c r="BM728" s="10"/>
    </row>
    <row r="729" spans="1:65" s="54" customFormat="1" ht="30">
      <c r="A729" s="10">
        <v>751</v>
      </c>
      <c r="B729" s="10"/>
      <c r="C729" s="10" t="s">
        <v>1024</v>
      </c>
      <c r="D729" s="10">
        <v>4</v>
      </c>
      <c r="E729" s="10">
        <v>3</v>
      </c>
      <c r="F729" s="10">
        <v>2</v>
      </c>
      <c r="G729" s="119" t="str">
        <f t="shared" si="140"/>
        <v>EXCLUDED</v>
      </c>
      <c r="H729" s="147" t="s">
        <v>901</v>
      </c>
      <c r="I729" s="189" t="s">
        <v>901</v>
      </c>
      <c r="J729" s="10" t="str">
        <f>IF(AND(G729="Excluded", H729="Excluded"), "Mutually Excluded", IF(AND(OR(G729="CERTAINLY INCLUDED", G729="INCLUDED", G729="MAYBE" ), OR(H729="INCLUDED", H729="MAYBE")), "MUTUALLY INCLUDED", IF(AND(G729="MAYBE", H729="MAYBE"), "Mutually MAYBE", IF(AND(G729="Excluded", OR(H729="INCLUDED", H729="MAYBE")), "AI: No, Human: Yes", IF(AND(H729="Excluded", OR(G729="INCLUDED", G729="CERTAINLY INCLUDED", G729="MAYBE")), "AI: Yes, Human: No", "Other Conflict")))))</f>
        <v>Mutually Excluded</v>
      </c>
      <c r="K729" s="10"/>
      <c r="L729" s="10"/>
      <c r="N729" s="220" t="s">
        <v>19</v>
      </c>
      <c r="O729" s="54" t="str">
        <f>IF(J729="Mutually Excluded","Exclude",IF(J729= "Mutually Included","Include",M729))</f>
        <v>Exclude</v>
      </c>
      <c r="P729" s="54" t="str">
        <f>'Humans Alignment T&amp;A'!Z729</f>
        <v>Exclude</v>
      </c>
      <c r="Q729" s="120" t="str">
        <f>IF(AND(O729="Exclude", P729="Exclude"), "Mutually Excluded", IF(AND(OR(O729="CERTAINLY INCLUDED", O729="INCLUDE" ), OR(P729="INCLUDE", P729="MAYBE")), "MUTUALLY INCLUDED", IF(AND(O729="MAYBE", P729="MAYBE"), "Mutually MAYBE", IF(AND(O729="Exclude", OR(P729="INCLUDE", P729="MAYBE")), "AI+Hum: No, Hum1+2: Yes", IF(AND(P729="Exclude", OR(O729="INCLUDE", O729="CERTAINLY INCLUDED", H729="MAYBE")), "Ai+hum: Yes, Hum1+2: No", "Other Conflict")))))</f>
        <v>Mutually Excluded</v>
      </c>
      <c r="U729" s="121" t="str">
        <f>IF(Q729="Mutually Excluded","Exclude",IF(Q729= "Mutually Included","Include",R729))</f>
        <v>Exclude</v>
      </c>
      <c r="V729" s="122"/>
      <c r="X729" s="117"/>
      <c r="Y729" s="117"/>
      <c r="Z729" s="103" t="str">
        <f t="shared" si="141"/>
        <v/>
      </c>
      <c r="AA729" s="256"/>
      <c r="AB729" s="186"/>
      <c r="AC729" s="186"/>
      <c r="AD729" s="203"/>
      <c r="AF729" s="203"/>
      <c r="AG729" s="102" t="str">
        <f t="shared" si="142"/>
        <v/>
      </c>
      <c r="AH729" s="10" t="str">
        <f t="shared" si="145"/>
        <v/>
      </c>
      <c r="AI729" s="102"/>
      <c r="AJ729" s="10"/>
      <c r="AK729" s="10"/>
      <c r="AL729" s="105"/>
      <c r="AM729" s="102"/>
      <c r="AN729" s="10"/>
      <c r="AO729" s="10" t="str">
        <f t="shared" si="143"/>
        <v/>
      </c>
      <c r="AT729" s="10"/>
      <c r="AU729" s="10" t="str">
        <f>IF(O729="include",AF729,"")</f>
        <v/>
      </c>
      <c r="AV729" s="54" t="str">
        <f>IF(P729="include",AF729,"")</f>
        <v/>
      </c>
      <c r="BC729" s="10"/>
      <c r="BH729" s="10"/>
      <c r="BM729" s="10"/>
    </row>
    <row r="730" spans="1:65" s="54" customFormat="1" ht="45">
      <c r="A730" s="10">
        <v>752</v>
      </c>
      <c r="B730" s="10"/>
      <c r="C730" s="10" t="s">
        <v>1025</v>
      </c>
      <c r="D730" s="10">
        <v>5</v>
      </c>
      <c r="E730" s="10">
        <v>5</v>
      </c>
      <c r="F730" s="10">
        <v>4</v>
      </c>
      <c r="G730" s="119" t="str">
        <f t="shared" si="140"/>
        <v>MAYBE</v>
      </c>
      <c r="H730" s="147" t="s">
        <v>901</v>
      </c>
      <c r="I730" s="189" t="s">
        <v>901</v>
      </c>
      <c r="J730" s="10" t="str">
        <f>IF(AND(G730="Excluded", H730="Excluded"), "Mutually Excluded", IF(AND(OR(G730="CERTAINLY INCLUDED", G730="INCLUDED", G730="MAYBE" ), OR(H730="INCLUDED", H730="MAYBE")), "MUTUALLY INCLUDED", IF(AND(G730="MAYBE", H730="MAYBE"), "Mutually MAYBE", IF(AND(G730="Excluded", OR(H730="INCLUDED", H730="MAYBE")), "AI: No, Human: Yes", IF(AND(H730="Excluded", OR(G730="INCLUDED", G730="CERTAINLY INCLUDED", G730="MAYBE")), "AI: Yes, Human: No", "Other Conflict")))))</f>
        <v>AI: Yes, Human: No</v>
      </c>
      <c r="K730" s="10" t="s">
        <v>3024</v>
      </c>
      <c r="L730" s="10" t="s">
        <v>19</v>
      </c>
      <c r="M730" s="54" t="s">
        <v>19</v>
      </c>
      <c r="N730" s="220" t="s">
        <v>19</v>
      </c>
      <c r="O730" s="54" t="str">
        <f>IF(J730="Mutually Excluded","Exclude",IF(J730= "Mutually Included","Include",M730))</f>
        <v>Exclude</v>
      </c>
      <c r="P730" s="54" t="str">
        <f>'Humans Alignment T&amp;A'!Z730</f>
        <v>Exclude</v>
      </c>
      <c r="Q730" s="120" t="str">
        <f>IF(AND(O730="Exclude", P730="Exclude"), "Mutually Excluded", IF(AND(OR(O730="CERTAINLY INCLUDED", O730="INCLUDE" ), OR(P730="INCLUDE", P730="MAYBE")), "MUTUALLY INCLUDED", IF(AND(O730="MAYBE", P730="MAYBE"), "Mutually MAYBE", IF(AND(O730="Exclude", OR(P730="INCLUDE", P730="MAYBE")), "AI+Hum: No, Hum1+2: Yes", IF(AND(P730="Exclude", OR(O730="INCLUDE", O730="CERTAINLY INCLUDED", H730="MAYBE")), "Ai+hum: Yes, Hum1+2: No", "Other Conflict")))))</f>
        <v>Mutually Excluded</v>
      </c>
      <c r="U730" s="121" t="str">
        <f>IF(Q730="Mutually Excluded","Exclude",IF(Q730= "Mutually Included","Include",R730))</f>
        <v>Exclude</v>
      </c>
      <c r="V730" s="122"/>
      <c r="X730" s="117"/>
      <c r="Y730" s="117"/>
      <c r="Z730" s="103" t="str">
        <f t="shared" si="141"/>
        <v/>
      </c>
      <c r="AA730" s="256"/>
      <c r="AB730" s="186"/>
      <c r="AC730" s="186"/>
      <c r="AD730" s="203"/>
      <c r="AF730" s="203"/>
      <c r="AG730" s="102" t="str">
        <f t="shared" si="142"/>
        <v/>
      </c>
      <c r="AH730" s="10" t="str">
        <f t="shared" si="145"/>
        <v/>
      </c>
      <c r="AI730" s="102"/>
      <c r="AJ730" s="10"/>
      <c r="AK730" s="10"/>
      <c r="AL730" s="105"/>
      <c r="AM730" s="102"/>
      <c r="AN730" s="10"/>
      <c r="AO730" s="10" t="str">
        <f t="shared" si="143"/>
        <v/>
      </c>
      <c r="AT730" s="10"/>
      <c r="AU730" s="10" t="str">
        <f>IF(O730="include",AF730,"")</f>
        <v/>
      </c>
      <c r="AV730" s="54" t="str">
        <f>IF(P730="include",AF730,"")</f>
        <v/>
      </c>
      <c r="BC730" s="10"/>
      <c r="BH730" s="10"/>
      <c r="BM730" s="10"/>
    </row>
    <row r="731" spans="1:65" s="54" customFormat="1" ht="45">
      <c r="A731" s="10">
        <v>753</v>
      </c>
      <c r="B731" s="10"/>
      <c r="C731" s="10" t="s">
        <v>1026</v>
      </c>
      <c r="D731" s="10">
        <v>1</v>
      </c>
      <c r="E731" s="10">
        <v>1</v>
      </c>
      <c r="F731" s="10">
        <v>1</v>
      </c>
      <c r="G731" s="119" t="str">
        <f t="shared" si="140"/>
        <v>EXCLUDED</v>
      </c>
      <c r="H731" s="147" t="s">
        <v>901</v>
      </c>
      <c r="I731" s="189" t="s">
        <v>901</v>
      </c>
      <c r="J731" s="10" t="str">
        <f>IF(AND(G731="Excluded", H731="Excluded"), "Mutually Excluded", IF(AND(OR(G731="CERTAINLY INCLUDED", G731="INCLUDED", G731="MAYBE" ), OR(H731="INCLUDED", H731="MAYBE")), "MUTUALLY INCLUDED", IF(AND(G731="MAYBE", H731="MAYBE"), "Mutually MAYBE", IF(AND(G731="Excluded", OR(H731="INCLUDED", H731="MAYBE")), "AI: No, Human: Yes", IF(AND(H731="Excluded", OR(G731="INCLUDED", G731="CERTAINLY INCLUDED", G731="MAYBE")), "AI: Yes, Human: No", "Other Conflict")))))</f>
        <v>Mutually Excluded</v>
      </c>
      <c r="K731" s="10"/>
      <c r="L731" s="10"/>
      <c r="N731" s="220" t="s">
        <v>19</v>
      </c>
      <c r="O731" s="54" t="str">
        <f>IF(J731="Mutually Excluded","Exclude",IF(J731= "Mutually Included","Include",M731))</f>
        <v>Exclude</v>
      </c>
      <c r="P731" s="54" t="str">
        <f>'Humans Alignment T&amp;A'!Z731</f>
        <v>Exclude</v>
      </c>
      <c r="Q731" s="120" t="str">
        <f>IF(AND(O731="Exclude", P731="Exclude"), "Mutually Excluded", IF(AND(OR(O731="CERTAINLY INCLUDED", O731="INCLUDE" ), OR(P731="INCLUDE", P731="MAYBE")), "MUTUALLY INCLUDED", IF(AND(O731="MAYBE", P731="MAYBE"), "Mutually MAYBE", IF(AND(O731="Exclude", OR(P731="INCLUDE", P731="MAYBE")), "AI+Hum: No, Hum1+2: Yes", IF(AND(P731="Exclude", OR(O731="INCLUDE", O731="CERTAINLY INCLUDED", H731="MAYBE")), "Ai+hum: Yes, Hum1+2: No", "Other Conflict")))))</f>
        <v>Mutually Excluded</v>
      </c>
      <c r="U731" s="121" t="str">
        <f>IF(Q731="Mutually Excluded","Exclude",IF(Q731= "Mutually Included","Include",R731))</f>
        <v>Exclude</v>
      </c>
      <c r="V731" s="122"/>
      <c r="X731" s="117"/>
      <c r="Y731" s="117"/>
      <c r="Z731" s="103" t="str">
        <f t="shared" si="141"/>
        <v/>
      </c>
      <c r="AA731" s="256"/>
      <c r="AB731" s="186"/>
      <c r="AC731" s="186"/>
      <c r="AD731" s="203"/>
      <c r="AF731" s="203"/>
      <c r="AG731" s="102" t="str">
        <f t="shared" si="142"/>
        <v/>
      </c>
      <c r="AH731" s="10" t="str">
        <f t="shared" si="145"/>
        <v/>
      </c>
      <c r="AI731" s="102"/>
      <c r="AJ731" s="10"/>
      <c r="AK731" s="10"/>
      <c r="AL731" s="105"/>
      <c r="AM731" s="102"/>
      <c r="AN731" s="10"/>
      <c r="AO731" s="10" t="str">
        <f t="shared" si="143"/>
        <v/>
      </c>
      <c r="AT731" s="10"/>
      <c r="AU731" s="10" t="str">
        <f>IF(O731="include",AF731,"")</f>
        <v/>
      </c>
      <c r="AV731" s="54" t="str">
        <f>IF(P731="include",AF731,"")</f>
        <v/>
      </c>
      <c r="BC731" s="10"/>
      <c r="BH731" s="10"/>
      <c r="BM731" s="10"/>
    </row>
    <row r="732" spans="1:65" s="54" customFormat="1" ht="30">
      <c r="A732" s="10">
        <v>754</v>
      </c>
      <c r="B732" s="10"/>
      <c r="C732" s="10" t="s">
        <v>1027</v>
      </c>
      <c r="D732" s="10">
        <v>1</v>
      </c>
      <c r="E732" s="10">
        <v>1</v>
      </c>
      <c r="F732" s="10">
        <v>1</v>
      </c>
      <c r="G732" s="119" t="str">
        <f t="shared" si="140"/>
        <v>EXCLUDED</v>
      </c>
      <c r="H732" s="147" t="s">
        <v>901</v>
      </c>
      <c r="I732" s="189" t="s">
        <v>901</v>
      </c>
      <c r="J732" s="10" t="str">
        <f>IF(AND(G732="Excluded", H732="Excluded"), "Mutually Excluded", IF(AND(OR(G732="CERTAINLY INCLUDED", G732="INCLUDED", G732="MAYBE" ), OR(H732="INCLUDED", H732="MAYBE")), "MUTUALLY INCLUDED", IF(AND(G732="MAYBE", H732="MAYBE"), "Mutually MAYBE", IF(AND(G732="Excluded", OR(H732="INCLUDED", H732="MAYBE")), "AI: No, Human: Yes", IF(AND(H732="Excluded", OR(G732="INCLUDED", G732="CERTAINLY INCLUDED", G732="MAYBE")), "AI: Yes, Human: No", "Other Conflict")))))</f>
        <v>Mutually Excluded</v>
      </c>
      <c r="K732" s="10"/>
      <c r="L732" s="10"/>
      <c r="N732" s="220" t="s">
        <v>19</v>
      </c>
      <c r="O732" s="54" t="str">
        <f>IF(J732="Mutually Excluded","Exclude",IF(J732= "Mutually Included","Include",M732))</f>
        <v>Exclude</v>
      </c>
      <c r="P732" s="54" t="str">
        <f>'Humans Alignment T&amp;A'!Z732</f>
        <v>Exclude</v>
      </c>
      <c r="Q732" s="120" t="str">
        <f>IF(AND(O732="Exclude", P732="Exclude"), "Mutually Excluded", IF(AND(OR(O732="CERTAINLY INCLUDED", O732="INCLUDE" ), OR(P732="INCLUDE", P732="MAYBE")), "MUTUALLY INCLUDED", IF(AND(O732="MAYBE", P732="MAYBE"), "Mutually MAYBE", IF(AND(O732="Exclude", OR(P732="INCLUDE", P732="MAYBE")), "AI+Hum: No, Hum1+2: Yes", IF(AND(P732="Exclude", OR(O732="INCLUDE", O732="CERTAINLY INCLUDED", H732="MAYBE")), "Ai+hum: Yes, Hum1+2: No", "Other Conflict")))))</f>
        <v>Mutually Excluded</v>
      </c>
      <c r="U732" s="121" t="str">
        <f>IF(Q732="Mutually Excluded","Exclude",IF(Q732= "Mutually Included","Include",R732))</f>
        <v>Exclude</v>
      </c>
      <c r="V732" s="122"/>
      <c r="X732" s="117"/>
      <c r="Y732" s="117"/>
      <c r="Z732" s="103" t="str">
        <f t="shared" si="141"/>
        <v/>
      </c>
      <c r="AA732" s="256"/>
      <c r="AB732" s="186"/>
      <c r="AC732" s="186"/>
      <c r="AD732" s="203"/>
      <c r="AF732" s="203"/>
      <c r="AG732" s="102" t="str">
        <f t="shared" si="142"/>
        <v/>
      </c>
      <c r="AH732" s="10" t="str">
        <f t="shared" si="145"/>
        <v/>
      </c>
      <c r="AI732" s="102"/>
      <c r="AJ732" s="10"/>
      <c r="AK732" s="10"/>
      <c r="AL732" s="105"/>
      <c r="AM732" s="102"/>
      <c r="AN732" s="10"/>
      <c r="AO732" s="10" t="str">
        <f t="shared" si="143"/>
        <v/>
      </c>
      <c r="AT732" s="10"/>
      <c r="AU732" s="10" t="str">
        <f>IF(O732="include",AF732,"")</f>
        <v/>
      </c>
      <c r="AV732" s="54" t="str">
        <f>IF(P732="include",AF732,"")</f>
        <v/>
      </c>
      <c r="BC732" s="10"/>
      <c r="BH732" s="10"/>
      <c r="BM732" s="10"/>
    </row>
    <row r="733" spans="1:65" s="54" customFormat="1" ht="30">
      <c r="A733" s="10">
        <v>755</v>
      </c>
      <c r="B733" s="10"/>
      <c r="C733" s="10" t="s">
        <v>1028</v>
      </c>
      <c r="D733" s="10">
        <v>2</v>
      </c>
      <c r="E733" s="10">
        <v>2</v>
      </c>
      <c r="F733" s="10">
        <v>2</v>
      </c>
      <c r="G733" s="119" t="str">
        <f t="shared" si="140"/>
        <v>EXCLUDED</v>
      </c>
      <c r="H733" s="147" t="s">
        <v>901</v>
      </c>
      <c r="I733" s="189" t="s">
        <v>901</v>
      </c>
      <c r="J733" s="10" t="str">
        <f>IF(AND(G733="Excluded", H733="Excluded"), "Mutually Excluded", IF(AND(OR(G733="CERTAINLY INCLUDED", G733="INCLUDED", G733="MAYBE" ), OR(H733="INCLUDED", H733="MAYBE")), "MUTUALLY INCLUDED", IF(AND(G733="MAYBE", H733="MAYBE"), "Mutually MAYBE", IF(AND(G733="Excluded", OR(H733="INCLUDED", H733="MAYBE")), "AI: No, Human: Yes", IF(AND(H733="Excluded", OR(G733="INCLUDED", G733="CERTAINLY INCLUDED", G733="MAYBE")), "AI: Yes, Human: No", "Other Conflict")))))</f>
        <v>Mutually Excluded</v>
      </c>
      <c r="K733" s="10"/>
      <c r="L733" s="10"/>
      <c r="N733" s="220" t="s">
        <v>19</v>
      </c>
      <c r="O733" s="54" t="str">
        <f>IF(J733="Mutually Excluded","Exclude",IF(J733= "Mutually Included","Include",M733))</f>
        <v>Exclude</v>
      </c>
      <c r="P733" s="54" t="str">
        <f>'Humans Alignment T&amp;A'!Z733</f>
        <v>Exclude</v>
      </c>
      <c r="Q733" s="120" t="str">
        <f>IF(AND(O733="Exclude", P733="Exclude"), "Mutually Excluded", IF(AND(OR(O733="CERTAINLY INCLUDED", O733="INCLUDE" ), OR(P733="INCLUDE", P733="MAYBE")), "MUTUALLY INCLUDED", IF(AND(O733="MAYBE", P733="MAYBE"), "Mutually MAYBE", IF(AND(O733="Exclude", OR(P733="INCLUDE", P733="MAYBE")), "AI+Hum: No, Hum1+2: Yes", IF(AND(P733="Exclude", OR(O733="INCLUDE", O733="CERTAINLY INCLUDED", H733="MAYBE")), "Ai+hum: Yes, Hum1+2: No", "Other Conflict")))))</f>
        <v>Mutually Excluded</v>
      </c>
      <c r="U733" s="121" t="str">
        <f>IF(Q733="Mutually Excluded","Exclude",IF(Q733= "Mutually Included","Include",R733))</f>
        <v>Exclude</v>
      </c>
      <c r="V733" s="122"/>
      <c r="X733" s="117"/>
      <c r="Y733" s="117"/>
      <c r="Z733" s="103" t="str">
        <f t="shared" si="141"/>
        <v/>
      </c>
      <c r="AA733" s="256"/>
      <c r="AB733" s="186"/>
      <c r="AC733" s="186"/>
      <c r="AD733" s="203"/>
      <c r="AF733" s="203"/>
      <c r="AG733" s="102" t="str">
        <f t="shared" si="142"/>
        <v/>
      </c>
      <c r="AH733" s="10" t="str">
        <f t="shared" si="145"/>
        <v/>
      </c>
      <c r="AI733" s="102"/>
      <c r="AJ733" s="10"/>
      <c r="AK733" s="10"/>
      <c r="AL733" s="105"/>
      <c r="AM733" s="102"/>
      <c r="AN733" s="10"/>
      <c r="AO733" s="10" t="str">
        <f t="shared" si="143"/>
        <v/>
      </c>
      <c r="AT733" s="10"/>
      <c r="AU733" s="10" t="str">
        <f>IF(O733="include",AF733,"")</f>
        <v/>
      </c>
      <c r="AV733" s="54" t="str">
        <f>IF(P733="include",AF733,"")</f>
        <v/>
      </c>
      <c r="BC733" s="10"/>
      <c r="BH733" s="10"/>
      <c r="BM733" s="10"/>
    </row>
    <row r="734" spans="1:65" s="54" customFormat="1" ht="45">
      <c r="A734" s="10">
        <v>756</v>
      </c>
      <c r="B734" s="10"/>
      <c r="C734" s="10" t="s">
        <v>1029</v>
      </c>
      <c r="D734" s="10">
        <v>1</v>
      </c>
      <c r="E734" s="10">
        <v>1</v>
      </c>
      <c r="F734" s="10">
        <v>1</v>
      </c>
      <c r="G734" s="119" t="str">
        <f t="shared" si="140"/>
        <v>EXCLUDED</v>
      </c>
      <c r="H734" s="147" t="s">
        <v>901</v>
      </c>
      <c r="I734" s="189" t="s">
        <v>901</v>
      </c>
      <c r="J734" s="10" t="str">
        <f>IF(AND(G734="Excluded", H734="Excluded"), "Mutually Excluded", IF(AND(OR(G734="CERTAINLY INCLUDED", G734="INCLUDED", G734="MAYBE" ), OR(H734="INCLUDED", H734="MAYBE")), "MUTUALLY INCLUDED", IF(AND(G734="MAYBE", H734="MAYBE"), "Mutually MAYBE", IF(AND(G734="Excluded", OR(H734="INCLUDED", H734="MAYBE")), "AI: No, Human: Yes", IF(AND(H734="Excluded", OR(G734="INCLUDED", G734="CERTAINLY INCLUDED", G734="MAYBE")), "AI: Yes, Human: No", "Other Conflict")))))</f>
        <v>Mutually Excluded</v>
      </c>
      <c r="K734" s="10"/>
      <c r="L734" s="10"/>
      <c r="N734" s="220" t="s">
        <v>19</v>
      </c>
      <c r="O734" s="54" t="str">
        <f>IF(J734="Mutually Excluded","Exclude",IF(J734= "Mutually Included","Include",M734))</f>
        <v>Exclude</v>
      </c>
      <c r="P734" s="54" t="str">
        <f>'Humans Alignment T&amp;A'!Z734</f>
        <v>Exclude</v>
      </c>
      <c r="Q734" s="120" t="str">
        <f>IF(AND(O734="Exclude", P734="Exclude"), "Mutually Excluded", IF(AND(OR(O734="CERTAINLY INCLUDED", O734="INCLUDE" ), OR(P734="INCLUDE", P734="MAYBE")), "MUTUALLY INCLUDED", IF(AND(O734="MAYBE", P734="MAYBE"), "Mutually MAYBE", IF(AND(O734="Exclude", OR(P734="INCLUDE", P734="MAYBE")), "AI+Hum: No, Hum1+2: Yes", IF(AND(P734="Exclude", OR(O734="INCLUDE", O734="CERTAINLY INCLUDED", H734="MAYBE")), "Ai+hum: Yes, Hum1+2: No", "Other Conflict")))))</f>
        <v>Mutually Excluded</v>
      </c>
      <c r="U734" s="121" t="str">
        <f>IF(Q734="Mutually Excluded","Exclude",IF(Q734= "Mutually Included","Include",R734))</f>
        <v>Exclude</v>
      </c>
      <c r="V734" s="122"/>
      <c r="X734" s="117"/>
      <c r="Y734" s="117"/>
      <c r="Z734" s="103" t="str">
        <f t="shared" si="141"/>
        <v/>
      </c>
      <c r="AA734" s="256"/>
      <c r="AB734" s="186"/>
      <c r="AC734" s="186"/>
      <c r="AD734" s="203"/>
      <c r="AF734" s="203"/>
      <c r="AG734" s="102" t="str">
        <f t="shared" si="142"/>
        <v/>
      </c>
      <c r="AH734" s="10" t="str">
        <f t="shared" si="145"/>
        <v/>
      </c>
      <c r="AI734" s="102"/>
      <c r="AJ734" s="10"/>
      <c r="AK734" s="10"/>
      <c r="AL734" s="105"/>
      <c r="AM734" s="102"/>
      <c r="AN734" s="10"/>
      <c r="AO734" s="10" t="str">
        <f t="shared" si="143"/>
        <v/>
      </c>
      <c r="AT734" s="10"/>
      <c r="AU734" s="10" t="str">
        <f>IF(O734="include",AF734,"")</f>
        <v/>
      </c>
      <c r="AV734" s="54" t="str">
        <f>IF(P734="include",AF734,"")</f>
        <v/>
      </c>
      <c r="BC734" s="10"/>
      <c r="BH734" s="10"/>
      <c r="BM734" s="10"/>
    </row>
    <row r="735" spans="1:65" s="54" customFormat="1" ht="70.150000000000006" customHeight="1">
      <c r="A735" s="10">
        <v>757</v>
      </c>
      <c r="B735" s="10" t="s">
        <v>1030</v>
      </c>
      <c r="C735" s="10" t="s">
        <v>1030</v>
      </c>
      <c r="D735" s="10">
        <v>5</v>
      </c>
      <c r="E735" s="10">
        <v>5</v>
      </c>
      <c r="F735" s="10">
        <v>5</v>
      </c>
      <c r="G735" s="119" t="str">
        <f t="shared" si="140"/>
        <v>CERTAINLY INCLUDED</v>
      </c>
      <c r="H735" s="147" t="s">
        <v>901</v>
      </c>
      <c r="I735" s="189" t="s">
        <v>1752</v>
      </c>
      <c r="J735" s="10" t="str">
        <f>IF(AND(G735="Excluded", H735="Excluded"), "Mutually Excluded", IF(AND(OR(G735="CERTAINLY INCLUDED", G735="INCLUDED", G735="MAYBE" ), OR(H735="INCLUDED", H735="MAYBE")), "MUTUALLY INCLUDED", IF(AND(G735="MAYBE", H735="MAYBE"), "Mutually MAYBE", IF(AND(G735="Excluded", OR(H735="INCLUDED", H735="MAYBE")), "AI: No, Human: Yes", IF(AND(H735="Excluded", OR(G735="INCLUDED", G735="CERTAINLY INCLUDED", G735="MAYBE")), "AI: Yes, Human: No", "Other Conflict")))))</f>
        <v>AI: Yes, Human: No</v>
      </c>
      <c r="K735" s="10" t="s">
        <v>23</v>
      </c>
      <c r="L735" s="10" t="s">
        <v>23</v>
      </c>
      <c r="M735" s="54" t="s">
        <v>23</v>
      </c>
      <c r="N735" s="220" t="s">
        <v>23</v>
      </c>
      <c r="O735" s="54" t="str">
        <f>IF(J735="Mutually Excluded","Exclude",IF(J735= "Mutually Included","Include",M735))</f>
        <v>Include</v>
      </c>
      <c r="P735" s="54" t="str">
        <f>'Humans Alignment T&amp;A'!Z735</f>
        <v>Include</v>
      </c>
      <c r="Q735" s="120" t="str">
        <f>IF(AND(O735="Exclude", P735="Exclude"), "Mutually Excluded", IF(AND(OR(O735="CERTAINLY INCLUDED", O735="INCLUDE" ), OR(P735="INCLUDE", P735="MAYBE")), "MUTUALLY INCLUDED", IF(AND(O735="MAYBE", P735="MAYBE"), "Mutually MAYBE", IF(AND(O735="Exclude", OR(P735="INCLUDE", P735="MAYBE")), "AI+Hum: No, Hum1+2: Yes", IF(AND(P735="Exclude", OR(O735="INCLUDE", O735="CERTAINLY INCLUDED", H735="MAYBE")), "Ai+hum: Yes, Hum1+2: No", "Other Conflict")))))</f>
        <v>MUTUALLY INCLUDED</v>
      </c>
      <c r="U735" s="121" t="str">
        <f>IF(Q735="Mutually Excluded","Exclude",IF(Q735= "Mutually Included","Include",R735))</f>
        <v>Include</v>
      </c>
      <c r="V735" s="122" t="s">
        <v>19</v>
      </c>
      <c r="W735" s="54" t="s">
        <v>19</v>
      </c>
      <c r="X735" s="201" t="s">
        <v>3038</v>
      </c>
      <c r="Y735" s="201" t="s">
        <v>3028</v>
      </c>
      <c r="Z735" s="103" t="str">
        <f t="shared" ref="Z735" si="146">IF(OR(ISBLANK(AF735), ISBLANK(V735)), "", IF(AND(OR(AF735="Include", AF735="Maybe"), OR(V735="Include", V735="Maybe", V735="Certainly Included")), "Mutually Included", IF(AND(AF735="Exclude", V735="Exclude"), "Mutually Excluded", IF(AND(AF735="Exclude", OR(V735="Include", V735="Maybe")), "Nikos Excluded, Cindy Included", IF(AND(OR(AF735="Include", AF735="Maybe"), V735="Exclude"), "Nikos Included, Cindy Excluded", "Pal")))))</f>
        <v>Mutually Excluded</v>
      </c>
      <c r="AA735" s="137" t="s">
        <v>19</v>
      </c>
      <c r="AB735" s="186"/>
      <c r="AC735" s="186"/>
      <c r="AD735" s="203" t="s">
        <v>19</v>
      </c>
      <c r="AF735" s="203" t="s">
        <v>19</v>
      </c>
      <c r="AG735" s="102" t="str">
        <f t="shared" ref="AG735" si="147">IF(OR(ISBLANK(AF735), ISBLANK(AD735)), "", IF(AND(OR(AF735="Include", AF735="Maybe"), OR(AD735="Include", AD735="Maybe", AD735="Certainly Included")), "Mutually Included", IF(AND(AF735="Exclude", AD735="Exclude"), "Mutually Excluded", IF(AND(AF735="Exclude", OR(AD735="Include", AD735="Maybe")), "Nikos Excluded, Mikhail Included", IF(AND(OR(AF735="Include", AF735="Maybe"), AD735="Exclude"), "Nikos Included, Mikhail Excluded", "Pal")))))</f>
        <v>Mutually Excluded</v>
      </c>
      <c r="AH735" s="10" t="str">
        <f t="shared" si="145"/>
        <v>Mutually Excluded</v>
      </c>
      <c r="AI735" s="133" t="s">
        <v>19</v>
      </c>
      <c r="AJ735" s="10"/>
      <c r="AK735" s="10"/>
      <c r="AL735" s="143" t="s">
        <v>19</v>
      </c>
      <c r="AM735" s="107"/>
      <c r="AN735" s="10"/>
      <c r="AO735" s="10" t="str">
        <f t="shared" ref="AO735" si="148">IF(OR(ISBLANK(AF735), ISBLANK(AP735)), "", IF(AND(OR(AF735="Include", AF735="Maybe"), OR(AP735="Include", AP735="Maybe", AP735="Certainly Included")), "Mutually Included", IF(AND(AF735="Exclude", AP735="Exclude"), "Mutually Excluded", IF(AND(AF735="Exclude", OR(AP735="Include", AP735="Maybe",, AP735="Certainly Included")), "Human Excluded, AI Included", IF(AND(OR(AF735="Include", AF735="Maybe"), AP735="Exclude"), "Human Included, AI Excluded", "Pal")))))</f>
        <v>Mutually Excluded</v>
      </c>
      <c r="AP735" s="54" t="str">
        <f>IF(COUNTA(AQ735:AS735)=0, "", IF(COUNTIF(AQ735:AS735,5)=3, "Include", IF(COUNTIF(AQ735:AS735,5)&gt;=1, "Maybe", "Exclude")))</f>
        <v>Exclude</v>
      </c>
      <c r="AQ735" s="54">
        <v>2</v>
      </c>
      <c r="AR735" s="54">
        <v>3</v>
      </c>
      <c r="AS735" s="54">
        <v>1</v>
      </c>
      <c r="AT735" s="10" t="s">
        <v>3065</v>
      </c>
      <c r="AU735" s="10" t="str">
        <f>IF(O735="include",AF735,"")</f>
        <v>Exclude</v>
      </c>
      <c r="AV735" s="54" t="str">
        <f>IF(P735="include",AF735,"")</f>
        <v>Exclude</v>
      </c>
      <c r="BC735" s="10"/>
      <c r="BH735" s="10"/>
      <c r="BM735" s="10"/>
    </row>
    <row r="736" spans="1:65" s="54" customFormat="1" ht="60">
      <c r="A736" s="10">
        <v>758</v>
      </c>
      <c r="B736" s="10"/>
      <c r="C736" s="10" t="s">
        <v>1031</v>
      </c>
      <c r="D736" s="10">
        <v>5</v>
      </c>
      <c r="E736" s="10">
        <v>5</v>
      </c>
      <c r="F736" s="10">
        <v>5</v>
      </c>
      <c r="G736" s="119" t="str">
        <f t="shared" si="140"/>
        <v>CERTAINLY INCLUDED</v>
      </c>
      <c r="H736" s="147" t="s">
        <v>901</v>
      </c>
      <c r="I736" s="189" t="s">
        <v>901</v>
      </c>
      <c r="J736" s="10" t="str">
        <f>IF(AND(G736="Excluded", H736="Excluded"), "Mutually Excluded", IF(AND(OR(G736="CERTAINLY INCLUDED", G736="INCLUDED", G736="MAYBE" ), OR(H736="INCLUDED", H736="MAYBE")), "MUTUALLY INCLUDED", IF(AND(G736="MAYBE", H736="MAYBE"), "Mutually MAYBE", IF(AND(G736="Excluded", OR(H736="INCLUDED", H736="MAYBE")), "AI: No, Human: Yes", IF(AND(H736="Excluded", OR(G736="INCLUDED", G736="CERTAINLY INCLUDED", G736="MAYBE")), "AI: Yes, Human: No", "Other Conflict")))))</f>
        <v>AI: Yes, Human: No</v>
      </c>
      <c r="K736" s="10" t="s">
        <v>3018</v>
      </c>
      <c r="L736" s="10" t="s">
        <v>19</v>
      </c>
      <c r="M736" s="54" t="s">
        <v>19</v>
      </c>
      <c r="N736" s="220" t="s">
        <v>19</v>
      </c>
      <c r="O736" s="54" t="str">
        <f>IF(J736="Mutually Excluded","Exclude",IF(J736= "Mutually Included","Include",M736))</f>
        <v>Exclude</v>
      </c>
      <c r="P736" s="54" t="str">
        <f>'Humans Alignment T&amp;A'!Z736</f>
        <v>Exclude</v>
      </c>
      <c r="Q736" s="120" t="str">
        <f>IF(AND(O736="Exclude", P736="Exclude"), "Mutually Excluded", IF(AND(OR(O736="CERTAINLY INCLUDED", O736="INCLUDE" ), OR(P736="INCLUDE", P736="MAYBE")), "MUTUALLY INCLUDED", IF(AND(O736="MAYBE", P736="MAYBE"), "Mutually MAYBE", IF(AND(O736="Exclude", OR(P736="INCLUDE", P736="MAYBE")), "AI+Hum: No, Hum1+2: Yes", IF(AND(P736="Exclude", OR(O736="INCLUDE", O736="CERTAINLY INCLUDED", H736="MAYBE")), "Ai+hum: Yes, Hum1+2: No", "Other Conflict")))))</f>
        <v>Mutually Excluded</v>
      </c>
      <c r="U736" s="121" t="str">
        <f>IF(Q736="Mutually Excluded","Exclude",IF(Q736= "Mutually Included","Include",R736))</f>
        <v>Exclude</v>
      </c>
      <c r="V736" s="122"/>
      <c r="X736" s="117"/>
      <c r="Y736" s="117"/>
      <c r="Z736" s="103" t="str">
        <f t="shared" si="141"/>
        <v/>
      </c>
      <c r="AA736" s="256"/>
      <c r="AB736" s="186"/>
      <c r="AC736" s="186"/>
      <c r="AD736" s="203"/>
      <c r="AF736" s="203"/>
      <c r="AG736" s="102" t="str">
        <f t="shared" si="142"/>
        <v/>
      </c>
      <c r="AH736" s="10" t="str">
        <f t="shared" si="145"/>
        <v/>
      </c>
      <c r="AI736" s="102"/>
      <c r="AJ736" s="10"/>
      <c r="AK736" s="10"/>
      <c r="AL736" s="105"/>
      <c r="AM736" s="102"/>
      <c r="AN736" s="10"/>
      <c r="AO736" s="10" t="str">
        <f t="shared" si="143"/>
        <v/>
      </c>
      <c r="AT736" s="10"/>
      <c r="AU736" s="10" t="str">
        <f>IF(O736="include",AF736,"")</f>
        <v/>
      </c>
      <c r="AV736" s="54" t="str">
        <f>IF(P736="include",AF736,"")</f>
        <v/>
      </c>
      <c r="BC736" s="10"/>
      <c r="BH736" s="10"/>
      <c r="BM736" s="10"/>
    </row>
    <row r="737" spans="1:65" s="54" customFormat="1" ht="45">
      <c r="A737" s="10">
        <v>759</v>
      </c>
      <c r="B737" s="10"/>
      <c r="C737" s="10" t="s">
        <v>1032</v>
      </c>
      <c r="D737" s="10">
        <v>1</v>
      </c>
      <c r="E737" s="10">
        <v>1</v>
      </c>
      <c r="F737" s="10">
        <v>1</v>
      </c>
      <c r="G737" s="119" t="str">
        <f t="shared" si="140"/>
        <v>EXCLUDED</v>
      </c>
      <c r="H737" s="147" t="s">
        <v>901</v>
      </c>
      <c r="I737" s="189" t="s">
        <v>901</v>
      </c>
      <c r="J737" s="10" t="str">
        <f>IF(AND(G737="Excluded", H737="Excluded"), "Mutually Excluded", IF(AND(OR(G737="CERTAINLY INCLUDED", G737="INCLUDED", G737="MAYBE" ), OR(H737="INCLUDED", H737="MAYBE")), "MUTUALLY INCLUDED", IF(AND(G737="MAYBE", H737="MAYBE"), "Mutually MAYBE", IF(AND(G737="Excluded", OR(H737="INCLUDED", H737="MAYBE")), "AI: No, Human: Yes", IF(AND(H737="Excluded", OR(G737="INCLUDED", G737="CERTAINLY INCLUDED", G737="MAYBE")), "AI: Yes, Human: No", "Other Conflict")))))</f>
        <v>Mutually Excluded</v>
      </c>
      <c r="K737" s="10"/>
      <c r="L737" s="10"/>
      <c r="N737" s="220" t="s">
        <v>19</v>
      </c>
      <c r="O737" s="54" t="str">
        <f>IF(J737="Mutually Excluded","Exclude",IF(J737= "Mutually Included","Include",M737))</f>
        <v>Exclude</v>
      </c>
      <c r="P737" s="54" t="str">
        <f>'Humans Alignment T&amp;A'!Z737</f>
        <v>Exclude</v>
      </c>
      <c r="Q737" s="120" t="str">
        <f>IF(AND(O737="Exclude", P737="Exclude"), "Mutually Excluded", IF(AND(OR(O737="CERTAINLY INCLUDED", O737="INCLUDE" ), OR(P737="INCLUDE", P737="MAYBE")), "MUTUALLY INCLUDED", IF(AND(O737="MAYBE", P737="MAYBE"), "Mutually MAYBE", IF(AND(O737="Exclude", OR(P737="INCLUDE", P737="MAYBE")), "AI+Hum: No, Hum1+2: Yes", IF(AND(P737="Exclude", OR(O737="INCLUDE", O737="CERTAINLY INCLUDED", H737="MAYBE")), "Ai+hum: Yes, Hum1+2: No", "Other Conflict")))))</f>
        <v>Mutually Excluded</v>
      </c>
      <c r="U737" s="121" t="str">
        <f>IF(Q737="Mutually Excluded","Exclude",IF(Q737= "Mutually Included","Include",R737))</f>
        <v>Exclude</v>
      </c>
      <c r="V737" s="122"/>
      <c r="X737" s="117"/>
      <c r="Y737" s="117"/>
      <c r="Z737" s="103" t="str">
        <f t="shared" si="141"/>
        <v/>
      </c>
      <c r="AA737" s="256"/>
      <c r="AB737" s="186"/>
      <c r="AC737" s="186"/>
      <c r="AD737" s="203"/>
      <c r="AF737" s="203"/>
      <c r="AG737" s="102" t="str">
        <f t="shared" si="142"/>
        <v/>
      </c>
      <c r="AH737" s="10" t="str">
        <f t="shared" si="145"/>
        <v/>
      </c>
      <c r="AI737" s="102"/>
      <c r="AJ737" s="10"/>
      <c r="AK737" s="10"/>
      <c r="AL737" s="105"/>
      <c r="AM737" s="102"/>
      <c r="AN737" s="10"/>
      <c r="AO737" s="10" t="str">
        <f t="shared" si="143"/>
        <v/>
      </c>
      <c r="AT737" s="10"/>
      <c r="AU737" s="10" t="str">
        <f>IF(O737="include",AF737,"")</f>
        <v/>
      </c>
      <c r="AV737" s="54" t="str">
        <f>IF(P737="include",AF737,"")</f>
        <v/>
      </c>
      <c r="BC737" s="10"/>
      <c r="BH737" s="10"/>
      <c r="BM737" s="10"/>
    </row>
    <row r="738" spans="1:65" s="54" customFormat="1" ht="30">
      <c r="A738" s="10">
        <v>760</v>
      </c>
      <c r="B738" s="10"/>
      <c r="C738" s="10" t="s">
        <v>1033</v>
      </c>
      <c r="D738" s="10">
        <v>2</v>
      </c>
      <c r="E738" s="10">
        <v>2</v>
      </c>
      <c r="F738" s="10">
        <v>2</v>
      </c>
      <c r="G738" s="119" t="str">
        <f t="shared" si="140"/>
        <v>EXCLUDED</v>
      </c>
      <c r="H738" s="147" t="s">
        <v>901</v>
      </c>
      <c r="I738" s="189" t="s">
        <v>901</v>
      </c>
      <c r="J738" s="10" t="str">
        <f>IF(AND(G738="Excluded", H738="Excluded"), "Mutually Excluded", IF(AND(OR(G738="CERTAINLY INCLUDED", G738="INCLUDED", G738="MAYBE" ), OR(H738="INCLUDED", H738="MAYBE")), "MUTUALLY INCLUDED", IF(AND(G738="MAYBE", H738="MAYBE"), "Mutually MAYBE", IF(AND(G738="Excluded", OR(H738="INCLUDED", H738="MAYBE")), "AI: No, Human: Yes", IF(AND(H738="Excluded", OR(G738="INCLUDED", G738="CERTAINLY INCLUDED", G738="MAYBE")), "AI: Yes, Human: No", "Other Conflict")))))</f>
        <v>Mutually Excluded</v>
      </c>
      <c r="K738" s="10"/>
      <c r="L738" s="10"/>
      <c r="N738" s="220" t="s">
        <v>19</v>
      </c>
      <c r="O738" s="54" t="str">
        <f>IF(J738="Mutually Excluded","Exclude",IF(J738= "Mutually Included","Include",M738))</f>
        <v>Exclude</v>
      </c>
      <c r="P738" s="54" t="str">
        <f>'Humans Alignment T&amp;A'!Z738</f>
        <v>Exclude</v>
      </c>
      <c r="Q738" s="120" t="str">
        <f>IF(AND(O738="Exclude", P738="Exclude"), "Mutually Excluded", IF(AND(OR(O738="CERTAINLY INCLUDED", O738="INCLUDE" ), OR(P738="INCLUDE", P738="MAYBE")), "MUTUALLY INCLUDED", IF(AND(O738="MAYBE", P738="MAYBE"), "Mutually MAYBE", IF(AND(O738="Exclude", OR(P738="INCLUDE", P738="MAYBE")), "AI+Hum: No, Hum1+2: Yes", IF(AND(P738="Exclude", OR(O738="INCLUDE", O738="CERTAINLY INCLUDED", H738="MAYBE")), "Ai+hum: Yes, Hum1+2: No", "Other Conflict")))))</f>
        <v>Mutually Excluded</v>
      </c>
      <c r="U738" s="121" t="str">
        <f>IF(Q738="Mutually Excluded","Exclude",IF(Q738= "Mutually Included","Include",R738))</f>
        <v>Exclude</v>
      </c>
      <c r="V738" s="122"/>
      <c r="X738" s="117"/>
      <c r="Y738" s="117"/>
      <c r="Z738" s="103" t="str">
        <f t="shared" si="141"/>
        <v/>
      </c>
      <c r="AA738" s="256"/>
      <c r="AB738" s="186"/>
      <c r="AC738" s="186"/>
      <c r="AD738" s="203"/>
      <c r="AF738" s="203"/>
      <c r="AG738" s="102" t="str">
        <f t="shared" si="142"/>
        <v/>
      </c>
      <c r="AH738" s="10" t="str">
        <f t="shared" si="145"/>
        <v/>
      </c>
      <c r="AI738" s="102"/>
      <c r="AJ738" s="10"/>
      <c r="AK738" s="10"/>
      <c r="AL738" s="105"/>
      <c r="AM738" s="102"/>
      <c r="AN738" s="10"/>
      <c r="AO738" s="10" t="str">
        <f t="shared" si="143"/>
        <v/>
      </c>
      <c r="AT738" s="10"/>
      <c r="AU738" s="10" t="str">
        <f>IF(O738="include",AF738,"")</f>
        <v/>
      </c>
      <c r="AV738" s="54" t="str">
        <f>IF(P738="include",AF738,"")</f>
        <v/>
      </c>
      <c r="BC738" s="10"/>
      <c r="BH738" s="10"/>
      <c r="BM738" s="10"/>
    </row>
    <row r="739" spans="1:65" s="54" customFormat="1" ht="30">
      <c r="A739" s="10">
        <v>761</v>
      </c>
      <c r="B739" s="10"/>
      <c r="C739" s="10" t="s">
        <v>1034</v>
      </c>
      <c r="D739" s="10">
        <v>3</v>
      </c>
      <c r="E739" s="10">
        <v>3</v>
      </c>
      <c r="F739" s="10">
        <v>3</v>
      </c>
      <c r="G739" s="119" t="str">
        <f t="shared" si="140"/>
        <v>EXCLUDED</v>
      </c>
      <c r="H739" s="147" t="s">
        <v>901</v>
      </c>
      <c r="I739" s="189" t="s">
        <v>901</v>
      </c>
      <c r="J739" s="10" t="str">
        <f>IF(AND(G739="Excluded", H739="Excluded"), "Mutually Excluded", IF(AND(OR(G739="CERTAINLY INCLUDED", G739="INCLUDED", G739="MAYBE" ), OR(H739="INCLUDED", H739="MAYBE")), "MUTUALLY INCLUDED", IF(AND(G739="MAYBE", H739="MAYBE"), "Mutually MAYBE", IF(AND(G739="Excluded", OR(H739="INCLUDED", H739="MAYBE")), "AI: No, Human: Yes", IF(AND(H739="Excluded", OR(G739="INCLUDED", G739="CERTAINLY INCLUDED", G739="MAYBE")), "AI: Yes, Human: No", "Other Conflict")))))</f>
        <v>Mutually Excluded</v>
      </c>
      <c r="K739" s="10"/>
      <c r="L739" s="10"/>
      <c r="N739" s="220" t="s">
        <v>19</v>
      </c>
      <c r="O739" s="54" t="str">
        <f>IF(J739="Mutually Excluded","Exclude",IF(J739= "Mutually Included","Include",M739))</f>
        <v>Exclude</v>
      </c>
      <c r="P739" s="54" t="str">
        <f>'Humans Alignment T&amp;A'!Z739</f>
        <v>Exclude</v>
      </c>
      <c r="Q739" s="120" t="str">
        <f>IF(AND(O739="Exclude", P739="Exclude"), "Mutually Excluded", IF(AND(OR(O739="CERTAINLY INCLUDED", O739="INCLUDE" ), OR(P739="INCLUDE", P739="MAYBE")), "MUTUALLY INCLUDED", IF(AND(O739="MAYBE", P739="MAYBE"), "Mutually MAYBE", IF(AND(O739="Exclude", OR(P739="INCLUDE", P739="MAYBE")), "AI+Hum: No, Hum1+2: Yes", IF(AND(P739="Exclude", OR(O739="INCLUDE", O739="CERTAINLY INCLUDED", H739="MAYBE")), "Ai+hum: Yes, Hum1+2: No", "Other Conflict")))))</f>
        <v>Mutually Excluded</v>
      </c>
      <c r="U739" s="121" t="str">
        <f>IF(Q739="Mutually Excluded","Exclude",IF(Q739= "Mutually Included","Include",R739))</f>
        <v>Exclude</v>
      </c>
      <c r="V739" s="122"/>
      <c r="X739" s="117"/>
      <c r="Y739" s="117"/>
      <c r="Z739" s="103" t="str">
        <f t="shared" si="141"/>
        <v/>
      </c>
      <c r="AA739" s="256"/>
      <c r="AB739" s="186"/>
      <c r="AC739" s="186"/>
      <c r="AD739" s="203"/>
      <c r="AF739" s="203"/>
      <c r="AG739" s="102" t="str">
        <f t="shared" si="142"/>
        <v/>
      </c>
      <c r="AH739" s="10" t="str">
        <f t="shared" si="145"/>
        <v/>
      </c>
      <c r="AI739" s="102"/>
      <c r="AJ739" s="10"/>
      <c r="AK739" s="10"/>
      <c r="AL739" s="105"/>
      <c r="AM739" s="102"/>
      <c r="AN739" s="10"/>
      <c r="AO739" s="10" t="str">
        <f t="shared" si="143"/>
        <v/>
      </c>
      <c r="AT739" s="10"/>
      <c r="AU739" s="10" t="str">
        <f>IF(O739="include",AF739,"")</f>
        <v/>
      </c>
      <c r="AV739" s="54" t="str">
        <f>IF(P739="include",AF739,"")</f>
        <v/>
      </c>
      <c r="BC739" s="10"/>
      <c r="BH739" s="10"/>
      <c r="BM739" s="10"/>
    </row>
    <row r="740" spans="1:65" s="54" customFormat="1" ht="30">
      <c r="A740" s="10">
        <v>762</v>
      </c>
      <c r="B740" s="10"/>
      <c r="C740" s="10" t="s">
        <v>1035</v>
      </c>
      <c r="D740" s="10">
        <v>2</v>
      </c>
      <c r="E740" s="10">
        <v>2</v>
      </c>
      <c r="F740" s="10">
        <v>3</v>
      </c>
      <c r="G740" s="119" t="str">
        <f t="shared" si="140"/>
        <v>EXCLUDED</v>
      </c>
      <c r="H740" s="147" t="s">
        <v>901</v>
      </c>
      <c r="I740" s="189" t="s">
        <v>901</v>
      </c>
      <c r="J740" s="10" t="str">
        <f>IF(AND(G740="Excluded", H740="Excluded"), "Mutually Excluded", IF(AND(OR(G740="CERTAINLY INCLUDED", G740="INCLUDED", G740="MAYBE" ), OR(H740="INCLUDED", H740="MAYBE")), "MUTUALLY INCLUDED", IF(AND(G740="MAYBE", H740="MAYBE"), "Mutually MAYBE", IF(AND(G740="Excluded", OR(H740="INCLUDED", H740="MAYBE")), "AI: No, Human: Yes", IF(AND(H740="Excluded", OR(G740="INCLUDED", G740="CERTAINLY INCLUDED", G740="MAYBE")), "AI: Yes, Human: No", "Other Conflict")))))</f>
        <v>Mutually Excluded</v>
      </c>
      <c r="K740" s="10"/>
      <c r="L740" s="10"/>
      <c r="N740" s="220" t="s">
        <v>19</v>
      </c>
      <c r="O740" s="54" t="str">
        <f>IF(J740="Mutually Excluded","Exclude",IF(J740= "Mutually Included","Include",M740))</f>
        <v>Exclude</v>
      </c>
      <c r="P740" s="54" t="str">
        <f>'Humans Alignment T&amp;A'!Z740</f>
        <v>Exclude</v>
      </c>
      <c r="Q740" s="120" t="str">
        <f>IF(AND(O740="Exclude", P740="Exclude"), "Mutually Excluded", IF(AND(OR(O740="CERTAINLY INCLUDED", O740="INCLUDE" ), OR(P740="INCLUDE", P740="MAYBE")), "MUTUALLY INCLUDED", IF(AND(O740="MAYBE", P740="MAYBE"), "Mutually MAYBE", IF(AND(O740="Exclude", OR(P740="INCLUDE", P740="MAYBE")), "AI+Hum: No, Hum1+2: Yes", IF(AND(P740="Exclude", OR(O740="INCLUDE", O740="CERTAINLY INCLUDED", H740="MAYBE")), "Ai+hum: Yes, Hum1+2: No", "Other Conflict")))))</f>
        <v>Mutually Excluded</v>
      </c>
      <c r="U740" s="121" t="str">
        <f>IF(Q740="Mutually Excluded","Exclude",IF(Q740= "Mutually Included","Include",R740))</f>
        <v>Exclude</v>
      </c>
      <c r="V740" s="122"/>
      <c r="X740" s="117"/>
      <c r="Y740" s="117"/>
      <c r="Z740" s="103" t="str">
        <f t="shared" si="141"/>
        <v/>
      </c>
      <c r="AA740" s="256"/>
      <c r="AB740" s="186"/>
      <c r="AC740" s="186"/>
      <c r="AD740" s="203"/>
      <c r="AF740" s="203"/>
      <c r="AG740" s="102" t="str">
        <f t="shared" si="142"/>
        <v/>
      </c>
      <c r="AH740" s="10" t="str">
        <f t="shared" si="145"/>
        <v/>
      </c>
      <c r="AI740" s="102"/>
      <c r="AJ740" s="10"/>
      <c r="AK740" s="10"/>
      <c r="AL740" s="105"/>
      <c r="AM740" s="102"/>
      <c r="AN740" s="10"/>
      <c r="AO740" s="10" t="str">
        <f t="shared" si="143"/>
        <v/>
      </c>
      <c r="AT740" s="10"/>
      <c r="AU740" s="10" t="str">
        <f>IF(O740="include",AF740,"")</f>
        <v/>
      </c>
      <c r="AV740" s="54" t="str">
        <f>IF(P740="include",AF740,"")</f>
        <v/>
      </c>
      <c r="BC740" s="10"/>
      <c r="BH740" s="10"/>
      <c r="BM740" s="10"/>
    </row>
    <row r="741" spans="1:65" s="54" customFormat="1" ht="60">
      <c r="A741" s="10">
        <v>763</v>
      </c>
      <c r="B741" s="10"/>
      <c r="C741" s="10" t="s">
        <v>1036</v>
      </c>
      <c r="D741" s="10">
        <v>5</v>
      </c>
      <c r="E741" s="10">
        <v>5</v>
      </c>
      <c r="F741" s="10">
        <v>5</v>
      </c>
      <c r="G741" s="119" t="str">
        <f t="shared" si="140"/>
        <v>CERTAINLY INCLUDED</v>
      </c>
      <c r="H741" s="147" t="s">
        <v>901</v>
      </c>
      <c r="I741" s="189" t="s">
        <v>901</v>
      </c>
      <c r="J741" s="10" t="str">
        <f>IF(AND(G741="Excluded", H741="Excluded"), "Mutually Excluded", IF(AND(OR(G741="CERTAINLY INCLUDED", G741="INCLUDED", G741="MAYBE" ), OR(H741="INCLUDED", H741="MAYBE")), "MUTUALLY INCLUDED", IF(AND(G741="MAYBE", H741="MAYBE"), "Mutually MAYBE", IF(AND(G741="Excluded", OR(H741="INCLUDED", H741="MAYBE")), "AI: No, Human: Yes", IF(AND(H741="Excluded", OR(G741="INCLUDED", G741="CERTAINLY INCLUDED", G741="MAYBE")), "AI: Yes, Human: No", "Other Conflict")))))</f>
        <v>AI: Yes, Human: No</v>
      </c>
      <c r="K741" s="10" t="s">
        <v>3024</v>
      </c>
      <c r="L741" s="10" t="s">
        <v>19</v>
      </c>
      <c r="M741" s="54" t="s">
        <v>19</v>
      </c>
      <c r="N741" s="220" t="s">
        <v>19</v>
      </c>
      <c r="O741" s="54" t="str">
        <f>IF(J741="Mutually Excluded","Exclude",IF(J741= "Mutually Included","Include",M741))</f>
        <v>Exclude</v>
      </c>
      <c r="P741" s="54" t="str">
        <f>'Humans Alignment T&amp;A'!Z741</f>
        <v>Exclude</v>
      </c>
      <c r="Q741" s="120" t="str">
        <f>IF(AND(O741="Exclude", P741="Exclude"), "Mutually Excluded", IF(AND(OR(O741="CERTAINLY INCLUDED", O741="INCLUDE" ), OR(P741="INCLUDE", P741="MAYBE")), "MUTUALLY INCLUDED", IF(AND(O741="MAYBE", P741="MAYBE"), "Mutually MAYBE", IF(AND(O741="Exclude", OR(P741="INCLUDE", P741="MAYBE")), "AI+Hum: No, Hum1+2: Yes", IF(AND(P741="Exclude", OR(O741="INCLUDE", O741="CERTAINLY INCLUDED", H741="MAYBE")), "Ai+hum: Yes, Hum1+2: No", "Other Conflict")))))</f>
        <v>Mutually Excluded</v>
      </c>
      <c r="U741" s="121" t="str">
        <f>IF(Q741="Mutually Excluded","Exclude",IF(Q741= "Mutually Included","Include",R741))</f>
        <v>Exclude</v>
      </c>
      <c r="V741" s="122"/>
      <c r="X741" s="117"/>
      <c r="Y741" s="117"/>
      <c r="Z741" s="103" t="str">
        <f t="shared" si="141"/>
        <v/>
      </c>
      <c r="AA741" s="256"/>
      <c r="AB741" s="186"/>
      <c r="AC741" s="186"/>
      <c r="AD741" s="203"/>
      <c r="AF741" s="203"/>
      <c r="AG741" s="102" t="str">
        <f t="shared" si="142"/>
        <v/>
      </c>
      <c r="AH741" s="10" t="str">
        <f t="shared" si="145"/>
        <v/>
      </c>
      <c r="AI741" s="102"/>
      <c r="AJ741" s="10"/>
      <c r="AK741" s="10"/>
      <c r="AL741" s="105"/>
      <c r="AM741" s="102"/>
      <c r="AN741" s="10"/>
      <c r="AO741" s="10" t="str">
        <f t="shared" si="143"/>
        <v/>
      </c>
      <c r="AT741" s="10"/>
      <c r="AU741" s="10" t="str">
        <f>IF(O741="include",AF741,"")</f>
        <v/>
      </c>
      <c r="AV741" s="54" t="str">
        <f>IF(P741="include",AF741,"")</f>
        <v/>
      </c>
      <c r="BC741" s="10"/>
      <c r="BH741" s="10"/>
      <c r="BM741" s="10"/>
    </row>
    <row r="742" spans="1:65" s="54" customFormat="1" ht="30">
      <c r="A742" s="10">
        <v>764</v>
      </c>
      <c r="B742" s="10"/>
      <c r="C742" s="10" t="s">
        <v>1037</v>
      </c>
      <c r="D742" s="10">
        <v>2</v>
      </c>
      <c r="E742" s="10">
        <v>3</v>
      </c>
      <c r="F742" s="10">
        <v>2</v>
      </c>
      <c r="G742" s="119" t="str">
        <f t="shared" si="140"/>
        <v>EXCLUDED</v>
      </c>
      <c r="H742" s="147" t="s">
        <v>901</v>
      </c>
      <c r="I742" s="189" t="s">
        <v>901</v>
      </c>
      <c r="J742" s="10" t="str">
        <f>IF(AND(G742="Excluded", H742="Excluded"), "Mutually Excluded", IF(AND(OR(G742="CERTAINLY INCLUDED", G742="INCLUDED", G742="MAYBE" ), OR(H742="INCLUDED", H742="MAYBE")), "MUTUALLY INCLUDED", IF(AND(G742="MAYBE", H742="MAYBE"), "Mutually MAYBE", IF(AND(G742="Excluded", OR(H742="INCLUDED", H742="MAYBE")), "AI: No, Human: Yes", IF(AND(H742="Excluded", OR(G742="INCLUDED", G742="CERTAINLY INCLUDED", G742="MAYBE")), "AI: Yes, Human: No", "Other Conflict")))))</f>
        <v>Mutually Excluded</v>
      </c>
      <c r="K742" s="10"/>
      <c r="L742" s="10"/>
      <c r="N742" s="220" t="s">
        <v>19</v>
      </c>
      <c r="O742" s="54" t="str">
        <f>IF(J742="Mutually Excluded","Exclude",IF(J742= "Mutually Included","Include",M742))</f>
        <v>Exclude</v>
      </c>
      <c r="P742" s="54" t="str">
        <f>'Humans Alignment T&amp;A'!Z742</f>
        <v>Exclude</v>
      </c>
      <c r="Q742" s="120" t="str">
        <f>IF(AND(O742="Exclude", P742="Exclude"), "Mutually Excluded", IF(AND(OR(O742="CERTAINLY INCLUDED", O742="INCLUDE" ), OR(P742="INCLUDE", P742="MAYBE")), "MUTUALLY INCLUDED", IF(AND(O742="MAYBE", P742="MAYBE"), "Mutually MAYBE", IF(AND(O742="Exclude", OR(P742="INCLUDE", P742="MAYBE")), "AI+Hum: No, Hum1+2: Yes", IF(AND(P742="Exclude", OR(O742="INCLUDE", O742="CERTAINLY INCLUDED", H742="MAYBE")), "Ai+hum: Yes, Hum1+2: No", "Other Conflict")))))</f>
        <v>Mutually Excluded</v>
      </c>
      <c r="U742" s="121" t="str">
        <f>IF(Q742="Mutually Excluded","Exclude",IF(Q742= "Mutually Included","Include",R742))</f>
        <v>Exclude</v>
      </c>
      <c r="V742" s="122"/>
      <c r="X742" s="117"/>
      <c r="Y742" s="117"/>
      <c r="Z742" s="103" t="str">
        <f t="shared" si="141"/>
        <v/>
      </c>
      <c r="AA742" s="256"/>
      <c r="AB742" s="186"/>
      <c r="AC742" s="186"/>
      <c r="AD742" s="203"/>
      <c r="AF742" s="203"/>
      <c r="AG742" s="102" t="str">
        <f t="shared" si="142"/>
        <v/>
      </c>
      <c r="AH742" s="10" t="str">
        <f t="shared" si="145"/>
        <v/>
      </c>
      <c r="AI742" s="102"/>
      <c r="AJ742" s="10"/>
      <c r="AK742" s="10"/>
      <c r="AL742" s="105"/>
      <c r="AM742" s="102"/>
      <c r="AN742" s="10"/>
      <c r="AO742" s="10" t="str">
        <f t="shared" si="143"/>
        <v/>
      </c>
      <c r="AT742" s="10"/>
      <c r="AU742" s="10" t="str">
        <f>IF(O742="include",AF742,"")</f>
        <v/>
      </c>
      <c r="AV742" s="54" t="str">
        <f>IF(P742="include",AF742,"")</f>
        <v/>
      </c>
      <c r="BC742" s="10"/>
      <c r="BH742" s="10"/>
      <c r="BM742" s="10"/>
    </row>
    <row r="743" spans="1:65" s="54" customFormat="1" ht="30">
      <c r="A743" s="10">
        <v>765</v>
      </c>
      <c r="B743" s="10"/>
      <c r="C743" s="10" t="s">
        <v>1038</v>
      </c>
      <c r="D743" s="10">
        <v>1</v>
      </c>
      <c r="E743" s="10">
        <v>1</v>
      </c>
      <c r="F743" s="10">
        <v>1</v>
      </c>
      <c r="G743" s="119" t="str">
        <f t="shared" si="140"/>
        <v>EXCLUDED</v>
      </c>
      <c r="H743" s="147" t="s">
        <v>901</v>
      </c>
      <c r="I743" s="189" t="s">
        <v>901</v>
      </c>
      <c r="J743" s="10" t="str">
        <f>IF(AND(G743="Excluded", H743="Excluded"), "Mutually Excluded", IF(AND(OR(G743="CERTAINLY INCLUDED", G743="INCLUDED", G743="MAYBE" ), OR(H743="INCLUDED", H743="MAYBE")), "MUTUALLY INCLUDED", IF(AND(G743="MAYBE", H743="MAYBE"), "Mutually MAYBE", IF(AND(G743="Excluded", OR(H743="INCLUDED", H743="MAYBE")), "AI: No, Human: Yes", IF(AND(H743="Excluded", OR(G743="INCLUDED", G743="CERTAINLY INCLUDED", G743="MAYBE")), "AI: Yes, Human: No", "Other Conflict")))))</f>
        <v>Mutually Excluded</v>
      </c>
      <c r="K743" s="10"/>
      <c r="L743" s="10"/>
      <c r="N743" s="220" t="s">
        <v>19</v>
      </c>
      <c r="O743" s="54" t="str">
        <f>IF(J743="Mutually Excluded","Exclude",IF(J743= "Mutually Included","Include",M743))</f>
        <v>Exclude</v>
      </c>
      <c r="P743" s="54" t="str">
        <f>'Humans Alignment T&amp;A'!Z743</f>
        <v>Exclude</v>
      </c>
      <c r="Q743" s="120" t="str">
        <f>IF(AND(O743="Exclude", P743="Exclude"), "Mutually Excluded", IF(AND(OR(O743="CERTAINLY INCLUDED", O743="INCLUDE" ), OR(P743="INCLUDE", P743="MAYBE")), "MUTUALLY INCLUDED", IF(AND(O743="MAYBE", P743="MAYBE"), "Mutually MAYBE", IF(AND(O743="Exclude", OR(P743="INCLUDE", P743="MAYBE")), "AI+Hum: No, Hum1+2: Yes", IF(AND(P743="Exclude", OR(O743="INCLUDE", O743="CERTAINLY INCLUDED", H743="MAYBE")), "Ai+hum: Yes, Hum1+2: No", "Other Conflict")))))</f>
        <v>Mutually Excluded</v>
      </c>
      <c r="U743" s="121" t="str">
        <f>IF(Q743="Mutually Excluded","Exclude",IF(Q743= "Mutually Included","Include",R743))</f>
        <v>Exclude</v>
      </c>
      <c r="V743" s="122"/>
      <c r="X743" s="117"/>
      <c r="Y743" s="117"/>
      <c r="Z743" s="103" t="str">
        <f t="shared" si="141"/>
        <v/>
      </c>
      <c r="AA743" s="256"/>
      <c r="AB743" s="186"/>
      <c r="AC743" s="186"/>
      <c r="AD743" s="203"/>
      <c r="AF743" s="203"/>
      <c r="AG743" s="102" t="str">
        <f t="shared" si="142"/>
        <v/>
      </c>
      <c r="AH743" s="10" t="str">
        <f t="shared" si="145"/>
        <v/>
      </c>
      <c r="AI743" s="102"/>
      <c r="AJ743" s="10"/>
      <c r="AK743" s="10"/>
      <c r="AL743" s="105"/>
      <c r="AM743" s="102"/>
      <c r="AN743" s="10"/>
      <c r="AO743" s="10" t="str">
        <f t="shared" si="143"/>
        <v/>
      </c>
      <c r="AT743" s="10"/>
      <c r="AU743" s="10" t="str">
        <f>IF(O743="include",AF743,"")</f>
        <v/>
      </c>
      <c r="AV743" s="54" t="str">
        <f>IF(P743="include",AF743,"")</f>
        <v/>
      </c>
      <c r="BC743" s="10"/>
      <c r="BH743" s="10"/>
      <c r="BM743" s="10"/>
    </row>
    <row r="744" spans="1:65" s="54" customFormat="1" ht="30">
      <c r="A744" s="10">
        <v>766</v>
      </c>
      <c r="B744" s="10"/>
      <c r="C744" s="10" t="s">
        <v>1039</v>
      </c>
      <c r="D744" s="10">
        <v>4</v>
      </c>
      <c r="E744" s="10">
        <v>4</v>
      </c>
      <c r="F744" s="10">
        <v>3</v>
      </c>
      <c r="G744" s="119" t="str">
        <f t="shared" si="140"/>
        <v>EXCLUDED</v>
      </c>
      <c r="H744" s="147" t="s">
        <v>65</v>
      </c>
      <c r="I744" s="189" t="s">
        <v>901</v>
      </c>
      <c r="J744" s="10" t="str">
        <f>IF(AND(G744="Excluded", H744="Excluded"), "Mutually Excluded", IF(AND(OR(G744="CERTAINLY INCLUDED", G744="INCLUDED", G744="MAYBE" ), OR(H744="INCLUDED", H744="MAYBE")), "MUTUALLY INCLUDED", IF(AND(G744="MAYBE", H744="MAYBE"), "Mutually MAYBE", IF(AND(G744="Excluded", OR(H744="INCLUDED", H744="MAYBE")), "AI: No, Human: Yes", IF(AND(H744="Excluded", OR(G744="INCLUDED", G744="CERTAINLY INCLUDED", G744="MAYBE")), "AI: Yes, Human: No", "Other Conflict")))))</f>
        <v>AI: No, Human: Yes</v>
      </c>
      <c r="K744" s="10" t="s">
        <v>19</v>
      </c>
      <c r="L744" s="10" t="s">
        <v>19</v>
      </c>
      <c r="M744" s="54" t="s">
        <v>19</v>
      </c>
      <c r="N744" s="220" t="s">
        <v>19</v>
      </c>
      <c r="O744" s="54" t="str">
        <f>IF(J744="Mutually Excluded","Exclude",IF(J744= "Mutually Included","Include",M744))</f>
        <v>Exclude</v>
      </c>
      <c r="P744" s="54" t="str">
        <f>'Humans Alignment T&amp;A'!Z744</f>
        <v>Exclude</v>
      </c>
      <c r="Q744" s="120" t="str">
        <f>IF(AND(O744="Exclude", P744="Exclude"), "Mutually Excluded", IF(AND(OR(O744="CERTAINLY INCLUDED", O744="INCLUDE" ), OR(P744="INCLUDE", P744="MAYBE")), "MUTUALLY INCLUDED", IF(AND(O744="MAYBE", P744="MAYBE"), "Mutually MAYBE", IF(AND(O744="Exclude", OR(P744="INCLUDE", P744="MAYBE")), "AI+Hum: No, Hum1+2: Yes", IF(AND(P744="Exclude", OR(O744="INCLUDE", O744="CERTAINLY INCLUDED", H744="MAYBE")), "Ai+hum: Yes, Hum1+2: No", "Other Conflict")))))</f>
        <v>Mutually Excluded</v>
      </c>
      <c r="U744" s="121" t="str">
        <f>IF(Q744="Mutually Excluded","Exclude",IF(Q744= "Mutually Included","Include",R744))</f>
        <v>Exclude</v>
      </c>
      <c r="V744" s="122"/>
      <c r="X744" s="117"/>
      <c r="Y744" s="117"/>
      <c r="Z744" s="103" t="str">
        <f t="shared" si="141"/>
        <v/>
      </c>
      <c r="AA744" s="256"/>
      <c r="AB744" s="186"/>
      <c r="AC744" s="186"/>
      <c r="AD744" s="203"/>
      <c r="AF744" s="203"/>
      <c r="AG744" s="102" t="str">
        <f t="shared" si="142"/>
        <v/>
      </c>
      <c r="AH744" s="10" t="str">
        <f t="shared" si="145"/>
        <v/>
      </c>
      <c r="AI744" s="102"/>
      <c r="AJ744" s="10"/>
      <c r="AK744" s="10"/>
      <c r="AL744" s="105"/>
      <c r="AM744" s="102"/>
      <c r="AN744" s="10"/>
      <c r="AO744" s="10" t="str">
        <f t="shared" si="143"/>
        <v/>
      </c>
      <c r="AT744" s="10"/>
      <c r="AU744" s="10" t="str">
        <f>IF(O744="include",AF744,"")</f>
        <v/>
      </c>
      <c r="AV744" s="54" t="str">
        <f>IF(P744="include",AF744,"")</f>
        <v/>
      </c>
      <c r="BC744" s="10"/>
      <c r="BH744" s="10"/>
      <c r="BM744" s="10"/>
    </row>
    <row r="745" spans="1:65" s="54" customFormat="1" ht="30">
      <c r="A745" s="10">
        <v>767</v>
      </c>
      <c r="B745" s="10"/>
      <c r="C745" s="10" t="s">
        <v>1041</v>
      </c>
      <c r="D745" s="10">
        <v>1</v>
      </c>
      <c r="E745" s="10">
        <v>1</v>
      </c>
      <c r="F745" s="10">
        <v>1</v>
      </c>
      <c r="G745" s="119" t="str">
        <f t="shared" si="140"/>
        <v>EXCLUDED</v>
      </c>
      <c r="H745" s="147" t="s">
        <v>901</v>
      </c>
      <c r="I745" s="189" t="s">
        <v>901</v>
      </c>
      <c r="J745" s="10" t="str">
        <f>IF(AND(G745="Excluded", H745="Excluded"), "Mutually Excluded", IF(AND(OR(G745="CERTAINLY INCLUDED", G745="INCLUDED", G745="MAYBE" ), OR(H745="INCLUDED", H745="MAYBE")), "MUTUALLY INCLUDED", IF(AND(G745="MAYBE", H745="MAYBE"), "Mutually MAYBE", IF(AND(G745="Excluded", OR(H745="INCLUDED", H745="MAYBE")), "AI: No, Human: Yes", IF(AND(H745="Excluded", OR(G745="INCLUDED", G745="CERTAINLY INCLUDED", G745="MAYBE")), "AI: Yes, Human: No", "Other Conflict")))))</f>
        <v>Mutually Excluded</v>
      </c>
      <c r="K745" s="10"/>
      <c r="L745" s="10"/>
      <c r="N745" s="220" t="s">
        <v>19</v>
      </c>
      <c r="O745" s="54" t="str">
        <f>IF(J745="Mutually Excluded","Exclude",IF(J745= "Mutually Included","Include",M745))</f>
        <v>Exclude</v>
      </c>
      <c r="P745" s="54" t="str">
        <f>'Humans Alignment T&amp;A'!Z745</f>
        <v>Exclude</v>
      </c>
      <c r="Q745" s="120" t="str">
        <f>IF(AND(O745="Exclude", P745="Exclude"), "Mutually Excluded", IF(AND(OR(O745="CERTAINLY INCLUDED", O745="INCLUDE" ), OR(P745="INCLUDE", P745="MAYBE")), "MUTUALLY INCLUDED", IF(AND(O745="MAYBE", P745="MAYBE"), "Mutually MAYBE", IF(AND(O745="Exclude", OR(P745="INCLUDE", P745="MAYBE")), "AI+Hum: No, Hum1+2: Yes", IF(AND(P745="Exclude", OR(O745="INCLUDE", O745="CERTAINLY INCLUDED", H745="MAYBE")), "Ai+hum: Yes, Hum1+2: No", "Other Conflict")))))</f>
        <v>Mutually Excluded</v>
      </c>
      <c r="U745" s="121" t="str">
        <f>IF(Q745="Mutually Excluded","Exclude",IF(Q745= "Mutually Included","Include",R745))</f>
        <v>Exclude</v>
      </c>
      <c r="V745" s="122"/>
      <c r="X745" s="117"/>
      <c r="Y745" s="117"/>
      <c r="Z745" s="103" t="str">
        <f t="shared" si="141"/>
        <v/>
      </c>
      <c r="AA745" s="256"/>
      <c r="AB745" s="186"/>
      <c r="AC745" s="186"/>
      <c r="AD745" s="203"/>
      <c r="AF745" s="203"/>
      <c r="AG745" s="102" t="str">
        <f t="shared" si="142"/>
        <v/>
      </c>
      <c r="AH745" s="10" t="str">
        <f t="shared" si="145"/>
        <v/>
      </c>
      <c r="AI745" s="102"/>
      <c r="AJ745" s="10"/>
      <c r="AK745" s="10"/>
      <c r="AL745" s="105"/>
      <c r="AM745" s="102"/>
      <c r="AN745" s="10"/>
      <c r="AO745" s="10" t="str">
        <f t="shared" si="143"/>
        <v/>
      </c>
      <c r="AT745" s="10"/>
      <c r="AU745" s="10" t="str">
        <f>IF(O745="include",AF745,"")</f>
        <v/>
      </c>
      <c r="AV745" s="54" t="str">
        <f>IF(P745="include",AF745,"")</f>
        <v/>
      </c>
      <c r="BC745" s="10"/>
      <c r="BH745" s="10"/>
      <c r="BM745" s="10"/>
    </row>
    <row r="746" spans="1:65" s="54" customFormat="1" ht="30">
      <c r="A746" s="10">
        <v>768</v>
      </c>
      <c r="B746" s="10"/>
      <c r="C746" s="10" t="s">
        <v>237</v>
      </c>
      <c r="D746" s="10">
        <v>2</v>
      </c>
      <c r="E746" s="10">
        <v>2</v>
      </c>
      <c r="F746" s="10">
        <v>2</v>
      </c>
      <c r="G746" s="119" t="str">
        <f t="shared" si="140"/>
        <v>EXCLUDED</v>
      </c>
      <c r="H746" s="147" t="s">
        <v>901</v>
      </c>
      <c r="I746" s="189" t="s">
        <v>901</v>
      </c>
      <c r="J746" s="10" t="str">
        <f>IF(AND(G746="Excluded", H746="Excluded"), "Mutually Excluded", IF(AND(OR(G746="CERTAINLY INCLUDED", G746="INCLUDED", G746="MAYBE" ), OR(H746="INCLUDED", H746="MAYBE")), "MUTUALLY INCLUDED", IF(AND(G746="MAYBE", H746="MAYBE"), "Mutually MAYBE", IF(AND(G746="Excluded", OR(H746="INCLUDED", H746="MAYBE")), "AI: No, Human: Yes", IF(AND(H746="Excluded", OR(G746="INCLUDED", G746="CERTAINLY INCLUDED", G746="MAYBE")), "AI: Yes, Human: No", "Other Conflict")))))</f>
        <v>Mutually Excluded</v>
      </c>
      <c r="K746" s="10"/>
      <c r="L746" s="10"/>
      <c r="N746" s="220" t="s">
        <v>19</v>
      </c>
      <c r="O746" s="54" t="str">
        <f>IF(J746="Mutually Excluded","Exclude",IF(J746= "Mutually Included","Include",M746))</f>
        <v>Exclude</v>
      </c>
      <c r="P746" s="54" t="str">
        <f>'Humans Alignment T&amp;A'!Z746</f>
        <v>Exclude</v>
      </c>
      <c r="Q746" s="120" t="str">
        <f>IF(AND(O746="Exclude", P746="Exclude"), "Mutually Excluded", IF(AND(OR(O746="CERTAINLY INCLUDED", O746="INCLUDE" ), OR(P746="INCLUDE", P746="MAYBE")), "MUTUALLY INCLUDED", IF(AND(O746="MAYBE", P746="MAYBE"), "Mutually MAYBE", IF(AND(O746="Exclude", OR(P746="INCLUDE", P746="MAYBE")), "AI+Hum: No, Hum1+2: Yes", IF(AND(P746="Exclude", OR(O746="INCLUDE", O746="CERTAINLY INCLUDED", H746="MAYBE")), "Ai+hum: Yes, Hum1+2: No", "Other Conflict")))))</f>
        <v>Mutually Excluded</v>
      </c>
      <c r="U746" s="121" t="str">
        <f>IF(Q746="Mutually Excluded","Exclude",IF(Q746= "Mutually Included","Include",R746))</f>
        <v>Exclude</v>
      </c>
      <c r="V746" s="122"/>
      <c r="X746" s="117"/>
      <c r="Y746" s="117"/>
      <c r="Z746" s="103" t="str">
        <f t="shared" si="141"/>
        <v/>
      </c>
      <c r="AA746" s="256"/>
      <c r="AB746" s="186"/>
      <c r="AC746" s="186"/>
      <c r="AD746" s="203"/>
      <c r="AF746" s="203"/>
      <c r="AG746" s="102" t="str">
        <f t="shared" si="142"/>
        <v/>
      </c>
      <c r="AH746" s="10" t="str">
        <f t="shared" si="145"/>
        <v/>
      </c>
      <c r="AI746" s="102"/>
      <c r="AJ746" s="10"/>
      <c r="AK746" s="10"/>
      <c r="AL746" s="105"/>
      <c r="AM746" s="102"/>
      <c r="AN746" s="10"/>
      <c r="AO746" s="10" t="str">
        <f t="shared" si="143"/>
        <v/>
      </c>
      <c r="AT746" s="10"/>
      <c r="AU746" s="10" t="str">
        <f>IF(O746="include",AF746,"")</f>
        <v/>
      </c>
      <c r="AV746" s="54" t="str">
        <f>IF(P746="include",AF746,"")</f>
        <v/>
      </c>
      <c r="BC746" s="10"/>
      <c r="BH746" s="10"/>
      <c r="BM746" s="10"/>
    </row>
    <row r="747" spans="1:65" s="54" customFormat="1" ht="30">
      <c r="A747" s="10">
        <v>769</v>
      </c>
      <c r="B747" s="10"/>
      <c r="C747" s="10" t="s">
        <v>1042</v>
      </c>
      <c r="D747" s="10">
        <v>3</v>
      </c>
      <c r="E747" s="10">
        <v>3</v>
      </c>
      <c r="F747" s="10">
        <v>3</v>
      </c>
      <c r="G747" s="119" t="str">
        <f t="shared" ref="G747:G805" si="149">IF(COUNTIF(D747:F747,5)=3,"CERTAINLY INCLUDED",IF(COUNTIF(D747:F747,5)&gt;0,"MAYBE","EXCLUDED"))</f>
        <v>EXCLUDED</v>
      </c>
      <c r="H747" s="147" t="s">
        <v>901</v>
      </c>
      <c r="I747" s="189" t="s">
        <v>901</v>
      </c>
      <c r="J747" s="10" t="str">
        <f>IF(AND(G747="Excluded", H747="Excluded"), "Mutually Excluded", IF(AND(OR(G747="CERTAINLY INCLUDED", G747="INCLUDED", G747="MAYBE" ), OR(H747="INCLUDED", H747="MAYBE")), "MUTUALLY INCLUDED", IF(AND(G747="MAYBE", H747="MAYBE"), "Mutually MAYBE", IF(AND(G747="Excluded", OR(H747="INCLUDED", H747="MAYBE")), "AI: No, Human: Yes", IF(AND(H747="Excluded", OR(G747="INCLUDED", G747="CERTAINLY INCLUDED", G747="MAYBE")), "AI: Yes, Human: No", "Other Conflict")))))</f>
        <v>Mutually Excluded</v>
      </c>
      <c r="K747" s="10"/>
      <c r="L747" s="10"/>
      <c r="N747" s="220" t="s">
        <v>19</v>
      </c>
      <c r="O747" s="54" t="str">
        <f>IF(J747="Mutually Excluded","Exclude",IF(J747= "Mutually Included","Include",M747))</f>
        <v>Exclude</v>
      </c>
      <c r="P747" s="54" t="str">
        <f>'Humans Alignment T&amp;A'!Z747</f>
        <v>Exclude</v>
      </c>
      <c r="Q747" s="120" t="str">
        <f>IF(AND(O747="Exclude", P747="Exclude"), "Mutually Excluded", IF(AND(OR(O747="CERTAINLY INCLUDED", O747="INCLUDE" ), OR(P747="INCLUDE", P747="MAYBE")), "MUTUALLY INCLUDED", IF(AND(O747="MAYBE", P747="MAYBE"), "Mutually MAYBE", IF(AND(O747="Exclude", OR(P747="INCLUDE", P747="MAYBE")), "AI+Hum: No, Hum1+2: Yes", IF(AND(P747="Exclude", OR(O747="INCLUDE", O747="CERTAINLY INCLUDED", H747="MAYBE")), "Ai+hum: Yes, Hum1+2: No", "Other Conflict")))))</f>
        <v>Mutually Excluded</v>
      </c>
      <c r="U747" s="121" t="str">
        <f>IF(Q747="Mutually Excluded","Exclude",IF(Q747= "Mutually Included","Include",R747))</f>
        <v>Exclude</v>
      </c>
      <c r="V747" s="122"/>
      <c r="X747" s="117"/>
      <c r="Y747" s="117"/>
      <c r="Z747" s="103" t="str">
        <f t="shared" ref="Z747:Z805" si="150">IF(OR(ISBLANK(AF747), ISBLANK(V747)), "", IF(AND(OR(AF747="Include", AF747="Maybe"), OR(V747="Include", V747="Maybe", V747="Certainly Included")), "Mutually Included", IF(AND(AF747="Exclude", V747="Exclude"), "Mutually Excluded", IF(AND(AF747="Exclude", OR(V747="Include", V747="Maybe")), "Nikos Excluded, Cindy Included", IF(AND(OR(AF747="Include", AF747="Maybe"), V747="Exclude"), "Nikos Included, Cindy Excluded", "Pal")))))</f>
        <v/>
      </c>
      <c r="AA747" s="256"/>
      <c r="AB747" s="186"/>
      <c r="AC747" s="186"/>
      <c r="AD747" s="203"/>
      <c r="AF747" s="203"/>
      <c r="AG747" s="102" t="str">
        <f t="shared" ref="AG747:AG805" si="151">IF(OR(ISBLANK(AF747), ISBLANK(AD747)), "", IF(AND(OR(AF747="Include", AF747="Maybe"), OR(AD747="Include", AD747="Maybe", AD747="Certainly Included")), "Mutually Included", IF(AND(AF747="Exclude", AD747="Exclude"), "Mutually Excluded", IF(AND(AF747="Exclude", OR(AD747="Include", AD747="Maybe")), "Nikos Excluded, Mikhail Included", IF(AND(OR(AF747="Include", AF747="Maybe"), AD747="Exclude"), "Nikos Included, Mikhail Excluded", "Pal")))))</f>
        <v/>
      </c>
      <c r="AH747" s="10" t="str">
        <f t="shared" si="145"/>
        <v/>
      </c>
      <c r="AI747" s="102"/>
      <c r="AJ747" s="10"/>
      <c r="AK747" s="10"/>
      <c r="AL747" s="105"/>
      <c r="AM747" s="102"/>
      <c r="AN747" s="10"/>
      <c r="AO747" s="10" t="str">
        <f t="shared" ref="AO747:AO805" si="152">IF(OR(ISBLANK(AF747), ISBLANK(AP747)), "", IF(AND(OR(AF747="Include", AF747="Maybe"), OR(AP747="Include", AP747="Maybe", AP747="Certainly Included")), "Mutually Included", IF(AND(AF747="Exclude", AP747="Exclude"), "Mutually Excluded", IF(AND(AF747="Exclude", OR(AP747="Include", AP747="Maybe",, AP747="Certainly Included")), "Human Excluded, AI Included", IF(AND(OR(AF747="Include", AF747="Maybe"), AP747="Exclude"), "Human Included, AI Excluded", "Pal")))))</f>
        <v/>
      </c>
      <c r="AT747" s="10"/>
      <c r="AU747" s="10" t="str">
        <f>IF(O747="include",AF747,"")</f>
        <v/>
      </c>
      <c r="AV747" s="54" t="str">
        <f>IF(P747="include",AF747,"")</f>
        <v/>
      </c>
      <c r="BC747" s="10"/>
      <c r="BH747" s="10"/>
      <c r="BM747" s="10"/>
    </row>
    <row r="748" spans="1:65" s="54" customFormat="1" ht="30">
      <c r="A748" s="10">
        <v>770</v>
      </c>
      <c r="B748" s="10"/>
      <c r="C748" s="10" t="s">
        <v>1043</v>
      </c>
      <c r="D748" s="10">
        <v>2</v>
      </c>
      <c r="E748" s="10">
        <v>2</v>
      </c>
      <c r="F748" s="10">
        <v>2</v>
      </c>
      <c r="G748" s="119" t="str">
        <f t="shared" si="149"/>
        <v>EXCLUDED</v>
      </c>
      <c r="H748" s="147" t="s">
        <v>901</v>
      </c>
      <c r="I748" s="189" t="s">
        <v>901</v>
      </c>
      <c r="J748" s="10" t="str">
        <f>IF(AND(G748="Excluded", H748="Excluded"), "Mutually Excluded", IF(AND(OR(G748="CERTAINLY INCLUDED", G748="INCLUDED", G748="MAYBE" ), OR(H748="INCLUDED", H748="MAYBE")), "MUTUALLY INCLUDED", IF(AND(G748="MAYBE", H748="MAYBE"), "Mutually MAYBE", IF(AND(G748="Excluded", OR(H748="INCLUDED", H748="MAYBE")), "AI: No, Human: Yes", IF(AND(H748="Excluded", OR(G748="INCLUDED", G748="CERTAINLY INCLUDED", G748="MAYBE")), "AI: Yes, Human: No", "Other Conflict")))))</f>
        <v>Mutually Excluded</v>
      </c>
      <c r="K748" s="10"/>
      <c r="L748" s="10"/>
      <c r="N748" s="220" t="s">
        <v>19</v>
      </c>
      <c r="O748" s="54" t="str">
        <f>IF(J748="Mutually Excluded","Exclude",IF(J748= "Mutually Included","Include",M748))</f>
        <v>Exclude</v>
      </c>
      <c r="P748" s="54" t="str">
        <f>'Humans Alignment T&amp;A'!Z748</f>
        <v>Exclude</v>
      </c>
      <c r="Q748" s="120" t="str">
        <f>IF(AND(O748="Exclude", P748="Exclude"), "Mutually Excluded", IF(AND(OR(O748="CERTAINLY INCLUDED", O748="INCLUDE" ), OR(P748="INCLUDE", P748="MAYBE")), "MUTUALLY INCLUDED", IF(AND(O748="MAYBE", P748="MAYBE"), "Mutually MAYBE", IF(AND(O748="Exclude", OR(P748="INCLUDE", P748="MAYBE")), "AI+Hum: No, Hum1+2: Yes", IF(AND(P748="Exclude", OR(O748="INCLUDE", O748="CERTAINLY INCLUDED", H748="MAYBE")), "Ai+hum: Yes, Hum1+2: No", "Other Conflict")))))</f>
        <v>Mutually Excluded</v>
      </c>
      <c r="U748" s="121" t="str">
        <f>IF(Q748="Mutually Excluded","Exclude",IF(Q748= "Mutually Included","Include",R748))</f>
        <v>Exclude</v>
      </c>
      <c r="V748" s="122"/>
      <c r="X748" s="117"/>
      <c r="Y748" s="117"/>
      <c r="Z748" s="103" t="str">
        <f t="shared" si="150"/>
        <v/>
      </c>
      <c r="AA748" s="256"/>
      <c r="AB748" s="186"/>
      <c r="AC748" s="186"/>
      <c r="AD748" s="203"/>
      <c r="AF748" s="203"/>
      <c r="AG748" s="102" t="str">
        <f t="shared" si="151"/>
        <v/>
      </c>
      <c r="AH748" s="10" t="str">
        <f t="shared" si="145"/>
        <v/>
      </c>
      <c r="AI748" s="102"/>
      <c r="AJ748" s="10"/>
      <c r="AK748" s="10"/>
      <c r="AL748" s="105"/>
      <c r="AM748" s="102"/>
      <c r="AN748" s="10"/>
      <c r="AO748" s="10" t="str">
        <f t="shared" si="152"/>
        <v/>
      </c>
      <c r="AT748" s="10"/>
      <c r="AU748" s="10" t="str">
        <f>IF(O748="include",AF748,"")</f>
        <v/>
      </c>
      <c r="AV748" s="54" t="str">
        <f>IF(P748="include",AF748,"")</f>
        <v/>
      </c>
      <c r="BC748" s="10"/>
      <c r="BH748" s="10"/>
      <c r="BM748" s="10"/>
    </row>
    <row r="749" spans="1:65" s="54" customFormat="1" ht="30">
      <c r="A749" s="10">
        <v>771</v>
      </c>
      <c r="B749" s="10"/>
      <c r="C749" s="10" t="s">
        <v>1044</v>
      </c>
      <c r="D749" s="10">
        <v>2</v>
      </c>
      <c r="E749" s="10">
        <v>2</v>
      </c>
      <c r="F749" s="10">
        <v>2</v>
      </c>
      <c r="G749" s="119" t="str">
        <f t="shared" si="149"/>
        <v>EXCLUDED</v>
      </c>
      <c r="H749" s="147" t="s">
        <v>901</v>
      </c>
      <c r="I749" s="189" t="s">
        <v>901</v>
      </c>
      <c r="J749" s="10" t="str">
        <f>IF(AND(G749="Excluded", H749="Excluded"), "Mutually Excluded", IF(AND(OR(G749="CERTAINLY INCLUDED", G749="INCLUDED", G749="MAYBE" ), OR(H749="INCLUDED", H749="MAYBE")), "MUTUALLY INCLUDED", IF(AND(G749="MAYBE", H749="MAYBE"), "Mutually MAYBE", IF(AND(G749="Excluded", OR(H749="INCLUDED", H749="MAYBE")), "AI: No, Human: Yes", IF(AND(H749="Excluded", OR(G749="INCLUDED", G749="CERTAINLY INCLUDED", G749="MAYBE")), "AI: Yes, Human: No", "Other Conflict")))))</f>
        <v>Mutually Excluded</v>
      </c>
      <c r="K749" s="10"/>
      <c r="L749" s="10"/>
      <c r="N749" s="220" t="s">
        <v>19</v>
      </c>
      <c r="O749" s="54" t="str">
        <f>IF(J749="Mutually Excluded","Exclude",IF(J749= "Mutually Included","Include",M749))</f>
        <v>Exclude</v>
      </c>
      <c r="P749" s="54" t="str">
        <f>'Humans Alignment T&amp;A'!Z749</f>
        <v>Exclude</v>
      </c>
      <c r="Q749" s="120" t="str">
        <f>IF(AND(O749="Exclude", P749="Exclude"), "Mutually Excluded", IF(AND(OR(O749="CERTAINLY INCLUDED", O749="INCLUDE" ), OR(P749="INCLUDE", P749="MAYBE")), "MUTUALLY INCLUDED", IF(AND(O749="MAYBE", P749="MAYBE"), "Mutually MAYBE", IF(AND(O749="Exclude", OR(P749="INCLUDE", P749="MAYBE")), "AI+Hum: No, Hum1+2: Yes", IF(AND(P749="Exclude", OR(O749="INCLUDE", O749="CERTAINLY INCLUDED", H749="MAYBE")), "Ai+hum: Yes, Hum1+2: No", "Other Conflict")))))</f>
        <v>Mutually Excluded</v>
      </c>
      <c r="U749" s="121" t="str">
        <f>IF(Q749="Mutually Excluded","Exclude",IF(Q749= "Mutually Included","Include",R749))</f>
        <v>Exclude</v>
      </c>
      <c r="V749" s="122"/>
      <c r="X749" s="117"/>
      <c r="Y749" s="117"/>
      <c r="Z749" s="103" t="str">
        <f t="shared" si="150"/>
        <v/>
      </c>
      <c r="AA749" s="256"/>
      <c r="AB749" s="186"/>
      <c r="AC749" s="186"/>
      <c r="AD749" s="203"/>
      <c r="AF749" s="203"/>
      <c r="AG749" s="102" t="str">
        <f t="shared" si="151"/>
        <v/>
      </c>
      <c r="AH749" s="10" t="str">
        <f t="shared" si="145"/>
        <v/>
      </c>
      <c r="AI749" s="102"/>
      <c r="AJ749" s="10"/>
      <c r="AK749" s="10"/>
      <c r="AL749" s="105"/>
      <c r="AM749" s="102"/>
      <c r="AN749" s="10"/>
      <c r="AO749" s="10" t="str">
        <f t="shared" si="152"/>
        <v/>
      </c>
      <c r="AT749" s="10"/>
      <c r="AU749" s="10" t="str">
        <f>IF(O749="include",AF749,"")</f>
        <v/>
      </c>
      <c r="AV749" s="54" t="str">
        <f>IF(P749="include",AF749,"")</f>
        <v/>
      </c>
      <c r="BC749" s="10"/>
      <c r="BH749" s="10"/>
      <c r="BM749" s="10"/>
    </row>
    <row r="750" spans="1:65" s="54" customFormat="1" ht="45">
      <c r="A750" s="10">
        <v>772</v>
      </c>
      <c r="B750" s="10"/>
      <c r="C750" s="10" t="s">
        <v>1045</v>
      </c>
      <c r="D750" s="10">
        <v>1</v>
      </c>
      <c r="E750" s="10">
        <v>1</v>
      </c>
      <c r="F750" s="10">
        <v>1</v>
      </c>
      <c r="G750" s="119" t="str">
        <f t="shared" si="149"/>
        <v>EXCLUDED</v>
      </c>
      <c r="H750" s="147" t="s">
        <v>901</v>
      </c>
      <c r="I750" s="189" t="s">
        <v>901</v>
      </c>
      <c r="J750" s="10" t="str">
        <f>IF(AND(G750="Excluded", H750="Excluded"), "Mutually Excluded", IF(AND(OR(G750="CERTAINLY INCLUDED", G750="INCLUDED", G750="MAYBE" ), OR(H750="INCLUDED", H750="MAYBE")), "MUTUALLY INCLUDED", IF(AND(G750="MAYBE", H750="MAYBE"), "Mutually MAYBE", IF(AND(G750="Excluded", OR(H750="INCLUDED", H750="MAYBE")), "AI: No, Human: Yes", IF(AND(H750="Excluded", OR(G750="INCLUDED", G750="CERTAINLY INCLUDED", G750="MAYBE")), "AI: Yes, Human: No", "Other Conflict")))))</f>
        <v>Mutually Excluded</v>
      </c>
      <c r="K750" s="10"/>
      <c r="L750" s="10"/>
      <c r="N750" s="220" t="s">
        <v>19</v>
      </c>
      <c r="O750" s="54" t="str">
        <f>IF(J750="Mutually Excluded","Exclude",IF(J750= "Mutually Included","Include",M750))</f>
        <v>Exclude</v>
      </c>
      <c r="P750" s="54" t="str">
        <f>'Humans Alignment T&amp;A'!Z750</f>
        <v>Exclude</v>
      </c>
      <c r="Q750" s="120" t="str">
        <f>IF(AND(O750="Exclude", P750="Exclude"), "Mutually Excluded", IF(AND(OR(O750="CERTAINLY INCLUDED", O750="INCLUDE" ), OR(P750="INCLUDE", P750="MAYBE")), "MUTUALLY INCLUDED", IF(AND(O750="MAYBE", P750="MAYBE"), "Mutually MAYBE", IF(AND(O750="Exclude", OR(P750="INCLUDE", P750="MAYBE")), "AI+Hum: No, Hum1+2: Yes", IF(AND(P750="Exclude", OR(O750="INCLUDE", O750="CERTAINLY INCLUDED", H750="MAYBE")), "Ai+hum: Yes, Hum1+2: No", "Other Conflict")))))</f>
        <v>Mutually Excluded</v>
      </c>
      <c r="U750" s="121" t="str">
        <f>IF(Q750="Mutually Excluded","Exclude",IF(Q750= "Mutually Included","Include",R750))</f>
        <v>Exclude</v>
      </c>
      <c r="V750" s="122"/>
      <c r="X750" s="117"/>
      <c r="Y750" s="117"/>
      <c r="Z750" s="103" t="str">
        <f t="shared" si="150"/>
        <v/>
      </c>
      <c r="AA750" s="256"/>
      <c r="AB750" s="186"/>
      <c r="AC750" s="186"/>
      <c r="AD750" s="203"/>
      <c r="AF750" s="203"/>
      <c r="AG750" s="102" t="str">
        <f t="shared" si="151"/>
        <v/>
      </c>
      <c r="AH750" s="10" t="str">
        <f t="shared" si="145"/>
        <v/>
      </c>
      <c r="AI750" s="102"/>
      <c r="AJ750" s="10"/>
      <c r="AK750" s="10"/>
      <c r="AL750" s="105"/>
      <c r="AM750" s="102"/>
      <c r="AN750" s="10"/>
      <c r="AO750" s="10" t="str">
        <f t="shared" si="152"/>
        <v/>
      </c>
      <c r="AT750" s="10"/>
      <c r="AU750" s="10" t="str">
        <f>IF(O750="include",AF750,"")</f>
        <v/>
      </c>
      <c r="AV750" s="54" t="str">
        <f>IF(P750="include",AF750,"")</f>
        <v/>
      </c>
      <c r="BC750" s="10"/>
      <c r="BH750" s="10"/>
      <c r="BM750" s="10"/>
    </row>
    <row r="751" spans="1:65" s="54" customFormat="1" ht="30">
      <c r="A751" s="10">
        <v>773</v>
      </c>
      <c r="B751" s="10"/>
      <c r="C751" s="10" t="s">
        <v>1046</v>
      </c>
      <c r="D751" s="10">
        <v>2</v>
      </c>
      <c r="E751" s="10">
        <v>2</v>
      </c>
      <c r="F751" s="10">
        <v>2</v>
      </c>
      <c r="G751" s="119" t="str">
        <f t="shared" si="149"/>
        <v>EXCLUDED</v>
      </c>
      <c r="H751" s="147" t="s">
        <v>901</v>
      </c>
      <c r="I751" s="189" t="s">
        <v>901</v>
      </c>
      <c r="J751" s="10" t="str">
        <f>IF(AND(G751="Excluded", H751="Excluded"), "Mutually Excluded", IF(AND(OR(G751="CERTAINLY INCLUDED", G751="INCLUDED", G751="MAYBE" ), OR(H751="INCLUDED", H751="MAYBE")), "MUTUALLY INCLUDED", IF(AND(G751="MAYBE", H751="MAYBE"), "Mutually MAYBE", IF(AND(G751="Excluded", OR(H751="INCLUDED", H751="MAYBE")), "AI: No, Human: Yes", IF(AND(H751="Excluded", OR(G751="INCLUDED", G751="CERTAINLY INCLUDED", G751="MAYBE")), "AI: Yes, Human: No", "Other Conflict")))))</f>
        <v>Mutually Excluded</v>
      </c>
      <c r="K751" s="10"/>
      <c r="L751" s="10"/>
      <c r="N751" s="220" t="s">
        <v>19</v>
      </c>
      <c r="O751" s="54" t="str">
        <f>IF(J751="Mutually Excluded","Exclude",IF(J751= "Mutually Included","Include",M751))</f>
        <v>Exclude</v>
      </c>
      <c r="P751" s="54" t="str">
        <f>'Humans Alignment T&amp;A'!Z751</f>
        <v>Exclude</v>
      </c>
      <c r="Q751" s="120" t="str">
        <f>IF(AND(O751="Exclude", P751="Exclude"), "Mutually Excluded", IF(AND(OR(O751="CERTAINLY INCLUDED", O751="INCLUDE" ), OR(P751="INCLUDE", P751="MAYBE")), "MUTUALLY INCLUDED", IF(AND(O751="MAYBE", P751="MAYBE"), "Mutually MAYBE", IF(AND(O751="Exclude", OR(P751="INCLUDE", P751="MAYBE")), "AI+Hum: No, Hum1+2: Yes", IF(AND(P751="Exclude", OR(O751="INCLUDE", O751="CERTAINLY INCLUDED", H751="MAYBE")), "Ai+hum: Yes, Hum1+2: No", "Other Conflict")))))</f>
        <v>Mutually Excluded</v>
      </c>
      <c r="U751" s="121" t="str">
        <f>IF(Q751="Mutually Excluded","Exclude",IF(Q751= "Mutually Included","Include",R751))</f>
        <v>Exclude</v>
      </c>
      <c r="V751" s="122"/>
      <c r="X751" s="117"/>
      <c r="Y751" s="117"/>
      <c r="Z751" s="103" t="str">
        <f t="shared" si="150"/>
        <v/>
      </c>
      <c r="AA751" s="256"/>
      <c r="AB751" s="186"/>
      <c r="AC751" s="186"/>
      <c r="AD751" s="203"/>
      <c r="AF751" s="203"/>
      <c r="AG751" s="102" t="str">
        <f t="shared" si="151"/>
        <v/>
      </c>
      <c r="AH751" s="10" t="str">
        <f t="shared" si="145"/>
        <v/>
      </c>
      <c r="AI751" s="102"/>
      <c r="AJ751" s="10"/>
      <c r="AK751" s="10"/>
      <c r="AL751" s="105"/>
      <c r="AM751" s="102"/>
      <c r="AN751" s="10"/>
      <c r="AO751" s="10" t="str">
        <f t="shared" si="152"/>
        <v/>
      </c>
      <c r="AT751" s="10"/>
      <c r="AU751" s="10" t="str">
        <f>IF(O751="include",AF751,"")</f>
        <v/>
      </c>
      <c r="AV751" s="54" t="str">
        <f>IF(P751="include",AF751,"")</f>
        <v/>
      </c>
      <c r="BC751" s="10"/>
      <c r="BH751" s="10"/>
      <c r="BM751" s="10"/>
    </row>
    <row r="752" spans="1:65" s="54" customFormat="1" ht="30">
      <c r="A752" s="10">
        <v>774</v>
      </c>
      <c r="B752" s="10"/>
      <c r="C752" s="10" t="s">
        <v>1047</v>
      </c>
      <c r="D752" s="10">
        <v>1</v>
      </c>
      <c r="E752" s="10">
        <v>1</v>
      </c>
      <c r="F752" s="10">
        <v>1</v>
      </c>
      <c r="G752" s="119" t="str">
        <f t="shared" si="149"/>
        <v>EXCLUDED</v>
      </c>
      <c r="H752" s="147" t="s">
        <v>901</v>
      </c>
      <c r="I752" s="189" t="s">
        <v>901</v>
      </c>
      <c r="J752" s="10" t="str">
        <f>IF(AND(G752="Excluded", H752="Excluded"), "Mutually Excluded", IF(AND(OR(G752="CERTAINLY INCLUDED", G752="INCLUDED", G752="MAYBE" ), OR(H752="INCLUDED", H752="MAYBE")), "MUTUALLY INCLUDED", IF(AND(G752="MAYBE", H752="MAYBE"), "Mutually MAYBE", IF(AND(G752="Excluded", OR(H752="INCLUDED", H752="MAYBE")), "AI: No, Human: Yes", IF(AND(H752="Excluded", OR(G752="INCLUDED", G752="CERTAINLY INCLUDED", G752="MAYBE")), "AI: Yes, Human: No", "Other Conflict")))))</f>
        <v>Mutually Excluded</v>
      </c>
      <c r="K752" s="10"/>
      <c r="L752" s="10"/>
      <c r="N752" s="220" t="s">
        <v>19</v>
      </c>
      <c r="O752" s="54" t="str">
        <f>IF(J752="Mutually Excluded","Exclude",IF(J752= "Mutually Included","Include",M752))</f>
        <v>Exclude</v>
      </c>
      <c r="P752" s="54" t="str">
        <f>'Humans Alignment T&amp;A'!Z752</f>
        <v>Exclude</v>
      </c>
      <c r="Q752" s="120" t="str">
        <f>IF(AND(O752="Exclude", P752="Exclude"), "Mutually Excluded", IF(AND(OR(O752="CERTAINLY INCLUDED", O752="INCLUDE" ), OR(P752="INCLUDE", P752="MAYBE")), "MUTUALLY INCLUDED", IF(AND(O752="MAYBE", P752="MAYBE"), "Mutually MAYBE", IF(AND(O752="Exclude", OR(P752="INCLUDE", P752="MAYBE")), "AI+Hum: No, Hum1+2: Yes", IF(AND(P752="Exclude", OR(O752="INCLUDE", O752="CERTAINLY INCLUDED", H752="MAYBE")), "Ai+hum: Yes, Hum1+2: No", "Other Conflict")))))</f>
        <v>Mutually Excluded</v>
      </c>
      <c r="U752" s="121" t="str">
        <f>IF(Q752="Mutually Excluded","Exclude",IF(Q752= "Mutually Included","Include",R752))</f>
        <v>Exclude</v>
      </c>
      <c r="V752" s="122"/>
      <c r="X752" s="117"/>
      <c r="Y752" s="117"/>
      <c r="Z752" s="103" t="str">
        <f t="shared" si="150"/>
        <v/>
      </c>
      <c r="AA752" s="256"/>
      <c r="AB752" s="186"/>
      <c r="AC752" s="186"/>
      <c r="AD752" s="203"/>
      <c r="AF752" s="203"/>
      <c r="AG752" s="102" t="str">
        <f t="shared" si="151"/>
        <v/>
      </c>
      <c r="AH752" s="10" t="str">
        <f t="shared" si="145"/>
        <v/>
      </c>
      <c r="AI752" s="102"/>
      <c r="AJ752" s="10"/>
      <c r="AK752" s="10"/>
      <c r="AL752" s="105"/>
      <c r="AM752" s="102"/>
      <c r="AN752" s="10"/>
      <c r="AO752" s="10" t="str">
        <f t="shared" si="152"/>
        <v/>
      </c>
      <c r="AT752" s="10"/>
      <c r="AU752" s="10" t="str">
        <f>IF(O752="include",AF752,"")</f>
        <v/>
      </c>
      <c r="AV752" s="54" t="str">
        <f>IF(P752="include",AF752,"")</f>
        <v/>
      </c>
      <c r="BC752" s="10"/>
      <c r="BH752" s="10"/>
      <c r="BM752" s="10"/>
    </row>
    <row r="753" spans="1:65" s="54" customFormat="1" ht="30">
      <c r="A753" s="10">
        <v>776</v>
      </c>
      <c r="B753" s="10"/>
      <c r="C753" s="10" t="s">
        <v>1049</v>
      </c>
      <c r="D753" s="10">
        <v>2</v>
      </c>
      <c r="E753" s="10">
        <v>2</v>
      </c>
      <c r="F753" s="10">
        <v>2</v>
      </c>
      <c r="G753" s="119" t="str">
        <f t="shared" si="149"/>
        <v>EXCLUDED</v>
      </c>
      <c r="H753" s="147" t="s">
        <v>901</v>
      </c>
      <c r="I753" s="189" t="s">
        <v>901</v>
      </c>
      <c r="J753" s="10" t="str">
        <f>IF(AND(G753="Excluded", H753="Excluded"), "Mutually Excluded", IF(AND(OR(G753="CERTAINLY INCLUDED", G753="INCLUDED", G753="MAYBE" ), OR(H753="INCLUDED", H753="MAYBE")), "MUTUALLY INCLUDED", IF(AND(G753="MAYBE", H753="MAYBE"), "Mutually MAYBE", IF(AND(G753="Excluded", OR(H753="INCLUDED", H753="MAYBE")), "AI: No, Human: Yes", IF(AND(H753="Excluded", OR(G753="INCLUDED", G753="CERTAINLY INCLUDED", G753="MAYBE")), "AI: Yes, Human: No", "Other Conflict")))))</f>
        <v>Mutually Excluded</v>
      </c>
      <c r="K753" s="10"/>
      <c r="L753" s="10"/>
      <c r="N753" s="220" t="s">
        <v>19</v>
      </c>
      <c r="O753" s="54" t="str">
        <f>IF(J753="Mutually Excluded","Exclude",IF(J753= "Mutually Included","Include",M753))</f>
        <v>Exclude</v>
      </c>
      <c r="P753" s="54" t="str">
        <f>'Humans Alignment T&amp;A'!Z753</f>
        <v>Exclude</v>
      </c>
      <c r="Q753" s="120" t="str">
        <f>IF(AND(O753="Exclude", P753="Exclude"), "Mutually Excluded", IF(AND(OR(O753="CERTAINLY INCLUDED", O753="INCLUDE" ), OR(P753="INCLUDE", P753="MAYBE")), "MUTUALLY INCLUDED", IF(AND(O753="MAYBE", P753="MAYBE"), "Mutually MAYBE", IF(AND(O753="Exclude", OR(P753="INCLUDE", P753="MAYBE")), "AI+Hum: No, Hum1+2: Yes", IF(AND(P753="Exclude", OR(O753="INCLUDE", O753="CERTAINLY INCLUDED", H753="MAYBE")), "Ai+hum: Yes, Hum1+2: No", "Other Conflict")))))</f>
        <v>Mutually Excluded</v>
      </c>
      <c r="U753" s="121" t="str">
        <f>IF(Q753="Mutually Excluded","Exclude",IF(Q753= "Mutually Included","Include",R753))</f>
        <v>Exclude</v>
      </c>
      <c r="V753" s="122"/>
      <c r="X753" s="117"/>
      <c r="Y753" s="117"/>
      <c r="Z753" s="103" t="str">
        <f t="shared" si="150"/>
        <v/>
      </c>
      <c r="AA753" s="256"/>
      <c r="AB753" s="186"/>
      <c r="AC753" s="186"/>
      <c r="AD753" s="203"/>
      <c r="AF753" s="203"/>
      <c r="AG753" s="102" t="str">
        <f t="shared" si="151"/>
        <v/>
      </c>
      <c r="AH753" s="10" t="str">
        <f t="shared" si="145"/>
        <v/>
      </c>
      <c r="AI753" s="102"/>
      <c r="AJ753" s="10"/>
      <c r="AK753" s="10"/>
      <c r="AL753" s="105"/>
      <c r="AM753" s="102"/>
      <c r="AN753" s="10"/>
      <c r="AO753" s="10" t="str">
        <f t="shared" si="152"/>
        <v/>
      </c>
      <c r="AT753" s="10"/>
      <c r="AU753" s="10" t="str">
        <f>IF(O753="include",AF753,"")</f>
        <v/>
      </c>
      <c r="AV753" s="54" t="str">
        <f>IF(P753="include",AF753,"")</f>
        <v/>
      </c>
      <c r="BC753" s="10"/>
      <c r="BH753" s="10"/>
      <c r="BM753" s="10"/>
    </row>
    <row r="754" spans="1:65" s="54" customFormat="1" ht="30">
      <c r="A754" s="10">
        <v>778</v>
      </c>
      <c r="B754" s="10"/>
      <c r="C754" s="10" t="s">
        <v>1051</v>
      </c>
      <c r="D754" s="10">
        <v>1</v>
      </c>
      <c r="E754" s="10">
        <v>1</v>
      </c>
      <c r="F754" s="10">
        <v>1</v>
      </c>
      <c r="G754" s="119" t="str">
        <f t="shared" si="149"/>
        <v>EXCLUDED</v>
      </c>
      <c r="H754" s="147" t="s">
        <v>901</v>
      </c>
      <c r="I754" s="189" t="s">
        <v>901</v>
      </c>
      <c r="J754" s="10" t="str">
        <f>IF(AND(G754="Excluded", H754="Excluded"), "Mutually Excluded", IF(AND(OR(G754="CERTAINLY INCLUDED", G754="INCLUDED", G754="MAYBE" ), OR(H754="INCLUDED", H754="MAYBE")), "MUTUALLY INCLUDED", IF(AND(G754="MAYBE", H754="MAYBE"), "Mutually MAYBE", IF(AND(G754="Excluded", OR(H754="INCLUDED", H754="MAYBE")), "AI: No, Human: Yes", IF(AND(H754="Excluded", OR(G754="INCLUDED", G754="CERTAINLY INCLUDED", G754="MAYBE")), "AI: Yes, Human: No", "Other Conflict")))))</f>
        <v>Mutually Excluded</v>
      </c>
      <c r="K754" s="10"/>
      <c r="L754" s="10"/>
      <c r="N754" s="220" t="s">
        <v>19</v>
      </c>
      <c r="O754" s="54" t="str">
        <f>IF(J754="Mutually Excluded","Exclude",IF(J754= "Mutually Included","Include",M754))</f>
        <v>Exclude</v>
      </c>
      <c r="P754" s="54" t="str">
        <f>'Humans Alignment T&amp;A'!Z754</f>
        <v>Exclude</v>
      </c>
      <c r="Q754" s="120" t="str">
        <f>IF(AND(O754="Exclude", P754="Exclude"), "Mutually Excluded", IF(AND(OR(O754="CERTAINLY INCLUDED", O754="INCLUDE" ), OR(P754="INCLUDE", P754="MAYBE")), "MUTUALLY INCLUDED", IF(AND(O754="MAYBE", P754="MAYBE"), "Mutually MAYBE", IF(AND(O754="Exclude", OR(P754="INCLUDE", P754="MAYBE")), "AI+Hum: No, Hum1+2: Yes", IF(AND(P754="Exclude", OR(O754="INCLUDE", O754="CERTAINLY INCLUDED", H754="MAYBE")), "Ai+hum: Yes, Hum1+2: No", "Other Conflict")))))</f>
        <v>Mutually Excluded</v>
      </c>
      <c r="U754" s="121" t="str">
        <f>IF(Q754="Mutually Excluded","Exclude",IF(Q754= "Mutually Included","Include",R754))</f>
        <v>Exclude</v>
      </c>
      <c r="V754" s="122"/>
      <c r="X754" s="117"/>
      <c r="Y754" s="117"/>
      <c r="Z754" s="103" t="str">
        <f t="shared" si="150"/>
        <v/>
      </c>
      <c r="AA754" s="256"/>
      <c r="AB754" s="186"/>
      <c r="AC754" s="186"/>
      <c r="AD754" s="203"/>
      <c r="AF754" s="203"/>
      <c r="AG754" s="102" t="str">
        <f t="shared" si="151"/>
        <v/>
      </c>
      <c r="AH754" s="10" t="str">
        <f t="shared" si="145"/>
        <v/>
      </c>
      <c r="AI754" s="102"/>
      <c r="AJ754" s="10"/>
      <c r="AK754" s="10"/>
      <c r="AL754" s="105"/>
      <c r="AM754" s="102"/>
      <c r="AN754" s="10"/>
      <c r="AO754" s="10" t="str">
        <f t="shared" si="152"/>
        <v/>
      </c>
      <c r="AT754" s="10"/>
      <c r="AU754" s="10" t="str">
        <f>IF(O754="include",AF754,"")</f>
        <v/>
      </c>
      <c r="AV754" s="54" t="str">
        <f>IF(P754="include",AF754,"")</f>
        <v/>
      </c>
      <c r="BC754" s="10"/>
      <c r="BH754" s="10"/>
      <c r="BM754" s="10"/>
    </row>
    <row r="755" spans="1:65" s="54" customFormat="1" ht="30">
      <c r="A755" s="10">
        <v>779</v>
      </c>
      <c r="B755" s="10"/>
      <c r="C755" s="10" t="s">
        <v>1052</v>
      </c>
      <c r="D755" s="10">
        <v>1</v>
      </c>
      <c r="E755" s="10">
        <v>1</v>
      </c>
      <c r="F755" s="10">
        <v>1</v>
      </c>
      <c r="G755" s="119" t="str">
        <f t="shared" si="149"/>
        <v>EXCLUDED</v>
      </c>
      <c r="H755" s="147" t="s">
        <v>901</v>
      </c>
      <c r="I755" s="189" t="s">
        <v>901</v>
      </c>
      <c r="J755" s="10" t="str">
        <f>IF(AND(G755="Excluded", H755="Excluded"), "Mutually Excluded", IF(AND(OR(G755="CERTAINLY INCLUDED", G755="INCLUDED", G755="MAYBE" ), OR(H755="INCLUDED", H755="MAYBE")), "MUTUALLY INCLUDED", IF(AND(G755="MAYBE", H755="MAYBE"), "Mutually MAYBE", IF(AND(G755="Excluded", OR(H755="INCLUDED", H755="MAYBE")), "AI: No, Human: Yes", IF(AND(H755="Excluded", OR(G755="INCLUDED", G755="CERTAINLY INCLUDED", G755="MAYBE")), "AI: Yes, Human: No", "Other Conflict")))))</f>
        <v>Mutually Excluded</v>
      </c>
      <c r="K755" s="10"/>
      <c r="L755" s="10"/>
      <c r="N755" s="220" t="s">
        <v>19</v>
      </c>
      <c r="O755" s="54" t="str">
        <f>IF(J755="Mutually Excluded","Exclude",IF(J755= "Mutually Included","Include",M755))</f>
        <v>Exclude</v>
      </c>
      <c r="P755" s="54" t="str">
        <f>'Humans Alignment T&amp;A'!Z755</f>
        <v>Exclude</v>
      </c>
      <c r="Q755" s="120" t="str">
        <f>IF(AND(O755="Exclude", P755="Exclude"), "Mutually Excluded", IF(AND(OR(O755="CERTAINLY INCLUDED", O755="INCLUDE" ), OR(P755="INCLUDE", P755="MAYBE")), "MUTUALLY INCLUDED", IF(AND(O755="MAYBE", P755="MAYBE"), "Mutually MAYBE", IF(AND(O755="Exclude", OR(P755="INCLUDE", P755="MAYBE")), "AI+Hum: No, Hum1+2: Yes", IF(AND(P755="Exclude", OR(O755="INCLUDE", O755="CERTAINLY INCLUDED", H755="MAYBE")), "Ai+hum: Yes, Hum1+2: No", "Other Conflict")))))</f>
        <v>Mutually Excluded</v>
      </c>
      <c r="U755" s="121" t="str">
        <f>IF(Q755="Mutually Excluded","Exclude",IF(Q755= "Mutually Included","Include",R755))</f>
        <v>Exclude</v>
      </c>
      <c r="V755" s="122"/>
      <c r="X755" s="117"/>
      <c r="Y755" s="117"/>
      <c r="Z755" s="103" t="str">
        <f t="shared" si="150"/>
        <v/>
      </c>
      <c r="AA755" s="256"/>
      <c r="AB755" s="186"/>
      <c r="AC755" s="186"/>
      <c r="AD755" s="203"/>
      <c r="AF755" s="203"/>
      <c r="AG755" s="102" t="str">
        <f t="shared" si="151"/>
        <v/>
      </c>
      <c r="AH755" s="10" t="str">
        <f t="shared" si="145"/>
        <v/>
      </c>
      <c r="AI755" s="102"/>
      <c r="AJ755" s="10"/>
      <c r="AK755" s="10"/>
      <c r="AL755" s="105"/>
      <c r="AM755" s="102"/>
      <c r="AN755" s="10"/>
      <c r="AO755" s="10" t="str">
        <f t="shared" si="152"/>
        <v/>
      </c>
      <c r="AT755" s="10"/>
      <c r="AU755" s="10" t="str">
        <f>IF(O755="include",AF755,"")</f>
        <v/>
      </c>
      <c r="AV755" s="54" t="str">
        <f>IF(P755="include",AF755,"")</f>
        <v/>
      </c>
      <c r="BC755" s="10"/>
      <c r="BH755" s="10"/>
      <c r="BM755" s="10"/>
    </row>
    <row r="756" spans="1:65" s="54" customFormat="1" ht="45">
      <c r="A756" s="10">
        <v>780</v>
      </c>
      <c r="B756" s="10"/>
      <c r="C756" s="10" t="s">
        <v>1053</v>
      </c>
      <c r="D756" s="10">
        <v>2</v>
      </c>
      <c r="E756" s="10">
        <v>2</v>
      </c>
      <c r="F756" s="10">
        <v>2</v>
      </c>
      <c r="G756" s="119" t="str">
        <f t="shared" si="149"/>
        <v>EXCLUDED</v>
      </c>
      <c r="H756" s="147" t="s">
        <v>901</v>
      </c>
      <c r="I756" s="189" t="s">
        <v>901</v>
      </c>
      <c r="J756" s="10" t="str">
        <f>IF(AND(G756="Excluded", H756="Excluded"), "Mutually Excluded", IF(AND(OR(G756="CERTAINLY INCLUDED", G756="INCLUDED", G756="MAYBE" ), OR(H756="INCLUDED", H756="MAYBE")), "MUTUALLY INCLUDED", IF(AND(G756="MAYBE", H756="MAYBE"), "Mutually MAYBE", IF(AND(G756="Excluded", OR(H756="INCLUDED", H756="MAYBE")), "AI: No, Human: Yes", IF(AND(H756="Excluded", OR(G756="INCLUDED", G756="CERTAINLY INCLUDED", G756="MAYBE")), "AI: Yes, Human: No", "Other Conflict")))))</f>
        <v>Mutually Excluded</v>
      </c>
      <c r="K756" s="10"/>
      <c r="L756" s="10"/>
      <c r="N756" s="220" t="s">
        <v>19</v>
      </c>
      <c r="O756" s="54" t="str">
        <f>IF(J756="Mutually Excluded","Exclude",IF(J756= "Mutually Included","Include",M756))</f>
        <v>Exclude</v>
      </c>
      <c r="P756" s="54" t="str">
        <f>'Humans Alignment T&amp;A'!Z756</f>
        <v>Exclude</v>
      </c>
      <c r="Q756" s="120" t="str">
        <f>IF(AND(O756="Exclude", P756="Exclude"), "Mutually Excluded", IF(AND(OR(O756="CERTAINLY INCLUDED", O756="INCLUDE" ), OR(P756="INCLUDE", P756="MAYBE")), "MUTUALLY INCLUDED", IF(AND(O756="MAYBE", P756="MAYBE"), "Mutually MAYBE", IF(AND(O756="Exclude", OR(P756="INCLUDE", P756="MAYBE")), "AI+Hum: No, Hum1+2: Yes", IF(AND(P756="Exclude", OR(O756="INCLUDE", O756="CERTAINLY INCLUDED", H756="MAYBE")), "Ai+hum: Yes, Hum1+2: No", "Other Conflict")))))</f>
        <v>Mutually Excluded</v>
      </c>
      <c r="U756" s="121" t="str">
        <f>IF(Q756="Mutually Excluded","Exclude",IF(Q756= "Mutually Included","Include",R756))</f>
        <v>Exclude</v>
      </c>
      <c r="V756" s="122"/>
      <c r="X756" s="117"/>
      <c r="Y756" s="117"/>
      <c r="Z756" s="103" t="str">
        <f t="shared" si="150"/>
        <v/>
      </c>
      <c r="AA756" s="256"/>
      <c r="AB756" s="186"/>
      <c r="AC756" s="186"/>
      <c r="AD756" s="203"/>
      <c r="AF756" s="203"/>
      <c r="AG756" s="102" t="str">
        <f t="shared" si="151"/>
        <v/>
      </c>
      <c r="AH756" s="10" t="str">
        <f t="shared" si="145"/>
        <v/>
      </c>
      <c r="AI756" s="102"/>
      <c r="AJ756" s="10"/>
      <c r="AK756" s="10"/>
      <c r="AL756" s="105"/>
      <c r="AM756" s="102"/>
      <c r="AN756" s="10"/>
      <c r="AO756" s="10" t="str">
        <f t="shared" si="152"/>
        <v/>
      </c>
      <c r="AT756" s="10"/>
      <c r="AU756" s="10" t="str">
        <f>IF(O756="include",AF756,"")</f>
        <v/>
      </c>
      <c r="AV756" s="54" t="str">
        <f>IF(P756="include",AF756,"")</f>
        <v/>
      </c>
      <c r="BC756" s="10"/>
      <c r="BH756" s="10"/>
      <c r="BM756" s="10"/>
    </row>
    <row r="757" spans="1:65" s="54" customFormat="1" ht="30">
      <c r="A757" s="10">
        <v>781</v>
      </c>
      <c r="B757" s="10"/>
      <c r="C757" s="10" t="s">
        <v>1054</v>
      </c>
      <c r="D757" s="10">
        <v>1</v>
      </c>
      <c r="E757" s="10">
        <v>1</v>
      </c>
      <c r="F757" s="10">
        <v>1</v>
      </c>
      <c r="G757" s="119" t="str">
        <f t="shared" si="149"/>
        <v>EXCLUDED</v>
      </c>
      <c r="H757" s="147" t="s">
        <v>901</v>
      </c>
      <c r="I757" s="189" t="s">
        <v>901</v>
      </c>
      <c r="J757" s="10" t="str">
        <f>IF(AND(G757="Excluded", H757="Excluded"), "Mutually Excluded", IF(AND(OR(G757="CERTAINLY INCLUDED", G757="INCLUDED", G757="MAYBE" ), OR(H757="INCLUDED", H757="MAYBE")), "MUTUALLY INCLUDED", IF(AND(G757="MAYBE", H757="MAYBE"), "Mutually MAYBE", IF(AND(G757="Excluded", OR(H757="INCLUDED", H757="MAYBE")), "AI: No, Human: Yes", IF(AND(H757="Excluded", OR(G757="INCLUDED", G757="CERTAINLY INCLUDED", G757="MAYBE")), "AI: Yes, Human: No", "Other Conflict")))))</f>
        <v>Mutually Excluded</v>
      </c>
      <c r="K757" s="10"/>
      <c r="L757" s="10"/>
      <c r="N757" s="220" t="s">
        <v>19</v>
      </c>
      <c r="O757" s="54" t="str">
        <f>IF(J757="Mutually Excluded","Exclude",IF(J757= "Mutually Included","Include",M757))</f>
        <v>Exclude</v>
      </c>
      <c r="P757" s="54" t="str">
        <f>'Humans Alignment T&amp;A'!Z757</f>
        <v>Exclude</v>
      </c>
      <c r="Q757" s="120" t="str">
        <f>IF(AND(O757="Exclude", P757="Exclude"), "Mutually Excluded", IF(AND(OR(O757="CERTAINLY INCLUDED", O757="INCLUDE" ), OR(P757="INCLUDE", P757="MAYBE")), "MUTUALLY INCLUDED", IF(AND(O757="MAYBE", P757="MAYBE"), "Mutually MAYBE", IF(AND(O757="Exclude", OR(P757="INCLUDE", P757="MAYBE")), "AI+Hum: No, Hum1+2: Yes", IF(AND(P757="Exclude", OR(O757="INCLUDE", O757="CERTAINLY INCLUDED", H757="MAYBE")), "Ai+hum: Yes, Hum1+2: No", "Other Conflict")))))</f>
        <v>Mutually Excluded</v>
      </c>
      <c r="U757" s="121" t="str">
        <f>IF(Q757="Mutually Excluded","Exclude",IF(Q757= "Mutually Included","Include",R757))</f>
        <v>Exclude</v>
      </c>
      <c r="V757" s="122"/>
      <c r="X757" s="117"/>
      <c r="Y757" s="117"/>
      <c r="Z757" s="103" t="str">
        <f t="shared" si="150"/>
        <v/>
      </c>
      <c r="AA757" s="256"/>
      <c r="AB757" s="186"/>
      <c r="AC757" s="186"/>
      <c r="AD757" s="203"/>
      <c r="AF757" s="203"/>
      <c r="AG757" s="102" t="str">
        <f t="shared" si="151"/>
        <v/>
      </c>
      <c r="AH757" s="10" t="str">
        <f t="shared" si="145"/>
        <v/>
      </c>
      <c r="AI757" s="102"/>
      <c r="AJ757" s="10"/>
      <c r="AK757" s="10"/>
      <c r="AL757" s="105"/>
      <c r="AM757" s="102"/>
      <c r="AN757" s="10"/>
      <c r="AO757" s="10" t="str">
        <f t="shared" si="152"/>
        <v/>
      </c>
      <c r="AT757" s="10"/>
      <c r="AU757" s="10" t="str">
        <f>IF(O757="include",AF757,"")</f>
        <v/>
      </c>
      <c r="AV757" s="54" t="str">
        <f>IF(P757="include",AF757,"")</f>
        <v/>
      </c>
      <c r="BC757" s="10"/>
      <c r="BH757" s="10"/>
      <c r="BM757" s="10"/>
    </row>
    <row r="758" spans="1:65" s="54" customFormat="1" ht="45">
      <c r="A758" s="10">
        <v>782</v>
      </c>
      <c r="B758" s="10"/>
      <c r="C758" s="10" t="s">
        <v>1055</v>
      </c>
      <c r="D758" s="10">
        <v>3</v>
      </c>
      <c r="E758" s="10">
        <v>3</v>
      </c>
      <c r="F758" s="10">
        <v>2</v>
      </c>
      <c r="G758" s="119" t="str">
        <f t="shared" si="149"/>
        <v>EXCLUDED</v>
      </c>
      <c r="H758" s="147" t="s">
        <v>901</v>
      </c>
      <c r="I758" s="189" t="s">
        <v>901</v>
      </c>
      <c r="J758" s="10" t="str">
        <f>IF(AND(G758="Excluded", H758="Excluded"), "Mutually Excluded", IF(AND(OR(G758="CERTAINLY INCLUDED", G758="INCLUDED", G758="MAYBE" ), OR(H758="INCLUDED", H758="MAYBE")), "MUTUALLY INCLUDED", IF(AND(G758="MAYBE", H758="MAYBE"), "Mutually MAYBE", IF(AND(G758="Excluded", OR(H758="INCLUDED", H758="MAYBE")), "AI: No, Human: Yes", IF(AND(H758="Excluded", OR(G758="INCLUDED", G758="CERTAINLY INCLUDED", G758="MAYBE")), "AI: Yes, Human: No", "Other Conflict")))))</f>
        <v>Mutually Excluded</v>
      </c>
      <c r="K758" s="10"/>
      <c r="L758" s="10"/>
      <c r="N758" s="220" t="s">
        <v>19</v>
      </c>
      <c r="O758" s="54" t="str">
        <f>IF(J758="Mutually Excluded","Exclude",IF(J758= "Mutually Included","Include",M758))</f>
        <v>Exclude</v>
      </c>
      <c r="P758" s="54" t="str">
        <f>'Humans Alignment T&amp;A'!Z758</f>
        <v>Exclude</v>
      </c>
      <c r="Q758" s="120" t="str">
        <f>IF(AND(O758="Exclude", P758="Exclude"), "Mutually Excluded", IF(AND(OR(O758="CERTAINLY INCLUDED", O758="INCLUDE" ), OR(P758="INCLUDE", P758="MAYBE")), "MUTUALLY INCLUDED", IF(AND(O758="MAYBE", P758="MAYBE"), "Mutually MAYBE", IF(AND(O758="Exclude", OR(P758="INCLUDE", P758="MAYBE")), "AI+Hum: No, Hum1+2: Yes", IF(AND(P758="Exclude", OR(O758="INCLUDE", O758="CERTAINLY INCLUDED", H758="MAYBE")), "Ai+hum: Yes, Hum1+2: No", "Other Conflict")))))</f>
        <v>Mutually Excluded</v>
      </c>
      <c r="U758" s="121" t="str">
        <f>IF(Q758="Mutually Excluded","Exclude",IF(Q758= "Mutually Included","Include",R758))</f>
        <v>Exclude</v>
      </c>
      <c r="V758" s="122"/>
      <c r="X758" s="117"/>
      <c r="Y758" s="117"/>
      <c r="Z758" s="103" t="str">
        <f t="shared" si="150"/>
        <v/>
      </c>
      <c r="AA758" s="256"/>
      <c r="AB758" s="186"/>
      <c r="AC758" s="186"/>
      <c r="AD758" s="203"/>
      <c r="AF758" s="203"/>
      <c r="AG758" s="102" t="str">
        <f t="shared" si="151"/>
        <v/>
      </c>
      <c r="AH758" s="10" t="str">
        <f t="shared" si="145"/>
        <v/>
      </c>
      <c r="AI758" s="102"/>
      <c r="AJ758" s="10"/>
      <c r="AK758" s="10"/>
      <c r="AL758" s="105"/>
      <c r="AM758" s="102"/>
      <c r="AN758" s="10"/>
      <c r="AO758" s="10" t="str">
        <f t="shared" si="152"/>
        <v/>
      </c>
      <c r="AT758" s="10"/>
      <c r="AU758" s="10" t="str">
        <f>IF(O758="include",AF758,"")</f>
        <v/>
      </c>
      <c r="AV758" s="54" t="str">
        <f>IF(P758="include",AF758,"")</f>
        <v/>
      </c>
      <c r="BC758" s="10"/>
      <c r="BH758" s="10"/>
      <c r="BM758" s="10"/>
    </row>
    <row r="759" spans="1:65" s="54" customFormat="1" ht="70.150000000000006" customHeight="1">
      <c r="A759" s="10">
        <v>783</v>
      </c>
      <c r="B759" s="187" t="s">
        <v>1056</v>
      </c>
      <c r="C759" s="10" t="s">
        <v>1056</v>
      </c>
      <c r="D759" s="10">
        <v>5</v>
      </c>
      <c r="E759" s="10">
        <v>5</v>
      </c>
      <c r="F759" s="10">
        <v>5</v>
      </c>
      <c r="G759" s="119" t="str">
        <f t="shared" si="149"/>
        <v>CERTAINLY INCLUDED</v>
      </c>
      <c r="H759" s="147" t="s">
        <v>901</v>
      </c>
      <c r="I759" s="189" t="s">
        <v>1752</v>
      </c>
      <c r="J759" s="10" t="str">
        <f>IF(AND(G759="Excluded", H759="Excluded"), "Mutually Excluded", IF(AND(OR(G759="CERTAINLY INCLUDED", G759="INCLUDED", G759="MAYBE" ), OR(H759="INCLUDED", H759="MAYBE")), "MUTUALLY INCLUDED", IF(AND(G759="MAYBE", H759="MAYBE"), "Mutually MAYBE", IF(AND(G759="Excluded", OR(H759="INCLUDED", H759="MAYBE")), "AI: No, Human: Yes", IF(AND(H759="Excluded", OR(G759="INCLUDED", G759="CERTAINLY INCLUDED", G759="MAYBE")), "AI: Yes, Human: No", "Other Conflict")))))</f>
        <v>AI: Yes, Human: No</v>
      </c>
      <c r="K759" s="105" t="s">
        <v>23</v>
      </c>
      <c r="L759" s="105" t="s">
        <v>23</v>
      </c>
      <c r="M759" s="122" t="s">
        <v>23</v>
      </c>
      <c r="N759" s="220" t="s">
        <v>19</v>
      </c>
      <c r="O759" s="54" t="str">
        <f>IF(J759="Mutually Excluded","Exclude",IF(J759= "Mutually Included","Include",M759))</f>
        <v>Include</v>
      </c>
      <c r="P759" s="54" t="str">
        <f>'Humans Alignment T&amp;A'!Z759</f>
        <v>Include</v>
      </c>
      <c r="Q759" s="120" t="str">
        <f>IF(AND(O759="Exclude", P759="Exclude"), "Mutually Excluded", IF(AND(OR(O759="CERTAINLY INCLUDED", O759="INCLUDE" ), OR(P759="INCLUDE", P759="MAYBE")), "MUTUALLY INCLUDED", IF(AND(O759="MAYBE", P759="MAYBE"), "Mutually MAYBE", IF(AND(O759="Exclude", OR(P759="INCLUDE", P759="MAYBE")), "AI+Hum: No, Hum1+2: Yes", IF(AND(P759="Exclude", OR(O759="INCLUDE", O759="CERTAINLY INCLUDED", H759="MAYBE")), "Ai+hum: Yes, Hum1+2: No", "Other Conflict")))))</f>
        <v>MUTUALLY INCLUDED</v>
      </c>
      <c r="R759" s="185"/>
      <c r="U759" s="121" t="str">
        <f>IF(Q759="Mutually Excluded","Exclude",IF(Q759= "Mutually Included","Include",R759))</f>
        <v>Include</v>
      </c>
      <c r="V759" s="122" t="s">
        <v>19</v>
      </c>
      <c r="W759" s="54" t="s">
        <v>19</v>
      </c>
      <c r="X759" s="201" t="s">
        <v>3038</v>
      </c>
      <c r="Y759" s="201" t="s">
        <v>3028</v>
      </c>
      <c r="Z759" s="103" t="str">
        <f t="shared" si="150"/>
        <v>Mutually Excluded</v>
      </c>
      <c r="AA759" s="137" t="s">
        <v>19</v>
      </c>
      <c r="AB759" s="186"/>
      <c r="AC759" s="186"/>
      <c r="AD759" s="203" t="s">
        <v>19</v>
      </c>
      <c r="AF759" s="203" t="s">
        <v>19</v>
      </c>
      <c r="AG759" s="102" t="str">
        <f t="shared" si="151"/>
        <v>Mutually Excluded</v>
      </c>
      <c r="AH759" s="10" t="str">
        <f t="shared" ref="AH759" si="153">IF(OR(ISBLANK(AF759), ISBLANK(AP759)), "", IF(AND(OR(AF759="Include", AF759="Maybe"), OR(AP759="Included", AP759="Maybe", AP759="Certainly Included")), "Mutually Included", IF(AND(AF759="Exclude", AP759="Exclude"), "Mutually Excluded", IF(AND(AF759="Exclude", OR(AP759="Include", AP759="Maybe")), "Human Excluded, AI Included", IF(AND(OR(AF759="Include", AF759="Maybe"), AP759="Exclude"), "Human Included, AI Excluded", "Pal")))))</f>
        <v>Mutually Excluded</v>
      </c>
      <c r="AI759" s="133" t="s">
        <v>19</v>
      </c>
      <c r="AJ759" s="10"/>
      <c r="AK759" s="10"/>
      <c r="AL759" s="143" t="s">
        <v>19</v>
      </c>
      <c r="AM759" s="102"/>
      <c r="AN759" s="10"/>
      <c r="AO759" s="10" t="str">
        <f t="shared" si="152"/>
        <v>Mutually Excluded</v>
      </c>
      <c r="AP759" s="54" t="str">
        <f>IF(COUNTA(AQ759:AS759)=0, "", IF(COUNTIF(AQ759:AS759,5)=3, "Include", IF(COUNTIF(AQ759:AS759,5)&gt;=1, "Maybe", "Exclude")))</f>
        <v>Exclude</v>
      </c>
      <c r="AQ759" s="54">
        <v>1</v>
      </c>
      <c r="AR759" s="54">
        <v>2</v>
      </c>
      <c r="AS759" s="54">
        <v>1</v>
      </c>
      <c r="AT759" s="10" t="s">
        <v>3066</v>
      </c>
      <c r="AU759" s="10" t="str">
        <f>IF(O759="include",AF759,"")</f>
        <v>Exclude</v>
      </c>
      <c r="AV759" s="54" t="str">
        <f>IF(P759="include",AF759,"")</f>
        <v>Exclude</v>
      </c>
      <c r="BC759" s="10"/>
      <c r="BH759" s="10"/>
      <c r="BM759" s="10"/>
    </row>
    <row r="760" spans="1:65" s="54" customFormat="1" ht="30">
      <c r="A760" s="10">
        <v>784</v>
      </c>
      <c r="B760" s="10"/>
      <c r="C760" s="10" t="s">
        <v>1057</v>
      </c>
      <c r="D760" s="10">
        <v>4</v>
      </c>
      <c r="E760" s="10">
        <v>3</v>
      </c>
      <c r="F760" s="10">
        <v>4</v>
      </c>
      <c r="G760" s="119" t="str">
        <f t="shared" si="149"/>
        <v>EXCLUDED</v>
      </c>
      <c r="H760" s="147" t="s">
        <v>901</v>
      </c>
      <c r="I760" s="189" t="s">
        <v>901</v>
      </c>
      <c r="J760" s="10" t="str">
        <f>IF(AND(G760="Excluded", H760="Excluded"), "Mutually Excluded", IF(AND(OR(G760="CERTAINLY INCLUDED", G760="INCLUDED", G760="MAYBE" ), OR(H760="INCLUDED", H760="MAYBE")), "MUTUALLY INCLUDED", IF(AND(G760="MAYBE", H760="MAYBE"), "Mutually MAYBE", IF(AND(G760="Excluded", OR(H760="INCLUDED", H760="MAYBE")), "AI: No, Human: Yes", IF(AND(H760="Excluded", OR(G760="INCLUDED", G760="CERTAINLY INCLUDED", G760="MAYBE")), "AI: Yes, Human: No", "Other Conflict")))))</f>
        <v>Mutually Excluded</v>
      </c>
      <c r="K760" s="10"/>
      <c r="L760" s="10"/>
      <c r="N760" s="220" t="s">
        <v>19</v>
      </c>
      <c r="O760" s="54" t="str">
        <f>IF(J760="Mutually Excluded","Exclude",IF(J760= "Mutually Included","Include",M760))</f>
        <v>Exclude</v>
      </c>
      <c r="P760" s="54" t="str">
        <f>'Humans Alignment T&amp;A'!Z760</f>
        <v>Exclude</v>
      </c>
      <c r="Q760" s="120" t="str">
        <f>IF(AND(O760="Exclude", P760="Exclude"), "Mutually Excluded", IF(AND(OR(O760="CERTAINLY INCLUDED", O760="INCLUDE" ), OR(P760="INCLUDE", P760="MAYBE")), "MUTUALLY INCLUDED", IF(AND(O760="MAYBE", P760="MAYBE"), "Mutually MAYBE", IF(AND(O760="Exclude", OR(P760="INCLUDE", P760="MAYBE")), "AI+Hum: No, Hum1+2: Yes", IF(AND(P760="Exclude", OR(O760="INCLUDE", O760="CERTAINLY INCLUDED", H760="MAYBE")), "Ai+hum: Yes, Hum1+2: No", "Other Conflict")))))</f>
        <v>Mutually Excluded</v>
      </c>
      <c r="U760" s="121" t="str">
        <f>IF(Q760="Mutually Excluded","Exclude",IF(Q760= "Mutually Included","Include",R760))</f>
        <v>Exclude</v>
      </c>
      <c r="V760" s="122"/>
      <c r="X760" s="117"/>
      <c r="Y760" s="117"/>
      <c r="Z760" s="103" t="str">
        <f t="shared" si="150"/>
        <v/>
      </c>
      <c r="AA760" s="256"/>
      <c r="AB760" s="186"/>
      <c r="AC760" s="186"/>
      <c r="AD760" s="203"/>
      <c r="AF760" s="203"/>
      <c r="AG760" s="102" t="str">
        <f t="shared" si="151"/>
        <v/>
      </c>
      <c r="AH760" s="10" t="str">
        <f t="shared" si="145"/>
        <v/>
      </c>
      <c r="AI760" s="102"/>
      <c r="AJ760" s="10"/>
      <c r="AK760" s="10"/>
      <c r="AL760" s="105"/>
      <c r="AM760" s="102"/>
      <c r="AN760" s="10"/>
      <c r="AO760" s="10" t="str">
        <f t="shared" si="152"/>
        <v/>
      </c>
      <c r="AT760" s="10"/>
      <c r="AU760" s="10" t="str">
        <f>IF(O760="include",AF760,"")</f>
        <v/>
      </c>
      <c r="AV760" s="54" t="str">
        <f>IF(P760="include",AF760,"")</f>
        <v/>
      </c>
      <c r="BC760" s="10"/>
      <c r="BH760" s="10"/>
      <c r="BM760" s="10"/>
    </row>
    <row r="761" spans="1:65" s="54" customFormat="1" ht="30">
      <c r="A761" s="10">
        <v>785</v>
      </c>
      <c r="B761" s="10"/>
      <c r="C761" s="10" t="s">
        <v>1058</v>
      </c>
      <c r="D761" s="10">
        <v>2</v>
      </c>
      <c r="E761" s="10">
        <v>1</v>
      </c>
      <c r="F761" s="10">
        <v>2</v>
      </c>
      <c r="G761" s="119" t="str">
        <f t="shared" si="149"/>
        <v>EXCLUDED</v>
      </c>
      <c r="H761" s="147" t="s">
        <v>901</v>
      </c>
      <c r="I761" s="189" t="s">
        <v>901</v>
      </c>
      <c r="J761" s="10" t="str">
        <f>IF(AND(G761="Excluded", H761="Excluded"), "Mutually Excluded", IF(AND(OR(G761="CERTAINLY INCLUDED", G761="INCLUDED", G761="MAYBE" ), OR(H761="INCLUDED", H761="MAYBE")), "MUTUALLY INCLUDED", IF(AND(G761="MAYBE", H761="MAYBE"), "Mutually MAYBE", IF(AND(G761="Excluded", OR(H761="INCLUDED", H761="MAYBE")), "AI: No, Human: Yes", IF(AND(H761="Excluded", OR(G761="INCLUDED", G761="CERTAINLY INCLUDED", G761="MAYBE")), "AI: Yes, Human: No", "Other Conflict")))))</f>
        <v>Mutually Excluded</v>
      </c>
      <c r="K761" s="10"/>
      <c r="L761" s="10"/>
      <c r="N761" s="220" t="s">
        <v>19</v>
      </c>
      <c r="O761" s="54" t="str">
        <f>IF(J761="Mutually Excluded","Exclude",IF(J761= "Mutually Included","Include",M761))</f>
        <v>Exclude</v>
      </c>
      <c r="P761" s="54" t="str">
        <f>'Humans Alignment T&amp;A'!Z761</f>
        <v>Exclude</v>
      </c>
      <c r="Q761" s="120" t="str">
        <f>IF(AND(O761="Exclude", P761="Exclude"), "Mutually Excluded", IF(AND(OR(O761="CERTAINLY INCLUDED", O761="INCLUDE" ), OR(P761="INCLUDE", P761="MAYBE")), "MUTUALLY INCLUDED", IF(AND(O761="MAYBE", P761="MAYBE"), "Mutually MAYBE", IF(AND(O761="Exclude", OR(P761="INCLUDE", P761="MAYBE")), "AI+Hum: No, Hum1+2: Yes", IF(AND(P761="Exclude", OR(O761="INCLUDE", O761="CERTAINLY INCLUDED", H761="MAYBE")), "Ai+hum: Yes, Hum1+2: No", "Other Conflict")))))</f>
        <v>Mutually Excluded</v>
      </c>
      <c r="U761" s="121" t="str">
        <f>IF(Q761="Mutually Excluded","Exclude",IF(Q761= "Mutually Included","Include",R761))</f>
        <v>Exclude</v>
      </c>
      <c r="V761" s="122"/>
      <c r="X761" s="117"/>
      <c r="Y761" s="117"/>
      <c r="Z761" s="103" t="str">
        <f t="shared" si="150"/>
        <v/>
      </c>
      <c r="AA761" s="256"/>
      <c r="AB761" s="186"/>
      <c r="AC761" s="186"/>
      <c r="AD761" s="203"/>
      <c r="AF761" s="203"/>
      <c r="AG761" s="102" t="str">
        <f t="shared" si="151"/>
        <v/>
      </c>
      <c r="AH761" s="10" t="str">
        <f t="shared" si="145"/>
        <v/>
      </c>
      <c r="AI761" s="102"/>
      <c r="AJ761" s="10"/>
      <c r="AK761" s="10"/>
      <c r="AL761" s="105"/>
      <c r="AM761" s="102"/>
      <c r="AN761" s="10"/>
      <c r="AO761" s="10" t="str">
        <f t="shared" si="152"/>
        <v/>
      </c>
      <c r="AT761" s="10"/>
      <c r="AU761" s="10" t="str">
        <f>IF(O761="include",AF761,"")</f>
        <v/>
      </c>
      <c r="AV761" s="54" t="str">
        <f>IF(P761="include",AF761,"")</f>
        <v/>
      </c>
      <c r="BC761" s="10"/>
      <c r="BH761" s="10"/>
      <c r="BM761" s="10"/>
    </row>
    <row r="762" spans="1:65" s="54" customFormat="1" ht="30">
      <c r="A762" s="10">
        <v>786</v>
      </c>
      <c r="B762" s="10"/>
      <c r="C762" s="10" t="s">
        <v>1059</v>
      </c>
      <c r="D762" s="10">
        <v>2</v>
      </c>
      <c r="E762" s="10">
        <v>1</v>
      </c>
      <c r="F762" s="10">
        <v>2</v>
      </c>
      <c r="G762" s="119" t="str">
        <f t="shared" si="149"/>
        <v>EXCLUDED</v>
      </c>
      <c r="H762" s="147" t="s">
        <v>901</v>
      </c>
      <c r="I762" s="189" t="s">
        <v>901</v>
      </c>
      <c r="J762" s="10" t="str">
        <f>IF(AND(G762="Excluded", H762="Excluded"), "Mutually Excluded", IF(AND(OR(G762="CERTAINLY INCLUDED", G762="INCLUDED", G762="MAYBE" ), OR(H762="INCLUDED", H762="MAYBE")), "MUTUALLY INCLUDED", IF(AND(G762="MAYBE", H762="MAYBE"), "Mutually MAYBE", IF(AND(G762="Excluded", OR(H762="INCLUDED", H762="MAYBE")), "AI: No, Human: Yes", IF(AND(H762="Excluded", OR(G762="INCLUDED", G762="CERTAINLY INCLUDED", G762="MAYBE")), "AI: Yes, Human: No", "Other Conflict")))))</f>
        <v>Mutually Excluded</v>
      </c>
      <c r="K762" s="10"/>
      <c r="L762" s="10"/>
      <c r="N762" s="220" t="s">
        <v>19</v>
      </c>
      <c r="O762" s="54" t="str">
        <f>IF(J762="Mutually Excluded","Exclude",IF(J762= "Mutually Included","Include",M762))</f>
        <v>Exclude</v>
      </c>
      <c r="P762" s="54" t="str">
        <f>'Humans Alignment T&amp;A'!Z762</f>
        <v>Exclude</v>
      </c>
      <c r="Q762" s="120" t="str">
        <f>IF(AND(O762="Exclude", P762="Exclude"), "Mutually Excluded", IF(AND(OR(O762="CERTAINLY INCLUDED", O762="INCLUDE" ), OR(P762="INCLUDE", P762="MAYBE")), "MUTUALLY INCLUDED", IF(AND(O762="MAYBE", P762="MAYBE"), "Mutually MAYBE", IF(AND(O762="Exclude", OR(P762="INCLUDE", P762="MAYBE")), "AI+Hum: No, Hum1+2: Yes", IF(AND(P762="Exclude", OR(O762="INCLUDE", O762="CERTAINLY INCLUDED", H762="MAYBE")), "Ai+hum: Yes, Hum1+2: No", "Other Conflict")))))</f>
        <v>Mutually Excluded</v>
      </c>
      <c r="U762" s="121" t="str">
        <f>IF(Q762="Mutually Excluded","Exclude",IF(Q762= "Mutually Included","Include",R762))</f>
        <v>Exclude</v>
      </c>
      <c r="V762" s="122"/>
      <c r="X762" s="117"/>
      <c r="Y762" s="117"/>
      <c r="Z762" s="103" t="str">
        <f t="shared" si="150"/>
        <v/>
      </c>
      <c r="AA762" s="256"/>
      <c r="AB762" s="186"/>
      <c r="AC762" s="186"/>
      <c r="AD762" s="203"/>
      <c r="AF762" s="203"/>
      <c r="AG762" s="102" t="str">
        <f t="shared" si="151"/>
        <v/>
      </c>
      <c r="AH762" s="10" t="str">
        <f t="shared" si="145"/>
        <v/>
      </c>
      <c r="AI762" s="102"/>
      <c r="AJ762" s="10"/>
      <c r="AK762" s="10"/>
      <c r="AL762" s="105"/>
      <c r="AM762" s="102"/>
      <c r="AN762" s="10"/>
      <c r="AO762" s="10" t="str">
        <f t="shared" si="152"/>
        <v/>
      </c>
      <c r="AT762" s="10"/>
      <c r="AU762" s="10" t="str">
        <f>IF(O762="include",AF762,"")</f>
        <v/>
      </c>
      <c r="AV762" s="54" t="str">
        <f>IF(P762="include",AF762,"")</f>
        <v/>
      </c>
      <c r="BC762" s="10"/>
      <c r="BH762" s="10"/>
      <c r="BM762" s="10"/>
    </row>
    <row r="763" spans="1:65" s="54" customFormat="1" ht="45">
      <c r="A763" s="10">
        <v>787</v>
      </c>
      <c r="B763" s="10"/>
      <c r="C763" s="10" t="s">
        <v>1060</v>
      </c>
      <c r="D763" s="10">
        <v>1</v>
      </c>
      <c r="E763" s="10">
        <v>1</v>
      </c>
      <c r="F763" s="10">
        <v>1</v>
      </c>
      <c r="G763" s="119" t="str">
        <f t="shared" si="149"/>
        <v>EXCLUDED</v>
      </c>
      <c r="H763" s="147" t="s">
        <v>901</v>
      </c>
      <c r="I763" s="189" t="s">
        <v>901</v>
      </c>
      <c r="J763" s="10" t="str">
        <f>IF(AND(G763="Excluded", H763="Excluded"), "Mutually Excluded", IF(AND(OR(G763="CERTAINLY INCLUDED", G763="INCLUDED", G763="MAYBE" ), OR(H763="INCLUDED", H763="MAYBE")), "MUTUALLY INCLUDED", IF(AND(G763="MAYBE", H763="MAYBE"), "Mutually MAYBE", IF(AND(G763="Excluded", OR(H763="INCLUDED", H763="MAYBE")), "AI: No, Human: Yes", IF(AND(H763="Excluded", OR(G763="INCLUDED", G763="CERTAINLY INCLUDED", G763="MAYBE")), "AI: Yes, Human: No", "Other Conflict")))))</f>
        <v>Mutually Excluded</v>
      </c>
      <c r="K763" s="10"/>
      <c r="L763" s="10"/>
      <c r="N763" s="220" t="s">
        <v>19</v>
      </c>
      <c r="O763" s="54" t="str">
        <f>IF(J763="Mutually Excluded","Exclude",IF(J763= "Mutually Included","Include",M763))</f>
        <v>Exclude</v>
      </c>
      <c r="P763" s="54" t="str">
        <f>'Humans Alignment T&amp;A'!Z763</f>
        <v>Exclude</v>
      </c>
      <c r="Q763" s="120" t="str">
        <f>IF(AND(O763="Exclude", P763="Exclude"), "Mutually Excluded", IF(AND(OR(O763="CERTAINLY INCLUDED", O763="INCLUDE" ), OR(P763="INCLUDE", P763="MAYBE")), "MUTUALLY INCLUDED", IF(AND(O763="MAYBE", P763="MAYBE"), "Mutually MAYBE", IF(AND(O763="Exclude", OR(P763="INCLUDE", P763="MAYBE")), "AI+Hum: No, Hum1+2: Yes", IF(AND(P763="Exclude", OR(O763="INCLUDE", O763="CERTAINLY INCLUDED", H763="MAYBE")), "Ai+hum: Yes, Hum1+2: No", "Other Conflict")))))</f>
        <v>Mutually Excluded</v>
      </c>
      <c r="U763" s="121" t="str">
        <f>IF(Q763="Mutually Excluded","Exclude",IF(Q763= "Mutually Included","Include",R763))</f>
        <v>Exclude</v>
      </c>
      <c r="V763" s="122"/>
      <c r="X763" s="117"/>
      <c r="Y763" s="117"/>
      <c r="Z763" s="103" t="str">
        <f t="shared" si="150"/>
        <v/>
      </c>
      <c r="AA763" s="256"/>
      <c r="AB763" s="186"/>
      <c r="AC763" s="186"/>
      <c r="AD763" s="203"/>
      <c r="AF763" s="203"/>
      <c r="AG763" s="102" t="str">
        <f t="shared" si="151"/>
        <v/>
      </c>
      <c r="AH763" s="10" t="str">
        <f t="shared" si="145"/>
        <v/>
      </c>
      <c r="AI763" s="102"/>
      <c r="AJ763" s="10"/>
      <c r="AK763" s="10"/>
      <c r="AL763" s="105"/>
      <c r="AM763" s="102"/>
      <c r="AN763" s="10"/>
      <c r="AO763" s="10" t="str">
        <f t="shared" si="152"/>
        <v/>
      </c>
      <c r="AT763" s="10"/>
      <c r="AU763" s="10" t="str">
        <f>IF(O763="include",AF763,"")</f>
        <v/>
      </c>
      <c r="AV763" s="54" t="str">
        <f>IF(P763="include",AF763,"")</f>
        <v/>
      </c>
      <c r="BC763" s="10"/>
      <c r="BH763" s="10"/>
      <c r="BM763" s="10"/>
    </row>
    <row r="764" spans="1:65" s="54" customFormat="1" ht="30">
      <c r="A764" s="10">
        <v>788</v>
      </c>
      <c r="B764" s="10"/>
      <c r="C764" s="10" t="s">
        <v>1061</v>
      </c>
      <c r="D764" s="10">
        <v>2</v>
      </c>
      <c r="E764" s="10">
        <v>2</v>
      </c>
      <c r="F764" s="10">
        <v>2</v>
      </c>
      <c r="G764" s="119" t="str">
        <f t="shared" si="149"/>
        <v>EXCLUDED</v>
      </c>
      <c r="H764" s="147" t="s">
        <v>901</v>
      </c>
      <c r="I764" s="189" t="s">
        <v>901</v>
      </c>
      <c r="J764" s="10" t="str">
        <f>IF(AND(G764="Excluded", H764="Excluded"), "Mutually Excluded", IF(AND(OR(G764="CERTAINLY INCLUDED", G764="INCLUDED", G764="MAYBE" ), OR(H764="INCLUDED", H764="MAYBE")), "MUTUALLY INCLUDED", IF(AND(G764="MAYBE", H764="MAYBE"), "Mutually MAYBE", IF(AND(G764="Excluded", OR(H764="INCLUDED", H764="MAYBE")), "AI: No, Human: Yes", IF(AND(H764="Excluded", OR(G764="INCLUDED", G764="CERTAINLY INCLUDED", G764="MAYBE")), "AI: Yes, Human: No", "Other Conflict")))))</f>
        <v>Mutually Excluded</v>
      </c>
      <c r="K764" s="10"/>
      <c r="L764" s="10"/>
      <c r="N764" s="220" t="s">
        <v>19</v>
      </c>
      <c r="O764" s="54" t="str">
        <f>IF(J764="Mutually Excluded","Exclude",IF(J764= "Mutually Included","Include",M764))</f>
        <v>Exclude</v>
      </c>
      <c r="P764" s="54" t="str">
        <f>'Humans Alignment T&amp;A'!Z764</f>
        <v>Exclude</v>
      </c>
      <c r="Q764" s="120" t="str">
        <f>IF(AND(O764="Exclude", P764="Exclude"), "Mutually Excluded", IF(AND(OR(O764="CERTAINLY INCLUDED", O764="INCLUDE" ), OR(P764="INCLUDE", P764="MAYBE")), "MUTUALLY INCLUDED", IF(AND(O764="MAYBE", P764="MAYBE"), "Mutually MAYBE", IF(AND(O764="Exclude", OR(P764="INCLUDE", P764="MAYBE")), "AI+Hum: No, Hum1+2: Yes", IF(AND(P764="Exclude", OR(O764="INCLUDE", O764="CERTAINLY INCLUDED", H764="MAYBE")), "Ai+hum: Yes, Hum1+2: No", "Other Conflict")))))</f>
        <v>Mutually Excluded</v>
      </c>
      <c r="U764" s="121" t="str">
        <f>IF(Q764="Mutually Excluded","Exclude",IF(Q764= "Mutually Included","Include",R764))</f>
        <v>Exclude</v>
      </c>
      <c r="V764" s="122"/>
      <c r="X764" s="117"/>
      <c r="Y764" s="117"/>
      <c r="Z764" s="103" t="str">
        <f t="shared" si="150"/>
        <v/>
      </c>
      <c r="AA764" s="256"/>
      <c r="AB764" s="186"/>
      <c r="AC764" s="186"/>
      <c r="AD764" s="203"/>
      <c r="AF764" s="203"/>
      <c r="AG764" s="102" t="str">
        <f t="shared" si="151"/>
        <v/>
      </c>
      <c r="AH764" s="10" t="str">
        <f t="shared" si="145"/>
        <v/>
      </c>
      <c r="AI764" s="102"/>
      <c r="AJ764" s="10"/>
      <c r="AK764" s="10"/>
      <c r="AL764" s="105"/>
      <c r="AM764" s="102"/>
      <c r="AN764" s="10"/>
      <c r="AO764" s="10" t="str">
        <f t="shared" si="152"/>
        <v/>
      </c>
      <c r="AT764" s="10"/>
      <c r="AU764" s="10" t="str">
        <f>IF(O764="include",AF764,"")</f>
        <v/>
      </c>
      <c r="AV764" s="54" t="str">
        <f>IF(P764="include",AF764,"")</f>
        <v/>
      </c>
      <c r="BC764" s="10"/>
      <c r="BH764" s="10"/>
      <c r="BM764" s="10"/>
    </row>
    <row r="765" spans="1:65" s="54" customFormat="1" ht="70.150000000000006" customHeight="1">
      <c r="A765" s="10">
        <v>789</v>
      </c>
      <c r="B765" s="10" t="s">
        <v>1062</v>
      </c>
      <c r="C765" s="10" t="s">
        <v>1062</v>
      </c>
      <c r="D765" s="10">
        <v>5</v>
      </c>
      <c r="E765" s="10">
        <v>5</v>
      </c>
      <c r="F765" s="10">
        <v>5</v>
      </c>
      <c r="G765" s="119" t="str">
        <f t="shared" si="149"/>
        <v>CERTAINLY INCLUDED</v>
      </c>
      <c r="H765" s="147" t="s">
        <v>901</v>
      </c>
      <c r="I765" s="189" t="s">
        <v>1752</v>
      </c>
      <c r="J765" s="10" t="str">
        <f>IF(AND(G765="Excluded", H765="Excluded"), "Mutually Excluded", IF(AND(OR(G765="CERTAINLY INCLUDED", G765="INCLUDED", G765="MAYBE" ), OR(H765="INCLUDED", H765="MAYBE")), "MUTUALLY INCLUDED", IF(AND(G765="MAYBE", H765="MAYBE"), "Mutually MAYBE", IF(AND(G765="Excluded", OR(H765="INCLUDED", H765="MAYBE")), "AI: No, Human: Yes", IF(AND(H765="Excluded", OR(G765="INCLUDED", G765="CERTAINLY INCLUDED", G765="MAYBE")), "AI: Yes, Human: No", "Other Conflict")))))</f>
        <v>AI: Yes, Human: No</v>
      </c>
      <c r="K765" s="10" t="s">
        <v>23</v>
      </c>
      <c r="L765" s="10" t="s">
        <v>3012</v>
      </c>
      <c r="M765" s="54" t="s">
        <v>23</v>
      </c>
      <c r="N765" s="220" t="s">
        <v>23</v>
      </c>
      <c r="O765" s="54" t="str">
        <f>IF(J765="Mutually Excluded","Exclude",IF(J765= "Mutually Included","Include",M765))</f>
        <v>Include</v>
      </c>
      <c r="P765" s="54" t="str">
        <f>'Humans Alignment T&amp;A'!Z765</f>
        <v>Include</v>
      </c>
      <c r="Q765" s="120" t="str">
        <f>IF(AND(O765="Exclude", P765="Exclude"), "Mutually Excluded", IF(AND(OR(O765="CERTAINLY INCLUDED", O765="INCLUDE" ), OR(P765="INCLUDE", P765="MAYBE")), "MUTUALLY INCLUDED", IF(AND(O765="MAYBE", P765="MAYBE"), "Mutually MAYBE", IF(AND(O765="Exclude", OR(P765="INCLUDE", P765="MAYBE")), "AI+Hum: No, Hum1+2: Yes", IF(AND(P765="Exclude", OR(O765="INCLUDE", O765="CERTAINLY INCLUDED", H765="MAYBE")), "Ai+hum: Yes, Hum1+2: No", "Other Conflict")))))</f>
        <v>MUTUALLY INCLUDED</v>
      </c>
      <c r="U765" s="121" t="str">
        <f>IF(Q765="Mutually Excluded","Exclude",IF(Q765= "Mutually Included","Include",R765))</f>
        <v>Include</v>
      </c>
      <c r="V765" s="122" t="s">
        <v>23</v>
      </c>
      <c r="W765" s="54" t="s">
        <v>23</v>
      </c>
      <c r="X765" s="201" t="s">
        <v>1752</v>
      </c>
      <c r="Y765" s="117"/>
      <c r="Z765" s="103" t="str">
        <f t="shared" si="150"/>
        <v>Mutually Included</v>
      </c>
      <c r="AA765" s="103" t="s">
        <v>3002</v>
      </c>
      <c r="AB765" s="186"/>
      <c r="AC765" s="186"/>
      <c r="AD765" s="203" t="s">
        <v>23</v>
      </c>
      <c r="AF765" s="203" t="s">
        <v>23</v>
      </c>
      <c r="AG765" s="102" t="str">
        <f t="shared" si="151"/>
        <v>Mutually Included</v>
      </c>
      <c r="AH765" s="10" t="s">
        <v>23</v>
      </c>
      <c r="AI765" s="102" t="s">
        <v>23</v>
      </c>
      <c r="AJ765" s="10"/>
      <c r="AK765" s="10"/>
      <c r="AL765" s="107" t="s">
        <v>23</v>
      </c>
      <c r="AM765" s="102"/>
      <c r="AN765" s="10"/>
      <c r="AO765" s="10" t="str">
        <f t="shared" si="152"/>
        <v>Mutually Included</v>
      </c>
      <c r="AP765" s="54" t="str">
        <f>IF(COUNTA(AQ765:AS765)=0, "", IF(COUNTIF(AQ765:AS765,5)=3, "Include", IF(COUNTIF(AQ765:AS765,5)&gt;=1, "Maybe", "Exclude")))</f>
        <v>Maybe</v>
      </c>
      <c r="AQ765" s="54">
        <v>5</v>
      </c>
      <c r="AR765" s="54">
        <v>4</v>
      </c>
      <c r="AS765" s="54">
        <v>5</v>
      </c>
      <c r="AT765" s="10" t="s">
        <v>3067</v>
      </c>
      <c r="AU765" s="10" t="str">
        <f>IF(O765="include",AF765,"")</f>
        <v>Include</v>
      </c>
      <c r="AV765" s="54" t="str">
        <f>IF(P765="include",AF765,"")</f>
        <v>Include</v>
      </c>
      <c r="BC765" s="10"/>
      <c r="BH765" s="10"/>
      <c r="BM765" s="10"/>
    </row>
    <row r="766" spans="1:65" s="54" customFormat="1" ht="30">
      <c r="A766" s="10">
        <v>790</v>
      </c>
      <c r="B766" s="10"/>
      <c r="C766" s="10" t="s">
        <v>1063</v>
      </c>
      <c r="D766" s="10">
        <v>1</v>
      </c>
      <c r="E766" s="10">
        <v>1</v>
      </c>
      <c r="F766" s="10">
        <v>1</v>
      </c>
      <c r="G766" s="119" t="str">
        <f t="shared" si="149"/>
        <v>EXCLUDED</v>
      </c>
      <c r="H766" s="147" t="s">
        <v>901</v>
      </c>
      <c r="I766" s="189" t="s">
        <v>901</v>
      </c>
      <c r="J766" s="10" t="str">
        <f>IF(AND(G766="Excluded", H766="Excluded"), "Mutually Excluded", IF(AND(OR(G766="CERTAINLY INCLUDED", G766="INCLUDED", G766="MAYBE" ), OR(H766="INCLUDED", H766="MAYBE")), "MUTUALLY INCLUDED", IF(AND(G766="MAYBE", H766="MAYBE"), "Mutually MAYBE", IF(AND(G766="Excluded", OR(H766="INCLUDED", H766="MAYBE")), "AI: No, Human: Yes", IF(AND(H766="Excluded", OR(G766="INCLUDED", G766="CERTAINLY INCLUDED", G766="MAYBE")), "AI: Yes, Human: No", "Other Conflict")))))</f>
        <v>Mutually Excluded</v>
      </c>
      <c r="K766" s="10"/>
      <c r="L766" s="10"/>
      <c r="N766" s="220" t="s">
        <v>19</v>
      </c>
      <c r="O766" s="54" t="str">
        <f>IF(J766="Mutually Excluded","Exclude",IF(J766= "Mutually Included","Include",M766))</f>
        <v>Exclude</v>
      </c>
      <c r="P766" s="54" t="str">
        <f>'Humans Alignment T&amp;A'!Z766</f>
        <v>Exclude</v>
      </c>
      <c r="Q766" s="120" t="str">
        <f>IF(AND(O766="Exclude", P766="Exclude"), "Mutually Excluded", IF(AND(OR(O766="CERTAINLY INCLUDED", O766="INCLUDE" ), OR(P766="INCLUDE", P766="MAYBE")), "MUTUALLY INCLUDED", IF(AND(O766="MAYBE", P766="MAYBE"), "Mutually MAYBE", IF(AND(O766="Exclude", OR(P766="INCLUDE", P766="MAYBE")), "AI+Hum: No, Hum1+2: Yes", IF(AND(P766="Exclude", OR(O766="INCLUDE", O766="CERTAINLY INCLUDED", H766="MAYBE")), "Ai+hum: Yes, Hum1+2: No", "Other Conflict")))))</f>
        <v>Mutually Excluded</v>
      </c>
      <c r="U766" s="121" t="str">
        <f>IF(Q766="Mutually Excluded","Exclude",IF(Q766= "Mutually Included","Include",R766))</f>
        <v>Exclude</v>
      </c>
      <c r="V766" s="122"/>
      <c r="X766" s="117"/>
      <c r="Y766" s="117"/>
      <c r="Z766" s="103" t="str">
        <f t="shared" si="150"/>
        <v/>
      </c>
      <c r="AA766" s="256"/>
      <c r="AB766" s="186"/>
      <c r="AC766" s="186"/>
      <c r="AD766" s="203"/>
      <c r="AF766" s="203"/>
      <c r="AG766" s="102" t="str">
        <f t="shared" si="151"/>
        <v/>
      </c>
      <c r="AH766" s="10" t="str">
        <f t="shared" si="145"/>
        <v/>
      </c>
      <c r="AI766" s="102"/>
      <c r="AJ766" s="10"/>
      <c r="AK766" s="10"/>
      <c r="AL766" s="105"/>
      <c r="AM766" s="102"/>
      <c r="AN766" s="10"/>
      <c r="AO766" s="10" t="str">
        <f t="shared" si="152"/>
        <v/>
      </c>
      <c r="AT766" s="10"/>
      <c r="AU766" s="10" t="str">
        <f>IF(O766="include",AF766,"")</f>
        <v/>
      </c>
      <c r="AV766" s="54" t="str">
        <f>IF(P766="include",AF766,"")</f>
        <v/>
      </c>
      <c r="BC766" s="10"/>
      <c r="BH766" s="10"/>
      <c r="BM766" s="10"/>
    </row>
    <row r="767" spans="1:65" s="54" customFormat="1" ht="30">
      <c r="A767" s="10">
        <v>791</v>
      </c>
      <c r="B767" s="10"/>
      <c r="C767" s="10" t="s">
        <v>1064</v>
      </c>
      <c r="D767" s="10">
        <v>1</v>
      </c>
      <c r="E767" s="10">
        <v>1</v>
      </c>
      <c r="F767" s="10">
        <v>1</v>
      </c>
      <c r="G767" s="119" t="str">
        <f t="shared" si="149"/>
        <v>EXCLUDED</v>
      </c>
      <c r="H767" s="147" t="s">
        <v>901</v>
      </c>
      <c r="I767" s="189" t="s">
        <v>901</v>
      </c>
      <c r="J767" s="10" t="str">
        <f>IF(AND(G767="Excluded", H767="Excluded"), "Mutually Excluded", IF(AND(OR(G767="CERTAINLY INCLUDED", G767="INCLUDED", G767="MAYBE" ), OR(H767="INCLUDED", H767="MAYBE")), "MUTUALLY INCLUDED", IF(AND(G767="MAYBE", H767="MAYBE"), "Mutually MAYBE", IF(AND(G767="Excluded", OR(H767="INCLUDED", H767="MAYBE")), "AI: No, Human: Yes", IF(AND(H767="Excluded", OR(G767="INCLUDED", G767="CERTAINLY INCLUDED", G767="MAYBE")), "AI: Yes, Human: No", "Other Conflict")))))</f>
        <v>Mutually Excluded</v>
      </c>
      <c r="K767" s="10"/>
      <c r="L767" s="10"/>
      <c r="N767" s="220" t="s">
        <v>19</v>
      </c>
      <c r="O767" s="54" t="str">
        <f>IF(J767="Mutually Excluded","Exclude",IF(J767= "Mutually Included","Include",M767))</f>
        <v>Exclude</v>
      </c>
      <c r="P767" s="54" t="str">
        <f>'Humans Alignment T&amp;A'!Z767</f>
        <v>Exclude</v>
      </c>
      <c r="Q767" s="120" t="str">
        <f>IF(AND(O767="Exclude", P767="Exclude"), "Mutually Excluded", IF(AND(OR(O767="CERTAINLY INCLUDED", O767="INCLUDE" ), OR(P767="INCLUDE", P767="MAYBE")), "MUTUALLY INCLUDED", IF(AND(O767="MAYBE", P767="MAYBE"), "Mutually MAYBE", IF(AND(O767="Exclude", OR(P767="INCLUDE", P767="MAYBE")), "AI+Hum: No, Hum1+2: Yes", IF(AND(P767="Exclude", OR(O767="INCLUDE", O767="CERTAINLY INCLUDED", H767="MAYBE")), "Ai+hum: Yes, Hum1+2: No", "Other Conflict")))))</f>
        <v>Mutually Excluded</v>
      </c>
      <c r="U767" s="121" t="str">
        <f>IF(Q767="Mutually Excluded","Exclude",IF(Q767= "Mutually Included","Include",R767))</f>
        <v>Exclude</v>
      </c>
      <c r="V767" s="122"/>
      <c r="X767" s="117"/>
      <c r="Y767" s="117"/>
      <c r="Z767" s="103" t="str">
        <f t="shared" si="150"/>
        <v/>
      </c>
      <c r="AA767" s="256"/>
      <c r="AB767" s="186"/>
      <c r="AC767" s="186"/>
      <c r="AD767" s="203"/>
      <c r="AF767" s="203"/>
      <c r="AG767" s="102" t="str">
        <f t="shared" si="151"/>
        <v/>
      </c>
      <c r="AH767" s="10" t="str">
        <f t="shared" si="145"/>
        <v/>
      </c>
      <c r="AI767" s="102"/>
      <c r="AJ767" s="10"/>
      <c r="AK767" s="10"/>
      <c r="AL767" s="105"/>
      <c r="AM767" s="102"/>
      <c r="AN767" s="10"/>
      <c r="AO767" s="10" t="str">
        <f t="shared" si="152"/>
        <v/>
      </c>
      <c r="AT767" s="10"/>
      <c r="AU767" s="10" t="str">
        <f>IF(O767="include",AF767,"")</f>
        <v/>
      </c>
      <c r="AV767" s="54" t="str">
        <f>IF(P767="include",AF767,"")</f>
        <v/>
      </c>
      <c r="BC767" s="10"/>
      <c r="BH767" s="10"/>
      <c r="BM767" s="10"/>
    </row>
    <row r="768" spans="1:65" s="54" customFormat="1" ht="45">
      <c r="A768" s="10">
        <v>792</v>
      </c>
      <c r="B768" s="10"/>
      <c r="C768" s="10" t="s">
        <v>1065</v>
      </c>
      <c r="D768" s="10">
        <v>3</v>
      </c>
      <c r="E768" s="10">
        <v>2</v>
      </c>
      <c r="F768" s="10">
        <v>3</v>
      </c>
      <c r="G768" s="119" t="str">
        <f t="shared" si="149"/>
        <v>EXCLUDED</v>
      </c>
      <c r="H768" s="147" t="s">
        <v>901</v>
      </c>
      <c r="I768" s="189" t="s">
        <v>901</v>
      </c>
      <c r="J768" s="10" t="str">
        <f>IF(AND(G768="Excluded", H768="Excluded"), "Mutually Excluded", IF(AND(OR(G768="CERTAINLY INCLUDED", G768="INCLUDED", G768="MAYBE" ), OR(H768="INCLUDED", H768="MAYBE")), "MUTUALLY INCLUDED", IF(AND(G768="MAYBE", H768="MAYBE"), "Mutually MAYBE", IF(AND(G768="Excluded", OR(H768="INCLUDED", H768="MAYBE")), "AI: No, Human: Yes", IF(AND(H768="Excluded", OR(G768="INCLUDED", G768="CERTAINLY INCLUDED", G768="MAYBE")), "AI: Yes, Human: No", "Other Conflict")))))</f>
        <v>Mutually Excluded</v>
      </c>
      <c r="K768" s="10"/>
      <c r="L768" s="10"/>
      <c r="N768" s="220" t="s">
        <v>19</v>
      </c>
      <c r="O768" s="54" t="str">
        <f>IF(J768="Mutually Excluded","Exclude",IF(J768= "Mutually Included","Include",M768))</f>
        <v>Exclude</v>
      </c>
      <c r="P768" s="54" t="str">
        <f>'Humans Alignment T&amp;A'!Z768</f>
        <v>Exclude</v>
      </c>
      <c r="Q768" s="120" t="str">
        <f>IF(AND(O768="Exclude", P768="Exclude"), "Mutually Excluded", IF(AND(OR(O768="CERTAINLY INCLUDED", O768="INCLUDE" ), OR(P768="INCLUDE", P768="MAYBE")), "MUTUALLY INCLUDED", IF(AND(O768="MAYBE", P768="MAYBE"), "Mutually MAYBE", IF(AND(O768="Exclude", OR(P768="INCLUDE", P768="MAYBE")), "AI+Hum: No, Hum1+2: Yes", IF(AND(P768="Exclude", OR(O768="INCLUDE", O768="CERTAINLY INCLUDED", H768="MAYBE")), "Ai+hum: Yes, Hum1+2: No", "Other Conflict")))))</f>
        <v>Mutually Excluded</v>
      </c>
      <c r="U768" s="121" t="str">
        <f>IF(Q768="Mutually Excluded","Exclude",IF(Q768= "Mutually Included","Include",R768))</f>
        <v>Exclude</v>
      </c>
      <c r="V768" s="122"/>
      <c r="X768" s="117"/>
      <c r="Y768" s="117"/>
      <c r="Z768" s="103" t="str">
        <f t="shared" si="150"/>
        <v/>
      </c>
      <c r="AA768" s="256"/>
      <c r="AB768" s="186"/>
      <c r="AC768" s="186"/>
      <c r="AD768" s="203"/>
      <c r="AF768" s="203"/>
      <c r="AG768" s="102" t="str">
        <f t="shared" si="151"/>
        <v/>
      </c>
      <c r="AH768" s="10" t="str">
        <f t="shared" ref="AH768:AH837" si="154">IF(OR(ISBLANK(AF768), ISBLANK(AP768)), "", IF(AND(OR(AF768="Include", AF768="Maybe"), OR(AP768="Included", AP768="Maybe", AP768="Certainly Included")), "Mutually Included", IF(AND(AF768="Exclude", AP768="Exclude"), "Mutually Excluded", IF(AND(AF768="Exclude", OR(AP768="Include", AP768="Maybe")), "Human Excluded, AI Included", IF(AND(OR(AF768="Include", AF768="Maybe"), AP768="Exclude"), "Human Included, AI Excluded", "Pal")))))</f>
        <v/>
      </c>
      <c r="AI768" s="102"/>
      <c r="AJ768" s="10"/>
      <c r="AK768" s="10"/>
      <c r="AL768" s="105"/>
      <c r="AM768" s="102"/>
      <c r="AN768" s="10"/>
      <c r="AO768" s="10" t="str">
        <f t="shared" si="152"/>
        <v/>
      </c>
      <c r="AT768" s="10"/>
      <c r="AU768" s="10" t="str">
        <f>IF(O768="include",AF768,"")</f>
        <v/>
      </c>
      <c r="AV768" s="54" t="str">
        <f>IF(P768="include",AF768,"")</f>
        <v/>
      </c>
      <c r="BC768" s="10"/>
      <c r="BH768" s="10"/>
      <c r="BM768" s="10"/>
    </row>
    <row r="769" spans="1:65" s="54" customFormat="1" ht="60.75" thickBot="1">
      <c r="A769" s="10">
        <v>793</v>
      </c>
      <c r="B769" s="10"/>
      <c r="C769" s="10" t="s">
        <v>1066</v>
      </c>
      <c r="D769" s="10">
        <v>3</v>
      </c>
      <c r="E769" s="10">
        <v>2</v>
      </c>
      <c r="F769" s="10">
        <v>3</v>
      </c>
      <c r="G769" s="119" t="str">
        <f t="shared" si="149"/>
        <v>EXCLUDED</v>
      </c>
      <c r="H769" s="147" t="s">
        <v>901</v>
      </c>
      <c r="I769" s="189" t="s">
        <v>901</v>
      </c>
      <c r="J769" s="10" t="str">
        <f>IF(AND(G769="Excluded", H769="Excluded"), "Mutually Excluded", IF(AND(OR(G769="CERTAINLY INCLUDED", G769="INCLUDED", G769="MAYBE" ), OR(H769="INCLUDED", H769="MAYBE")), "MUTUALLY INCLUDED", IF(AND(G769="MAYBE", H769="MAYBE"), "Mutually MAYBE", IF(AND(G769="Excluded", OR(H769="INCLUDED", H769="MAYBE")), "AI: No, Human: Yes", IF(AND(H769="Excluded", OR(G769="INCLUDED", G769="CERTAINLY INCLUDED", G769="MAYBE")), "AI: Yes, Human: No", "Other Conflict")))))</f>
        <v>Mutually Excluded</v>
      </c>
      <c r="K769" s="10"/>
      <c r="L769" s="10"/>
      <c r="N769" s="220" t="s">
        <v>19</v>
      </c>
      <c r="O769" s="54" t="str">
        <f>IF(J769="Mutually Excluded","Exclude",IF(J769= "Mutually Included","Include",M769))</f>
        <v>Exclude</v>
      </c>
      <c r="P769" s="54" t="str">
        <f>'Humans Alignment T&amp;A'!Z769</f>
        <v>Exclude</v>
      </c>
      <c r="Q769" s="120" t="str">
        <f>IF(AND(O769="Exclude", P769="Exclude"), "Mutually Excluded", IF(AND(OR(O769="CERTAINLY INCLUDED", O769="INCLUDE" ), OR(P769="INCLUDE", P769="MAYBE")), "MUTUALLY INCLUDED", IF(AND(O769="MAYBE", P769="MAYBE"), "Mutually MAYBE", IF(AND(O769="Exclude", OR(P769="INCLUDE", P769="MAYBE")), "AI+Hum: No, Hum1+2: Yes", IF(AND(P769="Exclude", OR(O769="INCLUDE", O769="CERTAINLY INCLUDED", H769="MAYBE")), "Ai+hum: Yes, Hum1+2: No", "Other Conflict")))))</f>
        <v>Mutually Excluded</v>
      </c>
      <c r="U769" s="121" t="str">
        <f>IF(Q769="Mutually Excluded","Exclude",IF(Q769= "Mutually Included","Include",R769))</f>
        <v>Exclude</v>
      </c>
      <c r="V769" s="122"/>
      <c r="X769" s="117"/>
      <c r="Y769" s="117"/>
      <c r="Z769" s="103" t="str">
        <f t="shared" si="150"/>
        <v/>
      </c>
      <c r="AA769" s="256"/>
      <c r="AB769" s="186"/>
      <c r="AC769" s="186"/>
      <c r="AD769" s="203"/>
      <c r="AF769" s="203"/>
      <c r="AG769" s="102" t="str">
        <f t="shared" si="151"/>
        <v/>
      </c>
      <c r="AH769" s="10" t="str">
        <f t="shared" si="154"/>
        <v/>
      </c>
      <c r="AI769" s="102"/>
      <c r="AJ769" s="10"/>
      <c r="AK769" s="10"/>
      <c r="AL769" s="105"/>
      <c r="AM769" s="102"/>
      <c r="AN769" s="10"/>
      <c r="AO769" s="10" t="str">
        <f t="shared" si="152"/>
        <v/>
      </c>
      <c r="AT769" s="10"/>
      <c r="AU769" s="10" t="str">
        <f>IF(O769="include",AF769,"")</f>
        <v/>
      </c>
      <c r="AV769" s="54" t="str">
        <f>IF(P769="include",AF769,"")</f>
        <v/>
      </c>
      <c r="BC769" s="10"/>
      <c r="BH769" s="10"/>
      <c r="BM769" s="10"/>
    </row>
    <row r="770" spans="1:65" s="54" customFormat="1" ht="45.75" thickBot="1">
      <c r="A770" s="10">
        <v>794</v>
      </c>
      <c r="B770" s="10" t="s">
        <v>1067</v>
      </c>
      <c r="C770" s="10" t="s">
        <v>1067</v>
      </c>
      <c r="D770" s="10">
        <v>4</v>
      </c>
      <c r="E770" s="10">
        <v>3</v>
      </c>
      <c r="F770" s="10">
        <v>3</v>
      </c>
      <c r="G770" s="119" t="str">
        <f t="shared" si="149"/>
        <v>EXCLUDED</v>
      </c>
      <c r="H770" s="147" t="s">
        <v>901</v>
      </c>
      <c r="I770" s="189" t="s">
        <v>901</v>
      </c>
      <c r="J770" s="10" t="str">
        <f>IF(AND(G770="Excluded", H770="Excluded"), "Mutually Excluded", IF(AND(OR(G770="CERTAINLY INCLUDED", G770="INCLUDED", G770="MAYBE" ), OR(H770="INCLUDED", H770="MAYBE")), "MUTUALLY INCLUDED", IF(AND(G770="MAYBE", H770="MAYBE"), "Mutually MAYBE", IF(AND(G770="Excluded", OR(H770="INCLUDED", H770="MAYBE")), "AI: No, Human: Yes", IF(AND(H770="Excluded", OR(G770="INCLUDED", G770="CERTAINLY INCLUDED", G770="MAYBE")), "AI: Yes, Human: No", "Other Conflict")))))</f>
        <v>Mutually Excluded</v>
      </c>
      <c r="K770" s="10"/>
      <c r="L770" s="10"/>
      <c r="N770" s="220" t="s">
        <v>19</v>
      </c>
      <c r="O770" s="54" t="str">
        <f>IF(J770="Mutually Excluded","Exclude",IF(J770= "Mutually Included","Include",M770))</f>
        <v>Exclude</v>
      </c>
      <c r="P770" s="54" t="str">
        <f>'Humans Alignment T&amp;A'!Z770</f>
        <v>Exclude</v>
      </c>
      <c r="Q770" s="120" t="str">
        <f>IF(AND(O770="Exclude", P770="Exclude"), "Mutually Excluded", IF(AND(OR(O770="CERTAINLY INCLUDED", O770="INCLUDE" ), OR(P770="INCLUDE", P770="MAYBE")), "MUTUALLY INCLUDED", IF(AND(O770="MAYBE", P770="MAYBE"), "Mutually MAYBE", IF(AND(O770="Exclude", OR(P770="INCLUDE", P770="MAYBE")), "AI+Hum: No, Hum1+2: Yes", IF(AND(P770="Exclude", OR(O770="INCLUDE", O770="CERTAINLY INCLUDED", H770="MAYBE")), "Ai+hum: Yes, Hum1+2: No", "Other Conflict")))))</f>
        <v>Mutually Excluded</v>
      </c>
      <c r="S770" s="54" t="s">
        <v>3002</v>
      </c>
      <c r="T770" s="54" t="s">
        <v>3002</v>
      </c>
      <c r="U770" s="121" t="str">
        <f>IF(Q770="Mutually Excluded","Exclude",IF(Q770= "Mutually Included","Include",R770))</f>
        <v>Exclude</v>
      </c>
      <c r="V770" s="122"/>
      <c r="X770" s="201"/>
      <c r="Y770" s="146"/>
      <c r="Z770" s="103"/>
      <c r="AA770" s="149"/>
      <c r="AB770" s="124"/>
      <c r="AC770" s="124"/>
      <c r="AD770" s="205"/>
      <c r="AF770" s="203"/>
      <c r="AG770" s="102"/>
      <c r="AH770" s="10"/>
      <c r="AI770" s="184"/>
      <c r="AJ770" s="10"/>
      <c r="AK770" s="10"/>
      <c r="AL770" s="135"/>
      <c r="AM770" s="102"/>
      <c r="AN770" s="10"/>
      <c r="AO770" s="10"/>
      <c r="AT770" s="10"/>
      <c r="AU770" s="10" t="str">
        <f>IF(O770="include",AF770,"")</f>
        <v/>
      </c>
      <c r="AV770" s="54" t="str">
        <f>IF(P770="include",AF770,"")</f>
        <v/>
      </c>
      <c r="BC770" s="10"/>
      <c r="BH770" s="10"/>
      <c r="BM770" s="10"/>
    </row>
    <row r="771" spans="1:65" s="54" customFormat="1" ht="30">
      <c r="A771" s="10">
        <v>795</v>
      </c>
      <c r="B771" s="10"/>
      <c r="C771" s="10" t="s">
        <v>1068</v>
      </c>
      <c r="D771" s="10">
        <v>1</v>
      </c>
      <c r="E771" s="10">
        <v>1</v>
      </c>
      <c r="F771" s="10">
        <v>1</v>
      </c>
      <c r="G771" s="119" t="str">
        <f t="shared" si="149"/>
        <v>EXCLUDED</v>
      </c>
      <c r="H771" s="147" t="s">
        <v>901</v>
      </c>
      <c r="I771" s="189" t="s">
        <v>901</v>
      </c>
      <c r="J771" s="10" t="str">
        <f>IF(AND(G771="Excluded", H771="Excluded"), "Mutually Excluded", IF(AND(OR(G771="CERTAINLY INCLUDED", G771="INCLUDED", G771="MAYBE" ), OR(H771="INCLUDED", H771="MAYBE")), "MUTUALLY INCLUDED", IF(AND(G771="MAYBE", H771="MAYBE"), "Mutually MAYBE", IF(AND(G771="Excluded", OR(H771="INCLUDED", H771="MAYBE")), "AI: No, Human: Yes", IF(AND(H771="Excluded", OR(G771="INCLUDED", G771="CERTAINLY INCLUDED", G771="MAYBE")), "AI: Yes, Human: No", "Other Conflict")))))</f>
        <v>Mutually Excluded</v>
      </c>
      <c r="K771" s="10"/>
      <c r="L771" s="10"/>
      <c r="N771" s="220" t="s">
        <v>19</v>
      </c>
      <c r="O771" s="54" t="str">
        <f>IF(J771="Mutually Excluded","Exclude",IF(J771= "Mutually Included","Include",M771))</f>
        <v>Exclude</v>
      </c>
      <c r="P771" s="54" t="str">
        <f>'Humans Alignment T&amp;A'!Z771</f>
        <v>Exclude</v>
      </c>
      <c r="Q771" s="120" t="str">
        <f>IF(AND(O771="Exclude", P771="Exclude"), "Mutually Excluded", IF(AND(OR(O771="CERTAINLY INCLUDED", O771="INCLUDE" ), OR(P771="INCLUDE", P771="MAYBE")), "MUTUALLY INCLUDED", IF(AND(O771="MAYBE", P771="MAYBE"), "Mutually MAYBE", IF(AND(O771="Exclude", OR(P771="INCLUDE", P771="MAYBE")), "AI+Hum: No, Hum1+2: Yes", IF(AND(P771="Exclude", OR(O771="INCLUDE", O771="CERTAINLY INCLUDED", H771="MAYBE")), "Ai+hum: Yes, Hum1+2: No", "Other Conflict")))))</f>
        <v>Mutually Excluded</v>
      </c>
      <c r="U771" s="121" t="str">
        <f>IF(Q771="Mutually Excluded","Exclude",IF(Q771= "Mutually Included","Include",R771))</f>
        <v>Exclude</v>
      </c>
      <c r="V771" s="122"/>
      <c r="X771" s="117"/>
      <c r="Y771" s="117"/>
      <c r="Z771" s="103" t="str">
        <f t="shared" si="150"/>
        <v/>
      </c>
      <c r="AA771" s="256"/>
      <c r="AB771" s="186"/>
      <c r="AC771" s="186"/>
      <c r="AD771" s="203"/>
      <c r="AF771" s="203"/>
      <c r="AG771" s="102" t="str">
        <f t="shared" si="151"/>
        <v/>
      </c>
      <c r="AH771" s="10" t="str">
        <f t="shared" si="154"/>
        <v/>
      </c>
      <c r="AI771" s="102"/>
      <c r="AJ771" s="10"/>
      <c r="AK771" s="10"/>
      <c r="AL771" s="105"/>
      <c r="AM771" s="102"/>
      <c r="AN771" s="10"/>
      <c r="AO771" s="10" t="str">
        <f t="shared" si="152"/>
        <v/>
      </c>
      <c r="AT771" s="10"/>
      <c r="AU771" s="10" t="str">
        <f>IF(O771="include",AF771,"")</f>
        <v/>
      </c>
      <c r="AV771" s="54" t="str">
        <f>IF(P771="include",AF771,"")</f>
        <v/>
      </c>
      <c r="BC771" s="10"/>
      <c r="BH771" s="10"/>
      <c r="BM771" s="10"/>
    </row>
    <row r="772" spans="1:65" s="54" customFormat="1" ht="30">
      <c r="A772" s="10">
        <v>796</v>
      </c>
      <c r="B772" s="10"/>
      <c r="C772" s="10" t="s">
        <v>1069</v>
      </c>
      <c r="D772" s="10">
        <v>1</v>
      </c>
      <c r="E772" s="10">
        <v>1</v>
      </c>
      <c r="F772" s="10">
        <v>1</v>
      </c>
      <c r="G772" s="119" t="str">
        <f t="shared" si="149"/>
        <v>EXCLUDED</v>
      </c>
      <c r="H772" s="147" t="s">
        <v>901</v>
      </c>
      <c r="I772" s="189" t="s">
        <v>901</v>
      </c>
      <c r="J772" s="10" t="str">
        <f>IF(AND(G772="Excluded", H772="Excluded"), "Mutually Excluded", IF(AND(OR(G772="CERTAINLY INCLUDED", G772="INCLUDED", G772="MAYBE" ), OR(H772="INCLUDED", H772="MAYBE")), "MUTUALLY INCLUDED", IF(AND(G772="MAYBE", H772="MAYBE"), "Mutually MAYBE", IF(AND(G772="Excluded", OR(H772="INCLUDED", H772="MAYBE")), "AI: No, Human: Yes", IF(AND(H772="Excluded", OR(G772="INCLUDED", G772="CERTAINLY INCLUDED", G772="MAYBE")), "AI: Yes, Human: No", "Other Conflict")))))</f>
        <v>Mutually Excluded</v>
      </c>
      <c r="K772" s="10"/>
      <c r="L772" s="10"/>
      <c r="N772" s="220" t="s">
        <v>19</v>
      </c>
      <c r="O772" s="54" t="str">
        <f>IF(J772="Mutually Excluded","Exclude",IF(J772= "Mutually Included","Include",M772))</f>
        <v>Exclude</v>
      </c>
      <c r="P772" s="54" t="str">
        <f>'Humans Alignment T&amp;A'!Z772</f>
        <v>Exclude</v>
      </c>
      <c r="Q772" s="120" t="str">
        <f>IF(AND(O772="Exclude", P772="Exclude"), "Mutually Excluded", IF(AND(OR(O772="CERTAINLY INCLUDED", O772="INCLUDE" ), OR(P772="INCLUDE", P772="MAYBE")), "MUTUALLY INCLUDED", IF(AND(O772="MAYBE", P772="MAYBE"), "Mutually MAYBE", IF(AND(O772="Exclude", OR(P772="INCLUDE", P772="MAYBE")), "AI+Hum: No, Hum1+2: Yes", IF(AND(P772="Exclude", OR(O772="INCLUDE", O772="CERTAINLY INCLUDED", H772="MAYBE")), "Ai+hum: Yes, Hum1+2: No", "Other Conflict")))))</f>
        <v>Mutually Excluded</v>
      </c>
      <c r="U772" s="121" t="str">
        <f>IF(Q772="Mutually Excluded","Exclude",IF(Q772= "Mutually Included","Include",R772))</f>
        <v>Exclude</v>
      </c>
      <c r="V772" s="122"/>
      <c r="X772" s="117"/>
      <c r="Y772" s="117"/>
      <c r="Z772" s="103" t="str">
        <f t="shared" si="150"/>
        <v/>
      </c>
      <c r="AA772" s="256"/>
      <c r="AB772" s="186"/>
      <c r="AC772" s="186"/>
      <c r="AD772" s="203"/>
      <c r="AF772" s="203"/>
      <c r="AG772" s="102" t="str">
        <f t="shared" si="151"/>
        <v/>
      </c>
      <c r="AH772" s="10" t="str">
        <f t="shared" si="154"/>
        <v/>
      </c>
      <c r="AI772" s="102"/>
      <c r="AJ772" s="10"/>
      <c r="AK772" s="10"/>
      <c r="AL772" s="105"/>
      <c r="AM772" s="102"/>
      <c r="AN772" s="10"/>
      <c r="AO772" s="10" t="str">
        <f t="shared" si="152"/>
        <v/>
      </c>
      <c r="AT772" s="10"/>
      <c r="AU772" s="10" t="str">
        <f>IF(O772="include",AF772,"")</f>
        <v/>
      </c>
      <c r="AV772" s="54" t="str">
        <f>IF(P772="include",AF772,"")</f>
        <v/>
      </c>
      <c r="BC772" s="10"/>
      <c r="BH772" s="10"/>
      <c r="BM772" s="10"/>
    </row>
    <row r="773" spans="1:65" s="54" customFormat="1" ht="45">
      <c r="A773" s="10">
        <v>797</v>
      </c>
      <c r="B773" s="10"/>
      <c r="C773" s="10" t="s">
        <v>1070</v>
      </c>
      <c r="D773" s="10">
        <v>2</v>
      </c>
      <c r="E773" s="10">
        <v>2</v>
      </c>
      <c r="F773" s="10">
        <v>2</v>
      </c>
      <c r="G773" s="119" t="str">
        <f t="shared" si="149"/>
        <v>EXCLUDED</v>
      </c>
      <c r="H773" s="147" t="s">
        <v>901</v>
      </c>
      <c r="I773" s="189" t="s">
        <v>901</v>
      </c>
      <c r="J773" s="10" t="str">
        <f>IF(AND(G773="Excluded", H773="Excluded"), "Mutually Excluded", IF(AND(OR(G773="CERTAINLY INCLUDED", G773="INCLUDED", G773="MAYBE" ), OR(H773="INCLUDED", H773="MAYBE")), "MUTUALLY INCLUDED", IF(AND(G773="MAYBE", H773="MAYBE"), "Mutually MAYBE", IF(AND(G773="Excluded", OR(H773="INCLUDED", H773="MAYBE")), "AI: No, Human: Yes", IF(AND(H773="Excluded", OR(G773="INCLUDED", G773="CERTAINLY INCLUDED", G773="MAYBE")), "AI: Yes, Human: No", "Other Conflict")))))</f>
        <v>Mutually Excluded</v>
      </c>
      <c r="K773" s="10"/>
      <c r="L773" s="10"/>
      <c r="N773" s="220" t="s">
        <v>19</v>
      </c>
      <c r="O773" s="54" t="str">
        <f>IF(J773="Mutually Excluded","Exclude",IF(J773= "Mutually Included","Include",M773))</f>
        <v>Exclude</v>
      </c>
      <c r="P773" s="54" t="str">
        <f>'Humans Alignment T&amp;A'!Z773</f>
        <v>Exclude</v>
      </c>
      <c r="Q773" s="120" t="str">
        <f>IF(AND(O773="Exclude", P773="Exclude"), "Mutually Excluded", IF(AND(OR(O773="CERTAINLY INCLUDED", O773="INCLUDE" ), OR(P773="INCLUDE", P773="MAYBE")), "MUTUALLY INCLUDED", IF(AND(O773="MAYBE", P773="MAYBE"), "Mutually MAYBE", IF(AND(O773="Exclude", OR(P773="INCLUDE", P773="MAYBE")), "AI+Hum: No, Hum1+2: Yes", IF(AND(P773="Exclude", OR(O773="INCLUDE", O773="CERTAINLY INCLUDED", H773="MAYBE")), "Ai+hum: Yes, Hum1+2: No", "Other Conflict")))))</f>
        <v>Mutually Excluded</v>
      </c>
      <c r="U773" s="121" t="str">
        <f>IF(Q773="Mutually Excluded","Exclude",IF(Q773= "Mutually Included","Include",R773))</f>
        <v>Exclude</v>
      </c>
      <c r="V773" s="122"/>
      <c r="X773" s="117"/>
      <c r="Y773" s="117"/>
      <c r="Z773" s="103" t="str">
        <f t="shared" si="150"/>
        <v/>
      </c>
      <c r="AA773" s="256"/>
      <c r="AB773" s="186"/>
      <c r="AC773" s="186"/>
      <c r="AD773" s="203"/>
      <c r="AF773" s="203"/>
      <c r="AG773" s="102" t="str">
        <f t="shared" si="151"/>
        <v/>
      </c>
      <c r="AH773" s="10" t="str">
        <f t="shared" si="154"/>
        <v/>
      </c>
      <c r="AI773" s="102"/>
      <c r="AJ773" s="10"/>
      <c r="AK773" s="10"/>
      <c r="AL773" s="105"/>
      <c r="AM773" s="102"/>
      <c r="AN773" s="10"/>
      <c r="AO773" s="10" t="str">
        <f t="shared" si="152"/>
        <v/>
      </c>
      <c r="AT773" s="10"/>
      <c r="AU773" s="10" t="str">
        <f>IF(O773="include",AF773,"")</f>
        <v/>
      </c>
      <c r="AV773" s="54" t="str">
        <f>IF(P773="include",AF773,"")</f>
        <v/>
      </c>
      <c r="BC773" s="10"/>
      <c r="BH773" s="10"/>
      <c r="BM773" s="10"/>
    </row>
    <row r="774" spans="1:65" s="54" customFormat="1" ht="45">
      <c r="A774" s="10">
        <v>798</v>
      </c>
      <c r="B774" s="10"/>
      <c r="C774" s="10" t="s">
        <v>1071</v>
      </c>
      <c r="D774" s="10">
        <v>2</v>
      </c>
      <c r="E774" s="10">
        <v>2</v>
      </c>
      <c r="F774" s="10">
        <v>2</v>
      </c>
      <c r="G774" s="119" t="str">
        <f t="shared" si="149"/>
        <v>EXCLUDED</v>
      </c>
      <c r="H774" s="147" t="s">
        <v>901</v>
      </c>
      <c r="I774" s="189" t="s">
        <v>901</v>
      </c>
      <c r="J774" s="10" t="str">
        <f>IF(AND(G774="Excluded", H774="Excluded"), "Mutually Excluded", IF(AND(OR(G774="CERTAINLY INCLUDED", G774="INCLUDED", G774="MAYBE" ), OR(H774="INCLUDED", H774="MAYBE")), "MUTUALLY INCLUDED", IF(AND(G774="MAYBE", H774="MAYBE"), "Mutually MAYBE", IF(AND(G774="Excluded", OR(H774="INCLUDED", H774="MAYBE")), "AI: No, Human: Yes", IF(AND(H774="Excluded", OR(G774="INCLUDED", G774="CERTAINLY INCLUDED", G774="MAYBE")), "AI: Yes, Human: No", "Other Conflict")))))</f>
        <v>Mutually Excluded</v>
      </c>
      <c r="K774" s="10"/>
      <c r="L774" s="10"/>
      <c r="N774" s="220" t="s">
        <v>19</v>
      </c>
      <c r="O774" s="54" t="str">
        <f>IF(J774="Mutually Excluded","Exclude",IF(J774= "Mutually Included","Include",M774))</f>
        <v>Exclude</v>
      </c>
      <c r="P774" s="54" t="str">
        <f>'Humans Alignment T&amp;A'!Z774</f>
        <v>Exclude</v>
      </c>
      <c r="Q774" s="120" t="str">
        <f>IF(AND(O774="Exclude", P774="Exclude"), "Mutually Excluded", IF(AND(OR(O774="CERTAINLY INCLUDED", O774="INCLUDE" ), OR(P774="INCLUDE", P774="MAYBE")), "MUTUALLY INCLUDED", IF(AND(O774="MAYBE", P774="MAYBE"), "Mutually MAYBE", IF(AND(O774="Exclude", OR(P774="INCLUDE", P774="MAYBE")), "AI+Hum: No, Hum1+2: Yes", IF(AND(P774="Exclude", OR(O774="INCLUDE", O774="CERTAINLY INCLUDED", H774="MAYBE")), "Ai+hum: Yes, Hum1+2: No", "Other Conflict")))))</f>
        <v>Mutually Excluded</v>
      </c>
      <c r="U774" s="121" t="str">
        <f>IF(Q774="Mutually Excluded","Exclude",IF(Q774= "Mutually Included","Include",R774))</f>
        <v>Exclude</v>
      </c>
      <c r="V774" s="122"/>
      <c r="X774" s="117"/>
      <c r="Y774" s="117"/>
      <c r="Z774" s="103" t="str">
        <f t="shared" si="150"/>
        <v/>
      </c>
      <c r="AA774" s="256"/>
      <c r="AB774" s="186"/>
      <c r="AC774" s="186"/>
      <c r="AD774" s="203"/>
      <c r="AF774" s="203"/>
      <c r="AG774" s="102" t="str">
        <f t="shared" si="151"/>
        <v/>
      </c>
      <c r="AH774" s="10" t="str">
        <f t="shared" si="154"/>
        <v/>
      </c>
      <c r="AI774" s="102"/>
      <c r="AJ774" s="10"/>
      <c r="AK774" s="10"/>
      <c r="AL774" s="105"/>
      <c r="AM774" s="102"/>
      <c r="AN774" s="10"/>
      <c r="AO774" s="10" t="str">
        <f t="shared" si="152"/>
        <v/>
      </c>
      <c r="AT774" s="10"/>
      <c r="AU774" s="10" t="str">
        <f>IF(O774="include",AF774,"")</f>
        <v/>
      </c>
      <c r="AV774" s="54" t="str">
        <f>IF(P774="include",AF774,"")</f>
        <v/>
      </c>
      <c r="BC774" s="10"/>
      <c r="BH774" s="10"/>
      <c r="BM774" s="10"/>
    </row>
    <row r="775" spans="1:65" s="54" customFormat="1" ht="60">
      <c r="A775" s="10">
        <v>799</v>
      </c>
      <c r="B775" s="10"/>
      <c r="C775" s="10" t="s">
        <v>1073</v>
      </c>
      <c r="D775" s="10">
        <v>2</v>
      </c>
      <c r="E775" s="10">
        <v>2</v>
      </c>
      <c r="F775" s="10">
        <v>2</v>
      </c>
      <c r="G775" s="119" t="str">
        <f t="shared" si="149"/>
        <v>EXCLUDED</v>
      </c>
      <c r="H775" s="147" t="s">
        <v>901</v>
      </c>
      <c r="I775" s="189" t="s">
        <v>901</v>
      </c>
      <c r="J775" s="10" t="str">
        <f>IF(AND(G775="Excluded", H775="Excluded"), "Mutually Excluded", IF(AND(OR(G775="CERTAINLY INCLUDED", G775="INCLUDED", G775="MAYBE" ), OR(H775="INCLUDED", H775="MAYBE")), "MUTUALLY INCLUDED", IF(AND(G775="MAYBE", H775="MAYBE"), "Mutually MAYBE", IF(AND(G775="Excluded", OR(H775="INCLUDED", H775="MAYBE")), "AI: No, Human: Yes", IF(AND(H775="Excluded", OR(G775="INCLUDED", G775="CERTAINLY INCLUDED", G775="MAYBE")), "AI: Yes, Human: No", "Other Conflict")))))</f>
        <v>Mutually Excluded</v>
      </c>
      <c r="K775" s="10"/>
      <c r="L775" s="10"/>
      <c r="N775" s="220" t="s">
        <v>19</v>
      </c>
      <c r="O775" s="54" t="str">
        <f>IF(J775="Mutually Excluded","Exclude",IF(J775= "Mutually Included","Include",M775))</f>
        <v>Exclude</v>
      </c>
      <c r="P775" s="54" t="str">
        <f>'Humans Alignment T&amp;A'!Z775</f>
        <v>Exclude</v>
      </c>
      <c r="Q775" s="120" t="str">
        <f>IF(AND(O775="Exclude", P775="Exclude"), "Mutually Excluded", IF(AND(OR(O775="CERTAINLY INCLUDED", O775="INCLUDE" ), OR(P775="INCLUDE", P775="MAYBE")), "MUTUALLY INCLUDED", IF(AND(O775="MAYBE", P775="MAYBE"), "Mutually MAYBE", IF(AND(O775="Exclude", OR(P775="INCLUDE", P775="MAYBE")), "AI+Hum: No, Hum1+2: Yes", IF(AND(P775="Exclude", OR(O775="INCLUDE", O775="CERTAINLY INCLUDED", H775="MAYBE")), "Ai+hum: Yes, Hum1+2: No", "Other Conflict")))))</f>
        <v>Mutually Excluded</v>
      </c>
      <c r="U775" s="121" t="str">
        <f>IF(Q775="Mutually Excluded","Exclude",IF(Q775= "Mutually Included","Include",R775))</f>
        <v>Exclude</v>
      </c>
      <c r="V775" s="122"/>
      <c r="X775" s="117"/>
      <c r="Y775" s="117"/>
      <c r="Z775" s="103" t="str">
        <f t="shared" si="150"/>
        <v/>
      </c>
      <c r="AA775" s="256"/>
      <c r="AB775" s="186"/>
      <c r="AC775" s="186"/>
      <c r="AD775" s="203"/>
      <c r="AF775" s="203"/>
      <c r="AG775" s="102" t="str">
        <f t="shared" si="151"/>
        <v/>
      </c>
      <c r="AH775" s="10" t="str">
        <f t="shared" si="154"/>
        <v/>
      </c>
      <c r="AI775" s="102"/>
      <c r="AJ775" s="10"/>
      <c r="AK775" s="10"/>
      <c r="AL775" s="105"/>
      <c r="AM775" s="102"/>
      <c r="AN775" s="10"/>
      <c r="AO775" s="10" t="str">
        <f t="shared" si="152"/>
        <v/>
      </c>
      <c r="AT775" s="10"/>
      <c r="AU775" s="10" t="str">
        <f>IF(O775="include",AF775,"")</f>
        <v/>
      </c>
      <c r="AV775" s="54" t="str">
        <f>IF(P775="include",AF775,"")</f>
        <v/>
      </c>
      <c r="BC775" s="10"/>
      <c r="BH775" s="10"/>
      <c r="BM775" s="10"/>
    </row>
    <row r="776" spans="1:65" s="54" customFormat="1" ht="45">
      <c r="A776" s="10">
        <v>800</v>
      </c>
      <c r="B776" s="10"/>
      <c r="C776" s="258" t="s">
        <v>1074</v>
      </c>
      <c r="D776" s="10">
        <v>5</v>
      </c>
      <c r="E776" s="10">
        <v>5</v>
      </c>
      <c r="F776" s="10">
        <v>5</v>
      </c>
      <c r="G776" s="119" t="str">
        <f t="shared" si="149"/>
        <v>CERTAINLY INCLUDED</v>
      </c>
      <c r="H776" s="147" t="s">
        <v>901</v>
      </c>
      <c r="I776" s="189" t="s">
        <v>901</v>
      </c>
      <c r="J776" s="259" t="str">
        <f>IF(AND(G776="Excluded", H776="Excluded"), "Mutually Excluded", IF(AND(OR(G776="CERTAINLY INCLUDED", G776="INCLUDED", G776="MAYBE" ), OR(H776="INCLUDED", H776="MAYBE")), "MUTUALLY INCLUDED", IF(AND(G776="MAYBE", H776="MAYBE"), "Mutually MAYBE", IF(AND(G776="Excluded", OR(H776="INCLUDED", H776="MAYBE")), "AI: No, Human: Yes", IF(AND(H776="Excluded", OR(G776="INCLUDED", G776="CERTAINLY INCLUDED", G776="MAYBE")), "AI: Yes, Human: No", "Other Conflict")))))</f>
        <v>AI: Yes, Human: No</v>
      </c>
      <c r="K776" s="259" t="s">
        <v>19</v>
      </c>
      <c r="L776" s="259" t="s">
        <v>19</v>
      </c>
      <c r="M776" s="260" t="s">
        <v>19</v>
      </c>
      <c r="N776" s="220" t="s">
        <v>19</v>
      </c>
      <c r="O776" s="54" t="str">
        <f>IF(J776="Mutually Excluded","Exclude",IF(J776= "Mutually Included","Include",M776))</f>
        <v>Exclude</v>
      </c>
      <c r="P776" s="54" t="str">
        <f>'Humans Alignment T&amp;A'!Z776</f>
        <v>Exclude</v>
      </c>
      <c r="Q776" s="120" t="str">
        <f>IF(AND(O776="Exclude", P776="Exclude"), "Mutually Excluded", IF(AND(OR(O776="CERTAINLY INCLUDED", O776="INCLUDE" ), OR(P776="INCLUDE", P776="MAYBE")), "MUTUALLY INCLUDED", IF(AND(O776="MAYBE", P776="MAYBE"), "Mutually MAYBE", IF(AND(O776="Exclude", OR(P776="INCLUDE", P776="MAYBE")), "AI+Hum: No, Hum1+2: Yes", IF(AND(P776="Exclude", OR(O776="INCLUDE", O776="CERTAINLY INCLUDED", H776="MAYBE")), "Ai+hum: Yes, Hum1+2: No", "Other Conflict")))))</f>
        <v>Mutually Excluded</v>
      </c>
      <c r="U776" s="121" t="str">
        <f>IF(Q776="Mutually Excluded","Exclude",IF(Q776= "Mutually Included","Include",R776))</f>
        <v>Exclude</v>
      </c>
      <c r="V776" s="122"/>
      <c r="X776" s="117"/>
      <c r="Y776" s="117"/>
      <c r="Z776" s="103" t="str">
        <f t="shared" si="150"/>
        <v/>
      </c>
      <c r="AA776" s="256"/>
      <c r="AB776" s="186"/>
      <c r="AC776" s="186"/>
      <c r="AD776" s="203"/>
      <c r="AF776" s="203"/>
      <c r="AG776" s="102" t="str">
        <f t="shared" si="151"/>
        <v/>
      </c>
      <c r="AH776" s="10" t="str">
        <f t="shared" si="154"/>
        <v/>
      </c>
      <c r="AI776" s="102"/>
      <c r="AJ776" s="10"/>
      <c r="AK776" s="10"/>
      <c r="AL776" s="105"/>
      <c r="AM776" s="102"/>
      <c r="AN776" s="10"/>
      <c r="AO776" s="10" t="str">
        <f t="shared" si="152"/>
        <v/>
      </c>
      <c r="AT776" s="10"/>
      <c r="AU776" s="10" t="str">
        <f>IF(O776="include",AF776,"")</f>
        <v/>
      </c>
      <c r="AV776" s="54" t="str">
        <f>IF(P776="include",AF776,"")</f>
        <v/>
      </c>
      <c r="BC776" s="10"/>
      <c r="BH776" s="10"/>
      <c r="BM776" s="10"/>
    </row>
    <row r="777" spans="1:65" s="54" customFormat="1" ht="30">
      <c r="A777" s="10">
        <v>801</v>
      </c>
      <c r="B777" s="10"/>
      <c r="C777" s="10" t="s">
        <v>1076</v>
      </c>
      <c r="D777" s="10">
        <v>1</v>
      </c>
      <c r="E777" s="10">
        <v>1</v>
      </c>
      <c r="F777" s="10">
        <v>1</v>
      </c>
      <c r="G777" s="119" t="str">
        <f t="shared" si="149"/>
        <v>EXCLUDED</v>
      </c>
      <c r="H777" s="147" t="s">
        <v>901</v>
      </c>
      <c r="I777" s="189" t="s">
        <v>901</v>
      </c>
      <c r="J777" s="10" t="str">
        <f>IF(AND(G777="Excluded", H777="Excluded"), "Mutually Excluded", IF(AND(OR(G777="CERTAINLY INCLUDED", G777="INCLUDED", G777="MAYBE" ), OR(H777="INCLUDED", H777="MAYBE")), "MUTUALLY INCLUDED", IF(AND(G777="MAYBE", H777="MAYBE"), "Mutually MAYBE", IF(AND(G777="Excluded", OR(H777="INCLUDED", H777="MAYBE")), "AI: No, Human: Yes", IF(AND(H777="Excluded", OR(G777="INCLUDED", G777="CERTAINLY INCLUDED", G777="MAYBE")), "AI: Yes, Human: No", "Other Conflict")))))</f>
        <v>Mutually Excluded</v>
      </c>
      <c r="K777" s="10"/>
      <c r="L777" s="10"/>
      <c r="N777" s="220" t="s">
        <v>19</v>
      </c>
      <c r="O777" s="54" t="str">
        <f>IF(J777="Mutually Excluded","Exclude",IF(J777= "Mutually Included","Include",M777))</f>
        <v>Exclude</v>
      </c>
      <c r="P777" s="54" t="str">
        <f>'Humans Alignment T&amp;A'!Z777</f>
        <v>Exclude</v>
      </c>
      <c r="Q777" s="120" t="str">
        <f>IF(AND(O777="Exclude", P777="Exclude"), "Mutually Excluded", IF(AND(OR(O777="CERTAINLY INCLUDED", O777="INCLUDE" ), OR(P777="INCLUDE", P777="MAYBE")), "MUTUALLY INCLUDED", IF(AND(O777="MAYBE", P777="MAYBE"), "Mutually MAYBE", IF(AND(O777="Exclude", OR(P777="INCLUDE", P777="MAYBE")), "AI+Hum: No, Hum1+2: Yes", IF(AND(P777="Exclude", OR(O777="INCLUDE", O777="CERTAINLY INCLUDED", H777="MAYBE")), "Ai+hum: Yes, Hum1+2: No", "Other Conflict")))))</f>
        <v>Mutually Excluded</v>
      </c>
      <c r="U777" s="121" t="str">
        <f>IF(Q777="Mutually Excluded","Exclude",IF(Q777= "Mutually Included","Include",R777))</f>
        <v>Exclude</v>
      </c>
      <c r="V777" s="122"/>
      <c r="X777" s="117"/>
      <c r="Y777" s="117"/>
      <c r="Z777" s="103" t="str">
        <f t="shared" si="150"/>
        <v/>
      </c>
      <c r="AA777" s="256"/>
      <c r="AB777" s="186"/>
      <c r="AC777" s="186"/>
      <c r="AD777" s="203"/>
      <c r="AF777" s="203"/>
      <c r="AG777" s="102" t="str">
        <f t="shared" si="151"/>
        <v/>
      </c>
      <c r="AH777" s="10" t="str">
        <f t="shared" si="154"/>
        <v/>
      </c>
      <c r="AI777" s="102"/>
      <c r="AJ777" s="10"/>
      <c r="AK777" s="10"/>
      <c r="AL777" s="105"/>
      <c r="AM777" s="102"/>
      <c r="AN777" s="10"/>
      <c r="AO777" s="10" t="str">
        <f t="shared" si="152"/>
        <v/>
      </c>
      <c r="AT777" s="10"/>
      <c r="AU777" s="10" t="str">
        <f>IF(O777="include",AF777,"")</f>
        <v/>
      </c>
      <c r="AV777" s="54" t="str">
        <f>IF(P777="include",AF777,"")</f>
        <v/>
      </c>
      <c r="BC777" s="10"/>
      <c r="BH777" s="10"/>
      <c r="BM777" s="10"/>
    </row>
    <row r="778" spans="1:65" s="54" customFormat="1" ht="60">
      <c r="A778" s="10">
        <v>802</v>
      </c>
      <c r="B778" s="10"/>
      <c r="C778" s="10" t="s">
        <v>1077</v>
      </c>
      <c r="D778" s="10">
        <v>4</v>
      </c>
      <c r="E778" s="10">
        <v>4</v>
      </c>
      <c r="F778" s="10">
        <v>5</v>
      </c>
      <c r="G778" s="119" t="str">
        <f t="shared" si="149"/>
        <v>MAYBE</v>
      </c>
      <c r="H778" s="147" t="s">
        <v>901</v>
      </c>
      <c r="I778" s="189" t="s">
        <v>901</v>
      </c>
      <c r="J778" s="10" t="str">
        <f>IF(AND(G778="Excluded", H778="Excluded"), "Mutually Excluded", IF(AND(OR(G778="CERTAINLY INCLUDED", G778="INCLUDED", G778="MAYBE" ), OR(H778="INCLUDED", H778="MAYBE")), "MUTUALLY INCLUDED", IF(AND(G778="MAYBE", H778="MAYBE"), "Mutually MAYBE", IF(AND(G778="Excluded", OR(H778="INCLUDED", H778="MAYBE")), "AI: No, Human: Yes", IF(AND(H778="Excluded", OR(G778="INCLUDED", G778="CERTAINLY INCLUDED", G778="MAYBE")), "AI: Yes, Human: No", "Other Conflict")))))</f>
        <v>AI: Yes, Human: No</v>
      </c>
      <c r="K778" s="10" t="s">
        <v>19</v>
      </c>
      <c r="L778" s="10" t="s">
        <v>19</v>
      </c>
      <c r="M778" s="10" t="s">
        <v>19</v>
      </c>
      <c r="N778" s="220" t="s">
        <v>19</v>
      </c>
      <c r="O778" s="54" t="str">
        <f>IF(J778="Mutually Excluded","Exclude",IF(J778= "Mutually Included","Include",M778))</f>
        <v>Exclude</v>
      </c>
      <c r="P778" s="54" t="str">
        <f>'Humans Alignment T&amp;A'!Z778</f>
        <v>Exclude</v>
      </c>
      <c r="Q778" s="120" t="str">
        <f>IF(AND(O778="Exclude", P778="Exclude"), "Mutually Excluded", IF(AND(OR(O778="CERTAINLY INCLUDED", O778="INCLUDE" ), OR(P778="INCLUDE", P778="MAYBE")), "MUTUALLY INCLUDED", IF(AND(O778="MAYBE", P778="MAYBE"), "Mutually MAYBE", IF(AND(O778="Exclude", OR(P778="INCLUDE", P778="MAYBE")), "AI+Hum: No, Hum1+2: Yes", IF(AND(P778="Exclude", OR(O778="INCLUDE", O778="CERTAINLY INCLUDED", H778="MAYBE")), "Ai+hum: Yes, Hum1+2: No", "Other Conflict")))))</f>
        <v>Mutually Excluded</v>
      </c>
      <c r="U778" s="121" t="str">
        <f>IF(Q778="Mutually Excluded","Exclude",IF(Q778= "Mutually Included","Include",R778))</f>
        <v>Exclude</v>
      </c>
      <c r="V778" s="122"/>
      <c r="X778" s="117"/>
      <c r="Y778" s="117"/>
      <c r="Z778" s="103" t="str">
        <f t="shared" si="150"/>
        <v/>
      </c>
      <c r="AA778" s="256"/>
      <c r="AB778" s="186"/>
      <c r="AC778" s="186"/>
      <c r="AD778" s="203"/>
      <c r="AF778" s="203"/>
      <c r="AG778" s="102" t="str">
        <f t="shared" si="151"/>
        <v/>
      </c>
      <c r="AH778" s="10" t="str">
        <f t="shared" si="154"/>
        <v/>
      </c>
      <c r="AI778" s="102"/>
      <c r="AJ778" s="10"/>
      <c r="AK778" s="10"/>
      <c r="AL778" s="105"/>
      <c r="AM778" s="102"/>
      <c r="AN778" s="10"/>
      <c r="AO778" s="10" t="str">
        <f t="shared" si="152"/>
        <v/>
      </c>
      <c r="AT778" s="10"/>
      <c r="AU778" s="10" t="str">
        <f>IF(O778="include",AF778,"")</f>
        <v/>
      </c>
      <c r="AV778" s="54" t="str">
        <f>IF(P778="include",AF778,"")</f>
        <v/>
      </c>
      <c r="BC778" s="10"/>
      <c r="BH778" s="10"/>
      <c r="BM778" s="10"/>
    </row>
    <row r="779" spans="1:65" s="54" customFormat="1" ht="30">
      <c r="A779" s="10">
        <v>803</v>
      </c>
      <c r="B779" s="10"/>
      <c r="C779" s="10" t="s">
        <v>1078</v>
      </c>
      <c r="D779" s="10">
        <v>1</v>
      </c>
      <c r="E779" s="10">
        <v>1</v>
      </c>
      <c r="F779" s="10">
        <v>1</v>
      </c>
      <c r="G779" s="119" t="str">
        <f t="shared" si="149"/>
        <v>EXCLUDED</v>
      </c>
      <c r="H779" s="147" t="s">
        <v>901</v>
      </c>
      <c r="I779" s="189" t="s">
        <v>901</v>
      </c>
      <c r="J779" s="10" t="str">
        <f>IF(AND(G779="Excluded", H779="Excluded"), "Mutually Excluded", IF(AND(OR(G779="CERTAINLY INCLUDED", G779="INCLUDED", G779="MAYBE" ), OR(H779="INCLUDED", H779="MAYBE")), "MUTUALLY INCLUDED", IF(AND(G779="MAYBE", H779="MAYBE"), "Mutually MAYBE", IF(AND(G779="Excluded", OR(H779="INCLUDED", H779="MAYBE")), "AI: No, Human: Yes", IF(AND(H779="Excluded", OR(G779="INCLUDED", G779="CERTAINLY INCLUDED", G779="MAYBE")), "AI: Yes, Human: No", "Other Conflict")))))</f>
        <v>Mutually Excluded</v>
      </c>
      <c r="K779" s="10"/>
      <c r="L779" s="10"/>
      <c r="N779" s="220" t="s">
        <v>19</v>
      </c>
      <c r="O779" s="54" t="str">
        <f>IF(J779="Mutually Excluded","Exclude",IF(J779= "Mutually Included","Include",M779))</f>
        <v>Exclude</v>
      </c>
      <c r="P779" s="54" t="str">
        <f>'Humans Alignment T&amp;A'!Z779</f>
        <v>Exclude</v>
      </c>
      <c r="Q779" s="120" t="str">
        <f>IF(AND(O779="Exclude", P779="Exclude"), "Mutually Excluded", IF(AND(OR(O779="CERTAINLY INCLUDED", O779="INCLUDE" ), OR(P779="INCLUDE", P779="MAYBE")), "MUTUALLY INCLUDED", IF(AND(O779="MAYBE", P779="MAYBE"), "Mutually MAYBE", IF(AND(O779="Exclude", OR(P779="INCLUDE", P779="MAYBE")), "AI+Hum: No, Hum1+2: Yes", IF(AND(P779="Exclude", OR(O779="INCLUDE", O779="CERTAINLY INCLUDED", H779="MAYBE")), "Ai+hum: Yes, Hum1+2: No", "Other Conflict")))))</f>
        <v>Mutually Excluded</v>
      </c>
      <c r="U779" s="121" t="str">
        <f>IF(Q779="Mutually Excluded","Exclude",IF(Q779= "Mutually Included","Include",R779))</f>
        <v>Exclude</v>
      </c>
      <c r="V779" s="122"/>
      <c r="X779" s="117"/>
      <c r="Y779" s="117"/>
      <c r="Z779" s="103" t="str">
        <f t="shared" si="150"/>
        <v/>
      </c>
      <c r="AA779" s="256"/>
      <c r="AB779" s="186"/>
      <c r="AC779" s="186"/>
      <c r="AD779" s="203"/>
      <c r="AF779" s="203"/>
      <c r="AG779" s="102" t="str">
        <f t="shared" si="151"/>
        <v/>
      </c>
      <c r="AH779" s="10" t="str">
        <f t="shared" si="154"/>
        <v/>
      </c>
      <c r="AI779" s="102"/>
      <c r="AJ779" s="10"/>
      <c r="AK779" s="10"/>
      <c r="AL779" s="105"/>
      <c r="AM779" s="102"/>
      <c r="AN779" s="10"/>
      <c r="AO779" s="10" t="str">
        <f t="shared" si="152"/>
        <v/>
      </c>
      <c r="AT779" s="10"/>
      <c r="AU779" s="10" t="str">
        <f>IF(O779="include",AF779,"")</f>
        <v/>
      </c>
      <c r="AV779" s="54" t="str">
        <f>IF(P779="include",AF779,"")</f>
        <v/>
      </c>
      <c r="BC779" s="10"/>
      <c r="BH779" s="10"/>
      <c r="BM779" s="10"/>
    </row>
    <row r="780" spans="1:65" s="54" customFormat="1" ht="45">
      <c r="A780" s="10">
        <v>806</v>
      </c>
      <c r="B780" s="10"/>
      <c r="C780" s="10" t="s">
        <v>1080</v>
      </c>
      <c r="D780" s="10">
        <v>1</v>
      </c>
      <c r="E780" s="10">
        <v>1</v>
      </c>
      <c r="F780" s="10">
        <v>1</v>
      </c>
      <c r="G780" s="119" t="str">
        <f t="shared" si="149"/>
        <v>EXCLUDED</v>
      </c>
      <c r="H780" s="147" t="s">
        <v>901</v>
      </c>
      <c r="I780" s="189" t="s">
        <v>901</v>
      </c>
      <c r="J780" s="10" t="str">
        <f>IF(AND(G780="Excluded", H780="Excluded"), "Mutually Excluded", IF(AND(OR(G780="CERTAINLY INCLUDED", G780="INCLUDED", G780="MAYBE" ), OR(H780="INCLUDED", H780="MAYBE")), "MUTUALLY INCLUDED", IF(AND(G780="MAYBE", H780="MAYBE"), "Mutually MAYBE", IF(AND(G780="Excluded", OR(H780="INCLUDED", H780="MAYBE")), "AI: No, Human: Yes", IF(AND(H780="Excluded", OR(G780="INCLUDED", G780="CERTAINLY INCLUDED", G780="MAYBE")), "AI: Yes, Human: No", "Other Conflict")))))</f>
        <v>Mutually Excluded</v>
      </c>
      <c r="K780" s="10"/>
      <c r="L780" s="10"/>
      <c r="N780" s="220" t="s">
        <v>19</v>
      </c>
      <c r="O780" s="54" t="str">
        <f>IF(J780="Mutually Excluded","Exclude",IF(J780= "Mutually Included","Include",M780))</f>
        <v>Exclude</v>
      </c>
      <c r="P780" s="54" t="str">
        <f>'Humans Alignment T&amp;A'!Z780</f>
        <v>Exclude</v>
      </c>
      <c r="Q780" s="120" t="str">
        <f>IF(AND(O780="Exclude", P780="Exclude"), "Mutually Excluded", IF(AND(OR(O780="CERTAINLY INCLUDED", O780="INCLUDE" ), OR(P780="INCLUDE", P780="MAYBE")), "MUTUALLY INCLUDED", IF(AND(O780="MAYBE", P780="MAYBE"), "Mutually MAYBE", IF(AND(O780="Exclude", OR(P780="INCLUDE", P780="MAYBE")), "AI+Hum: No, Hum1+2: Yes", IF(AND(P780="Exclude", OR(O780="INCLUDE", O780="CERTAINLY INCLUDED", H780="MAYBE")), "Ai+hum: Yes, Hum1+2: No", "Other Conflict")))))</f>
        <v>Mutually Excluded</v>
      </c>
      <c r="U780" s="121" t="str">
        <f>IF(Q780="Mutually Excluded","Exclude",IF(Q780= "Mutually Included","Include",R780))</f>
        <v>Exclude</v>
      </c>
      <c r="V780" s="122"/>
      <c r="X780" s="117"/>
      <c r="Y780" s="117"/>
      <c r="Z780" s="103" t="str">
        <f t="shared" si="150"/>
        <v/>
      </c>
      <c r="AA780" s="256"/>
      <c r="AB780" s="186"/>
      <c r="AC780" s="186"/>
      <c r="AD780" s="203"/>
      <c r="AF780" s="203"/>
      <c r="AG780" s="102" t="str">
        <f t="shared" si="151"/>
        <v/>
      </c>
      <c r="AH780" s="10" t="str">
        <f t="shared" si="154"/>
        <v/>
      </c>
      <c r="AI780" s="102"/>
      <c r="AJ780" s="10"/>
      <c r="AK780" s="10"/>
      <c r="AL780" s="105"/>
      <c r="AM780" s="102"/>
      <c r="AN780" s="10"/>
      <c r="AO780" s="10" t="str">
        <f t="shared" si="152"/>
        <v/>
      </c>
      <c r="AT780" s="10"/>
      <c r="AU780" s="10" t="str">
        <f>IF(O780="include",AF780,"")</f>
        <v/>
      </c>
      <c r="AV780" s="54" t="str">
        <f>IF(P780="include",AF780,"")</f>
        <v/>
      </c>
      <c r="BC780" s="10"/>
      <c r="BH780" s="10"/>
      <c r="BM780" s="10"/>
    </row>
    <row r="781" spans="1:65" s="54" customFormat="1" ht="45">
      <c r="A781" s="10">
        <v>807</v>
      </c>
      <c r="B781" s="10"/>
      <c r="C781" s="10" t="s">
        <v>1081</v>
      </c>
      <c r="D781" s="10">
        <v>2</v>
      </c>
      <c r="E781" s="10">
        <v>2</v>
      </c>
      <c r="F781" s="10">
        <v>2</v>
      </c>
      <c r="G781" s="119" t="str">
        <f t="shared" si="149"/>
        <v>EXCLUDED</v>
      </c>
      <c r="H781" s="147" t="s">
        <v>901</v>
      </c>
      <c r="I781" s="189" t="s">
        <v>901</v>
      </c>
      <c r="J781" s="10" t="str">
        <f>IF(AND(G781="Excluded", H781="Excluded"), "Mutually Excluded", IF(AND(OR(G781="CERTAINLY INCLUDED", G781="INCLUDED", G781="MAYBE" ), OR(H781="INCLUDED", H781="MAYBE")), "MUTUALLY INCLUDED", IF(AND(G781="MAYBE", H781="MAYBE"), "Mutually MAYBE", IF(AND(G781="Excluded", OR(H781="INCLUDED", H781="MAYBE")), "AI: No, Human: Yes", IF(AND(H781="Excluded", OR(G781="INCLUDED", G781="CERTAINLY INCLUDED", G781="MAYBE")), "AI: Yes, Human: No", "Other Conflict")))))</f>
        <v>Mutually Excluded</v>
      </c>
      <c r="K781" s="10"/>
      <c r="L781" s="10"/>
      <c r="N781" s="220" t="s">
        <v>19</v>
      </c>
      <c r="O781" s="54" t="str">
        <f>IF(J781="Mutually Excluded","Exclude",IF(J781= "Mutually Included","Include",M781))</f>
        <v>Exclude</v>
      </c>
      <c r="P781" s="54" t="str">
        <f>'Humans Alignment T&amp;A'!Z781</f>
        <v>Exclude</v>
      </c>
      <c r="Q781" s="120" t="str">
        <f>IF(AND(O781="Exclude", P781="Exclude"), "Mutually Excluded", IF(AND(OR(O781="CERTAINLY INCLUDED", O781="INCLUDE" ), OR(P781="INCLUDE", P781="MAYBE")), "MUTUALLY INCLUDED", IF(AND(O781="MAYBE", P781="MAYBE"), "Mutually MAYBE", IF(AND(O781="Exclude", OR(P781="INCLUDE", P781="MAYBE")), "AI+Hum: No, Hum1+2: Yes", IF(AND(P781="Exclude", OR(O781="INCLUDE", O781="CERTAINLY INCLUDED", H781="MAYBE")), "Ai+hum: Yes, Hum1+2: No", "Other Conflict")))))</f>
        <v>Mutually Excluded</v>
      </c>
      <c r="U781" s="121" t="str">
        <f>IF(Q781="Mutually Excluded","Exclude",IF(Q781= "Mutually Included","Include",R781))</f>
        <v>Exclude</v>
      </c>
      <c r="V781" s="122"/>
      <c r="X781" s="117"/>
      <c r="Y781" s="117"/>
      <c r="Z781" s="103" t="str">
        <f t="shared" si="150"/>
        <v/>
      </c>
      <c r="AA781" s="256"/>
      <c r="AB781" s="186"/>
      <c r="AC781" s="186"/>
      <c r="AD781" s="203"/>
      <c r="AF781" s="203"/>
      <c r="AG781" s="102" t="str">
        <f t="shared" si="151"/>
        <v/>
      </c>
      <c r="AH781" s="10" t="str">
        <f t="shared" si="154"/>
        <v/>
      </c>
      <c r="AI781" s="102"/>
      <c r="AJ781" s="10"/>
      <c r="AK781" s="10"/>
      <c r="AL781" s="105"/>
      <c r="AM781" s="102"/>
      <c r="AN781" s="10"/>
      <c r="AO781" s="10" t="str">
        <f t="shared" si="152"/>
        <v/>
      </c>
      <c r="AT781" s="10"/>
      <c r="AU781" s="10" t="str">
        <f>IF(O781="include",AF781,"")</f>
        <v/>
      </c>
      <c r="AV781" s="54" t="str">
        <f>IF(P781="include",AF781,"")</f>
        <v/>
      </c>
      <c r="BC781" s="10"/>
      <c r="BH781" s="10"/>
      <c r="BM781" s="10"/>
    </row>
    <row r="782" spans="1:65" s="54" customFormat="1" ht="30">
      <c r="A782" s="10">
        <v>808</v>
      </c>
      <c r="B782" s="10"/>
      <c r="C782" s="10" t="s">
        <v>1082</v>
      </c>
      <c r="D782" s="10">
        <v>1</v>
      </c>
      <c r="E782" s="10">
        <v>1</v>
      </c>
      <c r="F782" s="10">
        <v>1</v>
      </c>
      <c r="G782" s="119" t="str">
        <f t="shared" si="149"/>
        <v>EXCLUDED</v>
      </c>
      <c r="H782" s="147" t="s">
        <v>901</v>
      </c>
      <c r="I782" s="189" t="s">
        <v>901</v>
      </c>
      <c r="J782" s="10" t="str">
        <f>IF(AND(G782="Excluded", H782="Excluded"), "Mutually Excluded", IF(AND(OR(G782="CERTAINLY INCLUDED", G782="INCLUDED", G782="MAYBE" ), OR(H782="INCLUDED", H782="MAYBE")), "MUTUALLY INCLUDED", IF(AND(G782="MAYBE", H782="MAYBE"), "Mutually MAYBE", IF(AND(G782="Excluded", OR(H782="INCLUDED", H782="MAYBE")), "AI: No, Human: Yes", IF(AND(H782="Excluded", OR(G782="INCLUDED", G782="CERTAINLY INCLUDED", G782="MAYBE")), "AI: Yes, Human: No", "Other Conflict")))))</f>
        <v>Mutually Excluded</v>
      </c>
      <c r="K782" s="10"/>
      <c r="L782" s="10"/>
      <c r="N782" s="220" t="s">
        <v>19</v>
      </c>
      <c r="O782" s="54" t="str">
        <f>IF(J782="Mutually Excluded","Exclude",IF(J782= "Mutually Included","Include",M782))</f>
        <v>Exclude</v>
      </c>
      <c r="P782" s="54" t="str">
        <f>'Humans Alignment T&amp;A'!Z782</f>
        <v>Exclude</v>
      </c>
      <c r="Q782" s="120" t="str">
        <f>IF(AND(O782="Exclude", P782="Exclude"), "Mutually Excluded", IF(AND(OR(O782="CERTAINLY INCLUDED", O782="INCLUDE" ), OR(P782="INCLUDE", P782="MAYBE")), "MUTUALLY INCLUDED", IF(AND(O782="MAYBE", P782="MAYBE"), "Mutually MAYBE", IF(AND(O782="Exclude", OR(P782="INCLUDE", P782="MAYBE")), "AI+Hum: No, Hum1+2: Yes", IF(AND(P782="Exclude", OR(O782="INCLUDE", O782="CERTAINLY INCLUDED", H782="MAYBE")), "Ai+hum: Yes, Hum1+2: No", "Other Conflict")))))</f>
        <v>Mutually Excluded</v>
      </c>
      <c r="U782" s="121" t="str">
        <f>IF(Q782="Mutually Excluded","Exclude",IF(Q782= "Mutually Included","Include",R782))</f>
        <v>Exclude</v>
      </c>
      <c r="V782" s="122"/>
      <c r="X782" s="117"/>
      <c r="Y782" s="117"/>
      <c r="Z782" s="103" t="str">
        <f t="shared" si="150"/>
        <v/>
      </c>
      <c r="AA782" s="256"/>
      <c r="AB782" s="186"/>
      <c r="AC782" s="186"/>
      <c r="AD782" s="203"/>
      <c r="AF782" s="203"/>
      <c r="AG782" s="102" t="str">
        <f t="shared" si="151"/>
        <v/>
      </c>
      <c r="AH782" s="10" t="str">
        <f t="shared" si="154"/>
        <v/>
      </c>
      <c r="AI782" s="102"/>
      <c r="AJ782" s="10"/>
      <c r="AK782" s="10"/>
      <c r="AL782" s="105"/>
      <c r="AM782" s="102"/>
      <c r="AN782" s="10"/>
      <c r="AO782" s="10" t="str">
        <f t="shared" si="152"/>
        <v/>
      </c>
      <c r="AT782" s="10"/>
      <c r="AU782" s="10" t="str">
        <f>IF(O782="include",AF782,"")</f>
        <v/>
      </c>
      <c r="AV782" s="54" t="str">
        <f>IF(P782="include",AF782,"")</f>
        <v/>
      </c>
      <c r="BC782" s="10"/>
      <c r="BH782" s="10"/>
      <c r="BM782" s="10"/>
    </row>
    <row r="783" spans="1:65" s="54" customFormat="1" ht="45">
      <c r="A783" s="10">
        <v>809</v>
      </c>
      <c r="B783" s="10"/>
      <c r="C783" s="10" t="s">
        <v>1083</v>
      </c>
      <c r="D783" s="10">
        <v>5</v>
      </c>
      <c r="E783" s="10">
        <v>5</v>
      </c>
      <c r="F783" s="10">
        <v>5</v>
      </c>
      <c r="G783" s="119" t="str">
        <f t="shared" si="149"/>
        <v>CERTAINLY INCLUDED</v>
      </c>
      <c r="H783" s="147" t="s">
        <v>901</v>
      </c>
      <c r="I783" s="189" t="s">
        <v>901</v>
      </c>
      <c r="J783" s="10" t="str">
        <f>IF(AND(G783="Excluded", H783="Excluded"), "Mutually Excluded", IF(AND(OR(G783="CERTAINLY INCLUDED", G783="INCLUDED", G783="MAYBE" ), OR(H783="INCLUDED", H783="MAYBE")), "MUTUALLY INCLUDED", IF(AND(G783="MAYBE", H783="MAYBE"), "Mutually MAYBE", IF(AND(G783="Excluded", OR(H783="INCLUDED", H783="MAYBE")), "AI: No, Human: Yes", IF(AND(H783="Excluded", OR(G783="INCLUDED", G783="CERTAINLY INCLUDED", G783="MAYBE")), "AI: Yes, Human: No", "Other Conflict")))))</f>
        <v>AI: Yes, Human: No</v>
      </c>
      <c r="K783" s="10" t="s">
        <v>3018</v>
      </c>
      <c r="L783" s="10" t="s">
        <v>19</v>
      </c>
      <c r="M783" s="10" t="s">
        <v>19</v>
      </c>
      <c r="N783" s="220" t="s">
        <v>19</v>
      </c>
      <c r="O783" s="54" t="str">
        <f>IF(J783="Mutually Excluded","Exclude",IF(J783= "Mutually Included","Include",M783))</f>
        <v>Exclude</v>
      </c>
      <c r="P783" s="54" t="str">
        <f>'Humans Alignment T&amp;A'!Z783</f>
        <v>Exclude</v>
      </c>
      <c r="Q783" s="120" t="str">
        <f>IF(AND(O783="Exclude", P783="Exclude"), "Mutually Excluded", IF(AND(OR(O783="CERTAINLY INCLUDED", O783="INCLUDE" ), OR(P783="INCLUDE", P783="MAYBE")), "MUTUALLY INCLUDED", IF(AND(O783="MAYBE", P783="MAYBE"), "Mutually MAYBE", IF(AND(O783="Exclude", OR(P783="INCLUDE", P783="MAYBE")), "AI+Hum: No, Hum1+2: Yes", IF(AND(P783="Exclude", OR(O783="INCLUDE", O783="CERTAINLY INCLUDED", H783="MAYBE")), "Ai+hum: Yes, Hum1+2: No", "Other Conflict")))))</f>
        <v>Mutually Excluded</v>
      </c>
      <c r="U783" s="121" t="str">
        <f>IF(Q783="Mutually Excluded","Exclude",IF(Q783= "Mutually Included","Include",R783))</f>
        <v>Exclude</v>
      </c>
      <c r="V783" s="122"/>
      <c r="X783" s="117"/>
      <c r="Y783" s="117"/>
      <c r="Z783" s="103" t="str">
        <f t="shared" si="150"/>
        <v/>
      </c>
      <c r="AA783" s="256"/>
      <c r="AB783" s="186"/>
      <c r="AC783" s="186"/>
      <c r="AD783" s="203"/>
      <c r="AF783" s="203"/>
      <c r="AG783" s="102" t="str">
        <f t="shared" si="151"/>
        <v/>
      </c>
      <c r="AH783" s="10" t="str">
        <f t="shared" si="154"/>
        <v/>
      </c>
      <c r="AI783" s="102"/>
      <c r="AJ783" s="10"/>
      <c r="AK783" s="10"/>
      <c r="AL783" s="105"/>
      <c r="AM783" s="102"/>
      <c r="AN783" s="10"/>
      <c r="AO783" s="10" t="str">
        <f t="shared" si="152"/>
        <v/>
      </c>
      <c r="AT783" s="10"/>
      <c r="AU783" s="10" t="str">
        <f>IF(O783="include",AF783,"")</f>
        <v/>
      </c>
      <c r="AV783" s="54" t="str">
        <f>IF(P783="include",AF783,"")</f>
        <v/>
      </c>
      <c r="BC783" s="10"/>
      <c r="BH783" s="10"/>
      <c r="BM783" s="10"/>
    </row>
    <row r="784" spans="1:65" s="54" customFormat="1" ht="30">
      <c r="A784" s="10">
        <v>810</v>
      </c>
      <c r="B784" s="10"/>
      <c r="C784" s="10" t="s">
        <v>1085</v>
      </c>
      <c r="D784" s="10">
        <v>1</v>
      </c>
      <c r="E784" s="10">
        <v>1</v>
      </c>
      <c r="F784" s="10">
        <v>1</v>
      </c>
      <c r="G784" s="119" t="str">
        <f t="shared" si="149"/>
        <v>EXCLUDED</v>
      </c>
      <c r="H784" s="147" t="s">
        <v>901</v>
      </c>
      <c r="I784" s="189" t="s">
        <v>1752</v>
      </c>
      <c r="J784" s="10" t="str">
        <f>IF(AND(G784="Excluded", H784="Excluded"), "Mutually Excluded", IF(AND(OR(G784="CERTAINLY INCLUDED", G784="INCLUDED", G784="MAYBE" ), OR(H784="INCLUDED", H784="MAYBE")), "MUTUALLY INCLUDED", IF(AND(G784="MAYBE", H784="MAYBE"), "Mutually MAYBE", IF(AND(G784="Excluded", OR(H784="INCLUDED", H784="MAYBE")), "AI: No, Human: Yes", IF(AND(H784="Excluded", OR(G784="INCLUDED", G784="CERTAINLY INCLUDED", G784="MAYBE")), "AI: Yes, Human: No", "Other Conflict")))))</f>
        <v>Mutually Excluded</v>
      </c>
      <c r="K784" s="10"/>
      <c r="L784" s="10"/>
      <c r="N784" s="220" t="s">
        <v>19</v>
      </c>
      <c r="O784" s="54" t="str">
        <f>IF(J784="Mutually Excluded","Exclude",IF(J784= "Mutually Included","Include",M784))</f>
        <v>Exclude</v>
      </c>
      <c r="P784" s="54" t="str">
        <f>'Humans Alignment T&amp;A'!Z784</f>
        <v>Include</v>
      </c>
      <c r="Q784" s="120" t="str">
        <f>IF(AND(O784="Exclude", P784="Exclude"), "Mutually Excluded", IF(AND(OR(O784="CERTAINLY INCLUDED", O784="INCLUDE" ), OR(P784="INCLUDE", P784="MAYBE")), "MUTUALLY INCLUDED", IF(AND(O784="MAYBE", P784="MAYBE"), "Mutually MAYBE", IF(AND(O784="Exclude", OR(P784="INCLUDE", P784="MAYBE")), "AI+Hum: No, Hum1+2: Yes", IF(AND(P784="Exclude", OR(O784="INCLUDE", O784="CERTAINLY INCLUDED", H784="MAYBE")), "Ai+hum: Yes, Hum1+2: No", "Other Conflict")))))</f>
        <v>AI+Hum: No, Hum1+2: Yes</v>
      </c>
      <c r="R784" s="185" t="s">
        <v>23</v>
      </c>
      <c r="U784" s="121" t="str">
        <f>IF(Q784="Mutually Excluded","Exclude",IF(Q784= "Mutually Included","Include",R784))</f>
        <v>Include</v>
      </c>
      <c r="V784" s="122"/>
      <c r="X784" s="201" t="s">
        <v>901</v>
      </c>
      <c r="Y784" s="201" t="s">
        <v>3028</v>
      </c>
      <c r="Z784" s="103" t="str">
        <f t="shared" si="150"/>
        <v/>
      </c>
      <c r="AA784" s="256"/>
      <c r="AB784" s="186"/>
      <c r="AC784" s="186"/>
      <c r="AD784" s="203" t="s">
        <v>19</v>
      </c>
      <c r="AF784" s="203" t="s">
        <v>19</v>
      </c>
      <c r="AG784" s="102" t="str">
        <f t="shared" si="151"/>
        <v>Mutually Excluded</v>
      </c>
      <c r="AH784" s="10" t="str">
        <f t="shared" si="154"/>
        <v/>
      </c>
      <c r="AI784" s="102" t="s">
        <v>19</v>
      </c>
      <c r="AJ784" s="10"/>
      <c r="AK784" s="10"/>
      <c r="AL784" s="105"/>
      <c r="AM784" s="102"/>
      <c r="AN784" s="10"/>
      <c r="AO784" s="10" t="str">
        <f t="shared" si="152"/>
        <v/>
      </c>
      <c r="AT784" s="10"/>
      <c r="AU784" s="10" t="str">
        <f>IF(O784="include",AF784,"")</f>
        <v/>
      </c>
      <c r="AV784" s="54" t="str">
        <f>IF(P784="include",AF784,"")</f>
        <v>Exclude</v>
      </c>
      <c r="BC784" s="10"/>
      <c r="BH784" s="10"/>
      <c r="BM784" s="10"/>
    </row>
    <row r="785" spans="1:65" s="54" customFormat="1" ht="60">
      <c r="A785" s="10">
        <v>811</v>
      </c>
      <c r="B785" s="10"/>
      <c r="C785" s="10" t="s">
        <v>1086</v>
      </c>
      <c r="D785" s="10">
        <v>5</v>
      </c>
      <c r="E785" s="10">
        <v>5</v>
      </c>
      <c r="F785" s="10">
        <v>5</v>
      </c>
      <c r="G785" s="119" t="str">
        <f t="shared" si="149"/>
        <v>CERTAINLY INCLUDED</v>
      </c>
      <c r="H785" s="147" t="s">
        <v>901</v>
      </c>
      <c r="I785" s="189" t="s">
        <v>901</v>
      </c>
      <c r="J785" s="10" t="str">
        <f>IF(AND(G785="Excluded", H785="Excluded"), "Mutually Excluded", IF(AND(OR(G785="CERTAINLY INCLUDED", G785="INCLUDED", G785="MAYBE" ), OR(H785="INCLUDED", H785="MAYBE")), "MUTUALLY INCLUDED", IF(AND(G785="MAYBE", H785="MAYBE"), "Mutually MAYBE", IF(AND(G785="Excluded", OR(H785="INCLUDED", H785="MAYBE")), "AI: No, Human: Yes", IF(AND(H785="Excluded", OR(G785="INCLUDED", G785="CERTAINLY INCLUDED", G785="MAYBE")), "AI: Yes, Human: No", "Other Conflict")))))</f>
        <v>AI: Yes, Human: No</v>
      </c>
      <c r="K785" s="10" t="s">
        <v>3018</v>
      </c>
      <c r="L785" s="10" t="s">
        <v>19</v>
      </c>
      <c r="M785" s="10" t="s">
        <v>19</v>
      </c>
      <c r="N785" s="220" t="s">
        <v>19</v>
      </c>
      <c r="O785" s="54" t="str">
        <f>IF(J785="Mutually Excluded","Exclude",IF(J785= "Mutually Included","Include",M785))</f>
        <v>Exclude</v>
      </c>
      <c r="P785" s="54" t="str">
        <f>'Humans Alignment T&amp;A'!Z785</f>
        <v>Exclude</v>
      </c>
      <c r="Q785" s="120" t="str">
        <f>IF(AND(O785="Exclude", P785="Exclude"), "Mutually Excluded", IF(AND(OR(O785="CERTAINLY INCLUDED", O785="INCLUDE" ), OR(P785="INCLUDE", P785="MAYBE")), "MUTUALLY INCLUDED", IF(AND(O785="MAYBE", P785="MAYBE"), "Mutually MAYBE", IF(AND(O785="Exclude", OR(P785="INCLUDE", P785="MAYBE")), "AI+Hum: No, Hum1+2: Yes", IF(AND(P785="Exclude", OR(O785="INCLUDE", O785="CERTAINLY INCLUDED", H785="MAYBE")), "Ai+hum: Yes, Hum1+2: No", "Other Conflict")))))</f>
        <v>Mutually Excluded</v>
      </c>
      <c r="U785" s="121" t="str">
        <f>IF(Q785="Mutually Excluded","Exclude",IF(Q785= "Mutually Included","Include",R785))</f>
        <v>Exclude</v>
      </c>
      <c r="V785" s="122"/>
      <c r="X785" s="117"/>
      <c r="Y785" s="117"/>
      <c r="Z785" s="103" t="str">
        <f t="shared" si="150"/>
        <v/>
      </c>
      <c r="AA785" s="256"/>
      <c r="AB785" s="186"/>
      <c r="AC785" s="186"/>
      <c r="AD785" s="203"/>
      <c r="AF785" s="203"/>
      <c r="AG785" s="102" t="str">
        <f t="shared" si="151"/>
        <v/>
      </c>
      <c r="AH785" s="10" t="str">
        <f t="shared" si="154"/>
        <v/>
      </c>
      <c r="AI785" s="102"/>
      <c r="AJ785" s="10"/>
      <c r="AK785" s="10"/>
      <c r="AL785" s="105"/>
      <c r="AM785" s="102"/>
      <c r="AN785" s="10"/>
      <c r="AO785" s="10" t="str">
        <f t="shared" si="152"/>
        <v/>
      </c>
      <c r="AT785" s="10"/>
      <c r="AU785" s="10" t="str">
        <f>IF(O785="include",AF785,"")</f>
        <v/>
      </c>
      <c r="AV785" s="54" t="str">
        <f>IF(P785="include",AF785,"")</f>
        <v/>
      </c>
      <c r="BC785" s="10"/>
      <c r="BH785" s="10"/>
      <c r="BM785" s="10"/>
    </row>
    <row r="786" spans="1:65" s="54" customFormat="1" ht="30">
      <c r="A786" s="10">
        <v>812</v>
      </c>
      <c r="B786" s="10"/>
      <c r="C786" s="10" t="s">
        <v>1087</v>
      </c>
      <c r="D786" s="10">
        <v>1</v>
      </c>
      <c r="E786" s="10">
        <v>1</v>
      </c>
      <c r="F786" s="10">
        <v>1</v>
      </c>
      <c r="G786" s="119" t="str">
        <f t="shared" si="149"/>
        <v>EXCLUDED</v>
      </c>
      <c r="H786" s="147" t="s">
        <v>901</v>
      </c>
      <c r="I786" s="189" t="s">
        <v>901</v>
      </c>
      <c r="J786" s="10" t="str">
        <f>IF(AND(G786="Excluded", H786="Excluded"), "Mutually Excluded", IF(AND(OR(G786="CERTAINLY INCLUDED", G786="INCLUDED", G786="MAYBE" ), OR(H786="INCLUDED", H786="MAYBE")), "MUTUALLY INCLUDED", IF(AND(G786="MAYBE", H786="MAYBE"), "Mutually MAYBE", IF(AND(G786="Excluded", OR(H786="INCLUDED", H786="MAYBE")), "AI: No, Human: Yes", IF(AND(H786="Excluded", OR(G786="INCLUDED", G786="CERTAINLY INCLUDED", G786="MAYBE")), "AI: Yes, Human: No", "Other Conflict")))))</f>
        <v>Mutually Excluded</v>
      </c>
      <c r="K786" s="10"/>
      <c r="L786" s="10"/>
      <c r="N786" s="220" t="s">
        <v>19</v>
      </c>
      <c r="O786" s="54" t="str">
        <f>IF(J786="Mutually Excluded","Exclude",IF(J786= "Mutually Included","Include",M786))</f>
        <v>Exclude</v>
      </c>
      <c r="P786" s="54" t="str">
        <f>'Humans Alignment T&amp;A'!Z786</f>
        <v>Exclude</v>
      </c>
      <c r="Q786" s="120" t="str">
        <f>IF(AND(O786="Exclude", P786="Exclude"), "Mutually Excluded", IF(AND(OR(O786="CERTAINLY INCLUDED", O786="INCLUDE" ), OR(P786="INCLUDE", P786="MAYBE")), "MUTUALLY INCLUDED", IF(AND(O786="MAYBE", P786="MAYBE"), "Mutually MAYBE", IF(AND(O786="Exclude", OR(P786="INCLUDE", P786="MAYBE")), "AI+Hum: No, Hum1+2: Yes", IF(AND(P786="Exclude", OR(O786="INCLUDE", O786="CERTAINLY INCLUDED", H786="MAYBE")), "Ai+hum: Yes, Hum1+2: No", "Other Conflict")))))</f>
        <v>Mutually Excluded</v>
      </c>
      <c r="U786" s="121" t="str">
        <f>IF(Q786="Mutually Excluded","Exclude",IF(Q786= "Mutually Included","Include",R786))</f>
        <v>Exclude</v>
      </c>
      <c r="V786" s="122"/>
      <c r="X786" s="117"/>
      <c r="Y786" s="117"/>
      <c r="Z786" s="103" t="str">
        <f t="shared" si="150"/>
        <v/>
      </c>
      <c r="AA786" s="256"/>
      <c r="AB786" s="186"/>
      <c r="AC786" s="186"/>
      <c r="AD786" s="203"/>
      <c r="AF786" s="203"/>
      <c r="AG786" s="102" t="str">
        <f t="shared" si="151"/>
        <v/>
      </c>
      <c r="AH786" s="10" t="str">
        <f t="shared" si="154"/>
        <v/>
      </c>
      <c r="AI786" s="102"/>
      <c r="AJ786" s="10"/>
      <c r="AK786" s="10"/>
      <c r="AL786" s="105"/>
      <c r="AM786" s="102"/>
      <c r="AN786" s="10"/>
      <c r="AO786" s="10" t="str">
        <f t="shared" si="152"/>
        <v/>
      </c>
      <c r="AT786" s="10"/>
      <c r="AU786" s="10" t="str">
        <f>IF(O786="include",AF786,"")</f>
        <v/>
      </c>
      <c r="AV786" s="54" t="str">
        <f>IF(P786="include",AF786,"")</f>
        <v/>
      </c>
      <c r="BC786" s="10"/>
      <c r="BH786" s="10"/>
      <c r="BM786" s="10"/>
    </row>
    <row r="787" spans="1:65" s="54" customFormat="1" ht="45">
      <c r="A787" s="10">
        <v>813</v>
      </c>
      <c r="B787" s="10"/>
      <c r="C787" s="10" t="s">
        <v>1088</v>
      </c>
      <c r="D787" s="10">
        <v>4</v>
      </c>
      <c r="E787" s="10">
        <v>3</v>
      </c>
      <c r="F787" s="10">
        <v>4</v>
      </c>
      <c r="G787" s="119" t="str">
        <f t="shared" si="149"/>
        <v>EXCLUDED</v>
      </c>
      <c r="H787" s="147" t="s">
        <v>901</v>
      </c>
      <c r="I787" s="189" t="s">
        <v>901</v>
      </c>
      <c r="J787" s="10" t="str">
        <f>IF(AND(G787="Excluded", H787="Excluded"), "Mutually Excluded", IF(AND(OR(G787="CERTAINLY INCLUDED", G787="INCLUDED", G787="MAYBE" ), OR(H787="INCLUDED", H787="MAYBE")), "MUTUALLY INCLUDED", IF(AND(G787="MAYBE", H787="MAYBE"), "Mutually MAYBE", IF(AND(G787="Excluded", OR(H787="INCLUDED", H787="MAYBE")), "AI: No, Human: Yes", IF(AND(H787="Excluded", OR(G787="INCLUDED", G787="CERTAINLY INCLUDED", G787="MAYBE")), "AI: Yes, Human: No", "Other Conflict")))))</f>
        <v>Mutually Excluded</v>
      </c>
      <c r="K787" s="10"/>
      <c r="L787" s="10"/>
      <c r="N787" s="220" t="s">
        <v>19</v>
      </c>
      <c r="O787" s="54" t="str">
        <f>IF(J787="Mutually Excluded","Exclude",IF(J787= "Mutually Included","Include",M787))</f>
        <v>Exclude</v>
      </c>
      <c r="P787" s="54" t="str">
        <f>'Humans Alignment T&amp;A'!Z787</f>
        <v>Exclude</v>
      </c>
      <c r="Q787" s="120" t="str">
        <f>IF(AND(O787="Exclude", P787="Exclude"), "Mutually Excluded", IF(AND(OR(O787="CERTAINLY INCLUDED", O787="INCLUDE" ), OR(P787="INCLUDE", P787="MAYBE")), "MUTUALLY INCLUDED", IF(AND(O787="MAYBE", P787="MAYBE"), "Mutually MAYBE", IF(AND(O787="Exclude", OR(P787="INCLUDE", P787="MAYBE")), "AI+Hum: No, Hum1+2: Yes", IF(AND(P787="Exclude", OR(O787="INCLUDE", O787="CERTAINLY INCLUDED", H787="MAYBE")), "Ai+hum: Yes, Hum1+2: No", "Other Conflict")))))</f>
        <v>Mutually Excluded</v>
      </c>
      <c r="U787" s="121" t="str">
        <f>IF(Q787="Mutually Excluded","Exclude",IF(Q787= "Mutually Included","Include",R787))</f>
        <v>Exclude</v>
      </c>
      <c r="V787" s="122"/>
      <c r="X787" s="117"/>
      <c r="Y787" s="117"/>
      <c r="Z787" s="103" t="str">
        <f t="shared" si="150"/>
        <v/>
      </c>
      <c r="AA787" s="256"/>
      <c r="AB787" s="186"/>
      <c r="AC787" s="186"/>
      <c r="AD787" s="203"/>
      <c r="AF787" s="203"/>
      <c r="AG787" s="102" t="str">
        <f t="shared" si="151"/>
        <v/>
      </c>
      <c r="AH787" s="10" t="str">
        <f t="shared" si="154"/>
        <v/>
      </c>
      <c r="AI787" s="102"/>
      <c r="AJ787" s="10"/>
      <c r="AK787" s="10"/>
      <c r="AL787" s="105"/>
      <c r="AM787" s="102"/>
      <c r="AN787" s="10"/>
      <c r="AO787" s="10" t="str">
        <f t="shared" si="152"/>
        <v/>
      </c>
      <c r="AT787" s="10"/>
      <c r="AU787" s="10" t="str">
        <f>IF(O787="include",AF787,"")</f>
        <v/>
      </c>
      <c r="AV787" s="54" t="str">
        <f>IF(P787="include",AF787,"")</f>
        <v/>
      </c>
      <c r="BC787" s="10"/>
      <c r="BH787" s="10"/>
      <c r="BM787" s="10"/>
    </row>
    <row r="788" spans="1:65" s="54" customFormat="1" ht="45">
      <c r="A788" s="10">
        <v>814</v>
      </c>
      <c r="B788" s="10"/>
      <c r="C788" s="10" t="s">
        <v>1089</v>
      </c>
      <c r="D788" s="10">
        <v>4</v>
      </c>
      <c r="E788" s="10">
        <v>4</v>
      </c>
      <c r="F788" s="10">
        <v>4</v>
      </c>
      <c r="G788" s="119" t="str">
        <f t="shared" si="149"/>
        <v>EXCLUDED</v>
      </c>
      <c r="H788" s="147" t="s">
        <v>65</v>
      </c>
      <c r="I788" s="189" t="s">
        <v>901</v>
      </c>
      <c r="J788" s="10" t="str">
        <f>IF(AND(G788="Excluded", H788="Excluded"), "Mutually Excluded", IF(AND(OR(G788="CERTAINLY INCLUDED", G788="INCLUDED", G788="MAYBE" ), OR(H788="INCLUDED", H788="MAYBE")), "MUTUALLY INCLUDED", IF(AND(G788="MAYBE", H788="MAYBE"), "Mutually MAYBE", IF(AND(G788="Excluded", OR(H788="INCLUDED", H788="MAYBE")), "AI: No, Human: Yes", IF(AND(H788="Excluded", OR(G788="INCLUDED", G788="CERTAINLY INCLUDED", G788="MAYBE")), "AI: Yes, Human: No", "Other Conflict")))))</f>
        <v>AI: No, Human: Yes</v>
      </c>
      <c r="K788" s="10" t="s">
        <v>19</v>
      </c>
      <c r="L788" s="10" t="s">
        <v>3012</v>
      </c>
      <c r="M788" s="10" t="s">
        <v>19</v>
      </c>
      <c r="N788" s="220" t="s">
        <v>19</v>
      </c>
      <c r="O788" s="54" t="str">
        <f>IF(J788="Mutually Excluded","Exclude",IF(J788= "Mutually Included","Include",M788))</f>
        <v>Exclude</v>
      </c>
      <c r="P788" s="54" t="str">
        <f>'Humans Alignment T&amp;A'!Z788</f>
        <v>Exclude</v>
      </c>
      <c r="Q788" s="120" t="str">
        <f>IF(AND(O788="Exclude", P788="Exclude"), "Mutually Excluded", IF(AND(OR(O788="CERTAINLY INCLUDED", O788="INCLUDE" ), OR(P788="INCLUDE", P788="MAYBE")), "MUTUALLY INCLUDED", IF(AND(O788="MAYBE", P788="MAYBE"), "Mutually MAYBE", IF(AND(O788="Exclude", OR(P788="INCLUDE", P788="MAYBE")), "AI+Hum: No, Hum1+2: Yes", IF(AND(P788="Exclude", OR(O788="INCLUDE", O788="CERTAINLY INCLUDED", H788="MAYBE")), "Ai+hum: Yes, Hum1+2: No", "Other Conflict")))))</f>
        <v>Mutually Excluded</v>
      </c>
      <c r="U788" s="121" t="str">
        <f>IF(Q788="Mutually Excluded","Exclude",IF(Q788= "Mutually Included","Include",R788))</f>
        <v>Exclude</v>
      </c>
      <c r="V788" s="122"/>
      <c r="X788" s="117"/>
      <c r="Y788" s="117"/>
      <c r="Z788" s="103" t="str">
        <f t="shared" si="150"/>
        <v/>
      </c>
      <c r="AA788" s="256"/>
      <c r="AB788" s="186"/>
      <c r="AC788" s="186"/>
      <c r="AD788" s="203"/>
      <c r="AF788" s="203"/>
      <c r="AG788" s="102" t="str">
        <f t="shared" si="151"/>
        <v/>
      </c>
      <c r="AH788" s="10" t="str">
        <f t="shared" si="154"/>
        <v/>
      </c>
      <c r="AI788" s="102"/>
      <c r="AJ788" s="10"/>
      <c r="AK788" s="10"/>
      <c r="AL788" s="105"/>
      <c r="AM788" s="102"/>
      <c r="AN788" s="10"/>
      <c r="AO788" s="10" t="str">
        <f t="shared" si="152"/>
        <v/>
      </c>
      <c r="AT788" s="10"/>
      <c r="AU788" s="10" t="str">
        <f>IF(O788="include",AF788,"")</f>
        <v/>
      </c>
      <c r="AV788" s="54" t="str">
        <f>IF(P788="include",AF788,"")</f>
        <v/>
      </c>
      <c r="BC788" s="10"/>
      <c r="BH788" s="10"/>
      <c r="BM788" s="10"/>
    </row>
    <row r="789" spans="1:65" s="54" customFormat="1" ht="45">
      <c r="A789" s="10">
        <v>815</v>
      </c>
      <c r="B789" s="10"/>
      <c r="C789" s="10" t="s">
        <v>1090</v>
      </c>
      <c r="D789" s="10">
        <v>4</v>
      </c>
      <c r="E789" s="10">
        <v>3</v>
      </c>
      <c r="F789" s="10">
        <v>4</v>
      </c>
      <c r="G789" s="119" t="str">
        <f t="shared" si="149"/>
        <v>EXCLUDED</v>
      </c>
      <c r="H789" s="147" t="s">
        <v>65</v>
      </c>
      <c r="I789" s="189" t="s">
        <v>901</v>
      </c>
      <c r="J789" s="10" t="str">
        <f>IF(AND(G789="Excluded", H789="Excluded"), "Mutually Excluded", IF(AND(OR(G789="CERTAINLY INCLUDED", G789="INCLUDED", G789="MAYBE" ), OR(H789="INCLUDED", H789="MAYBE")), "MUTUALLY INCLUDED", IF(AND(G789="MAYBE", H789="MAYBE"), "Mutually MAYBE", IF(AND(G789="Excluded", OR(H789="INCLUDED", H789="MAYBE")), "AI: No, Human: Yes", IF(AND(H789="Excluded", OR(G789="INCLUDED", G789="CERTAINLY INCLUDED", G789="MAYBE")), "AI: Yes, Human: No", "Other Conflict")))))</f>
        <v>AI: No, Human: Yes</v>
      </c>
      <c r="K789" s="10" t="s">
        <v>19</v>
      </c>
      <c r="L789" s="10" t="s">
        <v>3012</v>
      </c>
      <c r="M789" s="10" t="s">
        <v>19</v>
      </c>
      <c r="N789" s="220" t="s">
        <v>19</v>
      </c>
      <c r="O789" s="54" t="str">
        <f>IF(J789="Mutually Excluded","Exclude",IF(J789= "Mutually Included","Include",M789))</f>
        <v>Exclude</v>
      </c>
      <c r="P789" s="54" t="str">
        <f>'Humans Alignment T&amp;A'!Z789</f>
        <v>Exclude</v>
      </c>
      <c r="Q789" s="120" t="str">
        <f>IF(AND(O789="Exclude", P789="Exclude"), "Mutually Excluded", IF(AND(OR(O789="CERTAINLY INCLUDED", O789="INCLUDE" ), OR(P789="INCLUDE", P789="MAYBE")), "MUTUALLY INCLUDED", IF(AND(O789="MAYBE", P789="MAYBE"), "Mutually MAYBE", IF(AND(O789="Exclude", OR(P789="INCLUDE", P789="MAYBE")), "AI+Hum: No, Hum1+2: Yes", IF(AND(P789="Exclude", OR(O789="INCLUDE", O789="CERTAINLY INCLUDED", H789="MAYBE")), "Ai+hum: Yes, Hum1+2: No", "Other Conflict")))))</f>
        <v>Mutually Excluded</v>
      </c>
      <c r="U789" s="121" t="str">
        <f>IF(Q789="Mutually Excluded","Exclude",IF(Q789= "Mutually Included","Include",R789))</f>
        <v>Exclude</v>
      </c>
      <c r="V789" s="122"/>
      <c r="X789" s="117"/>
      <c r="Y789" s="117"/>
      <c r="Z789" s="103" t="str">
        <f t="shared" si="150"/>
        <v/>
      </c>
      <c r="AA789" s="256"/>
      <c r="AB789" s="186"/>
      <c r="AC789" s="186"/>
      <c r="AD789" s="203"/>
      <c r="AF789" s="203"/>
      <c r="AG789" s="102" t="str">
        <f t="shared" si="151"/>
        <v/>
      </c>
      <c r="AH789" s="10" t="str">
        <f t="shared" si="154"/>
        <v/>
      </c>
      <c r="AI789" s="102"/>
      <c r="AJ789" s="10"/>
      <c r="AK789" s="10"/>
      <c r="AL789" s="105"/>
      <c r="AM789" s="102"/>
      <c r="AN789" s="10"/>
      <c r="AO789" s="10" t="str">
        <f t="shared" si="152"/>
        <v/>
      </c>
      <c r="AT789" s="10"/>
      <c r="AU789" s="10" t="str">
        <f>IF(O789="include",AF789,"")</f>
        <v/>
      </c>
      <c r="AV789" s="54" t="str">
        <f>IF(P789="include",AF789,"")</f>
        <v/>
      </c>
      <c r="BC789" s="10"/>
      <c r="BH789" s="10"/>
      <c r="BM789" s="10"/>
    </row>
    <row r="790" spans="1:65" s="54" customFormat="1" ht="45">
      <c r="A790" s="10">
        <v>816</v>
      </c>
      <c r="B790" s="10"/>
      <c r="C790" s="10" t="s">
        <v>1091</v>
      </c>
      <c r="D790" s="10">
        <v>1</v>
      </c>
      <c r="E790" s="10">
        <v>1</v>
      </c>
      <c r="F790" s="10">
        <v>1</v>
      </c>
      <c r="G790" s="119" t="str">
        <f t="shared" si="149"/>
        <v>EXCLUDED</v>
      </c>
      <c r="H790" s="147" t="s">
        <v>901</v>
      </c>
      <c r="I790" s="189" t="s">
        <v>901</v>
      </c>
      <c r="J790" s="10" t="str">
        <f>IF(AND(G790="Excluded", H790="Excluded"), "Mutually Excluded", IF(AND(OR(G790="CERTAINLY INCLUDED", G790="INCLUDED", G790="MAYBE" ), OR(H790="INCLUDED", H790="MAYBE")), "MUTUALLY INCLUDED", IF(AND(G790="MAYBE", H790="MAYBE"), "Mutually MAYBE", IF(AND(G790="Excluded", OR(H790="INCLUDED", H790="MAYBE")), "AI: No, Human: Yes", IF(AND(H790="Excluded", OR(G790="INCLUDED", G790="CERTAINLY INCLUDED", G790="MAYBE")), "AI: Yes, Human: No", "Other Conflict")))))</f>
        <v>Mutually Excluded</v>
      </c>
      <c r="K790" s="10"/>
      <c r="L790" s="10"/>
      <c r="N790" s="220" t="s">
        <v>19</v>
      </c>
      <c r="O790" s="54" t="str">
        <f>IF(J790="Mutually Excluded","Exclude",IF(J790= "Mutually Included","Include",M790))</f>
        <v>Exclude</v>
      </c>
      <c r="P790" s="54" t="str">
        <f>'Humans Alignment T&amp;A'!Z790</f>
        <v>Exclude</v>
      </c>
      <c r="Q790" s="120" t="str">
        <f>IF(AND(O790="Exclude", P790="Exclude"), "Mutually Excluded", IF(AND(OR(O790="CERTAINLY INCLUDED", O790="INCLUDE" ), OR(P790="INCLUDE", P790="MAYBE")), "MUTUALLY INCLUDED", IF(AND(O790="MAYBE", P790="MAYBE"), "Mutually MAYBE", IF(AND(O790="Exclude", OR(P790="INCLUDE", P790="MAYBE")), "AI+Hum: No, Hum1+2: Yes", IF(AND(P790="Exclude", OR(O790="INCLUDE", O790="CERTAINLY INCLUDED", H790="MAYBE")), "Ai+hum: Yes, Hum1+2: No", "Other Conflict")))))</f>
        <v>Mutually Excluded</v>
      </c>
      <c r="U790" s="121" t="str">
        <f>IF(Q790="Mutually Excluded","Exclude",IF(Q790= "Mutually Included","Include",R790))</f>
        <v>Exclude</v>
      </c>
      <c r="V790" s="122"/>
      <c r="X790" s="117"/>
      <c r="Y790" s="117"/>
      <c r="Z790" s="103" t="str">
        <f t="shared" si="150"/>
        <v/>
      </c>
      <c r="AA790" s="256"/>
      <c r="AB790" s="186"/>
      <c r="AC790" s="186"/>
      <c r="AD790" s="203"/>
      <c r="AF790" s="203"/>
      <c r="AG790" s="102" t="str">
        <f t="shared" si="151"/>
        <v/>
      </c>
      <c r="AH790" s="10" t="str">
        <f t="shared" si="154"/>
        <v/>
      </c>
      <c r="AI790" s="102"/>
      <c r="AJ790" s="10"/>
      <c r="AK790" s="10"/>
      <c r="AL790" s="105"/>
      <c r="AM790" s="102"/>
      <c r="AN790" s="10"/>
      <c r="AO790" s="10" t="str">
        <f t="shared" si="152"/>
        <v/>
      </c>
      <c r="AT790" s="10"/>
      <c r="AU790" s="10" t="str">
        <f>IF(O790="include",AF790,"")</f>
        <v/>
      </c>
      <c r="AV790" s="54" t="str">
        <f>IF(P790="include",AF790,"")</f>
        <v/>
      </c>
      <c r="BC790" s="10"/>
      <c r="BH790" s="10"/>
      <c r="BM790" s="10"/>
    </row>
    <row r="791" spans="1:65" s="54" customFormat="1" ht="30">
      <c r="A791" s="10">
        <v>817</v>
      </c>
      <c r="B791" s="10"/>
      <c r="C791" s="10" t="s">
        <v>1092</v>
      </c>
      <c r="D791" s="10">
        <v>1</v>
      </c>
      <c r="E791" s="10">
        <v>1</v>
      </c>
      <c r="F791" s="10">
        <v>1</v>
      </c>
      <c r="G791" s="119" t="str">
        <f t="shared" si="149"/>
        <v>EXCLUDED</v>
      </c>
      <c r="H791" s="147" t="s">
        <v>901</v>
      </c>
      <c r="I791" s="189" t="s">
        <v>901</v>
      </c>
      <c r="J791" s="10" t="str">
        <f>IF(AND(G791="Excluded", H791="Excluded"), "Mutually Excluded", IF(AND(OR(G791="CERTAINLY INCLUDED", G791="INCLUDED", G791="MAYBE" ), OR(H791="INCLUDED", H791="MAYBE")), "MUTUALLY INCLUDED", IF(AND(G791="MAYBE", H791="MAYBE"), "Mutually MAYBE", IF(AND(G791="Excluded", OR(H791="INCLUDED", H791="MAYBE")), "AI: No, Human: Yes", IF(AND(H791="Excluded", OR(G791="INCLUDED", G791="CERTAINLY INCLUDED", G791="MAYBE")), "AI: Yes, Human: No", "Other Conflict")))))</f>
        <v>Mutually Excluded</v>
      </c>
      <c r="K791" s="10"/>
      <c r="L791" s="10"/>
      <c r="N791" s="220" t="s">
        <v>19</v>
      </c>
      <c r="O791" s="54" t="str">
        <f>IF(J791="Mutually Excluded","Exclude",IF(J791= "Mutually Included","Include",M791))</f>
        <v>Exclude</v>
      </c>
      <c r="P791" s="54" t="str">
        <f>'Humans Alignment T&amp;A'!Z791</f>
        <v>Exclude</v>
      </c>
      <c r="Q791" s="120" t="str">
        <f>IF(AND(O791="Exclude", P791="Exclude"), "Mutually Excluded", IF(AND(OR(O791="CERTAINLY INCLUDED", O791="INCLUDE" ), OR(P791="INCLUDE", P791="MAYBE")), "MUTUALLY INCLUDED", IF(AND(O791="MAYBE", P791="MAYBE"), "Mutually MAYBE", IF(AND(O791="Exclude", OR(P791="INCLUDE", P791="MAYBE")), "AI+Hum: No, Hum1+2: Yes", IF(AND(P791="Exclude", OR(O791="INCLUDE", O791="CERTAINLY INCLUDED", H791="MAYBE")), "Ai+hum: Yes, Hum1+2: No", "Other Conflict")))))</f>
        <v>Mutually Excluded</v>
      </c>
      <c r="U791" s="121" t="str">
        <f>IF(Q791="Mutually Excluded","Exclude",IF(Q791= "Mutually Included","Include",R791))</f>
        <v>Exclude</v>
      </c>
      <c r="V791" s="122"/>
      <c r="X791" s="117"/>
      <c r="Y791" s="117"/>
      <c r="Z791" s="103" t="str">
        <f t="shared" si="150"/>
        <v/>
      </c>
      <c r="AA791" s="256"/>
      <c r="AB791" s="186"/>
      <c r="AC791" s="186"/>
      <c r="AD791" s="203"/>
      <c r="AF791" s="203"/>
      <c r="AG791" s="102" t="str">
        <f t="shared" si="151"/>
        <v/>
      </c>
      <c r="AH791" s="10" t="str">
        <f t="shared" si="154"/>
        <v/>
      </c>
      <c r="AI791" s="102"/>
      <c r="AJ791" s="10"/>
      <c r="AK791" s="10"/>
      <c r="AL791" s="105"/>
      <c r="AM791" s="102"/>
      <c r="AN791" s="10"/>
      <c r="AO791" s="10" t="str">
        <f t="shared" si="152"/>
        <v/>
      </c>
      <c r="AT791" s="10"/>
      <c r="AU791" s="10" t="str">
        <f>IF(O791="include",AF791,"")</f>
        <v/>
      </c>
      <c r="AV791" s="54" t="str">
        <f>IF(P791="include",AF791,"")</f>
        <v/>
      </c>
      <c r="BC791" s="10"/>
      <c r="BH791" s="10"/>
      <c r="BM791" s="10"/>
    </row>
    <row r="792" spans="1:65" s="54" customFormat="1" ht="30">
      <c r="A792" s="10">
        <v>818</v>
      </c>
      <c r="B792" s="10"/>
      <c r="C792" s="10" t="s">
        <v>1093</v>
      </c>
      <c r="D792" s="10">
        <v>3</v>
      </c>
      <c r="E792" s="10">
        <v>4</v>
      </c>
      <c r="F792" s="10">
        <v>3</v>
      </c>
      <c r="G792" s="119" t="str">
        <f t="shared" si="149"/>
        <v>EXCLUDED</v>
      </c>
      <c r="H792" s="147" t="s">
        <v>901</v>
      </c>
      <c r="I792" s="189" t="s">
        <v>901</v>
      </c>
      <c r="J792" s="10" t="str">
        <f>IF(AND(G792="Excluded", H792="Excluded"), "Mutually Excluded", IF(AND(OR(G792="CERTAINLY INCLUDED", G792="INCLUDED", G792="MAYBE" ), OR(H792="INCLUDED", H792="MAYBE")), "MUTUALLY INCLUDED", IF(AND(G792="MAYBE", H792="MAYBE"), "Mutually MAYBE", IF(AND(G792="Excluded", OR(H792="INCLUDED", H792="MAYBE")), "AI: No, Human: Yes", IF(AND(H792="Excluded", OR(G792="INCLUDED", G792="CERTAINLY INCLUDED", G792="MAYBE")), "AI: Yes, Human: No", "Other Conflict")))))</f>
        <v>Mutually Excluded</v>
      </c>
      <c r="K792" s="10"/>
      <c r="L792" s="10"/>
      <c r="N792" s="220" t="s">
        <v>19</v>
      </c>
      <c r="O792" s="54" t="str">
        <f>IF(J792="Mutually Excluded","Exclude",IF(J792= "Mutually Included","Include",M792))</f>
        <v>Exclude</v>
      </c>
      <c r="P792" s="54" t="str">
        <f>'Humans Alignment T&amp;A'!Z792</f>
        <v>Exclude</v>
      </c>
      <c r="Q792" s="120" t="str">
        <f>IF(AND(O792="Exclude", P792="Exclude"), "Mutually Excluded", IF(AND(OR(O792="CERTAINLY INCLUDED", O792="INCLUDE" ), OR(P792="INCLUDE", P792="MAYBE")), "MUTUALLY INCLUDED", IF(AND(O792="MAYBE", P792="MAYBE"), "Mutually MAYBE", IF(AND(O792="Exclude", OR(P792="INCLUDE", P792="MAYBE")), "AI+Hum: No, Hum1+2: Yes", IF(AND(P792="Exclude", OR(O792="INCLUDE", O792="CERTAINLY INCLUDED", H792="MAYBE")), "Ai+hum: Yes, Hum1+2: No", "Other Conflict")))))</f>
        <v>Mutually Excluded</v>
      </c>
      <c r="U792" s="121" t="str">
        <f>IF(Q792="Mutually Excluded","Exclude",IF(Q792= "Mutually Included","Include",R792))</f>
        <v>Exclude</v>
      </c>
      <c r="V792" s="122"/>
      <c r="X792" s="117"/>
      <c r="Y792" s="117"/>
      <c r="Z792" s="103" t="str">
        <f t="shared" si="150"/>
        <v/>
      </c>
      <c r="AA792" s="256"/>
      <c r="AB792" s="186"/>
      <c r="AC792" s="186"/>
      <c r="AD792" s="203"/>
      <c r="AF792" s="203"/>
      <c r="AG792" s="102" t="str">
        <f t="shared" si="151"/>
        <v/>
      </c>
      <c r="AH792" s="10" t="str">
        <f t="shared" si="154"/>
        <v/>
      </c>
      <c r="AI792" s="102"/>
      <c r="AJ792" s="10"/>
      <c r="AK792" s="10"/>
      <c r="AL792" s="105"/>
      <c r="AM792" s="102"/>
      <c r="AN792" s="10"/>
      <c r="AO792" s="10" t="str">
        <f t="shared" si="152"/>
        <v/>
      </c>
      <c r="AT792" s="10"/>
      <c r="AU792" s="10" t="str">
        <f>IF(O792="include",AF792,"")</f>
        <v/>
      </c>
      <c r="AV792" s="54" t="str">
        <f>IF(P792="include",AF792,"")</f>
        <v/>
      </c>
      <c r="BC792" s="10"/>
      <c r="BH792" s="10"/>
      <c r="BM792" s="10"/>
    </row>
    <row r="793" spans="1:65" s="54" customFormat="1" ht="45">
      <c r="A793" s="10">
        <v>819</v>
      </c>
      <c r="B793" s="10"/>
      <c r="C793" s="10" t="s">
        <v>1095</v>
      </c>
      <c r="D793" s="10">
        <v>1</v>
      </c>
      <c r="E793" s="10">
        <v>1</v>
      </c>
      <c r="F793" s="10">
        <v>1</v>
      </c>
      <c r="G793" s="119" t="str">
        <f t="shared" si="149"/>
        <v>EXCLUDED</v>
      </c>
      <c r="H793" s="147" t="s">
        <v>901</v>
      </c>
      <c r="I793" s="189" t="s">
        <v>901</v>
      </c>
      <c r="J793" s="10" t="str">
        <f>IF(AND(G793="Excluded", H793="Excluded"), "Mutually Excluded", IF(AND(OR(G793="CERTAINLY INCLUDED", G793="INCLUDED", G793="MAYBE" ), OR(H793="INCLUDED", H793="MAYBE")), "MUTUALLY INCLUDED", IF(AND(G793="MAYBE", H793="MAYBE"), "Mutually MAYBE", IF(AND(G793="Excluded", OR(H793="INCLUDED", H793="MAYBE")), "AI: No, Human: Yes", IF(AND(H793="Excluded", OR(G793="INCLUDED", G793="CERTAINLY INCLUDED", G793="MAYBE")), "AI: Yes, Human: No", "Other Conflict")))))</f>
        <v>Mutually Excluded</v>
      </c>
      <c r="K793" s="10"/>
      <c r="L793" s="10"/>
      <c r="N793" s="220" t="s">
        <v>19</v>
      </c>
      <c r="O793" s="54" t="str">
        <f>IF(J793="Mutually Excluded","Exclude",IF(J793= "Mutually Included","Include",M793))</f>
        <v>Exclude</v>
      </c>
      <c r="P793" s="54" t="str">
        <f>'Humans Alignment T&amp;A'!Z793</f>
        <v>Exclude</v>
      </c>
      <c r="Q793" s="120" t="str">
        <f>IF(AND(O793="Exclude", P793="Exclude"), "Mutually Excluded", IF(AND(OR(O793="CERTAINLY INCLUDED", O793="INCLUDE" ), OR(P793="INCLUDE", P793="MAYBE")), "MUTUALLY INCLUDED", IF(AND(O793="MAYBE", P793="MAYBE"), "Mutually MAYBE", IF(AND(O793="Exclude", OR(P793="INCLUDE", P793="MAYBE")), "AI+Hum: No, Hum1+2: Yes", IF(AND(P793="Exclude", OR(O793="INCLUDE", O793="CERTAINLY INCLUDED", H793="MAYBE")), "Ai+hum: Yes, Hum1+2: No", "Other Conflict")))))</f>
        <v>Mutually Excluded</v>
      </c>
      <c r="U793" s="121" t="str">
        <f>IF(Q793="Mutually Excluded","Exclude",IF(Q793= "Mutually Included","Include",R793))</f>
        <v>Exclude</v>
      </c>
      <c r="V793" s="122"/>
      <c r="X793" s="117"/>
      <c r="Y793" s="117"/>
      <c r="Z793" s="103" t="str">
        <f t="shared" si="150"/>
        <v/>
      </c>
      <c r="AA793" s="256"/>
      <c r="AB793" s="186"/>
      <c r="AC793" s="186"/>
      <c r="AD793" s="203"/>
      <c r="AF793" s="203"/>
      <c r="AG793" s="102" t="str">
        <f t="shared" si="151"/>
        <v/>
      </c>
      <c r="AH793" s="10" t="str">
        <f t="shared" si="154"/>
        <v/>
      </c>
      <c r="AI793" s="102"/>
      <c r="AJ793" s="10"/>
      <c r="AK793" s="10"/>
      <c r="AL793" s="105"/>
      <c r="AM793" s="102"/>
      <c r="AN793" s="10"/>
      <c r="AO793" s="10" t="str">
        <f t="shared" si="152"/>
        <v/>
      </c>
      <c r="AT793" s="10"/>
      <c r="AU793" s="10" t="str">
        <f>IF(O793="include",AF793,"")</f>
        <v/>
      </c>
      <c r="AV793" s="54" t="str">
        <f>IF(P793="include",AF793,"")</f>
        <v/>
      </c>
      <c r="BC793" s="10"/>
      <c r="BH793" s="10"/>
      <c r="BM793" s="10"/>
    </row>
    <row r="794" spans="1:65" s="54" customFormat="1" ht="30">
      <c r="A794" s="10">
        <v>820</v>
      </c>
      <c r="B794" s="10"/>
      <c r="C794" s="10" t="s">
        <v>1096</v>
      </c>
      <c r="D794" s="10">
        <v>2</v>
      </c>
      <c r="E794" s="10">
        <v>2</v>
      </c>
      <c r="F794" s="10">
        <v>2</v>
      </c>
      <c r="G794" s="119" t="str">
        <f t="shared" si="149"/>
        <v>EXCLUDED</v>
      </c>
      <c r="H794" s="147" t="s">
        <v>901</v>
      </c>
      <c r="I794" s="189" t="s">
        <v>901</v>
      </c>
      <c r="J794" s="10" t="str">
        <f>IF(AND(G794="Excluded", H794="Excluded"), "Mutually Excluded", IF(AND(OR(G794="CERTAINLY INCLUDED", G794="INCLUDED", G794="MAYBE" ), OR(H794="INCLUDED", H794="MAYBE")), "MUTUALLY INCLUDED", IF(AND(G794="MAYBE", H794="MAYBE"), "Mutually MAYBE", IF(AND(G794="Excluded", OR(H794="INCLUDED", H794="MAYBE")), "AI: No, Human: Yes", IF(AND(H794="Excluded", OR(G794="INCLUDED", G794="CERTAINLY INCLUDED", G794="MAYBE")), "AI: Yes, Human: No", "Other Conflict")))))</f>
        <v>Mutually Excluded</v>
      </c>
      <c r="K794" s="10"/>
      <c r="L794" s="10"/>
      <c r="N794" s="220" t="s">
        <v>19</v>
      </c>
      <c r="O794" s="54" t="str">
        <f>IF(J794="Mutually Excluded","Exclude",IF(J794= "Mutually Included","Include",M794))</f>
        <v>Exclude</v>
      </c>
      <c r="P794" s="54" t="str">
        <f>'Humans Alignment T&amp;A'!Z794</f>
        <v>Exclude</v>
      </c>
      <c r="Q794" s="120" t="str">
        <f>IF(AND(O794="Exclude", P794="Exclude"), "Mutually Excluded", IF(AND(OR(O794="CERTAINLY INCLUDED", O794="INCLUDE" ), OR(P794="INCLUDE", P794="MAYBE")), "MUTUALLY INCLUDED", IF(AND(O794="MAYBE", P794="MAYBE"), "Mutually MAYBE", IF(AND(O794="Exclude", OR(P794="INCLUDE", P794="MAYBE")), "AI+Hum: No, Hum1+2: Yes", IF(AND(P794="Exclude", OR(O794="INCLUDE", O794="CERTAINLY INCLUDED", H794="MAYBE")), "Ai+hum: Yes, Hum1+2: No", "Other Conflict")))))</f>
        <v>Mutually Excluded</v>
      </c>
      <c r="U794" s="121" t="str">
        <f>IF(Q794="Mutually Excluded","Exclude",IF(Q794= "Mutually Included","Include",R794))</f>
        <v>Exclude</v>
      </c>
      <c r="V794" s="122"/>
      <c r="X794" s="117"/>
      <c r="Y794" s="117"/>
      <c r="Z794" s="103" t="str">
        <f t="shared" si="150"/>
        <v/>
      </c>
      <c r="AA794" s="256"/>
      <c r="AB794" s="186"/>
      <c r="AC794" s="186"/>
      <c r="AD794" s="203"/>
      <c r="AF794" s="203"/>
      <c r="AG794" s="102" t="str">
        <f t="shared" si="151"/>
        <v/>
      </c>
      <c r="AH794" s="10" t="str">
        <f t="shared" si="154"/>
        <v/>
      </c>
      <c r="AI794" s="102"/>
      <c r="AJ794" s="10"/>
      <c r="AK794" s="10"/>
      <c r="AL794" s="105"/>
      <c r="AM794" s="102"/>
      <c r="AN794" s="10"/>
      <c r="AO794" s="10" t="str">
        <f t="shared" si="152"/>
        <v/>
      </c>
      <c r="AT794" s="10"/>
      <c r="AU794" s="10" t="str">
        <f>IF(O794="include",AF794,"")</f>
        <v/>
      </c>
      <c r="AV794" s="54" t="str">
        <f>IF(P794="include",AF794,"")</f>
        <v/>
      </c>
      <c r="BC794" s="10"/>
      <c r="BH794" s="10"/>
      <c r="BM794" s="10"/>
    </row>
    <row r="795" spans="1:65" s="54" customFormat="1" ht="30">
      <c r="A795" s="10">
        <v>821</v>
      </c>
      <c r="B795" s="10"/>
      <c r="C795" s="10" t="s">
        <v>1097</v>
      </c>
      <c r="D795" s="10">
        <v>2</v>
      </c>
      <c r="E795" s="10">
        <v>2</v>
      </c>
      <c r="F795" s="10">
        <v>2</v>
      </c>
      <c r="G795" s="119" t="str">
        <f t="shared" si="149"/>
        <v>EXCLUDED</v>
      </c>
      <c r="H795" s="147" t="s">
        <v>901</v>
      </c>
      <c r="I795" s="189" t="s">
        <v>901</v>
      </c>
      <c r="J795" s="10" t="str">
        <f>IF(AND(G795="Excluded", H795="Excluded"), "Mutually Excluded", IF(AND(OR(G795="CERTAINLY INCLUDED", G795="INCLUDED", G795="MAYBE" ), OR(H795="INCLUDED", H795="MAYBE")), "MUTUALLY INCLUDED", IF(AND(G795="MAYBE", H795="MAYBE"), "Mutually MAYBE", IF(AND(G795="Excluded", OR(H795="INCLUDED", H795="MAYBE")), "AI: No, Human: Yes", IF(AND(H795="Excluded", OR(G795="INCLUDED", G795="CERTAINLY INCLUDED", G795="MAYBE")), "AI: Yes, Human: No", "Other Conflict")))))</f>
        <v>Mutually Excluded</v>
      </c>
      <c r="K795" s="10"/>
      <c r="L795" s="10"/>
      <c r="N795" s="220" t="s">
        <v>19</v>
      </c>
      <c r="O795" s="54" t="str">
        <f>IF(J795="Mutually Excluded","Exclude",IF(J795= "Mutually Included","Include",M795))</f>
        <v>Exclude</v>
      </c>
      <c r="P795" s="54" t="str">
        <f>'Humans Alignment T&amp;A'!Z795</f>
        <v>Exclude</v>
      </c>
      <c r="Q795" s="120" t="str">
        <f>IF(AND(O795="Exclude", P795="Exclude"), "Mutually Excluded", IF(AND(OR(O795="CERTAINLY INCLUDED", O795="INCLUDE" ), OR(P795="INCLUDE", P795="MAYBE")), "MUTUALLY INCLUDED", IF(AND(O795="MAYBE", P795="MAYBE"), "Mutually MAYBE", IF(AND(O795="Exclude", OR(P795="INCLUDE", P795="MAYBE")), "AI+Hum: No, Hum1+2: Yes", IF(AND(P795="Exclude", OR(O795="INCLUDE", O795="CERTAINLY INCLUDED", H795="MAYBE")), "Ai+hum: Yes, Hum1+2: No", "Other Conflict")))))</f>
        <v>Mutually Excluded</v>
      </c>
      <c r="U795" s="121" t="str">
        <f>IF(Q795="Mutually Excluded","Exclude",IF(Q795= "Mutually Included","Include",R795))</f>
        <v>Exclude</v>
      </c>
      <c r="V795" s="122"/>
      <c r="X795" s="117"/>
      <c r="Y795" s="117"/>
      <c r="Z795" s="103" t="str">
        <f t="shared" si="150"/>
        <v/>
      </c>
      <c r="AA795" s="256"/>
      <c r="AB795" s="186"/>
      <c r="AC795" s="186"/>
      <c r="AD795" s="203"/>
      <c r="AF795" s="203"/>
      <c r="AG795" s="102" t="str">
        <f t="shared" si="151"/>
        <v/>
      </c>
      <c r="AH795" s="10" t="str">
        <f t="shared" si="154"/>
        <v/>
      </c>
      <c r="AI795" s="102"/>
      <c r="AJ795" s="10"/>
      <c r="AK795" s="10"/>
      <c r="AL795" s="105"/>
      <c r="AM795" s="102"/>
      <c r="AN795" s="10"/>
      <c r="AO795" s="10" t="str">
        <f t="shared" si="152"/>
        <v/>
      </c>
      <c r="AT795" s="10"/>
      <c r="AU795" s="10" t="str">
        <f>IF(O795="include",AF795,"")</f>
        <v/>
      </c>
      <c r="AV795" s="54" t="str">
        <f>IF(P795="include",AF795,"")</f>
        <v/>
      </c>
      <c r="BC795" s="10"/>
      <c r="BH795" s="10"/>
      <c r="BM795" s="10"/>
    </row>
    <row r="796" spans="1:65" s="54" customFormat="1" ht="45">
      <c r="A796" s="10">
        <v>822</v>
      </c>
      <c r="B796" s="10"/>
      <c r="C796" s="10" t="s">
        <v>1098</v>
      </c>
      <c r="D796" s="10">
        <v>1</v>
      </c>
      <c r="E796" s="10">
        <v>1</v>
      </c>
      <c r="F796" s="10">
        <v>1</v>
      </c>
      <c r="G796" s="119" t="str">
        <f t="shared" si="149"/>
        <v>EXCLUDED</v>
      </c>
      <c r="H796" s="147" t="s">
        <v>901</v>
      </c>
      <c r="I796" s="189" t="s">
        <v>901</v>
      </c>
      <c r="J796" s="10" t="str">
        <f>IF(AND(G796="Excluded", H796="Excluded"), "Mutually Excluded", IF(AND(OR(G796="CERTAINLY INCLUDED", G796="INCLUDED", G796="MAYBE" ), OR(H796="INCLUDED", H796="MAYBE")), "MUTUALLY INCLUDED", IF(AND(G796="MAYBE", H796="MAYBE"), "Mutually MAYBE", IF(AND(G796="Excluded", OR(H796="INCLUDED", H796="MAYBE")), "AI: No, Human: Yes", IF(AND(H796="Excluded", OR(G796="INCLUDED", G796="CERTAINLY INCLUDED", G796="MAYBE")), "AI: Yes, Human: No", "Other Conflict")))))</f>
        <v>Mutually Excluded</v>
      </c>
      <c r="K796" s="10"/>
      <c r="L796" s="10"/>
      <c r="N796" s="220" t="s">
        <v>19</v>
      </c>
      <c r="O796" s="54" t="str">
        <f>IF(J796="Mutually Excluded","Exclude",IF(J796= "Mutually Included","Include",M796))</f>
        <v>Exclude</v>
      </c>
      <c r="P796" s="54" t="str">
        <f>'Humans Alignment T&amp;A'!Z796</f>
        <v>Exclude</v>
      </c>
      <c r="Q796" s="120" t="str">
        <f>IF(AND(O796="Exclude", P796="Exclude"), "Mutually Excluded", IF(AND(OR(O796="CERTAINLY INCLUDED", O796="INCLUDE" ), OR(P796="INCLUDE", P796="MAYBE")), "MUTUALLY INCLUDED", IF(AND(O796="MAYBE", P796="MAYBE"), "Mutually MAYBE", IF(AND(O796="Exclude", OR(P796="INCLUDE", P796="MAYBE")), "AI+Hum: No, Hum1+2: Yes", IF(AND(P796="Exclude", OR(O796="INCLUDE", O796="CERTAINLY INCLUDED", H796="MAYBE")), "Ai+hum: Yes, Hum1+2: No", "Other Conflict")))))</f>
        <v>Mutually Excluded</v>
      </c>
      <c r="U796" s="121" t="str">
        <f>IF(Q796="Mutually Excluded","Exclude",IF(Q796= "Mutually Included","Include",R796))</f>
        <v>Exclude</v>
      </c>
      <c r="V796" s="122"/>
      <c r="X796" s="117"/>
      <c r="Y796" s="117"/>
      <c r="Z796" s="103" t="str">
        <f t="shared" si="150"/>
        <v/>
      </c>
      <c r="AA796" s="256"/>
      <c r="AB796" s="186"/>
      <c r="AC796" s="186"/>
      <c r="AD796" s="203"/>
      <c r="AF796" s="203"/>
      <c r="AG796" s="102" t="str">
        <f t="shared" si="151"/>
        <v/>
      </c>
      <c r="AH796" s="10" t="str">
        <f t="shared" si="154"/>
        <v/>
      </c>
      <c r="AI796" s="102"/>
      <c r="AJ796" s="10"/>
      <c r="AK796" s="10"/>
      <c r="AL796" s="105"/>
      <c r="AM796" s="102"/>
      <c r="AN796" s="10"/>
      <c r="AO796" s="10" t="str">
        <f t="shared" si="152"/>
        <v/>
      </c>
      <c r="AT796" s="10"/>
      <c r="AU796" s="10" t="str">
        <f>IF(O796="include",AF796,"")</f>
        <v/>
      </c>
      <c r="AV796" s="54" t="str">
        <f>IF(P796="include",AF796,"")</f>
        <v/>
      </c>
      <c r="BC796" s="10"/>
      <c r="BH796" s="10"/>
      <c r="BM796" s="10"/>
    </row>
    <row r="797" spans="1:65" s="54" customFormat="1" ht="30">
      <c r="A797" s="10">
        <v>823</v>
      </c>
      <c r="B797" s="10"/>
      <c r="C797" s="10" t="s">
        <v>1099</v>
      </c>
      <c r="D797" s="10">
        <v>3</v>
      </c>
      <c r="E797" s="10">
        <v>2</v>
      </c>
      <c r="F797" s="10">
        <v>2</v>
      </c>
      <c r="G797" s="119" t="str">
        <f t="shared" si="149"/>
        <v>EXCLUDED</v>
      </c>
      <c r="H797" s="147" t="s">
        <v>901</v>
      </c>
      <c r="I797" s="189" t="s">
        <v>901</v>
      </c>
      <c r="J797" s="10" t="str">
        <f>IF(AND(G797="Excluded", H797="Excluded"), "Mutually Excluded", IF(AND(OR(G797="CERTAINLY INCLUDED", G797="INCLUDED", G797="MAYBE" ), OR(H797="INCLUDED", H797="MAYBE")), "MUTUALLY INCLUDED", IF(AND(G797="MAYBE", H797="MAYBE"), "Mutually MAYBE", IF(AND(G797="Excluded", OR(H797="INCLUDED", H797="MAYBE")), "AI: No, Human: Yes", IF(AND(H797="Excluded", OR(G797="INCLUDED", G797="CERTAINLY INCLUDED", G797="MAYBE")), "AI: Yes, Human: No", "Other Conflict")))))</f>
        <v>Mutually Excluded</v>
      </c>
      <c r="K797" s="10"/>
      <c r="L797" s="10"/>
      <c r="N797" s="220" t="s">
        <v>19</v>
      </c>
      <c r="O797" s="54" t="str">
        <f>IF(J797="Mutually Excluded","Exclude",IF(J797= "Mutually Included","Include",M797))</f>
        <v>Exclude</v>
      </c>
      <c r="P797" s="54" t="str">
        <f>'Humans Alignment T&amp;A'!Z797</f>
        <v>Exclude</v>
      </c>
      <c r="Q797" s="120" t="str">
        <f>IF(AND(O797="Exclude", P797="Exclude"), "Mutually Excluded", IF(AND(OR(O797="CERTAINLY INCLUDED", O797="INCLUDE" ), OR(P797="INCLUDE", P797="MAYBE")), "MUTUALLY INCLUDED", IF(AND(O797="MAYBE", P797="MAYBE"), "Mutually MAYBE", IF(AND(O797="Exclude", OR(P797="INCLUDE", P797="MAYBE")), "AI+Hum: No, Hum1+2: Yes", IF(AND(P797="Exclude", OR(O797="INCLUDE", O797="CERTAINLY INCLUDED", H797="MAYBE")), "Ai+hum: Yes, Hum1+2: No", "Other Conflict")))))</f>
        <v>Mutually Excluded</v>
      </c>
      <c r="U797" s="121" t="str">
        <f>IF(Q797="Mutually Excluded","Exclude",IF(Q797= "Mutually Included","Include",R797))</f>
        <v>Exclude</v>
      </c>
      <c r="V797" s="122"/>
      <c r="X797" s="117"/>
      <c r="Y797" s="117"/>
      <c r="Z797" s="103" t="str">
        <f t="shared" si="150"/>
        <v/>
      </c>
      <c r="AA797" s="256"/>
      <c r="AB797" s="186"/>
      <c r="AC797" s="186"/>
      <c r="AD797" s="203"/>
      <c r="AF797" s="203"/>
      <c r="AG797" s="102" t="str">
        <f t="shared" si="151"/>
        <v/>
      </c>
      <c r="AH797" s="10" t="str">
        <f t="shared" si="154"/>
        <v/>
      </c>
      <c r="AI797" s="102"/>
      <c r="AJ797" s="10"/>
      <c r="AK797" s="10"/>
      <c r="AL797" s="105"/>
      <c r="AM797" s="102"/>
      <c r="AN797" s="10"/>
      <c r="AO797" s="10" t="str">
        <f t="shared" si="152"/>
        <v/>
      </c>
      <c r="AT797" s="10"/>
      <c r="AU797" s="10" t="str">
        <f>IF(O797="include",AF797,"")</f>
        <v/>
      </c>
      <c r="AV797" s="54" t="str">
        <f>IF(P797="include",AF797,"")</f>
        <v/>
      </c>
      <c r="BC797" s="10"/>
      <c r="BH797" s="10"/>
      <c r="BM797" s="10"/>
    </row>
    <row r="798" spans="1:65" s="54" customFormat="1" ht="30">
      <c r="A798" s="10">
        <v>824</v>
      </c>
      <c r="B798" s="10"/>
      <c r="C798" s="10" t="s">
        <v>1101</v>
      </c>
      <c r="D798" s="10">
        <v>1</v>
      </c>
      <c r="E798" s="10">
        <v>1</v>
      </c>
      <c r="F798" s="10">
        <v>1</v>
      </c>
      <c r="G798" s="119" t="str">
        <f t="shared" si="149"/>
        <v>EXCLUDED</v>
      </c>
      <c r="H798" s="147" t="s">
        <v>901</v>
      </c>
      <c r="I798" s="189" t="s">
        <v>901</v>
      </c>
      <c r="J798" s="10" t="str">
        <f>IF(AND(G798="Excluded", H798="Excluded"), "Mutually Excluded", IF(AND(OR(G798="CERTAINLY INCLUDED", G798="INCLUDED", G798="MAYBE" ), OR(H798="INCLUDED", H798="MAYBE")), "MUTUALLY INCLUDED", IF(AND(G798="MAYBE", H798="MAYBE"), "Mutually MAYBE", IF(AND(G798="Excluded", OR(H798="INCLUDED", H798="MAYBE")), "AI: No, Human: Yes", IF(AND(H798="Excluded", OR(G798="INCLUDED", G798="CERTAINLY INCLUDED", G798="MAYBE")), "AI: Yes, Human: No", "Other Conflict")))))</f>
        <v>Mutually Excluded</v>
      </c>
      <c r="K798" s="10"/>
      <c r="L798" s="10"/>
      <c r="N798" s="220" t="s">
        <v>19</v>
      </c>
      <c r="O798" s="54" t="str">
        <f>IF(J798="Mutually Excluded","Exclude",IF(J798= "Mutually Included","Include",M798))</f>
        <v>Exclude</v>
      </c>
      <c r="P798" s="54" t="str">
        <f>'Humans Alignment T&amp;A'!Z798</f>
        <v>Exclude</v>
      </c>
      <c r="Q798" s="120" t="str">
        <f>IF(AND(O798="Exclude", P798="Exclude"), "Mutually Excluded", IF(AND(OR(O798="CERTAINLY INCLUDED", O798="INCLUDE" ), OR(P798="INCLUDE", P798="MAYBE")), "MUTUALLY INCLUDED", IF(AND(O798="MAYBE", P798="MAYBE"), "Mutually MAYBE", IF(AND(O798="Exclude", OR(P798="INCLUDE", P798="MAYBE")), "AI+Hum: No, Hum1+2: Yes", IF(AND(P798="Exclude", OR(O798="INCLUDE", O798="CERTAINLY INCLUDED", H798="MAYBE")), "Ai+hum: Yes, Hum1+2: No", "Other Conflict")))))</f>
        <v>Mutually Excluded</v>
      </c>
      <c r="U798" s="121" t="str">
        <f>IF(Q798="Mutually Excluded","Exclude",IF(Q798= "Mutually Included","Include",R798))</f>
        <v>Exclude</v>
      </c>
      <c r="V798" s="122"/>
      <c r="X798" s="117"/>
      <c r="Y798" s="117"/>
      <c r="Z798" s="103" t="str">
        <f t="shared" si="150"/>
        <v/>
      </c>
      <c r="AA798" s="256"/>
      <c r="AB798" s="186"/>
      <c r="AC798" s="186"/>
      <c r="AD798" s="203"/>
      <c r="AF798" s="203"/>
      <c r="AG798" s="102" t="str">
        <f t="shared" si="151"/>
        <v/>
      </c>
      <c r="AH798" s="10" t="str">
        <f t="shared" si="154"/>
        <v/>
      </c>
      <c r="AI798" s="102"/>
      <c r="AJ798" s="10"/>
      <c r="AK798" s="10"/>
      <c r="AL798" s="105"/>
      <c r="AM798" s="102"/>
      <c r="AN798" s="10"/>
      <c r="AO798" s="10" t="str">
        <f t="shared" si="152"/>
        <v/>
      </c>
      <c r="AT798" s="10"/>
      <c r="AU798" s="10" t="str">
        <f>IF(O798="include",AF798,"")</f>
        <v/>
      </c>
      <c r="AV798" s="54" t="str">
        <f>IF(P798="include",AF798,"")</f>
        <v/>
      </c>
      <c r="BC798" s="10"/>
      <c r="BH798" s="10"/>
      <c r="BM798" s="10"/>
    </row>
    <row r="799" spans="1:65" s="54" customFormat="1" ht="45">
      <c r="A799" s="10">
        <v>825</v>
      </c>
      <c r="B799" s="10"/>
      <c r="C799" s="10" t="s">
        <v>1102</v>
      </c>
      <c r="D799" s="10">
        <v>2</v>
      </c>
      <c r="E799" s="10">
        <v>3</v>
      </c>
      <c r="F799" s="10">
        <v>2</v>
      </c>
      <c r="G799" s="119" t="str">
        <f t="shared" si="149"/>
        <v>EXCLUDED</v>
      </c>
      <c r="H799" s="147" t="s">
        <v>901</v>
      </c>
      <c r="I799" s="189" t="s">
        <v>901</v>
      </c>
      <c r="J799" s="10" t="str">
        <f>IF(AND(G799="Excluded", H799="Excluded"), "Mutually Excluded", IF(AND(OR(G799="CERTAINLY INCLUDED", G799="INCLUDED", G799="MAYBE" ), OR(H799="INCLUDED", H799="MAYBE")), "MUTUALLY INCLUDED", IF(AND(G799="MAYBE", H799="MAYBE"), "Mutually MAYBE", IF(AND(G799="Excluded", OR(H799="INCLUDED", H799="MAYBE")), "AI: No, Human: Yes", IF(AND(H799="Excluded", OR(G799="INCLUDED", G799="CERTAINLY INCLUDED", G799="MAYBE")), "AI: Yes, Human: No", "Other Conflict")))))</f>
        <v>Mutually Excluded</v>
      </c>
      <c r="K799" s="10"/>
      <c r="L799" s="10"/>
      <c r="N799" s="220" t="s">
        <v>19</v>
      </c>
      <c r="O799" s="54" t="str">
        <f>IF(J799="Mutually Excluded","Exclude",IF(J799= "Mutually Included","Include",M799))</f>
        <v>Exclude</v>
      </c>
      <c r="P799" s="54" t="str">
        <f>'Humans Alignment T&amp;A'!Z799</f>
        <v>Exclude</v>
      </c>
      <c r="Q799" s="120" t="str">
        <f>IF(AND(O799="Exclude", P799="Exclude"), "Mutually Excluded", IF(AND(OR(O799="CERTAINLY INCLUDED", O799="INCLUDE" ), OR(P799="INCLUDE", P799="MAYBE")), "MUTUALLY INCLUDED", IF(AND(O799="MAYBE", P799="MAYBE"), "Mutually MAYBE", IF(AND(O799="Exclude", OR(P799="INCLUDE", P799="MAYBE")), "AI+Hum: No, Hum1+2: Yes", IF(AND(P799="Exclude", OR(O799="INCLUDE", O799="CERTAINLY INCLUDED", H799="MAYBE")), "Ai+hum: Yes, Hum1+2: No", "Other Conflict")))))</f>
        <v>Mutually Excluded</v>
      </c>
      <c r="U799" s="121" t="str">
        <f>IF(Q799="Mutually Excluded","Exclude",IF(Q799= "Mutually Included","Include",R799))</f>
        <v>Exclude</v>
      </c>
      <c r="V799" s="122"/>
      <c r="X799" s="117"/>
      <c r="Y799" s="117"/>
      <c r="Z799" s="103" t="str">
        <f t="shared" si="150"/>
        <v/>
      </c>
      <c r="AA799" s="256"/>
      <c r="AB799" s="186"/>
      <c r="AC799" s="186"/>
      <c r="AD799" s="203"/>
      <c r="AF799" s="203"/>
      <c r="AG799" s="102" t="str">
        <f t="shared" si="151"/>
        <v/>
      </c>
      <c r="AH799" s="10" t="str">
        <f t="shared" si="154"/>
        <v/>
      </c>
      <c r="AI799" s="102"/>
      <c r="AJ799" s="10"/>
      <c r="AK799" s="10"/>
      <c r="AL799" s="105"/>
      <c r="AM799" s="102"/>
      <c r="AN799" s="10"/>
      <c r="AO799" s="10" t="str">
        <f t="shared" si="152"/>
        <v/>
      </c>
      <c r="AT799" s="10"/>
      <c r="AU799" s="10" t="str">
        <f>IF(O799="include",AF799,"")</f>
        <v/>
      </c>
      <c r="AV799" s="54" t="str">
        <f>IF(P799="include",AF799,"")</f>
        <v/>
      </c>
      <c r="BC799" s="10"/>
      <c r="BH799" s="10"/>
      <c r="BM799" s="10"/>
    </row>
    <row r="800" spans="1:65" s="54" customFormat="1" ht="30">
      <c r="A800" s="10">
        <v>826</v>
      </c>
      <c r="B800" s="10"/>
      <c r="C800" s="10" t="s">
        <v>1103</v>
      </c>
      <c r="D800" s="10">
        <v>3</v>
      </c>
      <c r="E800" s="10">
        <v>2</v>
      </c>
      <c r="F800" s="10">
        <v>3</v>
      </c>
      <c r="G800" s="119" t="str">
        <f t="shared" si="149"/>
        <v>EXCLUDED</v>
      </c>
      <c r="H800" s="147" t="s">
        <v>901</v>
      </c>
      <c r="I800" s="189" t="s">
        <v>901</v>
      </c>
      <c r="J800" s="10" t="str">
        <f>IF(AND(G800="Excluded", H800="Excluded"), "Mutually Excluded", IF(AND(OR(G800="CERTAINLY INCLUDED", G800="INCLUDED", G800="MAYBE" ), OR(H800="INCLUDED", H800="MAYBE")), "MUTUALLY INCLUDED", IF(AND(G800="MAYBE", H800="MAYBE"), "Mutually MAYBE", IF(AND(G800="Excluded", OR(H800="INCLUDED", H800="MAYBE")), "AI: No, Human: Yes", IF(AND(H800="Excluded", OR(G800="INCLUDED", G800="CERTAINLY INCLUDED", G800="MAYBE")), "AI: Yes, Human: No", "Other Conflict")))))</f>
        <v>Mutually Excluded</v>
      </c>
      <c r="K800" s="10"/>
      <c r="L800" s="10"/>
      <c r="N800" s="220" t="s">
        <v>19</v>
      </c>
      <c r="O800" s="54" t="str">
        <f>IF(J800="Mutually Excluded","Exclude",IF(J800= "Mutually Included","Include",M800))</f>
        <v>Exclude</v>
      </c>
      <c r="P800" s="54" t="str">
        <f>'Humans Alignment T&amp;A'!Z800</f>
        <v>Exclude</v>
      </c>
      <c r="Q800" s="120" t="str">
        <f>IF(AND(O800="Exclude", P800="Exclude"), "Mutually Excluded", IF(AND(OR(O800="CERTAINLY INCLUDED", O800="INCLUDE" ), OR(P800="INCLUDE", P800="MAYBE")), "MUTUALLY INCLUDED", IF(AND(O800="MAYBE", P800="MAYBE"), "Mutually MAYBE", IF(AND(O800="Exclude", OR(P800="INCLUDE", P800="MAYBE")), "AI+Hum: No, Hum1+2: Yes", IF(AND(P800="Exclude", OR(O800="INCLUDE", O800="CERTAINLY INCLUDED", H800="MAYBE")), "Ai+hum: Yes, Hum1+2: No", "Other Conflict")))))</f>
        <v>Mutually Excluded</v>
      </c>
      <c r="U800" s="121" t="str">
        <f>IF(Q800="Mutually Excluded","Exclude",IF(Q800= "Mutually Included","Include",R800))</f>
        <v>Exclude</v>
      </c>
      <c r="V800" s="122"/>
      <c r="X800" s="117"/>
      <c r="Y800" s="117"/>
      <c r="Z800" s="103" t="str">
        <f t="shared" si="150"/>
        <v/>
      </c>
      <c r="AA800" s="256"/>
      <c r="AB800" s="186"/>
      <c r="AC800" s="186"/>
      <c r="AD800" s="203"/>
      <c r="AF800" s="203"/>
      <c r="AG800" s="102" t="str">
        <f t="shared" si="151"/>
        <v/>
      </c>
      <c r="AH800" s="10" t="str">
        <f t="shared" si="154"/>
        <v/>
      </c>
      <c r="AI800" s="102"/>
      <c r="AJ800" s="10"/>
      <c r="AK800" s="10"/>
      <c r="AL800" s="105"/>
      <c r="AM800" s="102"/>
      <c r="AN800" s="10"/>
      <c r="AO800" s="10" t="str">
        <f t="shared" si="152"/>
        <v/>
      </c>
      <c r="AT800" s="10"/>
      <c r="AU800" s="10" t="str">
        <f>IF(O800="include",AF800,"")</f>
        <v/>
      </c>
      <c r="AV800" s="54" t="str">
        <f>IF(P800="include",AF800,"")</f>
        <v/>
      </c>
      <c r="BC800" s="10"/>
      <c r="BH800" s="10"/>
      <c r="BM800" s="10"/>
    </row>
    <row r="801" spans="1:65" s="54" customFormat="1" ht="45">
      <c r="A801" s="10">
        <v>828</v>
      </c>
      <c r="B801" s="10"/>
      <c r="C801" s="10" t="s">
        <v>1107</v>
      </c>
      <c r="D801" s="10">
        <v>3</v>
      </c>
      <c r="E801" s="10">
        <v>2</v>
      </c>
      <c r="F801" s="10">
        <v>3</v>
      </c>
      <c r="G801" s="119" t="str">
        <f t="shared" si="149"/>
        <v>EXCLUDED</v>
      </c>
      <c r="H801" s="147" t="s">
        <v>901</v>
      </c>
      <c r="I801" s="189" t="s">
        <v>901</v>
      </c>
      <c r="J801" s="10" t="str">
        <f>IF(AND(G801="Excluded", H801="Excluded"), "Mutually Excluded", IF(AND(OR(G801="CERTAINLY INCLUDED", G801="INCLUDED", G801="MAYBE" ), OR(H801="INCLUDED", H801="MAYBE")), "MUTUALLY INCLUDED", IF(AND(G801="MAYBE", H801="MAYBE"), "Mutually MAYBE", IF(AND(G801="Excluded", OR(H801="INCLUDED", H801="MAYBE")), "AI: No, Human: Yes", IF(AND(H801="Excluded", OR(G801="INCLUDED", G801="CERTAINLY INCLUDED", G801="MAYBE")), "AI: Yes, Human: No", "Other Conflict")))))</f>
        <v>Mutually Excluded</v>
      </c>
      <c r="K801" s="10"/>
      <c r="L801" s="10"/>
      <c r="N801" s="220" t="s">
        <v>19</v>
      </c>
      <c r="O801" s="54" t="str">
        <f>IF(J801="Mutually Excluded","Exclude",IF(J801= "Mutually Included","Include",M801))</f>
        <v>Exclude</v>
      </c>
      <c r="P801" s="54" t="str">
        <f>'Humans Alignment T&amp;A'!Z801</f>
        <v>Exclude</v>
      </c>
      <c r="Q801" s="120" t="str">
        <f>IF(AND(O801="Exclude", P801="Exclude"), "Mutually Excluded", IF(AND(OR(O801="CERTAINLY INCLUDED", O801="INCLUDE" ), OR(P801="INCLUDE", P801="MAYBE")), "MUTUALLY INCLUDED", IF(AND(O801="MAYBE", P801="MAYBE"), "Mutually MAYBE", IF(AND(O801="Exclude", OR(P801="INCLUDE", P801="MAYBE")), "AI+Hum: No, Hum1+2: Yes", IF(AND(P801="Exclude", OR(O801="INCLUDE", O801="CERTAINLY INCLUDED", H801="MAYBE")), "Ai+hum: Yes, Hum1+2: No", "Other Conflict")))))</f>
        <v>Mutually Excluded</v>
      </c>
      <c r="U801" s="121" t="str">
        <f>IF(Q801="Mutually Excluded","Exclude",IF(Q801= "Mutually Included","Include",R801))</f>
        <v>Exclude</v>
      </c>
      <c r="V801" s="122"/>
      <c r="X801" s="117"/>
      <c r="Y801" s="117"/>
      <c r="Z801" s="103" t="str">
        <f t="shared" si="150"/>
        <v/>
      </c>
      <c r="AA801" s="256"/>
      <c r="AB801" s="186"/>
      <c r="AC801" s="186"/>
      <c r="AD801" s="203"/>
      <c r="AF801" s="203"/>
      <c r="AG801" s="102" t="str">
        <f t="shared" si="151"/>
        <v/>
      </c>
      <c r="AH801" s="10" t="str">
        <f t="shared" si="154"/>
        <v/>
      </c>
      <c r="AI801" s="102"/>
      <c r="AJ801" s="10"/>
      <c r="AK801" s="10"/>
      <c r="AL801" s="105"/>
      <c r="AM801" s="102"/>
      <c r="AN801" s="10"/>
      <c r="AO801" s="10" t="str">
        <f t="shared" si="152"/>
        <v/>
      </c>
      <c r="AT801" s="10"/>
      <c r="AU801" s="10" t="str">
        <f>IF(O801="include",AF801,"")</f>
        <v/>
      </c>
      <c r="AV801" s="54" t="str">
        <f>IF(P801="include",AF801,"")</f>
        <v/>
      </c>
      <c r="BC801" s="10"/>
      <c r="BH801" s="10"/>
      <c r="BM801" s="10"/>
    </row>
    <row r="802" spans="1:65" s="54" customFormat="1" ht="30">
      <c r="A802" s="10">
        <v>829</v>
      </c>
      <c r="B802" s="10"/>
      <c r="C802" s="10" t="s">
        <v>1108</v>
      </c>
      <c r="D802" s="10">
        <v>1</v>
      </c>
      <c r="E802" s="10">
        <v>1</v>
      </c>
      <c r="F802" s="10">
        <v>1</v>
      </c>
      <c r="G802" s="119" t="str">
        <f t="shared" si="149"/>
        <v>EXCLUDED</v>
      </c>
      <c r="H802" s="147" t="s">
        <v>901</v>
      </c>
      <c r="I802" s="189" t="s">
        <v>901</v>
      </c>
      <c r="J802" s="10" t="str">
        <f>IF(AND(G802="Excluded", H802="Excluded"), "Mutually Excluded", IF(AND(OR(G802="CERTAINLY INCLUDED", G802="INCLUDED", G802="MAYBE" ), OR(H802="INCLUDED", H802="MAYBE")), "MUTUALLY INCLUDED", IF(AND(G802="MAYBE", H802="MAYBE"), "Mutually MAYBE", IF(AND(G802="Excluded", OR(H802="INCLUDED", H802="MAYBE")), "AI: No, Human: Yes", IF(AND(H802="Excluded", OR(G802="INCLUDED", G802="CERTAINLY INCLUDED", G802="MAYBE")), "AI: Yes, Human: No", "Other Conflict")))))</f>
        <v>Mutually Excluded</v>
      </c>
      <c r="K802" s="10"/>
      <c r="L802" s="10"/>
      <c r="N802" s="220" t="s">
        <v>19</v>
      </c>
      <c r="O802" s="54" t="str">
        <f>IF(J802="Mutually Excluded","Exclude",IF(J802= "Mutually Included","Include",M802))</f>
        <v>Exclude</v>
      </c>
      <c r="P802" s="54" t="str">
        <f>'Humans Alignment T&amp;A'!Z802</f>
        <v>Exclude</v>
      </c>
      <c r="Q802" s="120" t="str">
        <f>IF(AND(O802="Exclude", P802="Exclude"), "Mutually Excluded", IF(AND(OR(O802="CERTAINLY INCLUDED", O802="INCLUDE" ), OR(P802="INCLUDE", P802="MAYBE")), "MUTUALLY INCLUDED", IF(AND(O802="MAYBE", P802="MAYBE"), "Mutually MAYBE", IF(AND(O802="Exclude", OR(P802="INCLUDE", P802="MAYBE")), "AI+Hum: No, Hum1+2: Yes", IF(AND(P802="Exclude", OR(O802="INCLUDE", O802="CERTAINLY INCLUDED", H802="MAYBE")), "Ai+hum: Yes, Hum1+2: No", "Other Conflict")))))</f>
        <v>Mutually Excluded</v>
      </c>
      <c r="U802" s="121" t="str">
        <f>IF(Q802="Mutually Excluded","Exclude",IF(Q802= "Mutually Included","Include",R802))</f>
        <v>Exclude</v>
      </c>
      <c r="V802" s="122"/>
      <c r="X802" s="117"/>
      <c r="Y802" s="117"/>
      <c r="Z802" s="103" t="str">
        <f t="shared" si="150"/>
        <v/>
      </c>
      <c r="AA802" s="256"/>
      <c r="AB802" s="186"/>
      <c r="AC802" s="186"/>
      <c r="AD802" s="203"/>
      <c r="AF802" s="203"/>
      <c r="AG802" s="102" t="str">
        <f t="shared" si="151"/>
        <v/>
      </c>
      <c r="AH802" s="10" t="str">
        <f t="shared" si="154"/>
        <v/>
      </c>
      <c r="AI802" s="102"/>
      <c r="AJ802" s="10"/>
      <c r="AK802" s="10"/>
      <c r="AL802" s="105"/>
      <c r="AM802" s="102"/>
      <c r="AN802" s="10"/>
      <c r="AO802" s="10" t="str">
        <f t="shared" si="152"/>
        <v/>
      </c>
      <c r="AT802" s="10"/>
      <c r="AU802" s="10" t="str">
        <f>IF(O802="include",AF802,"")</f>
        <v/>
      </c>
      <c r="AV802" s="54" t="str">
        <f>IF(P802="include",AF802,"")</f>
        <v/>
      </c>
      <c r="BC802" s="10"/>
      <c r="BH802" s="10"/>
      <c r="BM802" s="10"/>
    </row>
    <row r="803" spans="1:65" s="54" customFormat="1" ht="30">
      <c r="A803" s="10">
        <v>830</v>
      </c>
      <c r="B803" s="10"/>
      <c r="C803" s="10" t="s">
        <v>1109</v>
      </c>
      <c r="D803" s="10">
        <v>1</v>
      </c>
      <c r="E803" s="10">
        <v>1</v>
      </c>
      <c r="F803" s="10">
        <v>1</v>
      </c>
      <c r="G803" s="119" t="str">
        <f t="shared" si="149"/>
        <v>EXCLUDED</v>
      </c>
      <c r="H803" s="147" t="s">
        <v>901</v>
      </c>
      <c r="I803" s="189" t="s">
        <v>901</v>
      </c>
      <c r="J803" s="10" t="str">
        <f>IF(AND(G803="Excluded", H803="Excluded"), "Mutually Excluded", IF(AND(OR(G803="CERTAINLY INCLUDED", G803="INCLUDED", G803="MAYBE" ), OR(H803="INCLUDED", H803="MAYBE")), "MUTUALLY INCLUDED", IF(AND(G803="MAYBE", H803="MAYBE"), "Mutually MAYBE", IF(AND(G803="Excluded", OR(H803="INCLUDED", H803="MAYBE")), "AI: No, Human: Yes", IF(AND(H803="Excluded", OR(G803="INCLUDED", G803="CERTAINLY INCLUDED", G803="MAYBE")), "AI: Yes, Human: No", "Other Conflict")))))</f>
        <v>Mutually Excluded</v>
      </c>
      <c r="K803" s="10"/>
      <c r="L803" s="10"/>
      <c r="N803" s="220" t="s">
        <v>19</v>
      </c>
      <c r="O803" s="54" t="str">
        <f>IF(J803="Mutually Excluded","Exclude",IF(J803= "Mutually Included","Include",M803))</f>
        <v>Exclude</v>
      </c>
      <c r="P803" s="54" t="str">
        <f>'Humans Alignment T&amp;A'!Z803</f>
        <v>Exclude</v>
      </c>
      <c r="Q803" s="120" t="str">
        <f>IF(AND(O803="Exclude", P803="Exclude"), "Mutually Excluded", IF(AND(OR(O803="CERTAINLY INCLUDED", O803="INCLUDE" ), OR(P803="INCLUDE", P803="MAYBE")), "MUTUALLY INCLUDED", IF(AND(O803="MAYBE", P803="MAYBE"), "Mutually MAYBE", IF(AND(O803="Exclude", OR(P803="INCLUDE", P803="MAYBE")), "AI+Hum: No, Hum1+2: Yes", IF(AND(P803="Exclude", OR(O803="INCLUDE", O803="CERTAINLY INCLUDED", H803="MAYBE")), "Ai+hum: Yes, Hum1+2: No", "Other Conflict")))))</f>
        <v>Mutually Excluded</v>
      </c>
      <c r="U803" s="121" t="str">
        <f>IF(Q803="Mutually Excluded","Exclude",IF(Q803= "Mutually Included","Include",R803))</f>
        <v>Exclude</v>
      </c>
      <c r="V803" s="122"/>
      <c r="X803" s="117"/>
      <c r="Y803" s="117"/>
      <c r="Z803" s="103" t="str">
        <f t="shared" si="150"/>
        <v/>
      </c>
      <c r="AA803" s="256"/>
      <c r="AB803" s="186"/>
      <c r="AC803" s="186"/>
      <c r="AD803" s="203"/>
      <c r="AF803" s="203"/>
      <c r="AG803" s="102" t="str">
        <f t="shared" si="151"/>
        <v/>
      </c>
      <c r="AH803" s="10" t="str">
        <f t="shared" si="154"/>
        <v/>
      </c>
      <c r="AI803" s="102"/>
      <c r="AJ803" s="10"/>
      <c r="AK803" s="10"/>
      <c r="AL803" s="105"/>
      <c r="AM803" s="102"/>
      <c r="AN803" s="10"/>
      <c r="AO803" s="10" t="str">
        <f t="shared" si="152"/>
        <v/>
      </c>
      <c r="AT803" s="10"/>
      <c r="AU803" s="10" t="str">
        <f>IF(O803="include",AF803,"")</f>
        <v/>
      </c>
      <c r="AV803" s="54" t="str">
        <f>IF(P803="include",AF803,"")</f>
        <v/>
      </c>
      <c r="BC803" s="10"/>
      <c r="BH803" s="10"/>
      <c r="BM803" s="10"/>
    </row>
    <row r="804" spans="1:65" s="54" customFormat="1" ht="30">
      <c r="A804" s="10">
        <v>831</v>
      </c>
      <c r="B804" s="10"/>
      <c r="C804" s="10" t="s">
        <v>1110</v>
      </c>
      <c r="D804" s="10">
        <v>3</v>
      </c>
      <c r="E804" s="10">
        <v>2</v>
      </c>
      <c r="F804" s="10">
        <v>3</v>
      </c>
      <c r="G804" s="119" t="str">
        <f t="shared" si="149"/>
        <v>EXCLUDED</v>
      </c>
      <c r="H804" s="147" t="s">
        <v>901</v>
      </c>
      <c r="I804" s="189" t="s">
        <v>901</v>
      </c>
      <c r="J804" s="10" t="str">
        <f>IF(AND(G804="Excluded", H804="Excluded"), "Mutually Excluded", IF(AND(OR(G804="CERTAINLY INCLUDED", G804="INCLUDED", G804="MAYBE" ), OR(H804="INCLUDED", H804="MAYBE")), "MUTUALLY INCLUDED", IF(AND(G804="MAYBE", H804="MAYBE"), "Mutually MAYBE", IF(AND(G804="Excluded", OR(H804="INCLUDED", H804="MAYBE")), "AI: No, Human: Yes", IF(AND(H804="Excluded", OR(G804="INCLUDED", G804="CERTAINLY INCLUDED", G804="MAYBE")), "AI: Yes, Human: No", "Other Conflict")))))</f>
        <v>Mutually Excluded</v>
      </c>
      <c r="K804" s="10"/>
      <c r="L804" s="10"/>
      <c r="N804" s="220" t="s">
        <v>19</v>
      </c>
      <c r="O804" s="54" t="str">
        <f>IF(J804="Mutually Excluded","Exclude",IF(J804= "Mutually Included","Include",M804))</f>
        <v>Exclude</v>
      </c>
      <c r="P804" s="54" t="str">
        <f>'Humans Alignment T&amp;A'!Z804</f>
        <v>Exclude</v>
      </c>
      <c r="Q804" s="120" t="str">
        <f>IF(AND(O804="Exclude", P804="Exclude"), "Mutually Excluded", IF(AND(OR(O804="CERTAINLY INCLUDED", O804="INCLUDE" ), OR(P804="INCLUDE", P804="MAYBE")), "MUTUALLY INCLUDED", IF(AND(O804="MAYBE", P804="MAYBE"), "Mutually MAYBE", IF(AND(O804="Exclude", OR(P804="INCLUDE", P804="MAYBE")), "AI+Hum: No, Hum1+2: Yes", IF(AND(P804="Exclude", OR(O804="INCLUDE", O804="CERTAINLY INCLUDED", H804="MAYBE")), "Ai+hum: Yes, Hum1+2: No", "Other Conflict")))))</f>
        <v>Mutually Excluded</v>
      </c>
      <c r="U804" s="121" t="str">
        <f>IF(Q804="Mutually Excluded","Exclude",IF(Q804= "Mutually Included","Include",R804))</f>
        <v>Exclude</v>
      </c>
      <c r="V804" s="122"/>
      <c r="X804" s="117"/>
      <c r="Y804" s="117"/>
      <c r="Z804" s="103" t="str">
        <f t="shared" si="150"/>
        <v/>
      </c>
      <c r="AA804" s="256"/>
      <c r="AB804" s="186"/>
      <c r="AC804" s="186"/>
      <c r="AD804" s="203"/>
      <c r="AF804" s="203"/>
      <c r="AG804" s="102" t="str">
        <f t="shared" si="151"/>
        <v/>
      </c>
      <c r="AH804" s="10" t="str">
        <f t="shared" si="154"/>
        <v/>
      </c>
      <c r="AI804" s="102"/>
      <c r="AJ804" s="10"/>
      <c r="AK804" s="10"/>
      <c r="AL804" s="105"/>
      <c r="AM804" s="102"/>
      <c r="AN804" s="10"/>
      <c r="AO804" s="10" t="str">
        <f t="shared" si="152"/>
        <v/>
      </c>
      <c r="AT804" s="10"/>
      <c r="AU804" s="10" t="str">
        <f>IF(O804="include",AF804,"")</f>
        <v/>
      </c>
      <c r="AV804" s="54" t="str">
        <f>IF(P804="include",AF804,"")</f>
        <v/>
      </c>
      <c r="BC804" s="10"/>
      <c r="BH804" s="10"/>
      <c r="BM804" s="10"/>
    </row>
    <row r="805" spans="1:65" s="54" customFormat="1" ht="30">
      <c r="A805" s="10">
        <v>832</v>
      </c>
      <c r="B805" s="10"/>
      <c r="C805" s="10" t="s">
        <v>1111</v>
      </c>
      <c r="D805" s="10">
        <v>2</v>
      </c>
      <c r="E805" s="10">
        <v>2</v>
      </c>
      <c r="F805" s="10">
        <v>2</v>
      </c>
      <c r="G805" s="119" t="str">
        <f t="shared" si="149"/>
        <v>EXCLUDED</v>
      </c>
      <c r="H805" s="147" t="s">
        <v>901</v>
      </c>
      <c r="I805" s="189" t="s">
        <v>901</v>
      </c>
      <c r="J805" s="10" t="str">
        <f>IF(AND(G805="Excluded", H805="Excluded"), "Mutually Excluded", IF(AND(OR(G805="CERTAINLY INCLUDED", G805="INCLUDED", G805="MAYBE" ), OR(H805="INCLUDED", H805="MAYBE")), "MUTUALLY INCLUDED", IF(AND(G805="MAYBE", H805="MAYBE"), "Mutually MAYBE", IF(AND(G805="Excluded", OR(H805="INCLUDED", H805="MAYBE")), "AI: No, Human: Yes", IF(AND(H805="Excluded", OR(G805="INCLUDED", G805="CERTAINLY INCLUDED", G805="MAYBE")), "AI: Yes, Human: No", "Other Conflict")))))</f>
        <v>Mutually Excluded</v>
      </c>
      <c r="K805" s="10"/>
      <c r="L805" s="10"/>
      <c r="N805" s="220" t="s">
        <v>19</v>
      </c>
      <c r="O805" s="54" t="str">
        <f>IF(J805="Mutually Excluded","Exclude",IF(J805= "Mutually Included","Include",M805))</f>
        <v>Exclude</v>
      </c>
      <c r="P805" s="54" t="str">
        <f>'Humans Alignment T&amp;A'!Z805</f>
        <v>Exclude</v>
      </c>
      <c r="Q805" s="120" t="str">
        <f>IF(AND(O805="Exclude", P805="Exclude"), "Mutually Excluded", IF(AND(OR(O805="CERTAINLY INCLUDED", O805="INCLUDE" ), OR(P805="INCLUDE", P805="MAYBE")), "MUTUALLY INCLUDED", IF(AND(O805="MAYBE", P805="MAYBE"), "Mutually MAYBE", IF(AND(O805="Exclude", OR(P805="INCLUDE", P805="MAYBE")), "AI+Hum: No, Hum1+2: Yes", IF(AND(P805="Exclude", OR(O805="INCLUDE", O805="CERTAINLY INCLUDED", H805="MAYBE")), "Ai+hum: Yes, Hum1+2: No", "Other Conflict")))))</f>
        <v>Mutually Excluded</v>
      </c>
      <c r="U805" s="121" t="str">
        <f>IF(Q805="Mutually Excluded","Exclude",IF(Q805= "Mutually Included","Include",R805))</f>
        <v>Exclude</v>
      </c>
      <c r="V805" s="122"/>
      <c r="X805" s="117"/>
      <c r="Y805" s="117"/>
      <c r="Z805" s="103" t="str">
        <f t="shared" si="150"/>
        <v/>
      </c>
      <c r="AA805" s="256"/>
      <c r="AB805" s="186"/>
      <c r="AC805" s="186"/>
      <c r="AD805" s="203"/>
      <c r="AF805" s="203"/>
      <c r="AG805" s="102" t="str">
        <f t="shared" si="151"/>
        <v/>
      </c>
      <c r="AH805" s="10" t="str">
        <f t="shared" si="154"/>
        <v/>
      </c>
      <c r="AI805" s="102"/>
      <c r="AJ805" s="10"/>
      <c r="AK805" s="10"/>
      <c r="AL805" s="105"/>
      <c r="AM805" s="102"/>
      <c r="AN805" s="10"/>
      <c r="AO805" s="10" t="str">
        <f t="shared" si="152"/>
        <v/>
      </c>
      <c r="AT805" s="10"/>
      <c r="AU805" s="10" t="str">
        <f>IF(O805="include",AF805,"")</f>
        <v/>
      </c>
      <c r="AV805" s="54" t="str">
        <f>IF(P805="include",AF805,"")</f>
        <v/>
      </c>
      <c r="BC805" s="10"/>
      <c r="BH805" s="10"/>
      <c r="BM805" s="10"/>
    </row>
    <row r="806" spans="1:65" s="54" customFormat="1" ht="60">
      <c r="A806" s="10">
        <v>833</v>
      </c>
      <c r="B806" s="10"/>
      <c r="C806" s="10" t="s">
        <v>1112</v>
      </c>
      <c r="D806" s="10">
        <v>1</v>
      </c>
      <c r="E806" s="10">
        <v>1</v>
      </c>
      <c r="F806" s="10">
        <v>1</v>
      </c>
      <c r="G806" s="119" t="str">
        <f t="shared" ref="G806:G861" si="155">IF(COUNTIF(D806:F806,5)=3,"CERTAINLY INCLUDED",IF(COUNTIF(D806:F806,5)&gt;0,"MAYBE","EXCLUDED"))</f>
        <v>EXCLUDED</v>
      </c>
      <c r="H806" s="147" t="s">
        <v>901</v>
      </c>
      <c r="I806" s="189" t="s">
        <v>901</v>
      </c>
      <c r="J806" s="10" t="str">
        <f>IF(AND(G806="Excluded", H806="Excluded"), "Mutually Excluded", IF(AND(OR(G806="CERTAINLY INCLUDED", G806="INCLUDED", G806="MAYBE" ), OR(H806="INCLUDED", H806="MAYBE")), "MUTUALLY INCLUDED", IF(AND(G806="MAYBE", H806="MAYBE"), "Mutually MAYBE", IF(AND(G806="Excluded", OR(H806="INCLUDED", H806="MAYBE")), "AI: No, Human: Yes", IF(AND(H806="Excluded", OR(G806="INCLUDED", G806="CERTAINLY INCLUDED", G806="MAYBE")), "AI: Yes, Human: No", "Other Conflict")))))</f>
        <v>Mutually Excluded</v>
      </c>
      <c r="K806" s="10"/>
      <c r="L806" s="10"/>
      <c r="N806" s="220" t="s">
        <v>19</v>
      </c>
      <c r="O806" s="54" t="str">
        <f>IF(J806="Mutually Excluded","Exclude",IF(J806= "Mutually Included","Include",M806))</f>
        <v>Exclude</v>
      </c>
      <c r="P806" s="54" t="str">
        <f>'Humans Alignment T&amp;A'!Z806</f>
        <v>Exclude</v>
      </c>
      <c r="Q806" s="120" t="str">
        <f>IF(AND(O806="Exclude", P806="Exclude"), "Mutually Excluded", IF(AND(OR(O806="CERTAINLY INCLUDED", O806="INCLUDE" ), OR(P806="INCLUDE", P806="MAYBE")), "MUTUALLY INCLUDED", IF(AND(O806="MAYBE", P806="MAYBE"), "Mutually MAYBE", IF(AND(O806="Exclude", OR(P806="INCLUDE", P806="MAYBE")), "AI+Hum: No, Hum1+2: Yes", IF(AND(P806="Exclude", OR(O806="INCLUDE", O806="CERTAINLY INCLUDED", H806="MAYBE")), "Ai+hum: Yes, Hum1+2: No", "Other Conflict")))))</f>
        <v>Mutually Excluded</v>
      </c>
      <c r="U806" s="121" t="str">
        <f>IF(Q806="Mutually Excluded","Exclude",IF(Q806= "Mutually Included","Include",R806))</f>
        <v>Exclude</v>
      </c>
      <c r="V806" s="122"/>
      <c r="X806" s="117"/>
      <c r="Y806" s="117"/>
      <c r="Z806" s="103" t="str">
        <f t="shared" ref="Z806:Z874" si="156">IF(OR(ISBLANK(AF806), ISBLANK(V806)), "", IF(AND(OR(AF806="Include", AF806="Maybe"), OR(V806="Include", V806="Maybe", V806="Certainly Included")), "Mutually Included", IF(AND(AF806="Exclude", V806="Exclude"), "Mutually Excluded", IF(AND(AF806="Exclude", OR(V806="Include", V806="Maybe")), "Nikos Excluded, Cindy Included", IF(AND(OR(AF806="Include", AF806="Maybe"), V806="Exclude"), "Nikos Included, Cindy Excluded", "Pal")))))</f>
        <v/>
      </c>
      <c r="AA806" s="256"/>
      <c r="AB806" s="186"/>
      <c r="AC806" s="186"/>
      <c r="AD806" s="203"/>
      <c r="AF806" s="203"/>
      <c r="AG806" s="102" t="str">
        <f t="shared" ref="AG806:AG874" si="157">IF(OR(ISBLANK(AF806), ISBLANK(AD806)), "", IF(AND(OR(AF806="Include", AF806="Maybe"), OR(AD806="Include", AD806="Maybe", AD806="Certainly Included")), "Mutually Included", IF(AND(AF806="Exclude", AD806="Exclude"), "Mutually Excluded", IF(AND(AF806="Exclude", OR(AD806="Include", AD806="Maybe")), "Nikos Excluded, Mikhail Included", IF(AND(OR(AF806="Include", AF806="Maybe"), AD806="Exclude"), "Nikos Included, Mikhail Excluded", "Pal")))))</f>
        <v/>
      </c>
      <c r="AH806" s="10" t="str">
        <f t="shared" si="154"/>
        <v/>
      </c>
      <c r="AI806" s="102"/>
      <c r="AJ806" s="10"/>
      <c r="AK806" s="10"/>
      <c r="AL806" s="105"/>
      <c r="AM806" s="102"/>
      <c r="AN806" s="10"/>
      <c r="AO806" s="10" t="str">
        <f t="shared" ref="AO806:AO874" si="158">IF(OR(ISBLANK(AF806), ISBLANK(AP806)), "", IF(AND(OR(AF806="Include", AF806="Maybe"), OR(AP806="Include", AP806="Maybe", AP806="Certainly Included")), "Mutually Included", IF(AND(AF806="Exclude", AP806="Exclude"), "Mutually Excluded", IF(AND(AF806="Exclude", OR(AP806="Include", AP806="Maybe",, AP806="Certainly Included")), "Human Excluded, AI Included", IF(AND(OR(AF806="Include", AF806="Maybe"), AP806="Exclude"), "Human Included, AI Excluded", "Pal")))))</f>
        <v/>
      </c>
      <c r="AT806" s="10"/>
      <c r="AU806" s="10" t="str">
        <f>IF(O806="include",AF806,"")</f>
        <v/>
      </c>
      <c r="AV806" s="54" t="str">
        <f>IF(P806="include",AF806,"")</f>
        <v/>
      </c>
      <c r="BC806" s="10"/>
      <c r="BH806" s="10"/>
      <c r="BM806" s="10"/>
    </row>
    <row r="807" spans="1:65" s="54" customFormat="1" ht="30">
      <c r="A807" s="10">
        <v>834</v>
      </c>
      <c r="B807" s="10"/>
      <c r="C807" s="10" t="s">
        <v>1113</v>
      </c>
      <c r="D807" s="10">
        <v>1</v>
      </c>
      <c r="E807" s="10">
        <v>1</v>
      </c>
      <c r="F807" s="10">
        <v>1</v>
      </c>
      <c r="G807" s="119" t="str">
        <f t="shared" si="155"/>
        <v>EXCLUDED</v>
      </c>
      <c r="H807" s="147" t="s">
        <v>901</v>
      </c>
      <c r="I807" s="189" t="s">
        <v>901</v>
      </c>
      <c r="J807" s="10" t="str">
        <f>IF(AND(G807="Excluded", H807="Excluded"), "Mutually Excluded", IF(AND(OR(G807="CERTAINLY INCLUDED", G807="INCLUDED", G807="MAYBE" ), OR(H807="INCLUDED", H807="MAYBE")), "MUTUALLY INCLUDED", IF(AND(G807="MAYBE", H807="MAYBE"), "Mutually MAYBE", IF(AND(G807="Excluded", OR(H807="INCLUDED", H807="MAYBE")), "AI: No, Human: Yes", IF(AND(H807="Excluded", OR(G807="INCLUDED", G807="CERTAINLY INCLUDED", G807="MAYBE")), "AI: Yes, Human: No", "Other Conflict")))))</f>
        <v>Mutually Excluded</v>
      </c>
      <c r="K807" s="10"/>
      <c r="L807" s="10"/>
      <c r="N807" s="220" t="s">
        <v>19</v>
      </c>
      <c r="O807" s="54" t="str">
        <f>IF(J807="Mutually Excluded","Exclude",IF(J807= "Mutually Included","Include",M807))</f>
        <v>Exclude</v>
      </c>
      <c r="P807" s="54" t="str">
        <f>'Humans Alignment T&amp;A'!Z807</f>
        <v>Exclude</v>
      </c>
      <c r="Q807" s="120" t="str">
        <f>IF(AND(O807="Exclude", P807="Exclude"), "Mutually Excluded", IF(AND(OR(O807="CERTAINLY INCLUDED", O807="INCLUDE" ), OR(P807="INCLUDE", P807="MAYBE")), "MUTUALLY INCLUDED", IF(AND(O807="MAYBE", P807="MAYBE"), "Mutually MAYBE", IF(AND(O807="Exclude", OR(P807="INCLUDE", P807="MAYBE")), "AI+Hum: No, Hum1+2: Yes", IF(AND(P807="Exclude", OR(O807="INCLUDE", O807="CERTAINLY INCLUDED", H807="MAYBE")), "Ai+hum: Yes, Hum1+2: No", "Other Conflict")))))</f>
        <v>Mutually Excluded</v>
      </c>
      <c r="U807" s="121" t="str">
        <f>IF(Q807="Mutually Excluded","Exclude",IF(Q807= "Mutually Included","Include",R807))</f>
        <v>Exclude</v>
      </c>
      <c r="V807" s="122"/>
      <c r="X807" s="117"/>
      <c r="Y807" s="117"/>
      <c r="Z807" s="103" t="str">
        <f t="shared" si="156"/>
        <v/>
      </c>
      <c r="AA807" s="256"/>
      <c r="AB807" s="186"/>
      <c r="AC807" s="186"/>
      <c r="AD807" s="203"/>
      <c r="AF807" s="203"/>
      <c r="AG807" s="102" t="str">
        <f t="shared" si="157"/>
        <v/>
      </c>
      <c r="AH807" s="10" t="str">
        <f t="shared" si="154"/>
        <v/>
      </c>
      <c r="AI807" s="102"/>
      <c r="AJ807" s="10"/>
      <c r="AK807" s="10"/>
      <c r="AL807" s="105"/>
      <c r="AM807" s="102"/>
      <c r="AN807" s="10"/>
      <c r="AO807" s="10" t="str">
        <f t="shared" si="158"/>
        <v/>
      </c>
      <c r="AT807" s="10"/>
      <c r="AU807" s="10" t="str">
        <f>IF(O807="include",AF807,"")</f>
        <v/>
      </c>
      <c r="AV807" s="54" t="str">
        <f>IF(P807="include",AF807,"")</f>
        <v/>
      </c>
      <c r="BC807" s="10"/>
      <c r="BH807" s="10"/>
      <c r="BM807" s="10"/>
    </row>
    <row r="808" spans="1:65" s="54" customFormat="1" ht="45">
      <c r="A808" s="10">
        <v>835</v>
      </c>
      <c r="B808" s="10"/>
      <c r="C808" s="10" t="s">
        <v>1114</v>
      </c>
      <c r="D808" s="10">
        <v>3</v>
      </c>
      <c r="E808" s="10">
        <v>2</v>
      </c>
      <c r="F808" s="10">
        <v>3</v>
      </c>
      <c r="G808" s="119" t="str">
        <f t="shared" si="155"/>
        <v>EXCLUDED</v>
      </c>
      <c r="H808" s="147" t="s">
        <v>901</v>
      </c>
      <c r="I808" s="189" t="s">
        <v>901</v>
      </c>
      <c r="J808" s="10" t="str">
        <f>IF(AND(G808="Excluded", H808="Excluded"), "Mutually Excluded", IF(AND(OR(G808="CERTAINLY INCLUDED", G808="INCLUDED", G808="MAYBE" ), OR(H808="INCLUDED", H808="MAYBE")), "MUTUALLY INCLUDED", IF(AND(G808="MAYBE", H808="MAYBE"), "Mutually MAYBE", IF(AND(G808="Excluded", OR(H808="INCLUDED", H808="MAYBE")), "AI: No, Human: Yes", IF(AND(H808="Excluded", OR(G808="INCLUDED", G808="CERTAINLY INCLUDED", G808="MAYBE")), "AI: Yes, Human: No", "Other Conflict")))))</f>
        <v>Mutually Excluded</v>
      </c>
      <c r="K808" s="10"/>
      <c r="L808" s="10"/>
      <c r="N808" s="220" t="s">
        <v>19</v>
      </c>
      <c r="O808" s="54" t="str">
        <f>IF(J808="Mutually Excluded","Exclude",IF(J808= "Mutually Included","Include",M808))</f>
        <v>Exclude</v>
      </c>
      <c r="P808" s="54" t="str">
        <f>'Humans Alignment T&amp;A'!Z808</f>
        <v>Exclude</v>
      </c>
      <c r="Q808" s="120" t="str">
        <f>IF(AND(O808="Exclude", P808="Exclude"), "Mutually Excluded", IF(AND(OR(O808="CERTAINLY INCLUDED", O808="INCLUDE" ), OR(P808="INCLUDE", P808="MAYBE")), "MUTUALLY INCLUDED", IF(AND(O808="MAYBE", P808="MAYBE"), "Mutually MAYBE", IF(AND(O808="Exclude", OR(P808="INCLUDE", P808="MAYBE")), "AI+Hum: No, Hum1+2: Yes", IF(AND(P808="Exclude", OR(O808="INCLUDE", O808="CERTAINLY INCLUDED", H808="MAYBE")), "Ai+hum: Yes, Hum1+2: No", "Other Conflict")))))</f>
        <v>Mutually Excluded</v>
      </c>
      <c r="U808" s="121" t="str">
        <f>IF(Q808="Mutually Excluded","Exclude",IF(Q808= "Mutually Included","Include",R808))</f>
        <v>Exclude</v>
      </c>
      <c r="V808" s="122"/>
      <c r="X808" s="117"/>
      <c r="Y808" s="117"/>
      <c r="Z808" s="103" t="str">
        <f t="shared" si="156"/>
        <v/>
      </c>
      <c r="AA808" s="256"/>
      <c r="AB808" s="186"/>
      <c r="AC808" s="186"/>
      <c r="AD808" s="203"/>
      <c r="AF808" s="203"/>
      <c r="AG808" s="102" t="str">
        <f t="shared" si="157"/>
        <v/>
      </c>
      <c r="AH808" s="10" t="str">
        <f t="shared" si="154"/>
        <v/>
      </c>
      <c r="AI808" s="102"/>
      <c r="AJ808" s="10"/>
      <c r="AK808" s="10"/>
      <c r="AL808" s="105"/>
      <c r="AM808" s="102"/>
      <c r="AN808" s="10"/>
      <c r="AO808" s="10" t="str">
        <f t="shared" si="158"/>
        <v/>
      </c>
      <c r="AT808" s="10"/>
      <c r="AU808" s="10" t="str">
        <f>IF(O808="include",AF808,"")</f>
        <v/>
      </c>
      <c r="AV808" s="54" t="str">
        <f>IF(P808="include",AF808,"")</f>
        <v/>
      </c>
      <c r="BC808" s="10"/>
      <c r="BH808" s="10"/>
      <c r="BM808" s="10"/>
    </row>
    <row r="809" spans="1:65" s="54" customFormat="1" ht="30">
      <c r="A809" s="10">
        <v>836</v>
      </c>
      <c r="B809" s="10"/>
      <c r="C809" s="10" t="s">
        <v>1048</v>
      </c>
      <c r="D809" s="10">
        <v>1</v>
      </c>
      <c r="E809" s="10">
        <v>1</v>
      </c>
      <c r="F809" s="10">
        <v>1</v>
      </c>
      <c r="G809" s="119" t="str">
        <f t="shared" si="155"/>
        <v>EXCLUDED</v>
      </c>
      <c r="H809" s="147" t="s">
        <v>901</v>
      </c>
      <c r="I809" s="189" t="s">
        <v>901</v>
      </c>
      <c r="J809" s="10" t="str">
        <f>IF(AND(G809="Excluded", H809="Excluded"), "Mutually Excluded", IF(AND(OR(G809="CERTAINLY INCLUDED", G809="INCLUDED", G809="MAYBE" ), OR(H809="INCLUDED", H809="MAYBE")), "MUTUALLY INCLUDED", IF(AND(G809="MAYBE", H809="MAYBE"), "Mutually MAYBE", IF(AND(G809="Excluded", OR(H809="INCLUDED", H809="MAYBE")), "AI: No, Human: Yes", IF(AND(H809="Excluded", OR(G809="INCLUDED", G809="CERTAINLY INCLUDED", G809="MAYBE")), "AI: Yes, Human: No", "Other Conflict")))))</f>
        <v>Mutually Excluded</v>
      </c>
      <c r="K809" s="10"/>
      <c r="L809" s="10"/>
      <c r="N809" s="220" t="s">
        <v>19</v>
      </c>
      <c r="O809" s="54" t="str">
        <f>IF(J809="Mutually Excluded","Exclude",IF(J809= "Mutually Included","Include",M809))</f>
        <v>Exclude</v>
      </c>
      <c r="P809" s="54" t="str">
        <f>'Humans Alignment T&amp;A'!Z809</f>
        <v>Exclude</v>
      </c>
      <c r="Q809" s="120" t="str">
        <f>IF(AND(O809="Exclude", P809="Exclude"), "Mutually Excluded", IF(AND(OR(O809="CERTAINLY INCLUDED", O809="INCLUDE" ), OR(P809="INCLUDE", P809="MAYBE")), "MUTUALLY INCLUDED", IF(AND(O809="MAYBE", P809="MAYBE"), "Mutually MAYBE", IF(AND(O809="Exclude", OR(P809="INCLUDE", P809="MAYBE")), "AI+Hum: No, Hum1+2: Yes", IF(AND(P809="Exclude", OR(O809="INCLUDE", O809="CERTAINLY INCLUDED", H809="MAYBE")), "Ai+hum: Yes, Hum1+2: No", "Other Conflict")))))</f>
        <v>Mutually Excluded</v>
      </c>
      <c r="U809" s="121" t="str">
        <f>IF(Q809="Mutually Excluded","Exclude",IF(Q809= "Mutually Included","Include",R809))</f>
        <v>Exclude</v>
      </c>
      <c r="V809" s="122"/>
      <c r="X809" s="117"/>
      <c r="Y809" s="117"/>
      <c r="Z809" s="103" t="str">
        <f t="shared" si="156"/>
        <v/>
      </c>
      <c r="AA809" s="256"/>
      <c r="AB809" s="186"/>
      <c r="AC809" s="186"/>
      <c r="AD809" s="203"/>
      <c r="AF809" s="203"/>
      <c r="AG809" s="102" t="str">
        <f t="shared" si="157"/>
        <v/>
      </c>
      <c r="AH809" s="10" t="str">
        <f t="shared" si="154"/>
        <v/>
      </c>
      <c r="AI809" s="102"/>
      <c r="AJ809" s="10"/>
      <c r="AK809" s="10"/>
      <c r="AL809" s="105"/>
      <c r="AM809" s="102"/>
      <c r="AN809" s="10"/>
      <c r="AO809" s="10" t="str">
        <f t="shared" si="158"/>
        <v/>
      </c>
      <c r="AT809" s="10"/>
      <c r="AU809" s="10" t="str">
        <f>IF(O809="include",AF809,"")</f>
        <v/>
      </c>
      <c r="AV809" s="54" t="str">
        <f>IF(P809="include",AF809,"")</f>
        <v/>
      </c>
      <c r="BC809" s="10"/>
      <c r="BH809" s="10"/>
      <c r="BM809" s="10"/>
    </row>
    <row r="810" spans="1:65" s="54" customFormat="1" ht="45">
      <c r="A810" s="10">
        <v>837</v>
      </c>
      <c r="B810" s="10"/>
      <c r="C810" s="261" t="s">
        <v>1115</v>
      </c>
      <c r="D810" s="10">
        <v>4</v>
      </c>
      <c r="E810" s="10">
        <v>3</v>
      </c>
      <c r="F810" s="10">
        <v>4</v>
      </c>
      <c r="G810" s="119" t="str">
        <f t="shared" si="155"/>
        <v>EXCLUDED</v>
      </c>
      <c r="H810" s="147" t="s">
        <v>901</v>
      </c>
      <c r="I810" s="189" t="s">
        <v>901</v>
      </c>
      <c r="J810" s="10" t="str">
        <f>IF(AND(G810="Excluded", H810="Excluded"), "Mutually Excluded", IF(AND(OR(G810="CERTAINLY INCLUDED", G810="INCLUDED", G810="MAYBE" ), OR(H810="INCLUDED", H810="MAYBE")), "MUTUALLY INCLUDED", IF(AND(G810="MAYBE", H810="MAYBE"), "Mutually MAYBE", IF(AND(G810="Excluded", OR(H810="INCLUDED", H810="MAYBE")), "AI: No, Human: Yes", IF(AND(H810="Excluded", OR(G810="INCLUDED", G810="CERTAINLY INCLUDED", G810="MAYBE")), "AI: Yes, Human: No", "Other Conflict")))))</f>
        <v>Mutually Excluded</v>
      </c>
      <c r="K810" s="10"/>
      <c r="L810" s="10"/>
      <c r="N810" s="220" t="s">
        <v>19</v>
      </c>
      <c r="O810" s="54" t="str">
        <f>IF(J810="Mutually Excluded","Exclude",IF(J810= "Mutually Included","Include",M810))</f>
        <v>Exclude</v>
      </c>
      <c r="P810" s="54" t="str">
        <f>'Humans Alignment T&amp;A'!Z810</f>
        <v>Exclude</v>
      </c>
      <c r="Q810" s="120" t="str">
        <f>IF(AND(O810="Exclude", P810="Exclude"), "Mutually Excluded", IF(AND(OR(O810="CERTAINLY INCLUDED", O810="INCLUDE" ), OR(P810="INCLUDE", P810="MAYBE")), "MUTUALLY INCLUDED", IF(AND(O810="MAYBE", P810="MAYBE"), "Mutually MAYBE", IF(AND(O810="Exclude", OR(P810="INCLUDE", P810="MAYBE")), "AI+Hum: No, Hum1+2: Yes", IF(AND(P810="Exclude", OR(O810="INCLUDE", O810="CERTAINLY INCLUDED", H810="MAYBE")), "Ai+hum: Yes, Hum1+2: No", "Other Conflict")))))</f>
        <v>Mutually Excluded</v>
      </c>
      <c r="U810" s="121" t="str">
        <f>IF(Q810="Mutually Excluded","Exclude",IF(Q810= "Mutually Included","Include",R810))</f>
        <v>Exclude</v>
      </c>
      <c r="V810" s="122"/>
      <c r="X810" s="117"/>
      <c r="Y810" s="117"/>
      <c r="Z810" s="103" t="str">
        <f t="shared" si="156"/>
        <v/>
      </c>
      <c r="AA810" s="256"/>
      <c r="AB810" s="186"/>
      <c r="AC810" s="186"/>
      <c r="AD810" s="203"/>
      <c r="AF810" s="203"/>
      <c r="AG810" s="102" t="str">
        <f t="shared" si="157"/>
        <v/>
      </c>
      <c r="AH810" s="10" t="str">
        <f t="shared" si="154"/>
        <v/>
      </c>
      <c r="AI810" s="102"/>
      <c r="AJ810" s="10"/>
      <c r="AK810" s="10"/>
      <c r="AL810" s="105"/>
      <c r="AM810" s="102"/>
      <c r="AN810" s="10"/>
      <c r="AO810" s="10" t="str">
        <f t="shared" si="158"/>
        <v/>
      </c>
      <c r="AT810" s="10"/>
      <c r="AU810" s="10" t="str">
        <f>IF(O810="include",AF810,"")</f>
        <v/>
      </c>
      <c r="AV810" s="54" t="str">
        <f>IF(P810="include",AF810,"")</f>
        <v/>
      </c>
      <c r="BC810" s="10"/>
      <c r="BH810" s="10"/>
      <c r="BM810" s="10"/>
    </row>
    <row r="811" spans="1:65" s="54" customFormat="1" ht="45">
      <c r="A811" s="10">
        <v>838</v>
      </c>
      <c r="B811" s="10"/>
      <c r="C811" s="10" t="s">
        <v>1116</v>
      </c>
      <c r="D811" s="10">
        <v>2</v>
      </c>
      <c r="E811" s="10">
        <v>2</v>
      </c>
      <c r="F811" s="10">
        <v>2</v>
      </c>
      <c r="G811" s="119" t="str">
        <f t="shared" si="155"/>
        <v>EXCLUDED</v>
      </c>
      <c r="H811" s="147" t="s">
        <v>901</v>
      </c>
      <c r="I811" s="189" t="s">
        <v>901</v>
      </c>
      <c r="J811" s="10" t="str">
        <f>IF(AND(G811="Excluded", H811="Excluded"), "Mutually Excluded", IF(AND(OR(G811="CERTAINLY INCLUDED", G811="INCLUDED", G811="MAYBE" ), OR(H811="INCLUDED", H811="MAYBE")), "MUTUALLY INCLUDED", IF(AND(G811="MAYBE", H811="MAYBE"), "Mutually MAYBE", IF(AND(G811="Excluded", OR(H811="INCLUDED", H811="MAYBE")), "AI: No, Human: Yes", IF(AND(H811="Excluded", OR(G811="INCLUDED", G811="CERTAINLY INCLUDED", G811="MAYBE")), "AI: Yes, Human: No", "Other Conflict")))))</f>
        <v>Mutually Excluded</v>
      </c>
      <c r="K811" s="10"/>
      <c r="L811" s="10"/>
      <c r="N811" s="220" t="s">
        <v>19</v>
      </c>
      <c r="O811" s="54" t="str">
        <f>IF(J811="Mutually Excluded","Exclude",IF(J811= "Mutually Included","Include",M811))</f>
        <v>Exclude</v>
      </c>
      <c r="P811" s="54" t="str">
        <f>'Humans Alignment T&amp;A'!Z811</f>
        <v>Exclude</v>
      </c>
      <c r="Q811" s="120" t="str">
        <f>IF(AND(O811="Exclude", P811="Exclude"), "Mutually Excluded", IF(AND(OR(O811="CERTAINLY INCLUDED", O811="INCLUDE" ), OR(P811="INCLUDE", P811="MAYBE")), "MUTUALLY INCLUDED", IF(AND(O811="MAYBE", P811="MAYBE"), "Mutually MAYBE", IF(AND(O811="Exclude", OR(P811="INCLUDE", P811="MAYBE")), "AI+Hum: No, Hum1+2: Yes", IF(AND(P811="Exclude", OR(O811="INCLUDE", O811="CERTAINLY INCLUDED", H811="MAYBE")), "Ai+hum: Yes, Hum1+2: No", "Other Conflict")))))</f>
        <v>Mutually Excluded</v>
      </c>
      <c r="U811" s="121" t="str">
        <f>IF(Q811="Mutually Excluded","Exclude",IF(Q811= "Mutually Included","Include",R811))</f>
        <v>Exclude</v>
      </c>
      <c r="V811" s="122"/>
      <c r="X811" s="117"/>
      <c r="Y811" s="117"/>
      <c r="Z811" s="103" t="str">
        <f t="shared" si="156"/>
        <v/>
      </c>
      <c r="AA811" s="256"/>
      <c r="AB811" s="186"/>
      <c r="AC811" s="186"/>
      <c r="AD811" s="203"/>
      <c r="AF811" s="203"/>
      <c r="AG811" s="102" t="str">
        <f t="shared" si="157"/>
        <v/>
      </c>
      <c r="AH811" s="10" t="str">
        <f t="shared" si="154"/>
        <v/>
      </c>
      <c r="AI811" s="102"/>
      <c r="AJ811" s="10"/>
      <c r="AK811" s="10"/>
      <c r="AL811" s="105"/>
      <c r="AM811" s="102"/>
      <c r="AN811" s="10"/>
      <c r="AO811" s="10" t="str">
        <f t="shared" si="158"/>
        <v/>
      </c>
      <c r="AT811" s="10"/>
      <c r="AU811" s="10" t="str">
        <f>IF(O811="include",AF811,"")</f>
        <v/>
      </c>
      <c r="AV811" s="54" t="str">
        <f>IF(P811="include",AF811,"")</f>
        <v/>
      </c>
      <c r="BC811" s="10"/>
      <c r="BH811" s="10"/>
      <c r="BM811" s="10"/>
    </row>
    <row r="812" spans="1:65" s="54" customFormat="1" ht="30">
      <c r="A812" s="10">
        <v>839</v>
      </c>
      <c r="B812" s="10"/>
      <c r="C812" s="10" t="s">
        <v>1117</v>
      </c>
      <c r="D812" s="10">
        <v>1</v>
      </c>
      <c r="E812" s="10">
        <v>1</v>
      </c>
      <c r="F812" s="10">
        <v>1</v>
      </c>
      <c r="G812" s="119" t="str">
        <f t="shared" si="155"/>
        <v>EXCLUDED</v>
      </c>
      <c r="H812" s="147" t="s">
        <v>901</v>
      </c>
      <c r="I812" s="189" t="s">
        <v>901</v>
      </c>
      <c r="J812" s="10" t="str">
        <f>IF(AND(G812="Excluded", H812="Excluded"), "Mutually Excluded", IF(AND(OR(G812="CERTAINLY INCLUDED", G812="INCLUDED", G812="MAYBE" ), OR(H812="INCLUDED", H812="MAYBE")), "MUTUALLY INCLUDED", IF(AND(G812="MAYBE", H812="MAYBE"), "Mutually MAYBE", IF(AND(G812="Excluded", OR(H812="INCLUDED", H812="MAYBE")), "AI: No, Human: Yes", IF(AND(H812="Excluded", OR(G812="INCLUDED", G812="CERTAINLY INCLUDED", G812="MAYBE")), "AI: Yes, Human: No", "Other Conflict")))))</f>
        <v>Mutually Excluded</v>
      </c>
      <c r="K812" s="10"/>
      <c r="L812" s="10"/>
      <c r="N812" s="220" t="s">
        <v>19</v>
      </c>
      <c r="O812" s="54" t="str">
        <f>IF(J812="Mutually Excluded","Exclude",IF(J812= "Mutually Included","Include",M812))</f>
        <v>Exclude</v>
      </c>
      <c r="P812" s="54" t="str">
        <f>'Humans Alignment T&amp;A'!Z812</f>
        <v>Exclude</v>
      </c>
      <c r="Q812" s="120" t="str">
        <f>IF(AND(O812="Exclude", P812="Exclude"), "Mutually Excluded", IF(AND(OR(O812="CERTAINLY INCLUDED", O812="INCLUDE" ), OR(P812="INCLUDE", P812="MAYBE")), "MUTUALLY INCLUDED", IF(AND(O812="MAYBE", P812="MAYBE"), "Mutually MAYBE", IF(AND(O812="Exclude", OR(P812="INCLUDE", P812="MAYBE")), "AI+Hum: No, Hum1+2: Yes", IF(AND(P812="Exclude", OR(O812="INCLUDE", O812="CERTAINLY INCLUDED", H812="MAYBE")), "Ai+hum: Yes, Hum1+2: No", "Other Conflict")))))</f>
        <v>Mutually Excluded</v>
      </c>
      <c r="U812" s="121" t="str">
        <f>IF(Q812="Mutually Excluded","Exclude",IF(Q812= "Mutually Included","Include",R812))</f>
        <v>Exclude</v>
      </c>
      <c r="V812" s="122"/>
      <c r="X812" s="117"/>
      <c r="Y812" s="117"/>
      <c r="Z812" s="103" t="str">
        <f t="shared" si="156"/>
        <v/>
      </c>
      <c r="AA812" s="256"/>
      <c r="AB812" s="186"/>
      <c r="AC812" s="186"/>
      <c r="AD812" s="203"/>
      <c r="AF812" s="203"/>
      <c r="AG812" s="102" t="str">
        <f t="shared" si="157"/>
        <v/>
      </c>
      <c r="AH812" s="10" t="str">
        <f t="shared" si="154"/>
        <v/>
      </c>
      <c r="AI812" s="102"/>
      <c r="AJ812" s="10"/>
      <c r="AK812" s="10"/>
      <c r="AL812" s="105"/>
      <c r="AM812" s="102"/>
      <c r="AN812" s="10"/>
      <c r="AO812" s="10" t="str">
        <f t="shared" si="158"/>
        <v/>
      </c>
      <c r="AT812" s="10"/>
      <c r="AU812" s="10" t="str">
        <f>IF(O812="include",AF812,"")</f>
        <v/>
      </c>
      <c r="AV812" s="54" t="str">
        <f>IF(P812="include",AF812,"")</f>
        <v/>
      </c>
      <c r="BC812" s="10"/>
      <c r="BH812" s="10"/>
      <c r="BM812" s="10"/>
    </row>
    <row r="813" spans="1:65" s="54" customFormat="1" ht="45">
      <c r="A813" s="10">
        <v>840</v>
      </c>
      <c r="B813" s="10"/>
      <c r="C813" s="10" t="s">
        <v>1118</v>
      </c>
      <c r="D813" s="10">
        <v>2</v>
      </c>
      <c r="E813" s="10">
        <v>2</v>
      </c>
      <c r="F813" s="10">
        <v>3</v>
      </c>
      <c r="G813" s="119" t="str">
        <f t="shared" si="155"/>
        <v>EXCLUDED</v>
      </c>
      <c r="H813" s="147" t="s">
        <v>901</v>
      </c>
      <c r="I813" s="189" t="s">
        <v>901</v>
      </c>
      <c r="J813" s="10" t="str">
        <f>IF(AND(G813="Excluded", H813="Excluded"), "Mutually Excluded", IF(AND(OR(G813="CERTAINLY INCLUDED", G813="INCLUDED", G813="MAYBE" ), OR(H813="INCLUDED", H813="MAYBE")), "MUTUALLY INCLUDED", IF(AND(G813="MAYBE", H813="MAYBE"), "Mutually MAYBE", IF(AND(G813="Excluded", OR(H813="INCLUDED", H813="MAYBE")), "AI: No, Human: Yes", IF(AND(H813="Excluded", OR(G813="INCLUDED", G813="CERTAINLY INCLUDED", G813="MAYBE")), "AI: Yes, Human: No", "Other Conflict")))))</f>
        <v>Mutually Excluded</v>
      </c>
      <c r="K813" s="10"/>
      <c r="L813" s="10"/>
      <c r="N813" s="220" t="s">
        <v>19</v>
      </c>
      <c r="O813" s="54" t="str">
        <f>IF(J813="Mutually Excluded","Exclude",IF(J813= "Mutually Included","Include",M813))</f>
        <v>Exclude</v>
      </c>
      <c r="P813" s="54" t="str">
        <f>'Humans Alignment T&amp;A'!Z813</f>
        <v>Exclude</v>
      </c>
      <c r="Q813" s="120" t="str">
        <f>IF(AND(O813="Exclude", P813="Exclude"), "Mutually Excluded", IF(AND(OR(O813="CERTAINLY INCLUDED", O813="INCLUDE" ), OR(P813="INCLUDE", P813="MAYBE")), "MUTUALLY INCLUDED", IF(AND(O813="MAYBE", P813="MAYBE"), "Mutually MAYBE", IF(AND(O813="Exclude", OR(P813="INCLUDE", P813="MAYBE")), "AI+Hum: No, Hum1+2: Yes", IF(AND(P813="Exclude", OR(O813="INCLUDE", O813="CERTAINLY INCLUDED", H813="MAYBE")), "Ai+hum: Yes, Hum1+2: No", "Other Conflict")))))</f>
        <v>Mutually Excluded</v>
      </c>
      <c r="U813" s="121" t="str">
        <f>IF(Q813="Mutually Excluded","Exclude",IF(Q813= "Mutually Included","Include",R813))</f>
        <v>Exclude</v>
      </c>
      <c r="V813" s="122"/>
      <c r="X813" s="117"/>
      <c r="Y813" s="117"/>
      <c r="Z813" s="103" t="str">
        <f t="shared" si="156"/>
        <v/>
      </c>
      <c r="AA813" s="256"/>
      <c r="AB813" s="186"/>
      <c r="AC813" s="186"/>
      <c r="AD813" s="203"/>
      <c r="AF813" s="203"/>
      <c r="AG813" s="102" t="str">
        <f t="shared" si="157"/>
        <v/>
      </c>
      <c r="AH813" s="10" t="str">
        <f t="shared" si="154"/>
        <v/>
      </c>
      <c r="AI813" s="102"/>
      <c r="AJ813" s="10"/>
      <c r="AK813" s="10"/>
      <c r="AL813" s="105"/>
      <c r="AM813" s="102"/>
      <c r="AN813" s="10"/>
      <c r="AO813" s="10" t="str">
        <f t="shared" si="158"/>
        <v/>
      </c>
      <c r="AT813" s="10"/>
      <c r="AU813" s="10" t="str">
        <f>IF(O813="include",AF813,"")</f>
        <v/>
      </c>
      <c r="AV813" s="54" t="str">
        <f>IF(P813="include",AF813,"")</f>
        <v/>
      </c>
      <c r="BC813" s="10"/>
      <c r="BH813" s="10"/>
      <c r="BM813" s="10"/>
    </row>
    <row r="814" spans="1:65" s="54" customFormat="1" ht="60">
      <c r="A814" s="10">
        <v>842</v>
      </c>
      <c r="B814" s="10"/>
      <c r="C814" s="10" t="s">
        <v>1120</v>
      </c>
      <c r="D814" s="10">
        <v>3</v>
      </c>
      <c r="E814" s="10">
        <v>3</v>
      </c>
      <c r="F814" s="10">
        <v>2</v>
      </c>
      <c r="G814" s="119" t="str">
        <f t="shared" si="155"/>
        <v>EXCLUDED</v>
      </c>
      <c r="H814" s="147" t="s">
        <v>901</v>
      </c>
      <c r="I814" s="189" t="s">
        <v>901</v>
      </c>
      <c r="J814" s="10" t="str">
        <f>IF(AND(G814="Excluded", H814="Excluded"), "Mutually Excluded", IF(AND(OR(G814="CERTAINLY INCLUDED", G814="INCLUDED", G814="MAYBE" ), OR(H814="INCLUDED", H814="MAYBE")), "MUTUALLY INCLUDED", IF(AND(G814="MAYBE", H814="MAYBE"), "Mutually MAYBE", IF(AND(G814="Excluded", OR(H814="INCLUDED", H814="MAYBE")), "AI: No, Human: Yes", IF(AND(H814="Excluded", OR(G814="INCLUDED", G814="CERTAINLY INCLUDED", G814="MAYBE")), "AI: Yes, Human: No", "Other Conflict")))))</f>
        <v>Mutually Excluded</v>
      </c>
      <c r="K814" s="10"/>
      <c r="L814" s="10"/>
      <c r="N814" s="220" t="s">
        <v>19</v>
      </c>
      <c r="O814" s="54" t="str">
        <f>IF(J814="Mutually Excluded","Exclude",IF(J814= "Mutually Included","Include",M814))</f>
        <v>Exclude</v>
      </c>
      <c r="P814" s="54" t="str">
        <f>'Humans Alignment T&amp;A'!Z814</f>
        <v>Exclude</v>
      </c>
      <c r="Q814" s="120" t="str">
        <f>IF(AND(O814="Exclude", P814="Exclude"), "Mutually Excluded", IF(AND(OR(O814="CERTAINLY INCLUDED", O814="INCLUDE" ), OR(P814="INCLUDE", P814="MAYBE")), "MUTUALLY INCLUDED", IF(AND(O814="MAYBE", P814="MAYBE"), "Mutually MAYBE", IF(AND(O814="Exclude", OR(P814="INCLUDE", P814="MAYBE")), "AI+Hum: No, Hum1+2: Yes", IF(AND(P814="Exclude", OR(O814="INCLUDE", O814="CERTAINLY INCLUDED", H814="MAYBE")), "Ai+hum: Yes, Hum1+2: No", "Other Conflict")))))</f>
        <v>Mutually Excluded</v>
      </c>
      <c r="U814" s="121" t="str">
        <f>IF(Q814="Mutually Excluded","Exclude",IF(Q814= "Mutually Included","Include",R814))</f>
        <v>Exclude</v>
      </c>
      <c r="V814" s="122"/>
      <c r="X814" s="117"/>
      <c r="Y814" s="117"/>
      <c r="Z814" s="103" t="str">
        <f t="shared" si="156"/>
        <v/>
      </c>
      <c r="AA814" s="256"/>
      <c r="AB814" s="186"/>
      <c r="AC814" s="186"/>
      <c r="AD814" s="203"/>
      <c r="AF814" s="203"/>
      <c r="AG814" s="102" t="str">
        <f t="shared" si="157"/>
        <v/>
      </c>
      <c r="AH814" s="10" t="str">
        <f t="shared" si="154"/>
        <v/>
      </c>
      <c r="AI814" s="102"/>
      <c r="AJ814" s="10"/>
      <c r="AK814" s="10"/>
      <c r="AL814" s="105"/>
      <c r="AM814" s="102"/>
      <c r="AN814" s="10"/>
      <c r="AO814" s="10" t="str">
        <f t="shared" si="158"/>
        <v/>
      </c>
      <c r="AT814" s="10"/>
      <c r="AU814" s="10" t="str">
        <f>IF(O814="include",AF814,"")</f>
        <v/>
      </c>
      <c r="AV814" s="54" t="str">
        <f>IF(P814="include",AF814,"")</f>
        <v/>
      </c>
      <c r="BC814" s="10"/>
      <c r="BH814" s="10"/>
      <c r="BM814" s="10"/>
    </row>
    <row r="815" spans="1:65" s="54" customFormat="1" ht="45">
      <c r="A815" s="245" t="s">
        <v>1121</v>
      </c>
      <c r="B815" s="10"/>
      <c r="C815" s="247" t="s">
        <v>1122</v>
      </c>
      <c r="D815" s="10">
        <v>2</v>
      </c>
      <c r="E815" s="10">
        <v>2</v>
      </c>
      <c r="F815" s="10">
        <v>2</v>
      </c>
      <c r="G815" s="119" t="str">
        <f t="shared" si="155"/>
        <v>EXCLUDED</v>
      </c>
      <c r="H815" s="147" t="s">
        <v>901</v>
      </c>
      <c r="I815" s="189" t="s">
        <v>901</v>
      </c>
      <c r="J815" s="10" t="str">
        <f>IF(AND(G815="Excluded", H815="Excluded"), "Mutually Excluded", IF(AND(OR(G815="CERTAINLY INCLUDED", G815="INCLUDED", G815="MAYBE" ), OR(H815="INCLUDED", H815="MAYBE")), "MUTUALLY INCLUDED", IF(AND(G815="MAYBE", H815="MAYBE"), "Mutually MAYBE", IF(AND(G815="Excluded", OR(H815="INCLUDED", H815="MAYBE")), "AI: No, Human: Yes", IF(AND(H815="Excluded", OR(G815="INCLUDED", G815="CERTAINLY INCLUDED", G815="MAYBE")), "AI: Yes, Human: No", "Other Conflict")))))</f>
        <v>Mutually Excluded</v>
      </c>
      <c r="K815" s="10"/>
      <c r="L815" s="10"/>
      <c r="N815" s="220" t="s">
        <v>19</v>
      </c>
      <c r="O815" s="54" t="str">
        <f>IF(J815="Mutually Excluded","Exclude",IF(J815= "Mutually Included","Include",M815))</f>
        <v>Exclude</v>
      </c>
      <c r="P815" s="54" t="str">
        <f>'Humans Alignment T&amp;A'!Z815</f>
        <v>Exclude</v>
      </c>
      <c r="Q815" s="120" t="str">
        <f>IF(AND(O815="Exclude", P815="Exclude"), "Mutually Excluded", IF(AND(OR(O815="CERTAINLY INCLUDED", O815="INCLUDE" ), OR(P815="INCLUDE", P815="MAYBE")), "MUTUALLY INCLUDED", IF(AND(O815="MAYBE", P815="MAYBE"), "Mutually MAYBE", IF(AND(O815="Exclude", OR(P815="INCLUDE", P815="MAYBE")), "AI+Hum: No, Hum1+2: Yes", IF(AND(P815="Exclude", OR(O815="INCLUDE", O815="CERTAINLY INCLUDED", H815="MAYBE")), "Ai+hum: Yes, Hum1+2: No", "Other Conflict")))))</f>
        <v>Mutually Excluded</v>
      </c>
      <c r="U815" s="121" t="str">
        <f>IF(Q815="Mutually Excluded","Exclude",IF(Q815= "Mutually Included","Include",R815))</f>
        <v>Exclude</v>
      </c>
      <c r="V815" s="122"/>
      <c r="X815" s="122"/>
      <c r="Y815" s="122"/>
      <c r="Z815" s="103" t="str">
        <f>IF(OR(ISBLANK(AF815), ISBLANK(V815)), "", IF(AND(OR(AF815="Include", AF815="Maybe"), OR(V815="Include", V815="Maybe", V815="Certainly Included")), "Mutually Included", IF(AND(AF815="Exclude", V815="Exclude"), "Mutually Excluded", IF(AND(AF815="Exclude", OR(V815="Include", V815="Maybe")), "Nikos Excluded, Cindy Included", IF(AND(OR(AF815="Include", AF815="Maybe"), V815="Exclude"), "Nikos Included, Cindy Excluded", "Pal")))))</f>
        <v/>
      </c>
      <c r="AA815" s="256"/>
      <c r="AB815" s="186"/>
      <c r="AC815" s="186"/>
      <c r="AD815" s="203"/>
      <c r="AF815" s="203"/>
      <c r="AG815" s="102" t="str">
        <f>IF(OR(ISBLANK(AF815), ISBLANK(AD815)), "", IF(AND(OR(AF815="Include", AF815="Maybe"), OR(AD815="Include", AD815="Maybe", AD815="Certainly Included")), "Mutually Included", IF(AND(AF815="Exclude", AD815="Exclude"), "Mutually Excluded", IF(AND(AF815="Exclude", OR(AD815="Include", AD815="Maybe")), "Nikos Excluded, Mikhail Included", IF(AND(OR(AF815="Include", AF815="Maybe"), AD815="Exclude"), "Nikos Included, Mikhail Excluded", "Pal")))))</f>
        <v/>
      </c>
      <c r="AH815" s="10" t="str">
        <f>IF(OR(ISBLANK(AF815), ISBLANK(AP815)), "", IF(AND(OR(AF815="Include", AF815="Maybe"), OR(AP815="Included", AP815="Maybe", AP815="Certainly Included")), "Mutually Included", IF(AND(AF815="Exclude", AP815="Exclude"), "Mutually Excluded", IF(AND(AF815="Exclude", OR(AP815="Include", AP815="Maybe")), "Human Excluded, AI Included", IF(AND(OR(AF815="Include", AF815="Maybe"), AP815="Exclude"), "Human Included, AI Excluded", "Pal")))))</f>
        <v/>
      </c>
      <c r="AI815" s="102"/>
      <c r="AJ815" s="10"/>
      <c r="AK815" s="10"/>
      <c r="AL815" s="105"/>
      <c r="AM815" s="102"/>
      <c r="AN815" s="10"/>
      <c r="AO815" s="10" t="str">
        <f>IF(OR(ISBLANK(AF815), ISBLANK(AP815)), "", IF(AND(OR(AF815="Include", AF815="Maybe"), OR(AP815="Include", AP815="Maybe", AP815="Certainly Included")), "Mutually Included", IF(AND(AF815="Exclude", AP815="Exclude"), "Mutually Excluded", IF(AND(AF815="Exclude", OR(AP815="Include", AP815="Maybe",, AP815="Certainly Included")), "Human Excluded, AI Included", IF(AND(OR(AF815="Include", AF815="Maybe"), AP815="Exclude"), "Human Included, AI Excluded", "Pal")))))</f>
        <v/>
      </c>
      <c r="AT815" s="10"/>
      <c r="AU815" s="10" t="str">
        <f>IF(O815="include",AF815,"")</f>
        <v/>
      </c>
      <c r="AV815" s="54" t="str">
        <f>IF(P815="include",AF815,"")</f>
        <v/>
      </c>
    </row>
    <row r="816" spans="1:65" s="54" customFormat="1" ht="60">
      <c r="A816" s="10">
        <v>846</v>
      </c>
      <c r="B816" s="10"/>
      <c r="C816" s="10" t="s">
        <v>1123</v>
      </c>
      <c r="D816" s="10">
        <v>2</v>
      </c>
      <c r="E816" s="10">
        <v>2</v>
      </c>
      <c r="F816" s="10">
        <v>2</v>
      </c>
      <c r="G816" s="119" t="str">
        <f t="shared" si="155"/>
        <v>EXCLUDED</v>
      </c>
      <c r="H816" s="147" t="s">
        <v>901</v>
      </c>
      <c r="I816" s="189" t="s">
        <v>901</v>
      </c>
      <c r="J816" s="10" t="str">
        <f>IF(AND(G816="Excluded", H816="Excluded"), "Mutually Excluded", IF(AND(OR(G816="CERTAINLY INCLUDED", G816="INCLUDED", G816="MAYBE" ), OR(H816="INCLUDED", H816="MAYBE")), "MUTUALLY INCLUDED", IF(AND(G816="MAYBE", H816="MAYBE"), "Mutually MAYBE", IF(AND(G816="Excluded", OR(H816="INCLUDED", H816="MAYBE")), "AI: No, Human: Yes", IF(AND(H816="Excluded", OR(G816="INCLUDED", G816="CERTAINLY INCLUDED", G816="MAYBE")), "AI: Yes, Human: No", "Other Conflict")))))</f>
        <v>Mutually Excluded</v>
      </c>
      <c r="K816" s="10"/>
      <c r="L816" s="10"/>
      <c r="N816" s="220" t="s">
        <v>19</v>
      </c>
      <c r="O816" s="54" t="str">
        <f>IF(J816="Mutually Excluded","Exclude",IF(J816= "Mutually Included","Include",M816))</f>
        <v>Exclude</v>
      </c>
      <c r="P816" s="54" t="str">
        <f>'Humans Alignment T&amp;A'!Z816</f>
        <v>Exclude</v>
      </c>
      <c r="Q816" s="120" t="str">
        <f>IF(AND(O816="Exclude", P816="Exclude"), "Mutually Excluded", IF(AND(OR(O816="CERTAINLY INCLUDED", O816="INCLUDE" ), OR(P816="INCLUDE", P816="MAYBE")), "MUTUALLY INCLUDED", IF(AND(O816="MAYBE", P816="MAYBE"), "Mutually MAYBE", IF(AND(O816="Exclude", OR(P816="INCLUDE", P816="MAYBE")), "AI+Hum: No, Hum1+2: Yes", IF(AND(P816="Exclude", OR(O816="INCLUDE", O816="CERTAINLY INCLUDED", H816="MAYBE")), "Ai+hum: Yes, Hum1+2: No", "Other Conflict")))))</f>
        <v>Mutually Excluded</v>
      </c>
      <c r="U816" s="121" t="str">
        <f>IF(Q816="Mutually Excluded","Exclude",IF(Q816= "Mutually Included","Include",R816))</f>
        <v>Exclude</v>
      </c>
      <c r="V816" s="122"/>
      <c r="X816" s="117"/>
      <c r="Y816" s="117"/>
      <c r="Z816" s="103" t="str">
        <f t="shared" si="156"/>
        <v/>
      </c>
      <c r="AA816" s="256"/>
      <c r="AB816" s="186"/>
      <c r="AC816" s="186"/>
      <c r="AD816" s="203"/>
      <c r="AF816" s="203"/>
      <c r="AG816" s="102" t="str">
        <f t="shared" si="157"/>
        <v/>
      </c>
      <c r="AH816" s="10" t="str">
        <f t="shared" si="154"/>
        <v/>
      </c>
      <c r="AI816" s="102"/>
      <c r="AJ816" s="10"/>
      <c r="AK816" s="10"/>
      <c r="AL816" s="105"/>
      <c r="AM816" s="102"/>
      <c r="AN816" s="10"/>
      <c r="AO816" s="10" t="str">
        <f t="shared" si="158"/>
        <v/>
      </c>
      <c r="AT816" s="10"/>
      <c r="AU816" s="10" t="str">
        <f>IF(O816="include",AF816,"")</f>
        <v/>
      </c>
      <c r="AV816" s="54" t="str">
        <f>IF(P816="include",AF816,"")</f>
        <v/>
      </c>
      <c r="BC816" s="10"/>
      <c r="BH816" s="10"/>
      <c r="BM816" s="10"/>
    </row>
    <row r="817" spans="1:65" s="54" customFormat="1" ht="45">
      <c r="A817" s="10">
        <v>847</v>
      </c>
      <c r="B817" s="10"/>
      <c r="C817" s="10" t="s">
        <v>1124</v>
      </c>
      <c r="D817" s="10">
        <v>2</v>
      </c>
      <c r="E817" s="10">
        <v>2</v>
      </c>
      <c r="F817" s="10">
        <v>3</v>
      </c>
      <c r="G817" s="119" t="str">
        <f t="shared" si="155"/>
        <v>EXCLUDED</v>
      </c>
      <c r="H817" s="147" t="s">
        <v>901</v>
      </c>
      <c r="I817" s="189" t="s">
        <v>901</v>
      </c>
      <c r="J817" s="10" t="str">
        <f>IF(AND(G817="Excluded", H817="Excluded"), "Mutually Excluded", IF(AND(OR(G817="CERTAINLY INCLUDED", G817="INCLUDED", G817="MAYBE" ), OR(H817="INCLUDED", H817="MAYBE")), "MUTUALLY INCLUDED", IF(AND(G817="MAYBE", H817="MAYBE"), "Mutually MAYBE", IF(AND(G817="Excluded", OR(H817="INCLUDED", H817="MAYBE")), "AI: No, Human: Yes", IF(AND(H817="Excluded", OR(G817="INCLUDED", G817="CERTAINLY INCLUDED", G817="MAYBE")), "AI: Yes, Human: No", "Other Conflict")))))</f>
        <v>Mutually Excluded</v>
      </c>
      <c r="K817" s="10"/>
      <c r="L817" s="10"/>
      <c r="N817" s="220" t="s">
        <v>19</v>
      </c>
      <c r="O817" s="54" t="str">
        <f>IF(J817="Mutually Excluded","Exclude",IF(J817= "Mutually Included","Include",M817))</f>
        <v>Exclude</v>
      </c>
      <c r="P817" s="54" t="str">
        <f>'Humans Alignment T&amp;A'!Z817</f>
        <v>Exclude</v>
      </c>
      <c r="Q817" s="120" t="s">
        <v>3070</v>
      </c>
      <c r="U817" s="121" t="str">
        <f>IF(Q817="Mutually Excluded","Exclude",IF(Q817= "Mutually Included","Include",R817))</f>
        <v>Exclude</v>
      </c>
      <c r="V817" s="122"/>
      <c r="X817" s="117"/>
      <c r="Y817" s="117"/>
      <c r="Z817" s="103" t="str">
        <f t="shared" si="156"/>
        <v/>
      </c>
      <c r="AA817" s="256"/>
      <c r="AB817" s="186"/>
      <c r="AC817" s="186"/>
      <c r="AD817" s="203"/>
      <c r="AF817" s="203"/>
      <c r="AG817" s="102" t="str">
        <f t="shared" si="157"/>
        <v/>
      </c>
      <c r="AH817" s="10" t="str">
        <f t="shared" si="154"/>
        <v/>
      </c>
      <c r="AI817" s="102"/>
      <c r="AJ817" s="10"/>
      <c r="AK817" s="10"/>
      <c r="AL817" s="105"/>
      <c r="AM817" s="102"/>
      <c r="AN817" s="10"/>
      <c r="AO817" s="10" t="str">
        <f t="shared" si="158"/>
        <v/>
      </c>
      <c r="AT817" s="10"/>
      <c r="AU817" s="10" t="str">
        <f>IF(O817="include",AF817,"")</f>
        <v/>
      </c>
      <c r="AV817" s="54" t="str">
        <f>IF(P817="include",AF817,"")</f>
        <v/>
      </c>
      <c r="BC817" s="10"/>
      <c r="BH817" s="10"/>
      <c r="BM817" s="10"/>
    </row>
    <row r="818" spans="1:65" s="54" customFormat="1" ht="45">
      <c r="A818" s="102" t="s">
        <v>1125</v>
      </c>
      <c r="B818" s="10"/>
      <c r="C818" s="258" t="s">
        <v>1126</v>
      </c>
      <c r="D818" s="10">
        <v>1</v>
      </c>
      <c r="E818" s="10">
        <v>1</v>
      </c>
      <c r="F818" s="10">
        <v>1</v>
      </c>
      <c r="G818" s="119" t="str">
        <f t="shared" si="155"/>
        <v>EXCLUDED</v>
      </c>
      <c r="H818" s="147" t="s">
        <v>901</v>
      </c>
      <c r="I818" s="189" t="s">
        <v>901</v>
      </c>
      <c r="J818" s="10" t="str">
        <f>IF(AND(G818="Excluded", H818="Excluded"), "Mutually Excluded", IF(AND(OR(G818="CERTAINLY INCLUDED", G818="INCLUDED", G818="MAYBE" ), OR(H818="INCLUDED", H818="MAYBE")), "MUTUALLY INCLUDED", IF(AND(G818="MAYBE", H818="MAYBE"), "Mutually MAYBE", IF(AND(G818="Excluded", OR(H818="INCLUDED", H818="MAYBE")), "AI: No, Human: Yes", IF(AND(H818="Excluded", OR(G818="INCLUDED", G818="CERTAINLY INCLUDED", G818="MAYBE")), "AI: Yes, Human: No", "Other Conflict")))))</f>
        <v>Mutually Excluded</v>
      </c>
      <c r="K818" s="10"/>
      <c r="L818" s="10"/>
      <c r="N818" s="220" t="s">
        <v>19</v>
      </c>
      <c r="O818" s="54" t="str">
        <f>IF(J818="Mutually Excluded","Exclude",IF(J818= "Mutually Included","Include",M818))</f>
        <v>Exclude</v>
      </c>
      <c r="P818" s="54" t="str">
        <f>'Humans Alignment T&amp;A'!Z818</f>
        <v>Exclude</v>
      </c>
      <c r="Q818" s="120" t="str">
        <f>IF(AND(O818="Exclude", P818="Exclude"), "Mutually Excluded", IF(AND(OR(O818="CERTAINLY INCLUDED", O818="INCLUDE" ), OR(P818="INCLUDE", P818="MAYBE")), "MUTUALLY INCLUDED", IF(AND(O818="MAYBE", P818="MAYBE"), "Mutually MAYBE", IF(AND(O818="Exclude", OR(P818="INCLUDE", P818="MAYBE")), "AI+Hum: No, Hum1+2: Yes", IF(AND(P818="Exclude", OR(O818="INCLUDE", O818="CERTAINLY INCLUDED", H818="MAYBE")), "Ai+hum: Yes, Hum1+2: No", "Other Conflict")))))</f>
        <v>Mutually Excluded</v>
      </c>
      <c r="U818" s="121" t="str">
        <f>IF(Q818="Mutually Excluded","Exclude",IF(Q818= "Mutually Included","Include",R818))</f>
        <v>Exclude</v>
      </c>
      <c r="V818" s="122"/>
      <c r="X818" s="122"/>
      <c r="Y818" s="122"/>
      <c r="Z818" s="103" t="str">
        <f>IF(OR(ISBLANK(AF818), ISBLANK(V818)), "", IF(AND(OR(AF818="Include", AF818="Maybe"), OR(V818="Include", V818="Maybe", V818="Certainly Included")), "Mutually Included", IF(AND(AF818="Exclude", V818="Exclude"), "Mutually Excluded", IF(AND(AF818="Exclude", OR(V818="Include", V818="Maybe")), "Nikos Excluded, Cindy Included", IF(AND(OR(AF818="Include", AF818="Maybe"), V818="Exclude"), "Nikos Included, Cindy Excluded", "Pal")))))</f>
        <v/>
      </c>
      <c r="AA818" s="256"/>
      <c r="AB818" s="186"/>
      <c r="AC818" s="186"/>
      <c r="AD818" s="203"/>
      <c r="AF818" s="203"/>
      <c r="AG818" s="102" t="str">
        <f>IF(OR(ISBLANK(AF818), ISBLANK(AD818)), "", IF(AND(OR(AF818="Include", AF818="Maybe"), OR(AD818="Include", AD818="Maybe", AD818="Certainly Included")), "Mutually Included", IF(AND(AF818="Exclude", AD818="Exclude"), "Mutually Excluded", IF(AND(AF818="Exclude", OR(AD818="Include", AD818="Maybe")), "Nikos Excluded, Mikhail Included", IF(AND(OR(AF818="Include", AF818="Maybe"), AD818="Exclude"), "Nikos Included, Mikhail Excluded", "Pal")))))</f>
        <v/>
      </c>
      <c r="AH818" s="10" t="str">
        <f>IF(OR(ISBLANK(AF818), ISBLANK(AP818)), "", IF(AND(OR(AF818="Include", AF818="Maybe"), OR(AP818="Included", AP818="Maybe", AP818="Certainly Included")), "Mutually Included", IF(AND(AF818="Exclude", AP818="Exclude"), "Mutually Excluded", IF(AND(AF818="Exclude", OR(AP818="Include", AP818="Maybe")), "Human Excluded, AI Included", IF(AND(OR(AF818="Include", AF818="Maybe"), AP818="Exclude"), "Human Included, AI Excluded", "Pal")))))</f>
        <v/>
      </c>
      <c r="AI818" s="102"/>
      <c r="AJ818" s="10"/>
      <c r="AK818" s="10"/>
      <c r="AL818" s="105"/>
      <c r="AM818" s="102"/>
      <c r="AN818" s="10"/>
      <c r="AO818" s="10" t="str">
        <f>IF(OR(ISBLANK(AF818), ISBLANK(AP818)), "", IF(AND(OR(AF818="Include", AF818="Maybe"), OR(AP818="Include", AP818="Maybe", AP818="Certainly Included")), "Mutually Included", IF(AND(AF818="Exclude", AP818="Exclude"), "Mutually Excluded", IF(AND(AF818="Exclude", OR(AP818="Include", AP818="Maybe",, AP818="Certainly Included")), "Human Excluded, AI Included", IF(AND(OR(AF818="Include", AF818="Maybe"), AP818="Exclude"), "Human Included, AI Excluded", "Pal")))))</f>
        <v/>
      </c>
      <c r="AT818" s="10"/>
      <c r="AU818" s="10" t="str">
        <f>IF(O818="include",AF818,"")</f>
        <v/>
      </c>
      <c r="AV818" s="54" t="str">
        <f>IF(P818="include",AF818,"")</f>
        <v/>
      </c>
    </row>
    <row r="819" spans="1:65" s="54" customFormat="1" ht="45">
      <c r="A819" s="10">
        <v>855</v>
      </c>
      <c r="B819" s="10"/>
      <c r="C819" s="10" t="s">
        <v>1130</v>
      </c>
      <c r="D819" s="10">
        <v>3</v>
      </c>
      <c r="E819" s="10">
        <v>3</v>
      </c>
      <c r="F819" s="10">
        <v>2</v>
      </c>
      <c r="G819" s="119" t="str">
        <f t="shared" si="155"/>
        <v>EXCLUDED</v>
      </c>
      <c r="H819" s="147" t="s">
        <v>901</v>
      </c>
      <c r="I819" s="189" t="s">
        <v>901</v>
      </c>
      <c r="J819" s="10" t="str">
        <f>IF(AND(G819="Excluded", H819="Excluded"), "Mutually Excluded", IF(AND(OR(G819="CERTAINLY INCLUDED", G819="INCLUDED", G819="MAYBE" ), OR(H819="INCLUDED", H819="MAYBE")), "MUTUALLY INCLUDED", IF(AND(G819="MAYBE", H819="MAYBE"), "Mutually MAYBE", IF(AND(G819="Excluded", OR(H819="INCLUDED", H819="MAYBE")), "AI: No, Human: Yes", IF(AND(H819="Excluded", OR(G819="INCLUDED", G819="CERTAINLY INCLUDED", G819="MAYBE")), "AI: Yes, Human: No", "Other Conflict")))))</f>
        <v>Mutually Excluded</v>
      </c>
      <c r="K819" s="10"/>
      <c r="L819" s="10"/>
      <c r="N819" s="220" t="s">
        <v>19</v>
      </c>
      <c r="O819" s="54" t="str">
        <f>IF(J819="Mutually Excluded","Exclude",IF(J819= "Mutually Included","Include",M819))</f>
        <v>Exclude</v>
      </c>
      <c r="P819" s="54" t="str">
        <f>'Humans Alignment T&amp;A'!Z819</f>
        <v>Exclude</v>
      </c>
      <c r="Q819" s="120" t="str">
        <f>IF(AND(O819="Exclude", P819="Exclude"), "Mutually Excluded", IF(AND(OR(O819="CERTAINLY INCLUDED", O819="INCLUDE" ), OR(P819="INCLUDE", P819="MAYBE")), "MUTUALLY INCLUDED", IF(AND(O819="MAYBE", P819="MAYBE"), "Mutually MAYBE", IF(AND(O819="Exclude", OR(P819="INCLUDE", P819="MAYBE")), "AI+Hum: No, Hum1+2: Yes", IF(AND(P819="Exclude", OR(O819="INCLUDE", O819="CERTAINLY INCLUDED", H819="MAYBE")), "Ai+hum: Yes, Hum1+2: No", "Other Conflict")))))</f>
        <v>Mutually Excluded</v>
      </c>
      <c r="U819" s="121" t="str">
        <f>IF(Q819="Mutually Excluded","Exclude",IF(Q819= "Mutually Included","Include",R819))</f>
        <v>Exclude</v>
      </c>
      <c r="V819" s="122"/>
      <c r="X819" s="117"/>
      <c r="Y819" s="117"/>
      <c r="Z819" s="103" t="str">
        <f t="shared" si="156"/>
        <v/>
      </c>
      <c r="AA819" s="256"/>
      <c r="AB819" s="186"/>
      <c r="AC819" s="186"/>
      <c r="AD819" s="203"/>
      <c r="AF819" s="203"/>
      <c r="AG819" s="102" t="str">
        <f t="shared" si="157"/>
        <v/>
      </c>
      <c r="AH819" s="10" t="str">
        <f t="shared" si="154"/>
        <v/>
      </c>
      <c r="AI819" s="102"/>
      <c r="AJ819" s="10"/>
      <c r="AK819" s="10"/>
      <c r="AL819" s="105"/>
      <c r="AM819" s="102"/>
      <c r="AN819" s="10"/>
      <c r="AO819" s="10" t="str">
        <f t="shared" si="158"/>
        <v/>
      </c>
      <c r="AT819" s="10"/>
      <c r="AU819" s="10" t="str">
        <f>IF(O819="include",AF819,"")</f>
        <v/>
      </c>
      <c r="AV819" s="54" t="str">
        <f>IF(P819="include",AF819,"")</f>
        <v/>
      </c>
      <c r="BC819" s="10"/>
      <c r="BH819" s="10"/>
      <c r="BM819" s="10"/>
    </row>
    <row r="820" spans="1:65" s="54" customFormat="1" ht="60">
      <c r="A820" s="10">
        <v>856</v>
      </c>
      <c r="B820" s="10"/>
      <c r="C820" s="258" t="s">
        <v>1131</v>
      </c>
      <c r="D820" s="10">
        <v>2</v>
      </c>
      <c r="E820" s="10">
        <v>2</v>
      </c>
      <c r="F820" s="10">
        <v>2</v>
      </c>
      <c r="G820" s="119" t="str">
        <f t="shared" si="155"/>
        <v>EXCLUDED</v>
      </c>
      <c r="H820" s="147" t="s">
        <v>901</v>
      </c>
      <c r="I820" s="189" t="s">
        <v>901</v>
      </c>
      <c r="J820" s="10" t="str">
        <f>IF(AND(G820="Excluded", H820="Excluded"), "Mutually Excluded", IF(AND(OR(G820="CERTAINLY INCLUDED", G820="INCLUDED", G820="MAYBE" ), OR(H820="INCLUDED", H820="MAYBE")), "MUTUALLY INCLUDED", IF(AND(G820="MAYBE", H820="MAYBE"), "Mutually MAYBE", IF(AND(G820="Excluded", OR(H820="INCLUDED", H820="MAYBE")), "AI: No, Human: Yes", IF(AND(H820="Excluded", OR(G820="INCLUDED", G820="CERTAINLY INCLUDED", G820="MAYBE")), "AI: Yes, Human: No", "Other Conflict")))))</f>
        <v>Mutually Excluded</v>
      </c>
      <c r="K820" s="10"/>
      <c r="L820" s="10"/>
      <c r="N820" s="220" t="s">
        <v>19</v>
      </c>
      <c r="O820" s="54" t="str">
        <f>IF(J820="Mutually Excluded","Exclude",IF(J820= "Mutually Included","Include",M820))</f>
        <v>Exclude</v>
      </c>
      <c r="P820" s="54" t="str">
        <f>'Humans Alignment T&amp;A'!Z820</f>
        <v>Exclude</v>
      </c>
      <c r="Q820" s="120" t="str">
        <f>IF(AND(O820="Exclude", P820="Exclude"), "Mutually Excluded", IF(AND(OR(O820="CERTAINLY INCLUDED", O820="INCLUDE" ), OR(P820="INCLUDE", P820="MAYBE")), "MUTUALLY INCLUDED", IF(AND(O820="MAYBE", P820="MAYBE"), "Mutually MAYBE", IF(AND(O820="Exclude", OR(P820="INCLUDE", P820="MAYBE")), "AI+Hum: No, Hum1+2: Yes", IF(AND(P820="Exclude", OR(O820="INCLUDE", O820="CERTAINLY INCLUDED", H820="MAYBE")), "Ai+hum: Yes, Hum1+2: No", "Other Conflict")))))</f>
        <v>Mutually Excluded</v>
      </c>
      <c r="U820" s="121" t="str">
        <f>IF(Q820="Mutually Excluded","Exclude",IF(Q820= "Mutually Included","Include",R820))</f>
        <v>Exclude</v>
      </c>
      <c r="V820" s="122"/>
      <c r="X820" s="117"/>
      <c r="Y820" s="117"/>
      <c r="Z820" s="103" t="str">
        <f t="shared" si="156"/>
        <v/>
      </c>
      <c r="AA820" s="256"/>
      <c r="AB820" s="186"/>
      <c r="AC820" s="186"/>
      <c r="AD820" s="203"/>
      <c r="AF820" s="203"/>
      <c r="AG820" s="102" t="str">
        <f t="shared" si="157"/>
        <v/>
      </c>
      <c r="AH820" s="10" t="str">
        <f t="shared" si="154"/>
        <v/>
      </c>
      <c r="AI820" s="102"/>
      <c r="AJ820" s="10"/>
      <c r="AK820" s="10"/>
      <c r="AL820" s="105"/>
      <c r="AM820" s="102"/>
      <c r="AN820" s="10"/>
      <c r="AO820" s="10" t="str">
        <f t="shared" si="158"/>
        <v/>
      </c>
      <c r="AT820" s="10"/>
      <c r="AU820" s="10" t="str">
        <f>IF(O820="include",AF820,"")</f>
        <v/>
      </c>
      <c r="AV820" s="54" t="str">
        <f>IF(P820="include",AF820,"")</f>
        <v/>
      </c>
    </row>
    <row r="821" spans="1:65" s="54" customFormat="1" ht="30">
      <c r="A821" s="102" t="s">
        <v>1132</v>
      </c>
      <c r="B821" s="10"/>
      <c r="C821" s="258" t="s">
        <v>1133</v>
      </c>
      <c r="D821" s="10">
        <v>3</v>
      </c>
      <c r="E821" s="10">
        <v>2</v>
      </c>
      <c r="F821" s="10">
        <v>2</v>
      </c>
      <c r="G821" s="119" t="str">
        <f t="shared" si="155"/>
        <v>EXCLUDED</v>
      </c>
      <c r="H821" s="147" t="s">
        <v>901</v>
      </c>
      <c r="I821" s="189" t="s">
        <v>901</v>
      </c>
      <c r="J821" s="10" t="str">
        <f>IF(AND(G821="Excluded", H821="Excluded"), "Mutually Excluded", IF(AND(OR(G821="CERTAINLY INCLUDED", G821="INCLUDED", G821="MAYBE" ), OR(H821="INCLUDED", H821="MAYBE")), "MUTUALLY INCLUDED", IF(AND(G821="MAYBE", H821="MAYBE"), "Mutually MAYBE", IF(AND(G821="Excluded", OR(H821="INCLUDED", H821="MAYBE")), "AI: No, Human: Yes", IF(AND(H821="Excluded", OR(G821="INCLUDED", G821="CERTAINLY INCLUDED", G821="MAYBE")), "AI: Yes, Human: No", "Other Conflict")))))</f>
        <v>Mutually Excluded</v>
      </c>
      <c r="K821" s="10"/>
      <c r="L821" s="10"/>
      <c r="N821" s="220" t="s">
        <v>19</v>
      </c>
      <c r="O821" s="54" t="str">
        <f>IF(J821="Mutually Excluded","Exclude",IF(J821= "Mutually Included","Include",M821))</f>
        <v>Exclude</v>
      </c>
      <c r="P821" s="54" t="str">
        <f>'Humans Alignment T&amp;A'!Z821</f>
        <v>Exclude</v>
      </c>
      <c r="Q821" s="120" t="str">
        <f>IF(AND(O821="Exclude", P821="Exclude"), "Mutually Excluded", IF(AND(OR(O821="CERTAINLY INCLUDED", O821="INCLUDE" ), OR(P821="INCLUDE", P821="MAYBE")), "MUTUALLY INCLUDED", IF(AND(O821="MAYBE", P821="MAYBE"), "Mutually MAYBE", IF(AND(O821="Exclude", OR(P821="INCLUDE", P821="MAYBE")), "AI+Hum: No, Hum1+2: Yes", IF(AND(P821="Exclude", OR(O821="INCLUDE", O821="CERTAINLY INCLUDED", H821="MAYBE")), "Ai+hum: Yes, Hum1+2: No", "Other Conflict")))))</f>
        <v>Mutually Excluded</v>
      </c>
      <c r="U821" s="121" t="str">
        <f>IF(Q821="Mutually Excluded","Exclude",IF(Q821= "Mutually Included","Include",R821))</f>
        <v>Exclude</v>
      </c>
      <c r="V821" s="122"/>
      <c r="X821" s="122"/>
      <c r="Y821" s="122"/>
      <c r="Z821" s="103" t="str">
        <f>IF(OR(ISBLANK(AF821), ISBLANK(V821)), "", IF(AND(OR(AF821="Include", AF821="Maybe"), OR(V821="Include", V821="Maybe", V821="Certainly Included")), "Mutually Included", IF(AND(AF821="Exclude", V821="Exclude"), "Mutually Excluded", IF(AND(AF821="Exclude", OR(V821="Include", V821="Maybe")), "Nikos Excluded, Cindy Included", IF(AND(OR(AF821="Include", AF821="Maybe"), V821="Exclude"), "Nikos Included, Cindy Excluded", "Pal")))))</f>
        <v/>
      </c>
      <c r="AA821" s="256"/>
      <c r="AB821" s="186"/>
      <c r="AC821" s="186"/>
      <c r="AD821" s="203"/>
      <c r="AF821" s="203"/>
      <c r="AG821" s="102" t="str">
        <f>IF(OR(ISBLANK(AF821), ISBLANK(AD821)), "", IF(AND(OR(AF821="Include", AF821="Maybe"), OR(AD821="Include", AD821="Maybe", AD821="Certainly Included")), "Mutually Included", IF(AND(AF821="Exclude", AD821="Exclude"), "Mutually Excluded", IF(AND(AF821="Exclude", OR(AD821="Include", AD821="Maybe")), "Nikos Excluded, Mikhail Included", IF(AND(OR(AF821="Include", AF821="Maybe"), AD821="Exclude"), "Nikos Included, Mikhail Excluded", "Pal")))))</f>
        <v/>
      </c>
      <c r="AH821" s="10" t="str">
        <f>IF(OR(ISBLANK(AF821), ISBLANK(AP821)), "", IF(AND(OR(AF821="Include", AF821="Maybe"), OR(AP821="Included", AP821="Maybe", AP821="Certainly Included")), "Mutually Included", IF(AND(AF821="Exclude", AP821="Exclude"), "Mutually Excluded", IF(AND(AF821="Exclude", OR(AP821="Include", AP821="Maybe")), "Human Excluded, AI Included", IF(AND(OR(AF821="Include", AF821="Maybe"), AP821="Exclude"), "Human Included, AI Excluded", "Pal")))))</f>
        <v/>
      </c>
      <c r="AI821" s="102"/>
      <c r="AJ821" s="10"/>
      <c r="AK821" s="10"/>
      <c r="AL821" s="105"/>
      <c r="AM821" s="102"/>
      <c r="AN821" s="10"/>
      <c r="AO821" s="10" t="str">
        <f>IF(OR(ISBLANK(AF821), ISBLANK(AP821)), "", IF(AND(OR(AF821="Include", AF821="Maybe"), OR(AP821="Include", AP821="Maybe", AP821="Certainly Included")), "Mutually Included", IF(AND(AF821="Exclude", AP821="Exclude"), "Mutually Excluded", IF(AND(AF821="Exclude", OR(AP821="Include", AP821="Maybe",, AP821="Certainly Included")), "Human Excluded, AI Included", IF(AND(OR(AF821="Include", AF821="Maybe"), AP821="Exclude"), "Human Included, AI Excluded", "Pal")))))</f>
        <v/>
      </c>
      <c r="AT821" s="10"/>
      <c r="AU821" s="10" t="str">
        <f>IF(O821="include",AF821,"")</f>
        <v/>
      </c>
      <c r="AV821" s="54" t="str">
        <f>IF(P821="include",AF821,"")</f>
        <v/>
      </c>
    </row>
    <row r="822" spans="1:65" s="54" customFormat="1" ht="30">
      <c r="A822" s="10">
        <v>860</v>
      </c>
      <c r="B822" s="10"/>
      <c r="C822" s="258" t="s">
        <v>1134</v>
      </c>
      <c r="D822" s="10">
        <v>2</v>
      </c>
      <c r="E822" s="10">
        <v>2</v>
      </c>
      <c r="F822" s="10">
        <v>2</v>
      </c>
      <c r="G822" s="119" t="str">
        <f t="shared" si="155"/>
        <v>EXCLUDED</v>
      </c>
      <c r="H822" s="147" t="s">
        <v>901</v>
      </c>
      <c r="I822" s="189" t="s">
        <v>901</v>
      </c>
      <c r="J822" s="10" t="str">
        <f>IF(AND(G822="Excluded", H822="Excluded"), "Mutually Excluded", IF(AND(OR(G822="CERTAINLY INCLUDED", G822="INCLUDED", G822="MAYBE" ), OR(H822="INCLUDED", H822="MAYBE")), "MUTUALLY INCLUDED", IF(AND(G822="MAYBE", H822="MAYBE"), "Mutually MAYBE", IF(AND(G822="Excluded", OR(H822="INCLUDED", H822="MAYBE")), "AI: No, Human: Yes", IF(AND(H822="Excluded", OR(G822="INCLUDED", G822="CERTAINLY INCLUDED", G822="MAYBE")), "AI: Yes, Human: No", "Other Conflict")))))</f>
        <v>Mutually Excluded</v>
      </c>
      <c r="K822" s="10"/>
      <c r="L822" s="10"/>
      <c r="N822" s="220" t="s">
        <v>19</v>
      </c>
      <c r="O822" s="54" t="str">
        <f>IF(J822="Mutually Excluded","Exclude",IF(J822= "Mutually Included","Include",M822))</f>
        <v>Exclude</v>
      </c>
      <c r="P822" s="54" t="str">
        <f>'Humans Alignment T&amp;A'!Z822</f>
        <v>Exclude</v>
      </c>
      <c r="Q822" s="120" t="str">
        <f>IF(AND(O822="Exclude", P822="Exclude"), "Mutually Excluded", IF(AND(OR(O822="CERTAINLY INCLUDED", O822="INCLUDE" ), OR(P822="INCLUDE", P822="MAYBE")), "MUTUALLY INCLUDED", IF(AND(O822="MAYBE", P822="MAYBE"), "Mutually MAYBE", IF(AND(O822="Exclude", OR(P822="INCLUDE", P822="MAYBE")), "AI+Hum: No, Hum1+2: Yes", IF(AND(P822="Exclude", OR(O822="INCLUDE", O822="CERTAINLY INCLUDED", H822="MAYBE")), "Ai+hum: Yes, Hum1+2: No", "Other Conflict")))))</f>
        <v>Mutually Excluded</v>
      </c>
      <c r="U822" s="121" t="str">
        <f>IF(Q822="Mutually Excluded","Exclude",IF(Q822= "Mutually Included","Include",R822))</f>
        <v>Exclude</v>
      </c>
      <c r="V822" s="122"/>
      <c r="X822" s="117"/>
      <c r="Y822" s="117"/>
      <c r="Z822" s="103" t="str">
        <f t="shared" si="156"/>
        <v/>
      </c>
      <c r="AA822" s="256"/>
      <c r="AB822" s="186"/>
      <c r="AC822" s="186"/>
      <c r="AD822" s="203"/>
      <c r="AF822" s="203"/>
      <c r="AG822" s="102" t="str">
        <f t="shared" si="157"/>
        <v/>
      </c>
      <c r="AH822" s="10" t="str">
        <f t="shared" si="154"/>
        <v/>
      </c>
      <c r="AI822" s="102"/>
      <c r="AJ822" s="10"/>
      <c r="AK822" s="10"/>
      <c r="AL822" s="105"/>
      <c r="AM822" s="102"/>
      <c r="AN822" s="10"/>
      <c r="AO822" s="10" t="str">
        <f t="shared" si="158"/>
        <v/>
      </c>
      <c r="AT822" s="10"/>
      <c r="AU822" s="10" t="str">
        <f>IF(O822="include",AF822,"")</f>
        <v/>
      </c>
      <c r="AV822" s="54" t="str">
        <f>IF(P822="include",AF822,"")</f>
        <v/>
      </c>
    </row>
    <row r="823" spans="1:65" s="54" customFormat="1" ht="45">
      <c r="A823" s="10">
        <v>861</v>
      </c>
      <c r="B823" s="10"/>
      <c r="C823" s="10" t="s">
        <v>1135</v>
      </c>
      <c r="D823" s="10">
        <v>3</v>
      </c>
      <c r="E823" s="10">
        <v>3</v>
      </c>
      <c r="F823" s="10">
        <v>4</v>
      </c>
      <c r="G823" s="119" t="str">
        <f t="shared" si="155"/>
        <v>EXCLUDED</v>
      </c>
      <c r="H823" s="147" t="s">
        <v>901</v>
      </c>
      <c r="I823" s="189" t="s">
        <v>901</v>
      </c>
      <c r="J823" s="10" t="str">
        <f>IF(AND(G823="Excluded", H823="Excluded"), "Mutually Excluded", IF(AND(OR(G823="CERTAINLY INCLUDED", G823="INCLUDED", G823="MAYBE" ), OR(H823="INCLUDED", H823="MAYBE")), "MUTUALLY INCLUDED", IF(AND(G823="MAYBE", H823="MAYBE"), "Mutually MAYBE", IF(AND(G823="Excluded", OR(H823="INCLUDED", H823="MAYBE")), "AI: No, Human: Yes", IF(AND(H823="Excluded", OR(G823="INCLUDED", G823="CERTAINLY INCLUDED", G823="MAYBE")), "AI: Yes, Human: No", "Other Conflict")))))</f>
        <v>Mutually Excluded</v>
      </c>
      <c r="K823" s="10"/>
      <c r="L823" s="10"/>
      <c r="N823" s="220" t="s">
        <v>19</v>
      </c>
      <c r="O823" s="54" t="str">
        <f>IF(J823="Mutually Excluded","Exclude",IF(J823= "Mutually Included","Include",M823))</f>
        <v>Exclude</v>
      </c>
      <c r="P823" s="54" t="str">
        <f>'Humans Alignment T&amp;A'!Z823</f>
        <v>Exclude</v>
      </c>
      <c r="Q823" s="120" t="str">
        <f>IF(AND(O823="Exclude", P823="Exclude"), "Mutually Excluded", IF(AND(OR(O823="CERTAINLY INCLUDED", O823="INCLUDE" ), OR(P823="INCLUDE", P823="MAYBE")), "MUTUALLY INCLUDED", IF(AND(O823="MAYBE", P823="MAYBE"), "Mutually MAYBE", IF(AND(O823="Exclude", OR(P823="INCLUDE", P823="MAYBE")), "AI+Hum: No, Hum1+2: Yes", IF(AND(P823="Exclude", OR(O823="INCLUDE", O823="CERTAINLY INCLUDED", H823="MAYBE")), "Ai+hum: Yes, Hum1+2: No", "Other Conflict")))))</f>
        <v>Mutually Excluded</v>
      </c>
      <c r="U823" s="121" t="str">
        <f>IF(Q823="Mutually Excluded","Exclude",IF(Q823= "Mutually Included","Include",R823))</f>
        <v>Exclude</v>
      </c>
      <c r="V823" s="122"/>
      <c r="X823" s="117"/>
      <c r="Y823" s="117"/>
      <c r="Z823" s="103" t="str">
        <f t="shared" si="156"/>
        <v/>
      </c>
      <c r="AA823" s="256"/>
      <c r="AB823" s="186"/>
      <c r="AC823" s="186"/>
      <c r="AD823" s="203"/>
      <c r="AF823" s="203"/>
      <c r="AG823" s="102" t="str">
        <f t="shared" si="157"/>
        <v/>
      </c>
      <c r="AH823" s="10" t="str">
        <f t="shared" si="154"/>
        <v/>
      </c>
      <c r="AI823" s="102"/>
      <c r="AJ823" s="10"/>
      <c r="AK823" s="10"/>
      <c r="AL823" s="105"/>
      <c r="AM823" s="102"/>
      <c r="AN823" s="10"/>
      <c r="AO823" s="10" t="str">
        <f t="shared" si="158"/>
        <v/>
      </c>
      <c r="AT823" s="10"/>
      <c r="AU823" s="10" t="str">
        <f>IF(O823="include",AF823,"")</f>
        <v/>
      </c>
      <c r="AV823" s="54" t="str">
        <f>IF(P823="include",AF823,"")</f>
        <v/>
      </c>
    </row>
    <row r="824" spans="1:65" s="54" customFormat="1" ht="60">
      <c r="A824" s="10">
        <v>862</v>
      </c>
      <c r="B824" s="10"/>
      <c r="C824" s="10" t="s">
        <v>1137</v>
      </c>
      <c r="D824" s="10">
        <v>3</v>
      </c>
      <c r="E824" s="10">
        <v>4</v>
      </c>
      <c r="F824" s="10">
        <v>3</v>
      </c>
      <c r="G824" s="119" t="str">
        <f t="shared" si="155"/>
        <v>EXCLUDED</v>
      </c>
      <c r="H824" s="147" t="s">
        <v>901</v>
      </c>
      <c r="I824" s="189" t="s">
        <v>901</v>
      </c>
      <c r="J824" s="10" t="str">
        <f>IF(AND(G824="Excluded", H824="Excluded"), "Mutually Excluded", IF(AND(OR(G824="CERTAINLY INCLUDED", G824="INCLUDED", G824="MAYBE" ), OR(H824="INCLUDED", H824="MAYBE")), "MUTUALLY INCLUDED", IF(AND(G824="MAYBE", H824="MAYBE"), "Mutually MAYBE", IF(AND(G824="Excluded", OR(H824="INCLUDED", H824="MAYBE")), "AI: No, Human: Yes", IF(AND(H824="Excluded", OR(G824="INCLUDED", G824="CERTAINLY INCLUDED", G824="MAYBE")), "AI: Yes, Human: No", "Other Conflict")))))</f>
        <v>Mutually Excluded</v>
      </c>
      <c r="K824" s="10"/>
      <c r="L824" s="10"/>
      <c r="N824" s="220" t="s">
        <v>19</v>
      </c>
      <c r="O824" s="54" t="str">
        <f>IF(J824="Mutually Excluded","Exclude",IF(J824= "Mutually Included","Include",M824))</f>
        <v>Exclude</v>
      </c>
      <c r="P824" s="54" t="str">
        <f>'Humans Alignment T&amp;A'!Z824</f>
        <v>Exclude</v>
      </c>
      <c r="Q824" s="120" t="str">
        <f>IF(AND(O824="Exclude", P824="Exclude"), "Mutually Excluded", IF(AND(OR(O824="CERTAINLY INCLUDED", O824="INCLUDE" ), OR(P824="INCLUDE", P824="MAYBE")), "MUTUALLY INCLUDED", IF(AND(O824="MAYBE", P824="MAYBE"), "Mutually MAYBE", IF(AND(O824="Exclude", OR(P824="INCLUDE", P824="MAYBE")), "AI+Hum: No, Hum1+2: Yes", IF(AND(P824="Exclude", OR(O824="INCLUDE", O824="CERTAINLY INCLUDED", H824="MAYBE")), "Ai+hum: Yes, Hum1+2: No", "Other Conflict")))))</f>
        <v>Mutually Excluded</v>
      </c>
      <c r="U824" s="121" t="str">
        <f>IF(Q824="Mutually Excluded","Exclude",IF(Q824= "Mutually Included","Include",R824))</f>
        <v>Exclude</v>
      </c>
      <c r="V824" s="122"/>
      <c r="X824" s="117"/>
      <c r="Y824" s="117"/>
      <c r="Z824" s="103" t="str">
        <f t="shared" si="156"/>
        <v/>
      </c>
      <c r="AA824" s="256"/>
      <c r="AB824" s="186"/>
      <c r="AC824" s="186"/>
      <c r="AD824" s="203"/>
      <c r="AF824" s="203"/>
      <c r="AG824" s="102" t="str">
        <f t="shared" si="157"/>
        <v/>
      </c>
      <c r="AH824" s="10" t="str">
        <f t="shared" si="154"/>
        <v/>
      </c>
      <c r="AI824" s="102"/>
      <c r="AJ824" s="10"/>
      <c r="AK824" s="10"/>
      <c r="AL824" s="105"/>
      <c r="AM824" s="102"/>
      <c r="AN824" s="10"/>
      <c r="AO824" s="10" t="str">
        <f t="shared" si="158"/>
        <v/>
      </c>
      <c r="AT824" s="10"/>
      <c r="AU824" s="10" t="str">
        <f>IF(O824="include",AF824,"")</f>
        <v/>
      </c>
      <c r="AV824" s="54" t="str">
        <f>IF(P824="include",AF824,"")</f>
        <v/>
      </c>
    </row>
    <row r="825" spans="1:65" s="54" customFormat="1" ht="45">
      <c r="A825" s="246" t="s">
        <v>1138</v>
      </c>
      <c r="B825" s="10"/>
      <c r="C825" s="10" t="s">
        <v>1139</v>
      </c>
      <c r="D825" s="10">
        <v>2</v>
      </c>
      <c r="E825" s="10">
        <v>2</v>
      </c>
      <c r="F825" s="10">
        <v>2</v>
      </c>
      <c r="G825" s="119" t="str">
        <f t="shared" si="155"/>
        <v>EXCLUDED</v>
      </c>
      <c r="H825" s="147" t="s">
        <v>901</v>
      </c>
      <c r="I825" s="189" t="s">
        <v>901</v>
      </c>
      <c r="J825" s="10" t="str">
        <f>IF(AND(G825="Excluded", H825="Excluded"), "Mutually Excluded", IF(AND(OR(G825="CERTAINLY INCLUDED", G825="INCLUDED", G825="MAYBE" ), OR(H825="INCLUDED", H825="MAYBE")), "MUTUALLY INCLUDED", IF(AND(G825="MAYBE", H825="MAYBE"), "Mutually MAYBE", IF(AND(G825="Excluded", OR(H825="INCLUDED", H825="MAYBE")), "AI: No, Human: Yes", IF(AND(H825="Excluded", OR(G825="INCLUDED", G825="CERTAINLY INCLUDED", G825="MAYBE")), "AI: Yes, Human: No", "Other Conflict")))))</f>
        <v>Mutually Excluded</v>
      </c>
      <c r="K825" s="10"/>
      <c r="L825" s="10"/>
      <c r="N825" s="220" t="s">
        <v>19</v>
      </c>
      <c r="O825" s="54" t="str">
        <f>IF(J825="Mutually Excluded","Exclude",IF(J825= "Mutually Included","Include",M825))</f>
        <v>Exclude</v>
      </c>
      <c r="P825" s="54" t="str">
        <f>'Humans Alignment T&amp;A'!Z825</f>
        <v>Exclude</v>
      </c>
      <c r="Q825" s="120" t="str">
        <f>IF(AND(O825="Exclude", P825="Exclude"), "Mutually Excluded", IF(AND(OR(O825="CERTAINLY INCLUDED", O825="INCLUDE" ), OR(P825="INCLUDE", P825="MAYBE")), "MUTUALLY INCLUDED", IF(AND(O825="MAYBE", P825="MAYBE"), "Mutually MAYBE", IF(AND(O825="Exclude", OR(P825="INCLUDE", P825="MAYBE")), "AI+Hum: No, Hum1+2: Yes", IF(AND(P825="Exclude", OR(O825="INCLUDE", O825="CERTAINLY INCLUDED", H825="MAYBE")), "Ai+hum: Yes, Hum1+2: No", "Other Conflict")))))</f>
        <v>Mutually Excluded</v>
      </c>
      <c r="U825" s="121" t="str">
        <f>IF(Q825="Mutually Excluded","Exclude",IF(Q825= "Mutually Included","Include",R825))</f>
        <v>Exclude</v>
      </c>
      <c r="V825" s="122"/>
      <c r="X825" s="122"/>
      <c r="Y825" s="122"/>
      <c r="Z825" s="103" t="str">
        <f>IF(OR(ISBLANK(AF825), ISBLANK(V825)), "", IF(AND(OR(AF825="Include", AF825="Maybe"), OR(V825="Include", V825="Maybe", V825="Certainly Included")), "Mutually Included", IF(AND(AF825="Exclude", V825="Exclude"), "Mutually Excluded", IF(AND(AF825="Exclude", OR(V825="Include", V825="Maybe")), "Nikos Excluded, Cindy Included", IF(AND(OR(AF825="Include", AF825="Maybe"), V825="Exclude"), "Nikos Included, Cindy Excluded", "Pal")))))</f>
        <v/>
      </c>
      <c r="AA825" s="256"/>
      <c r="AB825" s="186"/>
      <c r="AC825" s="186"/>
      <c r="AD825" s="203"/>
      <c r="AF825" s="203"/>
      <c r="AG825" s="102" t="str">
        <f>IF(OR(ISBLANK(AF825), ISBLANK(AD825)), "", IF(AND(OR(AF825="Include", AF825="Maybe"), OR(AD825="Include", AD825="Maybe", AD825="Certainly Included")), "Mutually Included", IF(AND(AF825="Exclude", AD825="Exclude"), "Mutually Excluded", IF(AND(AF825="Exclude", OR(AD825="Include", AD825="Maybe")), "Nikos Excluded, Mikhail Included", IF(AND(OR(AF825="Include", AF825="Maybe"), AD825="Exclude"), "Nikos Included, Mikhail Excluded", "Pal")))))</f>
        <v/>
      </c>
      <c r="AH825" s="10" t="str">
        <f>IF(OR(ISBLANK(AF825), ISBLANK(AP825)), "", IF(AND(OR(AF825="Include", AF825="Maybe"), OR(AP825="Included", AP825="Maybe", AP825="Certainly Included")), "Mutually Included", IF(AND(AF825="Exclude", AP825="Exclude"), "Mutually Excluded", IF(AND(AF825="Exclude", OR(AP825="Include", AP825="Maybe")), "Human Excluded, AI Included", IF(AND(OR(AF825="Include", AF825="Maybe"), AP825="Exclude"), "Human Included, AI Excluded", "Pal")))))</f>
        <v/>
      </c>
      <c r="AI825" s="102"/>
      <c r="AJ825" s="10"/>
      <c r="AK825" s="10"/>
      <c r="AL825" s="105"/>
      <c r="AM825" s="102"/>
      <c r="AN825" s="10"/>
      <c r="AO825" s="10" t="str">
        <f>IF(OR(ISBLANK(AF825), ISBLANK(AP825)), "", IF(AND(OR(AF825="Include", AF825="Maybe"), OR(AP825="Include", AP825="Maybe", AP825="Certainly Included")), "Mutually Included", IF(AND(AF825="Exclude", AP825="Exclude"), "Mutually Excluded", IF(AND(AF825="Exclude", OR(AP825="Include", AP825="Maybe",, AP825="Certainly Included")), "Human Excluded, AI Included", IF(AND(OR(AF825="Include", AF825="Maybe"), AP825="Exclude"), "Human Included, AI Excluded", "Pal")))))</f>
        <v/>
      </c>
      <c r="AT825" s="10"/>
      <c r="AU825" s="10" t="str">
        <f>IF(O825="include",AF825,"")</f>
        <v/>
      </c>
      <c r="AV825" s="54" t="str">
        <f>IF(P825="include",AF825,"")</f>
        <v/>
      </c>
    </row>
    <row r="826" spans="1:65" s="54" customFormat="1" ht="30">
      <c r="A826" s="102" t="s">
        <v>1140</v>
      </c>
      <c r="B826" s="10"/>
      <c r="C826" s="10" t="s">
        <v>1141</v>
      </c>
      <c r="D826" s="10">
        <v>2</v>
      </c>
      <c r="E826" s="10">
        <v>2</v>
      </c>
      <c r="F826" s="10">
        <v>2</v>
      </c>
      <c r="G826" s="119" t="str">
        <f t="shared" si="155"/>
        <v>EXCLUDED</v>
      </c>
      <c r="H826" s="147" t="s">
        <v>901</v>
      </c>
      <c r="I826" s="189" t="s">
        <v>901</v>
      </c>
      <c r="J826" s="10" t="str">
        <f>IF(AND(G826="Excluded", H826="Excluded"), "Mutually Excluded", IF(AND(OR(G826="CERTAINLY INCLUDED", G826="INCLUDED", G826="MAYBE" ), OR(H826="INCLUDED", H826="MAYBE")), "MUTUALLY INCLUDED", IF(AND(G826="MAYBE", H826="MAYBE"), "Mutually MAYBE", IF(AND(G826="Excluded", OR(H826="INCLUDED", H826="MAYBE")), "AI: No, Human: Yes", IF(AND(H826="Excluded", OR(G826="INCLUDED", G826="CERTAINLY INCLUDED", G826="MAYBE")), "AI: Yes, Human: No", "Other Conflict")))))</f>
        <v>Mutually Excluded</v>
      </c>
      <c r="K826" s="10"/>
      <c r="L826" s="10"/>
      <c r="N826" s="220" t="s">
        <v>19</v>
      </c>
      <c r="O826" s="54" t="str">
        <f>IF(J826="Mutually Excluded","Exclude",IF(J826= "Mutually Included","Include",M826))</f>
        <v>Exclude</v>
      </c>
      <c r="P826" s="54" t="str">
        <f>'Humans Alignment T&amp;A'!Z826</f>
        <v>Exclude</v>
      </c>
      <c r="Q826" s="120" t="str">
        <f>IF(AND(O826="Exclude", P826="Exclude"), "Mutually Excluded", IF(AND(OR(O826="CERTAINLY INCLUDED", O826="INCLUDE" ), OR(P826="INCLUDE", P826="MAYBE")), "MUTUALLY INCLUDED", IF(AND(O826="MAYBE", P826="MAYBE"), "Mutually MAYBE", IF(AND(O826="Exclude", OR(P826="INCLUDE", P826="MAYBE")), "AI+Hum: No, Hum1+2: Yes", IF(AND(P826="Exclude", OR(O826="INCLUDE", O826="CERTAINLY INCLUDED", H826="MAYBE")), "Ai+hum: Yes, Hum1+2: No", "Other Conflict")))))</f>
        <v>Mutually Excluded</v>
      </c>
      <c r="U826" s="121" t="str">
        <f>IF(Q826="Mutually Excluded","Exclude",IF(Q826= "Mutually Included","Include",R826))</f>
        <v>Exclude</v>
      </c>
      <c r="V826" s="122"/>
      <c r="X826" s="122"/>
      <c r="Y826" s="122"/>
      <c r="Z826" s="103" t="str">
        <f>IF(OR(ISBLANK(AF826), ISBLANK(V826)), "", IF(AND(OR(AF826="Include", AF826="Maybe"), OR(V826="Include", V826="Maybe", V826="Certainly Included")), "Mutually Included", IF(AND(AF826="Exclude", V826="Exclude"), "Mutually Excluded", IF(AND(AF826="Exclude", OR(V826="Include", V826="Maybe")), "Nikos Excluded, Cindy Included", IF(AND(OR(AF826="Include", AF826="Maybe"), V826="Exclude"), "Nikos Included, Cindy Excluded", "Pal")))))</f>
        <v/>
      </c>
      <c r="AA826" s="256"/>
      <c r="AB826" s="186"/>
      <c r="AC826" s="186"/>
      <c r="AD826" s="203"/>
      <c r="AF826" s="203"/>
      <c r="AG826" s="102" t="str">
        <f>IF(OR(ISBLANK(AF826), ISBLANK(AD826)), "", IF(AND(OR(AF826="Include", AF826="Maybe"), OR(AD826="Include", AD826="Maybe", AD826="Certainly Included")), "Mutually Included", IF(AND(AF826="Exclude", AD826="Exclude"), "Mutually Excluded", IF(AND(AF826="Exclude", OR(AD826="Include", AD826="Maybe")), "Nikos Excluded, Mikhail Included", IF(AND(OR(AF826="Include", AF826="Maybe"), AD826="Exclude"), "Nikos Included, Mikhail Excluded", "Pal")))))</f>
        <v/>
      </c>
      <c r="AH826" s="10" t="str">
        <f>IF(OR(ISBLANK(AF826), ISBLANK(AP826)), "", IF(AND(OR(AF826="Include", AF826="Maybe"), OR(AP826="Included", AP826="Maybe", AP826="Certainly Included")), "Mutually Included", IF(AND(AF826="Exclude", AP826="Exclude"), "Mutually Excluded", IF(AND(AF826="Exclude", OR(AP826="Include", AP826="Maybe")), "Human Excluded, AI Included", IF(AND(OR(AF826="Include", AF826="Maybe"), AP826="Exclude"), "Human Included, AI Excluded", "Pal")))))</f>
        <v/>
      </c>
      <c r="AI826" s="102"/>
      <c r="AJ826" s="10"/>
      <c r="AK826" s="10"/>
      <c r="AL826" s="105"/>
      <c r="AM826" s="102"/>
      <c r="AN826" s="10"/>
      <c r="AO826" s="10" t="str">
        <f>IF(OR(ISBLANK(AF826), ISBLANK(AP826)), "", IF(AND(OR(AF826="Include", AF826="Maybe"), OR(AP826="Include", AP826="Maybe", AP826="Certainly Included")), "Mutually Included", IF(AND(AF826="Exclude", AP826="Exclude"), "Mutually Excluded", IF(AND(AF826="Exclude", OR(AP826="Include", AP826="Maybe",, AP826="Certainly Included")), "Human Excluded, AI Included", IF(AND(OR(AF826="Include", AF826="Maybe"), AP826="Exclude"), "Human Included, AI Excluded", "Pal")))))</f>
        <v/>
      </c>
      <c r="AT826" s="10"/>
      <c r="AU826" s="10" t="str">
        <f>IF(O826="include",AF826,"")</f>
        <v/>
      </c>
      <c r="AV826" s="54" t="str">
        <f>IF(P826="include",AF826,"")</f>
        <v/>
      </c>
    </row>
    <row r="827" spans="1:65" s="54" customFormat="1" ht="45">
      <c r="A827" s="10">
        <v>869</v>
      </c>
      <c r="B827" s="10"/>
      <c r="C827" s="261" t="s">
        <v>1143</v>
      </c>
      <c r="D827" s="10">
        <v>2</v>
      </c>
      <c r="E827" s="10">
        <v>3</v>
      </c>
      <c r="F827" s="10">
        <v>2</v>
      </c>
      <c r="G827" s="119" t="str">
        <f t="shared" si="155"/>
        <v>EXCLUDED</v>
      </c>
      <c r="H827" s="147" t="s">
        <v>901</v>
      </c>
      <c r="I827" s="189" t="s">
        <v>901</v>
      </c>
      <c r="J827" s="10" t="str">
        <f>IF(AND(G827="Excluded", H827="Excluded"), "Mutually Excluded", IF(AND(OR(G827="CERTAINLY INCLUDED", G827="INCLUDED", G827="MAYBE" ), OR(H827="INCLUDED", H827="MAYBE")), "MUTUALLY INCLUDED", IF(AND(G827="MAYBE", H827="MAYBE"), "Mutually MAYBE", IF(AND(G827="Excluded", OR(H827="INCLUDED", H827="MAYBE")), "AI: No, Human: Yes", IF(AND(H827="Excluded", OR(G827="INCLUDED", G827="CERTAINLY INCLUDED", G827="MAYBE")), "AI: Yes, Human: No", "Other Conflict")))))</f>
        <v>Mutually Excluded</v>
      </c>
      <c r="K827" s="10"/>
      <c r="L827" s="10"/>
      <c r="N827" s="220" t="s">
        <v>19</v>
      </c>
      <c r="O827" s="54" t="str">
        <f>IF(J827="Mutually Excluded","Exclude",IF(J827= "Mutually Included","Include",M827))</f>
        <v>Exclude</v>
      </c>
      <c r="P827" s="54" t="str">
        <f>'Humans Alignment T&amp;A'!Z827</f>
        <v>Exclude</v>
      </c>
      <c r="Q827" s="120" t="str">
        <f>IF(AND(O827="Exclude", P827="Exclude"), "Mutually Excluded", IF(AND(OR(O827="CERTAINLY INCLUDED", O827="INCLUDE" ), OR(P827="INCLUDE", P827="MAYBE")), "MUTUALLY INCLUDED", IF(AND(O827="MAYBE", P827="MAYBE"), "Mutually MAYBE", IF(AND(O827="Exclude", OR(P827="INCLUDE", P827="MAYBE")), "AI+Hum: No, Hum1+2: Yes", IF(AND(P827="Exclude", OR(O827="INCLUDE", O827="CERTAINLY INCLUDED", H827="MAYBE")), "Ai+hum: Yes, Hum1+2: No", "Other Conflict")))))</f>
        <v>Mutually Excluded</v>
      </c>
      <c r="U827" s="121" t="str">
        <f>IF(Q827="Mutually Excluded","Exclude",IF(Q827= "Mutually Included","Include",R827))</f>
        <v>Exclude</v>
      </c>
      <c r="V827" s="122"/>
      <c r="X827" s="117"/>
      <c r="Y827" s="117"/>
      <c r="Z827" s="103" t="str">
        <f t="shared" si="156"/>
        <v/>
      </c>
      <c r="AA827" s="256"/>
      <c r="AB827" s="186"/>
      <c r="AC827" s="186"/>
      <c r="AD827" s="203"/>
      <c r="AF827" s="203"/>
      <c r="AG827" s="102" t="str">
        <f t="shared" si="157"/>
        <v/>
      </c>
      <c r="AH827" s="10" t="str">
        <f t="shared" si="154"/>
        <v/>
      </c>
      <c r="AI827" s="102"/>
      <c r="AJ827" s="10"/>
      <c r="AK827" s="10"/>
      <c r="AL827" s="105"/>
      <c r="AM827" s="102"/>
      <c r="AN827" s="10"/>
      <c r="AO827" s="10" t="str">
        <f t="shared" si="158"/>
        <v/>
      </c>
      <c r="AT827" s="10"/>
      <c r="AU827" s="10" t="str">
        <f>IF(O827="include",AF827,"")</f>
        <v/>
      </c>
      <c r="AV827" s="54" t="str">
        <f>IF(P827="include",AF827,"")</f>
        <v/>
      </c>
    </row>
    <row r="828" spans="1:65" s="54" customFormat="1" ht="45">
      <c r="A828" s="246" t="s">
        <v>1144</v>
      </c>
      <c r="B828" s="10"/>
      <c r="C828" s="10" t="s">
        <v>1145</v>
      </c>
      <c r="D828" s="10">
        <v>1</v>
      </c>
      <c r="E828" s="10">
        <v>1</v>
      </c>
      <c r="F828" s="10">
        <v>1</v>
      </c>
      <c r="G828" s="119" t="str">
        <f t="shared" si="155"/>
        <v>EXCLUDED</v>
      </c>
      <c r="H828" s="147" t="s">
        <v>901</v>
      </c>
      <c r="I828" s="189" t="s">
        <v>901</v>
      </c>
      <c r="J828" s="10" t="str">
        <f>IF(AND(G828="Excluded", H828="Excluded"), "Mutually Excluded", IF(AND(OR(G828="CERTAINLY INCLUDED", G828="INCLUDED", G828="MAYBE" ), OR(H828="INCLUDED", H828="MAYBE")), "MUTUALLY INCLUDED", IF(AND(G828="MAYBE", H828="MAYBE"), "Mutually MAYBE", IF(AND(G828="Excluded", OR(H828="INCLUDED", H828="MAYBE")), "AI: No, Human: Yes", IF(AND(H828="Excluded", OR(G828="INCLUDED", G828="CERTAINLY INCLUDED", G828="MAYBE")), "AI: Yes, Human: No", "Other Conflict")))))</f>
        <v>Mutually Excluded</v>
      </c>
      <c r="K828" s="10"/>
      <c r="L828" s="10"/>
      <c r="N828" s="220" t="s">
        <v>19</v>
      </c>
      <c r="O828" s="54" t="str">
        <f>IF(J828="Mutually Excluded","Exclude",IF(J828= "Mutually Included","Include",M828))</f>
        <v>Exclude</v>
      </c>
      <c r="P828" s="54" t="str">
        <f>'Humans Alignment T&amp;A'!Z828</f>
        <v>Exclude</v>
      </c>
      <c r="Q828" s="120" t="str">
        <f>IF(AND(O828="Exclude", P828="Exclude"), "Mutually Excluded", IF(AND(OR(O828="CERTAINLY INCLUDED", O828="INCLUDE" ), OR(P828="INCLUDE", P828="MAYBE")), "MUTUALLY INCLUDED", IF(AND(O828="MAYBE", P828="MAYBE"), "Mutually MAYBE", IF(AND(O828="Exclude", OR(P828="INCLUDE", P828="MAYBE")), "AI+Hum: No, Hum1+2: Yes", IF(AND(P828="Exclude", OR(O828="INCLUDE", O828="CERTAINLY INCLUDED", H828="MAYBE")), "Ai+hum: Yes, Hum1+2: No", "Other Conflict")))))</f>
        <v>Mutually Excluded</v>
      </c>
      <c r="U828" s="121" t="str">
        <f>IF(Q828="Mutually Excluded","Exclude",IF(Q828= "Mutually Included","Include",R828))</f>
        <v>Exclude</v>
      </c>
      <c r="V828" s="122"/>
      <c r="X828" s="122"/>
      <c r="Y828" s="122"/>
      <c r="Z828" s="103" t="str">
        <f t="shared" ref="Z828:Z834" si="159">IF(OR(ISBLANK(AF828), ISBLANK(V828)), "", IF(AND(OR(AF828="Include", AF828="Maybe"), OR(V828="Include", V828="Maybe", V828="Certainly Included")), "Mutually Included", IF(AND(AF828="Exclude", V828="Exclude"), "Mutually Excluded", IF(AND(AF828="Exclude", OR(V828="Include", V828="Maybe")), "Nikos Excluded, Cindy Included", IF(AND(OR(AF828="Include", AF828="Maybe"), V828="Exclude"), "Nikos Included, Cindy Excluded", "Pal")))))</f>
        <v/>
      </c>
      <c r="AA828" s="256"/>
      <c r="AB828" s="186"/>
      <c r="AC828" s="186"/>
      <c r="AD828" s="203"/>
      <c r="AF828" s="203"/>
      <c r="AG828" s="102" t="str">
        <f t="shared" ref="AG828:AG834" si="160">IF(OR(ISBLANK(AF828), ISBLANK(AD828)), "", IF(AND(OR(AF828="Include", AF828="Maybe"), OR(AD828="Include", AD828="Maybe", AD828="Certainly Included")), "Mutually Included", IF(AND(AF828="Exclude", AD828="Exclude"), "Mutually Excluded", IF(AND(AF828="Exclude", OR(AD828="Include", AD828="Maybe")), "Nikos Excluded, Mikhail Included", IF(AND(OR(AF828="Include", AF828="Maybe"), AD828="Exclude"), "Nikos Included, Mikhail Excluded", "Pal")))))</f>
        <v/>
      </c>
      <c r="AH828" s="10" t="str">
        <f t="shared" ref="AH828:AH834" si="161">IF(OR(ISBLANK(AF828), ISBLANK(AP828)), "", IF(AND(OR(AF828="Include", AF828="Maybe"), OR(AP828="Included", AP828="Maybe", AP828="Certainly Included")), "Mutually Included", IF(AND(AF828="Exclude", AP828="Exclude"), "Mutually Excluded", IF(AND(AF828="Exclude", OR(AP828="Include", AP828="Maybe")), "Human Excluded, AI Included", IF(AND(OR(AF828="Include", AF828="Maybe"), AP828="Exclude"), "Human Included, AI Excluded", "Pal")))))</f>
        <v/>
      </c>
      <c r="AI828" s="102"/>
      <c r="AJ828" s="10"/>
      <c r="AK828" s="10"/>
      <c r="AL828" s="105"/>
      <c r="AM828" s="102"/>
      <c r="AN828" s="10"/>
      <c r="AO828" s="10" t="str">
        <f t="shared" ref="AO828:AO834" si="162">IF(OR(ISBLANK(AF828), ISBLANK(AP828)), "", IF(AND(OR(AF828="Include", AF828="Maybe"), OR(AP828="Include", AP828="Maybe", AP828="Certainly Included")), "Mutually Included", IF(AND(AF828="Exclude", AP828="Exclude"), "Mutually Excluded", IF(AND(AF828="Exclude", OR(AP828="Include", AP828="Maybe",, AP828="Certainly Included")), "Human Excluded, AI Included", IF(AND(OR(AF828="Include", AF828="Maybe"), AP828="Exclude"), "Human Included, AI Excluded", "Pal")))))</f>
        <v/>
      </c>
      <c r="AT828" s="10"/>
      <c r="AU828" s="10" t="str">
        <f>IF(O828="include",AF828,"")</f>
        <v/>
      </c>
      <c r="AV828" s="54" t="str">
        <f>IF(P828="include",AF828,"")</f>
        <v/>
      </c>
    </row>
    <row r="829" spans="1:65" s="54" customFormat="1" ht="45">
      <c r="A829" s="102" t="s">
        <v>1147</v>
      </c>
      <c r="B829" s="10"/>
      <c r="C829" s="261" t="s">
        <v>1148</v>
      </c>
      <c r="D829" s="10">
        <v>2</v>
      </c>
      <c r="E829" s="10">
        <v>2</v>
      </c>
      <c r="F829" s="10">
        <v>2</v>
      </c>
      <c r="G829" s="119" t="str">
        <f t="shared" si="155"/>
        <v>EXCLUDED</v>
      </c>
      <c r="H829" s="147" t="s">
        <v>901</v>
      </c>
      <c r="I829" s="189" t="s">
        <v>901</v>
      </c>
      <c r="J829" s="10" t="str">
        <f>IF(AND(G829="Excluded", H829="Excluded"), "Mutually Excluded", IF(AND(OR(G829="CERTAINLY INCLUDED", G829="INCLUDED", G829="MAYBE" ), OR(H829="INCLUDED", H829="MAYBE")), "MUTUALLY INCLUDED", IF(AND(G829="MAYBE", H829="MAYBE"), "Mutually MAYBE", IF(AND(G829="Excluded", OR(H829="INCLUDED", H829="MAYBE")), "AI: No, Human: Yes", IF(AND(H829="Excluded", OR(G829="INCLUDED", G829="CERTAINLY INCLUDED", G829="MAYBE")), "AI: Yes, Human: No", "Other Conflict")))))</f>
        <v>Mutually Excluded</v>
      </c>
      <c r="K829" s="10"/>
      <c r="L829" s="10"/>
      <c r="N829" s="220" t="s">
        <v>19</v>
      </c>
      <c r="O829" s="54" t="str">
        <f>IF(J829="Mutually Excluded","Exclude",IF(J829= "Mutually Included","Include",M829))</f>
        <v>Exclude</v>
      </c>
      <c r="P829" s="54" t="str">
        <f>'Humans Alignment T&amp;A'!Z829</f>
        <v>Exclude</v>
      </c>
      <c r="Q829" s="120" t="str">
        <f>IF(AND(O829="Exclude", P829="Exclude"), "Mutually Excluded", IF(AND(OR(O829="CERTAINLY INCLUDED", O829="INCLUDE" ), OR(P829="INCLUDE", P829="MAYBE")), "MUTUALLY INCLUDED", IF(AND(O829="MAYBE", P829="MAYBE"), "Mutually MAYBE", IF(AND(O829="Exclude", OR(P829="INCLUDE", P829="MAYBE")), "AI+Hum: No, Hum1+2: Yes", IF(AND(P829="Exclude", OR(O829="INCLUDE", O829="CERTAINLY INCLUDED", H829="MAYBE")), "Ai+hum: Yes, Hum1+2: No", "Other Conflict")))))</f>
        <v>Mutually Excluded</v>
      </c>
      <c r="U829" s="121" t="str">
        <f>IF(Q829="Mutually Excluded","Exclude",IF(Q829= "Mutually Included","Include",R829))</f>
        <v>Exclude</v>
      </c>
      <c r="V829" s="122"/>
      <c r="X829" s="122"/>
      <c r="Y829" s="122"/>
      <c r="Z829" s="103" t="str">
        <f t="shared" si="159"/>
        <v/>
      </c>
      <c r="AA829" s="256"/>
      <c r="AB829" s="186"/>
      <c r="AC829" s="186"/>
      <c r="AD829" s="203"/>
      <c r="AF829" s="203"/>
      <c r="AG829" s="102" t="str">
        <f t="shared" si="160"/>
        <v/>
      </c>
      <c r="AH829" s="10" t="str">
        <f t="shared" si="161"/>
        <v/>
      </c>
      <c r="AI829" s="102"/>
      <c r="AJ829" s="10"/>
      <c r="AK829" s="10"/>
      <c r="AL829" s="105"/>
      <c r="AM829" s="102"/>
      <c r="AN829" s="10"/>
      <c r="AO829" s="10" t="str">
        <f t="shared" si="162"/>
        <v/>
      </c>
      <c r="AT829" s="10"/>
      <c r="AU829" s="10" t="str">
        <f>IF(O829="include",AF829,"")</f>
        <v/>
      </c>
      <c r="AV829" s="54" t="str">
        <f>IF(P829="include",AF829,"")</f>
        <v/>
      </c>
    </row>
    <row r="830" spans="1:65" s="54" customFormat="1" ht="45">
      <c r="A830" s="102" t="s">
        <v>1149</v>
      </c>
      <c r="B830" s="10"/>
      <c r="C830" s="10" t="s">
        <v>1150</v>
      </c>
      <c r="D830" s="10">
        <v>2</v>
      </c>
      <c r="E830" s="10">
        <v>2</v>
      </c>
      <c r="F830" s="10">
        <v>2</v>
      </c>
      <c r="G830" s="119" t="str">
        <f t="shared" si="155"/>
        <v>EXCLUDED</v>
      </c>
      <c r="H830" s="147" t="s">
        <v>901</v>
      </c>
      <c r="I830" s="189" t="s">
        <v>901</v>
      </c>
      <c r="J830" s="10" t="str">
        <f>IF(AND(G830="Excluded", H830="Excluded"), "Mutually Excluded", IF(AND(OR(G830="CERTAINLY INCLUDED", G830="INCLUDED", G830="MAYBE" ), OR(H830="INCLUDED", H830="MAYBE")), "MUTUALLY INCLUDED", IF(AND(G830="MAYBE", H830="MAYBE"), "Mutually MAYBE", IF(AND(G830="Excluded", OR(H830="INCLUDED", H830="MAYBE")), "AI: No, Human: Yes", IF(AND(H830="Excluded", OR(G830="INCLUDED", G830="CERTAINLY INCLUDED", G830="MAYBE")), "AI: Yes, Human: No", "Other Conflict")))))</f>
        <v>Mutually Excluded</v>
      </c>
      <c r="K830" s="10"/>
      <c r="L830" s="10"/>
      <c r="N830" s="220" t="s">
        <v>19</v>
      </c>
      <c r="O830" s="54" t="str">
        <f>IF(J830="Mutually Excluded","Exclude",IF(J830= "Mutually Included","Include",M830))</f>
        <v>Exclude</v>
      </c>
      <c r="P830" s="54" t="str">
        <f>'Humans Alignment T&amp;A'!Z830</f>
        <v>Exclude</v>
      </c>
      <c r="Q830" s="120" t="str">
        <f>IF(AND(O830="Exclude", P830="Exclude"), "Mutually Excluded", IF(AND(OR(O830="CERTAINLY INCLUDED", O830="INCLUDE" ), OR(P830="INCLUDE", P830="MAYBE")), "MUTUALLY INCLUDED", IF(AND(O830="MAYBE", P830="MAYBE"), "Mutually MAYBE", IF(AND(O830="Exclude", OR(P830="INCLUDE", P830="MAYBE")), "AI+Hum: No, Hum1+2: Yes", IF(AND(P830="Exclude", OR(O830="INCLUDE", O830="CERTAINLY INCLUDED", H830="MAYBE")), "Ai+hum: Yes, Hum1+2: No", "Other Conflict")))))</f>
        <v>Mutually Excluded</v>
      </c>
      <c r="U830" s="121" t="str">
        <f>IF(Q830="Mutually Excluded","Exclude",IF(Q830= "Mutually Included","Include",R830))</f>
        <v>Exclude</v>
      </c>
      <c r="V830" s="122"/>
      <c r="X830" s="122"/>
      <c r="Y830" s="122"/>
      <c r="Z830" s="103" t="str">
        <f t="shared" si="159"/>
        <v/>
      </c>
      <c r="AA830" s="256"/>
      <c r="AB830" s="186"/>
      <c r="AC830" s="186"/>
      <c r="AD830" s="203"/>
      <c r="AF830" s="203"/>
      <c r="AG830" s="102" t="str">
        <f t="shared" si="160"/>
        <v/>
      </c>
      <c r="AH830" s="10" t="str">
        <f t="shared" si="161"/>
        <v/>
      </c>
      <c r="AI830" s="102"/>
      <c r="AJ830" s="10"/>
      <c r="AK830" s="10"/>
      <c r="AL830" s="105"/>
      <c r="AM830" s="102"/>
      <c r="AN830" s="10"/>
      <c r="AO830" s="10" t="str">
        <f t="shared" si="162"/>
        <v/>
      </c>
      <c r="AT830" s="10"/>
      <c r="AU830" s="10" t="str">
        <f>IF(O830="include",AF830,"")</f>
        <v/>
      </c>
      <c r="AV830" s="54" t="str">
        <f>IF(P830="include",AF830,"")</f>
        <v/>
      </c>
    </row>
    <row r="831" spans="1:65" s="54" customFormat="1" ht="45">
      <c r="A831" s="102" t="s">
        <v>1152</v>
      </c>
      <c r="B831" s="10"/>
      <c r="C831" s="10" t="s">
        <v>1153</v>
      </c>
      <c r="D831" s="10">
        <v>2</v>
      </c>
      <c r="E831" s="10">
        <v>2</v>
      </c>
      <c r="F831" s="10">
        <v>3</v>
      </c>
      <c r="G831" s="119" t="str">
        <f t="shared" si="155"/>
        <v>EXCLUDED</v>
      </c>
      <c r="H831" s="147" t="s">
        <v>901</v>
      </c>
      <c r="I831" s="189" t="s">
        <v>901</v>
      </c>
      <c r="J831" s="10" t="str">
        <f>IF(AND(G831="Excluded", H831="Excluded"), "Mutually Excluded", IF(AND(OR(G831="CERTAINLY INCLUDED", G831="INCLUDED", G831="MAYBE" ), OR(H831="INCLUDED", H831="MAYBE")), "MUTUALLY INCLUDED", IF(AND(G831="MAYBE", H831="MAYBE"), "Mutually MAYBE", IF(AND(G831="Excluded", OR(H831="INCLUDED", H831="MAYBE")), "AI: No, Human: Yes", IF(AND(H831="Excluded", OR(G831="INCLUDED", G831="CERTAINLY INCLUDED", G831="MAYBE")), "AI: Yes, Human: No", "Other Conflict")))))</f>
        <v>Mutually Excluded</v>
      </c>
      <c r="K831" s="10"/>
      <c r="L831" s="10"/>
      <c r="N831" s="220" t="s">
        <v>19</v>
      </c>
      <c r="O831" s="54" t="str">
        <f>IF(J831="Mutually Excluded","Exclude",IF(J831= "Mutually Included","Include",M831))</f>
        <v>Exclude</v>
      </c>
      <c r="P831" s="54" t="str">
        <f>'Humans Alignment T&amp;A'!Z831</f>
        <v>Exclude</v>
      </c>
      <c r="Q831" s="120" t="str">
        <f>IF(AND(O831="Exclude", P831="Exclude"), "Mutually Excluded", IF(AND(OR(O831="CERTAINLY INCLUDED", O831="INCLUDE" ), OR(P831="INCLUDE", P831="MAYBE")), "MUTUALLY INCLUDED", IF(AND(O831="MAYBE", P831="MAYBE"), "Mutually MAYBE", IF(AND(O831="Exclude", OR(P831="INCLUDE", P831="MAYBE")), "AI+Hum: No, Hum1+2: Yes", IF(AND(P831="Exclude", OR(O831="INCLUDE", O831="CERTAINLY INCLUDED", H831="MAYBE")), "Ai+hum: Yes, Hum1+2: No", "Other Conflict")))))</f>
        <v>Mutually Excluded</v>
      </c>
      <c r="U831" s="121" t="str">
        <f>IF(Q831="Mutually Excluded","Exclude",IF(Q831= "Mutually Included","Include",R831))</f>
        <v>Exclude</v>
      </c>
      <c r="V831" s="122"/>
      <c r="X831" s="122"/>
      <c r="Y831" s="122"/>
      <c r="Z831" s="103" t="str">
        <f t="shared" si="159"/>
        <v/>
      </c>
      <c r="AA831" s="256"/>
      <c r="AB831" s="186"/>
      <c r="AC831" s="186"/>
      <c r="AD831" s="203"/>
      <c r="AF831" s="203"/>
      <c r="AG831" s="102" t="str">
        <f t="shared" si="160"/>
        <v/>
      </c>
      <c r="AH831" s="10" t="str">
        <f t="shared" si="161"/>
        <v/>
      </c>
      <c r="AI831" s="102"/>
      <c r="AJ831" s="10"/>
      <c r="AK831" s="10"/>
      <c r="AL831" s="105"/>
      <c r="AM831" s="102"/>
      <c r="AN831" s="10"/>
      <c r="AO831" s="10" t="str">
        <f t="shared" si="162"/>
        <v/>
      </c>
      <c r="AT831" s="10"/>
      <c r="AU831" s="10" t="str">
        <f>IF(O831="include",AF831,"")</f>
        <v/>
      </c>
      <c r="AV831" s="54" t="str">
        <f>IF(P831="include",AF831,"")</f>
        <v/>
      </c>
    </row>
    <row r="832" spans="1:65" s="54" customFormat="1" ht="45">
      <c r="A832" s="247" t="s">
        <v>1154</v>
      </c>
      <c r="B832" s="10"/>
      <c r="C832" s="10" t="s">
        <v>1155</v>
      </c>
      <c r="D832" s="10">
        <v>4</v>
      </c>
      <c r="E832" s="10">
        <v>3</v>
      </c>
      <c r="F832" s="10">
        <v>4</v>
      </c>
      <c r="G832" s="119" t="str">
        <f t="shared" si="155"/>
        <v>EXCLUDED</v>
      </c>
      <c r="H832" s="147" t="s">
        <v>901</v>
      </c>
      <c r="I832" s="189" t="s">
        <v>901</v>
      </c>
      <c r="J832" s="10" t="str">
        <f>IF(AND(G832="Excluded", H832="Excluded"), "Mutually Excluded", IF(AND(OR(G832="CERTAINLY INCLUDED", G832="INCLUDED", G832="MAYBE" ), OR(H832="INCLUDED", H832="MAYBE")), "MUTUALLY INCLUDED", IF(AND(G832="MAYBE", H832="MAYBE"), "Mutually MAYBE", IF(AND(G832="Excluded", OR(H832="INCLUDED", H832="MAYBE")), "AI: No, Human: Yes", IF(AND(H832="Excluded", OR(G832="INCLUDED", G832="CERTAINLY INCLUDED", G832="MAYBE")), "AI: Yes, Human: No", "Other Conflict")))))</f>
        <v>Mutually Excluded</v>
      </c>
      <c r="K832" s="10"/>
      <c r="L832" s="10"/>
      <c r="N832" s="220" t="s">
        <v>19</v>
      </c>
      <c r="O832" s="54" t="str">
        <f>IF(J832="Mutually Excluded","Exclude",IF(J832= "Mutually Included","Include",M832))</f>
        <v>Exclude</v>
      </c>
      <c r="P832" s="54" t="str">
        <f>'Humans Alignment T&amp;A'!Z832</f>
        <v>Exclude</v>
      </c>
      <c r="Q832" s="120" t="str">
        <f>IF(AND(O832="Exclude", P832="Exclude"), "Mutually Excluded", IF(AND(OR(O832="CERTAINLY INCLUDED", O832="INCLUDE" ), OR(P832="INCLUDE", P832="MAYBE")), "MUTUALLY INCLUDED", IF(AND(O832="MAYBE", P832="MAYBE"), "Mutually MAYBE", IF(AND(O832="Exclude", OR(P832="INCLUDE", P832="MAYBE")), "AI+Hum: No, Hum1+2: Yes", IF(AND(P832="Exclude", OR(O832="INCLUDE", O832="CERTAINLY INCLUDED", H832="MAYBE")), "Ai+hum: Yes, Hum1+2: No", "Other Conflict")))))</f>
        <v>Mutually Excluded</v>
      </c>
      <c r="U832" s="121" t="str">
        <f>IF(Q832="Mutually Excluded","Exclude",IF(Q832= "Mutually Included","Include",R832))</f>
        <v>Exclude</v>
      </c>
      <c r="V832" s="122"/>
      <c r="X832" s="122"/>
      <c r="Y832" s="122"/>
      <c r="Z832" s="103" t="str">
        <f t="shared" si="159"/>
        <v/>
      </c>
      <c r="AA832" s="256"/>
      <c r="AB832" s="186"/>
      <c r="AC832" s="186"/>
      <c r="AD832" s="203"/>
      <c r="AF832" s="203"/>
      <c r="AG832" s="102" t="str">
        <f t="shared" si="160"/>
        <v/>
      </c>
      <c r="AH832" s="10" t="str">
        <f t="shared" si="161"/>
        <v/>
      </c>
      <c r="AI832" s="102"/>
      <c r="AJ832" s="10"/>
      <c r="AK832" s="10"/>
      <c r="AL832" s="105"/>
      <c r="AM832" s="102"/>
      <c r="AN832" s="10"/>
      <c r="AO832" s="10" t="str">
        <f t="shared" si="162"/>
        <v/>
      </c>
      <c r="AT832" s="10"/>
      <c r="AU832" s="10" t="str">
        <f>IF(O832="include",AF832,"")</f>
        <v/>
      </c>
      <c r="AV832" s="54" t="str">
        <f>IF(P832="include",AF832,"")</f>
        <v/>
      </c>
    </row>
    <row r="833" spans="1:65" s="54" customFormat="1" ht="45">
      <c r="A833" s="102" t="s">
        <v>1156</v>
      </c>
      <c r="B833" s="10"/>
      <c r="C833" s="10" t="s">
        <v>1157</v>
      </c>
      <c r="D833" s="10">
        <v>2</v>
      </c>
      <c r="E833" s="10">
        <v>2</v>
      </c>
      <c r="F833" s="10">
        <v>2</v>
      </c>
      <c r="G833" s="119" t="str">
        <f t="shared" si="155"/>
        <v>EXCLUDED</v>
      </c>
      <c r="H833" s="147" t="s">
        <v>901</v>
      </c>
      <c r="I833" s="189" t="s">
        <v>901</v>
      </c>
      <c r="J833" s="10" t="str">
        <f>IF(AND(G833="Excluded", H833="Excluded"), "Mutually Excluded", IF(AND(OR(G833="CERTAINLY INCLUDED", G833="INCLUDED", G833="MAYBE" ), OR(H833="INCLUDED", H833="MAYBE")), "MUTUALLY INCLUDED", IF(AND(G833="MAYBE", H833="MAYBE"), "Mutually MAYBE", IF(AND(G833="Excluded", OR(H833="INCLUDED", H833="MAYBE")), "AI: No, Human: Yes", IF(AND(H833="Excluded", OR(G833="INCLUDED", G833="CERTAINLY INCLUDED", G833="MAYBE")), "AI: Yes, Human: No", "Other Conflict")))))</f>
        <v>Mutually Excluded</v>
      </c>
      <c r="K833" s="10"/>
      <c r="L833" s="10"/>
      <c r="N833" s="220" t="s">
        <v>19</v>
      </c>
      <c r="O833" s="54" t="str">
        <f>IF(J833="Mutually Excluded","Exclude",IF(J833= "Mutually Included","Include",M833))</f>
        <v>Exclude</v>
      </c>
      <c r="P833" s="54" t="str">
        <f>'Humans Alignment T&amp;A'!Z833</f>
        <v>Exclude</v>
      </c>
      <c r="Q833" s="120" t="str">
        <f>IF(AND(O833="Exclude", P833="Exclude"), "Mutually Excluded", IF(AND(OR(O833="CERTAINLY INCLUDED", O833="INCLUDE" ), OR(P833="INCLUDE", P833="MAYBE")), "MUTUALLY INCLUDED", IF(AND(O833="MAYBE", P833="MAYBE"), "Mutually MAYBE", IF(AND(O833="Exclude", OR(P833="INCLUDE", P833="MAYBE")), "AI+Hum: No, Hum1+2: Yes", IF(AND(P833="Exclude", OR(O833="INCLUDE", O833="CERTAINLY INCLUDED", H833="MAYBE")), "Ai+hum: Yes, Hum1+2: No", "Other Conflict")))))</f>
        <v>Mutually Excluded</v>
      </c>
      <c r="U833" s="121" t="str">
        <f>IF(Q833="Mutually Excluded","Exclude",IF(Q833= "Mutually Included","Include",R833))</f>
        <v>Exclude</v>
      </c>
      <c r="V833" s="122"/>
      <c r="X833" s="122"/>
      <c r="Y833" s="122"/>
      <c r="Z833" s="103" t="str">
        <f t="shared" si="159"/>
        <v/>
      </c>
      <c r="AA833" s="256"/>
      <c r="AB833" s="186"/>
      <c r="AC833" s="186"/>
      <c r="AD833" s="203"/>
      <c r="AF833" s="203"/>
      <c r="AG833" s="102" t="str">
        <f t="shared" si="160"/>
        <v/>
      </c>
      <c r="AH833" s="10" t="str">
        <f t="shared" si="161"/>
        <v/>
      </c>
      <c r="AI833" s="102"/>
      <c r="AJ833" s="10"/>
      <c r="AK833" s="10"/>
      <c r="AL833" s="105"/>
      <c r="AM833" s="102"/>
      <c r="AN833" s="10"/>
      <c r="AO833" s="10" t="str">
        <f t="shared" si="162"/>
        <v/>
      </c>
      <c r="AT833" s="10"/>
      <c r="AU833" s="10" t="str">
        <f>IF(O833="include",AF833,"")</f>
        <v/>
      </c>
      <c r="AV833" s="54" t="str">
        <f>IF(P833="include",AF833,"")</f>
        <v/>
      </c>
      <c r="BC833" s="10"/>
      <c r="BH833" s="10"/>
      <c r="BM833" s="10"/>
    </row>
    <row r="834" spans="1:65" s="54" customFormat="1" ht="45">
      <c r="A834" s="102" t="s">
        <v>1158</v>
      </c>
      <c r="B834" s="10"/>
      <c r="C834" s="10" t="s">
        <v>1159</v>
      </c>
      <c r="D834" s="10">
        <v>2</v>
      </c>
      <c r="E834" s="10">
        <v>2</v>
      </c>
      <c r="F834" s="10">
        <v>2</v>
      </c>
      <c r="G834" s="119" t="str">
        <f t="shared" si="155"/>
        <v>EXCLUDED</v>
      </c>
      <c r="H834" s="147" t="s">
        <v>901</v>
      </c>
      <c r="I834" s="189" t="s">
        <v>901</v>
      </c>
      <c r="J834" s="10" t="str">
        <f>IF(AND(G834="Excluded", H834="Excluded"), "Mutually Excluded", IF(AND(OR(G834="CERTAINLY INCLUDED", G834="INCLUDED", G834="MAYBE" ), OR(H834="INCLUDED", H834="MAYBE")), "MUTUALLY INCLUDED", IF(AND(G834="MAYBE", H834="MAYBE"), "Mutually MAYBE", IF(AND(G834="Excluded", OR(H834="INCLUDED", H834="MAYBE")), "AI: No, Human: Yes", IF(AND(H834="Excluded", OR(G834="INCLUDED", G834="CERTAINLY INCLUDED", G834="MAYBE")), "AI: Yes, Human: No", "Other Conflict")))))</f>
        <v>Mutually Excluded</v>
      </c>
      <c r="K834" s="10"/>
      <c r="L834" s="10"/>
      <c r="N834" s="220" t="s">
        <v>19</v>
      </c>
      <c r="O834" s="54" t="str">
        <f>IF(J834="Mutually Excluded","Exclude",IF(J834= "Mutually Included","Include",M834))</f>
        <v>Exclude</v>
      </c>
      <c r="P834" s="54" t="str">
        <f>'Humans Alignment T&amp;A'!Z834</f>
        <v>Exclude</v>
      </c>
      <c r="Q834" s="120" t="str">
        <f>IF(AND(O834="Exclude", P834="Exclude"), "Mutually Excluded", IF(AND(OR(O834="CERTAINLY INCLUDED", O834="INCLUDE" ), OR(P834="INCLUDE", P834="MAYBE")), "MUTUALLY INCLUDED", IF(AND(O834="MAYBE", P834="MAYBE"), "Mutually MAYBE", IF(AND(O834="Exclude", OR(P834="INCLUDE", P834="MAYBE")), "AI+Hum: No, Hum1+2: Yes", IF(AND(P834="Exclude", OR(O834="INCLUDE", O834="CERTAINLY INCLUDED", H834="MAYBE")), "Ai+hum: Yes, Hum1+2: No", "Other Conflict")))))</f>
        <v>Mutually Excluded</v>
      </c>
      <c r="U834" s="121" t="str">
        <f>IF(Q834="Mutually Excluded","Exclude",IF(Q834= "Mutually Included","Include",R834))</f>
        <v>Exclude</v>
      </c>
      <c r="V834" s="122"/>
      <c r="X834" s="122"/>
      <c r="Y834" s="122"/>
      <c r="Z834" s="103" t="str">
        <f t="shared" si="159"/>
        <v/>
      </c>
      <c r="AA834" s="256"/>
      <c r="AB834" s="186"/>
      <c r="AC834" s="186"/>
      <c r="AD834" s="203"/>
      <c r="AF834" s="203"/>
      <c r="AG834" s="102" t="str">
        <f t="shared" si="160"/>
        <v/>
      </c>
      <c r="AH834" s="10" t="str">
        <f t="shared" si="161"/>
        <v/>
      </c>
      <c r="AI834" s="102"/>
      <c r="AJ834" s="10"/>
      <c r="AK834" s="10"/>
      <c r="AL834" s="105"/>
      <c r="AM834" s="102"/>
      <c r="AN834" s="10"/>
      <c r="AO834" s="10" t="str">
        <f t="shared" si="162"/>
        <v/>
      </c>
      <c r="AT834" s="10"/>
      <c r="AU834" s="10" t="str">
        <f>IF(O834="include",AF834,"")</f>
        <v/>
      </c>
      <c r="AV834" s="54" t="str">
        <f>IF(P834="include",AF834,"")</f>
        <v/>
      </c>
      <c r="BC834" s="10"/>
      <c r="BH834" s="10"/>
      <c r="BM834" s="10"/>
    </row>
    <row r="835" spans="1:65" s="54" customFormat="1" ht="45.75" thickBot="1">
      <c r="A835" s="10">
        <v>891</v>
      </c>
      <c r="B835" s="10"/>
      <c r="C835" s="261" t="s">
        <v>1161</v>
      </c>
      <c r="D835" s="10">
        <v>1</v>
      </c>
      <c r="E835" s="10">
        <v>1</v>
      </c>
      <c r="F835" s="10">
        <v>1</v>
      </c>
      <c r="G835" s="119" t="str">
        <f t="shared" si="155"/>
        <v>EXCLUDED</v>
      </c>
      <c r="H835" s="147" t="s">
        <v>901</v>
      </c>
      <c r="I835" s="189" t="s">
        <v>901</v>
      </c>
      <c r="J835" s="10" t="str">
        <f>IF(AND(G835="Excluded", H835="Excluded"), "Mutually Excluded", IF(AND(OR(G835="CERTAINLY INCLUDED", G835="INCLUDED", G835="MAYBE" ), OR(H835="INCLUDED", H835="MAYBE")), "MUTUALLY INCLUDED", IF(AND(G835="MAYBE", H835="MAYBE"), "Mutually MAYBE", IF(AND(G835="Excluded", OR(H835="INCLUDED", H835="MAYBE")), "AI: No, Human: Yes", IF(AND(H835="Excluded", OR(G835="INCLUDED", G835="CERTAINLY INCLUDED", G835="MAYBE")), "AI: Yes, Human: No", "Other Conflict")))))</f>
        <v>Mutually Excluded</v>
      </c>
      <c r="K835" s="10"/>
      <c r="L835" s="10"/>
      <c r="N835" s="220" t="s">
        <v>19</v>
      </c>
      <c r="O835" s="54" t="str">
        <f>IF(J835="Mutually Excluded","Exclude",IF(J835= "Mutually Included","Include",M835))</f>
        <v>Exclude</v>
      </c>
      <c r="P835" s="54" t="str">
        <f>'Humans Alignment T&amp;A'!Z835</f>
        <v>Exclude</v>
      </c>
      <c r="Q835" s="120" t="str">
        <f>IF(AND(O835="Exclude", P835="Exclude"), "Mutually Excluded", IF(AND(OR(O835="CERTAINLY INCLUDED", O835="INCLUDE" ), OR(P835="INCLUDE", P835="MAYBE")), "MUTUALLY INCLUDED", IF(AND(O835="MAYBE", P835="MAYBE"), "Mutually MAYBE", IF(AND(O835="Exclude", OR(P835="INCLUDE", P835="MAYBE")), "AI+Hum: No, Hum1+2: Yes", IF(AND(P835="Exclude", OR(O835="INCLUDE", O835="CERTAINLY INCLUDED", H835="MAYBE")), "Ai+hum: Yes, Hum1+2: No", "Other Conflict")))))</f>
        <v>Mutually Excluded</v>
      </c>
      <c r="U835" s="121" t="str">
        <f>IF(Q835="Mutually Excluded","Exclude",IF(Q835= "Mutually Included","Include",R835))</f>
        <v>Exclude</v>
      </c>
      <c r="V835" s="122"/>
      <c r="X835" s="117"/>
      <c r="Y835" s="117"/>
      <c r="Z835" s="103" t="str">
        <f t="shared" si="156"/>
        <v/>
      </c>
      <c r="AA835" s="256"/>
      <c r="AB835" s="186"/>
      <c r="AC835" s="186"/>
      <c r="AD835" s="203"/>
      <c r="AF835" s="203"/>
      <c r="AG835" s="102" t="str">
        <f t="shared" si="157"/>
        <v/>
      </c>
      <c r="AH835" s="10" t="str">
        <f t="shared" si="154"/>
        <v/>
      </c>
      <c r="AI835" s="102"/>
      <c r="AJ835" s="10"/>
      <c r="AK835" s="10"/>
      <c r="AL835" s="105"/>
      <c r="AM835" s="102"/>
      <c r="AN835" s="10"/>
      <c r="AO835" s="10" t="str">
        <f t="shared" si="158"/>
        <v/>
      </c>
      <c r="AT835" s="10"/>
      <c r="AU835" s="10" t="str">
        <f>IF(O835="include",AF835,"")</f>
        <v/>
      </c>
      <c r="AV835" s="54" t="str">
        <f>IF(P835="include",AF835,"")</f>
        <v/>
      </c>
    </row>
    <row r="836" spans="1:65" s="54" customFormat="1" ht="60.75" thickBot="1">
      <c r="A836" s="10">
        <v>893</v>
      </c>
      <c r="B836" s="10"/>
      <c r="C836" s="10" t="s">
        <v>1163</v>
      </c>
      <c r="D836" s="10">
        <v>2</v>
      </c>
      <c r="E836" s="10">
        <v>3</v>
      </c>
      <c r="F836" s="10">
        <v>2</v>
      </c>
      <c r="G836" s="119" t="str">
        <f t="shared" si="155"/>
        <v>EXCLUDED</v>
      </c>
      <c r="H836" s="147" t="s">
        <v>901</v>
      </c>
      <c r="I836" s="189" t="s">
        <v>901</v>
      </c>
      <c r="J836" s="10" t="str">
        <f>IF(AND(G836="Excluded", H836="Excluded"), "Mutually Excluded", IF(AND(OR(G836="CERTAINLY INCLUDED", G836="INCLUDED", G836="MAYBE" ), OR(H836="INCLUDED", H836="MAYBE")), "MUTUALLY INCLUDED", IF(AND(G836="MAYBE", H836="MAYBE"), "Mutually MAYBE", IF(AND(G836="Excluded", OR(H836="INCLUDED", H836="MAYBE")), "AI: No, Human: Yes", IF(AND(H836="Excluded", OR(G836="INCLUDED", G836="CERTAINLY INCLUDED", G836="MAYBE")), "AI: Yes, Human: No", "Other Conflict")))))</f>
        <v>Mutually Excluded</v>
      </c>
      <c r="K836" s="10"/>
      <c r="L836" s="10"/>
      <c r="N836" s="220" t="s">
        <v>19</v>
      </c>
      <c r="O836" s="54" t="str">
        <f>IF(J836="Mutually Excluded","Exclude",IF(J836= "Mutually Included","Include",M836))</f>
        <v>Exclude</v>
      </c>
      <c r="P836" s="54" t="str">
        <f>'Humans Alignment T&amp;A'!Z836</f>
        <v>Exclude</v>
      </c>
      <c r="Q836" s="120" t="str">
        <f>IF(AND(O836="Exclude", P836="Exclude"), "Mutually Excluded", IF(AND(OR(O836="CERTAINLY INCLUDED", O836="INCLUDE" ), OR(P836="INCLUDE", P836="MAYBE")), "MUTUALLY INCLUDED", IF(AND(O836="MAYBE", P836="MAYBE"), "Mutually MAYBE", IF(AND(O836="Exclude", OR(P836="INCLUDE", P836="MAYBE")), "AI+Hum: No, Hum1+2: Yes", IF(AND(P836="Exclude", OR(O836="INCLUDE", O836="CERTAINLY INCLUDED", H836="MAYBE")), "Ai+hum: Yes, Hum1+2: No", "Other Conflict")))))</f>
        <v>Mutually Excluded</v>
      </c>
      <c r="S836" s="54" t="s">
        <v>3002</v>
      </c>
      <c r="T836" s="54" t="s">
        <v>3002</v>
      </c>
      <c r="U836" s="121" t="str">
        <f>IF(Q836="Mutually Excluded","Exclude",IF(Q836= "Mutually Included","Include",R836))</f>
        <v>Exclude</v>
      </c>
      <c r="V836" s="122"/>
      <c r="X836" s="201"/>
      <c r="Y836" s="123"/>
      <c r="Z836" s="103"/>
      <c r="AA836" s="149"/>
      <c r="AB836" s="124"/>
      <c r="AC836" s="124"/>
      <c r="AD836" s="205"/>
      <c r="AF836" s="203"/>
      <c r="AG836" s="102"/>
      <c r="AH836" s="10"/>
      <c r="AI836" s="184"/>
      <c r="AJ836" s="10"/>
      <c r="AK836" s="10"/>
      <c r="AL836" s="135"/>
      <c r="AM836" s="102"/>
      <c r="AN836" s="10"/>
      <c r="AO836" s="10" t="str">
        <f t="shared" si="158"/>
        <v/>
      </c>
      <c r="AT836" s="10"/>
      <c r="AU836" s="10" t="str">
        <f>IF(O836="include",AF836,"")</f>
        <v/>
      </c>
      <c r="AV836" s="54" t="str">
        <f>IF(P836="include",AF836,"")</f>
        <v/>
      </c>
    </row>
    <row r="837" spans="1:65" s="54" customFormat="1" ht="60">
      <c r="A837" s="10">
        <v>894</v>
      </c>
      <c r="B837" s="10"/>
      <c r="C837" s="10" t="s">
        <v>1164</v>
      </c>
      <c r="D837" s="10">
        <v>2</v>
      </c>
      <c r="E837" s="10">
        <v>3</v>
      </c>
      <c r="F837" s="10">
        <v>2</v>
      </c>
      <c r="G837" s="119" t="str">
        <f t="shared" si="155"/>
        <v>EXCLUDED</v>
      </c>
      <c r="H837" s="147" t="s">
        <v>901</v>
      </c>
      <c r="I837" s="189" t="s">
        <v>901</v>
      </c>
      <c r="J837" s="10" t="str">
        <f>IF(AND(G837="Excluded", H837="Excluded"), "Mutually Excluded", IF(AND(OR(G837="CERTAINLY INCLUDED", G837="INCLUDED", G837="MAYBE" ), OR(H837="INCLUDED", H837="MAYBE")), "MUTUALLY INCLUDED", IF(AND(G837="MAYBE", H837="MAYBE"), "Mutually MAYBE", IF(AND(G837="Excluded", OR(H837="INCLUDED", H837="MAYBE")), "AI: No, Human: Yes", IF(AND(H837="Excluded", OR(G837="INCLUDED", G837="CERTAINLY INCLUDED", G837="MAYBE")), "AI: Yes, Human: No", "Other Conflict")))))</f>
        <v>Mutually Excluded</v>
      </c>
      <c r="K837" s="10"/>
      <c r="L837" s="10"/>
      <c r="N837" s="220" t="s">
        <v>19</v>
      </c>
      <c r="O837" s="54" t="str">
        <f>IF(J837="Mutually Excluded","Exclude",IF(J837= "Mutually Included","Include",M837))</f>
        <v>Exclude</v>
      </c>
      <c r="P837" s="54" t="str">
        <f>'Humans Alignment T&amp;A'!Z837</f>
        <v>Exclude</v>
      </c>
      <c r="Q837" s="120" t="str">
        <f>IF(AND(O837="Exclude", P837="Exclude"), "Mutually Excluded", IF(AND(OR(O837="CERTAINLY INCLUDED", O837="INCLUDE" ), OR(P837="INCLUDE", P837="MAYBE")), "MUTUALLY INCLUDED", IF(AND(O837="MAYBE", P837="MAYBE"), "Mutually MAYBE", IF(AND(O837="Exclude", OR(P837="INCLUDE", P837="MAYBE")), "AI+Hum: No, Hum1+2: Yes", IF(AND(P837="Exclude", OR(O837="INCLUDE", O837="CERTAINLY INCLUDED", H837="MAYBE")), "Ai+hum: Yes, Hum1+2: No", "Other Conflict")))))</f>
        <v>Mutually Excluded</v>
      </c>
      <c r="U837" s="121" t="str">
        <f>IF(Q837="Mutually Excluded","Exclude",IF(Q837= "Mutually Included","Include",R837))</f>
        <v>Exclude</v>
      </c>
      <c r="V837" s="122"/>
      <c r="X837" s="117"/>
      <c r="Y837" s="117"/>
      <c r="Z837" s="103" t="str">
        <f t="shared" si="156"/>
        <v/>
      </c>
      <c r="AA837" s="256"/>
      <c r="AB837" s="186"/>
      <c r="AC837" s="186"/>
      <c r="AD837" s="203"/>
      <c r="AF837" s="203"/>
      <c r="AG837" s="102" t="str">
        <f t="shared" si="157"/>
        <v/>
      </c>
      <c r="AH837" s="10" t="str">
        <f t="shared" si="154"/>
        <v/>
      </c>
      <c r="AI837" s="102"/>
      <c r="AJ837" s="10"/>
      <c r="AK837" s="10"/>
      <c r="AL837" s="105"/>
      <c r="AM837" s="102"/>
      <c r="AN837" s="10"/>
      <c r="AO837" s="10" t="str">
        <f t="shared" si="158"/>
        <v/>
      </c>
      <c r="AT837" s="10"/>
      <c r="AU837" s="10" t="str">
        <f>IF(O837="include",AF837,"")</f>
        <v/>
      </c>
      <c r="AV837" s="54" t="str">
        <f>IF(P837="include",AF837,"")</f>
        <v/>
      </c>
    </row>
    <row r="838" spans="1:65" s="54" customFormat="1" ht="60">
      <c r="A838" s="10">
        <v>895</v>
      </c>
      <c r="B838" s="10"/>
      <c r="C838" s="10" t="s">
        <v>1165</v>
      </c>
      <c r="D838" s="10">
        <v>2</v>
      </c>
      <c r="E838" s="10">
        <v>2</v>
      </c>
      <c r="F838" s="10">
        <v>2</v>
      </c>
      <c r="G838" s="119" t="str">
        <f t="shared" si="155"/>
        <v>EXCLUDED</v>
      </c>
      <c r="H838" s="147" t="s">
        <v>901</v>
      </c>
      <c r="I838" s="189" t="s">
        <v>901</v>
      </c>
      <c r="J838" s="10" t="str">
        <f>IF(AND(G838="Excluded", H838="Excluded"), "Mutually Excluded", IF(AND(OR(G838="CERTAINLY INCLUDED", G838="INCLUDED", G838="MAYBE" ), OR(H838="INCLUDED", H838="MAYBE")), "MUTUALLY INCLUDED", IF(AND(G838="MAYBE", H838="MAYBE"), "Mutually MAYBE", IF(AND(G838="Excluded", OR(H838="INCLUDED", H838="MAYBE")), "AI: No, Human: Yes", IF(AND(H838="Excluded", OR(G838="INCLUDED", G838="CERTAINLY INCLUDED", G838="MAYBE")), "AI: Yes, Human: No", "Other Conflict")))))</f>
        <v>Mutually Excluded</v>
      </c>
      <c r="K838" s="10"/>
      <c r="L838" s="10"/>
      <c r="N838" s="220" t="s">
        <v>19</v>
      </c>
      <c r="O838" s="54" t="str">
        <f>IF(J838="Mutually Excluded","Exclude",IF(J838= "Mutually Included","Include",M838))</f>
        <v>Exclude</v>
      </c>
      <c r="P838" s="54" t="str">
        <f>'Humans Alignment T&amp;A'!Z838</f>
        <v>Exclude</v>
      </c>
      <c r="Q838" s="120" t="str">
        <f>IF(AND(O838="Exclude", P838="Exclude"), "Mutually Excluded", IF(AND(OR(O838="CERTAINLY INCLUDED", O838="INCLUDE" ), OR(P838="INCLUDE", P838="MAYBE")), "MUTUALLY INCLUDED", IF(AND(O838="MAYBE", P838="MAYBE"), "Mutually MAYBE", IF(AND(O838="Exclude", OR(P838="INCLUDE", P838="MAYBE")), "AI+Hum: No, Hum1+2: Yes", IF(AND(P838="Exclude", OR(O838="INCLUDE", O838="CERTAINLY INCLUDED", H838="MAYBE")), "Ai+hum: Yes, Hum1+2: No", "Other Conflict")))))</f>
        <v>Mutually Excluded</v>
      </c>
      <c r="U838" s="121" t="str">
        <f>IF(Q838="Mutually Excluded","Exclude",IF(Q838= "Mutually Included","Include",R838))</f>
        <v>Exclude</v>
      </c>
      <c r="V838" s="122"/>
      <c r="X838" s="117"/>
      <c r="Y838" s="117"/>
      <c r="Z838" s="103" t="str">
        <f t="shared" si="156"/>
        <v/>
      </c>
      <c r="AA838" s="256"/>
      <c r="AB838" s="186"/>
      <c r="AC838" s="186"/>
      <c r="AD838" s="203"/>
      <c r="AF838" s="203"/>
      <c r="AG838" s="102" t="str">
        <f t="shared" si="157"/>
        <v/>
      </c>
      <c r="AH838" s="10" t="str">
        <f t="shared" ref="AH838:AH894" si="163">IF(OR(ISBLANK(AF838), ISBLANK(AP838)), "", IF(AND(OR(AF838="Include", AF838="Maybe"), OR(AP838="Included", AP838="Maybe", AP838="Certainly Included")), "Mutually Included", IF(AND(AF838="Exclude", AP838="Exclude"), "Mutually Excluded", IF(AND(AF838="Exclude", OR(AP838="Include", AP838="Maybe")), "Human Excluded, AI Included", IF(AND(OR(AF838="Include", AF838="Maybe"), AP838="Exclude"), "Human Included, AI Excluded", "Pal")))))</f>
        <v/>
      </c>
      <c r="AI838" s="102"/>
      <c r="AJ838" s="10"/>
      <c r="AK838" s="10"/>
      <c r="AL838" s="105"/>
      <c r="AM838" s="102"/>
      <c r="AN838" s="10"/>
      <c r="AO838" s="10" t="str">
        <f t="shared" si="158"/>
        <v/>
      </c>
      <c r="AT838" s="10"/>
      <c r="AU838" s="10" t="str">
        <f>IF(O838="include",AF838,"")</f>
        <v/>
      </c>
      <c r="AV838" s="54" t="str">
        <f>IF(P838="include",AF838,"")</f>
        <v/>
      </c>
    </row>
    <row r="839" spans="1:65" s="54" customFormat="1" ht="45">
      <c r="A839" s="10">
        <v>896</v>
      </c>
      <c r="B839" s="10"/>
      <c r="C839" s="261" t="s">
        <v>1166</v>
      </c>
      <c r="D839" s="10">
        <v>2</v>
      </c>
      <c r="E839" s="10">
        <v>2</v>
      </c>
      <c r="F839" s="10">
        <v>2</v>
      </c>
      <c r="G839" s="119" t="str">
        <f t="shared" si="155"/>
        <v>EXCLUDED</v>
      </c>
      <c r="H839" s="147" t="s">
        <v>901</v>
      </c>
      <c r="I839" s="189" t="s">
        <v>901</v>
      </c>
      <c r="J839" s="10" t="str">
        <f>IF(AND(G839="Excluded", H839="Excluded"), "Mutually Excluded", IF(AND(OR(G839="CERTAINLY INCLUDED", G839="INCLUDED", G839="MAYBE" ), OR(H839="INCLUDED", H839="MAYBE")), "MUTUALLY INCLUDED", IF(AND(G839="MAYBE", H839="MAYBE"), "Mutually MAYBE", IF(AND(G839="Excluded", OR(H839="INCLUDED", H839="MAYBE")), "AI: No, Human: Yes", IF(AND(H839="Excluded", OR(G839="INCLUDED", G839="CERTAINLY INCLUDED", G839="MAYBE")), "AI: Yes, Human: No", "Other Conflict")))))</f>
        <v>Mutually Excluded</v>
      </c>
      <c r="K839" s="10"/>
      <c r="L839" s="10"/>
      <c r="N839" s="220" t="s">
        <v>19</v>
      </c>
      <c r="O839" s="54" t="str">
        <f>IF(J839="Mutually Excluded","Exclude",IF(J839= "Mutually Included","Include",M839))</f>
        <v>Exclude</v>
      </c>
      <c r="P839" s="54" t="str">
        <f>'Humans Alignment T&amp;A'!Z839</f>
        <v>Exclude</v>
      </c>
      <c r="Q839" s="120" t="str">
        <f>IF(AND(O839="Exclude", P839="Exclude"), "Mutually Excluded", IF(AND(OR(O839="CERTAINLY INCLUDED", O839="INCLUDE" ), OR(P839="INCLUDE", P839="MAYBE")), "MUTUALLY INCLUDED", IF(AND(O839="MAYBE", P839="MAYBE"), "Mutually MAYBE", IF(AND(O839="Exclude", OR(P839="INCLUDE", P839="MAYBE")), "AI+Hum: No, Hum1+2: Yes", IF(AND(P839="Exclude", OR(O839="INCLUDE", O839="CERTAINLY INCLUDED", H839="MAYBE")), "Ai+hum: Yes, Hum1+2: No", "Other Conflict")))))</f>
        <v>Mutually Excluded</v>
      </c>
      <c r="U839" s="121" t="str">
        <f>IF(Q839="Mutually Excluded","Exclude",IF(Q839= "Mutually Included","Include",R839))</f>
        <v>Exclude</v>
      </c>
      <c r="V839" s="122"/>
      <c r="X839" s="117"/>
      <c r="Y839" s="117"/>
      <c r="Z839" s="103" t="str">
        <f t="shared" si="156"/>
        <v/>
      </c>
      <c r="AA839" s="256"/>
      <c r="AB839" s="186"/>
      <c r="AC839" s="186"/>
      <c r="AD839" s="203"/>
      <c r="AF839" s="203"/>
      <c r="AG839" s="102" t="str">
        <f t="shared" si="157"/>
        <v/>
      </c>
      <c r="AH839" s="10" t="str">
        <f t="shared" si="163"/>
        <v/>
      </c>
      <c r="AI839" s="102"/>
      <c r="AJ839" s="10"/>
      <c r="AK839" s="10"/>
      <c r="AL839" s="105"/>
      <c r="AM839" s="102"/>
      <c r="AN839" s="10"/>
      <c r="AO839" s="10" t="str">
        <f t="shared" si="158"/>
        <v/>
      </c>
      <c r="AT839" s="10"/>
      <c r="AU839" s="10" t="str">
        <f>IF(O839="include",AF839,"")</f>
        <v/>
      </c>
      <c r="AV839" s="54" t="str">
        <f>IF(P839="include",AF839,"")</f>
        <v/>
      </c>
    </row>
    <row r="840" spans="1:65" s="54" customFormat="1" ht="45">
      <c r="A840" s="10">
        <v>897</v>
      </c>
      <c r="B840" s="10"/>
      <c r="C840" s="10" t="s">
        <v>1167</v>
      </c>
      <c r="D840" s="10">
        <v>2</v>
      </c>
      <c r="E840" s="10">
        <v>1</v>
      </c>
      <c r="F840" s="10">
        <v>2</v>
      </c>
      <c r="G840" s="119" t="str">
        <f t="shared" si="155"/>
        <v>EXCLUDED</v>
      </c>
      <c r="H840" s="147" t="s">
        <v>901</v>
      </c>
      <c r="I840" s="189" t="s">
        <v>901</v>
      </c>
      <c r="J840" s="10" t="str">
        <f>IF(AND(G840="Excluded", H840="Excluded"), "Mutually Excluded", IF(AND(OR(G840="CERTAINLY INCLUDED", G840="INCLUDED", G840="MAYBE" ), OR(H840="INCLUDED", H840="MAYBE")), "MUTUALLY INCLUDED", IF(AND(G840="MAYBE", H840="MAYBE"), "Mutually MAYBE", IF(AND(G840="Excluded", OR(H840="INCLUDED", H840="MAYBE")), "AI: No, Human: Yes", IF(AND(H840="Excluded", OR(G840="INCLUDED", G840="CERTAINLY INCLUDED", G840="MAYBE")), "AI: Yes, Human: No", "Other Conflict")))))</f>
        <v>Mutually Excluded</v>
      </c>
      <c r="K840" s="10"/>
      <c r="L840" s="10"/>
      <c r="N840" s="220" t="s">
        <v>19</v>
      </c>
      <c r="O840" s="54" t="str">
        <f>IF(J840="Mutually Excluded","Exclude",IF(J840= "Mutually Included","Include",M840))</f>
        <v>Exclude</v>
      </c>
      <c r="P840" s="54" t="str">
        <f>'Humans Alignment T&amp;A'!Z840</f>
        <v>Exclude</v>
      </c>
      <c r="Q840" s="120" t="str">
        <f>IF(AND(O840="Exclude", P840="Exclude"), "Mutually Excluded", IF(AND(OR(O840="CERTAINLY INCLUDED", O840="INCLUDE" ), OR(P840="INCLUDE", P840="MAYBE")), "MUTUALLY INCLUDED", IF(AND(O840="MAYBE", P840="MAYBE"), "Mutually MAYBE", IF(AND(O840="Exclude", OR(P840="INCLUDE", P840="MAYBE")), "AI+Hum: No, Hum1+2: Yes", IF(AND(P840="Exclude", OR(O840="INCLUDE", O840="CERTAINLY INCLUDED", H840="MAYBE")), "Ai+hum: Yes, Hum1+2: No", "Other Conflict")))))</f>
        <v>Mutually Excluded</v>
      </c>
      <c r="U840" s="121" t="str">
        <f>IF(Q840="Mutually Excluded","Exclude",IF(Q840= "Mutually Included","Include",R840))</f>
        <v>Exclude</v>
      </c>
      <c r="V840" s="122"/>
      <c r="X840" s="117"/>
      <c r="Y840" s="117"/>
      <c r="Z840" s="103" t="str">
        <f t="shared" si="156"/>
        <v/>
      </c>
      <c r="AA840" s="256"/>
      <c r="AB840" s="186"/>
      <c r="AC840" s="186"/>
      <c r="AD840" s="203"/>
      <c r="AF840" s="203"/>
      <c r="AG840" s="102" t="str">
        <f t="shared" si="157"/>
        <v/>
      </c>
      <c r="AH840" s="10" t="str">
        <f t="shared" si="163"/>
        <v/>
      </c>
      <c r="AI840" s="102"/>
      <c r="AJ840" s="10"/>
      <c r="AK840" s="10"/>
      <c r="AL840" s="105"/>
      <c r="AM840" s="102"/>
      <c r="AN840" s="10"/>
      <c r="AO840" s="10" t="str">
        <f t="shared" si="158"/>
        <v/>
      </c>
      <c r="AT840" s="10"/>
      <c r="AU840" s="10" t="str">
        <f>IF(O840="include",AF840,"")</f>
        <v/>
      </c>
      <c r="AV840" s="54" t="str">
        <f>IF(P840="include",AF840,"")</f>
        <v/>
      </c>
    </row>
    <row r="841" spans="1:65" s="54" customFormat="1" ht="30">
      <c r="A841" s="10">
        <v>898</v>
      </c>
      <c r="B841" s="10"/>
      <c r="C841" s="10" t="s">
        <v>1168</v>
      </c>
      <c r="D841" s="10">
        <v>1</v>
      </c>
      <c r="E841" s="10">
        <v>1</v>
      </c>
      <c r="F841" s="10">
        <v>1</v>
      </c>
      <c r="G841" s="119" t="str">
        <f t="shared" si="155"/>
        <v>EXCLUDED</v>
      </c>
      <c r="H841" s="147" t="s">
        <v>901</v>
      </c>
      <c r="I841" s="189" t="s">
        <v>901</v>
      </c>
      <c r="J841" s="10" t="str">
        <f>IF(AND(G841="Excluded", H841="Excluded"), "Mutually Excluded", IF(AND(OR(G841="CERTAINLY INCLUDED", G841="INCLUDED", G841="MAYBE" ), OR(H841="INCLUDED", H841="MAYBE")), "MUTUALLY INCLUDED", IF(AND(G841="MAYBE", H841="MAYBE"), "Mutually MAYBE", IF(AND(G841="Excluded", OR(H841="INCLUDED", H841="MAYBE")), "AI: No, Human: Yes", IF(AND(H841="Excluded", OR(G841="INCLUDED", G841="CERTAINLY INCLUDED", G841="MAYBE")), "AI: Yes, Human: No", "Other Conflict")))))</f>
        <v>Mutually Excluded</v>
      </c>
      <c r="K841" s="10"/>
      <c r="L841" s="10"/>
      <c r="N841" s="220" t="s">
        <v>19</v>
      </c>
      <c r="O841" s="54" t="str">
        <f>IF(J841="Mutually Excluded","Exclude",IF(J841= "Mutually Included","Include",M841))</f>
        <v>Exclude</v>
      </c>
      <c r="P841" s="54" t="str">
        <f>'Humans Alignment T&amp;A'!Z841</f>
        <v>Exclude</v>
      </c>
      <c r="Q841" s="120" t="str">
        <f>IF(AND(O841="Exclude", P841="Exclude"), "Mutually Excluded", IF(AND(OR(O841="CERTAINLY INCLUDED", O841="INCLUDE" ), OR(P841="INCLUDE", P841="MAYBE")), "MUTUALLY INCLUDED", IF(AND(O841="MAYBE", P841="MAYBE"), "Mutually MAYBE", IF(AND(O841="Exclude", OR(P841="INCLUDE", P841="MAYBE")), "AI+Hum: No, Hum1+2: Yes", IF(AND(P841="Exclude", OR(O841="INCLUDE", O841="CERTAINLY INCLUDED", H841="MAYBE")), "Ai+hum: Yes, Hum1+2: No", "Other Conflict")))))</f>
        <v>Mutually Excluded</v>
      </c>
      <c r="U841" s="121" t="str">
        <f>IF(Q841="Mutually Excluded","Exclude",IF(Q841= "Mutually Included","Include",R841))</f>
        <v>Exclude</v>
      </c>
      <c r="V841" s="122"/>
      <c r="X841" s="117"/>
      <c r="Y841" s="117"/>
      <c r="Z841" s="103" t="str">
        <f t="shared" si="156"/>
        <v/>
      </c>
      <c r="AA841" s="256"/>
      <c r="AB841" s="186"/>
      <c r="AC841" s="186"/>
      <c r="AD841" s="203"/>
      <c r="AF841" s="203"/>
      <c r="AG841" s="102" t="str">
        <f t="shared" si="157"/>
        <v/>
      </c>
      <c r="AH841" s="10" t="str">
        <f t="shared" si="163"/>
        <v/>
      </c>
      <c r="AI841" s="102"/>
      <c r="AJ841" s="10"/>
      <c r="AK841" s="10"/>
      <c r="AL841" s="105"/>
      <c r="AM841" s="102"/>
      <c r="AN841" s="10"/>
      <c r="AO841" s="10" t="str">
        <f t="shared" si="158"/>
        <v/>
      </c>
      <c r="AT841" s="10"/>
      <c r="AU841" s="10" t="str">
        <f>IF(O841="include",AF841,"")</f>
        <v/>
      </c>
      <c r="AV841" s="54" t="str">
        <f>IF(P841="include",AF841,"")</f>
        <v/>
      </c>
    </row>
    <row r="842" spans="1:65" s="54" customFormat="1" ht="30">
      <c r="A842" s="10">
        <v>899</v>
      </c>
      <c r="B842" s="10"/>
      <c r="C842" s="10" t="s">
        <v>1169</v>
      </c>
      <c r="D842" s="10">
        <v>1</v>
      </c>
      <c r="E842" s="10">
        <v>2</v>
      </c>
      <c r="F842" s="10">
        <v>3</v>
      </c>
      <c r="G842" s="119" t="str">
        <f t="shared" si="155"/>
        <v>EXCLUDED</v>
      </c>
      <c r="H842" s="147" t="s">
        <v>901</v>
      </c>
      <c r="I842" s="189" t="s">
        <v>901</v>
      </c>
      <c r="J842" s="10" t="str">
        <f>IF(AND(G842="Excluded", H842="Excluded"), "Mutually Excluded", IF(AND(OR(G842="CERTAINLY INCLUDED", G842="INCLUDED", G842="MAYBE" ), OR(H842="INCLUDED", H842="MAYBE")), "MUTUALLY INCLUDED", IF(AND(G842="MAYBE", H842="MAYBE"), "Mutually MAYBE", IF(AND(G842="Excluded", OR(H842="INCLUDED", H842="MAYBE")), "AI: No, Human: Yes", IF(AND(H842="Excluded", OR(G842="INCLUDED", G842="CERTAINLY INCLUDED", G842="MAYBE")), "AI: Yes, Human: No", "Other Conflict")))))</f>
        <v>Mutually Excluded</v>
      </c>
      <c r="K842" s="10"/>
      <c r="L842" s="10"/>
      <c r="N842" s="220" t="s">
        <v>19</v>
      </c>
      <c r="O842" s="54" t="str">
        <f>IF(J842="Mutually Excluded","Exclude",IF(J842= "Mutually Included","Include",M842))</f>
        <v>Exclude</v>
      </c>
      <c r="P842" s="54" t="str">
        <f>'Humans Alignment T&amp;A'!Z842</f>
        <v>Exclude</v>
      </c>
      <c r="Q842" s="120" t="str">
        <f>IF(AND(O842="Exclude", P842="Exclude"), "Mutually Excluded", IF(AND(OR(O842="CERTAINLY INCLUDED", O842="INCLUDE" ), OR(P842="INCLUDE", P842="MAYBE")), "MUTUALLY INCLUDED", IF(AND(O842="MAYBE", P842="MAYBE"), "Mutually MAYBE", IF(AND(O842="Exclude", OR(P842="INCLUDE", P842="MAYBE")), "AI+Hum: No, Hum1+2: Yes", IF(AND(P842="Exclude", OR(O842="INCLUDE", O842="CERTAINLY INCLUDED", H842="MAYBE")), "Ai+hum: Yes, Hum1+2: No", "Other Conflict")))))</f>
        <v>Mutually Excluded</v>
      </c>
      <c r="U842" s="121" t="str">
        <f>IF(Q842="Mutually Excluded","Exclude",IF(Q842= "Mutually Included","Include",R842))</f>
        <v>Exclude</v>
      </c>
      <c r="V842" s="122"/>
      <c r="X842" s="117"/>
      <c r="Y842" s="117"/>
      <c r="Z842" s="103" t="str">
        <f t="shared" si="156"/>
        <v/>
      </c>
      <c r="AA842" s="256"/>
      <c r="AB842" s="186"/>
      <c r="AC842" s="186"/>
      <c r="AD842" s="203"/>
      <c r="AF842" s="203"/>
      <c r="AG842" s="102" t="str">
        <f t="shared" si="157"/>
        <v/>
      </c>
      <c r="AH842" s="10" t="str">
        <f t="shared" si="163"/>
        <v/>
      </c>
      <c r="AI842" s="102"/>
      <c r="AJ842" s="10"/>
      <c r="AK842" s="10"/>
      <c r="AL842" s="105"/>
      <c r="AM842" s="102"/>
      <c r="AN842" s="10"/>
      <c r="AO842" s="10" t="str">
        <f t="shared" si="158"/>
        <v/>
      </c>
      <c r="AT842" s="10"/>
      <c r="AU842" s="10" t="str">
        <f>IF(O842="include",AF842,"")</f>
        <v/>
      </c>
      <c r="AV842" s="54" t="str">
        <f>IF(P842="include",AF842,"")</f>
        <v/>
      </c>
    </row>
    <row r="843" spans="1:65" s="54" customFormat="1" ht="30">
      <c r="A843" s="10">
        <v>900</v>
      </c>
      <c r="B843" s="10"/>
      <c r="C843" s="261" t="s">
        <v>1170</v>
      </c>
      <c r="D843" s="10">
        <v>1</v>
      </c>
      <c r="E843" s="10">
        <v>2</v>
      </c>
      <c r="F843" s="10">
        <v>1</v>
      </c>
      <c r="G843" s="119" t="str">
        <f t="shared" si="155"/>
        <v>EXCLUDED</v>
      </c>
      <c r="H843" s="147" t="s">
        <v>901</v>
      </c>
      <c r="I843" s="189" t="s">
        <v>901</v>
      </c>
      <c r="J843" s="10" t="str">
        <f>IF(AND(G843="Excluded", H843="Excluded"), "Mutually Excluded", IF(AND(OR(G843="CERTAINLY INCLUDED", G843="INCLUDED", G843="MAYBE" ), OR(H843="INCLUDED", H843="MAYBE")), "MUTUALLY INCLUDED", IF(AND(G843="MAYBE", H843="MAYBE"), "Mutually MAYBE", IF(AND(G843="Excluded", OR(H843="INCLUDED", H843="MAYBE")), "AI: No, Human: Yes", IF(AND(H843="Excluded", OR(G843="INCLUDED", G843="CERTAINLY INCLUDED", G843="MAYBE")), "AI: Yes, Human: No", "Other Conflict")))))</f>
        <v>Mutually Excluded</v>
      </c>
      <c r="K843" s="10"/>
      <c r="L843" s="10"/>
      <c r="N843" s="220" t="s">
        <v>19</v>
      </c>
      <c r="O843" s="54" t="str">
        <f>IF(J843="Mutually Excluded","Exclude",IF(J843= "Mutually Included","Include",M843))</f>
        <v>Exclude</v>
      </c>
      <c r="P843" s="54" t="str">
        <f>'Humans Alignment T&amp;A'!Z843</f>
        <v>Exclude</v>
      </c>
      <c r="Q843" s="120" t="str">
        <f>IF(AND(O843="Exclude", P843="Exclude"), "Mutually Excluded", IF(AND(OR(O843="CERTAINLY INCLUDED", O843="INCLUDE" ), OR(P843="INCLUDE", P843="MAYBE")), "MUTUALLY INCLUDED", IF(AND(O843="MAYBE", P843="MAYBE"), "Mutually MAYBE", IF(AND(O843="Exclude", OR(P843="INCLUDE", P843="MAYBE")), "AI+Hum: No, Hum1+2: Yes", IF(AND(P843="Exclude", OR(O843="INCLUDE", O843="CERTAINLY INCLUDED", H843="MAYBE")), "Ai+hum: Yes, Hum1+2: No", "Other Conflict")))))</f>
        <v>Mutually Excluded</v>
      </c>
      <c r="U843" s="121" t="str">
        <f>IF(Q843="Mutually Excluded","Exclude",IF(Q843= "Mutually Included","Include",R843))</f>
        <v>Exclude</v>
      </c>
      <c r="V843" s="122"/>
      <c r="X843" s="117"/>
      <c r="Y843" s="117"/>
      <c r="Z843" s="103" t="str">
        <f t="shared" si="156"/>
        <v/>
      </c>
      <c r="AA843" s="256"/>
      <c r="AB843" s="186"/>
      <c r="AC843" s="186"/>
      <c r="AD843" s="203"/>
      <c r="AF843" s="203"/>
      <c r="AG843" s="102" t="str">
        <f t="shared" si="157"/>
        <v/>
      </c>
      <c r="AH843" s="10" t="str">
        <f t="shared" si="163"/>
        <v/>
      </c>
      <c r="AI843" s="102"/>
      <c r="AJ843" s="10"/>
      <c r="AK843" s="10"/>
      <c r="AL843" s="105"/>
      <c r="AM843" s="102"/>
      <c r="AN843" s="10"/>
      <c r="AO843" s="10" t="str">
        <f t="shared" si="158"/>
        <v/>
      </c>
      <c r="AT843" s="10"/>
      <c r="AU843" s="10" t="str">
        <f>IF(O843="include",AF843,"")</f>
        <v/>
      </c>
      <c r="AV843" s="54" t="str">
        <f>IF(P843="include",AF843,"")</f>
        <v/>
      </c>
    </row>
    <row r="844" spans="1:65" s="54" customFormat="1" ht="30">
      <c r="A844" s="10">
        <v>901</v>
      </c>
      <c r="B844" s="10"/>
      <c r="C844" s="10" t="s">
        <v>1171</v>
      </c>
      <c r="D844" s="10">
        <v>2</v>
      </c>
      <c r="E844" s="10">
        <v>1</v>
      </c>
      <c r="F844" s="10">
        <v>2</v>
      </c>
      <c r="G844" s="119" t="str">
        <f t="shared" si="155"/>
        <v>EXCLUDED</v>
      </c>
      <c r="H844" s="147" t="s">
        <v>901</v>
      </c>
      <c r="I844" s="189" t="s">
        <v>901</v>
      </c>
      <c r="J844" s="10" t="str">
        <f>IF(AND(G844="Excluded", H844="Excluded"), "Mutually Excluded", IF(AND(OR(G844="CERTAINLY INCLUDED", G844="INCLUDED", G844="MAYBE" ), OR(H844="INCLUDED", H844="MAYBE")), "MUTUALLY INCLUDED", IF(AND(G844="MAYBE", H844="MAYBE"), "Mutually MAYBE", IF(AND(G844="Excluded", OR(H844="INCLUDED", H844="MAYBE")), "AI: No, Human: Yes", IF(AND(H844="Excluded", OR(G844="INCLUDED", G844="CERTAINLY INCLUDED", G844="MAYBE")), "AI: Yes, Human: No", "Other Conflict")))))</f>
        <v>Mutually Excluded</v>
      </c>
      <c r="K844" s="10"/>
      <c r="L844" s="10"/>
      <c r="N844" s="220" t="s">
        <v>19</v>
      </c>
      <c r="O844" s="54" t="str">
        <f>IF(J844="Mutually Excluded","Exclude",IF(J844= "Mutually Included","Include",M844))</f>
        <v>Exclude</v>
      </c>
      <c r="P844" s="54" t="str">
        <f>'Humans Alignment T&amp;A'!Z844</f>
        <v>Exclude</v>
      </c>
      <c r="Q844" s="120" t="str">
        <f>IF(AND(O844="Exclude", P844="Exclude"), "Mutually Excluded", IF(AND(OR(O844="CERTAINLY INCLUDED", O844="INCLUDE" ), OR(P844="INCLUDE", P844="MAYBE")), "MUTUALLY INCLUDED", IF(AND(O844="MAYBE", P844="MAYBE"), "Mutually MAYBE", IF(AND(O844="Exclude", OR(P844="INCLUDE", P844="MAYBE")), "AI+Hum: No, Hum1+2: Yes", IF(AND(P844="Exclude", OR(O844="INCLUDE", O844="CERTAINLY INCLUDED", H844="MAYBE")), "Ai+hum: Yes, Hum1+2: No", "Other Conflict")))))</f>
        <v>Mutually Excluded</v>
      </c>
      <c r="U844" s="121" t="str">
        <f>IF(Q844="Mutually Excluded","Exclude",IF(Q844= "Mutually Included","Include",R844))</f>
        <v>Exclude</v>
      </c>
      <c r="V844" s="122"/>
      <c r="X844" s="117"/>
      <c r="Y844" s="117"/>
      <c r="Z844" s="103" t="str">
        <f t="shared" si="156"/>
        <v/>
      </c>
      <c r="AA844" s="256"/>
      <c r="AB844" s="186"/>
      <c r="AC844" s="186"/>
      <c r="AD844" s="203"/>
      <c r="AF844" s="203"/>
      <c r="AG844" s="102" t="str">
        <f t="shared" si="157"/>
        <v/>
      </c>
      <c r="AH844" s="10" t="str">
        <f t="shared" si="163"/>
        <v/>
      </c>
      <c r="AI844" s="102"/>
      <c r="AJ844" s="10"/>
      <c r="AK844" s="10"/>
      <c r="AL844" s="105"/>
      <c r="AM844" s="102"/>
      <c r="AN844" s="10"/>
      <c r="AO844" s="10" t="str">
        <f t="shared" si="158"/>
        <v/>
      </c>
      <c r="AT844" s="10"/>
      <c r="AU844" s="10" t="str">
        <f>IF(O844="include",AF844,"")</f>
        <v/>
      </c>
      <c r="AV844" s="54" t="str">
        <f>IF(P844="include",AF844,"")</f>
        <v/>
      </c>
    </row>
    <row r="845" spans="1:65" s="54" customFormat="1" ht="30">
      <c r="A845" s="10">
        <v>902</v>
      </c>
      <c r="B845" s="10"/>
      <c r="C845" s="10" t="s">
        <v>1172</v>
      </c>
      <c r="D845" s="10">
        <v>3</v>
      </c>
      <c r="E845" s="10">
        <v>4</v>
      </c>
      <c r="F845" s="10">
        <v>3</v>
      </c>
      <c r="G845" s="119" t="str">
        <f t="shared" si="155"/>
        <v>EXCLUDED</v>
      </c>
      <c r="H845" s="147" t="s">
        <v>901</v>
      </c>
      <c r="I845" s="189" t="s">
        <v>901</v>
      </c>
      <c r="J845" s="10" t="str">
        <f>IF(AND(G845="Excluded", H845="Excluded"), "Mutually Excluded", IF(AND(OR(G845="CERTAINLY INCLUDED", G845="INCLUDED", G845="MAYBE" ), OR(H845="INCLUDED", H845="MAYBE")), "MUTUALLY INCLUDED", IF(AND(G845="MAYBE", H845="MAYBE"), "Mutually MAYBE", IF(AND(G845="Excluded", OR(H845="INCLUDED", H845="MAYBE")), "AI: No, Human: Yes", IF(AND(H845="Excluded", OR(G845="INCLUDED", G845="CERTAINLY INCLUDED", G845="MAYBE")), "AI: Yes, Human: No", "Other Conflict")))))</f>
        <v>Mutually Excluded</v>
      </c>
      <c r="K845" s="10"/>
      <c r="L845" s="10"/>
      <c r="N845" s="220" t="s">
        <v>19</v>
      </c>
      <c r="O845" s="54" t="str">
        <f>IF(J845="Mutually Excluded","Exclude",IF(J845= "Mutually Included","Include",M845))</f>
        <v>Exclude</v>
      </c>
      <c r="P845" s="54" t="str">
        <f>'Humans Alignment T&amp;A'!Z845</f>
        <v>Exclude</v>
      </c>
      <c r="Q845" s="120" t="str">
        <f>IF(AND(O845="Exclude", P845="Exclude"), "Mutually Excluded", IF(AND(OR(O845="CERTAINLY INCLUDED", O845="INCLUDE" ), OR(P845="INCLUDE", P845="MAYBE")), "MUTUALLY INCLUDED", IF(AND(O845="MAYBE", P845="MAYBE"), "Mutually MAYBE", IF(AND(O845="Exclude", OR(P845="INCLUDE", P845="MAYBE")), "AI+Hum: No, Hum1+2: Yes", IF(AND(P845="Exclude", OR(O845="INCLUDE", O845="CERTAINLY INCLUDED", H845="MAYBE")), "Ai+hum: Yes, Hum1+2: No", "Other Conflict")))))</f>
        <v>Mutually Excluded</v>
      </c>
      <c r="U845" s="121" t="str">
        <f>IF(Q845="Mutually Excluded","Exclude",IF(Q845= "Mutually Included","Include",R845))</f>
        <v>Exclude</v>
      </c>
      <c r="V845" s="122"/>
      <c r="X845" s="117"/>
      <c r="Y845" s="117"/>
      <c r="Z845" s="103" t="str">
        <f t="shared" si="156"/>
        <v/>
      </c>
      <c r="AA845" s="256"/>
      <c r="AB845" s="186"/>
      <c r="AC845" s="186"/>
      <c r="AD845" s="203"/>
      <c r="AF845" s="203"/>
      <c r="AG845" s="102" t="str">
        <f t="shared" si="157"/>
        <v/>
      </c>
      <c r="AH845" s="10" t="str">
        <f t="shared" si="163"/>
        <v/>
      </c>
      <c r="AI845" s="102"/>
      <c r="AJ845" s="10"/>
      <c r="AK845" s="10"/>
      <c r="AL845" s="105"/>
      <c r="AM845" s="102"/>
      <c r="AN845" s="10"/>
      <c r="AO845" s="10" t="str">
        <f t="shared" si="158"/>
        <v/>
      </c>
      <c r="AT845" s="10"/>
      <c r="AU845" s="10" t="str">
        <f>IF(O845="include",AF845,"")</f>
        <v/>
      </c>
      <c r="AV845" s="54" t="str">
        <f>IF(P845="include",AF845,"")</f>
        <v/>
      </c>
    </row>
    <row r="846" spans="1:65" s="54" customFormat="1" ht="45">
      <c r="A846" s="10">
        <v>904</v>
      </c>
      <c r="B846" s="10"/>
      <c r="C846" s="10" t="s">
        <v>1175</v>
      </c>
      <c r="D846" s="10">
        <v>1</v>
      </c>
      <c r="E846" s="10">
        <v>1</v>
      </c>
      <c r="F846" s="10">
        <v>1</v>
      </c>
      <c r="G846" s="119" t="str">
        <f t="shared" si="155"/>
        <v>EXCLUDED</v>
      </c>
      <c r="H846" s="147" t="s">
        <v>901</v>
      </c>
      <c r="I846" s="189" t="s">
        <v>901</v>
      </c>
      <c r="J846" s="10" t="str">
        <f>IF(AND(G846="Excluded", H846="Excluded"), "Mutually Excluded", IF(AND(OR(G846="CERTAINLY INCLUDED", G846="INCLUDED", G846="MAYBE" ), OR(H846="INCLUDED", H846="MAYBE")), "MUTUALLY INCLUDED", IF(AND(G846="MAYBE", H846="MAYBE"), "Mutually MAYBE", IF(AND(G846="Excluded", OR(H846="INCLUDED", H846="MAYBE")), "AI: No, Human: Yes", IF(AND(H846="Excluded", OR(G846="INCLUDED", G846="CERTAINLY INCLUDED", G846="MAYBE")), "AI: Yes, Human: No", "Other Conflict")))))</f>
        <v>Mutually Excluded</v>
      </c>
      <c r="K846" s="10"/>
      <c r="L846" s="10"/>
      <c r="N846" s="220" t="s">
        <v>19</v>
      </c>
      <c r="O846" s="54" t="str">
        <f>IF(J846="Mutually Excluded","Exclude",IF(J846= "Mutually Included","Include",M846))</f>
        <v>Exclude</v>
      </c>
      <c r="P846" s="54" t="str">
        <f>'Humans Alignment T&amp;A'!Z846</f>
        <v>Exclude</v>
      </c>
      <c r="Q846" s="120" t="str">
        <f>IF(AND(O846="Exclude", P846="Exclude"), "Mutually Excluded", IF(AND(OR(O846="CERTAINLY INCLUDED", O846="INCLUDE" ), OR(P846="INCLUDE", P846="MAYBE")), "MUTUALLY INCLUDED", IF(AND(O846="MAYBE", P846="MAYBE"), "Mutually MAYBE", IF(AND(O846="Exclude", OR(P846="INCLUDE", P846="MAYBE")), "AI+Hum: No, Hum1+2: Yes", IF(AND(P846="Exclude", OR(O846="INCLUDE", O846="CERTAINLY INCLUDED", H846="MAYBE")), "Ai+hum: Yes, Hum1+2: No", "Other Conflict")))))</f>
        <v>Mutually Excluded</v>
      </c>
      <c r="U846" s="121" t="str">
        <f>IF(Q846="Mutually Excluded","Exclude",IF(Q846= "Mutually Included","Include",R846))</f>
        <v>Exclude</v>
      </c>
      <c r="V846" s="122"/>
      <c r="X846" s="117"/>
      <c r="Y846" s="117"/>
      <c r="Z846" s="103" t="str">
        <f t="shared" si="156"/>
        <v/>
      </c>
      <c r="AA846" s="256"/>
      <c r="AB846" s="186"/>
      <c r="AC846" s="186"/>
      <c r="AD846" s="203"/>
      <c r="AF846" s="203"/>
      <c r="AG846" s="102" t="str">
        <f t="shared" si="157"/>
        <v/>
      </c>
      <c r="AH846" s="10" t="str">
        <f t="shared" si="163"/>
        <v/>
      </c>
      <c r="AI846" s="102"/>
      <c r="AJ846" s="10"/>
      <c r="AK846" s="10"/>
      <c r="AL846" s="105"/>
      <c r="AM846" s="102"/>
      <c r="AN846" s="10"/>
      <c r="AO846" s="10" t="str">
        <f t="shared" si="158"/>
        <v/>
      </c>
      <c r="AT846" s="10"/>
      <c r="AU846" s="10" t="str">
        <f>IF(O846="include",AF846,"")</f>
        <v/>
      </c>
      <c r="AV846" s="54" t="str">
        <f>IF(P846="include",AF846,"")</f>
        <v/>
      </c>
    </row>
    <row r="847" spans="1:65" s="54" customFormat="1" ht="30">
      <c r="A847" s="10">
        <v>905</v>
      </c>
      <c r="B847" s="10"/>
      <c r="C847" s="10" t="s">
        <v>1176</v>
      </c>
      <c r="D847" s="10">
        <v>2</v>
      </c>
      <c r="E847" s="10">
        <v>2</v>
      </c>
      <c r="F847" s="10">
        <v>2</v>
      </c>
      <c r="G847" s="119" t="str">
        <f t="shared" si="155"/>
        <v>EXCLUDED</v>
      </c>
      <c r="H847" s="147" t="s">
        <v>901</v>
      </c>
      <c r="I847" s="189" t="s">
        <v>901</v>
      </c>
      <c r="J847" s="10" t="str">
        <f>IF(AND(G847="Excluded", H847="Excluded"), "Mutually Excluded", IF(AND(OR(G847="CERTAINLY INCLUDED", G847="INCLUDED", G847="MAYBE" ), OR(H847="INCLUDED", H847="MAYBE")), "MUTUALLY INCLUDED", IF(AND(G847="MAYBE", H847="MAYBE"), "Mutually MAYBE", IF(AND(G847="Excluded", OR(H847="INCLUDED", H847="MAYBE")), "AI: No, Human: Yes", IF(AND(H847="Excluded", OR(G847="INCLUDED", G847="CERTAINLY INCLUDED", G847="MAYBE")), "AI: Yes, Human: No", "Other Conflict")))))</f>
        <v>Mutually Excluded</v>
      </c>
      <c r="K847" s="10"/>
      <c r="L847" s="10"/>
      <c r="N847" s="220" t="s">
        <v>19</v>
      </c>
      <c r="O847" s="54" t="str">
        <f>IF(J847="Mutually Excluded","Exclude",IF(J847= "Mutually Included","Include",M847))</f>
        <v>Exclude</v>
      </c>
      <c r="P847" s="54" t="str">
        <f>'Humans Alignment T&amp;A'!Z847</f>
        <v>Exclude</v>
      </c>
      <c r="Q847" s="120" t="str">
        <f>IF(AND(O847="Exclude", P847="Exclude"), "Mutually Excluded", IF(AND(OR(O847="CERTAINLY INCLUDED", O847="INCLUDE" ), OR(P847="INCLUDE", P847="MAYBE")), "MUTUALLY INCLUDED", IF(AND(O847="MAYBE", P847="MAYBE"), "Mutually MAYBE", IF(AND(O847="Exclude", OR(P847="INCLUDE", P847="MAYBE")), "AI+Hum: No, Hum1+2: Yes", IF(AND(P847="Exclude", OR(O847="INCLUDE", O847="CERTAINLY INCLUDED", H847="MAYBE")), "Ai+hum: Yes, Hum1+2: No", "Other Conflict")))))</f>
        <v>Mutually Excluded</v>
      </c>
      <c r="U847" s="121" t="str">
        <f>IF(Q847="Mutually Excluded","Exclude",IF(Q847= "Mutually Included","Include",R847))</f>
        <v>Exclude</v>
      </c>
      <c r="V847" s="122"/>
      <c r="X847" s="117"/>
      <c r="Y847" s="117"/>
      <c r="Z847" s="103" t="str">
        <f t="shared" si="156"/>
        <v/>
      </c>
      <c r="AA847" s="256"/>
      <c r="AB847" s="186"/>
      <c r="AC847" s="186"/>
      <c r="AD847" s="203"/>
      <c r="AF847" s="203"/>
      <c r="AG847" s="102" t="str">
        <f t="shared" si="157"/>
        <v/>
      </c>
      <c r="AH847" s="10" t="str">
        <f t="shared" si="163"/>
        <v/>
      </c>
      <c r="AI847" s="102"/>
      <c r="AJ847" s="10"/>
      <c r="AK847" s="10"/>
      <c r="AL847" s="105"/>
      <c r="AM847" s="102"/>
      <c r="AN847" s="10"/>
      <c r="AO847" s="10" t="str">
        <f t="shared" si="158"/>
        <v/>
      </c>
      <c r="AT847" s="10"/>
      <c r="AU847" s="10" t="str">
        <f>IF(O847="include",AF847,"")</f>
        <v/>
      </c>
      <c r="AV847" s="54" t="str">
        <f>IF(P847="include",AF847,"")</f>
        <v/>
      </c>
    </row>
    <row r="848" spans="1:65" s="54" customFormat="1" ht="45">
      <c r="A848" s="10">
        <v>906</v>
      </c>
      <c r="B848" s="10"/>
      <c r="C848" s="10" t="s">
        <v>1177</v>
      </c>
      <c r="D848" s="10">
        <v>1</v>
      </c>
      <c r="E848" s="10">
        <v>1</v>
      </c>
      <c r="F848" s="10">
        <v>1</v>
      </c>
      <c r="G848" s="119" t="str">
        <f t="shared" si="155"/>
        <v>EXCLUDED</v>
      </c>
      <c r="H848" s="147" t="s">
        <v>901</v>
      </c>
      <c r="I848" s="189" t="s">
        <v>901</v>
      </c>
      <c r="J848" s="10" t="str">
        <f>IF(AND(G848="Excluded", H848="Excluded"), "Mutually Excluded", IF(AND(OR(G848="CERTAINLY INCLUDED", G848="INCLUDED", G848="MAYBE" ), OR(H848="INCLUDED", H848="MAYBE")), "MUTUALLY INCLUDED", IF(AND(G848="MAYBE", H848="MAYBE"), "Mutually MAYBE", IF(AND(G848="Excluded", OR(H848="INCLUDED", H848="MAYBE")), "AI: No, Human: Yes", IF(AND(H848="Excluded", OR(G848="INCLUDED", G848="CERTAINLY INCLUDED", G848="MAYBE")), "AI: Yes, Human: No", "Other Conflict")))))</f>
        <v>Mutually Excluded</v>
      </c>
      <c r="K848" s="10"/>
      <c r="L848" s="10"/>
      <c r="N848" s="220" t="s">
        <v>19</v>
      </c>
      <c r="O848" s="54" t="str">
        <f>IF(J848="Mutually Excluded","Exclude",IF(J848= "Mutually Included","Include",M848))</f>
        <v>Exclude</v>
      </c>
      <c r="P848" s="54" t="str">
        <f>'Humans Alignment T&amp;A'!Z848</f>
        <v>Exclude</v>
      </c>
      <c r="Q848" s="120" t="str">
        <f>IF(AND(O848="Exclude", P848="Exclude"), "Mutually Excluded", IF(AND(OR(O848="CERTAINLY INCLUDED", O848="INCLUDE" ), OR(P848="INCLUDE", P848="MAYBE")), "MUTUALLY INCLUDED", IF(AND(O848="MAYBE", P848="MAYBE"), "Mutually MAYBE", IF(AND(O848="Exclude", OR(P848="INCLUDE", P848="MAYBE")), "AI+Hum: No, Hum1+2: Yes", IF(AND(P848="Exclude", OR(O848="INCLUDE", O848="CERTAINLY INCLUDED", H848="MAYBE")), "Ai+hum: Yes, Hum1+2: No", "Other Conflict")))))</f>
        <v>Mutually Excluded</v>
      </c>
      <c r="U848" s="121" t="str">
        <f>IF(Q848="Mutually Excluded","Exclude",IF(Q848= "Mutually Included","Include",R848))</f>
        <v>Exclude</v>
      </c>
      <c r="V848" s="122"/>
      <c r="X848" s="117"/>
      <c r="Y848" s="117"/>
      <c r="Z848" s="103" t="str">
        <f t="shared" si="156"/>
        <v/>
      </c>
      <c r="AA848" s="256"/>
      <c r="AB848" s="186"/>
      <c r="AC848" s="186"/>
      <c r="AD848" s="203"/>
      <c r="AF848" s="203"/>
      <c r="AG848" s="102" t="str">
        <f t="shared" si="157"/>
        <v/>
      </c>
      <c r="AH848" s="10" t="str">
        <f t="shared" si="163"/>
        <v/>
      </c>
      <c r="AI848" s="102"/>
      <c r="AJ848" s="10"/>
      <c r="AK848" s="10"/>
      <c r="AL848" s="105"/>
      <c r="AM848" s="102"/>
      <c r="AN848" s="10"/>
      <c r="AO848" s="10" t="str">
        <f t="shared" si="158"/>
        <v/>
      </c>
      <c r="AT848" s="10"/>
      <c r="AU848" s="10" t="str">
        <f>IF(O848="include",AF848,"")</f>
        <v/>
      </c>
      <c r="AV848" s="54" t="str">
        <f>IF(P848="include",AF848,"")</f>
        <v/>
      </c>
    </row>
    <row r="849" spans="1:65" s="54" customFormat="1" ht="30">
      <c r="A849" s="10">
        <v>907</v>
      </c>
      <c r="B849" s="10"/>
      <c r="C849" s="10" t="s">
        <v>1178</v>
      </c>
      <c r="D849" s="10">
        <v>2</v>
      </c>
      <c r="E849" s="10">
        <v>2</v>
      </c>
      <c r="F849" s="10">
        <v>1</v>
      </c>
      <c r="G849" s="119" t="str">
        <f t="shared" si="155"/>
        <v>EXCLUDED</v>
      </c>
      <c r="H849" s="147" t="s">
        <v>901</v>
      </c>
      <c r="I849" s="189" t="s">
        <v>901</v>
      </c>
      <c r="J849" s="10" t="str">
        <f>IF(AND(G849="Excluded", H849="Excluded"), "Mutually Excluded", IF(AND(OR(G849="CERTAINLY INCLUDED", G849="INCLUDED", G849="MAYBE" ), OR(H849="INCLUDED", H849="MAYBE")), "MUTUALLY INCLUDED", IF(AND(G849="MAYBE", H849="MAYBE"), "Mutually MAYBE", IF(AND(G849="Excluded", OR(H849="INCLUDED", H849="MAYBE")), "AI: No, Human: Yes", IF(AND(H849="Excluded", OR(G849="INCLUDED", G849="CERTAINLY INCLUDED", G849="MAYBE")), "AI: Yes, Human: No", "Other Conflict")))))</f>
        <v>Mutually Excluded</v>
      </c>
      <c r="K849" s="10"/>
      <c r="L849" s="10"/>
      <c r="N849" s="220" t="s">
        <v>19</v>
      </c>
      <c r="O849" s="54" t="str">
        <f>IF(J849="Mutually Excluded","Exclude",IF(J849= "Mutually Included","Include",M849))</f>
        <v>Exclude</v>
      </c>
      <c r="P849" s="54" t="str">
        <f>'Humans Alignment T&amp;A'!Z849</f>
        <v>Exclude</v>
      </c>
      <c r="Q849" s="120" t="str">
        <f>IF(AND(O849="Exclude", P849="Exclude"), "Mutually Excluded", IF(AND(OR(O849="CERTAINLY INCLUDED", O849="INCLUDE" ), OR(P849="INCLUDE", P849="MAYBE")), "MUTUALLY INCLUDED", IF(AND(O849="MAYBE", P849="MAYBE"), "Mutually MAYBE", IF(AND(O849="Exclude", OR(P849="INCLUDE", P849="MAYBE")), "AI+Hum: No, Hum1+2: Yes", IF(AND(P849="Exclude", OR(O849="INCLUDE", O849="CERTAINLY INCLUDED", H849="MAYBE")), "Ai+hum: Yes, Hum1+2: No", "Other Conflict")))))</f>
        <v>Mutually Excluded</v>
      </c>
      <c r="U849" s="121" t="str">
        <f>IF(Q849="Mutually Excluded","Exclude",IF(Q849= "Mutually Included","Include",R849))</f>
        <v>Exclude</v>
      </c>
      <c r="V849" s="122"/>
      <c r="X849" s="117"/>
      <c r="Y849" s="117"/>
      <c r="Z849" s="103" t="str">
        <f t="shared" si="156"/>
        <v/>
      </c>
      <c r="AA849" s="256"/>
      <c r="AB849" s="186"/>
      <c r="AC849" s="186"/>
      <c r="AD849" s="203"/>
      <c r="AF849" s="203"/>
      <c r="AG849" s="102" t="str">
        <f t="shared" si="157"/>
        <v/>
      </c>
      <c r="AH849" s="10" t="str">
        <f t="shared" si="163"/>
        <v/>
      </c>
      <c r="AI849" s="102"/>
      <c r="AJ849" s="10"/>
      <c r="AK849" s="10"/>
      <c r="AL849" s="105"/>
      <c r="AM849" s="102"/>
      <c r="AN849" s="10"/>
      <c r="AO849" s="10" t="str">
        <f t="shared" si="158"/>
        <v/>
      </c>
      <c r="AT849" s="10"/>
      <c r="AU849" s="10" t="str">
        <f>IF(O849="include",AF849,"")</f>
        <v/>
      </c>
      <c r="AV849" s="54" t="str">
        <f>IF(P849="include",AF849,"")</f>
        <v/>
      </c>
    </row>
    <row r="850" spans="1:65" s="54" customFormat="1" ht="30">
      <c r="A850" s="10">
        <v>908</v>
      </c>
      <c r="B850" s="10"/>
      <c r="C850" s="10" t="s">
        <v>1179</v>
      </c>
      <c r="D850" s="10">
        <v>2</v>
      </c>
      <c r="E850" s="10">
        <v>3</v>
      </c>
      <c r="F850" s="10">
        <v>3</v>
      </c>
      <c r="G850" s="119" t="str">
        <f t="shared" si="155"/>
        <v>EXCLUDED</v>
      </c>
      <c r="H850" s="147" t="s">
        <v>901</v>
      </c>
      <c r="I850" s="189" t="s">
        <v>901</v>
      </c>
      <c r="J850" s="10" t="str">
        <f>IF(AND(G850="Excluded", H850="Excluded"), "Mutually Excluded", IF(AND(OR(G850="CERTAINLY INCLUDED", G850="INCLUDED", G850="MAYBE" ), OR(H850="INCLUDED", H850="MAYBE")), "MUTUALLY INCLUDED", IF(AND(G850="MAYBE", H850="MAYBE"), "Mutually MAYBE", IF(AND(G850="Excluded", OR(H850="INCLUDED", H850="MAYBE")), "AI: No, Human: Yes", IF(AND(H850="Excluded", OR(G850="INCLUDED", G850="CERTAINLY INCLUDED", G850="MAYBE")), "AI: Yes, Human: No", "Other Conflict")))))</f>
        <v>Mutually Excluded</v>
      </c>
      <c r="K850" s="10"/>
      <c r="L850" s="10"/>
      <c r="N850" s="220" t="s">
        <v>19</v>
      </c>
      <c r="O850" s="54" t="str">
        <f>IF(J850="Mutually Excluded","Exclude",IF(J850= "Mutually Included","Include",M850))</f>
        <v>Exclude</v>
      </c>
      <c r="P850" s="54" t="str">
        <f>'Humans Alignment T&amp;A'!Z850</f>
        <v>Exclude</v>
      </c>
      <c r="Q850" s="120" t="str">
        <f>IF(AND(O850="Exclude", P850="Exclude"), "Mutually Excluded", IF(AND(OR(O850="CERTAINLY INCLUDED", O850="INCLUDE" ), OR(P850="INCLUDE", P850="MAYBE")), "MUTUALLY INCLUDED", IF(AND(O850="MAYBE", P850="MAYBE"), "Mutually MAYBE", IF(AND(O850="Exclude", OR(P850="INCLUDE", P850="MAYBE")), "AI+Hum: No, Hum1+2: Yes", IF(AND(P850="Exclude", OR(O850="INCLUDE", O850="CERTAINLY INCLUDED", H850="MAYBE")), "Ai+hum: Yes, Hum1+2: No", "Other Conflict")))))</f>
        <v>Mutually Excluded</v>
      </c>
      <c r="U850" s="121" t="str">
        <f>IF(Q850="Mutually Excluded","Exclude",IF(Q850= "Mutually Included","Include",R850))</f>
        <v>Exclude</v>
      </c>
      <c r="V850" s="122"/>
      <c r="X850" s="117"/>
      <c r="Y850" s="117"/>
      <c r="Z850" s="103" t="str">
        <f t="shared" si="156"/>
        <v/>
      </c>
      <c r="AA850" s="256"/>
      <c r="AB850" s="186"/>
      <c r="AC850" s="186"/>
      <c r="AD850" s="203"/>
      <c r="AF850" s="203"/>
      <c r="AG850" s="102" t="str">
        <f t="shared" si="157"/>
        <v/>
      </c>
      <c r="AH850" s="10" t="str">
        <f t="shared" si="163"/>
        <v/>
      </c>
      <c r="AI850" s="102"/>
      <c r="AJ850" s="10"/>
      <c r="AK850" s="10"/>
      <c r="AL850" s="105"/>
      <c r="AM850" s="102"/>
      <c r="AN850" s="10"/>
      <c r="AO850" s="10" t="str">
        <f t="shared" si="158"/>
        <v/>
      </c>
      <c r="AT850" s="10"/>
      <c r="AU850" s="10" t="str">
        <f>IF(O850="include",AF850,"")</f>
        <v/>
      </c>
      <c r="AV850" s="54" t="str">
        <f>IF(P850="include",AF850,"")</f>
        <v/>
      </c>
    </row>
    <row r="851" spans="1:65" s="54" customFormat="1" ht="30">
      <c r="A851" s="10">
        <v>909</v>
      </c>
      <c r="B851" s="10"/>
      <c r="C851" s="10" t="s">
        <v>1180</v>
      </c>
      <c r="D851" s="10">
        <v>4</v>
      </c>
      <c r="E851" s="10">
        <v>3</v>
      </c>
      <c r="F851" s="10">
        <v>4</v>
      </c>
      <c r="G851" s="119" t="str">
        <f t="shared" si="155"/>
        <v>EXCLUDED</v>
      </c>
      <c r="H851" s="147" t="s">
        <v>901</v>
      </c>
      <c r="I851" s="189" t="s">
        <v>901</v>
      </c>
      <c r="J851" s="10" t="str">
        <f>IF(AND(G851="Excluded", H851="Excluded"), "Mutually Excluded", IF(AND(OR(G851="CERTAINLY INCLUDED", G851="INCLUDED", G851="MAYBE" ), OR(H851="INCLUDED", H851="MAYBE")), "MUTUALLY INCLUDED", IF(AND(G851="MAYBE", H851="MAYBE"), "Mutually MAYBE", IF(AND(G851="Excluded", OR(H851="INCLUDED", H851="MAYBE")), "AI: No, Human: Yes", IF(AND(H851="Excluded", OR(G851="INCLUDED", G851="CERTAINLY INCLUDED", G851="MAYBE")), "AI: Yes, Human: No", "Other Conflict")))))</f>
        <v>Mutually Excluded</v>
      </c>
      <c r="K851" s="10"/>
      <c r="L851" s="10"/>
      <c r="N851" s="220" t="s">
        <v>19</v>
      </c>
      <c r="O851" s="54" t="str">
        <f>IF(J851="Mutually Excluded","Exclude",IF(J851= "Mutually Included","Include",M851))</f>
        <v>Exclude</v>
      </c>
      <c r="P851" s="54" t="str">
        <f>'Humans Alignment T&amp;A'!Z851</f>
        <v>Exclude</v>
      </c>
      <c r="Q851" s="120" t="str">
        <f>IF(AND(O851="Exclude", P851="Exclude"), "Mutually Excluded", IF(AND(OR(O851="CERTAINLY INCLUDED", O851="INCLUDE" ), OR(P851="INCLUDE", P851="MAYBE")), "MUTUALLY INCLUDED", IF(AND(O851="MAYBE", P851="MAYBE"), "Mutually MAYBE", IF(AND(O851="Exclude", OR(P851="INCLUDE", P851="MAYBE")), "AI+Hum: No, Hum1+2: Yes", IF(AND(P851="Exclude", OR(O851="INCLUDE", O851="CERTAINLY INCLUDED", H851="MAYBE")), "Ai+hum: Yes, Hum1+2: No", "Other Conflict")))))</f>
        <v>Mutually Excluded</v>
      </c>
      <c r="U851" s="121" t="str">
        <f>IF(Q851="Mutually Excluded","Exclude",IF(Q851= "Mutually Included","Include",R851))</f>
        <v>Exclude</v>
      </c>
      <c r="V851" s="122"/>
      <c r="X851" s="117"/>
      <c r="Y851" s="117"/>
      <c r="Z851" s="103" t="str">
        <f t="shared" si="156"/>
        <v/>
      </c>
      <c r="AA851" s="256"/>
      <c r="AB851" s="186"/>
      <c r="AC851" s="186"/>
      <c r="AD851" s="203"/>
      <c r="AF851" s="203"/>
      <c r="AG851" s="102" t="str">
        <f t="shared" si="157"/>
        <v/>
      </c>
      <c r="AH851" s="10" t="str">
        <f t="shared" si="163"/>
        <v/>
      </c>
      <c r="AI851" s="102"/>
      <c r="AJ851" s="10"/>
      <c r="AK851" s="10"/>
      <c r="AL851" s="105"/>
      <c r="AM851" s="102"/>
      <c r="AN851" s="10"/>
      <c r="AO851" s="10" t="str">
        <f t="shared" si="158"/>
        <v/>
      </c>
      <c r="AT851" s="10"/>
      <c r="AU851" s="10" t="str">
        <f>IF(O851="include",AF851,"")</f>
        <v/>
      </c>
      <c r="AV851" s="54" t="str">
        <f>IF(P851="include",AF851,"")</f>
        <v/>
      </c>
    </row>
    <row r="852" spans="1:65" s="54" customFormat="1" ht="45">
      <c r="A852" s="102" t="s">
        <v>1182</v>
      </c>
      <c r="B852" s="10"/>
      <c r="C852" s="10" t="s">
        <v>1183</v>
      </c>
      <c r="D852" s="10">
        <v>2</v>
      </c>
      <c r="E852" s="10">
        <v>2</v>
      </c>
      <c r="F852" s="10">
        <v>2</v>
      </c>
      <c r="G852" s="119" t="str">
        <f t="shared" si="155"/>
        <v>EXCLUDED</v>
      </c>
      <c r="H852" s="147" t="s">
        <v>901</v>
      </c>
      <c r="I852" s="189" t="s">
        <v>901</v>
      </c>
      <c r="J852" s="10" t="str">
        <f>IF(AND(G852="Excluded", H852="Excluded"), "Mutually Excluded", IF(AND(OR(G852="CERTAINLY INCLUDED", G852="INCLUDED", G852="MAYBE" ), OR(H852="INCLUDED", H852="MAYBE")), "MUTUALLY INCLUDED", IF(AND(G852="MAYBE", H852="MAYBE"), "Mutually MAYBE", IF(AND(G852="Excluded", OR(H852="INCLUDED", H852="MAYBE")), "AI: No, Human: Yes", IF(AND(H852="Excluded", OR(G852="INCLUDED", G852="CERTAINLY INCLUDED", G852="MAYBE")), "AI: Yes, Human: No", "Other Conflict")))))</f>
        <v>Mutually Excluded</v>
      </c>
      <c r="K852" s="10"/>
      <c r="L852" s="10"/>
      <c r="N852" s="220" t="s">
        <v>19</v>
      </c>
      <c r="O852" s="54" t="str">
        <f>IF(J852="Mutually Excluded","Exclude",IF(J852= "Mutually Included","Include",M852))</f>
        <v>Exclude</v>
      </c>
      <c r="P852" s="54" t="str">
        <f>'Humans Alignment T&amp;A'!Z852</f>
        <v>Exclude</v>
      </c>
      <c r="Q852" s="120" t="str">
        <f>IF(AND(O852="Exclude", P852="Exclude"), "Mutually Excluded", IF(AND(OR(O852="CERTAINLY INCLUDED", O852="INCLUDE" ), OR(P852="INCLUDE", P852="MAYBE")), "MUTUALLY INCLUDED", IF(AND(O852="MAYBE", P852="MAYBE"), "Mutually MAYBE", IF(AND(O852="Exclude", OR(P852="INCLUDE", P852="MAYBE")), "AI+Hum: No, Hum1+2: Yes", IF(AND(P852="Exclude", OR(O852="INCLUDE", O852="CERTAINLY INCLUDED", H852="MAYBE")), "Ai+hum: Yes, Hum1+2: No", "Other Conflict")))))</f>
        <v>Mutually Excluded</v>
      </c>
      <c r="U852" s="121" t="str">
        <f>IF(Q852="Mutually Excluded","Exclude",IF(Q852= "Mutually Included","Include",R852))</f>
        <v>Exclude</v>
      </c>
      <c r="V852" s="122"/>
      <c r="X852" s="122"/>
      <c r="Y852" s="122"/>
      <c r="Z852" s="103" t="str">
        <f>IF(OR(ISBLANK(AF852), ISBLANK(V852)), "", IF(AND(OR(AF852="Include", AF852="Maybe"), OR(V852="Include", V852="Maybe", V852="Certainly Included")), "Mutually Included", IF(AND(AF852="Exclude", V852="Exclude"), "Mutually Excluded", IF(AND(AF852="Exclude", OR(V852="Include", V852="Maybe")), "Nikos Excluded, Cindy Included", IF(AND(OR(AF852="Include", AF852="Maybe"), V852="Exclude"), "Nikos Included, Cindy Excluded", "Pal")))))</f>
        <v/>
      </c>
      <c r="AA852" s="256"/>
      <c r="AB852" s="186"/>
      <c r="AC852" s="186"/>
      <c r="AD852" s="203"/>
      <c r="AF852" s="203"/>
      <c r="AG852" s="102" t="str">
        <f>IF(OR(ISBLANK(AF852), ISBLANK(AD852)), "", IF(AND(OR(AF852="Include", AF852="Maybe"), OR(AD852="Include", AD852="Maybe", AD852="Certainly Included")), "Mutually Included", IF(AND(AF852="Exclude", AD852="Exclude"), "Mutually Excluded", IF(AND(AF852="Exclude", OR(AD852="Include", AD852="Maybe")), "Nikos Excluded, Mikhail Included", IF(AND(OR(AF852="Include", AF852="Maybe"), AD852="Exclude"), "Nikos Included, Mikhail Excluded", "Pal")))))</f>
        <v/>
      </c>
      <c r="AH852" s="10" t="str">
        <f>IF(OR(ISBLANK(AF852), ISBLANK(AP852)), "", IF(AND(OR(AF852="Include", AF852="Maybe"), OR(AP852="Included", AP852="Maybe", AP852="Certainly Included")), "Mutually Included", IF(AND(AF852="Exclude", AP852="Exclude"), "Mutually Excluded", IF(AND(AF852="Exclude", OR(AP852="Include", AP852="Maybe")), "Human Excluded, AI Included", IF(AND(OR(AF852="Include", AF852="Maybe"), AP852="Exclude"), "Human Included, AI Excluded", "Pal")))))</f>
        <v/>
      </c>
      <c r="AI852" s="102"/>
      <c r="AJ852" s="10"/>
      <c r="AK852" s="10"/>
      <c r="AL852" s="105"/>
      <c r="AM852" s="102"/>
      <c r="AN852" s="10"/>
      <c r="AO852" s="10" t="str">
        <f>IF(OR(ISBLANK(AF852), ISBLANK(AP852)), "", IF(AND(OR(AF852="Include", AF852="Maybe"), OR(AP852="Include", AP852="Maybe", AP852="Certainly Included")), "Mutually Included", IF(AND(AF852="Exclude", AP852="Exclude"), "Mutually Excluded", IF(AND(AF852="Exclude", OR(AP852="Include", AP852="Maybe",, AP852="Certainly Included")), "Human Excluded, AI Included", IF(AND(OR(AF852="Include", AF852="Maybe"), AP852="Exclude"), "Human Included, AI Excluded", "Pal")))))</f>
        <v/>
      </c>
      <c r="AT852" s="10"/>
      <c r="AU852" s="10" t="str">
        <f>IF(O852="include",AF852,"")</f>
        <v/>
      </c>
      <c r="AV852" s="54" t="str">
        <f>IF(P852="include",AF852,"")</f>
        <v/>
      </c>
      <c r="BC852" s="10"/>
      <c r="BH852" s="10"/>
      <c r="BM852" s="10"/>
    </row>
    <row r="853" spans="1:65" s="54" customFormat="1" ht="45">
      <c r="A853" s="10">
        <v>913</v>
      </c>
      <c r="B853" s="10"/>
      <c r="C853" s="261" t="s">
        <v>1184</v>
      </c>
      <c r="D853" s="10">
        <v>4</v>
      </c>
      <c r="E853" s="10">
        <v>3</v>
      </c>
      <c r="F853" s="10">
        <v>4</v>
      </c>
      <c r="G853" s="119" t="str">
        <f t="shared" si="155"/>
        <v>EXCLUDED</v>
      </c>
      <c r="H853" s="147" t="s">
        <v>901</v>
      </c>
      <c r="I853" s="189" t="s">
        <v>901</v>
      </c>
      <c r="J853" s="10" t="str">
        <f>IF(AND(G853="Excluded", H853="Excluded"), "Mutually Excluded", IF(AND(OR(G853="CERTAINLY INCLUDED", G853="INCLUDED", G853="MAYBE" ), OR(H853="INCLUDED", H853="MAYBE")), "MUTUALLY INCLUDED", IF(AND(G853="MAYBE", H853="MAYBE"), "Mutually MAYBE", IF(AND(G853="Excluded", OR(H853="INCLUDED", H853="MAYBE")), "AI: No, Human: Yes", IF(AND(H853="Excluded", OR(G853="INCLUDED", G853="CERTAINLY INCLUDED", G853="MAYBE")), "AI: Yes, Human: No", "Other Conflict")))))</f>
        <v>Mutually Excluded</v>
      </c>
      <c r="K853" s="10"/>
      <c r="L853" s="10"/>
      <c r="N853" s="220" t="s">
        <v>19</v>
      </c>
      <c r="O853" s="54" t="str">
        <f>IF(J853="Mutually Excluded","Exclude",IF(J853= "Mutually Included","Include",M853))</f>
        <v>Exclude</v>
      </c>
      <c r="P853" s="54" t="str">
        <f>'Humans Alignment T&amp;A'!Z853</f>
        <v>Exclude</v>
      </c>
      <c r="Q853" s="120" t="str">
        <f>IF(AND(O853="Exclude", P853="Exclude"), "Mutually Excluded", IF(AND(OR(O853="CERTAINLY INCLUDED", O853="INCLUDE" ), OR(P853="INCLUDE", P853="MAYBE")), "MUTUALLY INCLUDED", IF(AND(O853="MAYBE", P853="MAYBE"), "Mutually MAYBE", IF(AND(O853="Exclude", OR(P853="INCLUDE", P853="MAYBE")), "AI+Hum: No, Hum1+2: Yes", IF(AND(P853="Exclude", OR(O853="INCLUDE", O853="CERTAINLY INCLUDED", H853="MAYBE")), "Ai+hum: Yes, Hum1+2: No", "Other Conflict")))))</f>
        <v>Mutually Excluded</v>
      </c>
      <c r="U853" s="121" t="str">
        <f>IF(Q853="Mutually Excluded","Exclude",IF(Q853= "Mutually Included","Include",R853))</f>
        <v>Exclude</v>
      </c>
      <c r="V853" s="122"/>
      <c r="X853" s="117"/>
      <c r="Y853" s="117"/>
      <c r="Z853" s="103" t="str">
        <f t="shared" si="156"/>
        <v/>
      </c>
      <c r="AA853" s="256"/>
      <c r="AB853" s="186"/>
      <c r="AC853" s="186"/>
      <c r="AD853" s="203"/>
      <c r="AF853" s="203"/>
      <c r="AG853" s="102" t="str">
        <f t="shared" si="157"/>
        <v/>
      </c>
      <c r="AH853" s="10" t="str">
        <f t="shared" si="163"/>
        <v/>
      </c>
      <c r="AI853" s="102"/>
      <c r="AJ853" s="10"/>
      <c r="AK853" s="10"/>
      <c r="AL853" s="105"/>
      <c r="AM853" s="102"/>
      <c r="AN853" s="10"/>
      <c r="AO853" s="10" t="str">
        <f t="shared" si="158"/>
        <v/>
      </c>
      <c r="AT853" s="10"/>
      <c r="AU853" s="10" t="str">
        <f>IF(O853="include",AF853,"")</f>
        <v/>
      </c>
      <c r="AV853" s="54" t="str">
        <f>IF(P853="include",AF853,"")</f>
        <v/>
      </c>
    </row>
    <row r="854" spans="1:65" s="54" customFormat="1" ht="75">
      <c r="A854" s="10">
        <v>914</v>
      </c>
      <c r="B854" s="10"/>
      <c r="C854" s="10" t="s">
        <v>1186</v>
      </c>
      <c r="D854" s="10">
        <v>2</v>
      </c>
      <c r="E854" s="10">
        <v>3</v>
      </c>
      <c r="F854" s="10">
        <v>2</v>
      </c>
      <c r="G854" s="119" t="str">
        <f t="shared" si="155"/>
        <v>EXCLUDED</v>
      </c>
      <c r="H854" s="147" t="s">
        <v>901</v>
      </c>
      <c r="I854" s="189" t="s">
        <v>901</v>
      </c>
      <c r="J854" s="10" t="str">
        <f>IF(AND(G854="Excluded", H854="Excluded"), "Mutually Excluded", IF(AND(OR(G854="CERTAINLY INCLUDED", G854="INCLUDED", G854="MAYBE" ), OR(H854="INCLUDED", H854="MAYBE")), "MUTUALLY INCLUDED", IF(AND(G854="MAYBE", H854="MAYBE"), "Mutually MAYBE", IF(AND(G854="Excluded", OR(H854="INCLUDED", H854="MAYBE")), "AI: No, Human: Yes", IF(AND(H854="Excluded", OR(G854="INCLUDED", G854="CERTAINLY INCLUDED", G854="MAYBE")), "AI: Yes, Human: No", "Other Conflict")))))</f>
        <v>Mutually Excluded</v>
      </c>
      <c r="K854" s="10"/>
      <c r="L854" s="10"/>
      <c r="N854" s="220" t="s">
        <v>19</v>
      </c>
      <c r="O854" s="54" t="str">
        <f>IF(J854="Mutually Excluded","Exclude",IF(J854= "Mutually Included","Include",M854))</f>
        <v>Exclude</v>
      </c>
      <c r="P854" s="54" t="str">
        <f>'Humans Alignment T&amp;A'!Z854</f>
        <v>Exclude</v>
      </c>
      <c r="Q854" s="120" t="str">
        <f>IF(AND(O854="Exclude", P854="Exclude"), "Mutually Excluded", IF(AND(OR(O854="CERTAINLY INCLUDED", O854="INCLUDE" ), OR(P854="INCLUDE", P854="MAYBE")), "MUTUALLY INCLUDED", IF(AND(O854="MAYBE", P854="MAYBE"), "Mutually MAYBE", IF(AND(O854="Exclude", OR(P854="INCLUDE", P854="MAYBE")), "AI+Hum: No, Hum1+2: Yes", IF(AND(P854="Exclude", OR(O854="INCLUDE", O854="CERTAINLY INCLUDED", H854="MAYBE")), "Ai+hum: Yes, Hum1+2: No", "Other Conflict")))))</f>
        <v>Mutually Excluded</v>
      </c>
      <c r="U854" s="121" t="str">
        <f>IF(Q854="Mutually Excluded","Exclude",IF(Q854= "Mutually Included","Include",R854))</f>
        <v>Exclude</v>
      </c>
      <c r="V854" s="122"/>
      <c r="X854" s="117"/>
      <c r="Y854" s="117"/>
      <c r="Z854" s="103" t="str">
        <f t="shared" si="156"/>
        <v/>
      </c>
      <c r="AA854" s="256"/>
      <c r="AB854" s="186"/>
      <c r="AC854" s="186"/>
      <c r="AD854" s="203"/>
      <c r="AF854" s="203"/>
      <c r="AG854" s="102" t="str">
        <f t="shared" si="157"/>
        <v/>
      </c>
      <c r="AH854" s="10" t="str">
        <f t="shared" si="163"/>
        <v/>
      </c>
      <c r="AI854" s="102"/>
      <c r="AJ854" s="10"/>
      <c r="AK854" s="10"/>
      <c r="AL854" s="105"/>
      <c r="AM854" s="102"/>
      <c r="AN854" s="10"/>
      <c r="AO854" s="10" t="str">
        <f t="shared" si="158"/>
        <v/>
      </c>
      <c r="AT854" s="10"/>
      <c r="AU854" s="10" t="str">
        <f>IF(O854="include",AF854,"")</f>
        <v/>
      </c>
      <c r="AV854" s="54" t="str">
        <f>IF(P854="include",AF854,"")</f>
        <v/>
      </c>
    </row>
    <row r="855" spans="1:65" s="54" customFormat="1" ht="30">
      <c r="A855" s="10">
        <v>915</v>
      </c>
      <c r="B855" s="10"/>
      <c r="C855" s="10" t="s">
        <v>1187</v>
      </c>
      <c r="D855" s="10">
        <v>2</v>
      </c>
      <c r="E855" s="10">
        <v>2</v>
      </c>
      <c r="F855" s="10">
        <v>2</v>
      </c>
      <c r="G855" s="119" t="str">
        <f t="shared" si="155"/>
        <v>EXCLUDED</v>
      </c>
      <c r="H855" s="147" t="s">
        <v>901</v>
      </c>
      <c r="I855" s="189" t="s">
        <v>901</v>
      </c>
      <c r="J855" s="10" t="str">
        <f>IF(AND(G855="Excluded", H855="Excluded"), "Mutually Excluded", IF(AND(OR(G855="CERTAINLY INCLUDED", G855="INCLUDED", G855="MAYBE" ), OR(H855="INCLUDED", H855="MAYBE")), "MUTUALLY INCLUDED", IF(AND(G855="MAYBE", H855="MAYBE"), "Mutually MAYBE", IF(AND(G855="Excluded", OR(H855="INCLUDED", H855="MAYBE")), "AI: No, Human: Yes", IF(AND(H855="Excluded", OR(G855="INCLUDED", G855="CERTAINLY INCLUDED", G855="MAYBE")), "AI: Yes, Human: No", "Other Conflict")))))</f>
        <v>Mutually Excluded</v>
      </c>
      <c r="K855" s="10"/>
      <c r="L855" s="10"/>
      <c r="N855" s="220" t="s">
        <v>19</v>
      </c>
      <c r="O855" s="54" t="str">
        <f>IF(J855="Mutually Excluded","Exclude",IF(J855= "Mutually Included","Include",M855))</f>
        <v>Exclude</v>
      </c>
      <c r="P855" s="54" t="str">
        <f>'Humans Alignment T&amp;A'!Z855</f>
        <v>Exclude</v>
      </c>
      <c r="Q855" s="120" t="str">
        <f>IF(AND(O855="Exclude", P855="Exclude"), "Mutually Excluded", IF(AND(OR(O855="CERTAINLY INCLUDED", O855="INCLUDE" ), OR(P855="INCLUDE", P855="MAYBE")), "MUTUALLY INCLUDED", IF(AND(O855="MAYBE", P855="MAYBE"), "Mutually MAYBE", IF(AND(O855="Exclude", OR(P855="INCLUDE", P855="MAYBE")), "AI+Hum: No, Hum1+2: Yes", IF(AND(P855="Exclude", OR(O855="INCLUDE", O855="CERTAINLY INCLUDED", H855="MAYBE")), "Ai+hum: Yes, Hum1+2: No", "Other Conflict")))))</f>
        <v>Mutually Excluded</v>
      </c>
      <c r="U855" s="121" t="str">
        <f>IF(Q855="Mutually Excluded","Exclude",IF(Q855= "Mutually Included","Include",R855))</f>
        <v>Exclude</v>
      </c>
      <c r="V855" s="122"/>
      <c r="X855" s="117"/>
      <c r="Y855" s="117"/>
      <c r="Z855" s="103" t="str">
        <f t="shared" si="156"/>
        <v/>
      </c>
      <c r="AA855" s="256"/>
      <c r="AB855" s="186"/>
      <c r="AC855" s="186"/>
      <c r="AD855" s="203"/>
      <c r="AF855" s="203"/>
      <c r="AG855" s="102" t="str">
        <f t="shared" si="157"/>
        <v/>
      </c>
      <c r="AH855" s="10" t="str">
        <f t="shared" si="163"/>
        <v/>
      </c>
      <c r="AI855" s="102"/>
      <c r="AJ855" s="10"/>
      <c r="AK855" s="10"/>
      <c r="AL855" s="105"/>
      <c r="AM855" s="102"/>
      <c r="AN855" s="10"/>
      <c r="AO855" s="10" t="str">
        <f t="shared" si="158"/>
        <v/>
      </c>
      <c r="AT855" s="10"/>
      <c r="AU855" s="10" t="str">
        <f>IF(O855="include",AF855,"")</f>
        <v/>
      </c>
      <c r="AV855" s="54" t="str">
        <f>IF(P855="include",AF855,"")</f>
        <v/>
      </c>
    </row>
    <row r="856" spans="1:65" s="54" customFormat="1" ht="45">
      <c r="A856" s="10">
        <v>916</v>
      </c>
      <c r="B856" s="10"/>
      <c r="C856" s="261" t="s">
        <v>1188</v>
      </c>
      <c r="D856" s="10">
        <v>1</v>
      </c>
      <c r="E856" s="10">
        <v>1</v>
      </c>
      <c r="F856" s="10">
        <v>1</v>
      </c>
      <c r="G856" s="119" t="str">
        <f t="shared" si="155"/>
        <v>EXCLUDED</v>
      </c>
      <c r="H856" s="147" t="s">
        <v>901</v>
      </c>
      <c r="I856" s="189" t="s">
        <v>901</v>
      </c>
      <c r="J856" s="10" t="str">
        <f>IF(AND(G856="Excluded", H856="Excluded"), "Mutually Excluded", IF(AND(OR(G856="CERTAINLY INCLUDED", G856="INCLUDED", G856="MAYBE" ), OR(H856="INCLUDED", H856="MAYBE")), "MUTUALLY INCLUDED", IF(AND(G856="MAYBE", H856="MAYBE"), "Mutually MAYBE", IF(AND(G856="Excluded", OR(H856="INCLUDED", H856="MAYBE")), "AI: No, Human: Yes", IF(AND(H856="Excluded", OR(G856="INCLUDED", G856="CERTAINLY INCLUDED", G856="MAYBE")), "AI: Yes, Human: No", "Other Conflict")))))</f>
        <v>Mutually Excluded</v>
      </c>
      <c r="K856" s="10"/>
      <c r="L856" s="10"/>
      <c r="N856" s="220" t="s">
        <v>19</v>
      </c>
      <c r="O856" s="54" t="str">
        <f>IF(J856="Mutually Excluded","Exclude",IF(J856= "Mutually Included","Include",M856))</f>
        <v>Exclude</v>
      </c>
      <c r="P856" s="54" t="str">
        <f>'Humans Alignment T&amp;A'!Z856</f>
        <v>Exclude</v>
      </c>
      <c r="Q856" s="120" t="str">
        <f>IF(AND(O856="Exclude", P856="Exclude"), "Mutually Excluded", IF(AND(OR(O856="CERTAINLY INCLUDED", O856="INCLUDE" ), OR(P856="INCLUDE", P856="MAYBE")), "MUTUALLY INCLUDED", IF(AND(O856="MAYBE", P856="MAYBE"), "Mutually MAYBE", IF(AND(O856="Exclude", OR(P856="INCLUDE", P856="MAYBE")), "AI+Hum: No, Hum1+2: Yes", IF(AND(P856="Exclude", OR(O856="INCLUDE", O856="CERTAINLY INCLUDED", H856="MAYBE")), "Ai+hum: Yes, Hum1+2: No", "Other Conflict")))))</f>
        <v>Mutually Excluded</v>
      </c>
      <c r="U856" s="121" t="str">
        <f>IF(Q856="Mutually Excluded","Exclude",IF(Q856= "Mutually Included","Include",R856))</f>
        <v>Exclude</v>
      </c>
      <c r="V856" s="122"/>
      <c r="X856" s="117"/>
      <c r="Y856" s="117"/>
      <c r="Z856" s="103" t="str">
        <f t="shared" si="156"/>
        <v/>
      </c>
      <c r="AA856" s="256"/>
      <c r="AB856" s="186"/>
      <c r="AC856" s="186"/>
      <c r="AD856" s="203"/>
      <c r="AF856" s="203"/>
      <c r="AG856" s="102" t="str">
        <f t="shared" si="157"/>
        <v/>
      </c>
      <c r="AH856" s="10" t="str">
        <f t="shared" si="163"/>
        <v/>
      </c>
      <c r="AI856" s="102"/>
      <c r="AJ856" s="10"/>
      <c r="AK856" s="10"/>
      <c r="AL856" s="105"/>
      <c r="AM856" s="102"/>
      <c r="AN856" s="10"/>
      <c r="AO856" s="10" t="str">
        <f t="shared" si="158"/>
        <v/>
      </c>
      <c r="AT856" s="10"/>
      <c r="AU856" s="10" t="str">
        <f>IF(O856="include",AF856,"")</f>
        <v/>
      </c>
      <c r="AV856" s="54" t="str">
        <f>IF(P856="include",AF856,"")</f>
        <v/>
      </c>
    </row>
    <row r="857" spans="1:65" s="54" customFormat="1" ht="30">
      <c r="A857" s="10">
        <v>917</v>
      </c>
      <c r="B857" s="10"/>
      <c r="C857" s="10" t="s">
        <v>1189</v>
      </c>
      <c r="D857" s="10">
        <v>3</v>
      </c>
      <c r="E857" s="10">
        <v>4</v>
      </c>
      <c r="F857" s="10">
        <v>3</v>
      </c>
      <c r="G857" s="119" t="str">
        <f t="shared" si="155"/>
        <v>EXCLUDED</v>
      </c>
      <c r="H857" s="147" t="s">
        <v>901</v>
      </c>
      <c r="I857" s="189" t="s">
        <v>901</v>
      </c>
      <c r="J857" s="10" t="str">
        <f>IF(AND(G857="Excluded", H857="Excluded"), "Mutually Excluded", IF(AND(OR(G857="CERTAINLY INCLUDED", G857="INCLUDED", G857="MAYBE" ), OR(H857="INCLUDED", H857="MAYBE")), "MUTUALLY INCLUDED", IF(AND(G857="MAYBE", H857="MAYBE"), "Mutually MAYBE", IF(AND(G857="Excluded", OR(H857="INCLUDED", H857="MAYBE")), "AI: No, Human: Yes", IF(AND(H857="Excluded", OR(G857="INCLUDED", G857="CERTAINLY INCLUDED", G857="MAYBE")), "AI: Yes, Human: No", "Other Conflict")))))</f>
        <v>Mutually Excluded</v>
      </c>
      <c r="K857" s="10"/>
      <c r="L857" s="10"/>
      <c r="N857" s="220" t="s">
        <v>19</v>
      </c>
      <c r="O857" s="54" t="str">
        <f>IF(J857="Mutually Excluded","Exclude",IF(J857= "Mutually Included","Include",M857))</f>
        <v>Exclude</v>
      </c>
      <c r="P857" s="54" t="str">
        <f>'Humans Alignment T&amp;A'!Z857</f>
        <v>Exclude</v>
      </c>
      <c r="Q857" s="120" t="str">
        <f>IF(AND(O857="Exclude", P857="Exclude"), "Mutually Excluded", IF(AND(OR(O857="CERTAINLY INCLUDED", O857="INCLUDE" ), OR(P857="INCLUDE", P857="MAYBE")), "MUTUALLY INCLUDED", IF(AND(O857="MAYBE", P857="MAYBE"), "Mutually MAYBE", IF(AND(O857="Exclude", OR(P857="INCLUDE", P857="MAYBE")), "AI+Hum: No, Hum1+2: Yes", IF(AND(P857="Exclude", OR(O857="INCLUDE", O857="CERTAINLY INCLUDED", H857="MAYBE")), "Ai+hum: Yes, Hum1+2: No", "Other Conflict")))))</f>
        <v>Mutually Excluded</v>
      </c>
      <c r="U857" s="121" t="str">
        <f>IF(Q857="Mutually Excluded","Exclude",IF(Q857= "Mutually Included","Include",R857))</f>
        <v>Exclude</v>
      </c>
      <c r="V857" s="122"/>
      <c r="X857" s="117"/>
      <c r="Y857" s="117"/>
      <c r="Z857" s="103" t="str">
        <f t="shared" si="156"/>
        <v/>
      </c>
      <c r="AA857" s="256"/>
      <c r="AB857" s="186"/>
      <c r="AC857" s="186"/>
      <c r="AD857" s="203"/>
      <c r="AF857" s="203"/>
      <c r="AG857" s="102" t="str">
        <f t="shared" si="157"/>
        <v/>
      </c>
      <c r="AH857" s="10" t="str">
        <f t="shared" si="163"/>
        <v/>
      </c>
      <c r="AI857" s="102"/>
      <c r="AJ857" s="10"/>
      <c r="AK857" s="10"/>
      <c r="AL857" s="105"/>
      <c r="AM857" s="102"/>
      <c r="AN857" s="10"/>
      <c r="AO857" s="10" t="str">
        <f t="shared" si="158"/>
        <v/>
      </c>
      <c r="AT857" s="10"/>
      <c r="AU857" s="10" t="str">
        <f>IF(O857="include",AF857,"")</f>
        <v/>
      </c>
      <c r="AV857" s="54" t="str">
        <f>IF(P857="include",AF857,"")</f>
        <v/>
      </c>
    </row>
    <row r="858" spans="1:65" s="54" customFormat="1" ht="30">
      <c r="A858" s="10">
        <v>918</v>
      </c>
      <c r="B858" s="10"/>
      <c r="C858" s="10" t="s">
        <v>1190</v>
      </c>
      <c r="D858" s="10">
        <v>2</v>
      </c>
      <c r="E858" s="10">
        <v>2</v>
      </c>
      <c r="F858" s="10">
        <v>2</v>
      </c>
      <c r="G858" s="119" t="str">
        <f t="shared" si="155"/>
        <v>EXCLUDED</v>
      </c>
      <c r="H858" s="147" t="s">
        <v>901</v>
      </c>
      <c r="I858" s="189" t="s">
        <v>901</v>
      </c>
      <c r="J858" s="10" t="str">
        <f>IF(AND(G858="Excluded", H858="Excluded"), "Mutually Excluded", IF(AND(OR(G858="CERTAINLY INCLUDED", G858="INCLUDED", G858="MAYBE" ), OR(H858="INCLUDED", H858="MAYBE")), "MUTUALLY INCLUDED", IF(AND(G858="MAYBE", H858="MAYBE"), "Mutually MAYBE", IF(AND(G858="Excluded", OR(H858="INCLUDED", H858="MAYBE")), "AI: No, Human: Yes", IF(AND(H858="Excluded", OR(G858="INCLUDED", G858="CERTAINLY INCLUDED", G858="MAYBE")), "AI: Yes, Human: No", "Other Conflict")))))</f>
        <v>Mutually Excluded</v>
      </c>
      <c r="K858" s="10"/>
      <c r="L858" s="10"/>
      <c r="N858" s="220" t="s">
        <v>19</v>
      </c>
      <c r="O858" s="54" t="str">
        <f>IF(J858="Mutually Excluded","Exclude",IF(J858= "Mutually Included","Include",M858))</f>
        <v>Exclude</v>
      </c>
      <c r="P858" s="54" t="str">
        <f>'Humans Alignment T&amp;A'!Z858</f>
        <v>Exclude</v>
      </c>
      <c r="Q858" s="120" t="str">
        <f>IF(AND(O858="Exclude", P858="Exclude"), "Mutually Excluded", IF(AND(OR(O858="CERTAINLY INCLUDED", O858="INCLUDE" ), OR(P858="INCLUDE", P858="MAYBE")), "MUTUALLY INCLUDED", IF(AND(O858="MAYBE", P858="MAYBE"), "Mutually MAYBE", IF(AND(O858="Exclude", OR(P858="INCLUDE", P858="MAYBE")), "AI+Hum: No, Hum1+2: Yes", IF(AND(P858="Exclude", OR(O858="INCLUDE", O858="CERTAINLY INCLUDED", H858="MAYBE")), "Ai+hum: Yes, Hum1+2: No", "Other Conflict")))))</f>
        <v>Mutually Excluded</v>
      </c>
      <c r="U858" s="121" t="str">
        <f>IF(Q858="Mutually Excluded","Exclude",IF(Q858= "Mutually Included","Include",R858))</f>
        <v>Exclude</v>
      </c>
      <c r="V858" s="122"/>
      <c r="X858" s="117"/>
      <c r="Y858" s="117"/>
      <c r="Z858" s="103" t="str">
        <f t="shared" si="156"/>
        <v/>
      </c>
      <c r="AA858" s="256"/>
      <c r="AB858" s="186"/>
      <c r="AC858" s="186"/>
      <c r="AD858" s="203"/>
      <c r="AF858" s="203"/>
      <c r="AG858" s="102" t="str">
        <f t="shared" si="157"/>
        <v/>
      </c>
      <c r="AH858" s="10" t="str">
        <f t="shared" si="163"/>
        <v/>
      </c>
      <c r="AI858" s="102"/>
      <c r="AJ858" s="10"/>
      <c r="AK858" s="10"/>
      <c r="AL858" s="105"/>
      <c r="AM858" s="102"/>
      <c r="AN858" s="10"/>
      <c r="AO858" s="10" t="str">
        <f t="shared" si="158"/>
        <v/>
      </c>
      <c r="AT858" s="10"/>
      <c r="AU858" s="10" t="str">
        <f>IF(O858="include",AF858,"")</f>
        <v/>
      </c>
      <c r="AV858" s="54" t="str">
        <f>IF(P858="include",AF858,"")</f>
        <v/>
      </c>
    </row>
    <row r="859" spans="1:65" s="54" customFormat="1" ht="45">
      <c r="A859" s="10">
        <v>921</v>
      </c>
      <c r="B859" s="10"/>
      <c r="C859" s="261" t="s">
        <v>1193</v>
      </c>
      <c r="D859" s="10">
        <v>1</v>
      </c>
      <c r="E859" s="10">
        <v>1</v>
      </c>
      <c r="F859" s="10">
        <v>1</v>
      </c>
      <c r="G859" s="119" t="str">
        <f t="shared" si="155"/>
        <v>EXCLUDED</v>
      </c>
      <c r="H859" s="147" t="s">
        <v>901</v>
      </c>
      <c r="I859" s="189" t="s">
        <v>901</v>
      </c>
      <c r="J859" s="10" t="str">
        <f>IF(AND(G859="Excluded", H859="Excluded"), "Mutually Excluded", IF(AND(OR(G859="CERTAINLY INCLUDED", G859="INCLUDED", G859="MAYBE" ), OR(H859="INCLUDED", H859="MAYBE")), "MUTUALLY INCLUDED", IF(AND(G859="MAYBE", H859="MAYBE"), "Mutually MAYBE", IF(AND(G859="Excluded", OR(H859="INCLUDED", H859="MAYBE")), "AI: No, Human: Yes", IF(AND(H859="Excluded", OR(G859="INCLUDED", G859="CERTAINLY INCLUDED", G859="MAYBE")), "AI: Yes, Human: No", "Other Conflict")))))</f>
        <v>Mutually Excluded</v>
      </c>
      <c r="K859" s="10"/>
      <c r="L859" s="10"/>
      <c r="N859" s="220" t="s">
        <v>19</v>
      </c>
      <c r="O859" s="54" t="str">
        <f>IF(J859="Mutually Excluded","Exclude",IF(J859= "Mutually Included","Include",M859))</f>
        <v>Exclude</v>
      </c>
      <c r="P859" s="54" t="str">
        <f>'Humans Alignment T&amp;A'!Z859</f>
        <v>Exclude</v>
      </c>
      <c r="Q859" s="120" t="str">
        <f>IF(AND(O859="Exclude", P859="Exclude"), "Mutually Excluded", IF(AND(OR(O859="CERTAINLY INCLUDED", O859="INCLUDE" ), OR(P859="INCLUDE", P859="MAYBE")), "MUTUALLY INCLUDED", IF(AND(O859="MAYBE", P859="MAYBE"), "Mutually MAYBE", IF(AND(O859="Exclude", OR(P859="INCLUDE", P859="MAYBE")), "AI+Hum: No, Hum1+2: Yes", IF(AND(P859="Exclude", OR(O859="INCLUDE", O859="CERTAINLY INCLUDED", H859="MAYBE")), "Ai+hum: Yes, Hum1+2: No", "Other Conflict")))))</f>
        <v>Mutually Excluded</v>
      </c>
      <c r="U859" s="121" t="str">
        <f>IF(Q859="Mutually Excluded","Exclude",IF(Q859= "Mutually Included","Include",R859))</f>
        <v>Exclude</v>
      </c>
      <c r="V859" s="122"/>
      <c r="X859" s="117"/>
      <c r="Y859" s="117"/>
      <c r="Z859" s="103" t="str">
        <f t="shared" si="156"/>
        <v/>
      </c>
      <c r="AA859" s="256"/>
      <c r="AB859" s="186"/>
      <c r="AC859" s="186"/>
      <c r="AD859" s="203"/>
      <c r="AF859" s="203"/>
      <c r="AG859" s="102" t="str">
        <f t="shared" si="157"/>
        <v/>
      </c>
      <c r="AH859" s="10" t="str">
        <f t="shared" si="163"/>
        <v/>
      </c>
      <c r="AI859" s="102"/>
      <c r="AJ859" s="10"/>
      <c r="AK859" s="10"/>
      <c r="AL859" s="105"/>
      <c r="AM859" s="102"/>
      <c r="AN859" s="10"/>
      <c r="AO859" s="10" t="str">
        <f t="shared" si="158"/>
        <v/>
      </c>
      <c r="AT859" s="10"/>
      <c r="AU859" s="10" t="str">
        <f>IF(O859="include",AF859,"")</f>
        <v/>
      </c>
      <c r="AV859" s="54" t="str">
        <f>IF(P859="include",AF859,"")</f>
        <v/>
      </c>
    </row>
    <row r="860" spans="1:65" s="54" customFormat="1" ht="45">
      <c r="A860" s="10">
        <v>922</v>
      </c>
      <c r="B860" s="10"/>
      <c r="C860" s="10" t="s">
        <v>1194</v>
      </c>
      <c r="D860" s="10">
        <v>4</v>
      </c>
      <c r="E860" s="10">
        <v>3</v>
      </c>
      <c r="F860" s="10">
        <v>4</v>
      </c>
      <c r="G860" s="119" t="str">
        <f t="shared" si="155"/>
        <v>EXCLUDED</v>
      </c>
      <c r="H860" s="147" t="s">
        <v>901</v>
      </c>
      <c r="I860" s="189" t="s">
        <v>901</v>
      </c>
      <c r="J860" s="10" t="str">
        <f>IF(AND(G860="Excluded", H860="Excluded"), "Mutually Excluded", IF(AND(OR(G860="CERTAINLY INCLUDED", G860="INCLUDED", G860="MAYBE" ), OR(H860="INCLUDED", H860="MAYBE")), "MUTUALLY INCLUDED", IF(AND(G860="MAYBE", H860="MAYBE"), "Mutually MAYBE", IF(AND(G860="Excluded", OR(H860="INCLUDED", H860="MAYBE")), "AI: No, Human: Yes", IF(AND(H860="Excluded", OR(G860="INCLUDED", G860="CERTAINLY INCLUDED", G860="MAYBE")), "AI: Yes, Human: No", "Other Conflict")))))</f>
        <v>Mutually Excluded</v>
      </c>
      <c r="K860" s="10"/>
      <c r="L860" s="10"/>
      <c r="N860" s="220" t="s">
        <v>19</v>
      </c>
      <c r="O860" s="54" t="str">
        <f>IF(J860="Mutually Excluded","Exclude",IF(J860= "Mutually Included","Include",M860))</f>
        <v>Exclude</v>
      </c>
      <c r="P860" s="54" t="str">
        <f>'Humans Alignment T&amp;A'!Z860</f>
        <v>Exclude</v>
      </c>
      <c r="Q860" s="120" t="str">
        <f>IF(AND(O860="Exclude", P860="Exclude"), "Mutually Excluded", IF(AND(OR(O860="CERTAINLY INCLUDED", O860="INCLUDE" ), OR(P860="INCLUDE", P860="MAYBE")), "MUTUALLY INCLUDED", IF(AND(O860="MAYBE", P860="MAYBE"), "Mutually MAYBE", IF(AND(O860="Exclude", OR(P860="INCLUDE", P860="MAYBE")), "AI+Hum: No, Hum1+2: Yes", IF(AND(P860="Exclude", OR(O860="INCLUDE", O860="CERTAINLY INCLUDED", H860="MAYBE")), "Ai+hum: Yes, Hum1+2: No", "Other Conflict")))))</f>
        <v>Mutually Excluded</v>
      </c>
      <c r="U860" s="121" t="str">
        <f>IF(Q860="Mutually Excluded","Exclude",IF(Q860= "Mutually Included","Include",R860))</f>
        <v>Exclude</v>
      </c>
      <c r="V860" s="122"/>
      <c r="X860" s="117"/>
      <c r="Y860" s="117"/>
      <c r="Z860" s="103" t="str">
        <f t="shared" si="156"/>
        <v/>
      </c>
      <c r="AA860" s="256"/>
      <c r="AB860" s="186"/>
      <c r="AC860" s="186"/>
      <c r="AD860" s="203"/>
      <c r="AF860" s="203"/>
      <c r="AG860" s="102" t="str">
        <f t="shared" si="157"/>
        <v/>
      </c>
      <c r="AH860" s="10" t="str">
        <f t="shared" si="163"/>
        <v/>
      </c>
      <c r="AI860" s="102"/>
      <c r="AJ860" s="10"/>
      <c r="AK860" s="10"/>
      <c r="AL860" s="105"/>
      <c r="AM860" s="102"/>
      <c r="AN860" s="10"/>
      <c r="AO860" s="10" t="str">
        <f t="shared" si="158"/>
        <v/>
      </c>
      <c r="AT860" s="10"/>
      <c r="AU860" s="10" t="str">
        <f>IF(O860="include",AF860,"")</f>
        <v/>
      </c>
      <c r="AV860" s="54" t="str">
        <f>IF(P860="include",AF860,"")</f>
        <v/>
      </c>
    </row>
    <row r="861" spans="1:65" s="54" customFormat="1" ht="30">
      <c r="A861" s="10">
        <v>923</v>
      </c>
      <c r="B861" s="10"/>
      <c r="C861" s="10" t="s">
        <v>1195</v>
      </c>
      <c r="D861" s="10">
        <v>2</v>
      </c>
      <c r="E861" s="10">
        <v>2</v>
      </c>
      <c r="F861" s="10">
        <v>2</v>
      </c>
      <c r="G861" s="119" t="str">
        <f t="shared" si="155"/>
        <v>EXCLUDED</v>
      </c>
      <c r="H861" s="147" t="s">
        <v>901</v>
      </c>
      <c r="I861" s="189" t="s">
        <v>901</v>
      </c>
      <c r="J861" s="10" t="str">
        <f>IF(AND(G861="Excluded", H861="Excluded"), "Mutually Excluded", IF(AND(OR(G861="CERTAINLY INCLUDED", G861="INCLUDED", G861="MAYBE" ), OR(H861="INCLUDED", H861="MAYBE")), "MUTUALLY INCLUDED", IF(AND(G861="MAYBE", H861="MAYBE"), "Mutually MAYBE", IF(AND(G861="Excluded", OR(H861="INCLUDED", H861="MAYBE")), "AI: No, Human: Yes", IF(AND(H861="Excluded", OR(G861="INCLUDED", G861="CERTAINLY INCLUDED", G861="MAYBE")), "AI: Yes, Human: No", "Other Conflict")))))</f>
        <v>Mutually Excluded</v>
      </c>
      <c r="K861" s="10"/>
      <c r="L861" s="10"/>
      <c r="N861" s="220" t="s">
        <v>19</v>
      </c>
      <c r="O861" s="54" t="str">
        <f>IF(J861="Mutually Excluded","Exclude",IF(J861= "Mutually Included","Include",M861))</f>
        <v>Exclude</v>
      </c>
      <c r="P861" s="54" t="str">
        <f>'Humans Alignment T&amp;A'!Z861</f>
        <v>Exclude</v>
      </c>
      <c r="Q861" s="120" t="str">
        <f>IF(AND(O861="Exclude", P861="Exclude"), "Mutually Excluded", IF(AND(OR(O861="CERTAINLY INCLUDED", O861="INCLUDE" ), OR(P861="INCLUDE", P861="MAYBE")), "MUTUALLY INCLUDED", IF(AND(O861="MAYBE", P861="MAYBE"), "Mutually MAYBE", IF(AND(O861="Exclude", OR(P861="INCLUDE", P861="MAYBE")), "AI+Hum: No, Hum1+2: Yes", IF(AND(P861="Exclude", OR(O861="INCLUDE", O861="CERTAINLY INCLUDED", H861="MAYBE")), "Ai+hum: Yes, Hum1+2: No", "Other Conflict")))))</f>
        <v>Mutually Excluded</v>
      </c>
      <c r="U861" s="121" t="str">
        <f>IF(Q861="Mutually Excluded","Exclude",IF(Q861= "Mutually Included","Include",R861))</f>
        <v>Exclude</v>
      </c>
      <c r="V861" s="122"/>
      <c r="X861" s="117"/>
      <c r="Y861" s="117"/>
      <c r="Z861" s="103" t="str">
        <f t="shared" si="156"/>
        <v/>
      </c>
      <c r="AA861" s="256"/>
      <c r="AB861" s="186"/>
      <c r="AC861" s="186"/>
      <c r="AD861" s="203"/>
      <c r="AF861" s="203"/>
      <c r="AG861" s="102" t="str">
        <f t="shared" si="157"/>
        <v/>
      </c>
      <c r="AH861" s="10" t="str">
        <f t="shared" si="163"/>
        <v/>
      </c>
      <c r="AI861" s="102"/>
      <c r="AJ861" s="10"/>
      <c r="AK861" s="10"/>
      <c r="AL861" s="105"/>
      <c r="AM861" s="102"/>
      <c r="AN861" s="10"/>
      <c r="AO861" s="10" t="str">
        <f t="shared" si="158"/>
        <v/>
      </c>
      <c r="AT861" s="10"/>
      <c r="AU861" s="10" t="str">
        <f>IF(O861="include",AF861,"")</f>
        <v/>
      </c>
      <c r="AV861" s="54" t="str">
        <f>IF(P861="include",AF861,"")</f>
        <v/>
      </c>
    </row>
    <row r="862" spans="1:65" s="54" customFormat="1" ht="45">
      <c r="A862" s="102" t="s">
        <v>1197</v>
      </c>
      <c r="B862" s="10"/>
      <c r="C862" s="10" t="s">
        <v>1198</v>
      </c>
      <c r="D862" s="10">
        <v>2</v>
      </c>
      <c r="E862" s="10">
        <v>2</v>
      </c>
      <c r="F862" s="10">
        <v>2</v>
      </c>
      <c r="G862" s="119" t="str">
        <f t="shared" ref="G862:G906" si="164">IF(COUNTIF(D862:F862,5)=3,"CERTAINLY INCLUDED",IF(COUNTIF(D862:F862,5)&gt;0,"MAYBE","EXCLUDED"))</f>
        <v>EXCLUDED</v>
      </c>
      <c r="H862" s="147" t="s">
        <v>901</v>
      </c>
      <c r="I862" s="189" t="s">
        <v>901</v>
      </c>
      <c r="J862" s="10" t="str">
        <f>IF(AND(G862="Excluded", H862="Excluded"), "Mutually Excluded", IF(AND(OR(G862="CERTAINLY INCLUDED", G862="INCLUDED", G862="MAYBE" ), OR(H862="INCLUDED", H862="MAYBE")), "MUTUALLY INCLUDED", IF(AND(G862="MAYBE", H862="MAYBE"), "Mutually MAYBE", IF(AND(G862="Excluded", OR(H862="INCLUDED", H862="MAYBE")), "AI: No, Human: Yes", IF(AND(H862="Excluded", OR(G862="INCLUDED", G862="CERTAINLY INCLUDED", G862="MAYBE")), "AI: Yes, Human: No", "Other Conflict")))))</f>
        <v>Mutually Excluded</v>
      </c>
      <c r="K862" s="10"/>
      <c r="L862" s="10"/>
      <c r="N862" s="220" t="s">
        <v>19</v>
      </c>
      <c r="O862" s="54" t="str">
        <f>IF(J862="Mutually Excluded","Exclude",IF(J862= "Mutually Included","Include",M862))</f>
        <v>Exclude</v>
      </c>
      <c r="P862" s="54" t="str">
        <f>'Humans Alignment T&amp;A'!Z862</f>
        <v>Exclude</v>
      </c>
      <c r="Q862" s="120" t="str">
        <f>IF(AND(O862="Exclude", P862="Exclude"), "Mutually Excluded", IF(AND(OR(O862="CERTAINLY INCLUDED", O862="INCLUDE" ), OR(P862="INCLUDE", P862="MAYBE")), "MUTUALLY INCLUDED", IF(AND(O862="MAYBE", P862="MAYBE"), "Mutually MAYBE", IF(AND(O862="Exclude", OR(P862="INCLUDE", P862="MAYBE")), "AI+Hum: No, Hum1+2: Yes", IF(AND(P862="Exclude", OR(O862="INCLUDE", O862="CERTAINLY INCLUDED", H862="MAYBE")), "Ai+hum: Yes, Hum1+2: No", "Other Conflict")))))</f>
        <v>Mutually Excluded</v>
      </c>
      <c r="U862" s="121" t="str">
        <f>IF(Q862="Mutually Excluded","Exclude",IF(Q862= "Mutually Included","Include",R862))</f>
        <v>Exclude</v>
      </c>
      <c r="V862" s="122"/>
      <c r="X862" s="122"/>
      <c r="Y862" s="122"/>
      <c r="Z862" s="103" t="str">
        <f>IF(OR(ISBLANK(AF862), ISBLANK(V862)), "", IF(AND(OR(AF862="Include", AF862="Maybe"), OR(V862="Include", V862="Maybe", V862="Certainly Included")), "Mutually Included", IF(AND(AF862="Exclude", V862="Exclude"), "Mutually Excluded", IF(AND(AF862="Exclude", OR(V862="Include", V862="Maybe")), "Nikos Excluded, Cindy Included", IF(AND(OR(AF862="Include", AF862="Maybe"), V862="Exclude"), "Nikos Included, Cindy Excluded", "Pal")))))</f>
        <v/>
      </c>
      <c r="AA862" s="256"/>
      <c r="AB862" s="186"/>
      <c r="AC862" s="186"/>
      <c r="AD862" s="203"/>
      <c r="AF862" s="203"/>
      <c r="AG862" s="102" t="str">
        <f>IF(OR(ISBLANK(AF862), ISBLANK(AD862)), "", IF(AND(OR(AF862="Include", AF862="Maybe"), OR(AD862="Include", AD862="Maybe", AD862="Certainly Included")), "Mutually Included", IF(AND(AF862="Exclude", AD862="Exclude"), "Mutually Excluded", IF(AND(AF862="Exclude", OR(AD862="Include", AD862="Maybe")), "Nikos Excluded, Mikhail Included", IF(AND(OR(AF862="Include", AF862="Maybe"), AD862="Exclude"), "Nikos Included, Mikhail Excluded", "Pal")))))</f>
        <v/>
      </c>
      <c r="AH862" s="10" t="str">
        <f>IF(OR(ISBLANK(AF862), ISBLANK(AP862)), "", IF(AND(OR(AF862="Include", AF862="Maybe"), OR(AP862="Included", AP862="Maybe", AP862="Certainly Included")), "Mutually Included", IF(AND(AF862="Exclude", AP862="Exclude"), "Mutually Excluded", IF(AND(AF862="Exclude", OR(AP862="Include", AP862="Maybe")), "Human Excluded, AI Included", IF(AND(OR(AF862="Include", AF862="Maybe"), AP862="Exclude"), "Human Included, AI Excluded", "Pal")))))</f>
        <v/>
      </c>
      <c r="AI862" s="102"/>
      <c r="AJ862" s="10"/>
      <c r="AK862" s="10"/>
      <c r="AL862" s="105"/>
      <c r="AM862" s="102"/>
      <c r="AN862" s="10"/>
      <c r="AO862" s="10" t="str">
        <f>IF(OR(ISBLANK(AF862), ISBLANK(AP862)), "", IF(AND(OR(AF862="Include", AF862="Maybe"), OR(AP862="Include", AP862="Maybe", AP862="Certainly Included")), "Mutually Included", IF(AND(AF862="Exclude", AP862="Exclude"), "Mutually Excluded", IF(AND(AF862="Exclude", OR(AP862="Include", AP862="Maybe",, AP862="Certainly Included")), "Human Excluded, AI Included", IF(AND(OR(AF862="Include", AF862="Maybe"), AP862="Exclude"), "Human Included, AI Excluded", "Pal")))))</f>
        <v/>
      </c>
      <c r="AT862" s="10"/>
      <c r="AU862" s="10" t="str">
        <f>IF(O862="include",AF862,"")</f>
        <v/>
      </c>
      <c r="AV862" s="54" t="str">
        <f>IF(P862="include",AF862,"")</f>
        <v/>
      </c>
      <c r="BC862" s="10"/>
      <c r="BH862" s="10"/>
      <c r="BM862" s="10"/>
    </row>
    <row r="863" spans="1:65" s="54" customFormat="1" ht="30">
      <c r="A863" s="10">
        <v>928</v>
      </c>
      <c r="B863" s="10"/>
      <c r="C863" s="261" t="s">
        <v>1199</v>
      </c>
      <c r="D863" s="10">
        <v>3</v>
      </c>
      <c r="E863" s="10">
        <v>3</v>
      </c>
      <c r="F863" s="10">
        <v>3</v>
      </c>
      <c r="G863" s="119" t="str">
        <f t="shared" si="164"/>
        <v>EXCLUDED</v>
      </c>
      <c r="H863" s="147" t="s">
        <v>901</v>
      </c>
      <c r="I863" s="189" t="s">
        <v>901</v>
      </c>
      <c r="J863" s="10" t="str">
        <f>IF(AND(G863="Excluded", H863="Excluded"), "Mutually Excluded", IF(AND(OR(G863="CERTAINLY INCLUDED", G863="INCLUDED", G863="MAYBE" ), OR(H863="INCLUDED", H863="MAYBE")), "MUTUALLY INCLUDED", IF(AND(G863="MAYBE", H863="MAYBE"), "Mutually MAYBE", IF(AND(G863="Excluded", OR(H863="INCLUDED", H863="MAYBE")), "AI: No, Human: Yes", IF(AND(H863="Excluded", OR(G863="INCLUDED", G863="CERTAINLY INCLUDED", G863="MAYBE")), "AI: Yes, Human: No", "Other Conflict")))))</f>
        <v>Mutually Excluded</v>
      </c>
      <c r="K863" s="10"/>
      <c r="L863" s="10"/>
      <c r="N863" s="220" t="s">
        <v>19</v>
      </c>
      <c r="O863" s="54" t="str">
        <f>IF(J863="Mutually Excluded","Exclude",IF(J863= "Mutually Included","Include",M863))</f>
        <v>Exclude</v>
      </c>
      <c r="P863" s="54" t="str">
        <f>'Humans Alignment T&amp;A'!Z863</f>
        <v>Exclude</v>
      </c>
      <c r="Q863" s="120" t="str">
        <f>IF(AND(O863="Exclude", P863="Exclude"), "Mutually Excluded", IF(AND(OR(O863="CERTAINLY INCLUDED", O863="INCLUDE" ), OR(P863="INCLUDE", P863="MAYBE")), "MUTUALLY INCLUDED", IF(AND(O863="MAYBE", P863="MAYBE"), "Mutually MAYBE", IF(AND(O863="Exclude", OR(P863="INCLUDE", P863="MAYBE")), "AI+Hum: No, Hum1+2: Yes", IF(AND(P863="Exclude", OR(O863="INCLUDE", O863="CERTAINLY INCLUDED", H863="MAYBE")), "Ai+hum: Yes, Hum1+2: No", "Other Conflict")))))</f>
        <v>Mutually Excluded</v>
      </c>
      <c r="U863" s="121" t="str">
        <f>IF(Q863="Mutually Excluded","Exclude",IF(Q863= "Mutually Included","Include",R863))</f>
        <v>Exclude</v>
      </c>
      <c r="V863" s="122"/>
      <c r="X863" s="117"/>
      <c r="Y863" s="117"/>
      <c r="Z863" s="103" t="str">
        <f t="shared" si="156"/>
        <v/>
      </c>
      <c r="AA863" s="256"/>
      <c r="AB863" s="186"/>
      <c r="AC863" s="186"/>
      <c r="AD863" s="203"/>
      <c r="AF863" s="203"/>
      <c r="AG863" s="102" t="str">
        <f t="shared" si="157"/>
        <v/>
      </c>
      <c r="AH863" s="10" t="str">
        <f t="shared" si="163"/>
        <v/>
      </c>
      <c r="AI863" s="102"/>
      <c r="AJ863" s="10"/>
      <c r="AK863" s="10"/>
      <c r="AL863" s="105"/>
      <c r="AM863" s="102"/>
      <c r="AN863" s="10"/>
      <c r="AO863" s="10" t="str">
        <f t="shared" si="158"/>
        <v/>
      </c>
      <c r="AT863" s="10"/>
      <c r="AU863" s="10" t="str">
        <f>IF(O863="include",AF863,"")</f>
        <v/>
      </c>
      <c r="AV863" s="54" t="str">
        <f>IF(P863="include",AF863,"")</f>
        <v/>
      </c>
    </row>
    <row r="864" spans="1:65" s="54" customFormat="1" ht="60">
      <c r="A864" s="10">
        <v>929</v>
      </c>
      <c r="B864" s="10"/>
      <c r="C864" s="10" t="s">
        <v>1200</v>
      </c>
      <c r="D864" s="10">
        <v>2</v>
      </c>
      <c r="E864" s="10">
        <v>2</v>
      </c>
      <c r="F864" s="10">
        <v>2</v>
      </c>
      <c r="G864" s="119" t="str">
        <f t="shared" si="164"/>
        <v>EXCLUDED</v>
      </c>
      <c r="H864" s="147" t="s">
        <v>901</v>
      </c>
      <c r="I864" s="189" t="s">
        <v>901</v>
      </c>
      <c r="J864" s="10" t="str">
        <f>IF(AND(G864="Excluded", H864="Excluded"), "Mutually Excluded", IF(AND(OR(G864="CERTAINLY INCLUDED", G864="INCLUDED", G864="MAYBE" ), OR(H864="INCLUDED", H864="MAYBE")), "MUTUALLY INCLUDED", IF(AND(G864="MAYBE", H864="MAYBE"), "Mutually MAYBE", IF(AND(G864="Excluded", OR(H864="INCLUDED", H864="MAYBE")), "AI: No, Human: Yes", IF(AND(H864="Excluded", OR(G864="INCLUDED", G864="CERTAINLY INCLUDED", G864="MAYBE")), "AI: Yes, Human: No", "Other Conflict")))))</f>
        <v>Mutually Excluded</v>
      </c>
      <c r="K864" s="10"/>
      <c r="L864" s="10"/>
      <c r="N864" s="220" t="s">
        <v>19</v>
      </c>
      <c r="O864" s="54" t="str">
        <f>IF(J864="Mutually Excluded","Exclude",IF(J864= "Mutually Included","Include",M864))</f>
        <v>Exclude</v>
      </c>
      <c r="P864" s="54" t="str">
        <f>'Humans Alignment T&amp;A'!Z864</f>
        <v>Exclude</v>
      </c>
      <c r="Q864" s="120" t="str">
        <f>IF(AND(O864="Exclude", P864="Exclude"), "Mutually Excluded", IF(AND(OR(O864="CERTAINLY INCLUDED", O864="INCLUDE" ), OR(P864="INCLUDE", P864="MAYBE")), "MUTUALLY INCLUDED", IF(AND(O864="MAYBE", P864="MAYBE"), "Mutually MAYBE", IF(AND(O864="Exclude", OR(P864="INCLUDE", P864="MAYBE")), "AI+Hum: No, Hum1+2: Yes", IF(AND(P864="Exclude", OR(O864="INCLUDE", O864="CERTAINLY INCLUDED", H864="MAYBE")), "Ai+hum: Yes, Hum1+2: No", "Other Conflict")))))</f>
        <v>Mutually Excluded</v>
      </c>
      <c r="U864" s="121" t="str">
        <f>IF(Q864="Mutually Excluded","Exclude",IF(Q864= "Mutually Included","Include",R864))</f>
        <v>Exclude</v>
      </c>
      <c r="V864" s="122"/>
      <c r="X864" s="117"/>
      <c r="Y864" s="117"/>
      <c r="Z864" s="103" t="str">
        <f t="shared" si="156"/>
        <v/>
      </c>
      <c r="AA864" s="256"/>
      <c r="AB864" s="186"/>
      <c r="AC864" s="186"/>
      <c r="AD864" s="203"/>
      <c r="AF864" s="203"/>
      <c r="AG864" s="102" t="str">
        <f t="shared" si="157"/>
        <v/>
      </c>
      <c r="AH864" s="10" t="str">
        <f t="shared" si="163"/>
        <v/>
      </c>
      <c r="AI864" s="102"/>
      <c r="AJ864" s="10"/>
      <c r="AK864" s="10"/>
      <c r="AL864" s="105"/>
      <c r="AM864" s="102"/>
      <c r="AN864" s="10"/>
      <c r="AO864" s="10" t="str">
        <f t="shared" si="158"/>
        <v/>
      </c>
      <c r="AT864" s="10"/>
      <c r="AU864" s="10" t="str">
        <f>IF(O864="include",AF864,"")</f>
        <v/>
      </c>
      <c r="AV864" s="54" t="str">
        <f>IF(P864="include",AF864,"")</f>
        <v/>
      </c>
    </row>
    <row r="865" spans="1:65" s="54" customFormat="1" ht="45">
      <c r="A865" s="10">
        <v>930</v>
      </c>
      <c r="B865" s="10"/>
      <c r="C865" s="10" t="s">
        <v>1202</v>
      </c>
      <c r="D865" s="10">
        <v>3</v>
      </c>
      <c r="E865" s="10">
        <v>3</v>
      </c>
      <c r="F865" s="10">
        <v>2</v>
      </c>
      <c r="G865" s="119" t="str">
        <f t="shared" si="164"/>
        <v>EXCLUDED</v>
      </c>
      <c r="H865" s="147" t="s">
        <v>901</v>
      </c>
      <c r="I865" s="189" t="s">
        <v>901</v>
      </c>
      <c r="J865" s="10" t="str">
        <f>IF(AND(G865="Excluded", H865="Excluded"), "Mutually Excluded", IF(AND(OR(G865="CERTAINLY INCLUDED", G865="INCLUDED", G865="MAYBE" ), OR(H865="INCLUDED", H865="MAYBE")), "MUTUALLY INCLUDED", IF(AND(G865="MAYBE", H865="MAYBE"), "Mutually MAYBE", IF(AND(G865="Excluded", OR(H865="INCLUDED", H865="MAYBE")), "AI: No, Human: Yes", IF(AND(H865="Excluded", OR(G865="INCLUDED", G865="CERTAINLY INCLUDED", G865="MAYBE")), "AI: Yes, Human: No", "Other Conflict")))))</f>
        <v>Mutually Excluded</v>
      </c>
      <c r="K865" s="10"/>
      <c r="L865" s="10"/>
      <c r="N865" s="220" t="s">
        <v>19</v>
      </c>
      <c r="O865" s="54" t="str">
        <f>IF(J865="Mutually Excluded","Exclude",IF(J865= "Mutually Included","Include",M865))</f>
        <v>Exclude</v>
      </c>
      <c r="P865" s="54" t="str">
        <f>'Humans Alignment T&amp;A'!Z865</f>
        <v>Exclude</v>
      </c>
      <c r="Q865" s="120" t="str">
        <f>IF(AND(O865="Exclude", P865="Exclude"), "Mutually Excluded", IF(AND(OR(O865="CERTAINLY INCLUDED", O865="INCLUDE" ), OR(P865="INCLUDE", P865="MAYBE")), "MUTUALLY INCLUDED", IF(AND(O865="MAYBE", P865="MAYBE"), "Mutually MAYBE", IF(AND(O865="Exclude", OR(P865="INCLUDE", P865="MAYBE")), "AI+Hum: No, Hum1+2: Yes", IF(AND(P865="Exclude", OR(O865="INCLUDE", O865="CERTAINLY INCLUDED", H865="MAYBE")), "Ai+hum: Yes, Hum1+2: No", "Other Conflict")))))</f>
        <v>Mutually Excluded</v>
      </c>
      <c r="U865" s="121" t="str">
        <f>IF(Q865="Mutually Excluded","Exclude",IF(Q865= "Mutually Included","Include",R865))</f>
        <v>Exclude</v>
      </c>
      <c r="V865" s="122"/>
      <c r="X865" s="117"/>
      <c r="Y865" s="117"/>
      <c r="Z865" s="103" t="str">
        <f t="shared" si="156"/>
        <v/>
      </c>
      <c r="AA865" s="256"/>
      <c r="AB865" s="186"/>
      <c r="AC865" s="186"/>
      <c r="AD865" s="203"/>
      <c r="AF865" s="203"/>
      <c r="AG865" s="102" t="str">
        <f t="shared" si="157"/>
        <v/>
      </c>
      <c r="AH865" s="10" t="str">
        <f t="shared" si="163"/>
        <v/>
      </c>
      <c r="AI865" s="102"/>
      <c r="AJ865" s="10"/>
      <c r="AK865" s="10"/>
      <c r="AL865" s="105"/>
      <c r="AM865" s="102"/>
      <c r="AN865" s="10"/>
      <c r="AO865" s="10" t="str">
        <f t="shared" si="158"/>
        <v/>
      </c>
      <c r="AT865" s="10"/>
      <c r="AU865" s="10" t="str">
        <f>IF(O865="include",AF865,"")</f>
        <v/>
      </c>
      <c r="AV865" s="54" t="str">
        <f>IF(P865="include",AF865,"")</f>
        <v/>
      </c>
    </row>
    <row r="866" spans="1:65" s="54" customFormat="1" ht="30">
      <c r="A866" s="10">
        <v>931</v>
      </c>
      <c r="B866" s="10"/>
      <c r="C866" s="10" t="s">
        <v>1203</v>
      </c>
      <c r="D866" s="10">
        <v>3</v>
      </c>
      <c r="E866" s="10">
        <v>3</v>
      </c>
      <c r="F866" s="10">
        <v>4</v>
      </c>
      <c r="G866" s="119" t="str">
        <f t="shared" si="164"/>
        <v>EXCLUDED</v>
      </c>
      <c r="H866" s="147" t="s">
        <v>901</v>
      </c>
      <c r="I866" s="189" t="s">
        <v>901</v>
      </c>
      <c r="J866" s="10" t="str">
        <f>IF(AND(G866="Excluded", H866="Excluded"), "Mutually Excluded", IF(AND(OR(G866="CERTAINLY INCLUDED", G866="INCLUDED", G866="MAYBE" ), OR(H866="INCLUDED", H866="MAYBE")), "MUTUALLY INCLUDED", IF(AND(G866="MAYBE", H866="MAYBE"), "Mutually MAYBE", IF(AND(G866="Excluded", OR(H866="INCLUDED", H866="MAYBE")), "AI: No, Human: Yes", IF(AND(H866="Excluded", OR(G866="INCLUDED", G866="CERTAINLY INCLUDED", G866="MAYBE")), "AI: Yes, Human: No", "Other Conflict")))))</f>
        <v>Mutually Excluded</v>
      </c>
      <c r="K866" s="10"/>
      <c r="L866" s="10"/>
      <c r="N866" s="220" t="s">
        <v>19</v>
      </c>
      <c r="O866" s="54" t="str">
        <f>IF(J866="Mutually Excluded","Exclude",IF(J866= "Mutually Included","Include",M866))</f>
        <v>Exclude</v>
      </c>
      <c r="P866" s="54" t="str">
        <f>'Humans Alignment T&amp;A'!Z866</f>
        <v>Exclude</v>
      </c>
      <c r="Q866" s="120" t="str">
        <f>IF(AND(O866="Exclude", P866="Exclude"), "Mutually Excluded", IF(AND(OR(O866="CERTAINLY INCLUDED", O866="INCLUDE" ), OR(P866="INCLUDE", P866="MAYBE")), "MUTUALLY INCLUDED", IF(AND(O866="MAYBE", P866="MAYBE"), "Mutually MAYBE", IF(AND(O866="Exclude", OR(P866="INCLUDE", P866="MAYBE")), "AI+Hum: No, Hum1+2: Yes", IF(AND(P866="Exclude", OR(O866="INCLUDE", O866="CERTAINLY INCLUDED", H866="MAYBE")), "Ai+hum: Yes, Hum1+2: No", "Other Conflict")))))</f>
        <v>Mutually Excluded</v>
      </c>
      <c r="U866" s="121" t="str">
        <f>IF(Q866="Mutually Excluded","Exclude",IF(Q866= "Mutually Included","Include",R866))</f>
        <v>Exclude</v>
      </c>
      <c r="V866" s="122"/>
      <c r="X866" s="117"/>
      <c r="Y866" s="117"/>
      <c r="Z866" s="103" t="str">
        <f t="shared" si="156"/>
        <v/>
      </c>
      <c r="AA866" s="256"/>
      <c r="AB866" s="186"/>
      <c r="AC866" s="186"/>
      <c r="AD866" s="203"/>
      <c r="AF866" s="203"/>
      <c r="AG866" s="102" t="str">
        <f t="shared" si="157"/>
        <v/>
      </c>
      <c r="AH866" s="10" t="str">
        <f t="shared" si="163"/>
        <v/>
      </c>
      <c r="AI866" s="102"/>
      <c r="AJ866" s="10"/>
      <c r="AK866" s="10"/>
      <c r="AL866" s="105"/>
      <c r="AM866" s="102"/>
      <c r="AN866" s="10"/>
      <c r="AO866" s="10" t="str">
        <f t="shared" si="158"/>
        <v/>
      </c>
      <c r="AT866" s="10"/>
      <c r="AU866" s="10" t="str">
        <f>IF(O866="include",AF866,"")</f>
        <v/>
      </c>
      <c r="AV866" s="54" t="str">
        <f>IF(P866="include",AF866,"")</f>
        <v/>
      </c>
    </row>
    <row r="867" spans="1:65" s="54" customFormat="1" ht="45">
      <c r="A867" s="10">
        <v>933</v>
      </c>
      <c r="B867" s="10"/>
      <c r="C867" s="10" t="s">
        <v>1205</v>
      </c>
      <c r="D867" s="10">
        <v>3</v>
      </c>
      <c r="E867" s="10">
        <v>2</v>
      </c>
      <c r="F867" s="10">
        <v>3</v>
      </c>
      <c r="G867" s="119" t="str">
        <f t="shared" si="164"/>
        <v>EXCLUDED</v>
      </c>
      <c r="H867" s="147" t="s">
        <v>901</v>
      </c>
      <c r="I867" s="189" t="s">
        <v>901</v>
      </c>
      <c r="J867" s="10" t="str">
        <f>IF(AND(G867="Excluded", H867="Excluded"), "Mutually Excluded", IF(AND(OR(G867="CERTAINLY INCLUDED", G867="INCLUDED", G867="MAYBE" ), OR(H867="INCLUDED", H867="MAYBE")), "MUTUALLY INCLUDED", IF(AND(G867="MAYBE", H867="MAYBE"), "Mutually MAYBE", IF(AND(G867="Excluded", OR(H867="INCLUDED", H867="MAYBE")), "AI: No, Human: Yes", IF(AND(H867="Excluded", OR(G867="INCLUDED", G867="CERTAINLY INCLUDED", G867="MAYBE")), "AI: Yes, Human: No", "Other Conflict")))))</f>
        <v>Mutually Excluded</v>
      </c>
      <c r="K867" s="10"/>
      <c r="L867" s="10"/>
      <c r="N867" s="220" t="s">
        <v>19</v>
      </c>
      <c r="O867" s="54" t="str">
        <f>IF(J867="Mutually Excluded","Exclude",IF(J867= "Mutually Included","Include",M867))</f>
        <v>Exclude</v>
      </c>
      <c r="P867" s="54" t="str">
        <f>'Humans Alignment T&amp;A'!Z867</f>
        <v>Exclude</v>
      </c>
      <c r="Q867" s="120" t="str">
        <f>IF(AND(O867="Exclude", P867="Exclude"), "Mutually Excluded", IF(AND(OR(O867="CERTAINLY INCLUDED", O867="INCLUDE" ), OR(P867="INCLUDE", P867="MAYBE")), "MUTUALLY INCLUDED", IF(AND(O867="MAYBE", P867="MAYBE"), "Mutually MAYBE", IF(AND(O867="Exclude", OR(P867="INCLUDE", P867="MAYBE")), "AI+Hum: No, Hum1+2: Yes", IF(AND(P867="Exclude", OR(O867="INCLUDE", O867="CERTAINLY INCLUDED", H867="MAYBE")), "Ai+hum: Yes, Hum1+2: No", "Other Conflict")))))</f>
        <v>Mutually Excluded</v>
      </c>
      <c r="U867" s="121" t="str">
        <f>IF(Q867="Mutually Excluded","Exclude",IF(Q867= "Mutually Included","Include",R867))</f>
        <v>Exclude</v>
      </c>
      <c r="V867" s="122"/>
      <c r="X867" s="117"/>
      <c r="Y867" s="117"/>
      <c r="Z867" s="103" t="str">
        <f t="shared" si="156"/>
        <v/>
      </c>
      <c r="AA867" s="256"/>
      <c r="AB867" s="186"/>
      <c r="AC867" s="186"/>
      <c r="AD867" s="203"/>
      <c r="AF867" s="203"/>
      <c r="AG867" s="102" t="str">
        <f t="shared" si="157"/>
        <v/>
      </c>
      <c r="AH867" s="10" t="str">
        <f t="shared" si="163"/>
        <v/>
      </c>
      <c r="AI867" s="102"/>
      <c r="AJ867" s="10"/>
      <c r="AK867" s="10"/>
      <c r="AL867" s="105"/>
      <c r="AM867" s="102"/>
      <c r="AN867" s="10"/>
      <c r="AO867" s="10" t="str">
        <f t="shared" si="158"/>
        <v/>
      </c>
      <c r="AT867" s="10"/>
      <c r="AU867" s="10" t="str">
        <f>IF(O867="include",AF867,"")</f>
        <v/>
      </c>
      <c r="AV867" s="54" t="str">
        <f>IF(P867="include",AF867,"")</f>
        <v/>
      </c>
    </row>
    <row r="868" spans="1:65" s="54" customFormat="1" ht="30">
      <c r="A868" s="10">
        <v>934</v>
      </c>
      <c r="B868" s="10"/>
      <c r="C868" s="10" t="s">
        <v>1206</v>
      </c>
      <c r="D868" s="10">
        <v>4</v>
      </c>
      <c r="E868" s="10">
        <v>3</v>
      </c>
      <c r="F868" s="10">
        <v>3</v>
      </c>
      <c r="G868" s="119" t="str">
        <f t="shared" si="164"/>
        <v>EXCLUDED</v>
      </c>
      <c r="H868" s="147" t="s">
        <v>901</v>
      </c>
      <c r="I868" s="189" t="s">
        <v>901</v>
      </c>
      <c r="J868" s="10" t="str">
        <f>IF(AND(G868="Excluded", H868="Excluded"), "Mutually Excluded", IF(AND(OR(G868="CERTAINLY INCLUDED", G868="INCLUDED", G868="MAYBE" ), OR(H868="INCLUDED", H868="MAYBE")), "MUTUALLY INCLUDED", IF(AND(G868="MAYBE", H868="MAYBE"), "Mutually MAYBE", IF(AND(G868="Excluded", OR(H868="INCLUDED", H868="MAYBE")), "AI: No, Human: Yes", IF(AND(H868="Excluded", OR(G868="INCLUDED", G868="CERTAINLY INCLUDED", G868="MAYBE")), "AI: Yes, Human: No", "Other Conflict")))))</f>
        <v>Mutually Excluded</v>
      </c>
      <c r="K868" s="10"/>
      <c r="L868" s="10"/>
      <c r="N868" s="220" t="s">
        <v>19</v>
      </c>
      <c r="O868" s="54" t="str">
        <f>IF(J868="Mutually Excluded","Exclude",IF(J868= "Mutually Included","Include",M868))</f>
        <v>Exclude</v>
      </c>
      <c r="P868" s="54" t="str">
        <f>'Humans Alignment T&amp;A'!Z868</f>
        <v>Exclude</v>
      </c>
      <c r="Q868" s="120" t="str">
        <f>IF(AND(O868="Exclude", P868="Exclude"), "Mutually Excluded", IF(AND(OR(O868="CERTAINLY INCLUDED", O868="INCLUDE" ), OR(P868="INCLUDE", P868="MAYBE")), "MUTUALLY INCLUDED", IF(AND(O868="MAYBE", P868="MAYBE"), "Mutually MAYBE", IF(AND(O868="Exclude", OR(P868="INCLUDE", P868="MAYBE")), "AI+Hum: No, Hum1+2: Yes", IF(AND(P868="Exclude", OR(O868="INCLUDE", O868="CERTAINLY INCLUDED", H868="MAYBE")), "Ai+hum: Yes, Hum1+2: No", "Other Conflict")))))</f>
        <v>Mutually Excluded</v>
      </c>
      <c r="U868" s="121" t="str">
        <f>IF(Q868="Mutually Excluded","Exclude",IF(Q868= "Mutually Included","Include",R868))</f>
        <v>Exclude</v>
      </c>
      <c r="V868" s="122"/>
      <c r="X868" s="117"/>
      <c r="Y868" s="117"/>
      <c r="Z868" s="103" t="str">
        <f t="shared" si="156"/>
        <v/>
      </c>
      <c r="AA868" s="256"/>
      <c r="AB868" s="186"/>
      <c r="AC868" s="186"/>
      <c r="AD868" s="203"/>
      <c r="AF868" s="203"/>
      <c r="AG868" s="102" t="str">
        <f t="shared" si="157"/>
        <v/>
      </c>
      <c r="AH868" s="10" t="str">
        <f t="shared" si="163"/>
        <v/>
      </c>
      <c r="AI868" s="102"/>
      <c r="AJ868" s="10"/>
      <c r="AK868" s="10"/>
      <c r="AL868" s="105"/>
      <c r="AM868" s="102"/>
      <c r="AN868" s="10"/>
      <c r="AO868" s="10" t="str">
        <f t="shared" si="158"/>
        <v/>
      </c>
      <c r="AT868" s="10"/>
      <c r="AU868" s="10" t="str">
        <f>IF(O868="include",AF868,"")</f>
        <v/>
      </c>
      <c r="AV868" s="54" t="str">
        <f>IF(P868="include",AF868,"")</f>
        <v/>
      </c>
    </row>
    <row r="869" spans="1:65" s="54" customFormat="1" ht="30">
      <c r="A869" s="10">
        <v>935</v>
      </c>
      <c r="B869" s="10"/>
      <c r="C869" s="10" t="s">
        <v>1207</v>
      </c>
      <c r="D869" s="10">
        <v>2</v>
      </c>
      <c r="E869" s="10">
        <v>2</v>
      </c>
      <c r="F869" s="10">
        <v>2</v>
      </c>
      <c r="G869" s="119" t="str">
        <f t="shared" si="164"/>
        <v>EXCLUDED</v>
      </c>
      <c r="H869" s="147" t="s">
        <v>901</v>
      </c>
      <c r="I869" s="189" t="s">
        <v>901</v>
      </c>
      <c r="J869" s="10" t="str">
        <f>IF(AND(G869="Excluded", H869="Excluded"), "Mutually Excluded", IF(AND(OR(G869="CERTAINLY INCLUDED", G869="INCLUDED", G869="MAYBE" ), OR(H869="INCLUDED", H869="MAYBE")), "MUTUALLY INCLUDED", IF(AND(G869="MAYBE", H869="MAYBE"), "Mutually MAYBE", IF(AND(G869="Excluded", OR(H869="INCLUDED", H869="MAYBE")), "AI: No, Human: Yes", IF(AND(H869="Excluded", OR(G869="INCLUDED", G869="CERTAINLY INCLUDED", G869="MAYBE")), "AI: Yes, Human: No", "Other Conflict")))))</f>
        <v>Mutually Excluded</v>
      </c>
      <c r="K869" s="10"/>
      <c r="L869" s="10"/>
      <c r="N869" s="220" t="s">
        <v>19</v>
      </c>
      <c r="O869" s="54" t="str">
        <f>IF(J869="Mutually Excluded","Exclude",IF(J869= "Mutually Included","Include",M869))</f>
        <v>Exclude</v>
      </c>
      <c r="P869" s="54" t="str">
        <f>'Humans Alignment T&amp;A'!Z869</f>
        <v>Exclude</v>
      </c>
      <c r="Q869" s="120" t="str">
        <f>IF(AND(O869="Exclude", P869="Exclude"), "Mutually Excluded", IF(AND(OR(O869="CERTAINLY INCLUDED", O869="INCLUDE" ), OR(P869="INCLUDE", P869="MAYBE")), "MUTUALLY INCLUDED", IF(AND(O869="MAYBE", P869="MAYBE"), "Mutually MAYBE", IF(AND(O869="Exclude", OR(P869="INCLUDE", P869="MAYBE")), "AI+Hum: No, Hum1+2: Yes", IF(AND(P869="Exclude", OR(O869="INCLUDE", O869="CERTAINLY INCLUDED", H869="MAYBE")), "Ai+hum: Yes, Hum1+2: No", "Other Conflict")))))</f>
        <v>Mutually Excluded</v>
      </c>
      <c r="U869" s="121" t="str">
        <f>IF(Q869="Mutually Excluded","Exclude",IF(Q869= "Mutually Included","Include",R869))</f>
        <v>Exclude</v>
      </c>
      <c r="V869" s="122"/>
      <c r="X869" s="117"/>
      <c r="Y869" s="117"/>
      <c r="Z869" s="103" t="str">
        <f t="shared" si="156"/>
        <v/>
      </c>
      <c r="AA869" s="256"/>
      <c r="AB869" s="186"/>
      <c r="AC869" s="186"/>
      <c r="AD869" s="203"/>
      <c r="AF869" s="203"/>
      <c r="AG869" s="102" t="str">
        <f t="shared" si="157"/>
        <v/>
      </c>
      <c r="AH869" s="10" t="str">
        <f t="shared" si="163"/>
        <v/>
      </c>
      <c r="AI869" s="102"/>
      <c r="AJ869" s="10"/>
      <c r="AK869" s="10"/>
      <c r="AL869" s="105"/>
      <c r="AM869" s="102"/>
      <c r="AN869" s="10"/>
      <c r="AO869" s="10" t="str">
        <f t="shared" si="158"/>
        <v/>
      </c>
      <c r="AT869" s="10"/>
      <c r="AU869" s="10" t="str">
        <f>IF(O869="include",AF869,"")</f>
        <v/>
      </c>
      <c r="AV869" s="54" t="str">
        <f>IF(P869="include",AF869,"")</f>
        <v/>
      </c>
    </row>
    <row r="870" spans="1:65" s="54" customFormat="1" ht="30">
      <c r="A870" s="10">
        <v>936</v>
      </c>
      <c r="B870" s="10"/>
      <c r="C870" s="10" t="s">
        <v>1208</v>
      </c>
      <c r="D870" s="10">
        <v>3</v>
      </c>
      <c r="E870" s="10">
        <v>3</v>
      </c>
      <c r="F870" s="10">
        <v>3</v>
      </c>
      <c r="G870" s="119" t="str">
        <f t="shared" si="164"/>
        <v>EXCLUDED</v>
      </c>
      <c r="H870" s="147" t="s">
        <v>901</v>
      </c>
      <c r="I870" s="189" t="s">
        <v>901</v>
      </c>
      <c r="J870" s="10" t="str">
        <f>IF(AND(G870="Excluded", H870="Excluded"), "Mutually Excluded", IF(AND(OR(G870="CERTAINLY INCLUDED", G870="INCLUDED", G870="MAYBE" ), OR(H870="INCLUDED", H870="MAYBE")), "MUTUALLY INCLUDED", IF(AND(G870="MAYBE", H870="MAYBE"), "Mutually MAYBE", IF(AND(G870="Excluded", OR(H870="INCLUDED", H870="MAYBE")), "AI: No, Human: Yes", IF(AND(H870="Excluded", OR(G870="INCLUDED", G870="CERTAINLY INCLUDED", G870="MAYBE")), "AI: Yes, Human: No", "Other Conflict")))))</f>
        <v>Mutually Excluded</v>
      </c>
      <c r="K870" s="10"/>
      <c r="L870" s="10"/>
      <c r="N870" s="220" t="s">
        <v>19</v>
      </c>
      <c r="O870" s="54" t="str">
        <f>IF(J870="Mutually Excluded","Exclude",IF(J870= "Mutually Included","Include",M870))</f>
        <v>Exclude</v>
      </c>
      <c r="P870" s="54" t="str">
        <f>'Humans Alignment T&amp;A'!Z870</f>
        <v>Exclude</v>
      </c>
      <c r="Q870" s="120" t="str">
        <f>IF(AND(O870="Exclude", P870="Exclude"), "Mutually Excluded", IF(AND(OR(O870="CERTAINLY INCLUDED", O870="INCLUDE" ), OR(P870="INCLUDE", P870="MAYBE")), "MUTUALLY INCLUDED", IF(AND(O870="MAYBE", P870="MAYBE"), "Mutually MAYBE", IF(AND(O870="Exclude", OR(P870="INCLUDE", P870="MAYBE")), "AI+Hum: No, Hum1+2: Yes", IF(AND(P870="Exclude", OR(O870="INCLUDE", O870="CERTAINLY INCLUDED", H870="MAYBE")), "Ai+hum: Yes, Hum1+2: No", "Other Conflict")))))</f>
        <v>Mutually Excluded</v>
      </c>
      <c r="U870" s="121" t="str">
        <f>IF(Q870="Mutually Excluded","Exclude",IF(Q870= "Mutually Included","Include",R870))</f>
        <v>Exclude</v>
      </c>
      <c r="V870" s="122"/>
      <c r="X870" s="117"/>
      <c r="Y870" s="117"/>
      <c r="Z870" s="103" t="str">
        <f t="shared" si="156"/>
        <v/>
      </c>
      <c r="AA870" s="256"/>
      <c r="AB870" s="186"/>
      <c r="AC870" s="186"/>
      <c r="AD870" s="203"/>
      <c r="AF870" s="203"/>
      <c r="AG870" s="102" t="str">
        <f t="shared" si="157"/>
        <v/>
      </c>
      <c r="AH870" s="10" t="str">
        <f t="shared" si="163"/>
        <v/>
      </c>
      <c r="AI870" s="102"/>
      <c r="AJ870" s="10"/>
      <c r="AK870" s="10"/>
      <c r="AL870" s="105"/>
      <c r="AM870" s="102"/>
      <c r="AN870" s="10"/>
      <c r="AO870" s="10" t="str">
        <f t="shared" si="158"/>
        <v/>
      </c>
      <c r="AT870" s="10"/>
      <c r="AU870" s="10" t="str">
        <f>IF(O870="include",AF870,"")</f>
        <v/>
      </c>
      <c r="AV870" s="54" t="str">
        <f>IF(P870="include",AF870,"")</f>
        <v/>
      </c>
    </row>
    <row r="871" spans="1:65" s="54" customFormat="1" ht="45">
      <c r="A871" s="10">
        <v>937</v>
      </c>
      <c r="B871" s="10"/>
      <c r="C871" s="10" t="s">
        <v>1209</v>
      </c>
      <c r="D871" s="10">
        <v>2</v>
      </c>
      <c r="E871" s="10">
        <v>2</v>
      </c>
      <c r="F871" s="10">
        <v>2</v>
      </c>
      <c r="G871" s="119" t="str">
        <f t="shared" si="164"/>
        <v>EXCLUDED</v>
      </c>
      <c r="H871" s="147" t="s">
        <v>901</v>
      </c>
      <c r="I871" s="189" t="s">
        <v>901</v>
      </c>
      <c r="J871" s="10" t="str">
        <f>IF(AND(G871="Excluded", H871="Excluded"), "Mutually Excluded", IF(AND(OR(G871="CERTAINLY INCLUDED", G871="INCLUDED", G871="MAYBE" ), OR(H871="INCLUDED", H871="MAYBE")), "MUTUALLY INCLUDED", IF(AND(G871="MAYBE", H871="MAYBE"), "Mutually MAYBE", IF(AND(G871="Excluded", OR(H871="INCLUDED", H871="MAYBE")), "AI: No, Human: Yes", IF(AND(H871="Excluded", OR(G871="INCLUDED", G871="CERTAINLY INCLUDED", G871="MAYBE")), "AI: Yes, Human: No", "Other Conflict")))))</f>
        <v>Mutually Excluded</v>
      </c>
      <c r="K871" s="10"/>
      <c r="L871" s="10"/>
      <c r="N871" s="220" t="s">
        <v>19</v>
      </c>
      <c r="O871" s="54" t="str">
        <f>IF(J871="Mutually Excluded","Exclude",IF(J871= "Mutually Included","Include",M871))</f>
        <v>Exclude</v>
      </c>
      <c r="P871" s="54" t="str">
        <f>'Humans Alignment T&amp;A'!Z871</f>
        <v>Exclude</v>
      </c>
      <c r="Q871" s="120" t="str">
        <f>IF(AND(O871="Exclude", P871="Exclude"), "Mutually Excluded", IF(AND(OR(O871="CERTAINLY INCLUDED", O871="INCLUDE" ), OR(P871="INCLUDE", P871="MAYBE")), "MUTUALLY INCLUDED", IF(AND(O871="MAYBE", P871="MAYBE"), "Mutually MAYBE", IF(AND(O871="Exclude", OR(P871="INCLUDE", P871="MAYBE")), "AI+Hum: No, Hum1+2: Yes", IF(AND(P871="Exclude", OR(O871="INCLUDE", O871="CERTAINLY INCLUDED", H871="MAYBE")), "Ai+hum: Yes, Hum1+2: No", "Other Conflict")))))</f>
        <v>Mutually Excluded</v>
      </c>
      <c r="U871" s="121" t="str">
        <f>IF(Q871="Mutually Excluded","Exclude",IF(Q871= "Mutually Included","Include",R871))</f>
        <v>Exclude</v>
      </c>
      <c r="V871" s="122"/>
      <c r="X871" s="117"/>
      <c r="Y871" s="117"/>
      <c r="Z871" s="103" t="str">
        <f t="shared" si="156"/>
        <v/>
      </c>
      <c r="AA871" s="256"/>
      <c r="AB871" s="186"/>
      <c r="AC871" s="186"/>
      <c r="AD871" s="203"/>
      <c r="AF871" s="203"/>
      <c r="AG871" s="102" t="str">
        <f t="shared" si="157"/>
        <v/>
      </c>
      <c r="AH871" s="10" t="str">
        <f t="shared" si="163"/>
        <v/>
      </c>
      <c r="AI871" s="102"/>
      <c r="AJ871" s="10"/>
      <c r="AK871" s="10"/>
      <c r="AL871" s="105"/>
      <c r="AM871" s="102"/>
      <c r="AN871" s="10"/>
      <c r="AO871" s="10" t="str">
        <f t="shared" si="158"/>
        <v/>
      </c>
      <c r="AT871" s="10"/>
      <c r="AU871" s="10" t="str">
        <f>IF(O871="include",AF871,"")</f>
        <v/>
      </c>
      <c r="AV871" s="54" t="str">
        <f>IF(P871="include",AF871,"")</f>
        <v/>
      </c>
    </row>
    <row r="872" spans="1:65" s="54" customFormat="1" ht="60">
      <c r="A872" s="10">
        <v>939</v>
      </c>
      <c r="B872" s="10"/>
      <c r="C872" s="10" t="s">
        <v>1211</v>
      </c>
      <c r="D872" s="10">
        <v>2</v>
      </c>
      <c r="E872" s="10">
        <v>2</v>
      </c>
      <c r="F872" s="10">
        <v>2</v>
      </c>
      <c r="G872" s="119" t="str">
        <f t="shared" si="164"/>
        <v>EXCLUDED</v>
      </c>
      <c r="H872" s="147" t="s">
        <v>901</v>
      </c>
      <c r="I872" s="189" t="s">
        <v>901</v>
      </c>
      <c r="J872" s="10" t="str">
        <f>IF(AND(G872="Excluded", H872="Excluded"), "Mutually Excluded", IF(AND(OR(G872="CERTAINLY INCLUDED", G872="INCLUDED", G872="MAYBE" ), OR(H872="INCLUDED", H872="MAYBE")), "MUTUALLY INCLUDED", IF(AND(G872="MAYBE", H872="MAYBE"), "Mutually MAYBE", IF(AND(G872="Excluded", OR(H872="INCLUDED", H872="MAYBE")), "AI: No, Human: Yes", IF(AND(H872="Excluded", OR(G872="INCLUDED", G872="CERTAINLY INCLUDED", G872="MAYBE")), "AI: Yes, Human: No", "Other Conflict")))))</f>
        <v>Mutually Excluded</v>
      </c>
      <c r="K872" s="10"/>
      <c r="L872" s="10"/>
      <c r="N872" s="220" t="s">
        <v>19</v>
      </c>
      <c r="O872" s="54" t="str">
        <f>IF(J872="Mutually Excluded","Exclude",IF(J872= "Mutually Included","Include",M872))</f>
        <v>Exclude</v>
      </c>
      <c r="P872" s="54" t="str">
        <f>'Humans Alignment T&amp;A'!Z872</f>
        <v>Exclude</v>
      </c>
      <c r="Q872" s="120" t="str">
        <f>IF(AND(O872="Exclude", P872="Exclude"), "Mutually Excluded", IF(AND(OR(O872="CERTAINLY INCLUDED", O872="INCLUDE" ), OR(P872="INCLUDE", P872="MAYBE")), "MUTUALLY INCLUDED", IF(AND(O872="MAYBE", P872="MAYBE"), "Mutually MAYBE", IF(AND(O872="Exclude", OR(P872="INCLUDE", P872="MAYBE")), "AI+Hum: No, Hum1+2: Yes", IF(AND(P872="Exclude", OR(O872="INCLUDE", O872="CERTAINLY INCLUDED", H872="MAYBE")), "Ai+hum: Yes, Hum1+2: No", "Other Conflict")))))</f>
        <v>Mutually Excluded</v>
      </c>
      <c r="U872" s="121" t="str">
        <f>IF(Q872="Mutually Excluded","Exclude",IF(Q872= "Mutually Included","Include",R872))</f>
        <v>Exclude</v>
      </c>
      <c r="V872" s="122"/>
      <c r="X872" s="117"/>
      <c r="Y872" s="117"/>
      <c r="Z872" s="103" t="str">
        <f t="shared" si="156"/>
        <v/>
      </c>
      <c r="AA872" s="256"/>
      <c r="AB872" s="186"/>
      <c r="AC872" s="186"/>
      <c r="AD872" s="203"/>
      <c r="AF872" s="203"/>
      <c r="AG872" s="102" t="str">
        <f t="shared" si="157"/>
        <v/>
      </c>
      <c r="AH872" s="10" t="str">
        <f t="shared" si="163"/>
        <v/>
      </c>
      <c r="AI872" s="102"/>
      <c r="AJ872" s="10"/>
      <c r="AK872" s="10"/>
      <c r="AL872" s="105"/>
      <c r="AM872" s="102"/>
      <c r="AN872" s="10"/>
      <c r="AO872" s="10" t="str">
        <f t="shared" si="158"/>
        <v/>
      </c>
      <c r="AT872" s="10"/>
      <c r="AU872" s="10" t="str">
        <f>IF(O872="include",AF872,"")</f>
        <v/>
      </c>
      <c r="AV872" s="54" t="str">
        <f>IF(P872="include",AF872,"")</f>
        <v/>
      </c>
    </row>
    <row r="873" spans="1:65" s="54" customFormat="1" ht="30">
      <c r="A873" s="10">
        <v>940</v>
      </c>
      <c r="B873" s="10"/>
      <c r="C873" s="10" t="s">
        <v>1212</v>
      </c>
      <c r="D873" s="10">
        <v>1</v>
      </c>
      <c r="E873" s="10">
        <v>1</v>
      </c>
      <c r="F873" s="10">
        <v>1</v>
      </c>
      <c r="G873" s="119" t="str">
        <f t="shared" si="164"/>
        <v>EXCLUDED</v>
      </c>
      <c r="H873" s="147" t="s">
        <v>901</v>
      </c>
      <c r="I873" s="189" t="s">
        <v>901</v>
      </c>
      <c r="J873" s="10" t="str">
        <f>IF(AND(G873="Excluded", H873="Excluded"), "Mutually Excluded", IF(AND(OR(G873="CERTAINLY INCLUDED", G873="INCLUDED", G873="MAYBE" ), OR(H873="INCLUDED", H873="MAYBE")), "MUTUALLY INCLUDED", IF(AND(G873="MAYBE", H873="MAYBE"), "Mutually MAYBE", IF(AND(G873="Excluded", OR(H873="INCLUDED", H873="MAYBE")), "AI: No, Human: Yes", IF(AND(H873="Excluded", OR(G873="INCLUDED", G873="CERTAINLY INCLUDED", G873="MAYBE")), "AI: Yes, Human: No", "Other Conflict")))))</f>
        <v>Mutually Excluded</v>
      </c>
      <c r="K873" s="10"/>
      <c r="L873" s="10"/>
      <c r="N873" s="220" t="s">
        <v>19</v>
      </c>
      <c r="O873" s="54" t="str">
        <f>IF(J873="Mutually Excluded","Exclude",IF(J873= "Mutually Included","Include",M873))</f>
        <v>Exclude</v>
      </c>
      <c r="P873" s="54" t="str">
        <f>'Humans Alignment T&amp;A'!Z873</f>
        <v>Exclude</v>
      </c>
      <c r="Q873" s="120" t="str">
        <f>IF(AND(O873="Exclude", P873="Exclude"), "Mutually Excluded", IF(AND(OR(O873="CERTAINLY INCLUDED", O873="INCLUDE" ), OR(P873="INCLUDE", P873="MAYBE")), "MUTUALLY INCLUDED", IF(AND(O873="MAYBE", P873="MAYBE"), "Mutually MAYBE", IF(AND(O873="Exclude", OR(P873="INCLUDE", P873="MAYBE")), "AI+Hum: No, Hum1+2: Yes", IF(AND(P873="Exclude", OR(O873="INCLUDE", O873="CERTAINLY INCLUDED", H873="MAYBE")), "Ai+hum: Yes, Hum1+2: No", "Other Conflict")))))</f>
        <v>Mutually Excluded</v>
      </c>
      <c r="U873" s="121" t="str">
        <f>IF(Q873="Mutually Excluded","Exclude",IF(Q873= "Mutually Included","Include",R873))</f>
        <v>Exclude</v>
      </c>
      <c r="V873" s="122"/>
      <c r="X873" s="117"/>
      <c r="Y873" s="117"/>
      <c r="Z873" s="103" t="str">
        <f t="shared" si="156"/>
        <v/>
      </c>
      <c r="AA873" s="256"/>
      <c r="AB873" s="186"/>
      <c r="AC873" s="186"/>
      <c r="AD873" s="203"/>
      <c r="AF873" s="203"/>
      <c r="AG873" s="102" t="str">
        <f t="shared" si="157"/>
        <v/>
      </c>
      <c r="AH873" s="10" t="str">
        <f t="shared" si="163"/>
        <v/>
      </c>
      <c r="AI873" s="102"/>
      <c r="AJ873" s="10"/>
      <c r="AK873" s="10"/>
      <c r="AL873" s="105"/>
      <c r="AM873" s="102"/>
      <c r="AN873" s="10"/>
      <c r="AO873" s="10" t="str">
        <f t="shared" si="158"/>
        <v/>
      </c>
      <c r="AT873" s="10"/>
      <c r="AU873" s="10" t="str">
        <f>IF(O873="include",AF873,"")</f>
        <v/>
      </c>
      <c r="AV873" s="54" t="str">
        <f>IF(P873="include",AF873,"")</f>
        <v/>
      </c>
    </row>
    <row r="874" spans="1:65" s="54" customFormat="1" ht="60">
      <c r="A874" s="10">
        <v>941</v>
      </c>
      <c r="B874" s="10"/>
      <c r="C874" s="10" t="s">
        <v>1213</v>
      </c>
      <c r="D874" s="10">
        <v>2</v>
      </c>
      <c r="E874" s="10">
        <v>2</v>
      </c>
      <c r="F874" s="10">
        <v>2</v>
      </c>
      <c r="G874" s="119" t="str">
        <f t="shared" si="164"/>
        <v>EXCLUDED</v>
      </c>
      <c r="H874" s="147" t="s">
        <v>901</v>
      </c>
      <c r="I874" s="189" t="s">
        <v>901</v>
      </c>
      <c r="J874" s="10" t="str">
        <f>IF(AND(G874="Excluded", H874="Excluded"), "Mutually Excluded", IF(AND(OR(G874="CERTAINLY INCLUDED", G874="INCLUDED", G874="MAYBE" ), OR(H874="INCLUDED", H874="MAYBE")), "MUTUALLY INCLUDED", IF(AND(G874="MAYBE", H874="MAYBE"), "Mutually MAYBE", IF(AND(G874="Excluded", OR(H874="INCLUDED", H874="MAYBE")), "AI: No, Human: Yes", IF(AND(H874="Excluded", OR(G874="INCLUDED", G874="CERTAINLY INCLUDED", G874="MAYBE")), "AI: Yes, Human: No", "Other Conflict")))))</f>
        <v>Mutually Excluded</v>
      </c>
      <c r="K874" s="10"/>
      <c r="L874" s="10"/>
      <c r="N874" s="220" t="s">
        <v>19</v>
      </c>
      <c r="O874" s="54" t="str">
        <f>IF(J874="Mutually Excluded","Exclude",IF(J874= "Mutually Included","Include",M874))</f>
        <v>Exclude</v>
      </c>
      <c r="P874" s="54" t="str">
        <f>'Humans Alignment T&amp;A'!Z874</f>
        <v>Exclude</v>
      </c>
      <c r="Q874" s="120" t="str">
        <f>IF(AND(O874="Exclude", P874="Exclude"), "Mutually Excluded", IF(AND(OR(O874="CERTAINLY INCLUDED", O874="INCLUDE" ), OR(P874="INCLUDE", P874="MAYBE")), "MUTUALLY INCLUDED", IF(AND(O874="MAYBE", P874="MAYBE"), "Mutually MAYBE", IF(AND(O874="Exclude", OR(P874="INCLUDE", P874="MAYBE")), "AI+Hum: No, Hum1+2: Yes", IF(AND(P874="Exclude", OR(O874="INCLUDE", O874="CERTAINLY INCLUDED", H874="MAYBE")), "Ai+hum: Yes, Hum1+2: No", "Other Conflict")))))</f>
        <v>Mutually Excluded</v>
      </c>
      <c r="U874" s="121" t="str">
        <f>IF(Q874="Mutually Excluded","Exclude",IF(Q874= "Mutually Included","Include",R874))</f>
        <v>Exclude</v>
      </c>
      <c r="V874" s="122"/>
      <c r="X874" s="117"/>
      <c r="Y874" s="117"/>
      <c r="Z874" s="103" t="str">
        <f t="shared" si="156"/>
        <v/>
      </c>
      <c r="AA874" s="256"/>
      <c r="AB874" s="186"/>
      <c r="AC874" s="186"/>
      <c r="AD874" s="203"/>
      <c r="AF874" s="203"/>
      <c r="AG874" s="102" t="str">
        <f t="shared" si="157"/>
        <v/>
      </c>
      <c r="AH874" s="10" t="str">
        <f t="shared" si="163"/>
        <v/>
      </c>
      <c r="AI874" s="102"/>
      <c r="AJ874" s="10"/>
      <c r="AK874" s="10"/>
      <c r="AL874" s="105"/>
      <c r="AM874" s="102"/>
      <c r="AN874" s="10"/>
      <c r="AO874" s="10" t="str">
        <f t="shared" si="158"/>
        <v/>
      </c>
      <c r="AT874" s="10"/>
      <c r="AU874" s="10" t="str">
        <f>IF(O874="include",AF874,"")</f>
        <v/>
      </c>
      <c r="AV874" s="54" t="str">
        <f>IF(P874="include",AF874,"")</f>
        <v/>
      </c>
    </row>
    <row r="875" spans="1:65" s="54" customFormat="1" ht="45">
      <c r="A875" s="10">
        <v>942</v>
      </c>
      <c r="B875" s="10"/>
      <c r="C875" s="10" t="s">
        <v>1215</v>
      </c>
      <c r="D875" s="10">
        <v>3</v>
      </c>
      <c r="E875" s="10">
        <v>3</v>
      </c>
      <c r="F875" s="10">
        <v>3</v>
      </c>
      <c r="G875" s="119" t="str">
        <f t="shared" si="164"/>
        <v>EXCLUDED</v>
      </c>
      <c r="H875" s="147" t="s">
        <v>901</v>
      </c>
      <c r="I875" s="189" t="s">
        <v>901</v>
      </c>
      <c r="J875" s="10" t="str">
        <f>IF(AND(G875="Excluded", H875="Excluded"), "Mutually Excluded", IF(AND(OR(G875="CERTAINLY INCLUDED", G875="INCLUDED", G875="MAYBE" ), OR(H875="INCLUDED", H875="MAYBE")), "MUTUALLY INCLUDED", IF(AND(G875="MAYBE", H875="MAYBE"), "Mutually MAYBE", IF(AND(G875="Excluded", OR(H875="INCLUDED", H875="MAYBE")), "AI: No, Human: Yes", IF(AND(H875="Excluded", OR(G875="INCLUDED", G875="CERTAINLY INCLUDED", G875="MAYBE")), "AI: Yes, Human: No", "Other Conflict")))))</f>
        <v>Mutually Excluded</v>
      </c>
      <c r="K875" s="10"/>
      <c r="L875" s="10"/>
      <c r="N875" s="220" t="s">
        <v>19</v>
      </c>
      <c r="O875" s="54" t="str">
        <f>IF(J875="Mutually Excluded","Exclude",IF(J875= "Mutually Included","Include",M875))</f>
        <v>Exclude</v>
      </c>
      <c r="P875" s="54" t="str">
        <f>'Humans Alignment T&amp;A'!Z875</f>
        <v>Exclude</v>
      </c>
      <c r="Q875" s="120" t="str">
        <f>IF(AND(O875="Exclude", P875="Exclude"), "Mutually Excluded", IF(AND(OR(O875="CERTAINLY INCLUDED", O875="INCLUDE" ), OR(P875="INCLUDE", P875="MAYBE")), "MUTUALLY INCLUDED", IF(AND(O875="MAYBE", P875="MAYBE"), "Mutually MAYBE", IF(AND(O875="Exclude", OR(P875="INCLUDE", P875="MAYBE")), "AI+Hum: No, Hum1+2: Yes", IF(AND(P875="Exclude", OR(O875="INCLUDE", O875="CERTAINLY INCLUDED", H875="MAYBE")), "Ai+hum: Yes, Hum1+2: No", "Other Conflict")))))</f>
        <v>Mutually Excluded</v>
      </c>
      <c r="U875" s="121" t="str">
        <f>IF(Q875="Mutually Excluded","Exclude",IF(Q875= "Mutually Included","Include",R875))</f>
        <v>Exclude</v>
      </c>
      <c r="V875" s="122"/>
      <c r="X875" s="117"/>
      <c r="Y875" s="117"/>
      <c r="Z875" s="103" t="str">
        <f t="shared" ref="Z875:Z929" si="165">IF(OR(ISBLANK(AF875), ISBLANK(V875)), "", IF(AND(OR(AF875="Include", AF875="Maybe"), OR(V875="Include", V875="Maybe", V875="Certainly Included")), "Mutually Included", IF(AND(AF875="Exclude", V875="Exclude"), "Mutually Excluded", IF(AND(AF875="Exclude", OR(V875="Include", V875="Maybe")), "Nikos Excluded, Cindy Included", IF(AND(OR(AF875="Include", AF875="Maybe"), V875="Exclude"), "Nikos Included, Cindy Excluded", "Pal")))))</f>
        <v/>
      </c>
      <c r="AA875" s="256"/>
      <c r="AB875" s="186"/>
      <c r="AC875" s="186"/>
      <c r="AD875" s="203"/>
      <c r="AF875" s="203"/>
      <c r="AG875" s="102" t="str">
        <f t="shared" ref="AG875:AG929" si="166">IF(OR(ISBLANK(AF875), ISBLANK(AD875)), "", IF(AND(OR(AF875="Include", AF875="Maybe"), OR(AD875="Include", AD875="Maybe", AD875="Certainly Included")), "Mutually Included", IF(AND(AF875="Exclude", AD875="Exclude"), "Mutually Excluded", IF(AND(AF875="Exclude", OR(AD875="Include", AD875="Maybe")), "Nikos Excluded, Mikhail Included", IF(AND(OR(AF875="Include", AF875="Maybe"), AD875="Exclude"), "Nikos Included, Mikhail Excluded", "Pal")))))</f>
        <v/>
      </c>
      <c r="AH875" s="10" t="str">
        <f t="shared" si="163"/>
        <v/>
      </c>
      <c r="AI875" s="102"/>
      <c r="AJ875" s="10"/>
      <c r="AK875" s="10"/>
      <c r="AL875" s="105"/>
      <c r="AM875" s="102"/>
      <c r="AN875" s="10"/>
      <c r="AO875" s="10" t="str">
        <f t="shared" ref="AO875:AO929" si="167">IF(OR(ISBLANK(AF875), ISBLANK(AP875)), "", IF(AND(OR(AF875="Include", AF875="Maybe"), OR(AP875="Include", AP875="Maybe", AP875="Certainly Included")), "Mutually Included", IF(AND(AF875="Exclude", AP875="Exclude"), "Mutually Excluded", IF(AND(AF875="Exclude", OR(AP875="Include", AP875="Maybe",, AP875="Certainly Included")), "Human Excluded, AI Included", IF(AND(OR(AF875="Include", AF875="Maybe"), AP875="Exclude"), "Human Included, AI Excluded", "Pal")))))</f>
        <v/>
      </c>
      <c r="AT875" s="10"/>
      <c r="AU875" s="10" t="str">
        <f>IF(O875="include",AF875,"")</f>
        <v/>
      </c>
      <c r="AV875" s="54" t="str">
        <f>IF(P875="include",AF875,"")</f>
        <v/>
      </c>
    </row>
    <row r="876" spans="1:65" s="54" customFormat="1" ht="60">
      <c r="A876" s="10">
        <v>943</v>
      </c>
      <c r="B876" s="10"/>
      <c r="C876" s="261" t="s">
        <v>1216</v>
      </c>
      <c r="D876" s="10">
        <v>1</v>
      </c>
      <c r="E876" s="10">
        <v>1</v>
      </c>
      <c r="F876" s="10">
        <v>1</v>
      </c>
      <c r="G876" s="119" t="str">
        <f t="shared" si="164"/>
        <v>EXCLUDED</v>
      </c>
      <c r="H876" s="147" t="s">
        <v>901</v>
      </c>
      <c r="I876" s="189" t="s">
        <v>901</v>
      </c>
      <c r="J876" s="10" t="str">
        <f>IF(AND(G876="Excluded", H876="Excluded"), "Mutually Excluded", IF(AND(OR(G876="CERTAINLY INCLUDED", G876="INCLUDED", G876="MAYBE" ), OR(H876="INCLUDED", H876="MAYBE")), "MUTUALLY INCLUDED", IF(AND(G876="MAYBE", H876="MAYBE"), "Mutually MAYBE", IF(AND(G876="Excluded", OR(H876="INCLUDED", H876="MAYBE")), "AI: No, Human: Yes", IF(AND(H876="Excluded", OR(G876="INCLUDED", G876="CERTAINLY INCLUDED", G876="MAYBE")), "AI: Yes, Human: No", "Other Conflict")))))</f>
        <v>Mutually Excluded</v>
      </c>
      <c r="K876" s="10"/>
      <c r="L876" s="10"/>
      <c r="N876" s="220" t="s">
        <v>19</v>
      </c>
      <c r="O876" s="54" t="str">
        <f>IF(J876="Mutually Excluded","Exclude",IF(J876= "Mutually Included","Include",M876))</f>
        <v>Exclude</v>
      </c>
      <c r="P876" s="54" t="str">
        <f>'Humans Alignment T&amp;A'!Z876</f>
        <v>Exclude</v>
      </c>
      <c r="Q876" s="120" t="str">
        <f>IF(AND(O876="Exclude", P876="Exclude"), "Mutually Excluded", IF(AND(OR(O876="CERTAINLY INCLUDED", O876="INCLUDE" ), OR(P876="INCLUDE", P876="MAYBE")), "MUTUALLY INCLUDED", IF(AND(O876="MAYBE", P876="MAYBE"), "Mutually MAYBE", IF(AND(O876="Exclude", OR(P876="INCLUDE", P876="MAYBE")), "AI+Hum: No, Hum1+2: Yes", IF(AND(P876="Exclude", OR(O876="INCLUDE", O876="CERTAINLY INCLUDED", H876="MAYBE")), "Ai+hum: Yes, Hum1+2: No", "Other Conflict")))))</f>
        <v>Mutually Excluded</v>
      </c>
      <c r="U876" s="121" t="str">
        <f>IF(Q876="Mutually Excluded","Exclude",IF(Q876= "Mutually Included","Include",R876))</f>
        <v>Exclude</v>
      </c>
      <c r="V876" s="122"/>
      <c r="X876" s="117"/>
      <c r="Y876" s="117"/>
      <c r="Z876" s="103" t="str">
        <f t="shared" si="165"/>
        <v/>
      </c>
      <c r="AA876" s="256"/>
      <c r="AB876" s="186"/>
      <c r="AC876" s="186"/>
      <c r="AD876" s="203"/>
      <c r="AF876" s="203"/>
      <c r="AG876" s="102" t="str">
        <f t="shared" si="166"/>
        <v/>
      </c>
      <c r="AH876" s="10" t="str">
        <f t="shared" si="163"/>
        <v/>
      </c>
      <c r="AI876" s="102"/>
      <c r="AJ876" s="10"/>
      <c r="AK876" s="10"/>
      <c r="AL876" s="105"/>
      <c r="AM876" s="102"/>
      <c r="AN876" s="10"/>
      <c r="AO876" s="10" t="str">
        <f t="shared" si="167"/>
        <v/>
      </c>
      <c r="AT876" s="10"/>
      <c r="AU876" s="10" t="str">
        <f>IF(O876="include",AF876,"")</f>
        <v/>
      </c>
      <c r="AV876" s="54" t="str">
        <f>IF(P876="include",AF876,"")</f>
        <v/>
      </c>
    </row>
    <row r="877" spans="1:65" s="54" customFormat="1" ht="30">
      <c r="A877" s="10">
        <v>944</v>
      </c>
      <c r="B877" s="10"/>
      <c r="C877" s="10" t="s">
        <v>1217</v>
      </c>
      <c r="D877" s="10">
        <v>1</v>
      </c>
      <c r="E877" s="10">
        <v>1</v>
      </c>
      <c r="F877" s="10">
        <v>1</v>
      </c>
      <c r="G877" s="119" t="str">
        <f t="shared" si="164"/>
        <v>EXCLUDED</v>
      </c>
      <c r="H877" s="147" t="s">
        <v>901</v>
      </c>
      <c r="I877" s="189" t="s">
        <v>901</v>
      </c>
      <c r="J877" s="10" t="str">
        <f>IF(AND(G877="Excluded", H877="Excluded"), "Mutually Excluded", IF(AND(OR(G877="CERTAINLY INCLUDED", G877="INCLUDED", G877="MAYBE" ), OR(H877="INCLUDED", H877="MAYBE")), "MUTUALLY INCLUDED", IF(AND(G877="MAYBE", H877="MAYBE"), "Mutually MAYBE", IF(AND(G877="Excluded", OR(H877="INCLUDED", H877="MAYBE")), "AI: No, Human: Yes", IF(AND(H877="Excluded", OR(G877="INCLUDED", G877="CERTAINLY INCLUDED", G877="MAYBE")), "AI: Yes, Human: No", "Other Conflict")))))</f>
        <v>Mutually Excluded</v>
      </c>
      <c r="K877" s="10"/>
      <c r="L877" s="10"/>
      <c r="N877" s="220" t="s">
        <v>19</v>
      </c>
      <c r="O877" s="54" t="str">
        <f>IF(J877="Mutually Excluded","Exclude",IF(J877= "Mutually Included","Include",M877))</f>
        <v>Exclude</v>
      </c>
      <c r="P877" s="54" t="str">
        <f>'Humans Alignment T&amp;A'!Z877</f>
        <v>Exclude</v>
      </c>
      <c r="Q877" s="120" t="str">
        <f>IF(AND(O877="Exclude", P877="Exclude"), "Mutually Excluded", IF(AND(OR(O877="CERTAINLY INCLUDED", O877="INCLUDE" ), OR(P877="INCLUDE", P877="MAYBE")), "MUTUALLY INCLUDED", IF(AND(O877="MAYBE", P877="MAYBE"), "Mutually MAYBE", IF(AND(O877="Exclude", OR(P877="INCLUDE", P877="MAYBE")), "AI+Hum: No, Hum1+2: Yes", IF(AND(P877="Exclude", OR(O877="INCLUDE", O877="CERTAINLY INCLUDED", H877="MAYBE")), "Ai+hum: Yes, Hum1+2: No", "Other Conflict")))))</f>
        <v>Mutually Excluded</v>
      </c>
      <c r="U877" s="121" t="str">
        <f>IF(Q877="Mutually Excluded","Exclude",IF(Q877= "Mutually Included","Include",R877))</f>
        <v>Exclude</v>
      </c>
      <c r="V877" s="122"/>
      <c r="X877" s="117"/>
      <c r="Y877" s="117"/>
      <c r="Z877" s="103" t="str">
        <f t="shared" si="165"/>
        <v/>
      </c>
      <c r="AA877" s="256"/>
      <c r="AB877" s="186"/>
      <c r="AC877" s="186"/>
      <c r="AD877" s="203"/>
      <c r="AF877" s="203"/>
      <c r="AG877" s="102" t="str">
        <f t="shared" si="166"/>
        <v/>
      </c>
      <c r="AH877" s="10" t="str">
        <f t="shared" si="163"/>
        <v/>
      </c>
      <c r="AI877" s="102"/>
      <c r="AJ877" s="10"/>
      <c r="AK877" s="10"/>
      <c r="AL877" s="105"/>
      <c r="AM877" s="102"/>
      <c r="AN877" s="10"/>
      <c r="AO877" s="10" t="str">
        <f t="shared" si="167"/>
        <v/>
      </c>
      <c r="AT877" s="10"/>
      <c r="AU877" s="10" t="str">
        <f>IF(O877="include",AF877,"")</f>
        <v/>
      </c>
      <c r="AV877" s="54" t="str">
        <f>IF(P877="include",AF877,"")</f>
        <v/>
      </c>
    </row>
    <row r="878" spans="1:65" s="54" customFormat="1" ht="30">
      <c r="A878" s="10">
        <v>945</v>
      </c>
      <c r="B878" s="10"/>
      <c r="C878" s="10" t="s">
        <v>1218</v>
      </c>
      <c r="D878" s="10">
        <v>1</v>
      </c>
      <c r="E878" s="10">
        <v>1</v>
      </c>
      <c r="F878" s="10">
        <v>1</v>
      </c>
      <c r="G878" s="119" t="str">
        <f t="shared" si="164"/>
        <v>EXCLUDED</v>
      </c>
      <c r="H878" s="147" t="s">
        <v>901</v>
      </c>
      <c r="I878" s="189" t="s">
        <v>901</v>
      </c>
      <c r="J878" s="10" t="str">
        <f>IF(AND(G878="Excluded", H878="Excluded"), "Mutually Excluded", IF(AND(OR(G878="CERTAINLY INCLUDED", G878="INCLUDED", G878="MAYBE" ), OR(H878="INCLUDED", H878="MAYBE")), "MUTUALLY INCLUDED", IF(AND(G878="MAYBE", H878="MAYBE"), "Mutually MAYBE", IF(AND(G878="Excluded", OR(H878="INCLUDED", H878="MAYBE")), "AI: No, Human: Yes", IF(AND(H878="Excluded", OR(G878="INCLUDED", G878="CERTAINLY INCLUDED", G878="MAYBE")), "AI: Yes, Human: No", "Other Conflict")))))</f>
        <v>Mutually Excluded</v>
      </c>
      <c r="K878" s="10"/>
      <c r="L878" s="10"/>
      <c r="N878" s="220" t="s">
        <v>19</v>
      </c>
      <c r="O878" s="54" t="str">
        <f>IF(J878="Mutually Excluded","Exclude",IF(J878= "Mutually Included","Include",M878))</f>
        <v>Exclude</v>
      </c>
      <c r="P878" s="54" t="str">
        <f>'Humans Alignment T&amp;A'!Z878</f>
        <v>Exclude</v>
      </c>
      <c r="Q878" s="120" t="str">
        <f>IF(AND(O878="Exclude", P878="Exclude"), "Mutually Excluded", IF(AND(OR(O878="CERTAINLY INCLUDED", O878="INCLUDE" ), OR(P878="INCLUDE", P878="MAYBE")), "MUTUALLY INCLUDED", IF(AND(O878="MAYBE", P878="MAYBE"), "Mutually MAYBE", IF(AND(O878="Exclude", OR(P878="INCLUDE", P878="MAYBE")), "AI+Hum: No, Hum1+2: Yes", IF(AND(P878="Exclude", OR(O878="INCLUDE", O878="CERTAINLY INCLUDED", H878="MAYBE")), "Ai+hum: Yes, Hum1+2: No", "Other Conflict")))))</f>
        <v>Mutually Excluded</v>
      </c>
      <c r="U878" s="121" t="str">
        <f>IF(Q878="Mutually Excluded","Exclude",IF(Q878= "Mutually Included","Include",R878))</f>
        <v>Exclude</v>
      </c>
      <c r="V878" s="122"/>
      <c r="X878" s="117"/>
      <c r="Y878" s="117"/>
      <c r="Z878" s="103" t="str">
        <f t="shared" si="165"/>
        <v/>
      </c>
      <c r="AA878" s="256"/>
      <c r="AB878" s="186"/>
      <c r="AC878" s="186"/>
      <c r="AD878" s="203"/>
      <c r="AF878" s="203"/>
      <c r="AG878" s="102" t="str">
        <f t="shared" si="166"/>
        <v/>
      </c>
      <c r="AH878" s="10" t="str">
        <f t="shared" si="163"/>
        <v/>
      </c>
      <c r="AI878" s="102"/>
      <c r="AJ878" s="10"/>
      <c r="AK878" s="10"/>
      <c r="AL878" s="105"/>
      <c r="AM878" s="102"/>
      <c r="AN878" s="10"/>
      <c r="AO878" s="10" t="str">
        <f t="shared" si="167"/>
        <v/>
      </c>
      <c r="AT878" s="10"/>
      <c r="AU878" s="10" t="str">
        <f>IF(O878="include",AF878,"")</f>
        <v/>
      </c>
      <c r="AV878" s="54" t="str">
        <f>IF(P878="include",AF878,"")</f>
        <v/>
      </c>
    </row>
    <row r="879" spans="1:65" s="54" customFormat="1" ht="45">
      <c r="A879" s="102" t="s">
        <v>1219</v>
      </c>
      <c r="B879" s="10"/>
      <c r="C879" s="10" t="s">
        <v>1220</v>
      </c>
      <c r="D879" s="10">
        <v>3</v>
      </c>
      <c r="E879" s="10">
        <v>2</v>
      </c>
      <c r="F879" s="10">
        <v>4</v>
      </c>
      <c r="G879" s="119" t="str">
        <f t="shared" si="164"/>
        <v>EXCLUDED</v>
      </c>
      <c r="H879" s="147" t="s">
        <v>901</v>
      </c>
      <c r="I879" s="189" t="s">
        <v>901</v>
      </c>
      <c r="J879" s="10" t="str">
        <f>IF(AND(G879="Excluded", H879="Excluded"), "Mutually Excluded", IF(AND(OR(G879="CERTAINLY INCLUDED", G879="INCLUDED", G879="MAYBE" ), OR(H879="INCLUDED", H879="MAYBE")), "MUTUALLY INCLUDED", IF(AND(G879="MAYBE", H879="MAYBE"), "Mutually MAYBE", IF(AND(G879="Excluded", OR(H879="INCLUDED", H879="MAYBE")), "AI: No, Human: Yes", IF(AND(H879="Excluded", OR(G879="INCLUDED", G879="CERTAINLY INCLUDED", G879="MAYBE")), "AI: Yes, Human: No", "Other Conflict")))))</f>
        <v>Mutually Excluded</v>
      </c>
      <c r="K879" s="10"/>
      <c r="L879" s="10"/>
      <c r="N879" s="220" t="s">
        <v>19</v>
      </c>
      <c r="O879" s="54" t="str">
        <f>IF(J879="Mutually Excluded","Exclude",IF(J879= "Mutually Included","Include",M879))</f>
        <v>Exclude</v>
      </c>
      <c r="P879" s="54" t="str">
        <f>'Humans Alignment T&amp;A'!Z879</f>
        <v>Exclude</v>
      </c>
      <c r="Q879" s="120" t="str">
        <f>IF(AND(O879="Exclude", P879="Exclude"), "Mutually Excluded", IF(AND(OR(O879="CERTAINLY INCLUDED", O879="INCLUDE" ), OR(P879="INCLUDE", P879="MAYBE")), "MUTUALLY INCLUDED", IF(AND(O879="MAYBE", P879="MAYBE"), "Mutually MAYBE", IF(AND(O879="Exclude", OR(P879="INCLUDE", P879="MAYBE")), "AI+Hum: No, Hum1+2: Yes", IF(AND(P879="Exclude", OR(O879="INCLUDE", O879="CERTAINLY INCLUDED", H879="MAYBE")), "Ai+hum: Yes, Hum1+2: No", "Other Conflict")))))</f>
        <v>Mutually Excluded</v>
      </c>
      <c r="U879" s="121" t="str">
        <f>IF(Q879="Mutually Excluded","Exclude",IF(Q879= "Mutually Included","Include",R879))</f>
        <v>Exclude</v>
      </c>
      <c r="V879" s="122"/>
      <c r="X879" s="122"/>
      <c r="Y879" s="122"/>
      <c r="Z879" s="103" t="str">
        <f>IF(OR(ISBLANK(AF879), ISBLANK(V879)), "", IF(AND(OR(AF879="Include", AF879="Maybe"), OR(V879="Include", V879="Maybe", V879="Certainly Included")), "Mutually Included", IF(AND(AF879="Exclude", V879="Exclude"), "Mutually Excluded", IF(AND(AF879="Exclude", OR(V879="Include", V879="Maybe")), "Nikos Excluded, Cindy Included", IF(AND(OR(AF879="Include", AF879="Maybe"), V879="Exclude"), "Nikos Included, Cindy Excluded", "Pal")))))</f>
        <v/>
      </c>
      <c r="AA879" s="256"/>
      <c r="AB879" s="186"/>
      <c r="AC879" s="186"/>
      <c r="AD879" s="203"/>
      <c r="AF879" s="203"/>
      <c r="AG879" s="102" t="str">
        <f>IF(OR(ISBLANK(AF879), ISBLANK(AD879)), "", IF(AND(OR(AF879="Include", AF879="Maybe"), OR(AD879="Include", AD879="Maybe", AD879="Certainly Included")), "Mutually Included", IF(AND(AF879="Exclude", AD879="Exclude"), "Mutually Excluded", IF(AND(AF879="Exclude", OR(AD879="Include", AD879="Maybe")), "Nikos Excluded, Mikhail Included", IF(AND(OR(AF879="Include", AF879="Maybe"), AD879="Exclude"), "Nikos Included, Mikhail Excluded", "Pal")))))</f>
        <v/>
      </c>
      <c r="AH879" s="10" t="str">
        <f>IF(OR(ISBLANK(AF879), ISBLANK(AP879)), "", IF(AND(OR(AF879="Include", AF879="Maybe"), OR(AP879="Included", AP879="Maybe", AP879="Certainly Included")), "Mutually Included", IF(AND(AF879="Exclude", AP879="Exclude"), "Mutually Excluded", IF(AND(AF879="Exclude", OR(AP879="Include", AP879="Maybe")), "Human Excluded, AI Included", IF(AND(OR(AF879="Include", AF879="Maybe"), AP879="Exclude"), "Human Included, AI Excluded", "Pal")))))</f>
        <v/>
      </c>
      <c r="AI879" s="102"/>
      <c r="AJ879" s="10"/>
      <c r="AK879" s="10"/>
      <c r="AL879" s="105"/>
      <c r="AM879" s="102"/>
      <c r="AN879" s="10"/>
      <c r="AO879" s="10" t="str">
        <f>IF(OR(ISBLANK(AF879), ISBLANK(AP879)), "", IF(AND(OR(AF879="Include", AF879="Maybe"), OR(AP879="Include", AP879="Maybe", AP879="Certainly Included")), "Mutually Included", IF(AND(AF879="Exclude", AP879="Exclude"), "Mutually Excluded", IF(AND(AF879="Exclude", OR(AP879="Include", AP879="Maybe",, AP879="Certainly Included")), "Human Excluded, AI Included", IF(AND(OR(AF879="Include", AF879="Maybe"), AP879="Exclude"), "Human Included, AI Excluded", "Pal")))))</f>
        <v/>
      </c>
      <c r="AT879" s="10"/>
      <c r="AU879" s="10" t="str">
        <f>IF(O879="include",AF879,"")</f>
        <v/>
      </c>
      <c r="AV879" s="54" t="str">
        <f>IF(P879="include",AF879,"")</f>
        <v/>
      </c>
      <c r="BC879" s="10"/>
      <c r="BH879" s="10"/>
      <c r="BM879" s="10"/>
    </row>
    <row r="880" spans="1:65" s="54" customFormat="1" ht="30">
      <c r="A880" s="10">
        <v>949</v>
      </c>
      <c r="B880" s="10"/>
      <c r="C880" s="10" t="s">
        <v>1222</v>
      </c>
      <c r="D880" s="10">
        <v>1</v>
      </c>
      <c r="E880" s="10">
        <v>1</v>
      </c>
      <c r="F880" s="10">
        <v>1</v>
      </c>
      <c r="G880" s="119" t="str">
        <f t="shared" si="164"/>
        <v>EXCLUDED</v>
      </c>
      <c r="H880" s="147" t="s">
        <v>901</v>
      </c>
      <c r="I880" s="189" t="s">
        <v>901</v>
      </c>
      <c r="J880" s="10" t="str">
        <f>IF(AND(G880="Excluded", H880="Excluded"), "Mutually Excluded", IF(AND(OR(G880="CERTAINLY INCLUDED", G880="INCLUDED", G880="MAYBE" ), OR(H880="INCLUDED", H880="MAYBE")), "MUTUALLY INCLUDED", IF(AND(G880="MAYBE", H880="MAYBE"), "Mutually MAYBE", IF(AND(G880="Excluded", OR(H880="INCLUDED", H880="MAYBE")), "AI: No, Human: Yes", IF(AND(H880="Excluded", OR(G880="INCLUDED", G880="CERTAINLY INCLUDED", G880="MAYBE")), "AI: Yes, Human: No", "Other Conflict")))))</f>
        <v>Mutually Excluded</v>
      </c>
      <c r="K880" s="10"/>
      <c r="L880" s="10"/>
      <c r="N880" s="220" t="s">
        <v>19</v>
      </c>
      <c r="O880" s="54" t="str">
        <f>IF(J880="Mutually Excluded","Exclude",IF(J880= "Mutually Included","Include",M880))</f>
        <v>Exclude</v>
      </c>
      <c r="P880" s="54" t="str">
        <f>'Humans Alignment T&amp;A'!Z880</f>
        <v>Exclude</v>
      </c>
      <c r="Q880" s="120" t="str">
        <f>IF(AND(O880="Exclude", P880="Exclude"), "Mutually Excluded", IF(AND(OR(O880="CERTAINLY INCLUDED", O880="INCLUDE" ), OR(P880="INCLUDE", P880="MAYBE")), "MUTUALLY INCLUDED", IF(AND(O880="MAYBE", P880="MAYBE"), "Mutually MAYBE", IF(AND(O880="Exclude", OR(P880="INCLUDE", P880="MAYBE")), "AI+Hum: No, Hum1+2: Yes", IF(AND(P880="Exclude", OR(O880="INCLUDE", O880="CERTAINLY INCLUDED", H880="MAYBE")), "Ai+hum: Yes, Hum1+2: No", "Other Conflict")))))</f>
        <v>Mutually Excluded</v>
      </c>
      <c r="U880" s="121" t="str">
        <f>IF(Q880="Mutually Excluded","Exclude",IF(Q880= "Mutually Included","Include",R880))</f>
        <v>Exclude</v>
      </c>
      <c r="V880" s="122"/>
      <c r="X880" s="117"/>
      <c r="Y880" s="117"/>
      <c r="Z880" s="103" t="str">
        <f t="shared" si="165"/>
        <v/>
      </c>
      <c r="AA880" s="256"/>
      <c r="AB880" s="186"/>
      <c r="AC880" s="186"/>
      <c r="AD880" s="203"/>
      <c r="AF880" s="203"/>
      <c r="AG880" s="102" t="str">
        <f t="shared" si="166"/>
        <v/>
      </c>
      <c r="AH880" s="10" t="str">
        <f t="shared" si="163"/>
        <v/>
      </c>
      <c r="AI880" s="102"/>
      <c r="AJ880" s="10"/>
      <c r="AK880" s="10"/>
      <c r="AL880" s="105"/>
      <c r="AM880" s="102"/>
      <c r="AN880" s="10"/>
      <c r="AO880" s="10" t="str">
        <f t="shared" si="167"/>
        <v/>
      </c>
      <c r="AT880" s="10"/>
      <c r="AU880" s="10" t="str">
        <f>IF(O880="include",AF880,"")</f>
        <v/>
      </c>
      <c r="AV880" s="54" t="str">
        <f>IF(P880="include",AF880,"")</f>
        <v/>
      </c>
    </row>
    <row r="881" spans="1:65" s="54" customFormat="1" ht="30">
      <c r="A881" s="10">
        <v>950</v>
      </c>
      <c r="B881" s="10"/>
      <c r="C881" s="10" t="s">
        <v>1223</v>
      </c>
      <c r="D881" s="10">
        <v>2</v>
      </c>
      <c r="E881" s="10">
        <v>2</v>
      </c>
      <c r="F881" s="10">
        <v>2</v>
      </c>
      <c r="G881" s="119" t="str">
        <f t="shared" si="164"/>
        <v>EXCLUDED</v>
      </c>
      <c r="H881" s="147" t="s">
        <v>901</v>
      </c>
      <c r="I881" s="189" t="s">
        <v>901</v>
      </c>
      <c r="J881" s="10" t="str">
        <f>IF(AND(G881="Excluded", H881="Excluded"), "Mutually Excluded", IF(AND(OR(G881="CERTAINLY INCLUDED", G881="INCLUDED", G881="MAYBE" ), OR(H881="INCLUDED", H881="MAYBE")), "MUTUALLY INCLUDED", IF(AND(G881="MAYBE", H881="MAYBE"), "Mutually MAYBE", IF(AND(G881="Excluded", OR(H881="INCLUDED", H881="MAYBE")), "AI: No, Human: Yes", IF(AND(H881="Excluded", OR(G881="INCLUDED", G881="CERTAINLY INCLUDED", G881="MAYBE")), "AI: Yes, Human: No", "Other Conflict")))))</f>
        <v>Mutually Excluded</v>
      </c>
      <c r="K881" s="10"/>
      <c r="L881" s="10"/>
      <c r="N881" s="220" t="s">
        <v>19</v>
      </c>
      <c r="O881" s="54" t="str">
        <f>IF(J881="Mutually Excluded","Exclude",IF(J881= "Mutually Included","Include",M881))</f>
        <v>Exclude</v>
      </c>
      <c r="P881" s="54" t="str">
        <f>'Humans Alignment T&amp;A'!Z881</f>
        <v>Exclude</v>
      </c>
      <c r="Q881" s="120" t="str">
        <f>IF(AND(O881="Exclude", P881="Exclude"), "Mutually Excluded", IF(AND(OR(O881="CERTAINLY INCLUDED", O881="INCLUDE" ), OR(P881="INCLUDE", P881="MAYBE")), "MUTUALLY INCLUDED", IF(AND(O881="MAYBE", P881="MAYBE"), "Mutually MAYBE", IF(AND(O881="Exclude", OR(P881="INCLUDE", P881="MAYBE")), "AI+Hum: No, Hum1+2: Yes", IF(AND(P881="Exclude", OR(O881="INCLUDE", O881="CERTAINLY INCLUDED", H881="MAYBE")), "Ai+hum: Yes, Hum1+2: No", "Other Conflict")))))</f>
        <v>Mutually Excluded</v>
      </c>
      <c r="U881" s="121" t="str">
        <f>IF(Q881="Mutually Excluded","Exclude",IF(Q881= "Mutually Included","Include",R881))</f>
        <v>Exclude</v>
      </c>
      <c r="V881" s="122"/>
      <c r="X881" s="117"/>
      <c r="Y881" s="117"/>
      <c r="Z881" s="103" t="str">
        <f t="shared" si="165"/>
        <v/>
      </c>
      <c r="AA881" s="256"/>
      <c r="AB881" s="186"/>
      <c r="AC881" s="186"/>
      <c r="AD881" s="203"/>
      <c r="AF881" s="203"/>
      <c r="AG881" s="102" t="str">
        <f t="shared" si="166"/>
        <v/>
      </c>
      <c r="AH881" s="10" t="str">
        <f t="shared" si="163"/>
        <v/>
      </c>
      <c r="AI881" s="102"/>
      <c r="AJ881" s="10"/>
      <c r="AK881" s="10"/>
      <c r="AL881" s="105"/>
      <c r="AM881" s="102"/>
      <c r="AN881" s="10"/>
      <c r="AO881" s="10" t="str">
        <f t="shared" si="167"/>
        <v/>
      </c>
      <c r="AT881" s="10"/>
      <c r="AU881" s="10" t="str">
        <f>IF(O881="include",AF881,"")</f>
        <v/>
      </c>
      <c r="AV881" s="54" t="str">
        <f>IF(P881="include",AF881,"")</f>
        <v/>
      </c>
    </row>
    <row r="882" spans="1:65" s="54" customFormat="1" ht="30">
      <c r="A882" s="10">
        <v>952</v>
      </c>
      <c r="B882" s="10"/>
      <c r="C882" s="10" t="s">
        <v>1225</v>
      </c>
      <c r="D882" s="10">
        <v>2</v>
      </c>
      <c r="E882" s="10">
        <v>2</v>
      </c>
      <c r="F882" s="10">
        <v>2</v>
      </c>
      <c r="G882" s="119" t="str">
        <f t="shared" si="164"/>
        <v>EXCLUDED</v>
      </c>
      <c r="H882" s="147" t="s">
        <v>901</v>
      </c>
      <c r="I882" s="189" t="s">
        <v>901</v>
      </c>
      <c r="J882" s="10" t="str">
        <f>IF(AND(G882="Excluded", H882="Excluded"), "Mutually Excluded", IF(AND(OR(G882="CERTAINLY INCLUDED", G882="INCLUDED", G882="MAYBE" ), OR(H882="INCLUDED", H882="MAYBE")), "MUTUALLY INCLUDED", IF(AND(G882="MAYBE", H882="MAYBE"), "Mutually MAYBE", IF(AND(G882="Excluded", OR(H882="INCLUDED", H882="MAYBE")), "AI: No, Human: Yes", IF(AND(H882="Excluded", OR(G882="INCLUDED", G882="CERTAINLY INCLUDED", G882="MAYBE")), "AI: Yes, Human: No", "Other Conflict")))))</f>
        <v>Mutually Excluded</v>
      </c>
      <c r="K882" s="10"/>
      <c r="L882" s="10"/>
      <c r="N882" s="220" t="s">
        <v>19</v>
      </c>
      <c r="O882" s="54" t="str">
        <f>IF(J882="Mutually Excluded","Exclude",IF(J882= "Mutually Included","Include",M882))</f>
        <v>Exclude</v>
      </c>
      <c r="P882" s="54" t="str">
        <f>'Humans Alignment T&amp;A'!Z882</f>
        <v>Exclude</v>
      </c>
      <c r="Q882" s="120" t="str">
        <f>IF(AND(O882="Exclude", P882="Exclude"), "Mutually Excluded", IF(AND(OR(O882="CERTAINLY INCLUDED", O882="INCLUDE" ), OR(P882="INCLUDE", P882="MAYBE")), "MUTUALLY INCLUDED", IF(AND(O882="MAYBE", P882="MAYBE"), "Mutually MAYBE", IF(AND(O882="Exclude", OR(P882="INCLUDE", P882="MAYBE")), "AI+Hum: No, Hum1+2: Yes", IF(AND(P882="Exclude", OR(O882="INCLUDE", O882="CERTAINLY INCLUDED", H882="MAYBE")), "Ai+hum: Yes, Hum1+2: No", "Other Conflict")))))</f>
        <v>Mutually Excluded</v>
      </c>
      <c r="U882" s="121" t="str">
        <f>IF(Q882="Mutually Excluded","Exclude",IF(Q882= "Mutually Included","Include",R882))</f>
        <v>Exclude</v>
      </c>
      <c r="V882" s="122"/>
      <c r="X882" s="117"/>
      <c r="Y882" s="117"/>
      <c r="Z882" s="103" t="str">
        <f t="shared" si="165"/>
        <v/>
      </c>
      <c r="AA882" s="256"/>
      <c r="AB882" s="186"/>
      <c r="AC882" s="186"/>
      <c r="AD882" s="203"/>
      <c r="AF882" s="203"/>
      <c r="AG882" s="102" t="str">
        <f t="shared" si="166"/>
        <v/>
      </c>
      <c r="AH882" s="10" t="str">
        <f t="shared" si="163"/>
        <v/>
      </c>
      <c r="AI882" s="102"/>
      <c r="AJ882" s="10"/>
      <c r="AK882" s="10"/>
      <c r="AL882" s="105"/>
      <c r="AM882" s="102"/>
      <c r="AN882" s="10"/>
      <c r="AO882" s="10" t="str">
        <f t="shared" si="167"/>
        <v/>
      </c>
      <c r="AT882" s="10"/>
      <c r="AU882" s="10" t="str">
        <f>IF(O882="include",AF882,"")</f>
        <v/>
      </c>
      <c r="AV882" s="54" t="str">
        <f>IF(P882="include",AF882,"")</f>
        <v/>
      </c>
    </row>
    <row r="883" spans="1:65" s="54" customFormat="1" ht="30">
      <c r="A883" s="10">
        <v>953</v>
      </c>
      <c r="B883" s="10"/>
      <c r="C883" s="10" t="s">
        <v>1226</v>
      </c>
      <c r="D883" s="10">
        <v>1</v>
      </c>
      <c r="E883" s="10">
        <v>1</v>
      </c>
      <c r="F883" s="10">
        <v>1</v>
      </c>
      <c r="G883" s="119" t="str">
        <f t="shared" si="164"/>
        <v>EXCLUDED</v>
      </c>
      <c r="H883" s="147" t="s">
        <v>901</v>
      </c>
      <c r="I883" s="189" t="s">
        <v>901</v>
      </c>
      <c r="J883" s="10" t="str">
        <f>IF(AND(G883="Excluded", H883="Excluded"), "Mutually Excluded", IF(AND(OR(G883="CERTAINLY INCLUDED", G883="INCLUDED", G883="MAYBE" ), OR(H883="INCLUDED", H883="MAYBE")), "MUTUALLY INCLUDED", IF(AND(G883="MAYBE", H883="MAYBE"), "Mutually MAYBE", IF(AND(G883="Excluded", OR(H883="INCLUDED", H883="MAYBE")), "AI: No, Human: Yes", IF(AND(H883="Excluded", OR(G883="INCLUDED", G883="CERTAINLY INCLUDED", G883="MAYBE")), "AI: Yes, Human: No", "Other Conflict")))))</f>
        <v>Mutually Excluded</v>
      </c>
      <c r="K883" s="10"/>
      <c r="L883" s="10"/>
      <c r="N883" s="220" t="s">
        <v>19</v>
      </c>
      <c r="O883" s="54" t="str">
        <f>IF(J883="Mutually Excluded","Exclude",IF(J883= "Mutually Included","Include",M883))</f>
        <v>Exclude</v>
      </c>
      <c r="P883" s="54" t="str">
        <f>'Humans Alignment T&amp;A'!Z883</f>
        <v>Exclude</v>
      </c>
      <c r="Q883" s="120" t="str">
        <f>IF(AND(O883="Exclude", P883="Exclude"), "Mutually Excluded", IF(AND(OR(O883="CERTAINLY INCLUDED", O883="INCLUDE" ), OR(P883="INCLUDE", P883="MAYBE")), "MUTUALLY INCLUDED", IF(AND(O883="MAYBE", P883="MAYBE"), "Mutually MAYBE", IF(AND(O883="Exclude", OR(P883="INCLUDE", P883="MAYBE")), "AI+Hum: No, Hum1+2: Yes", IF(AND(P883="Exclude", OR(O883="INCLUDE", O883="CERTAINLY INCLUDED", H883="MAYBE")), "Ai+hum: Yes, Hum1+2: No", "Other Conflict")))))</f>
        <v>Mutually Excluded</v>
      </c>
      <c r="U883" s="121" t="str">
        <f>IF(Q883="Mutually Excluded","Exclude",IF(Q883= "Mutually Included","Include",R883))</f>
        <v>Exclude</v>
      </c>
      <c r="V883" s="122"/>
      <c r="X883" s="117"/>
      <c r="Y883" s="117"/>
      <c r="Z883" s="103" t="str">
        <f t="shared" si="165"/>
        <v/>
      </c>
      <c r="AA883" s="256"/>
      <c r="AB883" s="186"/>
      <c r="AC883" s="186"/>
      <c r="AD883" s="203"/>
      <c r="AF883" s="203"/>
      <c r="AG883" s="102" t="str">
        <f t="shared" si="166"/>
        <v/>
      </c>
      <c r="AH883" s="10" t="str">
        <f t="shared" si="163"/>
        <v/>
      </c>
      <c r="AI883" s="102"/>
      <c r="AJ883" s="10"/>
      <c r="AK883" s="10"/>
      <c r="AL883" s="105"/>
      <c r="AM883" s="102"/>
      <c r="AN883" s="10"/>
      <c r="AO883" s="10" t="str">
        <f t="shared" si="167"/>
        <v/>
      </c>
      <c r="AT883" s="10"/>
      <c r="AU883" s="10" t="str">
        <f>IF(O883="include",AF883,"")</f>
        <v/>
      </c>
      <c r="AV883" s="54" t="str">
        <f>IF(P883="include",AF883,"")</f>
        <v/>
      </c>
    </row>
    <row r="884" spans="1:65" s="54" customFormat="1" ht="30">
      <c r="A884" s="10">
        <v>954</v>
      </c>
      <c r="B884" s="10"/>
      <c r="C884" s="10" t="s">
        <v>1227</v>
      </c>
      <c r="D884" s="10">
        <v>2</v>
      </c>
      <c r="E884" s="10">
        <v>2</v>
      </c>
      <c r="F884" s="10">
        <v>2</v>
      </c>
      <c r="G884" s="119" t="str">
        <f t="shared" si="164"/>
        <v>EXCLUDED</v>
      </c>
      <c r="H884" s="147" t="s">
        <v>901</v>
      </c>
      <c r="I884" s="189" t="s">
        <v>901</v>
      </c>
      <c r="J884" s="10" t="str">
        <f>IF(AND(G884="Excluded", H884="Excluded"), "Mutually Excluded", IF(AND(OR(G884="CERTAINLY INCLUDED", G884="INCLUDED", G884="MAYBE" ), OR(H884="INCLUDED", H884="MAYBE")), "MUTUALLY INCLUDED", IF(AND(G884="MAYBE", H884="MAYBE"), "Mutually MAYBE", IF(AND(G884="Excluded", OR(H884="INCLUDED", H884="MAYBE")), "AI: No, Human: Yes", IF(AND(H884="Excluded", OR(G884="INCLUDED", G884="CERTAINLY INCLUDED", G884="MAYBE")), "AI: Yes, Human: No", "Other Conflict")))))</f>
        <v>Mutually Excluded</v>
      </c>
      <c r="K884" s="10"/>
      <c r="L884" s="10"/>
      <c r="N884" s="220" t="s">
        <v>19</v>
      </c>
      <c r="O884" s="54" t="str">
        <f>IF(J884="Mutually Excluded","Exclude",IF(J884= "Mutually Included","Include",M884))</f>
        <v>Exclude</v>
      </c>
      <c r="P884" s="54" t="str">
        <f>'Humans Alignment T&amp;A'!Z884</f>
        <v>Exclude</v>
      </c>
      <c r="Q884" s="120" t="str">
        <f>IF(AND(O884="Exclude", P884="Exclude"), "Mutually Excluded", IF(AND(OR(O884="CERTAINLY INCLUDED", O884="INCLUDE" ), OR(P884="INCLUDE", P884="MAYBE")), "MUTUALLY INCLUDED", IF(AND(O884="MAYBE", P884="MAYBE"), "Mutually MAYBE", IF(AND(O884="Exclude", OR(P884="INCLUDE", P884="MAYBE")), "AI+Hum: No, Hum1+2: Yes", IF(AND(P884="Exclude", OR(O884="INCLUDE", O884="CERTAINLY INCLUDED", H884="MAYBE")), "Ai+hum: Yes, Hum1+2: No", "Other Conflict")))))</f>
        <v>Mutually Excluded</v>
      </c>
      <c r="U884" s="121" t="str">
        <f>IF(Q884="Mutually Excluded","Exclude",IF(Q884= "Mutually Included","Include",R884))</f>
        <v>Exclude</v>
      </c>
      <c r="V884" s="122"/>
      <c r="X884" s="117"/>
      <c r="Y884" s="117"/>
      <c r="Z884" s="103" t="str">
        <f t="shared" si="165"/>
        <v/>
      </c>
      <c r="AA884" s="256"/>
      <c r="AB884" s="186"/>
      <c r="AC884" s="186"/>
      <c r="AD884" s="203"/>
      <c r="AF884" s="203"/>
      <c r="AG884" s="102" t="str">
        <f t="shared" si="166"/>
        <v/>
      </c>
      <c r="AH884" s="10" t="str">
        <f t="shared" si="163"/>
        <v/>
      </c>
      <c r="AI884" s="102"/>
      <c r="AJ884" s="10"/>
      <c r="AK884" s="10"/>
      <c r="AL884" s="105"/>
      <c r="AM884" s="102"/>
      <c r="AN884" s="10"/>
      <c r="AO884" s="10" t="str">
        <f t="shared" si="167"/>
        <v/>
      </c>
      <c r="AT884" s="10"/>
      <c r="AU884" s="10" t="str">
        <f>IF(O884="include",AF884,"")</f>
        <v/>
      </c>
      <c r="AV884" s="54" t="str">
        <f>IF(P884="include",AF884,"")</f>
        <v/>
      </c>
    </row>
    <row r="885" spans="1:65" s="54" customFormat="1" ht="30">
      <c r="A885" s="10">
        <v>955</v>
      </c>
      <c r="B885" s="10"/>
      <c r="C885" s="10" t="s">
        <v>1228</v>
      </c>
      <c r="D885" s="10">
        <v>2</v>
      </c>
      <c r="E885" s="10">
        <v>3</v>
      </c>
      <c r="F885" s="10">
        <v>2</v>
      </c>
      <c r="G885" s="119" t="str">
        <f t="shared" si="164"/>
        <v>EXCLUDED</v>
      </c>
      <c r="H885" s="147" t="s">
        <v>901</v>
      </c>
      <c r="I885" s="189" t="s">
        <v>901</v>
      </c>
      <c r="J885" s="10" t="str">
        <f>IF(AND(G885="Excluded", H885="Excluded"), "Mutually Excluded", IF(AND(OR(G885="CERTAINLY INCLUDED", G885="INCLUDED", G885="MAYBE" ), OR(H885="INCLUDED", H885="MAYBE")), "MUTUALLY INCLUDED", IF(AND(G885="MAYBE", H885="MAYBE"), "Mutually MAYBE", IF(AND(G885="Excluded", OR(H885="INCLUDED", H885="MAYBE")), "AI: No, Human: Yes", IF(AND(H885="Excluded", OR(G885="INCLUDED", G885="CERTAINLY INCLUDED", G885="MAYBE")), "AI: Yes, Human: No", "Other Conflict")))))</f>
        <v>Mutually Excluded</v>
      </c>
      <c r="K885" s="10"/>
      <c r="L885" s="10"/>
      <c r="N885" s="220" t="s">
        <v>19</v>
      </c>
      <c r="O885" s="54" t="str">
        <f>IF(J885="Mutually Excluded","Exclude",IF(J885= "Mutually Included","Include",M885))</f>
        <v>Exclude</v>
      </c>
      <c r="P885" s="54" t="str">
        <f>'Humans Alignment T&amp;A'!Z885</f>
        <v>Exclude</v>
      </c>
      <c r="Q885" s="120" t="str">
        <f>IF(AND(O885="Exclude", P885="Exclude"), "Mutually Excluded", IF(AND(OR(O885="CERTAINLY INCLUDED", O885="INCLUDE" ), OR(P885="INCLUDE", P885="MAYBE")), "MUTUALLY INCLUDED", IF(AND(O885="MAYBE", P885="MAYBE"), "Mutually MAYBE", IF(AND(O885="Exclude", OR(P885="INCLUDE", P885="MAYBE")), "AI+Hum: No, Hum1+2: Yes", IF(AND(P885="Exclude", OR(O885="INCLUDE", O885="CERTAINLY INCLUDED", H885="MAYBE")), "Ai+hum: Yes, Hum1+2: No", "Other Conflict")))))</f>
        <v>Mutually Excluded</v>
      </c>
      <c r="U885" s="121" t="str">
        <f>IF(Q885="Mutually Excluded","Exclude",IF(Q885= "Mutually Included","Include",R885))</f>
        <v>Exclude</v>
      </c>
      <c r="V885" s="122"/>
      <c r="X885" s="117"/>
      <c r="Y885" s="117"/>
      <c r="Z885" s="103" t="str">
        <f t="shared" si="165"/>
        <v/>
      </c>
      <c r="AA885" s="256"/>
      <c r="AB885" s="186"/>
      <c r="AC885" s="186"/>
      <c r="AD885" s="203"/>
      <c r="AF885" s="203"/>
      <c r="AG885" s="102" t="str">
        <f t="shared" si="166"/>
        <v/>
      </c>
      <c r="AH885" s="10" t="str">
        <f t="shared" si="163"/>
        <v/>
      </c>
      <c r="AI885" s="102"/>
      <c r="AJ885" s="10"/>
      <c r="AK885" s="10"/>
      <c r="AL885" s="105"/>
      <c r="AM885" s="102"/>
      <c r="AN885" s="10"/>
      <c r="AO885" s="10" t="str">
        <f t="shared" si="167"/>
        <v/>
      </c>
      <c r="AT885" s="10"/>
      <c r="AU885" s="10" t="str">
        <f>IF(O885="include",AF885,"")</f>
        <v/>
      </c>
      <c r="AV885" s="54" t="str">
        <f>IF(P885="include",AF885,"")</f>
        <v/>
      </c>
    </row>
    <row r="886" spans="1:65" s="54" customFormat="1" ht="30">
      <c r="A886" s="10">
        <v>956</v>
      </c>
      <c r="B886" s="10"/>
      <c r="C886" s="261" t="s">
        <v>1229</v>
      </c>
      <c r="D886" s="10">
        <v>3</v>
      </c>
      <c r="E886" s="10">
        <v>3</v>
      </c>
      <c r="F886" s="10">
        <v>2</v>
      </c>
      <c r="G886" s="119" t="str">
        <f t="shared" si="164"/>
        <v>EXCLUDED</v>
      </c>
      <c r="H886" s="147" t="s">
        <v>901</v>
      </c>
      <c r="I886" s="189" t="s">
        <v>901</v>
      </c>
      <c r="J886" s="10" t="str">
        <f>IF(AND(G886="Excluded", H886="Excluded"), "Mutually Excluded", IF(AND(OR(G886="CERTAINLY INCLUDED", G886="INCLUDED", G886="MAYBE" ), OR(H886="INCLUDED", H886="MAYBE")), "MUTUALLY INCLUDED", IF(AND(G886="MAYBE", H886="MAYBE"), "Mutually MAYBE", IF(AND(G886="Excluded", OR(H886="INCLUDED", H886="MAYBE")), "AI: No, Human: Yes", IF(AND(H886="Excluded", OR(G886="INCLUDED", G886="CERTAINLY INCLUDED", G886="MAYBE")), "AI: Yes, Human: No", "Other Conflict")))))</f>
        <v>Mutually Excluded</v>
      </c>
      <c r="K886" s="10"/>
      <c r="L886" s="10"/>
      <c r="N886" s="220" t="s">
        <v>19</v>
      </c>
      <c r="O886" s="54" t="str">
        <f>IF(J886="Mutually Excluded","Exclude",IF(J886= "Mutually Included","Include",M886))</f>
        <v>Exclude</v>
      </c>
      <c r="P886" s="54" t="str">
        <f>'Humans Alignment T&amp;A'!Z886</f>
        <v>Exclude</v>
      </c>
      <c r="Q886" s="120" t="str">
        <f>IF(AND(O886="Exclude", P886="Exclude"), "Mutually Excluded", IF(AND(OR(O886="CERTAINLY INCLUDED", O886="INCLUDE" ), OR(P886="INCLUDE", P886="MAYBE")), "MUTUALLY INCLUDED", IF(AND(O886="MAYBE", P886="MAYBE"), "Mutually MAYBE", IF(AND(O886="Exclude", OR(P886="INCLUDE", P886="MAYBE")), "AI+Hum: No, Hum1+2: Yes", IF(AND(P886="Exclude", OR(O886="INCLUDE", O886="CERTAINLY INCLUDED", H886="MAYBE")), "Ai+hum: Yes, Hum1+2: No", "Other Conflict")))))</f>
        <v>Mutually Excluded</v>
      </c>
      <c r="U886" s="121" t="str">
        <f>IF(Q886="Mutually Excluded","Exclude",IF(Q886= "Mutually Included","Include",R886))</f>
        <v>Exclude</v>
      </c>
      <c r="V886" s="122"/>
      <c r="X886" s="117"/>
      <c r="Y886" s="117"/>
      <c r="Z886" s="103" t="str">
        <f t="shared" si="165"/>
        <v/>
      </c>
      <c r="AA886" s="256"/>
      <c r="AB886" s="186"/>
      <c r="AC886" s="186"/>
      <c r="AD886" s="203"/>
      <c r="AF886" s="203"/>
      <c r="AG886" s="102" t="str">
        <f t="shared" si="166"/>
        <v/>
      </c>
      <c r="AH886" s="10" t="str">
        <f t="shared" si="163"/>
        <v/>
      </c>
      <c r="AI886" s="102"/>
      <c r="AJ886" s="10"/>
      <c r="AK886" s="10"/>
      <c r="AL886" s="105"/>
      <c r="AM886" s="102"/>
      <c r="AN886" s="10"/>
      <c r="AO886" s="10" t="str">
        <f t="shared" si="167"/>
        <v/>
      </c>
      <c r="AT886" s="10"/>
      <c r="AU886" s="10" t="str">
        <f>IF(O886="include",AF886,"")</f>
        <v/>
      </c>
      <c r="AV886" s="54" t="str">
        <f>IF(P886="include",AF886,"")</f>
        <v/>
      </c>
    </row>
    <row r="887" spans="1:65" s="54" customFormat="1" ht="45">
      <c r="A887" s="10">
        <v>958</v>
      </c>
      <c r="B887" s="10"/>
      <c r="C887" s="10" t="s">
        <v>1231</v>
      </c>
      <c r="D887" s="10">
        <v>2</v>
      </c>
      <c r="E887" s="10">
        <v>3</v>
      </c>
      <c r="F887" s="10">
        <v>2</v>
      </c>
      <c r="G887" s="119" t="str">
        <f t="shared" si="164"/>
        <v>EXCLUDED</v>
      </c>
      <c r="H887" s="147" t="s">
        <v>901</v>
      </c>
      <c r="I887" s="189" t="s">
        <v>901</v>
      </c>
      <c r="J887" s="10" t="str">
        <f>IF(AND(G887="Excluded", H887="Excluded"), "Mutually Excluded", IF(AND(OR(G887="CERTAINLY INCLUDED", G887="INCLUDED", G887="MAYBE" ), OR(H887="INCLUDED", H887="MAYBE")), "MUTUALLY INCLUDED", IF(AND(G887="MAYBE", H887="MAYBE"), "Mutually MAYBE", IF(AND(G887="Excluded", OR(H887="INCLUDED", H887="MAYBE")), "AI: No, Human: Yes", IF(AND(H887="Excluded", OR(G887="INCLUDED", G887="CERTAINLY INCLUDED", G887="MAYBE")), "AI: Yes, Human: No", "Other Conflict")))))</f>
        <v>Mutually Excluded</v>
      </c>
      <c r="K887" s="10"/>
      <c r="L887" s="10"/>
      <c r="N887" s="220" t="s">
        <v>19</v>
      </c>
      <c r="O887" s="54" t="str">
        <f>IF(J887="Mutually Excluded","Exclude",IF(J887= "Mutually Included","Include",M887))</f>
        <v>Exclude</v>
      </c>
      <c r="P887" s="54" t="str">
        <f>'Humans Alignment T&amp;A'!Z887</f>
        <v>Exclude</v>
      </c>
      <c r="Q887" s="120" t="str">
        <f>IF(AND(O887="Exclude", P887="Exclude"), "Mutually Excluded", IF(AND(OR(O887="CERTAINLY INCLUDED", O887="INCLUDE" ), OR(P887="INCLUDE", P887="MAYBE")), "MUTUALLY INCLUDED", IF(AND(O887="MAYBE", P887="MAYBE"), "Mutually MAYBE", IF(AND(O887="Exclude", OR(P887="INCLUDE", P887="MAYBE")), "AI+Hum: No, Hum1+2: Yes", IF(AND(P887="Exclude", OR(O887="INCLUDE", O887="CERTAINLY INCLUDED", H887="MAYBE")), "Ai+hum: Yes, Hum1+2: No", "Other Conflict")))))</f>
        <v>Mutually Excluded</v>
      </c>
      <c r="U887" s="121" t="str">
        <f>IF(Q887="Mutually Excluded","Exclude",IF(Q887= "Mutually Included","Include",R887))</f>
        <v>Exclude</v>
      </c>
      <c r="V887" s="122"/>
      <c r="X887" s="117"/>
      <c r="Y887" s="117"/>
      <c r="Z887" s="103" t="str">
        <f t="shared" si="165"/>
        <v/>
      </c>
      <c r="AA887" s="256"/>
      <c r="AB887" s="186"/>
      <c r="AC887" s="186"/>
      <c r="AD887" s="203"/>
      <c r="AF887" s="203"/>
      <c r="AG887" s="102" t="str">
        <f t="shared" si="166"/>
        <v/>
      </c>
      <c r="AH887" s="10" t="str">
        <f t="shared" si="163"/>
        <v/>
      </c>
      <c r="AI887" s="102"/>
      <c r="AJ887" s="10"/>
      <c r="AK887" s="10"/>
      <c r="AL887" s="105"/>
      <c r="AM887" s="102"/>
      <c r="AN887" s="10"/>
      <c r="AO887" s="10" t="str">
        <f t="shared" si="167"/>
        <v/>
      </c>
      <c r="AT887" s="10"/>
      <c r="AU887" s="10" t="str">
        <f>IF(O887="include",AF887,"")</f>
        <v/>
      </c>
      <c r="AV887" s="54" t="str">
        <f>IF(P887="include",AF887,"")</f>
        <v/>
      </c>
    </row>
    <row r="888" spans="1:65" s="54" customFormat="1" ht="30">
      <c r="A888" s="10">
        <v>959</v>
      </c>
      <c r="B888" s="10"/>
      <c r="C888" s="10" t="s">
        <v>1232</v>
      </c>
      <c r="D888" s="10">
        <v>2</v>
      </c>
      <c r="E888" s="10">
        <v>2</v>
      </c>
      <c r="F888" s="10">
        <v>1</v>
      </c>
      <c r="G888" s="119" t="str">
        <f t="shared" si="164"/>
        <v>EXCLUDED</v>
      </c>
      <c r="H888" s="147" t="s">
        <v>901</v>
      </c>
      <c r="I888" s="189" t="s">
        <v>901</v>
      </c>
      <c r="J888" s="10" t="str">
        <f>IF(AND(G888="Excluded", H888="Excluded"), "Mutually Excluded", IF(AND(OR(G888="CERTAINLY INCLUDED", G888="INCLUDED", G888="MAYBE" ), OR(H888="INCLUDED", H888="MAYBE")), "MUTUALLY INCLUDED", IF(AND(G888="MAYBE", H888="MAYBE"), "Mutually MAYBE", IF(AND(G888="Excluded", OR(H888="INCLUDED", H888="MAYBE")), "AI: No, Human: Yes", IF(AND(H888="Excluded", OR(G888="INCLUDED", G888="CERTAINLY INCLUDED", G888="MAYBE")), "AI: Yes, Human: No", "Other Conflict")))))</f>
        <v>Mutually Excluded</v>
      </c>
      <c r="K888" s="10"/>
      <c r="L888" s="10"/>
      <c r="N888" s="220" t="s">
        <v>19</v>
      </c>
      <c r="O888" s="54" t="str">
        <f>IF(J888="Mutually Excluded","Exclude",IF(J888= "Mutually Included","Include",M888))</f>
        <v>Exclude</v>
      </c>
      <c r="P888" s="54" t="str">
        <f>'Humans Alignment T&amp;A'!Z888</f>
        <v>Exclude</v>
      </c>
      <c r="Q888" s="120" t="str">
        <f>IF(AND(O888="Exclude", P888="Exclude"), "Mutually Excluded", IF(AND(OR(O888="CERTAINLY INCLUDED", O888="INCLUDE" ), OR(P888="INCLUDE", P888="MAYBE")), "MUTUALLY INCLUDED", IF(AND(O888="MAYBE", P888="MAYBE"), "Mutually MAYBE", IF(AND(O888="Exclude", OR(P888="INCLUDE", P888="MAYBE")), "AI+Hum: No, Hum1+2: Yes", IF(AND(P888="Exclude", OR(O888="INCLUDE", O888="CERTAINLY INCLUDED", H888="MAYBE")), "Ai+hum: Yes, Hum1+2: No", "Other Conflict")))))</f>
        <v>Mutually Excluded</v>
      </c>
      <c r="U888" s="121" t="str">
        <f>IF(Q888="Mutually Excluded","Exclude",IF(Q888= "Mutually Included","Include",R888))</f>
        <v>Exclude</v>
      </c>
      <c r="V888" s="122"/>
      <c r="X888" s="117"/>
      <c r="Y888" s="117"/>
      <c r="Z888" s="103" t="str">
        <f t="shared" si="165"/>
        <v/>
      </c>
      <c r="AA888" s="256"/>
      <c r="AB888" s="186"/>
      <c r="AC888" s="186"/>
      <c r="AD888" s="203"/>
      <c r="AF888" s="203"/>
      <c r="AG888" s="102" t="str">
        <f t="shared" si="166"/>
        <v/>
      </c>
      <c r="AH888" s="10" t="str">
        <f t="shared" si="163"/>
        <v/>
      </c>
      <c r="AI888" s="102"/>
      <c r="AJ888" s="10"/>
      <c r="AK888" s="10"/>
      <c r="AL888" s="105"/>
      <c r="AM888" s="102"/>
      <c r="AN888" s="10"/>
      <c r="AO888" s="10" t="str">
        <f t="shared" si="167"/>
        <v/>
      </c>
      <c r="AT888" s="10"/>
      <c r="AU888" s="10" t="str">
        <f>IF(O888="include",AF888,"")</f>
        <v/>
      </c>
      <c r="AV888" s="54" t="str">
        <f>IF(P888="include",AF888,"")</f>
        <v/>
      </c>
    </row>
    <row r="889" spans="1:65" s="54" customFormat="1" ht="45">
      <c r="A889" s="10">
        <v>960</v>
      </c>
      <c r="B889" s="10"/>
      <c r="C889" s="261" t="s">
        <v>1234</v>
      </c>
      <c r="D889" s="10">
        <v>2</v>
      </c>
      <c r="E889" s="10">
        <v>1</v>
      </c>
      <c r="F889" s="10">
        <v>2</v>
      </c>
      <c r="G889" s="119" t="str">
        <f t="shared" si="164"/>
        <v>EXCLUDED</v>
      </c>
      <c r="H889" s="147" t="s">
        <v>901</v>
      </c>
      <c r="I889" s="189" t="s">
        <v>901</v>
      </c>
      <c r="J889" s="10" t="str">
        <f>IF(AND(G889="Excluded", H889="Excluded"), "Mutually Excluded", IF(AND(OR(G889="CERTAINLY INCLUDED", G889="INCLUDED", G889="MAYBE" ), OR(H889="INCLUDED", H889="MAYBE")), "MUTUALLY INCLUDED", IF(AND(G889="MAYBE", H889="MAYBE"), "Mutually MAYBE", IF(AND(G889="Excluded", OR(H889="INCLUDED", H889="MAYBE")), "AI: No, Human: Yes", IF(AND(H889="Excluded", OR(G889="INCLUDED", G889="CERTAINLY INCLUDED", G889="MAYBE")), "AI: Yes, Human: No", "Other Conflict")))))</f>
        <v>Mutually Excluded</v>
      </c>
      <c r="K889" s="10"/>
      <c r="L889" s="10"/>
      <c r="N889" s="220" t="s">
        <v>19</v>
      </c>
      <c r="O889" s="54" t="str">
        <f>IF(J889="Mutually Excluded","Exclude",IF(J889= "Mutually Included","Include",M889))</f>
        <v>Exclude</v>
      </c>
      <c r="P889" s="54" t="str">
        <f>'Humans Alignment T&amp;A'!Z889</f>
        <v>Exclude</v>
      </c>
      <c r="Q889" s="120" t="str">
        <f>IF(AND(O889="Exclude", P889="Exclude"), "Mutually Excluded", IF(AND(OR(O889="CERTAINLY INCLUDED", O889="INCLUDE" ), OR(P889="INCLUDE", P889="MAYBE")), "MUTUALLY INCLUDED", IF(AND(O889="MAYBE", P889="MAYBE"), "Mutually MAYBE", IF(AND(O889="Exclude", OR(P889="INCLUDE", P889="MAYBE")), "AI+Hum: No, Hum1+2: Yes", IF(AND(P889="Exclude", OR(O889="INCLUDE", O889="CERTAINLY INCLUDED", H889="MAYBE")), "Ai+hum: Yes, Hum1+2: No", "Other Conflict")))))</f>
        <v>Mutually Excluded</v>
      </c>
      <c r="U889" s="121" t="str">
        <f>IF(Q889="Mutually Excluded","Exclude",IF(Q889= "Mutually Included","Include",R889))</f>
        <v>Exclude</v>
      </c>
      <c r="V889" s="122"/>
      <c r="X889" s="117"/>
      <c r="Y889" s="117"/>
      <c r="Z889" s="103" t="str">
        <f t="shared" si="165"/>
        <v/>
      </c>
      <c r="AA889" s="256"/>
      <c r="AB889" s="186"/>
      <c r="AC889" s="186"/>
      <c r="AD889" s="203"/>
      <c r="AF889" s="203"/>
      <c r="AG889" s="102" t="str">
        <f t="shared" si="166"/>
        <v/>
      </c>
      <c r="AH889" s="10" t="str">
        <f t="shared" si="163"/>
        <v/>
      </c>
      <c r="AI889" s="102"/>
      <c r="AJ889" s="10"/>
      <c r="AK889" s="10"/>
      <c r="AL889" s="105"/>
      <c r="AM889" s="102"/>
      <c r="AN889" s="10"/>
      <c r="AO889" s="10" t="str">
        <f t="shared" si="167"/>
        <v/>
      </c>
      <c r="AT889" s="10"/>
      <c r="AU889" s="10" t="str">
        <f>IF(O889="include",AF889,"")</f>
        <v/>
      </c>
      <c r="AV889" s="54" t="str">
        <f>IF(P889="include",AF889,"")</f>
        <v/>
      </c>
    </row>
    <row r="890" spans="1:65" s="54" customFormat="1" ht="30">
      <c r="A890" s="10">
        <v>963</v>
      </c>
      <c r="B890" s="10"/>
      <c r="C890" s="10" t="s">
        <v>1238</v>
      </c>
      <c r="D890" s="10">
        <v>3</v>
      </c>
      <c r="E890" s="10">
        <v>3</v>
      </c>
      <c r="F890" s="10">
        <v>3</v>
      </c>
      <c r="G890" s="119" t="str">
        <f t="shared" si="164"/>
        <v>EXCLUDED</v>
      </c>
      <c r="H890" s="147" t="s">
        <v>901</v>
      </c>
      <c r="I890" s="189" t="s">
        <v>901</v>
      </c>
      <c r="J890" s="10" t="str">
        <f>IF(AND(G890="Excluded", H890="Excluded"), "Mutually Excluded", IF(AND(OR(G890="CERTAINLY INCLUDED", G890="INCLUDED", G890="MAYBE" ), OR(H890="INCLUDED", H890="MAYBE")), "MUTUALLY INCLUDED", IF(AND(G890="MAYBE", H890="MAYBE"), "Mutually MAYBE", IF(AND(G890="Excluded", OR(H890="INCLUDED", H890="MAYBE")), "AI: No, Human: Yes", IF(AND(H890="Excluded", OR(G890="INCLUDED", G890="CERTAINLY INCLUDED", G890="MAYBE")), "AI: Yes, Human: No", "Other Conflict")))))</f>
        <v>Mutually Excluded</v>
      </c>
      <c r="K890" s="10"/>
      <c r="L890" s="10"/>
      <c r="N890" s="220" t="s">
        <v>19</v>
      </c>
      <c r="O890" s="54" t="str">
        <f>IF(J890="Mutually Excluded","Exclude",IF(J890= "Mutually Included","Include",M890))</f>
        <v>Exclude</v>
      </c>
      <c r="P890" s="54" t="str">
        <f>'Humans Alignment T&amp;A'!Z890</f>
        <v>Exclude</v>
      </c>
      <c r="Q890" s="120" t="str">
        <f>IF(AND(O890="Exclude", P890="Exclude"), "Mutually Excluded", IF(AND(OR(O890="CERTAINLY INCLUDED", O890="INCLUDE" ), OR(P890="INCLUDE", P890="MAYBE")), "MUTUALLY INCLUDED", IF(AND(O890="MAYBE", P890="MAYBE"), "Mutually MAYBE", IF(AND(O890="Exclude", OR(P890="INCLUDE", P890="MAYBE")), "AI+Hum: No, Hum1+2: Yes", IF(AND(P890="Exclude", OR(O890="INCLUDE", O890="CERTAINLY INCLUDED", H890="MAYBE")), "Ai+hum: Yes, Hum1+2: No", "Other Conflict")))))</f>
        <v>Mutually Excluded</v>
      </c>
      <c r="U890" s="121" t="str">
        <f>IF(Q890="Mutually Excluded","Exclude",IF(Q890= "Mutually Included","Include",R890))</f>
        <v>Exclude</v>
      </c>
      <c r="V890" s="122"/>
      <c r="X890" s="117"/>
      <c r="Y890" s="117"/>
      <c r="Z890" s="103" t="str">
        <f t="shared" si="165"/>
        <v/>
      </c>
      <c r="AA890" s="256"/>
      <c r="AB890" s="186"/>
      <c r="AC890" s="186"/>
      <c r="AD890" s="203"/>
      <c r="AF890" s="203"/>
      <c r="AG890" s="102" t="str">
        <f t="shared" si="166"/>
        <v/>
      </c>
      <c r="AH890" s="10" t="str">
        <f t="shared" si="163"/>
        <v/>
      </c>
      <c r="AI890" s="102"/>
      <c r="AJ890" s="10"/>
      <c r="AK890" s="10"/>
      <c r="AL890" s="105"/>
      <c r="AM890" s="102"/>
      <c r="AN890" s="10"/>
      <c r="AO890" s="10" t="str">
        <f t="shared" si="167"/>
        <v/>
      </c>
      <c r="AT890" s="10"/>
      <c r="AU890" s="10" t="str">
        <f>IF(O890="include",AF890,"")</f>
        <v/>
      </c>
      <c r="AV890" s="54" t="str">
        <f>IF(P890="include",AF890,"")</f>
        <v/>
      </c>
    </row>
    <row r="891" spans="1:65" s="54" customFormat="1" ht="45">
      <c r="A891" s="10">
        <v>964</v>
      </c>
      <c r="B891" s="10"/>
      <c r="C891" s="261" t="s">
        <v>1239</v>
      </c>
      <c r="D891" s="10">
        <v>1</v>
      </c>
      <c r="E891" s="10">
        <v>1</v>
      </c>
      <c r="F891" s="10">
        <v>2</v>
      </c>
      <c r="G891" s="119" t="str">
        <f t="shared" si="164"/>
        <v>EXCLUDED</v>
      </c>
      <c r="H891" s="147" t="s">
        <v>901</v>
      </c>
      <c r="I891" s="189" t="s">
        <v>901</v>
      </c>
      <c r="J891" s="10" t="str">
        <f>IF(AND(G891="Excluded", H891="Excluded"), "Mutually Excluded", IF(AND(OR(G891="CERTAINLY INCLUDED", G891="INCLUDED", G891="MAYBE" ), OR(H891="INCLUDED", H891="MAYBE")), "MUTUALLY INCLUDED", IF(AND(G891="MAYBE", H891="MAYBE"), "Mutually MAYBE", IF(AND(G891="Excluded", OR(H891="INCLUDED", H891="MAYBE")), "AI: No, Human: Yes", IF(AND(H891="Excluded", OR(G891="INCLUDED", G891="CERTAINLY INCLUDED", G891="MAYBE")), "AI: Yes, Human: No", "Other Conflict")))))</f>
        <v>Mutually Excluded</v>
      </c>
      <c r="K891" s="10"/>
      <c r="L891" s="10"/>
      <c r="N891" s="220" t="s">
        <v>19</v>
      </c>
      <c r="O891" s="54" t="str">
        <f>IF(J891="Mutually Excluded","Exclude",IF(J891= "Mutually Included","Include",M891))</f>
        <v>Exclude</v>
      </c>
      <c r="P891" s="54" t="str">
        <f>'Humans Alignment T&amp;A'!Z891</f>
        <v>Exclude</v>
      </c>
      <c r="Q891" s="120" t="str">
        <f>IF(AND(O891="Exclude", P891="Exclude"), "Mutually Excluded", IF(AND(OR(O891="CERTAINLY INCLUDED", O891="INCLUDE" ), OR(P891="INCLUDE", P891="MAYBE")), "MUTUALLY INCLUDED", IF(AND(O891="MAYBE", P891="MAYBE"), "Mutually MAYBE", IF(AND(O891="Exclude", OR(P891="INCLUDE", P891="MAYBE")), "AI+Hum: No, Hum1+2: Yes", IF(AND(P891="Exclude", OR(O891="INCLUDE", O891="CERTAINLY INCLUDED", H891="MAYBE")), "Ai+hum: Yes, Hum1+2: No", "Other Conflict")))))</f>
        <v>Mutually Excluded</v>
      </c>
      <c r="U891" s="121" t="str">
        <f>IF(Q891="Mutually Excluded","Exclude",IF(Q891= "Mutually Included","Include",R891))</f>
        <v>Exclude</v>
      </c>
      <c r="V891" s="122"/>
      <c r="X891" s="117"/>
      <c r="Y891" s="117"/>
      <c r="Z891" s="103" t="str">
        <f t="shared" si="165"/>
        <v/>
      </c>
      <c r="AA891" s="256"/>
      <c r="AB891" s="186"/>
      <c r="AC891" s="186"/>
      <c r="AD891" s="203"/>
      <c r="AF891" s="203"/>
      <c r="AG891" s="102" t="str">
        <f t="shared" si="166"/>
        <v/>
      </c>
      <c r="AH891" s="10" t="str">
        <f t="shared" si="163"/>
        <v/>
      </c>
      <c r="AI891" s="102"/>
      <c r="AJ891" s="10"/>
      <c r="AK891" s="10"/>
      <c r="AL891" s="105"/>
      <c r="AM891" s="102"/>
      <c r="AN891" s="10"/>
      <c r="AO891" s="10" t="str">
        <f t="shared" si="167"/>
        <v/>
      </c>
      <c r="AT891" s="10"/>
      <c r="AU891" s="10" t="str">
        <f>IF(O891="include",AF891,"")</f>
        <v/>
      </c>
      <c r="AV891" s="54" t="str">
        <f>IF(P891="include",AF891,"")</f>
        <v/>
      </c>
    </row>
    <row r="892" spans="1:65" s="54" customFormat="1" ht="45">
      <c r="A892" s="10">
        <v>965</v>
      </c>
      <c r="B892" s="10"/>
      <c r="C892" s="10" t="s">
        <v>1240</v>
      </c>
      <c r="D892" s="10">
        <v>1</v>
      </c>
      <c r="E892" s="10">
        <v>1</v>
      </c>
      <c r="F892" s="10">
        <v>2</v>
      </c>
      <c r="G892" s="119" t="str">
        <f t="shared" si="164"/>
        <v>EXCLUDED</v>
      </c>
      <c r="H892" s="147" t="s">
        <v>901</v>
      </c>
      <c r="I892" s="189" t="s">
        <v>901</v>
      </c>
      <c r="J892" s="10" t="str">
        <f>IF(AND(G892="Excluded", H892="Excluded"), "Mutually Excluded", IF(AND(OR(G892="CERTAINLY INCLUDED", G892="INCLUDED", G892="MAYBE" ), OR(H892="INCLUDED", H892="MAYBE")), "MUTUALLY INCLUDED", IF(AND(G892="MAYBE", H892="MAYBE"), "Mutually MAYBE", IF(AND(G892="Excluded", OR(H892="INCLUDED", H892="MAYBE")), "AI: No, Human: Yes", IF(AND(H892="Excluded", OR(G892="INCLUDED", G892="CERTAINLY INCLUDED", G892="MAYBE")), "AI: Yes, Human: No", "Other Conflict")))))</f>
        <v>Mutually Excluded</v>
      </c>
      <c r="K892" s="10"/>
      <c r="L892" s="10"/>
      <c r="N892" s="220" t="s">
        <v>19</v>
      </c>
      <c r="O892" s="54" t="str">
        <f>IF(J892="Mutually Excluded","Exclude",IF(J892= "Mutually Included","Include",M892))</f>
        <v>Exclude</v>
      </c>
      <c r="P892" s="54" t="str">
        <f>'Humans Alignment T&amp;A'!Z892</f>
        <v>Exclude</v>
      </c>
      <c r="Q892" s="120" t="str">
        <f>IF(AND(O892="Exclude", P892="Exclude"), "Mutually Excluded", IF(AND(OR(O892="CERTAINLY INCLUDED", O892="INCLUDE" ), OR(P892="INCLUDE", P892="MAYBE")), "MUTUALLY INCLUDED", IF(AND(O892="MAYBE", P892="MAYBE"), "Mutually MAYBE", IF(AND(O892="Exclude", OR(P892="INCLUDE", P892="MAYBE")), "AI+Hum: No, Hum1+2: Yes", IF(AND(P892="Exclude", OR(O892="INCLUDE", O892="CERTAINLY INCLUDED", H892="MAYBE")), "Ai+hum: Yes, Hum1+2: No", "Other Conflict")))))</f>
        <v>Mutually Excluded</v>
      </c>
      <c r="U892" s="121" t="str">
        <f>IF(Q892="Mutually Excluded","Exclude",IF(Q892= "Mutually Included","Include",R892))</f>
        <v>Exclude</v>
      </c>
      <c r="V892" s="122"/>
      <c r="X892" s="117"/>
      <c r="Y892" s="117"/>
      <c r="Z892" s="103" t="str">
        <f t="shared" si="165"/>
        <v/>
      </c>
      <c r="AA892" s="256"/>
      <c r="AB892" s="186"/>
      <c r="AC892" s="186"/>
      <c r="AD892" s="203"/>
      <c r="AF892" s="203"/>
      <c r="AG892" s="102" t="str">
        <f t="shared" si="166"/>
        <v/>
      </c>
      <c r="AH892" s="10" t="str">
        <f t="shared" si="163"/>
        <v/>
      </c>
      <c r="AI892" s="102"/>
      <c r="AJ892" s="10"/>
      <c r="AK892" s="10"/>
      <c r="AL892" s="105"/>
      <c r="AM892" s="102"/>
      <c r="AN892" s="10"/>
      <c r="AO892" s="10" t="str">
        <f t="shared" si="167"/>
        <v/>
      </c>
      <c r="AT892" s="10"/>
      <c r="AU892" s="10" t="str">
        <f>IF(O892="include",AF892,"")</f>
        <v/>
      </c>
      <c r="AV892" s="54" t="str">
        <f>IF(P892="include",AF892,"")</f>
        <v/>
      </c>
    </row>
    <row r="893" spans="1:65" s="54" customFormat="1" ht="45">
      <c r="A893" s="10">
        <v>966</v>
      </c>
      <c r="B893" s="10"/>
      <c r="C893" s="10" t="s">
        <v>1241</v>
      </c>
      <c r="D893" s="10">
        <v>2</v>
      </c>
      <c r="E893" s="10">
        <v>2</v>
      </c>
      <c r="F893" s="10">
        <v>3</v>
      </c>
      <c r="G893" s="119" t="str">
        <f t="shared" si="164"/>
        <v>EXCLUDED</v>
      </c>
      <c r="H893" s="147" t="s">
        <v>901</v>
      </c>
      <c r="I893" s="189" t="s">
        <v>901</v>
      </c>
      <c r="J893" s="10" t="str">
        <f>IF(AND(G893="Excluded", H893="Excluded"), "Mutually Excluded", IF(AND(OR(G893="CERTAINLY INCLUDED", G893="INCLUDED", G893="MAYBE" ), OR(H893="INCLUDED", H893="MAYBE")), "MUTUALLY INCLUDED", IF(AND(G893="MAYBE", H893="MAYBE"), "Mutually MAYBE", IF(AND(G893="Excluded", OR(H893="INCLUDED", H893="MAYBE")), "AI: No, Human: Yes", IF(AND(H893="Excluded", OR(G893="INCLUDED", G893="CERTAINLY INCLUDED", G893="MAYBE")), "AI: Yes, Human: No", "Other Conflict")))))</f>
        <v>Mutually Excluded</v>
      </c>
      <c r="K893" s="10"/>
      <c r="L893" s="10"/>
      <c r="N893" s="220" t="s">
        <v>19</v>
      </c>
      <c r="O893" s="54" t="str">
        <f>IF(J893="Mutually Excluded","Exclude",IF(J893= "Mutually Included","Include",M893))</f>
        <v>Exclude</v>
      </c>
      <c r="P893" s="54" t="str">
        <f>'Humans Alignment T&amp;A'!Z893</f>
        <v>Exclude</v>
      </c>
      <c r="Q893" s="120" t="str">
        <f>IF(AND(O893="Exclude", P893="Exclude"), "Mutually Excluded", IF(AND(OR(O893="CERTAINLY INCLUDED", O893="INCLUDE" ), OR(P893="INCLUDE", P893="MAYBE")), "MUTUALLY INCLUDED", IF(AND(O893="MAYBE", P893="MAYBE"), "Mutually MAYBE", IF(AND(O893="Exclude", OR(P893="INCLUDE", P893="MAYBE")), "AI+Hum: No, Hum1+2: Yes", IF(AND(P893="Exclude", OR(O893="INCLUDE", O893="CERTAINLY INCLUDED", H893="MAYBE")), "Ai+hum: Yes, Hum1+2: No", "Other Conflict")))))</f>
        <v>Mutually Excluded</v>
      </c>
      <c r="U893" s="121" t="str">
        <f>IF(Q893="Mutually Excluded","Exclude",IF(Q893= "Mutually Included","Include",R893))</f>
        <v>Exclude</v>
      </c>
      <c r="V893" s="122"/>
      <c r="X893" s="117"/>
      <c r="Y893" s="117"/>
      <c r="Z893" s="103" t="str">
        <f t="shared" si="165"/>
        <v/>
      </c>
      <c r="AA893" s="256"/>
      <c r="AB893" s="186"/>
      <c r="AC893" s="186"/>
      <c r="AD893" s="203"/>
      <c r="AF893" s="203"/>
      <c r="AG893" s="102" t="str">
        <f t="shared" si="166"/>
        <v/>
      </c>
      <c r="AH893" s="10" t="str">
        <f t="shared" si="163"/>
        <v/>
      </c>
      <c r="AI893" s="102"/>
      <c r="AJ893" s="10"/>
      <c r="AK893" s="10"/>
      <c r="AL893" s="105"/>
      <c r="AM893" s="102"/>
      <c r="AN893" s="10"/>
      <c r="AO893" s="10" t="str">
        <f t="shared" si="167"/>
        <v/>
      </c>
      <c r="AT893" s="10"/>
      <c r="AU893" s="10" t="str">
        <f>IF(O893="include",AF893,"")</f>
        <v/>
      </c>
      <c r="AV893" s="54" t="str">
        <f>IF(P893="include",AF893,"")</f>
        <v/>
      </c>
    </row>
    <row r="894" spans="1:65" s="54" customFormat="1" ht="30">
      <c r="A894" s="10">
        <v>967</v>
      </c>
      <c r="B894" s="10"/>
      <c r="C894" s="10" t="s">
        <v>1242</v>
      </c>
      <c r="D894" s="10">
        <v>2</v>
      </c>
      <c r="E894" s="10">
        <v>2</v>
      </c>
      <c r="F894" s="10">
        <v>3</v>
      </c>
      <c r="G894" s="119" t="str">
        <f t="shared" si="164"/>
        <v>EXCLUDED</v>
      </c>
      <c r="H894" s="147" t="s">
        <v>901</v>
      </c>
      <c r="I894" s="189" t="s">
        <v>901</v>
      </c>
      <c r="J894" s="10" t="str">
        <f>IF(AND(G894="Excluded", H894="Excluded"), "Mutually Excluded", IF(AND(OR(G894="CERTAINLY INCLUDED", G894="INCLUDED", G894="MAYBE" ), OR(H894="INCLUDED", H894="MAYBE")), "MUTUALLY INCLUDED", IF(AND(G894="MAYBE", H894="MAYBE"), "Mutually MAYBE", IF(AND(G894="Excluded", OR(H894="INCLUDED", H894="MAYBE")), "AI: No, Human: Yes", IF(AND(H894="Excluded", OR(G894="INCLUDED", G894="CERTAINLY INCLUDED", G894="MAYBE")), "AI: Yes, Human: No", "Other Conflict")))))</f>
        <v>Mutually Excluded</v>
      </c>
      <c r="K894" s="10"/>
      <c r="L894" s="10"/>
      <c r="N894" s="220" t="s">
        <v>19</v>
      </c>
      <c r="O894" s="54" t="str">
        <f>IF(J894="Mutually Excluded","Exclude",IF(J894= "Mutually Included","Include",M894))</f>
        <v>Exclude</v>
      </c>
      <c r="P894" s="54" t="str">
        <f>'Humans Alignment T&amp;A'!Z894</f>
        <v>Exclude</v>
      </c>
      <c r="Q894" s="120" t="str">
        <f>IF(AND(O894="Exclude", P894="Exclude"), "Mutually Excluded", IF(AND(OR(O894="CERTAINLY INCLUDED", O894="INCLUDE" ), OR(P894="INCLUDE", P894="MAYBE")), "MUTUALLY INCLUDED", IF(AND(O894="MAYBE", P894="MAYBE"), "Mutually MAYBE", IF(AND(O894="Exclude", OR(P894="INCLUDE", P894="MAYBE")), "AI+Hum: No, Hum1+2: Yes", IF(AND(P894="Exclude", OR(O894="INCLUDE", O894="CERTAINLY INCLUDED", H894="MAYBE")), "Ai+hum: Yes, Hum1+2: No", "Other Conflict")))))</f>
        <v>Mutually Excluded</v>
      </c>
      <c r="U894" s="121" t="str">
        <f>IF(Q894="Mutually Excluded","Exclude",IF(Q894= "Mutually Included","Include",R894))</f>
        <v>Exclude</v>
      </c>
      <c r="V894" s="122"/>
      <c r="X894" s="117"/>
      <c r="Y894" s="117"/>
      <c r="Z894" s="103" t="str">
        <f t="shared" si="165"/>
        <v/>
      </c>
      <c r="AA894" s="256"/>
      <c r="AB894" s="186"/>
      <c r="AC894" s="186"/>
      <c r="AD894" s="203"/>
      <c r="AF894" s="203"/>
      <c r="AG894" s="102" t="str">
        <f t="shared" si="166"/>
        <v/>
      </c>
      <c r="AH894" s="10" t="str">
        <f t="shared" si="163"/>
        <v/>
      </c>
      <c r="AI894" s="102"/>
      <c r="AJ894" s="10"/>
      <c r="AK894" s="10"/>
      <c r="AL894" s="105"/>
      <c r="AM894" s="102"/>
      <c r="AN894" s="10"/>
      <c r="AO894" s="10" t="str">
        <f t="shared" si="167"/>
        <v/>
      </c>
      <c r="AT894" s="10"/>
      <c r="AU894" s="10" t="str">
        <f>IF(O894="include",AF894,"")</f>
        <v/>
      </c>
      <c r="AV894" s="54" t="str">
        <f>IF(P894="include",AF894,"")</f>
        <v/>
      </c>
    </row>
    <row r="895" spans="1:65" s="54" customFormat="1" ht="45">
      <c r="A895" s="102" t="s">
        <v>1243</v>
      </c>
      <c r="B895" s="10"/>
      <c r="C895" s="10" t="s">
        <v>1244</v>
      </c>
      <c r="D895" s="10">
        <v>4</v>
      </c>
      <c r="E895" s="10">
        <v>2</v>
      </c>
      <c r="F895" s="10">
        <v>3</v>
      </c>
      <c r="G895" s="119" t="str">
        <f t="shared" si="164"/>
        <v>EXCLUDED</v>
      </c>
      <c r="H895" s="147" t="s">
        <v>901</v>
      </c>
      <c r="I895" s="189" t="s">
        <v>901</v>
      </c>
      <c r="J895" s="10" t="str">
        <f>IF(AND(G895="Excluded", H895="Excluded"), "Mutually Excluded", IF(AND(OR(G895="CERTAINLY INCLUDED", G895="INCLUDED", G895="MAYBE" ), OR(H895="INCLUDED", H895="MAYBE")), "MUTUALLY INCLUDED", IF(AND(G895="MAYBE", H895="MAYBE"), "Mutually MAYBE", IF(AND(G895="Excluded", OR(H895="INCLUDED", H895="MAYBE")), "AI: No, Human: Yes", IF(AND(H895="Excluded", OR(G895="INCLUDED", G895="CERTAINLY INCLUDED", G895="MAYBE")), "AI: Yes, Human: No", "Other Conflict")))))</f>
        <v>Mutually Excluded</v>
      </c>
      <c r="K895" s="10"/>
      <c r="L895" s="10"/>
      <c r="N895" s="220" t="s">
        <v>19</v>
      </c>
      <c r="O895" s="54" t="str">
        <f>IF(J895="Mutually Excluded","Exclude",IF(J895= "Mutually Included","Include",M895))</f>
        <v>Exclude</v>
      </c>
      <c r="P895" s="54" t="str">
        <f>'Humans Alignment T&amp;A'!Z895</f>
        <v>Exclude</v>
      </c>
      <c r="Q895" s="120" t="str">
        <f>IF(AND(O895="Exclude", P895="Exclude"), "Mutually Excluded", IF(AND(OR(O895="CERTAINLY INCLUDED", O895="INCLUDE" ), OR(P895="INCLUDE", P895="MAYBE")), "MUTUALLY INCLUDED", IF(AND(O895="MAYBE", P895="MAYBE"), "Mutually MAYBE", IF(AND(O895="Exclude", OR(P895="INCLUDE", P895="MAYBE")), "AI+Hum: No, Hum1+2: Yes", IF(AND(P895="Exclude", OR(O895="INCLUDE", O895="CERTAINLY INCLUDED", H895="MAYBE")), "Ai+hum: Yes, Hum1+2: No", "Other Conflict")))))</f>
        <v>Mutually Excluded</v>
      </c>
      <c r="U895" s="121" t="str">
        <f>IF(Q895="Mutually Excluded","Exclude",IF(Q895= "Mutually Included","Include",R895))</f>
        <v>Exclude</v>
      </c>
      <c r="V895" s="122"/>
      <c r="X895" s="122"/>
      <c r="Y895" s="122"/>
      <c r="Z895" s="103" t="str">
        <f>IF(OR(ISBLANK(AF895), ISBLANK(V895)), "", IF(AND(OR(AF895="Include", AF895="Maybe"), OR(V895="Include", V895="Maybe", V895="Certainly Included")), "Mutually Included", IF(AND(AF895="Exclude", V895="Exclude"), "Mutually Excluded", IF(AND(AF895="Exclude", OR(V895="Include", V895="Maybe")), "Nikos Excluded, Cindy Included", IF(AND(OR(AF895="Include", AF895="Maybe"), V895="Exclude"), "Nikos Included, Cindy Excluded", "Pal")))))</f>
        <v/>
      </c>
      <c r="AA895" s="256"/>
      <c r="AB895" s="186"/>
      <c r="AC895" s="186"/>
      <c r="AD895" s="203"/>
      <c r="AF895" s="203"/>
      <c r="AG895" s="102" t="str">
        <f>IF(OR(ISBLANK(AF895), ISBLANK(AD895)), "", IF(AND(OR(AF895="Include", AF895="Maybe"), OR(AD895="Include", AD895="Maybe", AD895="Certainly Included")), "Mutually Included", IF(AND(AF895="Exclude", AD895="Exclude"), "Mutually Excluded", IF(AND(AF895="Exclude", OR(AD895="Include", AD895="Maybe")), "Nikos Excluded, Mikhail Included", IF(AND(OR(AF895="Include", AF895="Maybe"), AD895="Exclude"), "Nikos Included, Mikhail Excluded", "Pal")))))</f>
        <v/>
      </c>
      <c r="AH895" s="10" t="str">
        <f>IF(OR(ISBLANK(AF895), ISBLANK(AP895)), "", IF(AND(OR(AF895="Include", AF895="Maybe"), OR(AP895="Included", AP895="Maybe", AP895="Certainly Included")), "Mutually Included", IF(AND(AF895="Exclude", AP895="Exclude"), "Mutually Excluded", IF(AND(AF895="Exclude", OR(AP895="Include", AP895="Maybe")), "Human Excluded, AI Included", IF(AND(OR(AF895="Include", AF895="Maybe"), AP895="Exclude"), "Human Included, AI Excluded", "Pal")))))</f>
        <v/>
      </c>
      <c r="AI895" s="102"/>
      <c r="AJ895" s="10"/>
      <c r="AK895" s="10"/>
      <c r="AL895" s="105"/>
      <c r="AM895" s="102"/>
      <c r="AN895" s="10"/>
      <c r="AO895" s="10" t="str">
        <f>IF(OR(ISBLANK(AF895), ISBLANK(AP895)), "", IF(AND(OR(AF895="Include", AF895="Maybe"), OR(AP895="Include", AP895="Maybe", AP895="Certainly Included")), "Mutually Included", IF(AND(AF895="Exclude", AP895="Exclude"), "Mutually Excluded", IF(AND(AF895="Exclude", OR(AP895="Include", AP895="Maybe",, AP895="Certainly Included")), "Human Excluded, AI Included", IF(AND(OR(AF895="Include", AF895="Maybe"), AP895="Exclude"), "Human Included, AI Excluded", "Pal")))))</f>
        <v/>
      </c>
      <c r="AT895" s="10"/>
      <c r="AU895" s="10" t="str">
        <f>IF(O895="include",AF895,"")</f>
        <v/>
      </c>
      <c r="AV895" s="54" t="str">
        <f>IF(P895="include",AF895,"")</f>
        <v/>
      </c>
      <c r="BC895" s="10"/>
      <c r="BH895" s="10"/>
      <c r="BM895" s="10"/>
    </row>
    <row r="896" spans="1:65" s="54" customFormat="1" ht="30">
      <c r="A896" s="10">
        <v>971</v>
      </c>
      <c r="B896" s="10"/>
      <c r="C896" s="10" t="s">
        <v>1245</v>
      </c>
      <c r="D896" s="10">
        <v>3</v>
      </c>
      <c r="E896" s="10">
        <v>2</v>
      </c>
      <c r="F896" s="10">
        <v>4</v>
      </c>
      <c r="G896" s="119" t="str">
        <f t="shared" si="164"/>
        <v>EXCLUDED</v>
      </c>
      <c r="H896" s="147" t="s">
        <v>901</v>
      </c>
      <c r="I896" s="189" t="s">
        <v>901</v>
      </c>
      <c r="J896" s="10" t="str">
        <f>IF(AND(G896="Excluded", H896="Excluded"), "Mutually Excluded", IF(AND(OR(G896="CERTAINLY INCLUDED", G896="INCLUDED", G896="MAYBE" ), OR(H896="INCLUDED", H896="MAYBE")), "MUTUALLY INCLUDED", IF(AND(G896="MAYBE", H896="MAYBE"), "Mutually MAYBE", IF(AND(G896="Excluded", OR(H896="INCLUDED", H896="MAYBE")), "AI: No, Human: Yes", IF(AND(H896="Excluded", OR(G896="INCLUDED", G896="CERTAINLY INCLUDED", G896="MAYBE")), "AI: Yes, Human: No", "Other Conflict")))))</f>
        <v>Mutually Excluded</v>
      </c>
      <c r="K896" s="10"/>
      <c r="L896" s="10"/>
      <c r="N896" s="220" t="s">
        <v>19</v>
      </c>
      <c r="O896" s="54" t="str">
        <f>IF(J896="Mutually Excluded","Exclude",IF(J896= "Mutually Included","Include",M896))</f>
        <v>Exclude</v>
      </c>
      <c r="P896" s="54" t="str">
        <f>'Humans Alignment T&amp;A'!Z896</f>
        <v>Exclude</v>
      </c>
      <c r="Q896" s="120" t="str">
        <f>IF(AND(O896="Exclude", P896="Exclude"), "Mutually Excluded", IF(AND(OR(O896="CERTAINLY INCLUDED", O896="INCLUDE" ), OR(P896="INCLUDE", P896="MAYBE")), "MUTUALLY INCLUDED", IF(AND(O896="MAYBE", P896="MAYBE"), "Mutually MAYBE", IF(AND(O896="Exclude", OR(P896="INCLUDE", P896="MAYBE")), "AI+Hum: No, Hum1+2: Yes", IF(AND(P896="Exclude", OR(O896="INCLUDE", O896="CERTAINLY INCLUDED", H896="MAYBE")), "Ai+hum: Yes, Hum1+2: No", "Other Conflict")))))</f>
        <v>Mutually Excluded</v>
      </c>
      <c r="U896" s="121" t="str">
        <f>IF(Q896="Mutually Excluded","Exclude",IF(Q896= "Mutually Included","Include",R896))</f>
        <v>Exclude</v>
      </c>
      <c r="V896" s="122"/>
      <c r="X896" s="117"/>
      <c r="Y896" s="117"/>
      <c r="Z896" s="103" t="str">
        <f t="shared" si="165"/>
        <v/>
      </c>
      <c r="AA896" s="256"/>
      <c r="AB896" s="186"/>
      <c r="AC896" s="186"/>
      <c r="AD896" s="203"/>
      <c r="AF896" s="203"/>
      <c r="AG896" s="102" t="str">
        <f t="shared" si="166"/>
        <v/>
      </c>
      <c r="AH896" s="10" t="str">
        <f t="shared" ref="AH896:AH945" si="168">IF(OR(ISBLANK(AF896), ISBLANK(AP896)), "", IF(AND(OR(AF896="Include", AF896="Maybe"), OR(AP896="Included", AP896="Maybe", AP896="Certainly Included")), "Mutually Included", IF(AND(AF896="Exclude", AP896="Exclude"), "Mutually Excluded", IF(AND(AF896="Exclude", OR(AP896="Include", AP896="Maybe")), "Human Excluded, AI Included", IF(AND(OR(AF896="Include", AF896="Maybe"), AP896="Exclude"), "Human Included, AI Excluded", "Pal")))))</f>
        <v/>
      </c>
      <c r="AI896" s="102"/>
      <c r="AJ896" s="10"/>
      <c r="AK896" s="10"/>
      <c r="AL896" s="105"/>
      <c r="AM896" s="102"/>
      <c r="AN896" s="10"/>
      <c r="AO896" s="10" t="str">
        <f t="shared" si="167"/>
        <v/>
      </c>
      <c r="AT896" s="10"/>
      <c r="AU896" s="10" t="str">
        <f>IF(O896="include",AF896,"")</f>
        <v/>
      </c>
      <c r="AV896" s="54" t="str">
        <f>IF(P896="include",AF896,"")</f>
        <v/>
      </c>
    </row>
    <row r="897" spans="1:65" s="54" customFormat="1" ht="45">
      <c r="A897" s="10">
        <v>972</v>
      </c>
      <c r="B897" s="10"/>
      <c r="C897" s="10" t="s">
        <v>1246</v>
      </c>
      <c r="D897" s="10">
        <v>5</v>
      </c>
      <c r="E897" s="10">
        <v>5</v>
      </c>
      <c r="F897" s="10">
        <v>5</v>
      </c>
      <c r="G897" s="119" t="str">
        <f t="shared" si="164"/>
        <v>CERTAINLY INCLUDED</v>
      </c>
      <c r="H897" s="147" t="s">
        <v>901</v>
      </c>
      <c r="I897" s="189" t="s">
        <v>901</v>
      </c>
      <c r="J897" s="10" t="str">
        <f>IF(AND(G897="Excluded", H897="Excluded"), "Mutually Excluded", IF(AND(OR(G897="CERTAINLY INCLUDED", G897="INCLUDED", G897="MAYBE" ), OR(H897="INCLUDED", H897="MAYBE")), "MUTUALLY INCLUDED", IF(AND(G897="MAYBE", H897="MAYBE"), "Mutually MAYBE", IF(AND(G897="Excluded", OR(H897="INCLUDED", H897="MAYBE")), "AI: No, Human: Yes", IF(AND(H897="Excluded", OR(G897="INCLUDED", G897="CERTAINLY INCLUDED", G897="MAYBE")), "AI: Yes, Human: No", "Other Conflict")))))</f>
        <v>AI: Yes, Human: No</v>
      </c>
      <c r="K897" s="259" t="s">
        <v>3024</v>
      </c>
      <c r="L897" s="259" t="s">
        <v>901</v>
      </c>
      <c r="M897" s="259" t="s">
        <v>19</v>
      </c>
      <c r="N897" s="220" t="s">
        <v>19</v>
      </c>
      <c r="O897" s="54" t="str">
        <f>IF(J897="Mutually Excluded","Exclude",IF(J897= "Mutually Included","Include",M897))</f>
        <v>Exclude</v>
      </c>
      <c r="P897" s="54" t="str">
        <f>'Humans Alignment T&amp;A'!Z897</f>
        <v>Exclude</v>
      </c>
      <c r="Q897" s="120" t="str">
        <f>IF(AND(O897="Exclude", P897="Exclude"), "Mutually Excluded", IF(AND(OR(O897="CERTAINLY INCLUDED", O897="INCLUDE" ), OR(P897="INCLUDE", P897="MAYBE")), "MUTUALLY INCLUDED", IF(AND(O897="MAYBE", P897="MAYBE"), "Mutually MAYBE", IF(AND(O897="Exclude", OR(P897="INCLUDE", P897="MAYBE")), "AI+Hum: No, Hum1+2: Yes", IF(AND(P897="Exclude", OR(O897="INCLUDE", O897="CERTAINLY INCLUDED", H897="MAYBE")), "Ai+hum: Yes, Hum1+2: No", "Other Conflict")))))</f>
        <v>Mutually Excluded</v>
      </c>
      <c r="U897" s="121" t="str">
        <f>IF(Q897="Mutually Excluded","Exclude",IF(Q897= "Mutually Included","Include",R897))</f>
        <v>Exclude</v>
      </c>
      <c r="V897" s="122"/>
      <c r="X897" s="117"/>
      <c r="Y897" s="117"/>
      <c r="Z897" s="103" t="str">
        <f t="shared" si="165"/>
        <v/>
      </c>
      <c r="AA897" s="256"/>
      <c r="AB897" s="186"/>
      <c r="AC897" s="186"/>
      <c r="AD897" s="203"/>
      <c r="AF897" s="203"/>
      <c r="AG897" s="102" t="str">
        <f t="shared" si="166"/>
        <v/>
      </c>
      <c r="AH897" s="10" t="str">
        <f t="shared" si="168"/>
        <v/>
      </c>
      <c r="AI897" s="102"/>
      <c r="AJ897" s="10"/>
      <c r="AK897" s="10"/>
      <c r="AL897" s="105"/>
      <c r="AM897" s="102"/>
      <c r="AN897" s="10"/>
      <c r="AO897" s="10" t="str">
        <f t="shared" si="167"/>
        <v/>
      </c>
      <c r="AT897" s="10"/>
      <c r="AU897" s="10" t="str">
        <f>IF(O897="include",AF897,"")</f>
        <v/>
      </c>
      <c r="AV897" s="54" t="str">
        <f>IF(P897="include",AF897,"")</f>
        <v/>
      </c>
    </row>
    <row r="898" spans="1:65" s="54" customFormat="1" ht="30">
      <c r="A898" s="10">
        <v>973</v>
      </c>
      <c r="B898" s="10"/>
      <c r="C898" s="10" t="s">
        <v>1247</v>
      </c>
      <c r="D898" s="10">
        <v>2</v>
      </c>
      <c r="E898" s="10">
        <v>3</v>
      </c>
      <c r="F898" s="10">
        <v>2</v>
      </c>
      <c r="G898" s="119" t="str">
        <f t="shared" si="164"/>
        <v>EXCLUDED</v>
      </c>
      <c r="H898" s="147" t="s">
        <v>901</v>
      </c>
      <c r="I898" s="189" t="s">
        <v>901</v>
      </c>
      <c r="J898" s="10" t="str">
        <f>IF(AND(G898="Excluded", H898="Excluded"), "Mutually Excluded", IF(AND(OR(G898="CERTAINLY INCLUDED", G898="INCLUDED", G898="MAYBE" ), OR(H898="INCLUDED", H898="MAYBE")), "MUTUALLY INCLUDED", IF(AND(G898="MAYBE", H898="MAYBE"), "Mutually MAYBE", IF(AND(G898="Excluded", OR(H898="INCLUDED", H898="MAYBE")), "AI: No, Human: Yes", IF(AND(H898="Excluded", OR(G898="INCLUDED", G898="CERTAINLY INCLUDED", G898="MAYBE")), "AI: Yes, Human: No", "Other Conflict")))))</f>
        <v>Mutually Excluded</v>
      </c>
      <c r="K898" s="10"/>
      <c r="L898" s="10"/>
      <c r="N898" s="220" t="s">
        <v>19</v>
      </c>
      <c r="O898" s="54" t="str">
        <f>IF(J898="Mutually Excluded","Exclude",IF(J898= "Mutually Included","Include",M898))</f>
        <v>Exclude</v>
      </c>
      <c r="P898" s="54" t="str">
        <f>'Humans Alignment T&amp;A'!Z898</f>
        <v>Exclude</v>
      </c>
      <c r="Q898" s="120" t="str">
        <f>IF(AND(O898="Exclude", P898="Exclude"), "Mutually Excluded", IF(AND(OR(O898="CERTAINLY INCLUDED", O898="INCLUDE" ), OR(P898="INCLUDE", P898="MAYBE")), "MUTUALLY INCLUDED", IF(AND(O898="MAYBE", P898="MAYBE"), "Mutually MAYBE", IF(AND(O898="Exclude", OR(P898="INCLUDE", P898="MAYBE")), "AI+Hum: No, Hum1+2: Yes", IF(AND(P898="Exclude", OR(O898="INCLUDE", O898="CERTAINLY INCLUDED", H898="MAYBE")), "Ai+hum: Yes, Hum1+2: No", "Other Conflict")))))</f>
        <v>Mutually Excluded</v>
      </c>
      <c r="U898" s="121" t="str">
        <f>IF(Q898="Mutually Excluded","Exclude",IF(Q898= "Mutually Included","Include",R898))</f>
        <v>Exclude</v>
      </c>
      <c r="V898" s="122"/>
      <c r="X898" s="117"/>
      <c r="Y898" s="117"/>
      <c r="Z898" s="103" t="str">
        <f t="shared" si="165"/>
        <v/>
      </c>
      <c r="AA898" s="256"/>
      <c r="AB898" s="186"/>
      <c r="AC898" s="186"/>
      <c r="AD898" s="203"/>
      <c r="AF898" s="203"/>
      <c r="AG898" s="102" t="str">
        <f t="shared" si="166"/>
        <v/>
      </c>
      <c r="AH898" s="10" t="str">
        <f t="shared" si="168"/>
        <v/>
      </c>
      <c r="AI898" s="102"/>
      <c r="AJ898" s="10"/>
      <c r="AK898" s="10"/>
      <c r="AL898" s="105"/>
      <c r="AM898" s="102"/>
      <c r="AN898" s="10"/>
      <c r="AO898" s="10" t="str">
        <f t="shared" si="167"/>
        <v/>
      </c>
      <c r="AT898" s="10"/>
      <c r="AU898" s="10" t="str">
        <f>IF(O898="include",AF898,"")</f>
        <v/>
      </c>
      <c r="AV898" s="54" t="str">
        <f>IF(P898="include",AF898,"")</f>
        <v/>
      </c>
    </row>
    <row r="899" spans="1:65" s="54" customFormat="1" ht="30">
      <c r="A899" s="10">
        <v>974</v>
      </c>
      <c r="B899" s="10"/>
      <c r="C899" s="10" t="s">
        <v>1248</v>
      </c>
      <c r="D899" s="10">
        <v>4</v>
      </c>
      <c r="E899" s="10">
        <v>3</v>
      </c>
      <c r="F899" s="10">
        <v>4</v>
      </c>
      <c r="G899" s="119" t="str">
        <f t="shared" si="164"/>
        <v>EXCLUDED</v>
      </c>
      <c r="H899" s="147" t="s">
        <v>901</v>
      </c>
      <c r="I899" s="189" t="s">
        <v>901</v>
      </c>
      <c r="J899" s="10" t="str">
        <f>IF(AND(G899="Excluded", H899="Excluded"), "Mutually Excluded", IF(AND(OR(G899="CERTAINLY INCLUDED", G899="INCLUDED", G899="MAYBE" ), OR(H899="INCLUDED", H899="MAYBE")), "MUTUALLY INCLUDED", IF(AND(G899="MAYBE", H899="MAYBE"), "Mutually MAYBE", IF(AND(G899="Excluded", OR(H899="INCLUDED", H899="MAYBE")), "AI: No, Human: Yes", IF(AND(H899="Excluded", OR(G899="INCLUDED", G899="CERTAINLY INCLUDED", G899="MAYBE")), "AI: Yes, Human: No", "Other Conflict")))))</f>
        <v>Mutually Excluded</v>
      </c>
      <c r="K899" s="10"/>
      <c r="L899" s="10"/>
      <c r="N899" s="220" t="s">
        <v>19</v>
      </c>
      <c r="O899" s="54" t="str">
        <f>IF(J899="Mutually Excluded","Exclude",IF(J899= "Mutually Included","Include",M899))</f>
        <v>Exclude</v>
      </c>
      <c r="P899" s="54" t="str">
        <f>'Humans Alignment T&amp;A'!Z899</f>
        <v>Exclude</v>
      </c>
      <c r="Q899" s="120" t="str">
        <f>IF(AND(O899="Exclude", P899="Exclude"), "Mutually Excluded", IF(AND(OR(O899="CERTAINLY INCLUDED", O899="INCLUDE" ), OR(P899="INCLUDE", P899="MAYBE")), "MUTUALLY INCLUDED", IF(AND(O899="MAYBE", P899="MAYBE"), "Mutually MAYBE", IF(AND(O899="Exclude", OR(P899="INCLUDE", P899="MAYBE")), "AI+Hum: No, Hum1+2: Yes", IF(AND(P899="Exclude", OR(O899="INCLUDE", O899="CERTAINLY INCLUDED", H899="MAYBE")), "Ai+hum: Yes, Hum1+2: No", "Other Conflict")))))</f>
        <v>Mutually Excluded</v>
      </c>
      <c r="U899" s="121" t="str">
        <f>IF(Q899="Mutually Excluded","Exclude",IF(Q899= "Mutually Included","Include",R899))</f>
        <v>Exclude</v>
      </c>
      <c r="V899" s="122"/>
      <c r="X899" s="117"/>
      <c r="Y899" s="117"/>
      <c r="Z899" s="103" t="str">
        <f t="shared" si="165"/>
        <v/>
      </c>
      <c r="AA899" s="256"/>
      <c r="AB899" s="186"/>
      <c r="AC899" s="186"/>
      <c r="AD899" s="203"/>
      <c r="AF899" s="203"/>
      <c r="AG899" s="102" t="str">
        <f t="shared" si="166"/>
        <v/>
      </c>
      <c r="AH899" s="10" t="str">
        <f t="shared" si="168"/>
        <v/>
      </c>
      <c r="AI899" s="102"/>
      <c r="AJ899" s="10"/>
      <c r="AK899" s="10"/>
      <c r="AL899" s="105"/>
      <c r="AM899" s="102"/>
      <c r="AN899" s="10"/>
      <c r="AO899" s="10" t="str">
        <f t="shared" si="167"/>
        <v/>
      </c>
      <c r="AT899" s="10"/>
      <c r="AU899" s="10" t="str">
        <f>IF(O899="include",AF899,"")</f>
        <v/>
      </c>
      <c r="AV899" s="54" t="str">
        <f>IF(P899="include",AF899,"")</f>
        <v/>
      </c>
    </row>
    <row r="900" spans="1:65" s="54" customFormat="1" ht="30">
      <c r="A900" s="10">
        <v>975</v>
      </c>
      <c r="B900" s="10"/>
      <c r="C900" s="10" t="s">
        <v>1249</v>
      </c>
      <c r="D900" s="10">
        <v>1</v>
      </c>
      <c r="E900" s="10">
        <v>1</v>
      </c>
      <c r="F900" s="10">
        <v>1</v>
      </c>
      <c r="G900" s="119" t="str">
        <f t="shared" si="164"/>
        <v>EXCLUDED</v>
      </c>
      <c r="H900" s="147" t="s">
        <v>901</v>
      </c>
      <c r="I900" s="189" t="s">
        <v>901</v>
      </c>
      <c r="J900" s="10" t="str">
        <f>IF(AND(G900="Excluded", H900="Excluded"), "Mutually Excluded", IF(AND(OR(G900="CERTAINLY INCLUDED", G900="INCLUDED", G900="MAYBE" ), OR(H900="INCLUDED", H900="MAYBE")), "MUTUALLY INCLUDED", IF(AND(G900="MAYBE", H900="MAYBE"), "Mutually MAYBE", IF(AND(G900="Excluded", OR(H900="INCLUDED", H900="MAYBE")), "AI: No, Human: Yes", IF(AND(H900="Excluded", OR(G900="INCLUDED", G900="CERTAINLY INCLUDED", G900="MAYBE")), "AI: Yes, Human: No", "Other Conflict")))))</f>
        <v>Mutually Excluded</v>
      </c>
      <c r="K900" s="10"/>
      <c r="L900" s="10"/>
      <c r="N900" s="220" t="s">
        <v>19</v>
      </c>
      <c r="O900" s="54" t="str">
        <f>IF(J900="Mutually Excluded","Exclude",IF(J900= "Mutually Included","Include",M900))</f>
        <v>Exclude</v>
      </c>
      <c r="P900" s="54" t="str">
        <f>'Humans Alignment T&amp;A'!Z900</f>
        <v>Exclude</v>
      </c>
      <c r="Q900" s="120" t="str">
        <f>IF(AND(O900="Exclude", P900="Exclude"), "Mutually Excluded", IF(AND(OR(O900="CERTAINLY INCLUDED", O900="INCLUDE" ), OR(P900="INCLUDE", P900="MAYBE")), "MUTUALLY INCLUDED", IF(AND(O900="MAYBE", P900="MAYBE"), "Mutually MAYBE", IF(AND(O900="Exclude", OR(P900="INCLUDE", P900="MAYBE")), "AI+Hum: No, Hum1+2: Yes", IF(AND(P900="Exclude", OR(O900="INCLUDE", O900="CERTAINLY INCLUDED", H900="MAYBE")), "Ai+hum: Yes, Hum1+2: No", "Other Conflict")))))</f>
        <v>Mutually Excluded</v>
      </c>
      <c r="U900" s="121" t="str">
        <f>IF(Q900="Mutually Excluded","Exclude",IF(Q900= "Mutually Included","Include",R900))</f>
        <v>Exclude</v>
      </c>
      <c r="V900" s="122"/>
      <c r="X900" s="117"/>
      <c r="Y900" s="117"/>
      <c r="Z900" s="103" t="str">
        <f t="shared" si="165"/>
        <v/>
      </c>
      <c r="AA900" s="256"/>
      <c r="AB900" s="186"/>
      <c r="AC900" s="186"/>
      <c r="AD900" s="203"/>
      <c r="AF900" s="203"/>
      <c r="AG900" s="102" t="str">
        <f t="shared" si="166"/>
        <v/>
      </c>
      <c r="AH900" s="10" t="str">
        <f t="shared" si="168"/>
        <v/>
      </c>
      <c r="AI900" s="102"/>
      <c r="AJ900" s="10"/>
      <c r="AK900" s="10"/>
      <c r="AL900" s="105"/>
      <c r="AM900" s="102"/>
      <c r="AN900" s="10"/>
      <c r="AO900" s="10" t="str">
        <f t="shared" si="167"/>
        <v/>
      </c>
      <c r="AT900" s="10"/>
      <c r="AU900" s="10" t="str">
        <f>IF(O900="include",AF900,"")</f>
        <v/>
      </c>
      <c r="AV900" s="54" t="str">
        <f>IF(P900="include",AF900,"")</f>
        <v/>
      </c>
    </row>
    <row r="901" spans="1:65" s="54" customFormat="1" ht="75">
      <c r="A901" s="10">
        <v>976</v>
      </c>
      <c r="B901" s="10"/>
      <c r="C901" s="10" t="s">
        <v>1250</v>
      </c>
      <c r="D901" s="10">
        <v>1</v>
      </c>
      <c r="E901" s="10">
        <v>1</v>
      </c>
      <c r="F901" s="10">
        <v>1</v>
      </c>
      <c r="G901" s="119" t="str">
        <f t="shared" si="164"/>
        <v>EXCLUDED</v>
      </c>
      <c r="H901" s="147" t="s">
        <v>901</v>
      </c>
      <c r="I901" s="189" t="s">
        <v>901</v>
      </c>
      <c r="J901" s="10" t="str">
        <f>IF(AND(G901="Excluded", H901="Excluded"), "Mutually Excluded", IF(AND(OR(G901="CERTAINLY INCLUDED", G901="INCLUDED", G901="MAYBE" ), OR(H901="INCLUDED", H901="MAYBE")), "MUTUALLY INCLUDED", IF(AND(G901="MAYBE", H901="MAYBE"), "Mutually MAYBE", IF(AND(G901="Excluded", OR(H901="INCLUDED", H901="MAYBE")), "AI: No, Human: Yes", IF(AND(H901="Excluded", OR(G901="INCLUDED", G901="CERTAINLY INCLUDED", G901="MAYBE")), "AI: Yes, Human: No", "Other Conflict")))))</f>
        <v>Mutually Excluded</v>
      </c>
      <c r="K901" s="10"/>
      <c r="L901" s="10"/>
      <c r="N901" s="220" t="s">
        <v>19</v>
      </c>
      <c r="O901" s="54" t="str">
        <f>IF(J901="Mutually Excluded","Exclude",IF(J901= "Mutually Included","Include",M901))</f>
        <v>Exclude</v>
      </c>
      <c r="P901" s="54" t="str">
        <f>'Humans Alignment T&amp;A'!Z901</f>
        <v>Exclude</v>
      </c>
      <c r="Q901" s="120" t="str">
        <f>IF(AND(O901="Exclude", P901="Exclude"), "Mutually Excluded", IF(AND(OR(O901="CERTAINLY INCLUDED", O901="INCLUDE" ), OR(P901="INCLUDE", P901="MAYBE")), "MUTUALLY INCLUDED", IF(AND(O901="MAYBE", P901="MAYBE"), "Mutually MAYBE", IF(AND(O901="Exclude", OR(P901="INCLUDE", P901="MAYBE")), "AI+Hum: No, Hum1+2: Yes", IF(AND(P901="Exclude", OR(O901="INCLUDE", O901="CERTAINLY INCLUDED", H901="MAYBE")), "Ai+hum: Yes, Hum1+2: No", "Other Conflict")))))</f>
        <v>Mutually Excluded</v>
      </c>
      <c r="U901" s="121" t="str">
        <f>IF(Q901="Mutually Excluded","Exclude",IF(Q901= "Mutually Included","Include",R901))</f>
        <v>Exclude</v>
      </c>
      <c r="V901" s="122"/>
      <c r="X901" s="117"/>
      <c r="Y901" s="117"/>
      <c r="Z901" s="103" t="str">
        <f t="shared" si="165"/>
        <v/>
      </c>
      <c r="AA901" s="256"/>
      <c r="AB901" s="186"/>
      <c r="AC901" s="186"/>
      <c r="AD901" s="203"/>
      <c r="AF901" s="203"/>
      <c r="AG901" s="102" t="str">
        <f t="shared" si="166"/>
        <v/>
      </c>
      <c r="AH901" s="10" t="str">
        <f t="shared" si="168"/>
        <v/>
      </c>
      <c r="AI901" s="102"/>
      <c r="AJ901" s="10"/>
      <c r="AK901" s="10"/>
      <c r="AL901" s="105"/>
      <c r="AM901" s="102"/>
      <c r="AN901" s="10"/>
      <c r="AO901" s="10" t="str">
        <f t="shared" si="167"/>
        <v/>
      </c>
      <c r="AT901" s="10"/>
      <c r="AU901" s="10" t="str">
        <f>IF(O901="include",AF901,"")</f>
        <v/>
      </c>
      <c r="AV901" s="54" t="str">
        <f>IF(P901="include",AF901,"")</f>
        <v/>
      </c>
    </row>
    <row r="902" spans="1:65" s="54" customFormat="1" ht="30">
      <c r="A902" s="10">
        <v>977</v>
      </c>
      <c r="B902" s="10"/>
      <c r="C902" s="10" t="s">
        <v>1251</v>
      </c>
      <c r="D902" s="10">
        <v>4</v>
      </c>
      <c r="E902" s="10">
        <v>4</v>
      </c>
      <c r="F902" s="10">
        <v>3</v>
      </c>
      <c r="G902" s="119" t="str">
        <f t="shared" si="164"/>
        <v>EXCLUDED</v>
      </c>
      <c r="H902" s="147" t="s">
        <v>901</v>
      </c>
      <c r="I902" s="189" t="s">
        <v>901</v>
      </c>
      <c r="J902" s="10" t="str">
        <f>IF(AND(G902="Excluded", H902="Excluded"), "Mutually Excluded", IF(AND(OR(G902="CERTAINLY INCLUDED", G902="INCLUDED", G902="MAYBE" ), OR(H902="INCLUDED", H902="MAYBE")), "MUTUALLY INCLUDED", IF(AND(G902="MAYBE", H902="MAYBE"), "Mutually MAYBE", IF(AND(G902="Excluded", OR(H902="INCLUDED", H902="MAYBE")), "AI: No, Human: Yes", IF(AND(H902="Excluded", OR(G902="INCLUDED", G902="CERTAINLY INCLUDED", G902="MAYBE")), "AI: Yes, Human: No", "Other Conflict")))))</f>
        <v>Mutually Excluded</v>
      </c>
      <c r="K902" s="10"/>
      <c r="L902" s="10"/>
      <c r="N902" s="220" t="s">
        <v>19</v>
      </c>
      <c r="O902" s="54" t="str">
        <f>IF(J902="Mutually Excluded","Exclude",IF(J902= "Mutually Included","Include",M902))</f>
        <v>Exclude</v>
      </c>
      <c r="P902" s="54" t="str">
        <f>'Humans Alignment T&amp;A'!Z902</f>
        <v>Exclude</v>
      </c>
      <c r="Q902" s="120" t="str">
        <f>IF(AND(O902="Exclude", P902="Exclude"), "Mutually Excluded", IF(AND(OR(O902="CERTAINLY INCLUDED", O902="INCLUDE" ), OR(P902="INCLUDE", P902="MAYBE")), "MUTUALLY INCLUDED", IF(AND(O902="MAYBE", P902="MAYBE"), "Mutually MAYBE", IF(AND(O902="Exclude", OR(P902="INCLUDE", P902="MAYBE")), "AI+Hum: No, Hum1+2: Yes", IF(AND(P902="Exclude", OR(O902="INCLUDE", O902="CERTAINLY INCLUDED", H902="MAYBE")), "Ai+hum: Yes, Hum1+2: No", "Other Conflict")))))</f>
        <v>Mutually Excluded</v>
      </c>
      <c r="U902" s="121" t="str">
        <f>IF(Q902="Mutually Excluded","Exclude",IF(Q902= "Mutually Included","Include",R902))</f>
        <v>Exclude</v>
      </c>
      <c r="V902" s="122"/>
      <c r="X902" s="117"/>
      <c r="Y902" s="117"/>
      <c r="Z902" s="103" t="str">
        <f t="shared" si="165"/>
        <v/>
      </c>
      <c r="AA902" s="256"/>
      <c r="AB902" s="186"/>
      <c r="AC902" s="186"/>
      <c r="AD902" s="203"/>
      <c r="AF902" s="203"/>
      <c r="AG902" s="102" t="str">
        <f t="shared" si="166"/>
        <v/>
      </c>
      <c r="AH902" s="10" t="str">
        <f t="shared" si="168"/>
        <v/>
      </c>
      <c r="AI902" s="102"/>
      <c r="AJ902" s="10"/>
      <c r="AK902" s="10"/>
      <c r="AL902" s="105"/>
      <c r="AM902" s="102"/>
      <c r="AN902" s="10"/>
      <c r="AO902" s="10" t="str">
        <f t="shared" si="167"/>
        <v/>
      </c>
      <c r="AT902" s="10"/>
      <c r="AU902" s="10" t="str">
        <f>IF(O902="include",AF902,"")</f>
        <v/>
      </c>
      <c r="AV902" s="54" t="str">
        <f>IF(P902="include",AF902,"")</f>
        <v/>
      </c>
    </row>
    <row r="903" spans="1:65" s="54" customFormat="1" ht="30">
      <c r="A903" s="10">
        <v>978</v>
      </c>
      <c r="B903" s="10"/>
      <c r="C903" s="10" t="s">
        <v>1252</v>
      </c>
      <c r="D903" s="10">
        <v>2</v>
      </c>
      <c r="E903" s="10">
        <v>3</v>
      </c>
      <c r="F903" s="10">
        <v>2</v>
      </c>
      <c r="G903" s="119" t="str">
        <f t="shared" si="164"/>
        <v>EXCLUDED</v>
      </c>
      <c r="H903" s="147" t="s">
        <v>901</v>
      </c>
      <c r="I903" s="189" t="s">
        <v>901</v>
      </c>
      <c r="J903" s="10" t="str">
        <f>IF(AND(G903="Excluded", H903="Excluded"), "Mutually Excluded", IF(AND(OR(G903="CERTAINLY INCLUDED", G903="INCLUDED", G903="MAYBE" ), OR(H903="INCLUDED", H903="MAYBE")), "MUTUALLY INCLUDED", IF(AND(G903="MAYBE", H903="MAYBE"), "Mutually MAYBE", IF(AND(G903="Excluded", OR(H903="INCLUDED", H903="MAYBE")), "AI: No, Human: Yes", IF(AND(H903="Excluded", OR(G903="INCLUDED", G903="CERTAINLY INCLUDED", G903="MAYBE")), "AI: Yes, Human: No", "Other Conflict")))))</f>
        <v>Mutually Excluded</v>
      </c>
      <c r="K903" s="10"/>
      <c r="L903" s="10"/>
      <c r="N903" s="220" t="s">
        <v>19</v>
      </c>
      <c r="O903" s="54" t="str">
        <f>IF(J903="Mutually Excluded","Exclude",IF(J903= "Mutually Included","Include",M903))</f>
        <v>Exclude</v>
      </c>
      <c r="P903" s="54" t="str">
        <f>'Humans Alignment T&amp;A'!Z903</f>
        <v>Exclude</v>
      </c>
      <c r="Q903" s="120" t="str">
        <f>IF(AND(O903="Exclude", P903="Exclude"), "Mutually Excluded", IF(AND(OR(O903="CERTAINLY INCLUDED", O903="INCLUDE" ), OR(P903="INCLUDE", P903="MAYBE")), "MUTUALLY INCLUDED", IF(AND(O903="MAYBE", P903="MAYBE"), "Mutually MAYBE", IF(AND(O903="Exclude", OR(P903="INCLUDE", P903="MAYBE")), "AI+Hum: No, Hum1+2: Yes", IF(AND(P903="Exclude", OR(O903="INCLUDE", O903="CERTAINLY INCLUDED", H903="MAYBE")), "Ai+hum: Yes, Hum1+2: No", "Other Conflict")))))</f>
        <v>Mutually Excluded</v>
      </c>
      <c r="U903" s="121" t="str">
        <f>IF(Q903="Mutually Excluded","Exclude",IF(Q903= "Mutually Included","Include",R903))</f>
        <v>Exclude</v>
      </c>
      <c r="V903" s="122"/>
      <c r="X903" s="117"/>
      <c r="Y903" s="117"/>
      <c r="Z903" s="103" t="str">
        <f t="shared" si="165"/>
        <v/>
      </c>
      <c r="AA903" s="256"/>
      <c r="AB903" s="186"/>
      <c r="AC903" s="186"/>
      <c r="AD903" s="203"/>
      <c r="AF903" s="203"/>
      <c r="AG903" s="102" t="str">
        <f t="shared" si="166"/>
        <v/>
      </c>
      <c r="AH903" s="10" t="str">
        <f t="shared" si="168"/>
        <v/>
      </c>
      <c r="AI903" s="102"/>
      <c r="AJ903" s="10"/>
      <c r="AK903" s="10"/>
      <c r="AL903" s="105"/>
      <c r="AM903" s="102"/>
      <c r="AN903" s="10"/>
      <c r="AO903" s="10" t="str">
        <f t="shared" si="167"/>
        <v/>
      </c>
      <c r="AT903" s="10"/>
      <c r="AU903" s="10" t="str">
        <f>IF(O903="include",AF903,"")</f>
        <v/>
      </c>
      <c r="AV903" s="54" t="str">
        <f>IF(P903="include",AF903,"")</f>
        <v/>
      </c>
    </row>
    <row r="904" spans="1:65" s="54" customFormat="1" ht="30">
      <c r="A904" s="10">
        <v>979</v>
      </c>
      <c r="B904" s="10"/>
      <c r="C904" s="10" t="s">
        <v>1253</v>
      </c>
      <c r="D904" s="10">
        <v>2</v>
      </c>
      <c r="E904" s="10">
        <v>1</v>
      </c>
      <c r="F904" s="10">
        <v>2</v>
      </c>
      <c r="G904" s="119" t="str">
        <f t="shared" si="164"/>
        <v>EXCLUDED</v>
      </c>
      <c r="H904" s="147" t="s">
        <v>901</v>
      </c>
      <c r="I904" s="189" t="s">
        <v>901</v>
      </c>
      <c r="J904" s="10" t="str">
        <f>IF(AND(G904="Excluded", H904="Excluded"), "Mutually Excluded", IF(AND(OR(G904="CERTAINLY INCLUDED", G904="INCLUDED", G904="MAYBE" ), OR(H904="INCLUDED", H904="MAYBE")), "MUTUALLY INCLUDED", IF(AND(G904="MAYBE", H904="MAYBE"), "Mutually MAYBE", IF(AND(G904="Excluded", OR(H904="INCLUDED", H904="MAYBE")), "AI: No, Human: Yes", IF(AND(H904="Excluded", OR(G904="INCLUDED", G904="CERTAINLY INCLUDED", G904="MAYBE")), "AI: Yes, Human: No", "Other Conflict")))))</f>
        <v>Mutually Excluded</v>
      </c>
      <c r="K904" s="10"/>
      <c r="L904" s="10"/>
      <c r="N904" s="220" t="s">
        <v>19</v>
      </c>
      <c r="O904" s="54" t="str">
        <f>IF(J904="Mutually Excluded","Exclude",IF(J904= "Mutually Included","Include",M904))</f>
        <v>Exclude</v>
      </c>
      <c r="P904" s="54" t="str">
        <f>'Humans Alignment T&amp;A'!Z904</f>
        <v>Exclude</v>
      </c>
      <c r="Q904" s="120" t="str">
        <f>IF(AND(O904="Exclude", P904="Exclude"), "Mutually Excluded", IF(AND(OR(O904="CERTAINLY INCLUDED", O904="INCLUDE" ), OR(P904="INCLUDE", P904="MAYBE")), "MUTUALLY INCLUDED", IF(AND(O904="MAYBE", P904="MAYBE"), "Mutually MAYBE", IF(AND(O904="Exclude", OR(P904="INCLUDE", P904="MAYBE")), "AI+Hum: No, Hum1+2: Yes", IF(AND(P904="Exclude", OR(O904="INCLUDE", O904="CERTAINLY INCLUDED", H904="MAYBE")), "Ai+hum: Yes, Hum1+2: No", "Other Conflict")))))</f>
        <v>Mutually Excluded</v>
      </c>
      <c r="U904" s="121" t="str">
        <f>IF(Q904="Mutually Excluded","Exclude",IF(Q904= "Mutually Included","Include",R904))</f>
        <v>Exclude</v>
      </c>
      <c r="V904" s="122"/>
      <c r="X904" s="117"/>
      <c r="Y904" s="117"/>
      <c r="Z904" s="103" t="str">
        <f t="shared" si="165"/>
        <v/>
      </c>
      <c r="AA904" s="256"/>
      <c r="AB904" s="186"/>
      <c r="AC904" s="186"/>
      <c r="AD904" s="203"/>
      <c r="AF904" s="203"/>
      <c r="AG904" s="102" t="str">
        <f t="shared" si="166"/>
        <v/>
      </c>
      <c r="AH904" s="10" t="str">
        <f t="shared" si="168"/>
        <v/>
      </c>
      <c r="AI904" s="102"/>
      <c r="AJ904" s="10"/>
      <c r="AK904" s="10"/>
      <c r="AL904" s="105"/>
      <c r="AM904" s="102"/>
      <c r="AN904" s="10"/>
      <c r="AO904" s="10" t="str">
        <f t="shared" si="167"/>
        <v/>
      </c>
      <c r="AT904" s="10"/>
      <c r="AU904" s="10" t="str">
        <f>IF(O904="include",AF904,"")</f>
        <v/>
      </c>
      <c r="AV904" s="54" t="str">
        <f>IF(P904="include",AF904,"")</f>
        <v/>
      </c>
    </row>
    <row r="905" spans="1:65" s="54" customFormat="1" ht="45">
      <c r="A905" s="10">
        <v>980</v>
      </c>
      <c r="B905" s="10"/>
      <c r="C905" s="10" t="s">
        <v>1254</v>
      </c>
      <c r="D905" s="10">
        <v>2</v>
      </c>
      <c r="E905" s="10">
        <v>3</v>
      </c>
      <c r="F905" s="10">
        <v>2</v>
      </c>
      <c r="G905" s="119" t="str">
        <f t="shared" si="164"/>
        <v>EXCLUDED</v>
      </c>
      <c r="H905" s="147" t="s">
        <v>901</v>
      </c>
      <c r="I905" s="189" t="s">
        <v>901</v>
      </c>
      <c r="J905" s="10" t="str">
        <f>IF(AND(G905="Excluded", H905="Excluded"), "Mutually Excluded", IF(AND(OR(G905="CERTAINLY INCLUDED", G905="INCLUDED", G905="MAYBE" ), OR(H905="INCLUDED", H905="MAYBE")), "MUTUALLY INCLUDED", IF(AND(G905="MAYBE", H905="MAYBE"), "Mutually MAYBE", IF(AND(G905="Excluded", OR(H905="INCLUDED", H905="MAYBE")), "AI: No, Human: Yes", IF(AND(H905="Excluded", OR(G905="INCLUDED", G905="CERTAINLY INCLUDED", G905="MAYBE")), "AI: Yes, Human: No", "Other Conflict")))))</f>
        <v>Mutually Excluded</v>
      </c>
      <c r="K905" s="10"/>
      <c r="L905" s="10"/>
      <c r="N905" s="220" t="s">
        <v>19</v>
      </c>
      <c r="O905" s="54" t="str">
        <f>IF(J905="Mutually Excluded","Exclude",IF(J905= "Mutually Included","Include",M905))</f>
        <v>Exclude</v>
      </c>
      <c r="P905" s="54" t="str">
        <f>'Humans Alignment T&amp;A'!Z905</f>
        <v>Exclude</v>
      </c>
      <c r="Q905" s="120" t="str">
        <f>IF(AND(O905="Exclude", P905="Exclude"), "Mutually Excluded", IF(AND(OR(O905="CERTAINLY INCLUDED", O905="INCLUDE" ), OR(P905="INCLUDE", P905="MAYBE")), "MUTUALLY INCLUDED", IF(AND(O905="MAYBE", P905="MAYBE"), "Mutually MAYBE", IF(AND(O905="Exclude", OR(P905="INCLUDE", P905="MAYBE")), "AI+Hum: No, Hum1+2: Yes", IF(AND(P905="Exclude", OR(O905="INCLUDE", O905="CERTAINLY INCLUDED", H905="MAYBE")), "Ai+hum: Yes, Hum1+2: No", "Other Conflict")))))</f>
        <v>Mutually Excluded</v>
      </c>
      <c r="U905" s="121" t="str">
        <f>IF(Q905="Mutually Excluded","Exclude",IF(Q905= "Mutually Included","Include",R905))</f>
        <v>Exclude</v>
      </c>
      <c r="V905" s="122"/>
      <c r="X905" s="117"/>
      <c r="Y905" s="117"/>
      <c r="Z905" s="103" t="str">
        <f t="shared" si="165"/>
        <v/>
      </c>
      <c r="AA905" s="256"/>
      <c r="AB905" s="186"/>
      <c r="AC905" s="186"/>
      <c r="AD905" s="203"/>
      <c r="AF905" s="203"/>
      <c r="AG905" s="102" t="str">
        <f t="shared" si="166"/>
        <v/>
      </c>
      <c r="AH905" s="10" t="str">
        <f t="shared" si="168"/>
        <v/>
      </c>
      <c r="AI905" s="102"/>
      <c r="AJ905" s="10"/>
      <c r="AK905" s="10"/>
      <c r="AL905" s="105"/>
      <c r="AM905" s="102"/>
      <c r="AN905" s="10"/>
      <c r="AO905" s="10" t="str">
        <f t="shared" si="167"/>
        <v/>
      </c>
      <c r="AT905" s="10"/>
      <c r="AU905" s="10" t="str">
        <f>IF(O905="include",AF905,"")</f>
        <v/>
      </c>
      <c r="AV905" s="54" t="str">
        <f>IF(P905="include",AF905,"")</f>
        <v/>
      </c>
    </row>
    <row r="906" spans="1:65" s="54" customFormat="1" ht="45">
      <c r="A906" s="102" t="s">
        <v>1255</v>
      </c>
      <c r="B906" s="10"/>
      <c r="C906" s="10" t="s">
        <v>1256</v>
      </c>
      <c r="D906" s="10">
        <v>4</v>
      </c>
      <c r="E906" s="10">
        <v>4</v>
      </c>
      <c r="F906" s="10">
        <v>3</v>
      </c>
      <c r="G906" s="119" t="str">
        <f t="shared" si="164"/>
        <v>EXCLUDED</v>
      </c>
      <c r="H906" s="147" t="s">
        <v>901</v>
      </c>
      <c r="I906" s="189" t="s">
        <v>901</v>
      </c>
      <c r="J906" s="10" t="str">
        <f>IF(AND(G906="Excluded", H906="Excluded"), "Mutually Excluded", IF(AND(OR(G906="CERTAINLY INCLUDED", G906="INCLUDED", G906="MAYBE" ), OR(H906="INCLUDED", H906="MAYBE")), "MUTUALLY INCLUDED", IF(AND(G906="MAYBE", H906="MAYBE"), "Mutually MAYBE", IF(AND(G906="Excluded", OR(H906="INCLUDED", H906="MAYBE")), "AI: No, Human: Yes", IF(AND(H906="Excluded", OR(G906="INCLUDED", G906="CERTAINLY INCLUDED", G906="MAYBE")), "AI: Yes, Human: No", "Other Conflict")))))</f>
        <v>Mutually Excluded</v>
      </c>
      <c r="K906" s="10"/>
      <c r="L906" s="10"/>
      <c r="N906" s="220" t="s">
        <v>19</v>
      </c>
      <c r="O906" s="54" t="str">
        <f>IF(J906="Mutually Excluded","Exclude",IF(J906= "Mutually Included","Include",M906))</f>
        <v>Exclude</v>
      </c>
      <c r="P906" s="54" t="str">
        <f>'Humans Alignment T&amp;A'!Z906</f>
        <v>Exclude</v>
      </c>
      <c r="Q906" s="120" t="str">
        <f>IF(AND(O906="Exclude", P906="Exclude"), "Mutually Excluded", IF(AND(OR(O906="CERTAINLY INCLUDED", O906="INCLUDE" ), OR(P906="INCLUDE", P906="MAYBE")), "MUTUALLY INCLUDED", IF(AND(O906="MAYBE", P906="MAYBE"), "Mutually MAYBE", IF(AND(O906="Exclude", OR(P906="INCLUDE", P906="MAYBE")), "AI+Hum: No, Hum1+2: Yes", IF(AND(P906="Exclude", OR(O906="INCLUDE", O906="CERTAINLY INCLUDED", H906="MAYBE")), "Ai+hum: Yes, Hum1+2: No", "Other Conflict")))))</f>
        <v>Mutually Excluded</v>
      </c>
      <c r="U906" s="121" t="str">
        <f>IF(Q906="Mutually Excluded","Exclude",IF(Q906= "Mutually Included","Include",R906))</f>
        <v>Exclude</v>
      </c>
      <c r="V906" s="122"/>
      <c r="X906" s="122"/>
      <c r="Y906" s="122"/>
      <c r="Z906" s="103" t="str">
        <f>IF(OR(ISBLANK(AF906), ISBLANK(V906)), "", IF(AND(OR(AF906="Include", AF906="Maybe"), OR(V906="Include", V906="Maybe", V906="Certainly Included")), "Mutually Included", IF(AND(AF906="Exclude", V906="Exclude"), "Mutually Excluded", IF(AND(AF906="Exclude", OR(V906="Include", V906="Maybe")), "Nikos Excluded, Cindy Included", IF(AND(OR(AF906="Include", AF906="Maybe"), V906="Exclude"), "Nikos Included, Cindy Excluded", "Pal")))))</f>
        <v/>
      </c>
      <c r="AA906" s="256"/>
      <c r="AB906" s="186"/>
      <c r="AC906" s="186"/>
      <c r="AD906" s="203"/>
      <c r="AF906" s="203"/>
      <c r="AG906" s="102" t="str">
        <f>IF(OR(ISBLANK(AF906), ISBLANK(AD906)), "", IF(AND(OR(AF906="Include", AF906="Maybe"), OR(AD906="Include", AD906="Maybe", AD906="Certainly Included")), "Mutually Included", IF(AND(AF906="Exclude", AD906="Exclude"), "Mutually Excluded", IF(AND(AF906="Exclude", OR(AD906="Include", AD906="Maybe")), "Nikos Excluded, Mikhail Included", IF(AND(OR(AF906="Include", AF906="Maybe"), AD906="Exclude"), "Nikos Included, Mikhail Excluded", "Pal")))))</f>
        <v/>
      </c>
      <c r="AH906" s="10" t="str">
        <f>IF(OR(ISBLANK(AF906), ISBLANK(AP906)), "", IF(AND(OR(AF906="Include", AF906="Maybe"), OR(AP906="Included", AP906="Maybe", AP906="Certainly Included")), "Mutually Included", IF(AND(AF906="Exclude", AP906="Exclude"), "Mutually Excluded", IF(AND(AF906="Exclude", OR(AP906="Include", AP906="Maybe")), "Human Excluded, AI Included", IF(AND(OR(AF906="Include", AF906="Maybe"), AP906="Exclude"), "Human Included, AI Excluded", "Pal")))))</f>
        <v/>
      </c>
      <c r="AI906" s="102"/>
      <c r="AJ906" s="10"/>
      <c r="AK906" s="10"/>
      <c r="AL906" s="105"/>
      <c r="AM906" s="102"/>
      <c r="AN906" s="10"/>
      <c r="AO906" s="10" t="str">
        <f>IF(OR(ISBLANK(AF906), ISBLANK(AP906)), "", IF(AND(OR(AF906="Include", AF906="Maybe"), OR(AP906="Include", AP906="Maybe", AP906="Certainly Included")), "Mutually Included", IF(AND(AF906="Exclude", AP906="Exclude"), "Mutually Excluded", IF(AND(AF906="Exclude", OR(AP906="Include", AP906="Maybe",, AP906="Certainly Included")), "Human Excluded, AI Included", IF(AND(OR(AF906="Include", AF906="Maybe"), AP906="Exclude"), "Human Included, AI Excluded", "Pal")))))</f>
        <v/>
      </c>
      <c r="AT906" s="10"/>
      <c r="AU906" s="10" t="str">
        <f>IF(O906="include",AF906,"")</f>
        <v/>
      </c>
      <c r="AV906" s="54" t="str">
        <f>IF(P906="include",AF906,"")</f>
        <v/>
      </c>
      <c r="BC906" s="10"/>
      <c r="BH906" s="10"/>
      <c r="BM906" s="10"/>
    </row>
    <row r="907" spans="1:65" s="54" customFormat="1" ht="30">
      <c r="A907" s="10">
        <v>985</v>
      </c>
      <c r="B907" s="10"/>
      <c r="C907" s="10" t="s">
        <v>1258</v>
      </c>
      <c r="D907" s="10">
        <v>1</v>
      </c>
      <c r="E907" s="10">
        <v>1</v>
      </c>
      <c r="F907" s="10">
        <v>1</v>
      </c>
      <c r="G907" s="119" t="str">
        <f t="shared" ref="G907:G950" si="169">IF(COUNTIF(D907:F907,5)=3,"CERTAINLY INCLUDED",IF(COUNTIF(D907:F907,5)&gt;0,"MAYBE","EXCLUDED"))</f>
        <v>EXCLUDED</v>
      </c>
      <c r="H907" s="147" t="s">
        <v>901</v>
      </c>
      <c r="I907" s="189" t="s">
        <v>901</v>
      </c>
      <c r="J907" s="10" t="str">
        <f>IF(AND(G907="Excluded", H907="Excluded"), "Mutually Excluded", IF(AND(OR(G907="CERTAINLY INCLUDED", G907="INCLUDED", G907="MAYBE" ), OR(H907="INCLUDED", H907="MAYBE")), "MUTUALLY INCLUDED", IF(AND(G907="MAYBE", H907="MAYBE"), "Mutually MAYBE", IF(AND(G907="Excluded", OR(H907="INCLUDED", H907="MAYBE")), "AI: No, Human: Yes", IF(AND(H907="Excluded", OR(G907="INCLUDED", G907="CERTAINLY INCLUDED", G907="MAYBE")), "AI: Yes, Human: No", "Other Conflict")))))</f>
        <v>Mutually Excluded</v>
      </c>
      <c r="K907" s="10"/>
      <c r="L907" s="10"/>
      <c r="N907" s="220" t="s">
        <v>19</v>
      </c>
      <c r="O907" s="54" t="str">
        <f>IF(J907="Mutually Excluded","Exclude",IF(J907= "Mutually Included","Include",M907))</f>
        <v>Exclude</v>
      </c>
      <c r="P907" s="54" t="str">
        <f>'Humans Alignment T&amp;A'!Z907</f>
        <v>Exclude</v>
      </c>
      <c r="Q907" s="120" t="str">
        <f>IF(AND(O907="Exclude", P907="Exclude"), "Mutually Excluded", IF(AND(OR(O907="CERTAINLY INCLUDED", O907="INCLUDE" ), OR(P907="INCLUDE", P907="MAYBE")), "MUTUALLY INCLUDED", IF(AND(O907="MAYBE", P907="MAYBE"), "Mutually MAYBE", IF(AND(O907="Exclude", OR(P907="INCLUDE", P907="MAYBE")), "AI+Hum: No, Hum1+2: Yes", IF(AND(P907="Exclude", OR(O907="INCLUDE", O907="CERTAINLY INCLUDED", H907="MAYBE")), "Ai+hum: Yes, Hum1+2: No", "Other Conflict")))))</f>
        <v>Mutually Excluded</v>
      </c>
      <c r="U907" s="121" t="str">
        <f>IF(Q907="Mutually Excluded","Exclude",IF(Q907= "Mutually Included","Include",R907))</f>
        <v>Exclude</v>
      </c>
      <c r="V907" s="122"/>
      <c r="X907" s="117"/>
      <c r="Y907" s="117"/>
      <c r="Z907" s="103" t="str">
        <f t="shared" si="165"/>
        <v/>
      </c>
      <c r="AA907" s="256"/>
      <c r="AB907" s="186"/>
      <c r="AC907" s="186"/>
      <c r="AD907" s="203"/>
      <c r="AF907" s="203"/>
      <c r="AG907" s="102" t="str">
        <f t="shared" si="166"/>
        <v/>
      </c>
      <c r="AH907" s="10" t="str">
        <f t="shared" si="168"/>
        <v/>
      </c>
      <c r="AI907" s="102"/>
      <c r="AJ907" s="10"/>
      <c r="AK907" s="10"/>
      <c r="AL907" s="105"/>
      <c r="AM907" s="102"/>
      <c r="AN907" s="10"/>
      <c r="AO907" s="10" t="str">
        <f t="shared" si="167"/>
        <v/>
      </c>
      <c r="AT907" s="10"/>
      <c r="AU907" s="10" t="str">
        <f>IF(O907="include",AF907,"")</f>
        <v/>
      </c>
      <c r="AV907" s="54" t="str">
        <f>IF(P907="include",AF907,"")</f>
        <v/>
      </c>
    </row>
    <row r="908" spans="1:65" s="54" customFormat="1" ht="30">
      <c r="A908" s="10">
        <v>986</v>
      </c>
      <c r="B908" s="10"/>
      <c r="C908" s="10" t="s">
        <v>1259</v>
      </c>
      <c r="D908" s="10">
        <v>2</v>
      </c>
      <c r="E908" s="10">
        <v>2</v>
      </c>
      <c r="F908" s="10">
        <v>2</v>
      </c>
      <c r="G908" s="119" t="str">
        <f t="shared" si="169"/>
        <v>EXCLUDED</v>
      </c>
      <c r="H908" s="147" t="s">
        <v>901</v>
      </c>
      <c r="I908" s="189" t="s">
        <v>901</v>
      </c>
      <c r="J908" s="10" t="str">
        <f>IF(AND(G908="Excluded", H908="Excluded"), "Mutually Excluded", IF(AND(OR(G908="CERTAINLY INCLUDED", G908="INCLUDED", G908="MAYBE" ), OR(H908="INCLUDED", H908="MAYBE")), "MUTUALLY INCLUDED", IF(AND(G908="MAYBE", H908="MAYBE"), "Mutually MAYBE", IF(AND(G908="Excluded", OR(H908="INCLUDED", H908="MAYBE")), "AI: No, Human: Yes", IF(AND(H908="Excluded", OR(G908="INCLUDED", G908="CERTAINLY INCLUDED", G908="MAYBE")), "AI: Yes, Human: No", "Other Conflict")))))</f>
        <v>Mutually Excluded</v>
      </c>
      <c r="K908" s="10"/>
      <c r="L908" s="10"/>
      <c r="N908" s="220" t="s">
        <v>19</v>
      </c>
      <c r="O908" s="54" t="str">
        <f>IF(J908="Mutually Excluded","Exclude",IF(J908= "Mutually Included","Include",M908))</f>
        <v>Exclude</v>
      </c>
      <c r="P908" s="54" t="str">
        <f>'Humans Alignment T&amp;A'!Z908</f>
        <v>Exclude</v>
      </c>
      <c r="Q908" s="120" t="str">
        <f>IF(AND(O908="Exclude", P908="Exclude"), "Mutually Excluded", IF(AND(OR(O908="CERTAINLY INCLUDED", O908="INCLUDE" ), OR(P908="INCLUDE", P908="MAYBE")), "MUTUALLY INCLUDED", IF(AND(O908="MAYBE", P908="MAYBE"), "Mutually MAYBE", IF(AND(O908="Exclude", OR(P908="INCLUDE", P908="MAYBE")), "AI+Hum: No, Hum1+2: Yes", IF(AND(P908="Exclude", OR(O908="INCLUDE", O908="CERTAINLY INCLUDED", H908="MAYBE")), "Ai+hum: Yes, Hum1+2: No", "Other Conflict")))))</f>
        <v>Mutually Excluded</v>
      </c>
      <c r="U908" s="121" t="str">
        <f>IF(Q908="Mutually Excluded","Exclude",IF(Q908= "Mutually Included","Include",R908))</f>
        <v>Exclude</v>
      </c>
      <c r="V908" s="122"/>
      <c r="X908" s="117"/>
      <c r="Y908" s="117"/>
      <c r="Z908" s="103" t="str">
        <f t="shared" si="165"/>
        <v/>
      </c>
      <c r="AA908" s="256"/>
      <c r="AB908" s="186"/>
      <c r="AC908" s="186"/>
      <c r="AD908" s="203"/>
      <c r="AF908" s="203"/>
      <c r="AG908" s="102" t="str">
        <f t="shared" si="166"/>
        <v/>
      </c>
      <c r="AH908" s="10" t="str">
        <f t="shared" si="168"/>
        <v/>
      </c>
      <c r="AI908" s="102"/>
      <c r="AJ908" s="10"/>
      <c r="AK908" s="10"/>
      <c r="AL908" s="105"/>
      <c r="AM908" s="102"/>
      <c r="AN908" s="10"/>
      <c r="AO908" s="10" t="str">
        <f t="shared" si="167"/>
        <v/>
      </c>
      <c r="AT908" s="10"/>
      <c r="AU908" s="10" t="str">
        <f>IF(O908="include",AF908,"")</f>
        <v/>
      </c>
      <c r="AV908" s="54" t="str">
        <f>IF(P908="include",AF908,"")</f>
        <v/>
      </c>
    </row>
    <row r="909" spans="1:65" s="54" customFormat="1" ht="45">
      <c r="A909" s="10">
        <v>988</v>
      </c>
      <c r="B909" s="10"/>
      <c r="C909" s="10" t="s">
        <v>1261</v>
      </c>
      <c r="D909" s="10">
        <v>4</v>
      </c>
      <c r="E909" s="10">
        <v>3</v>
      </c>
      <c r="F909" s="10">
        <v>3</v>
      </c>
      <c r="G909" s="119" t="str">
        <f t="shared" si="169"/>
        <v>EXCLUDED</v>
      </c>
      <c r="H909" s="147" t="s">
        <v>901</v>
      </c>
      <c r="I909" s="189" t="s">
        <v>901</v>
      </c>
      <c r="J909" s="10" t="str">
        <f>IF(AND(G909="Excluded", H909="Excluded"), "Mutually Excluded", IF(AND(OR(G909="CERTAINLY INCLUDED", G909="INCLUDED", G909="MAYBE" ), OR(H909="INCLUDED", H909="MAYBE")), "MUTUALLY INCLUDED", IF(AND(G909="MAYBE", H909="MAYBE"), "Mutually MAYBE", IF(AND(G909="Excluded", OR(H909="INCLUDED", H909="MAYBE")), "AI: No, Human: Yes", IF(AND(H909="Excluded", OR(G909="INCLUDED", G909="CERTAINLY INCLUDED", G909="MAYBE")), "AI: Yes, Human: No", "Other Conflict")))))</f>
        <v>Mutually Excluded</v>
      </c>
      <c r="K909" s="10"/>
      <c r="L909" s="10"/>
      <c r="N909" s="220" t="s">
        <v>19</v>
      </c>
      <c r="O909" s="54" t="str">
        <f>IF(J909="Mutually Excluded","Exclude",IF(J909= "Mutually Included","Include",M909))</f>
        <v>Exclude</v>
      </c>
      <c r="P909" s="54" t="str">
        <f>'Humans Alignment T&amp;A'!Z909</f>
        <v>Exclude</v>
      </c>
      <c r="Q909" s="120" t="str">
        <f>IF(AND(O909="Exclude", P909="Exclude"), "Mutually Excluded", IF(AND(OR(O909="CERTAINLY INCLUDED", O909="INCLUDE" ), OR(P909="INCLUDE", P909="MAYBE")), "MUTUALLY INCLUDED", IF(AND(O909="MAYBE", P909="MAYBE"), "Mutually MAYBE", IF(AND(O909="Exclude", OR(P909="INCLUDE", P909="MAYBE")), "AI+Hum: No, Hum1+2: Yes", IF(AND(P909="Exclude", OR(O909="INCLUDE", O909="CERTAINLY INCLUDED", H909="MAYBE")), "Ai+hum: Yes, Hum1+2: No", "Other Conflict")))))</f>
        <v>Mutually Excluded</v>
      </c>
      <c r="U909" s="121" t="str">
        <f>IF(Q909="Mutually Excluded","Exclude",IF(Q909= "Mutually Included","Include",R909))</f>
        <v>Exclude</v>
      </c>
      <c r="V909" s="122"/>
      <c r="X909" s="117"/>
      <c r="Y909" s="117"/>
      <c r="Z909" s="103" t="str">
        <f t="shared" si="165"/>
        <v/>
      </c>
      <c r="AA909" s="256"/>
      <c r="AB909" s="186"/>
      <c r="AC909" s="186"/>
      <c r="AD909" s="203"/>
      <c r="AF909" s="203"/>
      <c r="AG909" s="102" t="str">
        <f t="shared" si="166"/>
        <v/>
      </c>
      <c r="AH909" s="10" t="str">
        <f t="shared" si="168"/>
        <v/>
      </c>
      <c r="AI909" s="102"/>
      <c r="AJ909" s="10"/>
      <c r="AK909" s="10"/>
      <c r="AL909" s="105"/>
      <c r="AM909" s="102"/>
      <c r="AN909" s="10"/>
      <c r="AO909" s="10" t="str">
        <f t="shared" si="167"/>
        <v/>
      </c>
      <c r="AT909" s="10"/>
      <c r="AU909" s="10" t="str">
        <f>IF(O909="include",AF909,"")</f>
        <v/>
      </c>
      <c r="AV909" s="54" t="str">
        <f>IF(P909="include",AF909,"")</f>
        <v/>
      </c>
    </row>
    <row r="910" spans="1:65" s="54" customFormat="1" ht="45">
      <c r="A910" s="10">
        <v>989</v>
      </c>
      <c r="B910" s="10"/>
      <c r="C910" s="10" t="s">
        <v>1262</v>
      </c>
      <c r="D910" s="10">
        <v>3</v>
      </c>
      <c r="E910" s="10">
        <v>2</v>
      </c>
      <c r="F910" s="10">
        <v>2</v>
      </c>
      <c r="G910" s="119" t="str">
        <f t="shared" si="169"/>
        <v>EXCLUDED</v>
      </c>
      <c r="H910" s="147" t="s">
        <v>901</v>
      </c>
      <c r="I910" s="189" t="s">
        <v>901</v>
      </c>
      <c r="J910" s="10" t="str">
        <f>IF(AND(G910="Excluded", H910="Excluded"), "Mutually Excluded", IF(AND(OR(G910="CERTAINLY INCLUDED", G910="INCLUDED", G910="MAYBE" ), OR(H910="INCLUDED", H910="MAYBE")), "MUTUALLY INCLUDED", IF(AND(G910="MAYBE", H910="MAYBE"), "Mutually MAYBE", IF(AND(G910="Excluded", OR(H910="INCLUDED", H910="MAYBE")), "AI: No, Human: Yes", IF(AND(H910="Excluded", OR(G910="INCLUDED", G910="CERTAINLY INCLUDED", G910="MAYBE")), "AI: Yes, Human: No", "Other Conflict")))))</f>
        <v>Mutually Excluded</v>
      </c>
      <c r="K910" s="10"/>
      <c r="L910" s="10"/>
      <c r="N910" s="220" t="s">
        <v>19</v>
      </c>
      <c r="O910" s="54" t="str">
        <f>IF(J910="Mutually Excluded","Exclude",IF(J910= "Mutually Included","Include",M910))</f>
        <v>Exclude</v>
      </c>
      <c r="P910" s="54" t="str">
        <f>'Humans Alignment T&amp;A'!Z910</f>
        <v>Exclude</v>
      </c>
      <c r="Q910" s="120" t="str">
        <f>IF(AND(O910="Exclude", P910="Exclude"), "Mutually Excluded", IF(AND(OR(O910="CERTAINLY INCLUDED", O910="INCLUDE" ), OR(P910="INCLUDE", P910="MAYBE")), "MUTUALLY INCLUDED", IF(AND(O910="MAYBE", P910="MAYBE"), "Mutually MAYBE", IF(AND(O910="Exclude", OR(P910="INCLUDE", P910="MAYBE")), "AI+Hum: No, Hum1+2: Yes", IF(AND(P910="Exclude", OR(O910="INCLUDE", O910="CERTAINLY INCLUDED", H910="MAYBE")), "Ai+hum: Yes, Hum1+2: No", "Other Conflict")))))</f>
        <v>Mutually Excluded</v>
      </c>
      <c r="U910" s="121" t="str">
        <f>IF(Q910="Mutually Excluded","Exclude",IF(Q910= "Mutually Included","Include",R910))</f>
        <v>Exclude</v>
      </c>
      <c r="V910" s="122"/>
      <c r="X910" s="117"/>
      <c r="Y910" s="117"/>
      <c r="Z910" s="103" t="str">
        <f t="shared" si="165"/>
        <v/>
      </c>
      <c r="AA910" s="256"/>
      <c r="AB910" s="186"/>
      <c r="AC910" s="186"/>
      <c r="AD910" s="203"/>
      <c r="AF910" s="203"/>
      <c r="AG910" s="102" t="str">
        <f t="shared" si="166"/>
        <v/>
      </c>
      <c r="AH910" s="10" t="str">
        <f t="shared" si="168"/>
        <v/>
      </c>
      <c r="AI910" s="102"/>
      <c r="AJ910" s="10"/>
      <c r="AK910" s="10"/>
      <c r="AL910" s="105"/>
      <c r="AM910" s="102"/>
      <c r="AN910" s="10"/>
      <c r="AO910" s="10" t="str">
        <f t="shared" si="167"/>
        <v/>
      </c>
      <c r="AT910" s="10"/>
      <c r="AU910" s="10" t="str">
        <f>IF(O910="include",AF910,"")</f>
        <v/>
      </c>
      <c r="AV910" s="54" t="str">
        <f>IF(P910="include",AF910,"")</f>
        <v/>
      </c>
    </row>
    <row r="911" spans="1:65" s="54" customFormat="1" ht="409.5">
      <c r="A911" s="10">
        <v>993</v>
      </c>
      <c r="B911" s="10" t="s">
        <v>1267</v>
      </c>
      <c r="C911" s="10" t="s">
        <v>1267</v>
      </c>
      <c r="D911" s="10">
        <v>4</v>
      </c>
      <c r="E911" s="10">
        <v>3</v>
      </c>
      <c r="F911" s="10">
        <v>4</v>
      </c>
      <c r="G911" s="119" t="str">
        <f t="shared" si="169"/>
        <v>EXCLUDED</v>
      </c>
      <c r="H911" s="147" t="s">
        <v>1752</v>
      </c>
      <c r="I911" s="189" t="s">
        <v>1752</v>
      </c>
      <c r="J911" s="10" t="str">
        <f>IF(AND(G911="Excluded", H911="Excluded"), "Mutually Excluded", IF(AND(OR(G911="CERTAINLY INCLUDED", G911="INCLUDED", G911="MAYBE" ), OR(H911="INCLUDED", H911="MAYBE")), "MUTUALLY INCLUDED", IF(AND(G911="MAYBE", H911="MAYBE"), "Mutually MAYBE", IF(AND(G911="Excluded", OR(H911="INCLUDED", H911="MAYBE")), "AI: No, Human: Yes", IF(AND(H911="Excluded", OR(G911="INCLUDED", G911="CERTAINLY INCLUDED", G911="MAYBE")), "AI: Yes, Human: No", "Other Conflict")))))</f>
        <v>AI: No, Human: Yes</v>
      </c>
      <c r="K911" s="10" t="s">
        <v>23</v>
      </c>
      <c r="L911" s="10" t="s">
        <v>23</v>
      </c>
      <c r="M911" s="54" t="s">
        <v>23</v>
      </c>
      <c r="N911" s="220" t="s">
        <v>23</v>
      </c>
      <c r="O911" s="54" t="str">
        <f>IF(J911="Mutually Excluded","Exclude",IF(J911= "Mutually Included","Include",M911))</f>
        <v>Include</v>
      </c>
      <c r="P911" s="54" t="str">
        <f>'Humans Alignment T&amp;A'!Z911</f>
        <v>Include</v>
      </c>
      <c r="Q911" s="120" t="str">
        <f>IF(AND(O911="Exclude", P911="Exclude"), "Mutually Excluded", IF(AND(OR(O911="CERTAINLY INCLUDED", O911="INCLUDE" ), OR(P911="INCLUDE", P911="MAYBE")), "MUTUALLY INCLUDED", IF(AND(O911="MAYBE", P911="MAYBE"), "Mutually MAYBE", IF(AND(O911="Exclude", OR(P911="INCLUDE", P911="MAYBE")), "AI+Hum: No, Hum1+2: Yes", IF(AND(P911="Exclude", OR(O911="INCLUDE", O911="CERTAINLY INCLUDED", H911="MAYBE")), "Ai+hum: Yes, Hum1+2: No", "Other Conflict")))))</f>
        <v>MUTUALLY INCLUDED</v>
      </c>
      <c r="U911" s="121" t="str">
        <f>IF(Q911="Mutually Excluded","Exclude",IF(Q911= "Mutually Included","Include",R911))</f>
        <v>Include</v>
      </c>
      <c r="V911" s="122" t="s">
        <v>23</v>
      </c>
      <c r="W911" s="54" t="s">
        <v>23</v>
      </c>
      <c r="X911" s="201" t="s">
        <v>1752</v>
      </c>
      <c r="Y911" s="117"/>
      <c r="Z911" s="103" t="str">
        <f t="shared" si="165"/>
        <v>Mutually Included</v>
      </c>
      <c r="AA911" s="103" t="s">
        <v>3002</v>
      </c>
      <c r="AB911" s="186"/>
      <c r="AC911" s="186"/>
      <c r="AD911" s="203" t="s">
        <v>19</v>
      </c>
      <c r="AF911" s="203" t="s">
        <v>23</v>
      </c>
      <c r="AG911" s="102" t="str">
        <f t="shared" si="166"/>
        <v>Nikos Included, Mikhail Excluded</v>
      </c>
      <c r="AH911" s="10" t="str">
        <f t="shared" si="168"/>
        <v>Human Included, AI Excluded</v>
      </c>
      <c r="AI911" s="102" t="s">
        <v>23</v>
      </c>
      <c r="AJ911" s="10"/>
      <c r="AK911" s="10"/>
      <c r="AL911" s="107" t="s">
        <v>23</v>
      </c>
      <c r="AM911" s="102"/>
      <c r="AN911" s="10"/>
      <c r="AO911" s="10" t="str">
        <f t="shared" si="167"/>
        <v>Human Included, AI Excluded</v>
      </c>
      <c r="AP911" s="54" t="str">
        <f>IF(COUNTA(AQ911:AS911)=0, "", IF(COUNTIF(AQ911:AS911,5)=3, "Include", IF(COUNTIF(AQ911:AS911,5)&gt;=1, "Maybe", "Exclude")))</f>
        <v>Exclude</v>
      </c>
      <c r="AQ911" s="54">
        <v>4</v>
      </c>
      <c r="AR911" s="54">
        <v>3</v>
      </c>
      <c r="AS911" s="54">
        <v>4</v>
      </c>
      <c r="AT911" s="10" t="s">
        <v>3071</v>
      </c>
      <c r="AU911" s="10" t="str">
        <f>IF(O911="include",AF911,"")</f>
        <v>Include</v>
      </c>
      <c r="AV911" s="54" t="str">
        <f>IF(P911="include",AF911,"")</f>
        <v>Include</v>
      </c>
    </row>
    <row r="912" spans="1:65" s="54" customFormat="1" ht="45">
      <c r="A912" s="10">
        <v>994</v>
      </c>
      <c r="B912" s="10"/>
      <c r="C912" s="261" t="s">
        <v>408</v>
      </c>
      <c r="D912" s="10">
        <v>2</v>
      </c>
      <c r="E912" s="10">
        <v>3</v>
      </c>
      <c r="F912" s="10">
        <v>2</v>
      </c>
      <c r="G912" s="119" t="str">
        <f t="shared" si="169"/>
        <v>EXCLUDED</v>
      </c>
      <c r="H912" s="147" t="s">
        <v>901</v>
      </c>
      <c r="I912" s="189" t="s">
        <v>901</v>
      </c>
      <c r="J912" s="10" t="str">
        <f>IF(AND(G912="Excluded", H912="Excluded"), "Mutually Excluded", IF(AND(OR(G912="CERTAINLY INCLUDED", G912="INCLUDED", G912="MAYBE" ), OR(H912="INCLUDED", H912="MAYBE")), "MUTUALLY INCLUDED", IF(AND(G912="MAYBE", H912="MAYBE"), "Mutually MAYBE", IF(AND(G912="Excluded", OR(H912="INCLUDED", H912="MAYBE")), "AI: No, Human: Yes", IF(AND(H912="Excluded", OR(G912="INCLUDED", G912="CERTAINLY INCLUDED", G912="MAYBE")), "AI: Yes, Human: No", "Other Conflict")))))</f>
        <v>Mutually Excluded</v>
      </c>
      <c r="K912" s="10"/>
      <c r="L912" s="10"/>
      <c r="N912" s="220" t="s">
        <v>19</v>
      </c>
      <c r="O912" s="54" t="str">
        <f>IF(J912="Mutually Excluded","Exclude",IF(J912= "Mutually Included","Include",M912))</f>
        <v>Exclude</v>
      </c>
      <c r="P912" s="54" t="str">
        <f>'Humans Alignment T&amp;A'!Z912</f>
        <v>Exclude</v>
      </c>
      <c r="Q912" s="120" t="str">
        <f>IF(AND(O912="Exclude", P912="Exclude"), "Mutually Excluded", IF(AND(OR(O912="CERTAINLY INCLUDED", O912="INCLUDE" ), OR(P912="INCLUDE", P912="MAYBE")), "MUTUALLY INCLUDED", IF(AND(O912="MAYBE", P912="MAYBE"), "Mutually MAYBE", IF(AND(O912="Exclude", OR(P912="INCLUDE", P912="MAYBE")), "AI+Hum: No, Hum1+2: Yes", IF(AND(P912="Exclude", OR(O912="INCLUDE", O912="CERTAINLY INCLUDED", H912="MAYBE")), "Ai+hum: Yes, Hum1+2: No", "Other Conflict")))))</f>
        <v>Mutually Excluded</v>
      </c>
      <c r="U912" s="121" t="str">
        <f>IF(Q912="Mutually Excluded","Exclude",IF(Q912= "Mutually Included","Include",R912))</f>
        <v>Exclude</v>
      </c>
      <c r="V912" s="122"/>
      <c r="X912" s="117"/>
      <c r="Y912" s="117"/>
      <c r="Z912" s="103" t="str">
        <f t="shared" si="165"/>
        <v/>
      </c>
      <c r="AA912" s="256"/>
      <c r="AB912" s="186"/>
      <c r="AC912" s="186"/>
      <c r="AD912" s="203"/>
      <c r="AF912" s="203"/>
      <c r="AG912" s="102" t="str">
        <f t="shared" si="166"/>
        <v/>
      </c>
      <c r="AH912" s="10" t="str">
        <f t="shared" si="168"/>
        <v/>
      </c>
      <c r="AI912" s="102"/>
      <c r="AJ912" s="10"/>
      <c r="AK912" s="10"/>
      <c r="AL912" s="105"/>
      <c r="AM912" s="102"/>
      <c r="AN912" s="10"/>
      <c r="AO912" s="10" t="str">
        <f t="shared" si="167"/>
        <v/>
      </c>
      <c r="AT912" s="10"/>
      <c r="AU912" s="10" t="str">
        <f>IF(O912="include",AF912,"")</f>
        <v/>
      </c>
      <c r="AV912" s="54" t="str">
        <f>IF(P912="include",AF912,"")</f>
        <v/>
      </c>
    </row>
    <row r="913" spans="1:65" s="54" customFormat="1" ht="45">
      <c r="A913" s="102" t="s">
        <v>1269</v>
      </c>
      <c r="B913" s="10"/>
      <c r="C913" s="10" t="s">
        <v>1270</v>
      </c>
      <c r="D913" s="10">
        <v>2</v>
      </c>
      <c r="E913" s="10">
        <v>2</v>
      </c>
      <c r="F913" s="10">
        <v>3</v>
      </c>
      <c r="G913" s="119" t="str">
        <f t="shared" si="169"/>
        <v>EXCLUDED</v>
      </c>
      <c r="H913" s="147" t="s">
        <v>901</v>
      </c>
      <c r="I913" s="189" t="s">
        <v>901</v>
      </c>
      <c r="J913" s="10" t="str">
        <f>IF(AND(G913="Excluded", H913="Excluded"), "Mutually Excluded", IF(AND(OR(G913="CERTAINLY INCLUDED", G913="INCLUDED", G913="MAYBE" ), OR(H913="INCLUDED", H913="MAYBE")), "MUTUALLY INCLUDED", IF(AND(G913="MAYBE", H913="MAYBE"), "Mutually MAYBE", IF(AND(G913="Excluded", OR(H913="INCLUDED", H913="MAYBE")), "AI: No, Human: Yes", IF(AND(H913="Excluded", OR(G913="INCLUDED", G913="CERTAINLY INCLUDED", G913="MAYBE")), "AI: Yes, Human: No", "Other Conflict")))))</f>
        <v>Mutually Excluded</v>
      </c>
      <c r="K913" s="10"/>
      <c r="L913" s="10"/>
      <c r="N913" s="220" t="s">
        <v>19</v>
      </c>
      <c r="O913" s="54" t="str">
        <f>IF(J913="Mutually Excluded","Exclude",IF(J913= "Mutually Included","Include",M913))</f>
        <v>Exclude</v>
      </c>
      <c r="P913" s="54" t="str">
        <f>'Humans Alignment T&amp;A'!Z913</f>
        <v>Exclude</v>
      </c>
      <c r="Q913" s="120" t="str">
        <f>IF(AND(O913="Exclude", P913="Exclude"), "Mutually Excluded", IF(AND(OR(O913="CERTAINLY INCLUDED", O913="INCLUDE" ), OR(P913="INCLUDE", P913="MAYBE")), "MUTUALLY INCLUDED", IF(AND(O913="MAYBE", P913="MAYBE"), "Mutually MAYBE", IF(AND(O913="Exclude", OR(P913="INCLUDE", P913="MAYBE")), "AI+Hum: No, Hum1+2: Yes", IF(AND(P913="Exclude", OR(O913="INCLUDE", O913="CERTAINLY INCLUDED", H913="MAYBE")), "Ai+hum: Yes, Hum1+2: No", "Other Conflict")))))</f>
        <v>Mutually Excluded</v>
      </c>
      <c r="U913" s="121" t="str">
        <f>IF(Q913="Mutually Excluded","Exclude",IF(Q913= "Mutually Included","Include",R913))</f>
        <v>Exclude</v>
      </c>
      <c r="V913" s="122"/>
      <c r="X913" s="122"/>
      <c r="Y913" s="122"/>
      <c r="Z913" s="103" t="str">
        <f>IF(OR(ISBLANK(AF913), ISBLANK(V913)), "", IF(AND(OR(AF913="Include", AF913="Maybe"), OR(V913="Include", V913="Maybe", V913="Certainly Included")), "Mutually Included", IF(AND(AF913="Exclude", V913="Exclude"), "Mutually Excluded", IF(AND(AF913="Exclude", OR(V913="Include", V913="Maybe")), "Nikos Excluded, Cindy Included", IF(AND(OR(AF913="Include", AF913="Maybe"), V913="Exclude"), "Nikos Included, Cindy Excluded", "Pal")))))</f>
        <v/>
      </c>
      <c r="AA913" s="256"/>
      <c r="AB913" s="186"/>
      <c r="AC913" s="186"/>
      <c r="AD913" s="203"/>
      <c r="AF913" s="203"/>
      <c r="AG913" s="102" t="str">
        <f>IF(OR(ISBLANK(AF913), ISBLANK(AD913)), "", IF(AND(OR(AF913="Include", AF913="Maybe"), OR(AD913="Include", AD913="Maybe", AD913="Certainly Included")), "Mutually Included", IF(AND(AF913="Exclude", AD913="Exclude"), "Mutually Excluded", IF(AND(AF913="Exclude", OR(AD913="Include", AD913="Maybe")), "Nikos Excluded, Mikhail Included", IF(AND(OR(AF913="Include", AF913="Maybe"), AD913="Exclude"), "Nikos Included, Mikhail Excluded", "Pal")))))</f>
        <v/>
      </c>
      <c r="AH913" s="10" t="str">
        <f>IF(OR(ISBLANK(AF913), ISBLANK(AP913)), "", IF(AND(OR(AF913="Include", AF913="Maybe"), OR(AP913="Included", AP913="Maybe", AP913="Certainly Included")), "Mutually Included", IF(AND(AF913="Exclude", AP913="Exclude"), "Mutually Excluded", IF(AND(AF913="Exclude", OR(AP913="Include", AP913="Maybe")), "Human Excluded, AI Included", IF(AND(OR(AF913="Include", AF913="Maybe"), AP913="Exclude"), "Human Included, AI Excluded", "Pal")))))</f>
        <v/>
      </c>
      <c r="AI913" s="102"/>
      <c r="AJ913" s="10"/>
      <c r="AK913" s="10"/>
      <c r="AL913" s="105"/>
      <c r="AM913" s="102"/>
      <c r="AN913" s="10"/>
      <c r="AO913" s="10" t="str">
        <f>IF(OR(ISBLANK(AF913), ISBLANK(AP913)), "", IF(AND(OR(AF913="Include", AF913="Maybe"), OR(AP913="Include", AP913="Maybe", AP913="Certainly Included")), "Mutually Included", IF(AND(AF913="Exclude", AP913="Exclude"), "Mutually Excluded", IF(AND(AF913="Exclude", OR(AP913="Include", AP913="Maybe",, AP913="Certainly Included")), "Human Excluded, AI Included", IF(AND(OR(AF913="Include", AF913="Maybe"), AP913="Exclude"), "Human Included, AI Excluded", "Pal")))))</f>
        <v/>
      </c>
      <c r="AT913" s="10"/>
      <c r="AU913" s="10" t="str">
        <f>IF(O913="include",AF913,"")</f>
        <v/>
      </c>
      <c r="AV913" s="54" t="str">
        <f>IF(P913="include",AF913,"")</f>
        <v/>
      </c>
      <c r="BC913" s="10"/>
      <c r="BH913" s="10"/>
      <c r="BM913" s="10"/>
    </row>
    <row r="914" spans="1:65" s="54" customFormat="1" ht="30">
      <c r="A914" s="10">
        <v>999</v>
      </c>
      <c r="B914" s="10"/>
      <c r="C914" s="10" t="s">
        <v>1274</v>
      </c>
      <c r="D914" s="10">
        <v>2</v>
      </c>
      <c r="E914" s="10">
        <v>3</v>
      </c>
      <c r="F914" s="10">
        <v>2</v>
      </c>
      <c r="G914" s="119" t="str">
        <f t="shared" si="169"/>
        <v>EXCLUDED</v>
      </c>
      <c r="H914" s="147" t="s">
        <v>901</v>
      </c>
      <c r="I914" s="189" t="s">
        <v>901</v>
      </c>
      <c r="J914" s="10" t="str">
        <f>IF(AND(G914="Excluded", H914="Excluded"), "Mutually Excluded", IF(AND(OR(G914="CERTAINLY INCLUDED", G914="INCLUDED", G914="MAYBE" ), OR(H914="INCLUDED", H914="MAYBE")), "MUTUALLY INCLUDED", IF(AND(G914="MAYBE", H914="MAYBE"), "Mutually MAYBE", IF(AND(G914="Excluded", OR(H914="INCLUDED", H914="MAYBE")), "AI: No, Human: Yes", IF(AND(H914="Excluded", OR(G914="INCLUDED", G914="CERTAINLY INCLUDED", G914="MAYBE")), "AI: Yes, Human: No", "Other Conflict")))))</f>
        <v>Mutually Excluded</v>
      </c>
      <c r="K914" s="10"/>
      <c r="L914" s="10"/>
      <c r="N914" s="220" t="s">
        <v>19</v>
      </c>
      <c r="O914" s="54" t="str">
        <f>IF(J914="Mutually Excluded","Exclude",IF(J914= "Mutually Included","Include",M914))</f>
        <v>Exclude</v>
      </c>
      <c r="P914" s="54" t="str">
        <f>'Humans Alignment T&amp;A'!Z914</f>
        <v>Exclude</v>
      </c>
      <c r="Q914" s="120" t="str">
        <f>IF(AND(O914="Exclude", P914="Exclude"), "Mutually Excluded", IF(AND(OR(O914="CERTAINLY INCLUDED", O914="INCLUDE" ), OR(P914="INCLUDE", P914="MAYBE")), "MUTUALLY INCLUDED", IF(AND(O914="MAYBE", P914="MAYBE"), "Mutually MAYBE", IF(AND(O914="Exclude", OR(P914="INCLUDE", P914="MAYBE")), "AI+Hum: No, Hum1+2: Yes", IF(AND(P914="Exclude", OR(O914="INCLUDE", O914="CERTAINLY INCLUDED", H914="MAYBE")), "Ai+hum: Yes, Hum1+2: No", "Other Conflict")))))</f>
        <v>Mutually Excluded</v>
      </c>
      <c r="U914" s="121" t="str">
        <f>IF(Q914="Mutually Excluded","Exclude",IF(Q914= "Mutually Included","Include",R914))</f>
        <v>Exclude</v>
      </c>
      <c r="V914" s="122"/>
      <c r="X914" s="117"/>
      <c r="Y914" s="117"/>
      <c r="Z914" s="103" t="str">
        <f t="shared" si="165"/>
        <v/>
      </c>
      <c r="AA914" s="256"/>
      <c r="AB914" s="186"/>
      <c r="AC914" s="186"/>
      <c r="AD914" s="203"/>
      <c r="AF914" s="203"/>
      <c r="AG914" s="102" t="str">
        <f t="shared" si="166"/>
        <v/>
      </c>
      <c r="AH914" s="10" t="str">
        <f t="shared" si="168"/>
        <v/>
      </c>
      <c r="AI914" s="102"/>
      <c r="AJ914" s="10"/>
      <c r="AK914" s="10"/>
      <c r="AL914" s="105"/>
      <c r="AM914" s="102"/>
      <c r="AN914" s="10"/>
      <c r="AO914" s="10" t="str">
        <f t="shared" si="167"/>
        <v/>
      </c>
      <c r="AT914" s="10"/>
      <c r="AU914" s="10" t="str">
        <f>IF(O914="include",AF914,"")</f>
        <v/>
      </c>
      <c r="AV914" s="54" t="str">
        <f>IF(P914="include",AF914,"")</f>
        <v/>
      </c>
    </row>
    <row r="915" spans="1:65" s="54" customFormat="1" ht="30">
      <c r="A915" s="10">
        <v>1000</v>
      </c>
      <c r="B915" s="10"/>
      <c r="C915" s="10" t="s">
        <v>1275</v>
      </c>
      <c r="D915" s="10">
        <v>4</v>
      </c>
      <c r="E915" s="10">
        <v>3</v>
      </c>
      <c r="F915" s="10">
        <v>3</v>
      </c>
      <c r="G915" s="119" t="str">
        <f t="shared" si="169"/>
        <v>EXCLUDED</v>
      </c>
      <c r="H915" s="147" t="s">
        <v>901</v>
      </c>
      <c r="I915" s="189" t="s">
        <v>901</v>
      </c>
      <c r="J915" s="10" t="str">
        <f>IF(AND(G915="Excluded", H915="Excluded"), "Mutually Excluded", IF(AND(OR(G915="CERTAINLY INCLUDED", G915="INCLUDED", G915="MAYBE" ), OR(H915="INCLUDED", H915="MAYBE")), "MUTUALLY INCLUDED", IF(AND(G915="MAYBE", H915="MAYBE"), "Mutually MAYBE", IF(AND(G915="Excluded", OR(H915="INCLUDED", H915="MAYBE")), "AI: No, Human: Yes", IF(AND(H915="Excluded", OR(G915="INCLUDED", G915="CERTAINLY INCLUDED", G915="MAYBE")), "AI: Yes, Human: No", "Other Conflict")))))</f>
        <v>Mutually Excluded</v>
      </c>
      <c r="K915" s="10"/>
      <c r="L915" s="10"/>
      <c r="N915" s="220" t="s">
        <v>19</v>
      </c>
      <c r="O915" s="54" t="str">
        <f>IF(J915="Mutually Excluded","Exclude",IF(J915= "Mutually Included","Include",M915))</f>
        <v>Exclude</v>
      </c>
      <c r="P915" s="54" t="str">
        <f>'Humans Alignment T&amp;A'!Z915</f>
        <v>Exclude</v>
      </c>
      <c r="Q915" s="120" t="str">
        <f>IF(AND(O915="Exclude", P915="Exclude"), "Mutually Excluded", IF(AND(OR(O915="CERTAINLY INCLUDED", O915="INCLUDE" ), OR(P915="INCLUDE", P915="MAYBE")), "MUTUALLY INCLUDED", IF(AND(O915="MAYBE", P915="MAYBE"), "Mutually MAYBE", IF(AND(O915="Exclude", OR(P915="INCLUDE", P915="MAYBE")), "AI+Hum: No, Hum1+2: Yes", IF(AND(P915="Exclude", OR(O915="INCLUDE", O915="CERTAINLY INCLUDED", H915="MAYBE")), "Ai+hum: Yes, Hum1+2: No", "Other Conflict")))))</f>
        <v>Mutually Excluded</v>
      </c>
      <c r="U915" s="121" t="str">
        <f>IF(Q915="Mutually Excluded","Exclude",IF(Q915= "Mutually Included","Include",R915))</f>
        <v>Exclude</v>
      </c>
      <c r="V915" s="122"/>
      <c r="X915" s="117"/>
      <c r="Y915" s="117"/>
      <c r="Z915" s="103" t="str">
        <f t="shared" si="165"/>
        <v/>
      </c>
      <c r="AA915" s="256"/>
      <c r="AB915" s="186"/>
      <c r="AC915" s="186"/>
      <c r="AD915" s="203"/>
      <c r="AF915" s="203"/>
      <c r="AG915" s="102" t="str">
        <f t="shared" si="166"/>
        <v/>
      </c>
      <c r="AH915" s="10" t="str">
        <f t="shared" si="168"/>
        <v/>
      </c>
      <c r="AI915" s="102"/>
      <c r="AJ915" s="10"/>
      <c r="AK915" s="10"/>
      <c r="AL915" s="105"/>
      <c r="AM915" s="102"/>
      <c r="AN915" s="10"/>
      <c r="AO915" s="10" t="str">
        <f t="shared" si="167"/>
        <v/>
      </c>
      <c r="AT915" s="10"/>
      <c r="AU915" s="10" t="str">
        <f>IF(O915="include",AF915,"")</f>
        <v/>
      </c>
      <c r="AV915" s="54" t="str">
        <f>IF(P915="include",AF915,"")</f>
        <v/>
      </c>
    </row>
    <row r="916" spans="1:65" s="54" customFormat="1" ht="30">
      <c r="A916" s="10">
        <v>1001</v>
      </c>
      <c r="B916" s="10"/>
      <c r="C916" s="10" t="s">
        <v>1276</v>
      </c>
      <c r="D916" s="10">
        <v>2</v>
      </c>
      <c r="E916" s="10">
        <v>2</v>
      </c>
      <c r="F916" s="10">
        <v>2</v>
      </c>
      <c r="G916" s="119" t="str">
        <f t="shared" si="169"/>
        <v>EXCLUDED</v>
      </c>
      <c r="H916" s="147" t="s">
        <v>901</v>
      </c>
      <c r="I916" s="189" t="s">
        <v>901</v>
      </c>
      <c r="J916" s="10" t="str">
        <f>IF(AND(G916="Excluded", H916="Excluded"), "Mutually Excluded", IF(AND(OR(G916="CERTAINLY INCLUDED", G916="INCLUDED", G916="MAYBE" ), OR(H916="INCLUDED", H916="MAYBE")), "MUTUALLY INCLUDED", IF(AND(G916="MAYBE", H916="MAYBE"), "Mutually MAYBE", IF(AND(G916="Excluded", OR(H916="INCLUDED", H916="MAYBE")), "AI: No, Human: Yes", IF(AND(H916="Excluded", OR(G916="INCLUDED", G916="CERTAINLY INCLUDED", G916="MAYBE")), "AI: Yes, Human: No", "Other Conflict")))))</f>
        <v>Mutually Excluded</v>
      </c>
      <c r="K916" s="10"/>
      <c r="L916" s="10"/>
      <c r="N916" s="220" t="s">
        <v>19</v>
      </c>
      <c r="O916" s="54" t="str">
        <f>IF(J916="Mutually Excluded","Exclude",IF(J916= "Mutually Included","Include",M916))</f>
        <v>Exclude</v>
      </c>
      <c r="P916" s="54" t="str">
        <f>'Humans Alignment T&amp;A'!Z916</f>
        <v>Exclude</v>
      </c>
      <c r="Q916" s="120" t="str">
        <f>IF(AND(O916="Exclude", P916="Exclude"), "Mutually Excluded", IF(AND(OR(O916="CERTAINLY INCLUDED", O916="INCLUDE" ), OR(P916="INCLUDE", P916="MAYBE")), "MUTUALLY INCLUDED", IF(AND(O916="MAYBE", P916="MAYBE"), "Mutually MAYBE", IF(AND(O916="Exclude", OR(P916="INCLUDE", P916="MAYBE")), "AI+Hum: No, Hum1+2: Yes", IF(AND(P916="Exclude", OR(O916="INCLUDE", O916="CERTAINLY INCLUDED", H916="MAYBE")), "Ai+hum: Yes, Hum1+2: No", "Other Conflict")))))</f>
        <v>Mutually Excluded</v>
      </c>
      <c r="U916" s="121" t="str">
        <f>IF(Q916="Mutually Excluded","Exclude",IF(Q916= "Mutually Included","Include",R916))</f>
        <v>Exclude</v>
      </c>
      <c r="V916" s="122"/>
      <c r="X916" s="117"/>
      <c r="Y916" s="117"/>
      <c r="Z916" s="103" t="str">
        <f t="shared" si="165"/>
        <v/>
      </c>
      <c r="AA916" s="256"/>
      <c r="AB916" s="186"/>
      <c r="AC916" s="186"/>
      <c r="AD916" s="203"/>
      <c r="AF916" s="203"/>
      <c r="AG916" s="102" t="str">
        <f t="shared" si="166"/>
        <v/>
      </c>
      <c r="AH916" s="10" t="str">
        <f t="shared" si="168"/>
        <v/>
      </c>
      <c r="AI916" s="102"/>
      <c r="AJ916" s="10"/>
      <c r="AK916" s="10"/>
      <c r="AL916" s="105"/>
      <c r="AM916" s="102"/>
      <c r="AN916" s="10"/>
      <c r="AO916" s="10" t="str">
        <f t="shared" si="167"/>
        <v/>
      </c>
      <c r="AT916" s="10"/>
      <c r="AU916" s="10" t="str">
        <f>IF(O916="include",AF916,"")</f>
        <v/>
      </c>
      <c r="AV916" s="54" t="str">
        <f>IF(P916="include",AF916,"")</f>
        <v/>
      </c>
    </row>
    <row r="917" spans="1:65" s="54" customFormat="1" ht="30">
      <c r="A917" s="10">
        <v>1002</v>
      </c>
      <c r="B917" s="10"/>
      <c r="C917" s="10" t="s">
        <v>1277</v>
      </c>
      <c r="D917" s="10">
        <v>4</v>
      </c>
      <c r="E917" s="10">
        <v>3</v>
      </c>
      <c r="F917" s="10">
        <v>3</v>
      </c>
      <c r="G917" s="119" t="str">
        <f t="shared" si="169"/>
        <v>EXCLUDED</v>
      </c>
      <c r="H917" s="147" t="s">
        <v>901</v>
      </c>
      <c r="I917" s="189" t="s">
        <v>901</v>
      </c>
      <c r="J917" s="10" t="str">
        <f>IF(AND(G917="Excluded", H917="Excluded"), "Mutually Excluded", IF(AND(OR(G917="CERTAINLY INCLUDED", G917="INCLUDED", G917="MAYBE" ), OR(H917="INCLUDED", H917="MAYBE")), "MUTUALLY INCLUDED", IF(AND(G917="MAYBE", H917="MAYBE"), "Mutually MAYBE", IF(AND(G917="Excluded", OR(H917="INCLUDED", H917="MAYBE")), "AI: No, Human: Yes", IF(AND(H917="Excluded", OR(G917="INCLUDED", G917="CERTAINLY INCLUDED", G917="MAYBE")), "AI: Yes, Human: No", "Other Conflict")))))</f>
        <v>Mutually Excluded</v>
      </c>
      <c r="K917" s="10"/>
      <c r="L917" s="10"/>
      <c r="N917" s="220" t="s">
        <v>19</v>
      </c>
      <c r="O917" s="54" t="str">
        <f>IF(J917="Mutually Excluded","Exclude",IF(J917= "Mutually Included","Include",M917))</f>
        <v>Exclude</v>
      </c>
      <c r="P917" s="54" t="str">
        <f>'Humans Alignment T&amp;A'!Z917</f>
        <v>Exclude</v>
      </c>
      <c r="Q917" s="120" t="str">
        <f>IF(AND(O917="Exclude", P917="Exclude"), "Mutually Excluded", IF(AND(OR(O917="CERTAINLY INCLUDED", O917="INCLUDE" ), OR(P917="INCLUDE", P917="MAYBE")), "MUTUALLY INCLUDED", IF(AND(O917="MAYBE", P917="MAYBE"), "Mutually MAYBE", IF(AND(O917="Exclude", OR(P917="INCLUDE", P917="MAYBE")), "AI+Hum: No, Hum1+2: Yes", IF(AND(P917="Exclude", OR(O917="INCLUDE", O917="CERTAINLY INCLUDED", H917="MAYBE")), "Ai+hum: Yes, Hum1+2: No", "Other Conflict")))))</f>
        <v>Mutually Excluded</v>
      </c>
      <c r="U917" s="121" t="str">
        <f>IF(Q917="Mutually Excluded","Exclude",IF(Q917= "Mutually Included","Include",R917))</f>
        <v>Exclude</v>
      </c>
      <c r="V917" s="122"/>
      <c r="X917" s="117"/>
      <c r="Y917" s="117"/>
      <c r="Z917" s="103" t="str">
        <f t="shared" si="165"/>
        <v/>
      </c>
      <c r="AA917" s="256"/>
      <c r="AB917" s="186"/>
      <c r="AC917" s="186"/>
      <c r="AD917" s="203"/>
      <c r="AF917" s="203"/>
      <c r="AG917" s="102" t="str">
        <f t="shared" si="166"/>
        <v/>
      </c>
      <c r="AH917" s="10" t="str">
        <f t="shared" si="168"/>
        <v/>
      </c>
      <c r="AI917" s="102"/>
      <c r="AJ917" s="10"/>
      <c r="AK917" s="10"/>
      <c r="AL917" s="105"/>
      <c r="AM917" s="102"/>
      <c r="AN917" s="10"/>
      <c r="AO917" s="10" t="str">
        <f t="shared" si="167"/>
        <v/>
      </c>
      <c r="AT917" s="10"/>
      <c r="AU917" s="10" t="str">
        <f>IF(O917="include",AF917,"")</f>
        <v/>
      </c>
      <c r="AV917" s="54" t="str">
        <f>IF(P917="include",AF917,"")</f>
        <v/>
      </c>
    </row>
    <row r="918" spans="1:65" s="54" customFormat="1" ht="30">
      <c r="A918" s="10">
        <v>1004</v>
      </c>
      <c r="B918" s="10"/>
      <c r="C918" s="10" t="s">
        <v>1279</v>
      </c>
      <c r="D918" s="10">
        <v>1</v>
      </c>
      <c r="E918" s="10">
        <v>1</v>
      </c>
      <c r="F918" s="10">
        <v>1</v>
      </c>
      <c r="G918" s="119" t="str">
        <f t="shared" si="169"/>
        <v>EXCLUDED</v>
      </c>
      <c r="H918" s="147" t="s">
        <v>901</v>
      </c>
      <c r="I918" s="189" t="s">
        <v>901</v>
      </c>
      <c r="J918" s="10" t="str">
        <f>IF(AND(G918="Excluded", H918="Excluded"), "Mutually Excluded", IF(AND(OR(G918="CERTAINLY INCLUDED", G918="INCLUDED", G918="MAYBE" ), OR(H918="INCLUDED", H918="MAYBE")), "MUTUALLY INCLUDED", IF(AND(G918="MAYBE", H918="MAYBE"), "Mutually MAYBE", IF(AND(G918="Excluded", OR(H918="INCLUDED", H918="MAYBE")), "AI: No, Human: Yes", IF(AND(H918="Excluded", OR(G918="INCLUDED", G918="CERTAINLY INCLUDED", G918="MAYBE")), "AI: Yes, Human: No", "Other Conflict")))))</f>
        <v>Mutually Excluded</v>
      </c>
      <c r="K918" s="10"/>
      <c r="L918" s="10"/>
      <c r="N918" s="220" t="s">
        <v>19</v>
      </c>
      <c r="O918" s="54" t="str">
        <f>IF(J918="Mutually Excluded","Exclude",IF(J918= "Mutually Included","Include",M918))</f>
        <v>Exclude</v>
      </c>
      <c r="P918" s="54" t="str">
        <f>'Humans Alignment T&amp;A'!Z918</f>
        <v>Exclude</v>
      </c>
      <c r="Q918" s="120" t="str">
        <f>IF(AND(O918="Exclude", P918="Exclude"), "Mutually Excluded", IF(AND(OR(O918="CERTAINLY INCLUDED", O918="INCLUDE" ), OR(P918="INCLUDE", P918="MAYBE")), "MUTUALLY INCLUDED", IF(AND(O918="MAYBE", P918="MAYBE"), "Mutually MAYBE", IF(AND(O918="Exclude", OR(P918="INCLUDE", P918="MAYBE")), "AI+Hum: No, Hum1+2: Yes", IF(AND(P918="Exclude", OR(O918="INCLUDE", O918="CERTAINLY INCLUDED", H918="MAYBE")), "Ai+hum: Yes, Hum1+2: No", "Other Conflict")))))</f>
        <v>Mutually Excluded</v>
      </c>
      <c r="U918" s="121" t="str">
        <f>IF(Q918="Mutually Excluded","Exclude",IF(Q918= "Mutually Included","Include",R918))</f>
        <v>Exclude</v>
      </c>
      <c r="V918" s="122"/>
      <c r="X918" s="117"/>
      <c r="Y918" s="117"/>
      <c r="Z918" s="103" t="str">
        <f t="shared" si="165"/>
        <v/>
      </c>
      <c r="AA918" s="256"/>
      <c r="AB918" s="186"/>
      <c r="AC918" s="186"/>
      <c r="AD918" s="203"/>
      <c r="AF918" s="203"/>
      <c r="AG918" s="102" t="str">
        <f t="shared" si="166"/>
        <v/>
      </c>
      <c r="AH918" s="10" t="str">
        <f t="shared" si="168"/>
        <v/>
      </c>
      <c r="AI918" s="102"/>
      <c r="AJ918" s="10"/>
      <c r="AK918" s="10"/>
      <c r="AL918" s="105"/>
      <c r="AM918" s="102"/>
      <c r="AN918" s="10"/>
      <c r="AO918" s="10" t="str">
        <f t="shared" si="167"/>
        <v/>
      </c>
      <c r="AT918" s="10"/>
      <c r="AU918" s="10" t="str">
        <f>IF(O918="include",AF918,"")</f>
        <v/>
      </c>
      <c r="AV918" s="54" t="str">
        <f>IF(P918="include",AF918,"")</f>
        <v/>
      </c>
    </row>
    <row r="919" spans="1:65" s="54" customFormat="1" ht="30">
      <c r="A919" s="10">
        <v>1005</v>
      </c>
      <c r="B919" s="10"/>
      <c r="C919" s="10" t="s">
        <v>1280</v>
      </c>
      <c r="D919" s="10">
        <v>1</v>
      </c>
      <c r="E919" s="10">
        <v>1</v>
      </c>
      <c r="F919" s="10">
        <v>1</v>
      </c>
      <c r="G919" s="119" t="str">
        <f t="shared" si="169"/>
        <v>EXCLUDED</v>
      </c>
      <c r="H919" s="147" t="s">
        <v>901</v>
      </c>
      <c r="I919" s="189" t="s">
        <v>901</v>
      </c>
      <c r="J919" s="10" t="str">
        <f>IF(AND(G919="Excluded", H919="Excluded"), "Mutually Excluded", IF(AND(OR(G919="CERTAINLY INCLUDED", G919="INCLUDED", G919="MAYBE" ), OR(H919="INCLUDED", H919="MAYBE")), "MUTUALLY INCLUDED", IF(AND(G919="MAYBE", H919="MAYBE"), "Mutually MAYBE", IF(AND(G919="Excluded", OR(H919="INCLUDED", H919="MAYBE")), "AI: No, Human: Yes", IF(AND(H919="Excluded", OR(G919="INCLUDED", G919="CERTAINLY INCLUDED", G919="MAYBE")), "AI: Yes, Human: No", "Other Conflict")))))</f>
        <v>Mutually Excluded</v>
      </c>
      <c r="K919" s="10"/>
      <c r="L919" s="10"/>
      <c r="N919" s="220" t="s">
        <v>19</v>
      </c>
      <c r="O919" s="54" t="str">
        <f>IF(J919="Mutually Excluded","Exclude",IF(J919= "Mutually Included","Include",M919))</f>
        <v>Exclude</v>
      </c>
      <c r="P919" s="54" t="str">
        <f>'Humans Alignment T&amp;A'!Z919</f>
        <v>Exclude</v>
      </c>
      <c r="Q919" s="120" t="str">
        <f>IF(AND(O919="Exclude", P919="Exclude"), "Mutually Excluded", IF(AND(OR(O919="CERTAINLY INCLUDED", O919="INCLUDE" ), OR(P919="INCLUDE", P919="MAYBE")), "MUTUALLY INCLUDED", IF(AND(O919="MAYBE", P919="MAYBE"), "Mutually MAYBE", IF(AND(O919="Exclude", OR(P919="INCLUDE", P919="MAYBE")), "AI+Hum: No, Hum1+2: Yes", IF(AND(P919="Exclude", OR(O919="INCLUDE", O919="CERTAINLY INCLUDED", H919="MAYBE")), "Ai+hum: Yes, Hum1+2: No", "Other Conflict")))))</f>
        <v>Mutually Excluded</v>
      </c>
      <c r="U919" s="121" t="str">
        <f>IF(Q919="Mutually Excluded","Exclude",IF(Q919= "Mutually Included","Include",R919))</f>
        <v>Exclude</v>
      </c>
      <c r="V919" s="122"/>
      <c r="X919" s="117"/>
      <c r="Y919" s="117"/>
      <c r="Z919" s="103" t="str">
        <f t="shared" si="165"/>
        <v/>
      </c>
      <c r="AA919" s="256"/>
      <c r="AB919" s="186"/>
      <c r="AC919" s="186"/>
      <c r="AD919" s="203"/>
      <c r="AF919" s="203"/>
      <c r="AG919" s="102" t="str">
        <f t="shared" si="166"/>
        <v/>
      </c>
      <c r="AH919" s="10" t="str">
        <f t="shared" si="168"/>
        <v/>
      </c>
      <c r="AI919" s="102"/>
      <c r="AJ919" s="10"/>
      <c r="AK919" s="10"/>
      <c r="AL919" s="105"/>
      <c r="AM919" s="102"/>
      <c r="AN919" s="10"/>
      <c r="AO919" s="10" t="str">
        <f t="shared" si="167"/>
        <v/>
      </c>
      <c r="AT919" s="10"/>
      <c r="AU919" s="10" t="str">
        <f>IF(O919="include",AF919,"")</f>
        <v/>
      </c>
      <c r="AV919" s="54" t="str">
        <f>IF(P919="include",AF919,"")</f>
        <v/>
      </c>
    </row>
    <row r="920" spans="1:65" s="54" customFormat="1" ht="30">
      <c r="A920" s="10">
        <v>1006</v>
      </c>
      <c r="B920" s="10"/>
      <c r="C920" s="10" t="s">
        <v>1281</v>
      </c>
      <c r="D920" s="10">
        <v>2</v>
      </c>
      <c r="E920" s="10">
        <v>2</v>
      </c>
      <c r="F920" s="10">
        <v>2</v>
      </c>
      <c r="G920" s="119" t="str">
        <f t="shared" si="169"/>
        <v>EXCLUDED</v>
      </c>
      <c r="H920" s="147" t="s">
        <v>901</v>
      </c>
      <c r="I920" s="189" t="s">
        <v>901</v>
      </c>
      <c r="J920" s="10" t="str">
        <f>IF(AND(G920="Excluded", H920="Excluded"), "Mutually Excluded", IF(AND(OR(G920="CERTAINLY INCLUDED", G920="INCLUDED", G920="MAYBE" ), OR(H920="INCLUDED", H920="MAYBE")), "MUTUALLY INCLUDED", IF(AND(G920="MAYBE", H920="MAYBE"), "Mutually MAYBE", IF(AND(G920="Excluded", OR(H920="INCLUDED", H920="MAYBE")), "AI: No, Human: Yes", IF(AND(H920="Excluded", OR(G920="INCLUDED", G920="CERTAINLY INCLUDED", G920="MAYBE")), "AI: Yes, Human: No", "Other Conflict")))))</f>
        <v>Mutually Excluded</v>
      </c>
      <c r="K920" s="10"/>
      <c r="L920" s="10"/>
      <c r="N920" s="220" t="s">
        <v>19</v>
      </c>
      <c r="O920" s="54" t="str">
        <f>IF(J920="Mutually Excluded","Exclude",IF(J920= "Mutually Included","Include",M920))</f>
        <v>Exclude</v>
      </c>
      <c r="P920" s="54" t="str">
        <f>'Humans Alignment T&amp;A'!Z920</f>
        <v>Exclude</v>
      </c>
      <c r="Q920" s="120" t="str">
        <f>IF(AND(O920="Exclude", P920="Exclude"), "Mutually Excluded", IF(AND(OR(O920="CERTAINLY INCLUDED", O920="INCLUDE" ), OR(P920="INCLUDE", P920="MAYBE")), "MUTUALLY INCLUDED", IF(AND(O920="MAYBE", P920="MAYBE"), "Mutually MAYBE", IF(AND(O920="Exclude", OR(P920="INCLUDE", P920="MAYBE")), "AI+Hum: No, Hum1+2: Yes", IF(AND(P920="Exclude", OR(O920="INCLUDE", O920="CERTAINLY INCLUDED", H920="MAYBE")), "Ai+hum: Yes, Hum1+2: No", "Other Conflict")))))</f>
        <v>Mutually Excluded</v>
      </c>
      <c r="U920" s="121" t="str">
        <f>IF(Q920="Mutually Excluded","Exclude",IF(Q920= "Mutually Included","Include",R920))</f>
        <v>Exclude</v>
      </c>
      <c r="V920" s="122"/>
      <c r="X920" s="117"/>
      <c r="Y920" s="117"/>
      <c r="Z920" s="103" t="str">
        <f t="shared" si="165"/>
        <v/>
      </c>
      <c r="AA920" s="256"/>
      <c r="AB920" s="186"/>
      <c r="AC920" s="186"/>
      <c r="AD920" s="203"/>
      <c r="AF920" s="203"/>
      <c r="AG920" s="102" t="str">
        <f t="shared" si="166"/>
        <v/>
      </c>
      <c r="AH920" s="10" t="str">
        <f t="shared" si="168"/>
        <v/>
      </c>
      <c r="AI920" s="102"/>
      <c r="AJ920" s="10"/>
      <c r="AK920" s="10"/>
      <c r="AL920" s="105"/>
      <c r="AM920" s="102"/>
      <c r="AN920" s="10"/>
      <c r="AO920" s="10" t="str">
        <f t="shared" si="167"/>
        <v/>
      </c>
      <c r="AT920" s="10"/>
      <c r="AU920" s="10" t="str">
        <f>IF(O920="include",AF920,"")</f>
        <v/>
      </c>
      <c r="AV920" s="54" t="str">
        <f>IF(P920="include",AF920,"")</f>
        <v/>
      </c>
    </row>
    <row r="921" spans="1:65" s="54" customFormat="1" ht="30">
      <c r="A921" s="10">
        <v>1007</v>
      </c>
      <c r="B921" s="10"/>
      <c r="C921" s="10" t="s">
        <v>1282</v>
      </c>
      <c r="D921" s="10">
        <v>3</v>
      </c>
      <c r="E921" s="10">
        <v>4</v>
      </c>
      <c r="F921" s="10">
        <v>3</v>
      </c>
      <c r="G921" s="119" t="str">
        <f t="shared" si="169"/>
        <v>EXCLUDED</v>
      </c>
      <c r="H921" s="147" t="s">
        <v>901</v>
      </c>
      <c r="I921" s="189" t="s">
        <v>901</v>
      </c>
      <c r="J921" s="10" t="str">
        <f>IF(AND(G921="Excluded", H921="Excluded"), "Mutually Excluded", IF(AND(OR(G921="CERTAINLY INCLUDED", G921="INCLUDED", G921="MAYBE" ), OR(H921="INCLUDED", H921="MAYBE")), "MUTUALLY INCLUDED", IF(AND(G921="MAYBE", H921="MAYBE"), "Mutually MAYBE", IF(AND(G921="Excluded", OR(H921="INCLUDED", H921="MAYBE")), "AI: No, Human: Yes", IF(AND(H921="Excluded", OR(G921="INCLUDED", G921="CERTAINLY INCLUDED", G921="MAYBE")), "AI: Yes, Human: No", "Other Conflict")))))</f>
        <v>Mutually Excluded</v>
      </c>
      <c r="K921" s="10"/>
      <c r="L921" s="10"/>
      <c r="N921" s="220" t="s">
        <v>19</v>
      </c>
      <c r="O921" s="54" t="str">
        <f>IF(J921="Mutually Excluded","Exclude",IF(J921= "Mutually Included","Include",M921))</f>
        <v>Exclude</v>
      </c>
      <c r="P921" s="54" t="str">
        <f>'Humans Alignment T&amp;A'!Z921</f>
        <v>Exclude</v>
      </c>
      <c r="Q921" s="120" t="str">
        <f>IF(AND(O921="Exclude", P921="Exclude"), "Mutually Excluded", IF(AND(OR(O921="CERTAINLY INCLUDED", O921="INCLUDE" ), OR(P921="INCLUDE", P921="MAYBE")), "MUTUALLY INCLUDED", IF(AND(O921="MAYBE", P921="MAYBE"), "Mutually MAYBE", IF(AND(O921="Exclude", OR(P921="INCLUDE", P921="MAYBE")), "AI+Hum: No, Hum1+2: Yes", IF(AND(P921="Exclude", OR(O921="INCLUDE", O921="CERTAINLY INCLUDED", H921="MAYBE")), "Ai+hum: Yes, Hum1+2: No", "Other Conflict")))))</f>
        <v>Mutually Excluded</v>
      </c>
      <c r="U921" s="121" t="str">
        <f>IF(Q921="Mutually Excluded","Exclude",IF(Q921= "Mutually Included","Include",R921))</f>
        <v>Exclude</v>
      </c>
      <c r="V921" s="122"/>
      <c r="X921" s="117"/>
      <c r="Y921" s="117"/>
      <c r="Z921" s="103" t="str">
        <f t="shared" si="165"/>
        <v/>
      </c>
      <c r="AA921" s="256"/>
      <c r="AB921" s="186"/>
      <c r="AC921" s="186"/>
      <c r="AD921" s="203"/>
      <c r="AF921" s="203"/>
      <c r="AG921" s="102" t="str">
        <f t="shared" si="166"/>
        <v/>
      </c>
      <c r="AH921" s="10" t="str">
        <f t="shared" si="168"/>
        <v/>
      </c>
      <c r="AI921" s="102"/>
      <c r="AJ921" s="10"/>
      <c r="AK921" s="10"/>
      <c r="AL921" s="105"/>
      <c r="AM921" s="102"/>
      <c r="AN921" s="10"/>
      <c r="AO921" s="10" t="str">
        <f t="shared" si="167"/>
        <v/>
      </c>
      <c r="AT921" s="10"/>
      <c r="AU921" s="10" t="str">
        <f>IF(O921="include",AF921,"")</f>
        <v/>
      </c>
      <c r="AV921" s="54" t="str">
        <f>IF(P921="include",AF921,"")</f>
        <v/>
      </c>
    </row>
    <row r="922" spans="1:65" s="54" customFormat="1" ht="212.25" customHeight="1">
      <c r="A922" s="10">
        <v>1008</v>
      </c>
      <c r="B922" s="10" t="s">
        <v>1283</v>
      </c>
      <c r="C922" s="10" t="s">
        <v>1283</v>
      </c>
      <c r="D922" s="10">
        <v>4</v>
      </c>
      <c r="E922" s="10">
        <v>3</v>
      </c>
      <c r="F922" s="10">
        <v>4</v>
      </c>
      <c r="G922" s="119" t="str">
        <f t="shared" si="169"/>
        <v>EXCLUDED</v>
      </c>
      <c r="H922" s="147" t="s">
        <v>1752</v>
      </c>
      <c r="I922" s="189" t="s">
        <v>1752</v>
      </c>
      <c r="J922" s="10" t="str">
        <f>IF(AND(G922="Excluded", H922="Excluded"), "Mutually Excluded", IF(AND(OR(G922="CERTAINLY INCLUDED", G922="INCLUDED", G922="MAYBE" ), OR(H922="INCLUDED", H922="MAYBE")), "MUTUALLY INCLUDED", IF(AND(G922="MAYBE", H922="MAYBE"), "Mutually MAYBE", IF(AND(G922="Excluded", OR(H922="INCLUDED", H922="MAYBE")), "AI: No, Human: Yes", IF(AND(H922="Excluded", OR(G922="INCLUDED", G922="CERTAINLY INCLUDED", G922="MAYBE")), "AI: Yes, Human: No", "Other Conflict")))))</f>
        <v>AI: No, Human: Yes</v>
      </c>
      <c r="K922" s="10" t="s">
        <v>23</v>
      </c>
      <c r="L922" s="10" t="s">
        <v>23</v>
      </c>
      <c r="M922" s="54" t="s">
        <v>23</v>
      </c>
      <c r="N922" s="220" t="s">
        <v>23</v>
      </c>
      <c r="O922" s="54" t="str">
        <f>IF(J922="Mutually Excluded","Exclude",IF(J922= "Mutually Included","Include",M922))</f>
        <v>Include</v>
      </c>
      <c r="P922" s="54" t="str">
        <f>'Humans Alignment T&amp;A'!Z922</f>
        <v>Include</v>
      </c>
      <c r="Q922" s="120" t="str">
        <f>IF(AND(O922="Exclude", P922="Exclude"), "Mutually Excluded", IF(AND(OR(O922="CERTAINLY INCLUDED", O922="INCLUDE" ), OR(P922="INCLUDE", P922="MAYBE")), "MUTUALLY INCLUDED", IF(AND(O922="MAYBE", P922="MAYBE"), "Mutually MAYBE", IF(AND(O922="Exclude", OR(P922="INCLUDE", P922="MAYBE")), "AI+Hum: No, Hum1+2: Yes", IF(AND(P922="Exclude", OR(O922="INCLUDE", O922="CERTAINLY INCLUDED", H922="MAYBE")), "Ai+hum: Yes, Hum1+2: No", "Other Conflict")))))</f>
        <v>MUTUALLY INCLUDED</v>
      </c>
      <c r="U922" s="121" t="str">
        <f>IF(Q922="Mutually Excluded","Exclude",IF(Q922= "Mutually Included","Include",R922))</f>
        <v>Include</v>
      </c>
      <c r="V922" s="122" t="s">
        <v>19</v>
      </c>
      <c r="W922" s="54" t="s">
        <v>19</v>
      </c>
      <c r="X922" s="201" t="s">
        <v>901</v>
      </c>
      <c r="Y922" s="201" t="s">
        <v>3003</v>
      </c>
      <c r="Z922" s="103" t="str">
        <f t="shared" si="165"/>
        <v>Nikos Included, Cindy Excluded</v>
      </c>
      <c r="AA922" s="103" t="s">
        <v>19</v>
      </c>
      <c r="AB922" s="186"/>
      <c r="AC922" s="186"/>
      <c r="AD922" s="203" t="s">
        <v>23</v>
      </c>
      <c r="AF922" s="203" t="s">
        <v>1714</v>
      </c>
      <c r="AG922" s="102" t="str">
        <f t="shared" si="166"/>
        <v>Mutually Included</v>
      </c>
      <c r="AH922" s="10" t="str">
        <f t="shared" si="168"/>
        <v>Mutually Included</v>
      </c>
      <c r="AI922" s="102" t="s">
        <v>23</v>
      </c>
      <c r="AJ922" s="10"/>
      <c r="AK922" s="10"/>
      <c r="AL922" s="107" t="s">
        <v>23</v>
      </c>
      <c r="AM922" s="102"/>
      <c r="AN922" s="10"/>
      <c r="AO922" s="10" t="str">
        <f t="shared" ref="AO922" si="170">IF(OR(ISBLANK(AF922), ISBLANK(AP922)), "", IF(AND(OR(AF922="Include", AF922="Maybe"), OR(AP922="Include", AP922="Maybe", AP922="Certainly Included")), "Mutually Included", IF(AND(AF922="Exclude", AP922="Exclude"), "Mutually Excluded", IF(AND(AF922="Exclude", OR(AP922="Include", AP922="Maybe",, AP922="Certainly Included")), "Human Excluded, AI Included", IF(AND(OR(AF922="Include", AF922="Maybe"), AP922="Exclude"), "Human Included, AI Excluded", "Pal")))))</f>
        <v>Mutually Included</v>
      </c>
      <c r="AP922" s="54" t="str">
        <f>IF(COUNTA(AQ922:AS922)=0, "", IF(COUNTIF(AQ922:AS922,5)=3, "Include", IF(COUNTIF(AQ922:AS922,5)&gt;=1, "Maybe", "Exclude")))</f>
        <v>Maybe</v>
      </c>
      <c r="AQ922" s="54">
        <v>4</v>
      </c>
      <c r="AR922" s="54">
        <v>3</v>
      </c>
      <c r="AS922" s="54">
        <v>5</v>
      </c>
      <c r="AT922" s="10" t="s">
        <v>3072</v>
      </c>
      <c r="AU922" s="10" t="str">
        <f>IF(O922="include",AF922,"")</f>
        <v>Maybe</v>
      </c>
      <c r="AV922" s="54" t="str">
        <f>IF(P922="include",AF922,"")</f>
        <v>Maybe</v>
      </c>
    </row>
    <row r="923" spans="1:65" s="54" customFormat="1" ht="30">
      <c r="A923" s="10">
        <v>1010</v>
      </c>
      <c r="B923" s="10"/>
      <c r="C923" s="10" t="s">
        <v>1286</v>
      </c>
      <c r="D923" s="10">
        <v>1</v>
      </c>
      <c r="E923" s="10">
        <v>1</v>
      </c>
      <c r="F923" s="10">
        <v>1</v>
      </c>
      <c r="G923" s="119" t="str">
        <f t="shared" si="169"/>
        <v>EXCLUDED</v>
      </c>
      <c r="H923" s="147" t="s">
        <v>901</v>
      </c>
      <c r="I923" s="189" t="s">
        <v>901</v>
      </c>
      <c r="J923" s="10" t="str">
        <f>IF(AND(G923="Excluded", H923="Excluded"), "Mutually Excluded", IF(AND(OR(G923="CERTAINLY INCLUDED", G923="INCLUDED", G923="MAYBE" ), OR(H923="INCLUDED", H923="MAYBE")), "MUTUALLY INCLUDED", IF(AND(G923="MAYBE", H923="MAYBE"), "Mutually MAYBE", IF(AND(G923="Excluded", OR(H923="INCLUDED", H923="MAYBE")), "AI: No, Human: Yes", IF(AND(H923="Excluded", OR(G923="INCLUDED", G923="CERTAINLY INCLUDED", G923="MAYBE")), "AI: Yes, Human: No", "Other Conflict")))))</f>
        <v>Mutually Excluded</v>
      </c>
      <c r="K923" s="10"/>
      <c r="L923" s="10"/>
      <c r="N923" s="220" t="s">
        <v>19</v>
      </c>
      <c r="O923" s="54" t="str">
        <f>IF(J923="Mutually Excluded","Exclude",IF(J923= "Mutually Included","Include",M923))</f>
        <v>Exclude</v>
      </c>
      <c r="P923" s="54" t="str">
        <f>'Humans Alignment T&amp;A'!Z923</f>
        <v>Exclude</v>
      </c>
      <c r="Q923" s="120" t="str">
        <f>IF(AND(O923="Exclude", P923="Exclude"), "Mutually Excluded", IF(AND(OR(O923="CERTAINLY INCLUDED", O923="INCLUDE" ), OR(P923="INCLUDE", P923="MAYBE")), "MUTUALLY INCLUDED", IF(AND(O923="MAYBE", P923="MAYBE"), "Mutually MAYBE", IF(AND(O923="Exclude", OR(P923="INCLUDE", P923="MAYBE")), "AI+Hum: No, Hum1+2: Yes", IF(AND(P923="Exclude", OR(O923="INCLUDE", O923="CERTAINLY INCLUDED", H923="MAYBE")), "Ai+hum: Yes, Hum1+2: No", "Other Conflict")))))</f>
        <v>Mutually Excluded</v>
      </c>
      <c r="U923" s="121" t="str">
        <f>IF(Q923="Mutually Excluded","Exclude",IF(Q923= "Mutually Included","Include",R923))</f>
        <v>Exclude</v>
      </c>
      <c r="V923" s="122"/>
      <c r="X923" s="117"/>
      <c r="Y923" s="117"/>
      <c r="Z923" s="103" t="str">
        <f t="shared" si="165"/>
        <v/>
      </c>
      <c r="AA923" s="256"/>
      <c r="AB923" s="186"/>
      <c r="AC923" s="186"/>
      <c r="AD923" s="203"/>
      <c r="AF923" s="203"/>
      <c r="AG923" s="102" t="str">
        <f t="shared" si="166"/>
        <v/>
      </c>
      <c r="AH923" s="10" t="str">
        <f t="shared" si="168"/>
        <v/>
      </c>
      <c r="AI923" s="102"/>
      <c r="AJ923" s="10"/>
      <c r="AK923" s="10"/>
      <c r="AL923" s="105"/>
      <c r="AM923" s="102"/>
      <c r="AN923" s="10"/>
      <c r="AO923" s="10" t="str">
        <f t="shared" si="167"/>
        <v/>
      </c>
      <c r="AT923" s="10"/>
      <c r="AU923" s="10" t="str">
        <f>IF(O923="include",AF923,"")</f>
        <v/>
      </c>
      <c r="AV923" s="54" t="str">
        <f>IF(P923="include",AF923,"")</f>
        <v/>
      </c>
    </row>
    <row r="924" spans="1:65" s="54" customFormat="1" ht="30">
      <c r="A924" s="10">
        <v>1011</v>
      </c>
      <c r="B924" s="10"/>
      <c r="C924" s="10" t="s">
        <v>1287</v>
      </c>
      <c r="D924" s="10">
        <v>3</v>
      </c>
      <c r="E924" s="10">
        <v>2</v>
      </c>
      <c r="F924" s="10">
        <v>3</v>
      </c>
      <c r="G924" s="119" t="str">
        <f t="shared" si="169"/>
        <v>EXCLUDED</v>
      </c>
      <c r="H924" s="147" t="s">
        <v>901</v>
      </c>
      <c r="I924" s="189" t="s">
        <v>901</v>
      </c>
      <c r="J924" s="10" t="str">
        <f>IF(AND(G924="Excluded", H924="Excluded"), "Mutually Excluded", IF(AND(OR(G924="CERTAINLY INCLUDED", G924="INCLUDED", G924="MAYBE" ), OR(H924="INCLUDED", H924="MAYBE")), "MUTUALLY INCLUDED", IF(AND(G924="MAYBE", H924="MAYBE"), "Mutually MAYBE", IF(AND(G924="Excluded", OR(H924="INCLUDED", H924="MAYBE")), "AI: No, Human: Yes", IF(AND(H924="Excluded", OR(G924="INCLUDED", G924="CERTAINLY INCLUDED", G924="MAYBE")), "AI: Yes, Human: No", "Other Conflict")))))</f>
        <v>Mutually Excluded</v>
      </c>
      <c r="K924" s="10"/>
      <c r="L924" s="10"/>
      <c r="N924" s="220" t="s">
        <v>19</v>
      </c>
      <c r="O924" s="54" t="str">
        <f>IF(J924="Mutually Excluded","Exclude",IF(J924= "Mutually Included","Include",M924))</f>
        <v>Exclude</v>
      </c>
      <c r="P924" s="54" t="str">
        <f>'Humans Alignment T&amp;A'!Z924</f>
        <v>Exclude</v>
      </c>
      <c r="Q924" s="120" t="str">
        <f>IF(AND(O924="Exclude", P924="Exclude"), "Mutually Excluded", IF(AND(OR(O924="CERTAINLY INCLUDED", O924="INCLUDE" ), OR(P924="INCLUDE", P924="MAYBE")), "MUTUALLY INCLUDED", IF(AND(O924="MAYBE", P924="MAYBE"), "Mutually MAYBE", IF(AND(O924="Exclude", OR(P924="INCLUDE", P924="MAYBE")), "AI+Hum: No, Hum1+2: Yes", IF(AND(P924="Exclude", OR(O924="INCLUDE", O924="CERTAINLY INCLUDED", H924="MAYBE")), "Ai+hum: Yes, Hum1+2: No", "Other Conflict")))))</f>
        <v>Mutually Excluded</v>
      </c>
      <c r="U924" s="121" t="str">
        <f>IF(Q924="Mutually Excluded","Exclude",IF(Q924= "Mutually Included","Include",R924))</f>
        <v>Exclude</v>
      </c>
      <c r="V924" s="122"/>
      <c r="X924" s="117"/>
      <c r="Y924" s="117"/>
      <c r="Z924" s="103" t="str">
        <f t="shared" si="165"/>
        <v/>
      </c>
      <c r="AA924" s="256"/>
      <c r="AB924" s="186"/>
      <c r="AC924" s="186"/>
      <c r="AD924" s="203"/>
      <c r="AF924" s="203"/>
      <c r="AG924" s="102" t="str">
        <f t="shared" si="166"/>
        <v/>
      </c>
      <c r="AH924" s="10" t="str">
        <f t="shared" si="168"/>
        <v/>
      </c>
      <c r="AI924" s="102"/>
      <c r="AJ924" s="10"/>
      <c r="AK924" s="10"/>
      <c r="AL924" s="105"/>
      <c r="AM924" s="102"/>
      <c r="AN924" s="10"/>
      <c r="AO924" s="10" t="str">
        <f t="shared" si="167"/>
        <v/>
      </c>
      <c r="AT924" s="10"/>
      <c r="AU924" s="10" t="str">
        <f>IF(O924="include",AF924,"")</f>
        <v/>
      </c>
      <c r="AV924" s="54" t="str">
        <f>IF(P924="include",AF924,"")</f>
        <v/>
      </c>
    </row>
    <row r="925" spans="1:65" s="54" customFormat="1" ht="45">
      <c r="A925" s="10">
        <v>1012</v>
      </c>
      <c r="B925" s="10"/>
      <c r="C925" s="10" t="s">
        <v>1288</v>
      </c>
      <c r="D925" s="10">
        <v>2</v>
      </c>
      <c r="E925" s="10">
        <v>2</v>
      </c>
      <c r="F925" s="10">
        <v>2</v>
      </c>
      <c r="G925" s="119" t="str">
        <f t="shared" si="169"/>
        <v>EXCLUDED</v>
      </c>
      <c r="H925" s="147" t="s">
        <v>901</v>
      </c>
      <c r="I925" s="189" t="s">
        <v>901</v>
      </c>
      <c r="J925" s="10" t="str">
        <f>IF(AND(G925="Excluded", H925="Excluded"), "Mutually Excluded", IF(AND(OR(G925="CERTAINLY INCLUDED", G925="INCLUDED", G925="MAYBE" ), OR(H925="INCLUDED", H925="MAYBE")), "MUTUALLY INCLUDED", IF(AND(G925="MAYBE", H925="MAYBE"), "Mutually MAYBE", IF(AND(G925="Excluded", OR(H925="INCLUDED", H925="MAYBE")), "AI: No, Human: Yes", IF(AND(H925="Excluded", OR(G925="INCLUDED", G925="CERTAINLY INCLUDED", G925="MAYBE")), "AI: Yes, Human: No", "Other Conflict")))))</f>
        <v>Mutually Excluded</v>
      </c>
      <c r="K925" s="10"/>
      <c r="L925" s="10"/>
      <c r="N925" s="220" t="s">
        <v>19</v>
      </c>
      <c r="O925" s="54" t="str">
        <f>IF(J925="Mutually Excluded","Exclude",IF(J925= "Mutually Included","Include",M925))</f>
        <v>Exclude</v>
      </c>
      <c r="P925" s="54" t="str">
        <f>'Humans Alignment T&amp;A'!Z925</f>
        <v>Exclude</v>
      </c>
      <c r="Q925" s="120" t="str">
        <f>IF(AND(O925="Exclude", P925="Exclude"), "Mutually Excluded", IF(AND(OR(O925="CERTAINLY INCLUDED", O925="INCLUDE" ), OR(P925="INCLUDE", P925="MAYBE")), "MUTUALLY INCLUDED", IF(AND(O925="MAYBE", P925="MAYBE"), "Mutually MAYBE", IF(AND(O925="Exclude", OR(P925="INCLUDE", P925="MAYBE")), "AI+Hum: No, Hum1+2: Yes", IF(AND(P925="Exclude", OR(O925="INCLUDE", O925="CERTAINLY INCLUDED", H925="MAYBE")), "Ai+hum: Yes, Hum1+2: No", "Other Conflict")))))</f>
        <v>Mutually Excluded</v>
      </c>
      <c r="U925" s="121" t="str">
        <f>IF(Q925="Mutually Excluded","Exclude",IF(Q925= "Mutually Included","Include",R925))</f>
        <v>Exclude</v>
      </c>
      <c r="V925" s="122"/>
      <c r="X925" s="117"/>
      <c r="Y925" s="117"/>
      <c r="Z925" s="103" t="str">
        <f t="shared" si="165"/>
        <v/>
      </c>
      <c r="AA925" s="256"/>
      <c r="AB925" s="186"/>
      <c r="AC925" s="186"/>
      <c r="AD925" s="203"/>
      <c r="AF925" s="203"/>
      <c r="AG925" s="102" t="str">
        <f t="shared" si="166"/>
        <v/>
      </c>
      <c r="AH925" s="10" t="str">
        <f t="shared" si="168"/>
        <v/>
      </c>
      <c r="AI925" s="102"/>
      <c r="AJ925" s="10"/>
      <c r="AK925" s="10"/>
      <c r="AL925" s="105"/>
      <c r="AM925" s="102"/>
      <c r="AN925" s="10"/>
      <c r="AO925" s="10" t="str">
        <f t="shared" si="167"/>
        <v/>
      </c>
      <c r="AT925" s="10"/>
      <c r="AU925" s="10" t="str">
        <f>IF(O925="include",AF925,"")</f>
        <v/>
      </c>
      <c r="AV925" s="54" t="str">
        <f>IF(P925="include",AF925,"")</f>
        <v/>
      </c>
    </row>
    <row r="926" spans="1:65" s="54" customFormat="1" ht="30">
      <c r="A926" s="10">
        <v>1013</v>
      </c>
      <c r="B926" s="10"/>
      <c r="C926" s="10" t="s">
        <v>1289</v>
      </c>
      <c r="D926" s="10">
        <v>1</v>
      </c>
      <c r="E926" s="10">
        <v>1</v>
      </c>
      <c r="F926" s="10">
        <v>1</v>
      </c>
      <c r="G926" s="119" t="str">
        <f t="shared" si="169"/>
        <v>EXCLUDED</v>
      </c>
      <c r="H926" s="147" t="s">
        <v>901</v>
      </c>
      <c r="I926" s="189" t="s">
        <v>901</v>
      </c>
      <c r="J926" s="10" t="str">
        <f>IF(AND(G926="Excluded", H926="Excluded"), "Mutually Excluded", IF(AND(OR(G926="CERTAINLY INCLUDED", G926="INCLUDED", G926="MAYBE" ), OR(H926="INCLUDED", H926="MAYBE")), "MUTUALLY INCLUDED", IF(AND(G926="MAYBE", H926="MAYBE"), "Mutually MAYBE", IF(AND(G926="Excluded", OR(H926="INCLUDED", H926="MAYBE")), "AI: No, Human: Yes", IF(AND(H926="Excluded", OR(G926="INCLUDED", G926="CERTAINLY INCLUDED", G926="MAYBE")), "AI: Yes, Human: No", "Other Conflict")))))</f>
        <v>Mutually Excluded</v>
      </c>
      <c r="K926" s="10"/>
      <c r="L926" s="10"/>
      <c r="N926" s="220" t="s">
        <v>19</v>
      </c>
      <c r="O926" s="54" t="str">
        <f>IF(J926="Mutually Excluded","Exclude",IF(J926= "Mutually Included","Include",M926))</f>
        <v>Exclude</v>
      </c>
      <c r="P926" s="54" t="str">
        <f>'Humans Alignment T&amp;A'!Z926</f>
        <v>Exclude</v>
      </c>
      <c r="Q926" s="120" t="str">
        <f>IF(AND(O926="Exclude", P926="Exclude"), "Mutually Excluded", IF(AND(OR(O926="CERTAINLY INCLUDED", O926="INCLUDE" ), OR(P926="INCLUDE", P926="MAYBE")), "MUTUALLY INCLUDED", IF(AND(O926="MAYBE", P926="MAYBE"), "Mutually MAYBE", IF(AND(O926="Exclude", OR(P926="INCLUDE", P926="MAYBE")), "AI+Hum: No, Hum1+2: Yes", IF(AND(P926="Exclude", OR(O926="INCLUDE", O926="CERTAINLY INCLUDED", H926="MAYBE")), "Ai+hum: Yes, Hum1+2: No", "Other Conflict")))))</f>
        <v>Mutually Excluded</v>
      </c>
      <c r="U926" s="121" t="str">
        <f>IF(Q926="Mutually Excluded","Exclude",IF(Q926= "Mutually Included","Include",R926))</f>
        <v>Exclude</v>
      </c>
      <c r="V926" s="122"/>
      <c r="X926" s="117"/>
      <c r="Y926" s="117"/>
      <c r="Z926" s="103" t="str">
        <f t="shared" si="165"/>
        <v/>
      </c>
      <c r="AA926" s="256"/>
      <c r="AB926" s="186"/>
      <c r="AC926" s="186"/>
      <c r="AD926" s="203"/>
      <c r="AF926" s="203"/>
      <c r="AG926" s="102" t="str">
        <f t="shared" si="166"/>
        <v/>
      </c>
      <c r="AH926" s="10" t="str">
        <f t="shared" si="168"/>
        <v/>
      </c>
      <c r="AI926" s="102"/>
      <c r="AJ926" s="10"/>
      <c r="AK926" s="10"/>
      <c r="AL926" s="105"/>
      <c r="AM926" s="102"/>
      <c r="AN926" s="10"/>
      <c r="AO926" s="10" t="str">
        <f t="shared" si="167"/>
        <v/>
      </c>
      <c r="AT926" s="10"/>
      <c r="AU926" s="10" t="str">
        <f>IF(O926="include",AF926,"")</f>
        <v/>
      </c>
      <c r="AV926" s="54" t="str">
        <f>IF(P926="include",AF926,"")</f>
        <v/>
      </c>
    </row>
    <row r="927" spans="1:65" s="54" customFormat="1" ht="70.150000000000006" customHeight="1">
      <c r="A927" s="10">
        <v>1014</v>
      </c>
      <c r="B927" s="10"/>
      <c r="C927" s="10" t="s">
        <v>1290</v>
      </c>
      <c r="D927" s="10">
        <v>3</v>
      </c>
      <c r="E927" s="10">
        <v>3</v>
      </c>
      <c r="F927" s="10">
        <v>2</v>
      </c>
      <c r="G927" s="119" t="str">
        <f t="shared" si="169"/>
        <v>EXCLUDED</v>
      </c>
      <c r="H927" s="147" t="s">
        <v>901</v>
      </c>
      <c r="I927" s="189" t="s">
        <v>901</v>
      </c>
      <c r="J927" s="10" t="str">
        <f>IF(AND(G927="Excluded", H927="Excluded"), "Mutually Excluded", IF(AND(OR(G927="CERTAINLY INCLUDED", G927="INCLUDED", G927="MAYBE" ), OR(H927="INCLUDED", H927="MAYBE")), "MUTUALLY INCLUDED", IF(AND(G927="MAYBE", H927="MAYBE"), "Mutually MAYBE", IF(AND(G927="Excluded", OR(H927="INCLUDED", H927="MAYBE")), "AI: No, Human: Yes", IF(AND(H927="Excluded", OR(G927="INCLUDED", G927="CERTAINLY INCLUDED", G927="MAYBE")), "AI: Yes, Human: No", "Other Conflict")))))</f>
        <v>Mutually Excluded</v>
      </c>
      <c r="K927" s="10"/>
      <c r="L927" s="10"/>
      <c r="N927" s="220" t="s">
        <v>19</v>
      </c>
      <c r="O927" s="54" t="str">
        <f>IF(J927="Mutually Excluded","Exclude",IF(J927= "Mutually Included","Include",M927))</f>
        <v>Exclude</v>
      </c>
      <c r="P927" s="54" t="str">
        <f>'Humans Alignment T&amp;A'!Z927</f>
        <v>Exclude</v>
      </c>
      <c r="Q927" s="120" t="str">
        <f>IF(AND(O927="Exclude", P927="Exclude"), "Mutually Excluded", IF(AND(OR(O927="CERTAINLY INCLUDED", O927="INCLUDE" ), OR(P927="INCLUDE", P927="MAYBE")), "MUTUALLY INCLUDED", IF(AND(O927="MAYBE", P927="MAYBE"), "Mutually MAYBE", IF(AND(O927="Exclude", OR(P927="INCLUDE", P927="MAYBE")), "AI+Hum: No, Hum1+2: Yes", IF(AND(P927="Exclude", OR(O927="INCLUDE", O927="CERTAINLY INCLUDED", H927="MAYBE")), "Ai+hum: Yes, Hum1+2: No", "Other Conflict")))))</f>
        <v>Mutually Excluded</v>
      </c>
      <c r="U927" s="121" t="str">
        <f>IF(Q927="Mutually Excluded","Exclude",IF(Q927= "Mutually Included","Include",R927))</f>
        <v>Exclude</v>
      </c>
      <c r="V927" s="122"/>
      <c r="X927" s="117"/>
      <c r="Y927" s="117"/>
      <c r="Z927" s="103" t="str">
        <f t="shared" si="165"/>
        <v/>
      </c>
      <c r="AA927" s="256"/>
      <c r="AB927" s="186"/>
      <c r="AC927" s="186"/>
      <c r="AD927" s="203"/>
      <c r="AF927" s="203"/>
      <c r="AG927" s="102" t="str">
        <f t="shared" si="166"/>
        <v/>
      </c>
      <c r="AH927" s="10" t="str">
        <f t="shared" si="168"/>
        <v/>
      </c>
      <c r="AI927" s="102"/>
      <c r="AJ927" s="10"/>
      <c r="AK927" s="10"/>
      <c r="AL927" s="105"/>
      <c r="AM927" s="102"/>
      <c r="AN927" s="10"/>
      <c r="AO927" s="10" t="str">
        <f t="shared" si="167"/>
        <v/>
      </c>
      <c r="AT927" s="10"/>
      <c r="AU927" s="10" t="str">
        <f>IF(O927="include",AF927,"")</f>
        <v/>
      </c>
      <c r="AV927" s="54" t="str">
        <f>IF(P927="include",AF927,"")</f>
        <v/>
      </c>
    </row>
    <row r="928" spans="1:65" s="54" customFormat="1" ht="45">
      <c r="A928" s="10">
        <v>1015</v>
      </c>
      <c r="B928" s="10"/>
      <c r="C928" s="10" t="s">
        <v>1291</v>
      </c>
      <c r="D928" s="10">
        <v>4</v>
      </c>
      <c r="E928" s="10">
        <v>4</v>
      </c>
      <c r="F928" s="10">
        <v>4</v>
      </c>
      <c r="G928" s="119" t="str">
        <f t="shared" si="169"/>
        <v>EXCLUDED</v>
      </c>
      <c r="H928" s="147" t="s">
        <v>901</v>
      </c>
      <c r="I928" s="189" t="s">
        <v>901</v>
      </c>
      <c r="J928" s="10" t="str">
        <f>IF(AND(G928="Excluded", H928="Excluded"), "Mutually Excluded", IF(AND(OR(G928="CERTAINLY INCLUDED", G928="INCLUDED", G928="MAYBE" ), OR(H928="INCLUDED", H928="MAYBE")), "MUTUALLY INCLUDED", IF(AND(G928="MAYBE", H928="MAYBE"), "Mutually MAYBE", IF(AND(G928="Excluded", OR(H928="INCLUDED", H928="MAYBE")), "AI: No, Human: Yes", IF(AND(H928="Excluded", OR(G928="INCLUDED", G928="CERTAINLY INCLUDED", G928="MAYBE")), "AI: Yes, Human: No", "Other Conflict")))))</f>
        <v>Mutually Excluded</v>
      </c>
      <c r="K928" s="10"/>
      <c r="L928" s="10"/>
      <c r="N928" s="220" t="s">
        <v>19</v>
      </c>
      <c r="O928" s="54" t="str">
        <f>IF(J928="Mutually Excluded","Exclude",IF(J928= "Mutually Included","Include",M928))</f>
        <v>Exclude</v>
      </c>
      <c r="P928" s="54" t="str">
        <f>'Humans Alignment T&amp;A'!Z928</f>
        <v>Exclude</v>
      </c>
      <c r="Q928" s="120" t="str">
        <f>IF(AND(O928="Exclude", P928="Exclude"), "Mutually Excluded", IF(AND(OR(O928="CERTAINLY INCLUDED", O928="INCLUDE" ), OR(P928="INCLUDE", P928="MAYBE")), "MUTUALLY INCLUDED", IF(AND(O928="MAYBE", P928="MAYBE"), "Mutually MAYBE", IF(AND(O928="Exclude", OR(P928="INCLUDE", P928="MAYBE")), "AI+Hum: No, Hum1+2: Yes", IF(AND(P928="Exclude", OR(O928="INCLUDE", O928="CERTAINLY INCLUDED", H928="MAYBE")), "Ai+hum: Yes, Hum1+2: No", "Other Conflict")))))</f>
        <v>Mutually Excluded</v>
      </c>
      <c r="U928" s="121" t="str">
        <f>IF(Q928="Mutually Excluded","Exclude",IF(Q928= "Mutually Included","Include",R928))</f>
        <v>Exclude</v>
      </c>
      <c r="V928" s="122"/>
      <c r="X928" s="117"/>
      <c r="Y928" s="117"/>
      <c r="Z928" s="103" t="str">
        <f t="shared" si="165"/>
        <v/>
      </c>
      <c r="AA928" s="256"/>
      <c r="AB928" s="186"/>
      <c r="AC928" s="186"/>
      <c r="AD928" s="203"/>
      <c r="AF928" s="203"/>
      <c r="AG928" s="102" t="str">
        <f t="shared" si="166"/>
        <v/>
      </c>
      <c r="AH928" s="10" t="str">
        <f t="shared" si="168"/>
        <v/>
      </c>
      <c r="AI928" s="102"/>
      <c r="AJ928" s="10"/>
      <c r="AK928" s="10"/>
      <c r="AL928" s="105"/>
      <c r="AM928" s="102"/>
      <c r="AN928" s="10"/>
      <c r="AO928" s="10" t="str">
        <f t="shared" si="167"/>
        <v/>
      </c>
      <c r="AT928" s="10"/>
      <c r="AU928" s="10" t="str">
        <f>IF(O928="include",AF928,"")</f>
        <v/>
      </c>
      <c r="AV928" s="54" t="str">
        <f>IF(P928="include",AF928,"")</f>
        <v/>
      </c>
    </row>
    <row r="929" spans="1:48" s="54" customFormat="1" ht="30">
      <c r="A929" s="10">
        <v>1017</v>
      </c>
      <c r="B929" s="10"/>
      <c r="C929" s="10" t="s">
        <v>1293</v>
      </c>
      <c r="D929" s="10">
        <v>2</v>
      </c>
      <c r="E929" s="10">
        <v>2</v>
      </c>
      <c r="F929" s="10">
        <v>3</v>
      </c>
      <c r="G929" s="119" t="str">
        <f t="shared" si="169"/>
        <v>EXCLUDED</v>
      </c>
      <c r="H929" s="147" t="s">
        <v>901</v>
      </c>
      <c r="I929" s="189" t="s">
        <v>901</v>
      </c>
      <c r="J929" s="10" t="str">
        <f>IF(AND(G929="Excluded", H929="Excluded"), "Mutually Excluded", IF(AND(OR(G929="CERTAINLY INCLUDED", G929="INCLUDED", G929="MAYBE" ), OR(H929="INCLUDED", H929="MAYBE")), "MUTUALLY INCLUDED", IF(AND(G929="MAYBE", H929="MAYBE"), "Mutually MAYBE", IF(AND(G929="Excluded", OR(H929="INCLUDED", H929="MAYBE")), "AI: No, Human: Yes", IF(AND(H929="Excluded", OR(G929="INCLUDED", G929="CERTAINLY INCLUDED", G929="MAYBE")), "AI: Yes, Human: No", "Other Conflict")))))</f>
        <v>Mutually Excluded</v>
      </c>
      <c r="K929" s="10"/>
      <c r="L929" s="10"/>
      <c r="N929" s="220" t="s">
        <v>19</v>
      </c>
      <c r="O929" s="54" t="str">
        <f>IF(J929="Mutually Excluded","Exclude",IF(J929= "Mutually Included","Include",M929))</f>
        <v>Exclude</v>
      </c>
      <c r="P929" s="54" t="str">
        <f>'Humans Alignment T&amp;A'!Z929</f>
        <v>Exclude</v>
      </c>
      <c r="Q929" s="120" t="str">
        <f>IF(AND(O929="Exclude", P929="Exclude"), "Mutually Excluded", IF(AND(OR(O929="CERTAINLY INCLUDED", O929="INCLUDE" ), OR(P929="INCLUDE", P929="MAYBE")), "MUTUALLY INCLUDED", IF(AND(O929="MAYBE", P929="MAYBE"), "Mutually MAYBE", IF(AND(O929="Exclude", OR(P929="INCLUDE", P929="MAYBE")), "AI+Hum: No, Hum1+2: Yes", IF(AND(P929="Exclude", OR(O929="INCLUDE", O929="CERTAINLY INCLUDED", H929="MAYBE")), "Ai+hum: Yes, Hum1+2: No", "Other Conflict")))))</f>
        <v>Mutually Excluded</v>
      </c>
      <c r="U929" s="121" t="str">
        <f>IF(Q929="Mutually Excluded","Exclude",IF(Q929= "Mutually Included","Include",R929))</f>
        <v>Exclude</v>
      </c>
      <c r="V929" s="122"/>
      <c r="X929" s="117"/>
      <c r="Y929" s="117"/>
      <c r="Z929" s="103" t="str">
        <f t="shared" si="165"/>
        <v/>
      </c>
      <c r="AA929" s="256"/>
      <c r="AB929" s="186"/>
      <c r="AC929" s="186"/>
      <c r="AD929" s="203"/>
      <c r="AF929" s="203"/>
      <c r="AG929" s="102" t="str">
        <f t="shared" si="166"/>
        <v/>
      </c>
      <c r="AH929" s="10" t="str">
        <f t="shared" si="168"/>
        <v/>
      </c>
      <c r="AI929" s="102"/>
      <c r="AJ929" s="10"/>
      <c r="AK929" s="10"/>
      <c r="AL929" s="105"/>
      <c r="AM929" s="102"/>
      <c r="AN929" s="10"/>
      <c r="AO929" s="10" t="str">
        <f t="shared" si="167"/>
        <v/>
      </c>
      <c r="AT929" s="10"/>
      <c r="AU929" s="10" t="str">
        <f>IF(O929="include",AF929,"")</f>
        <v/>
      </c>
      <c r="AV929" s="54" t="str">
        <f>IF(P929="include",AF929,"")</f>
        <v/>
      </c>
    </row>
    <row r="930" spans="1:48" s="54" customFormat="1" ht="30">
      <c r="A930" s="10">
        <v>1019</v>
      </c>
      <c r="B930" s="10"/>
      <c r="C930" s="10" t="s">
        <v>1295</v>
      </c>
      <c r="D930" s="10">
        <v>2</v>
      </c>
      <c r="E930" s="10">
        <v>2</v>
      </c>
      <c r="F930" s="10">
        <v>2</v>
      </c>
      <c r="G930" s="119" t="str">
        <f t="shared" si="169"/>
        <v>EXCLUDED</v>
      </c>
      <c r="H930" s="147" t="s">
        <v>901</v>
      </c>
      <c r="I930" s="189" t="s">
        <v>901</v>
      </c>
      <c r="J930" s="10" t="str">
        <f>IF(AND(G930="Excluded", H930="Excluded"), "Mutually Excluded", IF(AND(OR(G930="CERTAINLY INCLUDED", G930="INCLUDED", G930="MAYBE" ), OR(H930="INCLUDED", H930="MAYBE")), "MUTUALLY INCLUDED", IF(AND(G930="MAYBE", H930="MAYBE"), "Mutually MAYBE", IF(AND(G930="Excluded", OR(H930="INCLUDED", H930="MAYBE")), "AI: No, Human: Yes", IF(AND(H930="Excluded", OR(G930="INCLUDED", G930="CERTAINLY INCLUDED", G930="MAYBE")), "AI: Yes, Human: No", "Other Conflict")))))</f>
        <v>Mutually Excluded</v>
      </c>
      <c r="K930" s="10"/>
      <c r="L930" s="10"/>
      <c r="N930" s="220" t="s">
        <v>19</v>
      </c>
      <c r="O930" s="54" t="str">
        <f>IF(J930="Mutually Excluded","Exclude",IF(J930= "Mutually Included","Include",M930))</f>
        <v>Exclude</v>
      </c>
      <c r="P930" s="54" t="str">
        <f>'Humans Alignment T&amp;A'!Z930</f>
        <v>Exclude</v>
      </c>
      <c r="Q930" s="120" t="str">
        <f>IF(AND(O930="Exclude", P930="Exclude"), "Mutually Excluded", IF(AND(OR(O930="CERTAINLY INCLUDED", O930="INCLUDE" ), OR(P930="INCLUDE", P930="MAYBE")), "MUTUALLY INCLUDED", IF(AND(O930="MAYBE", P930="MAYBE"), "Mutually MAYBE", IF(AND(O930="Exclude", OR(P930="INCLUDE", P930="MAYBE")), "AI+Hum: No, Hum1+2: Yes", IF(AND(P930="Exclude", OR(O930="INCLUDE", O930="CERTAINLY INCLUDED", H930="MAYBE")), "Ai+hum: Yes, Hum1+2: No", "Other Conflict")))))</f>
        <v>Mutually Excluded</v>
      </c>
      <c r="U930" s="121" t="str">
        <f>IF(Q930="Mutually Excluded","Exclude",IF(Q930= "Mutually Included","Include",R930))</f>
        <v>Exclude</v>
      </c>
      <c r="V930" s="122"/>
      <c r="X930" s="117"/>
      <c r="Y930" s="117"/>
      <c r="Z930" s="103" t="str">
        <f t="shared" ref="Z930:Z973" si="171">IF(OR(ISBLANK(AF930), ISBLANK(V930)), "", IF(AND(OR(AF930="Include", AF930="Maybe"), OR(V930="Include", V930="Maybe", V930="Certainly Included")), "Mutually Included", IF(AND(AF930="Exclude", V930="Exclude"), "Mutually Excluded", IF(AND(AF930="Exclude", OR(V930="Include", V930="Maybe")), "Nikos Excluded, Cindy Included", IF(AND(OR(AF930="Include", AF930="Maybe"), V930="Exclude"), "Nikos Included, Cindy Excluded", "Pal")))))</f>
        <v/>
      </c>
      <c r="AA930" s="256"/>
      <c r="AB930" s="186"/>
      <c r="AC930" s="186"/>
      <c r="AD930" s="203"/>
      <c r="AF930" s="203"/>
      <c r="AG930" s="102" t="str">
        <f t="shared" ref="AG930:AG973" si="172">IF(OR(ISBLANK(AF930), ISBLANK(AD930)), "", IF(AND(OR(AF930="Include", AF930="Maybe"), OR(AD930="Include", AD930="Maybe", AD930="Certainly Included")), "Mutually Included", IF(AND(AF930="Exclude", AD930="Exclude"), "Mutually Excluded", IF(AND(AF930="Exclude", OR(AD930="Include", AD930="Maybe")), "Nikos Excluded, Mikhail Included", IF(AND(OR(AF930="Include", AF930="Maybe"), AD930="Exclude"), "Nikos Included, Mikhail Excluded", "Pal")))))</f>
        <v/>
      </c>
      <c r="AH930" s="10" t="str">
        <f t="shared" si="168"/>
        <v/>
      </c>
      <c r="AI930" s="102"/>
      <c r="AJ930" s="10"/>
      <c r="AK930" s="10"/>
      <c r="AL930" s="105"/>
      <c r="AM930" s="102"/>
      <c r="AN930" s="10"/>
      <c r="AO930" s="10" t="str">
        <f t="shared" ref="AO930:AO973" si="173">IF(OR(ISBLANK(AF930), ISBLANK(AP930)), "", IF(AND(OR(AF930="Include", AF930="Maybe"), OR(AP930="Include", AP930="Maybe", AP930="Certainly Included")), "Mutually Included", IF(AND(AF930="Exclude", AP930="Exclude"), "Mutually Excluded", IF(AND(AF930="Exclude", OR(AP930="Include", AP930="Maybe",, AP930="Certainly Included")), "Human Excluded, AI Included", IF(AND(OR(AF930="Include", AF930="Maybe"), AP930="Exclude"), "Human Included, AI Excluded", "Pal")))))</f>
        <v/>
      </c>
      <c r="AT930" s="10"/>
      <c r="AU930" s="10" t="str">
        <f>IF(O930="include",AF930,"")</f>
        <v/>
      </c>
      <c r="AV930" s="54" t="str">
        <f>IF(P930="include",AF930,"")</f>
        <v/>
      </c>
    </row>
    <row r="931" spans="1:48" s="54" customFormat="1" ht="45">
      <c r="A931" s="10">
        <v>1023</v>
      </c>
      <c r="B931" s="10"/>
      <c r="C931" s="10" t="s">
        <v>1299</v>
      </c>
      <c r="D931" s="10">
        <v>4</v>
      </c>
      <c r="E931" s="10">
        <v>3</v>
      </c>
      <c r="F931" s="10">
        <v>3</v>
      </c>
      <c r="G931" s="119" t="str">
        <f t="shared" si="169"/>
        <v>EXCLUDED</v>
      </c>
      <c r="H931" s="147" t="s">
        <v>901</v>
      </c>
      <c r="I931" s="189" t="s">
        <v>901</v>
      </c>
      <c r="J931" s="10" t="str">
        <f>IF(AND(G931="Excluded", H931="Excluded"), "Mutually Excluded", IF(AND(OR(G931="CERTAINLY INCLUDED", G931="INCLUDED", G931="MAYBE" ), OR(H931="INCLUDED", H931="MAYBE")), "MUTUALLY INCLUDED", IF(AND(G931="MAYBE", H931="MAYBE"), "Mutually MAYBE", IF(AND(G931="Excluded", OR(H931="INCLUDED", H931="MAYBE")), "AI: No, Human: Yes", IF(AND(H931="Excluded", OR(G931="INCLUDED", G931="CERTAINLY INCLUDED", G931="MAYBE")), "AI: Yes, Human: No", "Other Conflict")))))</f>
        <v>Mutually Excluded</v>
      </c>
      <c r="K931" s="10"/>
      <c r="L931" s="10"/>
      <c r="N931" s="220" t="s">
        <v>19</v>
      </c>
      <c r="O931" s="54" t="str">
        <f>IF(J931="Mutually Excluded","Exclude",IF(J931= "Mutually Included","Include",M931))</f>
        <v>Exclude</v>
      </c>
      <c r="P931" s="54" t="str">
        <f>'Humans Alignment T&amp;A'!Z931</f>
        <v>Exclude</v>
      </c>
      <c r="Q931" s="120" t="str">
        <f>IF(AND(O931="Exclude", P931="Exclude"), "Mutually Excluded", IF(AND(OR(O931="CERTAINLY INCLUDED", O931="INCLUDE" ), OR(P931="INCLUDE", P931="MAYBE")), "MUTUALLY INCLUDED", IF(AND(O931="MAYBE", P931="MAYBE"), "Mutually MAYBE", IF(AND(O931="Exclude", OR(P931="INCLUDE", P931="MAYBE")), "AI+Hum: No, Hum1+2: Yes", IF(AND(P931="Exclude", OR(O931="INCLUDE", O931="CERTAINLY INCLUDED", H931="MAYBE")), "Ai+hum: Yes, Hum1+2: No", "Other Conflict")))))</f>
        <v>Mutually Excluded</v>
      </c>
      <c r="U931" s="121" t="str">
        <f>IF(Q931="Mutually Excluded","Exclude",IF(Q931= "Mutually Included","Include",R931))</f>
        <v>Exclude</v>
      </c>
      <c r="V931" s="122"/>
      <c r="X931" s="117"/>
      <c r="Y931" s="117"/>
      <c r="Z931" s="103" t="str">
        <f t="shared" si="171"/>
        <v/>
      </c>
      <c r="AA931" s="256"/>
      <c r="AB931" s="186"/>
      <c r="AC931" s="186"/>
      <c r="AD931" s="203"/>
      <c r="AF931" s="203"/>
      <c r="AG931" s="102" t="str">
        <f t="shared" si="172"/>
        <v/>
      </c>
      <c r="AH931" s="10" t="str">
        <f t="shared" si="168"/>
        <v/>
      </c>
      <c r="AI931" s="102"/>
      <c r="AJ931" s="10"/>
      <c r="AK931" s="10"/>
      <c r="AL931" s="105"/>
      <c r="AM931" s="102"/>
      <c r="AN931" s="10"/>
      <c r="AO931" s="10" t="str">
        <f t="shared" si="173"/>
        <v/>
      </c>
      <c r="AT931" s="10"/>
      <c r="AU931" s="10" t="str">
        <f>IF(O931="include",AF931,"")</f>
        <v/>
      </c>
      <c r="AV931" s="54" t="str">
        <f>IF(P931="include",AF931,"")</f>
        <v/>
      </c>
    </row>
    <row r="932" spans="1:48" s="54" customFormat="1" ht="60">
      <c r="A932" s="10">
        <v>1024</v>
      </c>
      <c r="B932" s="10"/>
      <c r="C932" s="10" t="s">
        <v>1301</v>
      </c>
      <c r="D932" s="10">
        <v>2</v>
      </c>
      <c r="E932" s="10">
        <v>3</v>
      </c>
      <c r="F932" s="10">
        <v>2</v>
      </c>
      <c r="G932" s="119" t="str">
        <f t="shared" si="169"/>
        <v>EXCLUDED</v>
      </c>
      <c r="H932" s="147" t="s">
        <v>901</v>
      </c>
      <c r="I932" s="189" t="s">
        <v>901</v>
      </c>
      <c r="J932" s="10" t="str">
        <f>IF(AND(G932="Excluded", H932="Excluded"), "Mutually Excluded", IF(AND(OR(G932="CERTAINLY INCLUDED", G932="INCLUDED", G932="MAYBE" ), OR(H932="INCLUDED", H932="MAYBE")), "MUTUALLY INCLUDED", IF(AND(G932="MAYBE", H932="MAYBE"), "Mutually MAYBE", IF(AND(G932="Excluded", OR(H932="INCLUDED", H932="MAYBE")), "AI: No, Human: Yes", IF(AND(H932="Excluded", OR(G932="INCLUDED", G932="CERTAINLY INCLUDED", G932="MAYBE")), "AI: Yes, Human: No", "Other Conflict")))))</f>
        <v>Mutually Excluded</v>
      </c>
      <c r="K932" s="10"/>
      <c r="L932" s="10"/>
      <c r="N932" s="220" t="s">
        <v>19</v>
      </c>
      <c r="O932" s="54" t="str">
        <f>IF(J932="Mutually Excluded","Exclude",IF(J932= "Mutually Included","Include",M932))</f>
        <v>Exclude</v>
      </c>
      <c r="P932" s="54" t="str">
        <f>'Humans Alignment T&amp;A'!Z932</f>
        <v>Exclude</v>
      </c>
      <c r="Q932" s="120" t="str">
        <f>IF(AND(O932="Exclude", P932="Exclude"), "Mutually Excluded", IF(AND(OR(O932="CERTAINLY INCLUDED", O932="INCLUDE" ), OR(P932="INCLUDE", P932="MAYBE")), "MUTUALLY INCLUDED", IF(AND(O932="MAYBE", P932="MAYBE"), "Mutually MAYBE", IF(AND(O932="Exclude", OR(P932="INCLUDE", P932="MAYBE")), "AI+Hum: No, Hum1+2: Yes", IF(AND(P932="Exclude", OR(O932="INCLUDE", O932="CERTAINLY INCLUDED", H932="MAYBE")), "Ai+hum: Yes, Hum1+2: No", "Other Conflict")))))</f>
        <v>Mutually Excluded</v>
      </c>
      <c r="U932" s="121" t="str">
        <f>IF(Q932="Mutually Excluded","Exclude",IF(Q932= "Mutually Included","Include",R932))</f>
        <v>Exclude</v>
      </c>
      <c r="V932" s="122"/>
      <c r="X932" s="117"/>
      <c r="Y932" s="117"/>
      <c r="Z932" s="103" t="str">
        <f t="shared" si="171"/>
        <v/>
      </c>
      <c r="AA932" s="256"/>
      <c r="AB932" s="186"/>
      <c r="AC932" s="186"/>
      <c r="AD932" s="203"/>
      <c r="AF932" s="203"/>
      <c r="AG932" s="102" t="str">
        <f t="shared" si="172"/>
        <v/>
      </c>
      <c r="AH932" s="10" t="str">
        <f t="shared" si="168"/>
        <v/>
      </c>
      <c r="AI932" s="102"/>
      <c r="AJ932" s="10"/>
      <c r="AK932" s="10"/>
      <c r="AL932" s="105"/>
      <c r="AM932" s="102"/>
      <c r="AN932" s="10"/>
      <c r="AO932" s="10" t="str">
        <f t="shared" si="173"/>
        <v/>
      </c>
      <c r="AT932" s="10"/>
      <c r="AU932" s="10" t="str">
        <f>IF(O932="include",AF932,"")</f>
        <v/>
      </c>
      <c r="AV932" s="54" t="str">
        <f>IF(P932="include",AF932,"")</f>
        <v/>
      </c>
    </row>
    <row r="933" spans="1:48" s="54" customFormat="1" ht="45">
      <c r="A933" s="10">
        <v>1025</v>
      </c>
      <c r="B933" s="10"/>
      <c r="C933" s="10" t="s">
        <v>1302</v>
      </c>
      <c r="D933" s="10">
        <v>2</v>
      </c>
      <c r="E933" s="10">
        <v>1</v>
      </c>
      <c r="F933" s="10">
        <v>2</v>
      </c>
      <c r="G933" s="119" t="str">
        <f t="shared" si="169"/>
        <v>EXCLUDED</v>
      </c>
      <c r="H933" s="147" t="s">
        <v>901</v>
      </c>
      <c r="I933" s="189" t="s">
        <v>901</v>
      </c>
      <c r="J933" s="10" t="str">
        <f>IF(AND(G933="Excluded", H933="Excluded"), "Mutually Excluded", IF(AND(OR(G933="CERTAINLY INCLUDED", G933="INCLUDED", G933="MAYBE" ), OR(H933="INCLUDED", H933="MAYBE")), "MUTUALLY INCLUDED", IF(AND(G933="MAYBE", H933="MAYBE"), "Mutually MAYBE", IF(AND(G933="Excluded", OR(H933="INCLUDED", H933="MAYBE")), "AI: No, Human: Yes", IF(AND(H933="Excluded", OR(G933="INCLUDED", G933="CERTAINLY INCLUDED", G933="MAYBE")), "AI: Yes, Human: No", "Other Conflict")))))</f>
        <v>Mutually Excluded</v>
      </c>
      <c r="K933" s="10"/>
      <c r="L933" s="10"/>
      <c r="N933" s="220" t="s">
        <v>19</v>
      </c>
      <c r="O933" s="54" t="str">
        <f>IF(J933="Mutually Excluded","Exclude",IF(J933= "Mutually Included","Include",M933))</f>
        <v>Exclude</v>
      </c>
      <c r="P933" s="54" t="str">
        <f>'Humans Alignment T&amp;A'!Z933</f>
        <v>Exclude</v>
      </c>
      <c r="Q933" s="120" t="str">
        <f>IF(AND(O933="Exclude", P933="Exclude"), "Mutually Excluded", IF(AND(OR(O933="CERTAINLY INCLUDED", O933="INCLUDE" ), OR(P933="INCLUDE", P933="MAYBE")), "MUTUALLY INCLUDED", IF(AND(O933="MAYBE", P933="MAYBE"), "Mutually MAYBE", IF(AND(O933="Exclude", OR(P933="INCLUDE", P933="MAYBE")), "AI+Hum: No, Hum1+2: Yes", IF(AND(P933="Exclude", OR(O933="INCLUDE", O933="CERTAINLY INCLUDED", H933="MAYBE")), "Ai+hum: Yes, Hum1+2: No", "Other Conflict")))))</f>
        <v>Mutually Excluded</v>
      </c>
      <c r="U933" s="121" t="str">
        <f>IF(Q933="Mutually Excluded","Exclude",IF(Q933= "Mutually Included","Include",R933))</f>
        <v>Exclude</v>
      </c>
      <c r="V933" s="122"/>
      <c r="X933" s="117"/>
      <c r="Y933" s="117"/>
      <c r="Z933" s="103" t="str">
        <f t="shared" si="171"/>
        <v/>
      </c>
      <c r="AA933" s="256"/>
      <c r="AB933" s="186"/>
      <c r="AC933" s="186"/>
      <c r="AD933" s="203"/>
      <c r="AF933" s="203"/>
      <c r="AG933" s="102" t="str">
        <f t="shared" si="172"/>
        <v/>
      </c>
      <c r="AH933" s="10" t="str">
        <f t="shared" si="168"/>
        <v/>
      </c>
      <c r="AI933" s="102"/>
      <c r="AJ933" s="10"/>
      <c r="AK933" s="10"/>
      <c r="AL933" s="105"/>
      <c r="AM933" s="102"/>
      <c r="AN933" s="10"/>
      <c r="AO933" s="10" t="str">
        <f t="shared" si="173"/>
        <v/>
      </c>
      <c r="AT933" s="10"/>
      <c r="AU933" s="10" t="str">
        <f>IF(O933="include",AF933,"")</f>
        <v/>
      </c>
      <c r="AV933" s="54" t="str">
        <f>IF(P933="include",AF933,"")</f>
        <v/>
      </c>
    </row>
    <row r="934" spans="1:48" s="54" customFormat="1" ht="30">
      <c r="A934" s="10">
        <v>1026</v>
      </c>
      <c r="B934" s="10"/>
      <c r="C934" s="10" t="s">
        <v>1303</v>
      </c>
      <c r="D934" s="10">
        <v>1</v>
      </c>
      <c r="E934" s="10">
        <v>1</v>
      </c>
      <c r="F934" s="10">
        <v>1</v>
      </c>
      <c r="G934" s="119" t="str">
        <f t="shared" si="169"/>
        <v>EXCLUDED</v>
      </c>
      <c r="H934" s="147" t="s">
        <v>901</v>
      </c>
      <c r="I934" s="189" t="s">
        <v>901</v>
      </c>
      <c r="J934" s="10" t="str">
        <f>IF(AND(G934="Excluded", H934="Excluded"), "Mutually Excluded", IF(AND(OR(G934="CERTAINLY INCLUDED", G934="INCLUDED", G934="MAYBE" ), OR(H934="INCLUDED", H934="MAYBE")), "MUTUALLY INCLUDED", IF(AND(G934="MAYBE", H934="MAYBE"), "Mutually MAYBE", IF(AND(G934="Excluded", OR(H934="INCLUDED", H934="MAYBE")), "AI: No, Human: Yes", IF(AND(H934="Excluded", OR(G934="INCLUDED", G934="CERTAINLY INCLUDED", G934="MAYBE")), "AI: Yes, Human: No", "Other Conflict")))))</f>
        <v>Mutually Excluded</v>
      </c>
      <c r="K934" s="10"/>
      <c r="L934" s="10"/>
      <c r="N934" s="220" t="s">
        <v>19</v>
      </c>
      <c r="O934" s="54" t="str">
        <f>IF(J934="Mutually Excluded","Exclude",IF(J934= "Mutually Included","Include",M934))</f>
        <v>Exclude</v>
      </c>
      <c r="P934" s="54" t="str">
        <f>'Humans Alignment T&amp;A'!Z934</f>
        <v>Exclude</v>
      </c>
      <c r="Q934" s="120" t="str">
        <f>IF(AND(O934="Exclude", P934="Exclude"), "Mutually Excluded", IF(AND(OR(O934="CERTAINLY INCLUDED", O934="INCLUDE" ), OR(P934="INCLUDE", P934="MAYBE")), "MUTUALLY INCLUDED", IF(AND(O934="MAYBE", P934="MAYBE"), "Mutually MAYBE", IF(AND(O934="Exclude", OR(P934="INCLUDE", P934="MAYBE")), "AI+Hum: No, Hum1+2: Yes", IF(AND(P934="Exclude", OR(O934="INCLUDE", O934="CERTAINLY INCLUDED", H934="MAYBE")), "Ai+hum: Yes, Hum1+2: No", "Other Conflict")))))</f>
        <v>Mutually Excluded</v>
      </c>
      <c r="U934" s="121" t="str">
        <f>IF(Q934="Mutually Excluded","Exclude",IF(Q934= "Mutually Included","Include",R934))</f>
        <v>Exclude</v>
      </c>
      <c r="V934" s="122"/>
      <c r="X934" s="117"/>
      <c r="Y934" s="117"/>
      <c r="Z934" s="103" t="str">
        <f t="shared" si="171"/>
        <v/>
      </c>
      <c r="AA934" s="256"/>
      <c r="AB934" s="186"/>
      <c r="AC934" s="186"/>
      <c r="AD934" s="203"/>
      <c r="AF934" s="203"/>
      <c r="AG934" s="102" t="str">
        <f t="shared" si="172"/>
        <v/>
      </c>
      <c r="AH934" s="10" t="str">
        <f t="shared" si="168"/>
        <v/>
      </c>
      <c r="AI934" s="102"/>
      <c r="AJ934" s="10"/>
      <c r="AK934" s="10"/>
      <c r="AL934" s="105"/>
      <c r="AM934" s="102"/>
      <c r="AN934" s="10"/>
      <c r="AO934" s="10" t="str">
        <f t="shared" si="173"/>
        <v/>
      </c>
      <c r="AT934" s="10"/>
      <c r="AU934" s="10" t="str">
        <f>IF(O934="include",AF934,"")</f>
        <v/>
      </c>
      <c r="AV934" s="54" t="str">
        <f>IF(P934="include",AF934,"")</f>
        <v/>
      </c>
    </row>
    <row r="935" spans="1:48" s="54" customFormat="1" ht="70.150000000000006" customHeight="1">
      <c r="A935" s="10">
        <v>1027</v>
      </c>
      <c r="B935" s="10"/>
      <c r="C935" s="10" t="s">
        <v>1304</v>
      </c>
      <c r="D935" s="10">
        <v>3</v>
      </c>
      <c r="E935" s="10">
        <v>2</v>
      </c>
      <c r="F935" s="10">
        <v>2</v>
      </c>
      <c r="G935" s="119" t="str">
        <f t="shared" si="169"/>
        <v>EXCLUDED</v>
      </c>
      <c r="H935" s="147" t="s">
        <v>901</v>
      </c>
      <c r="I935" s="189" t="s">
        <v>901</v>
      </c>
      <c r="J935" s="10" t="str">
        <f>IF(AND(G935="Excluded", H935="Excluded"), "Mutually Excluded", IF(AND(OR(G935="CERTAINLY INCLUDED", G935="INCLUDED", G935="MAYBE" ), OR(H935="INCLUDED", H935="MAYBE")), "MUTUALLY INCLUDED", IF(AND(G935="MAYBE", H935="MAYBE"), "Mutually MAYBE", IF(AND(G935="Excluded", OR(H935="INCLUDED", H935="MAYBE")), "AI: No, Human: Yes", IF(AND(H935="Excluded", OR(G935="INCLUDED", G935="CERTAINLY INCLUDED", G935="MAYBE")), "AI: Yes, Human: No", "Other Conflict")))))</f>
        <v>Mutually Excluded</v>
      </c>
      <c r="K935" s="10"/>
      <c r="L935" s="10"/>
      <c r="N935" s="220" t="s">
        <v>19</v>
      </c>
      <c r="O935" s="54" t="str">
        <f>IF(J935="Mutually Excluded","Exclude",IF(J935= "Mutually Included","Include",M935))</f>
        <v>Exclude</v>
      </c>
      <c r="P935" s="54" t="str">
        <f>'Humans Alignment T&amp;A'!Z935</f>
        <v>Exclude</v>
      </c>
      <c r="Q935" s="120" t="str">
        <f>IF(AND(O935="Exclude", P935="Exclude"), "Mutually Excluded", IF(AND(OR(O935="CERTAINLY INCLUDED", O935="INCLUDE" ), OR(P935="INCLUDE", P935="MAYBE")), "MUTUALLY INCLUDED", IF(AND(O935="MAYBE", P935="MAYBE"), "Mutually MAYBE", IF(AND(O935="Exclude", OR(P935="INCLUDE", P935="MAYBE")), "AI+Hum: No, Hum1+2: Yes", IF(AND(P935="Exclude", OR(O935="INCLUDE", O935="CERTAINLY INCLUDED", H935="MAYBE")), "Ai+hum: Yes, Hum1+2: No", "Other Conflict")))))</f>
        <v>Mutually Excluded</v>
      </c>
      <c r="U935" s="121" t="str">
        <f>IF(Q935="Mutually Excluded","Exclude",IF(Q935= "Mutually Included","Include",R935))</f>
        <v>Exclude</v>
      </c>
      <c r="V935" s="122"/>
      <c r="X935" s="117"/>
      <c r="Y935" s="117"/>
      <c r="Z935" s="103" t="str">
        <f t="shared" si="171"/>
        <v/>
      </c>
      <c r="AA935" s="256"/>
      <c r="AB935" s="186"/>
      <c r="AC935" s="186"/>
      <c r="AD935" s="203"/>
      <c r="AF935" s="203"/>
      <c r="AG935" s="102" t="str">
        <f t="shared" si="172"/>
        <v/>
      </c>
      <c r="AH935" s="10" t="str">
        <f t="shared" si="168"/>
        <v/>
      </c>
      <c r="AI935" s="102"/>
      <c r="AJ935" s="10"/>
      <c r="AK935" s="10"/>
      <c r="AL935" s="105"/>
      <c r="AM935" s="102"/>
      <c r="AN935" s="10"/>
      <c r="AO935" s="10" t="str">
        <f t="shared" si="173"/>
        <v/>
      </c>
      <c r="AT935" s="10"/>
      <c r="AU935" s="10" t="str">
        <f>IF(O935="include",AF935,"")</f>
        <v/>
      </c>
      <c r="AV935" s="54" t="str">
        <f>IF(P935="include",AF935,"")</f>
        <v/>
      </c>
    </row>
    <row r="936" spans="1:48" s="54" customFormat="1" ht="30">
      <c r="A936" s="10">
        <v>1028</v>
      </c>
      <c r="B936" s="10"/>
      <c r="C936" s="10" t="s">
        <v>1305</v>
      </c>
      <c r="D936" s="10">
        <v>1</v>
      </c>
      <c r="E936" s="10">
        <v>1</v>
      </c>
      <c r="F936" s="10">
        <v>1</v>
      </c>
      <c r="G936" s="119" t="str">
        <f t="shared" si="169"/>
        <v>EXCLUDED</v>
      </c>
      <c r="H936" s="147" t="s">
        <v>901</v>
      </c>
      <c r="I936" s="189" t="s">
        <v>901</v>
      </c>
      <c r="J936" s="10" t="str">
        <f>IF(AND(G936="Excluded", H936="Excluded"), "Mutually Excluded", IF(AND(OR(G936="CERTAINLY INCLUDED", G936="INCLUDED", G936="MAYBE" ), OR(H936="INCLUDED", H936="MAYBE")), "MUTUALLY INCLUDED", IF(AND(G936="MAYBE", H936="MAYBE"), "Mutually MAYBE", IF(AND(G936="Excluded", OR(H936="INCLUDED", H936="MAYBE")), "AI: No, Human: Yes", IF(AND(H936="Excluded", OR(G936="INCLUDED", G936="CERTAINLY INCLUDED", G936="MAYBE")), "AI: Yes, Human: No", "Other Conflict")))))</f>
        <v>Mutually Excluded</v>
      </c>
      <c r="K936" s="10"/>
      <c r="L936" s="10"/>
      <c r="N936" s="220" t="s">
        <v>19</v>
      </c>
      <c r="O936" s="54" t="str">
        <f>IF(J936="Mutually Excluded","Exclude",IF(J936= "Mutually Included","Include",M936))</f>
        <v>Exclude</v>
      </c>
      <c r="P936" s="54" t="str">
        <f>'Humans Alignment T&amp;A'!Z936</f>
        <v>Exclude</v>
      </c>
      <c r="Q936" s="120" t="str">
        <f>IF(AND(O936="Exclude", P936="Exclude"), "Mutually Excluded", IF(AND(OR(O936="CERTAINLY INCLUDED", O936="INCLUDE" ), OR(P936="INCLUDE", P936="MAYBE")), "MUTUALLY INCLUDED", IF(AND(O936="MAYBE", P936="MAYBE"), "Mutually MAYBE", IF(AND(O936="Exclude", OR(P936="INCLUDE", P936="MAYBE")), "AI+Hum: No, Hum1+2: Yes", IF(AND(P936="Exclude", OR(O936="INCLUDE", O936="CERTAINLY INCLUDED", H936="MAYBE")), "Ai+hum: Yes, Hum1+2: No", "Other Conflict")))))</f>
        <v>Mutually Excluded</v>
      </c>
      <c r="U936" s="121" t="str">
        <f>IF(Q936="Mutually Excluded","Exclude",IF(Q936= "Mutually Included","Include",R936))</f>
        <v>Exclude</v>
      </c>
      <c r="V936" s="122"/>
      <c r="X936" s="117"/>
      <c r="Y936" s="117"/>
      <c r="Z936" s="103" t="str">
        <f t="shared" si="171"/>
        <v/>
      </c>
      <c r="AA936" s="256"/>
      <c r="AB936" s="186"/>
      <c r="AC936" s="186"/>
      <c r="AD936" s="203"/>
      <c r="AF936" s="203"/>
      <c r="AG936" s="102" t="str">
        <f t="shared" si="172"/>
        <v/>
      </c>
      <c r="AH936" s="10" t="str">
        <f t="shared" si="168"/>
        <v/>
      </c>
      <c r="AI936" s="102"/>
      <c r="AJ936" s="10"/>
      <c r="AK936" s="10"/>
      <c r="AL936" s="105"/>
      <c r="AM936" s="102"/>
      <c r="AN936" s="10"/>
      <c r="AO936" s="10" t="str">
        <f t="shared" si="173"/>
        <v/>
      </c>
      <c r="AT936" s="10"/>
      <c r="AU936" s="10" t="str">
        <f>IF(O936="include",AF936,"")</f>
        <v/>
      </c>
      <c r="AV936" s="54" t="str">
        <f>IF(P936="include",AF936,"")</f>
        <v/>
      </c>
    </row>
    <row r="937" spans="1:48" s="54" customFormat="1" ht="30">
      <c r="A937" s="10">
        <v>1029</v>
      </c>
      <c r="B937" s="10"/>
      <c r="C937" s="10" t="s">
        <v>1306</v>
      </c>
      <c r="D937" s="10">
        <v>2</v>
      </c>
      <c r="E937" s="10">
        <v>2</v>
      </c>
      <c r="F937" s="10">
        <v>2</v>
      </c>
      <c r="G937" s="119" t="str">
        <f t="shared" si="169"/>
        <v>EXCLUDED</v>
      </c>
      <c r="H937" s="147" t="s">
        <v>901</v>
      </c>
      <c r="I937" s="189" t="s">
        <v>901</v>
      </c>
      <c r="J937" s="10" t="str">
        <f>IF(AND(G937="Excluded", H937="Excluded"), "Mutually Excluded", IF(AND(OR(G937="CERTAINLY INCLUDED", G937="INCLUDED", G937="MAYBE" ), OR(H937="INCLUDED", H937="MAYBE")), "MUTUALLY INCLUDED", IF(AND(G937="MAYBE", H937="MAYBE"), "Mutually MAYBE", IF(AND(G937="Excluded", OR(H937="INCLUDED", H937="MAYBE")), "AI: No, Human: Yes", IF(AND(H937="Excluded", OR(G937="INCLUDED", G937="CERTAINLY INCLUDED", G937="MAYBE")), "AI: Yes, Human: No", "Other Conflict")))))</f>
        <v>Mutually Excluded</v>
      </c>
      <c r="K937" s="10"/>
      <c r="L937" s="10"/>
      <c r="N937" s="220" t="s">
        <v>19</v>
      </c>
      <c r="O937" s="54" t="str">
        <f>IF(J937="Mutually Excluded","Exclude",IF(J937= "Mutually Included","Include",M937))</f>
        <v>Exclude</v>
      </c>
      <c r="P937" s="54" t="str">
        <f>'Humans Alignment T&amp;A'!Z937</f>
        <v>Exclude</v>
      </c>
      <c r="Q937" s="120" t="str">
        <f>IF(AND(O937="Exclude", P937="Exclude"), "Mutually Excluded", IF(AND(OR(O937="CERTAINLY INCLUDED", O937="INCLUDE" ), OR(P937="INCLUDE", P937="MAYBE")), "MUTUALLY INCLUDED", IF(AND(O937="MAYBE", P937="MAYBE"), "Mutually MAYBE", IF(AND(O937="Exclude", OR(P937="INCLUDE", P937="MAYBE")), "AI+Hum: No, Hum1+2: Yes", IF(AND(P937="Exclude", OR(O937="INCLUDE", O937="CERTAINLY INCLUDED", H937="MAYBE")), "Ai+hum: Yes, Hum1+2: No", "Other Conflict")))))</f>
        <v>Mutually Excluded</v>
      </c>
      <c r="U937" s="121" t="str">
        <f>IF(Q937="Mutually Excluded","Exclude",IF(Q937= "Mutually Included","Include",R937))</f>
        <v>Exclude</v>
      </c>
      <c r="V937" s="122"/>
      <c r="X937" s="117"/>
      <c r="Y937" s="117"/>
      <c r="Z937" s="103" t="str">
        <f t="shared" si="171"/>
        <v/>
      </c>
      <c r="AA937" s="256"/>
      <c r="AB937" s="186"/>
      <c r="AC937" s="186"/>
      <c r="AD937" s="203"/>
      <c r="AF937" s="203"/>
      <c r="AG937" s="102" t="str">
        <f t="shared" si="172"/>
        <v/>
      </c>
      <c r="AH937" s="10" t="str">
        <f t="shared" si="168"/>
        <v/>
      </c>
      <c r="AI937" s="102"/>
      <c r="AJ937" s="10"/>
      <c r="AK937" s="10"/>
      <c r="AL937" s="105"/>
      <c r="AM937" s="102"/>
      <c r="AN937" s="10"/>
      <c r="AO937" s="10" t="str">
        <f t="shared" si="173"/>
        <v/>
      </c>
      <c r="AT937" s="10"/>
      <c r="AU937" s="10" t="str">
        <f>IF(O937="include",AF937,"")</f>
        <v/>
      </c>
      <c r="AV937" s="54" t="str">
        <f>IF(P937="include",AF937,"")</f>
        <v/>
      </c>
    </row>
    <row r="938" spans="1:48" s="54" customFormat="1" ht="30">
      <c r="A938" s="10">
        <v>1030</v>
      </c>
      <c r="B938" s="10"/>
      <c r="C938" s="10" t="s">
        <v>1307</v>
      </c>
      <c r="D938" s="10">
        <v>2</v>
      </c>
      <c r="E938" s="10">
        <v>2</v>
      </c>
      <c r="F938" s="10">
        <v>2</v>
      </c>
      <c r="G938" s="119" t="str">
        <f t="shared" si="169"/>
        <v>EXCLUDED</v>
      </c>
      <c r="H938" s="147" t="s">
        <v>901</v>
      </c>
      <c r="I938" s="189" t="s">
        <v>901</v>
      </c>
      <c r="J938" s="10" t="str">
        <f>IF(AND(G938="Excluded", H938="Excluded"), "Mutually Excluded", IF(AND(OR(G938="CERTAINLY INCLUDED", G938="INCLUDED", G938="MAYBE" ), OR(H938="INCLUDED", H938="MAYBE")), "MUTUALLY INCLUDED", IF(AND(G938="MAYBE", H938="MAYBE"), "Mutually MAYBE", IF(AND(G938="Excluded", OR(H938="INCLUDED", H938="MAYBE")), "AI: No, Human: Yes", IF(AND(H938="Excluded", OR(G938="INCLUDED", G938="CERTAINLY INCLUDED", G938="MAYBE")), "AI: Yes, Human: No", "Other Conflict")))))</f>
        <v>Mutually Excluded</v>
      </c>
      <c r="K938" s="10"/>
      <c r="L938" s="10"/>
      <c r="N938" s="220" t="s">
        <v>19</v>
      </c>
      <c r="O938" s="54" t="str">
        <f>IF(J938="Mutually Excluded","Exclude",IF(J938= "Mutually Included","Include",M938))</f>
        <v>Exclude</v>
      </c>
      <c r="P938" s="54" t="str">
        <f>'Humans Alignment T&amp;A'!Z938</f>
        <v>Exclude</v>
      </c>
      <c r="Q938" s="120" t="str">
        <f>IF(AND(O938="Exclude", P938="Exclude"), "Mutually Excluded", IF(AND(OR(O938="CERTAINLY INCLUDED", O938="INCLUDE" ), OR(P938="INCLUDE", P938="MAYBE")), "MUTUALLY INCLUDED", IF(AND(O938="MAYBE", P938="MAYBE"), "Mutually MAYBE", IF(AND(O938="Exclude", OR(P938="INCLUDE", P938="MAYBE")), "AI+Hum: No, Hum1+2: Yes", IF(AND(P938="Exclude", OR(O938="INCLUDE", O938="CERTAINLY INCLUDED", H938="MAYBE")), "Ai+hum: Yes, Hum1+2: No", "Other Conflict")))))</f>
        <v>Mutually Excluded</v>
      </c>
      <c r="U938" s="121" t="str">
        <f>IF(Q938="Mutually Excluded","Exclude",IF(Q938= "Mutually Included","Include",R938))</f>
        <v>Exclude</v>
      </c>
      <c r="V938" s="122"/>
      <c r="X938" s="117"/>
      <c r="Y938" s="117"/>
      <c r="Z938" s="103" t="str">
        <f t="shared" si="171"/>
        <v/>
      </c>
      <c r="AA938" s="256"/>
      <c r="AB938" s="186"/>
      <c r="AC938" s="186"/>
      <c r="AD938" s="203"/>
      <c r="AF938" s="203"/>
      <c r="AG938" s="102" t="str">
        <f t="shared" si="172"/>
        <v/>
      </c>
      <c r="AH938" s="10" t="str">
        <f t="shared" si="168"/>
        <v/>
      </c>
      <c r="AI938" s="102"/>
      <c r="AJ938" s="10"/>
      <c r="AK938" s="10"/>
      <c r="AL938" s="105"/>
      <c r="AM938" s="102"/>
      <c r="AN938" s="10"/>
      <c r="AO938" s="10" t="str">
        <f t="shared" si="173"/>
        <v/>
      </c>
      <c r="AT938" s="10"/>
      <c r="AU938" s="10" t="str">
        <f>IF(O938="include",AF938,"")</f>
        <v/>
      </c>
      <c r="AV938" s="54" t="str">
        <f>IF(P938="include",AF938,"")</f>
        <v/>
      </c>
    </row>
    <row r="939" spans="1:48" s="54" customFormat="1" ht="30">
      <c r="A939" s="10">
        <v>1032</v>
      </c>
      <c r="B939" s="10"/>
      <c r="C939" s="10" t="s">
        <v>1309</v>
      </c>
      <c r="D939" s="10">
        <v>1</v>
      </c>
      <c r="E939" s="10">
        <v>1</v>
      </c>
      <c r="F939" s="10">
        <v>1</v>
      </c>
      <c r="G939" s="119" t="str">
        <f t="shared" si="169"/>
        <v>EXCLUDED</v>
      </c>
      <c r="H939" s="147" t="s">
        <v>901</v>
      </c>
      <c r="I939" s="189" t="s">
        <v>901</v>
      </c>
      <c r="J939" s="10" t="str">
        <f>IF(AND(G939="Excluded", H939="Excluded"), "Mutually Excluded", IF(AND(OR(G939="CERTAINLY INCLUDED", G939="INCLUDED", G939="MAYBE" ), OR(H939="INCLUDED", H939="MAYBE")), "MUTUALLY INCLUDED", IF(AND(G939="MAYBE", H939="MAYBE"), "Mutually MAYBE", IF(AND(G939="Excluded", OR(H939="INCLUDED", H939="MAYBE")), "AI: No, Human: Yes", IF(AND(H939="Excluded", OR(G939="INCLUDED", G939="CERTAINLY INCLUDED", G939="MAYBE")), "AI: Yes, Human: No", "Other Conflict")))))</f>
        <v>Mutually Excluded</v>
      </c>
      <c r="K939" s="10"/>
      <c r="L939" s="10"/>
      <c r="N939" s="220" t="s">
        <v>19</v>
      </c>
      <c r="O939" s="54" t="str">
        <f>IF(J939="Mutually Excluded","Exclude",IF(J939= "Mutually Included","Include",M939))</f>
        <v>Exclude</v>
      </c>
      <c r="P939" s="54" t="str">
        <f>'Humans Alignment T&amp;A'!Z939</f>
        <v>Exclude</v>
      </c>
      <c r="Q939" s="120" t="str">
        <f>IF(AND(O939="Exclude", P939="Exclude"), "Mutually Excluded", IF(AND(OR(O939="CERTAINLY INCLUDED", O939="INCLUDE" ), OR(P939="INCLUDE", P939="MAYBE")), "MUTUALLY INCLUDED", IF(AND(O939="MAYBE", P939="MAYBE"), "Mutually MAYBE", IF(AND(O939="Exclude", OR(P939="INCLUDE", P939="MAYBE")), "AI+Hum: No, Hum1+2: Yes", IF(AND(P939="Exclude", OR(O939="INCLUDE", O939="CERTAINLY INCLUDED", H939="MAYBE")), "Ai+hum: Yes, Hum1+2: No", "Other Conflict")))))</f>
        <v>Mutually Excluded</v>
      </c>
      <c r="U939" s="121" t="str">
        <f>IF(Q939="Mutually Excluded","Exclude",IF(Q939= "Mutually Included","Include",R939))</f>
        <v>Exclude</v>
      </c>
      <c r="V939" s="122"/>
      <c r="X939" s="117"/>
      <c r="Y939" s="117"/>
      <c r="Z939" s="103" t="str">
        <f t="shared" si="171"/>
        <v/>
      </c>
      <c r="AA939" s="256"/>
      <c r="AB939" s="186"/>
      <c r="AC939" s="186"/>
      <c r="AD939" s="203"/>
      <c r="AF939" s="203"/>
      <c r="AG939" s="102" t="str">
        <f t="shared" si="172"/>
        <v/>
      </c>
      <c r="AH939" s="10" t="str">
        <f t="shared" si="168"/>
        <v/>
      </c>
      <c r="AI939" s="102"/>
      <c r="AJ939" s="10"/>
      <c r="AK939" s="10"/>
      <c r="AL939" s="105"/>
      <c r="AM939" s="102"/>
      <c r="AN939" s="10"/>
      <c r="AO939" s="10" t="str">
        <f t="shared" si="173"/>
        <v/>
      </c>
      <c r="AT939" s="10"/>
      <c r="AU939" s="10" t="str">
        <f>IF(O939="include",AF939,"")</f>
        <v/>
      </c>
      <c r="AV939" s="54" t="str">
        <f>IF(P939="include",AF939,"")</f>
        <v/>
      </c>
    </row>
    <row r="940" spans="1:48" s="54" customFormat="1" ht="30">
      <c r="A940" s="10">
        <v>1033</v>
      </c>
      <c r="B940" s="10"/>
      <c r="C940" s="10" t="s">
        <v>1310</v>
      </c>
      <c r="D940" s="10">
        <v>2</v>
      </c>
      <c r="E940" s="10">
        <v>2</v>
      </c>
      <c r="F940" s="10">
        <v>2</v>
      </c>
      <c r="G940" s="119" t="str">
        <f t="shared" si="169"/>
        <v>EXCLUDED</v>
      </c>
      <c r="H940" s="147" t="s">
        <v>901</v>
      </c>
      <c r="I940" s="189" t="s">
        <v>901</v>
      </c>
      <c r="J940" s="10" t="str">
        <f>IF(AND(G940="Excluded", H940="Excluded"), "Mutually Excluded", IF(AND(OR(G940="CERTAINLY INCLUDED", G940="INCLUDED", G940="MAYBE" ), OR(H940="INCLUDED", H940="MAYBE")), "MUTUALLY INCLUDED", IF(AND(G940="MAYBE", H940="MAYBE"), "Mutually MAYBE", IF(AND(G940="Excluded", OR(H940="INCLUDED", H940="MAYBE")), "AI: No, Human: Yes", IF(AND(H940="Excluded", OR(G940="INCLUDED", G940="CERTAINLY INCLUDED", G940="MAYBE")), "AI: Yes, Human: No", "Other Conflict")))))</f>
        <v>Mutually Excluded</v>
      </c>
      <c r="K940" s="10"/>
      <c r="L940" s="10"/>
      <c r="N940" s="220" t="s">
        <v>19</v>
      </c>
      <c r="O940" s="54" t="str">
        <f>IF(J940="Mutually Excluded","Exclude",IF(J940= "Mutually Included","Include",M940))</f>
        <v>Exclude</v>
      </c>
      <c r="P940" s="54" t="str">
        <f>'Humans Alignment T&amp;A'!Z940</f>
        <v>Exclude</v>
      </c>
      <c r="Q940" s="120" t="str">
        <f>IF(AND(O940="Exclude", P940="Exclude"), "Mutually Excluded", IF(AND(OR(O940="CERTAINLY INCLUDED", O940="INCLUDE" ), OR(P940="INCLUDE", P940="MAYBE")), "MUTUALLY INCLUDED", IF(AND(O940="MAYBE", P940="MAYBE"), "Mutually MAYBE", IF(AND(O940="Exclude", OR(P940="INCLUDE", P940="MAYBE")), "AI+Hum: No, Hum1+2: Yes", IF(AND(P940="Exclude", OR(O940="INCLUDE", O940="CERTAINLY INCLUDED", H940="MAYBE")), "Ai+hum: Yes, Hum1+2: No", "Other Conflict")))))</f>
        <v>Mutually Excluded</v>
      </c>
      <c r="U940" s="121" t="str">
        <f>IF(Q940="Mutually Excluded","Exclude",IF(Q940= "Mutually Included","Include",R940))</f>
        <v>Exclude</v>
      </c>
      <c r="V940" s="122"/>
      <c r="X940" s="117"/>
      <c r="Y940" s="117"/>
      <c r="Z940" s="103" t="str">
        <f t="shared" si="171"/>
        <v/>
      </c>
      <c r="AA940" s="256"/>
      <c r="AB940" s="186"/>
      <c r="AC940" s="186"/>
      <c r="AD940" s="203"/>
      <c r="AF940" s="203"/>
      <c r="AG940" s="102" t="str">
        <f t="shared" si="172"/>
        <v/>
      </c>
      <c r="AH940" s="10" t="str">
        <f t="shared" si="168"/>
        <v/>
      </c>
      <c r="AI940" s="102"/>
      <c r="AJ940" s="10"/>
      <c r="AK940" s="10"/>
      <c r="AL940" s="105"/>
      <c r="AM940" s="102"/>
      <c r="AN940" s="10"/>
      <c r="AO940" s="10" t="str">
        <f t="shared" si="173"/>
        <v/>
      </c>
      <c r="AT940" s="10"/>
      <c r="AU940" s="10" t="str">
        <f>IF(O940="include",AF940,"")</f>
        <v/>
      </c>
      <c r="AV940" s="54" t="str">
        <f>IF(P940="include",AF940,"")</f>
        <v/>
      </c>
    </row>
    <row r="941" spans="1:48" s="54" customFormat="1" ht="30">
      <c r="A941" s="10">
        <v>1036</v>
      </c>
      <c r="B941" s="10"/>
      <c r="C941" s="10" t="s">
        <v>1313</v>
      </c>
      <c r="D941" s="10">
        <v>2</v>
      </c>
      <c r="E941" s="10">
        <v>2</v>
      </c>
      <c r="F941" s="10">
        <v>2</v>
      </c>
      <c r="G941" s="119" t="str">
        <f t="shared" si="169"/>
        <v>EXCLUDED</v>
      </c>
      <c r="H941" s="147" t="s">
        <v>901</v>
      </c>
      <c r="I941" s="189" t="s">
        <v>901</v>
      </c>
      <c r="J941" s="10" t="str">
        <f>IF(AND(G941="Excluded", H941="Excluded"), "Mutually Excluded", IF(AND(OR(G941="CERTAINLY INCLUDED", G941="INCLUDED", G941="MAYBE" ), OR(H941="INCLUDED", H941="MAYBE")), "MUTUALLY INCLUDED", IF(AND(G941="MAYBE", H941="MAYBE"), "Mutually MAYBE", IF(AND(G941="Excluded", OR(H941="INCLUDED", H941="MAYBE")), "AI: No, Human: Yes", IF(AND(H941="Excluded", OR(G941="INCLUDED", G941="CERTAINLY INCLUDED", G941="MAYBE")), "AI: Yes, Human: No", "Other Conflict")))))</f>
        <v>Mutually Excluded</v>
      </c>
      <c r="K941" s="10"/>
      <c r="L941" s="10"/>
      <c r="N941" s="220" t="s">
        <v>19</v>
      </c>
      <c r="O941" s="54" t="str">
        <f>IF(J941="Mutually Excluded","Exclude",IF(J941= "Mutually Included","Include",M941))</f>
        <v>Exclude</v>
      </c>
      <c r="P941" s="54" t="str">
        <f>'Humans Alignment T&amp;A'!Z941</f>
        <v>Exclude</v>
      </c>
      <c r="Q941" s="120" t="str">
        <f>IF(AND(O941="Exclude", P941="Exclude"), "Mutually Excluded", IF(AND(OR(O941="CERTAINLY INCLUDED", O941="INCLUDE" ), OR(P941="INCLUDE", P941="MAYBE")), "MUTUALLY INCLUDED", IF(AND(O941="MAYBE", P941="MAYBE"), "Mutually MAYBE", IF(AND(O941="Exclude", OR(P941="INCLUDE", P941="MAYBE")), "AI+Hum: No, Hum1+2: Yes", IF(AND(P941="Exclude", OR(O941="INCLUDE", O941="CERTAINLY INCLUDED", H941="MAYBE")), "Ai+hum: Yes, Hum1+2: No", "Other Conflict")))))</f>
        <v>Mutually Excluded</v>
      </c>
      <c r="U941" s="121" t="str">
        <f>IF(Q941="Mutually Excluded","Exclude",IF(Q941= "Mutually Included","Include",R941))</f>
        <v>Exclude</v>
      </c>
      <c r="V941" s="122"/>
      <c r="X941" s="117"/>
      <c r="Y941" s="117"/>
      <c r="Z941" s="103" t="str">
        <f t="shared" si="171"/>
        <v/>
      </c>
      <c r="AA941" s="256"/>
      <c r="AB941" s="186"/>
      <c r="AC941" s="186"/>
      <c r="AD941" s="203"/>
      <c r="AF941" s="203"/>
      <c r="AG941" s="102" t="str">
        <f t="shared" si="172"/>
        <v/>
      </c>
      <c r="AH941" s="10" t="str">
        <f t="shared" si="168"/>
        <v/>
      </c>
      <c r="AI941" s="102"/>
      <c r="AJ941" s="10"/>
      <c r="AK941" s="10"/>
      <c r="AL941" s="105"/>
      <c r="AM941" s="102"/>
      <c r="AN941" s="10"/>
      <c r="AO941" s="10" t="str">
        <f t="shared" si="173"/>
        <v/>
      </c>
      <c r="AT941" s="10"/>
      <c r="AU941" s="10" t="str">
        <f>IF(O941="include",AF941,"")</f>
        <v/>
      </c>
      <c r="AV941" s="54" t="str">
        <f>IF(P941="include",AF941,"")</f>
        <v/>
      </c>
    </row>
    <row r="942" spans="1:48" s="54" customFormat="1" ht="45">
      <c r="A942" s="10">
        <v>1037</v>
      </c>
      <c r="B942" s="10"/>
      <c r="C942" s="10" t="s">
        <v>1314</v>
      </c>
      <c r="D942" s="10">
        <v>2</v>
      </c>
      <c r="E942" s="10">
        <v>2</v>
      </c>
      <c r="F942" s="10">
        <v>2</v>
      </c>
      <c r="G942" s="119" t="str">
        <f t="shared" si="169"/>
        <v>EXCLUDED</v>
      </c>
      <c r="H942" s="147" t="s">
        <v>901</v>
      </c>
      <c r="I942" s="189" t="s">
        <v>901</v>
      </c>
      <c r="J942" s="10" t="str">
        <f>IF(AND(G942="Excluded", H942="Excluded"), "Mutually Excluded", IF(AND(OR(G942="CERTAINLY INCLUDED", G942="INCLUDED", G942="MAYBE" ), OR(H942="INCLUDED", H942="MAYBE")), "MUTUALLY INCLUDED", IF(AND(G942="MAYBE", H942="MAYBE"), "Mutually MAYBE", IF(AND(G942="Excluded", OR(H942="INCLUDED", H942="MAYBE")), "AI: No, Human: Yes", IF(AND(H942="Excluded", OR(G942="INCLUDED", G942="CERTAINLY INCLUDED", G942="MAYBE")), "AI: Yes, Human: No", "Other Conflict")))))</f>
        <v>Mutually Excluded</v>
      </c>
      <c r="K942" s="10"/>
      <c r="L942" s="10"/>
      <c r="N942" s="220" t="s">
        <v>19</v>
      </c>
      <c r="O942" s="54" t="str">
        <f>IF(J942="Mutually Excluded","Exclude",IF(J942= "Mutually Included","Include",M942))</f>
        <v>Exclude</v>
      </c>
      <c r="P942" s="54" t="str">
        <f>'Humans Alignment T&amp;A'!Z942</f>
        <v>Exclude</v>
      </c>
      <c r="Q942" s="120" t="str">
        <f>IF(AND(O942="Exclude", P942="Exclude"), "Mutually Excluded", IF(AND(OR(O942="CERTAINLY INCLUDED", O942="INCLUDE" ), OR(P942="INCLUDE", P942="MAYBE")), "MUTUALLY INCLUDED", IF(AND(O942="MAYBE", P942="MAYBE"), "Mutually MAYBE", IF(AND(O942="Exclude", OR(P942="INCLUDE", P942="MAYBE")), "AI+Hum: No, Hum1+2: Yes", IF(AND(P942="Exclude", OR(O942="INCLUDE", O942="CERTAINLY INCLUDED", H942="MAYBE")), "Ai+hum: Yes, Hum1+2: No", "Other Conflict")))))</f>
        <v>Mutually Excluded</v>
      </c>
      <c r="U942" s="121" t="str">
        <f>IF(Q942="Mutually Excluded","Exclude",IF(Q942= "Mutually Included","Include",R942))</f>
        <v>Exclude</v>
      </c>
      <c r="V942" s="122"/>
      <c r="X942" s="117"/>
      <c r="Y942" s="117"/>
      <c r="Z942" s="103" t="str">
        <f t="shared" si="171"/>
        <v/>
      </c>
      <c r="AA942" s="256"/>
      <c r="AB942" s="186"/>
      <c r="AC942" s="186"/>
      <c r="AD942" s="203"/>
      <c r="AF942" s="203"/>
      <c r="AG942" s="102" t="str">
        <f t="shared" si="172"/>
        <v/>
      </c>
      <c r="AH942" s="10" t="str">
        <f t="shared" si="168"/>
        <v/>
      </c>
      <c r="AI942" s="102"/>
      <c r="AJ942" s="10"/>
      <c r="AK942" s="10"/>
      <c r="AL942" s="105"/>
      <c r="AM942" s="102"/>
      <c r="AN942" s="10"/>
      <c r="AO942" s="10" t="str">
        <f t="shared" si="173"/>
        <v/>
      </c>
      <c r="AT942" s="10"/>
      <c r="AU942" s="10" t="str">
        <f>IF(O942="include",AF942,"")</f>
        <v/>
      </c>
      <c r="AV942" s="54" t="str">
        <f>IF(P942="include",AF942,"")</f>
        <v/>
      </c>
    </row>
    <row r="943" spans="1:48" s="54" customFormat="1" ht="45">
      <c r="A943" s="10">
        <v>1038</v>
      </c>
      <c r="B943" s="10"/>
      <c r="C943" s="10" t="s">
        <v>1315</v>
      </c>
      <c r="D943" s="10">
        <v>1</v>
      </c>
      <c r="E943" s="10">
        <v>1</v>
      </c>
      <c r="F943" s="10">
        <v>1</v>
      </c>
      <c r="G943" s="119" t="str">
        <f t="shared" si="169"/>
        <v>EXCLUDED</v>
      </c>
      <c r="H943" s="147" t="s">
        <v>901</v>
      </c>
      <c r="I943" s="189" t="s">
        <v>901</v>
      </c>
      <c r="J943" s="10" t="str">
        <f>IF(AND(G943="Excluded", H943="Excluded"), "Mutually Excluded", IF(AND(OR(G943="CERTAINLY INCLUDED", G943="INCLUDED", G943="MAYBE" ), OR(H943="INCLUDED", H943="MAYBE")), "MUTUALLY INCLUDED", IF(AND(G943="MAYBE", H943="MAYBE"), "Mutually MAYBE", IF(AND(G943="Excluded", OR(H943="INCLUDED", H943="MAYBE")), "AI: No, Human: Yes", IF(AND(H943="Excluded", OR(G943="INCLUDED", G943="CERTAINLY INCLUDED", G943="MAYBE")), "AI: Yes, Human: No", "Other Conflict")))))</f>
        <v>Mutually Excluded</v>
      </c>
      <c r="K943" s="10"/>
      <c r="L943" s="10"/>
      <c r="N943" s="220" t="s">
        <v>19</v>
      </c>
      <c r="O943" s="54" t="str">
        <f>IF(J943="Mutually Excluded","Exclude",IF(J943= "Mutually Included","Include",M943))</f>
        <v>Exclude</v>
      </c>
      <c r="P943" s="54" t="str">
        <f>'Humans Alignment T&amp;A'!Z943</f>
        <v>Exclude</v>
      </c>
      <c r="Q943" s="120" t="str">
        <f>IF(AND(O943="Exclude", P943="Exclude"), "Mutually Excluded", IF(AND(OR(O943="CERTAINLY INCLUDED", O943="INCLUDE" ), OR(P943="INCLUDE", P943="MAYBE")), "MUTUALLY INCLUDED", IF(AND(O943="MAYBE", P943="MAYBE"), "Mutually MAYBE", IF(AND(O943="Exclude", OR(P943="INCLUDE", P943="MAYBE")), "AI+Hum: No, Hum1+2: Yes", IF(AND(P943="Exclude", OR(O943="INCLUDE", O943="CERTAINLY INCLUDED", H943="MAYBE")), "Ai+hum: Yes, Hum1+2: No", "Other Conflict")))))</f>
        <v>Mutually Excluded</v>
      </c>
      <c r="U943" s="121" t="str">
        <f>IF(Q943="Mutually Excluded","Exclude",IF(Q943= "Mutually Included","Include",R943))</f>
        <v>Exclude</v>
      </c>
      <c r="V943" s="122"/>
      <c r="X943" s="117"/>
      <c r="Y943" s="117"/>
      <c r="Z943" s="103" t="str">
        <f t="shared" si="171"/>
        <v/>
      </c>
      <c r="AA943" s="256"/>
      <c r="AB943" s="186"/>
      <c r="AC943" s="186"/>
      <c r="AD943" s="203"/>
      <c r="AF943" s="203"/>
      <c r="AG943" s="102" t="str">
        <f t="shared" si="172"/>
        <v/>
      </c>
      <c r="AH943" s="10" t="str">
        <f t="shared" si="168"/>
        <v/>
      </c>
      <c r="AI943" s="102"/>
      <c r="AJ943" s="10"/>
      <c r="AK943" s="10"/>
      <c r="AL943" s="105"/>
      <c r="AM943" s="102"/>
      <c r="AN943" s="10"/>
      <c r="AO943" s="10" t="str">
        <f t="shared" si="173"/>
        <v/>
      </c>
      <c r="AT943" s="10"/>
      <c r="AU943" s="10" t="str">
        <f>IF(O943="include",AF943,"")</f>
        <v/>
      </c>
      <c r="AV943" s="54" t="str">
        <f>IF(P943="include",AF943,"")</f>
        <v/>
      </c>
    </row>
    <row r="944" spans="1:48" s="54" customFormat="1" ht="60">
      <c r="A944" s="10">
        <v>1039</v>
      </c>
      <c r="B944" s="10"/>
      <c r="C944" s="10" t="s">
        <v>866</v>
      </c>
      <c r="D944" s="10">
        <v>4</v>
      </c>
      <c r="E944" s="10">
        <v>3</v>
      </c>
      <c r="F944" s="10">
        <v>3</v>
      </c>
      <c r="G944" s="119" t="str">
        <f t="shared" si="169"/>
        <v>EXCLUDED</v>
      </c>
      <c r="H944" s="147" t="s">
        <v>901</v>
      </c>
      <c r="I944" s="189" t="s">
        <v>901</v>
      </c>
      <c r="J944" s="10" t="str">
        <f>IF(AND(G944="Excluded", H944="Excluded"), "Mutually Excluded", IF(AND(OR(G944="CERTAINLY INCLUDED", G944="INCLUDED", G944="MAYBE" ), OR(H944="INCLUDED", H944="MAYBE")), "MUTUALLY INCLUDED", IF(AND(G944="MAYBE", H944="MAYBE"), "Mutually MAYBE", IF(AND(G944="Excluded", OR(H944="INCLUDED", H944="MAYBE")), "AI: No, Human: Yes", IF(AND(H944="Excluded", OR(G944="INCLUDED", G944="CERTAINLY INCLUDED", G944="MAYBE")), "AI: Yes, Human: No", "Other Conflict")))))</f>
        <v>Mutually Excluded</v>
      </c>
      <c r="K944" s="10"/>
      <c r="L944" s="10"/>
      <c r="N944" s="220" t="s">
        <v>19</v>
      </c>
      <c r="O944" s="54" t="str">
        <f>IF(J944="Mutually Excluded","Exclude",IF(J944= "Mutually Included","Include",M944))</f>
        <v>Exclude</v>
      </c>
      <c r="P944" s="54" t="str">
        <f>'Humans Alignment T&amp;A'!Z944</f>
        <v>Exclude</v>
      </c>
      <c r="Q944" s="120" t="s">
        <v>3070</v>
      </c>
      <c r="U944" s="121" t="str">
        <f>IF(Q944="Mutually Excluded","Exclude",IF(Q944= "Mutually Included","Include",R944))</f>
        <v>Exclude</v>
      </c>
      <c r="V944" s="122"/>
      <c r="X944" s="117"/>
      <c r="Y944" s="117"/>
      <c r="Z944" s="103" t="str">
        <f t="shared" si="171"/>
        <v/>
      </c>
      <c r="AA944" s="256"/>
      <c r="AB944" s="186"/>
      <c r="AC944" s="186"/>
      <c r="AD944" s="203"/>
      <c r="AF944" s="203"/>
      <c r="AG944" s="102" t="str">
        <f t="shared" si="172"/>
        <v/>
      </c>
      <c r="AH944" s="10" t="str">
        <f t="shared" si="168"/>
        <v/>
      </c>
      <c r="AI944" s="102"/>
      <c r="AJ944" s="10"/>
      <c r="AK944" s="10"/>
      <c r="AL944" s="105"/>
      <c r="AM944" s="102"/>
      <c r="AN944" s="10"/>
      <c r="AO944" s="10" t="str">
        <f t="shared" si="173"/>
        <v/>
      </c>
      <c r="AT944" s="10"/>
      <c r="AU944" s="10" t="str">
        <f>IF(O944="include",AF944,"")</f>
        <v/>
      </c>
      <c r="AV944" s="54" t="str">
        <f>IF(P944="include",AF944,"")</f>
        <v/>
      </c>
    </row>
    <row r="945" spans="1:48" s="54" customFormat="1" ht="45">
      <c r="A945" s="10">
        <v>1040</v>
      </c>
      <c r="B945" s="10"/>
      <c r="C945" s="10" t="s">
        <v>1317</v>
      </c>
      <c r="D945" s="10">
        <v>2</v>
      </c>
      <c r="E945" s="10">
        <v>1</v>
      </c>
      <c r="F945" s="10">
        <v>2</v>
      </c>
      <c r="G945" s="119" t="str">
        <f t="shared" si="169"/>
        <v>EXCLUDED</v>
      </c>
      <c r="H945" s="147" t="s">
        <v>901</v>
      </c>
      <c r="I945" s="189" t="s">
        <v>901</v>
      </c>
      <c r="J945" s="10" t="str">
        <f>IF(AND(G945="Excluded", H945="Excluded"), "Mutually Excluded", IF(AND(OR(G945="CERTAINLY INCLUDED", G945="INCLUDED", G945="MAYBE" ), OR(H945="INCLUDED", H945="MAYBE")), "MUTUALLY INCLUDED", IF(AND(G945="MAYBE", H945="MAYBE"), "Mutually MAYBE", IF(AND(G945="Excluded", OR(H945="INCLUDED", H945="MAYBE")), "AI: No, Human: Yes", IF(AND(H945="Excluded", OR(G945="INCLUDED", G945="CERTAINLY INCLUDED", G945="MAYBE")), "AI: Yes, Human: No", "Other Conflict")))))</f>
        <v>Mutually Excluded</v>
      </c>
      <c r="K945" s="10"/>
      <c r="L945" s="10"/>
      <c r="N945" s="220" t="s">
        <v>19</v>
      </c>
      <c r="O945" s="54" t="str">
        <f>IF(J945="Mutually Excluded","Exclude",IF(J945= "Mutually Included","Include",M945))</f>
        <v>Exclude</v>
      </c>
      <c r="P945" s="54" t="str">
        <f>'Humans Alignment T&amp;A'!Z945</f>
        <v>Exclude</v>
      </c>
      <c r="Q945" s="120" t="str">
        <f>IF(AND(O945="Exclude", P945="Exclude"), "Mutually Excluded", IF(AND(OR(O945="CERTAINLY INCLUDED", O945="INCLUDE" ), OR(P945="INCLUDE", P945="MAYBE")), "MUTUALLY INCLUDED", IF(AND(O945="MAYBE", P945="MAYBE"), "Mutually MAYBE", IF(AND(O945="Exclude", OR(P945="INCLUDE", P945="MAYBE")), "AI+Hum: No, Hum1+2: Yes", IF(AND(P945="Exclude", OR(O945="INCLUDE", O945="CERTAINLY INCLUDED", H945="MAYBE")), "Ai+hum: Yes, Hum1+2: No", "Other Conflict")))))</f>
        <v>Mutually Excluded</v>
      </c>
      <c r="U945" s="121" t="str">
        <f>IF(Q945="Mutually Excluded","Exclude",IF(Q945= "Mutually Included","Include",R945))</f>
        <v>Exclude</v>
      </c>
      <c r="V945" s="122"/>
      <c r="X945" s="117"/>
      <c r="Y945" s="117"/>
      <c r="Z945" s="103" t="str">
        <f t="shared" si="171"/>
        <v/>
      </c>
      <c r="AA945" s="256"/>
      <c r="AB945" s="186"/>
      <c r="AC945" s="186"/>
      <c r="AD945" s="203"/>
      <c r="AF945" s="203"/>
      <c r="AG945" s="102" t="str">
        <f t="shared" si="172"/>
        <v/>
      </c>
      <c r="AH945" s="10" t="str">
        <f t="shared" si="168"/>
        <v/>
      </c>
      <c r="AI945" s="102"/>
      <c r="AJ945" s="10"/>
      <c r="AK945" s="10"/>
      <c r="AL945" s="105"/>
      <c r="AM945" s="102"/>
      <c r="AN945" s="10"/>
      <c r="AO945" s="10" t="str">
        <f t="shared" si="173"/>
        <v/>
      </c>
      <c r="AT945" s="10"/>
      <c r="AU945" s="10" t="str">
        <f>IF(O945="include",AF945,"")</f>
        <v/>
      </c>
      <c r="AV945" s="54" t="str">
        <f>IF(P945="include",AF945,"")</f>
        <v/>
      </c>
    </row>
    <row r="946" spans="1:48" s="54" customFormat="1" ht="45">
      <c r="A946" s="10">
        <v>1042</v>
      </c>
      <c r="B946" s="10"/>
      <c r="C946" s="10" t="s">
        <v>1319</v>
      </c>
      <c r="D946" s="10">
        <v>3</v>
      </c>
      <c r="E946" s="10">
        <v>4</v>
      </c>
      <c r="F946" s="10">
        <v>3</v>
      </c>
      <c r="G946" s="119" t="str">
        <f t="shared" si="169"/>
        <v>EXCLUDED</v>
      </c>
      <c r="H946" s="147" t="s">
        <v>901</v>
      </c>
      <c r="I946" s="189" t="s">
        <v>901</v>
      </c>
      <c r="J946" s="10" t="str">
        <f>IF(AND(G946="Excluded", H946="Excluded"), "Mutually Excluded", IF(AND(OR(G946="CERTAINLY INCLUDED", G946="INCLUDED", G946="MAYBE" ), OR(H946="INCLUDED", H946="MAYBE")), "MUTUALLY INCLUDED", IF(AND(G946="MAYBE", H946="MAYBE"), "Mutually MAYBE", IF(AND(G946="Excluded", OR(H946="INCLUDED", H946="MAYBE")), "AI: No, Human: Yes", IF(AND(H946="Excluded", OR(G946="INCLUDED", G946="CERTAINLY INCLUDED", G946="MAYBE")), "AI: Yes, Human: No", "Other Conflict")))))</f>
        <v>Mutually Excluded</v>
      </c>
      <c r="K946" s="10"/>
      <c r="L946" s="10"/>
      <c r="N946" s="220" t="s">
        <v>19</v>
      </c>
      <c r="O946" s="54" t="str">
        <f>IF(J946="Mutually Excluded","Exclude",IF(J946= "Mutually Included","Include",M946))</f>
        <v>Exclude</v>
      </c>
      <c r="P946" s="54" t="str">
        <f>'Humans Alignment T&amp;A'!Z946</f>
        <v>Exclude</v>
      </c>
      <c r="Q946" s="120" t="str">
        <f>IF(AND(O946="Exclude", P946="Exclude"), "Mutually Excluded", IF(AND(OR(O946="CERTAINLY INCLUDED", O946="INCLUDE" ), OR(P946="INCLUDE", P946="MAYBE")), "MUTUALLY INCLUDED", IF(AND(O946="MAYBE", P946="MAYBE"), "Mutually MAYBE", IF(AND(O946="Exclude", OR(P946="INCLUDE", P946="MAYBE")), "AI+Hum: No, Hum1+2: Yes", IF(AND(P946="Exclude", OR(O946="INCLUDE", O946="CERTAINLY INCLUDED", H946="MAYBE")), "Ai+hum: Yes, Hum1+2: No", "Other Conflict")))))</f>
        <v>Mutually Excluded</v>
      </c>
      <c r="U946" s="121" t="str">
        <f>IF(Q946="Mutually Excluded","Exclude",IF(Q946= "Mutually Included","Include",R946))</f>
        <v>Exclude</v>
      </c>
      <c r="V946" s="122"/>
      <c r="X946" s="117"/>
      <c r="Y946" s="117"/>
      <c r="Z946" s="103" t="str">
        <f t="shared" si="171"/>
        <v/>
      </c>
      <c r="AA946" s="256"/>
      <c r="AB946" s="186"/>
      <c r="AC946" s="186"/>
      <c r="AD946" s="203"/>
      <c r="AF946" s="203"/>
      <c r="AG946" s="102" t="str">
        <f t="shared" si="172"/>
        <v/>
      </c>
      <c r="AH946" s="10" t="str">
        <f t="shared" ref="AH946:AH992" si="174">IF(OR(ISBLANK(AF946), ISBLANK(AP946)), "", IF(AND(OR(AF946="Include", AF946="Maybe"), OR(AP946="Included", AP946="Maybe", AP946="Certainly Included")), "Mutually Included", IF(AND(AF946="Exclude", AP946="Exclude"), "Mutually Excluded", IF(AND(AF946="Exclude", OR(AP946="Include", AP946="Maybe")), "Human Excluded, AI Included", IF(AND(OR(AF946="Include", AF946="Maybe"), AP946="Exclude"), "Human Included, AI Excluded", "Pal")))))</f>
        <v/>
      </c>
      <c r="AI946" s="102"/>
      <c r="AJ946" s="10"/>
      <c r="AK946" s="10"/>
      <c r="AL946" s="105"/>
      <c r="AM946" s="102"/>
      <c r="AN946" s="10"/>
      <c r="AO946" s="10" t="str">
        <f t="shared" si="173"/>
        <v/>
      </c>
      <c r="AT946" s="10"/>
      <c r="AU946" s="10" t="str">
        <f>IF(O946="include",AF946,"")</f>
        <v/>
      </c>
      <c r="AV946" s="54" t="str">
        <f>IF(P946="include",AF946,"")</f>
        <v/>
      </c>
    </row>
    <row r="947" spans="1:48" s="54" customFormat="1" ht="30">
      <c r="A947" s="10">
        <v>1043</v>
      </c>
      <c r="B947" s="10"/>
      <c r="C947" s="10" t="s">
        <v>1320</v>
      </c>
      <c r="D947" s="10">
        <v>2</v>
      </c>
      <c r="E947" s="10">
        <v>2</v>
      </c>
      <c r="F947" s="10">
        <v>2</v>
      </c>
      <c r="G947" s="119" t="str">
        <f t="shared" si="169"/>
        <v>EXCLUDED</v>
      </c>
      <c r="H947" s="147" t="s">
        <v>901</v>
      </c>
      <c r="I947" s="189" t="s">
        <v>901</v>
      </c>
      <c r="J947" s="10" t="str">
        <f>IF(AND(G947="Excluded", H947="Excluded"), "Mutually Excluded", IF(AND(OR(G947="CERTAINLY INCLUDED", G947="INCLUDED", G947="MAYBE" ), OR(H947="INCLUDED", H947="MAYBE")), "MUTUALLY INCLUDED", IF(AND(G947="MAYBE", H947="MAYBE"), "Mutually MAYBE", IF(AND(G947="Excluded", OR(H947="INCLUDED", H947="MAYBE")), "AI: No, Human: Yes", IF(AND(H947="Excluded", OR(G947="INCLUDED", G947="CERTAINLY INCLUDED", G947="MAYBE")), "AI: Yes, Human: No", "Other Conflict")))))</f>
        <v>Mutually Excluded</v>
      </c>
      <c r="K947" s="10"/>
      <c r="L947" s="10"/>
      <c r="N947" s="220" t="s">
        <v>19</v>
      </c>
      <c r="O947" s="54" t="str">
        <f>IF(J947="Mutually Excluded","Exclude",IF(J947= "Mutually Included","Include",M947))</f>
        <v>Exclude</v>
      </c>
      <c r="P947" s="54" t="str">
        <f>'Humans Alignment T&amp;A'!Z947</f>
        <v>Exclude</v>
      </c>
      <c r="Q947" s="120" t="str">
        <f>IF(AND(O947="Exclude", P947="Exclude"), "Mutually Excluded", IF(AND(OR(O947="CERTAINLY INCLUDED", O947="INCLUDE" ), OR(P947="INCLUDE", P947="MAYBE")), "MUTUALLY INCLUDED", IF(AND(O947="MAYBE", P947="MAYBE"), "Mutually MAYBE", IF(AND(O947="Exclude", OR(P947="INCLUDE", P947="MAYBE")), "AI+Hum: No, Hum1+2: Yes", IF(AND(P947="Exclude", OR(O947="INCLUDE", O947="CERTAINLY INCLUDED", H947="MAYBE")), "Ai+hum: Yes, Hum1+2: No", "Other Conflict")))))</f>
        <v>Mutually Excluded</v>
      </c>
      <c r="U947" s="121" t="str">
        <f>IF(Q947="Mutually Excluded","Exclude",IF(Q947= "Mutually Included","Include",R947))</f>
        <v>Exclude</v>
      </c>
      <c r="V947" s="122"/>
      <c r="X947" s="117"/>
      <c r="Y947" s="117"/>
      <c r="Z947" s="103" t="str">
        <f t="shared" si="171"/>
        <v/>
      </c>
      <c r="AA947" s="256"/>
      <c r="AB947" s="186"/>
      <c r="AC947" s="186"/>
      <c r="AD947" s="203"/>
      <c r="AF947" s="203"/>
      <c r="AG947" s="102" t="str">
        <f t="shared" si="172"/>
        <v/>
      </c>
      <c r="AH947" s="10" t="str">
        <f t="shared" si="174"/>
        <v/>
      </c>
      <c r="AI947" s="102"/>
      <c r="AJ947" s="10"/>
      <c r="AK947" s="10"/>
      <c r="AL947" s="105"/>
      <c r="AM947" s="102"/>
      <c r="AN947" s="10"/>
      <c r="AO947" s="10" t="str">
        <f t="shared" si="173"/>
        <v/>
      </c>
      <c r="AT947" s="10"/>
      <c r="AU947" s="10" t="str">
        <f>IF(O947="include",AF947,"")</f>
        <v/>
      </c>
      <c r="AV947" s="54" t="str">
        <f>IF(P947="include",AF947,"")</f>
        <v/>
      </c>
    </row>
    <row r="948" spans="1:48" s="54" customFormat="1" ht="30">
      <c r="A948" s="10">
        <v>1044</v>
      </c>
      <c r="B948" s="10"/>
      <c r="C948" s="10" t="s">
        <v>1321</v>
      </c>
      <c r="D948" s="10">
        <v>1</v>
      </c>
      <c r="E948" s="10">
        <v>1</v>
      </c>
      <c r="F948" s="10">
        <v>1</v>
      </c>
      <c r="G948" s="119" t="str">
        <f t="shared" si="169"/>
        <v>EXCLUDED</v>
      </c>
      <c r="H948" s="147" t="s">
        <v>901</v>
      </c>
      <c r="I948" s="189" t="s">
        <v>901</v>
      </c>
      <c r="J948" s="10" t="str">
        <f>IF(AND(G948="Excluded", H948="Excluded"), "Mutually Excluded", IF(AND(OR(G948="CERTAINLY INCLUDED", G948="INCLUDED", G948="MAYBE" ), OR(H948="INCLUDED", H948="MAYBE")), "MUTUALLY INCLUDED", IF(AND(G948="MAYBE", H948="MAYBE"), "Mutually MAYBE", IF(AND(G948="Excluded", OR(H948="INCLUDED", H948="MAYBE")), "AI: No, Human: Yes", IF(AND(H948="Excluded", OR(G948="INCLUDED", G948="CERTAINLY INCLUDED", G948="MAYBE")), "AI: Yes, Human: No", "Other Conflict")))))</f>
        <v>Mutually Excluded</v>
      </c>
      <c r="K948" s="10"/>
      <c r="L948" s="10"/>
      <c r="N948" s="220" t="s">
        <v>19</v>
      </c>
      <c r="O948" s="54" t="str">
        <f>IF(J948="Mutually Excluded","Exclude",IF(J948= "Mutually Included","Include",M948))</f>
        <v>Exclude</v>
      </c>
      <c r="P948" s="54" t="str">
        <f>'Humans Alignment T&amp;A'!Z948</f>
        <v>Exclude</v>
      </c>
      <c r="Q948" s="120" t="str">
        <f>IF(AND(O948="Exclude", P948="Exclude"), "Mutually Excluded", IF(AND(OR(O948="CERTAINLY INCLUDED", O948="INCLUDE" ), OR(P948="INCLUDE", P948="MAYBE")), "MUTUALLY INCLUDED", IF(AND(O948="MAYBE", P948="MAYBE"), "Mutually MAYBE", IF(AND(O948="Exclude", OR(P948="INCLUDE", P948="MAYBE")), "AI+Hum: No, Hum1+2: Yes", IF(AND(P948="Exclude", OR(O948="INCLUDE", O948="CERTAINLY INCLUDED", H948="MAYBE")), "Ai+hum: Yes, Hum1+2: No", "Other Conflict")))))</f>
        <v>Mutually Excluded</v>
      </c>
      <c r="U948" s="121" t="str">
        <f>IF(Q948="Mutually Excluded","Exclude",IF(Q948= "Mutually Included","Include",R948))</f>
        <v>Exclude</v>
      </c>
      <c r="V948" s="122"/>
      <c r="X948" s="117"/>
      <c r="Y948" s="117"/>
      <c r="Z948" s="103" t="str">
        <f t="shared" si="171"/>
        <v/>
      </c>
      <c r="AA948" s="256"/>
      <c r="AB948" s="186"/>
      <c r="AC948" s="186"/>
      <c r="AD948" s="203"/>
      <c r="AF948" s="203"/>
      <c r="AG948" s="102" t="str">
        <f t="shared" si="172"/>
        <v/>
      </c>
      <c r="AH948" s="10" t="str">
        <f t="shared" si="174"/>
        <v/>
      </c>
      <c r="AI948" s="102"/>
      <c r="AJ948" s="10"/>
      <c r="AK948" s="10"/>
      <c r="AL948" s="105"/>
      <c r="AM948" s="102"/>
      <c r="AN948" s="10"/>
      <c r="AO948" s="10" t="str">
        <f t="shared" si="173"/>
        <v/>
      </c>
      <c r="AT948" s="10"/>
      <c r="AU948" s="10" t="str">
        <f>IF(O948="include",AF948,"")</f>
        <v/>
      </c>
      <c r="AV948" s="54" t="str">
        <f>IF(P948="include",AF948,"")</f>
        <v/>
      </c>
    </row>
    <row r="949" spans="1:48" s="54" customFormat="1" ht="45">
      <c r="A949" s="10">
        <v>1045</v>
      </c>
      <c r="B949" s="10"/>
      <c r="C949" s="10" t="s">
        <v>1322</v>
      </c>
      <c r="D949" s="10">
        <v>3</v>
      </c>
      <c r="E949" s="10">
        <v>3</v>
      </c>
      <c r="F949" s="10">
        <v>2</v>
      </c>
      <c r="G949" s="119" t="str">
        <f t="shared" si="169"/>
        <v>EXCLUDED</v>
      </c>
      <c r="H949" s="147" t="s">
        <v>901</v>
      </c>
      <c r="I949" s="189" t="s">
        <v>901</v>
      </c>
      <c r="J949" s="10" t="str">
        <f>IF(AND(G949="Excluded", H949="Excluded"), "Mutually Excluded", IF(AND(OR(G949="CERTAINLY INCLUDED", G949="INCLUDED", G949="MAYBE" ), OR(H949="INCLUDED", H949="MAYBE")), "MUTUALLY INCLUDED", IF(AND(G949="MAYBE", H949="MAYBE"), "Mutually MAYBE", IF(AND(G949="Excluded", OR(H949="INCLUDED", H949="MAYBE")), "AI: No, Human: Yes", IF(AND(H949="Excluded", OR(G949="INCLUDED", G949="CERTAINLY INCLUDED", G949="MAYBE")), "AI: Yes, Human: No", "Other Conflict")))))</f>
        <v>Mutually Excluded</v>
      </c>
      <c r="K949" s="10"/>
      <c r="L949" s="10"/>
      <c r="N949" s="220" t="s">
        <v>19</v>
      </c>
      <c r="O949" s="54" t="str">
        <f>IF(J949="Mutually Excluded","Exclude",IF(J949= "Mutually Included","Include",M949))</f>
        <v>Exclude</v>
      </c>
      <c r="P949" s="54" t="str">
        <f>'Humans Alignment T&amp;A'!Z949</f>
        <v>Exclude</v>
      </c>
      <c r="Q949" s="120" t="str">
        <f>IF(AND(O949="Exclude", P949="Exclude"), "Mutually Excluded", IF(AND(OR(O949="CERTAINLY INCLUDED", O949="INCLUDE" ), OR(P949="INCLUDE", P949="MAYBE")), "MUTUALLY INCLUDED", IF(AND(O949="MAYBE", P949="MAYBE"), "Mutually MAYBE", IF(AND(O949="Exclude", OR(P949="INCLUDE", P949="MAYBE")), "AI+Hum: No, Hum1+2: Yes", IF(AND(P949="Exclude", OR(O949="INCLUDE", O949="CERTAINLY INCLUDED", H949="MAYBE")), "Ai+hum: Yes, Hum1+2: No", "Other Conflict")))))</f>
        <v>Mutually Excluded</v>
      </c>
      <c r="U949" s="121" t="str">
        <f>IF(Q949="Mutually Excluded","Exclude",IF(Q949= "Mutually Included","Include",R949))</f>
        <v>Exclude</v>
      </c>
      <c r="V949" s="122"/>
      <c r="X949" s="117"/>
      <c r="Y949" s="117"/>
      <c r="Z949" s="103" t="str">
        <f t="shared" si="171"/>
        <v/>
      </c>
      <c r="AA949" s="256"/>
      <c r="AB949" s="186"/>
      <c r="AC949" s="186"/>
      <c r="AD949" s="203"/>
      <c r="AF949" s="203"/>
      <c r="AG949" s="102" t="str">
        <f t="shared" si="172"/>
        <v/>
      </c>
      <c r="AH949" s="10" t="str">
        <f t="shared" si="174"/>
        <v/>
      </c>
      <c r="AI949" s="102"/>
      <c r="AJ949" s="10"/>
      <c r="AK949" s="10"/>
      <c r="AL949" s="105"/>
      <c r="AM949" s="102"/>
      <c r="AN949" s="10"/>
      <c r="AO949" s="10" t="str">
        <f t="shared" si="173"/>
        <v/>
      </c>
      <c r="AT949" s="10"/>
      <c r="AU949" s="10" t="str">
        <f>IF(O949="include",AF949,"")</f>
        <v/>
      </c>
      <c r="AV949" s="54" t="str">
        <f>IF(P949="include",AF949,"")</f>
        <v/>
      </c>
    </row>
    <row r="950" spans="1:48" s="54" customFormat="1" ht="409.5">
      <c r="A950" s="10">
        <v>1050</v>
      </c>
      <c r="B950" s="10" t="s">
        <v>1330</v>
      </c>
      <c r="C950" s="10" t="s">
        <v>1330</v>
      </c>
      <c r="D950" s="10">
        <v>5</v>
      </c>
      <c r="E950" s="10">
        <v>4</v>
      </c>
      <c r="F950" s="10">
        <v>5</v>
      </c>
      <c r="G950" s="119" t="str">
        <f t="shared" si="169"/>
        <v>MAYBE</v>
      </c>
      <c r="H950" s="147" t="s">
        <v>1752</v>
      </c>
      <c r="I950" s="189" t="s">
        <v>1752</v>
      </c>
      <c r="J950" s="10" t="str">
        <f>IF(AND(G950="Excluded", H950="Excluded"), "Mutually Excluded", IF(AND(OR(G950="CERTAINLY INCLUDED", G950="INCLUDED", G950="MAYBE" ), OR(H950="INCLUDED", H950="MAYBE")), "MUTUALLY INCLUDED", IF(AND(G950="MAYBE", H950="MAYBE"), "Mutually MAYBE", IF(AND(G950="Excluded", OR(H950="INCLUDED", H950="MAYBE")), "AI: No, Human: Yes", IF(AND(H950="Excluded", OR(G950="INCLUDED", G950="CERTAINLY INCLUDED", G950="MAYBE")), "AI: Yes, Human: No", "Other Conflict")))))</f>
        <v>MUTUALLY INCLUDED</v>
      </c>
      <c r="K950" s="10"/>
      <c r="L950" s="10"/>
      <c r="N950" s="220" t="s">
        <v>23</v>
      </c>
      <c r="O950" s="54" t="str">
        <f>IF(J950="Mutually Excluded","Exclude",IF(J950= "Mutually Included","Include",M950))</f>
        <v>Include</v>
      </c>
      <c r="P950" s="54" t="str">
        <f>'Humans Alignment T&amp;A'!Z950</f>
        <v>Include</v>
      </c>
      <c r="Q950" s="120" t="str">
        <f>IF(AND(O950="Exclude", P950="Exclude"), "Mutually Excluded", IF(AND(OR(O950="CERTAINLY INCLUDED", O950="INCLUDE" ), OR(P950="INCLUDE", P950="MAYBE")), "MUTUALLY INCLUDED", IF(AND(O950="MAYBE", P950="MAYBE"), "Mutually MAYBE", IF(AND(O950="Exclude", OR(P950="INCLUDE", P950="MAYBE")), "AI+Hum: No, Hum1+2: Yes", IF(AND(P950="Exclude", OR(O950="INCLUDE", O950="CERTAINLY INCLUDED", H950="MAYBE")), "Ai+hum: Yes, Hum1+2: No", "Other Conflict")))))</f>
        <v>MUTUALLY INCLUDED</v>
      </c>
      <c r="U950" s="121" t="str">
        <f>IF(Q950="Mutually Excluded","Exclude",IF(Q950= "Mutually Included","Include",R950))</f>
        <v>Include</v>
      </c>
      <c r="V950" s="122" t="s">
        <v>23</v>
      </c>
      <c r="W950" s="54" t="s">
        <v>23</v>
      </c>
      <c r="X950" s="201" t="s">
        <v>1752</v>
      </c>
      <c r="Y950" s="117"/>
      <c r="Z950" s="103" t="str">
        <f t="shared" si="171"/>
        <v>Mutually Included</v>
      </c>
      <c r="AA950" s="103" t="s">
        <v>3002</v>
      </c>
      <c r="AB950" s="186"/>
      <c r="AC950" s="186"/>
      <c r="AD950" s="203" t="s">
        <v>23</v>
      </c>
      <c r="AF950" s="203" t="s">
        <v>23</v>
      </c>
      <c r="AG950" s="102" t="str">
        <f t="shared" si="172"/>
        <v>Mutually Included</v>
      </c>
      <c r="AH950" s="10" t="str">
        <f t="shared" si="174"/>
        <v>Mutually Included</v>
      </c>
      <c r="AI950" s="102" t="s">
        <v>23</v>
      </c>
      <c r="AJ950" s="10"/>
      <c r="AK950" s="10"/>
      <c r="AL950" s="107" t="s">
        <v>23</v>
      </c>
      <c r="AM950" s="102"/>
      <c r="AN950" s="10"/>
      <c r="AO950" s="10" t="str">
        <f t="shared" si="173"/>
        <v>Mutually Included</v>
      </c>
      <c r="AP950" s="54" t="str">
        <f>IF(COUNTA(AQ950:AS950)=0, "", IF(COUNTIF(AQ950:AS950,5)=3, "Include", IF(COUNTIF(AQ950:AS950,5)&gt;=1, "Maybe", "Exclude")))</f>
        <v>Maybe</v>
      </c>
      <c r="AQ950" s="54">
        <v>4</v>
      </c>
      <c r="AR950" s="54">
        <v>3</v>
      </c>
      <c r="AS950" s="54">
        <v>5</v>
      </c>
      <c r="AT950" s="10" t="s">
        <v>3073</v>
      </c>
      <c r="AU950" s="10" t="str">
        <f>IF(O950="include",AF950,"")</f>
        <v>Include</v>
      </c>
      <c r="AV950" s="54" t="str">
        <f>IF(P950="include",AF950,"")</f>
        <v>Include</v>
      </c>
    </row>
    <row r="951" spans="1:48" s="54" customFormat="1" ht="30">
      <c r="A951" s="10">
        <v>1051</v>
      </c>
      <c r="B951" s="10"/>
      <c r="C951" s="10" t="s">
        <v>1332</v>
      </c>
      <c r="D951" s="10">
        <v>2</v>
      </c>
      <c r="E951" s="10">
        <v>3</v>
      </c>
      <c r="F951" s="10">
        <v>2</v>
      </c>
      <c r="G951" s="119" t="str">
        <f t="shared" ref="G951:G999" si="175">IF(COUNTIF(D951:F951,5)=3,"CERTAINLY INCLUDED",IF(COUNTIF(D951:F951,5)&gt;0,"MAYBE","EXCLUDED"))</f>
        <v>EXCLUDED</v>
      </c>
      <c r="H951" s="147" t="s">
        <v>901</v>
      </c>
      <c r="I951" s="189" t="s">
        <v>901</v>
      </c>
      <c r="J951" s="10" t="str">
        <f>IF(AND(G951="Excluded", H951="Excluded"), "Mutually Excluded", IF(AND(OR(G951="CERTAINLY INCLUDED", G951="INCLUDED", G951="MAYBE" ), OR(H951="INCLUDED", H951="MAYBE")), "MUTUALLY INCLUDED", IF(AND(G951="MAYBE", H951="MAYBE"), "Mutually MAYBE", IF(AND(G951="Excluded", OR(H951="INCLUDED", H951="MAYBE")), "AI: No, Human: Yes", IF(AND(H951="Excluded", OR(G951="INCLUDED", G951="CERTAINLY INCLUDED", G951="MAYBE")), "AI: Yes, Human: No", "Other Conflict")))))</f>
        <v>Mutually Excluded</v>
      </c>
      <c r="K951" s="10"/>
      <c r="L951" s="10"/>
      <c r="N951" s="220" t="s">
        <v>19</v>
      </c>
      <c r="O951" s="54" t="str">
        <f>IF(J951="Mutually Excluded","Exclude",IF(J951= "Mutually Included","Include",M951))</f>
        <v>Exclude</v>
      </c>
      <c r="P951" s="54" t="str">
        <f>'Humans Alignment T&amp;A'!Z951</f>
        <v>Exclude</v>
      </c>
      <c r="Q951" s="120" t="str">
        <f>IF(AND(O951="Exclude", P951="Exclude"), "Mutually Excluded", IF(AND(OR(O951="CERTAINLY INCLUDED", O951="INCLUDE" ), OR(P951="INCLUDE", P951="MAYBE")), "MUTUALLY INCLUDED", IF(AND(O951="MAYBE", P951="MAYBE"), "Mutually MAYBE", IF(AND(O951="Exclude", OR(P951="INCLUDE", P951="MAYBE")), "AI+Hum: No, Hum1+2: Yes", IF(AND(P951="Exclude", OR(O951="INCLUDE", O951="CERTAINLY INCLUDED", H951="MAYBE")), "Ai+hum: Yes, Hum1+2: No", "Other Conflict")))))</f>
        <v>Mutually Excluded</v>
      </c>
      <c r="U951" s="121" t="str">
        <f>IF(Q951="Mutually Excluded","Exclude",IF(Q951= "Mutually Included","Include",R951))</f>
        <v>Exclude</v>
      </c>
      <c r="V951" s="122"/>
      <c r="X951" s="117"/>
      <c r="Y951" s="117"/>
      <c r="Z951" s="103" t="str">
        <f t="shared" si="171"/>
        <v/>
      </c>
      <c r="AA951" s="256"/>
      <c r="AB951" s="186"/>
      <c r="AC951" s="186"/>
      <c r="AD951" s="203"/>
      <c r="AF951" s="203"/>
      <c r="AG951" s="102" t="str">
        <f t="shared" si="172"/>
        <v/>
      </c>
      <c r="AH951" s="10" t="str">
        <f t="shared" si="174"/>
        <v/>
      </c>
      <c r="AI951" s="102"/>
      <c r="AJ951" s="10"/>
      <c r="AK951" s="10"/>
      <c r="AL951" s="105"/>
      <c r="AM951" s="102"/>
      <c r="AN951" s="10"/>
      <c r="AO951" s="10" t="str">
        <f t="shared" si="173"/>
        <v/>
      </c>
      <c r="AT951" s="10"/>
      <c r="AU951" s="10" t="str">
        <f>IF(O951="include",AF951,"")</f>
        <v/>
      </c>
      <c r="AV951" s="54" t="str">
        <f>IF(P951="include",AF951,"")</f>
        <v/>
      </c>
    </row>
    <row r="952" spans="1:48" s="54" customFormat="1" ht="30">
      <c r="A952" s="10">
        <v>1053</v>
      </c>
      <c r="B952" s="10"/>
      <c r="C952" s="10" t="s">
        <v>1335</v>
      </c>
      <c r="D952" s="10">
        <v>1</v>
      </c>
      <c r="E952" s="10">
        <v>1</v>
      </c>
      <c r="F952" s="10">
        <v>1</v>
      </c>
      <c r="G952" s="119" t="str">
        <f t="shared" si="175"/>
        <v>EXCLUDED</v>
      </c>
      <c r="H952" s="147" t="s">
        <v>901</v>
      </c>
      <c r="I952" s="189" t="s">
        <v>901</v>
      </c>
      <c r="J952" s="10" t="str">
        <f>IF(AND(G952="Excluded", H952="Excluded"), "Mutually Excluded", IF(AND(OR(G952="CERTAINLY INCLUDED", G952="INCLUDED", G952="MAYBE" ), OR(H952="INCLUDED", H952="MAYBE")), "MUTUALLY INCLUDED", IF(AND(G952="MAYBE", H952="MAYBE"), "Mutually MAYBE", IF(AND(G952="Excluded", OR(H952="INCLUDED", H952="MAYBE")), "AI: No, Human: Yes", IF(AND(H952="Excluded", OR(G952="INCLUDED", G952="CERTAINLY INCLUDED", G952="MAYBE")), "AI: Yes, Human: No", "Other Conflict")))))</f>
        <v>Mutually Excluded</v>
      </c>
      <c r="K952" s="10"/>
      <c r="L952" s="10"/>
      <c r="N952" s="220" t="s">
        <v>19</v>
      </c>
      <c r="O952" s="54" t="str">
        <f>IF(J952="Mutually Excluded","Exclude",IF(J952= "Mutually Included","Include",M952))</f>
        <v>Exclude</v>
      </c>
      <c r="P952" s="54" t="str">
        <f>'Humans Alignment T&amp;A'!Z952</f>
        <v>Exclude</v>
      </c>
      <c r="Q952" s="120" t="str">
        <f>IF(AND(O952="Exclude", P952="Exclude"), "Mutually Excluded", IF(AND(OR(O952="CERTAINLY INCLUDED", O952="INCLUDE" ), OR(P952="INCLUDE", P952="MAYBE")), "MUTUALLY INCLUDED", IF(AND(O952="MAYBE", P952="MAYBE"), "Mutually MAYBE", IF(AND(O952="Exclude", OR(P952="INCLUDE", P952="MAYBE")), "AI+Hum: No, Hum1+2: Yes", IF(AND(P952="Exclude", OR(O952="INCLUDE", O952="CERTAINLY INCLUDED", H952="MAYBE")), "Ai+hum: Yes, Hum1+2: No", "Other Conflict")))))</f>
        <v>Mutually Excluded</v>
      </c>
      <c r="U952" s="121" t="str">
        <f>IF(Q952="Mutually Excluded","Exclude",IF(Q952= "Mutually Included","Include",R952))</f>
        <v>Exclude</v>
      </c>
      <c r="V952" s="122"/>
      <c r="X952" s="117"/>
      <c r="Y952" s="117"/>
      <c r="Z952" s="103" t="str">
        <f t="shared" si="171"/>
        <v/>
      </c>
      <c r="AA952" s="256"/>
      <c r="AB952" s="186"/>
      <c r="AC952" s="186"/>
      <c r="AD952" s="203"/>
      <c r="AF952" s="203"/>
      <c r="AG952" s="102" t="str">
        <f t="shared" si="172"/>
        <v/>
      </c>
      <c r="AH952" s="10" t="str">
        <f t="shared" si="174"/>
        <v/>
      </c>
      <c r="AI952" s="102"/>
      <c r="AJ952" s="10"/>
      <c r="AK952" s="10"/>
      <c r="AL952" s="105"/>
      <c r="AM952" s="102"/>
      <c r="AN952" s="10"/>
      <c r="AO952" s="10" t="str">
        <f t="shared" si="173"/>
        <v/>
      </c>
      <c r="AT952" s="10"/>
      <c r="AU952" s="10" t="str">
        <f>IF(O952="include",AF952,"")</f>
        <v/>
      </c>
      <c r="AV952" s="54" t="str">
        <f>IF(P952="include",AF952,"")</f>
        <v/>
      </c>
    </row>
    <row r="953" spans="1:48" s="54" customFormat="1" ht="60">
      <c r="A953" s="10">
        <v>1054</v>
      </c>
      <c r="B953" s="10"/>
      <c r="C953" s="10" t="s">
        <v>1336</v>
      </c>
      <c r="D953" s="10">
        <v>3</v>
      </c>
      <c r="E953" s="10">
        <v>4</v>
      </c>
      <c r="F953" s="10">
        <v>2</v>
      </c>
      <c r="G953" s="119" t="str">
        <f t="shared" si="175"/>
        <v>EXCLUDED</v>
      </c>
      <c r="H953" s="147" t="s">
        <v>901</v>
      </c>
      <c r="I953" s="189" t="s">
        <v>901</v>
      </c>
      <c r="J953" s="10" t="str">
        <f>IF(AND(G953="Excluded", H953="Excluded"), "Mutually Excluded", IF(AND(OR(G953="CERTAINLY INCLUDED", G953="INCLUDED", G953="MAYBE" ), OR(H953="INCLUDED", H953="MAYBE")), "MUTUALLY INCLUDED", IF(AND(G953="MAYBE", H953="MAYBE"), "Mutually MAYBE", IF(AND(G953="Excluded", OR(H953="INCLUDED", H953="MAYBE")), "AI: No, Human: Yes", IF(AND(H953="Excluded", OR(G953="INCLUDED", G953="CERTAINLY INCLUDED", G953="MAYBE")), "AI: Yes, Human: No", "Other Conflict")))))</f>
        <v>Mutually Excluded</v>
      </c>
      <c r="K953" s="10"/>
      <c r="L953" s="10"/>
      <c r="N953" s="220" t="s">
        <v>19</v>
      </c>
      <c r="O953" s="54" t="str">
        <f>IF(J953="Mutually Excluded","Exclude",IF(J953= "Mutually Included","Include",M953))</f>
        <v>Exclude</v>
      </c>
      <c r="P953" s="54" t="str">
        <f>'Humans Alignment T&amp;A'!Z953</f>
        <v>Exclude</v>
      </c>
      <c r="Q953" s="120" t="str">
        <f>IF(AND(O953="Exclude", P953="Exclude"), "Mutually Excluded", IF(AND(OR(O953="CERTAINLY INCLUDED", O953="INCLUDE" ), OR(P953="INCLUDE", P953="MAYBE")), "MUTUALLY INCLUDED", IF(AND(O953="MAYBE", P953="MAYBE"), "Mutually MAYBE", IF(AND(O953="Exclude", OR(P953="INCLUDE", P953="MAYBE")), "AI+Hum: No, Hum1+2: Yes", IF(AND(P953="Exclude", OR(O953="INCLUDE", O953="CERTAINLY INCLUDED", H953="MAYBE")), "Ai+hum: Yes, Hum1+2: No", "Other Conflict")))))</f>
        <v>Mutually Excluded</v>
      </c>
      <c r="U953" s="121" t="str">
        <f>IF(Q953="Mutually Excluded","Exclude",IF(Q953= "Mutually Included","Include",R953))</f>
        <v>Exclude</v>
      </c>
      <c r="V953" s="122"/>
      <c r="X953" s="117"/>
      <c r="Y953" s="117"/>
      <c r="Z953" s="103" t="str">
        <f t="shared" si="171"/>
        <v/>
      </c>
      <c r="AA953" s="256"/>
      <c r="AB953" s="186"/>
      <c r="AC953" s="186"/>
      <c r="AD953" s="203"/>
      <c r="AF953" s="203"/>
      <c r="AG953" s="102" t="str">
        <f t="shared" si="172"/>
        <v/>
      </c>
      <c r="AH953" s="10" t="str">
        <f t="shared" si="174"/>
        <v/>
      </c>
      <c r="AI953" s="102"/>
      <c r="AJ953" s="10"/>
      <c r="AK953" s="10"/>
      <c r="AL953" s="105"/>
      <c r="AM953" s="102"/>
      <c r="AN953" s="10"/>
      <c r="AO953" s="10" t="str">
        <f t="shared" si="173"/>
        <v/>
      </c>
      <c r="AT953" s="10"/>
      <c r="AU953" s="10" t="str">
        <f>IF(O953="include",AF953,"")</f>
        <v/>
      </c>
      <c r="AV953" s="54" t="str">
        <f>IF(P953="include",AF953,"")</f>
        <v/>
      </c>
    </row>
    <row r="954" spans="1:48" s="54" customFormat="1" ht="30">
      <c r="A954" s="10">
        <v>1055</v>
      </c>
      <c r="B954" s="10"/>
      <c r="C954" s="10" t="s">
        <v>1337</v>
      </c>
      <c r="D954" s="10">
        <v>4</v>
      </c>
      <c r="E954" s="10">
        <v>3</v>
      </c>
      <c r="F954" s="10">
        <v>3</v>
      </c>
      <c r="G954" s="119" t="str">
        <f t="shared" si="175"/>
        <v>EXCLUDED</v>
      </c>
      <c r="H954" s="147" t="s">
        <v>901</v>
      </c>
      <c r="I954" s="189" t="s">
        <v>901</v>
      </c>
      <c r="J954" s="10" t="str">
        <f>IF(AND(G954="Excluded", H954="Excluded"), "Mutually Excluded", IF(AND(OR(G954="CERTAINLY INCLUDED", G954="INCLUDED", G954="MAYBE" ), OR(H954="INCLUDED", H954="MAYBE")), "MUTUALLY INCLUDED", IF(AND(G954="MAYBE", H954="MAYBE"), "Mutually MAYBE", IF(AND(G954="Excluded", OR(H954="INCLUDED", H954="MAYBE")), "AI: No, Human: Yes", IF(AND(H954="Excluded", OR(G954="INCLUDED", G954="CERTAINLY INCLUDED", G954="MAYBE")), "AI: Yes, Human: No", "Other Conflict")))))</f>
        <v>Mutually Excluded</v>
      </c>
      <c r="K954" s="10"/>
      <c r="L954" s="10"/>
      <c r="N954" s="220" t="s">
        <v>19</v>
      </c>
      <c r="O954" s="54" t="str">
        <f>IF(J954="Mutually Excluded","Exclude",IF(J954= "Mutually Included","Include",M954))</f>
        <v>Exclude</v>
      </c>
      <c r="P954" s="54" t="str">
        <f>'Humans Alignment T&amp;A'!Z954</f>
        <v>Exclude</v>
      </c>
      <c r="Q954" s="120" t="str">
        <f>IF(AND(O954="Exclude", P954="Exclude"), "Mutually Excluded", IF(AND(OR(O954="CERTAINLY INCLUDED", O954="INCLUDE" ), OR(P954="INCLUDE", P954="MAYBE")), "MUTUALLY INCLUDED", IF(AND(O954="MAYBE", P954="MAYBE"), "Mutually MAYBE", IF(AND(O954="Exclude", OR(P954="INCLUDE", P954="MAYBE")), "AI+Hum: No, Hum1+2: Yes", IF(AND(P954="Exclude", OR(O954="INCLUDE", O954="CERTAINLY INCLUDED", H954="MAYBE")), "Ai+hum: Yes, Hum1+2: No", "Other Conflict")))))</f>
        <v>Mutually Excluded</v>
      </c>
      <c r="U954" s="121" t="str">
        <f>IF(Q954="Mutually Excluded","Exclude",IF(Q954= "Mutually Included","Include",R954))</f>
        <v>Exclude</v>
      </c>
      <c r="V954" s="122"/>
      <c r="X954" s="117"/>
      <c r="Y954" s="117"/>
      <c r="Z954" s="103" t="str">
        <f t="shared" si="171"/>
        <v/>
      </c>
      <c r="AA954" s="256"/>
      <c r="AB954" s="186"/>
      <c r="AC954" s="186"/>
      <c r="AD954" s="203"/>
      <c r="AF954" s="203"/>
      <c r="AG954" s="102" t="str">
        <f t="shared" si="172"/>
        <v/>
      </c>
      <c r="AH954" s="10" t="str">
        <f t="shared" si="174"/>
        <v/>
      </c>
      <c r="AI954" s="102"/>
      <c r="AJ954" s="10"/>
      <c r="AK954" s="10"/>
      <c r="AL954" s="105"/>
      <c r="AM954" s="102"/>
      <c r="AN954" s="10"/>
      <c r="AO954" s="10" t="str">
        <f t="shared" si="173"/>
        <v/>
      </c>
      <c r="AT954" s="10"/>
      <c r="AU954" s="10" t="str">
        <f>IF(O954="include",AF954,"")</f>
        <v/>
      </c>
      <c r="AV954" s="54" t="str">
        <f>IF(P954="include",AF954,"")</f>
        <v/>
      </c>
    </row>
    <row r="955" spans="1:48" s="54" customFormat="1" ht="30">
      <c r="A955" s="10">
        <v>1056</v>
      </c>
      <c r="B955" s="10"/>
      <c r="C955" s="10" t="s">
        <v>1339</v>
      </c>
      <c r="D955" s="10">
        <v>2</v>
      </c>
      <c r="E955" s="10">
        <v>2</v>
      </c>
      <c r="F955" s="10">
        <v>2</v>
      </c>
      <c r="G955" s="119" t="str">
        <f t="shared" si="175"/>
        <v>EXCLUDED</v>
      </c>
      <c r="H955" s="147" t="s">
        <v>901</v>
      </c>
      <c r="I955" s="189" t="s">
        <v>901</v>
      </c>
      <c r="J955" s="10" t="str">
        <f>IF(AND(G955="Excluded", H955="Excluded"), "Mutually Excluded", IF(AND(OR(G955="CERTAINLY INCLUDED", G955="INCLUDED", G955="MAYBE" ), OR(H955="INCLUDED", H955="MAYBE")), "MUTUALLY INCLUDED", IF(AND(G955="MAYBE", H955="MAYBE"), "Mutually MAYBE", IF(AND(G955="Excluded", OR(H955="INCLUDED", H955="MAYBE")), "AI: No, Human: Yes", IF(AND(H955="Excluded", OR(G955="INCLUDED", G955="CERTAINLY INCLUDED", G955="MAYBE")), "AI: Yes, Human: No", "Other Conflict")))))</f>
        <v>Mutually Excluded</v>
      </c>
      <c r="K955" s="10"/>
      <c r="L955" s="10"/>
      <c r="N955" s="220" t="s">
        <v>19</v>
      </c>
      <c r="O955" s="54" t="str">
        <f>IF(J955="Mutually Excluded","Exclude",IF(J955= "Mutually Included","Include",M955))</f>
        <v>Exclude</v>
      </c>
      <c r="P955" s="54" t="str">
        <f>'Humans Alignment T&amp;A'!Z955</f>
        <v>Exclude</v>
      </c>
      <c r="Q955" s="120" t="str">
        <f>IF(AND(O955="Exclude", P955="Exclude"), "Mutually Excluded", IF(AND(OR(O955="CERTAINLY INCLUDED", O955="INCLUDE" ), OR(P955="INCLUDE", P955="MAYBE")), "MUTUALLY INCLUDED", IF(AND(O955="MAYBE", P955="MAYBE"), "Mutually MAYBE", IF(AND(O955="Exclude", OR(P955="INCLUDE", P955="MAYBE")), "AI+Hum: No, Hum1+2: Yes", IF(AND(P955="Exclude", OR(O955="INCLUDE", O955="CERTAINLY INCLUDED", H955="MAYBE")), "Ai+hum: Yes, Hum1+2: No", "Other Conflict")))))</f>
        <v>Mutually Excluded</v>
      </c>
      <c r="U955" s="121" t="str">
        <f>IF(Q955="Mutually Excluded","Exclude",IF(Q955= "Mutually Included","Include",R955))</f>
        <v>Exclude</v>
      </c>
      <c r="V955" s="122"/>
      <c r="X955" s="117"/>
      <c r="Y955" s="117"/>
      <c r="Z955" s="103" t="str">
        <f t="shared" si="171"/>
        <v/>
      </c>
      <c r="AA955" s="256"/>
      <c r="AB955" s="186"/>
      <c r="AC955" s="186"/>
      <c r="AD955" s="203"/>
      <c r="AF955" s="203"/>
      <c r="AG955" s="102" t="str">
        <f t="shared" si="172"/>
        <v/>
      </c>
      <c r="AH955" s="10" t="str">
        <f t="shared" si="174"/>
        <v/>
      </c>
      <c r="AI955" s="102"/>
      <c r="AJ955" s="10"/>
      <c r="AK955" s="10"/>
      <c r="AL955" s="105"/>
      <c r="AM955" s="102"/>
      <c r="AN955" s="10"/>
      <c r="AO955" s="10" t="str">
        <f t="shared" si="173"/>
        <v/>
      </c>
      <c r="AT955" s="10"/>
      <c r="AU955" s="10" t="str">
        <f>IF(O955="include",AF955,"")</f>
        <v/>
      </c>
      <c r="AV955" s="54" t="str">
        <f>IF(P955="include",AF955,"")</f>
        <v/>
      </c>
    </row>
    <row r="956" spans="1:48" s="54" customFormat="1" ht="30">
      <c r="A956" s="10">
        <v>1057</v>
      </c>
      <c r="B956" s="10"/>
      <c r="C956" s="10" t="s">
        <v>1340</v>
      </c>
      <c r="D956" s="10">
        <v>2</v>
      </c>
      <c r="E956" s="10">
        <v>2</v>
      </c>
      <c r="F956" s="10">
        <v>2</v>
      </c>
      <c r="G956" s="119" t="str">
        <f t="shared" si="175"/>
        <v>EXCLUDED</v>
      </c>
      <c r="H956" s="147" t="s">
        <v>901</v>
      </c>
      <c r="I956" s="189" t="s">
        <v>901</v>
      </c>
      <c r="J956" s="10" t="str">
        <f>IF(AND(G956="Excluded", H956="Excluded"), "Mutually Excluded", IF(AND(OR(G956="CERTAINLY INCLUDED", G956="INCLUDED", G956="MAYBE" ), OR(H956="INCLUDED", H956="MAYBE")), "MUTUALLY INCLUDED", IF(AND(G956="MAYBE", H956="MAYBE"), "Mutually MAYBE", IF(AND(G956="Excluded", OR(H956="INCLUDED", H956="MAYBE")), "AI: No, Human: Yes", IF(AND(H956="Excluded", OR(G956="INCLUDED", G956="CERTAINLY INCLUDED", G956="MAYBE")), "AI: Yes, Human: No", "Other Conflict")))))</f>
        <v>Mutually Excluded</v>
      </c>
      <c r="K956" s="10"/>
      <c r="L956" s="10"/>
      <c r="N956" s="220" t="s">
        <v>19</v>
      </c>
      <c r="O956" s="54" t="str">
        <f>IF(J956="Mutually Excluded","Exclude",IF(J956= "Mutually Included","Include",M956))</f>
        <v>Exclude</v>
      </c>
      <c r="P956" s="54" t="str">
        <f>'Humans Alignment T&amp;A'!Z956</f>
        <v>Exclude</v>
      </c>
      <c r="Q956" s="120" t="str">
        <f>IF(AND(O956="Exclude", P956="Exclude"), "Mutually Excluded", IF(AND(OR(O956="CERTAINLY INCLUDED", O956="INCLUDE" ), OR(P956="INCLUDE", P956="MAYBE")), "MUTUALLY INCLUDED", IF(AND(O956="MAYBE", P956="MAYBE"), "Mutually MAYBE", IF(AND(O956="Exclude", OR(P956="INCLUDE", P956="MAYBE")), "AI+Hum: No, Hum1+2: Yes", IF(AND(P956="Exclude", OR(O956="INCLUDE", O956="CERTAINLY INCLUDED", H956="MAYBE")), "Ai+hum: Yes, Hum1+2: No", "Other Conflict")))))</f>
        <v>Mutually Excluded</v>
      </c>
      <c r="U956" s="121" t="str">
        <f>IF(Q956="Mutually Excluded","Exclude",IF(Q956= "Mutually Included","Include",R956))</f>
        <v>Exclude</v>
      </c>
      <c r="V956" s="122"/>
      <c r="X956" s="117"/>
      <c r="Y956" s="117"/>
      <c r="Z956" s="103" t="str">
        <f t="shared" si="171"/>
        <v/>
      </c>
      <c r="AA956" s="256"/>
      <c r="AB956" s="186"/>
      <c r="AC956" s="186"/>
      <c r="AD956" s="203"/>
      <c r="AF956" s="203"/>
      <c r="AG956" s="102" t="str">
        <f t="shared" si="172"/>
        <v/>
      </c>
      <c r="AH956" s="10" t="str">
        <f t="shared" si="174"/>
        <v/>
      </c>
      <c r="AI956" s="102"/>
      <c r="AJ956" s="10"/>
      <c r="AK956" s="10"/>
      <c r="AL956" s="105"/>
      <c r="AM956" s="102"/>
      <c r="AN956" s="10"/>
      <c r="AO956" s="10" t="str">
        <f t="shared" si="173"/>
        <v/>
      </c>
      <c r="AT956" s="10"/>
      <c r="AU956" s="10" t="str">
        <f>IF(O956="include",AF956,"")</f>
        <v/>
      </c>
      <c r="AV956" s="54" t="str">
        <f>IF(P956="include",AF956,"")</f>
        <v/>
      </c>
    </row>
    <row r="957" spans="1:48" s="54" customFormat="1" ht="45">
      <c r="A957" s="10">
        <v>1059</v>
      </c>
      <c r="B957" s="10"/>
      <c r="C957" s="10" t="s">
        <v>1342</v>
      </c>
      <c r="D957" s="10">
        <v>1</v>
      </c>
      <c r="E957" s="10">
        <v>1</v>
      </c>
      <c r="F957" s="10">
        <v>1</v>
      </c>
      <c r="G957" s="119" t="str">
        <f t="shared" si="175"/>
        <v>EXCLUDED</v>
      </c>
      <c r="H957" s="147" t="s">
        <v>901</v>
      </c>
      <c r="I957" s="189" t="s">
        <v>901</v>
      </c>
      <c r="J957" s="10" t="str">
        <f>IF(AND(G957="Excluded", H957="Excluded"), "Mutually Excluded", IF(AND(OR(G957="CERTAINLY INCLUDED", G957="INCLUDED", G957="MAYBE" ), OR(H957="INCLUDED", H957="MAYBE")), "MUTUALLY INCLUDED", IF(AND(G957="MAYBE", H957="MAYBE"), "Mutually MAYBE", IF(AND(G957="Excluded", OR(H957="INCLUDED", H957="MAYBE")), "AI: No, Human: Yes", IF(AND(H957="Excluded", OR(G957="INCLUDED", G957="CERTAINLY INCLUDED", G957="MAYBE")), "AI: Yes, Human: No", "Other Conflict")))))</f>
        <v>Mutually Excluded</v>
      </c>
      <c r="K957" s="10"/>
      <c r="L957" s="10"/>
      <c r="N957" s="220" t="s">
        <v>19</v>
      </c>
      <c r="O957" s="54" t="str">
        <f>IF(J957="Mutually Excluded","Exclude",IF(J957= "Mutually Included","Include",M957))</f>
        <v>Exclude</v>
      </c>
      <c r="P957" s="54" t="str">
        <f>'Humans Alignment T&amp;A'!Z957</f>
        <v>Exclude</v>
      </c>
      <c r="Q957" s="120" t="str">
        <f>IF(AND(O957="Exclude", P957="Exclude"), "Mutually Excluded", IF(AND(OR(O957="CERTAINLY INCLUDED", O957="INCLUDE" ), OR(P957="INCLUDE", P957="MAYBE")), "MUTUALLY INCLUDED", IF(AND(O957="MAYBE", P957="MAYBE"), "Mutually MAYBE", IF(AND(O957="Exclude", OR(P957="INCLUDE", P957="MAYBE")), "AI+Hum: No, Hum1+2: Yes", IF(AND(P957="Exclude", OR(O957="INCLUDE", O957="CERTAINLY INCLUDED", H957="MAYBE")), "Ai+hum: Yes, Hum1+2: No", "Other Conflict")))))</f>
        <v>Mutually Excluded</v>
      </c>
      <c r="U957" s="121" t="str">
        <f>IF(Q957="Mutually Excluded","Exclude",IF(Q957= "Mutually Included","Include",R957))</f>
        <v>Exclude</v>
      </c>
      <c r="V957" s="122"/>
      <c r="X957" s="117"/>
      <c r="Y957" s="117"/>
      <c r="Z957" s="103" t="str">
        <f t="shared" si="171"/>
        <v/>
      </c>
      <c r="AA957" s="256"/>
      <c r="AB957" s="186"/>
      <c r="AC957" s="186"/>
      <c r="AD957" s="203"/>
      <c r="AF957" s="203"/>
      <c r="AG957" s="102" t="str">
        <f t="shared" si="172"/>
        <v/>
      </c>
      <c r="AH957" s="10" t="str">
        <f t="shared" si="174"/>
        <v/>
      </c>
      <c r="AI957" s="102"/>
      <c r="AJ957" s="10"/>
      <c r="AK957" s="10"/>
      <c r="AL957" s="105"/>
      <c r="AM957" s="102"/>
      <c r="AN957" s="10"/>
      <c r="AO957" s="10" t="str">
        <f t="shared" si="173"/>
        <v/>
      </c>
      <c r="AT957" s="10"/>
      <c r="AU957" s="10" t="str">
        <f>IF(O957="include",AF957,"")</f>
        <v/>
      </c>
      <c r="AV957" s="54" t="str">
        <f>IF(P957="include",AF957,"")</f>
        <v/>
      </c>
    </row>
    <row r="958" spans="1:48" s="54" customFormat="1" ht="30">
      <c r="A958" s="10">
        <v>1060</v>
      </c>
      <c r="B958" s="10"/>
      <c r="C958" s="10" t="s">
        <v>1343</v>
      </c>
      <c r="D958" s="10">
        <v>3</v>
      </c>
      <c r="E958" s="10">
        <v>2</v>
      </c>
      <c r="F958" s="10">
        <v>3</v>
      </c>
      <c r="G958" s="119" t="str">
        <f t="shared" si="175"/>
        <v>EXCLUDED</v>
      </c>
      <c r="H958" s="147" t="s">
        <v>901</v>
      </c>
      <c r="I958" s="189" t="s">
        <v>901</v>
      </c>
      <c r="J958" s="10" t="str">
        <f>IF(AND(G958="Excluded", H958="Excluded"), "Mutually Excluded", IF(AND(OR(G958="CERTAINLY INCLUDED", G958="INCLUDED", G958="MAYBE" ), OR(H958="INCLUDED", H958="MAYBE")), "MUTUALLY INCLUDED", IF(AND(G958="MAYBE", H958="MAYBE"), "Mutually MAYBE", IF(AND(G958="Excluded", OR(H958="INCLUDED", H958="MAYBE")), "AI: No, Human: Yes", IF(AND(H958="Excluded", OR(G958="INCLUDED", G958="CERTAINLY INCLUDED", G958="MAYBE")), "AI: Yes, Human: No", "Other Conflict")))))</f>
        <v>Mutually Excluded</v>
      </c>
      <c r="K958" s="10"/>
      <c r="L958" s="10"/>
      <c r="N958" s="220" t="s">
        <v>19</v>
      </c>
      <c r="O958" s="54" t="str">
        <f>IF(J958="Mutually Excluded","Exclude",IF(J958= "Mutually Included","Include",M958))</f>
        <v>Exclude</v>
      </c>
      <c r="P958" s="54" t="str">
        <f>'Humans Alignment T&amp;A'!Z958</f>
        <v>Exclude</v>
      </c>
      <c r="Q958" s="120" t="str">
        <f>IF(AND(O958="Exclude", P958="Exclude"), "Mutually Excluded", IF(AND(OR(O958="CERTAINLY INCLUDED", O958="INCLUDE" ), OR(P958="INCLUDE", P958="MAYBE")), "MUTUALLY INCLUDED", IF(AND(O958="MAYBE", P958="MAYBE"), "Mutually MAYBE", IF(AND(O958="Exclude", OR(P958="INCLUDE", P958="MAYBE")), "AI+Hum: No, Hum1+2: Yes", IF(AND(P958="Exclude", OR(O958="INCLUDE", O958="CERTAINLY INCLUDED", H958="MAYBE")), "Ai+hum: Yes, Hum1+2: No", "Other Conflict")))))</f>
        <v>Mutually Excluded</v>
      </c>
      <c r="U958" s="121" t="str">
        <f>IF(Q958="Mutually Excluded","Exclude",IF(Q958= "Mutually Included","Include",R958))</f>
        <v>Exclude</v>
      </c>
      <c r="V958" s="122"/>
      <c r="X958" s="117"/>
      <c r="Y958" s="117"/>
      <c r="Z958" s="103" t="str">
        <f t="shared" si="171"/>
        <v/>
      </c>
      <c r="AA958" s="256"/>
      <c r="AB958" s="186"/>
      <c r="AC958" s="186"/>
      <c r="AD958" s="203"/>
      <c r="AF958" s="203"/>
      <c r="AG958" s="102" t="str">
        <f t="shared" si="172"/>
        <v/>
      </c>
      <c r="AH958" s="10" t="str">
        <f t="shared" si="174"/>
        <v/>
      </c>
      <c r="AI958" s="102"/>
      <c r="AJ958" s="10"/>
      <c r="AK958" s="10"/>
      <c r="AL958" s="105"/>
      <c r="AM958" s="102"/>
      <c r="AN958" s="10"/>
      <c r="AO958" s="10" t="str">
        <f t="shared" si="173"/>
        <v/>
      </c>
      <c r="AT958" s="10"/>
      <c r="AU958" s="10" t="str">
        <f>IF(O958="include",AF958,"")</f>
        <v/>
      </c>
      <c r="AV958" s="54" t="str">
        <f>IF(P958="include",AF958,"")</f>
        <v/>
      </c>
    </row>
    <row r="959" spans="1:48" s="54" customFormat="1" ht="30">
      <c r="A959" s="10">
        <v>1062</v>
      </c>
      <c r="B959" s="10"/>
      <c r="C959" s="10" t="s">
        <v>1346</v>
      </c>
      <c r="D959" s="10">
        <v>1</v>
      </c>
      <c r="E959" s="10">
        <v>1</v>
      </c>
      <c r="F959" s="10">
        <v>1</v>
      </c>
      <c r="G959" s="119" t="str">
        <f t="shared" si="175"/>
        <v>EXCLUDED</v>
      </c>
      <c r="H959" s="147" t="s">
        <v>901</v>
      </c>
      <c r="I959" s="189" t="s">
        <v>901</v>
      </c>
      <c r="J959" s="10" t="str">
        <f>IF(AND(G959="Excluded", H959="Excluded"), "Mutually Excluded", IF(AND(OR(G959="CERTAINLY INCLUDED", G959="INCLUDED", G959="MAYBE" ), OR(H959="INCLUDED", H959="MAYBE")), "MUTUALLY INCLUDED", IF(AND(G959="MAYBE", H959="MAYBE"), "Mutually MAYBE", IF(AND(G959="Excluded", OR(H959="INCLUDED", H959="MAYBE")), "AI: No, Human: Yes", IF(AND(H959="Excluded", OR(G959="INCLUDED", G959="CERTAINLY INCLUDED", G959="MAYBE")), "AI: Yes, Human: No", "Other Conflict")))))</f>
        <v>Mutually Excluded</v>
      </c>
      <c r="K959" s="10"/>
      <c r="L959" s="10"/>
      <c r="N959" s="220" t="s">
        <v>19</v>
      </c>
      <c r="O959" s="54" t="str">
        <f>IF(J959="Mutually Excluded","Exclude",IF(J959= "Mutually Included","Include",M959))</f>
        <v>Exclude</v>
      </c>
      <c r="P959" s="54" t="str">
        <f>'Humans Alignment T&amp;A'!Z959</f>
        <v>Exclude</v>
      </c>
      <c r="Q959" s="120" t="str">
        <f>IF(AND(O959="Exclude", P959="Exclude"), "Mutually Excluded", IF(AND(OR(O959="CERTAINLY INCLUDED", O959="INCLUDE" ), OR(P959="INCLUDE", P959="MAYBE")), "MUTUALLY INCLUDED", IF(AND(O959="MAYBE", P959="MAYBE"), "Mutually MAYBE", IF(AND(O959="Exclude", OR(P959="INCLUDE", P959="MAYBE")), "AI+Hum: No, Hum1+2: Yes", IF(AND(P959="Exclude", OR(O959="INCLUDE", O959="CERTAINLY INCLUDED", H959="MAYBE")), "Ai+hum: Yes, Hum1+2: No", "Other Conflict")))))</f>
        <v>Mutually Excluded</v>
      </c>
      <c r="U959" s="121" t="str">
        <f>IF(Q959="Mutually Excluded","Exclude",IF(Q959= "Mutually Included","Include",R959))</f>
        <v>Exclude</v>
      </c>
      <c r="V959" s="122"/>
      <c r="X959" s="117"/>
      <c r="Y959" s="117"/>
      <c r="Z959" s="103" t="str">
        <f t="shared" si="171"/>
        <v/>
      </c>
      <c r="AA959" s="256"/>
      <c r="AB959" s="186"/>
      <c r="AC959" s="186"/>
      <c r="AD959" s="203"/>
      <c r="AF959" s="203"/>
      <c r="AG959" s="102" t="str">
        <f t="shared" si="172"/>
        <v/>
      </c>
      <c r="AH959" s="10" t="str">
        <f t="shared" si="174"/>
        <v/>
      </c>
      <c r="AI959" s="102"/>
      <c r="AJ959" s="10"/>
      <c r="AK959" s="10"/>
      <c r="AL959" s="105"/>
      <c r="AM959" s="102"/>
      <c r="AN959" s="10"/>
      <c r="AO959" s="10" t="str">
        <f t="shared" si="173"/>
        <v/>
      </c>
      <c r="AT959" s="10"/>
      <c r="AU959" s="10" t="str">
        <f>IF(O959="include",AF959,"")</f>
        <v/>
      </c>
      <c r="AV959" s="54" t="str">
        <f>IF(P959="include",AF959,"")</f>
        <v/>
      </c>
    </row>
    <row r="960" spans="1:48" s="54" customFormat="1" ht="30">
      <c r="A960" s="10">
        <v>1064</v>
      </c>
      <c r="B960" s="10"/>
      <c r="C960" s="10" t="s">
        <v>1348</v>
      </c>
      <c r="D960" s="10">
        <v>2</v>
      </c>
      <c r="E960" s="10">
        <v>3</v>
      </c>
      <c r="F960" s="10">
        <v>2</v>
      </c>
      <c r="G960" s="119" t="str">
        <f t="shared" si="175"/>
        <v>EXCLUDED</v>
      </c>
      <c r="H960" s="147" t="s">
        <v>901</v>
      </c>
      <c r="I960" s="189" t="s">
        <v>901</v>
      </c>
      <c r="J960" s="10" t="str">
        <f>IF(AND(G960="Excluded", H960="Excluded"), "Mutually Excluded", IF(AND(OR(G960="CERTAINLY INCLUDED", G960="INCLUDED", G960="MAYBE" ), OR(H960="INCLUDED", H960="MAYBE")), "MUTUALLY INCLUDED", IF(AND(G960="MAYBE", H960="MAYBE"), "Mutually MAYBE", IF(AND(G960="Excluded", OR(H960="INCLUDED", H960="MAYBE")), "AI: No, Human: Yes", IF(AND(H960="Excluded", OR(G960="INCLUDED", G960="CERTAINLY INCLUDED", G960="MAYBE")), "AI: Yes, Human: No", "Other Conflict")))))</f>
        <v>Mutually Excluded</v>
      </c>
      <c r="K960" s="10"/>
      <c r="L960" s="10"/>
      <c r="N960" s="220" t="s">
        <v>19</v>
      </c>
      <c r="O960" s="54" t="str">
        <f>IF(J960="Mutually Excluded","Exclude",IF(J960= "Mutually Included","Include",M960))</f>
        <v>Exclude</v>
      </c>
      <c r="P960" s="54" t="str">
        <f>'Humans Alignment T&amp;A'!Z960</f>
        <v>Exclude</v>
      </c>
      <c r="Q960" s="120" t="str">
        <f>IF(AND(O960="Exclude", P960="Exclude"), "Mutually Excluded", IF(AND(OR(O960="CERTAINLY INCLUDED", O960="INCLUDE" ), OR(P960="INCLUDE", P960="MAYBE")), "MUTUALLY INCLUDED", IF(AND(O960="MAYBE", P960="MAYBE"), "Mutually MAYBE", IF(AND(O960="Exclude", OR(P960="INCLUDE", P960="MAYBE")), "AI+Hum: No, Hum1+2: Yes", IF(AND(P960="Exclude", OR(O960="INCLUDE", O960="CERTAINLY INCLUDED", H960="MAYBE")), "Ai+hum: Yes, Hum1+2: No", "Other Conflict")))))</f>
        <v>Mutually Excluded</v>
      </c>
      <c r="U960" s="121" t="str">
        <f>IF(Q960="Mutually Excluded","Exclude",IF(Q960= "Mutually Included","Include",R960))</f>
        <v>Exclude</v>
      </c>
      <c r="V960" s="122"/>
      <c r="X960" s="117"/>
      <c r="Y960" s="117"/>
      <c r="Z960" s="103" t="str">
        <f t="shared" si="171"/>
        <v/>
      </c>
      <c r="AA960" s="256"/>
      <c r="AB960" s="186"/>
      <c r="AC960" s="186"/>
      <c r="AD960" s="203"/>
      <c r="AF960" s="203"/>
      <c r="AG960" s="102" t="str">
        <f t="shared" si="172"/>
        <v/>
      </c>
      <c r="AH960" s="10" t="str">
        <f t="shared" si="174"/>
        <v/>
      </c>
      <c r="AI960" s="102"/>
      <c r="AJ960" s="10"/>
      <c r="AK960" s="10"/>
      <c r="AL960" s="105"/>
      <c r="AM960" s="102"/>
      <c r="AN960" s="10"/>
      <c r="AO960" s="10" t="str">
        <f t="shared" si="173"/>
        <v/>
      </c>
      <c r="AT960" s="10"/>
      <c r="AU960" s="10" t="str">
        <f>IF(O960="include",AF960,"")</f>
        <v/>
      </c>
      <c r="AV960" s="54" t="str">
        <f>IF(P960="include",AF960,"")</f>
        <v/>
      </c>
    </row>
    <row r="961" spans="1:48" s="54" customFormat="1" ht="30">
      <c r="A961" s="10">
        <v>1065</v>
      </c>
      <c r="B961" s="10"/>
      <c r="C961" s="10" t="s">
        <v>1349</v>
      </c>
      <c r="D961" s="10">
        <v>2</v>
      </c>
      <c r="E961" s="10">
        <v>2</v>
      </c>
      <c r="F961" s="10">
        <v>2</v>
      </c>
      <c r="G961" s="119" t="str">
        <f t="shared" si="175"/>
        <v>EXCLUDED</v>
      </c>
      <c r="H961" s="147" t="s">
        <v>901</v>
      </c>
      <c r="I961" s="189" t="s">
        <v>901</v>
      </c>
      <c r="J961" s="10" t="str">
        <f>IF(AND(G961="Excluded", H961="Excluded"), "Mutually Excluded", IF(AND(OR(G961="CERTAINLY INCLUDED", G961="INCLUDED", G961="MAYBE" ), OR(H961="INCLUDED", H961="MAYBE")), "MUTUALLY INCLUDED", IF(AND(G961="MAYBE", H961="MAYBE"), "Mutually MAYBE", IF(AND(G961="Excluded", OR(H961="INCLUDED", H961="MAYBE")), "AI: No, Human: Yes", IF(AND(H961="Excluded", OR(G961="INCLUDED", G961="CERTAINLY INCLUDED", G961="MAYBE")), "AI: Yes, Human: No", "Other Conflict")))))</f>
        <v>Mutually Excluded</v>
      </c>
      <c r="K961" s="10"/>
      <c r="L961" s="10"/>
      <c r="N961" s="220" t="s">
        <v>19</v>
      </c>
      <c r="O961" s="54" t="str">
        <f>IF(J961="Mutually Excluded","Exclude",IF(J961= "Mutually Included","Include",M961))</f>
        <v>Exclude</v>
      </c>
      <c r="P961" s="54" t="str">
        <f>'Humans Alignment T&amp;A'!Z961</f>
        <v>Exclude</v>
      </c>
      <c r="Q961" s="120" t="str">
        <f>IF(AND(O961="Exclude", P961="Exclude"), "Mutually Excluded", IF(AND(OR(O961="CERTAINLY INCLUDED", O961="INCLUDE" ), OR(P961="INCLUDE", P961="MAYBE")), "MUTUALLY INCLUDED", IF(AND(O961="MAYBE", P961="MAYBE"), "Mutually MAYBE", IF(AND(O961="Exclude", OR(P961="INCLUDE", P961="MAYBE")), "AI+Hum: No, Hum1+2: Yes", IF(AND(P961="Exclude", OR(O961="INCLUDE", O961="CERTAINLY INCLUDED", H961="MAYBE")), "Ai+hum: Yes, Hum1+2: No", "Other Conflict")))))</f>
        <v>Mutually Excluded</v>
      </c>
      <c r="U961" s="121" t="str">
        <f>IF(Q961="Mutually Excluded","Exclude",IF(Q961= "Mutually Included","Include",R961))</f>
        <v>Exclude</v>
      </c>
      <c r="V961" s="122"/>
      <c r="X961" s="117"/>
      <c r="Y961" s="117"/>
      <c r="Z961" s="103" t="str">
        <f t="shared" si="171"/>
        <v/>
      </c>
      <c r="AA961" s="256"/>
      <c r="AB961" s="186"/>
      <c r="AC961" s="186"/>
      <c r="AD961" s="203"/>
      <c r="AF961" s="203"/>
      <c r="AG961" s="102" t="str">
        <f t="shared" si="172"/>
        <v/>
      </c>
      <c r="AH961" s="10" t="str">
        <f t="shared" si="174"/>
        <v/>
      </c>
      <c r="AI961" s="102"/>
      <c r="AJ961" s="10"/>
      <c r="AK961" s="10"/>
      <c r="AL961" s="105"/>
      <c r="AM961" s="102"/>
      <c r="AN961" s="10"/>
      <c r="AO961" s="10" t="str">
        <f t="shared" si="173"/>
        <v/>
      </c>
      <c r="AT961" s="10"/>
      <c r="AU961" s="10" t="str">
        <f>IF(O961="include",AF961,"")</f>
        <v/>
      </c>
      <c r="AV961" s="54" t="str">
        <f>IF(P961="include",AF961,"")</f>
        <v/>
      </c>
    </row>
    <row r="962" spans="1:48" s="54" customFormat="1" ht="30">
      <c r="A962" s="10">
        <v>1066</v>
      </c>
      <c r="B962" s="10"/>
      <c r="C962" s="261" t="s">
        <v>1350</v>
      </c>
      <c r="D962" s="10">
        <v>1</v>
      </c>
      <c r="E962" s="10">
        <v>1</v>
      </c>
      <c r="F962" s="10">
        <v>1</v>
      </c>
      <c r="G962" s="119" t="str">
        <f t="shared" si="175"/>
        <v>EXCLUDED</v>
      </c>
      <c r="H962" s="147" t="s">
        <v>901</v>
      </c>
      <c r="I962" s="189" t="s">
        <v>901</v>
      </c>
      <c r="J962" s="10" t="str">
        <f>IF(AND(G962="Excluded", H962="Excluded"), "Mutually Excluded", IF(AND(OR(G962="CERTAINLY INCLUDED", G962="INCLUDED", G962="MAYBE" ), OR(H962="INCLUDED", H962="MAYBE")), "MUTUALLY INCLUDED", IF(AND(G962="MAYBE", H962="MAYBE"), "Mutually MAYBE", IF(AND(G962="Excluded", OR(H962="INCLUDED", H962="MAYBE")), "AI: No, Human: Yes", IF(AND(H962="Excluded", OR(G962="INCLUDED", G962="CERTAINLY INCLUDED", G962="MAYBE")), "AI: Yes, Human: No", "Other Conflict")))))</f>
        <v>Mutually Excluded</v>
      </c>
      <c r="K962" s="10"/>
      <c r="L962" s="10"/>
      <c r="N962" s="220" t="s">
        <v>19</v>
      </c>
      <c r="O962" s="54" t="str">
        <f>IF(J962="Mutually Excluded","Exclude",IF(J962= "Mutually Included","Include",M962))</f>
        <v>Exclude</v>
      </c>
      <c r="P962" s="54" t="str">
        <f>'Humans Alignment T&amp;A'!Z962</f>
        <v>Exclude</v>
      </c>
      <c r="Q962" s="120" t="str">
        <f>IF(AND(O962="Exclude", P962="Exclude"), "Mutually Excluded", IF(AND(OR(O962="CERTAINLY INCLUDED", O962="INCLUDE" ), OR(P962="INCLUDE", P962="MAYBE")), "MUTUALLY INCLUDED", IF(AND(O962="MAYBE", P962="MAYBE"), "Mutually MAYBE", IF(AND(O962="Exclude", OR(P962="INCLUDE", P962="MAYBE")), "AI+Hum: No, Hum1+2: Yes", IF(AND(P962="Exclude", OR(O962="INCLUDE", O962="CERTAINLY INCLUDED", H962="MAYBE")), "Ai+hum: Yes, Hum1+2: No", "Other Conflict")))))</f>
        <v>Mutually Excluded</v>
      </c>
      <c r="U962" s="121" t="str">
        <f>IF(Q962="Mutually Excluded","Exclude",IF(Q962= "Mutually Included","Include",R962))</f>
        <v>Exclude</v>
      </c>
      <c r="V962" s="122"/>
      <c r="X962" s="117"/>
      <c r="Y962" s="117"/>
      <c r="Z962" s="103" t="str">
        <f t="shared" si="171"/>
        <v/>
      </c>
      <c r="AA962" s="256"/>
      <c r="AB962" s="186"/>
      <c r="AC962" s="186"/>
      <c r="AD962" s="203"/>
      <c r="AF962" s="203"/>
      <c r="AG962" s="102" t="str">
        <f t="shared" si="172"/>
        <v/>
      </c>
      <c r="AH962" s="10" t="str">
        <f t="shared" si="174"/>
        <v/>
      </c>
      <c r="AI962" s="102"/>
      <c r="AJ962" s="10"/>
      <c r="AK962" s="10"/>
      <c r="AL962" s="105"/>
      <c r="AM962" s="102"/>
      <c r="AN962" s="10"/>
      <c r="AO962" s="10" t="str">
        <f t="shared" si="173"/>
        <v/>
      </c>
      <c r="AT962" s="10"/>
      <c r="AU962" s="10" t="str">
        <f>IF(O962="include",AF962,"")</f>
        <v/>
      </c>
      <c r="AV962" s="54" t="str">
        <f>IF(P962="include",AF962,"")</f>
        <v/>
      </c>
    </row>
    <row r="963" spans="1:48" s="54" customFormat="1" ht="30">
      <c r="A963" s="10">
        <v>1067</v>
      </c>
      <c r="B963" s="10"/>
      <c r="C963" s="10" t="s">
        <v>1351</v>
      </c>
      <c r="D963" s="10">
        <v>3</v>
      </c>
      <c r="E963" s="10">
        <v>3</v>
      </c>
      <c r="F963" s="10">
        <v>3</v>
      </c>
      <c r="G963" s="119" t="str">
        <f t="shared" si="175"/>
        <v>EXCLUDED</v>
      </c>
      <c r="H963" s="147" t="s">
        <v>901</v>
      </c>
      <c r="I963" s="189" t="s">
        <v>901</v>
      </c>
      <c r="J963" s="10" t="str">
        <f>IF(AND(G963="Excluded", H963="Excluded"), "Mutually Excluded", IF(AND(OR(G963="CERTAINLY INCLUDED", G963="INCLUDED", G963="MAYBE" ), OR(H963="INCLUDED", H963="MAYBE")), "MUTUALLY INCLUDED", IF(AND(G963="MAYBE", H963="MAYBE"), "Mutually MAYBE", IF(AND(G963="Excluded", OR(H963="INCLUDED", H963="MAYBE")), "AI: No, Human: Yes", IF(AND(H963="Excluded", OR(G963="INCLUDED", G963="CERTAINLY INCLUDED", G963="MAYBE")), "AI: Yes, Human: No", "Other Conflict")))))</f>
        <v>Mutually Excluded</v>
      </c>
      <c r="K963" s="10"/>
      <c r="L963" s="10"/>
      <c r="N963" s="220" t="s">
        <v>19</v>
      </c>
      <c r="O963" s="54" t="str">
        <f>IF(J963="Mutually Excluded","Exclude",IF(J963= "Mutually Included","Include",M963))</f>
        <v>Exclude</v>
      </c>
      <c r="P963" s="54" t="str">
        <f>'Humans Alignment T&amp;A'!Z963</f>
        <v>Exclude</v>
      </c>
      <c r="Q963" s="120" t="str">
        <f>IF(AND(O963="Exclude", P963="Exclude"), "Mutually Excluded", IF(AND(OR(O963="CERTAINLY INCLUDED", O963="INCLUDE" ), OR(P963="INCLUDE", P963="MAYBE")), "MUTUALLY INCLUDED", IF(AND(O963="MAYBE", P963="MAYBE"), "Mutually MAYBE", IF(AND(O963="Exclude", OR(P963="INCLUDE", P963="MAYBE")), "AI+Hum: No, Hum1+2: Yes", IF(AND(P963="Exclude", OR(O963="INCLUDE", O963="CERTAINLY INCLUDED", H963="MAYBE")), "Ai+hum: Yes, Hum1+2: No", "Other Conflict")))))</f>
        <v>Mutually Excluded</v>
      </c>
      <c r="U963" s="121" t="str">
        <f>IF(Q963="Mutually Excluded","Exclude",IF(Q963= "Mutually Included","Include",R963))</f>
        <v>Exclude</v>
      </c>
      <c r="V963" s="122"/>
      <c r="X963" s="117"/>
      <c r="Y963" s="117"/>
      <c r="Z963" s="103" t="str">
        <f t="shared" si="171"/>
        <v/>
      </c>
      <c r="AA963" s="256"/>
      <c r="AB963" s="186"/>
      <c r="AC963" s="186"/>
      <c r="AD963" s="203"/>
      <c r="AF963" s="203"/>
      <c r="AG963" s="102" t="str">
        <f t="shared" si="172"/>
        <v/>
      </c>
      <c r="AH963" s="10" t="str">
        <f t="shared" si="174"/>
        <v/>
      </c>
      <c r="AI963" s="102"/>
      <c r="AJ963" s="10"/>
      <c r="AK963" s="10"/>
      <c r="AL963" s="105"/>
      <c r="AM963" s="102"/>
      <c r="AN963" s="10"/>
      <c r="AO963" s="10" t="str">
        <f t="shared" si="173"/>
        <v/>
      </c>
      <c r="AT963" s="10"/>
      <c r="AU963" s="10" t="str">
        <f>IF(O963="include",AF963,"")</f>
        <v/>
      </c>
      <c r="AV963" s="54" t="str">
        <f>IF(P963="include",AF963,"")</f>
        <v/>
      </c>
    </row>
    <row r="964" spans="1:48" s="54" customFormat="1" ht="45">
      <c r="A964" s="10">
        <v>1068</v>
      </c>
      <c r="B964" s="10"/>
      <c r="C964" s="10" t="s">
        <v>1352</v>
      </c>
      <c r="D964" s="10">
        <v>2</v>
      </c>
      <c r="E964" s="10">
        <v>2</v>
      </c>
      <c r="F964" s="10">
        <v>2</v>
      </c>
      <c r="G964" s="119" t="str">
        <f t="shared" si="175"/>
        <v>EXCLUDED</v>
      </c>
      <c r="H964" s="147" t="s">
        <v>901</v>
      </c>
      <c r="I964" s="189" t="s">
        <v>901</v>
      </c>
      <c r="J964" s="10" t="str">
        <f>IF(AND(G964="Excluded", H964="Excluded"), "Mutually Excluded", IF(AND(OR(G964="CERTAINLY INCLUDED", G964="INCLUDED", G964="MAYBE" ), OR(H964="INCLUDED", H964="MAYBE")), "MUTUALLY INCLUDED", IF(AND(G964="MAYBE", H964="MAYBE"), "Mutually MAYBE", IF(AND(G964="Excluded", OR(H964="INCLUDED", H964="MAYBE")), "AI: No, Human: Yes", IF(AND(H964="Excluded", OR(G964="INCLUDED", G964="CERTAINLY INCLUDED", G964="MAYBE")), "AI: Yes, Human: No", "Other Conflict")))))</f>
        <v>Mutually Excluded</v>
      </c>
      <c r="K964" s="10"/>
      <c r="L964" s="10"/>
      <c r="N964" s="220" t="s">
        <v>19</v>
      </c>
      <c r="O964" s="54" t="str">
        <f>IF(J964="Mutually Excluded","Exclude",IF(J964= "Mutually Included","Include",M964))</f>
        <v>Exclude</v>
      </c>
      <c r="P964" s="54" t="str">
        <f>'Humans Alignment T&amp;A'!Z964</f>
        <v>Exclude</v>
      </c>
      <c r="Q964" s="120" t="str">
        <f>IF(AND(O964="Exclude", P964="Exclude"), "Mutually Excluded", IF(AND(OR(O964="CERTAINLY INCLUDED", O964="INCLUDE" ), OR(P964="INCLUDE", P964="MAYBE")), "MUTUALLY INCLUDED", IF(AND(O964="MAYBE", P964="MAYBE"), "Mutually MAYBE", IF(AND(O964="Exclude", OR(P964="INCLUDE", P964="MAYBE")), "AI+Hum: No, Hum1+2: Yes", IF(AND(P964="Exclude", OR(O964="INCLUDE", O964="CERTAINLY INCLUDED", H964="MAYBE")), "Ai+hum: Yes, Hum1+2: No", "Other Conflict")))))</f>
        <v>Mutually Excluded</v>
      </c>
      <c r="U964" s="121" t="str">
        <f>IF(Q964="Mutually Excluded","Exclude",IF(Q964= "Mutually Included","Include",R964))</f>
        <v>Exclude</v>
      </c>
      <c r="V964" s="122"/>
      <c r="X964" s="117"/>
      <c r="Y964" s="117"/>
      <c r="Z964" s="103" t="str">
        <f t="shared" si="171"/>
        <v/>
      </c>
      <c r="AA964" s="256"/>
      <c r="AB964" s="186"/>
      <c r="AC964" s="186"/>
      <c r="AD964" s="203"/>
      <c r="AF964" s="203"/>
      <c r="AG964" s="102" t="str">
        <f t="shared" si="172"/>
        <v/>
      </c>
      <c r="AH964" s="10" t="str">
        <f t="shared" si="174"/>
        <v/>
      </c>
      <c r="AI964" s="102"/>
      <c r="AJ964" s="10"/>
      <c r="AK964" s="10"/>
      <c r="AL964" s="105"/>
      <c r="AM964" s="102"/>
      <c r="AN964" s="10"/>
      <c r="AO964" s="10" t="str">
        <f t="shared" si="173"/>
        <v/>
      </c>
      <c r="AT964" s="10"/>
      <c r="AU964" s="10" t="str">
        <f>IF(O964="include",AF964,"")</f>
        <v/>
      </c>
      <c r="AV964" s="54" t="str">
        <f>IF(P964="include",AF964,"")</f>
        <v/>
      </c>
    </row>
    <row r="965" spans="1:48" s="54" customFormat="1" ht="70.150000000000006" customHeight="1">
      <c r="A965" s="10">
        <v>1069</v>
      </c>
      <c r="B965" s="10"/>
      <c r="C965" s="10" t="s">
        <v>1353</v>
      </c>
      <c r="D965" s="10">
        <v>2</v>
      </c>
      <c r="E965" s="10">
        <v>2</v>
      </c>
      <c r="F965" s="10">
        <v>3</v>
      </c>
      <c r="G965" s="119" t="str">
        <f t="shared" si="175"/>
        <v>EXCLUDED</v>
      </c>
      <c r="H965" s="147" t="s">
        <v>901</v>
      </c>
      <c r="I965" s="189" t="s">
        <v>901</v>
      </c>
      <c r="J965" s="10" t="str">
        <f>IF(AND(G965="Excluded", H965="Excluded"), "Mutually Excluded", IF(AND(OR(G965="CERTAINLY INCLUDED", G965="INCLUDED", G965="MAYBE" ), OR(H965="INCLUDED", H965="MAYBE")), "MUTUALLY INCLUDED", IF(AND(G965="MAYBE", H965="MAYBE"), "Mutually MAYBE", IF(AND(G965="Excluded", OR(H965="INCLUDED", H965="MAYBE")), "AI: No, Human: Yes", IF(AND(H965="Excluded", OR(G965="INCLUDED", G965="CERTAINLY INCLUDED", G965="MAYBE")), "AI: Yes, Human: No", "Other Conflict")))))</f>
        <v>Mutually Excluded</v>
      </c>
      <c r="K965" s="10"/>
      <c r="L965" s="10"/>
      <c r="N965" s="220" t="s">
        <v>19</v>
      </c>
      <c r="O965" s="54" t="str">
        <f>IF(J965="Mutually Excluded","Exclude",IF(J965= "Mutually Included","Include",M965))</f>
        <v>Exclude</v>
      </c>
      <c r="P965" s="54" t="str">
        <f>'Humans Alignment T&amp;A'!Z965</f>
        <v>Exclude</v>
      </c>
      <c r="Q965" s="120" t="str">
        <f>IF(AND(O965="Exclude", P965="Exclude"), "Mutually Excluded", IF(AND(OR(O965="CERTAINLY INCLUDED", O965="INCLUDE" ), OR(P965="INCLUDE", P965="MAYBE")), "MUTUALLY INCLUDED", IF(AND(O965="MAYBE", P965="MAYBE"), "Mutually MAYBE", IF(AND(O965="Exclude", OR(P965="INCLUDE", P965="MAYBE")), "AI+Hum: No, Hum1+2: Yes", IF(AND(P965="Exclude", OR(O965="INCLUDE", O965="CERTAINLY INCLUDED", H965="MAYBE")), "Ai+hum: Yes, Hum1+2: No", "Other Conflict")))))</f>
        <v>Mutually Excluded</v>
      </c>
      <c r="U965" s="121" t="str">
        <f>IF(Q965="Mutually Excluded","Exclude",IF(Q965= "Mutually Included","Include",R965))</f>
        <v>Exclude</v>
      </c>
      <c r="V965" s="122"/>
      <c r="X965" s="117"/>
      <c r="Y965" s="117"/>
      <c r="Z965" s="103" t="str">
        <f t="shared" si="171"/>
        <v/>
      </c>
      <c r="AA965" s="256"/>
      <c r="AB965" s="186"/>
      <c r="AC965" s="186"/>
      <c r="AD965" s="203"/>
      <c r="AF965" s="203"/>
      <c r="AG965" s="102" t="str">
        <f t="shared" si="172"/>
        <v/>
      </c>
      <c r="AH965" s="10" t="str">
        <f t="shared" si="174"/>
        <v/>
      </c>
      <c r="AI965" s="102"/>
      <c r="AJ965" s="10"/>
      <c r="AK965" s="10"/>
      <c r="AL965" s="105"/>
      <c r="AM965" s="102"/>
      <c r="AN965" s="10"/>
      <c r="AO965" s="10" t="str">
        <f t="shared" si="173"/>
        <v/>
      </c>
      <c r="AT965" s="10"/>
      <c r="AU965" s="10" t="str">
        <f>IF(O965="include",AF965,"")</f>
        <v/>
      </c>
      <c r="AV965" s="54" t="str">
        <f>IF(P965="include",AF965,"")</f>
        <v/>
      </c>
    </row>
    <row r="966" spans="1:48" s="54" customFormat="1" ht="45">
      <c r="A966" s="10">
        <v>1070</v>
      </c>
      <c r="B966" s="10"/>
      <c r="C966" s="10" t="s">
        <v>1354</v>
      </c>
      <c r="D966" s="10">
        <v>1</v>
      </c>
      <c r="E966" s="10">
        <v>1</v>
      </c>
      <c r="F966" s="10">
        <v>2</v>
      </c>
      <c r="G966" s="119" t="str">
        <f t="shared" si="175"/>
        <v>EXCLUDED</v>
      </c>
      <c r="H966" s="147" t="s">
        <v>901</v>
      </c>
      <c r="I966" s="189" t="s">
        <v>901</v>
      </c>
      <c r="J966" s="10" t="str">
        <f>IF(AND(G966="Excluded", H966="Excluded"), "Mutually Excluded", IF(AND(OR(G966="CERTAINLY INCLUDED", G966="INCLUDED", G966="MAYBE" ), OR(H966="INCLUDED", H966="MAYBE")), "MUTUALLY INCLUDED", IF(AND(G966="MAYBE", H966="MAYBE"), "Mutually MAYBE", IF(AND(G966="Excluded", OR(H966="INCLUDED", H966="MAYBE")), "AI: No, Human: Yes", IF(AND(H966="Excluded", OR(G966="INCLUDED", G966="CERTAINLY INCLUDED", G966="MAYBE")), "AI: Yes, Human: No", "Other Conflict")))))</f>
        <v>Mutually Excluded</v>
      </c>
      <c r="K966" s="10"/>
      <c r="L966" s="10"/>
      <c r="N966" s="220" t="s">
        <v>19</v>
      </c>
      <c r="O966" s="54" t="str">
        <f>IF(J966="Mutually Excluded","Exclude",IF(J966= "Mutually Included","Include",M966))</f>
        <v>Exclude</v>
      </c>
      <c r="P966" s="54" t="str">
        <f>'Humans Alignment T&amp;A'!Z966</f>
        <v>Exclude</v>
      </c>
      <c r="Q966" s="120" t="str">
        <f>IF(AND(O966="Exclude", P966="Exclude"), "Mutually Excluded", IF(AND(OR(O966="CERTAINLY INCLUDED", O966="INCLUDE" ), OR(P966="INCLUDE", P966="MAYBE")), "MUTUALLY INCLUDED", IF(AND(O966="MAYBE", P966="MAYBE"), "Mutually MAYBE", IF(AND(O966="Exclude", OR(P966="INCLUDE", P966="MAYBE")), "AI+Hum: No, Hum1+2: Yes", IF(AND(P966="Exclude", OR(O966="INCLUDE", O966="CERTAINLY INCLUDED", H966="MAYBE")), "Ai+hum: Yes, Hum1+2: No", "Other Conflict")))))</f>
        <v>Mutually Excluded</v>
      </c>
      <c r="U966" s="121" t="str">
        <f>IF(Q966="Mutually Excluded","Exclude",IF(Q966= "Mutually Included","Include",R966))</f>
        <v>Exclude</v>
      </c>
      <c r="V966" s="122"/>
      <c r="X966" s="117"/>
      <c r="Y966" s="117"/>
      <c r="Z966" s="103" t="str">
        <f t="shared" si="171"/>
        <v/>
      </c>
      <c r="AA966" s="256"/>
      <c r="AB966" s="186"/>
      <c r="AC966" s="186"/>
      <c r="AD966" s="203"/>
      <c r="AF966" s="203"/>
      <c r="AG966" s="102" t="str">
        <f t="shared" si="172"/>
        <v/>
      </c>
      <c r="AH966" s="10" t="str">
        <f t="shared" si="174"/>
        <v/>
      </c>
      <c r="AI966" s="102"/>
      <c r="AJ966" s="10"/>
      <c r="AK966" s="10"/>
      <c r="AL966" s="105"/>
      <c r="AM966" s="102"/>
      <c r="AN966" s="10"/>
      <c r="AO966" s="10" t="str">
        <f t="shared" si="173"/>
        <v/>
      </c>
      <c r="AT966" s="10"/>
      <c r="AU966" s="10" t="str">
        <f>IF(O966="include",AF966,"")</f>
        <v/>
      </c>
      <c r="AV966" s="54" t="str">
        <f>IF(P966="include",AF966,"")</f>
        <v/>
      </c>
    </row>
    <row r="967" spans="1:48" s="54" customFormat="1" ht="45">
      <c r="A967" s="10">
        <v>1071</v>
      </c>
      <c r="B967" s="10"/>
      <c r="C967" s="10" t="s">
        <v>1355</v>
      </c>
      <c r="D967" s="10">
        <v>2</v>
      </c>
      <c r="E967" s="10">
        <v>3</v>
      </c>
      <c r="F967" s="10">
        <v>2</v>
      </c>
      <c r="G967" s="119" t="str">
        <f t="shared" si="175"/>
        <v>EXCLUDED</v>
      </c>
      <c r="H967" s="147" t="s">
        <v>901</v>
      </c>
      <c r="I967" s="189" t="s">
        <v>901</v>
      </c>
      <c r="J967" s="10" t="str">
        <f>IF(AND(G967="Excluded", H967="Excluded"), "Mutually Excluded", IF(AND(OR(G967="CERTAINLY INCLUDED", G967="INCLUDED", G967="MAYBE" ), OR(H967="INCLUDED", H967="MAYBE")), "MUTUALLY INCLUDED", IF(AND(G967="MAYBE", H967="MAYBE"), "Mutually MAYBE", IF(AND(G967="Excluded", OR(H967="INCLUDED", H967="MAYBE")), "AI: No, Human: Yes", IF(AND(H967="Excluded", OR(G967="INCLUDED", G967="CERTAINLY INCLUDED", G967="MAYBE")), "AI: Yes, Human: No", "Other Conflict")))))</f>
        <v>Mutually Excluded</v>
      </c>
      <c r="K967" s="10"/>
      <c r="L967" s="10"/>
      <c r="N967" s="220" t="s">
        <v>19</v>
      </c>
      <c r="O967" s="54" t="str">
        <f>IF(J967="Mutually Excluded","Exclude",IF(J967= "Mutually Included","Include",M967))</f>
        <v>Exclude</v>
      </c>
      <c r="P967" s="54" t="str">
        <f>'Humans Alignment T&amp;A'!Z967</f>
        <v>Exclude</v>
      </c>
      <c r="Q967" s="120" t="str">
        <f>IF(AND(O967="Exclude", P967="Exclude"), "Mutually Excluded", IF(AND(OR(O967="CERTAINLY INCLUDED", O967="INCLUDE" ), OR(P967="INCLUDE", P967="MAYBE")), "MUTUALLY INCLUDED", IF(AND(O967="MAYBE", P967="MAYBE"), "Mutually MAYBE", IF(AND(O967="Exclude", OR(P967="INCLUDE", P967="MAYBE")), "AI+Hum: No, Hum1+2: Yes", IF(AND(P967="Exclude", OR(O967="INCLUDE", O967="CERTAINLY INCLUDED", H967="MAYBE")), "Ai+hum: Yes, Hum1+2: No", "Other Conflict")))))</f>
        <v>Mutually Excluded</v>
      </c>
      <c r="U967" s="121" t="str">
        <f>IF(Q967="Mutually Excluded","Exclude",IF(Q967= "Mutually Included","Include",R967))</f>
        <v>Exclude</v>
      </c>
      <c r="V967" s="122"/>
      <c r="X967" s="117"/>
      <c r="Y967" s="117"/>
      <c r="Z967" s="103" t="str">
        <f t="shared" si="171"/>
        <v/>
      </c>
      <c r="AA967" s="256"/>
      <c r="AB967" s="186"/>
      <c r="AC967" s="186"/>
      <c r="AD967" s="203"/>
      <c r="AF967" s="203"/>
      <c r="AG967" s="102" t="str">
        <f t="shared" si="172"/>
        <v/>
      </c>
      <c r="AH967" s="10" t="str">
        <f t="shared" si="174"/>
        <v/>
      </c>
      <c r="AI967" s="102"/>
      <c r="AJ967" s="10"/>
      <c r="AK967" s="10"/>
      <c r="AL967" s="105"/>
      <c r="AM967" s="102"/>
      <c r="AN967" s="10"/>
      <c r="AO967" s="10" t="str">
        <f t="shared" si="173"/>
        <v/>
      </c>
      <c r="AT967" s="10"/>
      <c r="AU967" s="10" t="str">
        <f>IF(O967="include",AF967,"")</f>
        <v/>
      </c>
      <c r="AV967" s="54" t="str">
        <f>IF(P967="include",AF967,"")</f>
        <v/>
      </c>
    </row>
    <row r="968" spans="1:48" s="54" customFormat="1" ht="30">
      <c r="A968" s="10">
        <v>1072</v>
      </c>
      <c r="B968" s="10"/>
      <c r="C968" s="10" t="s">
        <v>1356</v>
      </c>
      <c r="D968" s="10">
        <v>1</v>
      </c>
      <c r="E968" s="10">
        <v>1</v>
      </c>
      <c r="F968" s="10">
        <v>1</v>
      </c>
      <c r="G968" s="119" t="str">
        <f t="shared" si="175"/>
        <v>EXCLUDED</v>
      </c>
      <c r="H968" s="147" t="s">
        <v>901</v>
      </c>
      <c r="I968" s="189" t="s">
        <v>901</v>
      </c>
      <c r="J968" s="10" t="str">
        <f>IF(AND(G968="Excluded", H968="Excluded"), "Mutually Excluded", IF(AND(OR(G968="CERTAINLY INCLUDED", G968="INCLUDED", G968="MAYBE" ), OR(H968="INCLUDED", H968="MAYBE")), "MUTUALLY INCLUDED", IF(AND(G968="MAYBE", H968="MAYBE"), "Mutually MAYBE", IF(AND(G968="Excluded", OR(H968="INCLUDED", H968="MAYBE")), "AI: No, Human: Yes", IF(AND(H968="Excluded", OR(G968="INCLUDED", G968="CERTAINLY INCLUDED", G968="MAYBE")), "AI: Yes, Human: No", "Other Conflict")))))</f>
        <v>Mutually Excluded</v>
      </c>
      <c r="K968" s="10"/>
      <c r="L968" s="10"/>
      <c r="N968" s="220" t="s">
        <v>19</v>
      </c>
      <c r="O968" s="54" t="str">
        <f>IF(J968="Mutually Excluded","Exclude",IF(J968= "Mutually Included","Include",M968))</f>
        <v>Exclude</v>
      </c>
      <c r="P968" s="54" t="str">
        <f>'Humans Alignment T&amp;A'!Z968</f>
        <v>Exclude</v>
      </c>
      <c r="Q968" s="120" t="str">
        <f>IF(AND(O968="Exclude", P968="Exclude"), "Mutually Excluded", IF(AND(OR(O968="CERTAINLY INCLUDED", O968="INCLUDE" ), OR(P968="INCLUDE", P968="MAYBE")), "MUTUALLY INCLUDED", IF(AND(O968="MAYBE", P968="MAYBE"), "Mutually MAYBE", IF(AND(O968="Exclude", OR(P968="INCLUDE", P968="MAYBE")), "AI+Hum: No, Hum1+2: Yes", IF(AND(P968="Exclude", OR(O968="INCLUDE", O968="CERTAINLY INCLUDED", H968="MAYBE")), "Ai+hum: Yes, Hum1+2: No", "Other Conflict")))))</f>
        <v>Mutually Excluded</v>
      </c>
      <c r="U968" s="121" t="str">
        <f>IF(Q968="Mutually Excluded","Exclude",IF(Q968= "Mutually Included","Include",R968))</f>
        <v>Exclude</v>
      </c>
      <c r="V968" s="122"/>
      <c r="X968" s="117"/>
      <c r="Y968" s="117"/>
      <c r="Z968" s="103" t="str">
        <f t="shared" si="171"/>
        <v/>
      </c>
      <c r="AA968" s="256"/>
      <c r="AB968" s="186"/>
      <c r="AC968" s="186"/>
      <c r="AD968" s="203"/>
      <c r="AF968" s="203"/>
      <c r="AG968" s="102" t="str">
        <f t="shared" si="172"/>
        <v/>
      </c>
      <c r="AH968" s="10" t="str">
        <f t="shared" si="174"/>
        <v/>
      </c>
      <c r="AI968" s="102"/>
      <c r="AJ968" s="10"/>
      <c r="AK968" s="10"/>
      <c r="AL968" s="105"/>
      <c r="AM968" s="102"/>
      <c r="AN968" s="10"/>
      <c r="AO968" s="10" t="str">
        <f t="shared" si="173"/>
        <v/>
      </c>
      <c r="AT968" s="10"/>
      <c r="AU968" s="10" t="str">
        <f>IF(O968="include",AF968,"")</f>
        <v/>
      </c>
      <c r="AV968" s="54" t="str">
        <f>IF(P968="include",AF968,"")</f>
        <v/>
      </c>
    </row>
    <row r="969" spans="1:48" s="54" customFormat="1" ht="30">
      <c r="A969" s="10">
        <v>1073</v>
      </c>
      <c r="B969" s="10"/>
      <c r="C969" s="10" t="s">
        <v>1357</v>
      </c>
      <c r="D969" s="10">
        <v>2</v>
      </c>
      <c r="E969" s="10">
        <v>2</v>
      </c>
      <c r="F969" s="10">
        <v>2</v>
      </c>
      <c r="G969" s="119" t="str">
        <f t="shared" si="175"/>
        <v>EXCLUDED</v>
      </c>
      <c r="H969" s="147" t="s">
        <v>901</v>
      </c>
      <c r="I969" s="189" t="s">
        <v>901</v>
      </c>
      <c r="J969" s="10" t="str">
        <f>IF(AND(G969="Excluded", H969="Excluded"), "Mutually Excluded", IF(AND(OR(G969="CERTAINLY INCLUDED", G969="INCLUDED", G969="MAYBE" ), OR(H969="INCLUDED", H969="MAYBE")), "MUTUALLY INCLUDED", IF(AND(G969="MAYBE", H969="MAYBE"), "Mutually MAYBE", IF(AND(G969="Excluded", OR(H969="INCLUDED", H969="MAYBE")), "AI: No, Human: Yes", IF(AND(H969="Excluded", OR(G969="INCLUDED", G969="CERTAINLY INCLUDED", G969="MAYBE")), "AI: Yes, Human: No", "Other Conflict")))))</f>
        <v>Mutually Excluded</v>
      </c>
      <c r="K969" s="10"/>
      <c r="L969" s="10"/>
      <c r="N969" s="220" t="s">
        <v>19</v>
      </c>
      <c r="O969" s="54" t="str">
        <f>IF(J969="Mutually Excluded","Exclude",IF(J969= "Mutually Included","Include",M969))</f>
        <v>Exclude</v>
      </c>
      <c r="P969" s="54" t="str">
        <f>'Humans Alignment T&amp;A'!Z969</f>
        <v>Exclude</v>
      </c>
      <c r="Q969" s="120" t="str">
        <f>IF(AND(O969="Exclude", P969="Exclude"), "Mutually Excluded", IF(AND(OR(O969="CERTAINLY INCLUDED", O969="INCLUDE" ), OR(P969="INCLUDE", P969="MAYBE")), "MUTUALLY INCLUDED", IF(AND(O969="MAYBE", P969="MAYBE"), "Mutually MAYBE", IF(AND(O969="Exclude", OR(P969="INCLUDE", P969="MAYBE")), "AI+Hum: No, Hum1+2: Yes", IF(AND(P969="Exclude", OR(O969="INCLUDE", O969="CERTAINLY INCLUDED", H969="MAYBE")), "Ai+hum: Yes, Hum1+2: No", "Other Conflict")))))</f>
        <v>Mutually Excluded</v>
      </c>
      <c r="U969" s="121" t="str">
        <f>IF(Q969="Mutually Excluded","Exclude",IF(Q969= "Mutually Included","Include",R969))</f>
        <v>Exclude</v>
      </c>
      <c r="V969" s="122"/>
      <c r="X969" s="117"/>
      <c r="Y969" s="117"/>
      <c r="Z969" s="103" t="str">
        <f t="shared" si="171"/>
        <v/>
      </c>
      <c r="AA969" s="256"/>
      <c r="AB969" s="186"/>
      <c r="AC969" s="186"/>
      <c r="AD969" s="203"/>
      <c r="AF969" s="203"/>
      <c r="AG969" s="102" t="str">
        <f t="shared" si="172"/>
        <v/>
      </c>
      <c r="AH969" s="10" t="str">
        <f t="shared" si="174"/>
        <v/>
      </c>
      <c r="AI969" s="102"/>
      <c r="AJ969" s="10"/>
      <c r="AK969" s="10"/>
      <c r="AL969" s="105"/>
      <c r="AM969" s="102"/>
      <c r="AN969" s="10"/>
      <c r="AO969" s="10" t="str">
        <f t="shared" si="173"/>
        <v/>
      </c>
      <c r="AT969" s="10"/>
      <c r="AU969" s="10" t="str">
        <f>IF(O969="include",AF969,"")</f>
        <v/>
      </c>
      <c r="AV969" s="54" t="str">
        <f>IF(P969="include",AF969,"")</f>
        <v/>
      </c>
    </row>
    <row r="970" spans="1:48" s="54" customFormat="1" ht="60">
      <c r="A970" s="10">
        <v>1074</v>
      </c>
      <c r="B970" s="10"/>
      <c r="C970" s="10" t="s">
        <v>1358</v>
      </c>
      <c r="D970" s="10">
        <v>3</v>
      </c>
      <c r="E970" s="10">
        <v>2</v>
      </c>
      <c r="F970" s="10">
        <v>3</v>
      </c>
      <c r="G970" s="119" t="str">
        <f t="shared" si="175"/>
        <v>EXCLUDED</v>
      </c>
      <c r="H970" s="147" t="s">
        <v>901</v>
      </c>
      <c r="I970" s="189" t="s">
        <v>901</v>
      </c>
      <c r="J970" s="10" t="str">
        <f>IF(AND(G970="Excluded", H970="Excluded"), "Mutually Excluded", IF(AND(OR(G970="CERTAINLY INCLUDED", G970="INCLUDED", G970="MAYBE" ), OR(H970="INCLUDED", H970="MAYBE")), "MUTUALLY INCLUDED", IF(AND(G970="MAYBE", H970="MAYBE"), "Mutually MAYBE", IF(AND(G970="Excluded", OR(H970="INCLUDED", H970="MAYBE")), "AI: No, Human: Yes", IF(AND(H970="Excluded", OR(G970="INCLUDED", G970="CERTAINLY INCLUDED", G970="MAYBE")), "AI: Yes, Human: No", "Other Conflict")))))</f>
        <v>Mutually Excluded</v>
      </c>
      <c r="K970" s="10"/>
      <c r="L970" s="10"/>
      <c r="N970" s="220" t="s">
        <v>19</v>
      </c>
      <c r="O970" s="54" t="str">
        <f>IF(J970="Mutually Excluded","Exclude",IF(J970= "Mutually Included","Include",M970))</f>
        <v>Exclude</v>
      </c>
      <c r="P970" s="54" t="str">
        <f>'Humans Alignment T&amp;A'!Z970</f>
        <v>Exclude</v>
      </c>
      <c r="Q970" s="120" t="str">
        <f>IF(AND(O970="Exclude", P970="Exclude"), "Mutually Excluded", IF(AND(OR(O970="CERTAINLY INCLUDED", O970="INCLUDE" ), OR(P970="INCLUDE", P970="MAYBE")), "MUTUALLY INCLUDED", IF(AND(O970="MAYBE", P970="MAYBE"), "Mutually MAYBE", IF(AND(O970="Exclude", OR(P970="INCLUDE", P970="MAYBE")), "AI+Hum: No, Hum1+2: Yes", IF(AND(P970="Exclude", OR(O970="INCLUDE", O970="CERTAINLY INCLUDED", H970="MAYBE")), "Ai+hum: Yes, Hum1+2: No", "Other Conflict")))))</f>
        <v>Mutually Excluded</v>
      </c>
      <c r="U970" s="121" t="str">
        <f>IF(Q970="Mutually Excluded","Exclude",IF(Q970= "Mutually Included","Include",R970))</f>
        <v>Exclude</v>
      </c>
      <c r="V970" s="122"/>
      <c r="X970" s="117"/>
      <c r="Y970" s="117"/>
      <c r="Z970" s="103" t="str">
        <f t="shared" si="171"/>
        <v/>
      </c>
      <c r="AA970" s="256"/>
      <c r="AB970" s="186"/>
      <c r="AC970" s="186"/>
      <c r="AD970" s="203"/>
      <c r="AF970" s="203"/>
      <c r="AG970" s="102" t="str">
        <f t="shared" si="172"/>
        <v/>
      </c>
      <c r="AH970" s="10" t="str">
        <f t="shared" si="174"/>
        <v/>
      </c>
      <c r="AI970" s="102"/>
      <c r="AJ970" s="10"/>
      <c r="AK970" s="10"/>
      <c r="AL970" s="105"/>
      <c r="AM970" s="102"/>
      <c r="AN970" s="10"/>
      <c r="AO970" s="10" t="str">
        <f t="shared" si="173"/>
        <v/>
      </c>
      <c r="AT970" s="10"/>
      <c r="AU970" s="10" t="str">
        <f>IF(O970="include",AF970,"")</f>
        <v/>
      </c>
      <c r="AV970" s="54" t="str">
        <f>IF(P970="include",AF970,"")</f>
        <v/>
      </c>
    </row>
    <row r="971" spans="1:48" s="54" customFormat="1" ht="45">
      <c r="A971" s="10">
        <v>1077</v>
      </c>
      <c r="B971" s="10"/>
      <c r="C971" s="10" t="s">
        <v>1362</v>
      </c>
      <c r="D971" s="10">
        <v>3</v>
      </c>
      <c r="E971" s="10">
        <v>2</v>
      </c>
      <c r="F971" s="10">
        <v>3</v>
      </c>
      <c r="G971" s="119" t="str">
        <f t="shared" si="175"/>
        <v>EXCLUDED</v>
      </c>
      <c r="H971" s="147" t="s">
        <v>901</v>
      </c>
      <c r="I971" s="189" t="s">
        <v>901</v>
      </c>
      <c r="J971" s="10" t="str">
        <f>IF(AND(G971="Excluded", H971="Excluded"), "Mutually Excluded", IF(AND(OR(G971="CERTAINLY INCLUDED", G971="INCLUDED", G971="MAYBE" ), OR(H971="INCLUDED", H971="MAYBE")), "MUTUALLY INCLUDED", IF(AND(G971="MAYBE", H971="MAYBE"), "Mutually MAYBE", IF(AND(G971="Excluded", OR(H971="INCLUDED", H971="MAYBE")), "AI: No, Human: Yes", IF(AND(H971="Excluded", OR(G971="INCLUDED", G971="CERTAINLY INCLUDED", G971="MAYBE")), "AI: Yes, Human: No", "Other Conflict")))))</f>
        <v>Mutually Excluded</v>
      </c>
      <c r="K971" s="10"/>
      <c r="L971" s="10"/>
      <c r="N971" s="220" t="s">
        <v>19</v>
      </c>
      <c r="O971" s="54" t="str">
        <f>IF(J971="Mutually Excluded","Exclude",IF(J971= "Mutually Included","Include",M971))</f>
        <v>Exclude</v>
      </c>
      <c r="P971" s="54" t="str">
        <f>'Humans Alignment T&amp;A'!Z971</f>
        <v>Exclude</v>
      </c>
      <c r="Q971" s="120" t="str">
        <f>IF(AND(O971="Exclude", P971="Exclude"), "Mutually Excluded", IF(AND(OR(O971="CERTAINLY INCLUDED", O971="INCLUDE" ), OR(P971="INCLUDE", P971="MAYBE")), "MUTUALLY INCLUDED", IF(AND(O971="MAYBE", P971="MAYBE"), "Mutually MAYBE", IF(AND(O971="Exclude", OR(P971="INCLUDE", P971="MAYBE")), "AI+Hum: No, Hum1+2: Yes", IF(AND(P971="Exclude", OR(O971="INCLUDE", O971="CERTAINLY INCLUDED", H971="MAYBE")), "Ai+hum: Yes, Hum1+2: No", "Other Conflict")))))</f>
        <v>Mutually Excluded</v>
      </c>
      <c r="U971" s="121" t="str">
        <f>IF(Q971="Mutually Excluded","Exclude",IF(Q971= "Mutually Included","Include",R971))</f>
        <v>Exclude</v>
      </c>
      <c r="V971" s="122"/>
      <c r="X971" s="117"/>
      <c r="Y971" s="117"/>
      <c r="Z971" s="103" t="str">
        <f t="shared" si="171"/>
        <v/>
      </c>
      <c r="AA971" s="256"/>
      <c r="AB971" s="186"/>
      <c r="AC971" s="186"/>
      <c r="AD971" s="203"/>
      <c r="AF971" s="203"/>
      <c r="AG971" s="102" t="str">
        <f t="shared" si="172"/>
        <v/>
      </c>
      <c r="AH971" s="10" t="str">
        <f t="shared" si="174"/>
        <v/>
      </c>
      <c r="AI971" s="102"/>
      <c r="AJ971" s="10"/>
      <c r="AK971" s="10"/>
      <c r="AL971" s="105"/>
      <c r="AM971" s="102"/>
      <c r="AN971" s="10"/>
      <c r="AO971" s="10" t="str">
        <f t="shared" si="173"/>
        <v/>
      </c>
      <c r="AT971" s="10"/>
      <c r="AU971" s="10" t="str">
        <f>IF(O971="include",AF971,"")</f>
        <v/>
      </c>
      <c r="AV971" s="54" t="str">
        <f>IF(P971="include",AF971,"")</f>
        <v/>
      </c>
    </row>
    <row r="972" spans="1:48" s="54" customFormat="1" ht="45">
      <c r="A972" s="10">
        <v>1078</v>
      </c>
      <c r="B972" s="10"/>
      <c r="C972" s="10" t="s">
        <v>1364</v>
      </c>
      <c r="D972" s="10">
        <v>3</v>
      </c>
      <c r="E972" s="10">
        <v>2</v>
      </c>
      <c r="F972" s="10">
        <v>3</v>
      </c>
      <c r="G972" s="119" t="str">
        <f t="shared" si="175"/>
        <v>EXCLUDED</v>
      </c>
      <c r="H972" s="147" t="s">
        <v>901</v>
      </c>
      <c r="I972" s="189" t="s">
        <v>1752</v>
      </c>
      <c r="J972" s="10" t="str">
        <f>IF(AND(G972="Excluded", H972="Excluded"), "Mutually Excluded", IF(AND(OR(G972="CERTAINLY INCLUDED", G972="INCLUDED", G972="MAYBE" ), OR(H972="INCLUDED", H972="MAYBE")), "MUTUALLY INCLUDED", IF(AND(G972="MAYBE", H972="MAYBE"), "Mutually MAYBE", IF(AND(G972="Excluded", OR(H972="INCLUDED", H972="MAYBE")), "AI: No, Human: Yes", IF(AND(H972="Excluded", OR(G972="INCLUDED", G972="CERTAINLY INCLUDED", G972="MAYBE")), "AI: Yes, Human: No", "Other Conflict")))))</f>
        <v>Mutually Excluded</v>
      </c>
      <c r="K972" s="10"/>
      <c r="L972" s="10"/>
      <c r="N972" s="220" t="s">
        <v>19</v>
      </c>
      <c r="O972" s="54" t="str">
        <f>IF(J972="Mutually Excluded","Exclude",IF(J972= "Mutually Included","Include",M972))</f>
        <v>Exclude</v>
      </c>
      <c r="P972" s="54" t="str">
        <f>'Humans Alignment T&amp;A'!Z972</f>
        <v>Include</v>
      </c>
      <c r="Q972" s="120" t="str">
        <f>IF(AND(O972="Exclude", P972="Exclude"), "Mutually Excluded", IF(AND(OR(O972="CERTAINLY INCLUDED", O972="INCLUDE" ), OR(P972="INCLUDE", P972="MAYBE")), "MUTUALLY INCLUDED", IF(AND(O972="MAYBE", P972="MAYBE"), "Mutually MAYBE", IF(AND(O972="Exclude", OR(P972="INCLUDE", P972="MAYBE")), "AI+Hum: No, Hum1+2: Yes", IF(AND(P972="Exclude", OR(O972="INCLUDE", O972="CERTAINLY INCLUDED", H972="MAYBE")), "Ai+hum: Yes, Hum1+2: No", "Other Conflict")))))</f>
        <v>AI+Hum: No, Hum1+2: Yes</v>
      </c>
      <c r="R972" s="185" t="s">
        <v>23</v>
      </c>
      <c r="U972" s="121" t="str">
        <f>IF(Q972="Mutually Excluded","Exclude",IF(Q972= "Mutually Included","Include",R972))</f>
        <v>Include</v>
      </c>
      <c r="V972" s="122"/>
      <c r="X972" s="201" t="s">
        <v>901</v>
      </c>
      <c r="Y972" s="201" t="s">
        <v>3003</v>
      </c>
      <c r="Z972" s="103" t="str">
        <f t="shared" si="171"/>
        <v/>
      </c>
      <c r="AA972" s="256"/>
      <c r="AB972" s="186"/>
      <c r="AC972" s="186"/>
      <c r="AD972" s="203" t="s">
        <v>19</v>
      </c>
      <c r="AF972" s="203" t="s">
        <v>23</v>
      </c>
      <c r="AG972" s="102" t="str">
        <f t="shared" si="172"/>
        <v>Nikos Included, Mikhail Excluded</v>
      </c>
      <c r="AH972" s="10" t="str">
        <f t="shared" si="174"/>
        <v/>
      </c>
      <c r="AI972" s="102" t="s">
        <v>19</v>
      </c>
      <c r="AJ972" s="10"/>
      <c r="AK972" s="10"/>
      <c r="AL972" s="105"/>
      <c r="AM972" s="102"/>
      <c r="AN972" s="10"/>
      <c r="AO972" s="10" t="str">
        <f t="shared" si="173"/>
        <v/>
      </c>
      <c r="AT972" s="10"/>
      <c r="AU972" s="10" t="str">
        <f>IF(O972="include",AF972,"")</f>
        <v/>
      </c>
      <c r="AV972" s="54" t="str">
        <f>IF(P972="include",AF972,"")</f>
        <v>Include</v>
      </c>
    </row>
    <row r="973" spans="1:48" s="54" customFormat="1" ht="30">
      <c r="A973" s="10">
        <v>1080</v>
      </c>
      <c r="B973" s="10"/>
      <c r="C973" s="10" t="s">
        <v>1366</v>
      </c>
      <c r="D973" s="10">
        <v>2</v>
      </c>
      <c r="E973" s="10">
        <v>2</v>
      </c>
      <c r="F973" s="10">
        <v>1</v>
      </c>
      <c r="G973" s="119" t="str">
        <f t="shared" si="175"/>
        <v>EXCLUDED</v>
      </c>
      <c r="H973" s="147" t="s">
        <v>901</v>
      </c>
      <c r="I973" s="189" t="s">
        <v>901</v>
      </c>
      <c r="J973" s="10" t="str">
        <f>IF(AND(G973="Excluded", H973="Excluded"), "Mutually Excluded", IF(AND(OR(G973="CERTAINLY INCLUDED", G973="INCLUDED", G973="MAYBE" ), OR(H973="INCLUDED", H973="MAYBE")), "MUTUALLY INCLUDED", IF(AND(G973="MAYBE", H973="MAYBE"), "Mutually MAYBE", IF(AND(G973="Excluded", OR(H973="INCLUDED", H973="MAYBE")), "AI: No, Human: Yes", IF(AND(H973="Excluded", OR(G973="INCLUDED", G973="CERTAINLY INCLUDED", G973="MAYBE")), "AI: Yes, Human: No", "Other Conflict")))))</f>
        <v>Mutually Excluded</v>
      </c>
      <c r="K973" s="10"/>
      <c r="L973" s="10"/>
      <c r="N973" s="220" t="s">
        <v>19</v>
      </c>
      <c r="O973" s="54" t="str">
        <f>IF(J973="Mutually Excluded","Exclude",IF(J973= "Mutually Included","Include",M973))</f>
        <v>Exclude</v>
      </c>
      <c r="P973" s="54" t="str">
        <f>'Humans Alignment T&amp;A'!Z973</f>
        <v>Exclude</v>
      </c>
      <c r="Q973" s="120" t="str">
        <f>IF(AND(O973="Exclude", P973="Exclude"), "Mutually Excluded", IF(AND(OR(O973="CERTAINLY INCLUDED", O973="INCLUDE" ), OR(P973="INCLUDE", P973="MAYBE")), "MUTUALLY INCLUDED", IF(AND(O973="MAYBE", P973="MAYBE"), "Mutually MAYBE", IF(AND(O973="Exclude", OR(P973="INCLUDE", P973="MAYBE")), "AI+Hum: No, Hum1+2: Yes", IF(AND(P973="Exclude", OR(O973="INCLUDE", O973="CERTAINLY INCLUDED", H973="MAYBE")), "Ai+hum: Yes, Hum1+2: No", "Other Conflict")))))</f>
        <v>Mutually Excluded</v>
      </c>
      <c r="U973" s="121" t="str">
        <f>IF(Q973="Mutually Excluded","Exclude",IF(Q973= "Mutually Included","Include",R973))</f>
        <v>Exclude</v>
      </c>
      <c r="V973" s="122"/>
      <c r="X973" s="117"/>
      <c r="Y973" s="117"/>
      <c r="Z973" s="103" t="str">
        <f t="shared" si="171"/>
        <v/>
      </c>
      <c r="AA973" s="256"/>
      <c r="AB973" s="186"/>
      <c r="AC973" s="186"/>
      <c r="AD973" s="203"/>
      <c r="AF973" s="203"/>
      <c r="AG973" s="102" t="str">
        <f t="shared" si="172"/>
        <v/>
      </c>
      <c r="AH973" s="10" t="str">
        <f t="shared" si="174"/>
        <v/>
      </c>
      <c r="AI973" s="102"/>
      <c r="AJ973" s="10"/>
      <c r="AK973" s="10"/>
      <c r="AL973" s="105"/>
      <c r="AM973" s="102"/>
      <c r="AN973" s="10"/>
      <c r="AO973" s="10" t="str">
        <f t="shared" si="173"/>
        <v/>
      </c>
      <c r="AT973" s="10"/>
      <c r="AU973" s="10" t="str">
        <f>IF(O973="include",AF973,"")</f>
        <v/>
      </c>
      <c r="AV973" s="54" t="str">
        <f>IF(P973="include",AF973,"")</f>
        <v/>
      </c>
    </row>
    <row r="974" spans="1:48" s="54" customFormat="1" ht="45">
      <c r="A974" s="10">
        <v>1082</v>
      </c>
      <c r="B974" s="10"/>
      <c r="C974" s="10" t="s">
        <v>1368</v>
      </c>
      <c r="D974" s="10">
        <v>2</v>
      </c>
      <c r="E974" s="10">
        <v>3</v>
      </c>
      <c r="F974" s="10">
        <v>2</v>
      </c>
      <c r="G974" s="119" t="str">
        <f t="shared" si="175"/>
        <v>EXCLUDED</v>
      </c>
      <c r="H974" s="147" t="s">
        <v>901</v>
      </c>
      <c r="I974" s="189" t="s">
        <v>901</v>
      </c>
      <c r="J974" s="10" t="str">
        <f>IF(AND(G974="Excluded", H974="Excluded"), "Mutually Excluded", IF(AND(OR(G974="CERTAINLY INCLUDED", G974="INCLUDED", G974="MAYBE" ), OR(H974="INCLUDED", H974="MAYBE")), "MUTUALLY INCLUDED", IF(AND(G974="MAYBE", H974="MAYBE"), "Mutually MAYBE", IF(AND(G974="Excluded", OR(H974="INCLUDED", H974="MAYBE")), "AI: No, Human: Yes", IF(AND(H974="Excluded", OR(G974="INCLUDED", G974="CERTAINLY INCLUDED", G974="MAYBE")), "AI: Yes, Human: No", "Other Conflict")))))</f>
        <v>Mutually Excluded</v>
      </c>
      <c r="K974" s="10"/>
      <c r="L974" s="10"/>
      <c r="N974" s="220" t="s">
        <v>19</v>
      </c>
      <c r="O974" s="54" t="str">
        <f>IF(J974="Mutually Excluded","Exclude",IF(J974= "Mutually Included","Include",M974))</f>
        <v>Exclude</v>
      </c>
      <c r="P974" s="54" t="str">
        <f>'Humans Alignment T&amp;A'!Z974</f>
        <v>Exclude</v>
      </c>
      <c r="Q974" s="120" t="str">
        <f>IF(AND(O974="Exclude", P974="Exclude"), "Mutually Excluded", IF(AND(OR(O974="CERTAINLY INCLUDED", O974="INCLUDE" ), OR(P974="INCLUDE", P974="MAYBE")), "MUTUALLY INCLUDED", IF(AND(O974="MAYBE", P974="MAYBE"), "Mutually MAYBE", IF(AND(O974="Exclude", OR(P974="INCLUDE", P974="MAYBE")), "AI+Hum: No, Hum1+2: Yes", IF(AND(P974="Exclude", OR(O974="INCLUDE", O974="CERTAINLY INCLUDED", H974="MAYBE")), "Ai+hum: Yes, Hum1+2: No", "Other Conflict")))))</f>
        <v>Mutually Excluded</v>
      </c>
      <c r="U974" s="121" t="str">
        <f>IF(Q974="Mutually Excluded","Exclude",IF(Q974= "Mutually Included","Include",R974))</f>
        <v>Exclude</v>
      </c>
      <c r="V974" s="122"/>
      <c r="X974" s="117"/>
      <c r="Y974" s="117"/>
      <c r="Z974" s="103" t="str">
        <f t="shared" ref="Z974:Z1024" si="176">IF(OR(ISBLANK(AF974), ISBLANK(V974)), "", IF(AND(OR(AF974="Include", AF974="Maybe"), OR(V974="Include", V974="Maybe", V974="Certainly Included")), "Mutually Included", IF(AND(AF974="Exclude", V974="Exclude"), "Mutually Excluded", IF(AND(AF974="Exclude", OR(V974="Include", V974="Maybe")), "Nikos Excluded, Cindy Included", IF(AND(OR(AF974="Include", AF974="Maybe"), V974="Exclude"), "Nikos Included, Cindy Excluded", "Pal")))))</f>
        <v/>
      </c>
      <c r="AA974" s="256"/>
      <c r="AB974" s="186"/>
      <c r="AC974" s="186"/>
      <c r="AD974" s="203"/>
      <c r="AF974" s="203"/>
      <c r="AG974" s="102" t="str">
        <f t="shared" ref="AG974:AG1024" si="177">IF(OR(ISBLANK(AF974), ISBLANK(AD974)), "", IF(AND(OR(AF974="Include", AF974="Maybe"), OR(AD974="Include", AD974="Maybe", AD974="Certainly Included")), "Mutually Included", IF(AND(AF974="Exclude", AD974="Exclude"), "Mutually Excluded", IF(AND(AF974="Exclude", OR(AD974="Include", AD974="Maybe")), "Nikos Excluded, Mikhail Included", IF(AND(OR(AF974="Include", AF974="Maybe"), AD974="Exclude"), "Nikos Included, Mikhail Excluded", "Pal")))))</f>
        <v/>
      </c>
      <c r="AH974" s="10" t="str">
        <f t="shared" si="174"/>
        <v/>
      </c>
      <c r="AI974" s="102"/>
      <c r="AJ974" s="10"/>
      <c r="AK974" s="10"/>
      <c r="AL974" s="105"/>
      <c r="AM974" s="102"/>
      <c r="AN974" s="10"/>
      <c r="AO974" s="10" t="str">
        <f t="shared" ref="AO974:AO1024" si="178">IF(OR(ISBLANK(AF974), ISBLANK(AP974)), "", IF(AND(OR(AF974="Include", AF974="Maybe"), OR(AP974="Include", AP974="Maybe", AP974="Certainly Included")), "Mutually Included", IF(AND(AF974="Exclude", AP974="Exclude"), "Mutually Excluded", IF(AND(AF974="Exclude", OR(AP974="Include", AP974="Maybe",, AP974="Certainly Included")), "Human Excluded, AI Included", IF(AND(OR(AF974="Include", AF974="Maybe"), AP974="Exclude"), "Human Included, AI Excluded", "Pal")))))</f>
        <v/>
      </c>
      <c r="AT974" s="10"/>
      <c r="AU974" s="10" t="str">
        <f>IF(O974="include",AF974,"")</f>
        <v/>
      </c>
      <c r="AV974" s="54" t="str">
        <f>IF(P974="include",AF974,"")</f>
        <v/>
      </c>
    </row>
    <row r="975" spans="1:48" s="54" customFormat="1" ht="30">
      <c r="A975" s="10">
        <v>1083</v>
      </c>
      <c r="B975" s="10"/>
      <c r="C975" s="10" t="s">
        <v>1369</v>
      </c>
      <c r="D975" s="10">
        <v>1</v>
      </c>
      <c r="E975" s="10">
        <v>1</v>
      </c>
      <c r="F975" s="10">
        <v>2</v>
      </c>
      <c r="G975" s="119" t="str">
        <f t="shared" si="175"/>
        <v>EXCLUDED</v>
      </c>
      <c r="H975" s="147" t="s">
        <v>901</v>
      </c>
      <c r="I975" s="189" t="s">
        <v>901</v>
      </c>
      <c r="J975" s="10" t="str">
        <f>IF(AND(G975="Excluded", H975="Excluded"), "Mutually Excluded", IF(AND(OR(G975="CERTAINLY INCLUDED", G975="INCLUDED", G975="MAYBE" ), OR(H975="INCLUDED", H975="MAYBE")), "MUTUALLY INCLUDED", IF(AND(G975="MAYBE", H975="MAYBE"), "Mutually MAYBE", IF(AND(G975="Excluded", OR(H975="INCLUDED", H975="MAYBE")), "AI: No, Human: Yes", IF(AND(H975="Excluded", OR(G975="INCLUDED", G975="CERTAINLY INCLUDED", G975="MAYBE")), "AI: Yes, Human: No", "Other Conflict")))))</f>
        <v>Mutually Excluded</v>
      </c>
      <c r="K975" s="10"/>
      <c r="L975" s="10"/>
      <c r="N975" s="220" t="s">
        <v>19</v>
      </c>
      <c r="O975" s="54" t="str">
        <f>IF(J975="Mutually Excluded","Exclude",IF(J975= "Mutually Included","Include",M975))</f>
        <v>Exclude</v>
      </c>
      <c r="P975" s="54" t="str">
        <f>'Humans Alignment T&amp;A'!Z975</f>
        <v>Exclude</v>
      </c>
      <c r="Q975" s="120" t="str">
        <f>IF(AND(O975="Exclude", P975="Exclude"), "Mutually Excluded", IF(AND(OR(O975="CERTAINLY INCLUDED", O975="INCLUDE" ), OR(P975="INCLUDE", P975="MAYBE")), "MUTUALLY INCLUDED", IF(AND(O975="MAYBE", P975="MAYBE"), "Mutually MAYBE", IF(AND(O975="Exclude", OR(P975="INCLUDE", P975="MAYBE")), "AI+Hum: No, Hum1+2: Yes", IF(AND(P975="Exclude", OR(O975="INCLUDE", O975="CERTAINLY INCLUDED", H975="MAYBE")), "Ai+hum: Yes, Hum1+2: No", "Other Conflict")))))</f>
        <v>Mutually Excluded</v>
      </c>
      <c r="U975" s="121" t="str">
        <f>IF(Q975="Mutually Excluded","Exclude",IF(Q975= "Mutually Included","Include",R975))</f>
        <v>Exclude</v>
      </c>
      <c r="V975" s="122"/>
      <c r="X975" s="117"/>
      <c r="Y975" s="117"/>
      <c r="Z975" s="103" t="str">
        <f t="shared" si="176"/>
        <v/>
      </c>
      <c r="AA975" s="256"/>
      <c r="AB975" s="186"/>
      <c r="AC975" s="186"/>
      <c r="AD975" s="203"/>
      <c r="AF975" s="203"/>
      <c r="AG975" s="102" t="str">
        <f t="shared" si="177"/>
        <v/>
      </c>
      <c r="AH975" s="10" t="str">
        <f t="shared" si="174"/>
        <v/>
      </c>
      <c r="AI975" s="102"/>
      <c r="AJ975" s="10"/>
      <c r="AK975" s="10"/>
      <c r="AL975" s="105"/>
      <c r="AM975" s="102"/>
      <c r="AN975" s="10"/>
      <c r="AO975" s="10" t="str">
        <f t="shared" si="178"/>
        <v/>
      </c>
      <c r="AT975" s="10"/>
      <c r="AU975" s="10" t="str">
        <f>IF(O975="include",AF975,"")</f>
        <v/>
      </c>
      <c r="AV975" s="54" t="str">
        <f>IF(P975="include",AF975,"")</f>
        <v/>
      </c>
    </row>
    <row r="976" spans="1:48" s="54" customFormat="1" ht="30">
      <c r="A976" s="10">
        <v>1084</v>
      </c>
      <c r="B976" s="10"/>
      <c r="C976" s="10" t="s">
        <v>1370</v>
      </c>
      <c r="D976" s="10">
        <v>4</v>
      </c>
      <c r="E976" s="10">
        <v>3</v>
      </c>
      <c r="F976" s="10">
        <v>4</v>
      </c>
      <c r="G976" s="119" t="str">
        <f t="shared" si="175"/>
        <v>EXCLUDED</v>
      </c>
      <c r="H976" s="147" t="s">
        <v>901</v>
      </c>
      <c r="I976" s="189" t="s">
        <v>901</v>
      </c>
      <c r="J976" s="10" t="str">
        <f>IF(AND(G976="Excluded", H976="Excluded"), "Mutually Excluded", IF(AND(OR(G976="CERTAINLY INCLUDED", G976="INCLUDED", G976="MAYBE" ), OR(H976="INCLUDED", H976="MAYBE")), "MUTUALLY INCLUDED", IF(AND(G976="MAYBE", H976="MAYBE"), "Mutually MAYBE", IF(AND(G976="Excluded", OR(H976="INCLUDED", H976="MAYBE")), "AI: No, Human: Yes", IF(AND(H976="Excluded", OR(G976="INCLUDED", G976="CERTAINLY INCLUDED", G976="MAYBE")), "AI: Yes, Human: No", "Other Conflict")))))</f>
        <v>Mutually Excluded</v>
      </c>
      <c r="K976" s="10"/>
      <c r="L976" s="10"/>
      <c r="N976" s="220" t="s">
        <v>19</v>
      </c>
      <c r="O976" s="54" t="str">
        <f>IF(J976="Mutually Excluded","Exclude",IF(J976= "Mutually Included","Include",M976))</f>
        <v>Exclude</v>
      </c>
      <c r="P976" s="54" t="str">
        <f>'Humans Alignment T&amp;A'!Z976</f>
        <v>Exclude</v>
      </c>
      <c r="Q976" s="120" t="str">
        <f>IF(AND(O976="Exclude", P976="Exclude"), "Mutually Excluded", IF(AND(OR(O976="CERTAINLY INCLUDED", O976="INCLUDE" ), OR(P976="INCLUDE", P976="MAYBE")), "MUTUALLY INCLUDED", IF(AND(O976="MAYBE", P976="MAYBE"), "Mutually MAYBE", IF(AND(O976="Exclude", OR(P976="INCLUDE", P976="MAYBE")), "AI+Hum: No, Hum1+2: Yes", IF(AND(P976="Exclude", OR(O976="INCLUDE", O976="CERTAINLY INCLUDED", H976="MAYBE")), "Ai+hum: Yes, Hum1+2: No", "Other Conflict")))))</f>
        <v>Mutually Excluded</v>
      </c>
      <c r="U976" s="121" t="str">
        <f>IF(Q976="Mutually Excluded","Exclude",IF(Q976= "Mutually Included","Include",R976))</f>
        <v>Exclude</v>
      </c>
      <c r="V976" s="122"/>
      <c r="X976" s="117"/>
      <c r="Y976" s="117"/>
      <c r="Z976" s="103" t="str">
        <f t="shared" si="176"/>
        <v/>
      </c>
      <c r="AA976" s="256"/>
      <c r="AB976" s="186"/>
      <c r="AC976" s="186"/>
      <c r="AD976" s="203"/>
      <c r="AF976" s="203"/>
      <c r="AG976" s="102" t="str">
        <f t="shared" si="177"/>
        <v/>
      </c>
      <c r="AH976" s="10" t="str">
        <f t="shared" si="174"/>
        <v/>
      </c>
      <c r="AI976" s="102"/>
      <c r="AJ976" s="10"/>
      <c r="AK976" s="10"/>
      <c r="AL976" s="105"/>
      <c r="AM976" s="102"/>
      <c r="AN976" s="10"/>
      <c r="AO976" s="10" t="str">
        <f t="shared" si="178"/>
        <v/>
      </c>
      <c r="AT976" s="10"/>
      <c r="AU976" s="10" t="str">
        <f>IF(O976="include",AF976,"")</f>
        <v/>
      </c>
      <c r="AV976" s="54" t="str">
        <f>IF(P976="include",AF976,"")</f>
        <v/>
      </c>
    </row>
    <row r="977" spans="1:48" s="54" customFormat="1" ht="45">
      <c r="A977" s="10">
        <v>1086</v>
      </c>
      <c r="B977" s="10"/>
      <c r="C977" s="261" t="s">
        <v>1374</v>
      </c>
      <c r="D977" s="10">
        <v>3</v>
      </c>
      <c r="E977" s="10">
        <v>3</v>
      </c>
      <c r="F977" s="10">
        <v>3</v>
      </c>
      <c r="G977" s="119" t="str">
        <f t="shared" si="175"/>
        <v>EXCLUDED</v>
      </c>
      <c r="H977" s="147" t="s">
        <v>901</v>
      </c>
      <c r="I977" s="189" t="s">
        <v>901</v>
      </c>
      <c r="J977" s="10" t="str">
        <f>IF(AND(G977="Excluded", H977="Excluded"), "Mutually Excluded", IF(AND(OR(G977="CERTAINLY INCLUDED", G977="INCLUDED", G977="MAYBE" ), OR(H977="INCLUDED", H977="MAYBE")), "MUTUALLY INCLUDED", IF(AND(G977="MAYBE", H977="MAYBE"), "Mutually MAYBE", IF(AND(G977="Excluded", OR(H977="INCLUDED", H977="MAYBE")), "AI: No, Human: Yes", IF(AND(H977="Excluded", OR(G977="INCLUDED", G977="CERTAINLY INCLUDED", G977="MAYBE")), "AI: Yes, Human: No", "Other Conflict")))))</f>
        <v>Mutually Excluded</v>
      </c>
      <c r="K977" s="10"/>
      <c r="L977" s="10"/>
      <c r="N977" s="220" t="s">
        <v>19</v>
      </c>
      <c r="O977" s="54" t="str">
        <f>IF(J977="Mutually Excluded","Exclude",IF(J977= "Mutually Included","Include",M977))</f>
        <v>Exclude</v>
      </c>
      <c r="P977" s="54" t="str">
        <f>'Humans Alignment T&amp;A'!Z977</f>
        <v>Exclude</v>
      </c>
      <c r="Q977" s="120" t="str">
        <f>IF(AND(O977="Exclude", P977="Exclude"), "Mutually Excluded", IF(AND(OR(O977="CERTAINLY INCLUDED", O977="INCLUDE" ), OR(P977="INCLUDE", P977="MAYBE")), "MUTUALLY INCLUDED", IF(AND(O977="MAYBE", P977="MAYBE"), "Mutually MAYBE", IF(AND(O977="Exclude", OR(P977="INCLUDE", P977="MAYBE")), "AI+Hum: No, Hum1+2: Yes", IF(AND(P977="Exclude", OR(O977="INCLUDE", O977="CERTAINLY INCLUDED", H977="MAYBE")), "Ai+hum: Yes, Hum1+2: No", "Other Conflict")))))</f>
        <v>Mutually Excluded</v>
      </c>
      <c r="U977" s="121" t="str">
        <f>IF(Q977="Mutually Excluded","Exclude",IF(Q977= "Mutually Included","Include",R977))</f>
        <v>Exclude</v>
      </c>
      <c r="V977" s="122"/>
      <c r="X977" s="117"/>
      <c r="Y977" s="117"/>
      <c r="Z977" s="103" t="str">
        <f t="shared" si="176"/>
        <v/>
      </c>
      <c r="AA977" s="256"/>
      <c r="AB977" s="186"/>
      <c r="AC977" s="186"/>
      <c r="AD977" s="203"/>
      <c r="AF977" s="203"/>
      <c r="AG977" s="102" t="str">
        <f t="shared" si="177"/>
        <v/>
      </c>
      <c r="AH977" s="10" t="str">
        <f t="shared" si="174"/>
        <v/>
      </c>
      <c r="AI977" s="102"/>
      <c r="AJ977" s="10"/>
      <c r="AK977" s="10"/>
      <c r="AL977" s="105"/>
      <c r="AM977" s="102"/>
      <c r="AN977" s="10"/>
      <c r="AO977" s="10" t="str">
        <f t="shared" si="178"/>
        <v/>
      </c>
      <c r="AT977" s="10"/>
      <c r="AU977" s="10" t="str">
        <f>IF(O977="include",AF977,"")</f>
        <v/>
      </c>
      <c r="AV977" s="54" t="str">
        <f>IF(P977="include",AF977,"")</f>
        <v/>
      </c>
    </row>
    <row r="978" spans="1:48" s="54" customFormat="1" ht="30">
      <c r="A978" s="10">
        <v>1088</v>
      </c>
      <c r="B978" s="10"/>
      <c r="C978" s="10" t="s">
        <v>1376</v>
      </c>
      <c r="D978" s="10">
        <v>4</v>
      </c>
      <c r="E978" s="10">
        <v>5</v>
      </c>
      <c r="F978" s="10">
        <v>4</v>
      </c>
      <c r="G978" s="119" t="str">
        <f t="shared" si="175"/>
        <v>MAYBE</v>
      </c>
      <c r="H978" s="147" t="s">
        <v>901</v>
      </c>
      <c r="I978" s="189" t="s">
        <v>901</v>
      </c>
      <c r="J978" s="10" t="str">
        <f>IF(AND(G978="Excluded", H978="Excluded"), "Mutually Excluded", IF(AND(OR(G978="CERTAINLY INCLUDED", G978="INCLUDED", G978="MAYBE" ), OR(H978="INCLUDED", H978="MAYBE")), "MUTUALLY INCLUDED", IF(AND(G978="MAYBE", H978="MAYBE"), "Mutually MAYBE", IF(AND(G978="Excluded", OR(H978="INCLUDED", H978="MAYBE")), "AI: No, Human: Yes", IF(AND(H978="Excluded", OR(G978="INCLUDED", G978="CERTAINLY INCLUDED", G978="MAYBE")), "AI: Yes, Human: No", "Other Conflict")))))</f>
        <v>AI: Yes, Human: No</v>
      </c>
      <c r="K978" s="10" t="s">
        <v>3024</v>
      </c>
      <c r="L978" s="10" t="s">
        <v>19</v>
      </c>
      <c r="M978" s="10" t="s">
        <v>19</v>
      </c>
      <c r="N978" s="220" t="s">
        <v>19</v>
      </c>
      <c r="O978" s="54" t="str">
        <f>IF(J978="Mutually Excluded","Exclude",IF(J978= "Mutually Included","Include",M978))</f>
        <v>Exclude</v>
      </c>
      <c r="P978" s="54" t="str">
        <f>'Humans Alignment T&amp;A'!Z978</f>
        <v>Exclude</v>
      </c>
      <c r="Q978" s="120" t="str">
        <f>IF(AND(O978="Exclude", P978="Exclude"), "Mutually Excluded", IF(AND(OR(O978="CERTAINLY INCLUDED", O978="INCLUDE" ), OR(P978="INCLUDE", P978="MAYBE")), "MUTUALLY INCLUDED", IF(AND(O978="MAYBE", P978="MAYBE"), "Mutually MAYBE", IF(AND(O978="Exclude", OR(P978="INCLUDE", P978="MAYBE")), "AI+Hum: No, Hum1+2: Yes", IF(AND(P978="Exclude", OR(O978="INCLUDE", O978="CERTAINLY INCLUDED", H978="MAYBE")), "Ai+hum: Yes, Hum1+2: No", "Other Conflict")))))</f>
        <v>Mutually Excluded</v>
      </c>
      <c r="U978" s="121" t="str">
        <f>IF(Q978="Mutually Excluded","Exclude",IF(Q978= "Mutually Included","Include",R978))</f>
        <v>Exclude</v>
      </c>
      <c r="V978" s="122"/>
      <c r="X978" s="117"/>
      <c r="Y978" s="117"/>
      <c r="Z978" s="103" t="str">
        <f t="shared" si="176"/>
        <v/>
      </c>
      <c r="AA978" s="256"/>
      <c r="AB978" s="186"/>
      <c r="AC978" s="186"/>
      <c r="AD978" s="203"/>
      <c r="AF978" s="203"/>
      <c r="AG978" s="102" t="str">
        <f t="shared" si="177"/>
        <v/>
      </c>
      <c r="AH978" s="10" t="str">
        <f t="shared" si="174"/>
        <v/>
      </c>
      <c r="AI978" s="102"/>
      <c r="AJ978" s="10"/>
      <c r="AK978" s="10"/>
      <c r="AL978" s="105"/>
      <c r="AM978" s="102"/>
      <c r="AN978" s="10"/>
      <c r="AO978" s="10" t="str">
        <f t="shared" si="178"/>
        <v/>
      </c>
      <c r="AT978" s="10"/>
      <c r="AU978" s="10" t="str">
        <f>IF(O978="include",AF978,"")</f>
        <v/>
      </c>
      <c r="AV978" s="54" t="str">
        <f>IF(P978="include",AF978,"")</f>
        <v/>
      </c>
    </row>
    <row r="979" spans="1:48" s="54" customFormat="1" ht="45">
      <c r="A979" s="10">
        <v>1090</v>
      </c>
      <c r="B979" s="10"/>
      <c r="C979" s="10" t="s">
        <v>1379</v>
      </c>
      <c r="D979" s="10">
        <v>3</v>
      </c>
      <c r="E979" s="10">
        <v>3</v>
      </c>
      <c r="F979" s="10">
        <v>3</v>
      </c>
      <c r="G979" s="119" t="str">
        <f t="shared" si="175"/>
        <v>EXCLUDED</v>
      </c>
      <c r="H979" s="147" t="s">
        <v>901</v>
      </c>
      <c r="I979" s="189" t="s">
        <v>901</v>
      </c>
      <c r="J979" s="10" t="str">
        <f>IF(AND(G979="Excluded", H979="Excluded"), "Mutually Excluded", IF(AND(OR(G979="CERTAINLY INCLUDED", G979="INCLUDED", G979="MAYBE" ), OR(H979="INCLUDED", H979="MAYBE")), "MUTUALLY INCLUDED", IF(AND(G979="MAYBE", H979="MAYBE"), "Mutually MAYBE", IF(AND(G979="Excluded", OR(H979="INCLUDED", H979="MAYBE")), "AI: No, Human: Yes", IF(AND(H979="Excluded", OR(G979="INCLUDED", G979="CERTAINLY INCLUDED", G979="MAYBE")), "AI: Yes, Human: No", "Other Conflict")))))</f>
        <v>Mutually Excluded</v>
      </c>
      <c r="K979" s="10"/>
      <c r="L979" s="10"/>
      <c r="N979" s="220" t="s">
        <v>19</v>
      </c>
      <c r="O979" s="54" t="str">
        <f>IF(J979="Mutually Excluded","Exclude",IF(J979= "Mutually Included","Include",M979))</f>
        <v>Exclude</v>
      </c>
      <c r="P979" s="54" t="str">
        <f>'Humans Alignment T&amp;A'!Z979</f>
        <v>Exclude</v>
      </c>
      <c r="Q979" s="120" t="str">
        <f>IF(AND(O979="Exclude", P979="Exclude"), "Mutually Excluded", IF(AND(OR(O979="CERTAINLY INCLUDED", O979="INCLUDE" ), OR(P979="INCLUDE", P979="MAYBE")), "MUTUALLY INCLUDED", IF(AND(O979="MAYBE", P979="MAYBE"), "Mutually MAYBE", IF(AND(O979="Exclude", OR(P979="INCLUDE", P979="MAYBE")), "AI+Hum: No, Hum1+2: Yes", IF(AND(P979="Exclude", OR(O979="INCLUDE", O979="CERTAINLY INCLUDED", H979="MAYBE")), "Ai+hum: Yes, Hum1+2: No", "Other Conflict")))))</f>
        <v>Mutually Excluded</v>
      </c>
      <c r="U979" s="121" t="str">
        <f>IF(Q979="Mutually Excluded","Exclude",IF(Q979= "Mutually Included","Include",R979))</f>
        <v>Exclude</v>
      </c>
      <c r="V979" s="122"/>
      <c r="X979" s="117"/>
      <c r="Y979" s="117"/>
      <c r="Z979" s="103" t="str">
        <f t="shared" si="176"/>
        <v/>
      </c>
      <c r="AA979" s="256"/>
      <c r="AB979" s="186"/>
      <c r="AC979" s="186"/>
      <c r="AD979" s="203"/>
      <c r="AF979" s="203"/>
      <c r="AG979" s="102" t="str">
        <f t="shared" si="177"/>
        <v/>
      </c>
      <c r="AH979" s="10" t="str">
        <f t="shared" si="174"/>
        <v/>
      </c>
      <c r="AI979" s="102"/>
      <c r="AJ979" s="10"/>
      <c r="AK979" s="10"/>
      <c r="AL979" s="105"/>
      <c r="AM979" s="102"/>
      <c r="AN979" s="10"/>
      <c r="AO979" s="10" t="str">
        <f t="shared" si="178"/>
        <v/>
      </c>
      <c r="AT979" s="10"/>
      <c r="AU979" s="10" t="str">
        <f>IF(O979="include",AF979,"")</f>
        <v/>
      </c>
      <c r="AV979" s="54" t="str">
        <f>IF(P979="include",AF979,"")</f>
        <v/>
      </c>
    </row>
    <row r="980" spans="1:48" s="54" customFormat="1" ht="45">
      <c r="A980" s="102" t="s">
        <v>1380</v>
      </c>
      <c r="B980" s="10"/>
      <c r="C980" s="261" t="s">
        <v>1381</v>
      </c>
      <c r="D980" s="10">
        <v>2</v>
      </c>
      <c r="E980" s="10">
        <v>3</v>
      </c>
      <c r="F980" s="10">
        <v>2</v>
      </c>
      <c r="G980" s="119" t="str">
        <f t="shared" si="175"/>
        <v>EXCLUDED</v>
      </c>
      <c r="H980" s="147" t="s">
        <v>901</v>
      </c>
      <c r="I980" s="189" t="s">
        <v>901</v>
      </c>
      <c r="J980" s="10" t="str">
        <f>IF(AND(G980="Excluded", H980="Excluded"), "Mutually Excluded", IF(AND(OR(G980="CERTAINLY INCLUDED", G980="INCLUDED", G980="MAYBE" ), OR(H980="INCLUDED", H980="MAYBE")), "MUTUALLY INCLUDED", IF(AND(G980="MAYBE", H980="MAYBE"), "Mutually MAYBE", IF(AND(G980="Excluded", OR(H980="INCLUDED", H980="MAYBE")), "AI: No, Human: Yes", IF(AND(H980="Excluded", OR(G980="INCLUDED", G980="CERTAINLY INCLUDED", G980="MAYBE")), "AI: Yes, Human: No", "Other Conflict")))))</f>
        <v>Mutually Excluded</v>
      </c>
      <c r="K980" s="10"/>
      <c r="L980" s="10"/>
      <c r="N980" s="220" t="s">
        <v>19</v>
      </c>
      <c r="O980" s="54" t="str">
        <f>IF(J980="Mutually Excluded","Exclude",IF(J980= "Mutually Included","Include",M980))</f>
        <v>Exclude</v>
      </c>
      <c r="P980" s="54" t="str">
        <f>'Humans Alignment T&amp;A'!Z980</f>
        <v>Exclude</v>
      </c>
      <c r="Q980" s="120" t="str">
        <f>IF(AND(O980="Exclude", P980="Exclude"), "Mutually Excluded", IF(AND(OR(O980="CERTAINLY INCLUDED", O980="INCLUDE" ), OR(P980="INCLUDE", P980="MAYBE")), "MUTUALLY INCLUDED", IF(AND(O980="MAYBE", P980="MAYBE"), "Mutually MAYBE", IF(AND(O980="Exclude", OR(P980="INCLUDE", P980="MAYBE")), "AI+Hum: No, Hum1+2: Yes", IF(AND(P980="Exclude", OR(O980="INCLUDE", O980="CERTAINLY INCLUDED", H980="MAYBE")), "Ai+hum: Yes, Hum1+2: No", "Other Conflict")))))</f>
        <v>Mutually Excluded</v>
      </c>
      <c r="U980" s="121" t="str">
        <f>IF(Q980="Mutually Excluded","Exclude",IF(Q980= "Mutually Included","Include",R980))</f>
        <v>Exclude</v>
      </c>
      <c r="V980" s="122"/>
      <c r="X980" s="122"/>
      <c r="Y980" s="122"/>
      <c r="Z980" s="103" t="str">
        <f>IF(OR(ISBLANK(AF980), ISBLANK(V980)), "", IF(AND(OR(AF980="Include", AF980="Maybe"), OR(V980="Include", V980="Maybe", V980="Certainly Included")), "Mutually Included", IF(AND(AF980="Exclude", V980="Exclude"), "Mutually Excluded", IF(AND(AF980="Exclude", OR(V980="Include", V980="Maybe")), "Nikos Excluded, Cindy Included", IF(AND(OR(AF980="Include", AF980="Maybe"), V980="Exclude"), "Nikos Included, Cindy Excluded", "Pal")))))</f>
        <v/>
      </c>
      <c r="AA980" s="256"/>
      <c r="AB980" s="186"/>
      <c r="AC980" s="186"/>
      <c r="AD980" s="203"/>
      <c r="AF980" s="203"/>
      <c r="AG980" s="102" t="str">
        <f>IF(OR(ISBLANK(AF980), ISBLANK(AD980)), "", IF(AND(OR(AF980="Include", AF980="Maybe"), OR(AD980="Include", AD980="Maybe", AD980="Certainly Included")), "Mutually Included", IF(AND(AF980="Exclude", AD980="Exclude"), "Mutually Excluded", IF(AND(AF980="Exclude", OR(AD980="Include", AD980="Maybe")), "Nikos Excluded, Mikhail Included", IF(AND(OR(AF980="Include", AF980="Maybe"), AD980="Exclude"), "Nikos Included, Mikhail Excluded", "Pal")))))</f>
        <v/>
      </c>
      <c r="AH980" s="10" t="str">
        <f>IF(OR(ISBLANK(AF980), ISBLANK(AP980)), "", IF(AND(OR(AF980="Include", AF980="Maybe"), OR(AP980="Included", AP980="Maybe", AP980="Certainly Included")), "Mutually Included", IF(AND(AF980="Exclude", AP980="Exclude"), "Mutually Excluded", IF(AND(AF980="Exclude", OR(AP980="Include", AP980="Maybe")), "Human Excluded, AI Included", IF(AND(OR(AF980="Include", AF980="Maybe"), AP980="Exclude"), "Human Included, AI Excluded", "Pal")))))</f>
        <v/>
      </c>
      <c r="AI980" s="102"/>
      <c r="AJ980" s="10"/>
      <c r="AK980" s="10"/>
      <c r="AL980" s="105"/>
      <c r="AM980" s="102"/>
      <c r="AN980" s="10"/>
      <c r="AO980" s="10" t="str">
        <f>IF(OR(ISBLANK(AF980), ISBLANK(AP980)), "", IF(AND(OR(AF980="Include", AF980="Maybe"), OR(AP980="Include", AP980="Maybe", AP980="Certainly Included")), "Mutually Included", IF(AND(AF980="Exclude", AP980="Exclude"), "Mutually Excluded", IF(AND(AF980="Exclude", OR(AP980="Include", AP980="Maybe",, AP980="Certainly Included")), "Human Excluded, AI Included", IF(AND(OR(AF980="Include", AF980="Maybe"), AP980="Exclude"), "Human Included, AI Excluded", "Pal")))))</f>
        <v/>
      </c>
      <c r="AT980" s="10"/>
      <c r="AU980" s="10" t="str">
        <f>IF(O980="include",AF980,"")</f>
        <v/>
      </c>
      <c r="AV980" s="54" t="str">
        <f>IF(P980="include",AF980,"")</f>
        <v/>
      </c>
    </row>
    <row r="981" spans="1:48" s="54" customFormat="1" ht="30">
      <c r="A981" s="10">
        <v>1095</v>
      </c>
      <c r="B981" s="10"/>
      <c r="C981" s="10" t="s">
        <v>1383</v>
      </c>
      <c r="D981" s="10">
        <v>1</v>
      </c>
      <c r="E981" s="10">
        <v>1</v>
      </c>
      <c r="F981" s="10">
        <v>1</v>
      </c>
      <c r="G981" s="119" t="str">
        <f t="shared" si="175"/>
        <v>EXCLUDED</v>
      </c>
      <c r="H981" s="147" t="s">
        <v>901</v>
      </c>
      <c r="I981" s="189" t="s">
        <v>901</v>
      </c>
      <c r="J981" s="10" t="str">
        <f>IF(AND(G981="Excluded", H981="Excluded"), "Mutually Excluded", IF(AND(OR(G981="CERTAINLY INCLUDED", G981="INCLUDED", G981="MAYBE" ), OR(H981="INCLUDED", H981="MAYBE")), "MUTUALLY INCLUDED", IF(AND(G981="MAYBE", H981="MAYBE"), "Mutually MAYBE", IF(AND(G981="Excluded", OR(H981="INCLUDED", H981="MAYBE")), "AI: No, Human: Yes", IF(AND(H981="Excluded", OR(G981="INCLUDED", G981="CERTAINLY INCLUDED", G981="MAYBE")), "AI: Yes, Human: No", "Other Conflict")))))</f>
        <v>Mutually Excluded</v>
      </c>
      <c r="K981" s="10"/>
      <c r="L981" s="10"/>
      <c r="N981" s="220" t="s">
        <v>19</v>
      </c>
      <c r="O981" s="54" t="str">
        <f>IF(J981="Mutually Excluded","Exclude",IF(J981= "Mutually Included","Include",M981))</f>
        <v>Exclude</v>
      </c>
      <c r="P981" s="54" t="str">
        <f>'Humans Alignment T&amp;A'!Z981</f>
        <v>Exclude</v>
      </c>
      <c r="Q981" s="120" t="str">
        <f>IF(AND(O981="Exclude", P981="Exclude"), "Mutually Excluded", IF(AND(OR(O981="CERTAINLY INCLUDED", O981="INCLUDE" ), OR(P981="INCLUDE", P981="MAYBE")), "MUTUALLY INCLUDED", IF(AND(O981="MAYBE", P981="MAYBE"), "Mutually MAYBE", IF(AND(O981="Exclude", OR(P981="INCLUDE", P981="MAYBE")), "AI+Hum: No, Hum1+2: Yes", IF(AND(P981="Exclude", OR(O981="INCLUDE", O981="CERTAINLY INCLUDED", H981="MAYBE")), "Ai+hum: Yes, Hum1+2: No", "Other Conflict")))))</f>
        <v>Mutually Excluded</v>
      </c>
      <c r="U981" s="121" t="str">
        <f>IF(Q981="Mutually Excluded","Exclude",IF(Q981= "Mutually Included","Include",R981))</f>
        <v>Exclude</v>
      </c>
      <c r="V981" s="122"/>
      <c r="X981" s="117"/>
      <c r="Y981" s="117"/>
      <c r="Z981" s="103" t="str">
        <f t="shared" si="176"/>
        <v/>
      </c>
      <c r="AA981" s="256"/>
      <c r="AB981" s="186"/>
      <c r="AC981" s="186"/>
      <c r="AD981" s="203"/>
      <c r="AF981" s="203"/>
      <c r="AG981" s="102" t="str">
        <f t="shared" si="177"/>
        <v/>
      </c>
      <c r="AH981" s="10" t="str">
        <f t="shared" si="174"/>
        <v/>
      </c>
      <c r="AI981" s="102"/>
      <c r="AJ981" s="10"/>
      <c r="AK981" s="10"/>
      <c r="AL981" s="105"/>
      <c r="AM981" s="102"/>
      <c r="AN981" s="10"/>
      <c r="AO981" s="10" t="str">
        <f t="shared" si="178"/>
        <v/>
      </c>
      <c r="AT981" s="10"/>
      <c r="AU981" s="10" t="str">
        <f>IF(O981="include",AF981,"")</f>
        <v/>
      </c>
      <c r="AV981" s="54" t="str">
        <f>IF(P981="include",AF981,"")</f>
        <v/>
      </c>
    </row>
    <row r="982" spans="1:48" s="54" customFormat="1" ht="45">
      <c r="A982" s="10">
        <v>1096</v>
      </c>
      <c r="B982" s="10"/>
      <c r="C982" s="10" t="s">
        <v>1384</v>
      </c>
      <c r="D982" s="10">
        <v>4</v>
      </c>
      <c r="E982" s="10">
        <v>4</v>
      </c>
      <c r="F982" s="10">
        <v>4</v>
      </c>
      <c r="G982" s="119" t="str">
        <f t="shared" si="175"/>
        <v>EXCLUDED</v>
      </c>
      <c r="H982" s="147" t="s">
        <v>901</v>
      </c>
      <c r="I982" s="189" t="s">
        <v>1752</v>
      </c>
      <c r="J982" s="10" t="str">
        <f>IF(AND(G982="Excluded", H982="Excluded"), "Mutually Excluded", IF(AND(OR(G982="CERTAINLY INCLUDED", G982="INCLUDED", G982="MAYBE" ), OR(H982="INCLUDED", H982="MAYBE")), "MUTUALLY INCLUDED", IF(AND(G982="MAYBE", H982="MAYBE"), "Mutually MAYBE", IF(AND(G982="Excluded", OR(H982="INCLUDED", H982="MAYBE")), "AI: No, Human: Yes", IF(AND(H982="Excluded", OR(G982="INCLUDED", G982="CERTAINLY INCLUDED", G982="MAYBE")), "AI: Yes, Human: No", "Other Conflict")))))</f>
        <v>Mutually Excluded</v>
      </c>
      <c r="K982" s="10"/>
      <c r="L982" s="10"/>
      <c r="N982" s="220" t="s">
        <v>19</v>
      </c>
      <c r="O982" s="54" t="str">
        <f>IF(J982="Mutually Excluded","Exclude",IF(J982= "Mutually Included","Include",M982))</f>
        <v>Exclude</v>
      </c>
      <c r="P982" s="54" t="str">
        <f>'Humans Alignment T&amp;A'!Z982</f>
        <v>Include</v>
      </c>
      <c r="Q982" s="120" t="str">
        <f>IF(AND(O982="Exclude", P982="Exclude"), "Mutually Excluded", IF(AND(OR(O982="CERTAINLY INCLUDED", O982="INCLUDE" ), OR(P982="INCLUDE", P982="MAYBE")), "MUTUALLY INCLUDED", IF(AND(O982="MAYBE", P982="MAYBE"), "Mutually MAYBE", IF(AND(O982="Exclude", OR(P982="INCLUDE", P982="MAYBE")), "AI+Hum: No, Hum1+2: Yes", IF(AND(P982="Exclude", OR(O982="INCLUDE", O982="CERTAINLY INCLUDED", H982="MAYBE")), "Ai+hum: Yes, Hum1+2: No", "Other Conflict")))))</f>
        <v>AI+Hum: No, Hum1+2: Yes</v>
      </c>
      <c r="R982" s="185" t="s">
        <v>23</v>
      </c>
      <c r="U982" s="121" t="str">
        <f>IF(Q982="Mutually Excluded","Exclude",IF(Q982= "Mutually Included","Include",R982))</f>
        <v>Include</v>
      </c>
      <c r="V982" s="122"/>
      <c r="X982" s="201" t="s">
        <v>901</v>
      </c>
      <c r="Y982" s="201" t="s">
        <v>3011</v>
      </c>
      <c r="Z982" s="103" t="str">
        <f t="shared" si="176"/>
        <v/>
      </c>
      <c r="AA982" s="256"/>
      <c r="AB982" s="186"/>
      <c r="AC982" s="186"/>
      <c r="AD982" s="203" t="s">
        <v>19</v>
      </c>
      <c r="AF982" s="203" t="s">
        <v>23</v>
      </c>
      <c r="AG982" s="102" t="str">
        <f t="shared" si="177"/>
        <v>Nikos Included, Mikhail Excluded</v>
      </c>
      <c r="AH982" s="10" t="str">
        <f t="shared" si="174"/>
        <v/>
      </c>
      <c r="AI982" s="102" t="s">
        <v>19</v>
      </c>
      <c r="AJ982" s="10"/>
      <c r="AK982" s="10"/>
      <c r="AL982" s="105"/>
      <c r="AM982" s="102"/>
      <c r="AN982" s="10"/>
      <c r="AO982" s="10" t="str">
        <f t="shared" si="178"/>
        <v/>
      </c>
      <c r="AT982" s="10"/>
      <c r="AU982" s="10" t="str">
        <f>IF(O982="include",AF982,"")</f>
        <v/>
      </c>
      <c r="AV982" s="54" t="str">
        <f>IF(P982="include",AF982,"")</f>
        <v>Include</v>
      </c>
    </row>
    <row r="983" spans="1:48" s="54" customFormat="1" ht="207" customHeight="1">
      <c r="A983" s="10">
        <v>1097</v>
      </c>
      <c r="B983" s="10" t="s">
        <v>1386</v>
      </c>
      <c r="C983" s="10" t="s">
        <v>1698</v>
      </c>
      <c r="D983" s="10">
        <v>5</v>
      </c>
      <c r="E983" s="10">
        <v>5</v>
      </c>
      <c r="F983" s="10">
        <v>5</v>
      </c>
      <c r="G983" s="119" t="str">
        <f t="shared" si="175"/>
        <v>CERTAINLY INCLUDED</v>
      </c>
      <c r="H983" s="147" t="s">
        <v>901</v>
      </c>
      <c r="I983" s="189" t="s">
        <v>1752</v>
      </c>
      <c r="J983" s="10" t="str">
        <f>IF(AND(G983="Excluded", H983="Excluded"), "Mutually Excluded", IF(AND(OR(G983="CERTAINLY INCLUDED", G983="INCLUDED", G983="MAYBE" ), OR(H983="INCLUDED", H983="MAYBE")), "MUTUALLY INCLUDED", IF(AND(G983="MAYBE", H983="MAYBE"), "Mutually MAYBE", IF(AND(G983="Excluded", OR(H983="INCLUDED", H983="MAYBE")), "AI: No, Human: Yes", IF(AND(H983="Excluded", OR(G983="INCLUDED", G983="CERTAINLY INCLUDED", G983="MAYBE")), "AI: Yes, Human: No", "Other Conflict")))))</f>
        <v>AI: Yes, Human: No</v>
      </c>
      <c r="K983" s="10" t="s">
        <v>23</v>
      </c>
      <c r="L983" s="10" t="s">
        <v>3012</v>
      </c>
      <c r="M983" s="54" t="s">
        <v>23</v>
      </c>
      <c r="N983" s="220" t="s">
        <v>23</v>
      </c>
      <c r="O983" s="54" t="str">
        <f>IF(J983="Mutually Excluded","Exclude",IF(J983= "Mutually Included","Include",M983))</f>
        <v>Include</v>
      </c>
      <c r="P983" s="54" t="str">
        <f>'Humans Alignment T&amp;A'!Z983</f>
        <v>Include</v>
      </c>
      <c r="Q983" s="120" t="str">
        <f>IF(AND(O983="Exclude", P983="Exclude"), "Mutually Excluded", IF(AND(OR(O983="CERTAINLY INCLUDED", O983="INCLUDE" ), OR(P983="INCLUDE", P983="MAYBE")), "MUTUALLY INCLUDED", IF(AND(O983="MAYBE", P983="MAYBE"), "Mutually MAYBE", IF(AND(O983="Exclude", OR(P983="INCLUDE", P983="MAYBE")), "AI+Hum: No, Hum1+2: Yes", IF(AND(P983="Exclude", OR(O983="INCLUDE", O983="CERTAINLY INCLUDED", H983="MAYBE")), "Ai+hum: Yes, Hum1+2: No", "Other Conflict")))))</f>
        <v>MUTUALLY INCLUDED</v>
      </c>
      <c r="U983" s="121" t="str">
        <f>IF(Q983="Mutually Excluded","Exclude",IF(Q983= "Mutually Included","Include",R983))</f>
        <v>Include</v>
      </c>
      <c r="V983" s="122" t="s">
        <v>23</v>
      </c>
      <c r="W983" s="54" t="s">
        <v>23</v>
      </c>
      <c r="X983" s="201" t="s">
        <v>1752</v>
      </c>
      <c r="Y983" s="117"/>
      <c r="Z983" s="103" t="str">
        <f t="shared" si="176"/>
        <v>Mutually Included</v>
      </c>
      <c r="AA983" s="103" t="s">
        <v>3002</v>
      </c>
      <c r="AB983" s="186"/>
      <c r="AC983" s="186"/>
      <c r="AD983" s="203" t="s">
        <v>23</v>
      </c>
      <c r="AF983" s="203" t="s">
        <v>23</v>
      </c>
      <c r="AG983" s="102" t="str">
        <f t="shared" si="177"/>
        <v>Mutually Included</v>
      </c>
      <c r="AH983" s="10" t="str">
        <f>IF(OR(ISBLANK(AF983), ISBLANK(AP983)), "", IF(AND(OR(AF983="Include", AF983="Maybe"), OR(AP983="Included", AP983="Maybe", AP983="Certainly Included")), "Mutually Included", IF(AND(AF983="Exclude", AP983="Exclude"), "Mutually Excluded", IF(AND(AF983="Exclude", OR(AP983="Include", AP983="Maybe")), "Human Excluded, AI Included", IF(AND(OR(AF983="Include", AF983="Maybe"), AP983="Exclude"), "Human Included, AI Excluded", "Pal")))))</f>
        <v>Human Included, AI Excluded</v>
      </c>
      <c r="AI983" s="102" t="s">
        <v>23</v>
      </c>
      <c r="AJ983" s="10"/>
      <c r="AK983" s="10"/>
      <c r="AL983" s="107" t="s">
        <v>23</v>
      </c>
      <c r="AM983" s="107" t="s">
        <v>23</v>
      </c>
      <c r="AN983" s="10" t="s">
        <v>23</v>
      </c>
      <c r="AO983" s="10" t="str">
        <f>IF(OR(ISBLANK(AF983), ISBLANK(AP983)), "", IF(AND(OR(AF983="Include", AF983="Maybe"), OR(AP983="Include", AP983="Maybe", AP983="Certainly Included")), "Mutually Included", IF(AND(AF983="Exclude", AP983="Exclude"), "Mutually Excluded", IF(AND(AF983="Exclude", OR(AP983="Include", AP983="Maybe",, AP983="Certainly Included")), "Human Excluded, AI Included", IF(AND(OR(AF983="Include", AF983="Maybe"), AP983="Exclude"), "Human Included, AI Excluded", "Pal")))))</f>
        <v>Human Included, AI Excluded</v>
      </c>
      <c r="AP983" s="54" t="str">
        <f>IF(COUNTA(AQ983:AS983)=0, "", IF(COUNTIF(AQ983:AS983,5)=3, "Include", IF(COUNTIF(AQ983:AS983,5)&gt;=1, "Maybe", "Exclude")))</f>
        <v>Exclude</v>
      </c>
      <c r="AQ983" s="54">
        <v>4</v>
      </c>
      <c r="AR983" s="54">
        <v>3</v>
      </c>
      <c r="AS983" s="54">
        <v>3</v>
      </c>
      <c r="AT983" s="10" t="s">
        <v>3074</v>
      </c>
      <c r="AU983" s="10" t="str">
        <f>IF(O983="include",AF983,"")</f>
        <v>Include</v>
      </c>
      <c r="AV983" s="54" t="str">
        <f>IF(P983="include",AF983,"")</f>
        <v>Include</v>
      </c>
    </row>
    <row r="984" spans="1:48" s="54" customFormat="1" ht="30">
      <c r="A984" s="10">
        <v>1098</v>
      </c>
      <c r="B984" s="10"/>
      <c r="C984" s="10" t="s">
        <v>1388</v>
      </c>
      <c r="D984" s="10">
        <v>2</v>
      </c>
      <c r="E984" s="10">
        <v>2</v>
      </c>
      <c r="F984" s="10">
        <v>3</v>
      </c>
      <c r="G984" s="119" t="str">
        <f t="shared" si="175"/>
        <v>EXCLUDED</v>
      </c>
      <c r="H984" s="147" t="s">
        <v>901</v>
      </c>
      <c r="I984" s="189" t="s">
        <v>901</v>
      </c>
      <c r="J984" s="10" t="str">
        <f>IF(AND(G984="Excluded", H984="Excluded"), "Mutually Excluded", IF(AND(OR(G984="CERTAINLY INCLUDED", G984="INCLUDED", G984="MAYBE" ), OR(H984="INCLUDED", H984="MAYBE")), "MUTUALLY INCLUDED", IF(AND(G984="MAYBE", H984="MAYBE"), "Mutually MAYBE", IF(AND(G984="Excluded", OR(H984="INCLUDED", H984="MAYBE")), "AI: No, Human: Yes", IF(AND(H984="Excluded", OR(G984="INCLUDED", G984="CERTAINLY INCLUDED", G984="MAYBE")), "AI: Yes, Human: No", "Other Conflict")))))</f>
        <v>Mutually Excluded</v>
      </c>
      <c r="K984" s="10"/>
      <c r="L984" s="10"/>
      <c r="N984" s="220" t="s">
        <v>19</v>
      </c>
      <c r="O984" s="54" t="str">
        <f>IF(J984="Mutually Excluded","Exclude",IF(J984= "Mutually Included","Include",M984))</f>
        <v>Exclude</v>
      </c>
      <c r="P984" s="54" t="str">
        <f>'Humans Alignment T&amp;A'!Z984</f>
        <v>Exclude</v>
      </c>
      <c r="Q984" s="120" t="str">
        <f>IF(AND(O984="Exclude", P984="Exclude"), "Mutually Excluded", IF(AND(OR(O984="CERTAINLY INCLUDED", O984="INCLUDE" ), OR(P984="INCLUDE", P984="MAYBE")), "MUTUALLY INCLUDED", IF(AND(O984="MAYBE", P984="MAYBE"), "Mutually MAYBE", IF(AND(O984="Exclude", OR(P984="INCLUDE", P984="MAYBE")), "AI+Hum: No, Hum1+2: Yes", IF(AND(P984="Exclude", OR(O984="INCLUDE", O984="CERTAINLY INCLUDED", H984="MAYBE")), "Ai+hum: Yes, Hum1+2: No", "Other Conflict")))))</f>
        <v>Mutually Excluded</v>
      </c>
      <c r="U984" s="121" t="str">
        <f>IF(Q984="Mutually Excluded","Exclude",IF(Q984= "Mutually Included","Include",R984))</f>
        <v>Exclude</v>
      </c>
      <c r="V984" s="122"/>
      <c r="X984" s="117"/>
      <c r="Y984" s="117"/>
      <c r="Z984" s="103" t="str">
        <f t="shared" si="176"/>
        <v/>
      </c>
      <c r="AA984" s="256"/>
      <c r="AB984" s="186"/>
      <c r="AC984" s="186"/>
      <c r="AD984" s="203"/>
      <c r="AF984" s="203"/>
      <c r="AG984" s="102" t="str">
        <f t="shared" si="177"/>
        <v/>
      </c>
      <c r="AH984" s="10" t="str">
        <f t="shared" si="174"/>
        <v/>
      </c>
      <c r="AI984" s="102"/>
      <c r="AJ984" s="10"/>
      <c r="AK984" s="10"/>
      <c r="AL984" s="105"/>
      <c r="AM984" s="102"/>
      <c r="AN984" s="10"/>
      <c r="AO984" s="10" t="str">
        <f t="shared" si="178"/>
        <v/>
      </c>
      <c r="AT984" s="10"/>
      <c r="AU984" s="10" t="str">
        <f>IF(O984="include",AF984,"")</f>
        <v/>
      </c>
      <c r="AV984" s="54" t="str">
        <f>IF(P984="include",AF984,"")</f>
        <v/>
      </c>
    </row>
    <row r="985" spans="1:48" s="54" customFormat="1" ht="30">
      <c r="A985" s="10">
        <v>1099</v>
      </c>
      <c r="B985" s="10"/>
      <c r="C985" s="10" t="s">
        <v>1389</v>
      </c>
      <c r="D985" s="10">
        <v>1</v>
      </c>
      <c r="E985" s="10">
        <v>1</v>
      </c>
      <c r="F985" s="10">
        <v>1</v>
      </c>
      <c r="G985" s="119" t="str">
        <f t="shared" si="175"/>
        <v>EXCLUDED</v>
      </c>
      <c r="H985" s="147" t="s">
        <v>901</v>
      </c>
      <c r="I985" s="189" t="s">
        <v>901</v>
      </c>
      <c r="J985" s="10" t="str">
        <f>IF(AND(G985="Excluded", H985="Excluded"), "Mutually Excluded", IF(AND(OR(G985="CERTAINLY INCLUDED", G985="INCLUDED", G985="MAYBE" ), OR(H985="INCLUDED", H985="MAYBE")), "MUTUALLY INCLUDED", IF(AND(G985="MAYBE", H985="MAYBE"), "Mutually MAYBE", IF(AND(G985="Excluded", OR(H985="INCLUDED", H985="MAYBE")), "AI: No, Human: Yes", IF(AND(H985="Excluded", OR(G985="INCLUDED", G985="CERTAINLY INCLUDED", G985="MAYBE")), "AI: Yes, Human: No", "Other Conflict")))))</f>
        <v>Mutually Excluded</v>
      </c>
      <c r="K985" s="10"/>
      <c r="L985" s="10"/>
      <c r="N985" s="220" t="s">
        <v>19</v>
      </c>
      <c r="O985" s="54" t="str">
        <f>IF(J985="Mutually Excluded","Exclude",IF(J985= "Mutually Included","Include",M985))</f>
        <v>Exclude</v>
      </c>
      <c r="P985" s="54" t="str">
        <f>'Humans Alignment T&amp;A'!Z985</f>
        <v>Exclude</v>
      </c>
      <c r="Q985" s="120" t="str">
        <f>IF(AND(O985="Exclude", P985="Exclude"), "Mutually Excluded", IF(AND(OR(O985="CERTAINLY INCLUDED", O985="INCLUDE" ), OR(P985="INCLUDE", P985="MAYBE")), "MUTUALLY INCLUDED", IF(AND(O985="MAYBE", P985="MAYBE"), "Mutually MAYBE", IF(AND(O985="Exclude", OR(P985="INCLUDE", P985="MAYBE")), "AI+Hum: No, Hum1+2: Yes", IF(AND(P985="Exclude", OR(O985="INCLUDE", O985="CERTAINLY INCLUDED", H985="MAYBE")), "Ai+hum: Yes, Hum1+2: No", "Other Conflict")))))</f>
        <v>Mutually Excluded</v>
      </c>
      <c r="U985" s="121" t="str">
        <f>IF(Q985="Mutually Excluded","Exclude",IF(Q985= "Mutually Included","Include",R985))</f>
        <v>Exclude</v>
      </c>
      <c r="V985" s="122"/>
      <c r="X985" s="117"/>
      <c r="Y985" s="117"/>
      <c r="Z985" s="103" t="str">
        <f t="shared" si="176"/>
        <v/>
      </c>
      <c r="AA985" s="256"/>
      <c r="AB985" s="186"/>
      <c r="AC985" s="186"/>
      <c r="AD985" s="203"/>
      <c r="AF985" s="203"/>
      <c r="AG985" s="102" t="str">
        <f t="shared" si="177"/>
        <v/>
      </c>
      <c r="AH985" s="10" t="str">
        <f t="shared" si="174"/>
        <v/>
      </c>
      <c r="AI985" s="102"/>
      <c r="AJ985" s="10"/>
      <c r="AK985" s="10"/>
      <c r="AL985" s="105"/>
      <c r="AM985" s="102"/>
      <c r="AN985" s="10"/>
      <c r="AO985" s="10" t="str">
        <f t="shared" si="178"/>
        <v/>
      </c>
      <c r="AT985" s="10"/>
      <c r="AU985" s="10" t="str">
        <f>IF(O985="include",AF985,"")</f>
        <v/>
      </c>
      <c r="AV985" s="54" t="str">
        <f>IF(P985="include",AF985,"")</f>
        <v/>
      </c>
    </row>
    <row r="986" spans="1:48" s="54" customFormat="1" ht="154.5" customHeight="1">
      <c r="A986" s="10">
        <v>1100</v>
      </c>
      <c r="B986" s="10" t="s">
        <v>1390</v>
      </c>
      <c r="C986" s="10" t="s">
        <v>1390</v>
      </c>
      <c r="D986" s="10">
        <v>5</v>
      </c>
      <c r="E986" s="10">
        <v>5</v>
      </c>
      <c r="F986" s="10">
        <v>4</v>
      </c>
      <c r="G986" s="119" t="str">
        <f t="shared" si="175"/>
        <v>MAYBE</v>
      </c>
      <c r="H986" s="147" t="s">
        <v>65</v>
      </c>
      <c r="I986" s="189" t="s">
        <v>901</v>
      </c>
      <c r="J986" s="10" t="str">
        <f>IF(AND(G986="Excluded", H986="Excluded"), "Mutually Excluded", IF(AND(OR(G986="CERTAINLY INCLUDED", G986="INCLUDED", G986="MAYBE" ), OR(H986="INCLUDED", H986="MAYBE")), "MUTUALLY INCLUDED", IF(AND(G986="MAYBE", H986="MAYBE"), "Mutually MAYBE", IF(AND(G986="Excluded", OR(H986="INCLUDED", H986="MAYBE")), "AI: No, Human: Yes", IF(AND(H986="Excluded", OR(G986="INCLUDED", G986="CERTAINLY INCLUDED", G986="MAYBE")), "AI: Yes, Human: No", "Other Conflict")))))</f>
        <v>MUTUALLY INCLUDED</v>
      </c>
      <c r="K986" s="10"/>
      <c r="L986" s="10"/>
      <c r="N986" s="220" t="s">
        <v>19</v>
      </c>
      <c r="O986" s="54" t="str">
        <f>IF(J986="Mutually Excluded","Exclude",IF(J986= "Mutually Included","Include",M986))</f>
        <v>Include</v>
      </c>
      <c r="P986" s="54" t="str">
        <f>'Humans Alignment T&amp;A'!Z986</f>
        <v>Exclude</v>
      </c>
      <c r="Q986" s="120" t="str">
        <f>IF(AND(O986="Exclude", P986="Exclude"), "Mutually Excluded", IF(AND(OR(O986="CERTAINLY INCLUDED", O986="INCLUDE" ), OR(P986="INCLUDE", P986="MAYBE")), "MUTUALLY INCLUDED", IF(AND(O986="MAYBE", P986="MAYBE"), "Mutually MAYBE", IF(AND(O986="Exclude", OR(P986="INCLUDE", P986="MAYBE")), "AI+Hum: No, Hum1+2: Yes", IF(AND(P986="Exclude", OR(O986="INCLUDE", O986="CERTAINLY INCLUDED", H986="MAYBE")), "Ai+hum: Yes, Hum1+2: No", "Other Conflict")))))</f>
        <v>Ai+hum: Yes, Hum1+2: No</v>
      </c>
      <c r="R986" s="54" t="s">
        <v>3007</v>
      </c>
      <c r="U986" s="121" t="str">
        <f>IF(Q986="Mutually Excluded","Exclude",IF(Q986= "Mutually Included","Include",R986))</f>
        <v>EXCLUDE</v>
      </c>
      <c r="V986" s="122" t="s">
        <v>19</v>
      </c>
      <c r="W986" s="54" t="s">
        <v>19</v>
      </c>
      <c r="X986" s="201" t="s">
        <v>901</v>
      </c>
      <c r="Y986" s="201" t="s">
        <v>3011</v>
      </c>
      <c r="Z986" s="103" t="str">
        <f t="shared" ref="Z986" si="179">IF(OR(ISBLANK(AF986), ISBLANK(V986)), "", IF(AND(OR(AF986="Include", AF986="Maybe"), OR(V986="Include", V986="Maybe", V986="Certainly Included")), "Mutually Included", IF(AND(AF986="Exclude", V986="Exclude"), "Mutually Excluded", IF(AND(AF986="Exclude", OR(V986="Include", V986="Maybe")), "Nikos Excluded, Cindy Included", IF(AND(OR(AF986="Include", AF986="Maybe"), V986="Exclude"), "Nikos Included, Cindy Excluded", "Pal")))))</f>
        <v>Mutually Excluded</v>
      </c>
      <c r="AA986" s="103" t="s">
        <v>19</v>
      </c>
      <c r="AB986" s="186"/>
      <c r="AC986" s="186"/>
      <c r="AD986" s="203"/>
      <c r="AF986" s="203" t="s">
        <v>19</v>
      </c>
      <c r="AG986" s="102" t="str">
        <f t="shared" si="177"/>
        <v/>
      </c>
      <c r="AH986" s="10" t="str">
        <f t="shared" si="174"/>
        <v>Mutually Excluded</v>
      </c>
      <c r="AI986" s="102"/>
      <c r="AJ986" s="10"/>
      <c r="AK986" s="10"/>
      <c r="AL986" s="107" t="s">
        <v>19</v>
      </c>
      <c r="AM986" s="107"/>
      <c r="AN986" s="10"/>
      <c r="AO986" s="10" t="str">
        <f>IF(OR(ISBLANK(AF986), ISBLANK(AP986)), "", IF(AND(OR(AF986="Include", AF986="Maybe"), OR(AP986="Include", AP986="Maybe", AP986="Certainly Included")), "Mutually Included", IF(AND(AF986="Exclude", AP986="Exclude"), "Mutually Excluded", IF(AND(AF986="Exclude", OR(AP986="Include", AP986="Maybe",, AP986="Certainly Included")), "Human Excluded, AI Included", IF(AND(OR(AF986="Include", AF986="Maybe"), AP986="Exclude"), "Human Included, AI Excluded", "Pal")))))</f>
        <v>Mutually Excluded</v>
      </c>
      <c r="AP986" s="54" t="str">
        <f>IF(COUNTA(AQ986:AS986)=0, "", IF(COUNTIF(AQ986:AS986,5)=3, "Include", IF(COUNTIF(AQ986:AS986,5)&gt;=1, "Maybe", "Exclude")))</f>
        <v>Exclude</v>
      </c>
      <c r="AQ986" s="54">
        <v>4</v>
      </c>
      <c r="AR986" s="54">
        <v>3</v>
      </c>
      <c r="AS986" s="54">
        <v>2</v>
      </c>
      <c r="AT986" s="10" t="s">
        <v>3075</v>
      </c>
      <c r="AU986" s="10" t="str">
        <f>IF(O986="include",AF986,"")</f>
        <v>Exclude</v>
      </c>
      <c r="AV986" s="54" t="str">
        <f>IF(P986="include",AF986,"")</f>
        <v/>
      </c>
    </row>
    <row r="987" spans="1:48" s="54" customFormat="1" ht="70.150000000000006" customHeight="1">
      <c r="A987" s="10">
        <v>1101</v>
      </c>
      <c r="B987" s="10"/>
      <c r="C987" s="10" t="s">
        <v>1079</v>
      </c>
      <c r="D987" s="10">
        <v>2</v>
      </c>
      <c r="E987" s="10">
        <v>3</v>
      </c>
      <c r="F987" s="10">
        <v>3</v>
      </c>
      <c r="G987" s="119" t="str">
        <f t="shared" si="175"/>
        <v>EXCLUDED</v>
      </c>
      <c r="H987" s="147" t="s">
        <v>901</v>
      </c>
      <c r="I987" s="189" t="s">
        <v>901</v>
      </c>
      <c r="J987" s="10" t="str">
        <f>IF(AND(G987="Excluded", H987="Excluded"), "Mutually Excluded", IF(AND(OR(G987="CERTAINLY INCLUDED", G987="INCLUDED", G987="MAYBE" ), OR(H987="INCLUDED", H987="MAYBE")), "MUTUALLY INCLUDED", IF(AND(G987="MAYBE", H987="MAYBE"), "Mutually MAYBE", IF(AND(G987="Excluded", OR(H987="INCLUDED", H987="MAYBE")), "AI: No, Human: Yes", IF(AND(H987="Excluded", OR(G987="INCLUDED", G987="CERTAINLY INCLUDED", G987="MAYBE")), "AI: Yes, Human: No", "Other Conflict")))))</f>
        <v>Mutually Excluded</v>
      </c>
      <c r="K987" s="10"/>
      <c r="L987" s="10"/>
      <c r="N987" s="220" t="s">
        <v>19</v>
      </c>
      <c r="O987" s="54" t="str">
        <f>IF(J987="Mutually Excluded","Exclude",IF(J987= "Mutually Included","Include",M987))</f>
        <v>Exclude</v>
      </c>
      <c r="P987" s="54" t="str">
        <f>'Humans Alignment T&amp;A'!Z987</f>
        <v>Exclude</v>
      </c>
      <c r="Q987" s="120" t="str">
        <f>IF(AND(O987="Exclude", P987="Exclude"), "Mutually Excluded", IF(AND(OR(O987="CERTAINLY INCLUDED", O987="INCLUDE" ), OR(P987="INCLUDE", P987="MAYBE")), "MUTUALLY INCLUDED", IF(AND(O987="MAYBE", P987="MAYBE"), "Mutually MAYBE", IF(AND(O987="Exclude", OR(P987="INCLUDE", P987="MAYBE")), "AI+Hum: No, Hum1+2: Yes", IF(AND(P987="Exclude", OR(O987="INCLUDE", O987="CERTAINLY INCLUDED", H987="MAYBE")), "Ai+hum: Yes, Hum1+2: No", "Other Conflict")))))</f>
        <v>Mutually Excluded</v>
      </c>
      <c r="U987" s="121" t="str">
        <f>IF(Q987="Mutually Excluded","Exclude",IF(Q987= "Mutually Included","Include",R987))</f>
        <v>Exclude</v>
      </c>
      <c r="V987" s="122"/>
      <c r="X987" s="117"/>
      <c r="Y987" s="117"/>
      <c r="Z987" s="103" t="str">
        <f t="shared" si="176"/>
        <v/>
      </c>
      <c r="AA987" s="256"/>
      <c r="AB987" s="186"/>
      <c r="AC987" s="186"/>
      <c r="AD987" s="203"/>
      <c r="AF987" s="203"/>
      <c r="AG987" s="102" t="str">
        <f t="shared" si="177"/>
        <v/>
      </c>
      <c r="AH987" s="10" t="str">
        <f t="shared" si="174"/>
        <v/>
      </c>
      <c r="AI987" s="102"/>
      <c r="AJ987" s="10"/>
      <c r="AK987" s="10"/>
      <c r="AL987" s="105"/>
      <c r="AM987" s="102"/>
      <c r="AN987" s="10"/>
      <c r="AO987" s="10" t="str">
        <f t="shared" si="178"/>
        <v/>
      </c>
      <c r="AT987" s="10"/>
      <c r="AU987" s="10" t="str">
        <f>IF(O987="include",AF987,"")</f>
        <v/>
      </c>
      <c r="AV987" s="54" t="str">
        <f>IF(P987="include",AF987,"")</f>
        <v/>
      </c>
    </row>
    <row r="988" spans="1:48" s="54" customFormat="1" ht="60">
      <c r="A988" s="10">
        <v>1102</v>
      </c>
      <c r="B988" s="10"/>
      <c r="C988" s="261" t="s">
        <v>1391</v>
      </c>
      <c r="D988" s="10">
        <v>2</v>
      </c>
      <c r="E988" s="10">
        <v>2</v>
      </c>
      <c r="F988" s="10">
        <v>2</v>
      </c>
      <c r="G988" s="119" t="str">
        <f t="shared" si="175"/>
        <v>EXCLUDED</v>
      </c>
      <c r="H988" s="147" t="s">
        <v>901</v>
      </c>
      <c r="I988" s="189" t="s">
        <v>901</v>
      </c>
      <c r="J988" s="10" t="str">
        <f>IF(AND(G988="Excluded", H988="Excluded"), "Mutually Excluded", IF(AND(OR(G988="CERTAINLY INCLUDED", G988="INCLUDED", G988="MAYBE" ), OR(H988="INCLUDED", H988="MAYBE")), "MUTUALLY INCLUDED", IF(AND(G988="MAYBE", H988="MAYBE"), "Mutually MAYBE", IF(AND(G988="Excluded", OR(H988="INCLUDED", H988="MAYBE")), "AI: No, Human: Yes", IF(AND(H988="Excluded", OR(G988="INCLUDED", G988="CERTAINLY INCLUDED", G988="MAYBE")), "AI: Yes, Human: No", "Other Conflict")))))</f>
        <v>Mutually Excluded</v>
      </c>
      <c r="K988" s="10"/>
      <c r="L988" s="10"/>
      <c r="N988" s="220" t="s">
        <v>19</v>
      </c>
      <c r="O988" s="54" t="str">
        <f>IF(J988="Mutually Excluded","Exclude",IF(J988= "Mutually Included","Include",M988))</f>
        <v>Exclude</v>
      </c>
      <c r="P988" s="54" t="str">
        <f>'Humans Alignment T&amp;A'!Z988</f>
        <v>Exclude</v>
      </c>
      <c r="Q988" s="120" t="str">
        <f>IF(AND(O988="Exclude", P988="Exclude"), "Mutually Excluded", IF(AND(OR(O988="CERTAINLY INCLUDED", O988="INCLUDE" ), OR(P988="INCLUDE", P988="MAYBE")), "MUTUALLY INCLUDED", IF(AND(O988="MAYBE", P988="MAYBE"), "Mutually MAYBE", IF(AND(O988="Exclude", OR(P988="INCLUDE", P988="MAYBE")), "AI+Hum: No, Hum1+2: Yes", IF(AND(P988="Exclude", OR(O988="INCLUDE", O988="CERTAINLY INCLUDED", H988="MAYBE")), "Ai+hum: Yes, Hum1+2: No", "Other Conflict")))))</f>
        <v>Mutually Excluded</v>
      </c>
      <c r="U988" s="121" t="str">
        <f>IF(Q988="Mutually Excluded","Exclude",IF(Q988= "Mutually Included","Include",R988))</f>
        <v>Exclude</v>
      </c>
      <c r="V988" s="122"/>
      <c r="X988" s="117"/>
      <c r="Y988" s="117"/>
      <c r="Z988" s="103" t="str">
        <f t="shared" si="176"/>
        <v/>
      </c>
      <c r="AA988" s="256"/>
      <c r="AB988" s="186"/>
      <c r="AC988" s="186"/>
      <c r="AD988" s="203"/>
      <c r="AF988" s="203"/>
      <c r="AG988" s="102" t="str">
        <f t="shared" si="177"/>
        <v/>
      </c>
      <c r="AH988" s="10" t="str">
        <f t="shared" si="174"/>
        <v/>
      </c>
      <c r="AI988" s="102"/>
      <c r="AJ988" s="10"/>
      <c r="AK988" s="10"/>
      <c r="AL988" s="105"/>
      <c r="AM988" s="102"/>
      <c r="AN988" s="10"/>
      <c r="AO988" s="10" t="str">
        <f t="shared" si="178"/>
        <v/>
      </c>
      <c r="AT988" s="10"/>
      <c r="AU988" s="10" t="str">
        <f>IF(O988="include",AF988,"")</f>
        <v/>
      </c>
      <c r="AV988" s="54" t="str">
        <f>IF(P988="include",AF988,"")</f>
        <v/>
      </c>
    </row>
    <row r="989" spans="1:48" s="54" customFormat="1" ht="153" customHeight="1">
      <c r="A989" s="10">
        <v>1103</v>
      </c>
      <c r="B989" s="10" t="s">
        <v>1392</v>
      </c>
      <c r="C989" s="10" t="s">
        <v>1392</v>
      </c>
      <c r="D989" s="10">
        <v>3</v>
      </c>
      <c r="E989" s="10">
        <v>3</v>
      </c>
      <c r="F989" s="10">
        <v>3</v>
      </c>
      <c r="G989" s="119" t="str">
        <f t="shared" si="175"/>
        <v>EXCLUDED</v>
      </c>
      <c r="H989" s="147" t="s">
        <v>65</v>
      </c>
      <c r="I989" s="189" t="s">
        <v>901</v>
      </c>
      <c r="J989" s="10" t="str">
        <f>IF(AND(G989="Excluded", H989="Excluded"), "Mutually Excluded", IF(AND(OR(G989="CERTAINLY INCLUDED", G989="INCLUDED", G989="MAYBE" ), OR(H989="INCLUDED", H989="MAYBE")), "MUTUALLY INCLUDED", IF(AND(G989="MAYBE", H989="MAYBE"), "Mutually MAYBE", IF(AND(G989="Excluded", OR(H989="INCLUDED", H989="MAYBE")), "AI: No, Human: Yes", IF(AND(H989="Excluded", OR(G989="INCLUDED", G989="CERTAINLY INCLUDED", G989="MAYBE")), "AI: Yes, Human: No", "Other Conflict")))))</f>
        <v>AI: No, Human: Yes</v>
      </c>
      <c r="K989" s="10" t="s">
        <v>23</v>
      </c>
      <c r="L989" s="10" t="s">
        <v>23</v>
      </c>
      <c r="M989" s="54" t="s">
        <v>23</v>
      </c>
      <c r="N989" s="220" t="s">
        <v>19</v>
      </c>
      <c r="O989" s="54" t="str">
        <f>IF(J989="Mutually Excluded","Exclude",IF(J989= "Mutually Included","Include",M989))</f>
        <v>Include</v>
      </c>
      <c r="P989" s="54" t="str">
        <f>'Humans Alignment T&amp;A'!Z989</f>
        <v>Exclude</v>
      </c>
      <c r="Q989" s="120" t="str">
        <f>IF(AND(O989="Exclude", P989="Exclude"), "Mutually Excluded", IF(AND(OR(O989="CERTAINLY INCLUDED", O989="INCLUDE" ), OR(P989="INCLUDE", P989="MAYBE")), "MUTUALLY INCLUDED", IF(AND(O989="MAYBE", P989="MAYBE"), "Mutually MAYBE", IF(AND(O989="Exclude", OR(P989="INCLUDE", P989="MAYBE")), "AI+Hum: No, Hum1+2: Yes", IF(AND(P989="Exclude", OR(O989="INCLUDE", O989="CERTAINLY INCLUDED", H989="MAYBE")), "Ai+hum: Yes, Hum1+2: No", "Other Conflict")))))</f>
        <v>Ai+hum: Yes, Hum1+2: No</v>
      </c>
      <c r="R989" s="185" t="s">
        <v>23</v>
      </c>
      <c r="U989" s="121" t="str">
        <f>IF(Q989="Mutually Excluded","Exclude",IF(Q989= "Mutually Included","Include",R989))</f>
        <v>Include</v>
      </c>
      <c r="V989" s="122" t="s">
        <v>19</v>
      </c>
      <c r="W989" s="54" t="s">
        <v>19</v>
      </c>
      <c r="X989" s="201" t="s">
        <v>901</v>
      </c>
      <c r="Y989" s="201" t="s">
        <v>3003</v>
      </c>
      <c r="Z989" s="103" t="str">
        <f>IF(OR(ISBLANK(AF989), ISBLANK(V989)), "", IF(AND(OR(AF989="Include", AF989="Maybe"), OR(V989="Include", V989="Maybe", V989="Certainly Included")), "Mutually Included", IF(AND(AF989="Exclude", V989="Exclude"), "Mutually Excluded", IF(AND(AF989="Exclude", OR(V989="Include", V989="Maybe")), "Nikos Excluded, Cindy Included", IF(AND(OR(AF989="Include", AF989="Maybe"), V989="Exclude"), "Nikos Included, Cindy Excluded", "Pal")))))</f>
        <v>Mutually Excluded</v>
      </c>
      <c r="AA989" s="103" t="s">
        <v>19</v>
      </c>
      <c r="AB989" s="186"/>
      <c r="AC989" s="186"/>
      <c r="AD989" s="203"/>
      <c r="AF989" s="204" t="s">
        <v>19</v>
      </c>
      <c r="AG989" s="102" t="str">
        <f>IF(OR(ISBLANK(AF989), ISBLANK(AD989)), "", IF(AND(OR(AF989="Include", AF989="Maybe"), OR(AD989="Include", AD989="Maybe", AD989="Certainly Included")), "Mutually Included", IF(AND(AF989="Exclude", AD989="Exclude"), "Mutually Excluded", IF(AND(AF989="Exclude", OR(AD989="Include", AD989="Maybe")), "Nikos Excluded, Mikhail Included", IF(AND(OR(AF989="Include", AF989="Maybe"), AD989="Exclude"), "Nikos Included, Mikhail Excluded", "Pal")))))</f>
        <v/>
      </c>
      <c r="AH989" s="10" t="str">
        <f>IF(OR(ISBLANK(AF989), ISBLANK(AP989)), "", IF(AND(OR(AF989="Include", AF989="Maybe"), OR(AP989="Included", AP989="Maybe", AP989="Certainly Included")), "Mutually Included", IF(AND(AF989="Exclude", AP989="Exclude"), "Mutually Excluded", IF(AND(AF989="Exclude", OR(AP989="Include", AP989="Maybe")), "Human Excluded, AI Included", IF(AND(OR(AF989="Include", AF989="Maybe"), AP989="Exclude"), "Human Included, AI Excluded", "Pal")))))</f>
        <v>Mutually Excluded</v>
      </c>
      <c r="AI989" s="102"/>
      <c r="AJ989" s="10"/>
      <c r="AK989" s="10"/>
      <c r="AL989" s="107" t="s">
        <v>19</v>
      </c>
      <c r="AM989" s="102"/>
      <c r="AN989" s="10"/>
      <c r="AO989" s="10" t="str">
        <f>IF(OR(ISBLANK(AF989), ISBLANK(AP989)), "", IF(AND(OR(AF989="Include", AF989="Maybe"), OR(AP989="Include", AP989="Maybe", AP989="Certainly Included")), "Mutually Included", IF(AND(AF989="Exclude", AP989="Exclude"), "Mutually Excluded", IF(AND(AF989="Exclude", OR(AP989="Include", AP989="Maybe",, AP989="Certainly Included")), "Human Excluded, AI Included", IF(AND(OR(AF989="Include", AF989="Maybe"), AP989="Exclude"), "Human Included, AI Excluded", "Pal")))))</f>
        <v>Mutually Excluded</v>
      </c>
      <c r="AP989" s="54" t="str">
        <f>IF(COUNTA(AQ989:AS989)=0, "", IF(COUNTIF(AQ989:AS989,5)=3, "Include", IF(COUNTIF(AQ989:AS989,5)&gt;=1, "Maybe", "Exclude")))</f>
        <v>Exclude</v>
      </c>
      <c r="AQ989" s="54">
        <v>3</v>
      </c>
      <c r="AR989" s="54">
        <v>4</v>
      </c>
      <c r="AS989" s="54">
        <v>2</v>
      </c>
      <c r="AT989" s="10" t="s">
        <v>3076</v>
      </c>
      <c r="AU989" s="10" t="str">
        <f>IF(O989="include",AF989,"")</f>
        <v>Exclude</v>
      </c>
      <c r="AV989" s="54" t="str">
        <f>IF(P989="include",AF989,"")</f>
        <v/>
      </c>
    </row>
    <row r="990" spans="1:48" s="54" customFormat="1" ht="45">
      <c r="A990" s="10">
        <v>1104</v>
      </c>
      <c r="B990" s="10"/>
      <c r="C990" s="10" t="s">
        <v>1394</v>
      </c>
      <c r="D990" s="10">
        <v>1</v>
      </c>
      <c r="E990" s="10">
        <v>1</v>
      </c>
      <c r="F990" s="10">
        <v>1</v>
      </c>
      <c r="G990" s="119" t="str">
        <f t="shared" si="175"/>
        <v>EXCLUDED</v>
      </c>
      <c r="H990" s="147" t="s">
        <v>901</v>
      </c>
      <c r="I990" s="189" t="s">
        <v>901</v>
      </c>
      <c r="J990" s="10" t="str">
        <f>IF(AND(G990="Excluded", H990="Excluded"), "Mutually Excluded", IF(AND(OR(G990="CERTAINLY INCLUDED", G990="INCLUDED", G990="MAYBE" ), OR(H990="INCLUDED", H990="MAYBE")), "MUTUALLY INCLUDED", IF(AND(G990="MAYBE", H990="MAYBE"), "Mutually MAYBE", IF(AND(G990="Excluded", OR(H990="INCLUDED", H990="MAYBE")), "AI: No, Human: Yes", IF(AND(H990="Excluded", OR(G990="INCLUDED", G990="CERTAINLY INCLUDED", G990="MAYBE")), "AI: Yes, Human: No", "Other Conflict")))))</f>
        <v>Mutually Excluded</v>
      </c>
      <c r="K990" s="10"/>
      <c r="L990" s="10"/>
      <c r="N990" s="220" t="s">
        <v>19</v>
      </c>
      <c r="O990" s="54" t="str">
        <f>IF(J990="Mutually Excluded","Exclude",IF(J990= "Mutually Included","Include",M990))</f>
        <v>Exclude</v>
      </c>
      <c r="P990" s="54" t="str">
        <f>'Humans Alignment T&amp;A'!Z990</f>
        <v>Exclude</v>
      </c>
      <c r="Q990" s="120" t="str">
        <f>IF(AND(O990="Exclude", P990="Exclude"), "Mutually Excluded", IF(AND(OR(O990="CERTAINLY INCLUDED", O990="INCLUDE" ), OR(P990="INCLUDE", P990="MAYBE")), "MUTUALLY INCLUDED", IF(AND(O990="MAYBE", P990="MAYBE"), "Mutually MAYBE", IF(AND(O990="Exclude", OR(P990="INCLUDE", P990="MAYBE")), "AI+Hum: No, Hum1+2: Yes", IF(AND(P990="Exclude", OR(O990="INCLUDE", O990="CERTAINLY INCLUDED", H990="MAYBE")), "Ai+hum: Yes, Hum1+2: No", "Other Conflict")))))</f>
        <v>Mutually Excluded</v>
      </c>
      <c r="U990" s="121" t="str">
        <f>IF(Q990="Mutually Excluded","Exclude",IF(Q990= "Mutually Included","Include",R990))</f>
        <v>Exclude</v>
      </c>
      <c r="V990" s="122"/>
      <c r="X990" s="117"/>
      <c r="Y990" s="117"/>
      <c r="Z990" s="103" t="str">
        <f t="shared" si="176"/>
        <v/>
      </c>
      <c r="AA990" s="256"/>
      <c r="AB990" s="186"/>
      <c r="AC990" s="186"/>
      <c r="AD990" s="203"/>
      <c r="AF990" s="203"/>
      <c r="AG990" s="102" t="str">
        <f t="shared" si="177"/>
        <v/>
      </c>
      <c r="AH990" s="10" t="str">
        <f t="shared" si="174"/>
        <v/>
      </c>
      <c r="AI990" s="102"/>
      <c r="AJ990" s="10"/>
      <c r="AK990" s="10"/>
      <c r="AL990" s="105"/>
      <c r="AM990" s="102"/>
      <c r="AN990" s="10"/>
      <c r="AO990" s="10" t="str">
        <f t="shared" si="178"/>
        <v/>
      </c>
      <c r="AT990" s="10"/>
      <c r="AU990" s="10" t="str">
        <f>IF(O990="include",AF990,"")</f>
        <v/>
      </c>
      <c r="AV990" s="54" t="str">
        <f>IF(P990="include",AF990,"")</f>
        <v/>
      </c>
    </row>
    <row r="991" spans="1:48" s="54" customFormat="1" ht="45">
      <c r="A991" s="10">
        <v>1105</v>
      </c>
      <c r="B991" s="10"/>
      <c r="C991" s="10" t="s">
        <v>1395</v>
      </c>
      <c r="D991" s="10">
        <v>2</v>
      </c>
      <c r="E991" s="10">
        <v>3</v>
      </c>
      <c r="F991" s="10">
        <v>2</v>
      </c>
      <c r="G991" s="119" t="str">
        <f t="shared" si="175"/>
        <v>EXCLUDED</v>
      </c>
      <c r="H991" s="147" t="s">
        <v>901</v>
      </c>
      <c r="I991" s="189" t="s">
        <v>901</v>
      </c>
      <c r="J991" s="10" t="str">
        <f>IF(AND(G991="Excluded", H991="Excluded"), "Mutually Excluded", IF(AND(OR(G991="CERTAINLY INCLUDED", G991="INCLUDED", G991="MAYBE" ), OR(H991="INCLUDED", H991="MAYBE")), "MUTUALLY INCLUDED", IF(AND(G991="MAYBE", H991="MAYBE"), "Mutually MAYBE", IF(AND(G991="Excluded", OR(H991="INCLUDED", H991="MAYBE")), "AI: No, Human: Yes", IF(AND(H991="Excluded", OR(G991="INCLUDED", G991="CERTAINLY INCLUDED", G991="MAYBE")), "AI: Yes, Human: No", "Other Conflict")))))</f>
        <v>Mutually Excluded</v>
      </c>
      <c r="K991" s="10"/>
      <c r="L991" s="10"/>
      <c r="N991" s="220" t="s">
        <v>19</v>
      </c>
      <c r="O991" s="54" t="str">
        <f>IF(J991="Mutually Excluded","Exclude",IF(J991= "Mutually Included","Include",M991))</f>
        <v>Exclude</v>
      </c>
      <c r="P991" s="54" t="str">
        <f>'Humans Alignment T&amp;A'!Z991</f>
        <v>Exclude</v>
      </c>
      <c r="Q991" s="120" t="str">
        <f>IF(AND(O991="Exclude", P991="Exclude"), "Mutually Excluded", IF(AND(OR(O991="CERTAINLY INCLUDED", O991="INCLUDE" ), OR(P991="INCLUDE", P991="MAYBE")), "MUTUALLY INCLUDED", IF(AND(O991="MAYBE", P991="MAYBE"), "Mutually MAYBE", IF(AND(O991="Exclude", OR(P991="INCLUDE", P991="MAYBE")), "AI+Hum: No, Hum1+2: Yes", IF(AND(P991="Exclude", OR(O991="INCLUDE", O991="CERTAINLY INCLUDED", H991="MAYBE")), "Ai+hum: Yes, Hum1+2: No", "Other Conflict")))))</f>
        <v>Mutually Excluded</v>
      </c>
      <c r="U991" s="121" t="str">
        <f>IF(Q991="Mutually Excluded","Exclude",IF(Q991= "Mutually Included","Include",R991))</f>
        <v>Exclude</v>
      </c>
      <c r="V991" s="122"/>
      <c r="X991" s="117"/>
      <c r="Y991" s="117"/>
      <c r="Z991" s="103" t="str">
        <f t="shared" si="176"/>
        <v/>
      </c>
      <c r="AA991" s="256"/>
      <c r="AB991" s="186"/>
      <c r="AC991" s="186"/>
      <c r="AD991" s="203"/>
      <c r="AF991" s="203"/>
      <c r="AG991" s="102" t="str">
        <f t="shared" si="177"/>
        <v/>
      </c>
      <c r="AH991" s="10" t="str">
        <f t="shared" si="174"/>
        <v/>
      </c>
      <c r="AI991" s="102"/>
      <c r="AJ991" s="10"/>
      <c r="AK991" s="10"/>
      <c r="AL991" s="105"/>
      <c r="AM991" s="102"/>
      <c r="AN991" s="10"/>
      <c r="AO991" s="10" t="str">
        <f t="shared" si="178"/>
        <v/>
      </c>
      <c r="AT991" s="10"/>
      <c r="AU991" s="10" t="str">
        <f>IF(O991="include",AF991,"")</f>
        <v/>
      </c>
      <c r="AV991" s="54" t="str">
        <f>IF(P991="include",AF991,"")</f>
        <v/>
      </c>
    </row>
    <row r="992" spans="1:48" s="54" customFormat="1" ht="30">
      <c r="A992" s="10">
        <v>1107</v>
      </c>
      <c r="B992" s="10"/>
      <c r="C992" s="10" t="s">
        <v>1397</v>
      </c>
      <c r="D992" s="10">
        <v>4</v>
      </c>
      <c r="E992" s="10">
        <v>4</v>
      </c>
      <c r="F992" s="10">
        <v>3</v>
      </c>
      <c r="G992" s="119" t="str">
        <f t="shared" si="175"/>
        <v>EXCLUDED</v>
      </c>
      <c r="H992" s="147" t="s">
        <v>901</v>
      </c>
      <c r="I992" s="189" t="s">
        <v>901</v>
      </c>
      <c r="J992" s="10" t="str">
        <f>IF(AND(G992="Excluded", H992="Excluded"), "Mutually Excluded", IF(AND(OR(G992="CERTAINLY INCLUDED", G992="INCLUDED", G992="MAYBE" ), OR(H992="INCLUDED", H992="MAYBE")), "MUTUALLY INCLUDED", IF(AND(G992="MAYBE", H992="MAYBE"), "Mutually MAYBE", IF(AND(G992="Excluded", OR(H992="INCLUDED", H992="MAYBE")), "AI: No, Human: Yes", IF(AND(H992="Excluded", OR(G992="INCLUDED", G992="CERTAINLY INCLUDED", G992="MAYBE")), "AI: Yes, Human: No", "Other Conflict")))))</f>
        <v>Mutually Excluded</v>
      </c>
      <c r="K992" s="10"/>
      <c r="L992" s="10"/>
      <c r="N992" s="220" t="s">
        <v>19</v>
      </c>
      <c r="O992" s="54" t="str">
        <f>IF(J992="Mutually Excluded","Exclude",IF(J992= "Mutually Included","Include",M992))</f>
        <v>Exclude</v>
      </c>
      <c r="P992" s="54" t="str">
        <f>'Humans Alignment T&amp;A'!Z992</f>
        <v>Exclude</v>
      </c>
      <c r="Q992" s="120" t="str">
        <f>IF(AND(O992="Exclude", P992="Exclude"), "Mutually Excluded", IF(AND(OR(O992="CERTAINLY INCLUDED", O992="INCLUDE" ), OR(P992="INCLUDE", P992="MAYBE")), "MUTUALLY INCLUDED", IF(AND(O992="MAYBE", P992="MAYBE"), "Mutually MAYBE", IF(AND(O992="Exclude", OR(P992="INCLUDE", P992="MAYBE")), "AI+Hum: No, Hum1+2: Yes", IF(AND(P992="Exclude", OR(O992="INCLUDE", O992="CERTAINLY INCLUDED", H992="MAYBE")), "Ai+hum: Yes, Hum1+2: No", "Other Conflict")))))</f>
        <v>Mutually Excluded</v>
      </c>
      <c r="U992" s="121" t="str">
        <f>IF(Q992="Mutually Excluded","Exclude",IF(Q992= "Mutually Included","Include",R992))</f>
        <v>Exclude</v>
      </c>
      <c r="V992" s="122"/>
      <c r="X992" s="117"/>
      <c r="Y992" s="117"/>
      <c r="Z992" s="103" t="str">
        <f t="shared" si="176"/>
        <v/>
      </c>
      <c r="AA992" s="256"/>
      <c r="AB992" s="186"/>
      <c r="AC992" s="186"/>
      <c r="AD992" s="203"/>
      <c r="AF992" s="203"/>
      <c r="AG992" s="102" t="str">
        <f t="shared" si="177"/>
        <v/>
      </c>
      <c r="AH992" s="10" t="str">
        <f t="shared" si="174"/>
        <v/>
      </c>
      <c r="AI992" s="102"/>
      <c r="AJ992" s="10"/>
      <c r="AK992" s="10"/>
      <c r="AL992" s="105"/>
      <c r="AM992" s="102"/>
      <c r="AN992" s="10"/>
      <c r="AO992" s="10" t="str">
        <f t="shared" si="178"/>
        <v/>
      </c>
      <c r="AT992" s="10"/>
      <c r="AU992" s="10" t="str">
        <f>IF(O992="include",AF992,"")</f>
        <v/>
      </c>
      <c r="AV992" s="54" t="str">
        <f>IF(P992="include",AF992,"")</f>
        <v/>
      </c>
    </row>
    <row r="993" spans="1:48" s="54" customFormat="1" ht="30">
      <c r="A993" s="10">
        <v>1108</v>
      </c>
      <c r="B993" s="10"/>
      <c r="C993" s="10" t="s">
        <v>1398</v>
      </c>
      <c r="D993" s="10">
        <v>2</v>
      </c>
      <c r="E993" s="10">
        <v>2</v>
      </c>
      <c r="F993" s="10">
        <v>2</v>
      </c>
      <c r="G993" s="119" t="str">
        <f t="shared" si="175"/>
        <v>EXCLUDED</v>
      </c>
      <c r="H993" s="147" t="s">
        <v>901</v>
      </c>
      <c r="I993" s="189" t="s">
        <v>901</v>
      </c>
      <c r="J993" s="10" t="str">
        <f>IF(AND(G993="Excluded", H993="Excluded"), "Mutually Excluded", IF(AND(OR(G993="CERTAINLY INCLUDED", G993="INCLUDED", G993="MAYBE" ), OR(H993="INCLUDED", H993="MAYBE")), "MUTUALLY INCLUDED", IF(AND(G993="MAYBE", H993="MAYBE"), "Mutually MAYBE", IF(AND(G993="Excluded", OR(H993="INCLUDED", H993="MAYBE")), "AI: No, Human: Yes", IF(AND(H993="Excluded", OR(G993="INCLUDED", G993="CERTAINLY INCLUDED", G993="MAYBE")), "AI: Yes, Human: No", "Other Conflict")))))</f>
        <v>Mutually Excluded</v>
      </c>
      <c r="K993" s="10"/>
      <c r="L993" s="10"/>
      <c r="N993" s="220" t="s">
        <v>19</v>
      </c>
      <c r="O993" s="54" t="str">
        <f>IF(J993="Mutually Excluded","Exclude",IF(J993= "Mutually Included","Include",M993))</f>
        <v>Exclude</v>
      </c>
      <c r="P993" s="54" t="str">
        <f>'Humans Alignment T&amp;A'!Z993</f>
        <v>Exclude</v>
      </c>
      <c r="Q993" s="120" t="str">
        <f>IF(AND(O993="Exclude", P993="Exclude"), "Mutually Excluded", IF(AND(OR(O993="CERTAINLY INCLUDED", O993="INCLUDE" ), OR(P993="INCLUDE", P993="MAYBE")), "MUTUALLY INCLUDED", IF(AND(O993="MAYBE", P993="MAYBE"), "Mutually MAYBE", IF(AND(O993="Exclude", OR(P993="INCLUDE", P993="MAYBE")), "AI+Hum: No, Hum1+2: Yes", IF(AND(P993="Exclude", OR(O993="INCLUDE", O993="CERTAINLY INCLUDED", H993="MAYBE")), "Ai+hum: Yes, Hum1+2: No", "Other Conflict")))))</f>
        <v>Mutually Excluded</v>
      </c>
      <c r="U993" s="121" t="str">
        <f>IF(Q993="Mutually Excluded","Exclude",IF(Q993= "Mutually Included","Include",R993))</f>
        <v>Exclude</v>
      </c>
      <c r="V993" s="122"/>
      <c r="X993" s="117"/>
      <c r="Y993" s="117"/>
      <c r="Z993" s="103" t="str">
        <f t="shared" si="176"/>
        <v/>
      </c>
      <c r="AA993" s="256"/>
      <c r="AB993" s="186"/>
      <c r="AC993" s="186"/>
      <c r="AD993" s="203"/>
      <c r="AF993" s="203"/>
      <c r="AG993" s="102" t="str">
        <f t="shared" si="177"/>
        <v/>
      </c>
      <c r="AH993" s="10" t="str">
        <f t="shared" ref="AH993:AH1047" si="180">IF(OR(ISBLANK(AF993), ISBLANK(AP993)), "", IF(AND(OR(AF993="Include", AF993="Maybe"), OR(AP993="Included", AP993="Maybe", AP993="Certainly Included")), "Mutually Included", IF(AND(AF993="Exclude", AP993="Exclude"), "Mutually Excluded", IF(AND(AF993="Exclude", OR(AP993="Include", AP993="Maybe")), "Human Excluded, AI Included", IF(AND(OR(AF993="Include", AF993="Maybe"), AP993="Exclude"), "Human Included, AI Excluded", "Pal")))))</f>
        <v/>
      </c>
      <c r="AI993" s="102"/>
      <c r="AJ993" s="10"/>
      <c r="AK993" s="10"/>
      <c r="AL993" s="105"/>
      <c r="AM993" s="102"/>
      <c r="AN993" s="10"/>
      <c r="AO993" s="10" t="str">
        <f t="shared" si="178"/>
        <v/>
      </c>
      <c r="AT993" s="10"/>
      <c r="AU993" s="10" t="str">
        <f>IF(O993="include",AF993,"")</f>
        <v/>
      </c>
      <c r="AV993" s="54" t="str">
        <f>IF(P993="include",AF993,"")</f>
        <v/>
      </c>
    </row>
    <row r="994" spans="1:48" s="54" customFormat="1" ht="30">
      <c r="A994" s="10">
        <v>1109</v>
      </c>
      <c r="B994" s="10"/>
      <c r="C994" s="10" t="s">
        <v>1399</v>
      </c>
      <c r="D994" s="10">
        <v>2</v>
      </c>
      <c r="E994" s="10">
        <v>2</v>
      </c>
      <c r="F994" s="10">
        <v>2</v>
      </c>
      <c r="G994" s="119" t="str">
        <f t="shared" si="175"/>
        <v>EXCLUDED</v>
      </c>
      <c r="H994" s="147" t="s">
        <v>901</v>
      </c>
      <c r="I994" s="189" t="s">
        <v>901</v>
      </c>
      <c r="J994" s="10" t="str">
        <f>IF(AND(G994="Excluded", H994="Excluded"), "Mutually Excluded", IF(AND(OR(G994="CERTAINLY INCLUDED", G994="INCLUDED", G994="MAYBE" ), OR(H994="INCLUDED", H994="MAYBE")), "MUTUALLY INCLUDED", IF(AND(G994="MAYBE", H994="MAYBE"), "Mutually MAYBE", IF(AND(G994="Excluded", OR(H994="INCLUDED", H994="MAYBE")), "AI: No, Human: Yes", IF(AND(H994="Excluded", OR(G994="INCLUDED", G994="CERTAINLY INCLUDED", G994="MAYBE")), "AI: Yes, Human: No", "Other Conflict")))))</f>
        <v>Mutually Excluded</v>
      </c>
      <c r="K994" s="10"/>
      <c r="L994" s="10"/>
      <c r="N994" s="220" t="s">
        <v>19</v>
      </c>
      <c r="O994" s="54" t="str">
        <f>IF(J994="Mutually Excluded","Exclude",IF(J994= "Mutually Included","Include",M994))</f>
        <v>Exclude</v>
      </c>
      <c r="P994" s="54" t="str">
        <f>'Humans Alignment T&amp;A'!Z994</f>
        <v>Exclude</v>
      </c>
      <c r="Q994" s="120" t="str">
        <f>IF(AND(O994="Exclude", P994="Exclude"), "Mutually Excluded", IF(AND(OR(O994="CERTAINLY INCLUDED", O994="INCLUDE" ), OR(P994="INCLUDE", P994="MAYBE")), "MUTUALLY INCLUDED", IF(AND(O994="MAYBE", P994="MAYBE"), "Mutually MAYBE", IF(AND(O994="Exclude", OR(P994="INCLUDE", P994="MAYBE")), "AI+Hum: No, Hum1+2: Yes", IF(AND(P994="Exclude", OR(O994="INCLUDE", O994="CERTAINLY INCLUDED", H994="MAYBE")), "Ai+hum: Yes, Hum1+2: No", "Other Conflict")))))</f>
        <v>Mutually Excluded</v>
      </c>
      <c r="U994" s="121" t="str">
        <f>IF(Q994="Mutually Excluded","Exclude",IF(Q994= "Mutually Included","Include",R994))</f>
        <v>Exclude</v>
      </c>
      <c r="V994" s="122"/>
      <c r="X994" s="117"/>
      <c r="Y994" s="117"/>
      <c r="Z994" s="103" t="str">
        <f t="shared" si="176"/>
        <v/>
      </c>
      <c r="AA994" s="256"/>
      <c r="AB994" s="186"/>
      <c r="AC994" s="186"/>
      <c r="AD994" s="203"/>
      <c r="AF994" s="203"/>
      <c r="AG994" s="102" t="str">
        <f t="shared" si="177"/>
        <v/>
      </c>
      <c r="AH994" s="10" t="str">
        <f t="shared" si="180"/>
        <v/>
      </c>
      <c r="AI994" s="102"/>
      <c r="AJ994" s="10"/>
      <c r="AK994" s="10"/>
      <c r="AL994" s="105"/>
      <c r="AM994" s="102"/>
      <c r="AN994" s="10"/>
      <c r="AO994" s="10" t="str">
        <f t="shared" si="178"/>
        <v/>
      </c>
      <c r="AT994" s="10"/>
      <c r="AU994" s="10" t="str">
        <f>IF(O994="include",AF994,"")</f>
        <v/>
      </c>
      <c r="AV994" s="54" t="str">
        <f>IF(P994="include",AF994,"")</f>
        <v/>
      </c>
    </row>
    <row r="995" spans="1:48" s="54" customFormat="1" ht="30">
      <c r="A995" s="10">
        <v>1110</v>
      </c>
      <c r="B995" s="10"/>
      <c r="C995" s="10" t="s">
        <v>1400</v>
      </c>
      <c r="D995" s="10">
        <v>1</v>
      </c>
      <c r="E995" s="10">
        <v>1</v>
      </c>
      <c r="F995" s="10">
        <v>1</v>
      </c>
      <c r="G995" s="119" t="str">
        <f t="shared" si="175"/>
        <v>EXCLUDED</v>
      </c>
      <c r="H995" s="147" t="s">
        <v>901</v>
      </c>
      <c r="I995" s="189" t="s">
        <v>901</v>
      </c>
      <c r="J995" s="10" t="str">
        <f>IF(AND(G995="Excluded", H995="Excluded"), "Mutually Excluded", IF(AND(OR(G995="CERTAINLY INCLUDED", G995="INCLUDED", G995="MAYBE" ), OR(H995="INCLUDED", H995="MAYBE")), "MUTUALLY INCLUDED", IF(AND(G995="MAYBE", H995="MAYBE"), "Mutually MAYBE", IF(AND(G995="Excluded", OR(H995="INCLUDED", H995="MAYBE")), "AI: No, Human: Yes", IF(AND(H995="Excluded", OR(G995="INCLUDED", G995="CERTAINLY INCLUDED", G995="MAYBE")), "AI: Yes, Human: No", "Other Conflict")))))</f>
        <v>Mutually Excluded</v>
      </c>
      <c r="K995" s="10"/>
      <c r="L995" s="10"/>
      <c r="N995" s="220" t="s">
        <v>19</v>
      </c>
      <c r="O995" s="54" t="str">
        <f>IF(J995="Mutually Excluded","Exclude",IF(J995= "Mutually Included","Include",M995))</f>
        <v>Exclude</v>
      </c>
      <c r="P995" s="54" t="str">
        <f>'Humans Alignment T&amp;A'!Z995</f>
        <v>Exclude</v>
      </c>
      <c r="Q995" s="120" t="str">
        <f>IF(AND(O995="Exclude", P995="Exclude"), "Mutually Excluded", IF(AND(OR(O995="CERTAINLY INCLUDED", O995="INCLUDE" ), OR(P995="INCLUDE", P995="MAYBE")), "MUTUALLY INCLUDED", IF(AND(O995="MAYBE", P995="MAYBE"), "Mutually MAYBE", IF(AND(O995="Exclude", OR(P995="INCLUDE", P995="MAYBE")), "AI+Hum: No, Hum1+2: Yes", IF(AND(P995="Exclude", OR(O995="INCLUDE", O995="CERTAINLY INCLUDED", H995="MAYBE")), "Ai+hum: Yes, Hum1+2: No", "Other Conflict")))))</f>
        <v>Mutually Excluded</v>
      </c>
      <c r="U995" s="121" t="str">
        <f>IF(Q995="Mutually Excluded","Exclude",IF(Q995= "Mutually Included","Include",R995))</f>
        <v>Exclude</v>
      </c>
      <c r="V995" s="122"/>
      <c r="X995" s="117"/>
      <c r="Y995" s="117"/>
      <c r="Z995" s="103" t="str">
        <f t="shared" si="176"/>
        <v/>
      </c>
      <c r="AA995" s="256"/>
      <c r="AB995" s="186"/>
      <c r="AC995" s="186"/>
      <c r="AD995" s="203"/>
      <c r="AF995" s="203"/>
      <c r="AG995" s="102" t="str">
        <f t="shared" si="177"/>
        <v/>
      </c>
      <c r="AH995" s="10" t="str">
        <f t="shared" si="180"/>
        <v/>
      </c>
      <c r="AI995" s="102"/>
      <c r="AJ995" s="10"/>
      <c r="AK995" s="10"/>
      <c r="AL995" s="105"/>
      <c r="AM995" s="102"/>
      <c r="AN995" s="10"/>
      <c r="AO995" s="10" t="str">
        <f t="shared" si="178"/>
        <v/>
      </c>
      <c r="AT995" s="10"/>
      <c r="AU995" s="10" t="str">
        <f>IF(O995="include",AF995,"")</f>
        <v/>
      </c>
      <c r="AV995" s="54" t="str">
        <f>IF(P995="include",AF995,"")</f>
        <v/>
      </c>
    </row>
    <row r="996" spans="1:48" s="54" customFormat="1" ht="60">
      <c r="A996" s="10">
        <v>1111</v>
      </c>
      <c r="B996" s="10"/>
      <c r="C996" s="10" t="s">
        <v>1401</v>
      </c>
      <c r="D996" s="10">
        <v>5</v>
      </c>
      <c r="E996" s="10">
        <v>5</v>
      </c>
      <c r="F996" s="10">
        <v>4</v>
      </c>
      <c r="G996" s="119" t="str">
        <f t="shared" si="175"/>
        <v>MAYBE</v>
      </c>
      <c r="H996" s="147" t="s">
        <v>901</v>
      </c>
      <c r="I996" s="189" t="s">
        <v>901</v>
      </c>
      <c r="J996" s="10" t="str">
        <f>IF(AND(G996="Excluded", H996="Excluded"), "Mutually Excluded", IF(AND(OR(G996="CERTAINLY INCLUDED", G996="INCLUDED", G996="MAYBE" ), OR(H996="INCLUDED", H996="MAYBE")), "MUTUALLY INCLUDED", IF(AND(G996="MAYBE", H996="MAYBE"), "Mutually MAYBE", IF(AND(G996="Excluded", OR(H996="INCLUDED", H996="MAYBE")), "AI: No, Human: Yes", IF(AND(H996="Excluded", OR(G996="INCLUDED", G996="CERTAINLY INCLUDED", G996="MAYBE")), "AI: Yes, Human: No", "Other Conflict")))))</f>
        <v>AI: Yes, Human: No</v>
      </c>
      <c r="K996" s="10" t="s">
        <v>3024</v>
      </c>
      <c r="L996" s="54" t="s">
        <v>19</v>
      </c>
      <c r="M996" s="54" t="s">
        <v>19</v>
      </c>
      <c r="N996" s="220" t="s">
        <v>19</v>
      </c>
      <c r="O996" s="54" t="str">
        <f>IF(J996="Mutually Excluded","Exclude",IF(J996= "Mutually Included","Include",M996))</f>
        <v>Exclude</v>
      </c>
      <c r="P996" s="54" t="str">
        <f>'Humans Alignment T&amp;A'!Z996</f>
        <v>Exclude</v>
      </c>
      <c r="Q996" s="120" t="str">
        <f>IF(AND(O996="Exclude", P996="Exclude"), "Mutually Excluded", IF(AND(OR(O996="CERTAINLY INCLUDED", O996="INCLUDE" ), OR(P996="INCLUDE", P996="MAYBE")), "MUTUALLY INCLUDED", IF(AND(O996="MAYBE", P996="MAYBE"), "Mutually MAYBE", IF(AND(O996="Exclude", OR(P996="INCLUDE", P996="MAYBE")), "AI+Hum: No, Hum1+2: Yes", IF(AND(P996="Exclude", OR(O996="INCLUDE", O996="CERTAINLY INCLUDED", H996="MAYBE")), "Ai+hum: Yes, Hum1+2: No", "Other Conflict")))))</f>
        <v>Mutually Excluded</v>
      </c>
      <c r="U996" s="121" t="str">
        <f>IF(Q996="Mutually Excluded","Exclude",IF(Q996= "Mutually Included","Include",R996))</f>
        <v>Exclude</v>
      </c>
      <c r="V996" s="122"/>
      <c r="X996" s="117"/>
      <c r="Y996" s="117"/>
      <c r="Z996" s="103" t="str">
        <f t="shared" si="176"/>
        <v/>
      </c>
      <c r="AA996" s="256"/>
      <c r="AB996" s="186"/>
      <c r="AC996" s="186"/>
      <c r="AD996" s="203"/>
      <c r="AF996" s="203"/>
      <c r="AG996" s="102" t="str">
        <f t="shared" si="177"/>
        <v/>
      </c>
      <c r="AH996" s="10" t="str">
        <f t="shared" si="180"/>
        <v/>
      </c>
      <c r="AI996" s="102"/>
      <c r="AJ996" s="10"/>
      <c r="AK996" s="10"/>
      <c r="AL996" s="105"/>
      <c r="AM996" s="102"/>
      <c r="AN996" s="10"/>
      <c r="AO996" s="10" t="str">
        <f t="shared" si="178"/>
        <v/>
      </c>
      <c r="AT996" s="10"/>
      <c r="AU996" s="10" t="str">
        <f>IF(O996="include",AF996,"")</f>
        <v/>
      </c>
      <c r="AV996" s="54" t="str">
        <f>IF(P996="include",AF996,"")</f>
        <v/>
      </c>
    </row>
    <row r="997" spans="1:48" s="54" customFormat="1" ht="60">
      <c r="A997" s="10">
        <v>1112</v>
      </c>
      <c r="B997" s="10"/>
      <c r="C997" s="10" t="s">
        <v>1402</v>
      </c>
      <c r="D997" s="10">
        <v>2</v>
      </c>
      <c r="E997" s="10">
        <v>2</v>
      </c>
      <c r="F997" s="10">
        <v>2</v>
      </c>
      <c r="G997" s="119" t="str">
        <f t="shared" si="175"/>
        <v>EXCLUDED</v>
      </c>
      <c r="H997" s="147" t="s">
        <v>901</v>
      </c>
      <c r="I997" s="189" t="s">
        <v>901</v>
      </c>
      <c r="J997" s="10" t="str">
        <f>IF(AND(G997="Excluded", H997="Excluded"), "Mutually Excluded", IF(AND(OR(G997="CERTAINLY INCLUDED", G997="INCLUDED", G997="MAYBE" ), OR(H997="INCLUDED", H997="MAYBE")), "MUTUALLY INCLUDED", IF(AND(G997="MAYBE", H997="MAYBE"), "Mutually MAYBE", IF(AND(G997="Excluded", OR(H997="INCLUDED", H997="MAYBE")), "AI: No, Human: Yes", IF(AND(H997="Excluded", OR(G997="INCLUDED", G997="CERTAINLY INCLUDED", G997="MAYBE")), "AI: Yes, Human: No", "Other Conflict")))))</f>
        <v>Mutually Excluded</v>
      </c>
      <c r="K997" s="10"/>
      <c r="L997" s="10"/>
      <c r="N997" s="220" t="s">
        <v>19</v>
      </c>
      <c r="O997" s="54" t="str">
        <f>IF(J997="Mutually Excluded","Exclude",IF(J997= "Mutually Included","Include",M997))</f>
        <v>Exclude</v>
      </c>
      <c r="P997" s="54" t="str">
        <f>'Humans Alignment T&amp;A'!Z997</f>
        <v>Exclude</v>
      </c>
      <c r="Q997" s="120" t="str">
        <f>IF(AND(O997="Exclude", P997="Exclude"), "Mutually Excluded", IF(AND(OR(O997="CERTAINLY INCLUDED", O997="INCLUDE" ), OR(P997="INCLUDE", P997="MAYBE")), "MUTUALLY INCLUDED", IF(AND(O997="MAYBE", P997="MAYBE"), "Mutually MAYBE", IF(AND(O997="Exclude", OR(P997="INCLUDE", P997="MAYBE")), "AI+Hum: No, Hum1+2: Yes", IF(AND(P997="Exclude", OR(O997="INCLUDE", O997="CERTAINLY INCLUDED", H997="MAYBE")), "Ai+hum: Yes, Hum1+2: No", "Other Conflict")))))</f>
        <v>Mutually Excluded</v>
      </c>
      <c r="U997" s="121" t="str">
        <f>IF(Q997="Mutually Excluded","Exclude",IF(Q997= "Mutually Included","Include",R997))</f>
        <v>Exclude</v>
      </c>
      <c r="V997" s="122"/>
      <c r="X997" s="117"/>
      <c r="Y997" s="117"/>
      <c r="Z997" s="103" t="str">
        <f t="shared" si="176"/>
        <v/>
      </c>
      <c r="AA997" s="256"/>
      <c r="AB997" s="186"/>
      <c r="AC997" s="186"/>
      <c r="AD997" s="203"/>
      <c r="AF997" s="203"/>
      <c r="AG997" s="102" t="str">
        <f t="shared" si="177"/>
        <v/>
      </c>
      <c r="AH997" s="10" t="str">
        <f t="shared" si="180"/>
        <v/>
      </c>
      <c r="AI997" s="102"/>
      <c r="AJ997" s="10"/>
      <c r="AK997" s="10"/>
      <c r="AL997" s="105"/>
      <c r="AM997" s="102"/>
      <c r="AN997" s="10"/>
      <c r="AO997" s="10" t="str">
        <f t="shared" si="178"/>
        <v/>
      </c>
      <c r="AT997" s="10"/>
      <c r="AU997" s="10" t="str">
        <f>IF(O997="include",AF997,"")</f>
        <v/>
      </c>
      <c r="AV997" s="54" t="str">
        <f>IF(P997="include",AF997,"")</f>
        <v/>
      </c>
    </row>
    <row r="998" spans="1:48" s="54" customFormat="1" ht="45">
      <c r="A998" s="10">
        <v>1114</v>
      </c>
      <c r="B998" s="10"/>
      <c r="C998" s="10" t="s">
        <v>1404</v>
      </c>
      <c r="D998" s="10">
        <v>3</v>
      </c>
      <c r="E998" s="10">
        <v>3</v>
      </c>
      <c r="F998" s="10">
        <v>3</v>
      </c>
      <c r="G998" s="119" t="str">
        <f t="shared" si="175"/>
        <v>EXCLUDED</v>
      </c>
      <c r="H998" s="147" t="s">
        <v>901</v>
      </c>
      <c r="I998" s="189" t="s">
        <v>901</v>
      </c>
      <c r="J998" s="10" t="str">
        <f>IF(AND(G998="Excluded", H998="Excluded"), "Mutually Excluded", IF(AND(OR(G998="CERTAINLY INCLUDED", G998="INCLUDED", G998="MAYBE" ), OR(H998="INCLUDED", H998="MAYBE")), "MUTUALLY INCLUDED", IF(AND(G998="MAYBE", H998="MAYBE"), "Mutually MAYBE", IF(AND(G998="Excluded", OR(H998="INCLUDED", H998="MAYBE")), "AI: No, Human: Yes", IF(AND(H998="Excluded", OR(G998="INCLUDED", G998="CERTAINLY INCLUDED", G998="MAYBE")), "AI: Yes, Human: No", "Other Conflict")))))</f>
        <v>Mutually Excluded</v>
      </c>
      <c r="K998" s="10"/>
      <c r="L998" s="10"/>
      <c r="N998" s="220" t="s">
        <v>19</v>
      </c>
      <c r="O998" s="54" t="str">
        <f>IF(J998="Mutually Excluded","Exclude",IF(J998= "Mutually Included","Include",M998))</f>
        <v>Exclude</v>
      </c>
      <c r="P998" s="54" t="str">
        <f>'Humans Alignment T&amp;A'!Z998</f>
        <v>Exclude</v>
      </c>
      <c r="Q998" s="120" t="str">
        <f>IF(AND(O998="Exclude", P998="Exclude"), "Mutually Excluded", IF(AND(OR(O998="CERTAINLY INCLUDED", O998="INCLUDE" ), OR(P998="INCLUDE", P998="MAYBE")), "MUTUALLY INCLUDED", IF(AND(O998="MAYBE", P998="MAYBE"), "Mutually MAYBE", IF(AND(O998="Exclude", OR(P998="INCLUDE", P998="MAYBE")), "AI+Hum: No, Hum1+2: Yes", IF(AND(P998="Exclude", OR(O998="INCLUDE", O998="CERTAINLY INCLUDED", H998="MAYBE")), "Ai+hum: Yes, Hum1+2: No", "Other Conflict")))))</f>
        <v>Mutually Excluded</v>
      </c>
      <c r="U998" s="121" t="str">
        <f>IF(Q998="Mutually Excluded","Exclude",IF(Q998= "Mutually Included","Include",R998))</f>
        <v>Exclude</v>
      </c>
      <c r="V998" s="122"/>
      <c r="X998" s="117"/>
      <c r="Y998" s="117"/>
      <c r="Z998" s="103" t="str">
        <f t="shared" si="176"/>
        <v/>
      </c>
      <c r="AA998" s="256"/>
      <c r="AB998" s="186"/>
      <c r="AC998" s="186"/>
      <c r="AD998" s="203"/>
      <c r="AF998" s="203"/>
      <c r="AG998" s="102" t="str">
        <f t="shared" si="177"/>
        <v/>
      </c>
      <c r="AH998" s="10" t="str">
        <f t="shared" si="180"/>
        <v/>
      </c>
      <c r="AI998" s="102"/>
      <c r="AJ998" s="10"/>
      <c r="AK998" s="10"/>
      <c r="AL998" s="105"/>
      <c r="AM998" s="102"/>
      <c r="AN998" s="10"/>
      <c r="AO998" s="10" t="str">
        <f t="shared" si="178"/>
        <v/>
      </c>
      <c r="AT998" s="10"/>
      <c r="AU998" s="10" t="str">
        <f>IF(O998="include",AF998,"")</f>
        <v/>
      </c>
      <c r="AV998" s="54" t="str">
        <f>IF(P998="include",AF998,"")</f>
        <v/>
      </c>
    </row>
    <row r="999" spans="1:48" s="54" customFormat="1" ht="45">
      <c r="A999" s="10">
        <v>1116</v>
      </c>
      <c r="B999" s="10"/>
      <c r="C999" s="10" t="s">
        <v>1406</v>
      </c>
      <c r="D999" s="10">
        <v>2</v>
      </c>
      <c r="E999" s="10">
        <v>2</v>
      </c>
      <c r="F999" s="10">
        <v>3</v>
      </c>
      <c r="G999" s="119" t="str">
        <f t="shared" si="175"/>
        <v>EXCLUDED</v>
      </c>
      <c r="H999" s="147" t="s">
        <v>901</v>
      </c>
      <c r="I999" s="189" t="s">
        <v>901</v>
      </c>
      <c r="J999" s="10" t="str">
        <f>IF(AND(G999="Excluded", H999="Excluded"), "Mutually Excluded", IF(AND(OR(G999="CERTAINLY INCLUDED", G999="INCLUDED", G999="MAYBE" ), OR(H999="INCLUDED", H999="MAYBE")), "MUTUALLY INCLUDED", IF(AND(G999="MAYBE", H999="MAYBE"), "Mutually MAYBE", IF(AND(G999="Excluded", OR(H999="INCLUDED", H999="MAYBE")), "AI: No, Human: Yes", IF(AND(H999="Excluded", OR(G999="INCLUDED", G999="CERTAINLY INCLUDED", G999="MAYBE")), "AI: Yes, Human: No", "Other Conflict")))))</f>
        <v>Mutually Excluded</v>
      </c>
      <c r="K999" s="10"/>
      <c r="L999" s="10"/>
      <c r="N999" s="220" t="s">
        <v>19</v>
      </c>
      <c r="O999" s="54" t="str">
        <f>IF(J999="Mutually Excluded","Exclude",IF(J999= "Mutually Included","Include",M999))</f>
        <v>Exclude</v>
      </c>
      <c r="P999" s="54" t="str">
        <f>'Humans Alignment T&amp;A'!Z999</f>
        <v>Exclude</v>
      </c>
      <c r="Q999" s="120" t="str">
        <f>IF(AND(O999="Exclude", P999="Exclude"), "Mutually Excluded", IF(AND(OR(O999="CERTAINLY INCLUDED", O999="INCLUDE" ), OR(P999="INCLUDE", P999="MAYBE")), "MUTUALLY INCLUDED", IF(AND(O999="MAYBE", P999="MAYBE"), "Mutually MAYBE", IF(AND(O999="Exclude", OR(P999="INCLUDE", P999="MAYBE")), "AI+Hum: No, Hum1+2: Yes", IF(AND(P999="Exclude", OR(O999="INCLUDE", O999="CERTAINLY INCLUDED", H999="MAYBE")), "Ai+hum: Yes, Hum1+2: No", "Other Conflict")))))</f>
        <v>Mutually Excluded</v>
      </c>
      <c r="U999" s="121" t="str">
        <f>IF(Q999="Mutually Excluded","Exclude",IF(Q999= "Mutually Included","Include",R999))</f>
        <v>Exclude</v>
      </c>
      <c r="V999" s="122"/>
      <c r="X999" s="117"/>
      <c r="Y999" s="117"/>
      <c r="Z999" s="103" t="str">
        <f t="shared" si="176"/>
        <v/>
      </c>
      <c r="AA999" s="256"/>
      <c r="AB999" s="186"/>
      <c r="AC999" s="186"/>
      <c r="AD999" s="203"/>
      <c r="AF999" s="203"/>
      <c r="AG999" s="102" t="str">
        <f t="shared" si="177"/>
        <v/>
      </c>
      <c r="AH999" s="10" t="str">
        <f t="shared" si="180"/>
        <v/>
      </c>
      <c r="AI999" s="102"/>
      <c r="AJ999" s="10"/>
      <c r="AK999" s="10"/>
      <c r="AL999" s="105"/>
      <c r="AM999" s="102"/>
      <c r="AN999" s="10"/>
      <c r="AO999" s="10" t="str">
        <f t="shared" si="178"/>
        <v/>
      </c>
      <c r="AT999" s="10"/>
      <c r="AU999" s="10" t="str">
        <f>IF(O999="include",AF999,"")</f>
        <v/>
      </c>
      <c r="AV999" s="54" t="str">
        <f>IF(P999="include",AF999,"")</f>
        <v/>
      </c>
    </row>
    <row r="1000" spans="1:48" s="54" customFormat="1" ht="70.150000000000006" customHeight="1">
      <c r="A1000" s="10">
        <v>1117</v>
      </c>
      <c r="B1000" s="187" t="s">
        <v>1407</v>
      </c>
      <c r="C1000" s="10" t="s">
        <v>1407</v>
      </c>
      <c r="D1000" s="10">
        <v>4</v>
      </c>
      <c r="E1000" s="10">
        <v>5</v>
      </c>
      <c r="F1000" s="10">
        <v>4</v>
      </c>
      <c r="G1000" s="119" t="str">
        <f t="shared" ref="G1000:G1054" si="181">IF(COUNTIF(D1000:F1000,5)=3,"CERTAINLY INCLUDED",IF(COUNTIF(D1000:F1000,5)&gt;0,"MAYBE","EXCLUDED"))</f>
        <v>MAYBE</v>
      </c>
      <c r="H1000" s="147" t="s">
        <v>1752</v>
      </c>
      <c r="I1000" s="189" t="s">
        <v>901</v>
      </c>
      <c r="J1000" s="10" t="str">
        <f>IF(AND(G1000="Excluded", H1000="Excluded"), "Mutually Excluded", IF(AND(OR(G1000="CERTAINLY INCLUDED", G1000="INCLUDED", G1000="MAYBE" ), OR(H1000="INCLUDED", H1000="MAYBE")), "MUTUALLY INCLUDED", IF(AND(G1000="MAYBE", H1000="MAYBE"), "Mutually MAYBE", IF(AND(G1000="Excluded", OR(H1000="INCLUDED", H1000="MAYBE")), "AI: No, Human: Yes", IF(AND(H1000="Excluded", OR(G1000="INCLUDED", G1000="CERTAINLY INCLUDED", G1000="MAYBE")), "AI: Yes, Human: No", "Other Conflict")))))</f>
        <v>MUTUALLY INCLUDED</v>
      </c>
      <c r="K1000" s="10"/>
      <c r="L1000" s="10"/>
      <c r="N1000" s="220" t="s">
        <v>23</v>
      </c>
      <c r="O1000" s="54" t="str">
        <f>IF(J1000="Mutually Excluded","Exclude",IF(J1000= "Mutually Included","Include",M1000))</f>
        <v>Include</v>
      </c>
      <c r="P1000" s="54" t="str">
        <f>'Humans Alignment T&amp;A'!Z1000</f>
        <v>Include</v>
      </c>
      <c r="Q1000" s="120" t="str">
        <f>IF(AND(O1000="Exclude", P1000="Exclude"), "Mutually Excluded", IF(AND(OR(O1000="CERTAINLY INCLUDED", O1000="INCLUDE" ), OR(P1000="INCLUDE", P1000="MAYBE")), "MUTUALLY INCLUDED", IF(AND(O1000="MAYBE", P1000="MAYBE"), "Mutually MAYBE", IF(AND(O1000="Exclude", OR(P1000="INCLUDE", P1000="MAYBE")), "AI+Hum: No, Hum1+2: Yes", IF(AND(P1000="Exclude", OR(O1000="INCLUDE", O1000="CERTAINLY INCLUDED", H1000="MAYBE")), "Ai+hum: Yes, Hum1+2: No", "Other Conflict")))))</f>
        <v>MUTUALLY INCLUDED</v>
      </c>
      <c r="R1000" s="185"/>
      <c r="U1000" s="121" t="str">
        <f>IF(Q1000="Mutually Excluded","Exclude",IF(Q1000= "Mutually Included","Include",R1000))</f>
        <v>Include</v>
      </c>
      <c r="V1000" s="122" t="s">
        <v>23</v>
      </c>
      <c r="W1000" s="54" t="s">
        <v>23</v>
      </c>
      <c r="X1000" s="201" t="s">
        <v>901</v>
      </c>
      <c r="Y1000" s="201" t="s">
        <v>3011</v>
      </c>
      <c r="Z1000" s="103" t="str">
        <f t="shared" si="176"/>
        <v>Mutually Included</v>
      </c>
      <c r="AA1000" s="103" t="s">
        <v>3002</v>
      </c>
      <c r="AB1000" s="186"/>
      <c r="AC1000" s="186"/>
      <c r="AD1000" s="203" t="s">
        <v>23</v>
      </c>
      <c r="AF1000" s="203" t="s">
        <v>23</v>
      </c>
      <c r="AG1000" s="102" t="str">
        <f t="shared" si="177"/>
        <v>Mutually Included</v>
      </c>
      <c r="AH1000" s="10" t="str">
        <f t="shared" si="180"/>
        <v>Mutually Included</v>
      </c>
      <c r="AI1000" s="102" t="s">
        <v>23</v>
      </c>
      <c r="AJ1000" s="10"/>
      <c r="AK1000" s="10"/>
      <c r="AL1000" s="107" t="s">
        <v>23</v>
      </c>
      <c r="AM1000" s="102"/>
      <c r="AN1000" s="10"/>
      <c r="AO1000" s="10" t="str">
        <f>IF(OR(ISBLANK(AF1000), ISBLANK(AP1000)), "", IF(AND(OR(AF1000="Include", AF1000="Maybe"), OR(AP1000="Include", AP1000="Maybe", AP1000="Certainly Included")), "Mutually Included", IF(AND(AF1000="Exclude", AP1000="Exclude"), "Mutually Excluded", IF(AND(AF1000="Exclude", OR(AP1000="Include", AP1000="Maybe",, AP1000="Certainly Included")), "Human Excluded, AI Included", IF(AND(OR(AF1000="Include", AF1000="Maybe"), AP1000="Exclude"), "Human Included, AI Excluded", "Pal")))))</f>
        <v>Mutually Included</v>
      </c>
      <c r="AP1000" s="54" t="str">
        <f>IF(COUNTA(AQ1000:AS1000)=0, "", IF(COUNTIF(AQ1000:AS1000,5)=3, "Include", IF(COUNTIF(AQ1000:AS1000,5)&gt;=1, "Maybe", "Exclude")))</f>
        <v>Maybe</v>
      </c>
      <c r="AQ1000" s="10">
        <v>4</v>
      </c>
      <c r="AR1000" s="54">
        <v>5</v>
      </c>
      <c r="AS1000" s="10">
        <v>3</v>
      </c>
      <c r="AT1000" s="10" t="s">
        <v>3077</v>
      </c>
      <c r="AU1000" s="10" t="str">
        <f>IF(O1000="include",AF1000,"")</f>
        <v>Include</v>
      </c>
      <c r="AV1000" s="54" t="str">
        <f>IF(P1000="include",AF1000,"")</f>
        <v>Include</v>
      </c>
    </row>
    <row r="1001" spans="1:48" s="54" customFormat="1" ht="45">
      <c r="A1001" s="10">
        <v>1119</v>
      </c>
      <c r="B1001" s="10"/>
      <c r="C1001" s="10" t="s">
        <v>1410</v>
      </c>
      <c r="D1001" s="10">
        <v>1</v>
      </c>
      <c r="E1001" s="10">
        <v>1</v>
      </c>
      <c r="F1001" s="10">
        <v>1</v>
      </c>
      <c r="G1001" s="119" t="str">
        <f t="shared" si="181"/>
        <v>EXCLUDED</v>
      </c>
      <c r="H1001" s="147" t="s">
        <v>901</v>
      </c>
      <c r="I1001" s="189" t="s">
        <v>901</v>
      </c>
      <c r="J1001" s="10" t="str">
        <f>IF(AND(G1001="Excluded", H1001="Excluded"), "Mutually Excluded", IF(AND(OR(G1001="CERTAINLY INCLUDED", G1001="INCLUDED", G1001="MAYBE" ), OR(H1001="INCLUDED", H1001="MAYBE")), "MUTUALLY INCLUDED", IF(AND(G1001="MAYBE", H1001="MAYBE"), "Mutually MAYBE", IF(AND(G1001="Excluded", OR(H1001="INCLUDED", H1001="MAYBE")), "AI: No, Human: Yes", IF(AND(H1001="Excluded", OR(G1001="INCLUDED", G1001="CERTAINLY INCLUDED", G1001="MAYBE")), "AI: Yes, Human: No", "Other Conflict")))))</f>
        <v>Mutually Excluded</v>
      </c>
      <c r="K1001" s="10"/>
      <c r="L1001" s="10"/>
      <c r="N1001" s="220" t="s">
        <v>19</v>
      </c>
      <c r="O1001" s="54" t="str">
        <f>IF(J1001="Mutually Excluded","Exclude",IF(J1001= "Mutually Included","Include",M1001))</f>
        <v>Exclude</v>
      </c>
      <c r="P1001" s="54" t="str">
        <f>'Humans Alignment T&amp;A'!Z1001</f>
        <v>Exclude</v>
      </c>
      <c r="Q1001" s="120" t="str">
        <f>IF(AND(O1001="Exclude", P1001="Exclude"), "Mutually Excluded", IF(AND(OR(O1001="CERTAINLY INCLUDED", O1001="INCLUDE" ), OR(P1001="INCLUDE", P1001="MAYBE")), "MUTUALLY INCLUDED", IF(AND(O1001="MAYBE", P1001="MAYBE"), "Mutually MAYBE", IF(AND(O1001="Exclude", OR(P1001="INCLUDE", P1001="MAYBE")), "AI+Hum: No, Hum1+2: Yes", IF(AND(P1001="Exclude", OR(O1001="INCLUDE", O1001="CERTAINLY INCLUDED", H1001="MAYBE")), "Ai+hum: Yes, Hum1+2: No", "Other Conflict")))))</f>
        <v>Mutually Excluded</v>
      </c>
      <c r="U1001" s="121" t="str">
        <f>IF(Q1001="Mutually Excluded","Exclude",IF(Q1001= "Mutually Included","Include",R1001))</f>
        <v>Exclude</v>
      </c>
      <c r="V1001" s="122"/>
      <c r="X1001" s="117"/>
      <c r="Y1001" s="117"/>
      <c r="Z1001" s="103" t="str">
        <f t="shared" si="176"/>
        <v/>
      </c>
      <c r="AA1001" s="256"/>
      <c r="AB1001" s="186"/>
      <c r="AC1001" s="186"/>
      <c r="AD1001" s="203"/>
      <c r="AF1001" s="203"/>
      <c r="AG1001" s="102" t="str">
        <f t="shared" si="177"/>
        <v/>
      </c>
      <c r="AH1001" s="10" t="str">
        <f t="shared" si="180"/>
        <v/>
      </c>
      <c r="AI1001" s="102"/>
      <c r="AJ1001" s="10"/>
      <c r="AK1001" s="10"/>
      <c r="AL1001" s="105"/>
      <c r="AM1001" s="102"/>
      <c r="AN1001" s="10"/>
      <c r="AO1001" s="10" t="str">
        <f t="shared" si="178"/>
        <v/>
      </c>
      <c r="AT1001" s="10"/>
      <c r="AU1001" s="10" t="str">
        <f>IF(O1001="include",AF1001,"")</f>
        <v/>
      </c>
      <c r="AV1001" s="54" t="str">
        <f>IF(P1001="include",AF1001,"")</f>
        <v/>
      </c>
    </row>
    <row r="1002" spans="1:48" s="54" customFormat="1" ht="30">
      <c r="A1002" s="10">
        <v>1121</v>
      </c>
      <c r="B1002" s="10"/>
      <c r="C1002" s="261" t="s">
        <v>1412</v>
      </c>
      <c r="D1002" s="10">
        <v>1</v>
      </c>
      <c r="E1002" s="10">
        <v>1</v>
      </c>
      <c r="F1002" s="10">
        <v>1</v>
      </c>
      <c r="G1002" s="119" t="str">
        <f t="shared" si="181"/>
        <v>EXCLUDED</v>
      </c>
      <c r="H1002" s="147" t="s">
        <v>901</v>
      </c>
      <c r="I1002" s="189" t="s">
        <v>901</v>
      </c>
      <c r="J1002" s="10" t="str">
        <f>IF(AND(G1002="Excluded", H1002="Excluded"), "Mutually Excluded", IF(AND(OR(G1002="CERTAINLY INCLUDED", G1002="INCLUDED", G1002="MAYBE" ), OR(H1002="INCLUDED", H1002="MAYBE")), "MUTUALLY INCLUDED", IF(AND(G1002="MAYBE", H1002="MAYBE"), "Mutually MAYBE", IF(AND(G1002="Excluded", OR(H1002="INCLUDED", H1002="MAYBE")), "AI: No, Human: Yes", IF(AND(H1002="Excluded", OR(G1002="INCLUDED", G1002="CERTAINLY INCLUDED", G1002="MAYBE")), "AI: Yes, Human: No", "Other Conflict")))))</f>
        <v>Mutually Excluded</v>
      </c>
      <c r="K1002" s="10"/>
      <c r="L1002" s="10"/>
      <c r="N1002" s="220" t="s">
        <v>19</v>
      </c>
      <c r="O1002" s="54" t="str">
        <f>IF(J1002="Mutually Excluded","Exclude",IF(J1002= "Mutually Included","Include",M1002))</f>
        <v>Exclude</v>
      </c>
      <c r="P1002" s="54" t="str">
        <f>'Humans Alignment T&amp;A'!Z1002</f>
        <v>Exclude</v>
      </c>
      <c r="Q1002" s="120" t="str">
        <f>IF(AND(O1002="Exclude", P1002="Exclude"), "Mutually Excluded", IF(AND(OR(O1002="CERTAINLY INCLUDED", O1002="INCLUDE" ), OR(P1002="INCLUDE", P1002="MAYBE")), "MUTUALLY INCLUDED", IF(AND(O1002="MAYBE", P1002="MAYBE"), "Mutually MAYBE", IF(AND(O1002="Exclude", OR(P1002="INCLUDE", P1002="MAYBE")), "AI+Hum: No, Hum1+2: Yes", IF(AND(P1002="Exclude", OR(O1002="INCLUDE", O1002="CERTAINLY INCLUDED", H1002="MAYBE")), "Ai+hum: Yes, Hum1+2: No", "Other Conflict")))))</f>
        <v>Mutually Excluded</v>
      </c>
      <c r="U1002" s="121" t="str">
        <f>IF(Q1002="Mutually Excluded","Exclude",IF(Q1002= "Mutually Included","Include",R1002))</f>
        <v>Exclude</v>
      </c>
      <c r="V1002" s="122"/>
      <c r="X1002" s="117"/>
      <c r="Y1002" s="117"/>
      <c r="Z1002" s="103" t="str">
        <f t="shared" si="176"/>
        <v/>
      </c>
      <c r="AA1002" s="256"/>
      <c r="AB1002" s="186"/>
      <c r="AC1002" s="186"/>
      <c r="AD1002" s="203"/>
      <c r="AF1002" s="203"/>
      <c r="AG1002" s="102" t="str">
        <f t="shared" si="177"/>
        <v/>
      </c>
      <c r="AH1002" s="10" t="str">
        <f t="shared" si="180"/>
        <v/>
      </c>
      <c r="AI1002" s="102"/>
      <c r="AJ1002" s="10"/>
      <c r="AK1002" s="10"/>
      <c r="AL1002" s="105"/>
      <c r="AM1002" s="102"/>
      <c r="AN1002" s="10"/>
      <c r="AO1002" s="10" t="str">
        <f t="shared" si="178"/>
        <v/>
      </c>
      <c r="AT1002" s="10"/>
      <c r="AU1002" s="10" t="str">
        <f>IF(O1002="include",AF1002,"")</f>
        <v/>
      </c>
      <c r="AV1002" s="54" t="str">
        <f>IF(P1002="include",AF1002,"")</f>
        <v/>
      </c>
    </row>
    <row r="1003" spans="1:48" s="54" customFormat="1" ht="30">
      <c r="A1003" s="10">
        <v>1122</v>
      </c>
      <c r="B1003" s="10"/>
      <c r="C1003" s="10" t="s">
        <v>1413</v>
      </c>
      <c r="D1003" s="10">
        <v>4</v>
      </c>
      <c r="E1003" s="10">
        <v>4</v>
      </c>
      <c r="F1003" s="10">
        <v>4</v>
      </c>
      <c r="G1003" s="119" t="str">
        <f t="shared" si="181"/>
        <v>EXCLUDED</v>
      </c>
      <c r="H1003" s="147" t="s">
        <v>901</v>
      </c>
      <c r="I1003" s="189" t="s">
        <v>901</v>
      </c>
      <c r="J1003" s="10" t="str">
        <f>IF(AND(G1003="Excluded", H1003="Excluded"), "Mutually Excluded", IF(AND(OR(G1003="CERTAINLY INCLUDED", G1003="INCLUDED", G1003="MAYBE" ), OR(H1003="INCLUDED", H1003="MAYBE")), "MUTUALLY INCLUDED", IF(AND(G1003="MAYBE", H1003="MAYBE"), "Mutually MAYBE", IF(AND(G1003="Excluded", OR(H1003="INCLUDED", H1003="MAYBE")), "AI: No, Human: Yes", IF(AND(H1003="Excluded", OR(G1003="INCLUDED", G1003="CERTAINLY INCLUDED", G1003="MAYBE")), "AI: Yes, Human: No", "Other Conflict")))))</f>
        <v>Mutually Excluded</v>
      </c>
      <c r="K1003" s="10"/>
      <c r="L1003" s="10"/>
      <c r="N1003" s="220" t="s">
        <v>19</v>
      </c>
      <c r="O1003" s="54" t="str">
        <f>IF(J1003="Mutually Excluded","Exclude",IF(J1003= "Mutually Included","Include",M1003))</f>
        <v>Exclude</v>
      </c>
      <c r="P1003" s="54" t="str">
        <f>'Humans Alignment T&amp;A'!Z1003</f>
        <v>Exclude</v>
      </c>
      <c r="Q1003" s="120" t="str">
        <f>IF(AND(O1003="Exclude", P1003="Exclude"), "Mutually Excluded", IF(AND(OR(O1003="CERTAINLY INCLUDED", O1003="INCLUDE" ), OR(P1003="INCLUDE", P1003="MAYBE")), "MUTUALLY INCLUDED", IF(AND(O1003="MAYBE", P1003="MAYBE"), "Mutually MAYBE", IF(AND(O1003="Exclude", OR(P1003="INCLUDE", P1003="MAYBE")), "AI+Hum: No, Hum1+2: Yes", IF(AND(P1003="Exclude", OR(O1003="INCLUDE", O1003="CERTAINLY INCLUDED", H1003="MAYBE")), "Ai+hum: Yes, Hum1+2: No", "Other Conflict")))))</f>
        <v>Mutually Excluded</v>
      </c>
      <c r="U1003" s="121" t="str">
        <f>IF(Q1003="Mutually Excluded","Exclude",IF(Q1003= "Mutually Included","Include",R1003))</f>
        <v>Exclude</v>
      </c>
      <c r="V1003" s="122"/>
      <c r="X1003" s="117"/>
      <c r="Y1003" s="117"/>
      <c r="Z1003" s="103" t="str">
        <f t="shared" si="176"/>
        <v/>
      </c>
      <c r="AA1003" s="256"/>
      <c r="AB1003" s="186"/>
      <c r="AC1003" s="186"/>
      <c r="AD1003" s="203"/>
      <c r="AF1003" s="203"/>
      <c r="AG1003" s="102" t="str">
        <f t="shared" si="177"/>
        <v/>
      </c>
      <c r="AH1003" s="10" t="str">
        <f t="shared" si="180"/>
        <v/>
      </c>
      <c r="AI1003" s="102"/>
      <c r="AJ1003" s="10"/>
      <c r="AK1003" s="10"/>
      <c r="AL1003" s="105"/>
      <c r="AM1003" s="102"/>
      <c r="AN1003" s="10"/>
      <c r="AO1003" s="10" t="str">
        <f t="shared" si="178"/>
        <v/>
      </c>
      <c r="AT1003" s="10"/>
      <c r="AU1003" s="10" t="str">
        <f>IF(O1003="include",AF1003,"")</f>
        <v/>
      </c>
      <c r="AV1003" s="54" t="str">
        <f>IF(P1003="include",AF1003,"")</f>
        <v/>
      </c>
    </row>
    <row r="1004" spans="1:48" s="54" customFormat="1" ht="70.150000000000006" customHeight="1">
      <c r="A1004" s="10">
        <v>1123</v>
      </c>
      <c r="B1004" s="10"/>
      <c r="C1004" s="10" t="s">
        <v>1414</v>
      </c>
      <c r="D1004" s="10">
        <v>2</v>
      </c>
      <c r="E1004" s="10">
        <v>3</v>
      </c>
      <c r="F1004" s="10">
        <v>2</v>
      </c>
      <c r="G1004" s="119" t="str">
        <f t="shared" si="181"/>
        <v>EXCLUDED</v>
      </c>
      <c r="H1004" s="147" t="s">
        <v>65</v>
      </c>
      <c r="I1004" s="189" t="s">
        <v>901</v>
      </c>
      <c r="J1004" s="10" t="str">
        <f>IF(AND(G1004="Excluded", H1004="Excluded"), "Mutually Excluded", IF(AND(OR(G1004="CERTAINLY INCLUDED", G1004="INCLUDED", G1004="MAYBE" ), OR(H1004="INCLUDED", H1004="MAYBE")), "MUTUALLY INCLUDED", IF(AND(G1004="MAYBE", H1004="MAYBE"), "Mutually MAYBE", IF(AND(G1004="Excluded", OR(H1004="INCLUDED", H1004="MAYBE")), "AI: No, Human: Yes", IF(AND(H1004="Excluded", OR(G1004="INCLUDED", G1004="CERTAINLY INCLUDED", G1004="MAYBE")), "AI: Yes, Human: No", "Other Conflict")))))</f>
        <v>AI: No, Human: Yes</v>
      </c>
      <c r="K1004" s="10" t="s">
        <v>19</v>
      </c>
      <c r="L1004" s="10" t="s">
        <v>19</v>
      </c>
      <c r="M1004" s="54" t="s">
        <v>19</v>
      </c>
      <c r="N1004" s="220" t="s">
        <v>19</v>
      </c>
      <c r="O1004" s="54" t="str">
        <f>IF(J1004="Mutually Excluded","Exclude",IF(J1004= "Mutually Included","Include",M1004))</f>
        <v>Exclude</v>
      </c>
      <c r="P1004" s="54" t="str">
        <f>'Humans Alignment T&amp;A'!Z1004</f>
        <v>Exclude</v>
      </c>
      <c r="Q1004" s="120" t="str">
        <f>IF(AND(O1004="Exclude", P1004="Exclude"), "Mutually Excluded", IF(AND(OR(O1004="CERTAINLY INCLUDED", O1004="INCLUDE" ), OR(P1004="INCLUDE", P1004="MAYBE")), "MUTUALLY INCLUDED", IF(AND(O1004="MAYBE", P1004="MAYBE"), "Mutually MAYBE", IF(AND(O1004="Exclude", OR(P1004="INCLUDE", P1004="MAYBE")), "AI+Hum: No, Hum1+2: Yes", IF(AND(P1004="Exclude", OR(O1004="INCLUDE", O1004="CERTAINLY INCLUDED", H1004="MAYBE")), "Ai+hum: Yes, Hum1+2: No", "Other Conflict")))))</f>
        <v>Mutually Excluded</v>
      </c>
      <c r="U1004" s="121" t="str">
        <f>IF(Q1004="Mutually Excluded","Exclude",IF(Q1004= "Mutually Included","Include",R1004))</f>
        <v>Exclude</v>
      </c>
      <c r="V1004" s="122"/>
      <c r="X1004" s="117"/>
      <c r="Y1004" s="117"/>
      <c r="Z1004" s="103" t="str">
        <f t="shared" si="176"/>
        <v/>
      </c>
      <c r="AA1004" s="256"/>
      <c r="AB1004" s="186"/>
      <c r="AC1004" s="186"/>
      <c r="AD1004" s="203"/>
      <c r="AF1004" s="203"/>
      <c r="AG1004" s="102" t="str">
        <f t="shared" si="177"/>
        <v/>
      </c>
      <c r="AH1004" s="10" t="str">
        <f t="shared" si="180"/>
        <v/>
      </c>
      <c r="AI1004" s="102"/>
      <c r="AJ1004" s="10"/>
      <c r="AK1004" s="10"/>
      <c r="AL1004" s="105"/>
      <c r="AM1004" s="102"/>
      <c r="AN1004" s="10"/>
      <c r="AO1004" s="10" t="str">
        <f t="shared" si="178"/>
        <v/>
      </c>
      <c r="AT1004" s="10"/>
      <c r="AU1004" s="10" t="str">
        <f>IF(O1004="include",AF1004,"")</f>
        <v/>
      </c>
      <c r="AV1004" s="54" t="str">
        <f>IF(P1004="include",AF1004,"")</f>
        <v/>
      </c>
    </row>
    <row r="1005" spans="1:48" s="54" customFormat="1" ht="30">
      <c r="A1005" s="10">
        <v>1125</v>
      </c>
      <c r="B1005" s="10"/>
      <c r="C1005" s="10" t="s">
        <v>1418</v>
      </c>
      <c r="D1005" s="10">
        <v>3</v>
      </c>
      <c r="E1005" s="10">
        <v>2</v>
      </c>
      <c r="F1005" s="10">
        <v>3</v>
      </c>
      <c r="G1005" s="119" t="str">
        <f t="shared" si="181"/>
        <v>EXCLUDED</v>
      </c>
      <c r="H1005" s="147" t="s">
        <v>901</v>
      </c>
      <c r="I1005" s="189" t="s">
        <v>901</v>
      </c>
      <c r="J1005" s="10" t="str">
        <f>IF(AND(G1005="Excluded", H1005="Excluded"), "Mutually Excluded", IF(AND(OR(G1005="CERTAINLY INCLUDED", G1005="INCLUDED", G1005="MAYBE" ), OR(H1005="INCLUDED", H1005="MAYBE")), "MUTUALLY INCLUDED", IF(AND(G1005="MAYBE", H1005="MAYBE"), "Mutually MAYBE", IF(AND(G1005="Excluded", OR(H1005="INCLUDED", H1005="MAYBE")), "AI: No, Human: Yes", IF(AND(H1005="Excluded", OR(G1005="INCLUDED", G1005="CERTAINLY INCLUDED", G1005="MAYBE")), "AI: Yes, Human: No", "Other Conflict")))))</f>
        <v>Mutually Excluded</v>
      </c>
      <c r="K1005" s="10"/>
      <c r="L1005" s="10"/>
      <c r="N1005" s="220" t="s">
        <v>19</v>
      </c>
      <c r="O1005" s="54" t="str">
        <f>IF(J1005="Mutually Excluded","Exclude",IF(J1005= "Mutually Included","Include",M1005))</f>
        <v>Exclude</v>
      </c>
      <c r="P1005" s="54" t="str">
        <f>'Humans Alignment T&amp;A'!Z1005</f>
        <v>Exclude</v>
      </c>
      <c r="Q1005" s="120" t="str">
        <f>IF(AND(O1005="Exclude", P1005="Exclude"), "Mutually Excluded", IF(AND(OR(O1005="CERTAINLY INCLUDED", O1005="INCLUDE" ), OR(P1005="INCLUDE", P1005="MAYBE")), "MUTUALLY INCLUDED", IF(AND(O1005="MAYBE", P1005="MAYBE"), "Mutually MAYBE", IF(AND(O1005="Exclude", OR(P1005="INCLUDE", P1005="MAYBE")), "AI+Hum: No, Hum1+2: Yes", IF(AND(P1005="Exclude", OR(O1005="INCLUDE", O1005="CERTAINLY INCLUDED", H1005="MAYBE")), "Ai+hum: Yes, Hum1+2: No", "Other Conflict")))))</f>
        <v>Mutually Excluded</v>
      </c>
      <c r="U1005" s="121" t="str">
        <f>IF(Q1005="Mutually Excluded","Exclude",IF(Q1005= "Mutually Included","Include",R1005))</f>
        <v>Exclude</v>
      </c>
      <c r="V1005" s="122"/>
      <c r="X1005" s="117"/>
      <c r="Y1005" s="117"/>
      <c r="Z1005" s="103" t="str">
        <f t="shared" si="176"/>
        <v/>
      </c>
      <c r="AA1005" s="256"/>
      <c r="AB1005" s="186"/>
      <c r="AC1005" s="186"/>
      <c r="AD1005" s="203"/>
      <c r="AF1005" s="203"/>
      <c r="AG1005" s="102" t="str">
        <f t="shared" si="177"/>
        <v/>
      </c>
      <c r="AH1005" s="10" t="str">
        <f t="shared" si="180"/>
        <v/>
      </c>
      <c r="AI1005" s="102"/>
      <c r="AJ1005" s="10"/>
      <c r="AK1005" s="10"/>
      <c r="AL1005" s="105"/>
      <c r="AM1005" s="102"/>
      <c r="AN1005" s="10"/>
      <c r="AO1005" s="10" t="str">
        <f t="shared" si="178"/>
        <v/>
      </c>
      <c r="AT1005" s="10"/>
      <c r="AU1005" s="10" t="str">
        <f>IF(O1005="include",AF1005,"")</f>
        <v/>
      </c>
      <c r="AV1005" s="54" t="str">
        <f>IF(P1005="include",AF1005,"")</f>
        <v/>
      </c>
    </row>
    <row r="1006" spans="1:48" s="54" customFormat="1" ht="45">
      <c r="A1006" s="102" t="s">
        <v>1419</v>
      </c>
      <c r="B1006" s="10"/>
      <c r="C1006" s="261" t="s">
        <v>1420</v>
      </c>
      <c r="D1006" s="10">
        <v>4</v>
      </c>
      <c r="E1006" s="10">
        <v>4</v>
      </c>
      <c r="F1006" s="10">
        <v>3</v>
      </c>
      <c r="G1006" s="119" t="str">
        <f t="shared" si="181"/>
        <v>EXCLUDED</v>
      </c>
      <c r="H1006" s="147" t="s">
        <v>901</v>
      </c>
      <c r="I1006" s="189" t="s">
        <v>901</v>
      </c>
      <c r="J1006" s="10" t="str">
        <f>IF(AND(G1006="Excluded", H1006="Excluded"), "Mutually Excluded", IF(AND(OR(G1006="CERTAINLY INCLUDED", G1006="INCLUDED", G1006="MAYBE" ), OR(H1006="INCLUDED", H1006="MAYBE")), "MUTUALLY INCLUDED", IF(AND(G1006="MAYBE", H1006="MAYBE"), "Mutually MAYBE", IF(AND(G1006="Excluded", OR(H1006="INCLUDED", H1006="MAYBE")), "AI: No, Human: Yes", IF(AND(H1006="Excluded", OR(G1006="INCLUDED", G1006="CERTAINLY INCLUDED", G1006="MAYBE")), "AI: Yes, Human: No", "Other Conflict")))))</f>
        <v>Mutually Excluded</v>
      </c>
      <c r="K1006" s="10"/>
      <c r="L1006" s="10"/>
      <c r="N1006" s="220" t="s">
        <v>19</v>
      </c>
      <c r="O1006" s="54" t="str">
        <f>IF(J1006="Mutually Excluded","Exclude",IF(J1006= "Mutually Included","Include",M1006))</f>
        <v>Exclude</v>
      </c>
      <c r="P1006" s="54" t="str">
        <f>'Humans Alignment T&amp;A'!Z1006</f>
        <v>Exclude</v>
      </c>
      <c r="Q1006" s="120" t="str">
        <f>IF(AND(O1006="Exclude", P1006="Exclude"), "Mutually Excluded", IF(AND(OR(O1006="CERTAINLY INCLUDED", O1006="INCLUDE" ), OR(P1006="INCLUDE", P1006="MAYBE")), "MUTUALLY INCLUDED", IF(AND(O1006="MAYBE", P1006="MAYBE"), "Mutually MAYBE", IF(AND(O1006="Exclude", OR(P1006="INCLUDE", P1006="MAYBE")), "AI+Hum: No, Hum1+2: Yes", IF(AND(P1006="Exclude", OR(O1006="INCLUDE", O1006="CERTAINLY INCLUDED", H1006="MAYBE")), "Ai+hum: Yes, Hum1+2: No", "Other Conflict")))))</f>
        <v>Mutually Excluded</v>
      </c>
      <c r="U1006" s="121" t="str">
        <f>IF(Q1006="Mutually Excluded","Exclude",IF(Q1006= "Mutually Included","Include",R1006))</f>
        <v>Exclude</v>
      </c>
      <c r="V1006" s="122"/>
      <c r="X1006" s="122"/>
      <c r="Y1006" s="122"/>
      <c r="Z1006" s="103" t="str">
        <f>IF(OR(ISBLANK(AF1006), ISBLANK(V1006)), "", IF(AND(OR(AF1006="Include", AF1006="Maybe"), OR(V1006="Include", V1006="Maybe", V1006="Certainly Included")), "Mutually Included", IF(AND(AF1006="Exclude", V1006="Exclude"), "Mutually Excluded", IF(AND(AF1006="Exclude", OR(V1006="Include", V1006="Maybe")), "Nikos Excluded, Cindy Included", IF(AND(OR(AF1006="Include", AF1006="Maybe"), V1006="Exclude"), "Nikos Included, Cindy Excluded", "Pal")))))</f>
        <v/>
      </c>
      <c r="AA1006" s="256"/>
      <c r="AB1006" s="186"/>
      <c r="AC1006" s="186"/>
      <c r="AD1006" s="203"/>
      <c r="AF1006" s="203"/>
      <c r="AG1006" s="102" t="str">
        <f>IF(OR(ISBLANK(AF1006), ISBLANK(AD1006)), "", IF(AND(OR(AF1006="Include", AF1006="Maybe"), OR(AD1006="Include", AD1006="Maybe", AD1006="Certainly Included")), "Mutually Included", IF(AND(AF1006="Exclude", AD1006="Exclude"), "Mutually Excluded", IF(AND(AF1006="Exclude", OR(AD1006="Include", AD1006="Maybe")), "Nikos Excluded, Mikhail Included", IF(AND(OR(AF1006="Include", AF1006="Maybe"), AD1006="Exclude"), "Nikos Included, Mikhail Excluded", "Pal")))))</f>
        <v/>
      </c>
      <c r="AH1006" s="10" t="str">
        <f>IF(OR(ISBLANK(AF1006), ISBLANK(AP1006)), "", IF(AND(OR(AF1006="Include", AF1006="Maybe"), OR(AP1006="Included", AP1006="Maybe", AP1006="Certainly Included")), "Mutually Included", IF(AND(AF1006="Exclude", AP1006="Exclude"), "Mutually Excluded", IF(AND(AF1006="Exclude", OR(AP1006="Include", AP1006="Maybe")), "Human Excluded, AI Included", IF(AND(OR(AF1006="Include", AF1006="Maybe"), AP1006="Exclude"), "Human Included, AI Excluded", "Pal")))))</f>
        <v/>
      </c>
      <c r="AI1006" s="102"/>
      <c r="AJ1006" s="10"/>
      <c r="AK1006" s="10"/>
      <c r="AL1006" s="105"/>
      <c r="AM1006" s="102"/>
      <c r="AN1006" s="10"/>
      <c r="AO1006" s="10" t="str">
        <f>IF(OR(ISBLANK(AF1006), ISBLANK(AP1006)), "", IF(AND(OR(AF1006="Include", AF1006="Maybe"), OR(AP1006="Include", AP1006="Maybe", AP1006="Certainly Included")), "Mutually Included", IF(AND(AF1006="Exclude", AP1006="Exclude"), "Mutually Excluded", IF(AND(AF1006="Exclude", OR(AP1006="Include", AP1006="Maybe",, AP1006="Certainly Included")), "Human Excluded, AI Included", IF(AND(OR(AF1006="Include", AF1006="Maybe"), AP1006="Exclude"), "Human Included, AI Excluded", "Pal")))))</f>
        <v/>
      </c>
      <c r="AT1006" s="10"/>
      <c r="AU1006" s="10" t="str">
        <f>IF(O1006="include",AF1006,"")</f>
        <v/>
      </c>
      <c r="AV1006" s="54" t="str">
        <f>IF(P1006="include",AF1006,"")</f>
        <v/>
      </c>
    </row>
    <row r="1007" spans="1:48" s="54" customFormat="1" ht="70.150000000000006" customHeight="1">
      <c r="A1007" s="10">
        <v>1129</v>
      </c>
      <c r="B1007" s="10"/>
      <c r="C1007" s="10" t="s">
        <v>1421</v>
      </c>
      <c r="D1007" s="10">
        <v>4</v>
      </c>
      <c r="E1007" s="10">
        <v>4</v>
      </c>
      <c r="F1007" s="10">
        <v>3</v>
      </c>
      <c r="G1007" s="119" t="str">
        <f t="shared" si="181"/>
        <v>EXCLUDED</v>
      </c>
      <c r="H1007" s="147" t="s">
        <v>901</v>
      </c>
      <c r="I1007" s="189" t="s">
        <v>901</v>
      </c>
      <c r="J1007" s="10" t="str">
        <f>IF(AND(G1007="Excluded", H1007="Excluded"), "Mutually Excluded", IF(AND(OR(G1007="CERTAINLY INCLUDED", G1007="INCLUDED", G1007="MAYBE" ), OR(H1007="INCLUDED", H1007="MAYBE")), "MUTUALLY INCLUDED", IF(AND(G1007="MAYBE", H1007="MAYBE"), "Mutually MAYBE", IF(AND(G1007="Excluded", OR(H1007="INCLUDED", H1007="MAYBE")), "AI: No, Human: Yes", IF(AND(H1007="Excluded", OR(G1007="INCLUDED", G1007="CERTAINLY INCLUDED", G1007="MAYBE")), "AI: Yes, Human: No", "Other Conflict")))))</f>
        <v>Mutually Excluded</v>
      </c>
      <c r="K1007" s="10"/>
      <c r="L1007" s="10"/>
      <c r="N1007" s="220" t="s">
        <v>19</v>
      </c>
      <c r="O1007" s="54" t="str">
        <f>IF(J1007="Mutually Excluded","Exclude",IF(J1007= "Mutually Included","Include",M1007))</f>
        <v>Exclude</v>
      </c>
      <c r="P1007" s="54" t="str">
        <f>'Humans Alignment T&amp;A'!Z1007</f>
        <v>Exclude</v>
      </c>
      <c r="Q1007" s="120" t="str">
        <f>IF(AND(O1007="Exclude", P1007="Exclude"), "Mutually Excluded", IF(AND(OR(O1007="CERTAINLY INCLUDED", O1007="INCLUDE" ), OR(P1007="INCLUDE", P1007="MAYBE")), "MUTUALLY INCLUDED", IF(AND(O1007="MAYBE", P1007="MAYBE"), "Mutually MAYBE", IF(AND(O1007="Exclude", OR(P1007="INCLUDE", P1007="MAYBE")), "AI+Hum: No, Hum1+2: Yes", IF(AND(P1007="Exclude", OR(O1007="INCLUDE", O1007="CERTAINLY INCLUDED", H1007="MAYBE")), "Ai+hum: Yes, Hum1+2: No", "Other Conflict")))))</f>
        <v>Mutually Excluded</v>
      </c>
      <c r="U1007" s="121" t="str">
        <f>IF(Q1007="Mutually Excluded","Exclude",IF(Q1007= "Mutually Included","Include",R1007))</f>
        <v>Exclude</v>
      </c>
      <c r="V1007" s="122"/>
      <c r="X1007" s="117"/>
      <c r="Y1007" s="117"/>
      <c r="Z1007" s="103" t="str">
        <f t="shared" si="176"/>
        <v/>
      </c>
      <c r="AA1007" s="256"/>
      <c r="AB1007" s="186"/>
      <c r="AC1007" s="186"/>
      <c r="AD1007" s="203"/>
      <c r="AF1007" s="203"/>
      <c r="AG1007" s="102" t="str">
        <f t="shared" si="177"/>
        <v/>
      </c>
      <c r="AH1007" s="10" t="str">
        <f t="shared" si="180"/>
        <v/>
      </c>
      <c r="AI1007" s="102"/>
      <c r="AJ1007" s="10"/>
      <c r="AK1007" s="10"/>
      <c r="AL1007" s="105"/>
      <c r="AM1007" s="102"/>
      <c r="AN1007" s="10"/>
      <c r="AO1007" s="10" t="str">
        <f t="shared" si="178"/>
        <v/>
      </c>
      <c r="AT1007" s="10"/>
      <c r="AU1007" s="10" t="str">
        <f>IF(O1007="include",AF1007,"")</f>
        <v/>
      </c>
      <c r="AV1007" s="54" t="str">
        <f>IF(P1007="include",AF1007,"")</f>
        <v/>
      </c>
    </row>
    <row r="1008" spans="1:48" s="54" customFormat="1" ht="30">
      <c r="A1008" s="10">
        <v>1131</v>
      </c>
      <c r="B1008" s="10"/>
      <c r="C1008" s="10" t="s">
        <v>1424</v>
      </c>
      <c r="D1008" s="10">
        <v>2</v>
      </c>
      <c r="E1008" s="10">
        <v>2</v>
      </c>
      <c r="F1008" s="10">
        <v>2</v>
      </c>
      <c r="G1008" s="119" t="str">
        <f t="shared" si="181"/>
        <v>EXCLUDED</v>
      </c>
      <c r="H1008" s="147" t="s">
        <v>901</v>
      </c>
      <c r="I1008" s="189" t="s">
        <v>901</v>
      </c>
      <c r="J1008" s="10" t="str">
        <f>IF(AND(G1008="Excluded", H1008="Excluded"), "Mutually Excluded", IF(AND(OR(G1008="CERTAINLY INCLUDED", G1008="INCLUDED", G1008="MAYBE" ), OR(H1008="INCLUDED", H1008="MAYBE")), "MUTUALLY INCLUDED", IF(AND(G1008="MAYBE", H1008="MAYBE"), "Mutually MAYBE", IF(AND(G1008="Excluded", OR(H1008="INCLUDED", H1008="MAYBE")), "AI: No, Human: Yes", IF(AND(H1008="Excluded", OR(G1008="INCLUDED", G1008="CERTAINLY INCLUDED", G1008="MAYBE")), "AI: Yes, Human: No", "Other Conflict")))))</f>
        <v>Mutually Excluded</v>
      </c>
      <c r="K1008" s="10"/>
      <c r="L1008" s="10"/>
      <c r="N1008" s="220" t="s">
        <v>19</v>
      </c>
      <c r="O1008" s="54" t="str">
        <f>IF(J1008="Mutually Excluded","Exclude",IF(J1008= "Mutually Included","Include",M1008))</f>
        <v>Exclude</v>
      </c>
      <c r="P1008" s="54" t="str">
        <f>'Humans Alignment T&amp;A'!Z1008</f>
        <v>Exclude</v>
      </c>
      <c r="Q1008" s="120" t="str">
        <f>IF(AND(O1008="Exclude", P1008="Exclude"), "Mutually Excluded", IF(AND(OR(O1008="CERTAINLY INCLUDED", O1008="INCLUDE" ), OR(P1008="INCLUDE", P1008="MAYBE")), "MUTUALLY INCLUDED", IF(AND(O1008="MAYBE", P1008="MAYBE"), "Mutually MAYBE", IF(AND(O1008="Exclude", OR(P1008="INCLUDE", P1008="MAYBE")), "AI+Hum: No, Hum1+2: Yes", IF(AND(P1008="Exclude", OR(O1008="INCLUDE", O1008="CERTAINLY INCLUDED", H1008="MAYBE")), "Ai+hum: Yes, Hum1+2: No", "Other Conflict")))))</f>
        <v>Mutually Excluded</v>
      </c>
      <c r="U1008" s="121" t="str">
        <f>IF(Q1008="Mutually Excluded","Exclude",IF(Q1008= "Mutually Included","Include",R1008))</f>
        <v>Exclude</v>
      </c>
      <c r="V1008" s="122"/>
      <c r="X1008" s="117"/>
      <c r="Y1008" s="117"/>
      <c r="Z1008" s="103" t="str">
        <f t="shared" si="176"/>
        <v/>
      </c>
      <c r="AA1008" s="256"/>
      <c r="AB1008" s="186"/>
      <c r="AC1008" s="186"/>
      <c r="AD1008" s="203"/>
      <c r="AF1008" s="203"/>
      <c r="AG1008" s="102" t="str">
        <f t="shared" si="177"/>
        <v/>
      </c>
      <c r="AH1008" s="10" t="str">
        <f t="shared" si="180"/>
        <v/>
      </c>
      <c r="AI1008" s="102"/>
      <c r="AJ1008" s="10"/>
      <c r="AK1008" s="10"/>
      <c r="AL1008" s="105"/>
      <c r="AM1008" s="102"/>
      <c r="AN1008" s="10"/>
      <c r="AO1008" s="10" t="str">
        <f t="shared" si="178"/>
        <v/>
      </c>
      <c r="AT1008" s="10"/>
      <c r="AU1008" s="10" t="str">
        <f>IF(O1008="include",AF1008,"")</f>
        <v/>
      </c>
      <c r="AV1008" s="54" t="str">
        <f>IF(P1008="include",AF1008,"")</f>
        <v/>
      </c>
    </row>
    <row r="1009" spans="1:60" s="54" customFormat="1" ht="30">
      <c r="A1009" s="10">
        <v>1132</v>
      </c>
      <c r="B1009" s="10"/>
      <c r="C1009" s="10" t="s">
        <v>1426</v>
      </c>
      <c r="D1009" s="10">
        <v>1</v>
      </c>
      <c r="E1009" s="10">
        <v>1</v>
      </c>
      <c r="F1009" s="10">
        <v>1</v>
      </c>
      <c r="G1009" s="119" t="str">
        <f t="shared" si="181"/>
        <v>EXCLUDED</v>
      </c>
      <c r="H1009" s="147" t="s">
        <v>901</v>
      </c>
      <c r="I1009" s="189" t="s">
        <v>901</v>
      </c>
      <c r="J1009" s="10" t="str">
        <f>IF(AND(G1009="Excluded", H1009="Excluded"), "Mutually Excluded", IF(AND(OR(G1009="CERTAINLY INCLUDED", G1009="INCLUDED", G1009="MAYBE" ), OR(H1009="INCLUDED", H1009="MAYBE")), "MUTUALLY INCLUDED", IF(AND(G1009="MAYBE", H1009="MAYBE"), "Mutually MAYBE", IF(AND(G1009="Excluded", OR(H1009="INCLUDED", H1009="MAYBE")), "AI: No, Human: Yes", IF(AND(H1009="Excluded", OR(G1009="INCLUDED", G1009="CERTAINLY INCLUDED", G1009="MAYBE")), "AI: Yes, Human: No", "Other Conflict")))))</f>
        <v>Mutually Excluded</v>
      </c>
      <c r="K1009" s="10"/>
      <c r="L1009" s="10"/>
      <c r="N1009" s="220" t="s">
        <v>19</v>
      </c>
      <c r="O1009" s="54" t="str">
        <f>IF(J1009="Mutually Excluded","Exclude",IF(J1009= "Mutually Included","Include",M1009))</f>
        <v>Exclude</v>
      </c>
      <c r="P1009" s="54" t="str">
        <f>'Humans Alignment T&amp;A'!Z1009</f>
        <v>Exclude</v>
      </c>
      <c r="Q1009" s="120" t="str">
        <f>IF(AND(O1009="Exclude", P1009="Exclude"), "Mutually Excluded", IF(AND(OR(O1009="CERTAINLY INCLUDED", O1009="INCLUDE" ), OR(P1009="INCLUDE", P1009="MAYBE")), "MUTUALLY INCLUDED", IF(AND(O1009="MAYBE", P1009="MAYBE"), "Mutually MAYBE", IF(AND(O1009="Exclude", OR(P1009="INCLUDE", P1009="MAYBE")), "AI+Hum: No, Hum1+2: Yes", IF(AND(P1009="Exclude", OR(O1009="INCLUDE", O1009="CERTAINLY INCLUDED", H1009="MAYBE")), "Ai+hum: Yes, Hum1+2: No", "Other Conflict")))))</f>
        <v>Mutually Excluded</v>
      </c>
      <c r="U1009" s="121" t="str">
        <f>IF(Q1009="Mutually Excluded","Exclude",IF(Q1009= "Mutually Included","Include",R1009))</f>
        <v>Exclude</v>
      </c>
      <c r="V1009" s="122"/>
      <c r="X1009" s="117"/>
      <c r="Y1009" s="117"/>
      <c r="Z1009" s="103" t="str">
        <f t="shared" si="176"/>
        <v/>
      </c>
      <c r="AA1009" s="256"/>
      <c r="AB1009" s="186"/>
      <c r="AC1009" s="186"/>
      <c r="AD1009" s="203"/>
      <c r="AF1009" s="203"/>
      <c r="AG1009" s="102" t="str">
        <f t="shared" si="177"/>
        <v/>
      </c>
      <c r="AH1009" s="10" t="str">
        <f t="shared" si="180"/>
        <v/>
      </c>
      <c r="AI1009" s="102"/>
      <c r="AJ1009" s="10"/>
      <c r="AK1009" s="10"/>
      <c r="AL1009" s="105"/>
      <c r="AM1009" s="102"/>
      <c r="AN1009" s="10"/>
      <c r="AO1009" s="10" t="str">
        <f t="shared" si="178"/>
        <v/>
      </c>
      <c r="AT1009" s="10"/>
      <c r="AU1009" s="10" t="str">
        <f>IF(O1009="include",AF1009,"")</f>
        <v/>
      </c>
      <c r="AV1009" s="54" t="str">
        <f>IF(P1009="include",AF1009,"")</f>
        <v/>
      </c>
    </row>
    <row r="1010" spans="1:60" s="54" customFormat="1" ht="45">
      <c r="A1010" s="10">
        <v>1133</v>
      </c>
      <c r="B1010" s="10"/>
      <c r="C1010" s="10" t="s">
        <v>1427</v>
      </c>
      <c r="D1010" s="10">
        <v>3</v>
      </c>
      <c r="E1010" s="10">
        <v>3</v>
      </c>
      <c r="F1010" s="10">
        <v>3</v>
      </c>
      <c r="G1010" s="119" t="str">
        <f t="shared" si="181"/>
        <v>EXCLUDED</v>
      </c>
      <c r="H1010" s="147" t="s">
        <v>65</v>
      </c>
      <c r="I1010" s="189" t="s">
        <v>1752</v>
      </c>
      <c r="J1010" s="10" t="str">
        <f>IF(AND(G1010="Excluded", H1010="Excluded"), "Mutually Excluded", IF(AND(OR(G1010="CERTAINLY INCLUDED", G1010="INCLUDED", G1010="MAYBE" ), OR(H1010="INCLUDED", H1010="MAYBE")), "MUTUALLY INCLUDED", IF(AND(G1010="MAYBE", H1010="MAYBE"), "Mutually MAYBE", IF(AND(G1010="Excluded", OR(H1010="INCLUDED", H1010="MAYBE")), "AI: No, Human: Yes", IF(AND(H1010="Excluded", OR(G1010="INCLUDED", G1010="CERTAINLY INCLUDED", G1010="MAYBE")), "AI: Yes, Human: No", "Other Conflict")))))</f>
        <v>AI: No, Human: Yes</v>
      </c>
      <c r="K1010" s="10" t="s">
        <v>19</v>
      </c>
      <c r="L1010" s="10" t="s">
        <v>19</v>
      </c>
      <c r="M1010" s="54" t="s">
        <v>19</v>
      </c>
      <c r="N1010" s="220" t="s">
        <v>23</v>
      </c>
      <c r="O1010" s="54" t="str">
        <f>IF(J1010="Mutually Excluded","Exclude",IF(J1010= "Mutually Included","Include",M1010))</f>
        <v>Exclude</v>
      </c>
      <c r="P1010" s="54" t="str">
        <f>'Humans Alignment T&amp;A'!Z1010</f>
        <v>Include</v>
      </c>
      <c r="Q1010" s="120" t="str">
        <f>IF(AND(O1010="Exclude", P1010="Exclude"), "Mutually Excluded", IF(AND(OR(O1010="CERTAINLY INCLUDED", O1010="INCLUDE" ), OR(P1010="INCLUDE", P1010="MAYBE")), "MUTUALLY INCLUDED", IF(AND(O1010="MAYBE", P1010="MAYBE"), "Mutually MAYBE", IF(AND(O1010="Exclude", OR(P1010="INCLUDE", P1010="MAYBE")), "AI+Hum: No, Hum1+2: Yes", IF(AND(P1010="Exclude", OR(O1010="INCLUDE", O1010="CERTAINLY INCLUDED", H1010="MAYBE")), "Ai+hum: Yes, Hum1+2: No", "Other Conflict")))))</f>
        <v>AI+Hum: No, Hum1+2: Yes</v>
      </c>
      <c r="R1010" s="185" t="s">
        <v>23</v>
      </c>
      <c r="U1010" s="121" t="str">
        <f>IF(Q1010="Mutually Excluded","Exclude",IF(Q1010= "Mutually Included","Include",R1010))</f>
        <v>Include</v>
      </c>
      <c r="V1010" s="122"/>
      <c r="X1010" s="201" t="s">
        <v>901</v>
      </c>
      <c r="Y1010" s="201" t="s">
        <v>3003</v>
      </c>
      <c r="Z1010" s="103" t="str">
        <f t="shared" si="176"/>
        <v/>
      </c>
      <c r="AA1010" s="256"/>
      <c r="AB1010" s="186"/>
      <c r="AC1010" s="186"/>
      <c r="AD1010" s="203" t="s">
        <v>19</v>
      </c>
      <c r="AF1010" s="203" t="s">
        <v>19</v>
      </c>
      <c r="AG1010" s="102" t="str">
        <f t="shared" si="177"/>
        <v>Mutually Excluded</v>
      </c>
      <c r="AH1010" s="10" t="str">
        <f t="shared" si="180"/>
        <v/>
      </c>
      <c r="AI1010" s="102" t="s">
        <v>19</v>
      </c>
      <c r="AJ1010" s="10"/>
      <c r="AK1010" s="10"/>
      <c r="AL1010" s="105"/>
      <c r="AM1010" s="102"/>
      <c r="AN1010" s="10"/>
      <c r="AO1010" s="10" t="str">
        <f t="shared" si="178"/>
        <v/>
      </c>
      <c r="AT1010" s="10"/>
      <c r="AU1010" s="10" t="str">
        <f>IF(O1010="include",AF1010,"")</f>
        <v/>
      </c>
      <c r="AV1010" s="54" t="str">
        <f>IF(P1010="include",AF1010,"")</f>
        <v>Exclude</v>
      </c>
    </row>
    <row r="1011" spans="1:60" s="54" customFormat="1" ht="30">
      <c r="A1011" s="10">
        <v>1138</v>
      </c>
      <c r="B1011" s="10"/>
      <c r="C1011" s="10" t="s">
        <v>1433</v>
      </c>
      <c r="D1011" s="10">
        <v>2</v>
      </c>
      <c r="E1011" s="10">
        <v>2</v>
      </c>
      <c r="F1011" s="10">
        <v>2</v>
      </c>
      <c r="G1011" s="119" t="str">
        <f t="shared" si="181"/>
        <v>EXCLUDED</v>
      </c>
      <c r="H1011" s="147" t="s">
        <v>901</v>
      </c>
      <c r="I1011" s="189" t="s">
        <v>901</v>
      </c>
      <c r="J1011" s="10" t="str">
        <f>IF(AND(G1011="Excluded", H1011="Excluded"), "Mutually Excluded", IF(AND(OR(G1011="CERTAINLY INCLUDED", G1011="INCLUDED", G1011="MAYBE" ), OR(H1011="INCLUDED", H1011="MAYBE")), "MUTUALLY INCLUDED", IF(AND(G1011="MAYBE", H1011="MAYBE"), "Mutually MAYBE", IF(AND(G1011="Excluded", OR(H1011="INCLUDED", H1011="MAYBE")), "AI: No, Human: Yes", IF(AND(H1011="Excluded", OR(G1011="INCLUDED", G1011="CERTAINLY INCLUDED", G1011="MAYBE")), "AI: Yes, Human: No", "Other Conflict")))))</f>
        <v>Mutually Excluded</v>
      </c>
      <c r="K1011" s="10"/>
      <c r="L1011" s="10"/>
      <c r="N1011" s="220" t="s">
        <v>19</v>
      </c>
      <c r="O1011" s="54" t="str">
        <f>IF(J1011="Mutually Excluded","Exclude",IF(J1011= "Mutually Included","Include",M1011))</f>
        <v>Exclude</v>
      </c>
      <c r="P1011" s="54" t="str">
        <f>'Humans Alignment T&amp;A'!Z1011</f>
        <v>Exclude</v>
      </c>
      <c r="Q1011" s="120" t="str">
        <f>IF(AND(O1011="Exclude", P1011="Exclude"), "Mutually Excluded", IF(AND(OR(O1011="CERTAINLY INCLUDED", O1011="INCLUDE" ), OR(P1011="INCLUDE", P1011="MAYBE")), "MUTUALLY INCLUDED", IF(AND(O1011="MAYBE", P1011="MAYBE"), "Mutually MAYBE", IF(AND(O1011="Exclude", OR(P1011="INCLUDE", P1011="MAYBE")), "AI+Hum: No, Hum1+2: Yes", IF(AND(P1011="Exclude", OR(O1011="INCLUDE", O1011="CERTAINLY INCLUDED", H1011="MAYBE")), "Ai+hum: Yes, Hum1+2: No", "Other Conflict")))))</f>
        <v>Mutually Excluded</v>
      </c>
      <c r="U1011" s="121" t="str">
        <f>IF(Q1011="Mutually Excluded","Exclude",IF(Q1011= "Mutually Included","Include",R1011))</f>
        <v>Exclude</v>
      </c>
      <c r="V1011" s="122"/>
      <c r="X1011" s="117"/>
      <c r="Y1011" s="117"/>
      <c r="Z1011" s="103" t="str">
        <f t="shared" si="176"/>
        <v/>
      </c>
      <c r="AA1011" s="256"/>
      <c r="AB1011" s="186"/>
      <c r="AC1011" s="186"/>
      <c r="AD1011" s="203"/>
      <c r="AF1011" s="203"/>
      <c r="AG1011" s="102" t="str">
        <f t="shared" si="177"/>
        <v/>
      </c>
      <c r="AH1011" s="10" t="str">
        <f t="shared" si="180"/>
        <v/>
      </c>
      <c r="AI1011" s="102"/>
      <c r="AJ1011" s="10"/>
      <c r="AK1011" s="10"/>
      <c r="AL1011" s="105"/>
      <c r="AM1011" s="102"/>
      <c r="AN1011" s="10"/>
      <c r="AO1011" s="10" t="str">
        <f t="shared" si="178"/>
        <v/>
      </c>
      <c r="AT1011" s="10"/>
      <c r="AU1011" s="10" t="str">
        <f>IF(O1011="include",AF1011,"")</f>
        <v/>
      </c>
      <c r="AV1011" s="54" t="str">
        <f>IF(P1011="include",AF1011,"")</f>
        <v/>
      </c>
    </row>
    <row r="1012" spans="1:60" s="54" customFormat="1" ht="30">
      <c r="A1012" s="10">
        <v>1139</v>
      </c>
      <c r="B1012" s="10"/>
      <c r="C1012" s="10" t="s">
        <v>1434</v>
      </c>
      <c r="D1012" s="10">
        <v>1</v>
      </c>
      <c r="E1012" s="10">
        <v>1</v>
      </c>
      <c r="F1012" s="10">
        <v>1</v>
      </c>
      <c r="G1012" s="119" t="str">
        <f t="shared" si="181"/>
        <v>EXCLUDED</v>
      </c>
      <c r="H1012" s="147" t="s">
        <v>901</v>
      </c>
      <c r="I1012" s="189" t="s">
        <v>901</v>
      </c>
      <c r="J1012" s="10" t="str">
        <f>IF(AND(G1012="Excluded", H1012="Excluded"), "Mutually Excluded", IF(AND(OR(G1012="CERTAINLY INCLUDED", G1012="INCLUDED", G1012="MAYBE" ), OR(H1012="INCLUDED", H1012="MAYBE")), "MUTUALLY INCLUDED", IF(AND(G1012="MAYBE", H1012="MAYBE"), "Mutually MAYBE", IF(AND(G1012="Excluded", OR(H1012="INCLUDED", H1012="MAYBE")), "AI: No, Human: Yes", IF(AND(H1012="Excluded", OR(G1012="INCLUDED", G1012="CERTAINLY INCLUDED", G1012="MAYBE")), "AI: Yes, Human: No", "Other Conflict")))))</f>
        <v>Mutually Excluded</v>
      </c>
      <c r="K1012" s="10"/>
      <c r="L1012" s="10"/>
      <c r="N1012" s="220" t="s">
        <v>19</v>
      </c>
      <c r="O1012" s="54" t="str">
        <f>IF(J1012="Mutually Excluded","Exclude",IF(J1012= "Mutually Included","Include",M1012))</f>
        <v>Exclude</v>
      </c>
      <c r="P1012" s="54" t="str">
        <f>'Humans Alignment T&amp;A'!Z1012</f>
        <v>Exclude</v>
      </c>
      <c r="Q1012" s="120" t="str">
        <f>IF(AND(O1012="Exclude", P1012="Exclude"), "Mutually Excluded", IF(AND(OR(O1012="CERTAINLY INCLUDED", O1012="INCLUDE" ), OR(P1012="INCLUDE", P1012="MAYBE")), "MUTUALLY INCLUDED", IF(AND(O1012="MAYBE", P1012="MAYBE"), "Mutually MAYBE", IF(AND(O1012="Exclude", OR(P1012="INCLUDE", P1012="MAYBE")), "AI+Hum: No, Hum1+2: Yes", IF(AND(P1012="Exclude", OR(O1012="INCLUDE", O1012="CERTAINLY INCLUDED", H1012="MAYBE")), "Ai+hum: Yes, Hum1+2: No", "Other Conflict")))))</f>
        <v>Mutually Excluded</v>
      </c>
      <c r="U1012" s="121" t="str">
        <f>IF(Q1012="Mutually Excluded","Exclude",IF(Q1012= "Mutually Included","Include",R1012))</f>
        <v>Exclude</v>
      </c>
      <c r="V1012" s="122"/>
      <c r="X1012" s="117"/>
      <c r="Y1012" s="117"/>
      <c r="Z1012" s="103" t="str">
        <f t="shared" si="176"/>
        <v/>
      </c>
      <c r="AA1012" s="256"/>
      <c r="AB1012" s="186"/>
      <c r="AC1012" s="186"/>
      <c r="AD1012" s="203"/>
      <c r="AF1012" s="203"/>
      <c r="AG1012" s="102" t="str">
        <f t="shared" si="177"/>
        <v/>
      </c>
      <c r="AH1012" s="10" t="str">
        <f t="shared" si="180"/>
        <v/>
      </c>
      <c r="AI1012" s="102"/>
      <c r="AJ1012" s="10"/>
      <c r="AK1012" s="10"/>
      <c r="AL1012" s="105"/>
      <c r="AM1012" s="102"/>
      <c r="AN1012" s="10"/>
      <c r="AO1012" s="10" t="str">
        <f t="shared" si="178"/>
        <v/>
      </c>
      <c r="AT1012" s="10"/>
      <c r="AU1012" s="10" t="str">
        <f>IF(O1012="include",AF1012,"")</f>
        <v/>
      </c>
      <c r="AV1012" s="54" t="str">
        <f>IF(P1012="include",AF1012,"")</f>
        <v/>
      </c>
    </row>
    <row r="1013" spans="1:60" s="54" customFormat="1" ht="70.150000000000006" customHeight="1">
      <c r="A1013" s="10">
        <v>1140</v>
      </c>
      <c r="B1013" s="10"/>
      <c r="C1013" s="10" t="s">
        <v>1435</v>
      </c>
      <c r="D1013" s="10">
        <v>4</v>
      </c>
      <c r="E1013" s="10">
        <v>4</v>
      </c>
      <c r="F1013" s="10">
        <v>4</v>
      </c>
      <c r="G1013" s="119" t="str">
        <f t="shared" si="181"/>
        <v>EXCLUDED</v>
      </c>
      <c r="H1013" s="147" t="s">
        <v>901</v>
      </c>
      <c r="I1013" s="189" t="s">
        <v>901</v>
      </c>
      <c r="J1013" s="10" t="str">
        <f>IF(AND(G1013="Excluded", H1013="Excluded"), "Mutually Excluded", IF(AND(OR(G1013="CERTAINLY INCLUDED", G1013="INCLUDED", G1013="MAYBE" ), OR(H1013="INCLUDED", H1013="MAYBE")), "MUTUALLY INCLUDED", IF(AND(G1013="MAYBE", H1013="MAYBE"), "Mutually MAYBE", IF(AND(G1013="Excluded", OR(H1013="INCLUDED", H1013="MAYBE")), "AI: No, Human: Yes", IF(AND(H1013="Excluded", OR(G1013="INCLUDED", G1013="CERTAINLY INCLUDED", G1013="MAYBE")), "AI: Yes, Human: No", "Other Conflict")))))</f>
        <v>Mutually Excluded</v>
      </c>
      <c r="K1013" s="10"/>
      <c r="L1013" s="10"/>
      <c r="N1013" s="220" t="s">
        <v>19</v>
      </c>
      <c r="O1013" s="54" t="str">
        <f>IF(J1013="Mutually Excluded","Exclude",IF(J1013= "Mutually Included","Include",M1013))</f>
        <v>Exclude</v>
      </c>
      <c r="P1013" s="54" t="str">
        <f>'Humans Alignment T&amp;A'!Z1013</f>
        <v>Exclude</v>
      </c>
      <c r="Q1013" s="120" t="str">
        <f>IF(AND(O1013="Exclude", P1013="Exclude"), "Mutually Excluded", IF(AND(OR(O1013="CERTAINLY INCLUDED", O1013="INCLUDE" ), OR(P1013="INCLUDE", P1013="MAYBE")), "MUTUALLY INCLUDED", IF(AND(O1013="MAYBE", P1013="MAYBE"), "Mutually MAYBE", IF(AND(O1013="Exclude", OR(P1013="INCLUDE", P1013="MAYBE")), "AI+Hum: No, Hum1+2: Yes", IF(AND(P1013="Exclude", OR(O1013="INCLUDE", O1013="CERTAINLY INCLUDED", H1013="MAYBE")), "Ai+hum: Yes, Hum1+2: No", "Other Conflict")))))</f>
        <v>Mutually Excluded</v>
      </c>
      <c r="U1013" s="121" t="str">
        <f>IF(Q1013="Mutually Excluded","Exclude",IF(Q1013= "Mutually Included","Include",R1013))</f>
        <v>Exclude</v>
      </c>
      <c r="V1013" s="122"/>
      <c r="X1013" s="117"/>
      <c r="Y1013" s="117"/>
      <c r="Z1013" s="103" t="str">
        <f t="shared" si="176"/>
        <v/>
      </c>
      <c r="AA1013" s="256"/>
      <c r="AB1013" s="186"/>
      <c r="AC1013" s="186"/>
      <c r="AD1013" s="203"/>
      <c r="AF1013" s="203"/>
      <c r="AG1013" s="102" t="str">
        <f t="shared" si="177"/>
        <v/>
      </c>
      <c r="AH1013" s="10" t="str">
        <f t="shared" si="180"/>
        <v/>
      </c>
      <c r="AI1013" s="102"/>
      <c r="AJ1013" s="10"/>
      <c r="AK1013" s="10"/>
      <c r="AL1013" s="105"/>
      <c r="AM1013" s="102"/>
      <c r="AN1013" s="10"/>
      <c r="AO1013" s="10" t="str">
        <f t="shared" si="178"/>
        <v/>
      </c>
      <c r="AT1013" s="10"/>
      <c r="AU1013" s="10" t="str">
        <f>IF(O1013="include",AF1013,"")</f>
        <v/>
      </c>
      <c r="AV1013" s="54" t="str">
        <f>IF(P1013="include",AF1013,"")</f>
        <v/>
      </c>
    </row>
    <row r="1014" spans="1:60" s="54" customFormat="1" ht="45">
      <c r="A1014" s="102" t="s">
        <v>1437</v>
      </c>
      <c r="B1014" s="10"/>
      <c r="C1014" s="10" t="s">
        <v>1438</v>
      </c>
      <c r="D1014" s="10">
        <v>2</v>
      </c>
      <c r="E1014" s="10">
        <v>3</v>
      </c>
      <c r="F1014" s="10">
        <v>2</v>
      </c>
      <c r="G1014" s="119" t="str">
        <f t="shared" si="181"/>
        <v>EXCLUDED</v>
      </c>
      <c r="H1014" s="147" t="s">
        <v>901</v>
      </c>
      <c r="I1014" s="189" t="s">
        <v>901</v>
      </c>
      <c r="J1014" s="10" t="str">
        <f>IF(AND(G1014="Excluded", H1014="Excluded"), "Mutually Excluded", IF(AND(OR(G1014="CERTAINLY INCLUDED", G1014="INCLUDED", G1014="MAYBE" ), OR(H1014="INCLUDED", H1014="MAYBE")), "MUTUALLY INCLUDED", IF(AND(G1014="MAYBE", H1014="MAYBE"), "Mutually MAYBE", IF(AND(G1014="Excluded", OR(H1014="INCLUDED", H1014="MAYBE")), "AI: No, Human: Yes", IF(AND(H1014="Excluded", OR(G1014="INCLUDED", G1014="CERTAINLY INCLUDED", G1014="MAYBE")), "AI: Yes, Human: No", "Other Conflict")))))</f>
        <v>Mutually Excluded</v>
      </c>
      <c r="K1014" s="10"/>
      <c r="L1014" s="10"/>
      <c r="N1014" s="220" t="s">
        <v>19</v>
      </c>
      <c r="O1014" s="54" t="str">
        <f>IF(J1014="Mutually Excluded","Exclude",IF(J1014= "Mutually Included","Include",M1014))</f>
        <v>Exclude</v>
      </c>
      <c r="P1014" s="54" t="str">
        <f>'Humans Alignment T&amp;A'!Z1014</f>
        <v>Exclude</v>
      </c>
      <c r="Q1014" s="120" t="str">
        <f>IF(AND(O1014="Exclude", P1014="Exclude"), "Mutually Excluded", IF(AND(OR(O1014="CERTAINLY INCLUDED", O1014="INCLUDE" ), OR(P1014="INCLUDE", P1014="MAYBE")), "MUTUALLY INCLUDED", IF(AND(O1014="MAYBE", P1014="MAYBE"), "Mutually MAYBE", IF(AND(O1014="Exclude", OR(P1014="INCLUDE", P1014="MAYBE")), "AI+Hum: No, Hum1+2: Yes", IF(AND(P1014="Exclude", OR(O1014="INCLUDE", O1014="CERTAINLY INCLUDED", H1014="MAYBE")), "Ai+hum: Yes, Hum1+2: No", "Other Conflict")))))</f>
        <v>Mutually Excluded</v>
      </c>
      <c r="U1014" s="121" t="str">
        <f>IF(Q1014="Mutually Excluded","Exclude",IF(Q1014= "Mutually Included","Include",R1014))</f>
        <v>Exclude</v>
      </c>
      <c r="V1014" s="122"/>
      <c r="X1014" s="122"/>
      <c r="Y1014" s="122"/>
      <c r="Z1014" s="103" t="str">
        <f>IF(OR(ISBLANK(AF1014), ISBLANK(V1014)), "", IF(AND(OR(AF1014="Include", AF1014="Maybe"), OR(V1014="Include", V1014="Maybe", V1014="Certainly Included")), "Mutually Included", IF(AND(AF1014="Exclude", V1014="Exclude"), "Mutually Excluded", IF(AND(AF1014="Exclude", OR(V1014="Include", V1014="Maybe")), "Nikos Excluded, Cindy Included", IF(AND(OR(AF1014="Include", AF1014="Maybe"), V1014="Exclude"), "Nikos Included, Cindy Excluded", "Pal")))))</f>
        <v/>
      </c>
      <c r="AA1014" s="256"/>
      <c r="AB1014" s="186"/>
      <c r="AC1014" s="186"/>
      <c r="AD1014" s="203"/>
      <c r="AF1014" s="203"/>
      <c r="AG1014" s="102" t="str">
        <f>IF(OR(ISBLANK(AF1014), ISBLANK(AD1014)), "", IF(AND(OR(AF1014="Include", AF1014="Maybe"), OR(AD1014="Include", AD1014="Maybe", AD1014="Certainly Included")), "Mutually Included", IF(AND(AF1014="Exclude", AD1014="Exclude"), "Mutually Excluded", IF(AND(AF1014="Exclude", OR(AD1014="Include", AD1014="Maybe")), "Nikos Excluded, Mikhail Included", IF(AND(OR(AF1014="Include", AF1014="Maybe"), AD1014="Exclude"), "Nikos Included, Mikhail Excluded", "Pal")))))</f>
        <v/>
      </c>
      <c r="AH1014" s="10" t="str">
        <f>IF(OR(ISBLANK(AF1014), ISBLANK(AP1014)), "", IF(AND(OR(AF1014="Include", AF1014="Maybe"), OR(AP1014="Included", AP1014="Maybe", AP1014="Certainly Included")), "Mutually Included", IF(AND(AF1014="Exclude", AP1014="Exclude"), "Mutually Excluded", IF(AND(AF1014="Exclude", OR(AP1014="Include", AP1014="Maybe")), "Human Excluded, AI Included", IF(AND(OR(AF1014="Include", AF1014="Maybe"), AP1014="Exclude"), "Human Included, AI Excluded", "Pal")))))</f>
        <v/>
      </c>
      <c r="AI1014" s="102"/>
      <c r="AJ1014" s="10"/>
      <c r="AK1014" s="10"/>
      <c r="AL1014" s="105"/>
      <c r="AM1014" s="102"/>
      <c r="AN1014" s="10"/>
      <c r="AO1014" s="10" t="str">
        <f>IF(OR(ISBLANK(AF1014), ISBLANK(AP1014)), "", IF(AND(OR(AF1014="Include", AF1014="Maybe"), OR(AP1014="Include", AP1014="Maybe", AP1014="Certainly Included")), "Mutually Included", IF(AND(AF1014="Exclude", AP1014="Exclude"), "Mutually Excluded", IF(AND(AF1014="Exclude", OR(AP1014="Include", AP1014="Maybe",, AP1014="Certainly Included")), "Human Excluded, AI Included", IF(AND(OR(AF1014="Include", AF1014="Maybe"), AP1014="Exclude"), "Human Included, AI Excluded", "Pal")))))</f>
        <v/>
      </c>
      <c r="AT1014" s="10"/>
      <c r="AU1014" s="10" t="str">
        <f>IF(O1014="include",AF1014,"")</f>
        <v/>
      </c>
      <c r="AV1014" s="54" t="str">
        <f>IF(P1014="include",AF1014,"")</f>
        <v/>
      </c>
    </row>
    <row r="1015" spans="1:60" s="54" customFormat="1" ht="30">
      <c r="A1015" s="10">
        <v>1145</v>
      </c>
      <c r="B1015" s="10"/>
      <c r="C1015" s="10" t="s">
        <v>1439</v>
      </c>
      <c r="D1015" s="10">
        <v>5</v>
      </c>
      <c r="E1015" s="10">
        <v>5</v>
      </c>
      <c r="F1015" s="10">
        <v>4</v>
      </c>
      <c r="G1015" s="119" t="str">
        <f t="shared" si="181"/>
        <v>MAYBE</v>
      </c>
      <c r="H1015" s="147" t="s">
        <v>901</v>
      </c>
      <c r="I1015" s="189" t="s">
        <v>901</v>
      </c>
      <c r="J1015" s="10" t="str">
        <f>IF(AND(G1015="Excluded", H1015="Excluded"), "Mutually Excluded", IF(AND(OR(G1015="CERTAINLY INCLUDED", G1015="INCLUDED", G1015="MAYBE" ), OR(H1015="INCLUDED", H1015="MAYBE")), "MUTUALLY INCLUDED", IF(AND(G1015="MAYBE", H1015="MAYBE"), "Mutually MAYBE", IF(AND(G1015="Excluded", OR(H1015="INCLUDED", H1015="MAYBE")), "AI: No, Human: Yes", IF(AND(H1015="Excluded", OR(G1015="INCLUDED", G1015="CERTAINLY INCLUDED", G1015="MAYBE")), "AI: Yes, Human: No", "Other Conflict")))))</f>
        <v>AI: Yes, Human: No</v>
      </c>
      <c r="K1015" s="10" t="s">
        <v>3024</v>
      </c>
      <c r="L1015" s="10" t="s">
        <v>19</v>
      </c>
      <c r="M1015" s="54" t="s">
        <v>19</v>
      </c>
      <c r="N1015" s="220" t="s">
        <v>19</v>
      </c>
      <c r="O1015" s="54" t="str">
        <f>IF(J1015="Mutually Excluded","Exclude",IF(J1015= "Mutually Included","Include",M1015))</f>
        <v>Exclude</v>
      </c>
      <c r="P1015" s="54" t="str">
        <f>'Humans Alignment T&amp;A'!Z1015</f>
        <v>Exclude</v>
      </c>
      <c r="Q1015" s="120" t="str">
        <f>IF(AND(O1015="Exclude", P1015="Exclude"), "Mutually Excluded", IF(AND(OR(O1015="CERTAINLY INCLUDED", O1015="INCLUDE" ), OR(P1015="INCLUDE", P1015="MAYBE")), "MUTUALLY INCLUDED", IF(AND(O1015="MAYBE", P1015="MAYBE"), "Mutually MAYBE", IF(AND(O1015="Exclude", OR(P1015="INCLUDE", P1015="MAYBE")), "AI+Hum: No, Hum1+2: Yes", IF(AND(P1015="Exclude", OR(O1015="INCLUDE", O1015="CERTAINLY INCLUDED", H1015="MAYBE")), "Ai+hum: Yes, Hum1+2: No", "Other Conflict")))))</f>
        <v>Mutually Excluded</v>
      </c>
      <c r="U1015" s="121" t="str">
        <f>IF(Q1015="Mutually Excluded","Exclude",IF(Q1015= "Mutually Included","Include",R1015))</f>
        <v>Exclude</v>
      </c>
      <c r="V1015" s="122"/>
      <c r="X1015" s="117"/>
      <c r="Y1015" s="117"/>
      <c r="Z1015" s="103" t="str">
        <f t="shared" si="176"/>
        <v/>
      </c>
      <c r="AA1015" s="256"/>
      <c r="AB1015" s="186"/>
      <c r="AC1015" s="186"/>
      <c r="AD1015" s="203"/>
      <c r="AF1015" s="203"/>
      <c r="AG1015" s="102" t="str">
        <f t="shared" si="177"/>
        <v/>
      </c>
      <c r="AH1015" s="10" t="str">
        <f t="shared" si="180"/>
        <v/>
      </c>
      <c r="AI1015" s="102"/>
      <c r="AJ1015" s="10"/>
      <c r="AK1015" s="10"/>
      <c r="AL1015" s="105"/>
      <c r="AM1015" s="102"/>
      <c r="AN1015" s="10"/>
      <c r="AO1015" s="10" t="str">
        <f t="shared" si="178"/>
        <v/>
      </c>
      <c r="AT1015" s="10"/>
      <c r="AU1015" s="10" t="str">
        <f>IF(O1015="include",AF1015,"")</f>
        <v/>
      </c>
      <c r="AV1015" s="54" t="str">
        <f>IF(P1015="include",AF1015,"")</f>
        <v/>
      </c>
    </row>
    <row r="1016" spans="1:60" s="54" customFormat="1" ht="30.75" thickBot="1">
      <c r="A1016" s="10">
        <v>1146</v>
      </c>
      <c r="B1016" s="10"/>
      <c r="C1016" s="10" t="s">
        <v>1441</v>
      </c>
      <c r="D1016" s="10">
        <v>4</v>
      </c>
      <c r="E1016" s="10">
        <v>3</v>
      </c>
      <c r="F1016" s="10">
        <v>3</v>
      </c>
      <c r="G1016" s="119" t="str">
        <f t="shared" si="181"/>
        <v>EXCLUDED</v>
      </c>
      <c r="H1016" s="147" t="s">
        <v>901</v>
      </c>
      <c r="I1016" s="189" t="s">
        <v>901</v>
      </c>
      <c r="J1016" s="10" t="str">
        <f>IF(AND(G1016="Excluded", H1016="Excluded"), "Mutually Excluded", IF(AND(OR(G1016="CERTAINLY INCLUDED", G1016="INCLUDED", G1016="MAYBE" ), OR(H1016="INCLUDED", H1016="MAYBE")), "MUTUALLY INCLUDED", IF(AND(G1016="MAYBE", H1016="MAYBE"), "Mutually MAYBE", IF(AND(G1016="Excluded", OR(H1016="INCLUDED", H1016="MAYBE")), "AI: No, Human: Yes", IF(AND(H1016="Excluded", OR(G1016="INCLUDED", G1016="CERTAINLY INCLUDED", G1016="MAYBE")), "AI: Yes, Human: No", "Other Conflict")))))</f>
        <v>Mutually Excluded</v>
      </c>
      <c r="K1016" s="10"/>
      <c r="L1016" s="10"/>
      <c r="N1016" s="220" t="s">
        <v>19</v>
      </c>
      <c r="O1016" s="54" t="str">
        <f>IF(J1016="Mutually Excluded","Exclude",IF(J1016= "Mutually Included","Include",M1016))</f>
        <v>Exclude</v>
      </c>
      <c r="P1016" s="54" t="str">
        <f>'Humans Alignment T&amp;A'!Z1016</f>
        <v>Exclude</v>
      </c>
      <c r="Q1016" s="120" t="str">
        <f>IF(AND(O1016="Exclude", P1016="Exclude"), "Mutually Excluded", IF(AND(OR(O1016="CERTAINLY INCLUDED", O1016="INCLUDE" ), OR(P1016="INCLUDE", P1016="MAYBE")), "MUTUALLY INCLUDED", IF(AND(O1016="MAYBE", P1016="MAYBE"), "Mutually MAYBE", IF(AND(O1016="Exclude", OR(P1016="INCLUDE", P1016="MAYBE")), "AI+Hum: No, Hum1+2: Yes", IF(AND(P1016="Exclude", OR(O1016="INCLUDE", O1016="CERTAINLY INCLUDED", H1016="MAYBE")), "Ai+hum: Yes, Hum1+2: No", "Other Conflict")))))</f>
        <v>Mutually Excluded</v>
      </c>
      <c r="U1016" s="121" t="str">
        <f>IF(Q1016="Mutually Excluded","Exclude",IF(Q1016= "Mutually Included","Include",R1016))</f>
        <v>Exclude</v>
      </c>
      <c r="V1016" s="122"/>
      <c r="X1016" s="117"/>
      <c r="Y1016" s="117"/>
      <c r="Z1016" s="103" t="str">
        <f t="shared" si="176"/>
        <v/>
      </c>
      <c r="AA1016" s="256"/>
      <c r="AB1016" s="186"/>
      <c r="AC1016" s="186"/>
      <c r="AD1016" s="203"/>
      <c r="AF1016" s="203"/>
      <c r="AG1016" s="102" t="str">
        <f t="shared" si="177"/>
        <v/>
      </c>
      <c r="AH1016" s="10" t="str">
        <f t="shared" si="180"/>
        <v/>
      </c>
      <c r="AI1016" s="102"/>
      <c r="AJ1016" s="10"/>
      <c r="AK1016" s="10"/>
      <c r="AL1016" s="105"/>
      <c r="AM1016" s="102"/>
      <c r="AN1016" s="10"/>
      <c r="AO1016" s="10" t="str">
        <f t="shared" si="178"/>
        <v/>
      </c>
      <c r="AT1016" s="10"/>
      <c r="AU1016" s="10" t="str">
        <f>IF(O1016="include",AF1016,"")</f>
        <v/>
      </c>
      <c r="AV1016" s="54" t="str">
        <f>IF(P1016="include",AF1016,"")</f>
        <v/>
      </c>
    </row>
    <row r="1017" spans="1:60" s="54" customFormat="1" ht="30.75" thickBot="1">
      <c r="A1017" s="10">
        <v>1147</v>
      </c>
      <c r="B1017" s="10"/>
      <c r="C1017" s="10" t="s">
        <v>1443</v>
      </c>
      <c r="D1017" s="10">
        <v>2</v>
      </c>
      <c r="E1017" s="10">
        <v>3</v>
      </c>
      <c r="F1017" s="10">
        <v>2</v>
      </c>
      <c r="G1017" s="119" t="str">
        <f t="shared" si="181"/>
        <v>EXCLUDED</v>
      </c>
      <c r="H1017" s="147" t="s">
        <v>901</v>
      </c>
      <c r="I1017" s="189" t="s">
        <v>901</v>
      </c>
      <c r="J1017" s="10" t="str">
        <f>IF(AND(G1017="Excluded", H1017="Excluded"), "Mutually Excluded", IF(AND(OR(G1017="CERTAINLY INCLUDED", G1017="INCLUDED", G1017="MAYBE" ), OR(H1017="INCLUDED", H1017="MAYBE")), "MUTUALLY INCLUDED", IF(AND(G1017="MAYBE", H1017="MAYBE"), "Mutually MAYBE", IF(AND(G1017="Excluded", OR(H1017="INCLUDED", H1017="MAYBE")), "AI: No, Human: Yes", IF(AND(H1017="Excluded", OR(G1017="INCLUDED", G1017="CERTAINLY INCLUDED", G1017="MAYBE")), "AI: Yes, Human: No", "Other Conflict")))))</f>
        <v>Mutually Excluded</v>
      </c>
      <c r="K1017" s="10"/>
      <c r="L1017" s="10"/>
      <c r="N1017" s="220" t="s">
        <v>19</v>
      </c>
      <c r="O1017" s="54" t="str">
        <f>IF(J1017="Mutually Excluded","Exclude",IF(J1017= "Mutually Included","Include",M1017))</f>
        <v>Exclude</v>
      </c>
      <c r="P1017" s="54" t="str">
        <f>'Humans Alignment T&amp;A'!Z1017</f>
        <v>Exclude</v>
      </c>
      <c r="Q1017" s="120" t="str">
        <f>IF(AND(O1017="Exclude", P1017="Exclude"), "Mutually Excluded", IF(AND(OR(O1017="CERTAINLY INCLUDED", O1017="INCLUDE" ), OR(P1017="INCLUDE", P1017="MAYBE")), "MUTUALLY INCLUDED", IF(AND(O1017="MAYBE", P1017="MAYBE"), "Mutually MAYBE", IF(AND(O1017="Exclude", OR(P1017="INCLUDE", P1017="MAYBE")), "AI+Hum: No, Hum1+2: Yes", IF(AND(P1017="Exclude", OR(O1017="INCLUDE", O1017="CERTAINLY INCLUDED", H1017="MAYBE")), "Ai+hum: Yes, Hum1+2: No", "Other Conflict")))))</f>
        <v>Mutually Excluded</v>
      </c>
      <c r="S1017" s="54" t="s">
        <v>3002</v>
      </c>
      <c r="T1017" s="54" t="s">
        <v>3002</v>
      </c>
      <c r="U1017" s="121" t="str">
        <f>IF(Q1017="Mutually Excluded","Exclude",IF(Q1017= "Mutually Included","Include",R1017))</f>
        <v>Exclude</v>
      </c>
      <c r="V1017" s="122"/>
      <c r="X1017" s="201"/>
      <c r="Y1017" s="123"/>
      <c r="Z1017" s="103"/>
      <c r="AA1017" s="149"/>
      <c r="AB1017" s="124"/>
      <c r="AC1017" s="124"/>
      <c r="AD1017" s="205"/>
      <c r="AF1017" s="203"/>
      <c r="AG1017" s="102"/>
      <c r="AH1017" s="10"/>
      <c r="AI1017" s="184"/>
      <c r="AJ1017" s="10"/>
      <c r="AK1017" s="10"/>
      <c r="AL1017" s="135"/>
      <c r="AM1017" s="102"/>
      <c r="AN1017" s="10"/>
      <c r="AO1017" s="10" t="str">
        <f t="shared" si="178"/>
        <v/>
      </c>
      <c r="AT1017" s="10"/>
      <c r="AU1017" s="10" t="str">
        <f>IF(O1017="include",AF1017,"")</f>
        <v/>
      </c>
      <c r="AV1017" s="54" t="str">
        <f>IF(P1017="include",AF1017,"")</f>
        <v/>
      </c>
    </row>
    <row r="1018" spans="1:60" s="54" customFormat="1" ht="30">
      <c r="A1018" s="10">
        <v>1148</v>
      </c>
      <c r="B1018" s="10"/>
      <c r="C1018" s="10" t="s">
        <v>1174</v>
      </c>
      <c r="D1018" s="10">
        <v>3</v>
      </c>
      <c r="E1018" s="10">
        <v>4</v>
      </c>
      <c r="F1018" s="10">
        <v>4</v>
      </c>
      <c r="G1018" s="119" t="str">
        <f t="shared" si="181"/>
        <v>EXCLUDED</v>
      </c>
      <c r="H1018" s="147" t="s">
        <v>901</v>
      </c>
      <c r="I1018" s="189" t="s">
        <v>901</v>
      </c>
      <c r="J1018" s="10" t="str">
        <f>IF(AND(G1018="Excluded", H1018="Excluded"), "Mutually Excluded", IF(AND(OR(G1018="CERTAINLY INCLUDED", G1018="INCLUDED", G1018="MAYBE" ), OR(H1018="INCLUDED", H1018="MAYBE")), "MUTUALLY INCLUDED", IF(AND(G1018="MAYBE", H1018="MAYBE"), "Mutually MAYBE", IF(AND(G1018="Excluded", OR(H1018="INCLUDED", H1018="MAYBE")), "AI: No, Human: Yes", IF(AND(H1018="Excluded", OR(G1018="INCLUDED", G1018="CERTAINLY INCLUDED", G1018="MAYBE")), "AI: Yes, Human: No", "Other Conflict")))))</f>
        <v>Mutually Excluded</v>
      </c>
      <c r="K1018" s="10"/>
      <c r="L1018" s="10"/>
      <c r="N1018" s="220" t="s">
        <v>19</v>
      </c>
      <c r="O1018" s="54" t="str">
        <f>IF(J1018="Mutually Excluded","Exclude",IF(J1018= "Mutually Included","Include",M1018))</f>
        <v>Exclude</v>
      </c>
      <c r="P1018" s="54" t="str">
        <f>'Humans Alignment T&amp;A'!Z1018</f>
        <v>Exclude</v>
      </c>
      <c r="Q1018" s="120" t="str">
        <f>IF(AND(O1018="Exclude", P1018="Exclude"), "Mutually Excluded", IF(AND(OR(O1018="CERTAINLY INCLUDED", O1018="INCLUDE" ), OR(P1018="INCLUDE", P1018="MAYBE")), "MUTUALLY INCLUDED", IF(AND(O1018="MAYBE", P1018="MAYBE"), "Mutually MAYBE", IF(AND(O1018="Exclude", OR(P1018="INCLUDE", P1018="MAYBE")), "AI+Hum: No, Hum1+2: Yes", IF(AND(P1018="Exclude", OR(O1018="INCLUDE", O1018="CERTAINLY INCLUDED", H1018="MAYBE")), "Ai+hum: Yes, Hum1+2: No", "Other Conflict")))))</f>
        <v>Mutually Excluded</v>
      </c>
      <c r="U1018" s="121" t="str">
        <f>IF(Q1018="Mutually Excluded","Exclude",IF(Q1018= "Mutually Included","Include",R1018))</f>
        <v>Exclude</v>
      </c>
      <c r="V1018" s="122"/>
      <c r="X1018" s="117"/>
      <c r="Y1018" s="117"/>
      <c r="Z1018" s="103" t="str">
        <f t="shared" si="176"/>
        <v/>
      </c>
      <c r="AA1018" s="256"/>
      <c r="AB1018" s="186"/>
      <c r="AC1018" s="186"/>
      <c r="AD1018" s="203"/>
      <c r="AF1018" s="203"/>
      <c r="AG1018" s="102" t="str">
        <f t="shared" si="177"/>
        <v/>
      </c>
      <c r="AH1018" s="10" t="str">
        <f t="shared" si="180"/>
        <v/>
      </c>
      <c r="AI1018" s="102"/>
      <c r="AJ1018" s="10"/>
      <c r="AK1018" s="10"/>
      <c r="AL1018" s="105"/>
      <c r="AM1018" s="102"/>
      <c r="AN1018" s="10"/>
      <c r="AO1018" s="10" t="str">
        <f t="shared" si="178"/>
        <v/>
      </c>
      <c r="AT1018" s="10"/>
      <c r="AU1018" s="10" t="str">
        <f>IF(O1018="include",AF1018,"")</f>
        <v/>
      </c>
      <c r="AV1018" s="54" t="str">
        <f>IF(P1018="include",AF1018,"")</f>
        <v/>
      </c>
    </row>
    <row r="1019" spans="1:60" s="54" customFormat="1" ht="30">
      <c r="A1019" s="10">
        <v>1149</v>
      </c>
      <c r="B1019" s="10"/>
      <c r="C1019" s="10" t="s">
        <v>1445</v>
      </c>
      <c r="D1019" s="10">
        <v>2</v>
      </c>
      <c r="E1019" s="10">
        <v>2</v>
      </c>
      <c r="F1019" s="10">
        <v>2</v>
      </c>
      <c r="G1019" s="119" t="str">
        <f t="shared" si="181"/>
        <v>EXCLUDED</v>
      </c>
      <c r="H1019" s="147" t="s">
        <v>901</v>
      </c>
      <c r="I1019" s="189" t="s">
        <v>901</v>
      </c>
      <c r="J1019" s="10" t="str">
        <f>IF(AND(G1019="Excluded", H1019="Excluded"), "Mutually Excluded", IF(AND(OR(G1019="CERTAINLY INCLUDED", G1019="INCLUDED", G1019="MAYBE" ), OR(H1019="INCLUDED", H1019="MAYBE")), "MUTUALLY INCLUDED", IF(AND(G1019="MAYBE", H1019="MAYBE"), "Mutually MAYBE", IF(AND(G1019="Excluded", OR(H1019="INCLUDED", H1019="MAYBE")), "AI: No, Human: Yes", IF(AND(H1019="Excluded", OR(G1019="INCLUDED", G1019="CERTAINLY INCLUDED", G1019="MAYBE")), "AI: Yes, Human: No", "Other Conflict")))))</f>
        <v>Mutually Excluded</v>
      </c>
      <c r="K1019" s="10"/>
      <c r="L1019" s="10"/>
      <c r="N1019" s="220" t="s">
        <v>19</v>
      </c>
      <c r="O1019" s="54" t="str">
        <f>IF(J1019="Mutually Excluded","Exclude",IF(J1019= "Mutually Included","Include",M1019))</f>
        <v>Exclude</v>
      </c>
      <c r="P1019" s="54" t="str">
        <f>'Humans Alignment T&amp;A'!Z1019</f>
        <v>Exclude</v>
      </c>
      <c r="Q1019" s="120" t="str">
        <f>IF(AND(O1019="Exclude", P1019="Exclude"), "Mutually Excluded", IF(AND(OR(O1019="CERTAINLY INCLUDED", O1019="INCLUDE" ), OR(P1019="INCLUDE", P1019="MAYBE")), "MUTUALLY INCLUDED", IF(AND(O1019="MAYBE", P1019="MAYBE"), "Mutually MAYBE", IF(AND(O1019="Exclude", OR(P1019="INCLUDE", P1019="MAYBE")), "AI+Hum: No, Hum1+2: Yes", IF(AND(P1019="Exclude", OR(O1019="INCLUDE", O1019="CERTAINLY INCLUDED", H1019="MAYBE")), "Ai+hum: Yes, Hum1+2: No", "Other Conflict")))))</f>
        <v>Mutually Excluded</v>
      </c>
      <c r="U1019" s="121" t="str">
        <f>IF(Q1019="Mutually Excluded","Exclude",IF(Q1019= "Mutually Included","Include",R1019))</f>
        <v>Exclude</v>
      </c>
      <c r="V1019" s="122"/>
      <c r="X1019" s="117"/>
      <c r="Y1019" s="117"/>
      <c r="Z1019" s="103" t="str">
        <f t="shared" si="176"/>
        <v/>
      </c>
      <c r="AA1019" s="256"/>
      <c r="AB1019" s="186"/>
      <c r="AC1019" s="186"/>
      <c r="AD1019" s="203"/>
      <c r="AF1019" s="203"/>
      <c r="AG1019" s="102" t="str">
        <f t="shared" si="177"/>
        <v/>
      </c>
      <c r="AH1019" s="10" t="str">
        <f t="shared" si="180"/>
        <v/>
      </c>
      <c r="AI1019" s="102"/>
      <c r="AJ1019" s="10"/>
      <c r="AK1019" s="10"/>
      <c r="AL1019" s="105"/>
      <c r="AM1019" s="102"/>
      <c r="AN1019" s="10"/>
      <c r="AO1019" s="10" t="str">
        <f t="shared" si="178"/>
        <v/>
      </c>
      <c r="AT1019" s="10"/>
      <c r="AU1019" s="10" t="str">
        <f>IF(O1019="include",AF1019,"")</f>
        <v/>
      </c>
      <c r="AV1019" s="54" t="str">
        <f>IF(P1019="include",AF1019,"")</f>
        <v/>
      </c>
    </row>
    <row r="1020" spans="1:60" s="54" customFormat="1" ht="70.150000000000006" customHeight="1">
      <c r="A1020" s="10">
        <v>1150</v>
      </c>
      <c r="B1020" s="10"/>
      <c r="C1020" s="10" t="s">
        <v>1446</v>
      </c>
      <c r="D1020" s="10">
        <v>2</v>
      </c>
      <c r="E1020" s="10">
        <v>2</v>
      </c>
      <c r="F1020" s="10">
        <v>3</v>
      </c>
      <c r="G1020" s="119" t="str">
        <f t="shared" si="181"/>
        <v>EXCLUDED</v>
      </c>
      <c r="H1020" s="147" t="s">
        <v>901</v>
      </c>
      <c r="I1020" s="189" t="s">
        <v>901</v>
      </c>
      <c r="J1020" s="10" t="str">
        <f>IF(AND(G1020="Excluded", H1020="Excluded"), "Mutually Excluded", IF(AND(OR(G1020="CERTAINLY INCLUDED", G1020="INCLUDED", G1020="MAYBE" ), OR(H1020="INCLUDED", H1020="MAYBE")), "MUTUALLY INCLUDED", IF(AND(G1020="MAYBE", H1020="MAYBE"), "Mutually MAYBE", IF(AND(G1020="Excluded", OR(H1020="INCLUDED", H1020="MAYBE")), "AI: No, Human: Yes", IF(AND(H1020="Excluded", OR(G1020="INCLUDED", G1020="CERTAINLY INCLUDED", G1020="MAYBE")), "AI: Yes, Human: No", "Other Conflict")))))</f>
        <v>Mutually Excluded</v>
      </c>
      <c r="K1020" s="10"/>
      <c r="L1020" s="10"/>
      <c r="N1020" s="220" t="s">
        <v>19</v>
      </c>
      <c r="O1020" s="54" t="str">
        <f>IF(J1020="Mutually Excluded","Exclude",IF(J1020= "Mutually Included","Include",M1020))</f>
        <v>Exclude</v>
      </c>
      <c r="P1020" s="54" t="str">
        <f>'Humans Alignment T&amp;A'!Z1020</f>
        <v>Exclude</v>
      </c>
      <c r="Q1020" s="120" t="str">
        <f>IF(AND(O1020="Exclude", P1020="Exclude"), "Mutually Excluded", IF(AND(OR(O1020="CERTAINLY INCLUDED", O1020="INCLUDE" ), OR(P1020="INCLUDE", P1020="MAYBE")), "MUTUALLY INCLUDED", IF(AND(O1020="MAYBE", P1020="MAYBE"), "Mutually MAYBE", IF(AND(O1020="Exclude", OR(P1020="INCLUDE", P1020="MAYBE")), "AI+Hum: No, Hum1+2: Yes", IF(AND(P1020="Exclude", OR(O1020="INCLUDE", O1020="CERTAINLY INCLUDED", H1020="MAYBE")), "Ai+hum: Yes, Hum1+2: No", "Other Conflict")))))</f>
        <v>Mutually Excluded</v>
      </c>
      <c r="U1020" s="121" t="str">
        <f>IF(Q1020="Mutually Excluded","Exclude",IF(Q1020= "Mutually Included","Include",R1020))</f>
        <v>Exclude</v>
      </c>
      <c r="V1020" s="122"/>
      <c r="X1020" s="117"/>
      <c r="Y1020" s="117"/>
      <c r="Z1020" s="103" t="str">
        <f t="shared" si="176"/>
        <v/>
      </c>
      <c r="AA1020" s="256"/>
      <c r="AB1020" s="186"/>
      <c r="AC1020" s="186"/>
      <c r="AD1020" s="203"/>
      <c r="AF1020" s="203"/>
      <c r="AG1020" s="102" t="str">
        <f t="shared" si="177"/>
        <v/>
      </c>
      <c r="AH1020" s="10" t="str">
        <f t="shared" si="180"/>
        <v/>
      </c>
      <c r="AI1020" s="102"/>
      <c r="AJ1020" s="10"/>
      <c r="AK1020" s="10"/>
      <c r="AL1020" s="105"/>
      <c r="AM1020" s="102"/>
      <c r="AN1020" s="10"/>
      <c r="AO1020" s="10" t="str">
        <f t="shared" si="178"/>
        <v/>
      </c>
      <c r="AT1020" s="10"/>
      <c r="AU1020" s="10" t="str">
        <f>IF(O1020="include",AF1020,"")</f>
        <v/>
      </c>
      <c r="AV1020" s="54" t="str">
        <f>IF(P1020="include",AF1020,"")</f>
        <v/>
      </c>
    </row>
    <row r="1021" spans="1:60" s="54" customFormat="1" ht="30">
      <c r="A1021" s="10">
        <v>1151</v>
      </c>
      <c r="B1021" s="10"/>
      <c r="C1021" s="10" t="s">
        <v>1447</v>
      </c>
      <c r="D1021" s="10">
        <v>1</v>
      </c>
      <c r="E1021" s="10">
        <v>1</v>
      </c>
      <c r="F1021" s="10">
        <v>1</v>
      </c>
      <c r="G1021" s="119" t="str">
        <f t="shared" si="181"/>
        <v>EXCLUDED</v>
      </c>
      <c r="H1021" s="147" t="s">
        <v>901</v>
      </c>
      <c r="I1021" s="189" t="s">
        <v>901</v>
      </c>
      <c r="J1021" s="10" t="str">
        <f>IF(AND(G1021="Excluded", H1021="Excluded"), "Mutually Excluded", IF(AND(OR(G1021="CERTAINLY INCLUDED", G1021="INCLUDED", G1021="MAYBE" ), OR(H1021="INCLUDED", H1021="MAYBE")), "MUTUALLY INCLUDED", IF(AND(G1021="MAYBE", H1021="MAYBE"), "Mutually MAYBE", IF(AND(G1021="Excluded", OR(H1021="INCLUDED", H1021="MAYBE")), "AI: No, Human: Yes", IF(AND(H1021="Excluded", OR(G1021="INCLUDED", G1021="CERTAINLY INCLUDED", G1021="MAYBE")), "AI: Yes, Human: No", "Other Conflict")))))</f>
        <v>Mutually Excluded</v>
      </c>
      <c r="K1021" s="10"/>
      <c r="L1021" s="10"/>
      <c r="N1021" s="220" t="s">
        <v>19</v>
      </c>
      <c r="O1021" s="54" t="str">
        <f>IF(J1021="Mutually Excluded","Exclude",IF(J1021= "Mutually Included","Include",M1021))</f>
        <v>Exclude</v>
      </c>
      <c r="P1021" s="54" t="str">
        <f>'Humans Alignment T&amp;A'!Z1021</f>
        <v>Exclude</v>
      </c>
      <c r="Q1021" s="120" t="str">
        <f>IF(AND(O1021="Exclude", P1021="Exclude"), "Mutually Excluded", IF(AND(OR(O1021="CERTAINLY INCLUDED", O1021="INCLUDE" ), OR(P1021="INCLUDE", P1021="MAYBE")), "MUTUALLY INCLUDED", IF(AND(O1021="MAYBE", P1021="MAYBE"), "Mutually MAYBE", IF(AND(O1021="Exclude", OR(P1021="INCLUDE", P1021="MAYBE")), "AI+Hum: No, Hum1+2: Yes", IF(AND(P1021="Exclude", OR(O1021="INCLUDE", O1021="CERTAINLY INCLUDED", H1021="MAYBE")), "Ai+hum: Yes, Hum1+2: No", "Other Conflict")))))</f>
        <v>Mutually Excluded</v>
      </c>
      <c r="U1021" s="121" t="str">
        <f>IF(Q1021="Mutually Excluded","Exclude",IF(Q1021= "Mutually Included","Include",R1021))</f>
        <v>Exclude</v>
      </c>
      <c r="V1021" s="122"/>
      <c r="X1021" s="117"/>
      <c r="Y1021" s="117"/>
      <c r="Z1021" s="103" t="str">
        <f t="shared" si="176"/>
        <v/>
      </c>
      <c r="AA1021" s="256"/>
      <c r="AB1021" s="186"/>
      <c r="AC1021" s="186"/>
      <c r="AD1021" s="203"/>
      <c r="AF1021" s="203"/>
      <c r="AG1021" s="102" t="str">
        <f t="shared" si="177"/>
        <v/>
      </c>
      <c r="AH1021" s="10" t="str">
        <f t="shared" si="180"/>
        <v/>
      </c>
      <c r="AI1021" s="102"/>
      <c r="AJ1021" s="10"/>
      <c r="AK1021" s="10"/>
      <c r="AL1021" s="105"/>
      <c r="AM1021" s="102"/>
      <c r="AN1021" s="10"/>
      <c r="AO1021" s="10" t="str">
        <f t="shared" si="178"/>
        <v/>
      </c>
      <c r="AT1021" s="10"/>
      <c r="AU1021" s="10" t="str">
        <f>IF(O1021="include",AF1021,"")</f>
        <v/>
      </c>
      <c r="AV1021" s="54" t="str">
        <f>IF(P1021="include",AF1021,"")</f>
        <v/>
      </c>
    </row>
    <row r="1022" spans="1:60" s="54" customFormat="1" ht="30">
      <c r="A1022" s="10">
        <v>1152</v>
      </c>
      <c r="B1022" s="10"/>
      <c r="C1022" s="10" t="s">
        <v>1448</v>
      </c>
      <c r="D1022" s="10">
        <v>3</v>
      </c>
      <c r="E1022" s="10">
        <v>3</v>
      </c>
      <c r="F1022" s="10">
        <v>3</v>
      </c>
      <c r="G1022" s="119" t="str">
        <f t="shared" si="181"/>
        <v>EXCLUDED</v>
      </c>
      <c r="H1022" s="147" t="s">
        <v>901</v>
      </c>
      <c r="I1022" s="189" t="s">
        <v>901</v>
      </c>
      <c r="J1022" s="10" t="str">
        <f>IF(AND(G1022="Excluded", H1022="Excluded"), "Mutually Excluded", IF(AND(OR(G1022="CERTAINLY INCLUDED", G1022="INCLUDED", G1022="MAYBE" ), OR(H1022="INCLUDED", H1022="MAYBE")), "MUTUALLY INCLUDED", IF(AND(G1022="MAYBE", H1022="MAYBE"), "Mutually MAYBE", IF(AND(G1022="Excluded", OR(H1022="INCLUDED", H1022="MAYBE")), "AI: No, Human: Yes", IF(AND(H1022="Excluded", OR(G1022="INCLUDED", G1022="CERTAINLY INCLUDED", G1022="MAYBE")), "AI: Yes, Human: No", "Other Conflict")))))</f>
        <v>Mutually Excluded</v>
      </c>
      <c r="K1022" s="10"/>
      <c r="L1022" s="10"/>
      <c r="N1022" s="220" t="s">
        <v>19</v>
      </c>
      <c r="O1022" s="54" t="str">
        <f>IF(J1022="Mutually Excluded","Exclude",IF(J1022= "Mutually Included","Include",M1022))</f>
        <v>Exclude</v>
      </c>
      <c r="P1022" s="54" t="str">
        <f>'Humans Alignment T&amp;A'!Z1022</f>
        <v>Exclude</v>
      </c>
      <c r="Q1022" s="120" t="str">
        <f>IF(AND(O1022="Exclude", P1022="Exclude"), "Mutually Excluded", IF(AND(OR(O1022="CERTAINLY INCLUDED", O1022="INCLUDE" ), OR(P1022="INCLUDE", P1022="MAYBE")), "MUTUALLY INCLUDED", IF(AND(O1022="MAYBE", P1022="MAYBE"), "Mutually MAYBE", IF(AND(O1022="Exclude", OR(P1022="INCLUDE", P1022="MAYBE")), "AI+Hum: No, Hum1+2: Yes", IF(AND(P1022="Exclude", OR(O1022="INCLUDE", O1022="CERTAINLY INCLUDED", H1022="MAYBE")), "Ai+hum: Yes, Hum1+2: No", "Other Conflict")))))</f>
        <v>Mutually Excluded</v>
      </c>
      <c r="U1022" s="121" t="str">
        <f>IF(Q1022="Mutually Excluded","Exclude",IF(Q1022= "Mutually Included","Include",R1022))</f>
        <v>Exclude</v>
      </c>
      <c r="V1022" s="122"/>
      <c r="X1022" s="117"/>
      <c r="Y1022" s="117"/>
      <c r="Z1022" s="103" t="str">
        <f t="shared" si="176"/>
        <v/>
      </c>
      <c r="AA1022" s="256"/>
      <c r="AB1022" s="186"/>
      <c r="AC1022" s="186"/>
      <c r="AD1022" s="203"/>
      <c r="AF1022" s="203"/>
      <c r="AG1022" s="102" t="str">
        <f t="shared" si="177"/>
        <v/>
      </c>
      <c r="AH1022" s="10" t="str">
        <f t="shared" si="180"/>
        <v/>
      </c>
      <c r="AI1022" s="102"/>
      <c r="AJ1022" s="10"/>
      <c r="AK1022" s="10"/>
      <c r="AL1022" s="105"/>
      <c r="AM1022" s="102"/>
      <c r="AN1022" s="10"/>
      <c r="AO1022" s="10" t="str">
        <f t="shared" si="178"/>
        <v/>
      </c>
      <c r="AT1022" s="10"/>
      <c r="AU1022" s="10" t="str">
        <f>IF(O1022="include",AF1022,"")</f>
        <v/>
      </c>
      <c r="AV1022" s="54" t="str">
        <f>IF(P1022="include",AF1022,"")</f>
        <v/>
      </c>
    </row>
    <row r="1023" spans="1:60" s="54" customFormat="1" ht="30">
      <c r="A1023" s="10">
        <v>1153</v>
      </c>
      <c r="B1023" s="10"/>
      <c r="C1023" s="10" t="s">
        <v>1449</v>
      </c>
      <c r="D1023" s="10">
        <v>3</v>
      </c>
      <c r="E1023" s="10">
        <v>3</v>
      </c>
      <c r="F1023" s="10">
        <v>3</v>
      </c>
      <c r="G1023" s="119" t="str">
        <f t="shared" si="181"/>
        <v>EXCLUDED</v>
      </c>
      <c r="H1023" s="147" t="s">
        <v>901</v>
      </c>
      <c r="I1023" s="189" t="s">
        <v>901</v>
      </c>
      <c r="J1023" s="10" t="str">
        <f>IF(AND(G1023="Excluded", H1023="Excluded"), "Mutually Excluded", IF(AND(OR(G1023="CERTAINLY INCLUDED", G1023="INCLUDED", G1023="MAYBE" ), OR(H1023="INCLUDED", H1023="MAYBE")), "MUTUALLY INCLUDED", IF(AND(G1023="MAYBE", H1023="MAYBE"), "Mutually MAYBE", IF(AND(G1023="Excluded", OR(H1023="INCLUDED", H1023="MAYBE")), "AI: No, Human: Yes", IF(AND(H1023="Excluded", OR(G1023="INCLUDED", G1023="CERTAINLY INCLUDED", G1023="MAYBE")), "AI: Yes, Human: No", "Other Conflict")))))</f>
        <v>Mutually Excluded</v>
      </c>
      <c r="K1023" s="10"/>
      <c r="L1023" s="10"/>
      <c r="N1023" s="220" t="s">
        <v>19</v>
      </c>
      <c r="O1023" s="54" t="str">
        <f>IF(J1023="Mutually Excluded","Exclude",IF(J1023= "Mutually Included","Include",M1023))</f>
        <v>Exclude</v>
      </c>
      <c r="P1023" s="54" t="str">
        <f>'Humans Alignment T&amp;A'!Z1023</f>
        <v>Exclude</v>
      </c>
      <c r="Q1023" s="120" t="str">
        <f>IF(AND(O1023="Exclude", P1023="Exclude"), "Mutually Excluded", IF(AND(OR(O1023="CERTAINLY INCLUDED", O1023="INCLUDE" ), OR(P1023="INCLUDE", P1023="MAYBE")), "MUTUALLY INCLUDED", IF(AND(O1023="MAYBE", P1023="MAYBE"), "Mutually MAYBE", IF(AND(O1023="Exclude", OR(P1023="INCLUDE", P1023="MAYBE")), "AI+Hum: No, Hum1+2: Yes", IF(AND(P1023="Exclude", OR(O1023="INCLUDE", O1023="CERTAINLY INCLUDED", H1023="MAYBE")), "Ai+hum: Yes, Hum1+2: No", "Other Conflict")))))</f>
        <v>Mutually Excluded</v>
      </c>
      <c r="U1023" s="121" t="str">
        <f>IF(Q1023="Mutually Excluded","Exclude",IF(Q1023= "Mutually Included","Include",R1023))</f>
        <v>Exclude</v>
      </c>
      <c r="V1023" s="122"/>
      <c r="X1023" s="117"/>
      <c r="Y1023" s="117"/>
      <c r="Z1023" s="103" t="str">
        <f t="shared" si="176"/>
        <v/>
      </c>
      <c r="AA1023" s="256"/>
      <c r="AB1023" s="186"/>
      <c r="AC1023" s="186"/>
      <c r="AD1023" s="203"/>
      <c r="AF1023" s="203"/>
      <c r="AG1023" s="102" t="str">
        <f t="shared" si="177"/>
        <v/>
      </c>
      <c r="AH1023" s="10" t="str">
        <f t="shared" si="180"/>
        <v/>
      </c>
      <c r="AI1023" s="102"/>
      <c r="AJ1023" s="10"/>
      <c r="AK1023" s="10"/>
      <c r="AL1023" s="105"/>
      <c r="AM1023" s="102"/>
      <c r="AN1023" s="10"/>
      <c r="AO1023" s="10" t="str">
        <f t="shared" si="178"/>
        <v/>
      </c>
      <c r="AT1023" s="10"/>
      <c r="AU1023" s="10" t="str">
        <f>IF(O1023="include",AF1023,"")</f>
        <v/>
      </c>
      <c r="AV1023" s="54" t="str">
        <f>IF(P1023="include",AF1023,"")</f>
        <v/>
      </c>
      <c r="BC1023" s="10"/>
      <c r="BH1023" s="10"/>
    </row>
    <row r="1024" spans="1:60" s="54" customFormat="1" ht="30">
      <c r="A1024" s="10">
        <v>1154</v>
      </c>
      <c r="B1024" s="10"/>
      <c r="C1024" s="10" t="s">
        <v>1452</v>
      </c>
      <c r="D1024" s="10">
        <v>1</v>
      </c>
      <c r="E1024" s="10">
        <v>2</v>
      </c>
      <c r="F1024" s="10">
        <v>1</v>
      </c>
      <c r="G1024" s="119" t="str">
        <f t="shared" si="181"/>
        <v>EXCLUDED</v>
      </c>
      <c r="H1024" s="147" t="s">
        <v>901</v>
      </c>
      <c r="I1024" s="189" t="s">
        <v>901</v>
      </c>
      <c r="J1024" s="10" t="str">
        <f>IF(AND(G1024="Excluded", H1024="Excluded"), "Mutually Excluded", IF(AND(OR(G1024="CERTAINLY INCLUDED", G1024="INCLUDED", G1024="MAYBE" ), OR(H1024="INCLUDED", H1024="MAYBE")), "MUTUALLY INCLUDED", IF(AND(G1024="MAYBE", H1024="MAYBE"), "Mutually MAYBE", IF(AND(G1024="Excluded", OR(H1024="INCLUDED", H1024="MAYBE")), "AI: No, Human: Yes", IF(AND(H1024="Excluded", OR(G1024="INCLUDED", G1024="CERTAINLY INCLUDED", G1024="MAYBE")), "AI: Yes, Human: No", "Other Conflict")))))</f>
        <v>Mutually Excluded</v>
      </c>
      <c r="K1024" s="10"/>
      <c r="L1024" s="10"/>
      <c r="N1024" s="220" t="s">
        <v>19</v>
      </c>
      <c r="O1024" s="54" t="str">
        <f>IF(J1024="Mutually Excluded","Exclude",IF(J1024= "Mutually Included","Include",M1024))</f>
        <v>Exclude</v>
      </c>
      <c r="P1024" s="54" t="str">
        <f>'Humans Alignment T&amp;A'!Z1024</f>
        <v>Exclude</v>
      </c>
      <c r="Q1024" s="120" t="str">
        <f>IF(AND(O1024="Exclude", P1024="Exclude"), "Mutually Excluded", IF(AND(OR(O1024="CERTAINLY INCLUDED", O1024="INCLUDE" ), OR(P1024="INCLUDE", P1024="MAYBE")), "MUTUALLY INCLUDED", IF(AND(O1024="MAYBE", P1024="MAYBE"), "Mutually MAYBE", IF(AND(O1024="Exclude", OR(P1024="INCLUDE", P1024="MAYBE")), "AI+Hum: No, Hum1+2: Yes", IF(AND(P1024="Exclude", OR(O1024="INCLUDE", O1024="CERTAINLY INCLUDED", H1024="MAYBE")), "Ai+hum: Yes, Hum1+2: No", "Other Conflict")))))</f>
        <v>Mutually Excluded</v>
      </c>
      <c r="U1024" s="121" t="str">
        <f>IF(Q1024="Mutually Excluded","Exclude",IF(Q1024= "Mutually Included","Include",R1024))</f>
        <v>Exclude</v>
      </c>
      <c r="V1024" s="122"/>
      <c r="X1024" s="117"/>
      <c r="Y1024" s="117"/>
      <c r="Z1024" s="103" t="str">
        <f t="shared" si="176"/>
        <v/>
      </c>
      <c r="AA1024" s="256"/>
      <c r="AB1024" s="186"/>
      <c r="AC1024" s="186"/>
      <c r="AD1024" s="203"/>
      <c r="AF1024" s="203"/>
      <c r="AG1024" s="102" t="str">
        <f t="shared" si="177"/>
        <v/>
      </c>
      <c r="AH1024" s="10" t="str">
        <f t="shared" si="180"/>
        <v/>
      </c>
      <c r="AI1024" s="102"/>
      <c r="AJ1024" s="10"/>
      <c r="AK1024" s="10"/>
      <c r="AL1024" s="105"/>
      <c r="AM1024" s="102"/>
      <c r="AN1024" s="10"/>
      <c r="AO1024" s="10" t="str">
        <f t="shared" si="178"/>
        <v/>
      </c>
      <c r="AT1024" s="10"/>
      <c r="AU1024" s="10" t="str">
        <f>IF(O1024="include",AF1024,"")</f>
        <v/>
      </c>
      <c r="AV1024" s="54" t="str">
        <f>IF(P1024="include",AF1024,"")</f>
        <v/>
      </c>
      <c r="BC1024" s="10"/>
      <c r="BH1024" s="10"/>
    </row>
    <row r="1025" spans="1:60" s="54" customFormat="1" ht="30">
      <c r="A1025" s="10">
        <v>1155</v>
      </c>
      <c r="B1025" s="10"/>
      <c r="C1025" s="10" t="s">
        <v>1453</v>
      </c>
      <c r="D1025" s="10">
        <v>2</v>
      </c>
      <c r="E1025" s="10">
        <v>1</v>
      </c>
      <c r="F1025" s="10">
        <v>1</v>
      </c>
      <c r="G1025" s="119" t="str">
        <f t="shared" si="181"/>
        <v>EXCLUDED</v>
      </c>
      <c r="H1025" s="147" t="s">
        <v>901</v>
      </c>
      <c r="I1025" s="189" t="s">
        <v>901</v>
      </c>
      <c r="J1025" s="10" t="str">
        <f>IF(AND(G1025="Excluded", H1025="Excluded"), "Mutually Excluded", IF(AND(OR(G1025="CERTAINLY INCLUDED", G1025="INCLUDED", G1025="MAYBE" ), OR(H1025="INCLUDED", H1025="MAYBE")), "MUTUALLY INCLUDED", IF(AND(G1025="MAYBE", H1025="MAYBE"), "Mutually MAYBE", IF(AND(G1025="Excluded", OR(H1025="INCLUDED", H1025="MAYBE")), "AI: No, Human: Yes", IF(AND(H1025="Excluded", OR(G1025="INCLUDED", G1025="CERTAINLY INCLUDED", G1025="MAYBE")), "AI: Yes, Human: No", "Other Conflict")))))</f>
        <v>Mutually Excluded</v>
      </c>
      <c r="K1025" s="10"/>
      <c r="L1025" s="10"/>
      <c r="N1025" s="220" t="s">
        <v>19</v>
      </c>
      <c r="O1025" s="54" t="str">
        <f>IF(J1025="Mutually Excluded","Exclude",IF(J1025= "Mutually Included","Include",M1025))</f>
        <v>Exclude</v>
      </c>
      <c r="P1025" s="54" t="str">
        <f>'Humans Alignment T&amp;A'!Z1025</f>
        <v>Exclude</v>
      </c>
      <c r="Q1025" s="120" t="str">
        <f>IF(AND(O1025="Exclude", P1025="Exclude"), "Mutually Excluded", IF(AND(OR(O1025="CERTAINLY INCLUDED", O1025="INCLUDE" ), OR(P1025="INCLUDE", P1025="MAYBE")), "MUTUALLY INCLUDED", IF(AND(O1025="MAYBE", P1025="MAYBE"), "Mutually MAYBE", IF(AND(O1025="Exclude", OR(P1025="INCLUDE", P1025="MAYBE")), "AI+Hum: No, Hum1+2: Yes", IF(AND(P1025="Exclude", OR(O1025="INCLUDE", O1025="CERTAINLY INCLUDED", H1025="MAYBE")), "Ai+hum: Yes, Hum1+2: No", "Other Conflict")))))</f>
        <v>Mutually Excluded</v>
      </c>
      <c r="U1025" s="121" t="str">
        <f>IF(Q1025="Mutually Excluded","Exclude",IF(Q1025= "Mutually Included","Include",R1025))</f>
        <v>Exclude</v>
      </c>
      <c r="V1025" s="122"/>
      <c r="X1025" s="117"/>
      <c r="Y1025" s="117"/>
      <c r="Z1025" s="103" t="str">
        <f t="shared" ref="Z1025:Z1088" si="182">IF(OR(ISBLANK(AF1025), ISBLANK(V1025)), "", IF(AND(OR(AF1025="Include", AF1025="Maybe"), OR(V1025="Include", V1025="Maybe", V1025="Certainly Included")), "Mutually Included", IF(AND(AF1025="Exclude", V1025="Exclude"), "Mutually Excluded", IF(AND(AF1025="Exclude", OR(V1025="Include", V1025="Maybe")), "Nikos Excluded, Cindy Included", IF(AND(OR(AF1025="Include", AF1025="Maybe"), V1025="Exclude"), "Nikos Included, Cindy Excluded", "Pal")))))</f>
        <v/>
      </c>
      <c r="AA1025" s="256"/>
      <c r="AB1025" s="186"/>
      <c r="AC1025" s="186"/>
      <c r="AD1025" s="203"/>
      <c r="AF1025" s="203"/>
      <c r="AG1025" s="102" t="str">
        <f t="shared" ref="AG1025:AG1088" si="183">IF(OR(ISBLANK(AF1025), ISBLANK(AD1025)), "", IF(AND(OR(AF1025="Include", AF1025="Maybe"), OR(AD1025="Include", AD1025="Maybe", AD1025="Certainly Included")), "Mutually Included", IF(AND(AF1025="Exclude", AD1025="Exclude"), "Mutually Excluded", IF(AND(AF1025="Exclude", OR(AD1025="Include", AD1025="Maybe")), "Nikos Excluded, Mikhail Included", IF(AND(OR(AF1025="Include", AF1025="Maybe"), AD1025="Exclude"), "Nikos Included, Mikhail Excluded", "Pal")))))</f>
        <v/>
      </c>
      <c r="AH1025" s="10" t="str">
        <f t="shared" si="180"/>
        <v/>
      </c>
      <c r="AI1025" s="102"/>
      <c r="AJ1025" s="10"/>
      <c r="AK1025" s="10"/>
      <c r="AL1025" s="105"/>
      <c r="AM1025" s="102"/>
      <c r="AN1025" s="10"/>
      <c r="AO1025" s="10" t="str">
        <f t="shared" ref="AO1025:AO1088" si="184">IF(OR(ISBLANK(AF1025), ISBLANK(AP1025)), "", IF(AND(OR(AF1025="Include", AF1025="Maybe"), OR(AP1025="Include", AP1025="Maybe", AP1025="Certainly Included")), "Mutually Included", IF(AND(AF1025="Exclude", AP1025="Exclude"), "Mutually Excluded", IF(AND(AF1025="Exclude", OR(AP1025="Include", AP1025="Maybe",, AP1025="Certainly Included")), "Human Excluded, AI Included", IF(AND(OR(AF1025="Include", AF1025="Maybe"), AP1025="Exclude"), "Human Included, AI Excluded", "Pal")))))</f>
        <v/>
      </c>
      <c r="AT1025" s="10"/>
      <c r="AU1025" s="10" t="str">
        <f>IF(O1025="include",AF1025,"")</f>
        <v/>
      </c>
      <c r="AV1025" s="54" t="str">
        <f>IF(P1025="include",AF1025,"")</f>
        <v/>
      </c>
      <c r="BC1025" s="10"/>
      <c r="BH1025" s="10"/>
    </row>
    <row r="1026" spans="1:60" s="54" customFormat="1" ht="30">
      <c r="A1026" s="10">
        <v>1156</v>
      </c>
      <c r="B1026" s="10"/>
      <c r="C1026" s="262" t="s">
        <v>1454</v>
      </c>
      <c r="D1026" s="10">
        <v>1</v>
      </c>
      <c r="E1026" s="10">
        <v>1</v>
      </c>
      <c r="F1026" s="10">
        <v>1</v>
      </c>
      <c r="G1026" s="119" t="str">
        <f t="shared" si="181"/>
        <v>EXCLUDED</v>
      </c>
      <c r="H1026" s="147" t="s">
        <v>901</v>
      </c>
      <c r="I1026" s="189" t="s">
        <v>901</v>
      </c>
      <c r="J1026" s="10" t="str">
        <f>IF(AND(G1026="Excluded", H1026="Excluded"), "Mutually Excluded", IF(AND(OR(G1026="CERTAINLY INCLUDED", G1026="INCLUDED", G1026="MAYBE" ), OR(H1026="INCLUDED", H1026="MAYBE")), "MUTUALLY INCLUDED", IF(AND(G1026="MAYBE", H1026="MAYBE"), "Mutually MAYBE", IF(AND(G1026="Excluded", OR(H1026="INCLUDED", H1026="MAYBE")), "AI: No, Human: Yes", IF(AND(H1026="Excluded", OR(G1026="INCLUDED", G1026="CERTAINLY INCLUDED", G1026="MAYBE")), "AI: Yes, Human: No", "Other Conflict")))))</f>
        <v>Mutually Excluded</v>
      </c>
      <c r="K1026" s="10"/>
      <c r="L1026" s="10"/>
      <c r="N1026" s="220" t="s">
        <v>19</v>
      </c>
      <c r="O1026" s="54" t="str">
        <f>IF(J1026="Mutually Excluded","Exclude",IF(J1026= "Mutually Included","Include",M1026))</f>
        <v>Exclude</v>
      </c>
      <c r="P1026" s="54" t="str">
        <f>'Humans Alignment T&amp;A'!Z1026</f>
        <v>Exclude</v>
      </c>
      <c r="Q1026" s="120" t="str">
        <f>IF(AND(O1026="Exclude", P1026="Exclude"), "Mutually Excluded", IF(AND(OR(O1026="CERTAINLY INCLUDED", O1026="INCLUDE" ), OR(P1026="INCLUDE", P1026="MAYBE")), "MUTUALLY INCLUDED", IF(AND(O1026="MAYBE", P1026="MAYBE"), "Mutually MAYBE", IF(AND(O1026="Exclude", OR(P1026="INCLUDE", P1026="MAYBE")), "AI+Hum: No, Hum1+2: Yes", IF(AND(P1026="Exclude", OR(O1026="INCLUDE", O1026="CERTAINLY INCLUDED", H1026="MAYBE")), "Ai+hum: Yes, Hum1+2: No", "Other Conflict")))))</f>
        <v>Mutually Excluded</v>
      </c>
      <c r="U1026" s="121" t="str">
        <f>IF(Q1026="Mutually Excluded","Exclude",IF(Q1026= "Mutually Included","Include",R1026))</f>
        <v>Exclude</v>
      </c>
      <c r="V1026" s="122"/>
      <c r="X1026" s="117"/>
      <c r="Y1026" s="117"/>
      <c r="Z1026" s="103" t="str">
        <f t="shared" si="182"/>
        <v/>
      </c>
      <c r="AA1026" s="256"/>
      <c r="AB1026" s="186"/>
      <c r="AC1026" s="186"/>
      <c r="AD1026" s="203"/>
      <c r="AF1026" s="203"/>
      <c r="AG1026" s="102" t="str">
        <f t="shared" si="183"/>
        <v/>
      </c>
      <c r="AH1026" s="10" t="str">
        <f t="shared" si="180"/>
        <v/>
      </c>
      <c r="AI1026" s="102"/>
      <c r="AJ1026" s="10"/>
      <c r="AK1026" s="10"/>
      <c r="AL1026" s="105"/>
      <c r="AM1026" s="102"/>
      <c r="AN1026" s="10"/>
      <c r="AO1026" s="10" t="str">
        <f t="shared" si="184"/>
        <v/>
      </c>
      <c r="AT1026" s="10"/>
      <c r="AU1026" s="10" t="str">
        <f>IF(O1026="include",AF1026,"")</f>
        <v/>
      </c>
      <c r="AV1026" s="54" t="str">
        <f>IF(P1026="include",AF1026,"")</f>
        <v/>
      </c>
      <c r="BC1026" s="10"/>
      <c r="BH1026" s="10"/>
    </row>
    <row r="1027" spans="1:60" s="54" customFormat="1" ht="30">
      <c r="A1027" s="10">
        <v>1157</v>
      </c>
      <c r="B1027" s="10"/>
      <c r="C1027" s="10" t="s">
        <v>1455</v>
      </c>
      <c r="D1027" s="10">
        <v>3</v>
      </c>
      <c r="E1027" s="10">
        <v>3</v>
      </c>
      <c r="F1027" s="10">
        <v>2</v>
      </c>
      <c r="G1027" s="119" t="str">
        <f t="shared" si="181"/>
        <v>EXCLUDED</v>
      </c>
      <c r="H1027" s="147" t="s">
        <v>901</v>
      </c>
      <c r="I1027" s="189" t="s">
        <v>901</v>
      </c>
      <c r="J1027" s="10" t="str">
        <f>IF(AND(G1027="Excluded", H1027="Excluded"), "Mutually Excluded", IF(AND(OR(G1027="CERTAINLY INCLUDED", G1027="INCLUDED", G1027="MAYBE" ), OR(H1027="INCLUDED", H1027="MAYBE")), "MUTUALLY INCLUDED", IF(AND(G1027="MAYBE", H1027="MAYBE"), "Mutually MAYBE", IF(AND(G1027="Excluded", OR(H1027="INCLUDED", H1027="MAYBE")), "AI: No, Human: Yes", IF(AND(H1027="Excluded", OR(G1027="INCLUDED", G1027="CERTAINLY INCLUDED", G1027="MAYBE")), "AI: Yes, Human: No", "Other Conflict")))))</f>
        <v>Mutually Excluded</v>
      </c>
      <c r="K1027" s="10"/>
      <c r="L1027" s="10"/>
      <c r="N1027" s="220" t="s">
        <v>19</v>
      </c>
      <c r="O1027" s="54" t="str">
        <f>IF(J1027="Mutually Excluded","Exclude",IF(J1027= "Mutually Included","Include",M1027))</f>
        <v>Exclude</v>
      </c>
      <c r="P1027" s="54" t="str">
        <f>'Humans Alignment T&amp;A'!Z1027</f>
        <v>Exclude</v>
      </c>
      <c r="Q1027" s="120" t="str">
        <f>IF(AND(O1027="Exclude", P1027="Exclude"), "Mutually Excluded", IF(AND(OR(O1027="CERTAINLY INCLUDED", O1027="INCLUDE" ), OR(P1027="INCLUDE", P1027="MAYBE")), "MUTUALLY INCLUDED", IF(AND(O1027="MAYBE", P1027="MAYBE"), "Mutually MAYBE", IF(AND(O1027="Exclude", OR(P1027="INCLUDE", P1027="MAYBE")), "AI+Hum: No, Hum1+2: Yes", IF(AND(P1027="Exclude", OR(O1027="INCLUDE", O1027="CERTAINLY INCLUDED", H1027="MAYBE")), "Ai+hum: Yes, Hum1+2: No", "Other Conflict")))))</f>
        <v>Mutually Excluded</v>
      </c>
      <c r="U1027" s="121" t="str">
        <f>IF(Q1027="Mutually Excluded","Exclude",IF(Q1027= "Mutually Included","Include",R1027))</f>
        <v>Exclude</v>
      </c>
      <c r="V1027" s="122"/>
      <c r="X1027" s="117"/>
      <c r="Y1027" s="117"/>
      <c r="Z1027" s="103" t="str">
        <f t="shared" si="182"/>
        <v/>
      </c>
      <c r="AA1027" s="256"/>
      <c r="AB1027" s="186"/>
      <c r="AC1027" s="186"/>
      <c r="AD1027" s="203"/>
      <c r="AF1027" s="203"/>
      <c r="AG1027" s="102" t="str">
        <f t="shared" si="183"/>
        <v/>
      </c>
      <c r="AH1027" s="10" t="str">
        <f t="shared" si="180"/>
        <v/>
      </c>
      <c r="AI1027" s="102"/>
      <c r="AJ1027" s="10"/>
      <c r="AK1027" s="10"/>
      <c r="AL1027" s="105"/>
      <c r="AM1027" s="102"/>
      <c r="AN1027" s="10"/>
      <c r="AO1027" s="10" t="str">
        <f t="shared" si="184"/>
        <v/>
      </c>
      <c r="AT1027" s="10"/>
      <c r="AU1027" s="10" t="str">
        <f>IF(O1027="include",AF1027,"")</f>
        <v/>
      </c>
      <c r="AV1027" s="54" t="str">
        <f>IF(P1027="include",AF1027,"")</f>
        <v/>
      </c>
      <c r="BC1027" s="10"/>
      <c r="BH1027" s="10"/>
    </row>
    <row r="1028" spans="1:60" s="54" customFormat="1" ht="30">
      <c r="A1028" s="10">
        <v>1158</v>
      </c>
      <c r="B1028" s="10"/>
      <c r="C1028" s="10" t="s">
        <v>1457</v>
      </c>
      <c r="D1028" s="10">
        <v>1</v>
      </c>
      <c r="E1028" s="10">
        <v>1</v>
      </c>
      <c r="F1028" s="10">
        <v>1</v>
      </c>
      <c r="G1028" s="119" t="str">
        <f t="shared" si="181"/>
        <v>EXCLUDED</v>
      </c>
      <c r="H1028" s="147" t="s">
        <v>901</v>
      </c>
      <c r="I1028" s="189" t="s">
        <v>901</v>
      </c>
      <c r="J1028" s="10" t="str">
        <f>IF(AND(G1028="Excluded", H1028="Excluded"), "Mutually Excluded", IF(AND(OR(G1028="CERTAINLY INCLUDED", G1028="INCLUDED", G1028="MAYBE" ), OR(H1028="INCLUDED", H1028="MAYBE")), "MUTUALLY INCLUDED", IF(AND(G1028="MAYBE", H1028="MAYBE"), "Mutually MAYBE", IF(AND(G1028="Excluded", OR(H1028="INCLUDED", H1028="MAYBE")), "AI: No, Human: Yes", IF(AND(H1028="Excluded", OR(G1028="INCLUDED", G1028="CERTAINLY INCLUDED", G1028="MAYBE")), "AI: Yes, Human: No", "Other Conflict")))))</f>
        <v>Mutually Excluded</v>
      </c>
      <c r="K1028" s="10"/>
      <c r="L1028" s="10"/>
      <c r="N1028" s="220" t="s">
        <v>19</v>
      </c>
      <c r="O1028" s="54" t="str">
        <f>IF(J1028="Mutually Excluded","Exclude",IF(J1028= "Mutually Included","Include",M1028))</f>
        <v>Exclude</v>
      </c>
      <c r="P1028" s="54" t="str">
        <f>'Humans Alignment T&amp;A'!Z1028</f>
        <v>Exclude</v>
      </c>
      <c r="Q1028" s="120" t="str">
        <f>IF(AND(O1028="Exclude", P1028="Exclude"), "Mutually Excluded", IF(AND(OR(O1028="CERTAINLY INCLUDED", O1028="INCLUDE" ), OR(P1028="INCLUDE", P1028="MAYBE")), "MUTUALLY INCLUDED", IF(AND(O1028="MAYBE", P1028="MAYBE"), "Mutually MAYBE", IF(AND(O1028="Exclude", OR(P1028="INCLUDE", P1028="MAYBE")), "AI+Hum: No, Hum1+2: Yes", IF(AND(P1028="Exclude", OR(O1028="INCLUDE", O1028="CERTAINLY INCLUDED", H1028="MAYBE")), "Ai+hum: Yes, Hum1+2: No", "Other Conflict")))))</f>
        <v>Mutually Excluded</v>
      </c>
      <c r="U1028" s="121" t="str">
        <f>IF(Q1028="Mutually Excluded","Exclude",IF(Q1028= "Mutually Included","Include",R1028))</f>
        <v>Exclude</v>
      </c>
      <c r="V1028" s="122"/>
      <c r="X1028" s="117"/>
      <c r="Y1028" s="117"/>
      <c r="Z1028" s="103" t="str">
        <f t="shared" si="182"/>
        <v/>
      </c>
      <c r="AA1028" s="256"/>
      <c r="AB1028" s="186"/>
      <c r="AC1028" s="186"/>
      <c r="AD1028" s="203"/>
      <c r="AF1028" s="203"/>
      <c r="AG1028" s="102" t="str">
        <f t="shared" si="183"/>
        <v/>
      </c>
      <c r="AH1028" s="10" t="str">
        <f t="shared" si="180"/>
        <v/>
      </c>
      <c r="AI1028" s="102"/>
      <c r="AJ1028" s="10"/>
      <c r="AK1028" s="10"/>
      <c r="AL1028" s="105"/>
      <c r="AM1028" s="102"/>
      <c r="AN1028" s="10"/>
      <c r="AO1028" s="10" t="str">
        <f t="shared" si="184"/>
        <v/>
      </c>
      <c r="AT1028" s="10"/>
      <c r="AU1028" s="10" t="str">
        <f>IF(O1028="include",AF1028,"")</f>
        <v/>
      </c>
      <c r="AV1028" s="54" t="str">
        <f>IF(P1028="include",AF1028,"")</f>
        <v/>
      </c>
      <c r="BC1028" s="10"/>
      <c r="BH1028" s="10"/>
    </row>
    <row r="1029" spans="1:60" s="54" customFormat="1" ht="30">
      <c r="A1029" s="10">
        <v>1159</v>
      </c>
      <c r="B1029" s="10"/>
      <c r="C1029" s="10" t="s">
        <v>1458</v>
      </c>
      <c r="D1029" s="10">
        <v>2</v>
      </c>
      <c r="E1029" s="10">
        <v>3</v>
      </c>
      <c r="F1029" s="10">
        <v>2</v>
      </c>
      <c r="G1029" s="119" t="str">
        <f t="shared" si="181"/>
        <v>EXCLUDED</v>
      </c>
      <c r="H1029" s="147" t="s">
        <v>901</v>
      </c>
      <c r="I1029" s="189" t="s">
        <v>901</v>
      </c>
      <c r="J1029" s="10" t="str">
        <f>IF(AND(G1029="Excluded", H1029="Excluded"), "Mutually Excluded", IF(AND(OR(G1029="CERTAINLY INCLUDED", G1029="INCLUDED", G1029="MAYBE" ), OR(H1029="INCLUDED", H1029="MAYBE")), "MUTUALLY INCLUDED", IF(AND(G1029="MAYBE", H1029="MAYBE"), "Mutually MAYBE", IF(AND(G1029="Excluded", OR(H1029="INCLUDED", H1029="MAYBE")), "AI: No, Human: Yes", IF(AND(H1029="Excluded", OR(G1029="INCLUDED", G1029="CERTAINLY INCLUDED", G1029="MAYBE")), "AI: Yes, Human: No", "Other Conflict")))))</f>
        <v>Mutually Excluded</v>
      </c>
      <c r="K1029" s="10"/>
      <c r="L1029" s="10"/>
      <c r="N1029" s="220" t="s">
        <v>19</v>
      </c>
      <c r="O1029" s="54" t="str">
        <f>IF(J1029="Mutually Excluded","Exclude",IF(J1029= "Mutually Included","Include",M1029))</f>
        <v>Exclude</v>
      </c>
      <c r="P1029" s="54" t="str">
        <f>'Humans Alignment T&amp;A'!Z1029</f>
        <v>Exclude</v>
      </c>
      <c r="Q1029" s="120" t="str">
        <f>IF(AND(O1029="Exclude", P1029="Exclude"), "Mutually Excluded", IF(AND(OR(O1029="CERTAINLY INCLUDED", O1029="INCLUDE" ), OR(P1029="INCLUDE", P1029="MAYBE")), "MUTUALLY INCLUDED", IF(AND(O1029="MAYBE", P1029="MAYBE"), "Mutually MAYBE", IF(AND(O1029="Exclude", OR(P1029="INCLUDE", P1029="MAYBE")), "AI+Hum: No, Hum1+2: Yes", IF(AND(P1029="Exclude", OR(O1029="INCLUDE", O1029="CERTAINLY INCLUDED", H1029="MAYBE")), "Ai+hum: Yes, Hum1+2: No", "Other Conflict")))))</f>
        <v>Mutually Excluded</v>
      </c>
      <c r="U1029" s="121" t="str">
        <f>IF(Q1029="Mutually Excluded","Exclude",IF(Q1029= "Mutually Included","Include",R1029))</f>
        <v>Exclude</v>
      </c>
      <c r="V1029" s="122"/>
      <c r="X1029" s="117"/>
      <c r="Y1029" s="117"/>
      <c r="Z1029" s="103" t="str">
        <f t="shared" si="182"/>
        <v/>
      </c>
      <c r="AA1029" s="256"/>
      <c r="AB1029" s="186"/>
      <c r="AC1029" s="186"/>
      <c r="AD1029" s="203"/>
      <c r="AF1029" s="203"/>
      <c r="AG1029" s="102" t="str">
        <f t="shared" si="183"/>
        <v/>
      </c>
      <c r="AH1029" s="10" t="str">
        <f t="shared" si="180"/>
        <v/>
      </c>
      <c r="AI1029" s="102"/>
      <c r="AJ1029" s="10"/>
      <c r="AK1029" s="10"/>
      <c r="AL1029" s="105"/>
      <c r="AM1029" s="102"/>
      <c r="AN1029" s="10"/>
      <c r="AO1029" s="10" t="str">
        <f t="shared" si="184"/>
        <v/>
      </c>
      <c r="AT1029" s="10"/>
      <c r="AU1029" s="10" t="str">
        <f>IF(O1029="include",AF1029,"")</f>
        <v/>
      </c>
      <c r="AV1029" s="54" t="str">
        <f>IF(P1029="include",AF1029,"")</f>
        <v/>
      </c>
      <c r="BC1029" s="10"/>
      <c r="BH1029" s="10"/>
    </row>
    <row r="1030" spans="1:60" s="54" customFormat="1" ht="30">
      <c r="A1030" s="10">
        <v>1160</v>
      </c>
      <c r="B1030" s="10"/>
      <c r="C1030" s="10" t="s">
        <v>1459</v>
      </c>
      <c r="D1030" s="10">
        <v>2</v>
      </c>
      <c r="E1030" s="10">
        <v>3</v>
      </c>
      <c r="F1030" s="10">
        <v>2</v>
      </c>
      <c r="G1030" s="119" t="str">
        <f t="shared" si="181"/>
        <v>EXCLUDED</v>
      </c>
      <c r="H1030" s="147" t="s">
        <v>901</v>
      </c>
      <c r="I1030" s="189" t="s">
        <v>901</v>
      </c>
      <c r="J1030" s="10" t="str">
        <f>IF(AND(G1030="Excluded", H1030="Excluded"), "Mutually Excluded", IF(AND(OR(G1030="CERTAINLY INCLUDED", G1030="INCLUDED", G1030="MAYBE" ), OR(H1030="INCLUDED", H1030="MAYBE")), "MUTUALLY INCLUDED", IF(AND(G1030="MAYBE", H1030="MAYBE"), "Mutually MAYBE", IF(AND(G1030="Excluded", OR(H1030="INCLUDED", H1030="MAYBE")), "AI: No, Human: Yes", IF(AND(H1030="Excluded", OR(G1030="INCLUDED", G1030="CERTAINLY INCLUDED", G1030="MAYBE")), "AI: Yes, Human: No", "Other Conflict")))))</f>
        <v>Mutually Excluded</v>
      </c>
      <c r="K1030" s="10"/>
      <c r="L1030" s="10"/>
      <c r="N1030" s="220" t="s">
        <v>19</v>
      </c>
      <c r="O1030" s="54" t="str">
        <f>IF(J1030="Mutually Excluded","Exclude",IF(J1030= "Mutually Included","Include",M1030))</f>
        <v>Exclude</v>
      </c>
      <c r="P1030" s="54" t="str">
        <f>'Humans Alignment T&amp;A'!Z1030</f>
        <v>Exclude</v>
      </c>
      <c r="Q1030" s="120" t="str">
        <f>IF(AND(O1030="Exclude", P1030="Exclude"), "Mutually Excluded", IF(AND(OR(O1030="CERTAINLY INCLUDED", O1030="INCLUDE" ), OR(P1030="INCLUDE", P1030="MAYBE")), "MUTUALLY INCLUDED", IF(AND(O1030="MAYBE", P1030="MAYBE"), "Mutually MAYBE", IF(AND(O1030="Exclude", OR(P1030="INCLUDE", P1030="MAYBE")), "AI+Hum: No, Hum1+2: Yes", IF(AND(P1030="Exclude", OR(O1030="INCLUDE", O1030="CERTAINLY INCLUDED", H1030="MAYBE")), "Ai+hum: Yes, Hum1+2: No", "Other Conflict")))))</f>
        <v>Mutually Excluded</v>
      </c>
      <c r="U1030" s="121" t="str">
        <f>IF(Q1030="Mutually Excluded","Exclude",IF(Q1030= "Mutually Included","Include",R1030))</f>
        <v>Exclude</v>
      </c>
      <c r="V1030" s="122"/>
      <c r="X1030" s="117"/>
      <c r="Y1030" s="117"/>
      <c r="Z1030" s="103" t="str">
        <f t="shared" si="182"/>
        <v/>
      </c>
      <c r="AA1030" s="256"/>
      <c r="AB1030" s="186"/>
      <c r="AC1030" s="186"/>
      <c r="AD1030" s="203"/>
      <c r="AF1030" s="203"/>
      <c r="AG1030" s="102" t="str">
        <f t="shared" si="183"/>
        <v/>
      </c>
      <c r="AH1030" s="10" t="str">
        <f t="shared" si="180"/>
        <v/>
      </c>
      <c r="AI1030" s="102"/>
      <c r="AJ1030" s="10"/>
      <c r="AK1030" s="10"/>
      <c r="AL1030" s="105"/>
      <c r="AM1030" s="102"/>
      <c r="AN1030" s="10"/>
      <c r="AO1030" s="10" t="str">
        <f t="shared" si="184"/>
        <v/>
      </c>
      <c r="AT1030" s="10"/>
      <c r="AU1030" s="10" t="str">
        <f>IF(O1030="include",AF1030,"")</f>
        <v/>
      </c>
      <c r="AV1030" s="54" t="str">
        <f>IF(P1030="include",AF1030,"")</f>
        <v/>
      </c>
      <c r="BC1030" s="10"/>
      <c r="BH1030" s="10"/>
    </row>
    <row r="1031" spans="1:60" s="54" customFormat="1" ht="30.75" thickBot="1">
      <c r="A1031" s="10">
        <v>1161</v>
      </c>
      <c r="B1031" s="10"/>
      <c r="C1031" s="10" t="s">
        <v>1460</v>
      </c>
      <c r="D1031" s="10">
        <v>3</v>
      </c>
      <c r="E1031" s="10">
        <v>4</v>
      </c>
      <c r="F1031" s="10">
        <v>3</v>
      </c>
      <c r="G1031" s="119" t="str">
        <f t="shared" si="181"/>
        <v>EXCLUDED</v>
      </c>
      <c r="H1031" s="147" t="s">
        <v>901</v>
      </c>
      <c r="I1031" s="189" t="s">
        <v>901</v>
      </c>
      <c r="J1031" s="10" t="str">
        <f>IF(AND(G1031="Excluded", H1031="Excluded"), "Mutually Excluded", IF(AND(OR(G1031="CERTAINLY INCLUDED", G1031="INCLUDED", G1031="MAYBE" ), OR(H1031="INCLUDED", H1031="MAYBE")), "MUTUALLY INCLUDED", IF(AND(G1031="MAYBE", H1031="MAYBE"), "Mutually MAYBE", IF(AND(G1031="Excluded", OR(H1031="INCLUDED", H1031="MAYBE")), "AI: No, Human: Yes", IF(AND(H1031="Excluded", OR(G1031="INCLUDED", G1031="CERTAINLY INCLUDED", G1031="MAYBE")), "AI: Yes, Human: No", "Other Conflict")))))</f>
        <v>Mutually Excluded</v>
      </c>
      <c r="K1031" s="10"/>
      <c r="L1031" s="10"/>
      <c r="N1031" s="220" t="s">
        <v>19</v>
      </c>
      <c r="O1031" s="54" t="str">
        <f>IF(J1031="Mutually Excluded","Exclude",IF(J1031= "Mutually Included","Include",M1031))</f>
        <v>Exclude</v>
      </c>
      <c r="P1031" s="54" t="str">
        <f>'Humans Alignment T&amp;A'!Z1031</f>
        <v>Exclude</v>
      </c>
      <c r="Q1031" s="120" t="str">
        <f>IF(AND(O1031="Exclude", P1031="Exclude"), "Mutually Excluded", IF(AND(OR(O1031="CERTAINLY INCLUDED", O1031="INCLUDE" ), OR(P1031="INCLUDE", P1031="MAYBE")), "MUTUALLY INCLUDED", IF(AND(O1031="MAYBE", P1031="MAYBE"), "Mutually MAYBE", IF(AND(O1031="Exclude", OR(P1031="INCLUDE", P1031="MAYBE")), "AI+Hum: No, Hum1+2: Yes", IF(AND(P1031="Exclude", OR(O1031="INCLUDE", O1031="CERTAINLY INCLUDED", H1031="MAYBE")), "Ai+hum: Yes, Hum1+2: No", "Other Conflict")))))</f>
        <v>Mutually Excluded</v>
      </c>
      <c r="U1031" s="121" t="str">
        <f>IF(Q1031="Mutually Excluded","Exclude",IF(Q1031= "Mutually Included","Include",R1031))</f>
        <v>Exclude</v>
      </c>
      <c r="V1031" s="122"/>
      <c r="X1031" s="117"/>
      <c r="Y1031" s="117"/>
      <c r="Z1031" s="103" t="str">
        <f t="shared" si="182"/>
        <v/>
      </c>
      <c r="AA1031" s="256"/>
      <c r="AB1031" s="186"/>
      <c r="AC1031" s="186"/>
      <c r="AD1031" s="203"/>
      <c r="AF1031" s="203"/>
      <c r="AG1031" s="102" t="str">
        <f t="shared" si="183"/>
        <v/>
      </c>
      <c r="AH1031" s="10" t="str">
        <f t="shared" si="180"/>
        <v/>
      </c>
      <c r="AI1031" s="102"/>
      <c r="AJ1031" s="10"/>
      <c r="AK1031" s="10"/>
      <c r="AL1031" s="105"/>
      <c r="AM1031" s="102"/>
      <c r="AN1031" s="10"/>
      <c r="AO1031" s="10" t="str">
        <f t="shared" si="184"/>
        <v/>
      </c>
      <c r="AT1031" s="10"/>
      <c r="AU1031" s="10" t="str">
        <f>IF(O1031="include",AF1031,"")</f>
        <v/>
      </c>
      <c r="AV1031" s="54" t="str">
        <f>IF(P1031="include",AF1031,"")</f>
        <v/>
      </c>
      <c r="BC1031" s="10"/>
      <c r="BH1031" s="10"/>
    </row>
    <row r="1032" spans="1:60" s="54" customFormat="1" ht="45.75" thickBot="1">
      <c r="A1032" s="10">
        <v>1162</v>
      </c>
      <c r="B1032" s="10"/>
      <c r="C1032" s="10" t="s">
        <v>1461</v>
      </c>
      <c r="D1032" s="10">
        <v>2</v>
      </c>
      <c r="E1032" s="10">
        <v>2</v>
      </c>
      <c r="F1032" s="10">
        <v>3</v>
      </c>
      <c r="G1032" s="119" t="str">
        <f t="shared" si="181"/>
        <v>EXCLUDED</v>
      </c>
      <c r="H1032" s="147" t="s">
        <v>901</v>
      </c>
      <c r="I1032" s="189" t="s">
        <v>901</v>
      </c>
      <c r="J1032" s="10" t="str">
        <f>IF(AND(G1032="Excluded", H1032="Excluded"), "Mutually Excluded", IF(AND(OR(G1032="CERTAINLY INCLUDED", G1032="INCLUDED", G1032="MAYBE" ), OR(H1032="INCLUDED", H1032="MAYBE")), "MUTUALLY INCLUDED", IF(AND(G1032="MAYBE", H1032="MAYBE"), "Mutually MAYBE", IF(AND(G1032="Excluded", OR(H1032="INCLUDED", H1032="MAYBE")), "AI: No, Human: Yes", IF(AND(H1032="Excluded", OR(G1032="INCLUDED", G1032="CERTAINLY INCLUDED", G1032="MAYBE")), "AI: Yes, Human: No", "Other Conflict")))))</f>
        <v>Mutually Excluded</v>
      </c>
      <c r="K1032" s="10"/>
      <c r="L1032" s="10"/>
      <c r="N1032" s="220" t="s">
        <v>19</v>
      </c>
      <c r="O1032" s="54" t="str">
        <f>IF(J1032="Mutually Excluded","Exclude",IF(J1032= "Mutually Included","Include",M1032))</f>
        <v>Exclude</v>
      </c>
      <c r="P1032" s="54" t="str">
        <f>'Humans Alignment T&amp;A'!Z1032</f>
        <v>Exclude</v>
      </c>
      <c r="Q1032" s="120" t="str">
        <f>IF(AND(O1032="Exclude", P1032="Exclude"), "Mutually Excluded", IF(AND(OR(O1032="CERTAINLY INCLUDED", O1032="INCLUDE" ), OR(P1032="INCLUDE", P1032="MAYBE")), "MUTUALLY INCLUDED", IF(AND(O1032="MAYBE", P1032="MAYBE"), "Mutually MAYBE", IF(AND(O1032="Exclude", OR(P1032="INCLUDE", P1032="MAYBE")), "AI+Hum: No, Hum1+2: Yes", IF(AND(P1032="Exclude", OR(O1032="INCLUDE", O1032="CERTAINLY INCLUDED", H1032="MAYBE")), "Ai+hum: Yes, Hum1+2: No", "Other Conflict")))))</f>
        <v>Mutually Excluded</v>
      </c>
      <c r="S1032" s="54" t="s">
        <v>3002</v>
      </c>
      <c r="T1032" s="54" t="s">
        <v>3002</v>
      </c>
      <c r="U1032" s="121" t="str">
        <f>IF(Q1032="Mutually Excluded","Exclude",IF(Q1032= "Mutually Included","Include",R1032))</f>
        <v>Exclude</v>
      </c>
      <c r="V1032" s="122"/>
      <c r="X1032" s="208"/>
      <c r="Y1032" s="146"/>
      <c r="Z1032" s="103"/>
      <c r="AA1032" s="149"/>
      <c r="AB1032" s="124"/>
      <c r="AC1032" s="124"/>
      <c r="AD1032" s="205"/>
      <c r="AF1032" s="203"/>
      <c r="AG1032" s="102"/>
      <c r="AH1032" s="10"/>
      <c r="AI1032" s="184"/>
      <c r="AJ1032" s="10"/>
      <c r="AK1032" s="10"/>
      <c r="AL1032" s="135"/>
      <c r="AM1032" s="102"/>
      <c r="AN1032" s="10"/>
      <c r="AO1032" s="10"/>
      <c r="AT1032" s="10"/>
      <c r="AU1032" s="10" t="str">
        <f>IF(O1032="include",AF1032,"")</f>
        <v/>
      </c>
      <c r="AV1032" s="54" t="str">
        <f>IF(P1032="include",AF1032,"")</f>
        <v/>
      </c>
      <c r="BC1032" s="10"/>
      <c r="BH1032" s="10"/>
    </row>
    <row r="1033" spans="1:60" s="54" customFormat="1" ht="30">
      <c r="A1033" s="10">
        <v>1163</v>
      </c>
      <c r="B1033" s="10"/>
      <c r="C1033" s="10" t="s">
        <v>1462</v>
      </c>
      <c r="D1033" s="10">
        <v>2</v>
      </c>
      <c r="E1033" s="10">
        <v>2</v>
      </c>
      <c r="F1033" s="10">
        <v>2</v>
      </c>
      <c r="G1033" s="119" t="str">
        <f t="shared" si="181"/>
        <v>EXCLUDED</v>
      </c>
      <c r="H1033" s="147" t="s">
        <v>901</v>
      </c>
      <c r="I1033" s="189" t="s">
        <v>901</v>
      </c>
      <c r="J1033" s="10" t="str">
        <f>IF(AND(G1033="Excluded", H1033="Excluded"), "Mutually Excluded", IF(AND(OR(G1033="CERTAINLY INCLUDED", G1033="INCLUDED", G1033="MAYBE" ), OR(H1033="INCLUDED", H1033="MAYBE")), "MUTUALLY INCLUDED", IF(AND(G1033="MAYBE", H1033="MAYBE"), "Mutually MAYBE", IF(AND(G1033="Excluded", OR(H1033="INCLUDED", H1033="MAYBE")), "AI: No, Human: Yes", IF(AND(H1033="Excluded", OR(G1033="INCLUDED", G1033="CERTAINLY INCLUDED", G1033="MAYBE")), "AI: Yes, Human: No", "Other Conflict")))))</f>
        <v>Mutually Excluded</v>
      </c>
      <c r="K1033" s="10"/>
      <c r="L1033" s="10"/>
      <c r="N1033" s="220" t="s">
        <v>19</v>
      </c>
      <c r="O1033" s="54" t="str">
        <f>IF(J1033="Mutually Excluded","Exclude",IF(J1033= "Mutually Included","Include",M1033))</f>
        <v>Exclude</v>
      </c>
      <c r="P1033" s="54" t="str">
        <f>'Humans Alignment T&amp;A'!Z1033</f>
        <v>Exclude</v>
      </c>
      <c r="Q1033" s="120" t="str">
        <f>IF(AND(O1033="Exclude", P1033="Exclude"), "Mutually Excluded", IF(AND(OR(O1033="CERTAINLY INCLUDED", O1033="INCLUDE" ), OR(P1033="INCLUDE", P1033="MAYBE")), "MUTUALLY INCLUDED", IF(AND(O1033="MAYBE", P1033="MAYBE"), "Mutually MAYBE", IF(AND(O1033="Exclude", OR(P1033="INCLUDE", P1033="MAYBE")), "AI+Hum: No, Hum1+2: Yes", IF(AND(P1033="Exclude", OR(O1033="INCLUDE", O1033="CERTAINLY INCLUDED", H1033="MAYBE")), "Ai+hum: Yes, Hum1+2: No", "Other Conflict")))))</f>
        <v>Mutually Excluded</v>
      </c>
      <c r="U1033" s="121" t="str">
        <f>IF(Q1033="Mutually Excluded","Exclude",IF(Q1033= "Mutually Included","Include",R1033))</f>
        <v>Exclude</v>
      </c>
      <c r="V1033" s="122"/>
      <c r="X1033" s="117"/>
      <c r="Y1033" s="117"/>
      <c r="Z1033" s="103" t="str">
        <f t="shared" si="182"/>
        <v/>
      </c>
      <c r="AA1033" s="256"/>
      <c r="AB1033" s="186"/>
      <c r="AC1033" s="186"/>
      <c r="AD1033" s="203"/>
      <c r="AF1033" s="203"/>
      <c r="AG1033" s="102" t="str">
        <f t="shared" si="183"/>
        <v/>
      </c>
      <c r="AH1033" s="10" t="str">
        <f t="shared" si="180"/>
        <v/>
      </c>
      <c r="AI1033" s="102"/>
      <c r="AJ1033" s="10"/>
      <c r="AK1033" s="10"/>
      <c r="AL1033" s="105"/>
      <c r="AM1033" s="102"/>
      <c r="AN1033" s="10"/>
      <c r="AO1033" s="10" t="str">
        <f t="shared" si="184"/>
        <v/>
      </c>
      <c r="AT1033" s="10"/>
      <c r="AU1033" s="10" t="str">
        <f>IF(O1033="include",AF1033,"")</f>
        <v/>
      </c>
      <c r="AV1033" s="54" t="str">
        <f>IF(P1033="include",AF1033,"")</f>
        <v/>
      </c>
      <c r="BC1033" s="10"/>
      <c r="BH1033" s="10"/>
    </row>
    <row r="1034" spans="1:60" s="54" customFormat="1" ht="45">
      <c r="A1034" s="10">
        <v>1164</v>
      </c>
      <c r="B1034" s="10"/>
      <c r="C1034" s="10" t="s">
        <v>1463</v>
      </c>
      <c r="D1034" s="10">
        <v>2</v>
      </c>
      <c r="E1034" s="10">
        <v>2</v>
      </c>
      <c r="F1034" s="10">
        <v>2</v>
      </c>
      <c r="G1034" s="119" t="str">
        <f t="shared" si="181"/>
        <v>EXCLUDED</v>
      </c>
      <c r="H1034" s="147" t="s">
        <v>901</v>
      </c>
      <c r="I1034" s="189" t="s">
        <v>901</v>
      </c>
      <c r="J1034" s="10" t="str">
        <f>IF(AND(G1034="Excluded", H1034="Excluded"), "Mutually Excluded", IF(AND(OR(G1034="CERTAINLY INCLUDED", G1034="INCLUDED", G1034="MAYBE" ), OR(H1034="INCLUDED", H1034="MAYBE")), "MUTUALLY INCLUDED", IF(AND(G1034="MAYBE", H1034="MAYBE"), "Mutually MAYBE", IF(AND(G1034="Excluded", OR(H1034="INCLUDED", H1034="MAYBE")), "AI: No, Human: Yes", IF(AND(H1034="Excluded", OR(G1034="INCLUDED", G1034="CERTAINLY INCLUDED", G1034="MAYBE")), "AI: Yes, Human: No", "Other Conflict")))))</f>
        <v>Mutually Excluded</v>
      </c>
      <c r="K1034" s="10"/>
      <c r="L1034" s="10"/>
      <c r="N1034" s="220" t="s">
        <v>19</v>
      </c>
      <c r="O1034" s="54" t="str">
        <f>IF(J1034="Mutually Excluded","Exclude",IF(J1034= "Mutually Included","Include",M1034))</f>
        <v>Exclude</v>
      </c>
      <c r="P1034" s="54" t="str">
        <f>'Humans Alignment T&amp;A'!Z1034</f>
        <v>Exclude</v>
      </c>
      <c r="Q1034" s="120" t="str">
        <f>IF(AND(O1034="Exclude", P1034="Exclude"), "Mutually Excluded", IF(AND(OR(O1034="CERTAINLY INCLUDED", O1034="INCLUDE" ), OR(P1034="INCLUDE", P1034="MAYBE")), "MUTUALLY INCLUDED", IF(AND(O1034="MAYBE", P1034="MAYBE"), "Mutually MAYBE", IF(AND(O1034="Exclude", OR(P1034="INCLUDE", P1034="MAYBE")), "AI+Hum: No, Hum1+2: Yes", IF(AND(P1034="Exclude", OR(O1034="INCLUDE", O1034="CERTAINLY INCLUDED", H1034="MAYBE")), "Ai+hum: Yes, Hum1+2: No", "Other Conflict")))))</f>
        <v>Mutually Excluded</v>
      </c>
      <c r="U1034" s="121" t="str">
        <f>IF(Q1034="Mutually Excluded","Exclude",IF(Q1034= "Mutually Included","Include",R1034))</f>
        <v>Exclude</v>
      </c>
      <c r="V1034" s="122"/>
      <c r="X1034" s="117"/>
      <c r="Y1034" s="117"/>
      <c r="Z1034" s="103" t="str">
        <f t="shared" si="182"/>
        <v/>
      </c>
      <c r="AA1034" s="256"/>
      <c r="AB1034" s="186"/>
      <c r="AC1034" s="186"/>
      <c r="AD1034" s="203"/>
      <c r="AF1034" s="203"/>
      <c r="AG1034" s="102" t="str">
        <f t="shared" si="183"/>
        <v/>
      </c>
      <c r="AH1034" s="10" t="str">
        <f t="shared" si="180"/>
        <v/>
      </c>
      <c r="AI1034" s="102"/>
      <c r="AJ1034" s="10"/>
      <c r="AK1034" s="10"/>
      <c r="AL1034" s="105"/>
      <c r="AM1034" s="102"/>
      <c r="AN1034" s="10"/>
      <c r="AO1034" s="10" t="str">
        <f t="shared" si="184"/>
        <v/>
      </c>
      <c r="AT1034" s="10"/>
      <c r="AU1034" s="10" t="str">
        <f>IF(O1034="include",AF1034,"")</f>
        <v/>
      </c>
      <c r="AV1034" s="54" t="str">
        <f>IF(P1034="include",AF1034,"")</f>
        <v/>
      </c>
      <c r="BC1034" s="10"/>
      <c r="BH1034" s="10"/>
    </row>
    <row r="1035" spans="1:60" s="54" customFormat="1" ht="45">
      <c r="A1035" s="10">
        <v>1165</v>
      </c>
      <c r="B1035" s="10"/>
      <c r="C1035" s="10" t="s">
        <v>1464</v>
      </c>
      <c r="D1035" s="10">
        <v>1</v>
      </c>
      <c r="E1035" s="10">
        <v>1</v>
      </c>
      <c r="F1035" s="10">
        <v>1</v>
      </c>
      <c r="G1035" s="119" t="str">
        <f t="shared" si="181"/>
        <v>EXCLUDED</v>
      </c>
      <c r="H1035" s="147" t="s">
        <v>901</v>
      </c>
      <c r="I1035" s="189" t="s">
        <v>901</v>
      </c>
      <c r="J1035" s="10" t="str">
        <f>IF(AND(G1035="Excluded", H1035="Excluded"), "Mutually Excluded", IF(AND(OR(G1035="CERTAINLY INCLUDED", G1035="INCLUDED", G1035="MAYBE" ), OR(H1035="INCLUDED", H1035="MAYBE")), "MUTUALLY INCLUDED", IF(AND(G1035="MAYBE", H1035="MAYBE"), "Mutually MAYBE", IF(AND(G1035="Excluded", OR(H1035="INCLUDED", H1035="MAYBE")), "AI: No, Human: Yes", IF(AND(H1035="Excluded", OR(G1035="INCLUDED", G1035="CERTAINLY INCLUDED", G1035="MAYBE")), "AI: Yes, Human: No", "Other Conflict")))))</f>
        <v>Mutually Excluded</v>
      </c>
      <c r="K1035" s="10"/>
      <c r="L1035" s="10"/>
      <c r="N1035" s="220" t="s">
        <v>19</v>
      </c>
      <c r="O1035" s="54" t="str">
        <f>IF(J1035="Mutually Excluded","Exclude",IF(J1035= "Mutually Included","Include",M1035))</f>
        <v>Exclude</v>
      </c>
      <c r="P1035" s="54" t="str">
        <f>'Humans Alignment T&amp;A'!Z1035</f>
        <v>Exclude</v>
      </c>
      <c r="Q1035" s="120" t="str">
        <f>IF(AND(O1035="Exclude", P1035="Exclude"), "Mutually Excluded", IF(AND(OR(O1035="CERTAINLY INCLUDED", O1035="INCLUDE" ), OR(P1035="INCLUDE", P1035="MAYBE")), "MUTUALLY INCLUDED", IF(AND(O1035="MAYBE", P1035="MAYBE"), "Mutually MAYBE", IF(AND(O1035="Exclude", OR(P1035="INCLUDE", P1035="MAYBE")), "AI+Hum: No, Hum1+2: Yes", IF(AND(P1035="Exclude", OR(O1035="INCLUDE", O1035="CERTAINLY INCLUDED", H1035="MAYBE")), "Ai+hum: Yes, Hum1+2: No", "Other Conflict")))))</f>
        <v>Mutually Excluded</v>
      </c>
      <c r="U1035" s="121" t="str">
        <f>IF(Q1035="Mutually Excluded","Exclude",IF(Q1035= "Mutually Included","Include",R1035))</f>
        <v>Exclude</v>
      </c>
      <c r="V1035" s="122"/>
      <c r="X1035" s="117"/>
      <c r="Y1035" s="117"/>
      <c r="Z1035" s="103" t="str">
        <f t="shared" si="182"/>
        <v/>
      </c>
      <c r="AA1035" s="256"/>
      <c r="AB1035" s="186"/>
      <c r="AC1035" s="186"/>
      <c r="AD1035" s="203"/>
      <c r="AF1035" s="203"/>
      <c r="AG1035" s="102" t="str">
        <f t="shared" si="183"/>
        <v/>
      </c>
      <c r="AH1035" s="10" t="str">
        <f t="shared" si="180"/>
        <v/>
      </c>
      <c r="AI1035" s="102"/>
      <c r="AJ1035" s="10"/>
      <c r="AK1035" s="10"/>
      <c r="AL1035" s="105"/>
      <c r="AM1035" s="102"/>
      <c r="AN1035" s="10"/>
      <c r="AO1035" s="10" t="str">
        <f t="shared" si="184"/>
        <v/>
      </c>
      <c r="AT1035" s="10"/>
      <c r="AU1035" s="10" t="str">
        <f>IF(O1035="include",AF1035,"")</f>
        <v/>
      </c>
      <c r="AV1035" s="54" t="str">
        <f>IF(P1035="include",AF1035,"")</f>
        <v/>
      </c>
      <c r="BC1035" s="10"/>
      <c r="BH1035" s="10"/>
    </row>
    <row r="1036" spans="1:60" s="54" customFormat="1" ht="30.75" thickBot="1">
      <c r="A1036" s="10">
        <v>1166</v>
      </c>
      <c r="B1036" s="10"/>
      <c r="C1036" s="10" t="s">
        <v>1465</v>
      </c>
      <c r="D1036" s="10">
        <v>1</v>
      </c>
      <c r="E1036" s="10">
        <v>1</v>
      </c>
      <c r="F1036" s="10">
        <v>1</v>
      </c>
      <c r="G1036" s="119" t="str">
        <f t="shared" si="181"/>
        <v>EXCLUDED</v>
      </c>
      <c r="H1036" s="147" t="s">
        <v>901</v>
      </c>
      <c r="I1036" s="189" t="s">
        <v>901</v>
      </c>
      <c r="J1036" s="10" t="str">
        <f>IF(AND(G1036="Excluded", H1036="Excluded"), "Mutually Excluded", IF(AND(OR(G1036="CERTAINLY INCLUDED", G1036="INCLUDED", G1036="MAYBE" ), OR(H1036="INCLUDED", H1036="MAYBE")), "MUTUALLY INCLUDED", IF(AND(G1036="MAYBE", H1036="MAYBE"), "Mutually MAYBE", IF(AND(G1036="Excluded", OR(H1036="INCLUDED", H1036="MAYBE")), "AI: No, Human: Yes", IF(AND(H1036="Excluded", OR(G1036="INCLUDED", G1036="CERTAINLY INCLUDED", G1036="MAYBE")), "AI: Yes, Human: No", "Other Conflict")))))</f>
        <v>Mutually Excluded</v>
      </c>
      <c r="K1036" s="10"/>
      <c r="L1036" s="10"/>
      <c r="N1036" s="220" t="s">
        <v>19</v>
      </c>
      <c r="O1036" s="54" t="str">
        <f>IF(J1036="Mutually Excluded","Exclude",IF(J1036= "Mutually Included","Include",M1036))</f>
        <v>Exclude</v>
      </c>
      <c r="P1036" s="54" t="str">
        <f>'Humans Alignment T&amp;A'!Z1036</f>
        <v>Exclude</v>
      </c>
      <c r="Q1036" s="120" t="str">
        <f>IF(AND(O1036="Exclude", P1036="Exclude"), "Mutually Excluded", IF(AND(OR(O1036="CERTAINLY INCLUDED", O1036="INCLUDE" ), OR(P1036="INCLUDE", P1036="MAYBE")), "MUTUALLY INCLUDED", IF(AND(O1036="MAYBE", P1036="MAYBE"), "Mutually MAYBE", IF(AND(O1036="Exclude", OR(P1036="INCLUDE", P1036="MAYBE")), "AI+Hum: No, Hum1+2: Yes", IF(AND(P1036="Exclude", OR(O1036="INCLUDE", O1036="CERTAINLY INCLUDED", H1036="MAYBE")), "Ai+hum: Yes, Hum1+2: No", "Other Conflict")))))</f>
        <v>Mutually Excluded</v>
      </c>
      <c r="U1036" s="121" t="str">
        <f>IF(Q1036="Mutually Excluded","Exclude",IF(Q1036= "Mutually Included","Include",R1036))</f>
        <v>Exclude</v>
      </c>
      <c r="V1036" s="122"/>
      <c r="X1036" s="117"/>
      <c r="Y1036" s="117"/>
      <c r="Z1036" s="103" t="str">
        <f t="shared" si="182"/>
        <v/>
      </c>
      <c r="AA1036" s="256"/>
      <c r="AB1036" s="186"/>
      <c r="AC1036" s="186"/>
      <c r="AD1036" s="203"/>
      <c r="AF1036" s="203"/>
      <c r="AG1036" s="102" t="str">
        <f t="shared" si="183"/>
        <v/>
      </c>
      <c r="AH1036" s="10" t="str">
        <f t="shared" si="180"/>
        <v/>
      </c>
      <c r="AI1036" s="102"/>
      <c r="AJ1036" s="10"/>
      <c r="AK1036" s="10"/>
      <c r="AL1036" s="105"/>
      <c r="AM1036" s="102"/>
      <c r="AN1036" s="10"/>
      <c r="AO1036" s="10" t="str">
        <f t="shared" si="184"/>
        <v/>
      </c>
      <c r="AT1036" s="10"/>
      <c r="AU1036" s="10" t="str">
        <f>IF(O1036="include",AF1036,"")</f>
        <v/>
      </c>
      <c r="AV1036" s="54" t="str">
        <f>IF(P1036="include",AF1036,"")</f>
        <v/>
      </c>
      <c r="BC1036" s="10"/>
      <c r="BH1036" s="10"/>
    </row>
    <row r="1037" spans="1:60" s="54" customFormat="1" ht="30.75" thickBot="1">
      <c r="A1037" s="10">
        <v>1167</v>
      </c>
      <c r="B1037" s="10"/>
      <c r="C1037" s="10" t="s">
        <v>1466</v>
      </c>
      <c r="D1037" s="10">
        <v>2</v>
      </c>
      <c r="E1037" s="10">
        <v>1</v>
      </c>
      <c r="F1037" s="10">
        <v>2</v>
      </c>
      <c r="G1037" s="119" t="str">
        <f t="shared" si="181"/>
        <v>EXCLUDED</v>
      </c>
      <c r="H1037" s="147" t="s">
        <v>901</v>
      </c>
      <c r="I1037" s="189" t="s">
        <v>901</v>
      </c>
      <c r="J1037" s="10" t="str">
        <f>IF(AND(G1037="Excluded", H1037="Excluded"), "Mutually Excluded", IF(AND(OR(G1037="CERTAINLY INCLUDED", G1037="INCLUDED", G1037="MAYBE" ), OR(H1037="INCLUDED", H1037="MAYBE")), "MUTUALLY INCLUDED", IF(AND(G1037="MAYBE", H1037="MAYBE"), "Mutually MAYBE", IF(AND(G1037="Excluded", OR(H1037="INCLUDED", H1037="MAYBE")), "AI: No, Human: Yes", IF(AND(H1037="Excluded", OR(G1037="INCLUDED", G1037="CERTAINLY INCLUDED", G1037="MAYBE")), "AI: Yes, Human: No", "Other Conflict")))))</f>
        <v>Mutually Excluded</v>
      </c>
      <c r="K1037" s="10"/>
      <c r="L1037" s="10"/>
      <c r="N1037" s="220" t="s">
        <v>19</v>
      </c>
      <c r="O1037" s="54" t="str">
        <f>IF(J1037="Mutually Excluded","Exclude",IF(J1037= "Mutually Included","Include",M1037))</f>
        <v>Exclude</v>
      </c>
      <c r="P1037" s="54" t="str">
        <f>'Humans Alignment T&amp;A'!Z1037</f>
        <v>Exclude</v>
      </c>
      <c r="Q1037" s="120" t="str">
        <f>IF(AND(O1037="Exclude", P1037="Exclude"), "Mutually Excluded", IF(AND(OR(O1037="CERTAINLY INCLUDED", O1037="INCLUDE" ), OR(P1037="INCLUDE", P1037="MAYBE")), "MUTUALLY INCLUDED", IF(AND(O1037="MAYBE", P1037="MAYBE"), "Mutually MAYBE", IF(AND(O1037="Exclude", OR(P1037="INCLUDE", P1037="MAYBE")), "AI+Hum: No, Hum1+2: Yes", IF(AND(P1037="Exclude", OR(O1037="INCLUDE", O1037="CERTAINLY INCLUDED", H1037="MAYBE")), "Ai+hum: Yes, Hum1+2: No", "Other Conflict")))))</f>
        <v>Mutually Excluded</v>
      </c>
      <c r="S1037" s="54" t="s">
        <v>3002</v>
      </c>
      <c r="T1037" s="54" t="s">
        <v>3002</v>
      </c>
      <c r="U1037" s="121" t="str">
        <f>IF(Q1037="Mutually Excluded","Exclude",IF(Q1037= "Mutually Included","Include",R1037))</f>
        <v>Exclude</v>
      </c>
      <c r="V1037" s="122"/>
      <c r="X1037" s="208"/>
      <c r="Y1037" s="123"/>
      <c r="Z1037" s="103"/>
      <c r="AA1037" s="149"/>
      <c r="AB1037" s="186"/>
      <c r="AC1037" s="186"/>
      <c r="AD1037" s="203"/>
      <c r="AF1037" s="203"/>
      <c r="AG1037" s="102"/>
      <c r="AH1037" s="10"/>
      <c r="AI1037" s="184"/>
      <c r="AJ1037" s="10"/>
      <c r="AK1037" s="10"/>
      <c r="AL1037" s="135"/>
      <c r="AM1037" s="102"/>
      <c r="AN1037" s="10"/>
      <c r="AO1037" s="10"/>
      <c r="AP1037" s="125"/>
      <c r="AT1037" s="10"/>
      <c r="AU1037" s="10" t="str">
        <f>IF(O1037="include",AF1037,"")</f>
        <v/>
      </c>
      <c r="AV1037" s="54" t="str">
        <f>IF(P1037="include",AF1037,"")</f>
        <v/>
      </c>
      <c r="BC1037" s="10"/>
      <c r="BH1037" s="10"/>
    </row>
    <row r="1038" spans="1:60" s="54" customFormat="1" ht="45">
      <c r="A1038" s="10">
        <v>1168</v>
      </c>
      <c r="B1038" s="10"/>
      <c r="C1038" s="10" t="s">
        <v>1467</v>
      </c>
      <c r="D1038" s="10">
        <v>3</v>
      </c>
      <c r="E1038" s="10">
        <v>2</v>
      </c>
      <c r="F1038" s="10">
        <v>3</v>
      </c>
      <c r="G1038" s="119" t="str">
        <f t="shared" si="181"/>
        <v>EXCLUDED</v>
      </c>
      <c r="H1038" s="147" t="s">
        <v>901</v>
      </c>
      <c r="I1038" s="189" t="s">
        <v>901</v>
      </c>
      <c r="J1038" s="10" t="str">
        <f>IF(AND(G1038="Excluded", H1038="Excluded"), "Mutually Excluded", IF(AND(OR(G1038="CERTAINLY INCLUDED", G1038="INCLUDED", G1038="MAYBE" ), OR(H1038="INCLUDED", H1038="MAYBE")), "MUTUALLY INCLUDED", IF(AND(G1038="MAYBE", H1038="MAYBE"), "Mutually MAYBE", IF(AND(G1038="Excluded", OR(H1038="INCLUDED", H1038="MAYBE")), "AI: No, Human: Yes", IF(AND(H1038="Excluded", OR(G1038="INCLUDED", G1038="CERTAINLY INCLUDED", G1038="MAYBE")), "AI: Yes, Human: No", "Other Conflict")))))</f>
        <v>Mutually Excluded</v>
      </c>
      <c r="K1038" s="10"/>
      <c r="L1038" s="10"/>
      <c r="N1038" s="220" t="s">
        <v>19</v>
      </c>
      <c r="O1038" s="54" t="str">
        <f>IF(J1038="Mutually Excluded","Exclude",IF(J1038= "Mutually Included","Include",M1038))</f>
        <v>Exclude</v>
      </c>
      <c r="P1038" s="54" t="str">
        <f>'Humans Alignment T&amp;A'!Z1038</f>
        <v>Exclude</v>
      </c>
      <c r="Q1038" s="120" t="str">
        <f>IF(AND(O1038="Exclude", P1038="Exclude"), "Mutually Excluded", IF(AND(OR(O1038="CERTAINLY INCLUDED", O1038="INCLUDE" ), OR(P1038="INCLUDE", P1038="MAYBE")), "MUTUALLY INCLUDED", IF(AND(O1038="MAYBE", P1038="MAYBE"), "Mutually MAYBE", IF(AND(O1038="Exclude", OR(P1038="INCLUDE", P1038="MAYBE")), "AI+Hum: No, Hum1+2: Yes", IF(AND(P1038="Exclude", OR(O1038="INCLUDE", O1038="CERTAINLY INCLUDED", H1038="MAYBE")), "Ai+hum: Yes, Hum1+2: No", "Other Conflict")))))</f>
        <v>Mutually Excluded</v>
      </c>
      <c r="U1038" s="121" t="str">
        <f>IF(Q1038="Mutually Excluded","Exclude",IF(Q1038= "Mutually Included","Include",R1038))</f>
        <v>Exclude</v>
      </c>
      <c r="V1038" s="122"/>
      <c r="X1038" s="117"/>
      <c r="Y1038" s="117"/>
      <c r="Z1038" s="103" t="str">
        <f t="shared" si="182"/>
        <v/>
      </c>
      <c r="AA1038" s="256"/>
      <c r="AB1038" s="186"/>
      <c r="AC1038" s="186"/>
      <c r="AD1038" s="203"/>
      <c r="AF1038" s="203"/>
      <c r="AG1038" s="102" t="str">
        <f t="shared" si="183"/>
        <v/>
      </c>
      <c r="AH1038" s="10" t="str">
        <f t="shared" si="180"/>
        <v/>
      </c>
      <c r="AI1038" s="102"/>
      <c r="AJ1038" s="10"/>
      <c r="AK1038" s="10"/>
      <c r="AL1038" s="105"/>
      <c r="AM1038" s="102"/>
      <c r="AN1038" s="10"/>
      <c r="AO1038" s="10" t="str">
        <f t="shared" si="184"/>
        <v/>
      </c>
      <c r="AT1038" s="10"/>
      <c r="AU1038" s="10" t="str">
        <f>IF(O1038="include",AF1038,"")</f>
        <v/>
      </c>
      <c r="AV1038" s="54" t="str">
        <f>IF(P1038="include",AF1038,"")</f>
        <v/>
      </c>
      <c r="BC1038" s="10"/>
      <c r="BH1038" s="10"/>
    </row>
    <row r="1039" spans="1:60" s="54" customFormat="1" ht="30">
      <c r="A1039" s="10">
        <v>1169</v>
      </c>
      <c r="B1039" s="10"/>
      <c r="C1039" s="10" t="s">
        <v>1468</v>
      </c>
      <c r="D1039" s="10">
        <v>2</v>
      </c>
      <c r="E1039" s="10">
        <v>2</v>
      </c>
      <c r="F1039" s="10">
        <v>2</v>
      </c>
      <c r="G1039" s="119" t="str">
        <f t="shared" si="181"/>
        <v>EXCLUDED</v>
      </c>
      <c r="H1039" s="147" t="s">
        <v>901</v>
      </c>
      <c r="I1039" s="189" t="s">
        <v>901</v>
      </c>
      <c r="J1039" s="10" t="str">
        <f>IF(AND(G1039="Excluded", H1039="Excluded"), "Mutually Excluded", IF(AND(OR(G1039="CERTAINLY INCLUDED", G1039="INCLUDED", G1039="MAYBE" ), OR(H1039="INCLUDED", H1039="MAYBE")), "MUTUALLY INCLUDED", IF(AND(G1039="MAYBE", H1039="MAYBE"), "Mutually MAYBE", IF(AND(G1039="Excluded", OR(H1039="INCLUDED", H1039="MAYBE")), "AI: No, Human: Yes", IF(AND(H1039="Excluded", OR(G1039="INCLUDED", G1039="CERTAINLY INCLUDED", G1039="MAYBE")), "AI: Yes, Human: No", "Other Conflict")))))</f>
        <v>Mutually Excluded</v>
      </c>
      <c r="K1039" s="10"/>
      <c r="L1039" s="10"/>
      <c r="N1039" s="220" t="s">
        <v>19</v>
      </c>
      <c r="O1039" s="54" t="str">
        <f>IF(J1039="Mutually Excluded","Exclude",IF(J1039= "Mutually Included","Include",M1039))</f>
        <v>Exclude</v>
      </c>
      <c r="P1039" s="54" t="str">
        <f>'Humans Alignment T&amp;A'!Z1039</f>
        <v>Exclude</v>
      </c>
      <c r="Q1039" s="120" t="str">
        <f>IF(AND(O1039="Exclude", P1039="Exclude"), "Mutually Excluded", IF(AND(OR(O1039="CERTAINLY INCLUDED", O1039="INCLUDE" ), OR(P1039="INCLUDE", P1039="MAYBE")), "MUTUALLY INCLUDED", IF(AND(O1039="MAYBE", P1039="MAYBE"), "Mutually MAYBE", IF(AND(O1039="Exclude", OR(P1039="INCLUDE", P1039="MAYBE")), "AI+Hum: No, Hum1+2: Yes", IF(AND(P1039="Exclude", OR(O1039="INCLUDE", O1039="CERTAINLY INCLUDED", H1039="MAYBE")), "Ai+hum: Yes, Hum1+2: No", "Other Conflict")))))</f>
        <v>Mutually Excluded</v>
      </c>
      <c r="U1039" s="121" t="str">
        <f>IF(Q1039="Mutually Excluded","Exclude",IF(Q1039= "Mutually Included","Include",R1039))</f>
        <v>Exclude</v>
      </c>
      <c r="V1039" s="122"/>
      <c r="X1039" s="117"/>
      <c r="Y1039" s="117"/>
      <c r="Z1039" s="103" t="str">
        <f t="shared" si="182"/>
        <v/>
      </c>
      <c r="AA1039" s="256"/>
      <c r="AB1039" s="186"/>
      <c r="AC1039" s="186"/>
      <c r="AD1039" s="203"/>
      <c r="AF1039" s="203"/>
      <c r="AG1039" s="102" t="str">
        <f t="shared" si="183"/>
        <v/>
      </c>
      <c r="AH1039" s="10" t="str">
        <f t="shared" si="180"/>
        <v/>
      </c>
      <c r="AI1039" s="102"/>
      <c r="AJ1039" s="10"/>
      <c r="AK1039" s="10"/>
      <c r="AL1039" s="105"/>
      <c r="AM1039" s="102"/>
      <c r="AN1039" s="10"/>
      <c r="AO1039" s="10" t="str">
        <f t="shared" si="184"/>
        <v/>
      </c>
      <c r="AT1039" s="10"/>
      <c r="AU1039" s="10" t="str">
        <f>IF(O1039="include",AF1039,"")</f>
        <v/>
      </c>
      <c r="AV1039" s="54" t="str">
        <f>IF(P1039="include",AF1039,"")</f>
        <v/>
      </c>
    </row>
    <row r="1040" spans="1:60" s="54" customFormat="1" ht="30">
      <c r="A1040" s="10">
        <v>1170</v>
      </c>
      <c r="B1040" s="10"/>
      <c r="C1040" s="10" t="s">
        <v>1469</v>
      </c>
      <c r="D1040" s="10">
        <v>4</v>
      </c>
      <c r="E1040" s="10">
        <v>3</v>
      </c>
      <c r="F1040" s="10">
        <v>4</v>
      </c>
      <c r="G1040" s="119" t="str">
        <f t="shared" si="181"/>
        <v>EXCLUDED</v>
      </c>
      <c r="H1040" s="147" t="s">
        <v>901</v>
      </c>
      <c r="I1040" s="189" t="s">
        <v>901</v>
      </c>
      <c r="J1040" s="10" t="str">
        <f>IF(AND(G1040="Excluded", H1040="Excluded"), "Mutually Excluded", IF(AND(OR(G1040="CERTAINLY INCLUDED", G1040="INCLUDED", G1040="MAYBE" ), OR(H1040="INCLUDED", H1040="MAYBE")), "MUTUALLY INCLUDED", IF(AND(G1040="MAYBE", H1040="MAYBE"), "Mutually MAYBE", IF(AND(G1040="Excluded", OR(H1040="INCLUDED", H1040="MAYBE")), "AI: No, Human: Yes", IF(AND(H1040="Excluded", OR(G1040="INCLUDED", G1040="CERTAINLY INCLUDED", G1040="MAYBE")), "AI: Yes, Human: No", "Other Conflict")))))</f>
        <v>Mutually Excluded</v>
      </c>
      <c r="K1040" s="10"/>
      <c r="L1040" s="10"/>
      <c r="N1040" s="220" t="s">
        <v>19</v>
      </c>
      <c r="O1040" s="54" t="str">
        <f>IF(J1040="Mutually Excluded","Exclude",IF(J1040= "Mutually Included","Include",M1040))</f>
        <v>Exclude</v>
      </c>
      <c r="P1040" s="54" t="str">
        <f>'Humans Alignment T&amp;A'!Z1040</f>
        <v>Exclude</v>
      </c>
      <c r="Q1040" s="120" t="str">
        <f>IF(AND(O1040="Exclude", P1040="Exclude"), "Mutually Excluded", IF(AND(OR(O1040="CERTAINLY INCLUDED", O1040="INCLUDE" ), OR(P1040="INCLUDE", P1040="MAYBE")), "MUTUALLY INCLUDED", IF(AND(O1040="MAYBE", P1040="MAYBE"), "Mutually MAYBE", IF(AND(O1040="Exclude", OR(P1040="INCLUDE", P1040="MAYBE")), "AI+Hum: No, Hum1+2: Yes", IF(AND(P1040="Exclude", OR(O1040="INCLUDE", O1040="CERTAINLY INCLUDED", H1040="MAYBE")), "Ai+hum: Yes, Hum1+2: No", "Other Conflict")))))</f>
        <v>Mutually Excluded</v>
      </c>
      <c r="U1040" s="121" t="str">
        <f>IF(Q1040="Mutually Excluded","Exclude",IF(Q1040= "Mutually Included","Include",R1040))</f>
        <v>Exclude</v>
      </c>
      <c r="V1040" s="122"/>
      <c r="X1040" s="117"/>
      <c r="Y1040" s="117"/>
      <c r="Z1040" s="103" t="str">
        <f t="shared" si="182"/>
        <v/>
      </c>
      <c r="AA1040" s="256"/>
      <c r="AB1040" s="186"/>
      <c r="AC1040" s="186"/>
      <c r="AD1040" s="203"/>
      <c r="AF1040" s="203"/>
      <c r="AG1040" s="102" t="str">
        <f t="shared" si="183"/>
        <v/>
      </c>
      <c r="AH1040" s="10" t="str">
        <f t="shared" si="180"/>
        <v/>
      </c>
      <c r="AI1040" s="102"/>
      <c r="AJ1040" s="10"/>
      <c r="AK1040" s="10"/>
      <c r="AL1040" s="105"/>
      <c r="AM1040" s="102"/>
      <c r="AN1040" s="10"/>
      <c r="AO1040" s="10" t="str">
        <f t="shared" si="184"/>
        <v/>
      </c>
      <c r="AT1040" s="10"/>
      <c r="AU1040" s="10" t="str">
        <f>IF(O1040="include",AF1040,"")</f>
        <v/>
      </c>
      <c r="AV1040" s="54" t="str">
        <f>IF(P1040="include",AF1040,"")</f>
        <v/>
      </c>
    </row>
    <row r="1041" spans="1:48" s="54" customFormat="1" ht="60">
      <c r="A1041" s="10">
        <v>1171</v>
      </c>
      <c r="B1041" s="10"/>
      <c r="C1041" s="10" t="s">
        <v>1471</v>
      </c>
      <c r="D1041" s="10">
        <v>5</v>
      </c>
      <c r="E1041" s="10">
        <v>1</v>
      </c>
      <c r="F1041" s="10">
        <v>4</v>
      </c>
      <c r="G1041" s="119" t="str">
        <f t="shared" si="181"/>
        <v>MAYBE</v>
      </c>
      <c r="H1041" s="147" t="s">
        <v>901</v>
      </c>
      <c r="I1041" s="189" t="s">
        <v>901</v>
      </c>
      <c r="J1041" s="10" t="str">
        <f>IF(AND(G1041="Excluded", H1041="Excluded"), "Mutually Excluded", IF(AND(OR(G1041="CERTAINLY INCLUDED", G1041="INCLUDED", G1041="MAYBE" ), OR(H1041="INCLUDED", H1041="MAYBE")), "MUTUALLY INCLUDED", IF(AND(G1041="MAYBE", H1041="MAYBE"), "Mutually MAYBE", IF(AND(G1041="Excluded", OR(H1041="INCLUDED", H1041="MAYBE")), "AI: No, Human: Yes", IF(AND(H1041="Excluded", OR(G1041="INCLUDED", G1041="CERTAINLY INCLUDED", G1041="MAYBE")), "AI: Yes, Human: No", "Other Conflict")))))</f>
        <v>AI: Yes, Human: No</v>
      </c>
      <c r="K1041" s="10" t="s">
        <v>3024</v>
      </c>
      <c r="L1041" s="10" t="s">
        <v>19</v>
      </c>
      <c r="M1041" s="54" t="s">
        <v>19</v>
      </c>
      <c r="N1041" s="220" t="s">
        <v>19</v>
      </c>
      <c r="O1041" s="54" t="str">
        <f>IF(J1041="Mutually Excluded","Exclude",IF(J1041= "Mutually Included","Include",M1041))</f>
        <v>Exclude</v>
      </c>
      <c r="P1041" s="54" t="str">
        <f>'Humans Alignment T&amp;A'!Z1041</f>
        <v>Exclude</v>
      </c>
      <c r="Q1041" s="120" t="str">
        <f>IF(AND(O1041="Exclude", P1041="Exclude"), "Mutually Excluded", IF(AND(OR(O1041="CERTAINLY INCLUDED", O1041="INCLUDE" ), OR(P1041="INCLUDE", P1041="MAYBE")), "MUTUALLY INCLUDED", IF(AND(O1041="MAYBE", P1041="MAYBE"), "Mutually MAYBE", IF(AND(O1041="Exclude", OR(P1041="INCLUDE", P1041="MAYBE")), "AI+Hum: No, Hum1+2: Yes", IF(AND(P1041="Exclude", OR(O1041="INCLUDE", O1041="CERTAINLY INCLUDED", H1041="MAYBE")), "Ai+hum: Yes, Hum1+2: No", "Other Conflict")))))</f>
        <v>Mutually Excluded</v>
      </c>
      <c r="U1041" s="121" t="str">
        <f>IF(Q1041="Mutually Excluded","Exclude",IF(Q1041= "Mutually Included","Include",R1041))</f>
        <v>Exclude</v>
      </c>
      <c r="V1041" s="122"/>
      <c r="X1041" s="117"/>
      <c r="Y1041" s="117"/>
      <c r="Z1041" s="103" t="str">
        <f t="shared" si="182"/>
        <v/>
      </c>
      <c r="AA1041" s="256"/>
      <c r="AB1041" s="186"/>
      <c r="AC1041" s="186"/>
      <c r="AD1041" s="203"/>
      <c r="AF1041" s="203"/>
      <c r="AG1041" s="102" t="str">
        <f t="shared" si="183"/>
        <v/>
      </c>
      <c r="AH1041" s="10" t="str">
        <f t="shared" si="180"/>
        <v/>
      </c>
      <c r="AI1041" s="102"/>
      <c r="AJ1041" s="10"/>
      <c r="AK1041" s="10"/>
      <c r="AL1041" s="105"/>
      <c r="AM1041" s="102"/>
      <c r="AN1041" s="10"/>
      <c r="AO1041" s="10" t="str">
        <f t="shared" si="184"/>
        <v/>
      </c>
      <c r="AT1041" s="10"/>
      <c r="AU1041" s="10" t="str">
        <f>IF(O1041="include",AF1041,"")</f>
        <v/>
      </c>
      <c r="AV1041" s="54" t="str">
        <f>IF(P1041="include",AF1041,"")</f>
        <v/>
      </c>
    </row>
    <row r="1042" spans="1:48" s="54" customFormat="1" ht="30">
      <c r="A1042" s="10">
        <v>1172</v>
      </c>
      <c r="B1042" s="10"/>
      <c r="C1042" s="10" t="s">
        <v>1472</v>
      </c>
      <c r="D1042" s="10">
        <v>4</v>
      </c>
      <c r="E1042" s="10">
        <v>3</v>
      </c>
      <c r="F1042" s="10">
        <v>4</v>
      </c>
      <c r="G1042" s="119" t="str">
        <f t="shared" si="181"/>
        <v>EXCLUDED</v>
      </c>
      <c r="H1042" s="147" t="s">
        <v>901</v>
      </c>
      <c r="I1042" s="189" t="s">
        <v>901</v>
      </c>
      <c r="J1042" s="10" t="str">
        <f>IF(AND(G1042="Excluded", H1042="Excluded"), "Mutually Excluded", IF(AND(OR(G1042="CERTAINLY INCLUDED", G1042="INCLUDED", G1042="MAYBE" ), OR(H1042="INCLUDED", H1042="MAYBE")), "MUTUALLY INCLUDED", IF(AND(G1042="MAYBE", H1042="MAYBE"), "Mutually MAYBE", IF(AND(G1042="Excluded", OR(H1042="INCLUDED", H1042="MAYBE")), "AI: No, Human: Yes", IF(AND(H1042="Excluded", OR(G1042="INCLUDED", G1042="CERTAINLY INCLUDED", G1042="MAYBE")), "AI: Yes, Human: No", "Other Conflict")))))</f>
        <v>Mutually Excluded</v>
      </c>
      <c r="K1042" s="10"/>
      <c r="L1042" s="10"/>
      <c r="N1042" s="220" t="s">
        <v>19</v>
      </c>
      <c r="O1042" s="54" t="str">
        <f>IF(J1042="Mutually Excluded","Exclude",IF(J1042= "Mutually Included","Include",M1042))</f>
        <v>Exclude</v>
      </c>
      <c r="P1042" s="54" t="str">
        <f>'Humans Alignment T&amp;A'!Z1042</f>
        <v>Exclude</v>
      </c>
      <c r="Q1042" s="120" t="str">
        <f>IF(AND(O1042="Exclude", P1042="Exclude"), "Mutually Excluded", IF(AND(OR(O1042="CERTAINLY INCLUDED", O1042="INCLUDE" ), OR(P1042="INCLUDE", P1042="MAYBE")), "MUTUALLY INCLUDED", IF(AND(O1042="MAYBE", P1042="MAYBE"), "Mutually MAYBE", IF(AND(O1042="Exclude", OR(P1042="INCLUDE", P1042="MAYBE")), "AI+Hum: No, Hum1+2: Yes", IF(AND(P1042="Exclude", OR(O1042="INCLUDE", O1042="CERTAINLY INCLUDED", H1042="MAYBE")), "Ai+hum: Yes, Hum1+2: No", "Other Conflict")))))</f>
        <v>Mutually Excluded</v>
      </c>
      <c r="U1042" s="121" t="str">
        <f>IF(Q1042="Mutually Excluded","Exclude",IF(Q1042= "Mutually Included","Include",R1042))</f>
        <v>Exclude</v>
      </c>
      <c r="V1042" s="122"/>
      <c r="X1042" s="117"/>
      <c r="Y1042" s="117"/>
      <c r="Z1042" s="103" t="str">
        <f t="shared" si="182"/>
        <v/>
      </c>
      <c r="AA1042" s="256"/>
      <c r="AB1042" s="186"/>
      <c r="AC1042" s="186"/>
      <c r="AD1042" s="203"/>
      <c r="AF1042" s="203"/>
      <c r="AG1042" s="102" t="str">
        <f t="shared" si="183"/>
        <v/>
      </c>
      <c r="AH1042" s="10" t="str">
        <f t="shared" si="180"/>
        <v/>
      </c>
      <c r="AI1042" s="102"/>
      <c r="AJ1042" s="10"/>
      <c r="AK1042" s="10"/>
      <c r="AL1042" s="105"/>
      <c r="AM1042" s="102"/>
      <c r="AN1042" s="10"/>
      <c r="AO1042" s="10" t="str">
        <f t="shared" si="184"/>
        <v/>
      </c>
      <c r="AT1042" s="10"/>
      <c r="AU1042" s="10" t="str">
        <f>IF(O1042="include",AF1042,"")</f>
        <v/>
      </c>
      <c r="AV1042" s="54" t="str">
        <f>IF(P1042="include",AF1042,"")</f>
        <v/>
      </c>
    </row>
    <row r="1043" spans="1:48" s="54" customFormat="1" ht="30">
      <c r="A1043" s="10">
        <v>1173</v>
      </c>
      <c r="B1043" s="10"/>
      <c r="C1043" s="10" t="s">
        <v>1473</v>
      </c>
      <c r="D1043" s="10">
        <v>1</v>
      </c>
      <c r="E1043" s="10">
        <v>1</v>
      </c>
      <c r="F1043" s="10">
        <v>1</v>
      </c>
      <c r="G1043" s="119" t="str">
        <f t="shared" si="181"/>
        <v>EXCLUDED</v>
      </c>
      <c r="H1043" s="147" t="s">
        <v>901</v>
      </c>
      <c r="I1043" s="189" t="s">
        <v>901</v>
      </c>
      <c r="J1043" s="10" t="str">
        <f>IF(AND(G1043="Excluded", H1043="Excluded"), "Mutually Excluded", IF(AND(OR(G1043="CERTAINLY INCLUDED", G1043="INCLUDED", G1043="MAYBE" ), OR(H1043="INCLUDED", H1043="MAYBE")), "MUTUALLY INCLUDED", IF(AND(G1043="MAYBE", H1043="MAYBE"), "Mutually MAYBE", IF(AND(G1043="Excluded", OR(H1043="INCLUDED", H1043="MAYBE")), "AI: No, Human: Yes", IF(AND(H1043="Excluded", OR(G1043="INCLUDED", G1043="CERTAINLY INCLUDED", G1043="MAYBE")), "AI: Yes, Human: No", "Other Conflict")))))</f>
        <v>Mutually Excluded</v>
      </c>
      <c r="K1043" s="10"/>
      <c r="L1043" s="10"/>
      <c r="N1043" s="220" t="s">
        <v>19</v>
      </c>
      <c r="O1043" s="54" t="str">
        <f>IF(J1043="Mutually Excluded","Exclude",IF(J1043= "Mutually Included","Include",M1043))</f>
        <v>Exclude</v>
      </c>
      <c r="P1043" s="54" t="str">
        <f>'Humans Alignment T&amp;A'!Z1043</f>
        <v>Exclude</v>
      </c>
      <c r="Q1043" s="120" t="str">
        <f>IF(AND(O1043="Exclude", P1043="Exclude"), "Mutually Excluded", IF(AND(OR(O1043="CERTAINLY INCLUDED", O1043="INCLUDE" ), OR(P1043="INCLUDE", P1043="MAYBE")), "MUTUALLY INCLUDED", IF(AND(O1043="MAYBE", P1043="MAYBE"), "Mutually MAYBE", IF(AND(O1043="Exclude", OR(P1043="INCLUDE", P1043="MAYBE")), "AI+Hum: No, Hum1+2: Yes", IF(AND(P1043="Exclude", OR(O1043="INCLUDE", O1043="CERTAINLY INCLUDED", H1043="MAYBE")), "Ai+hum: Yes, Hum1+2: No", "Other Conflict")))))</f>
        <v>Mutually Excluded</v>
      </c>
      <c r="U1043" s="121" t="str">
        <f>IF(Q1043="Mutually Excluded","Exclude",IF(Q1043= "Mutually Included","Include",R1043))</f>
        <v>Exclude</v>
      </c>
      <c r="V1043" s="122"/>
      <c r="X1043" s="117"/>
      <c r="Y1043" s="117"/>
      <c r="Z1043" s="103" t="str">
        <f t="shared" si="182"/>
        <v/>
      </c>
      <c r="AA1043" s="256"/>
      <c r="AB1043" s="186"/>
      <c r="AC1043" s="186"/>
      <c r="AD1043" s="203"/>
      <c r="AF1043" s="203"/>
      <c r="AG1043" s="102" t="str">
        <f t="shared" si="183"/>
        <v/>
      </c>
      <c r="AH1043" s="10" t="str">
        <f t="shared" si="180"/>
        <v/>
      </c>
      <c r="AI1043" s="102"/>
      <c r="AJ1043" s="10"/>
      <c r="AK1043" s="10"/>
      <c r="AL1043" s="105"/>
      <c r="AM1043" s="102"/>
      <c r="AN1043" s="10"/>
      <c r="AO1043" s="10" t="str">
        <f t="shared" si="184"/>
        <v/>
      </c>
      <c r="AT1043" s="10"/>
      <c r="AU1043" s="10" t="str">
        <f>IF(O1043="include",AF1043,"")</f>
        <v/>
      </c>
      <c r="AV1043" s="54" t="str">
        <f>IF(P1043="include",AF1043,"")</f>
        <v/>
      </c>
    </row>
    <row r="1044" spans="1:48" s="54" customFormat="1" ht="30">
      <c r="A1044" s="10">
        <v>1174</v>
      </c>
      <c r="B1044" s="10"/>
      <c r="C1044" s="10" t="s">
        <v>1474</v>
      </c>
      <c r="D1044" s="10">
        <v>1</v>
      </c>
      <c r="E1044" s="10">
        <v>1</v>
      </c>
      <c r="F1044" s="10">
        <v>1</v>
      </c>
      <c r="G1044" s="119" t="str">
        <f t="shared" si="181"/>
        <v>EXCLUDED</v>
      </c>
      <c r="H1044" s="147" t="s">
        <v>901</v>
      </c>
      <c r="I1044" s="189" t="s">
        <v>901</v>
      </c>
      <c r="J1044" s="10" t="str">
        <f>IF(AND(G1044="Excluded", H1044="Excluded"), "Mutually Excluded", IF(AND(OR(G1044="CERTAINLY INCLUDED", G1044="INCLUDED", G1044="MAYBE" ), OR(H1044="INCLUDED", H1044="MAYBE")), "MUTUALLY INCLUDED", IF(AND(G1044="MAYBE", H1044="MAYBE"), "Mutually MAYBE", IF(AND(G1044="Excluded", OR(H1044="INCLUDED", H1044="MAYBE")), "AI: No, Human: Yes", IF(AND(H1044="Excluded", OR(G1044="INCLUDED", G1044="CERTAINLY INCLUDED", G1044="MAYBE")), "AI: Yes, Human: No", "Other Conflict")))))</f>
        <v>Mutually Excluded</v>
      </c>
      <c r="K1044" s="10"/>
      <c r="L1044" s="10"/>
      <c r="N1044" s="220" t="s">
        <v>19</v>
      </c>
      <c r="O1044" s="54" t="str">
        <f>IF(J1044="Mutually Excluded","Exclude",IF(J1044= "Mutually Included","Include",M1044))</f>
        <v>Exclude</v>
      </c>
      <c r="P1044" s="54" t="str">
        <f>'Humans Alignment T&amp;A'!Z1044</f>
        <v>Exclude</v>
      </c>
      <c r="Q1044" s="120" t="str">
        <f>IF(AND(O1044="Exclude", P1044="Exclude"), "Mutually Excluded", IF(AND(OR(O1044="CERTAINLY INCLUDED", O1044="INCLUDE" ), OR(P1044="INCLUDE", P1044="MAYBE")), "MUTUALLY INCLUDED", IF(AND(O1044="MAYBE", P1044="MAYBE"), "Mutually MAYBE", IF(AND(O1044="Exclude", OR(P1044="INCLUDE", P1044="MAYBE")), "AI+Hum: No, Hum1+2: Yes", IF(AND(P1044="Exclude", OR(O1044="INCLUDE", O1044="CERTAINLY INCLUDED", H1044="MAYBE")), "Ai+hum: Yes, Hum1+2: No", "Other Conflict")))))</f>
        <v>Mutually Excluded</v>
      </c>
      <c r="U1044" s="121" t="str">
        <f>IF(Q1044="Mutually Excluded","Exclude",IF(Q1044= "Mutually Included","Include",R1044))</f>
        <v>Exclude</v>
      </c>
      <c r="V1044" s="122"/>
      <c r="X1044" s="117"/>
      <c r="Y1044" s="117"/>
      <c r="Z1044" s="103" t="str">
        <f t="shared" si="182"/>
        <v/>
      </c>
      <c r="AA1044" s="256"/>
      <c r="AB1044" s="186"/>
      <c r="AC1044" s="186"/>
      <c r="AD1044" s="203"/>
      <c r="AF1044" s="203"/>
      <c r="AG1044" s="102" t="str">
        <f t="shared" si="183"/>
        <v/>
      </c>
      <c r="AH1044" s="10" t="str">
        <f t="shared" si="180"/>
        <v/>
      </c>
      <c r="AI1044" s="102"/>
      <c r="AJ1044" s="10"/>
      <c r="AK1044" s="10"/>
      <c r="AL1044" s="105"/>
      <c r="AM1044" s="102"/>
      <c r="AN1044" s="10"/>
      <c r="AO1044" s="10" t="str">
        <f t="shared" si="184"/>
        <v/>
      </c>
      <c r="AT1044" s="10"/>
      <c r="AU1044" s="10" t="str">
        <f>IF(O1044="include",AF1044,"")</f>
        <v/>
      </c>
      <c r="AV1044" s="54" t="str">
        <f>IF(P1044="include",AF1044,"")</f>
        <v/>
      </c>
    </row>
    <row r="1045" spans="1:48" s="54" customFormat="1" ht="30">
      <c r="A1045" s="10">
        <v>1175</v>
      </c>
      <c r="B1045" s="10"/>
      <c r="C1045" s="10" t="s">
        <v>1475</v>
      </c>
      <c r="D1045" s="10">
        <v>2</v>
      </c>
      <c r="E1045" s="10">
        <v>2</v>
      </c>
      <c r="F1045" s="10">
        <v>2</v>
      </c>
      <c r="G1045" s="119" t="str">
        <f t="shared" si="181"/>
        <v>EXCLUDED</v>
      </c>
      <c r="H1045" s="147" t="s">
        <v>901</v>
      </c>
      <c r="I1045" s="189" t="s">
        <v>901</v>
      </c>
      <c r="J1045" s="10" t="str">
        <f>IF(AND(G1045="Excluded", H1045="Excluded"), "Mutually Excluded", IF(AND(OR(G1045="CERTAINLY INCLUDED", G1045="INCLUDED", G1045="MAYBE" ), OR(H1045="INCLUDED", H1045="MAYBE")), "MUTUALLY INCLUDED", IF(AND(G1045="MAYBE", H1045="MAYBE"), "Mutually MAYBE", IF(AND(G1045="Excluded", OR(H1045="INCLUDED", H1045="MAYBE")), "AI: No, Human: Yes", IF(AND(H1045="Excluded", OR(G1045="INCLUDED", G1045="CERTAINLY INCLUDED", G1045="MAYBE")), "AI: Yes, Human: No", "Other Conflict")))))</f>
        <v>Mutually Excluded</v>
      </c>
      <c r="K1045" s="10"/>
      <c r="L1045" s="10"/>
      <c r="N1045" s="220" t="s">
        <v>19</v>
      </c>
      <c r="O1045" s="54" t="str">
        <f>IF(J1045="Mutually Excluded","Exclude",IF(J1045= "Mutually Included","Include",M1045))</f>
        <v>Exclude</v>
      </c>
      <c r="P1045" s="54" t="str">
        <f>'Humans Alignment T&amp;A'!Z1045</f>
        <v>Exclude</v>
      </c>
      <c r="Q1045" s="120" t="str">
        <f>IF(AND(O1045="Exclude", P1045="Exclude"), "Mutually Excluded", IF(AND(OR(O1045="CERTAINLY INCLUDED", O1045="INCLUDE" ), OR(P1045="INCLUDE", P1045="MAYBE")), "MUTUALLY INCLUDED", IF(AND(O1045="MAYBE", P1045="MAYBE"), "Mutually MAYBE", IF(AND(O1045="Exclude", OR(P1045="INCLUDE", P1045="MAYBE")), "AI+Hum: No, Hum1+2: Yes", IF(AND(P1045="Exclude", OR(O1045="INCLUDE", O1045="CERTAINLY INCLUDED", H1045="MAYBE")), "Ai+hum: Yes, Hum1+2: No", "Other Conflict")))))</f>
        <v>Mutually Excluded</v>
      </c>
      <c r="U1045" s="121" t="str">
        <f>IF(Q1045="Mutually Excluded","Exclude",IF(Q1045= "Mutually Included","Include",R1045))</f>
        <v>Exclude</v>
      </c>
      <c r="V1045" s="122"/>
      <c r="X1045" s="117"/>
      <c r="Y1045" s="117"/>
      <c r="Z1045" s="103" t="str">
        <f t="shared" si="182"/>
        <v/>
      </c>
      <c r="AA1045" s="256"/>
      <c r="AB1045" s="186"/>
      <c r="AC1045" s="186"/>
      <c r="AD1045" s="203"/>
      <c r="AF1045" s="203"/>
      <c r="AG1045" s="102" t="str">
        <f t="shared" si="183"/>
        <v/>
      </c>
      <c r="AH1045" s="10" t="str">
        <f t="shared" si="180"/>
        <v/>
      </c>
      <c r="AI1045" s="102"/>
      <c r="AJ1045" s="10"/>
      <c r="AK1045" s="10"/>
      <c r="AL1045" s="105"/>
      <c r="AM1045" s="102"/>
      <c r="AN1045" s="10"/>
      <c r="AO1045" s="10" t="str">
        <f t="shared" si="184"/>
        <v/>
      </c>
      <c r="AT1045" s="10"/>
      <c r="AU1045" s="10" t="str">
        <f>IF(O1045="include",AF1045,"")</f>
        <v/>
      </c>
      <c r="AV1045" s="54" t="str">
        <f>IF(P1045="include",AF1045,"")</f>
        <v/>
      </c>
    </row>
    <row r="1046" spans="1:48" s="54" customFormat="1" ht="45">
      <c r="A1046" s="10">
        <v>1176</v>
      </c>
      <c r="B1046" s="10"/>
      <c r="C1046" s="10" t="s">
        <v>1477</v>
      </c>
      <c r="D1046" s="10">
        <v>3</v>
      </c>
      <c r="E1046" s="10">
        <v>3</v>
      </c>
      <c r="F1046" s="10">
        <v>3</v>
      </c>
      <c r="G1046" s="119" t="str">
        <f t="shared" si="181"/>
        <v>EXCLUDED</v>
      </c>
      <c r="H1046" s="147" t="s">
        <v>901</v>
      </c>
      <c r="I1046" s="189" t="s">
        <v>901</v>
      </c>
      <c r="J1046" s="10" t="str">
        <f>IF(AND(G1046="Excluded", H1046="Excluded"), "Mutually Excluded", IF(AND(OR(G1046="CERTAINLY INCLUDED", G1046="INCLUDED", G1046="MAYBE" ), OR(H1046="INCLUDED", H1046="MAYBE")), "MUTUALLY INCLUDED", IF(AND(G1046="MAYBE", H1046="MAYBE"), "Mutually MAYBE", IF(AND(G1046="Excluded", OR(H1046="INCLUDED", H1046="MAYBE")), "AI: No, Human: Yes", IF(AND(H1046="Excluded", OR(G1046="INCLUDED", G1046="CERTAINLY INCLUDED", G1046="MAYBE")), "AI: Yes, Human: No", "Other Conflict")))))</f>
        <v>Mutually Excluded</v>
      </c>
      <c r="K1046" s="10"/>
      <c r="L1046" s="10"/>
      <c r="N1046" s="220" t="s">
        <v>19</v>
      </c>
      <c r="O1046" s="54" t="str">
        <f>IF(J1046="Mutually Excluded","Exclude",IF(J1046= "Mutually Included","Include",M1046))</f>
        <v>Exclude</v>
      </c>
      <c r="P1046" s="54" t="str">
        <f>'Humans Alignment T&amp;A'!Z1046</f>
        <v>Exclude</v>
      </c>
      <c r="Q1046" s="120" t="str">
        <f>IF(AND(O1046="Exclude", P1046="Exclude"), "Mutually Excluded", IF(AND(OR(O1046="CERTAINLY INCLUDED", O1046="INCLUDE" ), OR(P1046="INCLUDE", P1046="MAYBE")), "MUTUALLY INCLUDED", IF(AND(O1046="MAYBE", P1046="MAYBE"), "Mutually MAYBE", IF(AND(O1046="Exclude", OR(P1046="INCLUDE", P1046="MAYBE")), "AI+Hum: No, Hum1+2: Yes", IF(AND(P1046="Exclude", OR(O1046="INCLUDE", O1046="CERTAINLY INCLUDED", H1046="MAYBE")), "Ai+hum: Yes, Hum1+2: No", "Other Conflict")))))</f>
        <v>Mutually Excluded</v>
      </c>
      <c r="U1046" s="121" t="str">
        <f>IF(Q1046="Mutually Excluded","Exclude",IF(Q1046= "Mutually Included","Include",R1046))</f>
        <v>Exclude</v>
      </c>
      <c r="V1046" s="122"/>
      <c r="X1046" s="117"/>
      <c r="Y1046" s="117"/>
      <c r="Z1046" s="103" t="str">
        <f t="shared" si="182"/>
        <v/>
      </c>
      <c r="AA1046" s="256"/>
      <c r="AB1046" s="186"/>
      <c r="AC1046" s="186"/>
      <c r="AD1046" s="203"/>
      <c r="AF1046" s="203"/>
      <c r="AG1046" s="102" t="str">
        <f t="shared" si="183"/>
        <v/>
      </c>
      <c r="AH1046" s="10" t="str">
        <f t="shared" si="180"/>
        <v/>
      </c>
      <c r="AI1046" s="102"/>
      <c r="AJ1046" s="10"/>
      <c r="AK1046" s="10"/>
      <c r="AL1046" s="105"/>
      <c r="AM1046" s="102"/>
      <c r="AN1046" s="10"/>
      <c r="AO1046" s="10" t="str">
        <f t="shared" si="184"/>
        <v/>
      </c>
      <c r="AT1046" s="10"/>
      <c r="AU1046" s="10" t="str">
        <f>IF(O1046="include",AF1046,"")</f>
        <v/>
      </c>
      <c r="AV1046" s="54" t="str">
        <f>IF(P1046="include",AF1046,"")</f>
        <v/>
      </c>
    </row>
    <row r="1047" spans="1:48" s="54" customFormat="1" ht="30">
      <c r="A1047" s="10">
        <v>1177</v>
      </c>
      <c r="B1047" s="10"/>
      <c r="C1047" s="10" t="s">
        <v>1478</v>
      </c>
      <c r="D1047" s="10">
        <v>1</v>
      </c>
      <c r="E1047" s="10">
        <v>1</v>
      </c>
      <c r="F1047" s="10">
        <v>1</v>
      </c>
      <c r="G1047" s="119" t="str">
        <f t="shared" si="181"/>
        <v>EXCLUDED</v>
      </c>
      <c r="H1047" s="147" t="s">
        <v>901</v>
      </c>
      <c r="I1047" s="189" t="s">
        <v>901</v>
      </c>
      <c r="J1047" s="10" t="str">
        <f>IF(AND(G1047="Excluded", H1047="Excluded"), "Mutually Excluded", IF(AND(OR(G1047="CERTAINLY INCLUDED", G1047="INCLUDED", G1047="MAYBE" ), OR(H1047="INCLUDED", H1047="MAYBE")), "MUTUALLY INCLUDED", IF(AND(G1047="MAYBE", H1047="MAYBE"), "Mutually MAYBE", IF(AND(G1047="Excluded", OR(H1047="INCLUDED", H1047="MAYBE")), "AI: No, Human: Yes", IF(AND(H1047="Excluded", OR(G1047="INCLUDED", G1047="CERTAINLY INCLUDED", G1047="MAYBE")), "AI: Yes, Human: No", "Other Conflict")))))</f>
        <v>Mutually Excluded</v>
      </c>
      <c r="K1047" s="10"/>
      <c r="L1047" s="10"/>
      <c r="N1047" s="220" t="s">
        <v>19</v>
      </c>
      <c r="O1047" s="54" t="str">
        <f>IF(J1047="Mutually Excluded","Exclude",IF(J1047= "Mutually Included","Include",M1047))</f>
        <v>Exclude</v>
      </c>
      <c r="P1047" s="54" t="str">
        <f>'Humans Alignment T&amp;A'!Z1047</f>
        <v>Exclude</v>
      </c>
      <c r="Q1047" s="120" t="str">
        <f>IF(AND(O1047="Exclude", P1047="Exclude"), "Mutually Excluded", IF(AND(OR(O1047="CERTAINLY INCLUDED", O1047="INCLUDE" ), OR(P1047="INCLUDE", P1047="MAYBE")), "MUTUALLY INCLUDED", IF(AND(O1047="MAYBE", P1047="MAYBE"), "Mutually MAYBE", IF(AND(O1047="Exclude", OR(P1047="INCLUDE", P1047="MAYBE")), "AI+Hum: No, Hum1+2: Yes", IF(AND(P1047="Exclude", OR(O1047="INCLUDE", O1047="CERTAINLY INCLUDED", H1047="MAYBE")), "Ai+hum: Yes, Hum1+2: No", "Other Conflict")))))</f>
        <v>Mutually Excluded</v>
      </c>
      <c r="U1047" s="121" t="str">
        <f>IF(Q1047="Mutually Excluded","Exclude",IF(Q1047= "Mutually Included","Include",R1047))</f>
        <v>Exclude</v>
      </c>
      <c r="V1047" s="122"/>
      <c r="X1047" s="117"/>
      <c r="Y1047" s="117"/>
      <c r="Z1047" s="103" t="str">
        <f t="shared" si="182"/>
        <v/>
      </c>
      <c r="AA1047" s="256"/>
      <c r="AB1047" s="186"/>
      <c r="AC1047" s="186"/>
      <c r="AD1047" s="203"/>
      <c r="AF1047" s="203"/>
      <c r="AG1047" s="102" t="str">
        <f t="shared" si="183"/>
        <v/>
      </c>
      <c r="AH1047" s="10" t="str">
        <f t="shared" si="180"/>
        <v/>
      </c>
      <c r="AI1047" s="102"/>
      <c r="AJ1047" s="10"/>
      <c r="AK1047" s="10"/>
      <c r="AL1047" s="105"/>
      <c r="AM1047" s="102"/>
      <c r="AN1047" s="10"/>
      <c r="AO1047" s="10" t="str">
        <f t="shared" si="184"/>
        <v/>
      </c>
      <c r="AT1047" s="10"/>
      <c r="AU1047" s="10" t="str">
        <f>IF(O1047="include",AF1047,"")</f>
        <v/>
      </c>
      <c r="AV1047" s="54" t="str">
        <f>IF(P1047="include",AF1047,"")</f>
        <v/>
      </c>
    </row>
    <row r="1048" spans="1:48" s="54" customFormat="1" ht="30">
      <c r="A1048" s="10">
        <v>1178</v>
      </c>
      <c r="B1048" s="10"/>
      <c r="C1048" s="262" t="s">
        <v>1479</v>
      </c>
      <c r="D1048" s="10">
        <v>1</v>
      </c>
      <c r="E1048" s="10">
        <v>1</v>
      </c>
      <c r="F1048" s="10">
        <v>1</v>
      </c>
      <c r="G1048" s="119" t="str">
        <f t="shared" si="181"/>
        <v>EXCLUDED</v>
      </c>
      <c r="H1048" s="147" t="s">
        <v>901</v>
      </c>
      <c r="I1048" s="189" t="s">
        <v>901</v>
      </c>
      <c r="J1048" s="10" t="str">
        <f>IF(AND(G1048="Excluded", H1048="Excluded"), "Mutually Excluded", IF(AND(OR(G1048="CERTAINLY INCLUDED", G1048="INCLUDED", G1048="MAYBE" ), OR(H1048="INCLUDED", H1048="MAYBE")), "MUTUALLY INCLUDED", IF(AND(G1048="MAYBE", H1048="MAYBE"), "Mutually MAYBE", IF(AND(G1048="Excluded", OR(H1048="INCLUDED", H1048="MAYBE")), "AI: No, Human: Yes", IF(AND(H1048="Excluded", OR(G1048="INCLUDED", G1048="CERTAINLY INCLUDED", G1048="MAYBE")), "AI: Yes, Human: No", "Other Conflict")))))</f>
        <v>Mutually Excluded</v>
      </c>
      <c r="K1048" s="10"/>
      <c r="L1048" s="10"/>
      <c r="N1048" s="220" t="s">
        <v>19</v>
      </c>
      <c r="O1048" s="54" t="str">
        <f>IF(J1048="Mutually Excluded","Exclude",IF(J1048= "Mutually Included","Include",M1048))</f>
        <v>Exclude</v>
      </c>
      <c r="P1048" s="54" t="str">
        <f>'Humans Alignment T&amp;A'!Z1048</f>
        <v>Exclude</v>
      </c>
      <c r="Q1048" s="120" t="str">
        <f>IF(AND(O1048="Exclude", P1048="Exclude"), "Mutually Excluded", IF(AND(OR(O1048="CERTAINLY INCLUDED", O1048="INCLUDE" ), OR(P1048="INCLUDE", P1048="MAYBE")), "MUTUALLY INCLUDED", IF(AND(O1048="MAYBE", P1048="MAYBE"), "Mutually MAYBE", IF(AND(O1048="Exclude", OR(P1048="INCLUDE", P1048="MAYBE")), "AI+Hum: No, Hum1+2: Yes", IF(AND(P1048="Exclude", OR(O1048="INCLUDE", O1048="CERTAINLY INCLUDED", H1048="MAYBE")), "Ai+hum: Yes, Hum1+2: No", "Other Conflict")))))</f>
        <v>Mutually Excluded</v>
      </c>
      <c r="U1048" s="121" t="str">
        <f>IF(Q1048="Mutually Excluded","Exclude",IF(Q1048= "Mutually Included","Include",R1048))</f>
        <v>Exclude</v>
      </c>
      <c r="V1048" s="122"/>
      <c r="X1048" s="117"/>
      <c r="Y1048" s="117"/>
      <c r="Z1048" s="103" t="str">
        <f t="shared" si="182"/>
        <v/>
      </c>
      <c r="AA1048" s="256"/>
      <c r="AB1048" s="186"/>
      <c r="AC1048" s="186"/>
      <c r="AD1048" s="203"/>
      <c r="AF1048" s="203"/>
      <c r="AG1048" s="102" t="str">
        <f t="shared" si="183"/>
        <v/>
      </c>
      <c r="AH1048" s="10" t="str">
        <f t="shared" ref="AH1048:AH1111" si="185">IF(OR(ISBLANK(AF1048), ISBLANK(AP1048)), "", IF(AND(OR(AF1048="Include", AF1048="Maybe"), OR(AP1048="Included", AP1048="Maybe", AP1048="Certainly Included")), "Mutually Included", IF(AND(AF1048="Exclude", AP1048="Exclude"), "Mutually Excluded", IF(AND(AF1048="Exclude", OR(AP1048="Include", AP1048="Maybe")), "Human Excluded, AI Included", IF(AND(OR(AF1048="Include", AF1048="Maybe"), AP1048="Exclude"), "Human Included, AI Excluded", "Pal")))))</f>
        <v/>
      </c>
      <c r="AI1048" s="102"/>
      <c r="AJ1048" s="10"/>
      <c r="AK1048" s="10"/>
      <c r="AL1048" s="105"/>
      <c r="AM1048" s="102"/>
      <c r="AN1048" s="10"/>
      <c r="AO1048" s="10" t="str">
        <f t="shared" si="184"/>
        <v/>
      </c>
      <c r="AT1048" s="10"/>
      <c r="AU1048" s="10" t="str">
        <f>IF(O1048="include",AF1048,"")</f>
        <v/>
      </c>
      <c r="AV1048" s="54" t="str">
        <f>IF(P1048="include",AF1048,"")</f>
        <v/>
      </c>
    </row>
    <row r="1049" spans="1:48" s="54" customFormat="1" ht="30">
      <c r="A1049" s="10">
        <v>1179</v>
      </c>
      <c r="B1049" s="10"/>
      <c r="C1049" s="10" t="s">
        <v>1480</v>
      </c>
      <c r="D1049" s="10">
        <v>2</v>
      </c>
      <c r="E1049" s="10">
        <v>3</v>
      </c>
      <c r="F1049" s="10">
        <v>2</v>
      </c>
      <c r="G1049" s="119" t="str">
        <f t="shared" si="181"/>
        <v>EXCLUDED</v>
      </c>
      <c r="H1049" s="147" t="s">
        <v>901</v>
      </c>
      <c r="I1049" s="189" t="s">
        <v>901</v>
      </c>
      <c r="J1049" s="10" t="str">
        <f>IF(AND(G1049="Excluded", H1049="Excluded"), "Mutually Excluded", IF(AND(OR(G1049="CERTAINLY INCLUDED", G1049="INCLUDED", G1049="MAYBE" ), OR(H1049="INCLUDED", H1049="MAYBE")), "MUTUALLY INCLUDED", IF(AND(G1049="MAYBE", H1049="MAYBE"), "Mutually MAYBE", IF(AND(G1049="Excluded", OR(H1049="INCLUDED", H1049="MAYBE")), "AI: No, Human: Yes", IF(AND(H1049="Excluded", OR(G1049="INCLUDED", G1049="CERTAINLY INCLUDED", G1049="MAYBE")), "AI: Yes, Human: No", "Other Conflict")))))</f>
        <v>Mutually Excluded</v>
      </c>
      <c r="K1049" s="10"/>
      <c r="L1049" s="10"/>
      <c r="N1049" s="220" t="s">
        <v>19</v>
      </c>
      <c r="O1049" s="54" t="str">
        <f>IF(J1049="Mutually Excluded","Exclude",IF(J1049= "Mutually Included","Include",M1049))</f>
        <v>Exclude</v>
      </c>
      <c r="P1049" s="54" t="str">
        <f>'Humans Alignment T&amp;A'!Z1049</f>
        <v>Exclude</v>
      </c>
      <c r="Q1049" s="120" t="str">
        <f>IF(AND(O1049="Exclude", P1049="Exclude"), "Mutually Excluded", IF(AND(OR(O1049="CERTAINLY INCLUDED", O1049="INCLUDE" ), OR(P1049="INCLUDE", P1049="MAYBE")), "MUTUALLY INCLUDED", IF(AND(O1049="MAYBE", P1049="MAYBE"), "Mutually MAYBE", IF(AND(O1049="Exclude", OR(P1049="INCLUDE", P1049="MAYBE")), "AI+Hum: No, Hum1+2: Yes", IF(AND(P1049="Exclude", OR(O1049="INCLUDE", O1049="CERTAINLY INCLUDED", H1049="MAYBE")), "Ai+hum: Yes, Hum1+2: No", "Other Conflict")))))</f>
        <v>Mutually Excluded</v>
      </c>
      <c r="U1049" s="121" t="str">
        <f>IF(Q1049="Mutually Excluded","Exclude",IF(Q1049= "Mutually Included","Include",R1049))</f>
        <v>Exclude</v>
      </c>
      <c r="V1049" s="122"/>
      <c r="X1049" s="117"/>
      <c r="Y1049" s="117"/>
      <c r="Z1049" s="103" t="str">
        <f t="shared" si="182"/>
        <v/>
      </c>
      <c r="AA1049" s="256"/>
      <c r="AB1049" s="186"/>
      <c r="AC1049" s="186"/>
      <c r="AD1049" s="203"/>
      <c r="AF1049" s="203"/>
      <c r="AG1049" s="102" t="str">
        <f t="shared" si="183"/>
        <v/>
      </c>
      <c r="AH1049" s="10" t="str">
        <f t="shared" si="185"/>
        <v/>
      </c>
      <c r="AI1049" s="102"/>
      <c r="AJ1049" s="10"/>
      <c r="AK1049" s="10"/>
      <c r="AL1049" s="105"/>
      <c r="AM1049" s="102"/>
      <c r="AN1049" s="10"/>
      <c r="AO1049" s="10" t="str">
        <f t="shared" si="184"/>
        <v/>
      </c>
      <c r="AT1049" s="10"/>
      <c r="AU1049" s="10" t="str">
        <f>IF(O1049="include",AF1049,"")</f>
        <v/>
      </c>
      <c r="AV1049" s="54" t="str">
        <f>IF(P1049="include",AF1049,"")</f>
        <v/>
      </c>
    </row>
    <row r="1050" spans="1:48" s="54" customFormat="1" ht="30">
      <c r="A1050" s="10">
        <v>1180</v>
      </c>
      <c r="B1050" s="10"/>
      <c r="C1050" s="10" t="s">
        <v>1482</v>
      </c>
      <c r="D1050" s="10">
        <v>1</v>
      </c>
      <c r="E1050" s="10">
        <v>1</v>
      </c>
      <c r="F1050" s="10">
        <v>1</v>
      </c>
      <c r="G1050" s="119" t="str">
        <f t="shared" si="181"/>
        <v>EXCLUDED</v>
      </c>
      <c r="H1050" s="147" t="s">
        <v>901</v>
      </c>
      <c r="I1050" s="189" t="s">
        <v>901</v>
      </c>
      <c r="J1050" s="10" t="str">
        <f>IF(AND(G1050="Excluded", H1050="Excluded"), "Mutually Excluded", IF(AND(OR(G1050="CERTAINLY INCLUDED", G1050="INCLUDED", G1050="MAYBE" ), OR(H1050="INCLUDED", H1050="MAYBE")), "MUTUALLY INCLUDED", IF(AND(G1050="MAYBE", H1050="MAYBE"), "Mutually MAYBE", IF(AND(G1050="Excluded", OR(H1050="INCLUDED", H1050="MAYBE")), "AI: No, Human: Yes", IF(AND(H1050="Excluded", OR(G1050="INCLUDED", G1050="CERTAINLY INCLUDED", G1050="MAYBE")), "AI: Yes, Human: No", "Other Conflict")))))</f>
        <v>Mutually Excluded</v>
      </c>
      <c r="K1050" s="10"/>
      <c r="L1050" s="10"/>
      <c r="N1050" s="220" t="s">
        <v>19</v>
      </c>
      <c r="O1050" s="54" t="str">
        <f>IF(J1050="Mutually Excluded","Exclude",IF(J1050= "Mutually Included","Include",M1050))</f>
        <v>Exclude</v>
      </c>
      <c r="P1050" s="54" t="str">
        <f>'Humans Alignment T&amp;A'!Z1050</f>
        <v>Exclude</v>
      </c>
      <c r="Q1050" s="120" t="str">
        <f>IF(AND(O1050="Exclude", P1050="Exclude"), "Mutually Excluded", IF(AND(OR(O1050="CERTAINLY INCLUDED", O1050="INCLUDE" ), OR(P1050="INCLUDE", P1050="MAYBE")), "MUTUALLY INCLUDED", IF(AND(O1050="MAYBE", P1050="MAYBE"), "Mutually MAYBE", IF(AND(O1050="Exclude", OR(P1050="INCLUDE", P1050="MAYBE")), "AI+Hum: No, Hum1+2: Yes", IF(AND(P1050="Exclude", OR(O1050="INCLUDE", O1050="CERTAINLY INCLUDED", H1050="MAYBE")), "Ai+hum: Yes, Hum1+2: No", "Other Conflict")))))</f>
        <v>Mutually Excluded</v>
      </c>
      <c r="U1050" s="121" t="str">
        <f>IF(Q1050="Mutually Excluded","Exclude",IF(Q1050= "Mutually Included","Include",R1050))</f>
        <v>Exclude</v>
      </c>
      <c r="V1050" s="122"/>
      <c r="X1050" s="117"/>
      <c r="Y1050" s="117"/>
      <c r="Z1050" s="103" t="str">
        <f t="shared" si="182"/>
        <v/>
      </c>
      <c r="AA1050" s="256"/>
      <c r="AB1050" s="186"/>
      <c r="AC1050" s="186"/>
      <c r="AD1050" s="203"/>
      <c r="AF1050" s="203"/>
      <c r="AG1050" s="102" t="str">
        <f t="shared" si="183"/>
        <v/>
      </c>
      <c r="AH1050" s="10" t="str">
        <f t="shared" si="185"/>
        <v/>
      </c>
      <c r="AI1050" s="102"/>
      <c r="AJ1050" s="10"/>
      <c r="AK1050" s="10"/>
      <c r="AL1050" s="105"/>
      <c r="AM1050" s="102"/>
      <c r="AN1050" s="10"/>
      <c r="AO1050" s="10" t="str">
        <f t="shared" si="184"/>
        <v/>
      </c>
      <c r="AT1050" s="10"/>
      <c r="AU1050" s="10" t="str">
        <f>IF(O1050="include",AF1050,"")</f>
        <v/>
      </c>
      <c r="AV1050" s="54" t="str">
        <f>IF(P1050="include",AF1050,"")</f>
        <v/>
      </c>
    </row>
    <row r="1051" spans="1:48" s="54" customFormat="1" ht="30">
      <c r="A1051" s="10">
        <v>1181</v>
      </c>
      <c r="B1051" s="10"/>
      <c r="C1051" s="10" t="s">
        <v>1483</v>
      </c>
      <c r="D1051" s="10">
        <v>2</v>
      </c>
      <c r="E1051" s="10">
        <v>3</v>
      </c>
      <c r="F1051" s="10">
        <v>2</v>
      </c>
      <c r="G1051" s="119" t="str">
        <f t="shared" si="181"/>
        <v>EXCLUDED</v>
      </c>
      <c r="H1051" s="147" t="s">
        <v>901</v>
      </c>
      <c r="I1051" s="189" t="s">
        <v>901</v>
      </c>
      <c r="J1051" s="10" t="str">
        <f>IF(AND(G1051="Excluded", H1051="Excluded"), "Mutually Excluded", IF(AND(OR(G1051="CERTAINLY INCLUDED", G1051="INCLUDED", G1051="MAYBE" ), OR(H1051="INCLUDED", H1051="MAYBE")), "MUTUALLY INCLUDED", IF(AND(G1051="MAYBE", H1051="MAYBE"), "Mutually MAYBE", IF(AND(G1051="Excluded", OR(H1051="INCLUDED", H1051="MAYBE")), "AI: No, Human: Yes", IF(AND(H1051="Excluded", OR(G1051="INCLUDED", G1051="CERTAINLY INCLUDED", G1051="MAYBE")), "AI: Yes, Human: No", "Other Conflict")))))</f>
        <v>Mutually Excluded</v>
      </c>
      <c r="K1051" s="10"/>
      <c r="L1051" s="10"/>
      <c r="N1051" s="220" t="s">
        <v>19</v>
      </c>
      <c r="O1051" s="54" t="str">
        <f>IF(J1051="Mutually Excluded","Exclude",IF(J1051= "Mutually Included","Include",M1051))</f>
        <v>Exclude</v>
      </c>
      <c r="P1051" s="54" t="str">
        <f>'Humans Alignment T&amp;A'!Z1051</f>
        <v>Exclude</v>
      </c>
      <c r="Q1051" s="120" t="str">
        <f>IF(AND(O1051="Exclude", P1051="Exclude"), "Mutually Excluded", IF(AND(OR(O1051="CERTAINLY INCLUDED", O1051="INCLUDE" ), OR(P1051="INCLUDE", P1051="MAYBE")), "MUTUALLY INCLUDED", IF(AND(O1051="MAYBE", P1051="MAYBE"), "Mutually MAYBE", IF(AND(O1051="Exclude", OR(P1051="INCLUDE", P1051="MAYBE")), "AI+Hum: No, Hum1+2: Yes", IF(AND(P1051="Exclude", OR(O1051="INCLUDE", O1051="CERTAINLY INCLUDED", H1051="MAYBE")), "Ai+hum: Yes, Hum1+2: No", "Other Conflict")))))</f>
        <v>Mutually Excluded</v>
      </c>
      <c r="U1051" s="121" t="str">
        <f>IF(Q1051="Mutually Excluded","Exclude",IF(Q1051= "Mutually Included","Include",R1051))</f>
        <v>Exclude</v>
      </c>
      <c r="V1051" s="122"/>
      <c r="X1051" s="117"/>
      <c r="Y1051" s="117"/>
      <c r="Z1051" s="103" t="str">
        <f t="shared" si="182"/>
        <v/>
      </c>
      <c r="AA1051" s="256"/>
      <c r="AB1051" s="186"/>
      <c r="AC1051" s="186"/>
      <c r="AD1051" s="203"/>
      <c r="AF1051" s="203"/>
      <c r="AG1051" s="102" t="str">
        <f t="shared" si="183"/>
        <v/>
      </c>
      <c r="AH1051" s="10" t="str">
        <f t="shared" si="185"/>
        <v/>
      </c>
      <c r="AI1051" s="102"/>
      <c r="AJ1051" s="10"/>
      <c r="AK1051" s="10"/>
      <c r="AL1051" s="105"/>
      <c r="AM1051" s="102"/>
      <c r="AN1051" s="10"/>
      <c r="AO1051" s="10" t="str">
        <f t="shared" si="184"/>
        <v/>
      </c>
      <c r="AT1051" s="10"/>
      <c r="AU1051" s="10" t="str">
        <f>IF(O1051="include",AF1051,"")</f>
        <v/>
      </c>
      <c r="AV1051" s="54" t="str">
        <f>IF(P1051="include",AF1051,"")</f>
        <v/>
      </c>
    </row>
    <row r="1052" spans="1:48" s="54" customFormat="1" ht="30">
      <c r="A1052" s="10">
        <v>1182</v>
      </c>
      <c r="B1052" s="10"/>
      <c r="C1052" s="10" t="s">
        <v>1484</v>
      </c>
      <c r="D1052" s="10">
        <v>2</v>
      </c>
      <c r="E1052" s="10">
        <v>2</v>
      </c>
      <c r="F1052" s="10">
        <v>2</v>
      </c>
      <c r="G1052" s="119" t="str">
        <f t="shared" si="181"/>
        <v>EXCLUDED</v>
      </c>
      <c r="H1052" s="147" t="s">
        <v>901</v>
      </c>
      <c r="I1052" s="189" t="s">
        <v>901</v>
      </c>
      <c r="J1052" s="10" t="str">
        <f>IF(AND(G1052="Excluded", H1052="Excluded"), "Mutually Excluded", IF(AND(OR(G1052="CERTAINLY INCLUDED", G1052="INCLUDED", G1052="MAYBE" ), OR(H1052="INCLUDED", H1052="MAYBE")), "MUTUALLY INCLUDED", IF(AND(G1052="MAYBE", H1052="MAYBE"), "Mutually MAYBE", IF(AND(G1052="Excluded", OR(H1052="INCLUDED", H1052="MAYBE")), "AI: No, Human: Yes", IF(AND(H1052="Excluded", OR(G1052="INCLUDED", G1052="CERTAINLY INCLUDED", G1052="MAYBE")), "AI: Yes, Human: No", "Other Conflict")))))</f>
        <v>Mutually Excluded</v>
      </c>
      <c r="K1052" s="10"/>
      <c r="L1052" s="10"/>
      <c r="N1052" s="220" t="s">
        <v>19</v>
      </c>
      <c r="O1052" s="54" t="str">
        <f>IF(J1052="Mutually Excluded","Exclude",IF(J1052= "Mutually Included","Include",M1052))</f>
        <v>Exclude</v>
      </c>
      <c r="P1052" s="54" t="str">
        <f>'Humans Alignment T&amp;A'!Z1052</f>
        <v>Exclude</v>
      </c>
      <c r="Q1052" s="120" t="str">
        <f>IF(AND(O1052="Exclude", P1052="Exclude"), "Mutually Excluded", IF(AND(OR(O1052="CERTAINLY INCLUDED", O1052="INCLUDE" ), OR(P1052="INCLUDE", P1052="MAYBE")), "MUTUALLY INCLUDED", IF(AND(O1052="MAYBE", P1052="MAYBE"), "Mutually MAYBE", IF(AND(O1052="Exclude", OR(P1052="INCLUDE", P1052="MAYBE")), "AI+Hum: No, Hum1+2: Yes", IF(AND(P1052="Exclude", OR(O1052="INCLUDE", O1052="CERTAINLY INCLUDED", H1052="MAYBE")), "Ai+hum: Yes, Hum1+2: No", "Other Conflict")))))</f>
        <v>Mutually Excluded</v>
      </c>
      <c r="U1052" s="121" t="str">
        <f>IF(Q1052="Mutually Excluded","Exclude",IF(Q1052= "Mutually Included","Include",R1052))</f>
        <v>Exclude</v>
      </c>
      <c r="V1052" s="122"/>
      <c r="X1052" s="117"/>
      <c r="Y1052" s="117"/>
      <c r="Z1052" s="103" t="str">
        <f t="shared" si="182"/>
        <v/>
      </c>
      <c r="AA1052" s="256"/>
      <c r="AB1052" s="186"/>
      <c r="AC1052" s="186"/>
      <c r="AD1052" s="203"/>
      <c r="AF1052" s="203"/>
      <c r="AG1052" s="102" t="str">
        <f t="shared" si="183"/>
        <v/>
      </c>
      <c r="AH1052" s="10" t="str">
        <f t="shared" si="185"/>
        <v/>
      </c>
      <c r="AI1052" s="102"/>
      <c r="AJ1052" s="10"/>
      <c r="AK1052" s="10"/>
      <c r="AL1052" s="105"/>
      <c r="AM1052" s="102"/>
      <c r="AN1052" s="10"/>
      <c r="AO1052" s="10" t="str">
        <f t="shared" si="184"/>
        <v/>
      </c>
      <c r="AT1052" s="10"/>
      <c r="AU1052" s="10" t="str">
        <f>IF(O1052="include",AF1052,"")</f>
        <v/>
      </c>
      <c r="AV1052" s="54" t="str">
        <f>IF(P1052="include",AF1052,"")</f>
        <v/>
      </c>
    </row>
    <row r="1053" spans="1:48" s="54" customFormat="1" ht="30">
      <c r="A1053" s="10">
        <v>1183</v>
      </c>
      <c r="B1053" s="10"/>
      <c r="C1053" s="10" t="s">
        <v>1485</v>
      </c>
      <c r="D1053" s="10">
        <v>3</v>
      </c>
      <c r="E1053" s="10">
        <v>2</v>
      </c>
      <c r="F1053" s="10">
        <v>3</v>
      </c>
      <c r="G1053" s="119" t="str">
        <f t="shared" si="181"/>
        <v>EXCLUDED</v>
      </c>
      <c r="H1053" s="147" t="s">
        <v>901</v>
      </c>
      <c r="I1053" s="189" t="s">
        <v>901</v>
      </c>
      <c r="J1053" s="10" t="str">
        <f>IF(AND(G1053="Excluded", H1053="Excluded"), "Mutually Excluded", IF(AND(OR(G1053="CERTAINLY INCLUDED", G1053="INCLUDED", G1053="MAYBE" ), OR(H1053="INCLUDED", H1053="MAYBE")), "MUTUALLY INCLUDED", IF(AND(G1053="MAYBE", H1053="MAYBE"), "Mutually MAYBE", IF(AND(G1053="Excluded", OR(H1053="INCLUDED", H1053="MAYBE")), "AI: No, Human: Yes", IF(AND(H1053="Excluded", OR(G1053="INCLUDED", G1053="CERTAINLY INCLUDED", G1053="MAYBE")), "AI: Yes, Human: No", "Other Conflict")))))</f>
        <v>Mutually Excluded</v>
      </c>
      <c r="K1053" s="10"/>
      <c r="L1053" s="10"/>
      <c r="N1053" s="220" t="s">
        <v>19</v>
      </c>
      <c r="O1053" s="54" t="str">
        <f>IF(J1053="Mutually Excluded","Exclude",IF(J1053= "Mutually Included","Include",M1053))</f>
        <v>Exclude</v>
      </c>
      <c r="P1053" s="54" t="str">
        <f>'Humans Alignment T&amp;A'!Z1053</f>
        <v>Exclude</v>
      </c>
      <c r="Q1053" s="120" t="str">
        <f>IF(AND(O1053="Exclude", P1053="Exclude"), "Mutually Excluded", IF(AND(OR(O1053="CERTAINLY INCLUDED", O1053="INCLUDE" ), OR(P1053="INCLUDE", P1053="MAYBE")), "MUTUALLY INCLUDED", IF(AND(O1053="MAYBE", P1053="MAYBE"), "Mutually MAYBE", IF(AND(O1053="Exclude", OR(P1053="INCLUDE", P1053="MAYBE")), "AI+Hum: No, Hum1+2: Yes", IF(AND(P1053="Exclude", OR(O1053="INCLUDE", O1053="CERTAINLY INCLUDED", H1053="MAYBE")), "Ai+hum: Yes, Hum1+2: No", "Other Conflict")))))</f>
        <v>Mutually Excluded</v>
      </c>
      <c r="U1053" s="121" t="str">
        <f>IF(Q1053="Mutually Excluded","Exclude",IF(Q1053= "Mutually Included","Include",R1053))</f>
        <v>Exclude</v>
      </c>
      <c r="V1053" s="122"/>
      <c r="X1053" s="117"/>
      <c r="Y1053" s="117"/>
      <c r="Z1053" s="103" t="str">
        <f t="shared" si="182"/>
        <v/>
      </c>
      <c r="AA1053" s="256"/>
      <c r="AB1053" s="186"/>
      <c r="AC1053" s="186"/>
      <c r="AD1053" s="203"/>
      <c r="AF1053" s="203"/>
      <c r="AG1053" s="102" t="str">
        <f t="shared" si="183"/>
        <v/>
      </c>
      <c r="AH1053" s="10" t="str">
        <f t="shared" si="185"/>
        <v/>
      </c>
      <c r="AI1053" s="102"/>
      <c r="AJ1053" s="10"/>
      <c r="AK1053" s="10"/>
      <c r="AL1053" s="105"/>
      <c r="AM1053" s="102"/>
      <c r="AN1053" s="10"/>
      <c r="AO1053" s="10" t="str">
        <f t="shared" si="184"/>
        <v/>
      </c>
      <c r="AT1053" s="10"/>
      <c r="AU1053" s="10" t="str">
        <f>IF(O1053="include",AF1053,"")</f>
        <v/>
      </c>
      <c r="AV1053" s="54" t="str">
        <f>IF(P1053="include",AF1053,"")</f>
        <v/>
      </c>
    </row>
    <row r="1054" spans="1:48" s="54" customFormat="1" ht="30">
      <c r="A1054" s="10">
        <v>1184</v>
      </c>
      <c r="B1054" s="10"/>
      <c r="C1054" s="10" t="s">
        <v>1486</v>
      </c>
      <c r="D1054" s="10">
        <v>2</v>
      </c>
      <c r="E1054" s="10">
        <v>2</v>
      </c>
      <c r="F1054" s="10">
        <v>1</v>
      </c>
      <c r="G1054" s="119" t="str">
        <f t="shared" si="181"/>
        <v>EXCLUDED</v>
      </c>
      <c r="H1054" s="147" t="s">
        <v>901</v>
      </c>
      <c r="I1054" s="189" t="s">
        <v>901</v>
      </c>
      <c r="J1054" s="10" t="str">
        <f>IF(AND(G1054="Excluded", H1054="Excluded"), "Mutually Excluded", IF(AND(OR(G1054="CERTAINLY INCLUDED", G1054="INCLUDED", G1054="MAYBE" ), OR(H1054="INCLUDED", H1054="MAYBE")), "MUTUALLY INCLUDED", IF(AND(G1054="MAYBE", H1054="MAYBE"), "Mutually MAYBE", IF(AND(G1054="Excluded", OR(H1054="INCLUDED", H1054="MAYBE")), "AI: No, Human: Yes", IF(AND(H1054="Excluded", OR(G1054="INCLUDED", G1054="CERTAINLY INCLUDED", G1054="MAYBE")), "AI: Yes, Human: No", "Other Conflict")))))</f>
        <v>Mutually Excluded</v>
      </c>
      <c r="K1054" s="10"/>
      <c r="L1054" s="10"/>
      <c r="N1054" s="220" t="s">
        <v>19</v>
      </c>
      <c r="O1054" s="54" t="str">
        <f>IF(J1054="Mutually Excluded","Exclude",IF(J1054= "Mutually Included","Include",M1054))</f>
        <v>Exclude</v>
      </c>
      <c r="P1054" s="54" t="str">
        <f>'Humans Alignment T&amp;A'!Z1054</f>
        <v>Exclude</v>
      </c>
      <c r="Q1054" s="120" t="str">
        <f>IF(AND(O1054="Exclude", P1054="Exclude"), "Mutually Excluded", IF(AND(OR(O1054="CERTAINLY INCLUDED", O1054="INCLUDE" ), OR(P1054="INCLUDE", P1054="MAYBE")), "MUTUALLY INCLUDED", IF(AND(O1054="MAYBE", P1054="MAYBE"), "Mutually MAYBE", IF(AND(O1054="Exclude", OR(P1054="INCLUDE", P1054="MAYBE")), "AI+Hum: No, Hum1+2: Yes", IF(AND(P1054="Exclude", OR(O1054="INCLUDE", O1054="CERTAINLY INCLUDED", H1054="MAYBE")), "Ai+hum: Yes, Hum1+2: No", "Other Conflict")))))</f>
        <v>Mutually Excluded</v>
      </c>
      <c r="U1054" s="121" t="str">
        <f>IF(Q1054="Mutually Excluded","Exclude",IF(Q1054= "Mutually Included","Include",R1054))</f>
        <v>Exclude</v>
      </c>
      <c r="V1054" s="122"/>
      <c r="X1054" s="117"/>
      <c r="Y1054" s="117"/>
      <c r="Z1054" s="103" t="str">
        <f t="shared" si="182"/>
        <v/>
      </c>
      <c r="AA1054" s="256"/>
      <c r="AB1054" s="186"/>
      <c r="AC1054" s="186"/>
      <c r="AD1054" s="203"/>
      <c r="AF1054" s="203"/>
      <c r="AG1054" s="102" t="str">
        <f t="shared" si="183"/>
        <v/>
      </c>
      <c r="AH1054" s="10" t="str">
        <f t="shared" si="185"/>
        <v/>
      </c>
      <c r="AI1054" s="102"/>
      <c r="AJ1054" s="10"/>
      <c r="AK1054" s="10"/>
      <c r="AL1054" s="105"/>
      <c r="AM1054" s="102"/>
      <c r="AN1054" s="10"/>
      <c r="AO1054" s="10" t="str">
        <f t="shared" si="184"/>
        <v/>
      </c>
      <c r="AT1054" s="10"/>
      <c r="AU1054" s="10" t="str">
        <f>IF(O1054="include",AF1054,"")</f>
        <v/>
      </c>
      <c r="AV1054" s="54" t="str">
        <f>IF(P1054="include",AF1054,"")</f>
        <v/>
      </c>
    </row>
    <row r="1055" spans="1:48" s="54" customFormat="1" ht="60">
      <c r="A1055" s="10">
        <v>1185</v>
      </c>
      <c r="B1055" s="10"/>
      <c r="C1055" s="10" t="s">
        <v>1487</v>
      </c>
      <c r="D1055" s="10">
        <v>3</v>
      </c>
      <c r="E1055" s="10">
        <v>4</v>
      </c>
      <c r="F1055" s="10">
        <v>3</v>
      </c>
      <c r="G1055" s="119" t="str">
        <f t="shared" ref="G1055:G1118" si="186">IF(COUNTIF(D1055:F1055,5)=3,"CERTAINLY INCLUDED",IF(COUNTIF(D1055:F1055,5)&gt;0,"MAYBE","EXCLUDED"))</f>
        <v>EXCLUDED</v>
      </c>
      <c r="H1055" s="147" t="s">
        <v>901</v>
      </c>
      <c r="I1055" s="189" t="s">
        <v>901</v>
      </c>
      <c r="J1055" s="10" t="str">
        <f>IF(AND(G1055="Excluded", H1055="Excluded"), "Mutually Excluded", IF(AND(OR(G1055="CERTAINLY INCLUDED", G1055="INCLUDED", G1055="MAYBE" ), OR(H1055="INCLUDED", H1055="MAYBE")), "MUTUALLY INCLUDED", IF(AND(G1055="MAYBE", H1055="MAYBE"), "Mutually MAYBE", IF(AND(G1055="Excluded", OR(H1055="INCLUDED", H1055="MAYBE")), "AI: No, Human: Yes", IF(AND(H1055="Excluded", OR(G1055="INCLUDED", G1055="CERTAINLY INCLUDED", G1055="MAYBE")), "AI: Yes, Human: No", "Other Conflict")))))</f>
        <v>Mutually Excluded</v>
      </c>
      <c r="K1055" s="10"/>
      <c r="L1055" s="10"/>
      <c r="N1055" s="220" t="s">
        <v>19</v>
      </c>
      <c r="O1055" s="54" t="str">
        <f>IF(J1055="Mutually Excluded","Exclude",IF(J1055= "Mutually Included","Include",M1055))</f>
        <v>Exclude</v>
      </c>
      <c r="P1055" s="54" t="str">
        <f>'Humans Alignment T&amp;A'!Z1055</f>
        <v>Exclude</v>
      </c>
      <c r="Q1055" s="120" t="str">
        <f>IF(AND(O1055="Exclude", P1055="Exclude"), "Mutually Excluded", IF(AND(OR(O1055="CERTAINLY INCLUDED", O1055="INCLUDE" ), OR(P1055="INCLUDE", P1055="MAYBE")), "MUTUALLY INCLUDED", IF(AND(O1055="MAYBE", P1055="MAYBE"), "Mutually MAYBE", IF(AND(O1055="Exclude", OR(P1055="INCLUDE", P1055="MAYBE")), "AI+Hum: No, Hum1+2: Yes", IF(AND(P1055="Exclude", OR(O1055="INCLUDE", O1055="CERTAINLY INCLUDED", H1055="MAYBE")), "Ai+hum: Yes, Hum1+2: No", "Other Conflict")))))</f>
        <v>Mutually Excluded</v>
      </c>
      <c r="U1055" s="121" t="str">
        <f>IF(Q1055="Mutually Excluded","Exclude",IF(Q1055= "Mutually Included","Include",R1055))</f>
        <v>Exclude</v>
      </c>
      <c r="V1055" s="122"/>
      <c r="X1055" s="117"/>
      <c r="Y1055" s="117"/>
      <c r="Z1055" s="103" t="str">
        <f t="shared" si="182"/>
        <v/>
      </c>
      <c r="AA1055" s="256"/>
      <c r="AB1055" s="186"/>
      <c r="AC1055" s="186"/>
      <c r="AD1055" s="203"/>
      <c r="AF1055" s="203"/>
      <c r="AG1055" s="102" t="str">
        <f t="shared" si="183"/>
        <v/>
      </c>
      <c r="AH1055" s="10" t="str">
        <f t="shared" si="185"/>
        <v/>
      </c>
      <c r="AI1055" s="102"/>
      <c r="AJ1055" s="10"/>
      <c r="AK1055" s="10"/>
      <c r="AL1055" s="105"/>
      <c r="AM1055" s="102"/>
      <c r="AN1055" s="10"/>
      <c r="AO1055" s="10" t="str">
        <f t="shared" si="184"/>
        <v/>
      </c>
      <c r="AT1055" s="10"/>
      <c r="AU1055" s="10" t="str">
        <f>IF(O1055="include",AF1055,"")</f>
        <v/>
      </c>
      <c r="AV1055" s="54" t="str">
        <f>IF(P1055="include",AF1055,"")</f>
        <v/>
      </c>
    </row>
    <row r="1056" spans="1:48" s="54" customFormat="1" ht="30">
      <c r="A1056" s="10">
        <v>1186</v>
      </c>
      <c r="B1056" s="10"/>
      <c r="C1056" s="263" t="s">
        <v>1488</v>
      </c>
      <c r="D1056" s="10">
        <v>1</v>
      </c>
      <c r="E1056" s="10">
        <v>1</v>
      </c>
      <c r="F1056" s="10">
        <v>1</v>
      </c>
      <c r="G1056" s="119" t="str">
        <f t="shared" si="186"/>
        <v>EXCLUDED</v>
      </c>
      <c r="H1056" s="147" t="s">
        <v>901</v>
      </c>
      <c r="I1056" s="189" t="s">
        <v>901</v>
      </c>
      <c r="J1056" s="10" t="str">
        <f>IF(AND(G1056="Excluded", H1056="Excluded"), "Mutually Excluded", IF(AND(OR(G1056="CERTAINLY INCLUDED", G1056="INCLUDED", G1056="MAYBE" ), OR(H1056="INCLUDED", H1056="MAYBE")), "MUTUALLY INCLUDED", IF(AND(G1056="MAYBE", H1056="MAYBE"), "Mutually MAYBE", IF(AND(G1056="Excluded", OR(H1056="INCLUDED", H1056="MAYBE")), "AI: No, Human: Yes", IF(AND(H1056="Excluded", OR(G1056="INCLUDED", G1056="CERTAINLY INCLUDED", G1056="MAYBE")), "AI: Yes, Human: No", "Other Conflict")))))</f>
        <v>Mutually Excluded</v>
      </c>
      <c r="K1056" s="10"/>
      <c r="L1056" s="10"/>
      <c r="N1056" s="220" t="s">
        <v>19</v>
      </c>
      <c r="O1056" s="54" t="str">
        <f>IF(J1056="Mutually Excluded","Exclude",IF(J1056= "Mutually Included","Include",M1056))</f>
        <v>Exclude</v>
      </c>
      <c r="P1056" s="54" t="str">
        <f>'Humans Alignment T&amp;A'!Z1056</f>
        <v>Exclude</v>
      </c>
      <c r="Q1056" s="120" t="str">
        <f>IF(AND(O1056="Exclude", P1056="Exclude"), "Mutually Excluded", IF(AND(OR(O1056="CERTAINLY INCLUDED", O1056="INCLUDE" ), OR(P1056="INCLUDE", P1056="MAYBE")), "MUTUALLY INCLUDED", IF(AND(O1056="MAYBE", P1056="MAYBE"), "Mutually MAYBE", IF(AND(O1056="Exclude", OR(P1056="INCLUDE", P1056="MAYBE")), "AI+Hum: No, Hum1+2: Yes", IF(AND(P1056="Exclude", OR(O1056="INCLUDE", O1056="CERTAINLY INCLUDED", H1056="MAYBE")), "Ai+hum: Yes, Hum1+2: No", "Other Conflict")))))</f>
        <v>Mutually Excluded</v>
      </c>
      <c r="U1056" s="121" t="str">
        <f>IF(Q1056="Mutually Excluded","Exclude",IF(Q1056= "Mutually Included","Include",R1056))</f>
        <v>Exclude</v>
      </c>
      <c r="V1056" s="122"/>
      <c r="X1056" s="117"/>
      <c r="Y1056" s="117"/>
      <c r="Z1056" s="103" t="str">
        <f t="shared" si="182"/>
        <v/>
      </c>
      <c r="AA1056" s="256"/>
      <c r="AB1056" s="186"/>
      <c r="AC1056" s="186"/>
      <c r="AD1056" s="203"/>
      <c r="AF1056" s="203"/>
      <c r="AG1056" s="102" t="str">
        <f t="shared" si="183"/>
        <v/>
      </c>
      <c r="AH1056" s="10" t="str">
        <f t="shared" si="185"/>
        <v/>
      </c>
      <c r="AI1056" s="102"/>
      <c r="AJ1056" s="10"/>
      <c r="AK1056" s="10"/>
      <c r="AL1056" s="105"/>
      <c r="AM1056" s="102"/>
      <c r="AN1056" s="10"/>
      <c r="AO1056" s="10" t="str">
        <f t="shared" si="184"/>
        <v/>
      </c>
      <c r="AT1056" s="10"/>
      <c r="AU1056" s="10" t="str">
        <f>IF(O1056="include",AF1056,"")</f>
        <v/>
      </c>
      <c r="AV1056" s="54" t="str">
        <f>IF(P1056="include",AF1056,"")</f>
        <v/>
      </c>
    </row>
    <row r="1057" spans="1:48" s="54" customFormat="1" ht="30">
      <c r="A1057" s="10">
        <v>1187</v>
      </c>
      <c r="B1057" s="10"/>
      <c r="C1057" s="10" t="s">
        <v>1489</v>
      </c>
      <c r="D1057" s="10">
        <v>2</v>
      </c>
      <c r="E1057" s="10">
        <v>2</v>
      </c>
      <c r="F1057" s="10">
        <v>2</v>
      </c>
      <c r="G1057" s="119" t="str">
        <f t="shared" si="186"/>
        <v>EXCLUDED</v>
      </c>
      <c r="H1057" s="147" t="s">
        <v>901</v>
      </c>
      <c r="I1057" s="189" t="s">
        <v>901</v>
      </c>
      <c r="J1057" s="10" t="str">
        <f>IF(AND(G1057="Excluded", H1057="Excluded"), "Mutually Excluded", IF(AND(OR(G1057="CERTAINLY INCLUDED", G1057="INCLUDED", G1057="MAYBE" ), OR(H1057="INCLUDED", H1057="MAYBE")), "MUTUALLY INCLUDED", IF(AND(G1057="MAYBE", H1057="MAYBE"), "Mutually MAYBE", IF(AND(G1057="Excluded", OR(H1057="INCLUDED", H1057="MAYBE")), "AI: No, Human: Yes", IF(AND(H1057="Excluded", OR(G1057="INCLUDED", G1057="CERTAINLY INCLUDED", G1057="MAYBE")), "AI: Yes, Human: No", "Other Conflict")))))</f>
        <v>Mutually Excluded</v>
      </c>
      <c r="K1057" s="10"/>
      <c r="L1057" s="10"/>
      <c r="N1057" s="220" t="s">
        <v>19</v>
      </c>
      <c r="O1057" s="54" t="str">
        <f>IF(J1057="Mutually Excluded","Exclude",IF(J1057= "Mutually Included","Include",M1057))</f>
        <v>Exclude</v>
      </c>
      <c r="P1057" s="54" t="str">
        <f>'Humans Alignment T&amp;A'!Z1057</f>
        <v>Exclude</v>
      </c>
      <c r="Q1057" s="120" t="str">
        <f>IF(AND(O1057="Exclude", P1057="Exclude"), "Mutually Excluded", IF(AND(OR(O1057="CERTAINLY INCLUDED", O1057="INCLUDE" ), OR(P1057="INCLUDE", P1057="MAYBE")), "MUTUALLY INCLUDED", IF(AND(O1057="MAYBE", P1057="MAYBE"), "Mutually MAYBE", IF(AND(O1057="Exclude", OR(P1057="INCLUDE", P1057="MAYBE")), "AI+Hum: No, Hum1+2: Yes", IF(AND(P1057="Exclude", OR(O1057="INCLUDE", O1057="CERTAINLY INCLUDED", H1057="MAYBE")), "Ai+hum: Yes, Hum1+2: No", "Other Conflict")))))</f>
        <v>Mutually Excluded</v>
      </c>
      <c r="U1057" s="121" t="str">
        <f>IF(Q1057="Mutually Excluded","Exclude",IF(Q1057= "Mutually Included","Include",R1057))</f>
        <v>Exclude</v>
      </c>
      <c r="V1057" s="122"/>
      <c r="X1057" s="117"/>
      <c r="Y1057" s="117"/>
      <c r="Z1057" s="103" t="str">
        <f t="shared" si="182"/>
        <v/>
      </c>
      <c r="AA1057" s="256"/>
      <c r="AB1057" s="186"/>
      <c r="AC1057" s="186"/>
      <c r="AD1057" s="203"/>
      <c r="AF1057" s="203"/>
      <c r="AG1057" s="102" t="str">
        <f t="shared" si="183"/>
        <v/>
      </c>
      <c r="AH1057" s="10" t="str">
        <f t="shared" si="185"/>
        <v/>
      </c>
      <c r="AI1057" s="102"/>
      <c r="AJ1057" s="10"/>
      <c r="AK1057" s="10"/>
      <c r="AL1057" s="105"/>
      <c r="AM1057" s="102"/>
      <c r="AN1057" s="10"/>
      <c r="AO1057" s="10" t="str">
        <f t="shared" si="184"/>
        <v/>
      </c>
      <c r="AT1057" s="10"/>
      <c r="AU1057" s="10" t="str">
        <f>IF(O1057="include",AF1057,"")</f>
        <v/>
      </c>
      <c r="AV1057" s="54" t="str">
        <f>IF(P1057="include",AF1057,"")</f>
        <v/>
      </c>
    </row>
    <row r="1058" spans="1:48" s="54" customFormat="1" ht="30.75" thickBot="1">
      <c r="A1058" s="10">
        <v>1188</v>
      </c>
      <c r="B1058" s="10"/>
      <c r="C1058" s="10" t="s">
        <v>1490</v>
      </c>
      <c r="D1058" s="10">
        <v>2</v>
      </c>
      <c r="E1058" s="10">
        <v>2</v>
      </c>
      <c r="F1058" s="10">
        <v>2</v>
      </c>
      <c r="G1058" s="119" t="str">
        <f t="shared" si="186"/>
        <v>EXCLUDED</v>
      </c>
      <c r="H1058" s="147" t="s">
        <v>901</v>
      </c>
      <c r="I1058" s="189" t="s">
        <v>901</v>
      </c>
      <c r="J1058" s="10" t="str">
        <f>IF(AND(G1058="Excluded", H1058="Excluded"), "Mutually Excluded", IF(AND(OR(G1058="CERTAINLY INCLUDED", G1058="INCLUDED", G1058="MAYBE" ), OR(H1058="INCLUDED", H1058="MAYBE")), "MUTUALLY INCLUDED", IF(AND(G1058="MAYBE", H1058="MAYBE"), "Mutually MAYBE", IF(AND(G1058="Excluded", OR(H1058="INCLUDED", H1058="MAYBE")), "AI: No, Human: Yes", IF(AND(H1058="Excluded", OR(G1058="INCLUDED", G1058="CERTAINLY INCLUDED", G1058="MAYBE")), "AI: Yes, Human: No", "Other Conflict")))))</f>
        <v>Mutually Excluded</v>
      </c>
      <c r="K1058" s="10"/>
      <c r="L1058" s="10"/>
      <c r="N1058" s="220" t="s">
        <v>19</v>
      </c>
      <c r="O1058" s="54" t="str">
        <f>IF(J1058="Mutually Excluded","Exclude",IF(J1058= "Mutually Included","Include",M1058))</f>
        <v>Exclude</v>
      </c>
      <c r="P1058" s="54" t="str">
        <f>'Humans Alignment T&amp;A'!Z1058</f>
        <v>Exclude</v>
      </c>
      <c r="Q1058" s="120" t="str">
        <f>IF(AND(O1058="Exclude", P1058="Exclude"), "Mutually Excluded", IF(AND(OR(O1058="CERTAINLY INCLUDED", O1058="INCLUDE" ), OR(P1058="INCLUDE", P1058="MAYBE")), "MUTUALLY INCLUDED", IF(AND(O1058="MAYBE", P1058="MAYBE"), "Mutually MAYBE", IF(AND(O1058="Exclude", OR(P1058="INCLUDE", P1058="MAYBE")), "AI+Hum: No, Hum1+2: Yes", IF(AND(P1058="Exclude", OR(O1058="INCLUDE", O1058="CERTAINLY INCLUDED", H1058="MAYBE")), "Ai+hum: Yes, Hum1+2: No", "Other Conflict")))))</f>
        <v>Mutually Excluded</v>
      </c>
      <c r="U1058" s="121" t="str">
        <f>IF(Q1058="Mutually Excluded","Exclude",IF(Q1058= "Mutually Included","Include",R1058))</f>
        <v>Exclude</v>
      </c>
      <c r="V1058" s="122"/>
      <c r="X1058" s="117"/>
      <c r="Y1058" s="117"/>
      <c r="Z1058" s="103" t="str">
        <f t="shared" si="182"/>
        <v/>
      </c>
      <c r="AA1058" s="256"/>
      <c r="AB1058" s="186"/>
      <c r="AC1058" s="186"/>
      <c r="AD1058" s="203"/>
      <c r="AF1058" s="203"/>
      <c r="AG1058" s="102" t="str">
        <f t="shared" si="183"/>
        <v/>
      </c>
      <c r="AH1058" s="10" t="str">
        <f t="shared" si="185"/>
        <v/>
      </c>
      <c r="AI1058" s="102"/>
      <c r="AJ1058" s="10"/>
      <c r="AK1058" s="10"/>
      <c r="AL1058" s="105"/>
      <c r="AM1058" s="102"/>
      <c r="AN1058" s="10"/>
      <c r="AO1058" s="10" t="str">
        <f t="shared" si="184"/>
        <v/>
      </c>
      <c r="AT1058" s="10"/>
      <c r="AU1058" s="10" t="str">
        <f>IF(O1058="include",AF1058,"")</f>
        <v/>
      </c>
      <c r="AV1058" s="54" t="str">
        <f>IF(P1058="include",AF1058,"")</f>
        <v/>
      </c>
    </row>
    <row r="1059" spans="1:48" s="54" customFormat="1" ht="60.75" thickBot="1">
      <c r="A1059" s="10">
        <v>1189</v>
      </c>
      <c r="B1059" s="10"/>
      <c r="C1059" s="10" t="s">
        <v>1491</v>
      </c>
      <c r="D1059" s="10">
        <v>1</v>
      </c>
      <c r="E1059" s="10">
        <v>1</v>
      </c>
      <c r="F1059" s="10">
        <v>1</v>
      </c>
      <c r="G1059" s="119" t="str">
        <f t="shared" si="186"/>
        <v>EXCLUDED</v>
      </c>
      <c r="H1059" s="147" t="s">
        <v>901</v>
      </c>
      <c r="I1059" s="189" t="s">
        <v>901</v>
      </c>
      <c r="J1059" s="10" t="str">
        <f>IF(AND(G1059="Excluded", H1059="Excluded"), "Mutually Excluded", IF(AND(OR(G1059="CERTAINLY INCLUDED", G1059="INCLUDED", G1059="MAYBE" ), OR(H1059="INCLUDED", H1059="MAYBE")), "MUTUALLY INCLUDED", IF(AND(G1059="MAYBE", H1059="MAYBE"), "Mutually MAYBE", IF(AND(G1059="Excluded", OR(H1059="INCLUDED", H1059="MAYBE")), "AI: No, Human: Yes", IF(AND(H1059="Excluded", OR(G1059="INCLUDED", G1059="CERTAINLY INCLUDED", G1059="MAYBE")), "AI: Yes, Human: No", "Other Conflict")))))</f>
        <v>Mutually Excluded</v>
      </c>
      <c r="K1059" s="10"/>
      <c r="L1059" s="10"/>
      <c r="N1059" s="220" t="s">
        <v>19</v>
      </c>
      <c r="O1059" s="54" t="str">
        <f>IF(J1059="Mutually Excluded","Exclude",IF(J1059= "Mutually Included","Include",M1059))</f>
        <v>Exclude</v>
      </c>
      <c r="P1059" s="54" t="str">
        <f>'Humans Alignment T&amp;A'!Z1059</f>
        <v>Exclude</v>
      </c>
      <c r="Q1059" s="120" t="str">
        <f>IF(AND(O1059="Exclude", P1059="Exclude"), "Mutually Excluded", IF(AND(OR(O1059="CERTAINLY INCLUDED", O1059="INCLUDE" ), OR(P1059="INCLUDE", P1059="MAYBE")), "MUTUALLY INCLUDED", IF(AND(O1059="MAYBE", P1059="MAYBE"), "Mutually MAYBE", IF(AND(O1059="Exclude", OR(P1059="INCLUDE", P1059="MAYBE")), "AI+Hum: No, Hum1+2: Yes", IF(AND(P1059="Exclude", OR(O1059="INCLUDE", O1059="CERTAINLY INCLUDED", H1059="MAYBE")), "Ai+hum: Yes, Hum1+2: No", "Other Conflict")))))</f>
        <v>Mutually Excluded</v>
      </c>
      <c r="S1059" s="54" t="s">
        <v>3002</v>
      </c>
      <c r="T1059" s="54" t="s">
        <v>3002</v>
      </c>
      <c r="U1059" s="121" t="str">
        <f>IF(Q1059="Mutually Excluded","Exclude",IF(Q1059= "Mutually Included","Include",R1059))</f>
        <v>Exclude</v>
      </c>
      <c r="V1059" s="122"/>
      <c r="X1059" s="208"/>
      <c r="Y1059" s="145"/>
      <c r="Z1059" s="103"/>
      <c r="AA1059" s="149"/>
      <c r="AB1059" s="124"/>
      <c r="AC1059" s="124"/>
      <c r="AD1059" s="205"/>
      <c r="AF1059" s="203"/>
      <c r="AG1059" s="102"/>
      <c r="AH1059" s="10"/>
      <c r="AI1059" s="184"/>
      <c r="AJ1059" s="10"/>
      <c r="AK1059" s="10"/>
      <c r="AL1059" s="135"/>
      <c r="AM1059" s="102"/>
      <c r="AN1059" s="10"/>
      <c r="AO1059" s="10" t="str">
        <f t="shared" si="184"/>
        <v/>
      </c>
      <c r="AT1059" s="10"/>
      <c r="AU1059" s="10" t="str">
        <f>IF(O1059="include",AF1059,"")</f>
        <v/>
      </c>
      <c r="AV1059" s="54" t="str">
        <f>IF(P1059="include",AF1059,"")</f>
        <v/>
      </c>
    </row>
    <row r="1060" spans="1:48" s="54" customFormat="1" ht="45">
      <c r="A1060" s="10">
        <v>1190</v>
      </c>
      <c r="B1060" s="10"/>
      <c r="C1060" s="10" t="s">
        <v>1492</v>
      </c>
      <c r="D1060" s="10">
        <v>4</v>
      </c>
      <c r="E1060" s="10">
        <v>4</v>
      </c>
      <c r="F1060" s="10">
        <v>4</v>
      </c>
      <c r="G1060" s="119" t="str">
        <f t="shared" si="186"/>
        <v>EXCLUDED</v>
      </c>
      <c r="H1060" s="147" t="s">
        <v>901</v>
      </c>
      <c r="I1060" s="189" t="s">
        <v>901</v>
      </c>
      <c r="J1060" s="10" t="str">
        <f>IF(AND(G1060="Excluded", H1060="Excluded"), "Mutually Excluded", IF(AND(OR(G1060="CERTAINLY INCLUDED", G1060="INCLUDED", G1060="MAYBE" ), OR(H1060="INCLUDED", H1060="MAYBE")), "MUTUALLY INCLUDED", IF(AND(G1060="MAYBE", H1060="MAYBE"), "Mutually MAYBE", IF(AND(G1060="Excluded", OR(H1060="INCLUDED", H1060="MAYBE")), "AI: No, Human: Yes", IF(AND(H1060="Excluded", OR(G1060="INCLUDED", G1060="CERTAINLY INCLUDED", G1060="MAYBE")), "AI: Yes, Human: No", "Other Conflict")))))</f>
        <v>Mutually Excluded</v>
      </c>
      <c r="K1060" s="10"/>
      <c r="L1060" s="10"/>
      <c r="N1060" s="220" t="s">
        <v>19</v>
      </c>
      <c r="O1060" s="54" t="str">
        <f>IF(J1060="Mutually Excluded","Exclude",IF(J1060= "Mutually Included","Include",M1060))</f>
        <v>Exclude</v>
      </c>
      <c r="P1060" s="54" t="str">
        <f>'Humans Alignment T&amp;A'!Z1060</f>
        <v>Exclude</v>
      </c>
      <c r="Q1060" s="120" t="str">
        <f>IF(AND(O1060="Exclude", P1060="Exclude"), "Mutually Excluded", IF(AND(OR(O1060="CERTAINLY INCLUDED", O1060="INCLUDE" ), OR(P1060="INCLUDE", P1060="MAYBE")), "MUTUALLY INCLUDED", IF(AND(O1060="MAYBE", P1060="MAYBE"), "Mutually MAYBE", IF(AND(O1060="Exclude", OR(P1060="INCLUDE", P1060="MAYBE")), "AI+Hum: No, Hum1+2: Yes", IF(AND(P1060="Exclude", OR(O1060="INCLUDE", O1060="CERTAINLY INCLUDED", H1060="MAYBE")), "Ai+hum: Yes, Hum1+2: No", "Other Conflict")))))</f>
        <v>Mutually Excluded</v>
      </c>
      <c r="U1060" s="121" t="str">
        <f>IF(Q1060="Mutually Excluded","Exclude",IF(Q1060= "Mutually Included","Include",R1060))</f>
        <v>Exclude</v>
      </c>
      <c r="V1060" s="122"/>
      <c r="X1060" s="117"/>
      <c r="Y1060" s="117"/>
      <c r="Z1060" s="103" t="str">
        <f t="shared" si="182"/>
        <v/>
      </c>
      <c r="AA1060" s="256"/>
      <c r="AB1060" s="186"/>
      <c r="AC1060" s="186"/>
      <c r="AD1060" s="203"/>
      <c r="AF1060" s="203"/>
      <c r="AG1060" s="102" t="str">
        <f t="shared" si="183"/>
        <v/>
      </c>
      <c r="AH1060" s="10" t="str">
        <f t="shared" si="185"/>
        <v/>
      </c>
      <c r="AI1060" s="102"/>
      <c r="AJ1060" s="10"/>
      <c r="AK1060" s="10"/>
      <c r="AL1060" s="105"/>
      <c r="AM1060" s="102"/>
      <c r="AN1060" s="10"/>
      <c r="AO1060" s="10" t="str">
        <f t="shared" si="184"/>
        <v/>
      </c>
      <c r="AT1060" s="10"/>
      <c r="AU1060" s="10" t="str">
        <f>IF(O1060="include",AF1060,"")</f>
        <v/>
      </c>
      <c r="AV1060" s="54" t="str">
        <f>IF(P1060="include",AF1060,"")</f>
        <v/>
      </c>
    </row>
    <row r="1061" spans="1:48" s="54" customFormat="1" ht="30.75" thickBot="1">
      <c r="A1061" s="10">
        <v>1191</v>
      </c>
      <c r="B1061" s="10"/>
      <c r="C1061" s="10" t="s">
        <v>1494</v>
      </c>
      <c r="D1061" s="10">
        <v>1</v>
      </c>
      <c r="E1061" s="10">
        <v>1</v>
      </c>
      <c r="F1061" s="10">
        <v>1</v>
      </c>
      <c r="G1061" s="119" t="str">
        <f t="shared" si="186"/>
        <v>EXCLUDED</v>
      </c>
      <c r="H1061" s="147" t="s">
        <v>901</v>
      </c>
      <c r="I1061" s="189" t="s">
        <v>901</v>
      </c>
      <c r="J1061" s="10" t="str">
        <f>IF(AND(G1061="Excluded", H1061="Excluded"), "Mutually Excluded", IF(AND(OR(G1061="CERTAINLY INCLUDED", G1061="INCLUDED", G1061="MAYBE" ), OR(H1061="INCLUDED", H1061="MAYBE")), "MUTUALLY INCLUDED", IF(AND(G1061="MAYBE", H1061="MAYBE"), "Mutually MAYBE", IF(AND(G1061="Excluded", OR(H1061="INCLUDED", H1061="MAYBE")), "AI: No, Human: Yes", IF(AND(H1061="Excluded", OR(G1061="INCLUDED", G1061="CERTAINLY INCLUDED", G1061="MAYBE")), "AI: Yes, Human: No", "Other Conflict")))))</f>
        <v>Mutually Excluded</v>
      </c>
      <c r="K1061" s="10"/>
      <c r="L1061" s="10"/>
      <c r="N1061" s="220" t="s">
        <v>19</v>
      </c>
      <c r="O1061" s="54" t="str">
        <f>IF(J1061="Mutually Excluded","Exclude",IF(J1061= "Mutually Included","Include",M1061))</f>
        <v>Exclude</v>
      </c>
      <c r="P1061" s="54" t="str">
        <f>'Humans Alignment T&amp;A'!Z1061</f>
        <v>Exclude</v>
      </c>
      <c r="Q1061" s="120" t="str">
        <f>IF(AND(O1061="Exclude", P1061="Exclude"), "Mutually Excluded", IF(AND(OR(O1061="CERTAINLY INCLUDED", O1061="INCLUDE" ), OR(P1061="INCLUDE", P1061="MAYBE")), "MUTUALLY INCLUDED", IF(AND(O1061="MAYBE", P1061="MAYBE"), "Mutually MAYBE", IF(AND(O1061="Exclude", OR(P1061="INCLUDE", P1061="MAYBE")), "AI+Hum: No, Hum1+2: Yes", IF(AND(P1061="Exclude", OR(O1061="INCLUDE", O1061="CERTAINLY INCLUDED", H1061="MAYBE")), "Ai+hum: Yes, Hum1+2: No", "Other Conflict")))))</f>
        <v>Mutually Excluded</v>
      </c>
      <c r="U1061" s="121" t="str">
        <f>IF(Q1061="Mutually Excluded","Exclude",IF(Q1061= "Mutually Included","Include",R1061))</f>
        <v>Exclude</v>
      </c>
      <c r="V1061" s="122"/>
      <c r="X1061" s="117"/>
      <c r="Y1061" s="117"/>
      <c r="Z1061" s="103" t="str">
        <f t="shared" si="182"/>
        <v/>
      </c>
      <c r="AA1061" s="256"/>
      <c r="AB1061" s="186"/>
      <c r="AC1061" s="186"/>
      <c r="AD1061" s="203"/>
      <c r="AF1061" s="203"/>
      <c r="AG1061" s="102" t="str">
        <f t="shared" si="183"/>
        <v/>
      </c>
      <c r="AH1061" s="10" t="str">
        <f t="shared" si="185"/>
        <v/>
      </c>
      <c r="AI1061" s="102"/>
      <c r="AJ1061" s="10"/>
      <c r="AK1061" s="10"/>
      <c r="AL1061" s="105"/>
      <c r="AM1061" s="102"/>
      <c r="AN1061" s="10"/>
      <c r="AO1061" s="10" t="str">
        <f t="shared" si="184"/>
        <v/>
      </c>
      <c r="AT1061" s="10"/>
      <c r="AU1061" s="10" t="str">
        <f>IF(O1061="include",AF1061,"")</f>
        <v/>
      </c>
      <c r="AV1061" s="54" t="str">
        <f>IF(P1061="include",AF1061,"")</f>
        <v/>
      </c>
    </row>
    <row r="1062" spans="1:48" s="54" customFormat="1" ht="30.75" thickBot="1">
      <c r="A1062" s="10">
        <v>1192</v>
      </c>
      <c r="B1062" s="10"/>
      <c r="C1062" s="10" t="s">
        <v>1495</v>
      </c>
      <c r="D1062" s="10">
        <v>1</v>
      </c>
      <c r="E1062" s="10">
        <v>1</v>
      </c>
      <c r="F1062" s="10">
        <v>1</v>
      </c>
      <c r="G1062" s="119" t="str">
        <f t="shared" si="186"/>
        <v>EXCLUDED</v>
      </c>
      <c r="H1062" s="147" t="s">
        <v>901</v>
      </c>
      <c r="I1062" s="189" t="s">
        <v>901</v>
      </c>
      <c r="J1062" s="10" t="str">
        <f>IF(AND(G1062="Excluded", H1062="Excluded"), "Mutually Excluded", IF(AND(OR(G1062="CERTAINLY INCLUDED", G1062="INCLUDED", G1062="MAYBE" ), OR(H1062="INCLUDED", H1062="MAYBE")), "MUTUALLY INCLUDED", IF(AND(G1062="MAYBE", H1062="MAYBE"), "Mutually MAYBE", IF(AND(G1062="Excluded", OR(H1062="INCLUDED", H1062="MAYBE")), "AI: No, Human: Yes", IF(AND(H1062="Excluded", OR(G1062="INCLUDED", G1062="CERTAINLY INCLUDED", G1062="MAYBE")), "AI: Yes, Human: No", "Other Conflict")))))</f>
        <v>Mutually Excluded</v>
      </c>
      <c r="K1062" s="10"/>
      <c r="L1062" s="10"/>
      <c r="N1062" s="220" t="s">
        <v>19</v>
      </c>
      <c r="O1062" s="54" t="str">
        <f>IF(J1062="Mutually Excluded","Exclude",IF(J1062= "Mutually Included","Include",M1062))</f>
        <v>Exclude</v>
      </c>
      <c r="P1062" s="54" t="str">
        <f>'Humans Alignment T&amp;A'!Z1062</f>
        <v>Exclude</v>
      </c>
      <c r="Q1062" s="120" t="str">
        <f>IF(AND(O1062="Exclude", P1062="Exclude"), "Mutually Excluded", IF(AND(OR(O1062="CERTAINLY INCLUDED", O1062="INCLUDE" ), OR(P1062="INCLUDE", P1062="MAYBE")), "MUTUALLY INCLUDED", IF(AND(O1062="MAYBE", P1062="MAYBE"), "Mutually MAYBE", IF(AND(O1062="Exclude", OR(P1062="INCLUDE", P1062="MAYBE")), "AI+Hum: No, Hum1+2: Yes", IF(AND(P1062="Exclude", OR(O1062="INCLUDE", O1062="CERTAINLY INCLUDED", H1062="MAYBE")), "Ai+hum: Yes, Hum1+2: No", "Other Conflict")))))</f>
        <v>Mutually Excluded</v>
      </c>
      <c r="S1062" s="54" t="s">
        <v>3002</v>
      </c>
      <c r="T1062" s="54" t="s">
        <v>3002</v>
      </c>
      <c r="U1062" s="121" t="str">
        <f>IF(Q1062="Mutually Excluded","Exclude",IF(Q1062= "Mutually Included","Include",R1062))</f>
        <v>Exclude</v>
      </c>
      <c r="V1062" s="122"/>
      <c r="X1062" s="208"/>
      <c r="Y1062" s="123"/>
      <c r="Z1062" s="103"/>
      <c r="AA1062" s="149"/>
      <c r="AB1062" s="124"/>
      <c r="AC1062" s="124"/>
      <c r="AD1062" s="205"/>
      <c r="AF1062" s="203"/>
      <c r="AG1062" s="102"/>
      <c r="AH1062" s="10"/>
      <c r="AI1062" s="184"/>
      <c r="AJ1062" s="10"/>
      <c r="AK1062" s="10"/>
      <c r="AL1062" s="135"/>
      <c r="AM1062" s="102"/>
      <c r="AN1062" s="10"/>
      <c r="AO1062" s="10"/>
      <c r="AT1062" s="10"/>
      <c r="AU1062" s="10" t="str">
        <f>IF(O1062="include",AF1062,"")</f>
        <v/>
      </c>
      <c r="AV1062" s="54" t="str">
        <f>IF(P1062="include",AF1062,"")</f>
        <v/>
      </c>
    </row>
    <row r="1063" spans="1:48" s="54" customFormat="1" ht="45">
      <c r="A1063" s="10">
        <v>1193</v>
      </c>
      <c r="B1063" s="10"/>
      <c r="C1063" s="10" t="s">
        <v>1496</v>
      </c>
      <c r="D1063" s="10">
        <v>1</v>
      </c>
      <c r="E1063" s="10">
        <v>1</v>
      </c>
      <c r="F1063" s="10">
        <v>1</v>
      </c>
      <c r="G1063" s="119" t="str">
        <f t="shared" si="186"/>
        <v>EXCLUDED</v>
      </c>
      <c r="H1063" s="147" t="s">
        <v>901</v>
      </c>
      <c r="I1063" s="189" t="s">
        <v>901</v>
      </c>
      <c r="J1063" s="10" t="str">
        <f>IF(AND(G1063="Excluded", H1063="Excluded"), "Mutually Excluded", IF(AND(OR(G1063="CERTAINLY INCLUDED", G1063="INCLUDED", G1063="MAYBE" ), OR(H1063="INCLUDED", H1063="MAYBE")), "MUTUALLY INCLUDED", IF(AND(G1063="MAYBE", H1063="MAYBE"), "Mutually MAYBE", IF(AND(G1063="Excluded", OR(H1063="INCLUDED", H1063="MAYBE")), "AI: No, Human: Yes", IF(AND(H1063="Excluded", OR(G1063="INCLUDED", G1063="CERTAINLY INCLUDED", G1063="MAYBE")), "AI: Yes, Human: No", "Other Conflict")))))</f>
        <v>Mutually Excluded</v>
      </c>
      <c r="K1063" s="10"/>
      <c r="L1063" s="10"/>
      <c r="N1063" s="220" t="s">
        <v>19</v>
      </c>
      <c r="O1063" s="54" t="str">
        <f>IF(J1063="Mutually Excluded","Exclude",IF(J1063= "Mutually Included","Include",M1063))</f>
        <v>Exclude</v>
      </c>
      <c r="P1063" s="54" t="str">
        <f>'Humans Alignment T&amp;A'!Z1063</f>
        <v>Exclude</v>
      </c>
      <c r="Q1063" s="120" t="str">
        <f>IF(AND(O1063="Exclude", P1063="Exclude"), "Mutually Excluded", IF(AND(OR(O1063="CERTAINLY INCLUDED", O1063="INCLUDE" ), OR(P1063="INCLUDE", P1063="MAYBE")), "MUTUALLY INCLUDED", IF(AND(O1063="MAYBE", P1063="MAYBE"), "Mutually MAYBE", IF(AND(O1063="Exclude", OR(P1063="INCLUDE", P1063="MAYBE")), "AI+Hum: No, Hum1+2: Yes", IF(AND(P1063="Exclude", OR(O1063="INCLUDE", O1063="CERTAINLY INCLUDED", H1063="MAYBE")), "Ai+hum: Yes, Hum1+2: No", "Other Conflict")))))</f>
        <v>Mutually Excluded</v>
      </c>
      <c r="U1063" s="121" t="str">
        <f>IF(Q1063="Mutually Excluded","Exclude",IF(Q1063= "Mutually Included","Include",R1063))</f>
        <v>Exclude</v>
      </c>
      <c r="V1063" s="122"/>
      <c r="X1063" s="117"/>
      <c r="Y1063" s="117"/>
      <c r="Z1063" s="103" t="str">
        <f t="shared" si="182"/>
        <v/>
      </c>
      <c r="AA1063" s="256"/>
      <c r="AB1063" s="186"/>
      <c r="AC1063" s="186"/>
      <c r="AD1063" s="203"/>
      <c r="AF1063" s="203"/>
      <c r="AG1063" s="102" t="str">
        <f t="shared" si="183"/>
        <v/>
      </c>
      <c r="AH1063" s="10" t="str">
        <f t="shared" si="185"/>
        <v/>
      </c>
      <c r="AI1063" s="102"/>
      <c r="AJ1063" s="10"/>
      <c r="AK1063" s="10"/>
      <c r="AL1063" s="105"/>
      <c r="AM1063" s="102"/>
      <c r="AN1063" s="10"/>
      <c r="AO1063" s="10" t="str">
        <f t="shared" si="184"/>
        <v/>
      </c>
      <c r="AT1063" s="10"/>
      <c r="AU1063" s="10" t="str">
        <f>IF(O1063="include",AF1063,"")</f>
        <v/>
      </c>
      <c r="AV1063" s="54" t="str">
        <f>IF(P1063="include",AF1063,"")</f>
        <v/>
      </c>
    </row>
    <row r="1064" spans="1:48" s="54" customFormat="1" ht="30">
      <c r="A1064" s="10">
        <v>1194</v>
      </c>
      <c r="B1064" s="10"/>
      <c r="C1064" s="10" t="s">
        <v>1497</v>
      </c>
      <c r="D1064" s="10">
        <v>4</v>
      </c>
      <c r="E1064" s="10">
        <v>5</v>
      </c>
      <c r="F1064" s="10">
        <v>4</v>
      </c>
      <c r="G1064" s="119" t="str">
        <f t="shared" si="186"/>
        <v>MAYBE</v>
      </c>
      <c r="H1064" s="147" t="s">
        <v>901</v>
      </c>
      <c r="I1064" s="189" t="s">
        <v>901</v>
      </c>
      <c r="J1064" s="10" t="str">
        <f>IF(AND(G1064="Excluded", H1064="Excluded"), "Mutually Excluded", IF(AND(OR(G1064="CERTAINLY INCLUDED", G1064="INCLUDED", G1064="MAYBE" ), OR(H1064="INCLUDED", H1064="MAYBE")), "MUTUALLY INCLUDED", IF(AND(G1064="MAYBE", H1064="MAYBE"), "Mutually MAYBE", IF(AND(G1064="Excluded", OR(H1064="INCLUDED", H1064="MAYBE")), "AI: No, Human: Yes", IF(AND(H1064="Excluded", OR(G1064="INCLUDED", G1064="CERTAINLY INCLUDED", G1064="MAYBE")), "AI: Yes, Human: No", "Other Conflict")))))</f>
        <v>AI: Yes, Human: No</v>
      </c>
      <c r="K1064" s="10" t="s">
        <v>3024</v>
      </c>
      <c r="L1064" s="10" t="s">
        <v>19</v>
      </c>
      <c r="M1064" s="54" t="s">
        <v>19</v>
      </c>
      <c r="N1064" s="220" t="s">
        <v>19</v>
      </c>
      <c r="O1064" s="54" t="str">
        <f>IF(J1064="Mutually Excluded","Exclude",IF(J1064= "Mutually Included","Include",M1064))</f>
        <v>Exclude</v>
      </c>
      <c r="P1064" s="54" t="str">
        <f>'Humans Alignment T&amp;A'!Z1064</f>
        <v>Exclude</v>
      </c>
      <c r="Q1064" s="120" t="str">
        <f>IF(AND(O1064="Exclude", P1064="Exclude"), "Mutually Excluded", IF(AND(OR(O1064="CERTAINLY INCLUDED", O1064="INCLUDE" ), OR(P1064="INCLUDE", P1064="MAYBE")), "MUTUALLY INCLUDED", IF(AND(O1064="MAYBE", P1064="MAYBE"), "Mutually MAYBE", IF(AND(O1064="Exclude", OR(P1064="INCLUDE", P1064="MAYBE")), "AI+Hum: No, Hum1+2: Yes", IF(AND(P1064="Exclude", OR(O1064="INCLUDE", O1064="CERTAINLY INCLUDED", H1064="MAYBE")), "Ai+hum: Yes, Hum1+2: No", "Other Conflict")))))</f>
        <v>Mutually Excluded</v>
      </c>
      <c r="U1064" s="121" t="str">
        <f>IF(Q1064="Mutually Excluded","Exclude",IF(Q1064= "Mutually Included","Include",R1064))</f>
        <v>Exclude</v>
      </c>
      <c r="V1064" s="122"/>
      <c r="X1064" s="117"/>
      <c r="Y1064" s="117"/>
      <c r="Z1064" s="103" t="str">
        <f t="shared" si="182"/>
        <v/>
      </c>
      <c r="AA1064" s="256"/>
      <c r="AB1064" s="186"/>
      <c r="AC1064" s="186"/>
      <c r="AD1064" s="203"/>
      <c r="AF1064" s="203"/>
      <c r="AG1064" s="102" t="str">
        <f t="shared" si="183"/>
        <v/>
      </c>
      <c r="AH1064" s="10" t="str">
        <f t="shared" si="185"/>
        <v/>
      </c>
      <c r="AI1064" s="102"/>
      <c r="AJ1064" s="10"/>
      <c r="AK1064" s="10"/>
      <c r="AL1064" s="105"/>
      <c r="AM1064" s="102"/>
      <c r="AN1064" s="10"/>
      <c r="AO1064" s="10" t="str">
        <f t="shared" si="184"/>
        <v/>
      </c>
      <c r="AT1064" s="10"/>
      <c r="AU1064" s="10" t="str">
        <f>IF(O1064="include",AF1064,"")</f>
        <v/>
      </c>
      <c r="AV1064" s="54" t="str">
        <f>IF(P1064="include",AF1064,"")</f>
        <v/>
      </c>
    </row>
    <row r="1065" spans="1:48" s="54" customFormat="1" ht="30">
      <c r="A1065" s="10">
        <v>1195</v>
      </c>
      <c r="B1065" s="10"/>
      <c r="C1065" s="10" t="s">
        <v>1498</v>
      </c>
      <c r="D1065" s="10">
        <v>2</v>
      </c>
      <c r="E1065" s="10">
        <v>2</v>
      </c>
      <c r="F1065" s="10">
        <v>2</v>
      </c>
      <c r="G1065" s="119" t="str">
        <f t="shared" si="186"/>
        <v>EXCLUDED</v>
      </c>
      <c r="H1065" s="147" t="s">
        <v>901</v>
      </c>
      <c r="I1065" s="189" t="s">
        <v>901</v>
      </c>
      <c r="J1065" s="10" t="str">
        <f>IF(AND(G1065="Excluded", H1065="Excluded"), "Mutually Excluded", IF(AND(OR(G1065="CERTAINLY INCLUDED", G1065="INCLUDED", G1065="MAYBE" ), OR(H1065="INCLUDED", H1065="MAYBE")), "MUTUALLY INCLUDED", IF(AND(G1065="MAYBE", H1065="MAYBE"), "Mutually MAYBE", IF(AND(G1065="Excluded", OR(H1065="INCLUDED", H1065="MAYBE")), "AI: No, Human: Yes", IF(AND(H1065="Excluded", OR(G1065="INCLUDED", G1065="CERTAINLY INCLUDED", G1065="MAYBE")), "AI: Yes, Human: No", "Other Conflict")))))</f>
        <v>Mutually Excluded</v>
      </c>
      <c r="K1065" s="10"/>
      <c r="L1065" s="10"/>
      <c r="N1065" s="220" t="s">
        <v>19</v>
      </c>
      <c r="O1065" s="54" t="str">
        <f>IF(J1065="Mutually Excluded","Exclude",IF(J1065= "Mutually Included","Include",M1065))</f>
        <v>Exclude</v>
      </c>
      <c r="P1065" s="54" t="str">
        <f>'Humans Alignment T&amp;A'!Z1065</f>
        <v>Exclude</v>
      </c>
      <c r="Q1065" s="120" t="str">
        <f>IF(AND(O1065="Exclude", P1065="Exclude"), "Mutually Excluded", IF(AND(OR(O1065="CERTAINLY INCLUDED", O1065="INCLUDE" ), OR(P1065="INCLUDE", P1065="MAYBE")), "MUTUALLY INCLUDED", IF(AND(O1065="MAYBE", P1065="MAYBE"), "Mutually MAYBE", IF(AND(O1065="Exclude", OR(P1065="INCLUDE", P1065="MAYBE")), "AI+Hum: No, Hum1+2: Yes", IF(AND(P1065="Exclude", OR(O1065="INCLUDE", O1065="CERTAINLY INCLUDED", H1065="MAYBE")), "Ai+hum: Yes, Hum1+2: No", "Other Conflict")))))</f>
        <v>Mutually Excluded</v>
      </c>
      <c r="U1065" s="121" t="str">
        <f>IF(Q1065="Mutually Excluded","Exclude",IF(Q1065= "Mutually Included","Include",R1065))</f>
        <v>Exclude</v>
      </c>
      <c r="V1065" s="122"/>
      <c r="X1065" s="117"/>
      <c r="Y1065" s="117"/>
      <c r="Z1065" s="103" t="str">
        <f t="shared" si="182"/>
        <v/>
      </c>
      <c r="AA1065" s="256"/>
      <c r="AB1065" s="186"/>
      <c r="AC1065" s="186"/>
      <c r="AD1065" s="203"/>
      <c r="AF1065" s="203"/>
      <c r="AG1065" s="102" t="str">
        <f t="shared" si="183"/>
        <v/>
      </c>
      <c r="AH1065" s="10" t="str">
        <f t="shared" si="185"/>
        <v/>
      </c>
      <c r="AI1065" s="102"/>
      <c r="AJ1065" s="10"/>
      <c r="AK1065" s="10"/>
      <c r="AL1065" s="105"/>
      <c r="AM1065" s="102"/>
      <c r="AN1065" s="10"/>
      <c r="AO1065" s="10" t="str">
        <f t="shared" si="184"/>
        <v/>
      </c>
      <c r="AT1065" s="10"/>
      <c r="AU1065" s="10" t="str">
        <f>IF(O1065="include",AF1065,"")</f>
        <v/>
      </c>
      <c r="AV1065" s="54" t="str">
        <f>IF(P1065="include",AF1065,"")</f>
        <v/>
      </c>
    </row>
    <row r="1066" spans="1:48" s="54" customFormat="1" ht="30">
      <c r="A1066" s="10">
        <v>1196</v>
      </c>
      <c r="B1066" s="10"/>
      <c r="C1066" s="10" t="s">
        <v>1499</v>
      </c>
      <c r="D1066" s="10">
        <v>3</v>
      </c>
      <c r="E1066" s="10">
        <v>3</v>
      </c>
      <c r="F1066" s="10">
        <v>3</v>
      </c>
      <c r="G1066" s="119" t="str">
        <f t="shared" si="186"/>
        <v>EXCLUDED</v>
      </c>
      <c r="H1066" s="147" t="s">
        <v>901</v>
      </c>
      <c r="I1066" s="189" t="s">
        <v>901</v>
      </c>
      <c r="J1066" s="10" t="str">
        <f>IF(AND(G1066="Excluded", H1066="Excluded"), "Mutually Excluded", IF(AND(OR(G1066="CERTAINLY INCLUDED", G1066="INCLUDED", G1066="MAYBE" ), OR(H1066="INCLUDED", H1066="MAYBE")), "MUTUALLY INCLUDED", IF(AND(G1066="MAYBE", H1066="MAYBE"), "Mutually MAYBE", IF(AND(G1066="Excluded", OR(H1066="INCLUDED", H1066="MAYBE")), "AI: No, Human: Yes", IF(AND(H1066="Excluded", OR(G1066="INCLUDED", G1066="CERTAINLY INCLUDED", G1066="MAYBE")), "AI: Yes, Human: No", "Other Conflict")))))</f>
        <v>Mutually Excluded</v>
      </c>
      <c r="K1066" s="10"/>
      <c r="L1066" s="10"/>
      <c r="N1066" s="220" t="s">
        <v>19</v>
      </c>
      <c r="O1066" s="54" t="str">
        <f>IF(J1066="Mutually Excluded","Exclude",IF(J1066= "Mutually Included","Include",M1066))</f>
        <v>Exclude</v>
      </c>
      <c r="P1066" s="54" t="str">
        <f>'Humans Alignment T&amp;A'!Z1066</f>
        <v>Exclude</v>
      </c>
      <c r="Q1066" s="120" t="str">
        <f>IF(AND(O1066="Exclude", P1066="Exclude"), "Mutually Excluded", IF(AND(OR(O1066="CERTAINLY INCLUDED", O1066="INCLUDE" ), OR(P1066="INCLUDE", P1066="MAYBE")), "MUTUALLY INCLUDED", IF(AND(O1066="MAYBE", P1066="MAYBE"), "Mutually MAYBE", IF(AND(O1066="Exclude", OR(P1066="INCLUDE", P1066="MAYBE")), "AI+Hum: No, Hum1+2: Yes", IF(AND(P1066="Exclude", OR(O1066="INCLUDE", O1066="CERTAINLY INCLUDED", H1066="MAYBE")), "Ai+hum: Yes, Hum1+2: No", "Other Conflict")))))</f>
        <v>Mutually Excluded</v>
      </c>
      <c r="U1066" s="121" t="str">
        <f>IF(Q1066="Mutually Excluded","Exclude",IF(Q1066= "Mutually Included","Include",R1066))</f>
        <v>Exclude</v>
      </c>
      <c r="V1066" s="122"/>
      <c r="X1066" s="117"/>
      <c r="Y1066" s="117"/>
      <c r="Z1066" s="103" t="str">
        <f t="shared" si="182"/>
        <v/>
      </c>
      <c r="AA1066" s="256"/>
      <c r="AB1066" s="186"/>
      <c r="AC1066" s="186"/>
      <c r="AD1066" s="203"/>
      <c r="AF1066" s="203"/>
      <c r="AG1066" s="102" t="str">
        <f t="shared" si="183"/>
        <v/>
      </c>
      <c r="AH1066" s="10" t="str">
        <f t="shared" si="185"/>
        <v/>
      </c>
      <c r="AI1066" s="102"/>
      <c r="AJ1066" s="10"/>
      <c r="AK1066" s="10"/>
      <c r="AL1066" s="105"/>
      <c r="AM1066" s="102"/>
      <c r="AN1066" s="10"/>
      <c r="AO1066" s="10" t="str">
        <f t="shared" si="184"/>
        <v/>
      </c>
      <c r="AT1066" s="10"/>
      <c r="AU1066" s="10" t="str">
        <f>IF(O1066="include",AF1066,"")</f>
        <v/>
      </c>
      <c r="AV1066" s="54" t="str">
        <f>IF(P1066="include",AF1066,"")</f>
        <v/>
      </c>
    </row>
    <row r="1067" spans="1:48" s="54" customFormat="1" ht="30">
      <c r="A1067" s="10">
        <v>1197</v>
      </c>
      <c r="B1067" s="10"/>
      <c r="C1067" s="10" t="s">
        <v>1500</v>
      </c>
      <c r="D1067" s="10">
        <v>2</v>
      </c>
      <c r="E1067" s="10">
        <v>2</v>
      </c>
      <c r="F1067" s="10">
        <v>2</v>
      </c>
      <c r="G1067" s="119" t="str">
        <f t="shared" si="186"/>
        <v>EXCLUDED</v>
      </c>
      <c r="H1067" s="147" t="s">
        <v>901</v>
      </c>
      <c r="I1067" s="189" t="s">
        <v>901</v>
      </c>
      <c r="J1067" s="10" t="str">
        <f>IF(AND(G1067="Excluded", H1067="Excluded"), "Mutually Excluded", IF(AND(OR(G1067="CERTAINLY INCLUDED", G1067="INCLUDED", G1067="MAYBE" ), OR(H1067="INCLUDED", H1067="MAYBE")), "MUTUALLY INCLUDED", IF(AND(G1067="MAYBE", H1067="MAYBE"), "Mutually MAYBE", IF(AND(G1067="Excluded", OR(H1067="INCLUDED", H1067="MAYBE")), "AI: No, Human: Yes", IF(AND(H1067="Excluded", OR(G1067="INCLUDED", G1067="CERTAINLY INCLUDED", G1067="MAYBE")), "AI: Yes, Human: No", "Other Conflict")))))</f>
        <v>Mutually Excluded</v>
      </c>
      <c r="K1067" s="10"/>
      <c r="L1067" s="10"/>
      <c r="N1067" s="220" t="s">
        <v>19</v>
      </c>
      <c r="O1067" s="54" t="str">
        <f>IF(J1067="Mutually Excluded","Exclude",IF(J1067= "Mutually Included","Include",M1067))</f>
        <v>Exclude</v>
      </c>
      <c r="P1067" s="54" t="str">
        <f>'Humans Alignment T&amp;A'!Z1067</f>
        <v>Exclude</v>
      </c>
      <c r="Q1067" s="120" t="str">
        <f>IF(AND(O1067="Exclude", P1067="Exclude"), "Mutually Excluded", IF(AND(OR(O1067="CERTAINLY INCLUDED", O1067="INCLUDE" ), OR(P1067="INCLUDE", P1067="MAYBE")), "MUTUALLY INCLUDED", IF(AND(O1067="MAYBE", P1067="MAYBE"), "Mutually MAYBE", IF(AND(O1067="Exclude", OR(P1067="INCLUDE", P1067="MAYBE")), "AI+Hum: No, Hum1+2: Yes", IF(AND(P1067="Exclude", OR(O1067="INCLUDE", O1067="CERTAINLY INCLUDED", H1067="MAYBE")), "Ai+hum: Yes, Hum1+2: No", "Other Conflict")))))</f>
        <v>Mutually Excluded</v>
      </c>
      <c r="U1067" s="121" t="str">
        <f>IF(Q1067="Mutually Excluded","Exclude",IF(Q1067= "Mutually Included","Include",R1067))</f>
        <v>Exclude</v>
      </c>
      <c r="V1067" s="122"/>
      <c r="X1067" s="117"/>
      <c r="Y1067" s="117"/>
      <c r="Z1067" s="103" t="str">
        <f t="shared" si="182"/>
        <v/>
      </c>
      <c r="AA1067" s="256"/>
      <c r="AB1067" s="186"/>
      <c r="AC1067" s="186"/>
      <c r="AD1067" s="203"/>
      <c r="AF1067" s="203"/>
      <c r="AG1067" s="102" t="str">
        <f t="shared" si="183"/>
        <v/>
      </c>
      <c r="AH1067" s="10" t="str">
        <f t="shared" si="185"/>
        <v/>
      </c>
      <c r="AI1067" s="102"/>
      <c r="AJ1067" s="10"/>
      <c r="AK1067" s="10"/>
      <c r="AL1067" s="105"/>
      <c r="AM1067" s="102"/>
      <c r="AN1067" s="10"/>
      <c r="AO1067" s="10" t="str">
        <f t="shared" si="184"/>
        <v/>
      </c>
      <c r="AT1067" s="10"/>
      <c r="AU1067" s="10" t="str">
        <f>IF(O1067="include",AF1067,"")</f>
        <v/>
      </c>
      <c r="AV1067" s="54" t="str">
        <f>IF(P1067="include",AF1067,"")</f>
        <v/>
      </c>
    </row>
    <row r="1068" spans="1:48" s="54" customFormat="1" ht="30">
      <c r="A1068" s="10">
        <v>1198</v>
      </c>
      <c r="B1068" s="10"/>
      <c r="C1068" s="10" t="s">
        <v>1501</v>
      </c>
      <c r="D1068" s="10">
        <v>2</v>
      </c>
      <c r="E1068" s="10">
        <v>2</v>
      </c>
      <c r="F1068" s="10">
        <v>3</v>
      </c>
      <c r="G1068" s="119" t="str">
        <f t="shared" si="186"/>
        <v>EXCLUDED</v>
      </c>
      <c r="H1068" s="147" t="s">
        <v>901</v>
      </c>
      <c r="I1068" s="189" t="s">
        <v>901</v>
      </c>
      <c r="J1068" s="10" t="str">
        <f>IF(AND(G1068="Excluded", H1068="Excluded"), "Mutually Excluded", IF(AND(OR(G1068="CERTAINLY INCLUDED", G1068="INCLUDED", G1068="MAYBE" ), OR(H1068="INCLUDED", H1068="MAYBE")), "MUTUALLY INCLUDED", IF(AND(G1068="MAYBE", H1068="MAYBE"), "Mutually MAYBE", IF(AND(G1068="Excluded", OR(H1068="INCLUDED", H1068="MAYBE")), "AI: No, Human: Yes", IF(AND(H1068="Excluded", OR(G1068="INCLUDED", G1068="CERTAINLY INCLUDED", G1068="MAYBE")), "AI: Yes, Human: No", "Other Conflict")))))</f>
        <v>Mutually Excluded</v>
      </c>
      <c r="K1068" s="10"/>
      <c r="L1068" s="10"/>
      <c r="N1068" s="220" t="s">
        <v>19</v>
      </c>
      <c r="O1068" s="54" t="str">
        <f>IF(J1068="Mutually Excluded","Exclude",IF(J1068= "Mutually Included","Include",M1068))</f>
        <v>Exclude</v>
      </c>
      <c r="P1068" s="54" t="str">
        <f>'Humans Alignment T&amp;A'!Z1068</f>
        <v>Exclude</v>
      </c>
      <c r="Q1068" s="120" t="str">
        <f>IF(AND(O1068="Exclude", P1068="Exclude"), "Mutually Excluded", IF(AND(OR(O1068="CERTAINLY INCLUDED", O1068="INCLUDE" ), OR(P1068="INCLUDE", P1068="MAYBE")), "MUTUALLY INCLUDED", IF(AND(O1068="MAYBE", P1068="MAYBE"), "Mutually MAYBE", IF(AND(O1068="Exclude", OR(P1068="INCLUDE", P1068="MAYBE")), "AI+Hum: No, Hum1+2: Yes", IF(AND(P1068="Exclude", OR(O1068="INCLUDE", O1068="CERTAINLY INCLUDED", H1068="MAYBE")), "Ai+hum: Yes, Hum1+2: No", "Other Conflict")))))</f>
        <v>Mutually Excluded</v>
      </c>
      <c r="U1068" s="121" t="str">
        <f>IF(Q1068="Mutually Excluded","Exclude",IF(Q1068= "Mutually Included","Include",R1068))</f>
        <v>Exclude</v>
      </c>
      <c r="V1068" s="122"/>
      <c r="X1068" s="117"/>
      <c r="Y1068" s="117"/>
      <c r="Z1068" s="103" t="str">
        <f t="shared" si="182"/>
        <v/>
      </c>
      <c r="AA1068" s="256"/>
      <c r="AB1068" s="186"/>
      <c r="AC1068" s="186"/>
      <c r="AD1068" s="203"/>
      <c r="AF1068" s="203"/>
      <c r="AG1068" s="102" t="str">
        <f t="shared" si="183"/>
        <v/>
      </c>
      <c r="AH1068" s="10" t="str">
        <f t="shared" si="185"/>
        <v/>
      </c>
      <c r="AI1068" s="102"/>
      <c r="AJ1068" s="10"/>
      <c r="AK1068" s="10"/>
      <c r="AL1068" s="105"/>
      <c r="AM1068" s="102"/>
      <c r="AN1068" s="10"/>
      <c r="AO1068" s="10" t="str">
        <f t="shared" si="184"/>
        <v/>
      </c>
      <c r="AT1068" s="10"/>
      <c r="AU1068" s="10" t="str">
        <f>IF(O1068="include",AF1068,"")</f>
        <v/>
      </c>
      <c r="AV1068" s="54" t="str">
        <f>IF(P1068="include",AF1068,"")</f>
        <v/>
      </c>
    </row>
    <row r="1069" spans="1:48" s="54" customFormat="1" ht="30">
      <c r="A1069" s="10">
        <v>1199</v>
      </c>
      <c r="B1069" s="10"/>
      <c r="C1069" s="10" t="s">
        <v>1502</v>
      </c>
      <c r="D1069" s="10">
        <v>1</v>
      </c>
      <c r="E1069" s="10">
        <v>1</v>
      </c>
      <c r="F1069" s="10">
        <v>1</v>
      </c>
      <c r="G1069" s="119" t="str">
        <f t="shared" si="186"/>
        <v>EXCLUDED</v>
      </c>
      <c r="H1069" s="147" t="s">
        <v>901</v>
      </c>
      <c r="I1069" s="189" t="s">
        <v>901</v>
      </c>
      <c r="J1069" s="10" t="str">
        <f>IF(AND(G1069="Excluded", H1069="Excluded"), "Mutually Excluded", IF(AND(OR(G1069="CERTAINLY INCLUDED", G1069="INCLUDED", G1069="MAYBE" ), OR(H1069="INCLUDED", H1069="MAYBE")), "MUTUALLY INCLUDED", IF(AND(G1069="MAYBE", H1069="MAYBE"), "Mutually MAYBE", IF(AND(G1069="Excluded", OR(H1069="INCLUDED", H1069="MAYBE")), "AI: No, Human: Yes", IF(AND(H1069="Excluded", OR(G1069="INCLUDED", G1069="CERTAINLY INCLUDED", G1069="MAYBE")), "AI: Yes, Human: No", "Other Conflict")))))</f>
        <v>Mutually Excluded</v>
      </c>
      <c r="K1069" s="10"/>
      <c r="L1069" s="10"/>
      <c r="N1069" s="220" t="s">
        <v>19</v>
      </c>
      <c r="O1069" s="54" t="str">
        <f>IF(J1069="Mutually Excluded","Exclude",IF(J1069= "Mutually Included","Include",M1069))</f>
        <v>Exclude</v>
      </c>
      <c r="P1069" s="54" t="str">
        <f>'Humans Alignment T&amp;A'!Z1069</f>
        <v>Exclude</v>
      </c>
      <c r="Q1069" s="120" t="str">
        <f>IF(AND(O1069="Exclude", P1069="Exclude"), "Mutually Excluded", IF(AND(OR(O1069="CERTAINLY INCLUDED", O1069="INCLUDE" ), OR(P1069="INCLUDE", P1069="MAYBE")), "MUTUALLY INCLUDED", IF(AND(O1069="MAYBE", P1069="MAYBE"), "Mutually MAYBE", IF(AND(O1069="Exclude", OR(P1069="INCLUDE", P1069="MAYBE")), "AI+Hum: No, Hum1+2: Yes", IF(AND(P1069="Exclude", OR(O1069="INCLUDE", O1069="CERTAINLY INCLUDED", H1069="MAYBE")), "Ai+hum: Yes, Hum1+2: No", "Other Conflict")))))</f>
        <v>Mutually Excluded</v>
      </c>
      <c r="U1069" s="121" t="str">
        <f>IF(Q1069="Mutually Excluded","Exclude",IF(Q1069= "Mutually Included","Include",R1069))</f>
        <v>Exclude</v>
      </c>
      <c r="V1069" s="122"/>
      <c r="X1069" s="117"/>
      <c r="Y1069" s="117"/>
      <c r="Z1069" s="103" t="str">
        <f t="shared" si="182"/>
        <v/>
      </c>
      <c r="AA1069" s="256"/>
      <c r="AB1069" s="186"/>
      <c r="AC1069" s="186"/>
      <c r="AD1069" s="203"/>
      <c r="AF1069" s="203"/>
      <c r="AG1069" s="102" t="str">
        <f t="shared" si="183"/>
        <v/>
      </c>
      <c r="AH1069" s="10" t="str">
        <f t="shared" si="185"/>
        <v/>
      </c>
      <c r="AI1069" s="102"/>
      <c r="AJ1069" s="10"/>
      <c r="AK1069" s="10"/>
      <c r="AL1069" s="105"/>
      <c r="AM1069" s="102"/>
      <c r="AN1069" s="10"/>
      <c r="AO1069" s="10" t="str">
        <f t="shared" si="184"/>
        <v/>
      </c>
      <c r="AT1069" s="10"/>
      <c r="AU1069" s="10" t="str">
        <f>IF(O1069="include",AF1069,"")</f>
        <v/>
      </c>
      <c r="AV1069" s="54" t="str">
        <f>IF(P1069="include",AF1069,"")</f>
        <v/>
      </c>
    </row>
    <row r="1070" spans="1:48" s="54" customFormat="1" ht="30">
      <c r="A1070" s="10">
        <v>1200</v>
      </c>
      <c r="B1070" s="10"/>
      <c r="C1070" s="10" t="s">
        <v>1503</v>
      </c>
      <c r="D1070" s="10">
        <v>1</v>
      </c>
      <c r="E1070" s="10">
        <v>1</v>
      </c>
      <c r="F1070" s="10">
        <v>1</v>
      </c>
      <c r="G1070" s="119" t="str">
        <f t="shared" si="186"/>
        <v>EXCLUDED</v>
      </c>
      <c r="H1070" s="147" t="s">
        <v>901</v>
      </c>
      <c r="I1070" s="189" t="s">
        <v>901</v>
      </c>
      <c r="J1070" s="10" t="str">
        <f>IF(AND(G1070="Excluded", H1070="Excluded"), "Mutually Excluded", IF(AND(OR(G1070="CERTAINLY INCLUDED", G1070="INCLUDED", G1070="MAYBE" ), OR(H1070="INCLUDED", H1070="MAYBE")), "MUTUALLY INCLUDED", IF(AND(G1070="MAYBE", H1070="MAYBE"), "Mutually MAYBE", IF(AND(G1070="Excluded", OR(H1070="INCLUDED", H1070="MAYBE")), "AI: No, Human: Yes", IF(AND(H1070="Excluded", OR(G1070="INCLUDED", G1070="CERTAINLY INCLUDED", G1070="MAYBE")), "AI: Yes, Human: No", "Other Conflict")))))</f>
        <v>Mutually Excluded</v>
      </c>
      <c r="K1070" s="10"/>
      <c r="L1070" s="10"/>
      <c r="N1070" s="220" t="s">
        <v>19</v>
      </c>
      <c r="O1070" s="54" t="str">
        <f>IF(J1070="Mutually Excluded","Exclude",IF(J1070= "Mutually Included","Include",M1070))</f>
        <v>Exclude</v>
      </c>
      <c r="P1070" s="54" t="str">
        <f>'Humans Alignment T&amp;A'!Z1070</f>
        <v>Exclude</v>
      </c>
      <c r="Q1070" s="120" t="str">
        <f>IF(AND(O1070="Exclude", P1070="Exclude"), "Mutually Excluded", IF(AND(OR(O1070="CERTAINLY INCLUDED", O1070="INCLUDE" ), OR(P1070="INCLUDE", P1070="MAYBE")), "MUTUALLY INCLUDED", IF(AND(O1070="MAYBE", P1070="MAYBE"), "Mutually MAYBE", IF(AND(O1070="Exclude", OR(P1070="INCLUDE", P1070="MAYBE")), "AI+Hum: No, Hum1+2: Yes", IF(AND(P1070="Exclude", OR(O1070="INCLUDE", O1070="CERTAINLY INCLUDED", H1070="MAYBE")), "Ai+hum: Yes, Hum1+2: No", "Other Conflict")))))</f>
        <v>Mutually Excluded</v>
      </c>
      <c r="U1070" s="121" t="str">
        <f>IF(Q1070="Mutually Excluded","Exclude",IF(Q1070= "Mutually Included","Include",R1070))</f>
        <v>Exclude</v>
      </c>
      <c r="V1070" s="122"/>
      <c r="X1070" s="117"/>
      <c r="Y1070" s="117"/>
      <c r="Z1070" s="103" t="str">
        <f t="shared" si="182"/>
        <v/>
      </c>
      <c r="AA1070" s="256"/>
      <c r="AB1070" s="186"/>
      <c r="AC1070" s="186"/>
      <c r="AD1070" s="203"/>
      <c r="AF1070" s="203"/>
      <c r="AG1070" s="102" t="str">
        <f t="shared" si="183"/>
        <v/>
      </c>
      <c r="AH1070" s="10" t="str">
        <f t="shared" si="185"/>
        <v/>
      </c>
      <c r="AI1070" s="102"/>
      <c r="AJ1070" s="10"/>
      <c r="AK1070" s="10"/>
      <c r="AL1070" s="105"/>
      <c r="AM1070" s="102"/>
      <c r="AN1070" s="10"/>
      <c r="AO1070" s="10" t="str">
        <f t="shared" si="184"/>
        <v/>
      </c>
      <c r="AT1070" s="10"/>
      <c r="AU1070" s="10" t="str">
        <f>IF(O1070="include",AF1070,"")</f>
        <v/>
      </c>
      <c r="AV1070" s="54" t="str">
        <f>IF(P1070="include",AF1070,"")</f>
        <v/>
      </c>
    </row>
    <row r="1071" spans="1:48" s="54" customFormat="1" ht="30">
      <c r="A1071" s="10">
        <v>1201</v>
      </c>
      <c r="B1071" s="10"/>
      <c r="C1071" s="10" t="s">
        <v>1504</v>
      </c>
      <c r="D1071" s="10">
        <v>1</v>
      </c>
      <c r="E1071" s="10">
        <v>1</v>
      </c>
      <c r="F1071" s="10">
        <v>1</v>
      </c>
      <c r="G1071" s="119" t="str">
        <f t="shared" si="186"/>
        <v>EXCLUDED</v>
      </c>
      <c r="H1071" s="147" t="s">
        <v>901</v>
      </c>
      <c r="I1071" s="189" t="s">
        <v>901</v>
      </c>
      <c r="J1071" s="10" t="str">
        <f>IF(AND(G1071="Excluded", H1071="Excluded"), "Mutually Excluded", IF(AND(OR(G1071="CERTAINLY INCLUDED", G1071="INCLUDED", G1071="MAYBE" ), OR(H1071="INCLUDED", H1071="MAYBE")), "MUTUALLY INCLUDED", IF(AND(G1071="MAYBE", H1071="MAYBE"), "Mutually MAYBE", IF(AND(G1071="Excluded", OR(H1071="INCLUDED", H1071="MAYBE")), "AI: No, Human: Yes", IF(AND(H1071="Excluded", OR(G1071="INCLUDED", G1071="CERTAINLY INCLUDED", G1071="MAYBE")), "AI: Yes, Human: No", "Other Conflict")))))</f>
        <v>Mutually Excluded</v>
      </c>
      <c r="K1071" s="10"/>
      <c r="L1071" s="10"/>
      <c r="N1071" s="220" t="s">
        <v>19</v>
      </c>
      <c r="O1071" s="54" t="str">
        <f>IF(J1071="Mutually Excluded","Exclude",IF(J1071= "Mutually Included","Include",M1071))</f>
        <v>Exclude</v>
      </c>
      <c r="P1071" s="54" t="str">
        <f>'Humans Alignment T&amp;A'!Z1071</f>
        <v>Exclude</v>
      </c>
      <c r="Q1071" s="120" t="str">
        <f>IF(AND(O1071="Exclude", P1071="Exclude"), "Mutually Excluded", IF(AND(OR(O1071="CERTAINLY INCLUDED", O1071="INCLUDE" ), OR(P1071="INCLUDE", P1071="MAYBE")), "MUTUALLY INCLUDED", IF(AND(O1071="MAYBE", P1071="MAYBE"), "Mutually MAYBE", IF(AND(O1071="Exclude", OR(P1071="INCLUDE", P1071="MAYBE")), "AI+Hum: No, Hum1+2: Yes", IF(AND(P1071="Exclude", OR(O1071="INCLUDE", O1071="CERTAINLY INCLUDED", H1071="MAYBE")), "Ai+hum: Yes, Hum1+2: No", "Other Conflict")))))</f>
        <v>Mutually Excluded</v>
      </c>
      <c r="U1071" s="121" t="str">
        <f>IF(Q1071="Mutually Excluded","Exclude",IF(Q1071= "Mutually Included","Include",R1071))</f>
        <v>Exclude</v>
      </c>
      <c r="V1071" s="122"/>
      <c r="X1071" s="117"/>
      <c r="Y1071" s="117"/>
      <c r="Z1071" s="103" t="str">
        <f t="shared" si="182"/>
        <v/>
      </c>
      <c r="AA1071" s="256"/>
      <c r="AB1071" s="186"/>
      <c r="AC1071" s="186"/>
      <c r="AD1071" s="203"/>
      <c r="AF1071" s="203"/>
      <c r="AG1071" s="102" t="str">
        <f t="shared" si="183"/>
        <v/>
      </c>
      <c r="AH1071" s="10" t="str">
        <f t="shared" si="185"/>
        <v/>
      </c>
      <c r="AI1071" s="102"/>
      <c r="AJ1071" s="10"/>
      <c r="AK1071" s="10"/>
      <c r="AL1071" s="105"/>
      <c r="AM1071" s="102"/>
      <c r="AN1071" s="10"/>
      <c r="AO1071" s="10" t="str">
        <f t="shared" si="184"/>
        <v/>
      </c>
      <c r="AT1071" s="10"/>
      <c r="AU1071" s="10" t="str">
        <f>IF(O1071="include",AF1071,"")</f>
        <v/>
      </c>
      <c r="AV1071" s="54" t="str">
        <f>IF(P1071="include",AF1071,"")</f>
        <v/>
      </c>
    </row>
    <row r="1072" spans="1:48" s="54" customFormat="1" ht="30">
      <c r="A1072" s="10">
        <v>1202</v>
      </c>
      <c r="B1072" s="10"/>
      <c r="C1072" s="10" t="s">
        <v>1505</v>
      </c>
      <c r="D1072" s="10">
        <v>3</v>
      </c>
      <c r="E1072" s="10">
        <v>4</v>
      </c>
      <c r="F1072" s="10">
        <v>3</v>
      </c>
      <c r="G1072" s="119" t="str">
        <f t="shared" si="186"/>
        <v>EXCLUDED</v>
      </c>
      <c r="H1072" s="147" t="s">
        <v>901</v>
      </c>
      <c r="I1072" s="189" t="s">
        <v>901</v>
      </c>
      <c r="J1072" s="10" t="str">
        <f>IF(AND(G1072="Excluded", H1072="Excluded"), "Mutually Excluded", IF(AND(OR(G1072="CERTAINLY INCLUDED", G1072="INCLUDED", G1072="MAYBE" ), OR(H1072="INCLUDED", H1072="MAYBE")), "MUTUALLY INCLUDED", IF(AND(G1072="MAYBE", H1072="MAYBE"), "Mutually MAYBE", IF(AND(G1072="Excluded", OR(H1072="INCLUDED", H1072="MAYBE")), "AI: No, Human: Yes", IF(AND(H1072="Excluded", OR(G1072="INCLUDED", G1072="CERTAINLY INCLUDED", G1072="MAYBE")), "AI: Yes, Human: No", "Other Conflict")))))</f>
        <v>Mutually Excluded</v>
      </c>
      <c r="K1072" s="10"/>
      <c r="L1072" s="10"/>
      <c r="N1072" s="220" t="s">
        <v>19</v>
      </c>
      <c r="O1072" s="54" t="str">
        <f>IF(J1072="Mutually Excluded","Exclude",IF(J1072= "Mutually Included","Include",M1072))</f>
        <v>Exclude</v>
      </c>
      <c r="P1072" s="54" t="str">
        <f>'Humans Alignment T&amp;A'!Z1072</f>
        <v>Exclude</v>
      </c>
      <c r="Q1072" s="120" t="str">
        <f>IF(AND(O1072="Exclude", P1072="Exclude"), "Mutually Excluded", IF(AND(OR(O1072="CERTAINLY INCLUDED", O1072="INCLUDE" ), OR(P1072="INCLUDE", P1072="MAYBE")), "MUTUALLY INCLUDED", IF(AND(O1072="MAYBE", P1072="MAYBE"), "Mutually MAYBE", IF(AND(O1072="Exclude", OR(P1072="INCLUDE", P1072="MAYBE")), "AI+Hum: No, Hum1+2: Yes", IF(AND(P1072="Exclude", OR(O1072="INCLUDE", O1072="CERTAINLY INCLUDED", H1072="MAYBE")), "Ai+hum: Yes, Hum1+2: No", "Other Conflict")))))</f>
        <v>Mutually Excluded</v>
      </c>
      <c r="U1072" s="121" t="str">
        <f>IF(Q1072="Mutually Excluded","Exclude",IF(Q1072= "Mutually Included","Include",R1072))</f>
        <v>Exclude</v>
      </c>
      <c r="V1072" s="122"/>
      <c r="X1072" s="117"/>
      <c r="Y1072" s="117"/>
      <c r="Z1072" s="103" t="str">
        <f t="shared" si="182"/>
        <v/>
      </c>
      <c r="AA1072" s="256"/>
      <c r="AB1072" s="186"/>
      <c r="AC1072" s="186"/>
      <c r="AD1072" s="203"/>
      <c r="AF1072" s="203"/>
      <c r="AG1072" s="102" t="str">
        <f t="shared" si="183"/>
        <v/>
      </c>
      <c r="AH1072" s="10" t="str">
        <f t="shared" si="185"/>
        <v/>
      </c>
      <c r="AI1072" s="102"/>
      <c r="AJ1072" s="10"/>
      <c r="AK1072" s="10"/>
      <c r="AL1072" s="105"/>
      <c r="AM1072" s="102"/>
      <c r="AN1072" s="10"/>
      <c r="AO1072" s="10" t="str">
        <f t="shared" si="184"/>
        <v/>
      </c>
      <c r="AT1072" s="10"/>
      <c r="AU1072" s="10" t="str">
        <f>IF(O1072="include",AF1072,"")</f>
        <v/>
      </c>
      <c r="AV1072" s="54" t="str">
        <f>IF(P1072="include",AF1072,"")</f>
        <v/>
      </c>
    </row>
    <row r="1073" spans="1:55" s="54" customFormat="1" ht="45">
      <c r="A1073" s="10">
        <v>1203</v>
      </c>
      <c r="B1073" s="10"/>
      <c r="C1073" s="10" t="s">
        <v>1191</v>
      </c>
      <c r="D1073" s="10">
        <v>3</v>
      </c>
      <c r="E1073" s="10">
        <v>2</v>
      </c>
      <c r="F1073" s="10">
        <v>3</v>
      </c>
      <c r="G1073" s="119" t="str">
        <f t="shared" si="186"/>
        <v>EXCLUDED</v>
      </c>
      <c r="H1073" s="147" t="s">
        <v>901</v>
      </c>
      <c r="I1073" s="189" t="s">
        <v>901</v>
      </c>
      <c r="J1073" s="10" t="str">
        <f>IF(AND(G1073="Excluded", H1073="Excluded"), "Mutually Excluded", IF(AND(OR(G1073="CERTAINLY INCLUDED", G1073="INCLUDED", G1073="MAYBE" ), OR(H1073="INCLUDED", H1073="MAYBE")), "MUTUALLY INCLUDED", IF(AND(G1073="MAYBE", H1073="MAYBE"), "Mutually MAYBE", IF(AND(G1073="Excluded", OR(H1073="INCLUDED", H1073="MAYBE")), "AI: No, Human: Yes", IF(AND(H1073="Excluded", OR(G1073="INCLUDED", G1073="CERTAINLY INCLUDED", G1073="MAYBE")), "AI: Yes, Human: No", "Other Conflict")))))</f>
        <v>Mutually Excluded</v>
      </c>
      <c r="K1073" s="10"/>
      <c r="L1073" s="10"/>
      <c r="N1073" s="220" t="s">
        <v>19</v>
      </c>
      <c r="O1073" s="54" t="str">
        <f>IF(J1073="Mutually Excluded","Exclude",IF(J1073= "Mutually Included","Include",M1073))</f>
        <v>Exclude</v>
      </c>
      <c r="P1073" s="54" t="str">
        <f>'Humans Alignment T&amp;A'!Z1073</f>
        <v>Exclude</v>
      </c>
      <c r="Q1073" s="120" t="str">
        <f>IF(AND(O1073="Exclude", P1073="Exclude"), "Mutually Excluded", IF(AND(OR(O1073="CERTAINLY INCLUDED", O1073="INCLUDE" ), OR(P1073="INCLUDE", P1073="MAYBE")), "MUTUALLY INCLUDED", IF(AND(O1073="MAYBE", P1073="MAYBE"), "Mutually MAYBE", IF(AND(O1073="Exclude", OR(P1073="INCLUDE", P1073="MAYBE")), "AI+Hum: No, Hum1+2: Yes", IF(AND(P1073="Exclude", OR(O1073="INCLUDE", O1073="CERTAINLY INCLUDED", H1073="MAYBE")), "Ai+hum: Yes, Hum1+2: No", "Other Conflict")))))</f>
        <v>Mutually Excluded</v>
      </c>
      <c r="U1073" s="121" t="str">
        <f>IF(Q1073="Mutually Excluded","Exclude",IF(Q1073= "Mutually Included","Include",R1073))</f>
        <v>Exclude</v>
      </c>
      <c r="V1073" s="122"/>
      <c r="X1073" s="117"/>
      <c r="Y1073" s="117"/>
      <c r="Z1073" s="103" t="str">
        <f t="shared" si="182"/>
        <v/>
      </c>
      <c r="AA1073" s="256"/>
      <c r="AB1073" s="186"/>
      <c r="AC1073" s="186"/>
      <c r="AD1073" s="203"/>
      <c r="AF1073" s="203"/>
      <c r="AG1073" s="102" t="str">
        <f t="shared" si="183"/>
        <v/>
      </c>
      <c r="AH1073" s="10" t="str">
        <f t="shared" si="185"/>
        <v/>
      </c>
      <c r="AI1073" s="102"/>
      <c r="AJ1073" s="10"/>
      <c r="AK1073" s="10"/>
      <c r="AL1073" s="105"/>
      <c r="AM1073" s="102"/>
      <c r="AN1073" s="10"/>
      <c r="AO1073" s="10" t="str">
        <f t="shared" si="184"/>
        <v/>
      </c>
      <c r="AT1073" s="10"/>
      <c r="AU1073" s="10" t="str">
        <f>IF(O1073="include",AF1073,"")</f>
        <v/>
      </c>
      <c r="AV1073" s="54" t="str">
        <f>IF(P1073="include",AF1073,"")</f>
        <v/>
      </c>
    </row>
    <row r="1074" spans="1:55" s="54" customFormat="1" ht="45">
      <c r="A1074" s="10">
        <v>1204</v>
      </c>
      <c r="B1074" s="10"/>
      <c r="C1074" s="10" t="s">
        <v>1192</v>
      </c>
      <c r="D1074" s="10">
        <v>3</v>
      </c>
      <c r="E1074" s="10">
        <v>2</v>
      </c>
      <c r="F1074" s="10">
        <v>3</v>
      </c>
      <c r="G1074" s="119" t="str">
        <f t="shared" si="186"/>
        <v>EXCLUDED</v>
      </c>
      <c r="H1074" s="147" t="s">
        <v>901</v>
      </c>
      <c r="I1074" s="189" t="s">
        <v>901</v>
      </c>
      <c r="J1074" s="10" t="str">
        <f>IF(AND(G1074="Excluded", H1074="Excluded"), "Mutually Excluded", IF(AND(OR(G1074="CERTAINLY INCLUDED", G1074="INCLUDED", G1074="MAYBE" ), OR(H1074="INCLUDED", H1074="MAYBE")), "MUTUALLY INCLUDED", IF(AND(G1074="MAYBE", H1074="MAYBE"), "Mutually MAYBE", IF(AND(G1074="Excluded", OR(H1074="INCLUDED", H1074="MAYBE")), "AI: No, Human: Yes", IF(AND(H1074="Excluded", OR(G1074="INCLUDED", G1074="CERTAINLY INCLUDED", G1074="MAYBE")), "AI: Yes, Human: No", "Other Conflict")))))</f>
        <v>Mutually Excluded</v>
      </c>
      <c r="K1074" s="10"/>
      <c r="L1074" s="10"/>
      <c r="N1074" s="220" t="s">
        <v>19</v>
      </c>
      <c r="O1074" s="54" t="str">
        <f>IF(J1074="Mutually Excluded","Exclude",IF(J1074= "Mutually Included","Include",M1074))</f>
        <v>Exclude</v>
      </c>
      <c r="P1074" s="54" t="str">
        <f>'Humans Alignment T&amp;A'!Z1074</f>
        <v>Exclude</v>
      </c>
      <c r="Q1074" s="120" t="str">
        <f>IF(AND(O1074="Exclude", P1074="Exclude"), "Mutually Excluded", IF(AND(OR(O1074="CERTAINLY INCLUDED", O1074="INCLUDE" ), OR(P1074="INCLUDE", P1074="MAYBE")), "MUTUALLY INCLUDED", IF(AND(O1074="MAYBE", P1074="MAYBE"), "Mutually MAYBE", IF(AND(O1074="Exclude", OR(P1074="INCLUDE", P1074="MAYBE")), "AI+Hum: No, Hum1+2: Yes", IF(AND(P1074="Exclude", OR(O1074="INCLUDE", O1074="CERTAINLY INCLUDED", H1074="MAYBE")), "Ai+hum: Yes, Hum1+2: No", "Other Conflict")))))</f>
        <v>Mutually Excluded</v>
      </c>
      <c r="U1074" s="121" t="str">
        <f>IF(Q1074="Mutually Excluded","Exclude",IF(Q1074= "Mutually Included","Include",R1074))</f>
        <v>Exclude</v>
      </c>
      <c r="V1074" s="122"/>
      <c r="X1074" s="117"/>
      <c r="Y1074" s="117"/>
      <c r="Z1074" s="103" t="str">
        <f t="shared" si="182"/>
        <v/>
      </c>
      <c r="AA1074" s="256"/>
      <c r="AB1074" s="186"/>
      <c r="AC1074" s="186"/>
      <c r="AD1074" s="203"/>
      <c r="AF1074" s="203"/>
      <c r="AG1074" s="102" t="str">
        <f t="shared" si="183"/>
        <v/>
      </c>
      <c r="AH1074" s="10" t="str">
        <f t="shared" si="185"/>
        <v/>
      </c>
      <c r="AI1074" s="102"/>
      <c r="AJ1074" s="10"/>
      <c r="AK1074" s="10"/>
      <c r="AL1074" s="105"/>
      <c r="AM1074" s="102"/>
      <c r="AN1074" s="10"/>
      <c r="AO1074" s="10" t="str">
        <f t="shared" si="184"/>
        <v/>
      </c>
      <c r="AT1074" s="10"/>
      <c r="AU1074" s="10" t="str">
        <f>IF(O1074="include",AF1074,"")</f>
        <v/>
      </c>
      <c r="AV1074" s="54" t="str">
        <f>IF(P1074="include",AF1074,"")</f>
        <v/>
      </c>
    </row>
    <row r="1075" spans="1:55" s="54" customFormat="1" ht="30">
      <c r="A1075" s="10">
        <v>1205</v>
      </c>
      <c r="B1075" s="10"/>
      <c r="C1075" s="10" t="s">
        <v>1506</v>
      </c>
      <c r="D1075" s="10">
        <v>1</v>
      </c>
      <c r="E1075" s="10">
        <v>2</v>
      </c>
      <c r="F1075" s="10">
        <v>2</v>
      </c>
      <c r="G1075" s="119" t="str">
        <f t="shared" si="186"/>
        <v>EXCLUDED</v>
      </c>
      <c r="H1075" s="147" t="s">
        <v>901</v>
      </c>
      <c r="I1075" s="189" t="s">
        <v>901</v>
      </c>
      <c r="J1075" s="10" t="str">
        <f>IF(AND(G1075="Excluded", H1075="Excluded"), "Mutually Excluded", IF(AND(OR(G1075="CERTAINLY INCLUDED", G1075="INCLUDED", G1075="MAYBE" ), OR(H1075="INCLUDED", H1075="MAYBE")), "MUTUALLY INCLUDED", IF(AND(G1075="MAYBE", H1075="MAYBE"), "Mutually MAYBE", IF(AND(G1075="Excluded", OR(H1075="INCLUDED", H1075="MAYBE")), "AI: No, Human: Yes", IF(AND(H1075="Excluded", OR(G1075="INCLUDED", G1075="CERTAINLY INCLUDED", G1075="MAYBE")), "AI: Yes, Human: No", "Other Conflict")))))</f>
        <v>Mutually Excluded</v>
      </c>
      <c r="K1075" s="10"/>
      <c r="L1075" s="10"/>
      <c r="N1075" s="220" t="s">
        <v>19</v>
      </c>
      <c r="O1075" s="54" t="str">
        <f>IF(J1075="Mutually Excluded","Exclude",IF(J1075= "Mutually Included","Include",M1075))</f>
        <v>Exclude</v>
      </c>
      <c r="P1075" s="54" t="str">
        <f>'Humans Alignment T&amp;A'!Z1075</f>
        <v>Exclude</v>
      </c>
      <c r="Q1075" s="120" t="str">
        <f>IF(AND(O1075="Exclude", P1075="Exclude"), "Mutually Excluded", IF(AND(OR(O1075="CERTAINLY INCLUDED", O1075="INCLUDE" ), OR(P1075="INCLUDE", P1075="MAYBE")), "MUTUALLY INCLUDED", IF(AND(O1075="MAYBE", P1075="MAYBE"), "Mutually MAYBE", IF(AND(O1075="Exclude", OR(P1075="INCLUDE", P1075="MAYBE")), "AI+Hum: No, Hum1+2: Yes", IF(AND(P1075="Exclude", OR(O1075="INCLUDE", O1075="CERTAINLY INCLUDED", H1075="MAYBE")), "Ai+hum: Yes, Hum1+2: No", "Other Conflict")))))</f>
        <v>Mutually Excluded</v>
      </c>
      <c r="U1075" s="121" t="str">
        <f>IF(Q1075="Mutually Excluded","Exclude",IF(Q1075= "Mutually Included","Include",R1075))</f>
        <v>Exclude</v>
      </c>
      <c r="V1075" s="122"/>
      <c r="X1075" s="117"/>
      <c r="Y1075" s="117"/>
      <c r="Z1075" s="103" t="str">
        <f t="shared" si="182"/>
        <v/>
      </c>
      <c r="AA1075" s="256"/>
      <c r="AB1075" s="186"/>
      <c r="AC1075" s="186"/>
      <c r="AD1075" s="203"/>
      <c r="AF1075" s="203"/>
      <c r="AG1075" s="102" t="str">
        <f t="shared" si="183"/>
        <v/>
      </c>
      <c r="AH1075" s="10" t="str">
        <f t="shared" si="185"/>
        <v/>
      </c>
      <c r="AI1075" s="102"/>
      <c r="AJ1075" s="10"/>
      <c r="AK1075" s="10"/>
      <c r="AL1075" s="105"/>
      <c r="AM1075" s="102"/>
      <c r="AN1075" s="10"/>
      <c r="AO1075" s="10" t="str">
        <f t="shared" si="184"/>
        <v/>
      </c>
      <c r="AT1075" s="10"/>
      <c r="AU1075" s="10" t="str">
        <f>IF(O1075="include",AF1075,"")</f>
        <v/>
      </c>
      <c r="AV1075" s="54" t="str">
        <f>IF(P1075="include",AF1075,"")</f>
        <v/>
      </c>
    </row>
    <row r="1076" spans="1:55" s="54" customFormat="1" ht="30">
      <c r="A1076" s="10">
        <v>1206</v>
      </c>
      <c r="B1076" s="10"/>
      <c r="C1076" s="10" t="s">
        <v>1507</v>
      </c>
      <c r="D1076" s="10">
        <v>1</v>
      </c>
      <c r="E1076" s="10">
        <v>1</v>
      </c>
      <c r="F1076" s="10">
        <v>1</v>
      </c>
      <c r="G1076" s="119" t="str">
        <f t="shared" si="186"/>
        <v>EXCLUDED</v>
      </c>
      <c r="H1076" s="147" t="s">
        <v>901</v>
      </c>
      <c r="I1076" s="189" t="s">
        <v>901</v>
      </c>
      <c r="J1076" s="10" t="str">
        <f>IF(AND(G1076="Excluded", H1076="Excluded"), "Mutually Excluded", IF(AND(OR(G1076="CERTAINLY INCLUDED", G1076="INCLUDED", G1076="MAYBE" ), OR(H1076="INCLUDED", H1076="MAYBE")), "MUTUALLY INCLUDED", IF(AND(G1076="MAYBE", H1076="MAYBE"), "Mutually MAYBE", IF(AND(G1076="Excluded", OR(H1076="INCLUDED", H1076="MAYBE")), "AI: No, Human: Yes", IF(AND(H1076="Excluded", OR(G1076="INCLUDED", G1076="CERTAINLY INCLUDED", G1076="MAYBE")), "AI: Yes, Human: No", "Other Conflict")))))</f>
        <v>Mutually Excluded</v>
      </c>
      <c r="K1076" s="10"/>
      <c r="L1076" s="10"/>
      <c r="N1076" s="220" t="s">
        <v>19</v>
      </c>
      <c r="O1076" s="54" t="str">
        <f>IF(J1076="Mutually Excluded","Exclude",IF(J1076= "Mutually Included","Include",M1076))</f>
        <v>Exclude</v>
      </c>
      <c r="P1076" s="54" t="str">
        <f>'Humans Alignment T&amp;A'!Z1076</f>
        <v>Exclude</v>
      </c>
      <c r="Q1076" s="120" t="str">
        <f>IF(AND(O1076="Exclude", P1076="Exclude"), "Mutually Excluded", IF(AND(OR(O1076="CERTAINLY INCLUDED", O1076="INCLUDE" ), OR(P1076="INCLUDE", P1076="MAYBE")), "MUTUALLY INCLUDED", IF(AND(O1076="MAYBE", P1076="MAYBE"), "Mutually MAYBE", IF(AND(O1076="Exclude", OR(P1076="INCLUDE", P1076="MAYBE")), "AI+Hum: No, Hum1+2: Yes", IF(AND(P1076="Exclude", OR(O1076="INCLUDE", O1076="CERTAINLY INCLUDED", H1076="MAYBE")), "Ai+hum: Yes, Hum1+2: No", "Other Conflict")))))</f>
        <v>Mutually Excluded</v>
      </c>
      <c r="U1076" s="121" t="str">
        <f>IF(Q1076="Mutually Excluded","Exclude",IF(Q1076= "Mutually Included","Include",R1076))</f>
        <v>Exclude</v>
      </c>
      <c r="V1076" s="122"/>
      <c r="X1076" s="117"/>
      <c r="Y1076" s="117"/>
      <c r="Z1076" s="103" t="str">
        <f t="shared" si="182"/>
        <v/>
      </c>
      <c r="AA1076" s="256"/>
      <c r="AB1076" s="186"/>
      <c r="AC1076" s="186"/>
      <c r="AD1076" s="203"/>
      <c r="AF1076" s="203"/>
      <c r="AG1076" s="102" t="str">
        <f t="shared" si="183"/>
        <v/>
      </c>
      <c r="AH1076" s="10" t="str">
        <f t="shared" si="185"/>
        <v/>
      </c>
      <c r="AI1076" s="102"/>
      <c r="AJ1076" s="10"/>
      <c r="AK1076" s="10"/>
      <c r="AL1076" s="105"/>
      <c r="AM1076" s="102"/>
      <c r="AN1076" s="10"/>
      <c r="AO1076" s="10" t="str">
        <f t="shared" si="184"/>
        <v/>
      </c>
      <c r="AT1076" s="10"/>
      <c r="AU1076" s="10" t="str">
        <f>IF(O1076="include",AF1076,"")</f>
        <v/>
      </c>
      <c r="AV1076" s="54" t="str">
        <f>IF(P1076="include",AF1076,"")</f>
        <v/>
      </c>
    </row>
    <row r="1077" spans="1:55" s="54" customFormat="1" ht="45">
      <c r="A1077" s="10">
        <v>1207</v>
      </c>
      <c r="B1077" s="10"/>
      <c r="C1077" s="10" t="s">
        <v>1508</v>
      </c>
      <c r="D1077" s="10">
        <v>4</v>
      </c>
      <c r="E1077" s="10">
        <v>5</v>
      </c>
      <c r="F1077" s="10">
        <v>5</v>
      </c>
      <c r="G1077" s="119" t="str">
        <f t="shared" si="186"/>
        <v>MAYBE</v>
      </c>
      <c r="H1077" s="147" t="s">
        <v>901</v>
      </c>
      <c r="I1077" s="189" t="s">
        <v>901</v>
      </c>
      <c r="J1077" s="10" t="str">
        <f>IF(AND(G1077="Excluded", H1077="Excluded"), "Mutually Excluded", IF(AND(OR(G1077="CERTAINLY INCLUDED", G1077="INCLUDED", G1077="MAYBE" ), OR(H1077="INCLUDED", H1077="MAYBE")), "MUTUALLY INCLUDED", IF(AND(G1077="MAYBE", H1077="MAYBE"), "Mutually MAYBE", IF(AND(G1077="Excluded", OR(H1077="INCLUDED", H1077="MAYBE")), "AI: No, Human: Yes", IF(AND(H1077="Excluded", OR(G1077="INCLUDED", G1077="CERTAINLY INCLUDED", G1077="MAYBE")), "AI: Yes, Human: No", "Other Conflict")))))</f>
        <v>AI: Yes, Human: No</v>
      </c>
      <c r="K1077" s="10" t="s">
        <v>3024</v>
      </c>
      <c r="L1077" s="10" t="s">
        <v>19</v>
      </c>
      <c r="M1077" s="54" t="s">
        <v>19</v>
      </c>
      <c r="N1077" s="220" t="s">
        <v>19</v>
      </c>
      <c r="O1077" s="54" t="str">
        <f>IF(J1077="Mutually Excluded","Exclude",IF(J1077= "Mutually Included","Include",M1077))</f>
        <v>Exclude</v>
      </c>
      <c r="P1077" s="54" t="str">
        <f>'Humans Alignment T&amp;A'!Z1077</f>
        <v>Exclude</v>
      </c>
      <c r="Q1077" s="120" t="str">
        <f>IF(AND(O1077="Exclude", P1077="Exclude"), "Mutually Excluded", IF(AND(OR(O1077="CERTAINLY INCLUDED", O1077="INCLUDE" ), OR(P1077="INCLUDE", P1077="MAYBE")), "MUTUALLY INCLUDED", IF(AND(O1077="MAYBE", P1077="MAYBE"), "Mutually MAYBE", IF(AND(O1077="Exclude", OR(P1077="INCLUDE", P1077="MAYBE")), "AI+Hum: No, Hum1+2: Yes", IF(AND(P1077="Exclude", OR(O1077="INCLUDE", O1077="CERTAINLY INCLUDED", H1077="MAYBE")), "Ai+hum: Yes, Hum1+2: No", "Other Conflict")))))</f>
        <v>Mutually Excluded</v>
      </c>
      <c r="U1077" s="121" t="str">
        <f>IF(Q1077="Mutually Excluded","Exclude",IF(Q1077= "Mutually Included","Include",R1077))</f>
        <v>Exclude</v>
      </c>
      <c r="V1077" s="122"/>
      <c r="X1077" s="117"/>
      <c r="Y1077" s="117"/>
      <c r="Z1077" s="103" t="str">
        <f t="shared" si="182"/>
        <v/>
      </c>
      <c r="AA1077" s="256"/>
      <c r="AB1077" s="186"/>
      <c r="AC1077" s="186"/>
      <c r="AD1077" s="203"/>
      <c r="AF1077" s="203"/>
      <c r="AG1077" s="102" t="str">
        <f t="shared" si="183"/>
        <v/>
      </c>
      <c r="AH1077" s="10" t="str">
        <f t="shared" si="185"/>
        <v/>
      </c>
      <c r="AI1077" s="102"/>
      <c r="AJ1077" s="10"/>
      <c r="AK1077" s="10"/>
      <c r="AL1077" s="105"/>
      <c r="AM1077" s="102"/>
      <c r="AN1077" s="10"/>
      <c r="AO1077" s="10" t="str">
        <f t="shared" si="184"/>
        <v/>
      </c>
      <c r="AT1077" s="10"/>
      <c r="AU1077" s="10" t="str">
        <f>IF(O1077="include",AF1077,"")</f>
        <v/>
      </c>
      <c r="AV1077" s="54" t="str">
        <f>IF(P1077="include",AF1077,"")</f>
        <v/>
      </c>
    </row>
    <row r="1078" spans="1:55" s="54" customFormat="1" ht="30">
      <c r="A1078" s="10">
        <v>1208</v>
      </c>
      <c r="B1078" s="10"/>
      <c r="C1078" s="10" t="s">
        <v>1510</v>
      </c>
      <c r="D1078" s="10">
        <v>2</v>
      </c>
      <c r="E1078" s="10">
        <v>3</v>
      </c>
      <c r="F1078" s="10">
        <v>2</v>
      </c>
      <c r="G1078" s="119" t="str">
        <f t="shared" si="186"/>
        <v>EXCLUDED</v>
      </c>
      <c r="H1078" s="147" t="s">
        <v>901</v>
      </c>
      <c r="I1078" s="189" t="s">
        <v>901</v>
      </c>
      <c r="J1078" s="10" t="str">
        <f>IF(AND(G1078="Excluded", H1078="Excluded"), "Mutually Excluded", IF(AND(OR(G1078="CERTAINLY INCLUDED", G1078="INCLUDED", G1078="MAYBE" ), OR(H1078="INCLUDED", H1078="MAYBE")), "MUTUALLY INCLUDED", IF(AND(G1078="MAYBE", H1078="MAYBE"), "Mutually MAYBE", IF(AND(G1078="Excluded", OR(H1078="INCLUDED", H1078="MAYBE")), "AI: No, Human: Yes", IF(AND(H1078="Excluded", OR(G1078="INCLUDED", G1078="CERTAINLY INCLUDED", G1078="MAYBE")), "AI: Yes, Human: No", "Other Conflict")))))</f>
        <v>Mutually Excluded</v>
      </c>
      <c r="K1078" s="10"/>
      <c r="L1078" s="10"/>
      <c r="N1078" s="220" t="s">
        <v>19</v>
      </c>
      <c r="O1078" s="54" t="str">
        <f>IF(J1078="Mutually Excluded","Exclude",IF(J1078= "Mutually Included","Include",M1078))</f>
        <v>Exclude</v>
      </c>
      <c r="P1078" s="54" t="str">
        <f>'Humans Alignment T&amp;A'!Z1078</f>
        <v>Exclude</v>
      </c>
      <c r="Q1078" s="120" t="str">
        <f>IF(AND(O1078="Exclude", P1078="Exclude"), "Mutually Excluded", IF(AND(OR(O1078="CERTAINLY INCLUDED", O1078="INCLUDE" ), OR(P1078="INCLUDE", P1078="MAYBE")), "MUTUALLY INCLUDED", IF(AND(O1078="MAYBE", P1078="MAYBE"), "Mutually MAYBE", IF(AND(O1078="Exclude", OR(P1078="INCLUDE", P1078="MAYBE")), "AI+Hum: No, Hum1+2: Yes", IF(AND(P1078="Exclude", OR(O1078="INCLUDE", O1078="CERTAINLY INCLUDED", H1078="MAYBE")), "Ai+hum: Yes, Hum1+2: No", "Other Conflict")))))</f>
        <v>Mutually Excluded</v>
      </c>
      <c r="U1078" s="121" t="str">
        <f>IF(Q1078="Mutually Excluded","Exclude",IF(Q1078= "Mutually Included","Include",R1078))</f>
        <v>Exclude</v>
      </c>
      <c r="V1078" s="122"/>
      <c r="X1078" s="117"/>
      <c r="Y1078" s="117"/>
      <c r="Z1078" s="103" t="str">
        <f t="shared" si="182"/>
        <v/>
      </c>
      <c r="AA1078" s="256"/>
      <c r="AB1078" s="186"/>
      <c r="AC1078" s="186"/>
      <c r="AD1078" s="203"/>
      <c r="AF1078" s="203"/>
      <c r="AG1078" s="102" t="str">
        <f t="shared" si="183"/>
        <v/>
      </c>
      <c r="AH1078" s="10" t="str">
        <f t="shared" si="185"/>
        <v/>
      </c>
      <c r="AI1078" s="102"/>
      <c r="AJ1078" s="10"/>
      <c r="AK1078" s="10"/>
      <c r="AL1078" s="105"/>
      <c r="AM1078" s="102"/>
      <c r="AN1078" s="10"/>
      <c r="AO1078" s="10" t="str">
        <f t="shared" si="184"/>
        <v/>
      </c>
      <c r="AT1078" s="10"/>
      <c r="AU1078" s="10" t="str">
        <f>IF(O1078="include",AF1078,"")</f>
        <v/>
      </c>
      <c r="AV1078" s="54" t="str">
        <f>IF(P1078="include",AF1078,"")</f>
        <v/>
      </c>
    </row>
    <row r="1079" spans="1:55" s="54" customFormat="1" ht="45">
      <c r="A1079" s="10">
        <v>1209</v>
      </c>
      <c r="B1079" s="10"/>
      <c r="C1079" s="10" t="s">
        <v>1511</v>
      </c>
      <c r="D1079" s="10">
        <v>1</v>
      </c>
      <c r="E1079" s="10">
        <v>1</v>
      </c>
      <c r="F1079" s="10">
        <v>1</v>
      </c>
      <c r="G1079" s="119" t="str">
        <f t="shared" si="186"/>
        <v>EXCLUDED</v>
      </c>
      <c r="H1079" s="147" t="s">
        <v>901</v>
      </c>
      <c r="I1079" s="189" t="s">
        <v>901</v>
      </c>
      <c r="J1079" s="10" t="str">
        <f>IF(AND(G1079="Excluded", H1079="Excluded"), "Mutually Excluded", IF(AND(OR(G1079="CERTAINLY INCLUDED", G1079="INCLUDED", G1079="MAYBE" ), OR(H1079="INCLUDED", H1079="MAYBE")), "MUTUALLY INCLUDED", IF(AND(G1079="MAYBE", H1079="MAYBE"), "Mutually MAYBE", IF(AND(G1079="Excluded", OR(H1079="INCLUDED", H1079="MAYBE")), "AI: No, Human: Yes", IF(AND(H1079="Excluded", OR(G1079="INCLUDED", G1079="CERTAINLY INCLUDED", G1079="MAYBE")), "AI: Yes, Human: No", "Other Conflict")))))</f>
        <v>Mutually Excluded</v>
      </c>
      <c r="K1079" s="10"/>
      <c r="L1079" s="10"/>
      <c r="N1079" s="220" t="s">
        <v>19</v>
      </c>
      <c r="O1079" s="54" t="str">
        <f>IF(J1079="Mutually Excluded","Exclude",IF(J1079= "Mutually Included","Include",M1079))</f>
        <v>Exclude</v>
      </c>
      <c r="P1079" s="54" t="str">
        <f>'Humans Alignment T&amp;A'!Z1079</f>
        <v>Exclude</v>
      </c>
      <c r="Q1079" s="120" t="str">
        <f>IF(AND(O1079="Exclude", P1079="Exclude"), "Mutually Excluded", IF(AND(OR(O1079="CERTAINLY INCLUDED", O1079="INCLUDE" ), OR(P1079="INCLUDE", P1079="MAYBE")), "MUTUALLY INCLUDED", IF(AND(O1079="MAYBE", P1079="MAYBE"), "Mutually MAYBE", IF(AND(O1079="Exclude", OR(P1079="INCLUDE", P1079="MAYBE")), "AI+Hum: No, Hum1+2: Yes", IF(AND(P1079="Exclude", OR(O1079="INCLUDE", O1079="CERTAINLY INCLUDED", H1079="MAYBE")), "Ai+hum: Yes, Hum1+2: No", "Other Conflict")))))</f>
        <v>Mutually Excluded</v>
      </c>
      <c r="U1079" s="121" t="str">
        <f>IF(Q1079="Mutually Excluded","Exclude",IF(Q1079= "Mutually Included","Include",R1079))</f>
        <v>Exclude</v>
      </c>
      <c r="V1079" s="122"/>
      <c r="X1079" s="117"/>
      <c r="Y1079" s="117"/>
      <c r="Z1079" s="103" t="str">
        <f t="shared" si="182"/>
        <v/>
      </c>
      <c r="AA1079" s="256"/>
      <c r="AB1079" s="186"/>
      <c r="AC1079" s="186"/>
      <c r="AD1079" s="203"/>
      <c r="AF1079" s="203"/>
      <c r="AG1079" s="102" t="str">
        <f t="shared" si="183"/>
        <v/>
      </c>
      <c r="AH1079" s="10" t="str">
        <f t="shared" si="185"/>
        <v/>
      </c>
      <c r="AI1079" s="102"/>
      <c r="AJ1079" s="10"/>
      <c r="AK1079" s="10"/>
      <c r="AL1079" s="105"/>
      <c r="AM1079" s="102"/>
      <c r="AN1079" s="10"/>
      <c r="AO1079" s="10" t="str">
        <f t="shared" si="184"/>
        <v/>
      </c>
      <c r="AT1079" s="10"/>
      <c r="AU1079" s="10" t="str">
        <f>IF(O1079="include",AF1079,"")</f>
        <v/>
      </c>
      <c r="AV1079" s="54" t="str">
        <f>IF(P1079="include",AF1079,"")</f>
        <v/>
      </c>
    </row>
    <row r="1080" spans="1:55" s="54" customFormat="1" ht="30">
      <c r="A1080" s="10">
        <v>1210</v>
      </c>
      <c r="B1080" s="10"/>
      <c r="C1080" s="10" t="s">
        <v>1512</v>
      </c>
      <c r="D1080" s="10">
        <v>2</v>
      </c>
      <c r="E1080" s="10">
        <v>2</v>
      </c>
      <c r="F1080" s="10">
        <v>2</v>
      </c>
      <c r="G1080" s="119" t="str">
        <f t="shared" si="186"/>
        <v>EXCLUDED</v>
      </c>
      <c r="H1080" s="147" t="s">
        <v>901</v>
      </c>
      <c r="I1080" s="189" t="s">
        <v>901</v>
      </c>
      <c r="J1080" s="10" t="str">
        <f>IF(AND(G1080="Excluded", H1080="Excluded"), "Mutually Excluded", IF(AND(OR(G1080="CERTAINLY INCLUDED", G1080="INCLUDED", G1080="MAYBE" ), OR(H1080="INCLUDED", H1080="MAYBE")), "MUTUALLY INCLUDED", IF(AND(G1080="MAYBE", H1080="MAYBE"), "Mutually MAYBE", IF(AND(G1080="Excluded", OR(H1080="INCLUDED", H1080="MAYBE")), "AI: No, Human: Yes", IF(AND(H1080="Excluded", OR(G1080="INCLUDED", G1080="CERTAINLY INCLUDED", G1080="MAYBE")), "AI: Yes, Human: No", "Other Conflict")))))</f>
        <v>Mutually Excluded</v>
      </c>
      <c r="K1080" s="10"/>
      <c r="L1080" s="10"/>
      <c r="N1080" s="220" t="s">
        <v>19</v>
      </c>
      <c r="O1080" s="54" t="str">
        <f>IF(J1080="Mutually Excluded","Exclude",IF(J1080= "Mutually Included","Include",M1080))</f>
        <v>Exclude</v>
      </c>
      <c r="P1080" s="54" t="str">
        <f>'Humans Alignment T&amp;A'!Z1080</f>
        <v>Exclude</v>
      </c>
      <c r="Q1080" s="120" t="str">
        <f>IF(AND(O1080="Exclude", P1080="Exclude"), "Mutually Excluded", IF(AND(OR(O1080="CERTAINLY INCLUDED", O1080="INCLUDE" ), OR(P1080="INCLUDE", P1080="MAYBE")), "MUTUALLY INCLUDED", IF(AND(O1080="MAYBE", P1080="MAYBE"), "Mutually MAYBE", IF(AND(O1080="Exclude", OR(P1080="INCLUDE", P1080="MAYBE")), "AI+Hum: No, Hum1+2: Yes", IF(AND(P1080="Exclude", OR(O1080="INCLUDE", O1080="CERTAINLY INCLUDED", H1080="MAYBE")), "Ai+hum: Yes, Hum1+2: No", "Other Conflict")))))</f>
        <v>Mutually Excluded</v>
      </c>
      <c r="U1080" s="121" t="str">
        <f>IF(Q1080="Mutually Excluded","Exclude",IF(Q1080= "Mutually Included","Include",R1080))</f>
        <v>Exclude</v>
      </c>
      <c r="V1080" s="122"/>
      <c r="X1080" s="117"/>
      <c r="Y1080" s="117"/>
      <c r="Z1080" s="103" t="str">
        <f t="shared" si="182"/>
        <v/>
      </c>
      <c r="AA1080" s="256"/>
      <c r="AB1080" s="186"/>
      <c r="AC1080" s="186"/>
      <c r="AD1080" s="203"/>
      <c r="AF1080" s="203"/>
      <c r="AG1080" s="102" t="str">
        <f t="shared" si="183"/>
        <v/>
      </c>
      <c r="AH1080" s="10" t="str">
        <f t="shared" si="185"/>
        <v/>
      </c>
      <c r="AI1080" s="102"/>
      <c r="AJ1080" s="10"/>
      <c r="AK1080" s="10"/>
      <c r="AL1080" s="105"/>
      <c r="AM1080" s="102"/>
      <c r="AN1080" s="10"/>
      <c r="AO1080" s="10" t="str">
        <f t="shared" si="184"/>
        <v/>
      </c>
      <c r="AT1080" s="10"/>
      <c r="AU1080" s="10" t="str">
        <f>IF(O1080="include",AF1080,"")</f>
        <v/>
      </c>
      <c r="AV1080" s="54" t="str">
        <f>IF(P1080="include",AF1080,"")</f>
        <v/>
      </c>
    </row>
    <row r="1081" spans="1:55" s="54" customFormat="1" ht="45">
      <c r="A1081" s="10">
        <v>1211</v>
      </c>
      <c r="B1081" s="10"/>
      <c r="C1081" s="10" t="s">
        <v>1513</v>
      </c>
      <c r="D1081" s="10">
        <v>1</v>
      </c>
      <c r="E1081" s="10">
        <v>1</v>
      </c>
      <c r="F1081" s="10">
        <v>1</v>
      </c>
      <c r="G1081" s="119" t="str">
        <f t="shared" si="186"/>
        <v>EXCLUDED</v>
      </c>
      <c r="H1081" s="147" t="s">
        <v>901</v>
      </c>
      <c r="I1081" s="189" t="s">
        <v>901</v>
      </c>
      <c r="J1081" s="10" t="str">
        <f>IF(AND(G1081="Excluded", H1081="Excluded"), "Mutually Excluded", IF(AND(OR(G1081="CERTAINLY INCLUDED", G1081="INCLUDED", G1081="MAYBE" ), OR(H1081="INCLUDED", H1081="MAYBE")), "MUTUALLY INCLUDED", IF(AND(G1081="MAYBE", H1081="MAYBE"), "Mutually MAYBE", IF(AND(G1081="Excluded", OR(H1081="INCLUDED", H1081="MAYBE")), "AI: No, Human: Yes", IF(AND(H1081="Excluded", OR(G1081="INCLUDED", G1081="CERTAINLY INCLUDED", G1081="MAYBE")), "AI: Yes, Human: No", "Other Conflict")))))</f>
        <v>Mutually Excluded</v>
      </c>
      <c r="K1081" s="10"/>
      <c r="L1081" s="10"/>
      <c r="N1081" s="220" t="s">
        <v>19</v>
      </c>
      <c r="O1081" s="54" t="str">
        <f>IF(J1081="Mutually Excluded","Exclude",IF(J1081= "Mutually Included","Include",M1081))</f>
        <v>Exclude</v>
      </c>
      <c r="P1081" s="54" t="str">
        <f>'Humans Alignment T&amp;A'!Z1081</f>
        <v>Exclude</v>
      </c>
      <c r="Q1081" s="120" t="str">
        <f>IF(AND(O1081="Exclude", P1081="Exclude"), "Mutually Excluded", IF(AND(OR(O1081="CERTAINLY INCLUDED", O1081="INCLUDE" ), OR(P1081="INCLUDE", P1081="MAYBE")), "MUTUALLY INCLUDED", IF(AND(O1081="MAYBE", P1081="MAYBE"), "Mutually MAYBE", IF(AND(O1081="Exclude", OR(P1081="INCLUDE", P1081="MAYBE")), "AI+Hum: No, Hum1+2: Yes", IF(AND(P1081="Exclude", OR(O1081="INCLUDE", O1081="CERTAINLY INCLUDED", H1081="MAYBE")), "Ai+hum: Yes, Hum1+2: No", "Other Conflict")))))</f>
        <v>Mutually Excluded</v>
      </c>
      <c r="U1081" s="121" t="str">
        <f>IF(Q1081="Mutually Excluded","Exclude",IF(Q1081= "Mutually Included","Include",R1081))</f>
        <v>Exclude</v>
      </c>
      <c r="V1081" s="122"/>
      <c r="X1081" s="117"/>
      <c r="Y1081" s="117"/>
      <c r="Z1081" s="103" t="str">
        <f t="shared" si="182"/>
        <v/>
      </c>
      <c r="AA1081" s="256"/>
      <c r="AB1081" s="186"/>
      <c r="AC1081" s="186"/>
      <c r="AD1081" s="203"/>
      <c r="AF1081" s="203"/>
      <c r="AG1081" s="102" t="str">
        <f t="shared" si="183"/>
        <v/>
      </c>
      <c r="AH1081" s="10" t="str">
        <f t="shared" si="185"/>
        <v/>
      </c>
      <c r="AI1081" s="102"/>
      <c r="AJ1081" s="10"/>
      <c r="AK1081" s="10"/>
      <c r="AL1081" s="105"/>
      <c r="AM1081" s="102"/>
      <c r="AN1081" s="10"/>
      <c r="AO1081" s="10" t="str">
        <f t="shared" si="184"/>
        <v/>
      </c>
      <c r="AT1081" s="10"/>
      <c r="AU1081" s="10" t="str">
        <f>IF(O1081="include",AF1081,"")</f>
        <v/>
      </c>
      <c r="AV1081" s="54" t="str">
        <f>IF(P1081="include",AF1081,"")</f>
        <v/>
      </c>
    </row>
    <row r="1082" spans="1:55" s="54" customFormat="1" ht="30">
      <c r="A1082" s="10">
        <v>1212</v>
      </c>
      <c r="B1082" s="10"/>
      <c r="C1082" s="10" t="s">
        <v>1514</v>
      </c>
      <c r="D1082" s="10">
        <v>2</v>
      </c>
      <c r="E1082" s="10">
        <v>2</v>
      </c>
      <c r="F1082" s="10">
        <v>2</v>
      </c>
      <c r="G1082" s="119" t="str">
        <f t="shared" si="186"/>
        <v>EXCLUDED</v>
      </c>
      <c r="H1082" s="147" t="s">
        <v>901</v>
      </c>
      <c r="I1082" s="189" t="s">
        <v>901</v>
      </c>
      <c r="J1082" s="10" t="str">
        <f>IF(AND(G1082="Excluded", H1082="Excluded"), "Mutually Excluded", IF(AND(OR(G1082="CERTAINLY INCLUDED", G1082="INCLUDED", G1082="MAYBE" ), OR(H1082="INCLUDED", H1082="MAYBE")), "MUTUALLY INCLUDED", IF(AND(G1082="MAYBE", H1082="MAYBE"), "Mutually MAYBE", IF(AND(G1082="Excluded", OR(H1082="INCLUDED", H1082="MAYBE")), "AI: No, Human: Yes", IF(AND(H1082="Excluded", OR(G1082="INCLUDED", G1082="CERTAINLY INCLUDED", G1082="MAYBE")), "AI: Yes, Human: No", "Other Conflict")))))</f>
        <v>Mutually Excluded</v>
      </c>
      <c r="K1082" s="10"/>
      <c r="L1082" s="10"/>
      <c r="N1082" s="220" t="s">
        <v>19</v>
      </c>
      <c r="O1082" s="54" t="str">
        <f>IF(J1082="Mutually Excluded","Exclude",IF(J1082= "Mutually Included","Include",M1082))</f>
        <v>Exclude</v>
      </c>
      <c r="P1082" s="54" t="str">
        <f>'Humans Alignment T&amp;A'!Z1082</f>
        <v>Exclude</v>
      </c>
      <c r="Q1082" s="120" t="str">
        <f>IF(AND(O1082="Exclude", P1082="Exclude"), "Mutually Excluded", IF(AND(OR(O1082="CERTAINLY INCLUDED", O1082="INCLUDE" ), OR(P1082="INCLUDE", P1082="MAYBE")), "MUTUALLY INCLUDED", IF(AND(O1082="MAYBE", P1082="MAYBE"), "Mutually MAYBE", IF(AND(O1082="Exclude", OR(P1082="INCLUDE", P1082="MAYBE")), "AI+Hum: No, Hum1+2: Yes", IF(AND(P1082="Exclude", OR(O1082="INCLUDE", O1082="CERTAINLY INCLUDED", H1082="MAYBE")), "Ai+hum: Yes, Hum1+2: No", "Other Conflict")))))</f>
        <v>Mutually Excluded</v>
      </c>
      <c r="U1082" s="121" t="str">
        <f>IF(Q1082="Mutually Excluded","Exclude",IF(Q1082= "Mutually Included","Include",R1082))</f>
        <v>Exclude</v>
      </c>
      <c r="V1082" s="122"/>
      <c r="X1082" s="117"/>
      <c r="Y1082" s="117"/>
      <c r="Z1082" s="103" t="str">
        <f t="shared" si="182"/>
        <v/>
      </c>
      <c r="AA1082" s="256"/>
      <c r="AB1082" s="186"/>
      <c r="AC1082" s="186"/>
      <c r="AD1082" s="203"/>
      <c r="AF1082" s="203"/>
      <c r="AG1082" s="102" t="str">
        <f t="shared" si="183"/>
        <v/>
      </c>
      <c r="AH1082" s="10" t="str">
        <f t="shared" si="185"/>
        <v/>
      </c>
      <c r="AI1082" s="102"/>
      <c r="AJ1082" s="10"/>
      <c r="AK1082" s="10"/>
      <c r="AL1082" s="105"/>
      <c r="AM1082" s="102"/>
      <c r="AN1082" s="10"/>
      <c r="AO1082" s="10" t="str">
        <f t="shared" si="184"/>
        <v/>
      </c>
      <c r="AT1082" s="10"/>
      <c r="AU1082" s="10" t="str">
        <f>IF(O1082="include",AF1082,"")</f>
        <v/>
      </c>
      <c r="AV1082" s="54" t="str">
        <f>IF(P1082="include",AF1082,"")</f>
        <v/>
      </c>
    </row>
    <row r="1083" spans="1:55" s="54" customFormat="1" ht="30">
      <c r="A1083" s="10">
        <v>1213</v>
      </c>
      <c r="B1083" s="10"/>
      <c r="C1083" s="10" t="s">
        <v>1515</v>
      </c>
      <c r="D1083" s="10">
        <v>2</v>
      </c>
      <c r="E1083" s="10">
        <v>2</v>
      </c>
      <c r="F1083" s="10">
        <v>2</v>
      </c>
      <c r="G1083" s="119" t="str">
        <f t="shared" si="186"/>
        <v>EXCLUDED</v>
      </c>
      <c r="H1083" s="147" t="s">
        <v>901</v>
      </c>
      <c r="I1083" s="189" t="s">
        <v>901</v>
      </c>
      <c r="J1083" s="10" t="str">
        <f>IF(AND(G1083="Excluded", H1083="Excluded"), "Mutually Excluded", IF(AND(OR(G1083="CERTAINLY INCLUDED", G1083="INCLUDED", G1083="MAYBE" ), OR(H1083="INCLUDED", H1083="MAYBE")), "MUTUALLY INCLUDED", IF(AND(G1083="MAYBE", H1083="MAYBE"), "Mutually MAYBE", IF(AND(G1083="Excluded", OR(H1083="INCLUDED", H1083="MAYBE")), "AI: No, Human: Yes", IF(AND(H1083="Excluded", OR(G1083="INCLUDED", G1083="CERTAINLY INCLUDED", G1083="MAYBE")), "AI: Yes, Human: No", "Other Conflict")))))</f>
        <v>Mutually Excluded</v>
      </c>
      <c r="K1083" s="10"/>
      <c r="L1083" s="10"/>
      <c r="N1083" s="220" t="s">
        <v>19</v>
      </c>
      <c r="O1083" s="54" t="str">
        <f>IF(J1083="Mutually Excluded","Exclude",IF(J1083= "Mutually Included","Include",M1083))</f>
        <v>Exclude</v>
      </c>
      <c r="P1083" s="54" t="str">
        <f>'Humans Alignment T&amp;A'!Z1083</f>
        <v>Exclude</v>
      </c>
      <c r="Q1083" s="120" t="str">
        <f>IF(AND(O1083="Exclude", P1083="Exclude"), "Mutually Excluded", IF(AND(OR(O1083="CERTAINLY INCLUDED", O1083="INCLUDE" ), OR(P1083="INCLUDE", P1083="MAYBE")), "MUTUALLY INCLUDED", IF(AND(O1083="MAYBE", P1083="MAYBE"), "Mutually MAYBE", IF(AND(O1083="Exclude", OR(P1083="INCLUDE", P1083="MAYBE")), "AI+Hum: No, Hum1+2: Yes", IF(AND(P1083="Exclude", OR(O1083="INCLUDE", O1083="CERTAINLY INCLUDED", H1083="MAYBE")), "Ai+hum: Yes, Hum1+2: No", "Other Conflict")))))</f>
        <v>Mutually Excluded</v>
      </c>
      <c r="U1083" s="121" t="str">
        <f>IF(Q1083="Mutually Excluded","Exclude",IF(Q1083= "Mutually Included","Include",R1083))</f>
        <v>Exclude</v>
      </c>
      <c r="V1083" s="122"/>
      <c r="X1083" s="117"/>
      <c r="Y1083" s="117"/>
      <c r="Z1083" s="103" t="str">
        <f t="shared" si="182"/>
        <v/>
      </c>
      <c r="AA1083" s="256"/>
      <c r="AB1083" s="186"/>
      <c r="AC1083" s="186"/>
      <c r="AD1083" s="203"/>
      <c r="AF1083" s="203"/>
      <c r="AG1083" s="102" t="str">
        <f t="shared" si="183"/>
        <v/>
      </c>
      <c r="AH1083" s="10" t="str">
        <f t="shared" si="185"/>
        <v/>
      </c>
      <c r="AI1083" s="102"/>
      <c r="AJ1083" s="10"/>
      <c r="AK1083" s="10"/>
      <c r="AL1083" s="105"/>
      <c r="AM1083" s="102"/>
      <c r="AN1083" s="10"/>
      <c r="AO1083" s="10" t="str">
        <f t="shared" si="184"/>
        <v/>
      </c>
      <c r="AT1083" s="10"/>
      <c r="AU1083" s="10" t="str">
        <f>IF(O1083="include",AF1083,"")</f>
        <v/>
      </c>
      <c r="AV1083" s="54" t="str">
        <f>IF(P1083="include",AF1083,"")</f>
        <v/>
      </c>
    </row>
    <row r="1084" spans="1:55" s="54" customFormat="1" ht="93" customHeight="1">
      <c r="A1084" s="10">
        <v>1214</v>
      </c>
      <c r="B1084" s="10" t="s">
        <v>1516</v>
      </c>
      <c r="C1084" s="10" t="s">
        <v>1516</v>
      </c>
      <c r="D1084" s="10">
        <v>3</v>
      </c>
      <c r="E1084" s="10">
        <v>3</v>
      </c>
      <c r="F1084" s="10">
        <v>2</v>
      </c>
      <c r="G1084" s="119" t="str">
        <f t="shared" si="186"/>
        <v>EXCLUDED</v>
      </c>
      <c r="H1084" s="147" t="s">
        <v>65</v>
      </c>
      <c r="I1084" s="189" t="s">
        <v>901</v>
      </c>
      <c r="J1084" s="10" t="str">
        <f>IF(AND(G1084="Excluded", H1084="Excluded"), "Mutually Excluded", IF(AND(OR(G1084="CERTAINLY INCLUDED", G1084="INCLUDED", G1084="MAYBE" ), OR(H1084="INCLUDED", H1084="MAYBE")), "MUTUALLY INCLUDED", IF(AND(G1084="MAYBE", H1084="MAYBE"), "Mutually MAYBE", IF(AND(G1084="Excluded", OR(H1084="INCLUDED", H1084="MAYBE")), "AI: No, Human: Yes", IF(AND(H1084="Excluded", OR(G1084="INCLUDED", G1084="CERTAINLY INCLUDED", G1084="MAYBE")), "AI: Yes, Human: No", "Other Conflict")))))</f>
        <v>AI: No, Human: Yes</v>
      </c>
      <c r="K1084" s="10" t="s">
        <v>23</v>
      </c>
      <c r="L1084" s="10" t="s">
        <v>23</v>
      </c>
      <c r="M1084" s="54" t="s">
        <v>23</v>
      </c>
      <c r="N1084" s="220" t="s">
        <v>19</v>
      </c>
      <c r="O1084" s="54" t="str">
        <f>IF(J1084="Mutually Excluded","Exclude",IF(J1084= "Mutually Included","Include",M1084))</f>
        <v>Include</v>
      </c>
      <c r="P1084" s="54" t="str">
        <f>'Humans Alignment T&amp;A'!Z1084</f>
        <v>Include</v>
      </c>
      <c r="Q1084" s="120" t="str">
        <f>IF(AND(O1084="Exclude", P1084="Exclude"), "Mutually Excluded", IF(AND(OR(O1084="CERTAINLY INCLUDED", O1084="INCLUDE" ), OR(P1084="INCLUDE", P1084="MAYBE")), "MUTUALLY INCLUDED", IF(AND(O1084="MAYBE", P1084="MAYBE"), "Mutually MAYBE", IF(AND(O1084="Exclude", OR(P1084="INCLUDE", P1084="MAYBE")), "AI+Hum: No, Hum1+2: Yes", IF(AND(P1084="Exclude", OR(O1084="INCLUDE", O1084="CERTAINLY INCLUDED", H1084="MAYBE")), "Ai+hum: Yes, Hum1+2: No", "Other Conflict")))))</f>
        <v>MUTUALLY INCLUDED</v>
      </c>
      <c r="U1084" s="121" t="str">
        <f>IF(Q1084="Mutually Excluded","Exclude",IF(Q1084= "Mutually Included","Include",R1084))</f>
        <v>Include</v>
      </c>
      <c r="V1084" s="122" t="s">
        <v>19</v>
      </c>
      <c r="W1084" s="54" t="s">
        <v>19</v>
      </c>
      <c r="X1084" s="201" t="s">
        <v>901</v>
      </c>
      <c r="Y1084" s="201" t="s">
        <v>3011</v>
      </c>
      <c r="Z1084" s="103" t="str">
        <f t="shared" si="182"/>
        <v>Mutually Excluded</v>
      </c>
      <c r="AA1084" s="103" t="s">
        <v>19</v>
      </c>
      <c r="AB1084" s="186"/>
      <c r="AC1084" s="186"/>
      <c r="AD1084" s="205" t="s">
        <v>19</v>
      </c>
      <c r="AF1084" s="203" t="s">
        <v>19</v>
      </c>
      <c r="AG1084" s="102" t="str">
        <f t="shared" si="183"/>
        <v>Mutually Excluded</v>
      </c>
      <c r="AH1084" s="10" t="str">
        <f t="shared" si="185"/>
        <v>Mutually Excluded</v>
      </c>
      <c r="AI1084" s="102" t="s">
        <v>19</v>
      </c>
      <c r="AJ1084" s="10"/>
      <c r="AK1084" s="10"/>
      <c r="AL1084" s="107" t="s">
        <v>19</v>
      </c>
      <c r="AM1084" s="102"/>
      <c r="AN1084" s="10"/>
      <c r="AO1084" s="10" t="str">
        <f t="shared" si="184"/>
        <v>Mutually Excluded</v>
      </c>
      <c r="AP1084" s="54" t="str">
        <f>IF(COUNTA(AQ1084:AS1084)=0, "", IF(COUNTIF(AQ1084:AS1084,5)=3, "Include", IF(COUNTIF(AQ1084:AS1084,5)&gt;=1, "Maybe", "Exclude")))</f>
        <v>Exclude</v>
      </c>
      <c r="AQ1084" s="54">
        <v>3</v>
      </c>
      <c r="AR1084" s="54">
        <v>2</v>
      </c>
      <c r="AS1084" s="54">
        <v>4</v>
      </c>
      <c r="AT1084" s="10" t="s">
        <v>3079</v>
      </c>
      <c r="AU1084" s="10" t="str">
        <f>IF(O1084="include",AF1084,"")</f>
        <v>Exclude</v>
      </c>
      <c r="AV1084" s="54" t="str">
        <f>IF(P1084="include",AF1084,"")</f>
        <v>Exclude</v>
      </c>
    </row>
    <row r="1085" spans="1:55" s="54" customFormat="1" ht="30">
      <c r="A1085" s="10">
        <v>1215</v>
      </c>
      <c r="B1085" s="10"/>
      <c r="C1085" s="10" t="s">
        <v>1517</v>
      </c>
      <c r="D1085" s="10">
        <v>4</v>
      </c>
      <c r="E1085" s="10">
        <v>3</v>
      </c>
      <c r="F1085" s="10">
        <v>4</v>
      </c>
      <c r="G1085" s="119" t="str">
        <f t="shared" si="186"/>
        <v>EXCLUDED</v>
      </c>
      <c r="H1085" s="147" t="s">
        <v>901</v>
      </c>
      <c r="I1085" s="189" t="s">
        <v>901</v>
      </c>
      <c r="J1085" s="10" t="str">
        <f>IF(AND(G1085="Excluded", H1085="Excluded"), "Mutually Excluded", IF(AND(OR(G1085="CERTAINLY INCLUDED", G1085="INCLUDED", G1085="MAYBE" ), OR(H1085="INCLUDED", H1085="MAYBE")), "MUTUALLY INCLUDED", IF(AND(G1085="MAYBE", H1085="MAYBE"), "Mutually MAYBE", IF(AND(G1085="Excluded", OR(H1085="INCLUDED", H1085="MAYBE")), "AI: No, Human: Yes", IF(AND(H1085="Excluded", OR(G1085="INCLUDED", G1085="CERTAINLY INCLUDED", G1085="MAYBE")), "AI: Yes, Human: No", "Other Conflict")))))</f>
        <v>Mutually Excluded</v>
      </c>
      <c r="K1085" s="10"/>
      <c r="L1085" s="10"/>
      <c r="N1085" s="220" t="s">
        <v>19</v>
      </c>
      <c r="O1085" s="54" t="str">
        <f>IF(J1085="Mutually Excluded","Exclude",IF(J1085= "Mutually Included","Include",M1085))</f>
        <v>Exclude</v>
      </c>
      <c r="P1085" s="54" t="str">
        <f>'Humans Alignment T&amp;A'!Z1085</f>
        <v>Exclude</v>
      </c>
      <c r="Q1085" s="120" t="str">
        <f>IF(AND(O1085="Exclude", P1085="Exclude"), "Mutually Excluded", IF(AND(OR(O1085="CERTAINLY INCLUDED", O1085="INCLUDE" ), OR(P1085="INCLUDE", P1085="MAYBE")), "MUTUALLY INCLUDED", IF(AND(O1085="MAYBE", P1085="MAYBE"), "Mutually MAYBE", IF(AND(O1085="Exclude", OR(P1085="INCLUDE", P1085="MAYBE")), "AI+Hum: No, Hum1+2: Yes", IF(AND(P1085="Exclude", OR(O1085="INCLUDE", O1085="CERTAINLY INCLUDED", H1085="MAYBE")), "Ai+hum: Yes, Hum1+2: No", "Other Conflict")))))</f>
        <v>Mutually Excluded</v>
      </c>
      <c r="U1085" s="121" t="str">
        <f>IF(Q1085="Mutually Excluded","Exclude",IF(Q1085= "Mutually Included","Include",R1085))</f>
        <v>Exclude</v>
      </c>
      <c r="V1085" s="122"/>
      <c r="X1085" s="117"/>
      <c r="Y1085" s="117"/>
      <c r="Z1085" s="103" t="str">
        <f t="shared" si="182"/>
        <v/>
      </c>
      <c r="AA1085" s="256"/>
      <c r="AB1085" s="186"/>
      <c r="AC1085" s="186"/>
      <c r="AD1085" s="203"/>
      <c r="AF1085" s="203"/>
      <c r="AG1085" s="102" t="str">
        <f t="shared" si="183"/>
        <v/>
      </c>
      <c r="AH1085" s="10" t="str">
        <f t="shared" si="185"/>
        <v/>
      </c>
      <c r="AI1085" s="102"/>
      <c r="AJ1085" s="10"/>
      <c r="AK1085" s="10"/>
      <c r="AL1085" s="105"/>
      <c r="AM1085" s="102"/>
      <c r="AN1085" s="10"/>
      <c r="AO1085" s="10" t="str">
        <f t="shared" si="184"/>
        <v/>
      </c>
      <c r="AT1085" s="10"/>
      <c r="AU1085" s="10" t="str">
        <f>IF(O1085="include",AF1085,"")</f>
        <v/>
      </c>
      <c r="AV1085" s="54" t="str">
        <f>IF(P1085="include",AF1085,"")</f>
        <v/>
      </c>
    </row>
    <row r="1086" spans="1:55" s="54" customFormat="1" ht="30">
      <c r="A1086" s="10">
        <v>1216</v>
      </c>
      <c r="B1086" s="10"/>
      <c r="C1086" s="10" t="s">
        <v>1518</v>
      </c>
      <c r="D1086" s="10">
        <v>1</v>
      </c>
      <c r="E1086" s="10">
        <v>1</v>
      </c>
      <c r="F1086" s="10">
        <v>1</v>
      </c>
      <c r="G1086" s="119" t="str">
        <f t="shared" si="186"/>
        <v>EXCLUDED</v>
      </c>
      <c r="H1086" s="147" t="s">
        <v>901</v>
      </c>
      <c r="I1086" s="189" t="s">
        <v>901</v>
      </c>
      <c r="J1086" s="10" t="str">
        <f>IF(AND(G1086="Excluded", H1086="Excluded"), "Mutually Excluded", IF(AND(OR(G1086="CERTAINLY INCLUDED", G1086="INCLUDED", G1086="MAYBE" ), OR(H1086="INCLUDED", H1086="MAYBE")), "MUTUALLY INCLUDED", IF(AND(G1086="MAYBE", H1086="MAYBE"), "Mutually MAYBE", IF(AND(G1086="Excluded", OR(H1086="INCLUDED", H1086="MAYBE")), "AI: No, Human: Yes", IF(AND(H1086="Excluded", OR(G1086="INCLUDED", G1086="CERTAINLY INCLUDED", G1086="MAYBE")), "AI: Yes, Human: No", "Other Conflict")))))</f>
        <v>Mutually Excluded</v>
      </c>
      <c r="K1086" s="10"/>
      <c r="L1086" s="10"/>
      <c r="N1086" s="220" t="s">
        <v>19</v>
      </c>
      <c r="O1086" s="54" t="str">
        <f>IF(J1086="Mutually Excluded","Exclude",IF(J1086= "Mutually Included","Include",M1086))</f>
        <v>Exclude</v>
      </c>
      <c r="P1086" s="54" t="str">
        <f>'Humans Alignment T&amp;A'!Z1086</f>
        <v>Exclude</v>
      </c>
      <c r="Q1086" s="120" t="str">
        <f>IF(AND(O1086="Exclude", P1086="Exclude"), "Mutually Excluded", IF(AND(OR(O1086="CERTAINLY INCLUDED", O1086="INCLUDE" ), OR(P1086="INCLUDE", P1086="MAYBE")), "MUTUALLY INCLUDED", IF(AND(O1086="MAYBE", P1086="MAYBE"), "Mutually MAYBE", IF(AND(O1086="Exclude", OR(P1086="INCLUDE", P1086="MAYBE")), "AI+Hum: No, Hum1+2: Yes", IF(AND(P1086="Exclude", OR(O1086="INCLUDE", O1086="CERTAINLY INCLUDED", H1086="MAYBE")), "Ai+hum: Yes, Hum1+2: No", "Other Conflict")))))</f>
        <v>Mutually Excluded</v>
      </c>
      <c r="U1086" s="121" t="str">
        <f>IF(Q1086="Mutually Excluded","Exclude",IF(Q1086= "Mutually Included","Include",R1086))</f>
        <v>Exclude</v>
      </c>
      <c r="V1086" s="122"/>
      <c r="X1086" s="117"/>
      <c r="Y1086" s="117"/>
      <c r="Z1086" s="103" t="str">
        <f t="shared" si="182"/>
        <v/>
      </c>
      <c r="AA1086" s="256"/>
      <c r="AB1086" s="186"/>
      <c r="AC1086" s="186"/>
      <c r="AD1086" s="203"/>
      <c r="AF1086" s="203"/>
      <c r="AG1086" s="102" t="str">
        <f t="shared" si="183"/>
        <v/>
      </c>
      <c r="AH1086" s="10" t="str">
        <f t="shared" si="185"/>
        <v/>
      </c>
      <c r="AI1086" s="102"/>
      <c r="AJ1086" s="10"/>
      <c r="AK1086" s="10"/>
      <c r="AL1086" s="105"/>
      <c r="AM1086" s="102"/>
      <c r="AN1086" s="10"/>
      <c r="AO1086" s="10" t="str">
        <f t="shared" si="184"/>
        <v/>
      </c>
      <c r="AT1086" s="10"/>
      <c r="AU1086" s="10" t="str">
        <f>IF(O1086="include",AF1086,"")</f>
        <v/>
      </c>
      <c r="AV1086" s="54" t="str">
        <f>IF(P1086="include",AF1086,"")</f>
        <v/>
      </c>
    </row>
    <row r="1087" spans="1:55" s="54" customFormat="1" ht="30">
      <c r="A1087" s="10">
        <v>1217</v>
      </c>
      <c r="B1087" s="10"/>
      <c r="C1087" s="10" t="s">
        <v>1519</v>
      </c>
      <c r="D1087" s="10">
        <v>2</v>
      </c>
      <c r="E1087" s="10">
        <v>2</v>
      </c>
      <c r="F1087" s="10">
        <v>2</v>
      </c>
      <c r="G1087" s="119" t="str">
        <f t="shared" si="186"/>
        <v>EXCLUDED</v>
      </c>
      <c r="H1087" s="147" t="s">
        <v>901</v>
      </c>
      <c r="I1087" s="189" t="s">
        <v>901</v>
      </c>
      <c r="J1087" s="10" t="str">
        <f>IF(AND(G1087="Excluded", H1087="Excluded"), "Mutually Excluded", IF(AND(OR(G1087="CERTAINLY INCLUDED", G1087="INCLUDED", G1087="MAYBE" ), OR(H1087="INCLUDED", H1087="MAYBE")), "MUTUALLY INCLUDED", IF(AND(G1087="MAYBE", H1087="MAYBE"), "Mutually MAYBE", IF(AND(G1087="Excluded", OR(H1087="INCLUDED", H1087="MAYBE")), "AI: No, Human: Yes", IF(AND(H1087="Excluded", OR(G1087="INCLUDED", G1087="CERTAINLY INCLUDED", G1087="MAYBE")), "AI: Yes, Human: No", "Other Conflict")))))</f>
        <v>Mutually Excluded</v>
      </c>
      <c r="K1087" s="10"/>
      <c r="L1087" s="10"/>
      <c r="N1087" s="220" t="s">
        <v>19</v>
      </c>
      <c r="O1087" s="54" t="str">
        <f>IF(J1087="Mutually Excluded","Exclude",IF(J1087= "Mutually Included","Include",M1087))</f>
        <v>Exclude</v>
      </c>
      <c r="P1087" s="54" t="str">
        <f>'Humans Alignment T&amp;A'!Z1087</f>
        <v>Exclude</v>
      </c>
      <c r="Q1087" s="120" t="str">
        <f>IF(AND(O1087="Exclude", P1087="Exclude"), "Mutually Excluded", IF(AND(OR(O1087="CERTAINLY INCLUDED", O1087="INCLUDE" ), OR(P1087="INCLUDE", P1087="MAYBE")), "MUTUALLY INCLUDED", IF(AND(O1087="MAYBE", P1087="MAYBE"), "Mutually MAYBE", IF(AND(O1087="Exclude", OR(P1087="INCLUDE", P1087="MAYBE")), "AI+Hum: No, Hum1+2: Yes", IF(AND(P1087="Exclude", OR(O1087="INCLUDE", O1087="CERTAINLY INCLUDED", H1087="MAYBE")), "Ai+hum: Yes, Hum1+2: No", "Other Conflict")))))</f>
        <v>Mutually Excluded</v>
      </c>
      <c r="U1087" s="121" t="str">
        <f>IF(Q1087="Mutually Excluded","Exclude",IF(Q1087= "Mutually Included","Include",R1087))</f>
        <v>Exclude</v>
      </c>
      <c r="V1087" s="122"/>
      <c r="X1087" s="117"/>
      <c r="Y1087" s="117"/>
      <c r="Z1087" s="103" t="str">
        <f t="shared" si="182"/>
        <v/>
      </c>
      <c r="AA1087" s="256"/>
      <c r="AB1087" s="186"/>
      <c r="AC1087" s="186"/>
      <c r="AD1087" s="203"/>
      <c r="AF1087" s="203"/>
      <c r="AG1087" s="102" t="str">
        <f t="shared" si="183"/>
        <v/>
      </c>
      <c r="AH1087" s="10" t="str">
        <f t="shared" si="185"/>
        <v/>
      </c>
      <c r="AI1087" s="102"/>
      <c r="AJ1087" s="10"/>
      <c r="AK1087" s="10"/>
      <c r="AL1087" s="105"/>
      <c r="AM1087" s="102"/>
      <c r="AN1087" s="10"/>
      <c r="AO1087" s="10" t="str">
        <f t="shared" si="184"/>
        <v/>
      </c>
      <c r="AT1087" s="10"/>
      <c r="AU1087" s="10" t="str">
        <f>IF(O1087="include",AF1087,"")</f>
        <v/>
      </c>
      <c r="AV1087" s="54" t="str">
        <f>IF(P1087="include",AF1087,"")</f>
        <v/>
      </c>
      <c r="BC1087" s="10"/>
    </row>
    <row r="1088" spans="1:55" s="54" customFormat="1" ht="30">
      <c r="A1088" s="10">
        <v>1218</v>
      </c>
      <c r="B1088" s="10"/>
      <c r="C1088" s="10" t="s">
        <v>1296</v>
      </c>
      <c r="D1088" s="10">
        <v>2</v>
      </c>
      <c r="E1088" s="10">
        <v>2</v>
      </c>
      <c r="F1088" s="10">
        <v>2</v>
      </c>
      <c r="G1088" s="119" t="str">
        <f t="shared" si="186"/>
        <v>EXCLUDED</v>
      </c>
      <c r="H1088" s="147" t="s">
        <v>901</v>
      </c>
      <c r="I1088" s="189" t="s">
        <v>901</v>
      </c>
      <c r="J1088" s="10" t="str">
        <f>IF(AND(G1088="Excluded", H1088="Excluded"), "Mutually Excluded", IF(AND(OR(G1088="CERTAINLY INCLUDED", G1088="INCLUDED", G1088="MAYBE" ), OR(H1088="INCLUDED", H1088="MAYBE")), "MUTUALLY INCLUDED", IF(AND(G1088="MAYBE", H1088="MAYBE"), "Mutually MAYBE", IF(AND(G1088="Excluded", OR(H1088="INCLUDED", H1088="MAYBE")), "AI: No, Human: Yes", IF(AND(H1088="Excluded", OR(G1088="INCLUDED", G1088="CERTAINLY INCLUDED", G1088="MAYBE")), "AI: Yes, Human: No", "Other Conflict")))))</f>
        <v>Mutually Excluded</v>
      </c>
      <c r="K1088" s="10"/>
      <c r="L1088" s="10"/>
      <c r="N1088" s="220" t="s">
        <v>19</v>
      </c>
      <c r="O1088" s="54" t="str">
        <f>IF(J1088="Mutually Excluded","Exclude",IF(J1088= "Mutually Included","Include",M1088))</f>
        <v>Exclude</v>
      </c>
      <c r="P1088" s="54" t="str">
        <f>'Humans Alignment T&amp;A'!Z1088</f>
        <v>Exclude</v>
      </c>
      <c r="Q1088" s="120" t="str">
        <f>IF(AND(O1088="Exclude", P1088="Exclude"), "Mutually Excluded", IF(AND(OR(O1088="CERTAINLY INCLUDED", O1088="INCLUDE" ), OR(P1088="INCLUDE", P1088="MAYBE")), "MUTUALLY INCLUDED", IF(AND(O1088="MAYBE", P1088="MAYBE"), "Mutually MAYBE", IF(AND(O1088="Exclude", OR(P1088="INCLUDE", P1088="MAYBE")), "AI+Hum: No, Hum1+2: Yes", IF(AND(P1088="Exclude", OR(O1088="INCLUDE", O1088="CERTAINLY INCLUDED", H1088="MAYBE")), "Ai+hum: Yes, Hum1+2: No", "Other Conflict")))))</f>
        <v>Mutually Excluded</v>
      </c>
      <c r="U1088" s="121" t="str">
        <f>IF(Q1088="Mutually Excluded","Exclude",IF(Q1088= "Mutually Included","Include",R1088))</f>
        <v>Exclude</v>
      </c>
      <c r="V1088" s="122"/>
      <c r="X1088" s="117"/>
      <c r="Y1088" s="117"/>
      <c r="Z1088" s="103" t="str">
        <f t="shared" si="182"/>
        <v/>
      </c>
      <c r="AA1088" s="256"/>
      <c r="AB1088" s="186"/>
      <c r="AC1088" s="186"/>
      <c r="AD1088" s="203"/>
      <c r="AF1088" s="203"/>
      <c r="AG1088" s="102" t="str">
        <f t="shared" si="183"/>
        <v/>
      </c>
      <c r="AH1088" s="10" t="str">
        <f t="shared" si="185"/>
        <v/>
      </c>
      <c r="AI1088" s="102"/>
      <c r="AJ1088" s="10"/>
      <c r="AK1088" s="10"/>
      <c r="AL1088" s="105"/>
      <c r="AM1088" s="102"/>
      <c r="AN1088" s="10"/>
      <c r="AO1088" s="10" t="str">
        <f t="shared" si="184"/>
        <v/>
      </c>
      <c r="AT1088" s="10"/>
      <c r="AU1088" s="10" t="str">
        <f>IF(O1088="include",AF1088,"")</f>
        <v/>
      </c>
      <c r="AV1088" s="54" t="str">
        <f>IF(P1088="include",AF1088,"")</f>
        <v/>
      </c>
      <c r="BC1088" s="10"/>
    </row>
    <row r="1089" spans="1:55" s="54" customFormat="1" ht="45">
      <c r="A1089" s="10">
        <v>1219</v>
      </c>
      <c r="B1089" s="10"/>
      <c r="C1089" s="10" t="s">
        <v>1520</v>
      </c>
      <c r="D1089" s="10">
        <v>3</v>
      </c>
      <c r="E1089" s="10">
        <v>3</v>
      </c>
      <c r="F1089" s="10">
        <v>3</v>
      </c>
      <c r="G1089" s="119" t="str">
        <f t="shared" si="186"/>
        <v>EXCLUDED</v>
      </c>
      <c r="H1089" s="147" t="s">
        <v>901</v>
      </c>
      <c r="I1089" s="189" t="s">
        <v>901</v>
      </c>
      <c r="J1089" s="10" t="str">
        <f>IF(AND(G1089="Excluded", H1089="Excluded"), "Mutually Excluded", IF(AND(OR(G1089="CERTAINLY INCLUDED", G1089="INCLUDED", G1089="MAYBE" ), OR(H1089="INCLUDED", H1089="MAYBE")), "MUTUALLY INCLUDED", IF(AND(G1089="MAYBE", H1089="MAYBE"), "Mutually MAYBE", IF(AND(G1089="Excluded", OR(H1089="INCLUDED", H1089="MAYBE")), "AI: No, Human: Yes", IF(AND(H1089="Excluded", OR(G1089="INCLUDED", G1089="CERTAINLY INCLUDED", G1089="MAYBE")), "AI: Yes, Human: No", "Other Conflict")))))</f>
        <v>Mutually Excluded</v>
      </c>
      <c r="K1089" s="10"/>
      <c r="L1089" s="10"/>
      <c r="N1089" s="220" t="s">
        <v>19</v>
      </c>
      <c r="O1089" s="54" t="str">
        <f>IF(J1089="Mutually Excluded","Exclude",IF(J1089= "Mutually Included","Include",M1089))</f>
        <v>Exclude</v>
      </c>
      <c r="P1089" s="54" t="str">
        <f>'Humans Alignment T&amp;A'!Z1089</f>
        <v>Exclude</v>
      </c>
      <c r="Q1089" s="120" t="str">
        <f>IF(AND(O1089="Exclude", P1089="Exclude"), "Mutually Excluded", IF(AND(OR(O1089="CERTAINLY INCLUDED", O1089="INCLUDE" ), OR(P1089="INCLUDE", P1089="MAYBE")), "MUTUALLY INCLUDED", IF(AND(O1089="MAYBE", P1089="MAYBE"), "Mutually MAYBE", IF(AND(O1089="Exclude", OR(P1089="INCLUDE", P1089="MAYBE")), "AI+Hum: No, Hum1+2: Yes", IF(AND(P1089="Exclude", OR(O1089="INCLUDE", O1089="CERTAINLY INCLUDED", H1089="MAYBE")), "Ai+hum: Yes, Hum1+2: No", "Other Conflict")))))</f>
        <v>Mutually Excluded</v>
      </c>
      <c r="U1089" s="121" t="str">
        <f>IF(Q1089="Mutually Excluded","Exclude",IF(Q1089= "Mutually Included","Include",R1089))</f>
        <v>Exclude</v>
      </c>
      <c r="V1089" s="122"/>
      <c r="X1089" s="117"/>
      <c r="Y1089" s="117"/>
      <c r="Z1089" s="103" t="str">
        <f t="shared" ref="Z1089:Z1152" si="187">IF(OR(ISBLANK(AF1089), ISBLANK(V1089)), "", IF(AND(OR(AF1089="Include", AF1089="Maybe"), OR(V1089="Include", V1089="Maybe", V1089="Certainly Included")), "Mutually Included", IF(AND(AF1089="Exclude", V1089="Exclude"), "Mutually Excluded", IF(AND(AF1089="Exclude", OR(V1089="Include", V1089="Maybe")), "Nikos Excluded, Cindy Included", IF(AND(OR(AF1089="Include", AF1089="Maybe"), V1089="Exclude"), "Nikos Included, Cindy Excluded", "Pal")))))</f>
        <v/>
      </c>
      <c r="AA1089" s="256"/>
      <c r="AB1089" s="186"/>
      <c r="AC1089" s="186"/>
      <c r="AD1089" s="203"/>
      <c r="AF1089" s="203"/>
      <c r="AG1089" s="102" t="str">
        <f t="shared" ref="AG1089:AG1152" si="188">IF(OR(ISBLANK(AF1089), ISBLANK(AD1089)), "", IF(AND(OR(AF1089="Include", AF1089="Maybe"), OR(AD1089="Include", AD1089="Maybe", AD1089="Certainly Included")), "Mutually Included", IF(AND(AF1089="Exclude", AD1089="Exclude"), "Mutually Excluded", IF(AND(AF1089="Exclude", OR(AD1089="Include", AD1089="Maybe")), "Nikos Excluded, Mikhail Included", IF(AND(OR(AF1089="Include", AF1089="Maybe"), AD1089="Exclude"), "Nikos Included, Mikhail Excluded", "Pal")))))</f>
        <v/>
      </c>
      <c r="AH1089" s="10" t="str">
        <f t="shared" si="185"/>
        <v/>
      </c>
      <c r="AI1089" s="102"/>
      <c r="AJ1089" s="10"/>
      <c r="AK1089" s="10"/>
      <c r="AL1089" s="105"/>
      <c r="AM1089" s="102"/>
      <c r="AN1089" s="10"/>
      <c r="AO1089" s="10" t="str">
        <f t="shared" ref="AO1089:AO1152" si="189">IF(OR(ISBLANK(AF1089), ISBLANK(AP1089)), "", IF(AND(OR(AF1089="Include", AF1089="Maybe"), OR(AP1089="Include", AP1089="Maybe", AP1089="Certainly Included")), "Mutually Included", IF(AND(AF1089="Exclude", AP1089="Exclude"), "Mutually Excluded", IF(AND(AF1089="Exclude", OR(AP1089="Include", AP1089="Maybe",, AP1089="Certainly Included")), "Human Excluded, AI Included", IF(AND(OR(AF1089="Include", AF1089="Maybe"), AP1089="Exclude"), "Human Included, AI Excluded", "Pal")))))</f>
        <v/>
      </c>
      <c r="AT1089" s="10"/>
      <c r="AU1089" s="10" t="str">
        <f>IF(O1089="include",AF1089,"")</f>
        <v/>
      </c>
      <c r="AV1089" s="54" t="str">
        <f>IF(P1089="include",AF1089,"")</f>
        <v/>
      </c>
      <c r="BC1089" s="10"/>
    </row>
    <row r="1090" spans="1:55" s="54" customFormat="1" ht="30">
      <c r="A1090" s="10">
        <v>1220</v>
      </c>
      <c r="B1090" s="10"/>
      <c r="C1090" s="10" t="s">
        <v>1521</v>
      </c>
      <c r="D1090" s="10">
        <v>3</v>
      </c>
      <c r="E1090" s="10">
        <v>2</v>
      </c>
      <c r="F1090" s="10">
        <v>3</v>
      </c>
      <c r="G1090" s="119" t="str">
        <f t="shared" si="186"/>
        <v>EXCLUDED</v>
      </c>
      <c r="H1090" s="147" t="s">
        <v>901</v>
      </c>
      <c r="I1090" s="189" t="s">
        <v>901</v>
      </c>
      <c r="J1090" s="10" t="str">
        <f>IF(AND(G1090="Excluded", H1090="Excluded"), "Mutually Excluded", IF(AND(OR(G1090="CERTAINLY INCLUDED", G1090="INCLUDED", G1090="MAYBE" ), OR(H1090="INCLUDED", H1090="MAYBE")), "MUTUALLY INCLUDED", IF(AND(G1090="MAYBE", H1090="MAYBE"), "Mutually MAYBE", IF(AND(G1090="Excluded", OR(H1090="INCLUDED", H1090="MAYBE")), "AI: No, Human: Yes", IF(AND(H1090="Excluded", OR(G1090="INCLUDED", G1090="CERTAINLY INCLUDED", G1090="MAYBE")), "AI: Yes, Human: No", "Other Conflict")))))</f>
        <v>Mutually Excluded</v>
      </c>
      <c r="K1090" s="10"/>
      <c r="L1090" s="10"/>
      <c r="N1090" s="220" t="s">
        <v>19</v>
      </c>
      <c r="O1090" s="54" t="str">
        <f>IF(J1090="Mutually Excluded","Exclude",IF(J1090= "Mutually Included","Include",M1090))</f>
        <v>Exclude</v>
      </c>
      <c r="P1090" s="54" t="str">
        <f>'Humans Alignment T&amp;A'!Z1090</f>
        <v>Exclude</v>
      </c>
      <c r="Q1090" s="120" t="str">
        <f>IF(AND(O1090="Exclude", P1090="Exclude"), "Mutually Excluded", IF(AND(OR(O1090="CERTAINLY INCLUDED", O1090="INCLUDE" ), OR(P1090="INCLUDE", P1090="MAYBE")), "MUTUALLY INCLUDED", IF(AND(O1090="MAYBE", P1090="MAYBE"), "Mutually MAYBE", IF(AND(O1090="Exclude", OR(P1090="INCLUDE", P1090="MAYBE")), "AI+Hum: No, Hum1+2: Yes", IF(AND(P1090="Exclude", OR(O1090="INCLUDE", O1090="CERTAINLY INCLUDED", H1090="MAYBE")), "Ai+hum: Yes, Hum1+2: No", "Other Conflict")))))</f>
        <v>Mutually Excluded</v>
      </c>
      <c r="U1090" s="121" t="str">
        <f>IF(Q1090="Mutually Excluded","Exclude",IF(Q1090= "Mutually Included","Include",R1090))</f>
        <v>Exclude</v>
      </c>
      <c r="V1090" s="122"/>
      <c r="X1090" s="117"/>
      <c r="Y1090" s="117"/>
      <c r="Z1090" s="103" t="str">
        <f t="shared" si="187"/>
        <v/>
      </c>
      <c r="AA1090" s="256"/>
      <c r="AB1090" s="186"/>
      <c r="AC1090" s="186"/>
      <c r="AD1090" s="203"/>
      <c r="AF1090" s="203"/>
      <c r="AG1090" s="102" t="str">
        <f t="shared" si="188"/>
        <v/>
      </c>
      <c r="AH1090" s="10" t="str">
        <f t="shared" si="185"/>
        <v/>
      </c>
      <c r="AI1090" s="102"/>
      <c r="AJ1090" s="10"/>
      <c r="AK1090" s="10"/>
      <c r="AL1090" s="105"/>
      <c r="AM1090" s="102"/>
      <c r="AN1090" s="10"/>
      <c r="AO1090" s="10" t="str">
        <f t="shared" si="189"/>
        <v/>
      </c>
      <c r="AT1090" s="10"/>
      <c r="AU1090" s="10" t="str">
        <f>IF(O1090="include",AF1090,"")</f>
        <v/>
      </c>
      <c r="AV1090" s="54" t="str">
        <f>IF(P1090="include",AF1090,"")</f>
        <v/>
      </c>
      <c r="BC1090" s="10"/>
    </row>
    <row r="1091" spans="1:55" s="54" customFormat="1" ht="30">
      <c r="A1091" s="10">
        <v>1221</v>
      </c>
      <c r="B1091" s="10"/>
      <c r="C1091" s="10" t="s">
        <v>1522</v>
      </c>
      <c r="D1091" s="10">
        <v>1</v>
      </c>
      <c r="E1091" s="10">
        <v>1</v>
      </c>
      <c r="F1091" s="10">
        <v>1</v>
      </c>
      <c r="G1091" s="119" t="str">
        <f t="shared" si="186"/>
        <v>EXCLUDED</v>
      </c>
      <c r="H1091" s="147" t="s">
        <v>901</v>
      </c>
      <c r="I1091" s="189" t="s">
        <v>901</v>
      </c>
      <c r="J1091" s="10" t="str">
        <f>IF(AND(G1091="Excluded", H1091="Excluded"), "Mutually Excluded", IF(AND(OR(G1091="CERTAINLY INCLUDED", G1091="INCLUDED", G1091="MAYBE" ), OR(H1091="INCLUDED", H1091="MAYBE")), "MUTUALLY INCLUDED", IF(AND(G1091="MAYBE", H1091="MAYBE"), "Mutually MAYBE", IF(AND(G1091="Excluded", OR(H1091="INCLUDED", H1091="MAYBE")), "AI: No, Human: Yes", IF(AND(H1091="Excluded", OR(G1091="INCLUDED", G1091="CERTAINLY INCLUDED", G1091="MAYBE")), "AI: Yes, Human: No", "Other Conflict")))))</f>
        <v>Mutually Excluded</v>
      </c>
      <c r="K1091" s="10"/>
      <c r="L1091" s="10"/>
      <c r="N1091" s="220" t="s">
        <v>19</v>
      </c>
      <c r="O1091" s="54" t="str">
        <f>IF(J1091="Mutually Excluded","Exclude",IF(J1091= "Mutually Included","Include",M1091))</f>
        <v>Exclude</v>
      </c>
      <c r="P1091" s="54" t="str">
        <f>'Humans Alignment T&amp;A'!Z1091</f>
        <v>Exclude</v>
      </c>
      <c r="Q1091" s="120" t="str">
        <f>IF(AND(O1091="Exclude", P1091="Exclude"), "Mutually Excluded", IF(AND(OR(O1091="CERTAINLY INCLUDED", O1091="INCLUDE" ), OR(P1091="INCLUDE", P1091="MAYBE")), "MUTUALLY INCLUDED", IF(AND(O1091="MAYBE", P1091="MAYBE"), "Mutually MAYBE", IF(AND(O1091="Exclude", OR(P1091="INCLUDE", P1091="MAYBE")), "AI+Hum: No, Hum1+2: Yes", IF(AND(P1091="Exclude", OR(O1091="INCLUDE", O1091="CERTAINLY INCLUDED", H1091="MAYBE")), "Ai+hum: Yes, Hum1+2: No", "Other Conflict")))))</f>
        <v>Mutually Excluded</v>
      </c>
      <c r="U1091" s="121" t="str">
        <f>IF(Q1091="Mutually Excluded","Exclude",IF(Q1091= "Mutually Included","Include",R1091))</f>
        <v>Exclude</v>
      </c>
      <c r="V1091" s="122"/>
      <c r="X1091" s="117"/>
      <c r="Y1091" s="117"/>
      <c r="Z1091" s="103" t="str">
        <f t="shared" si="187"/>
        <v/>
      </c>
      <c r="AA1091" s="256"/>
      <c r="AB1091" s="186"/>
      <c r="AC1091" s="186"/>
      <c r="AD1091" s="203"/>
      <c r="AF1091" s="203"/>
      <c r="AG1091" s="102" t="str">
        <f t="shared" si="188"/>
        <v/>
      </c>
      <c r="AH1091" s="10" t="str">
        <f t="shared" si="185"/>
        <v/>
      </c>
      <c r="AI1091" s="102"/>
      <c r="AJ1091" s="10"/>
      <c r="AK1091" s="10"/>
      <c r="AL1091" s="105"/>
      <c r="AM1091" s="102"/>
      <c r="AN1091" s="10"/>
      <c r="AO1091" s="10" t="str">
        <f t="shared" si="189"/>
        <v/>
      </c>
      <c r="AT1091" s="10"/>
      <c r="AU1091" s="10" t="str">
        <f>IF(O1091="include",AF1091,"")</f>
        <v/>
      </c>
      <c r="AV1091" s="54" t="str">
        <f>IF(P1091="include",AF1091,"")</f>
        <v/>
      </c>
      <c r="BC1091" s="10"/>
    </row>
    <row r="1092" spans="1:55" s="54" customFormat="1" ht="93.75" customHeight="1">
      <c r="A1092" s="10">
        <v>1222</v>
      </c>
      <c r="B1092" s="10" t="s">
        <v>1523</v>
      </c>
      <c r="C1092" s="10" t="s">
        <v>1523</v>
      </c>
      <c r="D1092" s="10">
        <v>5</v>
      </c>
      <c r="E1092" s="10">
        <v>5</v>
      </c>
      <c r="F1092" s="10">
        <v>5</v>
      </c>
      <c r="G1092" s="119" t="str">
        <f t="shared" si="186"/>
        <v>CERTAINLY INCLUDED</v>
      </c>
      <c r="H1092" s="147" t="s">
        <v>1752</v>
      </c>
      <c r="I1092" s="189" t="s">
        <v>1752</v>
      </c>
      <c r="J1092" s="10" t="str">
        <f>IF(AND(G1092="Excluded", H1092="Excluded"), "Mutually Excluded", IF(AND(OR(G1092="CERTAINLY INCLUDED", G1092="INCLUDED", G1092="MAYBE" ), OR(H1092="INCLUDED", H1092="MAYBE")), "MUTUALLY INCLUDED", IF(AND(G1092="MAYBE", H1092="MAYBE"), "Mutually MAYBE", IF(AND(G1092="Excluded", OR(H1092="INCLUDED", H1092="MAYBE")), "AI: No, Human: Yes", IF(AND(H1092="Excluded", OR(G1092="INCLUDED", G1092="CERTAINLY INCLUDED", G1092="MAYBE")), "AI: Yes, Human: No", "Other Conflict")))))</f>
        <v>MUTUALLY INCLUDED</v>
      </c>
      <c r="K1092" s="10"/>
      <c r="L1092" s="10"/>
      <c r="N1092" s="220" t="s">
        <v>23</v>
      </c>
      <c r="O1092" s="54" t="str">
        <f>IF(J1092="Mutually Excluded","Exclude",IF(J1092= "Mutually Included","Include",M1092))</f>
        <v>Include</v>
      </c>
      <c r="P1092" s="54" t="str">
        <f>'Humans Alignment T&amp;A'!Z1092</f>
        <v>Include</v>
      </c>
      <c r="Q1092" s="120" t="str">
        <f>IF(AND(O1092="Exclude", P1092="Exclude"), "Mutually Excluded", IF(AND(OR(O1092="CERTAINLY INCLUDED", O1092="INCLUDE" ), OR(P1092="INCLUDE", P1092="MAYBE")), "MUTUALLY INCLUDED", IF(AND(O1092="MAYBE", P1092="MAYBE"), "Mutually MAYBE", IF(AND(O1092="Exclude", OR(P1092="INCLUDE", P1092="MAYBE")), "AI+Hum: No, Hum1+2: Yes", IF(AND(P1092="Exclude", OR(O1092="INCLUDE", O1092="CERTAINLY INCLUDED", H1092="MAYBE")), "Ai+hum: Yes, Hum1+2: No", "Other Conflict")))))</f>
        <v>MUTUALLY INCLUDED</v>
      </c>
      <c r="R1092" s="185"/>
      <c r="U1092" s="121" t="str">
        <f>IF(Q1092="Mutually Excluded","Exclude",IF(Q1092= "Mutually Included","Include",R1092))</f>
        <v>Include</v>
      </c>
      <c r="V1092" s="122" t="s">
        <v>23</v>
      </c>
      <c r="W1092" s="54" t="s">
        <v>23</v>
      </c>
      <c r="X1092" s="201" t="s">
        <v>1752</v>
      </c>
      <c r="Y1092" s="117"/>
      <c r="Z1092" s="103" t="str">
        <f t="shared" si="187"/>
        <v>Mutually Included</v>
      </c>
      <c r="AA1092" s="103" t="s">
        <v>3002</v>
      </c>
      <c r="AB1092" s="186"/>
      <c r="AC1092" s="186"/>
      <c r="AD1092" s="203" t="s">
        <v>23</v>
      </c>
      <c r="AF1092" s="203" t="s">
        <v>23</v>
      </c>
      <c r="AG1092" s="102" t="str">
        <f t="shared" si="188"/>
        <v>Mutually Included</v>
      </c>
      <c r="AH1092" s="10" t="str">
        <f t="shared" si="185"/>
        <v>Mutually Included</v>
      </c>
      <c r="AI1092" s="102" t="s">
        <v>23</v>
      </c>
      <c r="AJ1092" s="10"/>
      <c r="AK1092" s="10"/>
      <c r="AL1092" s="107" t="s">
        <v>23</v>
      </c>
      <c r="AM1092" s="102"/>
      <c r="AN1092" s="10"/>
      <c r="AO1092" s="10" t="str">
        <f t="shared" si="189"/>
        <v>Mutually Included</v>
      </c>
      <c r="AP1092" s="54" t="str">
        <f>IF(COUNTA(AQ1092:AS1092)=0, "", IF(COUNTIF(AQ1092:AS1092,5)=3, "Include", IF(COUNTIF(AQ1092:AS1092,5)&gt;=1, "Maybe", "Exclude")))</f>
        <v>Maybe</v>
      </c>
      <c r="AQ1092" s="54">
        <v>4</v>
      </c>
      <c r="AR1092" s="54">
        <v>5</v>
      </c>
      <c r="AS1092" s="54">
        <v>3</v>
      </c>
      <c r="AT1092" s="10" t="s">
        <v>3080</v>
      </c>
      <c r="AU1092" s="10" t="str">
        <f>IF(O1092="include",AF1092,"")</f>
        <v>Include</v>
      </c>
      <c r="AV1092" s="54" t="str">
        <f>IF(P1092="include",AF1092,"")</f>
        <v>Include</v>
      </c>
      <c r="BC1092" s="10"/>
    </row>
    <row r="1093" spans="1:55" s="54" customFormat="1" ht="45">
      <c r="A1093" s="10">
        <v>1223</v>
      </c>
      <c r="B1093" s="10"/>
      <c r="C1093" s="10" t="s">
        <v>1525</v>
      </c>
      <c r="D1093" s="10">
        <v>2</v>
      </c>
      <c r="E1093" s="10">
        <v>3</v>
      </c>
      <c r="F1093" s="10">
        <v>2</v>
      </c>
      <c r="G1093" s="119" t="str">
        <f t="shared" si="186"/>
        <v>EXCLUDED</v>
      </c>
      <c r="H1093" s="147" t="s">
        <v>901</v>
      </c>
      <c r="I1093" s="189" t="s">
        <v>901</v>
      </c>
      <c r="J1093" s="10" t="str">
        <f>IF(AND(G1093="Excluded", H1093="Excluded"), "Mutually Excluded", IF(AND(OR(G1093="CERTAINLY INCLUDED", G1093="INCLUDED", G1093="MAYBE" ), OR(H1093="INCLUDED", H1093="MAYBE")), "MUTUALLY INCLUDED", IF(AND(G1093="MAYBE", H1093="MAYBE"), "Mutually MAYBE", IF(AND(G1093="Excluded", OR(H1093="INCLUDED", H1093="MAYBE")), "AI: No, Human: Yes", IF(AND(H1093="Excluded", OR(G1093="INCLUDED", G1093="CERTAINLY INCLUDED", G1093="MAYBE")), "AI: Yes, Human: No", "Other Conflict")))))</f>
        <v>Mutually Excluded</v>
      </c>
      <c r="K1093" s="10"/>
      <c r="L1093" s="10"/>
      <c r="N1093" s="220" t="s">
        <v>19</v>
      </c>
      <c r="O1093" s="54" t="str">
        <f>IF(J1093="Mutually Excluded","Exclude",IF(J1093= "Mutually Included","Include",M1093))</f>
        <v>Exclude</v>
      </c>
      <c r="P1093" s="54" t="str">
        <f>'Humans Alignment T&amp;A'!Z1093</f>
        <v>Exclude</v>
      </c>
      <c r="Q1093" s="120" t="str">
        <f>IF(AND(O1093="Exclude", P1093="Exclude"), "Mutually Excluded", IF(AND(OR(O1093="CERTAINLY INCLUDED", O1093="INCLUDE" ), OR(P1093="INCLUDE", P1093="MAYBE")), "MUTUALLY INCLUDED", IF(AND(O1093="MAYBE", P1093="MAYBE"), "Mutually MAYBE", IF(AND(O1093="Exclude", OR(P1093="INCLUDE", P1093="MAYBE")), "AI+Hum: No, Hum1+2: Yes", IF(AND(P1093="Exclude", OR(O1093="INCLUDE", O1093="CERTAINLY INCLUDED", H1093="MAYBE")), "Ai+hum: Yes, Hum1+2: No", "Other Conflict")))))</f>
        <v>Mutually Excluded</v>
      </c>
      <c r="U1093" s="121" t="str">
        <f>IF(Q1093="Mutually Excluded","Exclude",IF(Q1093= "Mutually Included","Include",R1093))</f>
        <v>Exclude</v>
      </c>
      <c r="V1093" s="122"/>
      <c r="X1093" s="117"/>
      <c r="Y1093" s="117"/>
      <c r="Z1093" s="103" t="str">
        <f t="shared" si="187"/>
        <v/>
      </c>
      <c r="AA1093" s="256"/>
      <c r="AB1093" s="186"/>
      <c r="AC1093" s="186"/>
      <c r="AD1093" s="203"/>
      <c r="AF1093" s="203"/>
      <c r="AG1093" s="102" t="str">
        <f t="shared" si="188"/>
        <v/>
      </c>
      <c r="AH1093" s="10" t="str">
        <f t="shared" si="185"/>
        <v/>
      </c>
      <c r="AI1093" s="102"/>
      <c r="AJ1093" s="10"/>
      <c r="AK1093" s="10"/>
      <c r="AL1093" s="105"/>
      <c r="AM1093" s="102"/>
      <c r="AN1093" s="10"/>
      <c r="AO1093" s="10" t="str">
        <f t="shared" si="189"/>
        <v/>
      </c>
      <c r="AT1093" s="10"/>
      <c r="AU1093" s="10" t="str">
        <f>IF(O1093="include",AF1093,"")</f>
        <v/>
      </c>
      <c r="AV1093" s="54" t="str">
        <f>IF(P1093="include",AF1093,"")</f>
        <v/>
      </c>
      <c r="BC1093" s="10"/>
    </row>
    <row r="1094" spans="1:55" s="54" customFormat="1" ht="30">
      <c r="A1094" s="10">
        <v>1224</v>
      </c>
      <c r="B1094" s="10"/>
      <c r="C1094" s="10" t="s">
        <v>1526</v>
      </c>
      <c r="D1094" s="10">
        <v>4</v>
      </c>
      <c r="E1094" s="10">
        <v>3</v>
      </c>
      <c r="F1094" s="10">
        <v>4</v>
      </c>
      <c r="G1094" s="119" t="str">
        <f t="shared" si="186"/>
        <v>EXCLUDED</v>
      </c>
      <c r="H1094" s="147" t="s">
        <v>901</v>
      </c>
      <c r="I1094" s="189" t="s">
        <v>901</v>
      </c>
      <c r="J1094" s="10" t="str">
        <f>IF(AND(G1094="Excluded", H1094="Excluded"), "Mutually Excluded", IF(AND(OR(G1094="CERTAINLY INCLUDED", G1094="INCLUDED", G1094="MAYBE" ), OR(H1094="INCLUDED", H1094="MAYBE")), "MUTUALLY INCLUDED", IF(AND(G1094="MAYBE", H1094="MAYBE"), "Mutually MAYBE", IF(AND(G1094="Excluded", OR(H1094="INCLUDED", H1094="MAYBE")), "AI: No, Human: Yes", IF(AND(H1094="Excluded", OR(G1094="INCLUDED", G1094="CERTAINLY INCLUDED", G1094="MAYBE")), "AI: Yes, Human: No", "Other Conflict")))))</f>
        <v>Mutually Excluded</v>
      </c>
      <c r="K1094" s="10"/>
      <c r="L1094" s="10"/>
      <c r="N1094" s="220" t="s">
        <v>19</v>
      </c>
      <c r="O1094" s="54" t="str">
        <f>IF(J1094="Mutually Excluded","Exclude",IF(J1094= "Mutually Included","Include",M1094))</f>
        <v>Exclude</v>
      </c>
      <c r="P1094" s="54" t="str">
        <f>'Humans Alignment T&amp;A'!Z1094</f>
        <v>Exclude</v>
      </c>
      <c r="Q1094" s="120" t="str">
        <f>IF(AND(O1094="Exclude", P1094="Exclude"), "Mutually Excluded", IF(AND(OR(O1094="CERTAINLY INCLUDED", O1094="INCLUDE" ), OR(P1094="INCLUDE", P1094="MAYBE")), "MUTUALLY INCLUDED", IF(AND(O1094="MAYBE", P1094="MAYBE"), "Mutually MAYBE", IF(AND(O1094="Exclude", OR(P1094="INCLUDE", P1094="MAYBE")), "AI+Hum: No, Hum1+2: Yes", IF(AND(P1094="Exclude", OR(O1094="INCLUDE", O1094="CERTAINLY INCLUDED", H1094="MAYBE")), "Ai+hum: Yes, Hum1+2: No", "Other Conflict")))))</f>
        <v>Mutually Excluded</v>
      </c>
      <c r="U1094" s="121" t="str">
        <f>IF(Q1094="Mutually Excluded","Exclude",IF(Q1094= "Mutually Included","Include",R1094))</f>
        <v>Exclude</v>
      </c>
      <c r="V1094" s="122"/>
      <c r="X1094" s="117"/>
      <c r="Y1094" s="117"/>
      <c r="Z1094" s="103" t="str">
        <f t="shared" si="187"/>
        <v/>
      </c>
      <c r="AA1094" s="256"/>
      <c r="AB1094" s="186"/>
      <c r="AC1094" s="186"/>
      <c r="AD1094" s="203"/>
      <c r="AF1094" s="203"/>
      <c r="AG1094" s="102" t="str">
        <f t="shared" si="188"/>
        <v/>
      </c>
      <c r="AH1094" s="10" t="str">
        <f t="shared" si="185"/>
        <v/>
      </c>
      <c r="AI1094" s="102"/>
      <c r="AJ1094" s="10"/>
      <c r="AK1094" s="10"/>
      <c r="AL1094" s="105"/>
      <c r="AM1094" s="102"/>
      <c r="AN1094" s="10"/>
      <c r="AO1094" s="10" t="str">
        <f t="shared" si="189"/>
        <v/>
      </c>
      <c r="AT1094" s="10"/>
      <c r="AU1094" s="10" t="str">
        <f>IF(O1094="include",AF1094,"")</f>
        <v/>
      </c>
      <c r="AV1094" s="54" t="str">
        <f>IF(P1094="include",AF1094,"")</f>
        <v/>
      </c>
      <c r="BC1094" s="10"/>
    </row>
    <row r="1095" spans="1:55" s="54" customFormat="1" ht="60">
      <c r="A1095" s="10">
        <v>1225</v>
      </c>
      <c r="B1095" s="10"/>
      <c r="C1095" s="10" t="s">
        <v>1527</v>
      </c>
      <c r="D1095" s="10">
        <v>2</v>
      </c>
      <c r="E1095" s="10">
        <v>2</v>
      </c>
      <c r="F1095" s="10">
        <v>2</v>
      </c>
      <c r="G1095" s="119" t="str">
        <f t="shared" si="186"/>
        <v>EXCLUDED</v>
      </c>
      <c r="H1095" s="147" t="s">
        <v>901</v>
      </c>
      <c r="I1095" s="189" t="s">
        <v>901</v>
      </c>
      <c r="J1095" s="10" t="str">
        <f>IF(AND(G1095="Excluded", H1095="Excluded"), "Mutually Excluded", IF(AND(OR(G1095="CERTAINLY INCLUDED", G1095="INCLUDED", G1095="MAYBE" ), OR(H1095="INCLUDED", H1095="MAYBE")), "MUTUALLY INCLUDED", IF(AND(G1095="MAYBE", H1095="MAYBE"), "Mutually MAYBE", IF(AND(G1095="Excluded", OR(H1095="INCLUDED", H1095="MAYBE")), "AI: No, Human: Yes", IF(AND(H1095="Excluded", OR(G1095="INCLUDED", G1095="CERTAINLY INCLUDED", G1095="MAYBE")), "AI: Yes, Human: No", "Other Conflict")))))</f>
        <v>Mutually Excluded</v>
      </c>
      <c r="K1095" s="10"/>
      <c r="L1095" s="10"/>
      <c r="N1095" s="220" t="s">
        <v>19</v>
      </c>
      <c r="O1095" s="54" t="str">
        <f>IF(J1095="Mutually Excluded","Exclude",IF(J1095= "Mutually Included","Include",M1095))</f>
        <v>Exclude</v>
      </c>
      <c r="P1095" s="54" t="str">
        <f>'Humans Alignment T&amp;A'!Z1095</f>
        <v>Exclude</v>
      </c>
      <c r="Q1095" s="120" t="str">
        <f>IF(AND(O1095="Exclude", P1095="Exclude"), "Mutually Excluded", IF(AND(OR(O1095="CERTAINLY INCLUDED", O1095="INCLUDE" ), OR(P1095="INCLUDE", P1095="MAYBE")), "MUTUALLY INCLUDED", IF(AND(O1095="MAYBE", P1095="MAYBE"), "Mutually MAYBE", IF(AND(O1095="Exclude", OR(P1095="INCLUDE", P1095="MAYBE")), "AI+Hum: No, Hum1+2: Yes", IF(AND(P1095="Exclude", OR(O1095="INCLUDE", O1095="CERTAINLY INCLUDED", H1095="MAYBE")), "Ai+hum: Yes, Hum1+2: No", "Other Conflict")))))</f>
        <v>Mutually Excluded</v>
      </c>
      <c r="U1095" s="121" t="str">
        <f>IF(Q1095="Mutually Excluded","Exclude",IF(Q1095= "Mutually Included","Include",R1095))</f>
        <v>Exclude</v>
      </c>
      <c r="V1095" s="122"/>
      <c r="X1095" s="117"/>
      <c r="Y1095" s="117"/>
      <c r="Z1095" s="103" t="str">
        <f t="shared" si="187"/>
        <v/>
      </c>
      <c r="AA1095" s="256"/>
      <c r="AB1095" s="186"/>
      <c r="AC1095" s="186"/>
      <c r="AD1095" s="203"/>
      <c r="AF1095" s="203"/>
      <c r="AG1095" s="102" t="str">
        <f t="shared" si="188"/>
        <v/>
      </c>
      <c r="AH1095" s="10" t="str">
        <f t="shared" si="185"/>
        <v/>
      </c>
      <c r="AI1095" s="102"/>
      <c r="AJ1095" s="10"/>
      <c r="AK1095" s="10"/>
      <c r="AL1095" s="105"/>
      <c r="AM1095" s="102"/>
      <c r="AN1095" s="10"/>
      <c r="AO1095" s="10" t="str">
        <f t="shared" si="189"/>
        <v/>
      </c>
      <c r="AT1095" s="10"/>
      <c r="AU1095" s="10" t="str">
        <f>IF(O1095="include",AF1095,"")</f>
        <v/>
      </c>
      <c r="AV1095" s="54" t="str">
        <f>IF(P1095="include",AF1095,"")</f>
        <v/>
      </c>
      <c r="BC1095" s="10"/>
    </row>
    <row r="1096" spans="1:55" s="54" customFormat="1" ht="30">
      <c r="A1096" s="10">
        <v>1226</v>
      </c>
      <c r="B1096" s="10"/>
      <c r="C1096" s="10" t="s">
        <v>1529</v>
      </c>
      <c r="D1096" s="10">
        <v>1</v>
      </c>
      <c r="E1096" s="10">
        <v>1</v>
      </c>
      <c r="F1096" s="10">
        <v>2</v>
      </c>
      <c r="G1096" s="119" t="str">
        <f t="shared" si="186"/>
        <v>EXCLUDED</v>
      </c>
      <c r="H1096" s="147" t="s">
        <v>901</v>
      </c>
      <c r="I1096" s="189" t="s">
        <v>901</v>
      </c>
      <c r="J1096" s="10" t="str">
        <f>IF(AND(G1096="Excluded", H1096="Excluded"), "Mutually Excluded", IF(AND(OR(G1096="CERTAINLY INCLUDED", G1096="INCLUDED", G1096="MAYBE" ), OR(H1096="INCLUDED", H1096="MAYBE")), "MUTUALLY INCLUDED", IF(AND(G1096="MAYBE", H1096="MAYBE"), "Mutually MAYBE", IF(AND(G1096="Excluded", OR(H1096="INCLUDED", H1096="MAYBE")), "AI: No, Human: Yes", IF(AND(H1096="Excluded", OR(G1096="INCLUDED", G1096="CERTAINLY INCLUDED", G1096="MAYBE")), "AI: Yes, Human: No", "Other Conflict")))))</f>
        <v>Mutually Excluded</v>
      </c>
      <c r="K1096" s="10"/>
      <c r="L1096" s="10"/>
      <c r="N1096" s="220" t="s">
        <v>19</v>
      </c>
      <c r="O1096" s="54" t="str">
        <f>IF(J1096="Mutually Excluded","Exclude",IF(J1096= "Mutually Included","Include",M1096))</f>
        <v>Exclude</v>
      </c>
      <c r="P1096" s="54" t="str">
        <f>'Humans Alignment T&amp;A'!Z1096</f>
        <v>Exclude</v>
      </c>
      <c r="Q1096" s="120" t="str">
        <f>IF(AND(O1096="Exclude", P1096="Exclude"), "Mutually Excluded", IF(AND(OR(O1096="CERTAINLY INCLUDED", O1096="INCLUDE" ), OR(P1096="INCLUDE", P1096="MAYBE")), "MUTUALLY INCLUDED", IF(AND(O1096="MAYBE", P1096="MAYBE"), "Mutually MAYBE", IF(AND(O1096="Exclude", OR(P1096="INCLUDE", P1096="MAYBE")), "AI+Hum: No, Hum1+2: Yes", IF(AND(P1096="Exclude", OR(O1096="INCLUDE", O1096="CERTAINLY INCLUDED", H1096="MAYBE")), "Ai+hum: Yes, Hum1+2: No", "Other Conflict")))))</f>
        <v>Mutually Excluded</v>
      </c>
      <c r="U1096" s="121" t="str">
        <f>IF(Q1096="Mutually Excluded","Exclude",IF(Q1096= "Mutually Included","Include",R1096))</f>
        <v>Exclude</v>
      </c>
      <c r="V1096" s="122"/>
      <c r="X1096" s="117"/>
      <c r="Y1096" s="117"/>
      <c r="Z1096" s="103" t="str">
        <f t="shared" si="187"/>
        <v/>
      </c>
      <c r="AA1096" s="256"/>
      <c r="AB1096" s="186"/>
      <c r="AC1096" s="186"/>
      <c r="AD1096" s="203"/>
      <c r="AF1096" s="203"/>
      <c r="AG1096" s="102" t="str">
        <f t="shared" si="188"/>
        <v/>
      </c>
      <c r="AH1096" s="10" t="str">
        <f t="shared" si="185"/>
        <v/>
      </c>
      <c r="AI1096" s="102"/>
      <c r="AJ1096" s="10"/>
      <c r="AK1096" s="10"/>
      <c r="AL1096" s="105"/>
      <c r="AM1096" s="102"/>
      <c r="AN1096" s="10"/>
      <c r="AO1096" s="10" t="str">
        <f t="shared" si="189"/>
        <v/>
      </c>
      <c r="AT1096" s="10"/>
      <c r="AU1096" s="10" t="str">
        <f>IF(O1096="include",AF1096,"")</f>
        <v/>
      </c>
      <c r="AV1096" s="54" t="str">
        <f>IF(P1096="include",AF1096,"")</f>
        <v/>
      </c>
      <c r="BC1096" s="10"/>
    </row>
    <row r="1097" spans="1:55" s="54" customFormat="1" ht="30">
      <c r="A1097" s="10">
        <v>1227</v>
      </c>
      <c r="B1097" s="10"/>
      <c r="C1097" s="10" t="s">
        <v>1530</v>
      </c>
      <c r="D1097" s="10">
        <v>3</v>
      </c>
      <c r="E1097" s="10">
        <v>3</v>
      </c>
      <c r="F1097" s="10">
        <v>3</v>
      </c>
      <c r="G1097" s="119" t="str">
        <f t="shared" si="186"/>
        <v>EXCLUDED</v>
      </c>
      <c r="H1097" s="147" t="s">
        <v>901</v>
      </c>
      <c r="I1097" s="189" t="s">
        <v>901</v>
      </c>
      <c r="J1097" s="10" t="str">
        <f>IF(AND(G1097="Excluded", H1097="Excluded"), "Mutually Excluded", IF(AND(OR(G1097="CERTAINLY INCLUDED", G1097="INCLUDED", G1097="MAYBE" ), OR(H1097="INCLUDED", H1097="MAYBE")), "MUTUALLY INCLUDED", IF(AND(G1097="MAYBE", H1097="MAYBE"), "Mutually MAYBE", IF(AND(G1097="Excluded", OR(H1097="INCLUDED", H1097="MAYBE")), "AI: No, Human: Yes", IF(AND(H1097="Excluded", OR(G1097="INCLUDED", G1097="CERTAINLY INCLUDED", G1097="MAYBE")), "AI: Yes, Human: No", "Other Conflict")))))</f>
        <v>Mutually Excluded</v>
      </c>
      <c r="K1097" s="10"/>
      <c r="L1097" s="10"/>
      <c r="N1097" s="220" t="s">
        <v>19</v>
      </c>
      <c r="O1097" s="54" t="str">
        <f>IF(J1097="Mutually Excluded","Exclude",IF(J1097= "Mutually Included","Include",M1097))</f>
        <v>Exclude</v>
      </c>
      <c r="P1097" s="54" t="str">
        <f>'Humans Alignment T&amp;A'!Z1097</f>
        <v>Exclude</v>
      </c>
      <c r="Q1097" s="120" t="str">
        <f>IF(AND(O1097="Exclude", P1097="Exclude"), "Mutually Excluded", IF(AND(OR(O1097="CERTAINLY INCLUDED", O1097="INCLUDE" ), OR(P1097="INCLUDE", P1097="MAYBE")), "MUTUALLY INCLUDED", IF(AND(O1097="MAYBE", P1097="MAYBE"), "Mutually MAYBE", IF(AND(O1097="Exclude", OR(P1097="INCLUDE", P1097="MAYBE")), "AI+Hum: No, Hum1+2: Yes", IF(AND(P1097="Exclude", OR(O1097="INCLUDE", O1097="CERTAINLY INCLUDED", H1097="MAYBE")), "Ai+hum: Yes, Hum1+2: No", "Other Conflict")))))</f>
        <v>Mutually Excluded</v>
      </c>
      <c r="U1097" s="121" t="str">
        <f>IF(Q1097="Mutually Excluded","Exclude",IF(Q1097= "Mutually Included","Include",R1097))</f>
        <v>Exclude</v>
      </c>
      <c r="V1097" s="122"/>
      <c r="X1097" s="117"/>
      <c r="Y1097" s="117"/>
      <c r="Z1097" s="103" t="str">
        <f t="shared" si="187"/>
        <v/>
      </c>
      <c r="AA1097" s="256"/>
      <c r="AB1097" s="186"/>
      <c r="AC1097" s="186"/>
      <c r="AD1097" s="203"/>
      <c r="AF1097" s="203"/>
      <c r="AG1097" s="102" t="str">
        <f t="shared" si="188"/>
        <v/>
      </c>
      <c r="AH1097" s="10" t="str">
        <f t="shared" si="185"/>
        <v/>
      </c>
      <c r="AI1097" s="102"/>
      <c r="AJ1097" s="10"/>
      <c r="AK1097" s="10"/>
      <c r="AL1097" s="105"/>
      <c r="AM1097" s="102"/>
      <c r="AN1097" s="10"/>
      <c r="AO1097" s="10" t="str">
        <f t="shared" si="189"/>
        <v/>
      </c>
      <c r="AT1097" s="10"/>
      <c r="AU1097" s="10" t="str">
        <f>IF(O1097="include",AF1097,"")</f>
        <v/>
      </c>
      <c r="AV1097" s="54" t="str">
        <f>IF(P1097="include",AF1097,"")</f>
        <v/>
      </c>
      <c r="BC1097" s="10"/>
    </row>
    <row r="1098" spans="1:55" s="54" customFormat="1" ht="45">
      <c r="A1098" s="10">
        <v>1228</v>
      </c>
      <c r="B1098" s="10"/>
      <c r="C1098" s="10" t="s">
        <v>1531</v>
      </c>
      <c r="D1098" s="10">
        <v>1</v>
      </c>
      <c r="E1098" s="10">
        <v>1</v>
      </c>
      <c r="F1098" s="10">
        <v>2</v>
      </c>
      <c r="G1098" s="119" t="str">
        <f t="shared" si="186"/>
        <v>EXCLUDED</v>
      </c>
      <c r="H1098" s="147" t="s">
        <v>901</v>
      </c>
      <c r="I1098" s="189" t="s">
        <v>901</v>
      </c>
      <c r="J1098" s="10" t="str">
        <f>IF(AND(G1098="Excluded", H1098="Excluded"), "Mutually Excluded", IF(AND(OR(G1098="CERTAINLY INCLUDED", G1098="INCLUDED", G1098="MAYBE" ), OR(H1098="INCLUDED", H1098="MAYBE")), "MUTUALLY INCLUDED", IF(AND(G1098="MAYBE", H1098="MAYBE"), "Mutually MAYBE", IF(AND(G1098="Excluded", OR(H1098="INCLUDED", H1098="MAYBE")), "AI: No, Human: Yes", IF(AND(H1098="Excluded", OR(G1098="INCLUDED", G1098="CERTAINLY INCLUDED", G1098="MAYBE")), "AI: Yes, Human: No", "Other Conflict")))))</f>
        <v>Mutually Excluded</v>
      </c>
      <c r="K1098" s="10"/>
      <c r="L1098" s="10"/>
      <c r="N1098" s="220" t="s">
        <v>19</v>
      </c>
      <c r="O1098" s="54" t="str">
        <f>IF(J1098="Mutually Excluded","Exclude",IF(J1098= "Mutually Included","Include",M1098))</f>
        <v>Exclude</v>
      </c>
      <c r="P1098" s="54" t="str">
        <f>'Humans Alignment T&amp;A'!Z1098</f>
        <v>Exclude</v>
      </c>
      <c r="Q1098" s="120" t="str">
        <f>IF(AND(O1098="Exclude", P1098="Exclude"), "Mutually Excluded", IF(AND(OR(O1098="CERTAINLY INCLUDED", O1098="INCLUDE" ), OR(P1098="INCLUDE", P1098="MAYBE")), "MUTUALLY INCLUDED", IF(AND(O1098="MAYBE", P1098="MAYBE"), "Mutually MAYBE", IF(AND(O1098="Exclude", OR(P1098="INCLUDE", P1098="MAYBE")), "AI+Hum: No, Hum1+2: Yes", IF(AND(P1098="Exclude", OR(O1098="INCLUDE", O1098="CERTAINLY INCLUDED", H1098="MAYBE")), "Ai+hum: Yes, Hum1+2: No", "Other Conflict")))))</f>
        <v>Mutually Excluded</v>
      </c>
      <c r="U1098" s="121" t="str">
        <f>IF(Q1098="Mutually Excluded","Exclude",IF(Q1098= "Mutually Included","Include",R1098))</f>
        <v>Exclude</v>
      </c>
      <c r="V1098" s="122"/>
      <c r="X1098" s="117"/>
      <c r="Y1098" s="117"/>
      <c r="Z1098" s="103" t="str">
        <f t="shared" si="187"/>
        <v/>
      </c>
      <c r="AA1098" s="256"/>
      <c r="AB1098" s="186"/>
      <c r="AC1098" s="186"/>
      <c r="AD1098" s="203"/>
      <c r="AF1098" s="203"/>
      <c r="AG1098" s="102" t="str">
        <f t="shared" si="188"/>
        <v/>
      </c>
      <c r="AH1098" s="10" t="str">
        <f t="shared" si="185"/>
        <v/>
      </c>
      <c r="AI1098" s="102"/>
      <c r="AJ1098" s="10"/>
      <c r="AK1098" s="10"/>
      <c r="AL1098" s="105"/>
      <c r="AM1098" s="102"/>
      <c r="AN1098" s="10"/>
      <c r="AO1098" s="10" t="str">
        <f t="shared" si="189"/>
        <v/>
      </c>
      <c r="AT1098" s="10"/>
      <c r="AU1098" s="10" t="str">
        <f>IF(O1098="include",AF1098,"")</f>
        <v/>
      </c>
      <c r="AV1098" s="54" t="str">
        <f>IF(P1098="include",AF1098,"")</f>
        <v/>
      </c>
      <c r="BC1098" s="10"/>
    </row>
    <row r="1099" spans="1:55" s="54" customFormat="1" ht="30">
      <c r="A1099" s="10">
        <v>1229</v>
      </c>
      <c r="B1099" s="10"/>
      <c r="C1099" s="10" t="s">
        <v>1532</v>
      </c>
      <c r="D1099" s="10">
        <v>2</v>
      </c>
      <c r="E1099" s="10">
        <v>2</v>
      </c>
      <c r="F1099" s="10">
        <v>3</v>
      </c>
      <c r="G1099" s="119" t="str">
        <f t="shared" si="186"/>
        <v>EXCLUDED</v>
      </c>
      <c r="H1099" s="147" t="s">
        <v>901</v>
      </c>
      <c r="I1099" s="189" t="s">
        <v>901</v>
      </c>
      <c r="J1099" s="10" t="str">
        <f>IF(AND(G1099="Excluded", H1099="Excluded"), "Mutually Excluded", IF(AND(OR(G1099="CERTAINLY INCLUDED", G1099="INCLUDED", G1099="MAYBE" ), OR(H1099="INCLUDED", H1099="MAYBE")), "MUTUALLY INCLUDED", IF(AND(G1099="MAYBE", H1099="MAYBE"), "Mutually MAYBE", IF(AND(G1099="Excluded", OR(H1099="INCLUDED", H1099="MAYBE")), "AI: No, Human: Yes", IF(AND(H1099="Excluded", OR(G1099="INCLUDED", G1099="CERTAINLY INCLUDED", G1099="MAYBE")), "AI: Yes, Human: No", "Other Conflict")))))</f>
        <v>Mutually Excluded</v>
      </c>
      <c r="K1099" s="10"/>
      <c r="L1099" s="10"/>
      <c r="N1099" s="220" t="s">
        <v>19</v>
      </c>
      <c r="O1099" s="54" t="str">
        <f>IF(J1099="Mutually Excluded","Exclude",IF(J1099= "Mutually Included","Include",M1099))</f>
        <v>Exclude</v>
      </c>
      <c r="P1099" s="54" t="str">
        <f>'Humans Alignment T&amp;A'!Z1099</f>
        <v>Exclude</v>
      </c>
      <c r="Q1099" s="120" t="str">
        <f>IF(AND(O1099="Exclude", P1099="Exclude"), "Mutually Excluded", IF(AND(OR(O1099="CERTAINLY INCLUDED", O1099="INCLUDE" ), OR(P1099="INCLUDE", P1099="MAYBE")), "MUTUALLY INCLUDED", IF(AND(O1099="MAYBE", P1099="MAYBE"), "Mutually MAYBE", IF(AND(O1099="Exclude", OR(P1099="INCLUDE", P1099="MAYBE")), "AI+Hum: No, Hum1+2: Yes", IF(AND(P1099="Exclude", OR(O1099="INCLUDE", O1099="CERTAINLY INCLUDED", H1099="MAYBE")), "Ai+hum: Yes, Hum1+2: No", "Other Conflict")))))</f>
        <v>Mutually Excluded</v>
      </c>
      <c r="U1099" s="121" t="str">
        <f>IF(Q1099="Mutually Excluded","Exclude",IF(Q1099= "Mutually Included","Include",R1099))</f>
        <v>Exclude</v>
      </c>
      <c r="V1099" s="122"/>
      <c r="X1099" s="117"/>
      <c r="Y1099" s="117"/>
      <c r="Z1099" s="103" t="str">
        <f t="shared" si="187"/>
        <v/>
      </c>
      <c r="AA1099" s="256"/>
      <c r="AB1099" s="186"/>
      <c r="AC1099" s="186"/>
      <c r="AD1099" s="203"/>
      <c r="AF1099" s="203"/>
      <c r="AG1099" s="102" t="str">
        <f t="shared" si="188"/>
        <v/>
      </c>
      <c r="AH1099" s="10" t="str">
        <f t="shared" si="185"/>
        <v/>
      </c>
      <c r="AI1099" s="102"/>
      <c r="AJ1099" s="10"/>
      <c r="AK1099" s="10"/>
      <c r="AL1099" s="105"/>
      <c r="AM1099" s="102"/>
      <c r="AN1099" s="10"/>
      <c r="AO1099" s="10" t="str">
        <f t="shared" si="189"/>
        <v/>
      </c>
      <c r="AT1099" s="10"/>
      <c r="AU1099" s="10" t="str">
        <f>IF(O1099="include",AF1099,"")</f>
        <v/>
      </c>
      <c r="AV1099" s="54" t="str">
        <f>IF(P1099="include",AF1099,"")</f>
        <v/>
      </c>
      <c r="BC1099" s="10"/>
    </row>
    <row r="1100" spans="1:55" s="54" customFormat="1" ht="45">
      <c r="A1100" s="10">
        <v>1230</v>
      </c>
      <c r="B1100" s="10"/>
      <c r="C1100" s="10" t="s">
        <v>1533</v>
      </c>
      <c r="D1100" s="10">
        <v>2</v>
      </c>
      <c r="E1100" s="10">
        <v>3</v>
      </c>
      <c r="F1100" s="10">
        <v>2</v>
      </c>
      <c r="G1100" s="119" t="str">
        <f t="shared" si="186"/>
        <v>EXCLUDED</v>
      </c>
      <c r="H1100" s="147" t="s">
        <v>901</v>
      </c>
      <c r="I1100" s="189" t="s">
        <v>901</v>
      </c>
      <c r="J1100" s="10" t="str">
        <f>IF(AND(G1100="Excluded", H1100="Excluded"), "Mutually Excluded", IF(AND(OR(G1100="CERTAINLY INCLUDED", G1100="INCLUDED", G1100="MAYBE" ), OR(H1100="INCLUDED", H1100="MAYBE")), "MUTUALLY INCLUDED", IF(AND(G1100="MAYBE", H1100="MAYBE"), "Mutually MAYBE", IF(AND(G1100="Excluded", OR(H1100="INCLUDED", H1100="MAYBE")), "AI: No, Human: Yes", IF(AND(H1100="Excluded", OR(G1100="INCLUDED", G1100="CERTAINLY INCLUDED", G1100="MAYBE")), "AI: Yes, Human: No", "Other Conflict")))))</f>
        <v>Mutually Excluded</v>
      </c>
      <c r="K1100" s="10"/>
      <c r="L1100" s="10"/>
      <c r="N1100" s="220" t="s">
        <v>19</v>
      </c>
      <c r="O1100" s="54" t="str">
        <f>IF(J1100="Mutually Excluded","Exclude",IF(J1100= "Mutually Included","Include",M1100))</f>
        <v>Exclude</v>
      </c>
      <c r="P1100" s="54" t="str">
        <f>'Humans Alignment T&amp;A'!Z1100</f>
        <v>Exclude</v>
      </c>
      <c r="Q1100" s="120" t="str">
        <f>IF(AND(O1100="Exclude", P1100="Exclude"), "Mutually Excluded", IF(AND(OR(O1100="CERTAINLY INCLUDED", O1100="INCLUDE" ), OR(P1100="INCLUDE", P1100="MAYBE")), "MUTUALLY INCLUDED", IF(AND(O1100="MAYBE", P1100="MAYBE"), "Mutually MAYBE", IF(AND(O1100="Exclude", OR(P1100="INCLUDE", P1100="MAYBE")), "AI+Hum: No, Hum1+2: Yes", IF(AND(P1100="Exclude", OR(O1100="INCLUDE", O1100="CERTAINLY INCLUDED", H1100="MAYBE")), "Ai+hum: Yes, Hum1+2: No", "Other Conflict")))))</f>
        <v>Mutually Excluded</v>
      </c>
      <c r="U1100" s="121" t="str">
        <f>IF(Q1100="Mutually Excluded","Exclude",IF(Q1100= "Mutually Included","Include",R1100))</f>
        <v>Exclude</v>
      </c>
      <c r="V1100" s="122"/>
      <c r="X1100" s="117"/>
      <c r="Y1100" s="117"/>
      <c r="Z1100" s="103" t="str">
        <f t="shared" si="187"/>
        <v/>
      </c>
      <c r="AA1100" s="256"/>
      <c r="AB1100" s="186"/>
      <c r="AC1100" s="186"/>
      <c r="AD1100" s="203"/>
      <c r="AF1100" s="203"/>
      <c r="AG1100" s="102" t="str">
        <f t="shared" si="188"/>
        <v/>
      </c>
      <c r="AH1100" s="10" t="str">
        <f t="shared" si="185"/>
        <v/>
      </c>
      <c r="AI1100" s="102"/>
      <c r="AJ1100" s="10"/>
      <c r="AK1100" s="10"/>
      <c r="AL1100" s="105"/>
      <c r="AM1100" s="102"/>
      <c r="AN1100" s="10"/>
      <c r="AO1100" s="10" t="str">
        <f t="shared" si="189"/>
        <v/>
      </c>
      <c r="AT1100" s="10"/>
      <c r="AU1100" s="10" t="str">
        <f>IF(O1100="include",AF1100,"")</f>
        <v/>
      </c>
      <c r="AV1100" s="54" t="str">
        <f>IF(P1100="include",AF1100,"")</f>
        <v/>
      </c>
      <c r="BC1100" s="10"/>
    </row>
    <row r="1101" spans="1:55" s="54" customFormat="1" ht="45">
      <c r="A1101" s="10">
        <v>1231</v>
      </c>
      <c r="B1101" s="10"/>
      <c r="C1101" s="10" t="s">
        <v>1534</v>
      </c>
      <c r="D1101" s="10">
        <v>2</v>
      </c>
      <c r="E1101" s="10">
        <v>3</v>
      </c>
      <c r="F1101" s="10">
        <v>2</v>
      </c>
      <c r="G1101" s="119" t="str">
        <f t="shared" si="186"/>
        <v>EXCLUDED</v>
      </c>
      <c r="H1101" s="147" t="s">
        <v>901</v>
      </c>
      <c r="I1101" s="189" t="s">
        <v>901</v>
      </c>
      <c r="J1101" s="10" t="str">
        <f>IF(AND(G1101="Excluded", H1101="Excluded"), "Mutually Excluded", IF(AND(OR(G1101="CERTAINLY INCLUDED", G1101="INCLUDED", G1101="MAYBE" ), OR(H1101="INCLUDED", H1101="MAYBE")), "MUTUALLY INCLUDED", IF(AND(G1101="MAYBE", H1101="MAYBE"), "Mutually MAYBE", IF(AND(G1101="Excluded", OR(H1101="INCLUDED", H1101="MAYBE")), "AI: No, Human: Yes", IF(AND(H1101="Excluded", OR(G1101="INCLUDED", G1101="CERTAINLY INCLUDED", G1101="MAYBE")), "AI: Yes, Human: No", "Other Conflict")))))</f>
        <v>Mutually Excluded</v>
      </c>
      <c r="K1101" s="10"/>
      <c r="L1101" s="10"/>
      <c r="N1101" s="220" t="s">
        <v>19</v>
      </c>
      <c r="O1101" s="54" t="str">
        <f>IF(J1101="Mutually Excluded","Exclude",IF(J1101= "Mutually Included","Include",M1101))</f>
        <v>Exclude</v>
      </c>
      <c r="P1101" s="54" t="str">
        <f>'Humans Alignment T&amp;A'!Z1101</f>
        <v>Exclude</v>
      </c>
      <c r="Q1101" s="120" t="str">
        <f>IF(AND(O1101="Exclude", P1101="Exclude"), "Mutually Excluded", IF(AND(OR(O1101="CERTAINLY INCLUDED", O1101="INCLUDE" ), OR(P1101="INCLUDE", P1101="MAYBE")), "MUTUALLY INCLUDED", IF(AND(O1101="MAYBE", P1101="MAYBE"), "Mutually MAYBE", IF(AND(O1101="Exclude", OR(P1101="INCLUDE", P1101="MAYBE")), "AI+Hum: No, Hum1+2: Yes", IF(AND(P1101="Exclude", OR(O1101="INCLUDE", O1101="CERTAINLY INCLUDED", H1101="MAYBE")), "Ai+hum: Yes, Hum1+2: No", "Other Conflict")))))</f>
        <v>Mutually Excluded</v>
      </c>
      <c r="U1101" s="121" t="str">
        <f>IF(Q1101="Mutually Excluded","Exclude",IF(Q1101= "Mutually Included","Include",R1101))</f>
        <v>Exclude</v>
      </c>
      <c r="V1101" s="122"/>
      <c r="X1101" s="117"/>
      <c r="Y1101" s="117"/>
      <c r="Z1101" s="103" t="str">
        <f t="shared" si="187"/>
        <v/>
      </c>
      <c r="AA1101" s="256"/>
      <c r="AB1101" s="186"/>
      <c r="AC1101" s="186"/>
      <c r="AD1101" s="203"/>
      <c r="AF1101" s="203"/>
      <c r="AG1101" s="102" t="str">
        <f t="shared" si="188"/>
        <v/>
      </c>
      <c r="AH1101" s="10" t="str">
        <f t="shared" si="185"/>
        <v/>
      </c>
      <c r="AI1101" s="102"/>
      <c r="AJ1101" s="10"/>
      <c r="AK1101" s="10"/>
      <c r="AL1101" s="105"/>
      <c r="AM1101" s="102"/>
      <c r="AN1101" s="10"/>
      <c r="AO1101" s="10" t="str">
        <f t="shared" si="189"/>
        <v/>
      </c>
      <c r="AT1101" s="10"/>
      <c r="AU1101" s="10" t="str">
        <f>IF(O1101="include",AF1101,"")</f>
        <v/>
      </c>
      <c r="AV1101" s="54" t="str">
        <f>IF(P1101="include",AF1101,"")</f>
        <v/>
      </c>
      <c r="BC1101" s="10"/>
    </row>
    <row r="1102" spans="1:55" s="54" customFormat="1" ht="30">
      <c r="A1102" s="10">
        <v>1232</v>
      </c>
      <c r="B1102" s="10"/>
      <c r="C1102" s="10" t="s">
        <v>1535</v>
      </c>
      <c r="D1102" s="10">
        <v>5</v>
      </c>
      <c r="E1102" s="10">
        <v>5</v>
      </c>
      <c r="F1102" s="10">
        <v>5</v>
      </c>
      <c r="G1102" s="119" t="str">
        <f t="shared" si="186"/>
        <v>CERTAINLY INCLUDED</v>
      </c>
      <c r="H1102" s="147" t="s">
        <v>901</v>
      </c>
      <c r="I1102" s="189" t="s">
        <v>901</v>
      </c>
      <c r="J1102" s="10" t="str">
        <f>IF(AND(G1102="Excluded", H1102="Excluded"), "Mutually Excluded", IF(AND(OR(G1102="CERTAINLY INCLUDED", G1102="INCLUDED", G1102="MAYBE" ), OR(H1102="INCLUDED", H1102="MAYBE")), "MUTUALLY INCLUDED", IF(AND(G1102="MAYBE", H1102="MAYBE"), "Mutually MAYBE", IF(AND(G1102="Excluded", OR(H1102="INCLUDED", H1102="MAYBE")), "AI: No, Human: Yes", IF(AND(H1102="Excluded", OR(G1102="INCLUDED", G1102="CERTAINLY INCLUDED", G1102="MAYBE")), "AI: Yes, Human: No", "Other Conflict")))))</f>
        <v>AI: Yes, Human: No</v>
      </c>
      <c r="K1102" s="10" t="s">
        <v>3024</v>
      </c>
      <c r="L1102" s="10" t="s">
        <v>901</v>
      </c>
      <c r="M1102" s="259" t="s">
        <v>19</v>
      </c>
      <c r="N1102" s="220" t="s">
        <v>19</v>
      </c>
      <c r="O1102" s="54" t="str">
        <f>IF(J1102="Mutually Excluded","Exclude",IF(J1102= "Mutually Included","Include",M1102))</f>
        <v>Exclude</v>
      </c>
      <c r="P1102" s="54" t="str">
        <f>'Humans Alignment T&amp;A'!Z1102</f>
        <v>Exclude</v>
      </c>
      <c r="Q1102" s="120" t="str">
        <f>IF(AND(O1102="Exclude", P1102="Exclude"), "Mutually Excluded", IF(AND(OR(O1102="CERTAINLY INCLUDED", O1102="INCLUDE" ), OR(P1102="INCLUDE", P1102="MAYBE")), "MUTUALLY INCLUDED", IF(AND(O1102="MAYBE", P1102="MAYBE"), "Mutually MAYBE", IF(AND(O1102="Exclude", OR(P1102="INCLUDE", P1102="MAYBE")), "AI+Hum: No, Hum1+2: Yes", IF(AND(P1102="Exclude", OR(O1102="INCLUDE", O1102="CERTAINLY INCLUDED", H1102="MAYBE")), "Ai+hum: Yes, Hum1+2: No", "Other Conflict")))))</f>
        <v>Mutually Excluded</v>
      </c>
      <c r="U1102" s="121" t="str">
        <f>IF(Q1102="Mutually Excluded","Exclude",IF(Q1102= "Mutually Included","Include",R1102))</f>
        <v>Exclude</v>
      </c>
      <c r="V1102" s="122"/>
      <c r="X1102" s="117"/>
      <c r="Y1102" s="117"/>
      <c r="Z1102" s="103" t="str">
        <f t="shared" si="187"/>
        <v/>
      </c>
      <c r="AA1102" s="256"/>
      <c r="AB1102" s="186"/>
      <c r="AC1102" s="186"/>
      <c r="AD1102" s="203"/>
      <c r="AF1102" s="203"/>
      <c r="AG1102" s="102" t="str">
        <f t="shared" si="188"/>
        <v/>
      </c>
      <c r="AH1102" s="10" t="str">
        <f t="shared" si="185"/>
        <v/>
      </c>
      <c r="AI1102" s="102"/>
      <c r="AJ1102" s="10"/>
      <c r="AK1102" s="10"/>
      <c r="AL1102" s="105"/>
      <c r="AM1102" s="102"/>
      <c r="AN1102" s="10"/>
      <c r="AO1102" s="10" t="str">
        <f t="shared" si="189"/>
        <v/>
      </c>
      <c r="AT1102" s="10"/>
      <c r="AU1102" s="10" t="str">
        <f>IF(O1102="include",AF1102,"")</f>
        <v/>
      </c>
      <c r="AV1102" s="54" t="str">
        <f>IF(P1102="include",AF1102,"")</f>
        <v/>
      </c>
      <c r="BC1102" s="10"/>
    </row>
    <row r="1103" spans="1:55" s="54" customFormat="1" ht="45">
      <c r="A1103" s="10">
        <v>1233</v>
      </c>
      <c r="B1103" s="10"/>
      <c r="C1103" s="10" t="s">
        <v>1537</v>
      </c>
      <c r="D1103" s="10">
        <v>1</v>
      </c>
      <c r="E1103" s="10">
        <v>1</v>
      </c>
      <c r="F1103" s="10">
        <v>1</v>
      </c>
      <c r="G1103" s="119" t="str">
        <f t="shared" si="186"/>
        <v>EXCLUDED</v>
      </c>
      <c r="H1103" s="147" t="s">
        <v>901</v>
      </c>
      <c r="I1103" s="189" t="s">
        <v>901</v>
      </c>
      <c r="J1103" s="10" t="str">
        <f>IF(AND(G1103="Excluded", H1103="Excluded"), "Mutually Excluded", IF(AND(OR(G1103="CERTAINLY INCLUDED", G1103="INCLUDED", G1103="MAYBE" ), OR(H1103="INCLUDED", H1103="MAYBE")), "MUTUALLY INCLUDED", IF(AND(G1103="MAYBE", H1103="MAYBE"), "Mutually MAYBE", IF(AND(G1103="Excluded", OR(H1103="INCLUDED", H1103="MAYBE")), "AI: No, Human: Yes", IF(AND(H1103="Excluded", OR(G1103="INCLUDED", G1103="CERTAINLY INCLUDED", G1103="MAYBE")), "AI: Yes, Human: No", "Other Conflict")))))</f>
        <v>Mutually Excluded</v>
      </c>
      <c r="K1103" s="10"/>
      <c r="L1103" s="10"/>
      <c r="N1103" s="220" t="s">
        <v>19</v>
      </c>
      <c r="O1103" s="54" t="str">
        <f>IF(J1103="Mutually Excluded","Exclude",IF(J1103= "Mutually Included","Include",M1103))</f>
        <v>Exclude</v>
      </c>
      <c r="P1103" s="54" t="str">
        <f>'Humans Alignment T&amp;A'!Z1103</f>
        <v>Exclude</v>
      </c>
      <c r="Q1103" s="120" t="str">
        <f>IF(AND(O1103="Exclude", P1103="Exclude"), "Mutually Excluded", IF(AND(OR(O1103="CERTAINLY INCLUDED", O1103="INCLUDE" ), OR(P1103="INCLUDE", P1103="MAYBE")), "MUTUALLY INCLUDED", IF(AND(O1103="MAYBE", P1103="MAYBE"), "Mutually MAYBE", IF(AND(O1103="Exclude", OR(P1103="INCLUDE", P1103="MAYBE")), "AI+Hum: No, Hum1+2: Yes", IF(AND(P1103="Exclude", OR(O1103="INCLUDE", O1103="CERTAINLY INCLUDED", H1103="MAYBE")), "Ai+hum: Yes, Hum1+2: No", "Other Conflict")))))</f>
        <v>Mutually Excluded</v>
      </c>
      <c r="U1103" s="121" t="str">
        <f>IF(Q1103="Mutually Excluded","Exclude",IF(Q1103= "Mutually Included","Include",R1103))</f>
        <v>Exclude</v>
      </c>
      <c r="V1103" s="122"/>
      <c r="X1103" s="117"/>
      <c r="Y1103" s="117"/>
      <c r="Z1103" s="103" t="str">
        <f t="shared" si="187"/>
        <v/>
      </c>
      <c r="AA1103" s="256"/>
      <c r="AB1103" s="186"/>
      <c r="AC1103" s="186"/>
      <c r="AD1103" s="203"/>
      <c r="AF1103" s="203"/>
      <c r="AG1103" s="102" t="str">
        <f t="shared" si="188"/>
        <v/>
      </c>
      <c r="AH1103" s="10" t="str">
        <f t="shared" si="185"/>
        <v/>
      </c>
      <c r="AI1103" s="102"/>
      <c r="AJ1103" s="10"/>
      <c r="AK1103" s="10"/>
      <c r="AL1103" s="105"/>
      <c r="AM1103" s="102"/>
      <c r="AN1103" s="10"/>
      <c r="AO1103" s="10" t="str">
        <f t="shared" si="189"/>
        <v/>
      </c>
      <c r="AT1103" s="10"/>
      <c r="AU1103" s="10" t="str">
        <f>IF(O1103="include",AF1103,"")</f>
        <v/>
      </c>
      <c r="AV1103" s="54" t="str">
        <f>IF(P1103="include",AF1103,"")</f>
        <v/>
      </c>
    </row>
    <row r="1104" spans="1:55" s="54" customFormat="1" ht="30">
      <c r="A1104" s="10">
        <v>1234</v>
      </c>
      <c r="B1104" s="10"/>
      <c r="C1104" s="10" t="s">
        <v>1538</v>
      </c>
      <c r="D1104" s="10">
        <v>2</v>
      </c>
      <c r="E1104" s="10">
        <v>2</v>
      </c>
      <c r="F1104" s="10">
        <v>2</v>
      </c>
      <c r="G1104" s="119" t="str">
        <f t="shared" si="186"/>
        <v>EXCLUDED</v>
      </c>
      <c r="H1104" s="147" t="s">
        <v>65</v>
      </c>
      <c r="I1104" s="189" t="s">
        <v>901</v>
      </c>
      <c r="J1104" s="10" t="str">
        <f>IF(AND(G1104="Excluded", H1104="Excluded"), "Mutually Excluded", IF(AND(OR(G1104="CERTAINLY INCLUDED", G1104="INCLUDED", G1104="MAYBE" ), OR(H1104="INCLUDED", H1104="MAYBE")), "MUTUALLY INCLUDED", IF(AND(G1104="MAYBE", H1104="MAYBE"), "Mutually MAYBE", IF(AND(G1104="Excluded", OR(H1104="INCLUDED", H1104="MAYBE")), "AI: No, Human: Yes", IF(AND(H1104="Excluded", OR(G1104="INCLUDED", G1104="CERTAINLY INCLUDED", G1104="MAYBE")), "AI: Yes, Human: No", "Other Conflict")))))</f>
        <v>AI: No, Human: Yes</v>
      </c>
      <c r="K1104" s="10" t="s">
        <v>901</v>
      </c>
      <c r="L1104" s="10" t="s">
        <v>901</v>
      </c>
      <c r="M1104" s="259" t="s">
        <v>19</v>
      </c>
      <c r="N1104" s="220" t="s">
        <v>19</v>
      </c>
      <c r="O1104" s="54" t="str">
        <f>IF(J1104="Mutually Excluded","Exclude",IF(J1104= "Mutually Included","Include",M1104))</f>
        <v>Exclude</v>
      </c>
      <c r="P1104" s="54" t="str">
        <f>'Humans Alignment T&amp;A'!Z1104</f>
        <v>Exclude</v>
      </c>
      <c r="Q1104" s="120" t="str">
        <f>IF(AND(O1104="Exclude", P1104="Exclude"), "Mutually Excluded", IF(AND(OR(O1104="CERTAINLY INCLUDED", O1104="INCLUDE" ), OR(P1104="INCLUDE", P1104="MAYBE")), "MUTUALLY INCLUDED", IF(AND(O1104="MAYBE", P1104="MAYBE"), "Mutually MAYBE", IF(AND(O1104="Exclude", OR(P1104="INCLUDE", P1104="MAYBE")), "AI+Hum: No, Hum1+2: Yes", IF(AND(P1104="Exclude", OR(O1104="INCLUDE", O1104="CERTAINLY INCLUDED", H1104="MAYBE")), "Ai+hum: Yes, Hum1+2: No", "Other Conflict")))))</f>
        <v>Mutually Excluded</v>
      </c>
      <c r="R1104" s="54" t="s">
        <v>19</v>
      </c>
      <c r="U1104" s="121" t="str">
        <f>IF(Q1104="Mutually Excluded","Exclude",IF(Q1104= "Mutually Included","Include",R1104))</f>
        <v>Exclude</v>
      </c>
      <c r="V1104" s="122"/>
      <c r="X1104" s="117"/>
      <c r="Y1104" s="117"/>
      <c r="Z1104" s="103" t="str">
        <f t="shared" si="187"/>
        <v/>
      </c>
      <c r="AA1104" s="256"/>
      <c r="AB1104" s="186"/>
      <c r="AC1104" s="186"/>
      <c r="AD1104" s="203"/>
      <c r="AF1104" s="203"/>
      <c r="AG1104" s="102" t="str">
        <f t="shared" si="188"/>
        <v/>
      </c>
      <c r="AH1104" s="10" t="str">
        <f t="shared" si="185"/>
        <v/>
      </c>
      <c r="AI1104" s="102"/>
      <c r="AJ1104" s="10"/>
      <c r="AK1104" s="10"/>
      <c r="AL1104" s="105"/>
      <c r="AM1104" s="102"/>
      <c r="AN1104" s="10"/>
      <c r="AO1104" s="10" t="str">
        <f t="shared" si="189"/>
        <v/>
      </c>
      <c r="AT1104" s="10"/>
      <c r="AU1104" s="10" t="str">
        <f>IF(O1104="include",AF1104,"")</f>
        <v/>
      </c>
      <c r="AV1104" s="54" t="str">
        <f>IF(P1104="include",AF1104,"")</f>
        <v/>
      </c>
    </row>
    <row r="1105" spans="1:48" s="54" customFormat="1" ht="30">
      <c r="A1105" s="10">
        <v>1235</v>
      </c>
      <c r="B1105" s="10"/>
      <c r="C1105" s="10" t="s">
        <v>1540</v>
      </c>
      <c r="D1105" s="10">
        <v>1</v>
      </c>
      <c r="E1105" s="10">
        <v>1</v>
      </c>
      <c r="F1105" s="10">
        <v>1</v>
      </c>
      <c r="G1105" s="119" t="str">
        <f t="shared" si="186"/>
        <v>EXCLUDED</v>
      </c>
      <c r="H1105" s="147" t="s">
        <v>901</v>
      </c>
      <c r="I1105" s="189" t="s">
        <v>901</v>
      </c>
      <c r="J1105" s="10" t="str">
        <f>IF(AND(G1105="Excluded", H1105="Excluded"), "Mutually Excluded", IF(AND(OR(G1105="CERTAINLY INCLUDED", G1105="INCLUDED", G1105="MAYBE" ), OR(H1105="INCLUDED", H1105="MAYBE")), "MUTUALLY INCLUDED", IF(AND(G1105="MAYBE", H1105="MAYBE"), "Mutually MAYBE", IF(AND(G1105="Excluded", OR(H1105="INCLUDED", H1105="MAYBE")), "AI: No, Human: Yes", IF(AND(H1105="Excluded", OR(G1105="INCLUDED", G1105="CERTAINLY INCLUDED", G1105="MAYBE")), "AI: Yes, Human: No", "Other Conflict")))))</f>
        <v>Mutually Excluded</v>
      </c>
      <c r="K1105" s="10"/>
      <c r="L1105" s="10"/>
      <c r="N1105" s="220" t="s">
        <v>19</v>
      </c>
      <c r="O1105" s="54" t="str">
        <f>IF(J1105="Mutually Excluded","Exclude",IF(J1105= "Mutually Included","Include",M1105))</f>
        <v>Exclude</v>
      </c>
      <c r="P1105" s="54" t="str">
        <f>'Humans Alignment T&amp;A'!Z1105</f>
        <v>Exclude</v>
      </c>
      <c r="Q1105" s="120" t="str">
        <f>IF(AND(O1105="Exclude", P1105="Exclude"), "Mutually Excluded", IF(AND(OR(O1105="CERTAINLY INCLUDED", O1105="INCLUDE" ), OR(P1105="INCLUDE", P1105="MAYBE")), "MUTUALLY INCLUDED", IF(AND(O1105="MAYBE", P1105="MAYBE"), "Mutually MAYBE", IF(AND(O1105="Exclude", OR(P1105="INCLUDE", P1105="MAYBE")), "AI+Hum: No, Hum1+2: Yes", IF(AND(P1105="Exclude", OR(O1105="INCLUDE", O1105="CERTAINLY INCLUDED", H1105="MAYBE")), "Ai+hum: Yes, Hum1+2: No", "Other Conflict")))))</f>
        <v>Mutually Excluded</v>
      </c>
      <c r="U1105" s="121" t="str">
        <f>IF(Q1105="Mutually Excluded","Exclude",IF(Q1105= "Mutually Included","Include",R1105))</f>
        <v>Exclude</v>
      </c>
      <c r="V1105" s="122"/>
      <c r="X1105" s="117"/>
      <c r="Y1105" s="117"/>
      <c r="Z1105" s="103" t="str">
        <f t="shared" si="187"/>
        <v/>
      </c>
      <c r="AA1105" s="256"/>
      <c r="AB1105" s="186"/>
      <c r="AC1105" s="186"/>
      <c r="AD1105" s="203"/>
      <c r="AF1105" s="203"/>
      <c r="AG1105" s="102" t="str">
        <f t="shared" si="188"/>
        <v/>
      </c>
      <c r="AH1105" s="10" t="str">
        <f t="shared" si="185"/>
        <v/>
      </c>
      <c r="AI1105" s="102"/>
      <c r="AJ1105" s="10"/>
      <c r="AK1105" s="10"/>
      <c r="AL1105" s="105"/>
      <c r="AM1105" s="102"/>
      <c r="AN1105" s="10"/>
      <c r="AO1105" s="10" t="str">
        <f t="shared" si="189"/>
        <v/>
      </c>
      <c r="AT1105" s="10"/>
      <c r="AU1105" s="10" t="str">
        <f>IF(O1105="include",AF1105,"")</f>
        <v/>
      </c>
      <c r="AV1105" s="54" t="str">
        <f>IF(P1105="include",AF1105,"")</f>
        <v/>
      </c>
    </row>
    <row r="1106" spans="1:48" s="54" customFormat="1" ht="70.150000000000006" customHeight="1">
      <c r="A1106" s="10">
        <v>1236</v>
      </c>
      <c r="B1106" s="10"/>
      <c r="C1106" s="10" t="s">
        <v>1541</v>
      </c>
      <c r="D1106" s="10">
        <v>1</v>
      </c>
      <c r="E1106" s="10">
        <v>1</v>
      </c>
      <c r="F1106" s="10">
        <v>1</v>
      </c>
      <c r="G1106" s="119" t="str">
        <f t="shared" si="186"/>
        <v>EXCLUDED</v>
      </c>
      <c r="H1106" s="147" t="s">
        <v>901</v>
      </c>
      <c r="I1106" s="189" t="s">
        <v>901</v>
      </c>
      <c r="J1106" s="10" t="str">
        <f>IF(AND(G1106="Excluded", H1106="Excluded"), "Mutually Excluded", IF(AND(OR(G1106="CERTAINLY INCLUDED", G1106="INCLUDED", G1106="MAYBE" ), OR(H1106="INCLUDED", H1106="MAYBE")), "MUTUALLY INCLUDED", IF(AND(G1106="MAYBE", H1106="MAYBE"), "Mutually MAYBE", IF(AND(G1106="Excluded", OR(H1106="INCLUDED", H1106="MAYBE")), "AI: No, Human: Yes", IF(AND(H1106="Excluded", OR(G1106="INCLUDED", G1106="CERTAINLY INCLUDED", G1106="MAYBE")), "AI: Yes, Human: No", "Other Conflict")))))</f>
        <v>Mutually Excluded</v>
      </c>
      <c r="K1106" s="10"/>
      <c r="L1106" s="10"/>
      <c r="N1106" s="220" t="s">
        <v>19</v>
      </c>
      <c r="O1106" s="54" t="str">
        <f>IF(J1106="Mutually Excluded","Exclude",IF(J1106= "Mutually Included","Include",M1106))</f>
        <v>Exclude</v>
      </c>
      <c r="P1106" s="54" t="str">
        <f>'Humans Alignment T&amp;A'!Z1106</f>
        <v>Exclude</v>
      </c>
      <c r="Q1106" s="120" t="str">
        <f>IF(AND(O1106="Exclude", P1106="Exclude"), "Mutually Excluded", IF(AND(OR(O1106="CERTAINLY INCLUDED", O1106="INCLUDE" ), OR(P1106="INCLUDE", P1106="MAYBE")), "MUTUALLY INCLUDED", IF(AND(O1106="MAYBE", P1106="MAYBE"), "Mutually MAYBE", IF(AND(O1106="Exclude", OR(P1106="INCLUDE", P1106="MAYBE")), "AI+Hum: No, Hum1+2: Yes", IF(AND(P1106="Exclude", OR(O1106="INCLUDE", O1106="CERTAINLY INCLUDED", H1106="MAYBE")), "Ai+hum: Yes, Hum1+2: No", "Other Conflict")))))</f>
        <v>Mutually Excluded</v>
      </c>
      <c r="U1106" s="121" t="str">
        <f>IF(Q1106="Mutually Excluded","Exclude",IF(Q1106= "Mutually Included","Include",R1106))</f>
        <v>Exclude</v>
      </c>
      <c r="V1106" s="122"/>
      <c r="X1106" s="117"/>
      <c r="Y1106" s="117"/>
      <c r="Z1106" s="103" t="str">
        <f t="shared" si="187"/>
        <v/>
      </c>
      <c r="AA1106" s="256"/>
      <c r="AB1106" s="186"/>
      <c r="AC1106" s="186"/>
      <c r="AD1106" s="203"/>
      <c r="AF1106" s="203"/>
      <c r="AG1106" s="102" t="str">
        <f t="shared" si="188"/>
        <v/>
      </c>
      <c r="AH1106" s="10" t="str">
        <f t="shared" si="185"/>
        <v/>
      </c>
      <c r="AI1106" s="102"/>
      <c r="AJ1106" s="10"/>
      <c r="AK1106" s="10"/>
      <c r="AL1106" s="105"/>
      <c r="AM1106" s="102"/>
      <c r="AN1106" s="10"/>
      <c r="AO1106" s="10" t="str">
        <f t="shared" si="189"/>
        <v/>
      </c>
      <c r="AT1106" s="10"/>
      <c r="AU1106" s="10" t="str">
        <f>IF(O1106="include",AF1106,"")</f>
        <v/>
      </c>
      <c r="AV1106" s="54" t="str">
        <f>IF(P1106="include",AF1106,"")</f>
        <v/>
      </c>
    </row>
    <row r="1107" spans="1:48" s="54" customFormat="1" ht="30">
      <c r="A1107" s="10">
        <v>1237</v>
      </c>
      <c r="B1107" s="10"/>
      <c r="C1107" s="10" t="s">
        <v>1542</v>
      </c>
      <c r="D1107" s="10">
        <v>3</v>
      </c>
      <c r="E1107" s="10">
        <v>3</v>
      </c>
      <c r="F1107" s="10">
        <v>3</v>
      </c>
      <c r="G1107" s="119" t="str">
        <f t="shared" si="186"/>
        <v>EXCLUDED</v>
      </c>
      <c r="H1107" s="147" t="s">
        <v>901</v>
      </c>
      <c r="I1107" s="189" t="s">
        <v>901</v>
      </c>
      <c r="J1107" s="10" t="str">
        <f>IF(AND(G1107="Excluded", H1107="Excluded"), "Mutually Excluded", IF(AND(OR(G1107="CERTAINLY INCLUDED", G1107="INCLUDED", G1107="MAYBE" ), OR(H1107="INCLUDED", H1107="MAYBE")), "MUTUALLY INCLUDED", IF(AND(G1107="MAYBE", H1107="MAYBE"), "Mutually MAYBE", IF(AND(G1107="Excluded", OR(H1107="INCLUDED", H1107="MAYBE")), "AI: No, Human: Yes", IF(AND(H1107="Excluded", OR(G1107="INCLUDED", G1107="CERTAINLY INCLUDED", G1107="MAYBE")), "AI: Yes, Human: No", "Other Conflict")))))</f>
        <v>Mutually Excluded</v>
      </c>
      <c r="K1107" s="10"/>
      <c r="L1107" s="10"/>
      <c r="N1107" s="220" t="s">
        <v>19</v>
      </c>
      <c r="O1107" s="54" t="str">
        <f>IF(J1107="Mutually Excluded","Exclude",IF(J1107= "Mutually Included","Include",M1107))</f>
        <v>Exclude</v>
      </c>
      <c r="P1107" s="54" t="str">
        <f>'Humans Alignment T&amp;A'!Z1107</f>
        <v>Exclude</v>
      </c>
      <c r="Q1107" s="120" t="str">
        <f>IF(AND(O1107="Exclude", P1107="Exclude"), "Mutually Excluded", IF(AND(OR(O1107="CERTAINLY INCLUDED", O1107="INCLUDE" ), OR(P1107="INCLUDE", P1107="MAYBE")), "MUTUALLY INCLUDED", IF(AND(O1107="MAYBE", P1107="MAYBE"), "Mutually MAYBE", IF(AND(O1107="Exclude", OR(P1107="INCLUDE", P1107="MAYBE")), "AI+Hum: No, Hum1+2: Yes", IF(AND(P1107="Exclude", OR(O1107="INCLUDE", O1107="CERTAINLY INCLUDED", H1107="MAYBE")), "Ai+hum: Yes, Hum1+2: No", "Other Conflict")))))</f>
        <v>Mutually Excluded</v>
      </c>
      <c r="U1107" s="121" t="str">
        <f>IF(Q1107="Mutually Excluded","Exclude",IF(Q1107= "Mutually Included","Include",R1107))</f>
        <v>Exclude</v>
      </c>
      <c r="V1107" s="122"/>
      <c r="X1107" s="117"/>
      <c r="Y1107" s="117"/>
      <c r="Z1107" s="103" t="str">
        <f t="shared" si="187"/>
        <v/>
      </c>
      <c r="AA1107" s="256"/>
      <c r="AB1107" s="186"/>
      <c r="AC1107" s="186"/>
      <c r="AD1107" s="203"/>
      <c r="AF1107" s="203"/>
      <c r="AG1107" s="102" t="str">
        <f t="shared" si="188"/>
        <v/>
      </c>
      <c r="AH1107" s="10" t="str">
        <f t="shared" si="185"/>
        <v/>
      </c>
      <c r="AI1107" s="102"/>
      <c r="AJ1107" s="10"/>
      <c r="AK1107" s="10"/>
      <c r="AL1107" s="105"/>
      <c r="AM1107" s="102"/>
      <c r="AN1107" s="10"/>
      <c r="AO1107" s="10" t="str">
        <f t="shared" si="189"/>
        <v/>
      </c>
      <c r="AT1107" s="10"/>
      <c r="AU1107" s="10" t="str">
        <f>IF(O1107="include",AF1107,"")</f>
        <v/>
      </c>
      <c r="AV1107" s="54" t="str">
        <f>IF(P1107="include",AF1107,"")</f>
        <v/>
      </c>
    </row>
    <row r="1108" spans="1:48" s="54" customFormat="1" ht="45">
      <c r="A1108" s="10">
        <v>1238</v>
      </c>
      <c r="B1108" s="10"/>
      <c r="C1108" s="10" t="s">
        <v>1543</v>
      </c>
      <c r="D1108" s="10">
        <v>2</v>
      </c>
      <c r="E1108" s="10">
        <v>2</v>
      </c>
      <c r="F1108" s="10">
        <v>2</v>
      </c>
      <c r="G1108" s="119" t="str">
        <f t="shared" si="186"/>
        <v>EXCLUDED</v>
      </c>
      <c r="H1108" s="147" t="s">
        <v>901</v>
      </c>
      <c r="I1108" s="189" t="s">
        <v>901</v>
      </c>
      <c r="J1108" s="10" t="str">
        <f>IF(AND(G1108="Excluded", H1108="Excluded"), "Mutually Excluded", IF(AND(OR(G1108="CERTAINLY INCLUDED", G1108="INCLUDED", G1108="MAYBE" ), OR(H1108="INCLUDED", H1108="MAYBE")), "MUTUALLY INCLUDED", IF(AND(G1108="MAYBE", H1108="MAYBE"), "Mutually MAYBE", IF(AND(G1108="Excluded", OR(H1108="INCLUDED", H1108="MAYBE")), "AI: No, Human: Yes", IF(AND(H1108="Excluded", OR(G1108="INCLUDED", G1108="CERTAINLY INCLUDED", G1108="MAYBE")), "AI: Yes, Human: No", "Other Conflict")))))</f>
        <v>Mutually Excluded</v>
      </c>
      <c r="K1108" s="10"/>
      <c r="L1108" s="10"/>
      <c r="N1108" s="220" t="s">
        <v>19</v>
      </c>
      <c r="O1108" s="54" t="str">
        <f>IF(J1108="Mutually Excluded","Exclude",IF(J1108= "Mutually Included","Include",M1108))</f>
        <v>Exclude</v>
      </c>
      <c r="P1108" s="54" t="str">
        <f>'Humans Alignment T&amp;A'!Z1108</f>
        <v>Exclude</v>
      </c>
      <c r="Q1108" s="120" t="str">
        <f>IF(AND(O1108="Exclude", P1108="Exclude"), "Mutually Excluded", IF(AND(OR(O1108="CERTAINLY INCLUDED", O1108="INCLUDE" ), OR(P1108="INCLUDE", P1108="MAYBE")), "MUTUALLY INCLUDED", IF(AND(O1108="MAYBE", P1108="MAYBE"), "Mutually MAYBE", IF(AND(O1108="Exclude", OR(P1108="INCLUDE", P1108="MAYBE")), "AI+Hum: No, Hum1+2: Yes", IF(AND(P1108="Exclude", OR(O1108="INCLUDE", O1108="CERTAINLY INCLUDED", H1108="MAYBE")), "Ai+hum: Yes, Hum1+2: No", "Other Conflict")))))</f>
        <v>Mutually Excluded</v>
      </c>
      <c r="U1108" s="121" t="str">
        <f>IF(Q1108="Mutually Excluded","Exclude",IF(Q1108= "Mutually Included","Include",R1108))</f>
        <v>Exclude</v>
      </c>
      <c r="V1108" s="122"/>
      <c r="X1108" s="117"/>
      <c r="Y1108" s="117"/>
      <c r="Z1108" s="103" t="str">
        <f t="shared" si="187"/>
        <v/>
      </c>
      <c r="AA1108" s="256"/>
      <c r="AB1108" s="186"/>
      <c r="AC1108" s="186"/>
      <c r="AD1108" s="203"/>
      <c r="AF1108" s="203"/>
      <c r="AG1108" s="102" t="str">
        <f t="shared" si="188"/>
        <v/>
      </c>
      <c r="AH1108" s="10" t="str">
        <f t="shared" si="185"/>
        <v/>
      </c>
      <c r="AI1108" s="102"/>
      <c r="AJ1108" s="10"/>
      <c r="AK1108" s="10"/>
      <c r="AL1108" s="105"/>
      <c r="AM1108" s="102"/>
      <c r="AN1108" s="10"/>
      <c r="AO1108" s="10" t="str">
        <f t="shared" si="189"/>
        <v/>
      </c>
      <c r="AT1108" s="10"/>
      <c r="AU1108" s="10" t="str">
        <f>IF(O1108="include",AF1108,"")</f>
        <v/>
      </c>
      <c r="AV1108" s="54" t="str">
        <f>IF(P1108="include",AF1108,"")</f>
        <v/>
      </c>
    </row>
    <row r="1109" spans="1:48" s="54" customFormat="1" ht="45">
      <c r="A1109" s="10">
        <v>1239</v>
      </c>
      <c r="B1109" s="10"/>
      <c r="C1109" s="10" t="s">
        <v>1544</v>
      </c>
      <c r="D1109" s="10">
        <v>3</v>
      </c>
      <c r="E1109" s="10">
        <v>4</v>
      </c>
      <c r="F1109" s="10">
        <v>3</v>
      </c>
      <c r="G1109" s="119" t="str">
        <f t="shared" si="186"/>
        <v>EXCLUDED</v>
      </c>
      <c r="H1109" s="147" t="s">
        <v>65</v>
      </c>
      <c r="I1109" s="189" t="s">
        <v>901</v>
      </c>
      <c r="J1109" s="10" t="str">
        <f>IF(AND(G1109="Excluded", H1109="Excluded"), "Mutually Excluded", IF(AND(OR(G1109="CERTAINLY INCLUDED", G1109="INCLUDED", G1109="MAYBE" ), OR(H1109="INCLUDED", H1109="MAYBE")), "MUTUALLY INCLUDED", IF(AND(G1109="MAYBE", H1109="MAYBE"), "Mutually MAYBE", IF(AND(G1109="Excluded", OR(H1109="INCLUDED", H1109="MAYBE")), "AI: No, Human: Yes", IF(AND(H1109="Excluded", OR(G1109="INCLUDED", G1109="CERTAINLY INCLUDED", G1109="MAYBE")), "AI: Yes, Human: No", "Other Conflict")))))</f>
        <v>AI: No, Human: Yes</v>
      </c>
      <c r="K1109" s="10" t="s">
        <v>901</v>
      </c>
      <c r="L1109" s="10" t="s">
        <v>901</v>
      </c>
      <c r="M1109" s="259" t="s">
        <v>19</v>
      </c>
      <c r="N1109" s="220" t="s">
        <v>19</v>
      </c>
      <c r="O1109" s="54" t="str">
        <f>IF(J1109="Mutually Excluded","Exclude",IF(J1109= "Mutually Included","Include",M1109))</f>
        <v>Exclude</v>
      </c>
      <c r="P1109" s="54" t="str">
        <f>'Humans Alignment T&amp;A'!Z1109</f>
        <v>Exclude</v>
      </c>
      <c r="Q1109" s="120" t="str">
        <f>IF(AND(O1109="Exclude", P1109="Exclude"), "Mutually Excluded", IF(AND(OR(O1109="CERTAINLY INCLUDED", O1109="INCLUDE" ), OR(P1109="INCLUDE", P1109="MAYBE")), "MUTUALLY INCLUDED", IF(AND(O1109="MAYBE", P1109="MAYBE"), "Mutually MAYBE", IF(AND(O1109="Exclude", OR(P1109="INCLUDE", P1109="MAYBE")), "AI+Hum: No, Hum1+2: Yes", IF(AND(P1109="Exclude", OR(O1109="INCLUDE", O1109="CERTAINLY INCLUDED", H1109="MAYBE")), "Ai+hum: Yes, Hum1+2: No", "Other Conflict")))))</f>
        <v>Mutually Excluded</v>
      </c>
      <c r="R1109" s="54" t="s">
        <v>19</v>
      </c>
      <c r="U1109" s="121" t="str">
        <f>IF(Q1109="Mutually Excluded","Exclude",IF(Q1109= "Mutually Included","Include",R1109))</f>
        <v>Exclude</v>
      </c>
      <c r="V1109" s="122"/>
      <c r="X1109" s="117"/>
      <c r="Y1109" s="117"/>
      <c r="Z1109" s="103" t="str">
        <f t="shared" si="187"/>
        <v/>
      </c>
      <c r="AA1109" s="256"/>
      <c r="AB1109" s="186"/>
      <c r="AC1109" s="186"/>
      <c r="AD1109" s="203"/>
      <c r="AF1109" s="203"/>
      <c r="AG1109" s="102" t="str">
        <f t="shared" si="188"/>
        <v/>
      </c>
      <c r="AH1109" s="10" t="str">
        <f t="shared" si="185"/>
        <v/>
      </c>
      <c r="AI1109" s="102"/>
      <c r="AJ1109" s="10"/>
      <c r="AK1109" s="10"/>
      <c r="AL1109" s="105"/>
      <c r="AM1109" s="102"/>
      <c r="AN1109" s="10"/>
      <c r="AO1109" s="10" t="str">
        <f t="shared" si="189"/>
        <v/>
      </c>
      <c r="AT1109" s="10"/>
      <c r="AU1109" s="10" t="str">
        <f>IF(O1109="include",AF1109,"")</f>
        <v/>
      </c>
      <c r="AV1109" s="54" t="str">
        <f>IF(P1109="include",AF1109,"")</f>
        <v/>
      </c>
    </row>
    <row r="1110" spans="1:48" s="54" customFormat="1" ht="30">
      <c r="A1110" s="10">
        <v>1240</v>
      </c>
      <c r="B1110" s="10"/>
      <c r="C1110" s="10" t="s">
        <v>1546</v>
      </c>
      <c r="D1110" s="10">
        <v>4</v>
      </c>
      <c r="E1110" s="10">
        <v>4</v>
      </c>
      <c r="F1110" s="10">
        <v>4</v>
      </c>
      <c r="G1110" s="119" t="str">
        <f t="shared" si="186"/>
        <v>EXCLUDED</v>
      </c>
      <c r="H1110" s="147" t="s">
        <v>901</v>
      </c>
      <c r="I1110" s="189" t="s">
        <v>901</v>
      </c>
      <c r="J1110" s="10" t="str">
        <f>IF(AND(G1110="Excluded", H1110="Excluded"), "Mutually Excluded", IF(AND(OR(G1110="CERTAINLY INCLUDED", G1110="INCLUDED", G1110="MAYBE" ), OR(H1110="INCLUDED", H1110="MAYBE")), "MUTUALLY INCLUDED", IF(AND(G1110="MAYBE", H1110="MAYBE"), "Mutually MAYBE", IF(AND(G1110="Excluded", OR(H1110="INCLUDED", H1110="MAYBE")), "AI: No, Human: Yes", IF(AND(H1110="Excluded", OR(G1110="INCLUDED", G1110="CERTAINLY INCLUDED", G1110="MAYBE")), "AI: Yes, Human: No", "Other Conflict")))))</f>
        <v>Mutually Excluded</v>
      </c>
      <c r="K1110" s="10"/>
      <c r="L1110" s="10"/>
      <c r="N1110" s="220" t="s">
        <v>19</v>
      </c>
      <c r="O1110" s="54" t="str">
        <f>IF(J1110="Mutually Excluded","Exclude",IF(J1110= "Mutually Included","Include",M1110))</f>
        <v>Exclude</v>
      </c>
      <c r="P1110" s="54" t="str">
        <f>'Humans Alignment T&amp;A'!Z1110</f>
        <v>Exclude</v>
      </c>
      <c r="Q1110" s="120" t="str">
        <f>IF(AND(O1110="Exclude", P1110="Exclude"), "Mutually Excluded", IF(AND(OR(O1110="CERTAINLY INCLUDED", O1110="INCLUDE" ), OR(P1110="INCLUDE", P1110="MAYBE")), "MUTUALLY INCLUDED", IF(AND(O1110="MAYBE", P1110="MAYBE"), "Mutually MAYBE", IF(AND(O1110="Exclude", OR(P1110="INCLUDE", P1110="MAYBE")), "AI+Hum: No, Hum1+2: Yes", IF(AND(P1110="Exclude", OR(O1110="INCLUDE", O1110="CERTAINLY INCLUDED", H1110="MAYBE")), "Ai+hum: Yes, Hum1+2: No", "Other Conflict")))))</f>
        <v>Mutually Excluded</v>
      </c>
      <c r="U1110" s="121" t="str">
        <f>IF(Q1110="Mutually Excluded","Exclude",IF(Q1110= "Mutually Included","Include",R1110))</f>
        <v>Exclude</v>
      </c>
      <c r="V1110" s="122"/>
      <c r="X1110" s="117"/>
      <c r="Y1110" s="117"/>
      <c r="Z1110" s="103" t="str">
        <f t="shared" si="187"/>
        <v/>
      </c>
      <c r="AA1110" s="256"/>
      <c r="AB1110" s="186"/>
      <c r="AC1110" s="186"/>
      <c r="AD1110" s="203"/>
      <c r="AF1110" s="203"/>
      <c r="AG1110" s="102" t="str">
        <f t="shared" si="188"/>
        <v/>
      </c>
      <c r="AH1110" s="10" t="str">
        <f t="shared" si="185"/>
        <v/>
      </c>
      <c r="AI1110" s="102"/>
      <c r="AJ1110" s="10"/>
      <c r="AK1110" s="10"/>
      <c r="AL1110" s="105"/>
      <c r="AM1110" s="102"/>
      <c r="AN1110" s="10"/>
      <c r="AO1110" s="10" t="str">
        <f t="shared" si="189"/>
        <v/>
      </c>
      <c r="AT1110" s="10"/>
      <c r="AU1110" s="10" t="str">
        <f>IF(O1110="include",AF1110,"")</f>
        <v/>
      </c>
      <c r="AV1110" s="54" t="str">
        <f>IF(P1110="include",AF1110,"")</f>
        <v/>
      </c>
    </row>
    <row r="1111" spans="1:48" s="54" customFormat="1" ht="30">
      <c r="A1111" s="10">
        <v>1241</v>
      </c>
      <c r="B1111" s="10"/>
      <c r="C1111" s="10" t="s">
        <v>1548</v>
      </c>
      <c r="D1111" s="10">
        <v>3</v>
      </c>
      <c r="E1111" s="10">
        <v>3</v>
      </c>
      <c r="F1111" s="10">
        <v>3</v>
      </c>
      <c r="G1111" s="119" t="str">
        <f t="shared" si="186"/>
        <v>EXCLUDED</v>
      </c>
      <c r="H1111" s="147" t="s">
        <v>901</v>
      </c>
      <c r="I1111" s="189" t="s">
        <v>901</v>
      </c>
      <c r="J1111" s="10" t="str">
        <f>IF(AND(G1111="Excluded", H1111="Excluded"), "Mutually Excluded", IF(AND(OR(G1111="CERTAINLY INCLUDED", G1111="INCLUDED", G1111="MAYBE" ), OR(H1111="INCLUDED", H1111="MAYBE")), "MUTUALLY INCLUDED", IF(AND(G1111="MAYBE", H1111="MAYBE"), "Mutually MAYBE", IF(AND(G1111="Excluded", OR(H1111="INCLUDED", H1111="MAYBE")), "AI: No, Human: Yes", IF(AND(H1111="Excluded", OR(G1111="INCLUDED", G1111="CERTAINLY INCLUDED", G1111="MAYBE")), "AI: Yes, Human: No", "Other Conflict")))))</f>
        <v>Mutually Excluded</v>
      </c>
      <c r="K1111" s="10"/>
      <c r="L1111" s="10"/>
      <c r="N1111" s="220" t="s">
        <v>19</v>
      </c>
      <c r="O1111" s="54" t="str">
        <f>IF(J1111="Mutually Excluded","Exclude",IF(J1111= "Mutually Included","Include",M1111))</f>
        <v>Exclude</v>
      </c>
      <c r="P1111" s="54" t="str">
        <f>'Humans Alignment T&amp;A'!Z1111</f>
        <v>Exclude</v>
      </c>
      <c r="Q1111" s="120" t="str">
        <f>IF(AND(O1111="Exclude", P1111="Exclude"), "Mutually Excluded", IF(AND(OR(O1111="CERTAINLY INCLUDED", O1111="INCLUDE" ), OR(P1111="INCLUDE", P1111="MAYBE")), "MUTUALLY INCLUDED", IF(AND(O1111="MAYBE", P1111="MAYBE"), "Mutually MAYBE", IF(AND(O1111="Exclude", OR(P1111="INCLUDE", P1111="MAYBE")), "AI+Hum: No, Hum1+2: Yes", IF(AND(P1111="Exclude", OR(O1111="INCLUDE", O1111="CERTAINLY INCLUDED", H1111="MAYBE")), "Ai+hum: Yes, Hum1+2: No", "Other Conflict")))))</f>
        <v>Mutually Excluded</v>
      </c>
      <c r="U1111" s="121" t="str">
        <f>IF(Q1111="Mutually Excluded","Exclude",IF(Q1111= "Mutually Included","Include",R1111))</f>
        <v>Exclude</v>
      </c>
      <c r="V1111" s="122"/>
      <c r="X1111" s="117"/>
      <c r="Y1111" s="117"/>
      <c r="Z1111" s="103" t="str">
        <f t="shared" si="187"/>
        <v/>
      </c>
      <c r="AA1111" s="256"/>
      <c r="AB1111" s="186"/>
      <c r="AC1111" s="186"/>
      <c r="AD1111" s="203"/>
      <c r="AF1111" s="203"/>
      <c r="AG1111" s="102" t="str">
        <f t="shared" si="188"/>
        <v/>
      </c>
      <c r="AH1111" s="10" t="str">
        <f t="shared" si="185"/>
        <v/>
      </c>
      <c r="AI1111" s="102"/>
      <c r="AJ1111" s="10"/>
      <c r="AK1111" s="10"/>
      <c r="AL1111" s="105"/>
      <c r="AM1111" s="102"/>
      <c r="AN1111" s="10"/>
      <c r="AO1111" s="10" t="str">
        <f t="shared" si="189"/>
        <v/>
      </c>
      <c r="AT1111" s="10"/>
      <c r="AU1111" s="10" t="str">
        <f>IF(O1111="include",AF1111,"")</f>
        <v/>
      </c>
      <c r="AV1111" s="54" t="str">
        <f>IF(P1111="include",AF1111,"")</f>
        <v/>
      </c>
    </row>
    <row r="1112" spans="1:48" s="54" customFormat="1" ht="30">
      <c r="A1112" s="10">
        <v>1242</v>
      </c>
      <c r="B1112" s="10"/>
      <c r="C1112" s="10" t="s">
        <v>1550</v>
      </c>
      <c r="D1112" s="10">
        <v>1</v>
      </c>
      <c r="E1112" s="10">
        <v>1</v>
      </c>
      <c r="F1112" s="10">
        <v>1</v>
      </c>
      <c r="G1112" s="119" t="str">
        <f t="shared" si="186"/>
        <v>EXCLUDED</v>
      </c>
      <c r="H1112" s="147" t="s">
        <v>901</v>
      </c>
      <c r="I1112" s="189" t="s">
        <v>901</v>
      </c>
      <c r="J1112" s="10" t="str">
        <f>IF(AND(G1112="Excluded", H1112="Excluded"), "Mutually Excluded", IF(AND(OR(G1112="CERTAINLY INCLUDED", G1112="INCLUDED", G1112="MAYBE" ), OR(H1112="INCLUDED", H1112="MAYBE")), "MUTUALLY INCLUDED", IF(AND(G1112="MAYBE", H1112="MAYBE"), "Mutually MAYBE", IF(AND(G1112="Excluded", OR(H1112="INCLUDED", H1112="MAYBE")), "AI: No, Human: Yes", IF(AND(H1112="Excluded", OR(G1112="INCLUDED", G1112="CERTAINLY INCLUDED", G1112="MAYBE")), "AI: Yes, Human: No", "Other Conflict")))))</f>
        <v>Mutually Excluded</v>
      </c>
      <c r="K1112" s="10"/>
      <c r="L1112" s="10"/>
      <c r="N1112" s="220" t="s">
        <v>19</v>
      </c>
      <c r="O1112" s="54" t="str">
        <f>IF(J1112="Mutually Excluded","Exclude",IF(J1112= "Mutually Included","Include",M1112))</f>
        <v>Exclude</v>
      </c>
      <c r="P1112" s="54" t="str">
        <f>'Humans Alignment T&amp;A'!Z1112</f>
        <v>Exclude</v>
      </c>
      <c r="Q1112" s="120" t="str">
        <f>IF(AND(O1112="Exclude", P1112="Exclude"), "Mutually Excluded", IF(AND(OR(O1112="CERTAINLY INCLUDED", O1112="INCLUDE" ), OR(P1112="INCLUDE", P1112="MAYBE")), "MUTUALLY INCLUDED", IF(AND(O1112="MAYBE", P1112="MAYBE"), "Mutually MAYBE", IF(AND(O1112="Exclude", OR(P1112="INCLUDE", P1112="MAYBE")), "AI+Hum: No, Hum1+2: Yes", IF(AND(P1112="Exclude", OR(O1112="INCLUDE", O1112="CERTAINLY INCLUDED", H1112="MAYBE")), "Ai+hum: Yes, Hum1+2: No", "Other Conflict")))))</f>
        <v>Mutually Excluded</v>
      </c>
      <c r="U1112" s="121" t="str">
        <f>IF(Q1112="Mutually Excluded","Exclude",IF(Q1112= "Mutually Included","Include",R1112))</f>
        <v>Exclude</v>
      </c>
      <c r="V1112" s="122"/>
      <c r="X1112" s="117"/>
      <c r="Y1112" s="117"/>
      <c r="Z1112" s="103" t="str">
        <f t="shared" si="187"/>
        <v/>
      </c>
      <c r="AA1112" s="256"/>
      <c r="AB1112" s="186"/>
      <c r="AC1112" s="186"/>
      <c r="AD1112" s="203"/>
      <c r="AF1112" s="203"/>
      <c r="AG1112" s="102" t="str">
        <f t="shared" si="188"/>
        <v/>
      </c>
      <c r="AH1112" s="10" t="str">
        <f t="shared" ref="AH1112:AH1175" si="190">IF(OR(ISBLANK(AF1112), ISBLANK(AP1112)), "", IF(AND(OR(AF1112="Include", AF1112="Maybe"), OR(AP1112="Included", AP1112="Maybe", AP1112="Certainly Included")), "Mutually Included", IF(AND(AF1112="Exclude", AP1112="Exclude"), "Mutually Excluded", IF(AND(AF1112="Exclude", OR(AP1112="Include", AP1112="Maybe")), "Human Excluded, AI Included", IF(AND(OR(AF1112="Include", AF1112="Maybe"), AP1112="Exclude"), "Human Included, AI Excluded", "Pal")))))</f>
        <v/>
      </c>
      <c r="AI1112" s="102"/>
      <c r="AJ1112" s="10"/>
      <c r="AK1112" s="10"/>
      <c r="AL1112" s="105"/>
      <c r="AM1112" s="102"/>
      <c r="AN1112" s="10"/>
      <c r="AO1112" s="10" t="str">
        <f t="shared" si="189"/>
        <v/>
      </c>
      <c r="AT1112" s="10"/>
      <c r="AU1112" s="10" t="str">
        <f>IF(O1112="include",AF1112,"")</f>
        <v/>
      </c>
      <c r="AV1112" s="54" t="str">
        <f>IF(P1112="include",AF1112,"")</f>
        <v/>
      </c>
    </row>
    <row r="1113" spans="1:48" s="54" customFormat="1" ht="30">
      <c r="A1113" s="10">
        <v>1243</v>
      </c>
      <c r="B1113" s="10"/>
      <c r="C1113" s="10" t="s">
        <v>1551</v>
      </c>
      <c r="D1113" s="10">
        <v>4</v>
      </c>
      <c r="E1113" s="10">
        <v>3</v>
      </c>
      <c r="F1113" s="10">
        <v>3</v>
      </c>
      <c r="G1113" s="119" t="str">
        <f t="shared" si="186"/>
        <v>EXCLUDED</v>
      </c>
      <c r="H1113" s="147" t="s">
        <v>901</v>
      </c>
      <c r="I1113" s="189" t="s">
        <v>901</v>
      </c>
      <c r="J1113" s="10" t="str">
        <f>IF(AND(G1113="Excluded", H1113="Excluded"), "Mutually Excluded", IF(AND(OR(G1113="CERTAINLY INCLUDED", G1113="INCLUDED", G1113="MAYBE" ), OR(H1113="INCLUDED", H1113="MAYBE")), "MUTUALLY INCLUDED", IF(AND(G1113="MAYBE", H1113="MAYBE"), "Mutually MAYBE", IF(AND(G1113="Excluded", OR(H1113="INCLUDED", H1113="MAYBE")), "AI: No, Human: Yes", IF(AND(H1113="Excluded", OR(G1113="INCLUDED", G1113="CERTAINLY INCLUDED", G1113="MAYBE")), "AI: Yes, Human: No", "Other Conflict")))))</f>
        <v>Mutually Excluded</v>
      </c>
      <c r="K1113" s="10"/>
      <c r="L1113" s="10"/>
      <c r="N1113" s="220" t="s">
        <v>19</v>
      </c>
      <c r="O1113" s="54" t="str">
        <f>IF(J1113="Mutually Excluded","Exclude",IF(J1113= "Mutually Included","Include",M1113))</f>
        <v>Exclude</v>
      </c>
      <c r="P1113" s="54" t="str">
        <f>'Humans Alignment T&amp;A'!Z1113</f>
        <v>Exclude</v>
      </c>
      <c r="Q1113" s="120" t="str">
        <f>IF(AND(O1113="Exclude", P1113="Exclude"), "Mutually Excluded", IF(AND(OR(O1113="CERTAINLY INCLUDED", O1113="INCLUDE" ), OR(P1113="INCLUDE", P1113="MAYBE")), "MUTUALLY INCLUDED", IF(AND(O1113="MAYBE", P1113="MAYBE"), "Mutually MAYBE", IF(AND(O1113="Exclude", OR(P1113="INCLUDE", P1113="MAYBE")), "AI+Hum: No, Hum1+2: Yes", IF(AND(P1113="Exclude", OR(O1113="INCLUDE", O1113="CERTAINLY INCLUDED", H1113="MAYBE")), "Ai+hum: Yes, Hum1+2: No", "Other Conflict")))))</f>
        <v>Mutually Excluded</v>
      </c>
      <c r="U1113" s="121" t="str">
        <f>IF(Q1113="Mutually Excluded","Exclude",IF(Q1113= "Mutually Included","Include",R1113))</f>
        <v>Exclude</v>
      </c>
      <c r="V1113" s="122"/>
      <c r="X1113" s="117"/>
      <c r="Y1113" s="117"/>
      <c r="Z1113" s="103" t="str">
        <f t="shared" si="187"/>
        <v/>
      </c>
      <c r="AA1113" s="256"/>
      <c r="AB1113" s="186"/>
      <c r="AC1113" s="186"/>
      <c r="AD1113" s="203"/>
      <c r="AF1113" s="203"/>
      <c r="AG1113" s="102" t="str">
        <f t="shared" si="188"/>
        <v/>
      </c>
      <c r="AH1113" s="10" t="str">
        <f t="shared" si="190"/>
        <v/>
      </c>
      <c r="AI1113" s="102"/>
      <c r="AJ1113" s="10"/>
      <c r="AK1113" s="10"/>
      <c r="AL1113" s="105"/>
      <c r="AM1113" s="102"/>
      <c r="AN1113" s="10"/>
      <c r="AO1113" s="10" t="str">
        <f t="shared" si="189"/>
        <v/>
      </c>
      <c r="AT1113" s="10"/>
      <c r="AU1113" s="10" t="str">
        <f>IF(O1113="include",AF1113,"")</f>
        <v/>
      </c>
      <c r="AV1113" s="54" t="str">
        <f>IF(P1113="include",AF1113,"")</f>
        <v/>
      </c>
    </row>
    <row r="1114" spans="1:48" s="54" customFormat="1" ht="70.150000000000006" customHeight="1">
      <c r="A1114" s="10">
        <v>1244</v>
      </c>
      <c r="B1114" s="10"/>
      <c r="C1114" s="10" t="s">
        <v>1552</v>
      </c>
      <c r="D1114" s="10">
        <v>1</v>
      </c>
      <c r="E1114" s="10">
        <v>1</v>
      </c>
      <c r="F1114" s="10">
        <v>1</v>
      </c>
      <c r="G1114" s="119" t="str">
        <f t="shared" si="186"/>
        <v>EXCLUDED</v>
      </c>
      <c r="H1114" s="147" t="s">
        <v>901</v>
      </c>
      <c r="I1114" s="189" t="s">
        <v>901</v>
      </c>
      <c r="J1114" s="10" t="str">
        <f>IF(AND(G1114="Excluded", H1114="Excluded"), "Mutually Excluded", IF(AND(OR(G1114="CERTAINLY INCLUDED", G1114="INCLUDED", G1114="MAYBE" ), OR(H1114="INCLUDED", H1114="MAYBE")), "MUTUALLY INCLUDED", IF(AND(G1114="MAYBE", H1114="MAYBE"), "Mutually MAYBE", IF(AND(G1114="Excluded", OR(H1114="INCLUDED", H1114="MAYBE")), "AI: No, Human: Yes", IF(AND(H1114="Excluded", OR(G1114="INCLUDED", G1114="CERTAINLY INCLUDED", G1114="MAYBE")), "AI: Yes, Human: No", "Other Conflict")))))</f>
        <v>Mutually Excluded</v>
      </c>
      <c r="K1114" s="10"/>
      <c r="L1114" s="10"/>
      <c r="N1114" s="220" t="s">
        <v>19</v>
      </c>
      <c r="O1114" s="54" t="str">
        <f>IF(J1114="Mutually Excluded","Exclude",IF(J1114= "Mutually Included","Include",M1114))</f>
        <v>Exclude</v>
      </c>
      <c r="P1114" s="54" t="str">
        <f>'Humans Alignment T&amp;A'!Z1114</f>
        <v>Exclude</v>
      </c>
      <c r="Q1114" s="120" t="str">
        <f>IF(AND(O1114="Exclude", P1114="Exclude"), "Mutually Excluded", IF(AND(OR(O1114="CERTAINLY INCLUDED", O1114="INCLUDE" ), OR(P1114="INCLUDE", P1114="MAYBE")), "MUTUALLY INCLUDED", IF(AND(O1114="MAYBE", P1114="MAYBE"), "Mutually MAYBE", IF(AND(O1114="Exclude", OR(P1114="INCLUDE", P1114="MAYBE")), "AI+Hum: No, Hum1+2: Yes", IF(AND(P1114="Exclude", OR(O1114="INCLUDE", O1114="CERTAINLY INCLUDED", H1114="MAYBE")), "Ai+hum: Yes, Hum1+2: No", "Other Conflict")))))</f>
        <v>Mutually Excluded</v>
      </c>
      <c r="U1114" s="121" t="str">
        <f>IF(Q1114="Mutually Excluded","Exclude",IF(Q1114= "Mutually Included","Include",R1114))</f>
        <v>Exclude</v>
      </c>
      <c r="V1114" s="122"/>
      <c r="X1114" s="117"/>
      <c r="Y1114" s="117"/>
      <c r="Z1114" s="103" t="str">
        <f t="shared" si="187"/>
        <v/>
      </c>
      <c r="AA1114" s="256"/>
      <c r="AB1114" s="186"/>
      <c r="AC1114" s="186"/>
      <c r="AD1114" s="203"/>
      <c r="AF1114" s="203"/>
      <c r="AG1114" s="102" t="str">
        <f t="shared" si="188"/>
        <v/>
      </c>
      <c r="AH1114" s="10" t="str">
        <f t="shared" si="190"/>
        <v/>
      </c>
      <c r="AI1114" s="102"/>
      <c r="AJ1114" s="10"/>
      <c r="AK1114" s="10"/>
      <c r="AL1114" s="105"/>
      <c r="AM1114" s="102"/>
      <c r="AN1114" s="10"/>
      <c r="AO1114" s="10" t="str">
        <f t="shared" si="189"/>
        <v/>
      </c>
      <c r="AT1114" s="10"/>
      <c r="AU1114" s="10" t="str">
        <f>IF(O1114="include",AF1114,"")</f>
        <v/>
      </c>
      <c r="AV1114" s="54" t="str">
        <f>IF(P1114="include",AF1114,"")</f>
        <v/>
      </c>
    </row>
    <row r="1115" spans="1:48" s="54" customFormat="1" ht="30">
      <c r="A1115" s="10">
        <v>1245</v>
      </c>
      <c r="B1115" s="10"/>
      <c r="C1115" s="10" t="s">
        <v>1553</v>
      </c>
      <c r="D1115" s="10">
        <v>1</v>
      </c>
      <c r="E1115" s="10">
        <v>1</v>
      </c>
      <c r="F1115" s="10">
        <v>1</v>
      </c>
      <c r="G1115" s="119" t="str">
        <f t="shared" si="186"/>
        <v>EXCLUDED</v>
      </c>
      <c r="H1115" s="147" t="s">
        <v>901</v>
      </c>
      <c r="I1115" s="189" t="s">
        <v>901</v>
      </c>
      <c r="J1115" s="10" t="str">
        <f>IF(AND(G1115="Excluded", H1115="Excluded"), "Mutually Excluded", IF(AND(OR(G1115="CERTAINLY INCLUDED", G1115="INCLUDED", G1115="MAYBE" ), OR(H1115="INCLUDED", H1115="MAYBE")), "MUTUALLY INCLUDED", IF(AND(G1115="MAYBE", H1115="MAYBE"), "Mutually MAYBE", IF(AND(G1115="Excluded", OR(H1115="INCLUDED", H1115="MAYBE")), "AI: No, Human: Yes", IF(AND(H1115="Excluded", OR(G1115="INCLUDED", G1115="CERTAINLY INCLUDED", G1115="MAYBE")), "AI: Yes, Human: No", "Other Conflict")))))</f>
        <v>Mutually Excluded</v>
      </c>
      <c r="K1115" s="10"/>
      <c r="L1115" s="10"/>
      <c r="N1115" s="220" t="s">
        <v>19</v>
      </c>
      <c r="O1115" s="54" t="str">
        <f>IF(J1115="Mutually Excluded","Exclude",IF(J1115= "Mutually Included","Include",M1115))</f>
        <v>Exclude</v>
      </c>
      <c r="P1115" s="54" t="str">
        <f>'Humans Alignment T&amp;A'!Z1115</f>
        <v>Exclude</v>
      </c>
      <c r="Q1115" s="120" t="str">
        <f>IF(AND(O1115="Exclude", P1115="Exclude"), "Mutually Excluded", IF(AND(OR(O1115="CERTAINLY INCLUDED", O1115="INCLUDE" ), OR(P1115="INCLUDE", P1115="MAYBE")), "MUTUALLY INCLUDED", IF(AND(O1115="MAYBE", P1115="MAYBE"), "Mutually MAYBE", IF(AND(O1115="Exclude", OR(P1115="INCLUDE", P1115="MAYBE")), "AI+Hum: No, Hum1+2: Yes", IF(AND(P1115="Exclude", OR(O1115="INCLUDE", O1115="CERTAINLY INCLUDED", H1115="MAYBE")), "Ai+hum: Yes, Hum1+2: No", "Other Conflict")))))</f>
        <v>Mutually Excluded</v>
      </c>
      <c r="U1115" s="121" t="str">
        <f>IF(Q1115="Mutually Excluded","Exclude",IF(Q1115= "Mutually Included","Include",R1115))</f>
        <v>Exclude</v>
      </c>
      <c r="V1115" s="122"/>
      <c r="X1115" s="117"/>
      <c r="Y1115" s="117"/>
      <c r="Z1115" s="103" t="str">
        <f t="shared" si="187"/>
        <v/>
      </c>
      <c r="AA1115" s="256"/>
      <c r="AB1115" s="186"/>
      <c r="AC1115" s="186"/>
      <c r="AD1115" s="203"/>
      <c r="AF1115" s="203"/>
      <c r="AG1115" s="102" t="str">
        <f t="shared" si="188"/>
        <v/>
      </c>
      <c r="AH1115" s="10" t="str">
        <f t="shared" si="190"/>
        <v/>
      </c>
      <c r="AI1115" s="102"/>
      <c r="AJ1115" s="10"/>
      <c r="AK1115" s="10"/>
      <c r="AL1115" s="105"/>
      <c r="AM1115" s="102"/>
      <c r="AN1115" s="10"/>
      <c r="AO1115" s="10" t="str">
        <f t="shared" si="189"/>
        <v/>
      </c>
      <c r="AT1115" s="10"/>
      <c r="AU1115" s="10" t="str">
        <f>IF(O1115="include",AF1115,"")</f>
        <v/>
      </c>
      <c r="AV1115" s="54" t="str">
        <f>IF(P1115="include",AF1115,"")</f>
        <v/>
      </c>
    </row>
    <row r="1116" spans="1:48" s="54" customFormat="1" ht="45">
      <c r="A1116" s="10">
        <v>1246</v>
      </c>
      <c r="B1116" s="10"/>
      <c r="C1116" s="10" t="s">
        <v>1554</v>
      </c>
      <c r="D1116" s="10">
        <v>1</v>
      </c>
      <c r="E1116" s="10">
        <v>1</v>
      </c>
      <c r="F1116" s="10">
        <v>2</v>
      </c>
      <c r="G1116" s="119" t="str">
        <f t="shared" si="186"/>
        <v>EXCLUDED</v>
      </c>
      <c r="H1116" s="147" t="s">
        <v>901</v>
      </c>
      <c r="I1116" s="189" t="s">
        <v>901</v>
      </c>
      <c r="J1116" s="10" t="str">
        <f>IF(AND(G1116="Excluded", H1116="Excluded"), "Mutually Excluded", IF(AND(OR(G1116="CERTAINLY INCLUDED", G1116="INCLUDED", G1116="MAYBE" ), OR(H1116="INCLUDED", H1116="MAYBE")), "MUTUALLY INCLUDED", IF(AND(G1116="MAYBE", H1116="MAYBE"), "Mutually MAYBE", IF(AND(G1116="Excluded", OR(H1116="INCLUDED", H1116="MAYBE")), "AI: No, Human: Yes", IF(AND(H1116="Excluded", OR(G1116="INCLUDED", G1116="CERTAINLY INCLUDED", G1116="MAYBE")), "AI: Yes, Human: No", "Other Conflict")))))</f>
        <v>Mutually Excluded</v>
      </c>
      <c r="K1116" s="10"/>
      <c r="L1116" s="10"/>
      <c r="N1116" s="220" t="s">
        <v>19</v>
      </c>
      <c r="O1116" s="54" t="str">
        <f>IF(J1116="Mutually Excluded","Exclude",IF(J1116= "Mutually Included","Include",M1116))</f>
        <v>Exclude</v>
      </c>
      <c r="P1116" s="54" t="str">
        <f>'Humans Alignment T&amp;A'!Z1116</f>
        <v>Exclude</v>
      </c>
      <c r="Q1116" s="120" t="str">
        <f>IF(AND(O1116="Exclude", P1116="Exclude"), "Mutually Excluded", IF(AND(OR(O1116="CERTAINLY INCLUDED", O1116="INCLUDE" ), OR(P1116="INCLUDE", P1116="MAYBE")), "MUTUALLY INCLUDED", IF(AND(O1116="MAYBE", P1116="MAYBE"), "Mutually MAYBE", IF(AND(O1116="Exclude", OR(P1116="INCLUDE", P1116="MAYBE")), "AI+Hum: No, Hum1+2: Yes", IF(AND(P1116="Exclude", OR(O1116="INCLUDE", O1116="CERTAINLY INCLUDED", H1116="MAYBE")), "Ai+hum: Yes, Hum1+2: No", "Other Conflict")))))</f>
        <v>Mutually Excluded</v>
      </c>
      <c r="U1116" s="121" t="str">
        <f>IF(Q1116="Mutually Excluded","Exclude",IF(Q1116= "Mutually Included","Include",R1116))</f>
        <v>Exclude</v>
      </c>
      <c r="V1116" s="122"/>
      <c r="X1116" s="117"/>
      <c r="Y1116" s="117"/>
      <c r="Z1116" s="103" t="str">
        <f t="shared" si="187"/>
        <v/>
      </c>
      <c r="AA1116" s="256"/>
      <c r="AB1116" s="186"/>
      <c r="AC1116" s="186"/>
      <c r="AD1116" s="203"/>
      <c r="AF1116" s="203"/>
      <c r="AG1116" s="102" t="str">
        <f t="shared" si="188"/>
        <v/>
      </c>
      <c r="AH1116" s="10" t="str">
        <f t="shared" si="190"/>
        <v/>
      </c>
      <c r="AI1116" s="102"/>
      <c r="AJ1116" s="10"/>
      <c r="AK1116" s="10"/>
      <c r="AL1116" s="105"/>
      <c r="AM1116" s="102"/>
      <c r="AN1116" s="10"/>
      <c r="AO1116" s="10" t="str">
        <f t="shared" si="189"/>
        <v/>
      </c>
      <c r="AT1116" s="10"/>
      <c r="AU1116" s="10" t="str">
        <f>IF(O1116="include",AF1116,"")</f>
        <v/>
      </c>
      <c r="AV1116" s="54" t="str">
        <f>IF(P1116="include",AF1116,"")</f>
        <v/>
      </c>
    </row>
    <row r="1117" spans="1:48" s="54" customFormat="1" ht="30">
      <c r="A1117" s="10">
        <v>1247</v>
      </c>
      <c r="B1117" s="10"/>
      <c r="C1117" s="10" t="s">
        <v>1555</v>
      </c>
      <c r="D1117" s="10">
        <v>3</v>
      </c>
      <c r="E1117" s="10">
        <v>3</v>
      </c>
      <c r="F1117" s="10">
        <v>2</v>
      </c>
      <c r="G1117" s="119" t="str">
        <f t="shared" si="186"/>
        <v>EXCLUDED</v>
      </c>
      <c r="H1117" s="147" t="s">
        <v>901</v>
      </c>
      <c r="I1117" s="189" t="s">
        <v>901</v>
      </c>
      <c r="J1117" s="10" t="str">
        <f>IF(AND(G1117="Excluded", H1117="Excluded"), "Mutually Excluded", IF(AND(OR(G1117="CERTAINLY INCLUDED", G1117="INCLUDED", G1117="MAYBE" ), OR(H1117="INCLUDED", H1117="MAYBE")), "MUTUALLY INCLUDED", IF(AND(G1117="MAYBE", H1117="MAYBE"), "Mutually MAYBE", IF(AND(G1117="Excluded", OR(H1117="INCLUDED", H1117="MAYBE")), "AI: No, Human: Yes", IF(AND(H1117="Excluded", OR(G1117="INCLUDED", G1117="CERTAINLY INCLUDED", G1117="MAYBE")), "AI: Yes, Human: No", "Other Conflict")))))</f>
        <v>Mutually Excluded</v>
      </c>
      <c r="K1117" s="10"/>
      <c r="L1117" s="10"/>
      <c r="N1117" s="220" t="s">
        <v>19</v>
      </c>
      <c r="O1117" s="54" t="str">
        <f>IF(J1117="Mutually Excluded","Exclude",IF(J1117= "Mutually Included","Include",M1117))</f>
        <v>Exclude</v>
      </c>
      <c r="P1117" s="54" t="str">
        <f>'Humans Alignment T&amp;A'!Z1117</f>
        <v>Exclude</v>
      </c>
      <c r="Q1117" s="120" t="str">
        <f>IF(AND(O1117="Exclude", P1117="Exclude"), "Mutually Excluded", IF(AND(OR(O1117="CERTAINLY INCLUDED", O1117="INCLUDE" ), OR(P1117="INCLUDE", P1117="MAYBE")), "MUTUALLY INCLUDED", IF(AND(O1117="MAYBE", P1117="MAYBE"), "Mutually MAYBE", IF(AND(O1117="Exclude", OR(P1117="INCLUDE", P1117="MAYBE")), "AI+Hum: No, Hum1+2: Yes", IF(AND(P1117="Exclude", OR(O1117="INCLUDE", O1117="CERTAINLY INCLUDED", H1117="MAYBE")), "Ai+hum: Yes, Hum1+2: No", "Other Conflict")))))</f>
        <v>Mutually Excluded</v>
      </c>
      <c r="U1117" s="121" t="str">
        <f>IF(Q1117="Mutually Excluded","Exclude",IF(Q1117= "Mutually Included","Include",R1117))</f>
        <v>Exclude</v>
      </c>
      <c r="V1117" s="122"/>
      <c r="X1117" s="117"/>
      <c r="Y1117" s="117"/>
      <c r="Z1117" s="103" t="str">
        <f t="shared" si="187"/>
        <v/>
      </c>
      <c r="AA1117" s="256"/>
      <c r="AB1117" s="186"/>
      <c r="AC1117" s="186"/>
      <c r="AD1117" s="203"/>
      <c r="AF1117" s="203"/>
      <c r="AG1117" s="102" t="str">
        <f t="shared" si="188"/>
        <v/>
      </c>
      <c r="AH1117" s="10" t="str">
        <f t="shared" si="190"/>
        <v/>
      </c>
      <c r="AI1117" s="102"/>
      <c r="AJ1117" s="10"/>
      <c r="AK1117" s="10"/>
      <c r="AL1117" s="105"/>
      <c r="AM1117" s="102"/>
      <c r="AN1117" s="10"/>
      <c r="AO1117" s="10" t="str">
        <f t="shared" si="189"/>
        <v/>
      </c>
      <c r="AT1117" s="10"/>
      <c r="AU1117" s="10" t="str">
        <f>IF(O1117="include",AF1117,"")</f>
        <v/>
      </c>
      <c r="AV1117" s="54" t="str">
        <f>IF(P1117="include",AF1117,"")</f>
        <v/>
      </c>
    </row>
    <row r="1118" spans="1:48" s="54" customFormat="1" ht="45">
      <c r="A1118" s="10">
        <v>1248</v>
      </c>
      <c r="B1118" s="10"/>
      <c r="C1118" s="10" t="s">
        <v>1556</v>
      </c>
      <c r="D1118" s="10">
        <v>1</v>
      </c>
      <c r="E1118" s="10">
        <v>1</v>
      </c>
      <c r="F1118" s="10">
        <v>1</v>
      </c>
      <c r="G1118" s="119" t="str">
        <f t="shared" si="186"/>
        <v>EXCLUDED</v>
      </c>
      <c r="H1118" s="147" t="s">
        <v>901</v>
      </c>
      <c r="I1118" s="189" t="s">
        <v>901</v>
      </c>
      <c r="J1118" s="10" t="str">
        <f>IF(AND(G1118="Excluded", H1118="Excluded"), "Mutually Excluded", IF(AND(OR(G1118="CERTAINLY INCLUDED", G1118="INCLUDED", G1118="MAYBE" ), OR(H1118="INCLUDED", H1118="MAYBE")), "MUTUALLY INCLUDED", IF(AND(G1118="MAYBE", H1118="MAYBE"), "Mutually MAYBE", IF(AND(G1118="Excluded", OR(H1118="INCLUDED", H1118="MAYBE")), "AI: No, Human: Yes", IF(AND(H1118="Excluded", OR(G1118="INCLUDED", G1118="CERTAINLY INCLUDED", G1118="MAYBE")), "AI: Yes, Human: No", "Other Conflict")))))</f>
        <v>Mutually Excluded</v>
      </c>
      <c r="K1118" s="10"/>
      <c r="L1118" s="10"/>
      <c r="N1118" s="220" t="s">
        <v>19</v>
      </c>
      <c r="O1118" s="54" t="str">
        <f>IF(J1118="Mutually Excluded","Exclude",IF(J1118= "Mutually Included","Include",M1118))</f>
        <v>Exclude</v>
      </c>
      <c r="P1118" s="54" t="str">
        <f>'Humans Alignment T&amp;A'!Z1118</f>
        <v>Exclude</v>
      </c>
      <c r="Q1118" s="120" t="str">
        <f>IF(AND(O1118="Exclude", P1118="Exclude"), "Mutually Excluded", IF(AND(OR(O1118="CERTAINLY INCLUDED", O1118="INCLUDE" ), OR(P1118="INCLUDE", P1118="MAYBE")), "MUTUALLY INCLUDED", IF(AND(O1118="MAYBE", P1118="MAYBE"), "Mutually MAYBE", IF(AND(O1118="Exclude", OR(P1118="INCLUDE", P1118="MAYBE")), "AI+Hum: No, Hum1+2: Yes", IF(AND(P1118="Exclude", OR(O1118="INCLUDE", O1118="CERTAINLY INCLUDED", H1118="MAYBE")), "Ai+hum: Yes, Hum1+2: No", "Other Conflict")))))</f>
        <v>Mutually Excluded</v>
      </c>
      <c r="U1118" s="121" t="str">
        <f>IF(Q1118="Mutually Excluded","Exclude",IF(Q1118= "Mutually Included","Include",R1118))</f>
        <v>Exclude</v>
      </c>
      <c r="V1118" s="122"/>
      <c r="X1118" s="117"/>
      <c r="Y1118" s="117"/>
      <c r="Z1118" s="103" t="str">
        <f t="shared" si="187"/>
        <v/>
      </c>
      <c r="AA1118" s="256"/>
      <c r="AB1118" s="186"/>
      <c r="AC1118" s="186"/>
      <c r="AD1118" s="203"/>
      <c r="AF1118" s="203"/>
      <c r="AG1118" s="102" t="str">
        <f t="shared" si="188"/>
        <v/>
      </c>
      <c r="AH1118" s="10" t="str">
        <f t="shared" si="190"/>
        <v/>
      </c>
      <c r="AI1118" s="102"/>
      <c r="AJ1118" s="10"/>
      <c r="AK1118" s="10"/>
      <c r="AL1118" s="105"/>
      <c r="AM1118" s="102"/>
      <c r="AN1118" s="10"/>
      <c r="AO1118" s="10" t="str">
        <f t="shared" si="189"/>
        <v/>
      </c>
      <c r="AT1118" s="10"/>
      <c r="AU1118" s="10" t="str">
        <f>IF(O1118="include",AF1118,"")</f>
        <v/>
      </c>
      <c r="AV1118" s="54" t="str">
        <f>IF(P1118="include",AF1118,"")</f>
        <v/>
      </c>
    </row>
    <row r="1119" spans="1:48" s="54" customFormat="1" ht="45">
      <c r="A1119" s="10">
        <v>1249</v>
      </c>
      <c r="B1119" s="10"/>
      <c r="C1119" s="10" t="s">
        <v>1557</v>
      </c>
      <c r="D1119" s="10">
        <v>2</v>
      </c>
      <c r="E1119" s="10">
        <v>2</v>
      </c>
      <c r="F1119" s="10">
        <v>2</v>
      </c>
      <c r="G1119" s="119" t="str">
        <f t="shared" ref="G1119:G1182" si="191">IF(COUNTIF(D1119:F1119,5)=3,"CERTAINLY INCLUDED",IF(COUNTIF(D1119:F1119,5)&gt;0,"MAYBE","EXCLUDED"))</f>
        <v>EXCLUDED</v>
      </c>
      <c r="H1119" s="147" t="s">
        <v>901</v>
      </c>
      <c r="I1119" s="189" t="s">
        <v>901</v>
      </c>
      <c r="J1119" s="10" t="str">
        <f>IF(AND(G1119="Excluded", H1119="Excluded"), "Mutually Excluded", IF(AND(OR(G1119="CERTAINLY INCLUDED", G1119="INCLUDED", G1119="MAYBE" ), OR(H1119="INCLUDED", H1119="MAYBE")), "MUTUALLY INCLUDED", IF(AND(G1119="MAYBE", H1119="MAYBE"), "Mutually MAYBE", IF(AND(G1119="Excluded", OR(H1119="INCLUDED", H1119="MAYBE")), "AI: No, Human: Yes", IF(AND(H1119="Excluded", OR(G1119="INCLUDED", G1119="CERTAINLY INCLUDED", G1119="MAYBE")), "AI: Yes, Human: No", "Other Conflict")))))</f>
        <v>Mutually Excluded</v>
      </c>
      <c r="K1119" s="10"/>
      <c r="L1119" s="10"/>
      <c r="N1119" s="220" t="s">
        <v>19</v>
      </c>
      <c r="O1119" s="54" t="str">
        <f>IF(J1119="Mutually Excluded","Exclude",IF(J1119= "Mutually Included","Include",M1119))</f>
        <v>Exclude</v>
      </c>
      <c r="P1119" s="54" t="str">
        <f>'Humans Alignment T&amp;A'!Z1119</f>
        <v>Exclude</v>
      </c>
      <c r="Q1119" s="120" t="str">
        <f>IF(AND(O1119="Exclude", P1119="Exclude"), "Mutually Excluded", IF(AND(OR(O1119="CERTAINLY INCLUDED", O1119="INCLUDE" ), OR(P1119="INCLUDE", P1119="MAYBE")), "MUTUALLY INCLUDED", IF(AND(O1119="MAYBE", P1119="MAYBE"), "Mutually MAYBE", IF(AND(O1119="Exclude", OR(P1119="INCLUDE", P1119="MAYBE")), "AI+Hum: No, Hum1+2: Yes", IF(AND(P1119="Exclude", OR(O1119="INCLUDE", O1119="CERTAINLY INCLUDED", H1119="MAYBE")), "Ai+hum: Yes, Hum1+2: No", "Other Conflict")))))</f>
        <v>Mutually Excluded</v>
      </c>
      <c r="U1119" s="121" t="str">
        <f>IF(Q1119="Mutually Excluded","Exclude",IF(Q1119= "Mutually Included","Include",R1119))</f>
        <v>Exclude</v>
      </c>
      <c r="V1119" s="122"/>
      <c r="X1119" s="117"/>
      <c r="Y1119" s="117"/>
      <c r="Z1119" s="103" t="str">
        <f t="shared" si="187"/>
        <v/>
      </c>
      <c r="AA1119" s="256"/>
      <c r="AB1119" s="186"/>
      <c r="AC1119" s="186"/>
      <c r="AD1119" s="203"/>
      <c r="AF1119" s="203"/>
      <c r="AG1119" s="102" t="str">
        <f t="shared" si="188"/>
        <v/>
      </c>
      <c r="AH1119" s="10" t="str">
        <f t="shared" si="190"/>
        <v/>
      </c>
      <c r="AI1119" s="102"/>
      <c r="AJ1119" s="10"/>
      <c r="AK1119" s="10"/>
      <c r="AL1119" s="105"/>
      <c r="AM1119" s="102"/>
      <c r="AN1119" s="10"/>
      <c r="AO1119" s="10" t="str">
        <f t="shared" si="189"/>
        <v/>
      </c>
      <c r="AT1119" s="10"/>
      <c r="AU1119" s="10" t="str">
        <f>IF(O1119="include",AF1119,"")</f>
        <v/>
      </c>
      <c r="AV1119" s="54" t="str">
        <f>IF(P1119="include",AF1119,"")</f>
        <v/>
      </c>
    </row>
    <row r="1120" spans="1:48" s="54" customFormat="1" ht="30">
      <c r="A1120" s="10">
        <v>1250</v>
      </c>
      <c r="B1120" s="10"/>
      <c r="C1120" s="10" t="s">
        <v>1558</v>
      </c>
      <c r="D1120" s="10">
        <v>3</v>
      </c>
      <c r="E1120" s="10">
        <v>2</v>
      </c>
      <c r="F1120" s="10">
        <v>3</v>
      </c>
      <c r="G1120" s="119" t="str">
        <f t="shared" si="191"/>
        <v>EXCLUDED</v>
      </c>
      <c r="H1120" s="147" t="s">
        <v>901</v>
      </c>
      <c r="I1120" s="189" t="s">
        <v>901</v>
      </c>
      <c r="J1120" s="10" t="str">
        <f>IF(AND(G1120="Excluded", H1120="Excluded"), "Mutually Excluded", IF(AND(OR(G1120="CERTAINLY INCLUDED", G1120="INCLUDED", G1120="MAYBE" ), OR(H1120="INCLUDED", H1120="MAYBE")), "MUTUALLY INCLUDED", IF(AND(G1120="MAYBE", H1120="MAYBE"), "Mutually MAYBE", IF(AND(G1120="Excluded", OR(H1120="INCLUDED", H1120="MAYBE")), "AI: No, Human: Yes", IF(AND(H1120="Excluded", OR(G1120="INCLUDED", G1120="CERTAINLY INCLUDED", G1120="MAYBE")), "AI: Yes, Human: No", "Other Conflict")))))</f>
        <v>Mutually Excluded</v>
      </c>
      <c r="K1120" s="10"/>
      <c r="L1120" s="10"/>
      <c r="N1120" s="220" t="s">
        <v>19</v>
      </c>
      <c r="O1120" s="54" t="str">
        <f>IF(J1120="Mutually Excluded","Exclude",IF(J1120= "Mutually Included","Include",M1120))</f>
        <v>Exclude</v>
      </c>
      <c r="P1120" s="54" t="str">
        <f>'Humans Alignment T&amp;A'!Z1120</f>
        <v>Exclude</v>
      </c>
      <c r="Q1120" s="120" t="str">
        <f>IF(AND(O1120="Exclude", P1120="Exclude"), "Mutually Excluded", IF(AND(OR(O1120="CERTAINLY INCLUDED", O1120="INCLUDE" ), OR(P1120="INCLUDE", P1120="MAYBE")), "MUTUALLY INCLUDED", IF(AND(O1120="MAYBE", P1120="MAYBE"), "Mutually MAYBE", IF(AND(O1120="Exclude", OR(P1120="INCLUDE", P1120="MAYBE")), "AI+Hum: No, Hum1+2: Yes", IF(AND(P1120="Exclude", OR(O1120="INCLUDE", O1120="CERTAINLY INCLUDED", H1120="MAYBE")), "Ai+hum: Yes, Hum1+2: No", "Other Conflict")))))</f>
        <v>Mutually Excluded</v>
      </c>
      <c r="U1120" s="121" t="str">
        <f>IF(Q1120="Mutually Excluded","Exclude",IF(Q1120= "Mutually Included","Include",R1120))</f>
        <v>Exclude</v>
      </c>
      <c r="V1120" s="122"/>
      <c r="X1120" s="117"/>
      <c r="Y1120" s="117"/>
      <c r="Z1120" s="103" t="str">
        <f t="shared" si="187"/>
        <v/>
      </c>
      <c r="AA1120" s="256"/>
      <c r="AB1120" s="186"/>
      <c r="AC1120" s="186"/>
      <c r="AD1120" s="203"/>
      <c r="AF1120" s="203"/>
      <c r="AG1120" s="102" t="str">
        <f t="shared" si="188"/>
        <v/>
      </c>
      <c r="AH1120" s="10" t="str">
        <f t="shared" si="190"/>
        <v/>
      </c>
      <c r="AI1120" s="102"/>
      <c r="AJ1120" s="10"/>
      <c r="AK1120" s="10"/>
      <c r="AL1120" s="105"/>
      <c r="AM1120" s="102"/>
      <c r="AN1120" s="10"/>
      <c r="AO1120" s="10" t="str">
        <f t="shared" si="189"/>
        <v/>
      </c>
      <c r="AT1120" s="10"/>
      <c r="AU1120" s="10" t="str">
        <f>IF(O1120="include",AF1120,"")</f>
        <v/>
      </c>
      <c r="AV1120" s="54" t="str">
        <f>IF(P1120="include",AF1120,"")</f>
        <v/>
      </c>
    </row>
    <row r="1121" spans="1:48" s="54" customFormat="1" ht="30">
      <c r="A1121" s="10">
        <v>1251</v>
      </c>
      <c r="B1121" s="10"/>
      <c r="C1121" s="10" t="s">
        <v>1559</v>
      </c>
      <c r="D1121" s="10">
        <v>3</v>
      </c>
      <c r="E1121" s="10">
        <v>2</v>
      </c>
      <c r="F1121" s="10">
        <v>3</v>
      </c>
      <c r="G1121" s="119" t="str">
        <f t="shared" si="191"/>
        <v>EXCLUDED</v>
      </c>
      <c r="H1121" s="147" t="s">
        <v>901</v>
      </c>
      <c r="I1121" s="189" t="s">
        <v>901</v>
      </c>
      <c r="J1121" s="10" t="str">
        <f>IF(AND(G1121="Excluded", H1121="Excluded"), "Mutually Excluded", IF(AND(OR(G1121="CERTAINLY INCLUDED", G1121="INCLUDED", G1121="MAYBE" ), OR(H1121="INCLUDED", H1121="MAYBE")), "MUTUALLY INCLUDED", IF(AND(G1121="MAYBE", H1121="MAYBE"), "Mutually MAYBE", IF(AND(G1121="Excluded", OR(H1121="INCLUDED", H1121="MAYBE")), "AI: No, Human: Yes", IF(AND(H1121="Excluded", OR(G1121="INCLUDED", G1121="CERTAINLY INCLUDED", G1121="MAYBE")), "AI: Yes, Human: No", "Other Conflict")))))</f>
        <v>Mutually Excluded</v>
      </c>
      <c r="K1121" s="10"/>
      <c r="L1121" s="10"/>
      <c r="N1121" s="220" t="s">
        <v>19</v>
      </c>
      <c r="O1121" s="54" t="str">
        <f>IF(J1121="Mutually Excluded","Exclude",IF(J1121= "Mutually Included","Include",M1121))</f>
        <v>Exclude</v>
      </c>
      <c r="P1121" s="54" t="str">
        <f>'Humans Alignment T&amp;A'!Z1121</f>
        <v>Exclude</v>
      </c>
      <c r="Q1121" s="120" t="str">
        <f>IF(AND(O1121="Exclude", P1121="Exclude"), "Mutually Excluded", IF(AND(OR(O1121="CERTAINLY INCLUDED", O1121="INCLUDE" ), OR(P1121="INCLUDE", P1121="MAYBE")), "MUTUALLY INCLUDED", IF(AND(O1121="MAYBE", P1121="MAYBE"), "Mutually MAYBE", IF(AND(O1121="Exclude", OR(P1121="INCLUDE", P1121="MAYBE")), "AI+Hum: No, Hum1+2: Yes", IF(AND(P1121="Exclude", OR(O1121="INCLUDE", O1121="CERTAINLY INCLUDED", H1121="MAYBE")), "Ai+hum: Yes, Hum1+2: No", "Other Conflict")))))</f>
        <v>Mutually Excluded</v>
      </c>
      <c r="U1121" s="121" t="str">
        <f>IF(Q1121="Mutually Excluded","Exclude",IF(Q1121= "Mutually Included","Include",R1121))</f>
        <v>Exclude</v>
      </c>
      <c r="V1121" s="122"/>
      <c r="X1121" s="117"/>
      <c r="Y1121" s="117"/>
      <c r="Z1121" s="103" t="str">
        <f t="shared" si="187"/>
        <v/>
      </c>
      <c r="AA1121" s="256"/>
      <c r="AB1121" s="186"/>
      <c r="AC1121" s="186"/>
      <c r="AD1121" s="203"/>
      <c r="AF1121" s="203"/>
      <c r="AG1121" s="102" t="str">
        <f t="shared" si="188"/>
        <v/>
      </c>
      <c r="AH1121" s="10" t="str">
        <f t="shared" si="190"/>
        <v/>
      </c>
      <c r="AI1121" s="102"/>
      <c r="AJ1121" s="10"/>
      <c r="AK1121" s="10"/>
      <c r="AL1121" s="105"/>
      <c r="AM1121" s="102"/>
      <c r="AN1121" s="10"/>
      <c r="AO1121" s="10" t="str">
        <f t="shared" si="189"/>
        <v/>
      </c>
      <c r="AT1121" s="10"/>
      <c r="AU1121" s="10" t="str">
        <f>IF(O1121="include",AF1121,"")</f>
        <v/>
      </c>
      <c r="AV1121" s="54" t="str">
        <f>IF(P1121="include",AF1121,"")</f>
        <v/>
      </c>
    </row>
    <row r="1122" spans="1:48" s="54" customFormat="1" ht="30">
      <c r="A1122" s="10">
        <v>1252</v>
      </c>
      <c r="B1122" s="10"/>
      <c r="C1122" s="10" t="s">
        <v>1560</v>
      </c>
      <c r="D1122" s="10">
        <v>2</v>
      </c>
      <c r="E1122" s="10">
        <v>2</v>
      </c>
      <c r="F1122" s="10">
        <v>2</v>
      </c>
      <c r="G1122" s="119" t="str">
        <f t="shared" si="191"/>
        <v>EXCLUDED</v>
      </c>
      <c r="H1122" s="147" t="s">
        <v>901</v>
      </c>
      <c r="I1122" s="189" t="s">
        <v>901</v>
      </c>
      <c r="J1122" s="10" t="str">
        <f>IF(AND(G1122="Excluded", H1122="Excluded"), "Mutually Excluded", IF(AND(OR(G1122="CERTAINLY INCLUDED", G1122="INCLUDED", G1122="MAYBE" ), OR(H1122="INCLUDED", H1122="MAYBE")), "MUTUALLY INCLUDED", IF(AND(G1122="MAYBE", H1122="MAYBE"), "Mutually MAYBE", IF(AND(G1122="Excluded", OR(H1122="INCLUDED", H1122="MAYBE")), "AI: No, Human: Yes", IF(AND(H1122="Excluded", OR(G1122="INCLUDED", G1122="CERTAINLY INCLUDED", G1122="MAYBE")), "AI: Yes, Human: No", "Other Conflict")))))</f>
        <v>Mutually Excluded</v>
      </c>
      <c r="K1122" s="10"/>
      <c r="L1122" s="10"/>
      <c r="N1122" s="220" t="s">
        <v>19</v>
      </c>
      <c r="O1122" s="54" t="str">
        <f>IF(J1122="Mutually Excluded","Exclude",IF(J1122= "Mutually Included","Include",M1122))</f>
        <v>Exclude</v>
      </c>
      <c r="P1122" s="54" t="str">
        <f>'Humans Alignment T&amp;A'!Z1122</f>
        <v>Exclude</v>
      </c>
      <c r="Q1122" s="120" t="str">
        <f>IF(AND(O1122="Exclude", P1122="Exclude"), "Mutually Excluded", IF(AND(OR(O1122="CERTAINLY INCLUDED", O1122="INCLUDE" ), OR(P1122="INCLUDE", P1122="MAYBE")), "MUTUALLY INCLUDED", IF(AND(O1122="MAYBE", P1122="MAYBE"), "Mutually MAYBE", IF(AND(O1122="Exclude", OR(P1122="INCLUDE", P1122="MAYBE")), "AI+Hum: No, Hum1+2: Yes", IF(AND(P1122="Exclude", OR(O1122="INCLUDE", O1122="CERTAINLY INCLUDED", H1122="MAYBE")), "Ai+hum: Yes, Hum1+2: No", "Other Conflict")))))</f>
        <v>Mutually Excluded</v>
      </c>
      <c r="U1122" s="121" t="str">
        <f>IF(Q1122="Mutually Excluded","Exclude",IF(Q1122= "Mutually Included","Include",R1122))</f>
        <v>Exclude</v>
      </c>
      <c r="V1122" s="122"/>
      <c r="X1122" s="117"/>
      <c r="Y1122" s="117"/>
      <c r="Z1122" s="103" t="str">
        <f t="shared" si="187"/>
        <v/>
      </c>
      <c r="AA1122" s="256"/>
      <c r="AB1122" s="186"/>
      <c r="AC1122" s="186"/>
      <c r="AD1122" s="203"/>
      <c r="AF1122" s="203"/>
      <c r="AG1122" s="102" t="str">
        <f t="shared" si="188"/>
        <v/>
      </c>
      <c r="AH1122" s="10" t="str">
        <f t="shared" si="190"/>
        <v/>
      </c>
      <c r="AI1122" s="102"/>
      <c r="AJ1122" s="10"/>
      <c r="AK1122" s="10"/>
      <c r="AL1122" s="105"/>
      <c r="AM1122" s="102"/>
      <c r="AN1122" s="10"/>
      <c r="AO1122" s="10" t="str">
        <f t="shared" si="189"/>
        <v/>
      </c>
      <c r="AT1122" s="10"/>
      <c r="AU1122" s="10" t="str">
        <f>IF(O1122="include",AF1122,"")</f>
        <v/>
      </c>
      <c r="AV1122" s="54" t="str">
        <f>IF(P1122="include",AF1122,"")</f>
        <v/>
      </c>
    </row>
    <row r="1123" spans="1:48" s="54" customFormat="1" ht="30">
      <c r="A1123" s="10">
        <v>1253</v>
      </c>
      <c r="B1123" s="10"/>
      <c r="C1123" s="10" t="s">
        <v>1561</v>
      </c>
      <c r="D1123" s="10">
        <v>2</v>
      </c>
      <c r="E1123" s="10">
        <v>2</v>
      </c>
      <c r="F1123" s="10">
        <v>2</v>
      </c>
      <c r="G1123" s="119" t="str">
        <f t="shared" si="191"/>
        <v>EXCLUDED</v>
      </c>
      <c r="H1123" s="147" t="s">
        <v>901</v>
      </c>
      <c r="I1123" s="189" t="s">
        <v>901</v>
      </c>
      <c r="J1123" s="10" t="str">
        <f>IF(AND(G1123="Excluded", H1123="Excluded"), "Mutually Excluded", IF(AND(OR(G1123="CERTAINLY INCLUDED", G1123="INCLUDED", G1123="MAYBE" ), OR(H1123="INCLUDED", H1123="MAYBE")), "MUTUALLY INCLUDED", IF(AND(G1123="MAYBE", H1123="MAYBE"), "Mutually MAYBE", IF(AND(G1123="Excluded", OR(H1123="INCLUDED", H1123="MAYBE")), "AI: No, Human: Yes", IF(AND(H1123="Excluded", OR(G1123="INCLUDED", G1123="CERTAINLY INCLUDED", G1123="MAYBE")), "AI: Yes, Human: No", "Other Conflict")))))</f>
        <v>Mutually Excluded</v>
      </c>
      <c r="K1123" s="10"/>
      <c r="L1123" s="10"/>
      <c r="N1123" s="220" t="s">
        <v>19</v>
      </c>
      <c r="O1123" s="54" t="str">
        <f>IF(J1123="Mutually Excluded","Exclude",IF(J1123= "Mutually Included","Include",M1123))</f>
        <v>Exclude</v>
      </c>
      <c r="P1123" s="54" t="str">
        <f>'Humans Alignment T&amp;A'!Z1123</f>
        <v>Exclude</v>
      </c>
      <c r="Q1123" s="120" t="str">
        <f>IF(AND(O1123="Exclude", P1123="Exclude"), "Mutually Excluded", IF(AND(OR(O1123="CERTAINLY INCLUDED", O1123="INCLUDE" ), OR(P1123="INCLUDE", P1123="MAYBE")), "MUTUALLY INCLUDED", IF(AND(O1123="MAYBE", P1123="MAYBE"), "Mutually MAYBE", IF(AND(O1123="Exclude", OR(P1123="INCLUDE", P1123="MAYBE")), "AI+Hum: No, Hum1+2: Yes", IF(AND(P1123="Exclude", OR(O1123="INCLUDE", O1123="CERTAINLY INCLUDED", H1123="MAYBE")), "Ai+hum: Yes, Hum1+2: No", "Other Conflict")))))</f>
        <v>Mutually Excluded</v>
      </c>
      <c r="U1123" s="121" t="str">
        <f>IF(Q1123="Mutually Excluded","Exclude",IF(Q1123= "Mutually Included","Include",R1123))</f>
        <v>Exclude</v>
      </c>
      <c r="V1123" s="122"/>
      <c r="X1123" s="117"/>
      <c r="Y1123" s="117"/>
      <c r="Z1123" s="103" t="str">
        <f t="shared" si="187"/>
        <v/>
      </c>
      <c r="AA1123" s="256"/>
      <c r="AB1123" s="186"/>
      <c r="AC1123" s="186"/>
      <c r="AD1123" s="203"/>
      <c r="AF1123" s="203"/>
      <c r="AG1123" s="102" t="str">
        <f t="shared" si="188"/>
        <v/>
      </c>
      <c r="AH1123" s="10" t="str">
        <f t="shared" si="190"/>
        <v/>
      </c>
      <c r="AI1123" s="102"/>
      <c r="AJ1123" s="10"/>
      <c r="AK1123" s="10"/>
      <c r="AL1123" s="105"/>
      <c r="AM1123" s="102"/>
      <c r="AN1123" s="10"/>
      <c r="AO1123" s="10" t="str">
        <f t="shared" si="189"/>
        <v/>
      </c>
      <c r="AT1123" s="10"/>
      <c r="AU1123" s="10" t="str">
        <f>IF(O1123="include",AF1123,"")</f>
        <v/>
      </c>
      <c r="AV1123" s="54" t="str">
        <f>IF(P1123="include",AF1123,"")</f>
        <v/>
      </c>
    </row>
    <row r="1124" spans="1:48" s="54" customFormat="1" ht="30">
      <c r="A1124" s="10">
        <v>1254</v>
      </c>
      <c r="B1124" s="10"/>
      <c r="C1124" s="10" t="s">
        <v>1562</v>
      </c>
      <c r="D1124" s="10">
        <v>1</v>
      </c>
      <c r="E1124" s="10">
        <v>1</v>
      </c>
      <c r="F1124" s="10">
        <v>1</v>
      </c>
      <c r="G1124" s="119" t="str">
        <f t="shared" si="191"/>
        <v>EXCLUDED</v>
      </c>
      <c r="H1124" s="147" t="s">
        <v>901</v>
      </c>
      <c r="I1124" s="189" t="s">
        <v>901</v>
      </c>
      <c r="J1124" s="10" t="str">
        <f>IF(AND(G1124="Excluded", H1124="Excluded"), "Mutually Excluded", IF(AND(OR(G1124="CERTAINLY INCLUDED", G1124="INCLUDED", G1124="MAYBE" ), OR(H1124="INCLUDED", H1124="MAYBE")), "MUTUALLY INCLUDED", IF(AND(G1124="MAYBE", H1124="MAYBE"), "Mutually MAYBE", IF(AND(G1124="Excluded", OR(H1124="INCLUDED", H1124="MAYBE")), "AI: No, Human: Yes", IF(AND(H1124="Excluded", OR(G1124="INCLUDED", G1124="CERTAINLY INCLUDED", G1124="MAYBE")), "AI: Yes, Human: No", "Other Conflict")))))</f>
        <v>Mutually Excluded</v>
      </c>
      <c r="K1124" s="10"/>
      <c r="L1124" s="10"/>
      <c r="N1124" s="220" t="s">
        <v>19</v>
      </c>
      <c r="O1124" s="54" t="str">
        <f>IF(J1124="Mutually Excluded","Exclude",IF(J1124= "Mutually Included","Include",M1124))</f>
        <v>Exclude</v>
      </c>
      <c r="P1124" s="54" t="str">
        <f>'Humans Alignment T&amp;A'!Z1124</f>
        <v>Exclude</v>
      </c>
      <c r="Q1124" s="120" t="str">
        <f>IF(AND(O1124="Exclude", P1124="Exclude"), "Mutually Excluded", IF(AND(OR(O1124="CERTAINLY INCLUDED", O1124="INCLUDE" ), OR(P1124="INCLUDE", P1124="MAYBE")), "MUTUALLY INCLUDED", IF(AND(O1124="MAYBE", P1124="MAYBE"), "Mutually MAYBE", IF(AND(O1124="Exclude", OR(P1124="INCLUDE", P1124="MAYBE")), "AI+Hum: No, Hum1+2: Yes", IF(AND(P1124="Exclude", OR(O1124="INCLUDE", O1124="CERTAINLY INCLUDED", H1124="MAYBE")), "Ai+hum: Yes, Hum1+2: No", "Other Conflict")))))</f>
        <v>Mutually Excluded</v>
      </c>
      <c r="U1124" s="121" t="str">
        <f>IF(Q1124="Mutually Excluded","Exclude",IF(Q1124= "Mutually Included","Include",R1124))</f>
        <v>Exclude</v>
      </c>
      <c r="V1124" s="122"/>
      <c r="X1124" s="117"/>
      <c r="Y1124" s="117"/>
      <c r="Z1124" s="103" t="str">
        <f t="shared" si="187"/>
        <v/>
      </c>
      <c r="AA1124" s="256"/>
      <c r="AB1124" s="186"/>
      <c r="AC1124" s="186"/>
      <c r="AD1124" s="203"/>
      <c r="AF1124" s="203"/>
      <c r="AG1124" s="102" t="str">
        <f t="shared" si="188"/>
        <v/>
      </c>
      <c r="AH1124" s="10" t="str">
        <f t="shared" si="190"/>
        <v/>
      </c>
      <c r="AI1124" s="102"/>
      <c r="AJ1124" s="10"/>
      <c r="AK1124" s="10"/>
      <c r="AL1124" s="105"/>
      <c r="AM1124" s="102"/>
      <c r="AN1124" s="10"/>
      <c r="AO1124" s="10" t="str">
        <f t="shared" si="189"/>
        <v/>
      </c>
      <c r="AT1124" s="10"/>
      <c r="AU1124" s="10" t="str">
        <f>IF(O1124="include",AF1124,"")</f>
        <v/>
      </c>
      <c r="AV1124" s="54" t="str">
        <f>IF(P1124="include",AF1124,"")</f>
        <v/>
      </c>
    </row>
    <row r="1125" spans="1:48" s="54" customFormat="1" ht="30">
      <c r="A1125" s="10">
        <v>1255</v>
      </c>
      <c r="B1125" s="10"/>
      <c r="C1125" s="10" t="s">
        <v>1563</v>
      </c>
      <c r="D1125" s="10">
        <v>3</v>
      </c>
      <c r="E1125" s="10">
        <v>3</v>
      </c>
      <c r="F1125" s="10">
        <v>3</v>
      </c>
      <c r="G1125" s="119" t="str">
        <f t="shared" si="191"/>
        <v>EXCLUDED</v>
      </c>
      <c r="H1125" s="147" t="s">
        <v>65</v>
      </c>
      <c r="I1125" s="189" t="s">
        <v>901</v>
      </c>
      <c r="J1125" s="10" t="str">
        <f>IF(AND(G1125="Excluded", H1125="Excluded"), "Mutually Excluded", IF(AND(OR(G1125="CERTAINLY INCLUDED", G1125="INCLUDED", G1125="MAYBE" ), OR(H1125="INCLUDED", H1125="MAYBE")), "MUTUALLY INCLUDED", IF(AND(G1125="MAYBE", H1125="MAYBE"), "Mutually MAYBE", IF(AND(G1125="Excluded", OR(H1125="INCLUDED", H1125="MAYBE")), "AI: No, Human: Yes", IF(AND(H1125="Excluded", OR(G1125="INCLUDED", G1125="CERTAINLY INCLUDED", G1125="MAYBE")), "AI: Yes, Human: No", "Other Conflict")))))</f>
        <v>AI: No, Human: Yes</v>
      </c>
      <c r="K1125" s="10" t="s">
        <v>3081</v>
      </c>
      <c r="L1125" s="10" t="s">
        <v>3081</v>
      </c>
      <c r="M1125" s="259" t="s">
        <v>19</v>
      </c>
      <c r="N1125" s="220" t="s">
        <v>19</v>
      </c>
      <c r="O1125" s="54" t="str">
        <f>IF(J1125="Mutually Excluded","Exclude",IF(J1125= "Mutually Included","Include",M1125))</f>
        <v>Exclude</v>
      </c>
      <c r="P1125" s="54" t="str">
        <f>'Humans Alignment T&amp;A'!Z1125</f>
        <v>Exclude</v>
      </c>
      <c r="Q1125" s="120" t="str">
        <f>IF(AND(O1125="Exclude", P1125="Exclude"), "Mutually Excluded", IF(AND(OR(O1125="CERTAINLY INCLUDED", O1125="INCLUDE" ), OR(P1125="INCLUDE", P1125="MAYBE")), "MUTUALLY INCLUDED", IF(AND(O1125="MAYBE", P1125="MAYBE"), "Mutually MAYBE", IF(AND(O1125="Exclude", OR(P1125="INCLUDE", P1125="MAYBE")), "AI+Hum: No, Hum1+2: Yes", IF(AND(P1125="Exclude", OR(O1125="INCLUDE", O1125="CERTAINLY INCLUDED", H1125="MAYBE")), "Ai+hum: Yes, Hum1+2: No", "Other Conflict")))))</f>
        <v>Mutually Excluded</v>
      </c>
      <c r="R1125" s="54" t="s">
        <v>19</v>
      </c>
      <c r="U1125" s="121" t="str">
        <f>IF(Q1125="Mutually Excluded","Exclude",IF(Q1125= "Mutually Included","Include",R1125))</f>
        <v>Exclude</v>
      </c>
      <c r="V1125" s="122"/>
      <c r="X1125" s="117"/>
      <c r="Y1125" s="117"/>
      <c r="Z1125" s="103" t="str">
        <f t="shared" si="187"/>
        <v/>
      </c>
      <c r="AA1125" s="256"/>
      <c r="AB1125" s="186"/>
      <c r="AC1125" s="186"/>
      <c r="AD1125" s="203"/>
      <c r="AF1125" s="203"/>
      <c r="AG1125" s="102" t="str">
        <f t="shared" si="188"/>
        <v/>
      </c>
      <c r="AH1125" s="10" t="str">
        <f t="shared" si="190"/>
        <v/>
      </c>
      <c r="AI1125" s="102"/>
      <c r="AJ1125" s="10"/>
      <c r="AK1125" s="10"/>
      <c r="AL1125" s="105"/>
      <c r="AM1125" s="102"/>
      <c r="AN1125" s="10"/>
      <c r="AO1125" s="10" t="str">
        <f t="shared" si="189"/>
        <v/>
      </c>
      <c r="AT1125" s="10"/>
      <c r="AU1125" s="10" t="str">
        <f>IF(O1125="include",AF1125,"")</f>
        <v/>
      </c>
      <c r="AV1125" s="54" t="str">
        <f>IF(P1125="include",AF1125,"")</f>
        <v/>
      </c>
    </row>
    <row r="1126" spans="1:48" s="54" customFormat="1" ht="30">
      <c r="A1126" s="10">
        <v>1256</v>
      </c>
      <c r="B1126" s="10"/>
      <c r="C1126" s="10" t="s">
        <v>1564</v>
      </c>
      <c r="D1126" s="10">
        <v>1</v>
      </c>
      <c r="E1126" s="10">
        <v>1</v>
      </c>
      <c r="F1126" s="10">
        <v>1</v>
      </c>
      <c r="G1126" s="119" t="str">
        <f t="shared" si="191"/>
        <v>EXCLUDED</v>
      </c>
      <c r="H1126" s="147" t="s">
        <v>901</v>
      </c>
      <c r="I1126" s="189" t="s">
        <v>901</v>
      </c>
      <c r="J1126" s="10" t="str">
        <f>IF(AND(G1126="Excluded", H1126="Excluded"), "Mutually Excluded", IF(AND(OR(G1126="CERTAINLY INCLUDED", G1126="INCLUDED", G1126="MAYBE" ), OR(H1126="INCLUDED", H1126="MAYBE")), "MUTUALLY INCLUDED", IF(AND(G1126="MAYBE", H1126="MAYBE"), "Mutually MAYBE", IF(AND(G1126="Excluded", OR(H1126="INCLUDED", H1126="MAYBE")), "AI: No, Human: Yes", IF(AND(H1126="Excluded", OR(G1126="INCLUDED", G1126="CERTAINLY INCLUDED", G1126="MAYBE")), "AI: Yes, Human: No", "Other Conflict")))))</f>
        <v>Mutually Excluded</v>
      </c>
      <c r="K1126" s="10"/>
      <c r="L1126" s="10"/>
      <c r="N1126" s="220" t="s">
        <v>19</v>
      </c>
      <c r="O1126" s="54" t="str">
        <f>IF(J1126="Mutually Excluded","Exclude",IF(J1126= "Mutually Included","Include",M1126))</f>
        <v>Exclude</v>
      </c>
      <c r="P1126" s="54" t="str">
        <f>'Humans Alignment T&amp;A'!Z1126</f>
        <v>Exclude</v>
      </c>
      <c r="Q1126" s="120" t="str">
        <f>IF(AND(O1126="Exclude", P1126="Exclude"), "Mutually Excluded", IF(AND(OR(O1126="CERTAINLY INCLUDED", O1126="INCLUDE" ), OR(P1126="INCLUDE", P1126="MAYBE")), "MUTUALLY INCLUDED", IF(AND(O1126="MAYBE", P1126="MAYBE"), "Mutually MAYBE", IF(AND(O1126="Exclude", OR(P1126="INCLUDE", P1126="MAYBE")), "AI+Hum: No, Hum1+2: Yes", IF(AND(P1126="Exclude", OR(O1126="INCLUDE", O1126="CERTAINLY INCLUDED", H1126="MAYBE")), "Ai+hum: Yes, Hum1+2: No", "Other Conflict")))))</f>
        <v>Mutually Excluded</v>
      </c>
      <c r="U1126" s="121" t="str">
        <f>IF(Q1126="Mutually Excluded","Exclude",IF(Q1126= "Mutually Included","Include",R1126))</f>
        <v>Exclude</v>
      </c>
      <c r="V1126" s="122"/>
      <c r="X1126" s="117"/>
      <c r="Y1126" s="117"/>
      <c r="Z1126" s="103" t="str">
        <f t="shared" si="187"/>
        <v/>
      </c>
      <c r="AA1126" s="256"/>
      <c r="AB1126" s="186"/>
      <c r="AC1126" s="186"/>
      <c r="AD1126" s="203"/>
      <c r="AF1126" s="203"/>
      <c r="AG1126" s="102" t="str">
        <f t="shared" si="188"/>
        <v/>
      </c>
      <c r="AH1126" s="10" t="str">
        <f t="shared" si="190"/>
        <v/>
      </c>
      <c r="AI1126" s="102"/>
      <c r="AJ1126" s="10"/>
      <c r="AK1126" s="10"/>
      <c r="AL1126" s="105"/>
      <c r="AM1126" s="102"/>
      <c r="AN1126" s="10"/>
      <c r="AO1126" s="10" t="str">
        <f t="shared" si="189"/>
        <v/>
      </c>
      <c r="AT1126" s="10"/>
      <c r="AU1126" s="10" t="str">
        <f>IF(O1126="include",AF1126,"")</f>
        <v/>
      </c>
      <c r="AV1126" s="54" t="str">
        <f>IF(P1126="include",AF1126,"")</f>
        <v/>
      </c>
    </row>
    <row r="1127" spans="1:48" s="54" customFormat="1" ht="30">
      <c r="A1127" s="10">
        <v>1257</v>
      </c>
      <c r="B1127" s="10"/>
      <c r="C1127" s="10" t="s">
        <v>1565</v>
      </c>
      <c r="D1127" s="10">
        <v>4</v>
      </c>
      <c r="E1127" s="10">
        <v>4</v>
      </c>
      <c r="F1127" s="10">
        <v>4</v>
      </c>
      <c r="G1127" s="119" t="str">
        <f t="shared" si="191"/>
        <v>EXCLUDED</v>
      </c>
      <c r="H1127" s="147" t="s">
        <v>901</v>
      </c>
      <c r="I1127" s="189" t="s">
        <v>901</v>
      </c>
      <c r="J1127" s="10" t="str">
        <f>IF(AND(G1127="Excluded", H1127="Excluded"), "Mutually Excluded", IF(AND(OR(G1127="CERTAINLY INCLUDED", G1127="INCLUDED", G1127="MAYBE" ), OR(H1127="INCLUDED", H1127="MAYBE")), "MUTUALLY INCLUDED", IF(AND(G1127="MAYBE", H1127="MAYBE"), "Mutually MAYBE", IF(AND(G1127="Excluded", OR(H1127="INCLUDED", H1127="MAYBE")), "AI: No, Human: Yes", IF(AND(H1127="Excluded", OR(G1127="INCLUDED", G1127="CERTAINLY INCLUDED", G1127="MAYBE")), "AI: Yes, Human: No", "Other Conflict")))))</f>
        <v>Mutually Excluded</v>
      </c>
      <c r="K1127" s="10"/>
      <c r="L1127" s="10"/>
      <c r="N1127" s="220" t="s">
        <v>19</v>
      </c>
      <c r="O1127" s="54" t="str">
        <f>IF(J1127="Mutually Excluded","Exclude",IF(J1127= "Mutually Included","Include",M1127))</f>
        <v>Exclude</v>
      </c>
      <c r="P1127" s="54" t="str">
        <f>'Humans Alignment T&amp;A'!Z1127</f>
        <v>Exclude</v>
      </c>
      <c r="Q1127" s="120" t="str">
        <f>IF(AND(O1127="Exclude", P1127="Exclude"), "Mutually Excluded", IF(AND(OR(O1127="CERTAINLY INCLUDED", O1127="INCLUDE" ), OR(P1127="INCLUDE", P1127="MAYBE")), "MUTUALLY INCLUDED", IF(AND(O1127="MAYBE", P1127="MAYBE"), "Mutually MAYBE", IF(AND(O1127="Exclude", OR(P1127="INCLUDE", P1127="MAYBE")), "AI+Hum: No, Hum1+2: Yes", IF(AND(P1127="Exclude", OR(O1127="INCLUDE", O1127="CERTAINLY INCLUDED", H1127="MAYBE")), "Ai+hum: Yes, Hum1+2: No", "Other Conflict")))))</f>
        <v>Mutually Excluded</v>
      </c>
      <c r="U1127" s="121" t="str">
        <f>IF(Q1127="Mutually Excluded","Exclude",IF(Q1127= "Mutually Included","Include",R1127))</f>
        <v>Exclude</v>
      </c>
      <c r="V1127" s="122"/>
      <c r="X1127" s="117"/>
      <c r="Y1127" s="117"/>
      <c r="Z1127" s="103" t="str">
        <f t="shared" si="187"/>
        <v/>
      </c>
      <c r="AA1127" s="256"/>
      <c r="AB1127" s="186"/>
      <c r="AC1127" s="186"/>
      <c r="AD1127" s="203"/>
      <c r="AF1127" s="203"/>
      <c r="AG1127" s="102" t="str">
        <f t="shared" si="188"/>
        <v/>
      </c>
      <c r="AH1127" s="10" t="str">
        <f t="shared" si="190"/>
        <v/>
      </c>
      <c r="AI1127" s="102"/>
      <c r="AJ1127" s="10"/>
      <c r="AK1127" s="10"/>
      <c r="AL1127" s="105"/>
      <c r="AM1127" s="102"/>
      <c r="AN1127" s="10"/>
      <c r="AO1127" s="10" t="str">
        <f t="shared" si="189"/>
        <v/>
      </c>
      <c r="AT1127" s="10"/>
      <c r="AU1127" s="10" t="str">
        <f>IF(O1127="include",AF1127,"")</f>
        <v/>
      </c>
      <c r="AV1127" s="54" t="str">
        <f>IF(P1127="include",AF1127,"")</f>
        <v/>
      </c>
    </row>
    <row r="1128" spans="1:48" s="54" customFormat="1" ht="30">
      <c r="A1128" s="10">
        <v>1258</v>
      </c>
      <c r="B1128" s="10"/>
      <c r="C1128" s="10" t="s">
        <v>1567</v>
      </c>
      <c r="D1128" s="10">
        <v>1</v>
      </c>
      <c r="E1128" s="10">
        <v>1</v>
      </c>
      <c r="F1128" s="10">
        <v>1</v>
      </c>
      <c r="G1128" s="119" t="str">
        <f t="shared" si="191"/>
        <v>EXCLUDED</v>
      </c>
      <c r="H1128" s="147" t="s">
        <v>901</v>
      </c>
      <c r="I1128" s="189" t="s">
        <v>901</v>
      </c>
      <c r="J1128" s="10" t="str">
        <f>IF(AND(G1128="Excluded", H1128="Excluded"), "Mutually Excluded", IF(AND(OR(G1128="CERTAINLY INCLUDED", G1128="INCLUDED", G1128="MAYBE" ), OR(H1128="INCLUDED", H1128="MAYBE")), "MUTUALLY INCLUDED", IF(AND(G1128="MAYBE", H1128="MAYBE"), "Mutually MAYBE", IF(AND(G1128="Excluded", OR(H1128="INCLUDED", H1128="MAYBE")), "AI: No, Human: Yes", IF(AND(H1128="Excluded", OR(G1128="INCLUDED", G1128="CERTAINLY INCLUDED", G1128="MAYBE")), "AI: Yes, Human: No", "Other Conflict")))))</f>
        <v>Mutually Excluded</v>
      </c>
      <c r="K1128" s="10"/>
      <c r="L1128" s="10"/>
      <c r="N1128" s="220" t="s">
        <v>19</v>
      </c>
      <c r="O1128" s="54" t="str">
        <f>IF(J1128="Mutually Excluded","Exclude",IF(J1128= "Mutually Included","Include",M1128))</f>
        <v>Exclude</v>
      </c>
      <c r="P1128" s="54" t="str">
        <f>'Humans Alignment T&amp;A'!Z1128</f>
        <v>Exclude</v>
      </c>
      <c r="Q1128" s="120" t="str">
        <f>IF(AND(O1128="Exclude", P1128="Exclude"), "Mutually Excluded", IF(AND(OR(O1128="CERTAINLY INCLUDED", O1128="INCLUDE" ), OR(P1128="INCLUDE", P1128="MAYBE")), "MUTUALLY INCLUDED", IF(AND(O1128="MAYBE", P1128="MAYBE"), "Mutually MAYBE", IF(AND(O1128="Exclude", OR(P1128="INCLUDE", P1128="MAYBE")), "AI+Hum: No, Hum1+2: Yes", IF(AND(P1128="Exclude", OR(O1128="INCLUDE", O1128="CERTAINLY INCLUDED", H1128="MAYBE")), "Ai+hum: Yes, Hum1+2: No", "Other Conflict")))))</f>
        <v>Mutually Excluded</v>
      </c>
      <c r="U1128" s="121" t="str">
        <f>IF(Q1128="Mutually Excluded","Exclude",IF(Q1128= "Mutually Included","Include",R1128))</f>
        <v>Exclude</v>
      </c>
      <c r="V1128" s="122"/>
      <c r="X1128" s="117"/>
      <c r="Y1128" s="117"/>
      <c r="Z1128" s="103" t="str">
        <f t="shared" si="187"/>
        <v/>
      </c>
      <c r="AA1128" s="256"/>
      <c r="AB1128" s="186"/>
      <c r="AC1128" s="186"/>
      <c r="AD1128" s="203"/>
      <c r="AF1128" s="203"/>
      <c r="AG1128" s="102" t="str">
        <f t="shared" si="188"/>
        <v/>
      </c>
      <c r="AH1128" s="10" t="str">
        <f t="shared" si="190"/>
        <v/>
      </c>
      <c r="AI1128" s="102"/>
      <c r="AJ1128" s="10"/>
      <c r="AK1128" s="10"/>
      <c r="AL1128" s="105"/>
      <c r="AM1128" s="102"/>
      <c r="AN1128" s="10"/>
      <c r="AO1128" s="10" t="str">
        <f t="shared" si="189"/>
        <v/>
      </c>
      <c r="AT1128" s="10"/>
      <c r="AU1128" s="10" t="str">
        <f>IF(O1128="include",AF1128,"")</f>
        <v/>
      </c>
      <c r="AV1128" s="54" t="str">
        <f>IF(P1128="include",AF1128,"")</f>
        <v/>
      </c>
    </row>
    <row r="1129" spans="1:48" s="54" customFormat="1" ht="30">
      <c r="A1129" s="10">
        <v>1259</v>
      </c>
      <c r="B1129" s="10"/>
      <c r="C1129" s="10" t="s">
        <v>1568</v>
      </c>
      <c r="D1129" s="10">
        <v>2</v>
      </c>
      <c r="E1129" s="10">
        <v>2</v>
      </c>
      <c r="F1129" s="10">
        <v>2</v>
      </c>
      <c r="G1129" s="119" t="str">
        <f t="shared" si="191"/>
        <v>EXCLUDED</v>
      </c>
      <c r="H1129" s="147" t="s">
        <v>901</v>
      </c>
      <c r="I1129" s="189" t="s">
        <v>901</v>
      </c>
      <c r="J1129" s="10" t="str">
        <f>IF(AND(G1129="Excluded", H1129="Excluded"), "Mutually Excluded", IF(AND(OR(G1129="CERTAINLY INCLUDED", G1129="INCLUDED", G1129="MAYBE" ), OR(H1129="INCLUDED", H1129="MAYBE")), "MUTUALLY INCLUDED", IF(AND(G1129="MAYBE", H1129="MAYBE"), "Mutually MAYBE", IF(AND(G1129="Excluded", OR(H1129="INCLUDED", H1129="MAYBE")), "AI: No, Human: Yes", IF(AND(H1129="Excluded", OR(G1129="INCLUDED", G1129="CERTAINLY INCLUDED", G1129="MAYBE")), "AI: Yes, Human: No", "Other Conflict")))))</f>
        <v>Mutually Excluded</v>
      </c>
      <c r="K1129" s="10"/>
      <c r="L1129" s="10"/>
      <c r="N1129" s="220" t="s">
        <v>19</v>
      </c>
      <c r="O1129" s="54" t="str">
        <f>IF(J1129="Mutually Excluded","Exclude",IF(J1129= "Mutually Included","Include",M1129))</f>
        <v>Exclude</v>
      </c>
      <c r="P1129" s="54" t="str">
        <f>'Humans Alignment T&amp;A'!Z1129</f>
        <v>Exclude</v>
      </c>
      <c r="Q1129" s="120" t="str">
        <f>IF(AND(O1129="Exclude", P1129="Exclude"), "Mutually Excluded", IF(AND(OR(O1129="CERTAINLY INCLUDED", O1129="INCLUDE" ), OR(P1129="INCLUDE", P1129="MAYBE")), "MUTUALLY INCLUDED", IF(AND(O1129="MAYBE", P1129="MAYBE"), "Mutually MAYBE", IF(AND(O1129="Exclude", OR(P1129="INCLUDE", P1129="MAYBE")), "AI+Hum: No, Hum1+2: Yes", IF(AND(P1129="Exclude", OR(O1129="INCLUDE", O1129="CERTAINLY INCLUDED", H1129="MAYBE")), "Ai+hum: Yes, Hum1+2: No", "Other Conflict")))))</f>
        <v>Mutually Excluded</v>
      </c>
      <c r="U1129" s="121" t="str">
        <f>IF(Q1129="Mutually Excluded","Exclude",IF(Q1129= "Mutually Included","Include",R1129))</f>
        <v>Exclude</v>
      </c>
      <c r="V1129" s="122"/>
      <c r="X1129" s="117"/>
      <c r="Y1129" s="117"/>
      <c r="Z1129" s="103" t="str">
        <f t="shared" si="187"/>
        <v/>
      </c>
      <c r="AA1129" s="256"/>
      <c r="AB1129" s="186"/>
      <c r="AC1129" s="186"/>
      <c r="AD1129" s="203"/>
      <c r="AF1129" s="203"/>
      <c r="AG1129" s="102" t="str">
        <f t="shared" si="188"/>
        <v/>
      </c>
      <c r="AH1129" s="10" t="str">
        <f t="shared" si="190"/>
        <v/>
      </c>
      <c r="AI1129" s="102"/>
      <c r="AJ1129" s="10"/>
      <c r="AK1129" s="10"/>
      <c r="AL1129" s="105"/>
      <c r="AM1129" s="102"/>
      <c r="AN1129" s="10"/>
      <c r="AO1129" s="10" t="str">
        <f t="shared" si="189"/>
        <v/>
      </c>
      <c r="AT1129" s="10"/>
      <c r="AU1129" s="10" t="str">
        <f>IF(O1129="include",AF1129,"")</f>
        <v/>
      </c>
      <c r="AV1129" s="54" t="str">
        <f>IF(P1129="include",AF1129,"")</f>
        <v/>
      </c>
    </row>
    <row r="1130" spans="1:48" s="54" customFormat="1" ht="30">
      <c r="A1130" s="10">
        <v>1260</v>
      </c>
      <c r="B1130" s="10"/>
      <c r="C1130" s="10" t="s">
        <v>1569</v>
      </c>
      <c r="D1130" s="10">
        <v>25</v>
      </c>
      <c r="E1130" s="10">
        <v>2</v>
      </c>
      <c r="F1130" s="10">
        <v>2</v>
      </c>
      <c r="G1130" s="119" t="str">
        <f t="shared" si="191"/>
        <v>EXCLUDED</v>
      </c>
      <c r="H1130" s="147" t="s">
        <v>901</v>
      </c>
      <c r="I1130" s="189" t="s">
        <v>901</v>
      </c>
      <c r="J1130" s="10" t="str">
        <f>IF(AND(G1130="Excluded", H1130="Excluded"), "Mutually Excluded", IF(AND(OR(G1130="CERTAINLY INCLUDED", G1130="INCLUDED", G1130="MAYBE" ), OR(H1130="INCLUDED", H1130="MAYBE")), "MUTUALLY INCLUDED", IF(AND(G1130="MAYBE", H1130="MAYBE"), "Mutually MAYBE", IF(AND(G1130="Excluded", OR(H1130="INCLUDED", H1130="MAYBE")), "AI: No, Human: Yes", IF(AND(H1130="Excluded", OR(G1130="INCLUDED", G1130="CERTAINLY INCLUDED", G1130="MAYBE")), "AI: Yes, Human: No", "Other Conflict")))))</f>
        <v>Mutually Excluded</v>
      </c>
      <c r="K1130" s="10"/>
      <c r="L1130" s="10"/>
      <c r="N1130" s="220" t="s">
        <v>19</v>
      </c>
      <c r="O1130" s="54" t="str">
        <f>IF(J1130="Mutually Excluded","Exclude",IF(J1130= "Mutually Included","Include",M1130))</f>
        <v>Exclude</v>
      </c>
      <c r="P1130" s="54" t="str">
        <f>'Humans Alignment T&amp;A'!Z1130</f>
        <v>Exclude</v>
      </c>
      <c r="Q1130" s="120" t="str">
        <f>IF(AND(O1130="Exclude", P1130="Exclude"), "Mutually Excluded", IF(AND(OR(O1130="CERTAINLY INCLUDED", O1130="INCLUDE" ), OR(P1130="INCLUDE", P1130="MAYBE")), "MUTUALLY INCLUDED", IF(AND(O1130="MAYBE", P1130="MAYBE"), "Mutually MAYBE", IF(AND(O1130="Exclude", OR(P1130="INCLUDE", P1130="MAYBE")), "AI+Hum: No, Hum1+2: Yes", IF(AND(P1130="Exclude", OR(O1130="INCLUDE", O1130="CERTAINLY INCLUDED", H1130="MAYBE")), "Ai+hum: Yes, Hum1+2: No", "Other Conflict")))))</f>
        <v>Mutually Excluded</v>
      </c>
      <c r="U1130" s="121" t="str">
        <f>IF(Q1130="Mutually Excluded","Exclude",IF(Q1130= "Mutually Included","Include",R1130))</f>
        <v>Exclude</v>
      </c>
      <c r="V1130" s="122"/>
      <c r="X1130" s="117"/>
      <c r="Y1130" s="117"/>
      <c r="Z1130" s="103" t="str">
        <f t="shared" si="187"/>
        <v/>
      </c>
      <c r="AA1130" s="256"/>
      <c r="AB1130" s="186"/>
      <c r="AC1130" s="186"/>
      <c r="AD1130" s="203"/>
      <c r="AF1130" s="203"/>
      <c r="AG1130" s="102" t="str">
        <f t="shared" si="188"/>
        <v/>
      </c>
      <c r="AH1130" s="10" t="str">
        <f t="shared" si="190"/>
        <v/>
      </c>
      <c r="AI1130" s="102"/>
      <c r="AJ1130" s="10"/>
      <c r="AK1130" s="10"/>
      <c r="AL1130" s="105"/>
      <c r="AM1130" s="102"/>
      <c r="AN1130" s="10"/>
      <c r="AO1130" s="10" t="str">
        <f t="shared" si="189"/>
        <v/>
      </c>
      <c r="AT1130" s="10"/>
      <c r="AU1130" s="10" t="str">
        <f>IF(O1130="include",AF1130,"")</f>
        <v/>
      </c>
      <c r="AV1130" s="54" t="str">
        <f>IF(P1130="include",AF1130,"")</f>
        <v/>
      </c>
    </row>
    <row r="1131" spans="1:48" s="54" customFormat="1" ht="30">
      <c r="A1131" s="10">
        <v>1261</v>
      </c>
      <c r="B1131" s="10"/>
      <c r="C1131" s="10" t="s">
        <v>1570</v>
      </c>
      <c r="D1131" s="10">
        <v>1</v>
      </c>
      <c r="E1131" s="10">
        <v>1</v>
      </c>
      <c r="F1131" s="10">
        <v>1</v>
      </c>
      <c r="G1131" s="119" t="str">
        <f t="shared" si="191"/>
        <v>EXCLUDED</v>
      </c>
      <c r="H1131" s="147" t="s">
        <v>901</v>
      </c>
      <c r="I1131" s="189" t="s">
        <v>901</v>
      </c>
      <c r="J1131" s="10" t="str">
        <f>IF(AND(G1131="Excluded", H1131="Excluded"), "Mutually Excluded", IF(AND(OR(G1131="CERTAINLY INCLUDED", G1131="INCLUDED", G1131="MAYBE" ), OR(H1131="INCLUDED", H1131="MAYBE")), "MUTUALLY INCLUDED", IF(AND(G1131="MAYBE", H1131="MAYBE"), "Mutually MAYBE", IF(AND(G1131="Excluded", OR(H1131="INCLUDED", H1131="MAYBE")), "AI: No, Human: Yes", IF(AND(H1131="Excluded", OR(G1131="INCLUDED", G1131="CERTAINLY INCLUDED", G1131="MAYBE")), "AI: Yes, Human: No", "Other Conflict")))))</f>
        <v>Mutually Excluded</v>
      </c>
      <c r="K1131" s="10"/>
      <c r="L1131" s="10"/>
      <c r="N1131" s="220" t="s">
        <v>19</v>
      </c>
      <c r="O1131" s="54" t="str">
        <f>IF(J1131="Mutually Excluded","Exclude",IF(J1131= "Mutually Included","Include",M1131))</f>
        <v>Exclude</v>
      </c>
      <c r="P1131" s="54" t="str">
        <f>'Humans Alignment T&amp;A'!Z1131</f>
        <v>Exclude</v>
      </c>
      <c r="Q1131" s="120" t="str">
        <f>IF(AND(O1131="Exclude", P1131="Exclude"), "Mutually Excluded", IF(AND(OR(O1131="CERTAINLY INCLUDED", O1131="INCLUDE" ), OR(P1131="INCLUDE", P1131="MAYBE")), "MUTUALLY INCLUDED", IF(AND(O1131="MAYBE", P1131="MAYBE"), "Mutually MAYBE", IF(AND(O1131="Exclude", OR(P1131="INCLUDE", P1131="MAYBE")), "AI+Hum: No, Hum1+2: Yes", IF(AND(P1131="Exclude", OR(O1131="INCLUDE", O1131="CERTAINLY INCLUDED", H1131="MAYBE")), "Ai+hum: Yes, Hum1+2: No", "Other Conflict")))))</f>
        <v>Mutually Excluded</v>
      </c>
      <c r="U1131" s="121" t="str">
        <f>IF(Q1131="Mutually Excluded","Exclude",IF(Q1131= "Mutually Included","Include",R1131))</f>
        <v>Exclude</v>
      </c>
      <c r="V1131" s="122"/>
      <c r="X1131" s="117"/>
      <c r="Y1131" s="117"/>
      <c r="Z1131" s="103" t="str">
        <f t="shared" si="187"/>
        <v/>
      </c>
      <c r="AA1131" s="256"/>
      <c r="AB1131" s="186"/>
      <c r="AC1131" s="186"/>
      <c r="AD1131" s="203"/>
      <c r="AF1131" s="203"/>
      <c r="AG1131" s="102" t="str">
        <f t="shared" si="188"/>
        <v/>
      </c>
      <c r="AH1131" s="10" t="str">
        <f t="shared" si="190"/>
        <v/>
      </c>
      <c r="AI1131" s="102"/>
      <c r="AJ1131" s="10"/>
      <c r="AK1131" s="10"/>
      <c r="AL1131" s="105"/>
      <c r="AM1131" s="102"/>
      <c r="AN1131" s="10"/>
      <c r="AO1131" s="10" t="str">
        <f t="shared" si="189"/>
        <v/>
      </c>
      <c r="AT1131" s="10"/>
      <c r="AU1131" s="10" t="str">
        <f>IF(O1131="include",AF1131,"")</f>
        <v/>
      </c>
      <c r="AV1131" s="54" t="str">
        <f>IF(P1131="include",AF1131,"")</f>
        <v/>
      </c>
    </row>
    <row r="1132" spans="1:48" s="54" customFormat="1" ht="30">
      <c r="A1132" s="10">
        <v>1262</v>
      </c>
      <c r="B1132" s="10"/>
      <c r="C1132" s="10" t="s">
        <v>1328</v>
      </c>
      <c r="D1132" s="10">
        <v>1</v>
      </c>
      <c r="E1132" s="10">
        <v>1</v>
      </c>
      <c r="F1132" s="10">
        <v>1</v>
      </c>
      <c r="G1132" s="119" t="str">
        <f t="shared" si="191"/>
        <v>EXCLUDED</v>
      </c>
      <c r="H1132" s="147" t="s">
        <v>901</v>
      </c>
      <c r="I1132" s="189" t="s">
        <v>901</v>
      </c>
      <c r="J1132" s="10" t="str">
        <f>IF(AND(G1132="Excluded", H1132="Excluded"), "Mutually Excluded", IF(AND(OR(G1132="CERTAINLY INCLUDED", G1132="INCLUDED", G1132="MAYBE" ), OR(H1132="INCLUDED", H1132="MAYBE")), "MUTUALLY INCLUDED", IF(AND(G1132="MAYBE", H1132="MAYBE"), "Mutually MAYBE", IF(AND(G1132="Excluded", OR(H1132="INCLUDED", H1132="MAYBE")), "AI: No, Human: Yes", IF(AND(H1132="Excluded", OR(G1132="INCLUDED", G1132="CERTAINLY INCLUDED", G1132="MAYBE")), "AI: Yes, Human: No", "Other Conflict")))))</f>
        <v>Mutually Excluded</v>
      </c>
      <c r="K1132" s="10"/>
      <c r="L1132" s="10"/>
      <c r="N1132" s="220" t="s">
        <v>19</v>
      </c>
      <c r="O1132" s="54" t="str">
        <f>IF(J1132="Mutually Excluded","Exclude",IF(J1132= "Mutually Included","Include",M1132))</f>
        <v>Exclude</v>
      </c>
      <c r="P1132" s="54" t="str">
        <f>'Humans Alignment T&amp;A'!Z1132</f>
        <v>Exclude</v>
      </c>
      <c r="Q1132" s="120" t="str">
        <f>IF(AND(O1132="Exclude", P1132="Exclude"), "Mutually Excluded", IF(AND(OR(O1132="CERTAINLY INCLUDED", O1132="INCLUDE" ), OR(P1132="INCLUDE", P1132="MAYBE")), "MUTUALLY INCLUDED", IF(AND(O1132="MAYBE", P1132="MAYBE"), "Mutually MAYBE", IF(AND(O1132="Exclude", OR(P1132="INCLUDE", P1132="MAYBE")), "AI+Hum: No, Hum1+2: Yes", IF(AND(P1132="Exclude", OR(O1132="INCLUDE", O1132="CERTAINLY INCLUDED", H1132="MAYBE")), "Ai+hum: Yes, Hum1+2: No", "Other Conflict")))))</f>
        <v>Mutually Excluded</v>
      </c>
      <c r="U1132" s="121" t="str">
        <f>IF(Q1132="Mutually Excluded","Exclude",IF(Q1132= "Mutually Included","Include",R1132))</f>
        <v>Exclude</v>
      </c>
      <c r="V1132" s="122"/>
      <c r="X1132" s="117"/>
      <c r="Y1132" s="117"/>
      <c r="Z1132" s="103" t="str">
        <f t="shared" si="187"/>
        <v/>
      </c>
      <c r="AA1132" s="256"/>
      <c r="AB1132" s="186"/>
      <c r="AC1132" s="186"/>
      <c r="AD1132" s="203"/>
      <c r="AF1132" s="203"/>
      <c r="AG1132" s="102" t="str">
        <f t="shared" si="188"/>
        <v/>
      </c>
      <c r="AH1132" s="10" t="str">
        <f t="shared" si="190"/>
        <v/>
      </c>
      <c r="AI1132" s="102"/>
      <c r="AJ1132" s="10"/>
      <c r="AK1132" s="10"/>
      <c r="AL1132" s="105"/>
      <c r="AM1132" s="102"/>
      <c r="AN1132" s="10"/>
      <c r="AO1132" s="10" t="str">
        <f t="shared" si="189"/>
        <v/>
      </c>
      <c r="AT1132" s="10"/>
      <c r="AU1132" s="10" t="str">
        <f>IF(O1132="include",AF1132,"")</f>
        <v/>
      </c>
      <c r="AV1132" s="54" t="str">
        <f>IF(P1132="include",AF1132,"")</f>
        <v/>
      </c>
    </row>
    <row r="1133" spans="1:48" s="54" customFormat="1" ht="297.75" customHeight="1">
      <c r="A1133" s="10">
        <v>1263</v>
      </c>
      <c r="B1133" s="10" t="s">
        <v>1571</v>
      </c>
      <c r="C1133" s="10" t="s">
        <v>1571</v>
      </c>
      <c r="D1133" s="10">
        <v>4</v>
      </c>
      <c r="E1133" s="10">
        <v>5</v>
      </c>
      <c r="F1133" s="10">
        <v>4</v>
      </c>
      <c r="G1133" s="119" t="str">
        <f t="shared" si="191"/>
        <v>MAYBE</v>
      </c>
      <c r="H1133" s="147" t="s">
        <v>901</v>
      </c>
      <c r="I1133" s="189" t="s">
        <v>901</v>
      </c>
      <c r="J1133" s="10" t="str">
        <f>IF(AND(G1133="Excluded", H1133="Excluded"), "Mutually Excluded", IF(AND(OR(G1133="CERTAINLY INCLUDED", G1133="INCLUDED", G1133="MAYBE" ), OR(H1133="INCLUDED", H1133="MAYBE")), "MUTUALLY INCLUDED", IF(AND(G1133="MAYBE", H1133="MAYBE"), "Mutually MAYBE", IF(AND(G1133="Excluded", OR(H1133="INCLUDED", H1133="MAYBE")), "AI: No, Human: Yes", IF(AND(H1133="Excluded", OR(G1133="INCLUDED", G1133="CERTAINLY INCLUDED", G1133="MAYBE")), "AI: Yes, Human: No", "Other Conflict")))))</f>
        <v>AI: Yes, Human: No</v>
      </c>
      <c r="K1133" s="10" t="s">
        <v>23</v>
      </c>
      <c r="L1133" s="10" t="s">
        <v>23</v>
      </c>
      <c r="M1133" s="10" t="s">
        <v>23</v>
      </c>
      <c r="N1133" s="220" t="s">
        <v>19</v>
      </c>
      <c r="O1133" s="54" t="str">
        <f>IF(J1133="Mutually Excluded","Exclude",IF(J1133= "Mutually Included","Include",M1133))</f>
        <v>Include</v>
      </c>
      <c r="P1133" s="54" t="str">
        <f>'Humans Alignment T&amp;A'!Z1133</f>
        <v>Exclude</v>
      </c>
      <c r="Q1133" s="120" t="str">
        <f>IF(AND(O1133="Exclude", P1133="Exclude"), "Mutually Excluded", IF(AND(OR(O1133="CERTAINLY INCLUDED", O1133="INCLUDE" ), OR(P1133="INCLUDE", P1133="MAYBE")), "MUTUALLY INCLUDED", IF(AND(O1133="MAYBE", P1133="MAYBE"), "Mutually MAYBE", IF(AND(O1133="Exclude", OR(P1133="INCLUDE", P1133="MAYBE")), "AI+Hum: No, Hum1+2: Yes", IF(AND(P1133="Exclude", OR(O1133="INCLUDE", O1133="CERTAINLY INCLUDED", H1133="MAYBE")), "Ai+hum: Yes, Hum1+2: No", "Other Conflict")))))</f>
        <v>Ai+hum: Yes, Hum1+2: No</v>
      </c>
      <c r="R1133" s="54" t="s">
        <v>19</v>
      </c>
      <c r="U1133" s="121" t="str">
        <f>IF(Q1133="Mutually Excluded","Exclude",IF(Q1133= "Mutually Included","Include",R1133))</f>
        <v>Exclude</v>
      </c>
      <c r="V1133" s="122" t="s">
        <v>19</v>
      </c>
      <c r="W1133" s="54" t="s">
        <v>19</v>
      </c>
      <c r="X1133" s="208" t="s">
        <v>901</v>
      </c>
      <c r="Y1133" s="201" t="s">
        <v>3011</v>
      </c>
      <c r="Z1133" s="103" t="str">
        <f t="shared" si="187"/>
        <v>Nikos Included, Cindy Excluded</v>
      </c>
      <c r="AA1133" s="137" t="s">
        <v>19</v>
      </c>
      <c r="AB1133" s="124" t="s">
        <v>19</v>
      </c>
      <c r="AC1133" s="124" t="s">
        <v>19</v>
      </c>
      <c r="AD1133" s="203"/>
      <c r="AF1133" s="203" t="s">
        <v>23</v>
      </c>
      <c r="AG1133" s="102" t="str">
        <f t="shared" si="188"/>
        <v/>
      </c>
      <c r="AH1133" s="10" t="str">
        <f t="shared" si="190"/>
        <v>Mutually Included</v>
      </c>
      <c r="AI1133" s="133"/>
      <c r="AJ1133" s="10" t="s">
        <v>19</v>
      </c>
      <c r="AK1133" s="10" t="s">
        <v>19</v>
      </c>
      <c r="AL1133" s="143" t="s">
        <v>2914</v>
      </c>
      <c r="AM1133" s="107"/>
      <c r="AN1133" s="10"/>
      <c r="AO1133" s="10" t="str">
        <f t="shared" si="189"/>
        <v>Mutually Included</v>
      </c>
      <c r="AP1133" s="125" t="str">
        <f t="shared" ref="AP1133" si="192">IF(COUNTA(AQ1133:AS1133)=0, "", IF(COUNTIF(AQ1133:AS1133,5)=3, "Include", IF(COUNTIF(AQ1133:AS1133,5)&gt;=1, "Maybe", "Exclude")))</f>
        <v>Maybe</v>
      </c>
      <c r="AQ1133" s="54">
        <v>4</v>
      </c>
      <c r="AR1133" s="54">
        <v>3</v>
      </c>
      <c r="AS1133" s="54">
        <v>5</v>
      </c>
      <c r="AT1133" s="10" t="s">
        <v>3082</v>
      </c>
      <c r="AU1133" s="10" t="str">
        <f>IF(O1133="include",AF1133,"")</f>
        <v>Include</v>
      </c>
      <c r="AV1133" s="54" t="str">
        <f>IF(P1133="include",AF1133,"")</f>
        <v/>
      </c>
    </row>
    <row r="1134" spans="1:48" s="54" customFormat="1" ht="30">
      <c r="A1134" s="10">
        <v>1264</v>
      </c>
      <c r="B1134" s="10"/>
      <c r="C1134" s="10" t="s">
        <v>1573</v>
      </c>
      <c r="D1134" s="10">
        <v>2</v>
      </c>
      <c r="E1134" s="10">
        <v>2</v>
      </c>
      <c r="F1134" s="10">
        <v>2</v>
      </c>
      <c r="G1134" s="119" t="str">
        <f t="shared" si="191"/>
        <v>EXCLUDED</v>
      </c>
      <c r="H1134" s="147" t="s">
        <v>901</v>
      </c>
      <c r="I1134" s="189" t="s">
        <v>901</v>
      </c>
      <c r="J1134" s="10" t="str">
        <f>IF(AND(G1134="Excluded", H1134="Excluded"), "Mutually Excluded", IF(AND(OR(G1134="CERTAINLY INCLUDED", G1134="INCLUDED", G1134="MAYBE" ), OR(H1134="INCLUDED", H1134="MAYBE")), "MUTUALLY INCLUDED", IF(AND(G1134="MAYBE", H1134="MAYBE"), "Mutually MAYBE", IF(AND(G1134="Excluded", OR(H1134="INCLUDED", H1134="MAYBE")), "AI: No, Human: Yes", IF(AND(H1134="Excluded", OR(G1134="INCLUDED", G1134="CERTAINLY INCLUDED", G1134="MAYBE")), "AI: Yes, Human: No", "Other Conflict")))))</f>
        <v>Mutually Excluded</v>
      </c>
      <c r="K1134" s="10"/>
      <c r="L1134" s="10"/>
      <c r="N1134" s="220" t="s">
        <v>19</v>
      </c>
      <c r="O1134" s="54" t="str">
        <f>IF(J1134="Mutually Excluded","Exclude",IF(J1134= "Mutually Included","Include",M1134))</f>
        <v>Exclude</v>
      </c>
      <c r="P1134" s="54" t="str">
        <f>'Humans Alignment T&amp;A'!Z1134</f>
        <v>Exclude</v>
      </c>
      <c r="Q1134" s="120" t="str">
        <f>IF(AND(O1134="Exclude", P1134="Exclude"), "Mutually Excluded", IF(AND(OR(O1134="CERTAINLY INCLUDED", O1134="INCLUDE" ), OR(P1134="INCLUDE", P1134="MAYBE")), "MUTUALLY INCLUDED", IF(AND(O1134="MAYBE", P1134="MAYBE"), "Mutually MAYBE", IF(AND(O1134="Exclude", OR(P1134="INCLUDE", P1134="MAYBE")), "AI+Hum: No, Hum1+2: Yes", IF(AND(P1134="Exclude", OR(O1134="INCLUDE", O1134="CERTAINLY INCLUDED", H1134="MAYBE")), "Ai+hum: Yes, Hum1+2: No", "Other Conflict")))))</f>
        <v>Mutually Excluded</v>
      </c>
      <c r="U1134" s="121" t="str">
        <f>IF(Q1134="Mutually Excluded","Exclude",IF(Q1134= "Mutually Included","Include",R1134))</f>
        <v>Exclude</v>
      </c>
      <c r="V1134" s="122"/>
      <c r="X1134" s="117"/>
      <c r="Y1134" s="117"/>
      <c r="Z1134" s="103" t="str">
        <f t="shared" si="187"/>
        <v/>
      </c>
      <c r="AA1134" s="256"/>
      <c r="AB1134" s="186"/>
      <c r="AC1134" s="186"/>
      <c r="AD1134" s="203"/>
      <c r="AF1134" s="203"/>
      <c r="AG1134" s="102" t="str">
        <f t="shared" si="188"/>
        <v/>
      </c>
      <c r="AH1134" s="10" t="str">
        <f t="shared" si="190"/>
        <v/>
      </c>
      <c r="AI1134" s="102"/>
      <c r="AJ1134" s="10"/>
      <c r="AK1134" s="10"/>
      <c r="AL1134" s="105"/>
      <c r="AM1134" s="102"/>
      <c r="AN1134" s="10"/>
      <c r="AO1134" s="10" t="str">
        <f t="shared" si="189"/>
        <v/>
      </c>
      <c r="AT1134" s="10"/>
      <c r="AU1134" s="10" t="str">
        <f>IF(O1134="include",AF1134,"")</f>
        <v/>
      </c>
      <c r="AV1134" s="54" t="str">
        <f>IF(P1134="include",AF1134,"")</f>
        <v/>
      </c>
    </row>
    <row r="1135" spans="1:48" s="54" customFormat="1" ht="30">
      <c r="A1135" s="10">
        <v>1265</v>
      </c>
      <c r="B1135" s="10"/>
      <c r="C1135" s="10" t="s">
        <v>1235</v>
      </c>
      <c r="D1135" s="10">
        <v>2</v>
      </c>
      <c r="E1135" s="10">
        <v>2</v>
      </c>
      <c r="F1135" s="10">
        <v>2</v>
      </c>
      <c r="G1135" s="119" t="str">
        <f t="shared" si="191"/>
        <v>EXCLUDED</v>
      </c>
      <c r="H1135" s="147" t="s">
        <v>901</v>
      </c>
      <c r="I1135" s="189" t="s">
        <v>901</v>
      </c>
      <c r="J1135" s="10" t="str">
        <f>IF(AND(G1135="Excluded", H1135="Excluded"), "Mutually Excluded", IF(AND(OR(G1135="CERTAINLY INCLUDED", G1135="INCLUDED", G1135="MAYBE" ), OR(H1135="INCLUDED", H1135="MAYBE")), "MUTUALLY INCLUDED", IF(AND(G1135="MAYBE", H1135="MAYBE"), "Mutually MAYBE", IF(AND(G1135="Excluded", OR(H1135="INCLUDED", H1135="MAYBE")), "AI: No, Human: Yes", IF(AND(H1135="Excluded", OR(G1135="INCLUDED", G1135="CERTAINLY INCLUDED", G1135="MAYBE")), "AI: Yes, Human: No", "Other Conflict")))))</f>
        <v>Mutually Excluded</v>
      </c>
      <c r="K1135" s="10"/>
      <c r="L1135" s="10"/>
      <c r="N1135" s="220" t="s">
        <v>19</v>
      </c>
      <c r="O1135" s="54" t="str">
        <f>IF(J1135="Mutually Excluded","Exclude",IF(J1135= "Mutually Included","Include",M1135))</f>
        <v>Exclude</v>
      </c>
      <c r="P1135" s="54" t="str">
        <f>'Humans Alignment T&amp;A'!Z1135</f>
        <v>Exclude</v>
      </c>
      <c r="Q1135" s="120" t="str">
        <f>IF(AND(O1135="Exclude", P1135="Exclude"), "Mutually Excluded", IF(AND(OR(O1135="CERTAINLY INCLUDED", O1135="INCLUDE" ), OR(P1135="INCLUDE", P1135="MAYBE")), "MUTUALLY INCLUDED", IF(AND(O1135="MAYBE", P1135="MAYBE"), "Mutually MAYBE", IF(AND(O1135="Exclude", OR(P1135="INCLUDE", P1135="MAYBE")), "AI+Hum: No, Hum1+2: Yes", IF(AND(P1135="Exclude", OR(O1135="INCLUDE", O1135="CERTAINLY INCLUDED", H1135="MAYBE")), "Ai+hum: Yes, Hum1+2: No", "Other Conflict")))))</f>
        <v>Mutually Excluded</v>
      </c>
      <c r="U1135" s="121" t="str">
        <f>IF(Q1135="Mutually Excluded","Exclude",IF(Q1135= "Mutually Included","Include",R1135))</f>
        <v>Exclude</v>
      </c>
      <c r="V1135" s="122"/>
      <c r="X1135" s="117"/>
      <c r="Y1135" s="117"/>
      <c r="Z1135" s="103" t="str">
        <f t="shared" si="187"/>
        <v/>
      </c>
      <c r="AA1135" s="256"/>
      <c r="AB1135" s="186"/>
      <c r="AC1135" s="186"/>
      <c r="AD1135" s="203"/>
      <c r="AF1135" s="203"/>
      <c r="AG1135" s="102" t="str">
        <f t="shared" si="188"/>
        <v/>
      </c>
      <c r="AH1135" s="10" t="str">
        <f t="shared" si="190"/>
        <v/>
      </c>
      <c r="AI1135" s="102"/>
      <c r="AJ1135" s="10"/>
      <c r="AK1135" s="10"/>
      <c r="AL1135" s="105"/>
      <c r="AM1135" s="102"/>
      <c r="AN1135" s="10"/>
      <c r="AO1135" s="10" t="str">
        <f t="shared" si="189"/>
        <v/>
      </c>
      <c r="AT1135" s="10"/>
      <c r="AU1135" s="10" t="str">
        <f>IF(O1135="include",AF1135,"")</f>
        <v/>
      </c>
      <c r="AV1135" s="54" t="str">
        <f>IF(P1135="include",AF1135,"")</f>
        <v/>
      </c>
    </row>
    <row r="1136" spans="1:48" s="54" customFormat="1" ht="45">
      <c r="A1136" s="10">
        <v>1266</v>
      </c>
      <c r="B1136" s="10"/>
      <c r="C1136" s="10" t="s">
        <v>1574</v>
      </c>
      <c r="D1136" s="10">
        <v>5</v>
      </c>
      <c r="E1136" s="10">
        <v>5</v>
      </c>
      <c r="F1136" s="10">
        <v>5</v>
      </c>
      <c r="G1136" s="119" t="str">
        <f t="shared" si="191"/>
        <v>CERTAINLY INCLUDED</v>
      </c>
      <c r="H1136" s="147" t="s">
        <v>901</v>
      </c>
      <c r="I1136" s="189" t="s">
        <v>901</v>
      </c>
      <c r="J1136" s="10" t="str">
        <f>IF(AND(G1136="Excluded", H1136="Excluded"), "Mutually Excluded", IF(AND(OR(G1136="CERTAINLY INCLUDED", G1136="INCLUDED", G1136="MAYBE" ), OR(H1136="INCLUDED", H1136="MAYBE")), "MUTUALLY INCLUDED", IF(AND(G1136="MAYBE", H1136="MAYBE"), "Mutually MAYBE", IF(AND(G1136="Excluded", OR(H1136="INCLUDED", H1136="MAYBE")), "AI: No, Human: Yes", IF(AND(H1136="Excluded", OR(G1136="INCLUDED", G1136="CERTAINLY INCLUDED", G1136="MAYBE")), "AI: Yes, Human: No", "Other Conflict")))))</f>
        <v>AI: Yes, Human: No</v>
      </c>
      <c r="K1136" s="10" t="s">
        <v>3024</v>
      </c>
      <c r="L1136" s="10" t="s">
        <v>901</v>
      </c>
      <c r="M1136" s="259" t="s">
        <v>19</v>
      </c>
      <c r="N1136" s="220" t="s">
        <v>19</v>
      </c>
      <c r="O1136" s="54" t="str">
        <f>IF(J1136="Mutually Excluded","Exclude",IF(J1136= "Mutually Included","Include",M1136))</f>
        <v>Exclude</v>
      </c>
      <c r="P1136" s="54" t="str">
        <f>'Humans Alignment T&amp;A'!Z1136</f>
        <v>Exclude</v>
      </c>
      <c r="Q1136" s="120" t="str">
        <f>IF(AND(O1136="Exclude", P1136="Exclude"), "Mutually Excluded", IF(AND(OR(O1136="CERTAINLY INCLUDED", O1136="INCLUDE" ), OR(P1136="INCLUDE", P1136="MAYBE")), "MUTUALLY INCLUDED", IF(AND(O1136="MAYBE", P1136="MAYBE"), "Mutually MAYBE", IF(AND(O1136="Exclude", OR(P1136="INCLUDE", P1136="MAYBE")), "AI+Hum: No, Hum1+2: Yes", IF(AND(P1136="Exclude", OR(O1136="INCLUDE", O1136="CERTAINLY INCLUDED", H1136="MAYBE")), "Ai+hum: Yes, Hum1+2: No", "Other Conflict")))))</f>
        <v>Mutually Excluded</v>
      </c>
      <c r="U1136" s="121" t="str">
        <f>IF(Q1136="Mutually Excluded","Exclude",IF(Q1136= "Mutually Included","Include",R1136))</f>
        <v>Exclude</v>
      </c>
      <c r="V1136" s="122"/>
      <c r="X1136" s="117"/>
      <c r="Y1136" s="117"/>
      <c r="Z1136" s="103" t="str">
        <f t="shared" si="187"/>
        <v/>
      </c>
      <c r="AA1136" s="256"/>
      <c r="AB1136" s="186"/>
      <c r="AC1136" s="186"/>
      <c r="AD1136" s="203"/>
      <c r="AF1136" s="203"/>
      <c r="AG1136" s="102" t="str">
        <f t="shared" si="188"/>
        <v/>
      </c>
      <c r="AH1136" s="10" t="str">
        <f t="shared" si="190"/>
        <v/>
      </c>
      <c r="AI1136" s="102"/>
      <c r="AJ1136" s="10"/>
      <c r="AK1136" s="10"/>
      <c r="AL1136" s="105"/>
      <c r="AM1136" s="102"/>
      <c r="AN1136" s="10"/>
      <c r="AO1136" s="10" t="str">
        <f t="shared" si="189"/>
        <v/>
      </c>
      <c r="AT1136" s="10"/>
      <c r="AU1136" s="10" t="str">
        <f>IF(O1136="include",AF1136,"")</f>
        <v/>
      </c>
      <c r="AV1136" s="54" t="str">
        <f>IF(P1136="include",AF1136,"")</f>
        <v/>
      </c>
    </row>
    <row r="1137" spans="1:48" s="54" customFormat="1" ht="30">
      <c r="A1137" s="10">
        <v>1267</v>
      </c>
      <c r="B1137" s="10"/>
      <c r="C1137" s="10" t="s">
        <v>1576</v>
      </c>
      <c r="D1137" s="10">
        <v>2</v>
      </c>
      <c r="E1137" s="10">
        <v>2</v>
      </c>
      <c r="F1137" s="10">
        <v>2</v>
      </c>
      <c r="G1137" s="119" t="str">
        <f t="shared" si="191"/>
        <v>EXCLUDED</v>
      </c>
      <c r="H1137" s="147" t="s">
        <v>901</v>
      </c>
      <c r="I1137" s="189" t="s">
        <v>901</v>
      </c>
      <c r="J1137" s="10" t="str">
        <f>IF(AND(G1137="Excluded", H1137="Excluded"), "Mutually Excluded", IF(AND(OR(G1137="CERTAINLY INCLUDED", G1137="INCLUDED", G1137="MAYBE" ), OR(H1137="INCLUDED", H1137="MAYBE")), "MUTUALLY INCLUDED", IF(AND(G1137="MAYBE", H1137="MAYBE"), "Mutually MAYBE", IF(AND(G1137="Excluded", OR(H1137="INCLUDED", H1137="MAYBE")), "AI: No, Human: Yes", IF(AND(H1137="Excluded", OR(G1137="INCLUDED", G1137="CERTAINLY INCLUDED", G1137="MAYBE")), "AI: Yes, Human: No", "Other Conflict")))))</f>
        <v>Mutually Excluded</v>
      </c>
      <c r="K1137" s="10"/>
      <c r="L1137" s="10"/>
      <c r="N1137" s="220" t="s">
        <v>19</v>
      </c>
      <c r="O1137" s="54" t="str">
        <f>IF(J1137="Mutually Excluded","Exclude",IF(J1137= "Mutually Included","Include",M1137))</f>
        <v>Exclude</v>
      </c>
      <c r="P1137" s="54" t="str">
        <f>'Humans Alignment T&amp;A'!Z1137</f>
        <v>Exclude</v>
      </c>
      <c r="Q1137" s="120" t="str">
        <f>IF(AND(O1137="Exclude", P1137="Exclude"), "Mutually Excluded", IF(AND(OR(O1137="CERTAINLY INCLUDED", O1137="INCLUDE" ), OR(P1137="INCLUDE", P1137="MAYBE")), "MUTUALLY INCLUDED", IF(AND(O1137="MAYBE", P1137="MAYBE"), "Mutually MAYBE", IF(AND(O1137="Exclude", OR(P1137="INCLUDE", P1137="MAYBE")), "AI+Hum: No, Hum1+2: Yes", IF(AND(P1137="Exclude", OR(O1137="INCLUDE", O1137="CERTAINLY INCLUDED", H1137="MAYBE")), "Ai+hum: Yes, Hum1+2: No", "Other Conflict")))))</f>
        <v>Mutually Excluded</v>
      </c>
      <c r="U1137" s="121" t="str">
        <f>IF(Q1137="Mutually Excluded","Exclude",IF(Q1137= "Mutually Included","Include",R1137))</f>
        <v>Exclude</v>
      </c>
      <c r="V1137" s="122"/>
      <c r="X1137" s="117"/>
      <c r="Y1137" s="117"/>
      <c r="Z1137" s="103" t="str">
        <f t="shared" si="187"/>
        <v/>
      </c>
      <c r="AA1137" s="256"/>
      <c r="AB1137" s="186"/>
      <c r="AC1137" s="186"/>
      <c r="AD1137" s="203"/>
      <c r="AF1137" s="203"/>
      <c r="AG1137" s="102" t="str">
        <f t="shared" si="188"/>
        <v/>
      </c>
      <c r="AH1137" s="10" t="str">
        <f t="shared" si="190"/>
        <v/>
      </c>
      <c r="AI1137" s="102"/>
      <c r="AJ1137" s="10"/>
      <c r="AK1137" s="10"/>
      <c r="AL1137" s="105"/>
      <c r="AM1137" s="102"/>
      <c r="AN1137" s="10"/>
      <c r="AO1137" s="10" t="str">
        <f t="shared" si="189"/>
        <v/>
      </c>
      <c r="AT1137" s="10"/>
      <c r="AU1137" s="10" t="str">
        <f>IF(O1137="include",AF1137,"")</f>
        <v/>
      </c>
      <c r="AV1137" s="54" t="str">
        <f>IF(P1137="include",AF1137,"")</f>
        <v/>
      </c>
    </row>
    <row r="1138" spans="1:48" s="54" customFormat="1" ht="30">
      <c r="A1138" s="10">
        <v>1268</v>
      </c>
      <c r="B1138" s="10"/>
      <c r="C1138" s="10" t="s">
        <v>1578</v>
      </c>
      <c r="D1138" s="10">
        <v>1</v>
      </c>
      <c r="E1138" s="10">
        <v>1</v>
      </c>
      <c r="F1138" s="10">
        <v>1</v>
      </c>
      <c r="G1138" s="119" t="str">
        <f t="shared" si="191"/>
        <v>EXCLUDED</v>
      </c>
      <c r="H1138" s="147" t="s">
        <v>901</v>
      </c>
      <c r="I1138" s="189" t="s">
        <v>901</v>
      </c>
      <c r="J1138" s="10" t="str">
        <f>IF(AND(G1138="Excluded", H1138="Excluded"), "Mutually Excluded", IF(AND(OR(G1138="CERTAINLY INCLUDED", G1138="INCLUDED", G1138="MAYBE" ), OR(H1138="INCLUDED", H1138="MAYBE")), "MUTUALLY INCLUDED", IF(AND(G1138="MAYBE", H1138="MAYBE"), "Mutually MAYBE", IF(AND(G1138="Excluded", OR(H1138="INCLUDED", H1138="MAYBE")), "AI: No, Human: Yes", IF(AND(H1138="Excluded", OR(G1138="INCLUDED", G1138="CERTAINLY INCLUDED", G1138="MAYBE")), "AI: Yes, Human: No", "Other Conflict")))))</f>
        <v>Mutually Excluded</v>
      </c>
      <c r="K1138" s="10"/>
      <c r="L1138" s="10"/>
      <c r="N1138" s="220" t="s">
        <v>19</v>
      </c>
      <c r="O1138" s="54" t="str">
        <f>IF(J1138="Mutually Excluded","Exclude",IF(J1138= "Mutually Included","Include",M1138))</f>
        <v>Exclude</v>
      </c>
      <c r="P1138" s="54" t="str">
        <f>'Humans Alignment T&amp;A'!Z1138</f>
        <v>Exclude</v>
      </c>
      <c r="Q1138" s="120" t="str">
        <f>IF(AND(O1138="Exclude", P1138="Exclude"), "Mutually Excluded", IF(AND(OR(O1138="CERTAINLY INCLUDED", O1138="INCLUDE" ), OR(P1138="INCLUDE", P1138="MAYBE")), "MUTUALLY INCLUDED", IF(AND(O1138="MAYBE", P1138="MAYBE"), "Mutually MAYBE", IF(AND(O1138="Exclude", OR(P1138="INCLUDE", P1138="MAYBE")), "AI+Hum: No, Hum1+2: Yes", IF(AND(P1138="Exclude", OR(O1138="INCLUDE", O1138="CERTAINLY INCLUDED", H1138="MAYBE")), "Ai+hum: Yes, Hum1+2: No", "Other Conflict")))))</f>
        <v>Mutually Excluded</v>
      </c>
      <c r="U1138" s="121" t="str">
        <f>IF(Q1138="Mutually Excluded","Exclude",IF(Q1138= "Mutually Included","Include",R1138))</f>
        <v>Exclude</v>
      </c>
      <c r="V1138" s="122"/>
      <c r="X1138" s="117"/>
      <c r="Y1138" s="117"/>
      <c r="Z1138" s="103" t="str">
        <f t="shared" si="187"/>
        <v/>
      </c>
      <c r="AA1138" s="256"/>
      <c r="AB1138" s="186"/>
      <c r="AC1138" s="186"/>
      <c r="AD1138" s="203"/>
      <c r="AF1138" s="203"/>
      <c r="AG1138" s="102" t="str">
        <f t="shared" si="188"/>
        <v/>
      </c>
      <c r="AH1138" s="10" t="str">
        <f t="shared" si="190"/>
        <v/>
      </c>
      <c r="AI1138" s="102"/>
      <c r="AJ1138" s="10"/>
      <c r="AK1138" s="10"/>
      <c r="AL1138" s="105"/>
      <c r="AM1138" s="102"/>
      <c r="AN1138" s="10"/>
      <c r="AO1138" s="10" t="str">
        <f t="shared" si="189"/>
        <v/>
      </c>
      <c r="AT1138" s="10"/>
      <c r="AU1138" s="10" t="str">
        <f>IF(O1138="include",AF1138,"")</f>
        <v/>
      </c>
      <c r="AV1138" s="54" t="str">
        <f>IF(P1138="include",AF1138,"")</f>
        <v/>
      </c>
    </row>
    <row r="1139" spans="1:48" s="54" customFormat="1" ht="45">
      <c r="A1139" s="10">
        <v>1269</v>
      </c>
      <c r="B1139" s="10"/>
      <c r="C1139" s="10" t="s">
        <v>1579</v>
      </c>
      <c r="D1139" s="10">
        <v>1</v>
      </c>
      <c r="E1139" s="10">
        <v>1</v>
      </c>
      <c r="F1139" s="10">
        <v>1</v>
      </c>
      <c r="G1139" s="119" t="str">
        <f t="shared" si="191"/>
        <v>EXCLUDED</v>
      </c>
      <c r="H1139" s="147" t="s">
        <v>901</v>
      </c>
      <c r="I1139" s="189" t="s">
        <v>901</v>
      </c>
      <c r="J1139" s="10" t="str">
        <f>IF(AND(G1139="Excluded", H1139="Excluded"), "Mutually Excluded", IF(AND(OR(G1139="CERTAINLY INCLUDED", G1139="INCLUDED", G1139="MAYBE" ), OR(H1139="INCLUDED", H1139="MAYBE")), "MUTUALLY INCLUDED", IF(AND(G1139="MAYBE", H1139="MAYBE"), "Mutually MAYBE", IF(AND(G1139="Excluded", OR(H1139="INCLUDED", H1139="MAYBE")), "AI: No, Human: Yes", IF(AND(H1139="Excluded", OR(G1139="INCLUDED", G1139="CERTAINLY INCLUDED", G1139="MAYBE")), "AI: Yes, Human: No", "Other Conflict")))))</f>
        <v>Mutually Excluded</v>
      </c>
      <c r="K1139" s="10"/>
      <c r="L1139" s="10"/>
      <c r="N1139" s="220" t="s">
        <v>19</v>
      </c>
      <c r="O1139" s="54" t="str">
        <f>IF(J1139="Mutually Excluded","Exclude",IF(J1139= "Mutually Included","Include",M1139))</f>
        <v>Exclude</v>
      </c>
      <c r="P1139" s="54" t="str">
        <f>'Humans Alignment T&amp;A'!Z1139</f>
        <v>Exclude</v>
      </c>
      <c r="Q1139" s="120" t="str">
        <f>IF(AND(O1139="Exclude", P1139="Exclude"), "Mutually Excluded", IF(AND(OR(O1139="CERTAINLY INCLUDED", O1139="INCLUDE" ), OR(P1139="INCLUDE", P1139="MAYBE")), "MUTUALLY INCLUDED", IF(AND(O1139="MAYBE", P1139="MAYBE"), "Mutually MAYBE", IF(AND(O1139="Exclude", OR(P1139="INCLUDE", P1139="MAYBE")), "AI+Hum: No, Hum1+2: Yes", IF(AND(P1139="Exclude", OR(O1139="INCLUDE", O1139="CERTAINLY INCLUDED", H1139="MAYBE")), "Ai+hum: Yes, Hum1+2: No", "Other Conflict")))))</f>
        <v>Mutually Excluded</v>
      </c>
      <c r="U1139" s="121" t="str">
        <f>IF(Q1139="Mutually Excluded","Exclude",IF(Q1139= "Mutually Included","Include",R1139))</f>
        <v>Exclude</v>
      </c>
      <c r="V1139" s="122"/>
      <c r="X1139" s="117"/>
      <c r="Y1139" s="117"/>
      <c r="Z1139" s="103" t="str">
        <f t="shared" si="187"/>
        <v/>
      </c>
      <c r="AA1139" s="256"/>
      <c r="AB1139" s="186"/>
      <c r="AC1139" s="186"/>
      <c r="AD1139" s="203"/>
      <c r="AF1139" s="203"/>
      <c r="AG1139" s="102" t="str">
        <f t="shared" si="188"/>
        <v/>
      </c>
      <c r="AH1139" s="10" t="str">
        <f t="shared" si="190"/>
        <v/>
      </c>
      <c r="AI1139" s="102"/>
      <c r="AJ1139" s="10"/>
      <c r="AK1139" s="10"/>
      <c r="AL1139" s="105"/>
      <c r="AM1139" s="102"/>
      <c r="AN1139" s="10"/>
      <c r="AO1139" s="10" t="str">
        <f t="shared" si="189"/>
        <v/>
      </c>
      <c r="AT1139" s="10"/>
      <c r="AU1139" s="10" t="str">
        <f>IF(O1139="include",AF1139,"")</f>
        <v/>
      </c>
      <c r="AV1139" s="54" t="str">
        <f>IF(P1139="include",AF1139,"")</f>
        <v/>
      </c>
    </row>
    <row r="1140" spans="1:48" s="54" customFormat="1" ht="45">
      <c r="A1140" s="10">
        <v>1270</v>
      </c>
      <c r="B1140" s="10"/>
      <c r="C1140" s="10" t="s">
        <v>1580</v>
      </c>
      <c r="D1140" s="10">
        <v>2</v>
      </c>
      <c r="E1140" s="10">
        <v>2</v>
      </c>
      <c r="F1140" s="10">
        <v>3</v>
      </c>
      <c r="G1140" s="119" t="str">
        <f t="shared" si="191"/>
        <v>EXCLUDED</v>
      </c>
      <c r="H1140" s="147" t="s">
        <v>901</v>
      </c>
      <c r="I1140" s="189" t="s">
        <v>901</v>
      </c>
      <c r="J1140" s="10" t="str">
        <f>IF(AND(G1140="Excluded", H1140="Excluded"), "Mutually Excluded", IF(AND(OR(G1140="CERTAINLY INCLUDED", G1140="INCLUDED", G1140="MAYBE" ), OR(H1140="INCLUDED", H1140="MAYBE")), "MUTUALLY INCLUDED", IF(AND(G1140="MAYBE", H1140="MAYBE"), "Mutually MAYBE", IF(AND(G1140="Excluded", OR(H1140="INCLUDED", H1140="MAYBE")), "AI: No, Human: Yes", IF(AND(H1140="Excluded", OR(G1140="INCLUDED", G1140="CERTAINLY INCLUDED", G1140="MAYBE")), "AI: Yes, Human: No", "Other Conflict")))))</f>
        <v>Mutually Excluded</v>
      </c>
      <c r="K1140" s="10"/>
      <c r="L1140" s="10"/>
      <c r="N1140" s="220" t="s">
        <v>19</v>
      </c>
      <c r="O1140" s="54" t="str">
        <f>IF(J1140="Mutually Excluded","Exclude",IF(J1140= "Mutually Included","Include",M1140))</f>
        <v>Exclude</v>
      </c>
      <c r="P1140" s="54" t="str">
        <f>'Humans Alignment T&amp;A'!Z1140</f>
        <v>Exclude</v>
      </c>
      <c r="Q1140" s="120" t="str">
        <f>IF(AND(O1140="Exclude", P1140="Exclude"), "Mutually Excluded", IF(AND(OR(O1140="CERTAINLY INCLUDED", O1140="INCLUDE" ), OR(P1140="INCLUDE", P1140="MAYBE")), "MUTUALLY INCLUDED", IF(AND(O1140="MAYBE", P1140="MAYBE"), "Mutually MAYBE", IF(AND(O1140="Exclude", OR(P1140="INCLUDE", P1140="MAYBE")), "AI+Hum: No, Hum1+2: Yes", IF(AND(P1140="Exclude", OR(O1140="INCLUDE", O1140="CERTAINLY INCLUDED", H1140="MAYBE")), "Ai+hum: Yes, Hum1+2: No", "Other Conflict")))))</f>
        <v>Mutually Excluded</v>
      </c>
      <c r="U1140" s="121" t="str">
        <f>IF(Q1140="Mutually Excluded","Exclude",IF(Q1140= "Mutually Included","Include",R1140))</f>
        <v>Exclude</v>
      </c>
      <c r="V1140" s="122"/>
      <c r="X1140" s="117"/>
      <c r="Y1140" s="117"/>
      <c r="Z1140" s="103" t="str">
        <f t="shared" si="187"/>
        <v/>
      </c>
      <c r="AA1140" s="256"/>
      <c r="AB1140" s="186"/>
      <c r="AC1140" s="186"/>
      <c r="AD1140" s="203"/>
      <c r="AF1140" s="203"/>
      <c r="AG1140" s="102" t="str">
        <f t="shared" si="188"/>
        <v/>
      </c>
      <c r="AH1140" s="10" t="str">
        <f t="shared" si="190"/>
        <v/>
      </c>
      <c r="AI1140" s="102"/>
      <c r="AJ1140" s="10"/>
      <c r="AK1140" s="10"/>
      <c r="AL1140" s="105"/>
      <c r="AM1140" s="102"/>
      <c r="AN1140" s="10"/>
      <c r="AO1140" s="10" t="str">
        <f t="shared" si="189"/>
        <v/>
      </c>
      <c r="AT1140" s="10"/>
      <c r="AU1140" s="10" t="str">
        <f>IF(O1140="include",AF1140,"")</f>
        <v/>
      </c>
      <c r="AV1140" s="54" t="str">
        <f>IF(P1140="include",AF1140,"")</f>
        <v/>
      </c>
    </row>
    <row r="1141" spans="1:48" s="54" customFormat="1" ht="45">
      <c r="A1141" s="10">
        <v>1271</v>
      </c>
      <c r="B1141" s="10"/>
      <c r="C1141" s="10" t="s">
        <v>1581</v>
      </c>
      <c r="D1141" s="10">
        <v>3</v>
      </c>
      <c r="E1141" s="10">
        <v>2</v>
      </c>
      <c r="F1141" s="10">
        <v>2</v>
      </c>
      <c r="G1141" s="119" t="str">
        <f t="shared" si="191"/>
        <v>EXCLUDED</v>
      </c>
      <c r="H1141" s="147" t="s">
        <v>901</v>
      </c>
      <c r="I1141" s="189" t="s">
        <v>901</v>
      </c>
      <c r="J1141" s="10" t="str">
        <f>IF(AND(G1141="Excluded", H1141="Excluded"), "Mutually Excluded", IF(AND(OR(G1141="CERTAINLY INCLUDED", G1141="INCLUDED", G1141="MAYBE" ), OR(H1141="INCLUDED", H1141="MAYBE")), "MUTUALLY INCLUDED", IF(AND(G1141="MAYBE", H1141="MAYBE"), "Mutually MAYBE", IF(AND(G1141="Excluded", OR(H1141="INCLUDED", H1141="MAYBE")), "AI: No, Human: Yes", IF(AND(H1141="Excluded", OR(G1141="INCLUDED", G1141="CERTAINLY INCLUDED", G1141="MAYBE")), "AI: Yes, Human: No", "Other Conflict")))))</f>
        <v>Mutually Excluded</v>
      </c>
      <c r="K1141" s="10"/>
      <c r="L1141" s="10"/>
      <c r="N1141" s="220" t="s">
        <v>19</v>
      </c>
      <c r="O1141" s="54" t="str">
        <f>IF(J1141="Mutually Excluded","Exclude",IF(J1141= "Mutually Included","Include",M1141))</f>
        <v>Exclude</v>
      </c>
      <c r="P1141" s="54" t="str">
        <f>'Humans Alignment T&amp;A'!Z1141</f>
        <v>Exclude</v>
      </c>
      <c r="Q1141" s="120" t="str">
        <f>IF(AND(O1141="Exclude", P1141="Exclude"), "Mutually Excluded", IF(AND(OR(O1141="CERTAINLY INCLUDED", O1141="INCLUDE" ), OR(P1141="INCLUDE", P1141="MAYBE")), "MUTUALLY INCLUDED", IF(AND(O1141="MAYBE", P1141="MAYBE"), "Mutually MAYBE", IF(AND(O1141="Exclude", OR(P1141="INCLUDE", P1141="MAYBE")), "AI+Hum: No, Hum1+2: Yes", IF(AND(P1141="Exclude", OR(O1141="INCLUDE", O1141="CERTAINLY INCLUDED", H1141="MAYBE")), "Ai+hum: Yes, Hum1+2: No", "Other Conflict")))))</f>
        <v>Mutually Excluded</v>
      </c>
      <c r="U1141" s="121" t="str">
        <f>IF(Q1141="Mutually Excluded","Exclude",IF(Q1141= "Mutually Included","Include",R1141))</f>
        <v>Exclude</v>
      </c>
      <c r="V1141" s="122"/>
      <c r="X1141" s="117"/>
      <c r="Y1141" s="117"/>
      <c r="Z1141" s="103" t="str">
        <f t="shared" si="187"/>
        <v/>
      </c>
      <c r="AA1141" s="256"/>
      <c r="AB1141" s="186"/>
      <c r="AC1141" s="186"/>
      <c r="AD1141" s="203"/>
      <c r="AF1141" s="203"/>
      <c r="AG1141" s="102" t="str">
        <f t="shared" si="188"/>
        <v/>
      </c>
      <c r="AH1141" s="10" t="str">
        <f t="shared" si="190"/>
        <v/>
      </c>
      <c r="AI1141" s="102"/>
      <c r="AJ1141" s="10"/>
      <c r="AK1141" s="10"/>
      <c r="AL1141" s="105"/>
      <c r="AM1141" s="102"/>
      <c r="AN1141" s="10"/>
      <c r="AO1141" s="10" t="str">
        <f t="shared" si="189"/>
        <v/>
      </c>
      <c r="AT1141" s="10"/>
      <c r="AU1141" s="10" t="str">
        <f>IF(O1141="include",AF1141,"")</f>
        <v/>
      </c>
      <c r="AV1141" s="54" t="str">
        <f>IF(P1141="include",AF1141,"")</f>
        <v/>
      </c>
    </row>
    <row r="1142" spans="1:48" s="54" customFormat="1" ht="30">
      <c r="A1142" s="10">
        <v>1272</v>
      </c>
      <c r="B1142" s="10"/>
      <c r="C1142" s="10" t="s">
        <v>1582</v>
      </c>
      <c r="D1142" s="10">
        <v>2</v>
      </c>
      <c r="E1142" s="10">
        <v>2</v>
      </c>
      <c r="F1142" s="10">
        <v>2</v>
      </c>
      <c r="G1142" s="119" t="str">
        <f t="shared" si="191"/>
        <v>EXCLUDED</v>
      </c>
      <c r="H1142" s="147" t="s">
        <v>901</v>
      </c>
      <c r="I1142" s="189" t="s">
        <v>901</v>
      </c>
      <c r="J1142" s="10" t="str">
        <f>IF(AND(G1142="Excluded", H1142="Excluded"), "Mutually Excluded", IF(AND(OR(G1142="CERTAINLY INCLUDED", G1142="INCLUDED", G1142="MAYBE" ), OR(H1142="INCLUDED", H1142="MAYBE")), "MUTUALLY INCLUDED", IF(AND(G1142="MAYBE", H1142="MAYBE"), "Mutually MAYBE", IF(AND(G1142="Excluded", OR(H1142="INCLUDED", H1142="MAYBE")), "AI: No, Human: Yes", IF(AND(H1142="Excluded", OR(G1142="INCLUDED", G1142="CERTAINLY INCLUDED", G1142="MAYBE")), "AI: Yes, Human: No", "Other Conflict")))))</f>
        <v>Mutually Excluded</v>
      </c>
      <c r="K1142" s="10"/>
      <c r="L1142" s="10"/>
      <c r="N1142" s="220" t="s">
        <v>19</v>
      </c>
      <c r="O1142" s="54" t="str">
        <f>IF(J1142="Mutually Excluded","Exclude",IF(J1142= "Mutually Included","Include",M1142))</f>
        <v>Exclude</v>
      </c>
      <c r="P1142" s="54" t="str">
        <f>'Humans Alignment T&amp;A'!Z1142</f>
        <v>Exclude</v>
      </c>
      <c r="Q1142" s="120" t="str">
        <f>IF(AND(O1142="Exclude", P1142="Exclude"), "Mutually Excluded", IF(AND(OR(O1142="CERTAINLY INCLUDED", O1142="INCLUDE" ), OR(P1142="INCLUDE", P1142="MAYBE")), "MUTUALLY INCLUDED", IF(AND(O1142="MAYBE", P1142="MAYBE"), "Mutually MAYBE", IF(AND(O1142="Exclude", OR(P1142="INCLUDE", P1142="MAYBE")), "AI+Hum: No, Hum1+2: Yes", IF(AND(P1142="Exclude", OR(O1142="INCLUDE", O1142="CERTAINLY INCLUDED", H1142="MAYBE")), "Ai+hum: Yes, Hum1+2: No", "Other Conflict")))))</f>
        <v>Mutually Excluded</v>
      </c>
      <c r="U1142" s="121" t="str">
        <f>IF(Q1142="Mutually Excluded","Exclude",IF(Q1142= "Mutually Included","Include",R1142))</f>
        <v>Exclude</v>
      </c>
      <c r="V1142" s="122"/>
      <c r="X1142" s="117"/>
      <c r="Y1142" s="117"/>
      <c r="Z1142" s="103" t="str">
        <f t="shared" si="187"/>
        <v/>
      </c>
      <c r="AA1142" s="256"/>
      <c r="AB1142" s="186"/>
      <c r="AC1142" s="186"/>
      <c r="AD1142" s="203"/>
      <c r="AF1142" s="203"/>
      <c r="AG1142" s="102" t="str">
        <f t="shared" si="188"/>
        <v/>
      </c>
      <c r="AH1142" s="10" t="str">
        <f t="shared" si="190"/>
        <v/>
      </c>
      <c r="AI1142" s="102"/>
      <c r="AJ1142" s="10"/>
      <c r="AK1142" s="10"/>
      <c r="AL1142" s="105"/>
      <c r="AM1142" s="102"/>
      <c r="AN1142" s="10"/>
      <c r="AO1142" s="10" t="str">
        <f t="shared" si="189"/>
        <v/>
      </c>
      <c r="AT1142" s="10"/>
      <c r="AU1142" s="10" t="str">
        <f>IF(O1142="include",AF1142,"")</f>
        <v/>
      </c>
      <c r="AV1142" s="54" t="str">
        <f>IF(P1142="include",AF1142,"")</f>
        <v/>
      </c>
    </row>
    <row r="1143" spans="1:48" s="54" customFormat="1" ht="30">
      <c r="A1143" s="10">
        <v>1273</v>
      </c>
      <c r="B1143" s="10"/>
      <c r="C1143" s="10" t="s">
        <v>1583</v>
      </c>
      <c r="D1143" s="10">
        <v>1</v>
      </c>
      <c r="E1143" s="10">
        <v>1</v>
      </c>
      <c r="F1143" s="10">
        <v>1</v>
      </c>
      <c r="G1143" s="119" t="str">
        <f t="shared" si="191"/>
        <v>EXCLUDED</v>
      </c>
      <c r="H1143" s="147" t="s">
        <v>901</v>
      </c>
      <c r="I1143" s="189" t="s">
        <v>901</v>
      </c>
      <c r="J1143" s="10" t="str">
        <f>IF(AND(G1143="Excluded", H1143="Excluded"), "Mutually Excluded", IF(AND(OR(G1143="CERTAINLY INCLUDED", G1143="INCLUDED", G1143="MAYBE" ), OR(H1143="INCLUDED", H1143="MAYBE")), "MUTUALLY INCLUDED", IF(AND(G1143="MAYBE", H1143="MAYBE"), "Mutually MAYBE", IF(AND(G1143="Excluded", OR(H1143="INCLUDED", H1143="MAYBE")), "AI: No, Human: Yes", IF(AND(H1143="Excluded", OR(G1143="INCLUDED", G1143="CERTAINLY INCLUDED", G1143="MAYBE")), "AI: Yes, Human: No", "Other Conflict")))))</f>
        <v>Mutually Excluded</v>
      </c>
      <c r="K1143" s="10"/>
      <c r="L1143" s="10"/>
      <c r="N1143" s="220" t="s">
        <v>19</v>
      </c>
      <c r="O1143" s="54" t="str">
        <f>IF(J1143="Mutually Excluded","Exclude",IF(J1143= "Mutually Included","Include",M1143))</f>
        <v>Exclude</v>
      </c>
      <c r="P1143" s="54" t="str">
        <f>'Humans Alignment T&amp;A'!Z1143</f>
        <v>Exclude</v>
      </c>
      <c r="Q1143" s="120" t="str">
        <f>IF(AND(O1143="Exclude", P1143="Exclude"), "Mutually Excluded", IF(AND(OR(O1143="CERTAINLY INCLUDED", O1143="INCLUDE" ), OR(P1143="INCLUDE", P1143="MAYBE")), "MUTUALLY INCLUDED", IF(AND(O1143="MAYBE", P1143="MAYBE"), "Mutually MAYBE", IF(AND(O1143="Exclude", OR(P1143="INCLUDE", P1143="MAYBE")), "AI+Hum: No, Hum1+2: Yes", IF(AND(P1143="Exclude", OR(O1143="INCLUDE", O1143="CERTAINLY INCLUDED", H1143="MAYBE")), "Ai+hum: Yes, Hum1+2: No", "Other Conflict")))))</f>
        <v>Mutually Excluded</v>
      </c>
      <c r="U1143" s="121" t="str">
        <f>IF(Q1143="Mutually Excluded","Exclude",IF(Q1143= "Mutually Included","Include",R1143))</f>
        <v>Exclude</v>
      </c>
      <c r="V1143" s="122"/>
      <c r="X1143" s="117"/>
      <c r="Y1143" s="117"/>
      <c r="Z1143" s="103" t="str">
        <f t="shared" si="187"/>
        <v/>
      </c>
      <c r="AA1143" s="256"/>
      <c r="AB1143" s="186"/>
      <c r="AC1143" s="186"/>
      <c r="AD1143" s="203"/>
      <c r="AF1143" s="203"/>
      <c r="AG1143" s="102" t="str">
        <f t="shared" si="188"/>
        <v/>
      </c>
      <c r="AH1143" s="10" t="str">
        <f t="shared" si="190"/>
        <v/>
      </c>
      <c r="AI1143" s="102"/>
      <c r="AJ1143" s="10"/>
      <c r="AK1143" s="10"/>
      <c r="AL1143" s="105"/>
      <c r="AM1143" s="102"/>
      <c r="AN1143" s="10"/>
      <c r="AO1143" s="10" t="str">
        <f t="shared" si="189"/>
        <v/>
      </c>
      <c r="AT1143" s="10"/>
      <c r="AU1143" s="10" t="str">
        <f>IF(O1143="include",AF1143,"")</f>
        <v/>
      </c>
      <c r="AV1143" s="54" t="str">
        <f>IF(P1143="include",AF1143,"")</f>
        <v/>
      </c>
    </row>
    <row r="1144" spans="1:48" s="54" customFormat="1" ht="30">
      <c r="A1144" s="10">
        <v>1274</v>
      </c>
      <c r="B1144" s="10"/>
      <c r="C1144" s="10" t="s">
        <v>1584</v>
      </c>
      <c r="D1144" s="10">
        <v>2</v>
      </c>
      <c r="E1144" s="10">
        <v>2</v>
      </c>
      <c r="F1144" s="10">
        <v>2</v>
      </c>
      <c r="G1144" s="119" t="str">
        <f t="shared" si="191"/>
        <v>EXCLUDED</v>
      </c>
      <c r="H1144" s="147" t="s">
        <v>901</v>
      </c>
      <c r="I1144" s="189" t="s">
        <v>901</v>
      </c>
      <c r="J1144" s="10" t="str">
        <f>IF(AND(G1144="Excluded", H1144="Excluded"), "Mutually Excluded", IF(AND(OR(G1144="CERTAINLY INCLUDED", G1144="INCLUDED", G1144="MAYBE" ), OR(H1144="INCLUDED", H1144="MAYBE")), "MUTUALLY INCLUDED", IF(AND(G1144="MAYBE", H1144="MAYBE"), "Mutually MAYBE", IF(AND(G1144="Excluded", OR(H1144="INCLUDED", H1144="MAYBE")), "AI: No, Human: Yes", IF(AND(H1144="Excluded", OR(G1144="INCLUDED", G1144="CERTAINLY INCLUDED", G1144="MAYBE")), "AI: Yes, Human: No", "Other Conflict")))))</f>
        <v>Mutually Excluded</v>
      </c>
      <c r="K1144" s="10"/>
      <c r="L1144" s="10"/>
      <c r="N1144" s="220" t="s">
        <v>19</v>
      </c>
      <c r="O1144" s="54" t="str">
        <f>IF(J1144="Mutually Excluded","Exclude",IF(J1144= "Mutually Included","Include",M1144))</f>
        <v>Exclude</v>
      </c>
      <c r="P1144" s="54" t="str">
        <f>'Humans Alignment T&amp;A'!Z1144</f>
        <v>Exclude</v>
      </c>
      <c r="Q1144" s="120" t="str">
        <f>IF(AND(O1144="Exclude", P1144="Exclude"), "Mutually Excluded", IF(AND(OR(O1144="CERTAINLY INCLUDED", O1144="INCLUDE" ), OR(P1144="INCLUDE", P1144="MAYBE")), "MUTUALLY INCLUDED", IF(AND(O1144="MAYBE", P1144="MAYBE"), "Mutually MAYBE", IF(AND(O1144="Exclude", OR(P1144="INCLUDE", P1144="MAYBE")), "AI+Hum: No, Hum1+2: Yes", IF(AND(P1144="Exclude", OR(O1144="INCLUDE", O1144="CERTAINLY INCLUDED", H1144="MAYBE")), "Ai+hum: Yes, Hum1+2: No", "Other Conflict")))))</f>
        <v>Mutually Excluded</v>
      </c>
      <c r="U1144" s="121" t="str">
        <f>IF(Q1144="Mutually Excluded","Exclude",IF(Q1144= "Mutually Included","Include",R1144))</f>
        <v>Exclude</v>
      </c>
      <c r="V1144" s="122"/>
      <c r="X1144" s="117"/>
      <c r="Y1144" s="117"/>
      <c r="Z1144" s="103" t="str">
        <f t="shared" si="187"/>
        <v/>
      </c>
      <c r="AA1144" s="256"/>
      <c r="AB1144" s="186"/>
      <c r="AC1144" s="186"/>
      <c r="AD1144" s="203"/>
      <c r="AF1144" s="203"/>
      <c r="AG1144" s="102" t="str">
        <f t="shared" si="188"/>
        <v/>
      </c>
      <c r="AH1144" s="10" t="str">
        <f t="shared" si="190"/>
        <v/>
      </c>
      <c r="AI1144" s="102"/>
      <c r="AJ1144" s="10"/>
      <c r="AK1144" s="10"/>
      <c r="AL1144" s="105"/>
      <c r="AM1144" s="102"/>
      <c r="AN1144" s="10"/>
      <c r="AO1144" s="10" t="str">
        <f t="shared" si="189"/>
        <v/>
      </c>
      <c r="AT1144" s="10"/>
      <c r="AU1144" s="10" t="str">
        <f>IF(O1144="include",AF1144,"")</f>
        <v/>
      </c>
      <c r="AV1144" s="54" t="str">
        <f>IF(P1144="include",AF1144,"")</f>
        <v/>
      </c>
    </row>
    <row r="1145" spans="1:48" s="54" customFormat="1" ht="45">
      <c r="A1145" s="10">
        <v>1275</v>
      </c>
      <c r="B1145" s="10"/>
      <c r="C1145" s="10" t="s">
        <v>1585</v>
      </c>
      <c r="D1145" s="10">
        <v>1</v>
      </c>
      <c r="E1145" s="10">
        <v>1</v>
      </c>
      <c r="F1145" s="10">
        <v>1</v>
      </c>
      <c r="G1145" s="119" t="str">
        <f t="shared" si="191"/>
        <v>EXCLUDED</v>
      </c>
      <c r="H1145" s="147" t="s">
        <v>901</v>
      </c>
      <c r="I1145" s="189" t="s">
        <v>901</v>
      </c>
      <c r="J1145" s="10" t="str">
        <f>IF(AND(G1145="Excluded", H1145="Excluded"), "Mutually Excluded", IF(AND(OR(G1145="CERTAINLY INCLUDED", G1145="INCLUDED", G1145="MAYBE" ), OR(H1145="INCLUDED", H1145="MAYBE")), "MUTUALLY INCLUDED", IF(AND(G1145="MAYBE", H1145="MAYBE"), "Mutually MAYBE", IF(AND(G1145="Excluded", OR(H1145="INCLUDED", H1145="MAYBE")), "AI: No, Human: Yes", IF(AND(H1145="Excluded", OR(G1145="INCLUDED", G1145="CERTAINLY INCLUDED", G1145="MAYBE")), "AI: Yes, Human: No", "Other Conflict")))))</f>
        <v>Mutually Excluded</v>
      </c>
      <c r="K1145" s="10"/>
      <c r="L1145" s="10"/>
      <c r="N1145" s="220" t="s">
        <v>19</v>
      </c>
      <c r="O1145" s="54" t="str">
        <f>IF(J1145="Mutually Excluded","Exclude",IF(J1145= "Mutually Included","Include",M1145))</f>
        <v>Exclude</v>
      </c>
      <c r="P1145" s="54" t="str">
        <f>'Humans Alignment T&amp;A'!Z1145</f>
        <v>Exclude</v>
      </c>
      <c r="Q1145" s="120" t="str">
        <f>IF(AND(O1145="Exclude", P1145="Exclude"), "Mutually Excluded", IF(AND(OR(O1145="CERTAINLY INCLUDED", O1145="INCLUDE" ), OR(P1145="INCLUDE", P1145="MAYBE")), "MUTUALLY INCLUDED", IF(AND(O1145="MAYBE", P1145="MAYBE"), "Mutually MAYBE", IF(AND(O1145="Exclude", OR(P1145="INCLUDE", P1145="MAYBE")), "AI+Hum: No, Hum1+2: Yes", IF(AND(P1145="Exclude", OR(O1145="INCLUDE", O1145="CERTAINLY INCLUDED", H1145="MAYBE")), "Ai+hum: Yes, Hum1+2: No", "Other Conflict")))))</f>
        <v>Mutually Excluded</v>
      </c>
      <c r="U1145" s="121" t="str">
        <f>IF(Q1145="Mutually Excluded","Exclude",IF(Q1145= "Mutually Included","Include",R1145))</f>
        <v>Exclude</v>
      </c>
      <c r="V1145" s="122"/>
      <c r="X1145" s="117"/>
      <c r="Y1145" s="117"/>
      <c r="Z1145" s="103" t="str">
        <f t="shared" si="187"/>
        <v/>
      </c>
      <c r="AA1145" s="256"/>
      <c r="AB1145" s="186"/>
      <c r="AC1145" s="186"/>
      <c r="AD1145" s="203"/>
      <c r="AF1145" s="203"/>
      <c r="AG1145" s="102" t="str">
        <f t="shared" si="188"/>
        <v/>
      </c>
      <c r="AH1145" s="10" t="str">
        <f t="shared" si="190"/>
        <v/>
      </c>
      <c r="AI1145" s="102"/>
      <c r="AJ1145" s="10"/>
      <c r="AK1145" s="10"/>
      <c r="AL1145" s="105"/>
      <c r="AM1145" s="102"/>
      <c r="AN1145" s="10"/>
      <c r="AO1145" s="10" t="str">
        <f t="shared" si="189"/>
        <v/>
      </c>
      <c r="AT1145" s="10"/>
      <c r="AU1145" s="10" t="str">
        <f>IF(O1145="include",AF1145,"")</f>
        <v/>
      </c>
      <c r="AV1145" s="54" t="str">
        <f>IF(P1145="include",AF1145,"")</f>
        <v/>
      </c>
    </row>
    <row r="1146" spans="1:48" s="54" customFormat="1" ht="409.5">
      <c r="A1146" s="10">
        <v>1276</v>
      </c>
      <c r="B1146" s="10" t="s">
        <v>1416</v>
      </c>
      <c r="C1146" s="10" t="s">
        <v>1416</v>
      </c>
      <c r="D1146" s="10">
        <v>5</v>
      </c>
      <c r="E1146" s="10">
        <v>5</v>
      </c>
      <c r="F1146" s="10">
        <v>5</v>
      </c>
      <c r="G1146" s="119" t="str">
        <f t="shared" si="191"/>
        <v>CERTAINLY INCLUDED</v>
      </c>
      <c r="H1146" s="147" t="s">
        <v>65</v>
      </c>
      <c r="I1146" s="189" t="s">
        <v>1752</v>
      </c>
      <c r="J1146" s="10" t="str">
        <f>IF(AND(G1146="Excluded", H1146="Excluded"), "Mutually Excluded", IF(AND(OR(G1146="CERTAINLY INCLUDED", G1146="INCLUDED", G1146="MAYBE" ), OR(H1146="INCLUDED", H1146="MAYBE")), "MUTUALLY INCLUDED", IF(AND(G1146="MAYBE", H1146="MAYBE"), "Mutually MAYBE", IF(AND(G1146="Excluded", OR(H1146="INCLUDED", H1146="MAYBE")), "AI: No, Human: Yes", IF(AND(H1146="Excluded", OR(G1146="INCLUDED", G1146="CERTAINLY INCLUDED", G1146="MAYBE")), "AI: Yes, Human: No", "Other Conflict")))))</f>
        <v>MUTUALLY INCLUDED</v>
      </c>
      <c r="K1146" s="10"/>
      <c r="L1146" s="10"/>
      <c r="N1146" s="220" t="s">
        <v>23</v>
      </c>
      <c r="O1146" s="54" t="str">
        <f>IF(J1146="Mutually Excluded","Exclude",IF(J1146= "Mutually Included","Include",M1146))</f>
        <v>Include</v>
      </c>
      <c r="P1146" s="54" t="str">
        <f>'Humans Alignment T&amp;A'!Z1146</f>
        <v>Include</v>
      </c>
      <c r="Q1146" s="120" t="str">
        <f>IF(AND(O1146="Exclude", P1146="Exclude"), "Mutually Excluded", IF(AND(OR(O1146="CERTAINLY INCLUDED", O1146="INCLUDE" ), OR(P1146="INCLUDE", P1146="MAYBE")), "MUTUALLY INCLUDED", IF(AND(O1146="MAYBE", P1146="MAYBE"), "Mutually MAYBE", IF(AND(O1146="Exclude", OR(P1146="INCLUDE", P1146="MAYBE")), "AI+Hum: No, Hum1+2: Yes", IF(AND(P1146="Exclude", OR(O1146="INCLUDE", O1146="CERTAINLY INCLUDED", H1146="MAYBE")), "Ai+hum: Yes, Hum1+2: No", "Other Conflict")))))</f>
        <v>MUTUALLY INCLUDED</v>
      </c>
      <c r="U1146" s="121" t="str">
        <f>IF(Q1146="Mutually Excluded","Exclude",IF(Q1146= "Mutually Included","Include",R1146))</f>
        <v>Include</v>
      </c>
      <c r="V1146" s="122" t="s">
        <v>23</v>
      </c>
      <c r="W1146" s="54" t="s">
        <v>23</v>
      </c>
      <c r="X1146" s="201" t="s">
        <v>1752</v>
      </c>
      <c r="Y1146" s="117"/>
      <c r="Z1146" s="103" t="str">
        <f t="shared" si="187"/>
        <v>Mutually Included</v>
      </c>
      <c r="AA1146" s="103" t="s">
        <v>3002</v>
      </c>
      <c r="AB1146" s="186"/>
      <c r="AC1146" s="186"/>
      <c r="AD1146" s="203" t="s">
        <v>23</v>
      </c>
      <c r="AF1146" s="203" t="s">
        <v>23</v>
      </c>
      <c r="AG1146" s="102" t="str">
        <f t="shared" si="188"/>
        <v>Mutually Included</v>
      </c>
      <c r="AH1146" s="10" t="str">
        <f t="shared" si="190"/>
        <v>Mutually Included</v>
      </c>
      <c r="AI1146" s="102" t="s">
        <v>23</v>
      </c>
      <c r="AJ1146" s="10"/>
      <c r="AK1146" s="10"/>
      <c r="AL1146" s="107" t="s">
        <v>23</v>
      </c>
      <c r="AM1146" s="102"/>
      <c r="AN1146" s="10"/>
      <c r="AO1146" s="10" t="str">
        <f t="shared" si="189"/>
        <v>Mutually Included</v>
      </c>
      <c r="AP1146" s="54" t="str">
        <f>IF(COUNTA(AQ1146:AS1146)=0, "", IF(COUNTIF(AQ1146:AS1146,5)=3, "Include", IF(COUNTIF(AQ1146:AS1146,5)&gt;=1, "Maybe", "Exclude")))</f>
        <v>Maybe</v>
      </c>
      <c r="AQ1146" s="54">
        <v>5</v>
      </c>
      <c r="AR1146" s="54">
        <v>4</v>
      </c>
      <c r="AS1146" s="54">
        <v>3</v>
      </c>
      <c r="AT1146" s="10" t="s">
        <v>3083</v>
      </c>
      <c r="AU1146" s="10" t="str">
        <f>IF(O1146="include",AF1146,"")</f>
        <v>Include</v>
      </c>
      <c r="AV1146" s="54" t="str">
        <f>IF(P1146="include",AF1146,"")</f>
        <v>Include</v>
      </c>
    </row>
    <row r="1147" spans="1:48" s="54" customFormat="1" ht="30">
      <c r="A1147" s="10">
        <v>1277</v>
      </c>
      <c r="B1147" s="10"/>
      <c r="C1147" s="10" t="s">
        <v>1586</v>
      </c>
      <c r="D1147" s="10">
        <v>1</v>
      </c>
      <c r="E1147" s="10">
        <v>1</v>
      </c>
      <c r="F1147" s="10">
        <v>1</v>
      </c>
      <c r="G1147" s="119" t="str">
        <f t="shared" si="191"/>
        <v>EXCLUDED</v>
      </c>
      <c r="H1147" s="147" t="s">
        <v>901</v>
      </c>
      <c r="I1147" s="189" t="s">
        <v>901</v>
      </c>
      <c r="J1147" s="10" t="str">
        <f>IF(AND(G1147="Excluded", H1147="Excluded"), "Mutually Excluded", IF(AND(OR(G1147="CERTAINLY INCLUDED", G1147="INCLUDED", G1147="MAYBE" ), OR(H1147="INCLUDED", H1147="MAYBE")), "MUTUALLY INCLUDED", IF(AND(G1147="MAYBE", H1147="MAYBE"), "Mutually MAYBE", IF(AND(G1147="Excluded", OR(H1147="INCLUDED", H1147="MAYBE")), "AI: No, Human: Yes", IF(AND(H1147="Excluded", OR(G1147="INCLUDED", G1147="CERTAINLY INCLUDED", G1147="MAYBE")), "AI: Yes, Human: No", "Other Conflict")))))</f>
        <v>Mutually Excluded</v>
      </c>
      <c r="K1147" s="10"/>
      <c r="L1147" s="10"/>
      <c r="N1147" s="220" t="s">
        <v>19</v>
      </c>
      <c r="O1147" s="54" t="str">
        <f>IF(J1147="Mutually Excluded","Exclude",IF(J1147= "Mutually Included","Include",M1147))</f>
        <v>Exclude</v>
      </c>
      <c r="P1147" s="54" t="str">
        <f>'Humans Alignment T&amp;A'!Z1147</f>
        <v>Exclude</v>
      </c>
      <c r="Q1147" s="120" t="str">
        <f>IF(AND(O1147="Exclude", P1147="Exclude"), "Mutually Excluded", IF(AND(OR(O1147="CERTAINLY INCLUDED", O1147="INCLUDE" ), OR(P1147="INCLUDE", P1147="MAYBE")), "MUTUALLY INCLUDED", IF(AND(O1147="MAYBE", P1147="MAYBE"), "Mutually MAYBE", IF(AND(O1147="Exclude", OR(P1147="INCLUDE", P1147="MAYBE")), "AI+Hum: No, Hum1+2: Yes", IF(AND(P1147="Exclude", OR(O1147="INCLUDE", O1147="CERTAINLY INCLUDED", H1147="MAYBE")), "Ai+hum: Yes, Hum1+2: No", "Other Conflict")))))</f>
        <v>Mutually Excluded</v>
      </c>
      <c r="U1147" s="121" t="str">
        <f>IF(Q1147="Mutually Excluded","Exclude",IF(Q1147= "Mutually Included","Include",R1147))</f>
        <v>Exclude</v>
      </c>
      <c r="V1147" s="122"/>
      <c r="X1147" s="117"/>
      <c r="Y1147" s="117"/>
      <c r="Z1147" s="103" t="str">
        <f t="shared" si="187"/>
        <v/>
      </c>
      <c r="AA1147" s="256"/>
      <c r="AB1147" s="186"/>
      <c r="AC1147" s="186"/>
      <c r="AD1147" s="203"/>
      <c r="AF1147" s="203"/>
      <c r="AG1147" s="102" t="str">
        <f t="shared" si="188"/>
        <v/>
      </c>
      <c r="AH1147" s="10" t="str">
        <f t="shared" si="190"/>
        <v/>
      </c>
      <c r="AI1147" s="102"/>
      <c r="AJ1147" s="10"/>
      <c r="AK1147" s="10"/>
      <c r="AL1147" s="105"/>
      <c r="AM1147" s="102"/>
      <c r="AN1147" s="10"/>
      <c r="AO1147" s="10" t="str">
        <f t="shared" si="189"/>
        <v/>
      </c>
      <c r="AT1147" s="10"/>
      <c r="AU1147" s="10" t="str">
        <f>IF(O1147="include",AF1147,"")</f>
        <v/>
      </c>
      <c r="AV1147" s="54" t="str">
        <f>IF(P1147="include",AF1147,"")</f>
        <v/>
      </c>
    </row>
    <row r="1148" spans="1:48" s="54" customFormat="1" ht="30">
      <c r="A1148" s="10">
        <v>1278</v>
      </c>
      <c r="B1148" s="10"/>
      <c r="C1148" s="10" t="s">
        <v>1587</v>
      </c>
      <c r="D1148" s="10">
        <v>2</v>
      </c>
      <c r="E1148" s="10">
        <v>1</v>
      </c>
      <c r="F1148" s="10">
        <v>2</v>
      </c>
      <c r="G1148" s="119" t="str">
        <f t="shared" si="191"/>
        <v>EXCLUDED</v>
      </c>
      <c r="H1148" s="147" t="s">
        <v>901</v>
      </c>
      <c r="I1148" s="189" t="s">
        <v>901</v>
      </c>
      <c r="J1148" s="10" t="str">
        <f>IF(AND(G1148="Excluded", H1148="Excluded"), "Mutually Excluded", IF(AND(OR(G1148="CERTAINLY INCLUDED", G1148="INCLUDED", G1148="MAYBE" ), OR(H1148="INCLUDED", H1148="MAYBE")), "MUTUALLY INCLUDED", IF(AND(G1148="MAYBE", H1148="MAYBE"), "Mutually MAYBE", IF(AND(G1148="Excluded", OR(H1148="INCLUDED", H1148="MAYBE")), "AI: No, Human: Yes", IF(AND(H1148="Excluded", OR(G1148="INCLUDED", G1148="CERTAINLY INCLUDED", G1148="MAYBE")), "AI: Yes, Human: No", "Other Conflict")))))</f>
        <v>Mutually Excluded</v>
      </c>
      <c r="K1148" s="10"/>
      <c r="L1148" s="10"/>
      <c r="N1148" s="220" t="s">
        <v>19</v>
      </c>
      <c r="O1148" s="54" t="str">
        <f>IF(J1148="Mutually Excluded","Exclude",IF(J1148= "Mutually Included","Include",M1148))</f>
        <v>Exclude</v>
      </c>
      <c r="P1148" s="54" t="str">
        <f>'Humans Alignment T&amp;A'!Z1148</f>
        <v>Exclude</v>
      </c>
      <c r="Q1148" s="120" t="str">
        <f>IF(AND(O1148="Exclude", P1148="Exclude"), "Mutually Excluded", IF(AND(OR(O1148="CERTAINLY INCLUDED", O1148="INCLUDE" ), OR(P1148="INCLUDE", P1148="MAYBE")), "MUTUALLY INCLUDED", IF(AND(O1148="MAYBE", P1148="MAYBE"), "Mutually MAYBE", IF(AND(O1148="Exclude", OR(P1148="INCLUDE", P1148="MAYBE")), "AI+Hum: No, Hum1+2: Yes", IF(AND(P1148="Exclude", OR(O1148="INCLUDE", O1148="CERTAINLY INCLUDED", H1148="MAYBE")), "Ai+hum: Yes, Hum1+2: No", "Other Conflict")))))</f>
        <v>Mutually Excluded</v>
      </c>
      <c r="U1148" s="121" t="str">
        <f>IF(Q1148="Mutually Excluded","Exclude",IF(Q1148= "Mutually Included","Include",R1148))</f>
        <v>Exclude</v>
      </c>
      <c r="V1148" s="122"/>
      <c r="X1148" s="117"/>
      <c r="Y1148" s="117"/>
      <c r="Z1148" s="103" t="str">
        <f t="shared" si="187"/>
        <v/>
      </c>
      <c r="AA1148" s="256"/>
      <c r="AB1148" s="186"/>
      <c r="AC1148" s="186"/>
      <c r="AD1148" s="203"/>
      <c r="AF1148" s="203"/>
      <c r="AG1148" s="102" t="str">
        <f t="shared" si="188"/>
        <v/>
      </c>
      <c r="AH1148" s="10" t="str">
        <f t="shared" si="190"/>
        <v/>
      </c>
      <c r="AI1148" s="102"/>
      <c r="AJ1148" s="10"/>
      <c r="AK1148" s="10"/>
      <c r="AL1148" s="105"/>
      <c r="AM1148" s="102"/>
      <c r="AN1148" s="10"/>
      <c r="AO1148" s="10" t="str">
        <f t="shared" si="189"/>
        <v/>
      </c>
      <c r="AT1148" s="10"/>
      <c r="AU1148" s="10" t="str">
        <f>IF(O1148="include",AF1148,"")</f>
        <v/>
      </c>
      <c r="AV1148" s="54" t="str">
        <f>IF(P1148="include",AF1148,"")</f>
        <v/>
      </c>
    </row>
    <row r="1149" spans="1:48" s="54" customFormat="1" ht="45" customHeight="1">
      <c r="A1149" s="10">
        <v>1279</v>
      </c>
      <c r="B1149" s="10"/>
      <c r="C1149" s="10" t="s">
        <v>1588</v>
      </c>
      <c r="D1149" s="10">
        <v>2</v>
      </c>
      <c r="E1149" s="10">
        <v>2</v>
      </c>
      <c r="F1149" s="10">
        <v>3</v>
      </c>
      <c r="G1149" s="119" t="str">
        <f t="shared" si="191"/>
        <v>EXCLUDED</v>
      </c>
      <c r="H1149" s="147" t="s">
        <v>901</v>
      </c>
      <c r="I1149" s="189" t="s">
        <v>901</v>
      </c>
      <c r="J1149" s="10" t="str">
        <f>IF(AND(G1149="Excluded", H1149="Excluded"), "Mutually Excluded", IF(AND(OR(G1149="CERTAINLY INCLUDED", G1149="INCLUDED", G1149="MAYBE" ), OR(H1149="INCLUDED", H1149="MAYBE")), "MUTUALLY INCLUDED", IF(AND(G1149="MAYBE", H1149="MAYBE"), "Mutually MAYBE", IF(AND(G1149="Excluded", OR(H1149="INCLUDED", H1149="MAYBE")), "AI: No, Human: Yes", IF(AND(H1149="Excluded", OR(G1149="INCLUDED", G1149="CERTAINLY INCLUDED", G1149="MAYBE")), "AI: Yes, Human: No", "Other Conflict")))))</f>
        <v>Mutually Excluded</v>
      </c>
      <c r="K1149" s="10"/>
      <c r="L1149" s="10"/>
      <c r="N1149" s="220" t="s">
        <v>19</v>
      </c>
      <c r="O1149" s="54" t="str">
        <f>IF(J1149="Mutually Excluded","Exclude",IF(J1149= "Mutually Included","Include",M1149))</f>
        <v>Exclude</v>
      </c>
      <c r="P1149" s="54" t="str">
        <f>'Humans Alignment T&amp;A'!Z1149</f>
        <v>Exclude</v>
      </c>
      <c r="Q1149" s="120" t="str">
        <f>IF(AND(O1149="Exclude", P1149="Exclude"), "Mutually Excluded", IF(AND(OR(O1149="CERTAINLY INCLUDED", O1149="INCLUDE" ), OR(P1149="INCLUDE", P1149="MAYBE")), "MUTUALLY INCLUDED", IF(AND(O1149="MAYBE", P1149="MAYBE"), "Mutually MAYBE", IF(AND(O1149="Exclude", OR(P1149="INCLUDE", P1149="MAYBE")), "AI+Hum: No, Hum1+2: Yes", IF(AND(P1149="Exclude", OR(O1149="INCLUDE", O1149="CERTAINLY INCLUDED", H1149="MAYBE")), "Ai+hum: Yes, Hum1+2: No", "Other Conflict")))))</f>
        <v>Mutually Excluded</v>
      </c>
      <c r="U1149" s="121" t="str">
        <f>IF(Q1149="Mutually Excluded","Exclude",IF(Q1149= "Mutually Included","Include",R1149))</f>
        <v>Exclude</v>
      </c>
      <c r="V1149" s="122"/>
      <c r="X1149" s="117"/>
      <c r="Y1149" s="117"/>
      <c r="Z1149" s="103" t="str">
        <f t="shared" si="187"/>
        <v/>
      </c>
      <c r="AA1149" s="256"/>
      <c r="AB1149" s="186"/>
      <c r="AC1149" s="186"/>
      <c r="AD1149" s="203"/>
      <c r="AF1149" s="203"/>
      <c r="AG1149" s="102" t="str">
        <f t="shared" si="188"/>
        <v/>
      </c>
      <c r="AH1149" s="10" t="str">
        <f t="shared" si="190"/>
        <v/>
      </c>
      <c r="AI1149" s="102"/>
      <c r="AJ1149" s="10"/>
      <c r="AK1149" s="10"/>
      <c r="AL1149" s="105"/>
      <c r="AM1149" s="102"/>
      <c r="AN1149" s="10"/>
      <c r="AO1149" s="10" t="str">
        <f t="shared" si="189"/>
        <v/>
      </c>
      <c r="AT1149" s="10"/>
      <c r="AU1149" s="10" t="str">
        <f>IF(O1149="include",AF1149,"")</f>
        <v/>
      </c>
      <c r="AV1149" s="54" t="str">
        <f>IF(P1149="include",AF1149,"")</f>
        <v/>
      </c>
    </row>
    <row r="1150" spans="1:48" s="54" customFormat="1" ht="30">
      <c r="A1150" s="10">
        <v>1280</v>
      </c>
      <c r="B1150" s="10"/>
      <c r="C1150" s="10" t="s">
        <v>1589</v>
      </c>
      <c r="D1150" s="10">
        <v>1</v>
      </c>
      <c r="E1150" s="10">
        <v>1</v>
      </c>
      <c r="F1150" s="10">
        <v>1</v>
      </c>
      <c r="G1150" s="119" t="str">
        <f t="shared" si="191"/>
        <v>EXCLUDED</v>
      </c>
      <c r="H1150" s="147" t="s">
        <v>901</v>
      </c>
      <c r="I1150" s="189" t="s">
        <v>901</v>
      </c>
      <c r="J1150" s="10" t="str">
        <f>IF(AND(G1150="Excluded", H1150="Excluded"), "Mutually Excluded", IF(AND(OR(G1150="CERTAINLY INCLUDED", G1150="INCLUDED", G1150="MAYBE" ), OR(H1150="INCLUDED", H1150="MAYBE")), "MUTUALLY INCLUDED", IF(AND(G1150="MAYBE", H1150="MAYBE"), "Mutually MAYBE", IF(AND(G1150="Excluded", OR(H1150="INCLUDED", H1150="MAYBE")), "AI: No, Human: Yes", IF(AND(H1150="Excluded", OR(G1150="INCLUDED", G1150="CERTAINLY INCLUDED", G1150="MAYBE")), "AI: Yes, Human: No", "Other Conflict")))))</f>
        <v>Mutually Excluded</v>
      </c>
      <c r="K1150" s="10"/>
      <c r="L1150" s="10"/>
      <c r="N1150" s="220" t="s">
        <v>19</v>
      </c>
      <c r="O1150" s="54" t="str">
        <f>IF(J1150="Mutually Excluded","Exclude",IF(J1150= "Mutually Included","Include",M1150))</f>
        <v>Exclude</v>
      </c>
      <c r="P1150" s="54" t="str">
        <f>'Humans Alignment T&amp;A'!Z1150</f>
        <v>Exclude</v>
      </c>
      <c r="Q1150" s="120" t="str">
        <f>IF(AND(O1150="Exclude", P1150="Exclude"), "Mutually Excluded", IF(AND(OR(O1150="CERTAINLY INCLUDED", O1150="INCLUDE" ), OR(P1150="INCLUDE", P1150="MAYBE")), "MUTUALLY INCLUDED", IF(AND(O1150="MAYBE", P1150="MAYBE"), "Mutually MAYBE", IF(AND(O1150="Exclude", OR(P1150="INCLUDE", P1150="MAYBE")), "AI+Hum: No, Hum1+2: Yes", IF(AND(P1150="Exclude", OR(O1150="INCLUDE", O1150="CERTAINLY INCLUDED", H1150="MAYBE")), "Ai+hum: Yes, Hum1+2: No", "Other Conflict")))))</f>
        <v>Mutually Excluded</v>
      </c>
      <c r="U1150" s="121" t="str">
        <f>IF(Q1150="Mutually Excluded","Exclude",IF(Q1150= "Mutually Included","Include",R1150))</f>
        <v>Exclude</v>
      </c>
      <c r="V1150" s="122"/>
      <c r="X1150" s="117"/>
      <c r="Y1150" s="117"/>
      <c r="Z1150" s="103" t="str">
        <f t="shared" si="187"/>
        <v/>
      </c>
      <c r="AA1150" s="256"/>
      <c r="AB1150" s="186"/>
      <c r="AC1150" s="186"/>
      <c r="AD1150" s="203"/>
      <c r="AF1150" s="203"/>
      <c r="AG1150" s="102" t="str">
        <f t="shared" si="188"/>
        <v/>
      </c>
      <c r="AH1150" s="10" t="str">
        <f t="shared" si="190"/>
        <v/>
      </c>
      <c r="AI1150" s="102"/>
      <c r="AJ1150" s="10"/>
      <c r="AK1150" s="10"/>
      <c r="AL1150" s="105"/>
      <c r="AM1150" s="102"/>
      <c r="AN1150" s="10"/>
      <c r="AO1150" s="10" t="str">
        <f t="shared" si="189"/>
        <v/>
      </c>
      <c r="AT1150" s="10"/>
      <c r="AU1150" s="10" t="str">
        <f>IF(O1150="include",AF1150,"")</f>
        <v/>
      </c>
      <c r="AV1150" s="54" t="str">
        <f>IF(P1150="include",AF1150,"")</f>
        <v/>
      </c>
    </row>
    <row r="1151" spans="1:48" s="54" customFormat="1" ht="30">
      <c r="A1151" s="10">
        <v>1281</v>
      </c>
      <c r="B1151" s="10"/>
      <c r="C1151" s="10" t="s">
        <v>1590</v>
      </c>
      <c r="D1151" s="10">
        <v>3</v>
      </c>
      <c r="E1151" s="10">
        <v>4</v>
      </c>
      <c r="F1151" s="10">
        <v>3</v>
      </c>
      <c r="G1151" s="119" t="str">
        <f t="shared" si="191"/>
        <v>EXCLUDED</v>
      </c>
      <c r="H1151" s="147" t="s">
        <v>901</v>
      </c>
      <c r="I1151" s="189" t="s">
        <v>901</v>
      </c>
      <c r="J1151" s="10" t="str">
        <f>IF(AND(G1151="Excluded", H1151="Excluded"), "Mutually Excluded", IF(AND(OR(G1151="CERTAINLY INCLUDED", G1151="INCLUDED", G1151="MAYBE" ), OR(H1151="INCLUDED", H1151="MAYBE")), "MUTUALLY INCLUDED", IF(AND(G1151="MAYBE", H1151="MAYBE"), "Mutually MAYBE", IF(AND(G1151="Excluded", OR(H1151="INCLUDED", H1151="MAYBE")), "AI: No, Human: Yes", IF(AND(H1151="Excluded", OR(G1151="INCLUDED", G1151="CERTAINLY INCLUDED", G1151="MAYBE")), "AI: Yes, Human: No", "Other Conflict")))))</f>
        <v>Mutually Excluded</v>
      </c>
      <c r="K1151" s="10"/>
      <c r="L1151" s="10"/>
      <c r="N1151" s="220" t="s">
        <v>19</v>
      </c>
      <c r="O1151" s="54" t="str">
        <f>IF(J1151="Mutually Excluded","Exclude",IF(J1151= "Mutually Included","Include",M1151))</f>
        <v>Exclude</v>
      </c>
      <c r="P1151" s="54" t="str">
        <f>'Humans Alignment T&amp;A'!Z1151</f>
        <v>Exclude</v>
      </c>
      <c r="Q1151" s="120" t="str">
        <f>IF(AND(O1151="Exclude", P1151="Exclude"), "Mutually Excluded", IF(AND(OR(O1151="CERTAINLY INCLUDED", O1151="INCLUDE" ), OR(P1151="INCLUDE", P1151="MAYBE")), "MUTUALLY INCLUDED", IF(AND(O1151="MAYBE", P1151="MAYBE"), "Mutually MAYBE", IF(AND(O1151="Exclude", OR(P1151="INCLUDE", P1151="MAYBE")), "AI+Hum: No, Hum1+2: Yes", IF(AND(P1151="Exclude", OR(O1151="INCLUDE", O1151="CERTAINLY INCLUDED", H1151="MAYBE")), "Ai+hum: Yes, Hum1+2: No", "Other Conflict")))))</f>
        <v>Mutually Excluded</v>
      </c>
      <c r="U1151" s="121" t="str">
        <f>IF(Q1151="Mutually Excluded","Exclude",IF(Q1151= "Mutually Included","Include",R1151))</f>
        <v>Exclude</v>
      </c>
      <c r="V1151" s="122"/>
      <c r="X1151" s="117"/>
      <c r="Y1151" s="117"/>
      <c r="Z1151" s="103" t="str">
        <f t="shared" si="187"/>
        <v/>
      </c>
      <c r="AA1151" s="256"/>
      <c r="AB1151" s="186"/>
      <c r="AC1151" s="186"/>
      <c r="AD1151" s="203"/>
      <c r="AF1151" s="203"/>
      <c r="AG1151" s="102" t="str">
        <f t="shared" si="188"/>
        <v/>
      </c>
      <c r="AH1151" s="10" t="str">
        <f t="shared" si="190"/>
        <v/>
      </c>
      <c r="AI1151" s="102"/>
      <c r="AJ1151" s="10"/>
      <c r="AK1151" s="10"/>
      <c r="AL1151" s="105"/>
      <c r="AM1151" s="102"/>
      <c r="AN1151" s="10"/>
      <c r="AO1151" s="10" t="str">
        <f t="shared" si="189"/>
        <v/>
      </c>
      <c r="AT1151" s="10"/>
      <c r="AU1151" s="10" t="str">
        <f>IF(O1151="include",AF1151,"")</f>
        <v/>
      </c>
      <c r="AV1151" s="54" t="str">
        <f>IF(P1151="include",AF1151,"")</f>
        <v/>
      </c>
    </row>
    <row r="1152" spans="1:48" s="54" customFormat="1" ht="30">
      <c r="A1152" s="10">
        <v>1282</v>
      </c>
      <c r="B1152" s="10"/>
      <c r="C1152" s="10" t="s">
        <v>1591</v>
      </c>
      <c r="D1152" s="10">
        <v>4</v>
      </c>
      <c r="E1152" s="10">
        <v>4</v>
      </c>
      <c r="F1152" s="10">
        <v>4</v>
      </c>
      <c r="G1152" s="119" t="str">
        <f t="shared" si="191"/>
        <v>EXCLUDED</v>
      </c>
      <c r="H1152" s="147" t="s">
        <v>901</v>
      </c>
      <c r="I1152" s="189" t="s">
        <v>901</v>
      </c>
      <c r="J1152" s="10" t="str">
        <f>IF(AND(G1152="Excluded", H1152="Excluded"), "Mutually Excluded", IF(AND(OR(G1152="CERTAINLY INCLUDED", G1152="INCLUDED", G1152="MAYBE" ), OR(H1152="INCLUDED", H1152="MAYBE")), "MUTUALLY INCLUDED", IF(AND(G1152="MAYBE", H1152="MAYBE"), "Mutually MAYBE", IF(AND(G1152="Excluded", OR(H1152="INCLUDED", H1152="MAYBE")), "AI: No, Human: Yes", IF(AND(H1152="Excluded", OR(G1152="INCLUDED", G1152="CERTAINLY INCLUDED", G1152="MAYBE")), "AI: Yes, Human: No", "Other Conflict")))))</f>
        <v>Mutually Excluded</v>
      </c>
      <c r="K1152" s="10"/>
      <c r="L1152" s="10"/>
      <c r="N1152" s="220" t="s">
        <v>19</v>
      </c>
      <c r="O1152" s="54" t="str">
        <f>IF(J1152="Mutually Excluded","Exclude",IF(J1152= "Mutually Included","Include",M1152))</f>
        <v>Exclude</v>
      </c>
      <c r="P1152" s="54" t="str">
        <f>'Humans Alignment T&amp;A'!Z1152</f>
        <v>Exclude</v>
      </c>
      <c r="Q1152" s="120" t="str">
        <f>IF(AND(O1152="Exclude", P1152="Exclude"), "Mutually Excluded", IF(AND(OR(O1152="CERTAINLY INCLUDED", O1152="INCLUDE" ), OR(P1152="INCLUDE", P1152="MAYBE")), "MUTUALLY INCLUDED", IF(AND(O1152="MAYBE", P1152="MAYBE"), "Mutually MAYBE", IF(AND(O1152="Exclude", OR(P1152="INCLUDE", P1152="MAYBE")), "AI+Hum: No, Hum1+2: Yes", IF(AND(P1152="Exclude", OR(O1152="INCLUDE", O1152="CERTAINLY INCLUDED", H1152="MAYBE")), "Ai+hum: Yes, Hum1+2: No", "Other Conflict")))))</f>
        <v>Mutually Excluded</v>
      </c>
      <c r="U1152" s="121" t="str">
        <f>IF(Q1152="Mutually Excluded","Exclude",IF(Q1152= "Mutually Included","Include",R1152))</f>
        <v>Exclude</v>
      </c>
      <c r="V1152" s="122"/>
      <c r="X1152" s="117"/>
      <c r="Y1152" s="117"/>
      <c r="Z1152" s="103" t="str">
        <f t="shared" si="187"/>
        <v/>
      </c>
      <c r="AA1152" s="256"/>
      <c r="AB1152" s="186"/>
      <c r="AC1152" s="186"/>
      <c r="AD1152" s="203"/>
      <c r="AF1152" s="203"/>
      <c r="AG1152" s="102" t="str">
        <f t="shared" si="188"/>
        <v/>
      </c>
      <c r="AH1152" s="10" t="str">
        <f t="shared" si="190"/>
        <v/>
      </c>
      <c r="AI1152" s="102"/>
      <c r="AJ1152" s="10"/>
      <c r="AK1152" s="10"/>
      <c r="AL1152" s="105"/>
      <c r="AM1152" s="102"/>
      <c r="AN1152" s="10"/>
      <c r="AO1152" s="10" t="str">
        <f t="shared" si="189"/>
        <v/>
      </c>
      <c r="AT1152" s="10"/>
      <c r="AU1152" s="10" t="str">
        <f>IF(O1152="include",AF1152,"")</f>
        <v/>
      </c>
      <c r="AV1152" s="54" t="str">
        <f>IF(P1152="include",AF1152,"")</f>
        <v/>
      </c>
    </row>
    <row r="1153" spans="1:48" s="54" customFormat="1" ht="30">
      <c r="A1153" s="10">
        <v>1283</v>
      </c>
      <c r="B1153" s="10"/>
      <c r="C1153" s="10" t="s">
        <v>1592</v>
      </c>
      <c r="D1153" s="10">
        <v>2</v>
      </c>
      <c r="E1153" s="10">
        <v>1</v>
      </c>
      <c r="F1153" s="10">
        <v>2</v>
      </c>
      <c r="G1153" s="119" t="str">
        <f t="shared" si="191"/>
        <v>EXCLUDED</v>
      </c>
      <c r="H1153" s="147" t="s">
        <v>901</v>
      </c>
      <c r="I1153" s="189" t="s">
        <v>901</v>
      </c>
      <c r="J1153" s="10" t="str">
        <f>IF(AND(G1153="Excluded", H1153="Excluded"), "Mutually Excluded", IF(AND(OR(G1153="CERTAINLY INCLUDED", G1153="INCLUDED", G1153="MAYBE" ), OR(H1153="INCLUDED", H1153="MAYBE")), "MUTUALLY INCLUDED", IF(AND(G1153="MAYBE", H1153="MAYBE"), "Mutually MAYBE", IF(AND(G1153="Excluded", OR(H1153="INCLUDED", H1153="MAYBE")), "AI: No, Human: Yes", IF(AND(H1153="Excluded", OR(G1153="INCLUDED", G1153="CERTAINLY INCLUDED", G1153="MAYBE")), "AI: Yes, Human: No", "Other Conflict")))))</f>
        <v>Mutually Excluded</v>
      </c>
      <c r="K1153" s="10"/>
      <c r="L1153" s="10"/>
      <c r="N1153" s="220" t="s">
        <v>19</v>
      </c>
      <c r="O1153" s="54" t="str">
        <f>IF(J1153="Mutually Excluded","Exclude",IF(J1153= "Mutually Included","Include",M1153))</f>
        <v>Exclude</v>
      </c>
      <c r="P1153" s="54" t="str">
        <f>'Humans Alignment T&amp;A'!Z1153</f>
        <v>Exclude</v>
      </c>
      <c r="Q1153" s="120" t="str">
        <f>IF(AND(O1153="Exclude", P1153="Exclude"), "Mutually Excluded", IF(AND(OR(O1153="CERTAINLY INCLUDED", O1153="INCLUDE" ), OR(P1153="INCLUDE", P1153="MAYBE")), "MUTUALLY INCLUDED", IF(AND(O1153="MAYBE", P1153="MAYBE"), "Mutually MAYBE", IF(AND(O1153="Exclude", OR(P1153="INCLUDE", P1153="MAYBE")), "AI+Hum: No, Hum1+2: Yes", IF(AND(P1153="Exclude", OR(O1153="INCLUDE", O1153="CERTAINLY INCLUDED", H1153="MAYBE")), "Ai+hum: Yes, Hum1+2: No", "Other Conflict")))))</f>
        <v>Mutually Excluded</v>
      </c>
      <c r="U1153" s="121" t="str">
        <f>IF(Q1153="Mutually Excluded","Exclude",IF(Q1153= "Mutually Included","Include",R1153))</f>
        <v>Exclude</v>
      </c>
      <c r="V1153" s="122"/>
      <c r="X1153" s="117"/>
      <c r="Y1153" s="117"/>
      <c r="Z1153" s="103" t="str">
        <f t="shared" ref="Z1153:Z1214" si="193">IF(OR(ISBLANK(AF1153), ISBLANK(V1153)), "", IF(AND(OR(AF1153="Include", AF1153="Maybe"), OR(V1153="Include", V1153="Maybe", V1153="Certainly Included")), "Mutually Included", IF(AND(AF1153="Exclude", V1153="Exclude"), "Mutually Excluded", IF(AND(AF1153="Exclude", OR(V1153="Include", V1153="Maybe")), "Nikos Excluded, Cindy Included", IF(AND(OR(AF1153="Include", AF1153="Maybe"), V1153="Exclude"), "Nikos Included, Cindy Excluded", "Pal")))))</f>
        <v/>
      </c>
      <c r="AA1153" s="256"/>
      <c r="AB1153" s="186"/>
      <c r="AC1153" s="186"/>
      <c r="AD1153" s="203"/>
      <c r="AF1153" s="203"/>
      <c r="AG1153" s="102" t="str">
        <f t="shared" ref="AG1153:AG1214" si="194">IF(OR(ISBLANK(AF1153), ISBLANK(AD1153)), "", IF(AND(OR(AF1153="Include", AF1153="Maybe"), OR(AD1153="Include", AD1153="Maybe", AD1153="Certainly Included")), "Mutually Included", IF(AND(AF1153="Exclude", AD1153="Exclude"), "Mutually Excluded", IF(AND(AF1153="Exclude", OR(AD1153="Include", AD1153="Maybe")), "Nikos Excluded, Mikhail Included", IF(AND(OR(AF1153="Include", AF1153="Maybe"), AD1153="Exclude"), "Nikos Included, Mikhail Excluded", "Pal")))))</f>
        <v/>
      </c>
      <c r="AH1153" s="10" t="str">
        <f t="shared" si="190"/>
        <v/>
      </c>
      <c r="AI1153" s="102"/>
      <c r="AJ1153" s="10"/>
      <c r="AK1153" s="10"/>
      <c r="AL1153" s="105"/>
      <c r="AM1153" s="102"/>
      <c r="AN1153" s="10"/>
      <c r="AO1153" s="10" t="str">
        <f t="shared" ref="AO1153:AO1214" si="195">IF(OR(ISBLANK(AF1153), ISBLANK(AP1153)), "", IF(AND(OR(AF1153="Include", AF1153="Maybe"), OR(AP1153="Include", AP1153="Maybe", AP1153="Certainly Included")), "Mutually Included", IF(AND(AF1153="Exclude", AP1153="Exclude"), "Mutually Excluded", IF(AND(AF1153="Exclude", OR(AP1153="Include", AP1153="Maybe",, AP1153="Certainly Included")), "Human Excluded, AI Included", IF(AND(OR(AF1153="Include", AF1153="Maybe"), AP1153="Exclude"), "Human Included, AI Excluded", "Pal")))))</f>
        <v/>
      </c>
      <c r="AT1153" s="10"/>
      <c r="AU1153" s="10" t="str">
        <f>IF(O1153="include",AF1153,"")</f>
        <v/>
      </c>
      <c r="AV1153" s="54" t="str">
        <f>IF(P1153="include",AF1153,"")</f>
        <v/>
      </c>
    </row>
    <row r="1154" spans="1:48" s="54" customFormat="1" ht="30">
      <c r="A1154" s="10">
        <v>1284</v>
      </c>
      <c r="B1154" s="10"/>
      <c r="C1154" s="10" t="s">
        <v>1593</v>
      </c>
      <c r="D1154" s="10">
        <v>1</v>
      </c>
      <c r="E1154" s="10">
        <v>1</v>
      </c>
      <c r="F1154" s="10">
        <v>1</v>
      </c>
      <c r="G1154" s="119" t="str">
        <f t="shared" si="191"/>
        <v>EXCLUDED</v>
      </c>
      <c r="H1154" s="147" t="s">
        <v>901</v>
      </c>
      <c r="I1154" s="189" t="s">
        <v>901</v>
      </c>
      <c r="J1154" s="10" t="str">
        <f>IF(AND(G1154="Excluded", H1154="Excluded"), "Mutually Excluded", IF(AND(OR(G1154="CERTAINLY INCLUDED", G1154="INCLUDED", G1154="MAYBE" ), OR(H1154="INCLUDED", H1154="MAYBE")), "MUTUALLY INCLUDED", IF(AND(G1154="MAYBE", H1154="MAYBE"), "Mutually MAYBE", IF(AND(G1154="Excluded", OR(H1154="INCLUDED", H1154="MAYBE")), "AI: No, Human: Yes", IF(AND(H1154="Excluded", OR(G1154="INCLUDED", G1154="CERTAINLY INCLUDED", G1154="MAYBE")), "AI: Yes, Human: No", "Other Conflict")))))</f>
        <v>Mutually Excluded</v>
      </c>
      <c r="K1154" s="10"/>
      <c r="L1154" s="10"/>
      <c r="N1154" s="220" t="s">
        <v>19</v>
      </c>
      <c r="O1154" s="54" t="str">
        <f>IF(J1154="Mutually Excluded","Exclude",IF(J1154= "Mutually Included","Include",M1154))</f>
        <v>Exclude</v>
      </c>
      <c r="P1154" s="54" t="str">
        <f>'Humans Alignment T&amp;A'!Z1154</f>
        <v>Exclude</v>
      </c>
      <c r="Q1154" s="120" t="str">
        <f>IF(AND(O1154="Exclude", P1154="Exclude"), "Mutually Excluded", IF(AND(OR(O1154="CERTAINLY INCLUDED", O1154="INCLUDE" ), OR(P1154="INCLUDE", P1154="MAYBE")), "MUTUALLY INCLUDED", IF(AND(O1154="MAYBE", P1154="MAYBE"), "Mutually MAYBE", IF(AND(O1154="Exclude", OR(P1154="INCLUDE", P1154="MAYBE")), "AI+Hum: No, Hum1+2: Yes", IF(AND(P1154="Exclude", OR(O1154="INCLUDE", O1154="CERTAINLY INCLUDED", H1154="MAYBE")), "Ai+hum: Yes, Hum1+2: No", "Other Conflict")))))</f>
        <v>Mutually Excluded</v>
      </c>
      <c r="U1154" s="121" t="str">
        <f>IF(Q1154="Mutually Excluded","Exclude",IF(Q1154= "Mutually Included","Include",R1154))</f>
        <v>Exclude</v>
      </c>
      <c r="V1154" s="122"/>
      <c r="X1154" s="117"/>
      <c r="Y1154" s="117"/>
      <c r="Z1154" s="103" t="str">
        <f t="shared" si="193"/>
        <v/>
      </c>
      <c r="AA1154" s="256"/>
      <c r="AB1154" s="186"/>
      <c r="AC1154" s="186"/>
      <c r="AD1154" s="203"/>
      <c r="AF1154" s="203"/>
      <c r="AG1154" s="102" t="str">
        <f t="shared" si="194"/>
        <v/>
      </c>
      <c r="AH1154" s="10" t="str">
        <f t="shared" si="190"/>
        <v/>
      </c>
      <c r="AI1154" s="102"/>
      <c r="AJ1154" s="10"/>
      <c r="AK1154" s="10"/>
      <c r="AL1154" s="105"/>
      <c r="AM1154" s="102"/>
      <c r="AN1154" s="10"/>
      <c r="AO1154" s="10" t="str">
        <f t="shared" si="195"/>
        <v/>
      </c>
      <c r="AT1154" s="10"/>
      <c r="AU1154" s="10" t="str">
        <f>IF(O1154="include",AF1154,"")</f>
        <v/>
      </c>
      <c r="AV1154" s="54" t="str">
        <f>IF(P1154="include",AF1154,"")</f>
        <v/>
      </c>
    </row>
    <row r="1155" spans="1:48" s="54" customFormat="1" ht="70.150000000000006" customHeight="1">
      <c r="A1155" s="10">
        <v>1285</v>
      </c>
      <c r="B1155" s="10"/>
      <c r="C1155" s="10" t="s">
        <v>1594</v>
      </c>
      <c r="D1155" s="10">
        <v>1</v>
      </c>
      <c r="E1155" s="10">
        <v>1</v>
      </c>
      <c r="F1155" s="10">
        <v>1</v>
      </c>
      <c r="G1155" s="119" t="str">
        <f t="shared" si="191"/>
        <v>EXCLUDED</v>
      </c>
      <c r="H1155" s="147" t="s">
        <v>901</v>
      </c>
      <c r="I1155" s="189" t="s">
        <v>901</v>
      </c>
      <c r="J1155" s="10" t="str">
        <f>IF(AND(G1155="Excluded", H1155="Excluded"), "Mutually Excluded", IF(AND(OR(G1155="CERTAINLY INCLUDED", G1155="INCLUDED", G1155="MAYBE" ), OR(H1155="INCLUDED", H1155="MAYBE")), "MUTUALLY INCLUDED", IF(AND(G1155="MAYBE", H1155="MAYBE"), "Mutually MAYBE", IF(AND(G1155="Excluded", OR(H1155="INCLUDED", H1155="MAYBE")), "AI: No, Human: Yes", IF(AND(H1155="Excluded", OR(G1155="INCLUDED", G1155="CERTAINLY INCLUDED", G1155="MAYBE")), "AI: Yes, Human: No", "Other Conflict")))))</f>
        <v>Mutually Excluded</v>
      </c>
      <c r="K1155" s="10"/>
      <c r="L1155" s="10"/>
      <c r="N1155" s="220" t="s">
        <v>19</v>
      </c>
      <c r="O1155" s="54" t="str">
        <f>IF(J1155="Mutually Excluded","Exclude",IF(J1155= "Mutually Included","Include",M1155))</f>
        <v>Exclude</v>
      </c>
      <c r="P1155" s="54" t="str">
        <f>'Humans Alignment T&amp;A'!Z1155</f>
        <v>Exclude</v>
      </c>
      <c r="Q1155" s="120" t="str">
        <f>IF(AND(O1155="Exclude", P1155="Exclude"), "Mutually Excluded", IF(AND(OR(O1155="CERTAINLY INCLUDED", O1155="INCLUDE" ), OR(P1155="INCLUDE", P1155="MAYBE")), "MUTUALLY INCLUDED", IF(AND(O1155="MAYBE", P1155="MAYBE"), "Mutually MAYBE", IF(AND(O1155="Exclude", OR(P1155="INCLUDE", P1155="MAYBE")), "AI+Hum: No, Hum1+2: Yes", IF(AND(P1155="Exclude", OR(O1155="INCLUDE", O1155="CERTAINLY INCLUDED", H1155="MAYBE")), "Ai+hum: Yes, Hum1+2: No", "Other Conflict")))))</f>
        <v>Mutually Excluded</v>
      </c>
      <c r="U1155" s="121" t="str">
        <f>IF(Q1155="Mutually Excluded","Exclude",IF(Q1155= "Mutually Included","Include",R1155))</f>
        <v>Exclude</v>
      </c>
      <c r="V1155" s="122"/>
      <c r="X1155" s="117"/>
      <c r="Y1155" s="117"/>
      <c r="Z1155" s="103" t="str">
        <f t="shared" si="193"/>
        <v/>
      </c>
      <c r="AA1155" s="256"/>
      <c r="AB1155" s="186"/>
      <c r="AC1155" s="186"/>
      <c r="AD1155" s="203"/>
      <c r="AF1155" s="203"/>
      <c r="AG1155" s="102" t="str">
        <f t="shared" si="194"/>
        <v/>
      </c>
      <c r="AH1155" s="10" t="str">
        <f t="shared" si="190"/>
        <v/>
      </c>
      <c r="AI1155" s="102"/>
      <c r="AJ1155" s="10"/>
      <c r="AK1155" s="10"/>
      <c r="AL1155" s="105"/>
      <c r="AM1155" s="102"/>
      <c r="AN1155" s="10"/>
      <c r="AO1155" s="10" t="str">
        <f t="shared" si="195"/>
        <v/>
      </c>
      <c r="AT1155" s="10"/>
      <c r="AU1155" s="10" t="str">
        <f>IF(O1155="include",AF1155,"")</f>
        <v/>
      </c>
      <c r="AV1155" s="54" t="str">
        <f>IF(P1155="include",AF1155,"")</f>
        <v/>
      </c>
    </row>
    <row r="1156" spans="1:48" s="54" customFormat="1" ht="30">
      <c r="A1156" s="10">
        <v>1286</v>
      </c>
      <c r="B1156" s="10"/>
      <c r="C1156" s="10" t="s">
        <v>1595</v>
      </c>
      <c r="D1156" s="10">
        <v>2</v>
      </c>
      <c r="E1156" s="10">
        <v>1</v>
      </c>
      <c r="F1156" s="10">
        <v>2</v>
      </c>
      <c r="G1156" s="119" t="str">
        <f t="shared" si="191"/>
        <v>EXCLUDED</v>
      </c>
      <c r="H1156" s="147" t="s">
        <v>901</v>
      </c>
      <c r="I1156" s="189" t="s">
        <v>901</v>
      </c>
      <c r="J1156" s="10" t="str">
        <f>IF(AND(G1156="Excluded", H1156="Excluded"), "Mutually Excluded", IF(AND(OR(G1156="CERTAINLY INCLUDED", G1156="INCLUDED", G1156="MAYBE" ), OR(H1156="INCLUDED", H1156="MAYBE")), "MUTUALLY INCLUDED", IF(AND(G1156="MAYBE", H1156="MAYBE"), "Mutually MAYBE", IF(AND(G1156="Excluded", OR(H1156="INCLUDED", H1156="MAYBE")), "AI: No, Human: Yes", IF(AND(H1156="Excluded", OR(G1156="INCLUDED", G1156="CERTAINLY INCLUDED", G1156="MAYBE")), "AI: Yes, Human: No", "Other Conflict")))))</f>
        <v>Mutually Excluded</v>
      </c>
      <c r="K1156" s="10"/>
      <c r="L1156" s="10"/>
      <c r="N1156" s="220" t="s">
        <v>19</v>
      </c>
      <c r="O1156" s="54" t="str">
        <f>IF(J1156="Mutually Excluded","Exclude",IF(J1156= "Mutually Included","Include",M1156))</f>
        <v>Exclude</v>
      </c>
      <c r="P1156" s="54" t="str">
        <f>'Humans Alignment T&amp;A'!Z1156</f>
        <v>Exclude</v>
      </c>
      <c r="Q1156" s="120" t="str">
        <f>IF(AND(O1156="Exclude", P1156="Exclude"), "Mutually Excluded", IF(AND(OR(O1156="CERTAINLY INCLUDED", O1156="INCLUDE" ), OR(P1156="INCLUDE", P1156="MAYBE")), "MUTUALLY INCLUDED", IF(AND(O1156="MAYBE", P1156="MAYBE"), "Mutually MAYBE", IF(AND(O1156="Exclude", OR(P1156="INCLUDE", P1156="MAYBE")), "AI+Hum: No, Hum1+2: Yes", IF(AND(P1156="Exclude", OR(O1156="INCLUDE", O1156="CERTAINLY INCLUDED", H1156="MAYBE")), "Ai+hum: Yes, Hum1+2: No", "Other Conflict")))))</f>
        <v>Mutually Excluded</v>
      </c>
      <c r="U1156" s="121" t="str">
        <f>IF(Q1156="Mutually Excluded","Exclude",IF(Q1156= "Mutually Included","Include",R1156))</f>
        <v>Exclude</v>
      </c>
      <c r="V1156" s="122"/>
      <c r="X1156" s="117"/>
      <c r="Y1156" s="117"/>
      <c r="Z1156" s="103" t="str">
        <f t="shared" si="193"/>
        <v/>
      </c>
      <c r="AA1156" s="256"/>
      <c r="AB1156" s="186"/>
      <c r="AC1156" s="186"/>
      <c r="AD1156" s="203"/>
      <c r="AF1156" s="203"/>
      <c r="AG1156" s="102" t="str">
        <f t="shared" si="194"/>
        <v/>
      </c>
      <c r="AH1156" s="10" t="str">
        <f t="shared" si="190"/>
        <v/>
      </c>
      <c r="AI1156" s="102"/>
      <c r="AJ1156" s="10"/>
      <c r="AK1156" s="10"/>
      <c r="AL1156" s="105"/>
      <c r="AM1156" s="102"/>
      <c r="AN1156" s="10"/>
      <c r="AO1156" s="10" t="str">
        <f t="shared" si="195"/>
        <v/>
      </c>
      <c r="AT1156" s="10"/>
      <c r="AU1156" s="10" t="str">
        <f>IF(O1156="include",AF1156,"")</f>
        <v/>
      </c>
      <c r="AV1156" s="54" t="str">
        <f>IF(P1156="include",AF1156,"")</f>
        <v/>
      </c>
    </row>
    <row r="1157" spans="1:48" s="54" customFormat="1" ht="30">
      <c r="A1157" s="10">
        <v>1287</v>
      </c>
      <c r="B1157" s="10"/>
      <c r="C1157" s="10" t="s">
        <v>1596</v>
      </c>
      <c r="D1157" s="10">
        <v>1</v>
      </c>
      <c r="E1157" s="10">
        <v>3</v>
      </c>
      <c r="F1157" s="10">
        <v>2</v>
      </c>
      <c r="G1157" s="119" t="str">
        <f t="shared" si="191"/>
        <v>EXCLUDED</v>
      </c>
      <c r="H1157" s="147" t="s">
        <v>901</v>
      </c>
      <c r="I1157" s="189" t="s">
        <v>901</v>
      </c>
      <c r="J1157" s="10" t="str">
        <f>IF(AND(G1157="Excluded", H1157="Excluded"), "Mutually Excluded", IF(AND(OR(G1157="CERTAINLY INCLUDED", G1157="INCLUDED", G1157="MAYBE" ), OR(H1157="INCLUDED", H1157="MAYBE")), "MUTUALLY INCLUDED", IF(AND(G1157="MAYBE", H1157="MAYBE"), "Mutually MAYBE", IF(AND(G1157="Excluded", OR(H1157="INCLUDED", H1157="MAYBE")), "AI: No, Human: Yes", IF(AND(H1157="Excluded", OR(G1157="INCLUDED", G1157="CERTAINLY INCLUDED", G1157="MAYBE")), "AI: Yes, Human: No", "Other Conflict")))))</f>
        <v>Mutually Excluded</v>
      </c>
      <c r="K1157" s="10"/>
      <c r="L1157" s="10"/>
      <c r="N1157" s="220" t="s">
        <v>19</v>
      </c>
      <c r="O1157" s="54" t="str">
        <f>IF(J1157="Mutually Excluded","Exclude",IF(J1157= "Mutually Included","Include",M1157))</f>
        <v>Exclude</v>
      </c>
      <c r="P1157" s="54" t="str">
        <f>'Humans Alignment T&amp;A'!Z1157</f>
        <v>Exclude</v>
      </c>
      <c r="Q1157" s="120" t="s">
        <v>3070</v>
      </c>
      <c r="U1157" s="121" t="str">
        <f>IF(Q1157="Mutually Excluded","Exclude",IF(Q1157= "Mutually Included","Include",R1157))</f>
        <v>Exclude</v>
      </c>
      <c r="V1157" s="122"/>
      <c r="X1157" s="117"/>
      <c r="Y1157" s="117"/>
      <c r="Z1157" s="103" t="str">
        <f t="shared" si="193"/>
        <v/>
      </c>
      <c r="AA1157" s="256"/>
      <c r="AB1157" s="186"/>
      <c r="AC1157" s="186"/>
      <c r="AD1157" s="203"/>
      <c r="AF1157" s="203"/>
      <c r="AG1157" s="102" t="str">
        <f t="shared" si="194"/>
        <v/>
      </c>
      <c r="AH1157" s="10" t="str">
        <f t="shared" si="190"/>
        <v/>
      </c>
      <c r="AI1157" s="102"/>
      <c r="AJ1157" s="10"/>
      <c r="AK1157" s="10"/>
      <c r="AL1157" s="105"/>
      <c r="AM1157" s="102"/>
      <c r="AN1157" s="10"/>
      <c r="AO1157" s="10" t="str">
        <f t="shared" si="195"/>
        <v/>
      </c>
      <c r="AT1157" s="10"/>
      <c r="AU1157" s="10" t="str">
        <f>IF(O1157="include",AF1157,"")</f>
        <v/>
      </c>
      <c r="AV1157" s="54" t="str">
        <f>IF(P1157="include",AF1157,"")</f>
        <v/>
      </c>
    </row>
    <row r="1158" spans="1:48" s="54" customFormat="1" ht="45">
      <c r="A1158" s="10">
        <v>1288</v>
      </c>
      <c r="B1158" s="10"/>
      <c r="C1158" s="10" t="s">
        <v>1597</v>
      </c>
      <c r="D1158" s="10">
        <v>2</v>
      </c>
      <c r="E1158" s="10">
        <v>2</v>
      </c>
      <c r="F1158" s="10">
        <v>2</v>
      </c>
      <c r="G1158" s="119" t="str">
        <f t="shared" si="191"/>
        <v>EXCLUDED</v>
      </c>
      <c r="H1158" s="147" t="s">
        <v>901</v>
      </c>
      <c r="I1158" s="189" t="s">
        <v>901</v>
      </c>
      <c r="J1158" s="10" t="str">
        <f>IF(AND(G1158="Excluded", H1158="Excluded"), "Mutually Excluded", IF(AND(OR(G1158="CERTAINLY INCLUDED", G1158="INCLUDED", G1158="MAYBE" ), OR(H1158="INCLUDED", H1158="MAYBE")), "MUTUALLY INCLUDED", IF(AND(G1158="MAYBE", H1158="MAYBE"), "Mutually MAYBE", IF(AND(G1158="Excluded", OR(H1158="INCLUDED", H1158="MAYBE")), "AI: No, Human: Yes", IF(AND(H1158="Excluded", OR(G1158="INCLUDED", G1158="CERTAINLY INCLUDED", G1158="MAYBE")), "AI: Yes, Human: No", "Other Conflict")))))</f>
        <v>Mutually Excluded</v>
      </c>
      <c r="K1158" s="10"/>
      <c r="L1158" s="10"/>
      <c r="N1158" s="220" t="s">
        <v>19</v>
      </c>
      <c r="O1158" s="54" t="str">
        <f>IF(J1158="Mutually Excluded","Exclude",IF(J1158= "Mutually Included","Include",M1158))</f>
        <v>Exclude</v>
      </c>
      <c r="P1158" s="54" t="str">
        <f>'Humans Alignment T&amp;A'!Z1158</f>
        <v>Exclude</v>
      </c>
      <c r="Q1158" s="120" t="str">
        <f>IF(AND(O1158="Exclude", P1158="Exclude"), "Mutually Excluded", IF(AND(OR(O1158="CERTAINLY INCLUDED", O1158="INCLUDE" ), OR(P1158="INCLUDE", P1158="MAYBE")), "MUTUALLY INCLUDED", IF(AND(O1158="MAYBE", P1158="MAYBE"), "Mutually MAYBE", IF(AND(O1158="Exclude", OR(P1158="INCLUDE", P1158="MAYBE")), "AI+Hum: No, Hum1+2: Yes", IF(AND(P1158="Exclude", OR(O1158="INCLUDE", O1158="CERTAINLY INCLUDED", H1158="MAYBE")), "Ai+hum: Yes, Hum1+2: No", "Other Conflict")))))</f>
        <v>Mutually Excluded</v>
      </c>
      <c r="U1158" s="121" t="str">
        <f>IF(Q1158="Mutually Excluded","Exclude",IF(Q1158= "Mutually Included","Include",R1158))</f>
        <v>Exclude</v>
      </c>
      <c r="V1158" s="122"/>
      <c r="X1158" s="117"/>
      <c r="Y1158" s="117"/>
      <c r="Z1158" s="103" t="str">
        <f t="shared" si="193"/>
        <v/>
      </c>
      <c r="AA1158" s="256"/>
      <c r="AB1158" s="186"/>
      <c r="AC1158" s="186"/>
      <c r="AD1158" s="203"/>
      <c r="AF1158" s="203"/>
      <c r="AG1158" s="102" t="str">
        <f t="shared" si="194"/>
        <v/>
      </c>
      <c r="AH1158" s="10" t="str">
        <f t="shared" si="190"/>
        <v/>
      </c>
      <c r="AI1158" s="102"/>
      <c r="AJ1158" s="10"/>
      <c r="AK1158" s="10"/>
      <c r="AL1158" s="105"/>
      <c r="AM1158" s="102"/>
      <c r="AN1158" s="10"/>
      <c r="AO1158" s="10" t="str">
        <f t="shared" si="195"/>
        <v/>
      </c>
      <c r="AT1158" s="10"/>
      <c r="AU1158" s="10" t="str">
        <f>IF(O1158="include",AF1158,"")</f>
        <v/>
      </c>
      <c r="AV1158" s="54" t="str">
        <f>IF(P1158="include",AF1158,"")</f>
        <v/>
      </c>
    </row>
    <row r="1159" spans="1:48" s="54" customFormat="1" ht="45">
      <c r="A1159" s="10">
        <v>1289</v>
      </c>
      <c r="B1159" s="10"/>
      <c r="C1159" s="10" t="s">
        <v>1598</v>
      </c>
      <c r="D1159" s="10">
        <v>2</v>
      </c>
      <c r="E1159" s="10">
        <v>1</v>
      </c>
      <c r="F1159" s="10">
        <v>2</v>
      </c>
      <c r="G1159" s="119" t="str">
        <f t="shared" si="191"/>
        <v>EXCLUDED</v>
      </c>
      <c r="H1159" s="147" t="s">
        <v>901</v>
      </c>
      <c r="I1159" s="189" t="s">
        <v>901</v>
      </c>
      <c r="J1159" s="10" t="str">
        <f>IF(AND(G1159="Excluded", H1159="Excluded"), "Mutually Excluded", IF(AND(OR(G1159="CERTAINLY INCLUDED", G1159="INCLUDED", G1159="MAYBE" ), OR(H1159="INCLUDED", H1159="MAYBE")), "MUTUALLY INCLUDED", IF(AND(G1159="MAYBE", H1159="MAYBE"), "Mutually MAYBE", IF(AND(G1159="Excluded", OR(H1159="INCLUDED", H1159="MAYBE")), "AI: No, Human: Yes", IF(AND(H1159="Excluded", OR(G1159="INCLUDED", G1159="CERTAINLY INCLUDED", G1159="MAYBE")), "AI: Yes, Human: No", "Other Conflict")))))</f>
        <v>Mutually Excluded</v>
      </c>
      <c r="K1159" s="10"/>
      <c r="L1159" s="10"/>
      <c r="N1159" s="220" t="s">
        <v>19</v>
      </c>
      <c r="O1159" s="54" t="str">
        <f>IF(J1159="Mutually Excluded","Exclude",IF(J1159= "Mutually Included","Include",M1159))</f>
        <v>Exclude</v>
      </c>
      <c r="P1159" s="54" t="str">
        <f>'Humans Alignment T&amp;A'!Z1159</f>
        <v>Exclude</v>
      </c>
      <c r="Q1159" s="120" t="str">
        <f>IF(AND(O1159="Exclude", P1159="Exclude"), "Mutually Excluded", IF(AND(OR(O1159="CERTAINLY INCLUDED", O1159="INCLUDE" ), OR(P1159="INCLUDE", P1159="MAYBE")), "MUTUALLY INCLUDED", IF(AND(O1159="MAYBE", P1159="MAYBE"), "Mutually MAYBE", IF(AND(O1159="Exclude", OR(P1159="INCLUDE", P1159="MAYBE")), "AI+Hum: No, Hum1+2: Yes", IF(AND(P1159="Exclude", OR(O1159="INCLUDE", O1159="CERTAINLY INCLUDED", H1159="MAYBE")), "Ai+hum: Yes, Hum1+2: No", "Other Conflict")))))</f>
        <v>Mutually Excluded</v>
      </c>
      <c r="S1159" s="54" t="s">
        <v>19</v>
      </c>
      <c r="T1159" s="54" t="s">
        <v>19</v>
      </c>
      <c r="U1159" s="121" t="str">
        <f>IF(Q1159="Mutually Excluded","Exclude",IF(Q1159= "Mutually Included","Include",R1159))</f>
        <v>Exclude</v>
      </c>
      <c r="V1159" s="122"/>
      <c r="X1159" s="117"/>
      <c r="Y1159" s="117"/>
      <c r="Z1159" s="103" t="str">
        <f t="shared" si="193"/>
        <v/>
      </c>
      <c r="AA1159" s="256"/>
      <c r="AB1159" s="186"/>
      <c r="AC1159" s="186"/>
      <c r="AD1159" s="203"/>
      <c r="AF1159" s="203"/>
      <c r="AG1159" s="102" t="str">
        <f t="shared" si="194"/>
        <v/>
      </c>
      <c r="AH1159" s="10" t="str">
        <f t="shared" si="190"/>
        <v/>
      </c>
      <c r="AI1159" s="102"/>
      <c r="AJ1159" s="10"/>
      <c r="AK1159" s="10"/>
      <c r="AL1159" s="105"/>
      <c r="AM1159" s="102"/>
      <c r="AN1159" s="10"/>
      <c r="AO1159" s="10" t="str">
        <f t="shared" si="195"/>
        <v/>
      </c>
      <c r="AT1159" s="10"/>
      <c r="AU1159" s="10" t="str">
        <f>IF(O1159="include",AF1159,"")</f>
        <v/>
      </c>
      <c r="AV1159" s="54" t="str">
        <f>IF(P1159="include",AF1159,"")</f>
        <v/>
      </c>
    </row>
    <row r="1160" spans="1:48" s="54" customFormat="1" ht="60">
      <c r="A1160" s="10">
        <v>1290</v>
      </c>
      <c r="B1160" s="10"/>
      <c r="C1160" s="10" t="s">
        <v>1599</v>
      </c>
      <c r="D1160" s="10">
        <v>2</v>
      </c>
      <c r="E1160" s="10">
        <v>3</v>
      </c>
      <c r="F1160" s="10">
        <v>2</v>
      </c>
      <c r="G1160" s="119" t="str">
        <f t="shared" si="191"/>
        <v>EXCLUDED</v>
      </c>
      <c r="H1160" s="147" t="s">
        <v>901</v>
      </c>
      <c r="I1160" s="189" t="s">
        <v>901</v>
      </c>
      <c r="J1160" s="10" t="str">
        <f>IF(AND(G1160="Excluded", H1160="Excluded"), "Mutually Excluded", IF(AND(OR(G1160="CERTAINLY INCLUDED", G1160="INCLUDED", G1160="MAYBE" ), OR(H1160="INCLUDED", H1160="MAYBE")), "MUTUALLY INCLUDED", IF(AND(G1160="MAYBE", H1160="MAYBE"), "Mutually MAYBE", IF(AND(G1160="Excluded", OR(H1160="INCLUDED", H1160="MAYBE")), "AI: No, Human: Yes", IF(AND(H1160="Excluded", OR(G1160="INCLUDED", G1160="CERTAINLY INCLUDED", G1160="MAYBE")), "AI: Yes, Human: No", "Other Conflict")))))</f>
        <v>Mutually Excluded</v>
      </c>
      <c r="K1160" s="10"/>
      <c r="L1160" s="10"/>
      <c r="N1160" s="220" t="s">
        <v>19</v>
      </c>
      <c r="O1160" s="54" t="str">
        <f>IF(J1160="Mutually Excluded","Exclude",IF(J1160= "Mutually Included","Include",M1160))</f>
        <v>Exclude</v>
      </c>
      <c r="P1160" s="54" t="str">
        <f>'Humans Alignment T&amp;A'!Z1160</f>
        <v>Exclude</v>
      </c>
      <c r="Q1160" s="120" t="str">
        <f>IF(AND(O1160="Exclude", P1160="Exclude"), "Mutually Excluded", IF(AND(OR(O1160="CERTAINLY INCLUDED", O1160="INCLUDE" ), OR(P1160="INCLUDE", P1160="MAYBE")), "MUTUALLY INCLUDED", IF(AND(O1160="MAYBE", P1160="MAYBE"), "Mutually MAYBE", IF(AND(O1160="Exclude", OR(P1160="INCLUDE", P1160="MAYBE")), "AI+Hum: No, Hum1+2: Yes", IF(AND(P1160="Exclude", OR(O1160="INCLUDE", O1160="CERTAINLY INCLUDED", H1160="MAYBE")), "Ai+hum: Yes, Hum1+2: No", "Other Conflict")))))</f>
        <v>Mutually Excluded</v>
      </c>
      <c r="U1160" s="121" t="str">
        <f>IF(Q1160="Mutually Excluded","Exclude",IF(Q1160= "Mutually Included","Include",R1160))</f>
        <v>Exclude</v>
      </c>
      <c r="V1160" s="122"/>
      <c r="X1160" s="117"/>
      <c r="Y1160" s="117"/>
      <c r="Z1160" s="103" t="str">
        <f t="shared" si="193"/>
        <v/>
      </c>
      <c r="AA1160" s="256"/>
      <c r="AB1160" s="186"/>
      <c r="AC1160" s="186"/>
      <c r="AD1160" s="203"/>
      <c r="AF1160" s="203"/>
      <c r="AG1160" s="102" t="str">
        <f t="shared" si="194"/>
        <v/>
      </c>
      <c r="AH1160" s="10" t="str">
        <f t="shared" si="190"/>
        <v/>
      </c>
      <c r="AI1160" s="102"/>
      <c r="AJ1160" s="10"/>
      <c r="AK1160" s="10"/>
      <c r="AL1160" s="105"/>
      <c r="AM1160" s="102"/>
      <c r="AN1160" s="10"/>
      <c r="AO1160" s="10" t="str">
        <f t="shared" si="195"/>
        <v/>
      </c>
      <c r="AT1160" s="10"/>
      <c r="AU1160" s="10" t="str">
        <f>IF(O1160="include",AF1160,"")</f>
        <v/>
      </c>
      <c r="AV1160" s="54" t="str">
        <f>IF(P1160="include",AF1160,"")</f>
        <v/>
      </c>
    </row>
    <row r="1161" spans="1:48" s="54" customFormat="1" ht="30">
      <c r="A1161" s="10">
        <v>1291</v>
      </c>
      <c r="B1161" s="10"/>
      <c r="C1161" s="10" t="s">
        <v>1600</v>
      </c>
      <c r="D1161" s="10">
        <v>1</v>
      </c>
      <c r="E1161" s="10">
        <v>2</v>
      </c>
      <c r="F1161" s="10">
        <v>1</v>
      </c>
      <c r="G1161" s="119" t="str">
        <f t="shared" si="191"/>
        <v>EXCLUDED</v>
      </c>
      <c r="H1161" s="147" t="s">
        <v>901</v>
      </c>
      <c r="I1161" s="189" t="s">
        <v>901</v>
      </c>
      <c r="J1161" s="10" t="str">
        <f>IF(AND(G1161="Excluded", H1161="Excluded"), "Mutually Excluded", IF(AND(OR(G1161="CERTAINLY INCLUDED", G1161="INCLUDED", G1161="MAYBE" ), OR(H1161="INCLUDED", H1161="MAYBE")), "MUTUALLY INCLUDED", IF(AND(G1161="MAYBE", H1161="MAYBE"), "Mutually MAYBE", IF(AND(G1161="Excluded", OR(H1161="INCLUDED", H1161="MAYBE")), "AI: No, Human: Yes", IF(AND(H1161="Excluded", OR(G1161="INCLUDED", G1161="CERTAINLY INCLUDED", G1161="MAYBE")), "AI: Yes, Human: No", "Other Conflict")))))</f>
        <v>Mutually Excluded</v>
      </c>
      <c r="K1161" s="10"/>
      <c r="L1161" s="10"/>
      <c r="N1161" s="220" t="s">
        <v>19</v>
      </c>
      <c r="O1161" s="54" t="str">
        <f>IF(J1161="Mutually Excluded","Exclude",IF(J1161= "Mutually Included","Include",M1161))</f>
        <v>Exclude</v>
      </c>
      <c r="P1161" s="54" t="str">
        <f>'Humans Alignment T&amp;A'!Z1161</f>
        <v>Exclude</v>
      </c>
      <c r="Q1161" s="120" t="str">
        <f>IF(AND(O1161="Exclude", P1161="Exclude"), "Mutually Excluded", IF(AND(OR(O1161="CERTAINLY INCLUDED", O1161="INCLUDE" ), OR(P1161="INCLUDE", P1161="MAYBE")), "MUTUALLY INCLUDED", IF(AND(O1161="MAYBE", P1161="MAYBE"), "Mutually MAYBE", IF(AND(O1161="Exclude", OR(P1161="INCLUDE", P1161="MAYBE")), "AI+Hum: No, Hum1+2: Yes", IF(AND(P1161="Exclude", OR(O1161="INCLUDE", O1161="CERTAINLY INCLUDED", H1161="MAYBE")), "Ai+hum: Yes, Hum1+2: No", "Other Conflict")))))</f>
        <v>Mutually Excluded</v>
      </c>
      <c r="U1161" s="121" t="str">
        <f>IF(Q1161="Mutually Excluded","Exclude",IF(Q1161= "Mutually Included","Include",R1161))</f>
        <v>Exclude</v>
      </c>
      <c r="V1161" s="122"/>
      <c r="X1161" s="117"/>
      <c r="Y1161" s="117"/>
      <c r="Z1161" s="103" t="str">
        <f t="shared" si="193"/>
        <v/>
      </c>
      <c r="AA1161" s="256"/>
      <c r="AB1161" s="186"/>
      <c r="AC1161" s="186"/>
      <c r="AD1161" s="203"/>
      <c r="AF1161" s="203"/>
      <c r="AG1161" s="102" t="str">
        <f t="shared" si="194"/>
        <v/>
      </c>
      <c r="AH1161" s="10" t="str">
        <f t="shared" si="190"/>
        <v/>
      </c>
      <c r="AI1161" s="102"/>
      <c r="AJ1161" s="10"/>
      <c r="AK1161" s="10"/>
      <c r="AL1161" s="105"/>
      <c r="AM1161" s="102"/>
      <c r="AN1161" s="10"/>
      <c r="AO1161" s="10" t="str">
        <f t="shared" si="195"/>
        <v/>
      </c>
      <c r="AT1161" s="10"/>
      <c r="AU1161" s="10" t="str">
        <f>IF(O1161="include",AF1161,"")</f>
        <v/>
      </c>
      <c r="AV1161" s="54" t="str">
        <f>IF(P1161="include",AF1161,"")</f>
        <v/>
      </c>
    </row>
    <row r="1162" spans="1:48" s="54" customFormat="1" ht="45">
      <c r="A1162" s="10">
        <v>1292</v>
      </c>
      <c r="B1162" s="10"/>
      <c r="C1162" s="10" t="s">
        <v>1601</v>
      </c>
      <c r="D1162" s="10">
        <v>1</v>
      </c>
      <c r="E1162" s="10">
        <v>1</v>
      </c>
      <c r="F1162" s="10">
        <v>1</v>
      </c>
      <c r="G1162" s="119" t="str">
        <f t="shared" si="191"/>
        <v>EXCLUDED</v>
      </c>
      <c r="H1162" s="147" t="s">
        <v>901</v>
      </c>
      <c r="I1162" s="189" t="s">
        <v>901</v>
      </c>
      <c r="J1162" s="10" t="str">
        <f>IF(AND(G1162="Excluded", H1162="Excluded"), "Mutually Excluded", IF(AND(OR(G1162="CERTAINLY INCLUDED", G1162="INCLUDED", G1162="MAYBE" ), OR(H1162="INCLUDED", H1162="MAYBE")), "MUTUALLY INCLUDED", IF(AND(G1162="MAYBE", H1162="MAYBE"), "Mutually MAYBE", IF(AND(G1162="Excluded", OR(H1162="INCLUDED", H1162="MAYBE")), "AI: No, Human: Yes", IF(AND(H1162="Excluded", OR(G1162="INCLUDED", G1162="CERTAINLY INCLUDED", G1162="MAYBE")), "AI: Yes, Human: No", "Other Conflict")))))</f>
        <v>Mutually Excluded</v>
      </c>
      <c r="K1162" s="10"/>
      <c r="L1162" s="10"/>
      <c r="N1162" s="220" t="s">
        <v>19</v>
      </c>
      <c r="O1162" s="54" t="str">
        <f>IF(J1162="Mutually Excluded","Exclude",IF(J1162= "Mutually Included","Include",M1162))</f>
        <v>Exclude</v>
      </c>
      <c r="P1162" s="54" t="str">
        <f>'Humans Alignment T&amp;A'!Z1162</f>
        <v>Exclude</v>
      </c>
      <c r="Q1162" s="120" t="str">
        <f>IF(AND(O1162="Exclude", P1162="Exclude"), "Mutually Excluded", IF(AND(OR(O1162="CERTAINLY INCLUDED", O1162="INCLUDE" ), OR(P1162="INCLUDE", P1162="MAYBE")), "MUTUALLY INCLUDED", IF(AND(O1162="MAYBE", P1162="MAYBE"), "Mutually MAYBE", IF(AND(O1162="Exclude", OR(P1162="INCLUDE", P1162="MAYBE")), "AI+Hum: No, Hum1+2: Yes", IF(AND(P1162="Exclude", OR(O1162="INCLUDE", O1162="CERTAINLY INCLUDED", H1162="MAYBE")), "Ai+hum: Yes, Hum1+2: No", "Other Conflict")))))</f>
        <v>Mutually Excluded</v>
      </c>
      <c r="U1162" s="121" t="str">
        <f>IF(Q1162="Mutually Excluded","Exclude",IF(Q1162= "Mutually Included","Include",R1162))</f>
        <v>Exclude</v>
      </c>
      <c r="V1162" s="122"/>
      <c r="X1162" s="117"/>
      <c r="Y1162" s="117"/>
      <c r="Z1162" s="103" t="str">
        <f t="shared" si="193"/>
        <v/>
      </c>
      <c r="AA1162" s="256"/>
      <c r="AB1162" s="186"/>
      <c r="AC1162" s="186"/>
      <c r="AD1162" s="203"/>
      <c r="AF1162" s="203"/>
      <c r="AG1162" s="102" t="str">
        <f t="shared" si="194"/>
        <v/>
      </c>
      <c r="AH1162" s="10" t="str">
        <f t="shared" si="190"/>
        <v/>
      </c>
      <c r="AI1162" s="102"/>
      <c r="AJ1162" s="10"/>
      <c r="AK1162" s="10"/>
      <c r="AL1162" s="105"/>
      <c r="AM1162" s="102"/>
      <c r="AN1162" s="10"/>
      <c r="AO1162" s="10" t="str">
        <f t="shared" si="195"/>
        <v/>
      </c>
      <c r="AT1162" s="10"/>
      <c r="AU1162" s="10" t="str">
        <f>IF(O1162="include",AF1162,"")</f>
        <v/>
      </c>
      <c r="AV1162" s="54" t="str">
        <f>IF(P1162="include",AF1162,"")</f>
        <v/>
      </c>
    </row>
    <row r="1163" spans="1:48" s="54" customFormat="1" ht="30">
      <c r="A1163" s="10">
        <v>1293</v>
      </c>
      <c r="B1163" s="10"/>
      <c r="C1163" s="10" t="s">
        <v>1602</v>
      </c>
      <c r="D1163" s="10">
        <v>1</v>
      </c>
      <c r="E1163" s="10">
        <v>1</v>
      </c>
      <c r="F1163" s="10">
        <v>1</v>
      </c>
      <c r="G1163" s="119" t="str">
        <f t="shared" si="191"/>
        <v>EXCLUDED</v>
      </c>
      <c r="H1163" s="147" t="s">
        <v>901</v>
      </c>
      <c r="I1163" s="189" t="s">
        <v>901</v>
      </c>
      <c r="J1163" s="10" t="str">
        <f>IF(AND(G1163="Excluded", H1163="Excluded"), "Mutually Excluded", IF(AND(OR(G1163="CERTAINLY INCLUDED", G1163="INCLUDED", G1163="MAYBE" ), OR(H1163="INCLUDED", H1163="MAYBE")), "MUTUALLY INCLUDED", IF(AND(G1163="MAYBE", H1163="MAYBE"), "Mutually MAYBE", IF(AND(G1163="Excluded", OR(H1163="INCLUDED", H1163="MAYBE")), "AI: No, Human: Yes", IF(AND(H1163="Excluded", OR(G1163="INCLUDED", G1163="CERTAINLY INCLUDED", G1163="MAYBE")), "AI: Yes, Human: No", "Other Conflict")))))</f>
        <v>Mutually Excluded</v>
      </c>
      <c r="K1163" s="10"/>
      <c r="L1163" s="10"/>
      <c r="N1163" s="220" t="s">
        <v>19</v>
      </c>
      <c r="O1163" s="54" t="str">
        <f>IF(J1163="Mutually Excluded","Exclude",IF(J1163= "Mutually Included","Include",M1163))</f>
        <v>Exclude</v>
      </c>
      <c r="P1163" s="54" t="str">
        <f>'Humans Alignment T&amp;A'!Z1163</f>
        <v>Exclude</v>
      </c>
      <c r="Q1163" s="120" t="str">
        <f>IF(AND(O1163="Exclude", P1163="Exclude"), "Mutually Excluded", IF(AND(OR(O1163="CERTAINLY INCLUDED", O1163="INCLUDE" ), OR(P1163="INCLUDE", P1163="MAYBE")), "MUTUALLY INCLUDED", IF(AND(O1163="MAYBE", P1163="MAYBE"), "Mutually MAYBE", IF(AND(O1163="Exclude", OR(P1163="INCLUDE", P1163="MAYBE")), "AI+Hum: No, Hum1+2: Yes", IF(AND(P1163="Exclude", OR(O1163="INCLUDE", O1163="CERTAINLY INCLUDED", H1163="MAYBE")), "Ai+hum: Yes, Hum1+2: No", "Other Conflict")))))</f>
        <v>Mutually Excluded</v>
      </c>
      <c r="U1163" s="121" t="str">
        <f>IF(Q1163="Mutually Excluded","Exclude",IF(Q1163= "Mutually Included","Include",R1163))</f>
        <v>Exclude</v>
      </c>
      <c r="V1163" s="122"/>
      <c r="X1163" s="117"/>
      <c r="Y1163" s="117"/>
      <c r="Z1163" s="103" t="str">
        <f t="shared" si="193"/>
        <v/>
      </c>
      <c r="AA1163" s="256"/>
      <c r="AB1163" s="186"/>
      <c r="AC1163" s="186"/>
      <c r="AD1163" s="203"/>
      <c r="AF1163" s="203"/>
      <c r="AG1163" s="102" t="str">
        <f t="shared" si="194"/>
        <v/>
      </c>
      <c r="AH1163" s="10" t="str">
        <f t="shared" si="190"/>
        <v/>
      </c>
      <c r="AI1163" s="102"/>
      <c r="AJ1163" s="10"/>
      <c r="AK1163" s="10"/>
      <c r="AL1163" s="105"/>
      <c r="AM1163" s="102"/>
      <c r="AN1163" s="10"/>
      <c r="AO1163" s="10" t="str">
        <f t="shared" si="195"/>
        <v/>
      </c>
      <c r="AT1163" s="10"/>
      <c r="AU1163" s="10" t="str">
        <f>IF(O1163="include",AF1163,"")</f>
        <v/>
      </c>
      <c r="AV1163" s="54" t="str">
        <f>IF(P1163="include",AF1163,"")</f>
        <v/>
      </c>
    </row>
    <row r="1164" spans="1:48" s="54" customFormat="1" ht="45">
      <c r="A1164" s="10">
        <v>1294</v>
      </c>
      <c r="B1164" s="10"/>
      <c r="C1164" s="10" t="s">
        <v>1603</v>
      </c>
      <c r="D1164" s="10">
        <v>2</v>
      </c>
      <c r="E1164" s="10">
        <v>3</v>
      </c>
      <c r="F1164" s="10">
        <v>2</v>
      </c>
      <c r="G1164" s="119" t="str">
        <f t="shared" si="191"/>
        <v>EXCLUDED</v>
      </c>
      <c r="H1164" s="147" t="s">
        <v>901</v>
      </c>
      <c r="I1164" s="189" t="s">
        <v>901</v>
      </c>
      <c r="J1164" s="10" t="str">
        <f>IF(AND(G1164="Excluded", H1164="Excluded"), "Mutually Excluded", IF(AND(OR(G1164="CERTAINLY INCLUDED", G1164="INCLUDED", G1164="MAYBE" ), OR(H1164="INCLUDED", H1164="MAYBE")), "MUTUALLY INCLUDED", IF(AND(G1164="MAYBE", H1164="MAYBE"), "Mutually MAYBE", IF(AND(G1164="Excluded", OR(H1164="INCLUDED", H1164="MAYBE")), "AI: No, Human: Yes", IF(AND(H1164="Excluded", OR(G1164="INCLUDED", G1164="CERTAINLY INCLUDED", G1164="MAYBE")), "AI: Yes, Human: No", "Other Conflict")))))</f>
        <v>Mutually Excluded</v>
      </c>
      <c r="K1164" s="10"/>
      <c r="L1164" s="10"/>
      <c r="N1164" s="220" t="s">
        <v>19</v>
      </c>
      <c r="O1164" s="54" t="str">
        <f>IF(J1164="Mutually Excluded","Exclude",IF(J1164= "Mutually Included","Include",M1164))</f>
        <v>Exclude</v>
      </c>
      <c r="P1164" s="54" t="str">
        <f>'Humans Alignment T&amp;A'!Z1164</f>
        <v>Exclude</v>
      </c>
      <c r="Q1164" s="120" t="str">
        <f>IF(AND(O1164="Exclude", P1164="Exclude"), "Mutually Excluded", IF(AND(OR(O1164="CERTAINLY INCLUDED", O1164="INCLUDE" ), OR(P1164="INCLUDE", P1164="MAYBE")), "MUTUALLY INCLUDED", IF(AND(O1164="MAYBE", P1164="MAYBE"), "Mutually MAYBE", IF(AND(O1164="Exclude", OR(P1164="INCLUDE", P1164="MAYBE")), "AI+Hum: No, Hum1+2: Yes", IF(AND(P1164="Exclude", OR(O1164="INCLUDE", O1164="CERTAINLY INCLUDED", H1164="MAYBE")), "Ai+hum: Yes, Hum1+2: No", "Other Conflict")))))</f>
        <v>Mutually Excluded</v>
      </c>
      <c r="S1164" s="54" t="s">
        <v>19</v>
      </c>
      <c r="T1164" s="54" t="s">
        <v>19</v>
      </c>
      <c r="U1164" s="121" t="str">
        <f>IF(Q1164="Mutually Excluded","Exclude",IF(Q1164= "Mutually Included","Include",R1164))</f>
        <v>Exclude</v>
      </c>
      <c r="V1164" s="122"/>
      <c r="X1164" s="117"/>
      <c r="Y1164" s="117"/>
      <c r="Z1164" s="103" t="str">
        <f t="shared" si="193"/>
        <v/>
      </c>
      <c r="AA1164" s="256"/>
      <c r="AB1164" s="186"/>
      <c r="AC1164" s="186"/>
      <c r="AD1164" s="203"/>
      <c r="AF1164" s="203"/>
      <c r="AG1164" s="102" t="str">
        <f t="shared" si="194"/>
        <v/>
      </c>
      <c r="AH1164" s="10" t="str">
        <f t="shared" si="190"/>
        <v/>
      </c>
      <c r="AI1164" s="102"/>
      <c r="AJ1164" s="10"/>
      <c r="AK1164" s="10"/>
      <c r="AL1164" s="105"/>
      <c r="AM1164" s="102"/>
      <c r="AN1164" s="10"/>
      <c r="AO1164" s="10" t="str">
        <f t="shared" si="195"/>
        <v/>
      </c>
      <c r="AT1164" s="10"/>
      <c r="AU1164" s="10" t="str">
        <f>IF(O1164="include",AF1164,"")</f>
        <v/>
      </c>
      <c r="AV1164" s="54" t="str">
        <f>IF(P1164="include",AF1164,"")</f>
        <v/>
      </c>
    </row>
    <row r="1165" spans="1:48" s="54" customFormat="1" ht="45">
      <c r="A1165" s="10">
        <v>1295</v>
      </c>
      <c r="B1165" s="10"/>
      <c r="C1165" s="10" t="s">
        <v>1604</v>
      </c>
      <c r="D1165" s="10">
        <v>2</v>
      </c>
      <c r="E1165" s="10">
        <v>2</v>
      </c>
      <c r="F1165" s="10">
        <v>2</v>
      </c>
      <c r="G1165" s="119" t="str">
        <f t="shared" si="191"/>
        <v>EXCLUDED</v>
      </c>
      <c r="H1165" s="147" t="s">
        <v>901</v>
      </c>
      <c r="I1165" s="189" t="s">
        <v>901</v>
      </c>
      <c r="J1165" s="10" t="str">
        <f>IF(AND(G1165="Excluded", H1165="Excluded"), "Mutually Excluded", IF(AND(OR(G1165="CERTAINLY INCLUDED", G1165="INCLUDED", G1165="MAYBE" ), OR(H1165="INCLUDED", H1165="MAYBE")), "MUTUALLY INCLUDED", IF(AND(G1165="MAYBE", H1165="MAYBE"), "Mutually MAYBE", IF(AND(G1165="Excluded", OR(H1165="INCLUDED", H1165="MAYBE")), "AI: No, Human: Yes", IF(AND(H1165="Excluded", OR(G1165="INCLUDED", G1165="CERTAINLY INCLUDED", G1165="MAYBE")), "AI: Yes, Human: No", "Other Conflict")))))</f>
        <v>Mutually Excluded</v>
      </c>
      <c r="K1165" s="10"/>
      <c r="L1165" s="10"/>
      <c r="N1165" s="220" t="s">
        <v>19</v>
      </c>
      <c r="O1165" s="54" t="str">
        <f>IF(J1165="Mutually Excluded","Exclude",IF(J1165= "Mutually Included","Include",M1165))</f>
        <v>Exclude</v>
      </c>
      <c r="P1165" s="54" t="str">
        <f>'Humans Alignment T&amp;A'!Z1165</f>
        <v>Exclude</v>
      </c>
      <c r="Q1165" s="120" t="str">
        <f>IF(AND(O1165="Exclude", P1165="Exclude"), "Mutually Excluded", IF(AND(OR(O1165="CERTAINLY INCLUDED", O1165="INCLUDE" ), OR(P1165="INCLUDE", P1165="MAYBE")), "MUTUALLY INCLUDED", IF(AND(O1165="MAYBE", P1165="MAYBE"), "Mutually MAYBE", IF(AND(O1165="Exclude", OR(P1165="INCLUDE", P1165="MAYBE")), "AI+Hum: No, Hum1+2: Yes", IF(AND(P1165="Exclude", OR(O1165="INCLUDE", O1165="CERTAINLY INCLUDED", H1165="MAYBE")), "Ai+hum: Yes, Hum1+2: No", "Other Conflict")))))</f>
        <v>Mutually Excluded</v>
      </c>
      <c r="U1165" s="121" t="str">
        <f>IF(Q1165="Mutually Excluded","Exclude",IF(Q1165= "Mutually Included","Include",R1165))</f>
        <v>Exclude</v>
      </c>
      <c r="V1165" s="122"/>
      <c r="X1165" s="117"/>
      <c r="Y1165" s="117"/>
      <c r="Z1165" s="103" t="str">
        <f t="shared" si="193"/>
        <v/>
      </c>
      <c r="AA1165" s="256"/>
      <c r="AB1165" s="186"/>
      <c r="AC1165" s="186"/>
      <c r="AD1165" s="203"/>
      <c r="AF1165" s="203"/>
      <c r="AG1165" s="102" t="str">
        <f t="shared" si="194"/>
        <v/>
      </c>
      <c r="AH1165" s="10" t="str">
        <f t="shared" si="190"/>
        <v/>
      </c>
      <c r="AI1165" s="102"/>
      <c r="AJ1165" s="10"/>
      <c r="AK1165" s="10"/>
      <c r="AL1165" s="105"/>
      <c r="AM1165" s="102"/>
      <c r="AN1165" s="10"/>
      <c r="AO1165" s="10" t="str">
        <f t="shared" si="195"/>
        <v/>
      </c>
      <c r="AT1165" s="10"/>
      <c r="AU1165" s="10" t="str">
        <f>IF(O1165="include",AF1165,"")</f>
        <v/>
      </c>
      <c r="AV1165" s="54" t="str">
        <f>IF(P1165="include",AF1165,"")</f>
        <v/>
      </c>
    </row>
    <row r="1166" spans="1:48" s="54" customFormat="1" ht="30">
      <c r="A1166" s="10">
        <v>1296</v>
      </c>
      <c r="B1166" s="10"/>
      <c r="C1166" s="10" t="s">
        <v>1605</v>
      </c>
      <c r="D1166" s="10">
        <v>4</v>
      </c>
      <c r="E1166" s="10">
        <v>4</v>
      </c>
      <c r="F1166" s="10">
        <v>3</v>
      </c>
      <c r="G1166" s="119" t="str">
        <f t="shared" si="191"/>
        <v>EXCLUDED</v>
      </c>
      <c r="H1166" s="147" t="s">
        <v>901</v>
      </c>
      <c r="I1166" s="189" t="s">
        <v>901</v>
      </c>
      <c r="J1166" s="10" t="str">
        <f>IF(AND(G1166="Excluded", H1166="Excluded"), "Mutually Excluded", IF(AND(OR(G1166="CERTAINLY INCLUDED", G1166="INCLUDED", G1166="MAYBE" ), OR(H1166="INCLUDED", H1166="MAYBE")), "MUTUALLY INCLUDED", IF(AND(G1166="MAYBE", H1166="MAYBE"), "Mutually MAYBE", IF(AND(G1166="Excluded", OR(H1166="INCLUDED", H1166="MAYBE")), "AI: No, Human: Yes", IF(AND(H1166="Excluded", OR(G1166="INCLUDED", G1166="CERTAINLY INCLUDED", G1166="MAYBE")), "AI: Yes, Human: No", "Other Conflict")))))</f>
        <v>Mutually Excluded</v>
      </c>
      <c r="K1166" s="10"/>
      <c r="L1166" s="10"/>
      <c r="N1166" s="220" t="s">
        <v>19</v>
      </c>
      <c r="O1166" s="54" t="str">
        <f>IF(J1166="Mutually Excluded","Exclude",IF(J1166= "Mutually Included","Include",M1166))</f>
        <v>Exclude</v>
      </c>
      <c r="P1166" s="54" t="str">
        <f>'Humans Alignment T&amp;A'!Z1166</f>
        <v>Exclude</v>
      </c>
      <c r="Q1166" s="120" t="str">
        <f>IF(AND(O1166="Exclude", P1166="Exclude"), "Mutually Excluded", IF(AND(OR(O1166="CERTAINLY INCLUDED", O1166="INCLUDE" ), OR(P1166="INCLUDE", P1166="MAYBE")), "MUTUALLY INCLUDED", IF(AND(O1166="MAYBE", P1166="MAYBE"), "Mutually MAYBE", IF(AND(O1166="Exclude", OR(P1166="INCLUDE", P1166="MAYBE")), "AI+Hum: No, Hum1+2: Yes", IF(AND(P1166="Exclude", OR(O1166="INCLUDE", O1166="CERTAINLY INCLUDED", H1166="MAYBE")), "Ai+hum: Yes, Hum1+2: No", "Other Conflict")))))</f>
        <v>Mutually Excluded</v>
      </c>
      <c r="U1166" s="121" t="str">
        <f>IF(Q1166="Mutually Excluded","Exclude",IF(Q1166= "Mutually Included","Include",R1166))</f>
        <v>Exclude</v>
      </c>
      <c r="V1166" s="122"/>
      <c r="X1166" s="117"/>
      <c r="Y1166" s="117"/>
      <c r="Z1166" s="103" t="str">
        <f t="shared" si="193"/>
        <v/>
      </c>
      <c r="AA1166" s="256"/>
      <c r="AB1166" s="186"/>
      <c r="AC1166" s="186"/>
      <c r="AD1166" s="203"/>
      <c r="AF1166" s="203"/>
      <c r="AG1166" s="102" t="str">
        <f t="shared" si="194"/>
        <v/>
      </c>
      <c r="AH1166" s="10" t="str">
        <f t="shared" si="190"/>
        <v/>
      </c>
      <c r="AI1166" s="102"/>
      <c r="AJ1166" s="10"/>
      <c r="AK1166" s="10"/>
      <c r="AL1166" s="105"/>
      <c r="AM1166" s="102"/>
      <c r="AN1166" s="10"/>
      <c r="AO1166" s="10" t="str">
        <f t="shared" si="195"/>
        <v/>
      </c>
      <c r="AT1166" s="10"/>
      <c r="AU1166" s="10" t="str">
        <f>IF(O1166="include",AF1166,"")</f>
        <v/>
      </c>
      <c r="AV1166" s="54" t="str">
        <f>IF(P1166="include",AF1166,"")</f>
        <v/>
      </c>
    </row>
    <row r="1167" spans="1:48" s="54" customFormat="1" ht="60">
      <c r="A1167" s="10">
        <v>1297</v>
      </c>
      <c r="B1167" s="10"/>
      <c r="C1167" s="10" t="s">
        <v>1607</v>
      </c>
      <c r="D1167" s="10">
        <v>1</v>
      </c>
      <c r="E1167" s="10">
        <v>2</v>
      </c>
      <c r="F1167" s="10">
        <v>1</v>
      </c>
      <c r="G1167" s="119" t="str">
        <f t="shared" si="191"/>
        <v>EXCLUDED</v>
      </c>
      <c r="H1167" s="147" t="s">
        <v>901</v>
      </c>
      <c r="I1167" s="189" t="s">
        <v>901</v>
      </c>
      <c r="J1167" s="10" t="str">
        <f>IF(AND(G1167="Excluded", H1167="Excluded"), "Mutually Excluded", IF(AND(OR(G1167="CERTAINLY INCLUDED", G1167="INCLUDED", G1167="MAYBE" ), OR(H1167="INCLUDED", H1167="MAYBE")), "MUTUALLY INCLUDED", IF(AND(G1167="MAYBE", H1167="MAYBE"), "Mutually MAYBE", IF(AND(G1167="Excluded", OR(H1167="INCLUDED", H1167="MAYBE")), "AI: No, Human: Yes", IF(AND(H1167="Excluded", OR(G1167="INCLUDED", G1167="CERTAINLY INCLUDED", G1167="MAYBE")), "AI: Yes, Human: No", "Other Conflict")))))</f>
        <v>Mutually Excluded</v>
      </c>
      <c r="K1167" s="10"/>
      <c r="L1167" s="10"/>
      <c r="N1167" s="220" t="s">
        <v>19</v>
      </c>
      <c r="O1167" s="54" t="str">
        <f>IF(J1167="Mutually Excluded","Exclude",IF(J1167= "Mutually Included","Include",M1167))</f>
        <v>Exclude</v>
      </c>
      <c r="P1167" s="54" t="str">
        <f>'Humans Alignment T&amp;A'!Z1167</f>
        <v>Exclude</v>
      </c>
      <c r="Q1167" s="120" t="str">
        <f>IF(AND(O1167="Exclude", P1167="Exclude"), "Mutually Excluded", IF(AND(OR(O1167="CERTAINLY INCLUDED", O1167="INCLUDE" ), OR(P1167="INCLUDE", P1167="MAYBE")), "MUTUALLY INCLUDED", IF(AND(O1167="MAYBE", P1167="MAYBE"), "Mutually MAYBE", IF(AND(O1167="Exclude", OR(P1167="INCLUDE", P1167="MAYBE")), "AI+Hum: No, Hum1+2: Yes", IF(AND(P1167="Exclude", OR(O1167="INCLUDE", O1167="CERTAINLY INCLUDED", H1167="MAYBE")), "Ai+hum: Yes, Hum1+2: No", "Other Conflict")))))</f>
        <v>Mutually Excluded</v>
      </c>
      <c r="U1167" s="121" t="str">
        <f>IF(Q1167="Mutually Excluded","Exclude",IF(Q1167= "Mutually Included","Include",R1167))</f>
        <v>Exclude</v>
      </c>
      <c r="V1167" s="122"/>
      <c r="X1167" s="117"/>
      <c r="Y1167" s="117"/>
      <c r="Z1167" s="103" t="str">
        <f t="shared" si="193"/>
        <v/>
      </c>
      <c r="AA1167" s="256"/>
      <c r="AB1167" s="186"/>
      <c r="AC1167" s="186"/>
      <c r="AD1167" s="203"/>
      <c r="AF1167" s="203"/>
      <c r="AG1167" s="102" t="str">
        <f t="shared" si="194"/>
        <v/>
      </c>
      <c r="AH1167" s="10" t="str">
        <f t="shared" si="190"/>
        <v/>
      </c>
      <c r="AI1167" s="102"/>
      <c r="AJ1167" s="10"/>
      <c r="AK1167" s="10"/>
      <c r="AL1167" s="105"/>
      <c r="AM1167" s="102"/>
      <c r="AN1167" s="10"/>
      <c r="AO1167" s="10" t="str">
        <f t="shared" si="195"/>
        <v/>
      </c>
      <c r="AT1167" s="10"/>
      <c r="AU1167" s="10" t="str">
        <f>IF(O1167="include",AF1167,"")</f>
        <v/>
      </c>
      <c r="AV1167" s="54" t="str">
        <f>IF(P1167="include",AF1167,"")</f>
        <v/>
      </c>
    </row>
    <row r="1168" spans="1:48" s="54" customFormat="1" ht="69" customHeight="1">
      <c r="A1168" s="10">
        <v>1298</v>
      </c>
      <c r="B1168" s="10"/>
      <c r="C1168" s="10" t="s">
        <v>1608</v>
      </c>
      <c r="D1168" s="10">
        <v>2</v>
      </c>
      <c r="E1168" s="10">
        <v>3</v>
      </c>
      <c r="F1168" s="10">
        <v>2</v>
      </c>
      <c r="G1168" s="119" t="str">
        <f t="shared" si="191"/>
        <v>EXCLUDED</v>
      </c>
      <c r="H1168" s="147" t="s">
        <v>901</v>
      </c>
      <c r="I1168" s="189" t="s">
        <v>901</v>
      </c>
      <c r="J1168" s="10" t="str">
        <f>IF(AND(G1168="Excluded", H1168="Excluded"), "Mutually Excluded", IF(AND(OR(G1168="CERTAINLY INCLUDED", G1168="INCLUDED", G1168="MAYBE" ), OR(H1168="INCLUDED", H1168="MAYBE")), "MUTUALLY INCLUDED", IF(AND(G1168="MAYBE", H1168="MAYBE"), "Mutually MAYBE", IF(AND(G1168="Excluded", OR(H1168="INCLUDED", H1168="MAYBE")), "AI: No, Human: Yes", IF(AND(H1168="Excluded", OR(G1168="INCLUDED", G1168="CERTAINLY INCLUDED", G1168="MAYBE")), "AI: Yes, Human: No", "Other Conflict")))))</f>
        <v>Mutually Excluded</v>
      </c>
      <c r="K1168" s="10"/>
      <c r="L1168" s="10"/>
      <c r="N1168" s="220" t="s">
        <v>19</v>
      </c>
      <c r="O1168" s="54" t="str">
        <f>IF(J1168="Mutually Excluded","Exclude",IF(J1168= "Mutually Included","Include",M1168))</f>
        <v>Exclude</v>
      </c>
      <c r="P1168" s="54" t="str">
        <f>'Humans Alignment T&amp;A'!Z1168</f>
        <v>Exclude</v>
      </c>
      <c r="Q1168" s="120" t="str">
        <f>IF(AND(O1168="Exclude", P1168="Exclude"), "Mutually Excluded", IF(AND(OR(O1168="CERTAINLY INCLUDED", O1168="INCLUDE" ), OR(P1168="INCLUDE", P1168="MAYBE")), "MUTUALLY INCLUDED", IF(AND(O1168="MAYBE", P1168="MAYBE"), "Mutually MAYBE", IF(AND(O1168="Exclude", OR(P1168="INCLUDE", P1168="MAYBE")), "AI+Hum: No, Hum1+2: Yes", IF(AND(P1168="Exclude", OR(O1168="INCLUDE", O1168="CERTAINLY INCLUDED", H1168="MAYBE")), "Ai+hum: Yes, Hum1+2: No", "Other Conflict")))))</f>
        <v>Mutually Excluded</v>
      </c>
      <c r="U1168" s="121" t="str">
        <f>IF(Q1168="Mutually Excluded","Exclude",IF(Q1168= "Mutually Included","Include",R1168))</f>
        <v>Exclude</v>
      </c>
      <c r="V1168" s="122"/>
      <c r="X1168" s="117"/>
      <c r="Y1168" s="117"/>
      <c r="Z1168" s="103" t="str">
        <f t="shared" si="193"/>
        <v/>
      </c>
      <c r="AA1168" s="256"/>
      <c r="AB1168" s="186"/>
      <c r="AC1168" s="186"/>
      <c r="AD1168" s="203"/>
      <c r="AF1168" s="203"/>
      <c r="AG1168" s="102" t="str">
        <f t="shared" si="194"/>
        <v/>
      </c>
      <c r="AH1168" s="10" t="str">
        <f t="shared" si="190"/>
        <v/>
      </c>
      <c r="AI1168" s="102"/>
      <c r="AJ1168" s="10"/>
      <c r="AK1168" s="10"/>
      <c r="AL1168" s="105"/>
      <c r="AM1168" s="102"/>
      <c r="AN1168" s="10"/>
      <c r="AO1168" s="10" t="str">
        <f t="shared" si="195"/>
        <v/>
      </c>
      <c r="AT1168" s="10"/>
      <c r="AU1168" s="10" t="str">
        <f>IF(O1168="include",AF1168,"")</f>
        <v/>
      </c>
      <c r="AV1168" s="54" t="str">
        <f>IF(P1168="include",AF1168,"")</f>
        <v/>
      </c>
    </row>
    <row r="1169" spans="1:65" s="54" customFormat="1" ht="30">
      <c r="A1169" s="10">
        <v>1299</v>
      </c>
      <c r="B1169" s="10"/>
      <c r="C1169" s="10" t="s">
        <v>1609</v>
      </c>
      <c r="D1169" s="10">
        <v>1</v>
      </c>
      <c r="E1169" s="10">
        <v>2</v>
      </c>
      <c r="F1169" s="10">
        <v>3</v>
      </c>
      <c r="G1169" s="119" t="str">
        <f t="shared" si="191"/>
        <v>EXCLUDED</v>
      </c>
      <c r="H1169" s="147" t="s">
        <v>901</v>
      </c>
      <c r="I1169" s="189" t="s">
        <v>901</v>
      </c>
      <c r="J1169" s="10" t="str">
        <f>IF(AND(G1169="Excluded", H1169="Excluded"), "Mutually Excluded", IF(AND(OR(G1169="CERTAINLY INCLUDED", G1169="INCLUDED", G1169="MAYBE" ), OR(H1169="INCLUDED", H1169="MAYBE")), "MUTUALLY INCLUDED", IF(AND(G1169="MAYBE", H1169="MAYBE"), "Mutually MAYBE", IF(AND(G1169="Excluded", OR(H1169="INCLUDED", H1169="MAYBE")), "AI: No, Human: Yes", IF(AND(H1169="Excluded", OR(G1169="INCLUDED", G1169="CERTAINLY INCLUDED", G1169="MAYBE")), "AI: Yes, Human: No", "Other Conflict")))))</f>
        <v>Mutually Excluded</v>
      </c>
      <c r="K1169" s="10"/>
      <c r="L1169" s="10"/>
      <c r="N1169" s="220" t="s">
        <v>19</v>
      </c>
      <c r="O1169" s="54" t="str">
        <f>IF(J1169="Mutually Excluded","Exclude",IF(J1169= "Mutually Included","Include",M1169))</f>
        <v>Exclude</v>
      </c>
      <c r="P1169" s="54" t="str">
        <f>'Humans Alignment T&amp;A'!Z1169</f>
        <v>Exclude</v>
      </c>
      <c r="Q1169" s="120" t="str">
        <f>IF(AND(O1169="Exclude", P1169="Exclude"), "Mutually Excluded", IF(AND(OR(O1169="CERTAINLY INCLUDED", O1169="INCLUDE" ), OR(P1169="INCLUDE", P1169="MAYBE")), "MUTUALLY INCLUDED", IF(AND(O1169="MAYBE", P1169="MAYBE"), "Mutually MAYBE", IF(AND(O1169="Exclude", OR(P1169="INCLUDE", P1169="MAYBE")), "AI+Hum: No, Hum1+2: Yes", IF(AND(P1169="Exclude", OR(O1169="INCLUDE", O1169="CERTAINLY INCLUDED", H1169="MAYBE")), "Ai+hum: Yes, Hum1+2: No", "Other Conflict")))))</f>
        <v>Mutually Excluded</v>
      </c>
      <c r="U1169" s="121" t="str">
        <f>IF(Q1169="Mutually Excluded","Exclude",IF(Q1169= "Mutually Included","Include",R1169))</f>
        <v>Exclude</v>
      </c>
      <c r="V1169" s="122"/>
      <c r="X1169" s="117"/>
      <c r="Y1169" s="117"/>
      <c r="Z1169" s="103" t="str">
        <f t="shared" si="193"/>
        <v/>
      </c>
      <c r="AA1169" s="256"/>
      <c r="AB1169" s="186"/>
      <c r="AC1169" s="186"/>
      <c r="AD1169" s="203"/>
      <c r="AF1169" s="203"/>
      <c r="AG1169" s="102" t="str">
        <f t="shared" si="194"/>
        <v/>
      </c>
      <c r="AH1169" s="10" t="str">
        <f t="shared" si="190"/>
        <v/>
      </c>
      <c r="AI1169" s="102"/>
      <c r="AJ1169" s="10"/>
      <c r="AK1169" s="10"/>
      <c r="AL1169" s="105"/>
      <c r="AM1169" s="102"/>
      <c r="AN1169" s="10"/>
      <c r="AO1169" s="10" t="str">
        <f t="shared" si="195"/>
        <v/>
      </c>
      <c r="AT1169" s="10"/>
      <c r="AU1169" s="10" t="str">
        <f>IF(O1169="include",AF1169,"")</f>
        <v/>
      </c>
      <c r="AV1169" s="54" t="str">
        <f>IF(P1169="include",AF1169,"")</f>
        <v/>
      </c>
    </row>
    <row r="1170" spans="1:65" s="54" customFormat="1" ht="30">
      <c r="A1170" s="10">
        <v>1300</v>
      </c>
      <c r="B1170" s="10"/>
      <c r="C1170" s="10" t="s">
        <v>1610</v>
      </c>
      <c r="D1170" s="10">
        <v>1</v>
      </c>
      <c r="E1170" s="10">
        <v>2</v>
      </c>
      <c r="F1170" s="10">
        <v>3</v>
      </c>
      <c r="G1170" s="119" t="str">
        <f t="shared" si="191"/>
        <v>EXCLUDED</v>
      </c>
      <c r="H1170" s="147" t="s">
        <v>901</v>
      </c>
      <c r="I1170" s="189" t="s">
        <v>901</v>
      </c>
      <c r="J1170" s="10" t="str">
        <f>IF(AND(G1170="Excluded", H1170="Excluded"), "Mutually Excluded", IF(AND(OR(G1170="CERTAINLY INCLUDED", G1170="INCLUDED", G1170="MAYBE" ), OR(H1170="INCLUDED", H1170="MAYBE")), "MUTUALLY INCLUDED", IF(AND(G1170="MAYBE", H1170="MAYBE"), "Mutually MAYBE", IF(AND(G1170="Excluded", OR(H1170="INCLUDED", H1170="MAYBE")), "AI: No, Human: Yes", IF(AND(H1170="Excluded", OR(G1170="INCLUDED", G1170="CERTAINLY INCLUDED", G1170="MAYBE")), "AI: Yes, Human: No", "Other Conflict")))))</f>
        <v>Mutually Excluded</v>
      </c>
      <c r="K1170" s="10"/>
      <c r="L1170" s="10"/>
      <c r="N1170" s="220" t="s">
        <v>19</v>
      </c>
      <c r="O1170" s="54" t="str">
        <f>IF(J1170="Mutually Excluded","Exclude",IF(J1170= "Mutually Included","Include",M1170))</f>
        <v>Exclude</v>
      </c>
      <c r="P1170" s="54" t="str">
        <f>'Humans Alignment T&amp;A'!Z1170</f>
        <v>Exclude</v>
      </c>
      <c r="Q1170" s="120" t="str">
        <f>IF(AND(O1170="Exclude", P1170="Exclude"), "Mutually Excluded", IF(AND(OR(O1170="CERTAINLY INCLUDED", O1170="INCLUDE" ), OR(P1170="INCLUDE", P1170="MAYBE")), "MUTUALLY INCLUDED", IF(AND(O1170="MAYBE", P1170="MAYBE"), "Mutually MAYBE", IF(AND(O1170="Exclude", OR(P1170="INCLUDE", P1170="MAYBE")), "AI+Hum: No, Hum1+2: Yes", IF(AND(P1170="Exclude", OR(O1170="INCLUDE", O1170="CERTAINLY INCLUDED", H1170="MAYBE")), "Ai+hum: Yes, Hum1+2: No", "Other Conflict")))))</f>
        <v>Mutually Excluded</v>
      </c>
      <c r="U1170" s="121" t="str">
        <f>IF(Q1170="Mutually Excluded","Exclude",IF(Q1170= "Mutually Included","Include",R1170))</f>
        <v>Exclude</v>
      </c>
      <c r="V1170" s="122"/>
      <c r="X1170" s="117"/>
      <c r="Y1170" s="117"/>
      <c r="Z1170" s="103" t="str">
        <f t="shared" si="193"/>
        <v/>
      </c>
      <c r="AA1170" s="256"/>
      <c r="AB1170" s="186"/>
      <c r="AC1170" s="186"/>
      <c r="AD1170" s="203"/>
      <c r="AF1170" s="203"/>
      <c r="AG1170" s="102" t="str">
        <f t="shared" si="194"/>
        <v/>
      </c>
      <c r="AH1170" s="10" t="str">
        <f t="shared" si="190"/>
        <v/>
      </c>
      <c r="AI1170" s="102"/>
      <c r="AJ1170" s="10"/>
      <c r="AK1170" s="10"/>
      <c r="AL1170" s="105"/>
      <c r="AM1170" s="102"/>
      <c r="AN1170" s="10"/>
      <c r="AO1170" s="10" t="str">
        <f t="shared" si="195"/>
        <v/>
      </c>
      <c r="AT1170" s="10"/>
      <c r="AU1170" s="10" t="str">
        <f>IF(O1170="include",AF1170,"")</f>
        <v/>
      </c>
      <c r="AV1170" s="54" t="str">
        <f>IF(P1170="include",AF1170,"")</f>
        <v/>
      </c>
    </row>
    <row r="1171" spans="1:65" s="54" customFormat="1" ht="30">
      <c r="A1171" s="10">
        <v>1301</v>
      </c>
      <c r="B1171" s="10"/>
      <c r="C1171" s="10" t="s">
        <v>1611</v>
      </c>
      <c r="D1171" s="10">
        <v>4</v>
      </c>
      <c r="E1171" s="10">
        <v>3</v>
      </c>
      <c r="F1171" s="10">
        <v>4</v>
      </c>
      <c r="G1171" s="119" t="str">
        <f t="shared" si="191"/>
        <v>EXCLUDED</v>
      </c>
      <c r="H1171" s="147" t="s">
        <v>901</v>
      </c>
      <c r="I1171" s="189" t="s">
        <v>901</v>
      </c>
      <c r="J1171" s="10" t="str">
        <f>IF(AND(G1171="Excluded", H1171="Excluded"), "Mutually Excluded", IF(AND(OR(G1171="CERTAINLY INCLUDED", G1171="INCLUDED", G1171="MAYBE" ), OR(H1171="INCLUDED", H1171="MAYBE")), "MUTUALLY INCLUDED", IF(AND(G1171="MAYBE", H1171="MAYBE"), "Mutually MAYBE", IF(AND(G1171="Excluded", OR(H1171="INCLUDED", H1171="MAYBE")), "AI: No, Human: Yes", IF(AND(H1171="Excluded", OR(G1171="INCLUDED", G1171="CERTAINLY INCLUDED", G1171="MAYBE")), "AI: Yes, Human: No", "Other Conflict")))))</f>
        <v>Mutually Excluded</v>
      </c>
      <c r="K1171" s="10"/>
      <c r="L1171" s="10"/>
      <c r="N1171" s="220" t="s">
        <v>19</v>
      </c>
      <c r="O1171" s="54" t="str">
        <f>IF(J1171="Mutually Excluded","Exclude",IF(J1171= "Mutually Included","Include",M1171))</f>
        <v>Exclude</v>
      </c>
      <c r="P1171" s="54" t="str">
        <f>'Humans Alignment T&amp;A'!Z1171</f>
        <v>Exclude</v>
      </c>
      <c r="Q1171" s="120" t="str">
        <f>IF(AND(O1171="Exclude", P1171="Exclude"), "Mutually Excluded", IF(AND(OR(O1171="CERTAINLY INCLUDED", O1171="INCLUDE" ), OR(P1171="INCLUDE", P1171="MAYBE")), "MUTUALLY INCLUDED", IF(AND(O1171="MAYBE", P1171="MAYBE"), "Mutually MAYBE", IF(AND(O1171="Exclude", OR(P1171="INCLUDE", P1171="MAYBE")), "AI+Hum: No, Hum1+2: Yes", IF(AND(P1171="Exclude", OR(O1171="INCLUDE", O1171="CERTAINLY INCLUDED", H1171="MAYBE")), "Ai+hum: Yes, Hum1+2: No", "Other Conflict")))))</f>
        <v>Mutually Excluded</v>
      </c>
      <c r="U1171" s="121" t="str">
        <f>IF(Q1171="Mutually Excluded","Exclude",IF(Q1171= "Mutually Included","Include",R1171))</f>
        <v>Exclude</v>
      </c>
      <c r="V1171" s="122"/>
      <c r="X1171" s="117"/>
      <c r="Y1171" s="117"/>
      <c r="Z1171" s="103" t="str">
        <f t="shared" si="193"/>
        <v/>
      </c>
      <c r="AA1171" s="256"/>
      <c r="AB1171" s="186"/>
      <c r="AC1171" s="186"/>
      <c r="AD1171" s="203"/>
      <c r="AF1171" s="203"/>
      <c r="AG1171" s="102" t="str">
        <f t="shared" si="194"/>
        <v/>
      </c>
      <c r="AH1171" s="10" t="str">
        <f t="shared" si="190"/>
        <v/>
      </c>
      <c r="AI1171" s="102"/>
      <c r="AJ1171" s="10"/>
      <c r="AK1171" s="10"/>
      <c r="AL1171" s="105"/>
      <c r="AM1171" s="102"/>
      <c r="AN1171" s="10"/>
      <c r="AO1171" s="10" t="str">
        <f t="shared" si="195"/>
        <v/>
      </c>
      <c r="AT1171" s="10"/>
      <c r="AU1171" s="10" t="str">
        <f>IF(O1171="include",AF1171,"")</f>
        <v/>
      </c>
      <c r="AV1171" s="54" t="str">
        <f>IF(P1171="include",AF1171,"")</f>
        <v/>
      </c>
    </row>
    <row r="1172" spans="1:65" s="54" customFormat="1" ht="30">
      <c r="A1172" s="10">
        <v>1302</v>
      </c>
      <c r="B1172" s="10"/>
      <c r="C1172" s="10" t="s">
        <v>1613</v>
      </c>
      <c r="D1172" s="10">
        <v>2</v>
      </c>
      <c r="E1172" s="10">
        <v>2</v>
      </c>
      <c r="F1172" s="10">
        <v>2</v>
      </c>
      <c r="G1172" s="119" t="str">
        <f t="shared" si="191"/>
        <v>EXCLUDED</v>
      </c>
      <c r="H1172" s="147" t="s">
        <v>901</v>
      </c>
      <c r="I1172" s="189" t="s">
        <v>901</v>
      </c>
      <c r="J1172" s="10" t="str">
        <f>IF(AND(G1172="Excluded", H1172="Excluded"), "Mutually Excluded", IF(AND(OR(G1172="CERTAINLY INCLUDED", G1172="INCLUDED", G1172="MAYBE" ), OR(H1172="INCLUDED", H1172="MAYBE")), "MUTUALLY INCLUDED", IF(AND(G1172="MAYBE", H1172="MAYBE"), "Mutually MAYBE", IF(AND(G1172="Excluded", OR(H1172="INCLUDED", H1172="MAYBE")), "AI: No, Human: Yes", IF(AND(H1172="Excluded", OR(G1172="INCLUDED", G1172="CERTAINLY INCLUDED", G1172="MAYBE")), "AI: Yes, Human: No", "Other Conflict")))))</f>
        <v>Mutually Excluded</v>
      </c>
      <c r="K1172" s="10"/>
      <c r="L1172" s="10"/>
      <c r="N1172" s="220" t="s">
        <v>19</v>
      </c>
      <c r="O1172" s="54" t="str">
        <f>IF(J1172="Mutually Excluded","Exclude",IF(J1172= "Mutually Included","Include",M1172))</f>
        <v>Exclude</v>
      </c>
      <c r="P1172" s="54" t="str">
        <f>'Humans Alignment T&amp;A'!Z1172</f>
        <v>Exclude</v>
      </c>
      <c r="Q1172" s="120" t="str">
        <f>IF(AND(O1172="Exclude", P1172="Exclude"), "Mutually Excluded", IF(AND(OR(O1172="CERTAINLY INCLUDED", O1172="INCLUDE" ), OR(P1172="INCLUDE", P1172="MAYBE")), "MUTUALLY INCLUDED", IF(AND(O1172="MAYBE", P1172="MAYBE"), "Mutually MAYBE", IF(AND(O1172="Exclude", OR(P1172="INCLUDE", P1172="MAYBE")), "AI+Hum: No, Hum1+2: Yes", IF(AND(P1172="Exclude", OR(O1172="INCLUDE", O1172="CERTAINLY INCLUDED", H1172="MAYBE")), "Ai+hum: Yes, Hum1+2: No", "Other Conflict")))))</f>
        <v>Mutually Excluded</v>
      </c>
      <c r="U1172" s="121" t="str">
        <f>IF(Q1172="Mutually Excluded","Exclude",IF(Q1172= "Mutually Included","Include",R1172))</f>
        <v>Exclude</v>
      </c>
      <c r="V1172" s="122"/>
      <c r="X1172" s="117"/>
      <c r="Y1172" s="117"/>
      <c r="Z1172" s="103" t="str">
        <f t="shared" si="193"/>
        <v/>
      </c>
      <c r="AA1172" s="256"/>
      <c r="AB1172" s="186"/>
      <c r="AC1172" s="186"/>
      <c r="AD1172" s="203"/>
      <c r="AF1172" s="203"/>
      <c r="AG1172" s="102" t="str">
        <f t="shared" si="194"/>
        <v/>
      </c>
      <c r="AH1172" s="10" t="str">
        <f t="shared" si="190"/>
        <v/>
      </c>
      <c r="AI1172" s="102"/>
      <c r="AJ1172" s="10"/>
      <c r="AK1172" s="10"/>
      <c r="AL1172" s="105"/>
      <c r="AM1172" s="102"/>
      <c r="AN1172" s="10"/>
      <c r="AO1172" s="10" t="str">
        <f t="shared" si="195"/>
        <v/>
      </c>
      <c r="AT1172" s="10"/>
      <c r="AU1172" s="10" t="str">
        <f>IF(O1172="include",AF1172,"")</f>
        <v/>
      </c>
      <c r="AV1172" s="54" t="str">
        <f>IF(P1172="include",AF1172,"")</f>
        <v/>
      </c>
    </row>
    <row r="1173" spans="1:65" s="54" customFormat="1" ht="45">
      <c r="A1173" s="10">
        <v>1303</v>
      </c>
      <c r="B1173" s="10"/>
      <c r="C1173" s="10" t="s">
        <v>1614</v>
      </c>
      <c r="D1173" s="10">
        <v>5</v>
      </c>
      <c r="E1173" s="10">
        <v>4</v>
      </c>
      <c r="F1173" s="10">
        <v>5</v>
      </c>
      <c r="G1173" s="119" t="str">
        <f t="shared" si="191"/>
        <v>MAYBE</v>
      </c>
      <c r="H1173" s="147" t="s">
        <v>901</v>
      </c>
      <c r="I1173" s="189" t="s">
        <v>901</v>
      </c>
      <c r="J1173" s="10" t="str">
        <f>IF(AND(G1173="Excluded", H1173="Excluded"), "Mutually Excluded", IF(AND(OR(G1173="CERTAINLY INCLUDED", G1173="INCLUDED", G1173="MAYBE" ), OR(H1173="INCLUDED", H1173="MAYBE")), "MUTUALLY INCLUDED", IF(AND(G1173="MAYBE", H1173="MAYBE"), "Mutually MAYBE", IF(AND(G1173="Excluded", OR(H1173="INCLUDED", H1173="MAYBE")), "AI: No, Human: Yes", IF(AND(H1173="Excluded", OR(G1173="INCLUDED", G1173="CERTAINLY INCLUDED", G1173="MAYBE")), "AI: Yes, Human: No", "Other Conflict")))))</f>
        <v>AI: Yes, Human: No</v>
      </c>
      <c r="K1173" s="108" t="s">
        <v>3081</v>
      </c>
      <c r="L1173" s="108" t="s">
        <v>3081</v>
      </c>
      <c r="M1173" s="259" t="s">
        <v>19</v>
      </c>
      <c r="N1173" s="220" t="s">
        <v>19</v>
      </c>
      <c r="O1173" s="54" t="str">
        <f>IF(J1173="Mutually Excluded","Exclude",IF(J1173= "Mutually Included","Include",M1173))</f>
        <v>Exclude</v>
      </c>
      <c r="P1173" s="54" t="str">
        <f>'Humans Alignment T&amp;A'!Z1173</f>
        <v>Exclude</v>
      </c>
      <c r="Q1173" s="120" t="str">
        <f>IF(AND(O1173="Exclude", P1173="Exclude"), "Mutually Excluded", IF(AND(OR(O1173="CERTAINLY INCLUDED", O1173="INCLUDE" ), OR(P1173="INCLUDE", P1173="MAYBE")), "MUTUALLY INCLUDED", IF(AND(O1173="MAYBE", P1173="MAYBE"), "Mutually MAYBE", IF(AND(O1173="Exclude", OR(P1173="INCLUDE", P1173="MAYBE")), "AI+Hum: No, Hum1+2: Yes", IF(AND(P1173="Exclude", OR(O1173="INCLUDE", O1173="CERTAINLY INCLUDED", H1173="MAYBE")), "Ai+hum: Yes, Hum1+2: No", "Other Conflict")))))</f>
        <v>Mutually Excluded</v>
      </c>
      <c r="U1173" s="121" t="str">
        <f>IF(Q1173="Mutually Excluded","Exclude",IF(Q1173= "Mutually Included","Include",R1173))</f>
        <v>Exclude</v>
      </c>
      <c r="V1173" s="122"/>
      <c r="X1173" s="117"/>
      <c r="Y1173" s="117"/>
      <c r="Z1173" s="103" t="str">
        <f t="shared" si="193"/>
        <v/>
      </c>
      <c r="AA1173" s="256"/>
      <c r="AB1173" s="186"/>
      <c r="AC1173" s="186"/>
      <c r="AD1173" s="203"/>
      <c r="AF1173" s="203"/>
      <c r="AG1173" s="102" t="str">
        <f t="shared" si="194"/>
        <v/>
      </c>
      <c r="AH1173" s="10" t="str">
        <f t="shared" si="190"/>
        <v/>
      </c>
      <c r="AI1173" s="102"/>
      <c r="AJ1173" s="10"/>
      <c r="AK1173" s="10"/>
      <c r="AL1173" s="105"/>
      <c r="AM1173" s="102"/>
      <c r="AN1173" s="10"/>
      <c r="AO1173" s="10" t="str">
        <f t="shared" si="195"/>
        <v/>
      </c>
      <c r="AT1173" s="10"/>
      <c r="AU1173" s="10" t="str">
        <f>IF(O1173="include",AF1173,"")</f>
        <v/>
      </c>
      <c r="AV1173" s="54" t="str">
        <f>IF(P1173="include",AF1173,"")</f>
        <v/>
      </c>
    </row>
    <row r="1174" spans="1:65" s="54" customFormat="1" ht="45">
      <c r="A1174" s="10">
        <v>1304</v>
      </c>
      <c r="B1174" s="10"/>
      <c r="C1174" s="10" t="s">
        <v>1616</v>
      </c>
      <c r="D1174" s="10">
        <v>2</v>
      </c>
      <c r="E1174" s="10">
        <v>1</v>
      </c>
      <c r="F1174" s="10">
        <v>1</v>
      </c>
      <c r="G1174" s="119" t="str">
        <f t="shared" si="191"/>
        <v>EXCLUDED</v>
      </c>
      <c r="H1174" s="147" t="s">
        <v>901</v>
      </c>
      <c r="I1174" s="189" t="s">
        <v>901</v>
      </c>
      <c r="J1174" s="10" t="str">
        <f>IF(AND(G1174="Excluded", H1174="Excluded"), "Mutually Excluded", IF(AND(OR(G1174="CERTAINLY INCLUDED", G1174="INCLUDED", G1174="MAYBE" ), OR(H1174="INCLUDED", H1174="MAYBE")), "MUTUALLY INCLUDED", IF(AND(G1174="MAYBE", H1174="MAYBE"), "Mutually MAYBE", IF(AND(G1174="Excluded", OR(H1174="INCLUDED", H1174="MAYBE")), "AI: No, Human: Yes", IF(AND(H1174="Excluded", OR(G1174="INCLUDED", G1174="CERTAINLY INCLUDED", G1174="MAYBE")), "AI: Yes, Human: No", "Other Conflict")))))</f>
        <v>Mutually Excluded</v>
      </c>
      <c r="K1174" s="10"/>
      <c r="L1174" s="10"/>
      <c r="N1174" s="220" t="s">
        <v>19</v>
      </c>
      <c r="O1174" s="54" t="str">
        <f>IF(J1174="Mutually Excluded","Exclude",IF(J1174= "Mutually Included","Include",M1174))</f>
        <v>Exclude</v>
      </c>
      <c r="P1174" s="54" t="str">
        <f>'Humans Alignment T&amp;A'!Z1174</f>
        <v>Exclude</v>
      </c>
      <c r="Q1174" s="120" t="str">
        <f>IF(AND(O1174="Exclude", P1174="Exclude"), "Mutually Excluded", IF(AND(OR(O1174="CERTAINLY INCLUDED", O1174="INCLUDE" ), OR(P1174="INCLUDE", P1174="MAYBE")), "MUTUALLY INCLUDED", IF(AND(O1174="MAYBE", P1174="MAYBE"), "Mutually MAYBE", IF(AND(O1174="Exclude", OR(P1174="INCLUDE", P1174="MAYBE")), "AI+Hum: No, Hum1+2: Yes", IF(AND(P1174="Exclude", OR(O1174="INCLUDE", O1174="CERTAINLY INCLUDED", H1174="MAYBE")), "Ai+hum: Yes, Hum1+2: No", "Other Conflict")))))</f>
        <v>Mutually Excluded</v>
      </c>
      <c r="U1174" s="121" t="str">
        <f>IF(Q1174="Mutually Excluded","Exclude",IF(Q1174= "Mutually Included","Include",R1174))</f>
        <v>Exclude</v>
      </c>
      <c r="V1174" s="122"/>
      <c r="X1174" s="117"/>
      <c r="Y1174" s="117"/>
      <c r="Z1174" s="103" t="str">
        <f t="shared" si="193"/>
        <v/>
      </c>
      <c r="AA1174" s="256"/>
      <c r="AB1174" s="186"/>
      <c r="AC1174" s="186"/>
      <c r="AD1174" s="203"/>
      <c r="AF1174" s="203"/>
      <c r="AG1174" s="102" t="str">
        <f t="shared" si="194"/>
        <v/>
      </c>
      <c r="AH1174" s="10" t="str">
        <f t="shared" si="190"/>
        <v/>
      </c>
      <c r="AI1174" s="102"/>
      <c r="AJ1174" s="10"/>
      <c r="AK1174" s="10"/>
      <c r="AL1174" s="105"/>
      <c r="AM1174" s="102"/>
      <c r="AN1174" s="10"/>
      <c r="AO1174" s="10" t="str">
        <f t="shared" si="195"/>
        <v/>
      </c>
      <c r="AT1174" s="10"/>
      <c r="AU1174" s="10" t="str">
        <f>IF(O1174="include",AF1174,"")</f>
        <v/>
      </c>
      <c r="AV1174" s="54" t="str">
        <f>IF(P1174="include",AF1174,"")</f>
        <v/>
      </c>
    </row>
    <row r="1175" spans="1:65" s="54" customFormat="1" ht="30">
      <c r="A1175" s="10">
        <v>1305</v>
      </c>
      <c r="B1175" s="10"/>
      <c r="C1175" s="10" t="s">
        <v>1617</v>
      </c>
      <c r="D1175" s="10">
        <v>1</v>
      </c>
      <c r="E1175" s="10">
        <v>1</v>
      </c>
      <c r="F1175" s="10">
        <v>1</v>
      </c>
      <c r="G1175" s="119" t="str">
        <f t="shared" si="191"/>
        <v>EXCLUDED</v>
      </c>
      <c r="H1175" s="147" t="s">
        <v>901</v>
      </c>
      <c r="I1175" s="189" t="s">
        <v>901</v>
      </c>
      <c r="J1175" s="10" t="str">
        <f>IF(AND(G1175="Excluded", H1175="Excluded"), "Mutually Excluded", IF(AND(OR(G1175="CERTAINLY INCLUDED", G1175="INCLUDED", G1175="MAYBE" ), OR(H1175="INCLUDED", H1175="MAYBE")), "MUTUALLY INCLUDED", IF(AND(G1175="MAYBE", H1175="MAYBE"), "Mutually MAYBE", IF(AND(G1175="Excluded", OR(H1175="INCLUDED", H1175="MAYBE")), "AI: No, Human: Yes", IF(AND(H1175="Excluded", OR(G1175="INCLUDED", G1175="CERTAINLY INCLUDED", G1175="MAYBE")), "AI: Yes, Human: No", "Other Conflict")))))</f>
        <v>Mutually Excluded</v>
      </c>
      <c r="K1175" s="10"/>
      <c r="L1175" s="10"/>
      <c r="N1175" s="220" t="s">
        <v>19</v>
      </c>
      <c r="O1175" s="54" t="str">
        <f>IF(J1175="Mutually Excluded","Exclude",IF(J1175= "Mutually Included","Include",M1175))</f>
        <v>Exclude</v>
      </c>
      <c r="P1175" s="54" t="str">
        <f>'Humans Alignment T&amp;A'!Z1175</f>
        <v>Exclude</v>
      </c>
      <c r="Q1175" s="120" t="str">
        <f>IF(AND(O1175="Exclude", P1175="Exclude"), "Mutually Excluded", IF(AND(OR(O1175="CERTAINLY INCLUDED", O1175="INCLUDE" ), OR(P1175="INCLUDE", P1175="MAYBE")), "MUTUALLY INCLUDED", IF(AND(O1175="MAYBE", P1175="MAYBE"), "Mutually MAYBE", IF(AND(O1175="Exclude", OR(P1175="INCLUDE", P1175="MAYBE")), "AI+Hum: No, Hum1+2: Yes", IF(AND(P1175="Exclude", OR(O1175="INCLUDE", O1175="CERTAINLY INCLUDED", H1175="MAYBE")), "Ai+hum: Yes, Hum1+2: No", "Other Conflict")))))</f>
        <v>Mutually Excluded</v>
      </c>
      <c r="U1175" s="121" t="str">
        <f>IF(Q1175="Mutually Excluded","Exclude",IF(Q1175= "Mutually Included","Include",R1175))</f>
        <v>Exclude</v>
      </c>
      <c r="V1175" s="122"/>
      <c r="X1175" s="117"/>
      <c r="Y1175" s="117"/>
      <c r="Z1175" s="103" t="str">
        <f t="shared" si="193"/>
        <v/>
      </c>
      <c r="AA1175" s="256"/>
      <c r="AB1175" s="186"/>
      <c r="AC1175" s="186"/>
      <c r="AD1175" s="203"/>
      <c r="AF1175" s="203"/>
      <c r="AG1175" s="102" t="str">
        <f t="shared" si="194"/>
        <v/>
      </c>
      <c r="AH1175" s="10" t="str">
        <f t="shared" si="190"/>
        <v/>
      </c>
      <c r="AI1175" s="102"/>
      <c r="AJ1175" s="10"/>
      <c r="AK1175" s="10"/>
      <c r="AL1175" s="105"/>
      <c r="AM1175" s="102"/>
      <c r="AN1175" s="10"/>
      <c r="AO1175" s="10" t="str">
        <f t="shared" si="195"/>
        <v/>
      </c>
      <c r="AT1175" s="10"/>
      <c r="AU1175" s="10" t="str">
        <f>IF(O1175="include",AF1175,"")</f>
        <v/>
      </c>
      <c r="AV1175" s="54" t="str">
        <f>IF(P1175="include",AF1175,"")</f>
        <v/>
      </c>
    </row>
    <row r="1176" spans="1:65" s="54" customFormat="1" ht="60">
      <c r="A1176" s="10">
        <v>1306</v>
      </c>
      <c r="B1176" s="10"/>
      <c r="C1176" s="10" t="s">
        <v>1618</v>
      </c>
      <c r="D1176" s="10">
        <v>1</v>
      </c>
      <c r="E1176" s="10">
        <v>1</v>
      </c>
      <c r="F1176" s="10">
        <v>1</v>
      </c>
      <c r="G1176" s="119" t="str">
        <f t="shared" si="191"/>
        <v>EXCLUDED</v>
      </c>
      <c r="H1176" s="147" t="s">
        <v>901</v>
      </c>
      <c r="I1176" s="189" t="s">
        <v>901</v>
      </c>
      <c r="J1176" s="10" t="str">
        <f>IF(AND(G1176="Excluded", H1176="Excluded"), "Mutually Excluded", IF(AND(OR(G1176="CERTAINLY INCLUDED", G1176="INCLUDED", G1176="MAYBE" ), OR(H1176="INCLUDED", H1176="MAYBE")), "MUTUALLY INCLUDED", IF(AND(G1176="MAYBE", H1176="MAYBE"), "Mutually MAYBE", IF(AND(G1176="Excluded", OR(H1176="INCLUDED", H1176="MAYBE")), "AI: No, Human: Yes", IF(AND(H1176="Excluded", OR(G1176="INCLUDED", G1176="CERTAINLY INCLUDED", G1176="MAYBE")), "AI: Yes, Human: No", "Other Conflict")))))</f>
        <v>Mutually Excluded</v>
      </c>
      <c r="K1176" s="10"/>
      <c r="L1176" s="10"/>
      <c r="N1176" s="220" t="s">
        <v>19</v>
      </c>
      <c r="O1176" s="54" t="str">
        <f>IF(J1176="Mutually Excluded","Exclude",IF(J1176= "Mutually Included","Include",M1176))</f>
        <v>Exclude</v>
      </c>
      <c r="P1176" s="54" t="str">
        <f>'Humans Alignment T&amp;A'!Z1176</f>
        <v>Exclude</v>
      </c>
      <c r="Q1176" s="120" t="str">
        <f>IF(AND(O1176="Exclude", P1176="Exclude"), "Mutually Excluded", IF(AND(OR(O1176="CERTAINLY INCLUDED", O1176="INCLUDE" ), OR(P1176="INCLUDE", P1176="MAYBE")), "MUTUALLY INCLUDED", IF(AND(O1176="MAYBE", P1176="MAYBE"), "Mutually MAYBE", IF(AND(O1176="Exclude", OR(P1176="INCLUDE", P1176="MAYBE")), "AI+Hum: No, Hum1+2: Yes", IF(AND(P1176="Exclude", OR(O1176="INCLUDE", O1176="CERTAINLY INCLUDED", H1176="MAYBE")), "Ai+hum: Yes, Hum1+2: No", "Other Conflict")))))</f>
        <v>Mutually Excluded</v>
      </c>
      <c r="U1176" s="121" t="str">
        <f>IF(Q1176="Mutually Excluded","Exclude",IF(Q1176= "Mutually Included","Include",R1176))</f>
        <v>Exclude</v>
      </c>
      <c r="V1176" s="122"/>
      <c r="X1176" s="117"/>
      <c r="Y1176" s="117"/>
      <c r="Z1176" s="103" t="str">
        <f t="shared" si="193"/>
        <v/>
      </c>
      <c r="AA1176" s="256"/>
      <c r="AB1176" s="186"/>
      <c r="AC1176" s="186"/>
      <c r="AD1176" s="203"/>
      <c r="AF1176" s="203"/>
      <c r="AG1176" s="102" t="str">
        <f t="shared" si="194"/>
        <v/>
      </c>
      <c r="AH1176" s="10" t="str">
        <f t="shared" ref="AH1176:AH1237" si="196">IF(OR(ISBLANK(AF1176), ISBLANK(AP1176)), "", IF(AND(OR(AF1176="Include", AF1176="Maybe"), OR(AP1176="Included", AP1176="Maybe", AP1176="Certainly Included")), "Mutually Included", IF(AND(AF1176="Exclude", AP1176="Exclude"), "Mutually Excluded", IF(AND(AF1176="Exclude", OR(AP1176="Include", AP1176="Maybe")), "Human Excluded, AI Included", IF(AND(OR(AF1176="Include", AF1176="Maybe"), AP1176="Exclude"), "Human Included, AI Excluded", "Pal")))))</f>
        <v/>
      </c>
      <c r="AI1176" s="102"/>
      <c r="AJ1176" s="10"/>
      <c r="AK1176" s="10"/>
      <c r="AL1176" s="105"/>
      <c r="AM1176" s="102"/>
      <c r="AN1176" s="10"/>
      <c r="AO1176" s="10" t="str">
        <f t="shared" si="195"/>
        <v/>
      </c>
      <c r="AT1176" s="10"/>
      <c r="AU1176" s="10" t="str">
        <f>IF(O1176="include",AF1176,"")</f>
        <v/>
      </c>
      <c r="AV1176" s="54" t="str">
        <f>IF(P1176="include",AF1176,"")</f>
        <v/>
      </c>
    </row>
    <row r="1177" spans="1:65" s="54" customFormat="1" ht="409.5">
      <c r="A1177" s="10">
        <v>1307</v>
      </c>
      <c r="B1177" s="10" t="s">
        <v>1619</v>
      </c>
      <c r="C1177" s="10" t="s">
        <v>1619</v>
      </c>
      <c r="D1177" s="10">
        <v>5</v>
      </c>
      <c r="E1177" s="10">
        <v>5</v>
      </c>
      <c r="F1177" s="10">
        <v>5</v>
      </c>
      <c r="G1177" s="119" t="str">
        <f t="shared" si="191"/>
        <v>CERTAINLY INCLUDED</v>
      </c>
      <c r="H1177" s="147" t="s">
        <v>1752</v>
      </c>
      <c r="I1177" s="189" t="s">
        <v>1752</v>
      </c>
      <c r="J1177" s="10" t="str">
        <f>IF(AND(G1177="Excluded", H1177="Excluded"), "Mutually Excluded", IF(AND(OR(G1177="CERTAINLY INCLUDED", G1177="INCLUDED", G1177="MAYBE" ), OR(H1177="INCLUDED", H1177="MAYBE")), "MUTUALLY INCLUDED", IF(AND(G1177="MAYBE", H1177="MAYBE"), "Mutually MAYBE", IF(AND(G1177="Excluded", OR(H1177="INCLUDED", H1177="MAYBE")), "AI: No, Human: Yes", IF(AND(H1177="Excluded", OR(G1177="INCLUDED", G1177="CERTAINLY INCLUDED", G1177="MAYBE")), "AI: Yes, Human: No", "Other Conflict")))))</f>
        <v>MUTUALLY INCLUDED</v>
      </c>
      <c r="K1177" s="10"/>
      <c r="L1177" s="10"/>
      <c r="N1177" s="220" t="s">
        <v>23</v>
      </c>
      <c r="O1177" s="54" t="str">
        <f>IF(J1177="Mutually Excluded","Exclude",IF(J1177= "Mutually Included","Include",M1177))</f>
        <v>Include</v>
      </c>
      <c r="P1177" s="54" t="str">
        <f>'Humans Alignment T&amp;A'!Z1177</f>
        <v>Include</v>
      </c>
      <c r="Q1177" s="120" t="str">
        <f>IF(AND(O1177="Exclude", P1177="Exclude"), "Mutually Excluded", IF(AND(OR(O1177="CERTAINLY INCLUDED", O1177="INCLUDE" ), OR(P1177="INCLUDE", P1177="MAYBE")), "MUTUALLY INCLUDED", IF(AND(O1177="MAYBE", P1177="MAYBE"), "Mutually MAYBE", IF(AND(O1177="Exclude", OR(P1177="INCLUDE", P1177="MAYBE")), "AI+Hum: No, Hum1+2: Yes", IF(AND(P1177="Exclude", OR(O1177="INCLUDE", O1177="CERTAINLY INCLUDED", H1177="MAYBE")), "Ai+hum: Yes, Hum1+2: No", "Other Conflict")))))</f>
        <v>MUTUALLY INCLUDED</v>
      </c>
      <c r="U1177" s="121" t="str">
        <f>IF(Q1177="Mutually Excluded","Exclude",IF(Q1177= "Mutually Included","Include",R1177))</f>
        <v>Include</v>
      </c>
      <c r="V1177" s="122" t="s">
        <v>19</v>
      </c>
      <c r="W1177" s="54" t="s">
        <v>19</v>
      </c>
      <c r="X1177" s="201" t="s">
        <v>901</v>
      </c>
      <c r="Y1177" s="201" t="s">
        <v>3011</v>
      </c>
      <c r="Z1177" s="103" t="str">
        <f t="shared" si="193"/>
        <v>Nikos Included, Cindy Excluded</v>
      </c>
      <c r="AA1177" s="103" t="s">
        <v>19</v>
      </c>
      <c r="AB1177" s="186"/>
      <c r="AC1177" s="186"/>
      <c r="AD1177" s="203" t="s">
        <v>23</v>
      </c>
      <c r="AF1177" s="203" t="s">
        <v>23</v>
      </c>
      <c r="AG1177" s="102" t="str">
        <f t="shared" si="194"/>
        <v>Mutually Included</v>
      </c>
      <c r="AH1177" s="10" t="str">
        <f t="shared" si="196"/>
        <v>Mutually Included</v>
      </c>
      <c r="AI1177" s="102" t="s">
        <v>23</v>
      </c>
      <c r="AJ1177" s="10"/>
      <c r="AK1177" s="10"/>
      <c r="AL1177" s="143" t="s">
        <v>19</v>
      </c>
      <c r="AM1177" s="102"/>
      <c r="AN1177" s="10"/>
      <c r="AO1177" s="10" t="str">
        <f t="shared" si="195"/>
        <v>Mutually Included</v>
      </c>
      <c r="AP1177" s="54" t="str">
        <f>IF(COUNTA(AQ1177:AS1177)=0, "", IF(COUNTIF(AQ1177:AS1177,5)=3, "Include", IF(COUNTIF(AQ1177:AS1177,5)&gt;=1, "Maybe", "Exclude")))</f>
        <v>Maybe</v>
      </c>
      <c r="AQ1177" s="54">
        <v>5</v>
      </c>
      <c r="AR1177" s="54">
        <v>4</v>
      </c>
      <c r="AS1177" s="54">
        <v>5</v>
      </c>
      <c r="AT1177" s="10" t="s">
        <v>3084</v>
      </c>
      <c r="AU1177" s="10" t="str">
        <f>IF(O1177="include",AF1177,"")</f>
        <v>Include</v>
      </c>
      <c r="AV1177" s="54" t="str">
        <f>IF(P1177="include",AF1177,"")</f>
        <v>Include</v>
      </c>
    </row>
    <row r="1178" spans="1:65" s="54" customFormat="1" ht="45">
      <c r="A1178" s="10">
        <v>1308</v>
      </c>
      <c r="B1178" s="10"/>
      <c r="C1178" s="261" t="s">
        <v>1119</v>
      </c>
      <c r="D1178" s="10">
        <v>1</v>
      </c>
      <c r="E1178" s="10">
        <v>1</v>
      </c>
      <c r="F1178" s="10">
        <v>1</v>
      </c>
      <c r="G1178" s="119" t="str">
        <f t="shared" si="191"/>
        <v>EXCLUDED</v>
      </c>
      <c r="H1178" s="147" t="s">
        <v>901</v>
      </c>
      <c r="I1178" s="189" t="s">
        <v>901</v>
      </c>
      <c r="J1178" s="10" t="str">
        <f>IF(AND(G1178="Excluded", H1178="Excluded"), "Mutually Excluded", IF(AND(OR(G1178="CERTAINLY INCLUDED", G1178="INCLUDED", G1178="MAYBE" ), OR(H1178="INCLUDED", H1178="MAYBE")), "MUTUALLY INCLUDED", IF(AND(G1178="MAYBE", H1178="MAYBE"), "Mutually MAYBE", IF(AND(G1178="Excluded", OR(H1178="INCLUDED", H1178="MAYBE")), "AI: No, Human: Yes", IF(AND(H1178="Excluded", OR(G1178="INCLUDED", G1178="CERTAINLY INCLUDED", G1178="MAYBE")), "AI: Yes, Human: No", "Other Conflict")))))</f>
        <v>Mutually Excluded</v>
      </c>
      <c r="K1178" s="10"/>
      <c r="L1178" s="10"/>
      <c r="N1178" s="220" t="s">
        <v>19</v>
      </c>
      <c r="O1178" s="54" t="str">
        <f>IF(J1178="Mutually Excluded","Exclude",IF(J1178= "Mutually Included","Include",M1178))</f>
        <v>Exclude</v>
      </c>
      <c r="P1178" s="54" t="str">
        <f>'Humans Alignment T&amp;A'!Z1178</f>
        <v>Exclude</v>
      </c>
      <c r="Q1178" s="120" t="str">
        <f>IF(AND(O1178="Exclude", P1178="Exclude"), "Mutually Excluded", IF(AND(OR(O1178="CERTAINLY INCLUDED", O1178="INCLUDE" ), OR(P1178="INCLUDE", P1178="MAYBE")), "MUTUALLY INCLUDED", IF(AND(O1178="MAYBE", P1178="MAYBE"), "Mutually MAYBE", IF(AND(O1178="Exclude", OR(P1178="INCLUDE", P1178="MAYBE")), "AI+Hum: No, Hum1+2: Yes", IF(AND(P1178="Exclude", OR(O1178="INCLUDE", O1178="CERTAINLY INCLUDED", H1178="MAYBE")), "Ai+hum: Yes, Hum1+2: No", "Other Conflict")))))</f>
        <v>Mutually Excluded</v>
      </c>
      <c r="U1178" s="121" t="str">
        <f>IF(Q1178="Mutually Excluded","Exclude",IF(Q1178= "Mutually Included","Include",R1178))</f>
        <v>Exclude</v>
      </c>
      <c r="V1178" s="122"/>
      <c r="X1178" s="201"/>
      <c r="Y1178" s="123"/>
      <c r="Z1178" s="103"/>
      <c r="AA1178" s="137"/>
      <c r="AB1178" s="124"/>
      <c r="AC1178" s="124"/>
      <c r="AD1178" s="203"/>
      <c r="AF1178" s="203"/>
      <c r="AG1178" s="102"/>
      <c r="AH1178" s="10"/>
      <c r="AI1178" s="133"/>
      <c r="AJ1178" s="10"/>
      <c r="AK1178" s="10"/>
      <c r="AL1178" s="143"/>
      <c r="AM1178" s="107"/>
      <c r="AN1178" s="10"/>
      <c r="AO1178" s="10"/>
      <c r="AP1178" s="125"/>
      <c r="AT1178" s="10"/>
      <c r="AU1178" s="10" t="str">
        <f>IF(O1178="include",AF1178,"")</f>
        <v/>
      </c>
      <c r="AV1178" s="54" t="str">
        <f>IF(P1178="include",AF1178,"")</f>
        <v/>
      </c>
      <c r="BC1178" s="10"/>
      <c r="BH1178" s="10"/>
      <c r="BI1178" s="10"/>
      <c r="BM1178" s="10"/>
    </row>
    <row r="1179" spans="1:65" s="54" customFormat="1" ht="30">
      <c r="A1179" s="10">
        <v>1309</v>
      </c>
      <c r="B1179" s="10"/>
      <c r="C1179" s="10" t="s">
        <v>1621</v>
      </c>
      <c r="D1179" s="10">
        <v>2</v>
      </c>
      <c r="E1179" s="10">
        <v>3</v>
      </c>
      <c r="F1179" s="10">
        <v>2</v>
      </c>
      <c r="G1179" s="119" t="str">
        <f t="shared" si="191"/>
        <v>EXCLUDED</v>
      </c>
      <c r="H1179" s="147" t="s">
        <v>901</v>
      </c>
      <c r="I1179" s="189" t="s">
        <v>901</v>
      </c>
      <c r="J1179" s="10" t="str">
        <f>IF(AND(G1179="Excluded", H1179="Excluded"), "Mutually Excluded", IF(AND(OR(G1179="CERTAINLY INCLUDED", G1179="INCLUDED", G1179="MAYBE" ), OR(H1179="INCLUDED", H1179="MAYBE")), "MUTUALLY INCLUDED", IF(AND(G1179="MAYBE", H1179="MAYBE"), "Mutually MAYBE", IF(AND(G1179="Excluded", OR(H1179="INCLUDED", H1179="MAYBE")), "AI: No, Human: Yes", IF(AND(H1179="Excluded", OR(G1179="INCLUDED", G1179="CERTAINLY INCLUDED", G1179="MAYBE")), "AI: Yes, Human: No", "Other Conflict")))))</f>
        <v>Mutually Excluded</v>
      </c>
      <c r="K1179" s="10"/>
      <c r="L1179" s="10"/>
      <c r="N1179" s="220" t="s">
        <v>19</v>
      </c>
      <c r="O1179" s="54" t="str">
        <f>IF(J1179="Mutually Excluded","Exclude",IF(J1179= "Mutually Included","Include",M1179))</f>
        <v>Exclude</v>
      </c>
      <c r="P1179" s="54" t="str">
        <f>'Humans Alignment T&amp;A'!Z1179</f>
        <v>Exclude</v>
      </c>
      <c r="Q1179" s="120" t="str">
        <f>IF(AND(O1179="Exclude", P1179="Exclude"), "Mutually Excluded", IF(AND(OR(O1179="CERTAINLY INCLUDED", O1179="INCLUDE" ), OR(P1179="INCLUDE", P1179="MAYBE")), "MUTUALLY INCLUDED", IF(AND(O1179="MAYBE", P1179="MAYBE"), "Mutually MAYBE", IF(AND(O1179="Exclude", OR(P1179="INCLUDE", P1179="MAYBE")), "AI+Hum: No, Hum1+2: Yes", IF(AND(P1179="Exclude", OR(O1179="INCLUDE", O1179="CERTAINLY INCLUDED", H1179="MAYBE")), "Ai+hum: Yes, Hum1+2: No", "Other Conflict")))))</f>
        <v>Mutually Excluded</v>
      </c>
      <c r="U1179" s="121" t="str">
        <f>IF(Q1179="Mutually Excluded","Exclude",IF(Q1179= "Mutually Included","Include",R1179))</f>
        <v>Exclude</v>
      </c>
      <c r="V1179" s="122"/>
      <c r="X1179" s="117"/>
      <c r="Y1179" s="117"/>
      <c r="Z1179" s="103" t="str">
        <f t="shared" si="193"/>
        <v/>
      </c>
      <c r="AA1179" s="256"/>
      <c r="AB1179" s="186"/>
      <c r="AC1179" s="186"/>
      <c r="AD1179" s="203"/>
      <c r="AF1179" s="203"/>
      <c r="AG1179" s="102" t="str">
        <f t="shared" si="194"/>
        <v/>
      </c>
      <c r="AH1179" s="10" t="str">
        <f t="shared" si="196"/>
        <v/>
      </c>
      <c r="AI1179" s="102"/>
      <c r="AJ1179" s="10"/>
      <c r="AK1179" s="10"/>
      <c r="AL1179" s="105"/>
      <c r="AM1179" s="102"/>
      <c r="AN1179" s="10"/>
      <c r="AO1179" s="10" t="str">
        <f t="shared" si="195"/>
        <v/>
      </c>
      <c r="AT1179" s="10"/>
      <c r="AU1179" s="10" t="str">
        <f>IF(O1179="include",AF1179,"")</f>
        <v/>
      </c>
      <c r="AV1179" s="54" t="str">
        <f>IF(P1179="include",AF1179,"")</f>
        <v/>
      </c>
    </row>
    <row r="1180" spans="1:65" s="54" customFormat="1" ht="45">
      <c r="A1180" s="10">
        <v>1310</v>
      </c>
      <c r="B1180" s="10"/>
      <c r="C1180" s="10" t="s">
        <v>1622</v>
      </c>
      <c r="D1180" s="10">
        <v>2</v>
      </c>
      <c r="E1180" s="10">
        <v>2</v>
      </c>
      <c r="F1180" s="10">
        <v>2</v>
      </c>
      <c r="G1180" s="119" t="str">
        <f t="shared" si="191"/>
        <v>EXCLUDED</v>
      </c>
      <c r="H1180" s="147" t="s">
        <v>901</v>
      </c>
      <c r="I1180" s="189" t="s">
        <v>901</v>
      </c>
      <c r="J1180" s="10" t="str">
        <f>IF(AND(G1180="Excluded", H1180="Excluded"), "Mutually Excluded", IF(AND(OR(G1180="CERTAINLY INCLUDED", G1180="INCLUDED", G1180="MAYBE" ), OR(H1180="INCLUDED", H1180="MAYBE")), "MUTUALLY INCLUDED", IF(AND(G1180="MAYBE", H1180="MAYBE"), "Mutually MAYBE", IF(AND(G1180="Excluded", OR(H1180="INCLUDED", H1180="MAYBE")), "AI: No, Human: Yes", IF(AND(H1180="Excluded", OR(G1180="INCLUDED", G1180="CERTAINLY INCLUDED", G1180="MAYBE")), "AI: Yes, Human: No", "Other Conflict")))))</f>
        <v>Mutually Excluded</v>
      </c>
      <c r="K1180" s="10"/>
      <c r="L1180" s="10"/>
      <c r="N1180" s="220" t="s">
        <v>19</v>
      </c>
      <c r="O1180" s="54" t="str">
        <f>IF(J1180="Mutually Excluded","Exclude",IF(J1180= "Mutually Included","Include",M1180))</f>
        <v>Exclude</v>
      </c>
      <c r="P1180" s="54" t="str">
        <f>'Humans Alignment T&amp;A'!Z1180</f>
        <v>Exclude</v>
      </c>
      <c r="Q1180" s="120" t="str">
        <f>IF(AND(O1180="Exclude", P1180="Exclude"), "Mutually Excluded", IF(AND(OR(O1180="CERTAINLY INCLUDED", O1180="INCLUDE" ), OR(P1180="INCLUDE", P1180="MAYBE")), "MUTUALLY INCLUDED", IF(AND(O1180="MAYBE", P1180="MAYBE"), "Mutually MAYBE", IF(AND(O1180="Exclude", OR(P1180="INCLUDE", P1180="MAYBE")), "AI+Hum: No, Hum1+2: Yes", IF(AND(P1180="Exclude", OR(O1180="INCLUDE", O1180="CERTAINLY INCLUDED", H1180="MAYBE")), "Ai+hum: Yes, Hum1+2: No", "Other Conflict")))))</f>
        <v>Mutually Excluded</v>
      </c>
      <c r="S1180" s="54" t="s">
        <v>19</v>
      </c>
      <c r="T1180" s="54" t="s">
        <v>19</v>
      </c>
      <c r="U1180" s="121" t="str">
        <f>IF(Q1180="Mutually Excluded","Exclude",IF(Q1180= "Mutually Included","Include",R1180))</f>
        <v>Exclude</v>
      </c>
      <c r="V1180" s="122"/>
      <c r="X1180" s="117"/>
      <c r="Y1180" s="117"/>
      <c r="Z1180" s="103" t="str">
        <f t="shared" si="193"/>
        <v/>
      </c>
      <c r="AA1180" s="256"/>
      <c r="AB1180" s="186"/>
      <c r="AC1180" s="186"/>
      <c r="AD1180" s="203"/>
      <c r="AF1180" s="203"/>
      <c r="AG1180" s="102" t="str">
        <f t="shared" si="194"/>
        <v/>
      </c>
      <c r="AH1180" s="10" t="str">
        <f t="shared" si="196"/>
        <v/>
      </c>
      <c r="AI1180" s="102"/>
      <c r="AJ1180" s="10"/>
      <c r="AK1180" s="10"/>
      <c r="AL1180" s="105"/>
      <c r="AM1180" s="102"/>
      <c r="AN1180" s="10"/>
      <c r="AO1180" s="10" t="str">
        <f t="shared" si="195"/>
        <v/>
      </c>
      <c r="AT1180" s="10"/>
      <c r="AU1180" s="10" t="str">
        <f>IF(O1180="include",AF1180,"")</f>
        <v/>
      </c>
      <c r="AV1180" s="54" t="str">
        <f>IF(P1180="include",AF1180,"")</f>
        <v/>
      </c>
    </row>
    <row r="1181" spans="1:65" s="54" customFormat="1" ht="60">
      <c r="A1181" s="10">
        <v>1311</v>
      </c>
      <c r="B1181" s="10"/>
      <c r="C1181" s="10" t="s">
        <v>1623</v>
      </c>
      <c r="D1181" s="10">
        <v>4</v>
      </c>
      <c r="E1181" s="10">
        <v>3</v>
      </c>
      <c r="F1181" s="10">
        <v>2</v>
      </c>
      <c r="G1181" s="119" t="str">
        <f t="shared" si="191"/>
        <v>EXCLUDED</v>
      </c>
      <c r="H1181" s="147" t="s">
        <v>901</v>
      </c>
      <c r="I1181" s="189" t="s">
        <v>901</v>
      </c>
      <c r="J1181" s="10" t="str">
        <f>IF(AND(G1181="Excluded", H1181="Excluded"), "Mutually Excluded", IF(AND(OR(G1181="CERTAINLY INCLUDED", G1181="INCLUDED", G1181="MAYBE" ), OR(H1181="INCLUDED", H1181="MAYBE")), "MUTUALLY INCLUDED", IF(AND(G1181="MAYBE", H1181="MAYBE"), "Mutually MAYBE", IF(AND(G1181="Excluded", OR(H1181="INCLUDED", H1181="MAYBE")), "AI: No, Human: Yes", IF(AND(H1181="Excluded", OR(G1181="INCLUDED", G1181="CERTAINLY INCLUDED", G1181="MAYBE")), "AI: Yes, Human: No", "Other Conflict")))))</f>
        <v>Mutually Excluded</v>
      </c>
      <c r="K1181" s="10"/>
      <c r="L1181" s="10"/>
      <c r="N1181" s="220" t="s">
        <v>19</v>
      </c>
      <c r="O1181" s="54" t="str">
        <f>IF(J1181="Mutually Excluded","Exclude",IF(J1181= "Mutually Included","Include",M1181))</f>
        <v>Exclude</v>
      </c>
      <c r="P1181" s="54" t="str">
        <f>'Humans Alignment T&amp;A'!Z1181</f>
        <v>Exclude</v>
      </c>
      <c r="Q1181" s="120" t="str">
        <f>IF(AND(O1181="Exclude", P1181="Exclude"), "Mutually Excluded", IF(AND(OR(O1181="CERTAINLY INCLUDED", O1181="INCLUDE" ), OR(P1181="INCLUDE", P1181="MAYBE")), "MUTUALLY INCLUDED", IF(AND(O1181="MAYBE", P1181="MAYBE"), "Mutually MAYBE", IF(AND(O1181="Exclude", OR(P1181="INCLUDE", P1181="MAYBE")), "AI+Hum: No, Hum1+2: Yes", IF(AND(P1181="Exclude", OR(O1181="INCLUDE", O1181="CERTAINLY INCLUDED", H1181="MAYBE")), "Ai+hum: Yes, Hum1+2: No", "Other Conflict")))))</f>
        <v>Mutually Excluded</v>
      </c>
      <c r="U1181" s="121" t="str">
        <f>IF(Q1181="Mutually Excluded","Exclude",IF(Q1181= "Mutually Included","Include",R1181))</f>
        <v>Exclude</v>
      </c>
      <c r="V1181" s="122"/>
      <c r="X1181" s="117"/>
      <c r="Y1181" s="117"/>
      <c r="Z1181" s="103" t="str">
        <f t="shared" si="193"/>
        <v/>
      </c>
      <c r="AA1181" s="256"/>
      <c r="AB1181" s="186"/>
      <c r="AC1181" s="186"/>
      <c r="AD1181" s="203"/>
      <c r="AF1181" s="203"/>
      <c r="AG1181" s="102" t="str">
        <f t="shared" si="194"/>
        <v/>
      </c>
      <c r="AH1181" s="10" t="str">
        <f t="shared" si="196"/>
        <v/>
      </c>
      <c r="AI1181" s="102"/>
      <c r="AJ1181" s="10"/>
      <c r="AK1181" s="10"/>
      <c r="AL1181" s="105"/>
      <c r="AM1181" s="102"/>
      <c r="AN1181" s="10"/>
      <c r="AO1181" s="10" t="str">
        <f t="shared" si="195"/>
        <v/>
      </c>
      <c r="AT1181" s="10"/>
      <c r="AU1181" s="10" t="str">
        <f>IF(O1181="include",AF1181,"")</f>
        <v/>
      </c>
      <c r="AV1181" s="54" t="str">
        <f>IF(P1181="include",AF1181,"")</f>
        <v/>
      </c>
    </row>
    <row r="1182" spans="1:65" s="54" customFormat="1" ht="45">
      <c r="A1182" s="10">
        <v>1312</v>
      </c>
      <c r="B1182" s="10"/>
      <c r="C1182" s="10" t="s">
        <v>1624</v>
      </c>
      <c r="D1182" s="10">
        <v>4</v>
      </c>
      <c r="E1182" s="10">
        <v>5</v>
      </c>
      <c r="F1182" s="10">
        <v>4</v>
      </c>
      <c r="G1182" s="119" t="str">
        <f t="shared" si="191"/>
        <v>MAYBE</v>
      </c>
      <c r="H1182" s="147" t="s">
        <v>901</v>
      </c>
      <c r="I1182" s="189" t="s">
        <v>901</v>
      </c>
      <c r="J1182" s="10" t="str">
        <f>IF(AND(G1182="Excluded", H1182="Excluded"), "Mutually Excluded", IF(AND(OR(G1182="CERTAINLY INCLUDED", G1182="INCLUDED", G1182="MAYBE" ), OR(H1182="INCLUDED", H1182="MAYBE")), "MUTUALLY INCLUDED", IF(AND(G1182="MAYBE", H1182="MAYBE"), "Mutually MAYBE", IF(AND(G1182="Excluded", OR(H1182="INCLUDED", H1182="MAYBE")), "AI: No, Human: Yes", IF(AND(H1182="Excluded", OR(G1182="INCLUDED", G1182="CERTAINLY INCLUDED", G1182="MAYBE")), "AI: Yes, Human: No", "Other Conflict")))))</f>
        <v>AI: Yes, Human: No</v>
      </c>
      <c r="K1182" s="10" t="s">
        <v>3024</v>
      </c>
      <c r="L1182" s="10" t="s">
        <v>901</v>
      </c>
      <c r="M1182" s="259" t="s">
        <v>19</v>
      </c>
      <c r="N1182" s="220" t="s">
        <v>19</v>
      </c>
      <c r="O1182" s="54" t="str">
        <f>IF(J1182="Mutually Excluded","Exclude",IF(J1182= "Mutually Included","Include",M1182))</f>
        <v>Exclude</v>
      </c>
      <c r="P1182" s="54" t="str">
        <f>'Humans Alignment T&amp;A'!Z1182</f>
        <v>Exclude</v>
      </c>
      <c r="Q1182" s="120" t="str">
        <f>IF(AND(O1182="Exclude", P1182="Exclude"), "Mutually Excluded", IF(AND(OR(O1182="CERTAINLY INCLUDED", O1182="INCLUDE" ), OR(P1182="INCLUDE", P1182="MAYBE")), "MUTUALLY INCLUDED", IF(AND(O1182="MAYBE", P1182="MAYBE"), "Mutually MAYBE", IF(AND(O1182="Exclude", OR(P1182="INCLUDE", P1182="MAYBE")), "AI+Hum: No, Hum1+2: Yes", IF(AND(P1182="Exclude", OR(O1182="INCLUDE", O1182="CERTAINLY INCLUDED", H1182="MAYBE")), "Ai+hum: Yes, Hum1+2: No", "Other Conflict")))))</f>
        <v>Mutually Excluded</v>
      </c>
      <c r="U1182" s="121" t="str">
        <f>IF(Q1182="Mutually Excluded","Exclude",IF(Q1182= "Mutually Included","Include",R1182))</f>
        <v>Exclude</v>
      </c>
      <c r="V1182" s="122"/>
      <c r="X1182" s="117"/>
      <c r="Y1182" s="117"/>
      <c r="Z1182" s="103" t="str">
        <f t="shared" si="193"/>
        <v/>
      </c>
      <c r="AA1182" s="256"/>
      <c r="AB1182" s="186"/>
      <c r="AC1182" s="186"/>
      <c r="AD1182" s="203"/>
      <c r="AF1182" s="203"/>
      <c r="AG1182" s="102" t="str">
        <f t="shared" si="194"/>
        <v/>
      </c>
      <c r="AH1182" s="10" t="str">
        <f t="shared" si="196"/>
        <v/>
      </c>
      <c r="AI1182" s="102"/>
      <c r="AJ1182" s="10"/>
      <c r="AK1182" s="10"/>
      <c r="AL1182" s="105"/>
      <c r="AM1182" s="102"/>
      <c r="AN1182" s="10"/>
      <c r="AO1182" s="10" t="str">
        <f t="shared" si="195"/>
        <v/>
      </c>
      <c r="AT1182" s="10"/>
      <c r="AU1182" s="10" t="str">
        <f>IF(O1182="include",AF1182,"")</f>
        <v/>
      </c>
      <c r="AV1182" s="54" t="str">
        <f>IF(P1182="include",AF1182,"")</f>
        <v/>
      </c>
    </row>
    <row r="1183" spans="1:65" s="54" customFormat="1" ht="45">
      <c r="A1183" s="10">
        <v>1313</v>
      </c>
      <c r="B1183" s="10"/>
      <c r="C1183" s="10" t="s">
        <v>1359</v>
      </c>
      <c r="D1183" s="10">
        <v>2</v>
      </c>
      <c r="E1183" s="10">
        <v>2</v>
      </c>
      <c r="F1183" s="10">
        <v>2</v>
      </c>
      <c r="G1183" s="119" t="str">
        <f t="shared" ref="G1183:G1244" si="197">IF(COUNTIF(D1183:F1183,5)=3,"CERTAINLY INCLUDED",IF(COUNTIF(D1183:F1183,5)&gt;0,"MAYBE","EXCLUDED"))</f>
        <v>EXCLUDED</v>
      </c>
      <c r="H1183" s="147" t="s">
        <v>901</v>
      </c>
      <c r="I1183" s="189" t="s">
        <v>901</v>
      </c>
      <c r="J1183" s="10" t="str">
        <f>IF(AND(G1183="Excluded", H1183="Excluded"), "Mutually Excluded", IF(AND(OR(G1183="CERTAINLY INCLUDED", G1183="INCLUDED", G1183="MAYBE" ), OR(H1183="INCLUDED", H1183="MAYBE")), "MUTUALLY INCLUDED", IF(AND(G1183="MAYBE", H1183="MAYBE"), "Mutually MAYBE", IF(AND(G1183="Excluded", OR(H1183="INCLUDED", H1183="MAYBE")), "AI: No, Human: Yes", IF(AND(H1183="Excluded", OR(G1183="INCLUDED", G1183="CERTAINLY INCLUDED", G1183="MAYBE")), "AI: Yes, Human: No", "Other Conflict")))))</f>
        <v>Mutually Excluded</v>
      </c>
      <c r="K1183" s="10"/>
      <c r="L1183" s="10"/>
      <c r="N1183" s="220" t="s">
        <v>19</v>
      </c>
      <c r="O1183" s="54" t="str">
        <f>IF(J1183="Mutually Excluded","Exclude",IF(J1183= "Mutually Included","Include",M1183))</f>
        <v>Exclude</v>
      </c>
      <c r="P1183" s="54" t="str">
        <f>'Humans Alignment T&amp;A'!Z1183</f>
        <v>Exclude</v>
      </c>
      <c r="Q1183" s="120" t="str">
        <f>IF(AND(O1183="Exclude", P1183="Exclude"), "Mutually Excluded", IF(AND(OR(O1183="CERTAINLY INCLUDED", O1183="INCLUDE" ), OR(P1183="INCLUDE", P1183="MAYBE")), "MUTUALLY INCLUDED", IF(AND(O1183="MAYBE", P1183="MAYBE"), "Mutually MAYBE", IF(AND(O1183="Exclude", OR(P1183="INCLUDE", P1183="MAYBE")), "AI+Hum: No, Hum1+2: Yes", IF(AND(P1183="Exclude", OR(O1183="INCLUDE", O1183="CERTAINLY INCLUDED", H1183="MAYBE")), "Ai+hum: Yes, Hum1+2: No", "Other Conflict")))))</f>
        <v>Mutually Excluded</v>
      </c>
      <c r="U1183" s="121" t="str">
        <f>IF(Q1183="Mutually Excluded","Exclude",IF(Q1183= "Mutually Included","Include",R1183))</f>
        <v>Exclude</v>
      </c>
      <c r="V1183" s="122"/>
      <c r="X1183" s="117"/>
      <c r="Y1183" s="117"/>
      <c r="Z1183" s="103" t="str">
        <f t="shared" si="193"/>
        <v/>
      </c>
      <c r="AA1183" s="256"/>
      <c r="AB1183" s="186"/>
      <c r="AC1183" s="186"/>
      <c r="AD1183" s="203"/>
      <c r="AF1183" s="203"/>
      <c r="AG1183" s="102" t="str">
        <f t="shared" si="194"/>
        <v/>
      </c>
      <c r="AH1183" s="10" t="str">
        <f t="shared" si="196"/>
        <v/>
      </c>
      <c r="AI1183" s="102"/>
      <c r="AJ1183" s="10"/>
      <c r="AK1183" s="10"/>
      <c r="AL1183" s="105"/>
      <c r="AM1183" s="102"/>
      <c r="AN1183" s="10"/>
      <c r="AO1183" s="10" t="str">
        <f t="shared" si="195"/>
        <v/>
      </c>
      <c r="AT1183" s="10"/>
      <c r="AU1183" s="10" t="str">
        <f>IF(O1183="include",AF1183,"")</f>
        <v/>
      </c>
      <c r="AV1183" s="54" t="str">
        <f>IF(P1183="include",AF1183,"")</f>
        <v/>
      </c>
    </row>
    <row r="1184" spans="1:65" s="54" customFormat="1" ht="30">
      <c r="A1184" s="10">
        <v>1314</v>
      </c>
      <c r="B1184" s="10"/>
      <c r="C1184" s="10" t="s">
        <v>1626</v>
      </c>
      <c r="D1184" s="10">
        <v>1</v>
      </c>
      <c r="E1184" s="10">
        <v>1</v>
      </c>
      <c r="F1184" s="10">
        <v>1</v>
      </c>
      <c r="G1184" s="119" t="str">
        <f t="shared" si="197"/>
        <v>EXCLUDED</v>
      </c>
      <c r="H1184" s="147" t="s">
        <v>901</v>
      </c>
      <c r="I1184" s="189" t="s">
        <v>901</v>
      </c>
      <c r="J1184" s="10" t="str">
        <f>IF(AND(G1184="Excluded", H1184="Excluded"), "Mutually Excluded", IF(AND(OR(G1184="CERTAINLY INCLUDED", G1184="INCLUDED", G1184="MAYBE" ), OR(H1184="INCLUDED", H1184="MAYBE")), "MUTUALLY INCLUDED", IF(AND(G1184="MAYBE", H1184="MAYBE"), "Mutually MAYBE", IF(AND(G1184="Excluded", OR(H1184="INCLUDED", H1184="MAYBE")), "AI: No, Human: Yes", IF(AND(H1184="Excluded", OR(G1184="INCLUDED", G1184="CERTAINLY INCLUDED", G1184="MAYBE")), "AI: Yes, Human: No", "Other Conflict")))))</f>
        <v>Mutually Excluded</v>
      </c>
      <c r="K1184" s="10"/>
      <c r="L1184" s="10"/>
      <c r="N1184" s="220" t="s">
        <v>19</v>
      </c>
      <c r="O1184" s="54" t="str">
        <f>IF(J1184="Mutually Excluded","Exclude",IF(J1184= "Mutually Included","Include",M1184))</f>
        <v>Exclude</v>
      </c>
      <c r="P1184" s="54" t="str">
        <f>'Humans Alignment T&amp;A'!Z1184</f>
        <v>Exclude</v>
      </c>
      <c r="Q1184" s="120" t="str">
        <f>IF(AND(O1184="Exclude", P1184="Exclude"), "Mutually Excluded", IF(AND(OR(O1184="CERTAINLY INCLUDED", O1184="INCLUDE" ), OR(P1184="INCLUDE", P1184="MAYBE")), "MUTUALLY INCLUDED", IF(AND(O1184="MAYBE", P1184="MAYBE"), "Mutually MAYBE", IF(AND(O1184="Exclude", OR(P1184="INCLUDE", P1184="MAYBE")), "AI+Hum: No, Hum1+2: Yes", IF(AND(P1184="Exclude", OR(O1184="INCLUDE", O1184="CERTAINLY INCLUDED", H1184="MAYBE")), "Ai+hum: Yes, Hum1+2: No", "Other Conflict")))))</f>
        <v>Mutually Excluded</v>
      </c>
      <c r="U1184" s="121" t="str">
        <f>IF(Q1184="Mutually Excluded","Exclude",IF(Q1184= "Mutually Included","Include",R1184))</f>
        <v>Exclude</v>
      </c>
      <c r="V1184" s="122"/>
      <c r="X1184" s="117"/>
      <c r="Y1184" s="117"/>
      <c r="Z1184" s="103" t="str">
        <f t="shared" si="193"/>
        <v/>
      </c>
      <c r="AA1184" s="256"/>
      <c r="AB1184" s="186"/>
      <c r="AC1184" s="186"/>
      <c r="AD1184" s="203"/>
      <c r="AF1184" s="203"/>
      <c r="AG1184" s="102" t="str">
        <f t="shared" si="194"/>
        <v/>
      </c>
      <c r="AH1184" s="10" t="str">
        <f t="shared" si="196"/>
        <v/>
      </c>
      <c r="AI1184" s="102"/>
      <c r="AJ1184" s="10"/>
      <c r="AK1184" s="10"/>
      <c r="AL1184" s="105"/>
      <c r="AM1184" s="102"/>
      <c r="AN1184" s="10"/>
      <c r="AO1184" s="10" t="str">
        <f t="shared" si="195"/>
        <v/>
      </c>
      <c r="AT1184" s="10"/>
      <c r="AU1184" s="10" t="str">
        <f>IF(O1184="include",AF1184,"")</f>
        <v/>
      </c>
      <c r="AV1184" s="54" t="str">
        <f>IF(P1184="include",AF1184,"")</f>
        <v/>
      </c>
    </row>
    <row r="1185" spans="1:48" s="54" customFormat="1" ht="30">
      <c r="A1185" s="10">
        <v>1315</v>
      </c>
      <c r="B1185" s="10"/>
      <c r="C1185" s="10" t="s">
        <v>1627</v>
      </c>
      <c r="D1185" s="10">
        <v>2</v>
      </c>
      <c r="E1185" s="10">
        <v>2</v>
      </c>
      <c r="F1185" s="10">
        <v>2</v>
      </c>
      <c r="G1185" s="119" t="str">
        <f t="shared" si="197"/>
        <v>EXCLUDED</v>
      </c>
      <c r="H1185" s="147" t="s">
        <v>901</v>
      </c>
      <c r="I1185" s="189" t="s">
        <v>901</v>
      </c>
      <c r="J1185" s="10" t="str">
        <f>IF(AND(G1185="Excluded", H1185="Excluded"), "Mutually Excluded", IF(AND(OR(G1185="CERTAINLY INCLUDED", G1185="INCLUDED", G1185="MAYBE" ), OR(H1185="INCLUDED", H1185="MAYBE")), "MUTUALLY INCLUDED", IF(AND(G1185="MAYBE", H1185="MAYBE"), "Mutually MAYBE", IF(AND(G1185="Excluded", OR(H1185="INCLUDED", H1185="MAYBE")), "AI: No, Human: Yes", IF(AND(H1185="Excluded", OR(G1185="INCLUDED", G1185="CERTAINLY INCLUDED", G1185="MAYBE")), "AI: Yes, Human: No", "Other Conflict")))))</f>
        <v>Mutually Excluded</v>
      </c>
      <c r="K1185" s="10"/>
      <c r="L1185" s="10"/>
      <c r="N1185" s="220" t="s">
        <v>19</v>
      </c>
      <c r="O1185" s="54" t="str">
        <f>IF(J1185="Mutually Excluded","Exclude",IF(J1185= "Mutually Included","Include",M1185))</f>
        <v>Exclude</v>
      </c>
      <c r="P1185" s="54" t="str">
        <f>'Humans Alignment T&amp;A'!Z1185</f>
        <v>Exclude</v>
      </c>
      <c r="Q1185" s="120" t="str">
        <f>IF(AND(O1185="Exclude", P1185="Exclude"), "Mutually Excluded", IF(AND(OR(O1185="CERTAINLY INCLUDED", O1185="INCLUDE" ), OR(P1185="INCLUDE", P1185="MAYBE")), "MUTUALLY INCLUDED", IF(AND(O1185="MAYBE", P1185="MAYBE"), "Mutually MAYBE", IF(AND(O1185="Exclude", OR(P1185="INCLUDE", P1185="MAYBE")), "AI+Hum: No, Hum1+2: Yes", IF(AND(P1185="Exclude", OR(O1185="INCLUDE", O1185="CERTAINLY INCLUDED", H1185="MAYBE")), "Ai+hum: Yes, Hum1+2: No", "Other Conflict")))))</f>
        <v>Mutually Excluded</v>
      </c>
      <c r="U1185" s="121" t="str">
        <f>IF(Q1185="Mutually Excluded","Exclude",IF(Q1185= "Mutually Included","Include",R1185))</f>
        <v>Exclude</v>
      </c>
      <c r="V1185" s="122"/>
      <c r="X1185" s="117"/>
      <c r="Y1185" s="117"/>
      <c r="Z1185" s="103" t="str">
        <f t="shared" si="193"/>
        <v/>
      </c>
      <c r="AA1185" s="256"/>
      <c r="AB1185" s="186"/>
      <c r="AC1185" s="186"/>
      <c r="AD1185" s="203"/>
      <c r="AF1185" s="203"/>
      <c r="AG1185" s="102" t="str">
        <f t="shared" si="194"/>
        <v/>
      </c>
      <c r="AH1185" s="10" t="str">
        <f t="shared" si="196"/>
        <v/>
      </c>
      <c r="AI1185" s="102"/>
      <c r="AJ1185" s="10"/>
      <c r="AK1185" s="10"/>
      <c r="AL1185" s="105"/>
      <c r="AM1185" s="102"/>
      <c r="AN1185" s="10"/>
      <c r="AO1185" s="10" t="str">
        <f t="shared" si="195"/>
        <v/>
      </c>
      <c r="AT1185" s="10"/>
      <c r="AU1185" s="10" t="str">
        <f>IF(O1185="include",AF1185,"")</f>
        <v/>
      </c>
      <c r="AV1185" s="54" t="str">
        <f>IF(P1185="include",AF1185,"")</f>
        <v/>
      </c>
    </row>
    <row r="1186" spans="1:48" s="54" customFormat="1" ht="30">
      <c r="A1186" s="10">
        <v>1316</v>
      </c>
      <c r="B1186" s="10"/>
      <c r="C1186" s="10" t="s">
        <v>1628</v>
      </c>
      <c r="D1186" s="10">
        <v>2</v>
      </c>
      <c r="E1186" s="10">
        <v>2</v>
      </c>
      <c r="F1186" s="10">
        <v>2</v>
      </c>
      <c r="G1186" s="119" t="str">
        <f t="shared" si="197"/>
        <v>EXCLUDED</v>
      </c>
      <c r="H1186" s="147" t="s">
        <v>901</v>
      </c>
      <c r="I1186" s="189" t="s">
        <v>901</v>
      </c>
      <c r="J1186" s="10" t="str">
        <f>IF(AND(G1186="Excluded", H1186="Excluded"), "Mutually Excluded", IF(AND(OR(G1186="CERTAINLY INCLUDED", G1186="INCLUDED", G1186="MAYBE" ), OR(H1186="INCLUDED", H1186="MAYBE")), "MUTUALLY INCLUDED", IF(AND(G1186="MAYBE", H1186="MAYBE"), "Mutually MAYBE", IF(AND(G1186="Excluded", OR(H1186="INCLUDED", H1186="MAYBE")), "AI: No, Human: Yes", IF(AND(H1186="Excluded", OR(G1186="INCLUDED", G1186="CERTAINLY INCLUDED", G1186="MAYBE")), "AI: Yes, Human: No", "Other Conflict")))))</f>
        <v>Mutually Excluded</v>
      </c>
      <c r="K1186" s="10"/>
      <c r="L1186" s="10"/>
      <c r="N1186" s="220" t="s">
        <v>19</v>
      </c>
      <c r="O1186" s="54" t="str">
        <f>IF(J1186="Mutually Excluded","Exclude",IF(J1186= "Mutually Included","Include",M1186))</f>
        <v>Exclude</v>
      </c>
      <c r="P1186" s="54" t="str">
        <f>'Humans Alignment T&amp;A'!Z1186</f>
        <v>Exclude</v>
      </c>
      <c r="Q1186" s="120" t="str">
        <f>IF(AND(O1186="Exclude", P1186="Exclude"), "Mutually Excluded", IF(AND(OR(O1186="CERTAINLY INCLUDED", O1186="INCLUDE" ), OR(P1186="INCLUDE", P1186="MAYBE")), "MUTUALLY INCLUDED", IF(AND(O1186="MAYBE", P1186="MAYBE"), "Mutually MAYBE", IF(AND(O1186="Exclude", OR(P1186="INCLUDE", P1186="MAYBE")), "AI+Hum: No, Hum1+2: Yes", IF(AND(P1186="Exclude", OR(O1186="INCLUDE", O1186="CERTAINLY INCLUDED", H1186="MAYBE")), "Ai+hum: Yes, Hum1+2: No", "Other Conflict")))))</f>
        <v>Mutually Excluded</v>
      </c>
      <c r="U1186" s="121" t="str">
        <f>IF(Q1186="Mutually Excluded","Exclude",IF(Q1186= "Mutually Included","Include",R1186))</f>
        <v>Exclude</v>
      </c>
      <c r="V1186" s="122"/>
      <c r="X1186" s="117"/>
      <c r="Y1186" s="117"/>
      <c r="Z1186" s="103" t="str">
        <f t="shared" si="193"/>
        <v/>
      </c>
      <c r="AA1186" s="256"/>
      <c r="AB1186" s="186"/>
      <c r="AC1186" s="186"/>
      <c r="AD1186" s="203"/>
      <c r="AF1186" s="203"/>
      <c r="AG1186" s="102" t="str">
        <f t="shared" si="194"/>
        <v/>
      </c>
      <c r="AH1186" s="10" t="str">
        <f t="shared" si="196"/>
        <v/>
      </c>
      <c r="AI1186" s="102"/>
      <c r="AJ1186" s="10"/>
      <c r="AK1186" s="10"/>
      <c r="AL1186" s="105"/>
      <c r="AM1186" s="102"/>
      <c r="AN1186" s="10"/>
      <c r="AO1186" s="10" t="str">
        <f t="shared" si="195"/>
        <v/>
      </c>
      <c r="AT1186" s="10"/>
      <c r="AU1186" s="10" t="str">
        <f>IF(O1186="include",AF1186,"")</f>
        <v/>
      </c>
      <c r="AV1186" s="54" t="str">
        <f>IF(P1186="include",AF1186,"")</f>
        <v/>
      </c>
    </row>
    <row r="1187" spans="1:48" s="54" customFormat="1" ht="30">
      <c r="A1187" s="10">
        <v>1317</v>
      </c>
      <c r="B1187" s="10"/>
      <c r="C1187" s="10" t="s">
        <v>1629</v>
      </c>
      <c r="D1187" s="10">
        <v>1</v>
      </c>
      <c r="E1187" s="10">
        <v>1</v>
      </c>
      <c r="F1187" s="10">
        <v>1</v>
      </c>
      <c r="G1187" s="119" t="str">
        <f t="shared" si="197"/>
        <v>EXCLUDED</v>
      </c>
      <c r="H1187" s="147" t="s">
        <v>901</v>
      </c>
      <c r="I1187" s="189" t="s">
        <v>901</v>
      </c>
      <c r="J1187" s="10" t="str">
        <f>IF(AND(G1187="Excluded", H1187="Excluded"), "Mutually Excluded", IF(AND(OR(G1187="CERTAINLY INCLUDED", G1187="INCLUDED", G1187="MAYBE" ), OR(H1187="INCLUDED", H1187="MAYBE")), "MUTUALLY INCLUDED", IF(AND(G1187="MAYBE", H1187="MAYBE"), "Mutually MAYBE", IF(AND(G1187="Excluded", OR(H1187="INCLUDED", H1187="MAYBE")), "AI: No, Human: Yes", IF(AND(H1187="Excluded", OR(G1187="INCLUDED", G1187="CERTAINLY INCLUDED", G1187="MAYBE")), "AI: Yes, Human: No", "Other Conflict")))))</f>
        <v>Mutually Excluded</v>
      </c>
      <c r="K1187" s="10"/>
      <c r="L1187" s="10"/>
      <c r="N1187" s="220" t="s">
        <v>19</v>
      </c>
      <c r="O1187" s="54" t="str">
        <f>IF(J1187="Mutually Excluded","Exclude",IF(J1187= "Mutually Included","Include",M1187))</f>
        <v>Exclude</v>
      </c>
      <c r="P1187" s="54" t="str">
        <f>'Humans Alignment T&amp;A'!Z1187</f>
        <v>Exclude</v>
      </c>
      <c r="Q1187" s="120" t="str">
        <f>IF(AND(O1187="Exclude", P1187="Exclude"), "Mutually Excluded", IF(AND(OR(O1187="CERTAINLY INCLUDED", O1187="INCLUDE" ), OR(P1187="INCLUDE", P1187="MAYBE")), "MUTUALLY INCLUDED", IF(AND(O1187="MAYBE", P1187="MAYBE"), "Mutually MAYBE", IF(AND(O1187="Exclude", OR(P1187="INCLUDE", P1187="MAYBE")), "AI+Hum: No, Hum1+2: Yes", IF(AND(P1187="Exclude", OR(O1187="INCLUDE", O1187="CERTAINLY INCLUDED", H1187="MAYBE")), "Ai+hum: Yes, Hum1+2: No", "Other Conflict")))))</f>
        <v>Mutually Excluded</v>
      </c>
      <c r="U1187" s="121" t="str">
        <f>IF(Q1187="Mutually Excluded","Exclude",IF(Q1187= "Mutually Included","Include",R1187))</f>
        <v>Exclude</v>
      </c>
      <c r="V1187" s="122"/>
      <c r="X1187" s="117"/>
      <c r="Y1187" s="117"/>
      <c r="Z1187" s="103" t="str">
        <f t="shared" si="193"/>
        <v/>
      </c>
      <c r="AA1187" s="256"/>
      <c r="AB1187" s="186"/>
      <c r="AC1187" s="186"/>
      <c r="AD1187" s="203"/>
      <c r="AF1187" s="203"/>
      <c r="AG1187" s="102" t="str">
        <f t="shared" si="194"/>
        <v/>
      </c>
      <c r="AH1187" s="10" t="str">
        <f t="shared" si="196"/>
        <v/>
      </c>
      <c r="AI1187" s="102"/>
      <c r="AJ1187" s="10"/>
      <c r="AK1187" s="10"/>
      <c r="AL1187" s="105"/>
      <c r="AM1187" s="102"/>
      <c r="AN1187" s="10"/>
      <c r="AO1187" s="10" t="str">
        <f t="shared" si="195"/>
        <v/>
      </c>
      <c r="AT1187" s="10"/>
      <c r="AU1187" s="10" t="str">
        <f>IF(O1187="include",AF1187,"")</f>
        <v/>
      </c>
      <c r="AV1187" s="54" t="str">
        <f>IF(P1187="include",AF1187,"")</f>
        <v/>
      </c>
    </row>
    <row r="1188" spans="1:48" s="54" customFormat="1" ht="30">
      <c r="A1188" s="10">
        <v>1318</v>
      </c>
      <c r="B1188" s="10"/>
      <c r="C1188" s="10" t="s">
        <v>1630</v>
      </c>
      <c r="D1188" s="10">
        <v>1</v>
      </c>
      <c r="E1188" s="10">
        <v>1</v>
      </c>
      <c r="F1188" s="10">
        <v>1</v>
      </c>
      <c r="G1188" s="119" t="str">
        <f t="shared" si="197"/>
        <v>EXCLUDED</v>
      </c>
      <c r="H1188" s="147" t="s">
        <v>901</v>
      </c>
      <c r="I1188" s="189" t="s">
        <v>901</v>
      </c>
      <c r="J1188" s="10" t="str">
        <f>IF(AND(G1188="Excluded", H1188="Excluded"), "Mutually Excluded", IF(AND(OR(G1188="CERTAINLY INCLUDED", G1188="INCLUDED", G1188="MAYBE" ), OR(H1188="INCLUDED", H1188="MAYBE")), "MUTUALLY INCLUDED", IF(AND(G1188="MAYBE", H1188="MAYBE"), "Mutually MAYBE", IF(AND(G1188="Excluded", OR(H1188="INCLUDED", H1188="MAYBE")), "AI: No, Human: Yes", IF(AND(H1188="Excluded", OR(G1188="INCLUDED", G1188="CERTAINLY INCLUDED", G1188="MAYBE")), "AI: Yes, Human: No", "Other Conflict")))))</f>
        <v>Mutually Excluded</v>
      </c>
      <c r="K1188" s="10"/>
      <c r="L1188" s="10"/>
      <c r="N1188" s="220" t="s">
        <v>19</v>
      </c>
      <c r="O1188" s="54" t="str">
        <f>IF(J1188="Mutually Excluded","Exclude",IF(J1188= "Mutually Included","Include",M1188))</f>
        <v>Exclude</v>
      </c>
      <c r="P1188" s="54" t="str">
        <f>'Humans Alignment T&amp;A'!Z1188</f>
        <v>Exclude</v>
      </c>
      <c r="Q1188" s="120" t="str">
        <f>IF(AND(O1188="Exclude", P1188="Exclude"), "Mutually Excluded", IF(AND(OR(O1188="CERTAINLY INCLUDED", O1188="INCLUDE" ), OR(P1188="INCLUDE", P1188="MAYBE")), "MUTUALLY INCLUDED", IF(AND(O1188="MAYBE", P1188="MAYBE"), "Mutually MAYBE", IF(AND(O1188="Exclude", OR(P1188="INCLUDE", P1188="MAYBE")), "AI+Hum: No, Hum1+2: Yes", IF(AND(P1188="Exclude", OR(O1188="INCLUDE", O1188="CERTAINLY INCLUDED", H1188="MAYBE")), "Ai+hum: Yes, Hum1+2: No", "Other Conflict")))))</f>
        <v>Mutually Excluded</v>
      </c>
      <c r="U1188" s="121" t="str">
        <f>IF(Q1188="Mutually Excluded","Exclude",IF(Q1188= "Mutually Included","Include",R1188))</f>
        <v>Exclude</v>
      </c>
      <c r="V1188" s="122"/>
      <c r="X1188" s="117"/>
      <c r="Y1188" s="117"/>
      <c r="Z1188" s="103" t="str">
        <f t="shared" si="193"/>
        <v/>
      </c>
      <c r="AA1188" s="256"/>
      <c r="AB1188" s="186"/>
      <c r="AC1188" s="186"/>
      <c r="AD1188" s="203"/>
      <c r="AF1188" s="203"/>
      <c r="AG1188" s="102" t="str">
        <f t="shared" si="194"/>
        <v/>
      </c>
      <c r="AH1188" s="10" t="str">
        <f t="shared" si="196"/>
        <v/>
      </c>
      <c r="AI1188" s="102"/>
      <c r="AJ1188" s="10"/>
      <c r="AK1188" s="10"/>
      <c r="AL1188" s="105"/>
      <c r="AM1188" s="102"/>
      <c r="AN1188" s="10"/>
      <c r="AO1188" s="10" t="str">
        <f t="shared" si="195"/>
        <v/>
      </c>
      <c r="AT1188" s="10"/>
      <c r="AU1188" s="10" t="str">
        <f>IF(O1188="include",AF1188,"")</f>
        <v/>
      </c>
      <c r="AV1188" s="54" t="str">
        <f>IF(P1188="include",AF1188,"")</f>
        <v/>
      </c>
    </row>
    <row r="1189" spans="1:48" s="54" customFormat="1" ht="45">
      <c r="A1189" s="10">
        <v>1319</v>
      </c>
      <c r="B1189" s="10"/>
      <c r="C1189" s="10" t="s">
        <v>1631</v>
      </c>
      <c r="D1189" s="10">
        <v>1</v>
      </c>
      <c r="E1189" s="10">
        <v>1</v>
      </c>
      <c r="F1189" s="10">
        <v>1</v>
      </c>
      <c r="G1189" s="119" t="str">
        <f t="shared" si="197"/>
        <v>EXCLUDED</v>
      </c>
      <c r="H1189" s="147" t="s">
        <v>901</v>
      </c>
      <c r="I1189" s="189" t="s">
        <v>901</v>
      </c>
      <c r="J1189" s="10" t="str">
        <f>IF(AND(G1189="Excluded", H1189="Excluded"), "Mutually Excluded", IF(AND(OR(G1189="CERTAINLY INCLUDED", G1189="INCLUDED", G1189="MAYBE" ), OR(H1189="INCLUDED", H1189="MAYBE")), "MUTUALLY INCLUDED", IF(AND(G1189="MAYBE", H1189="MAYBE"), "Mutually MAYBE", IF(AND(G1189="Excluded", OR(H1189="INCLUDED", H1189="MAYBE")), "AI: No, Human: Yes", IF(AND(H1189="Excluded", OR(G1189="INCLUDED", G1189="CERTAINLY INCLUDED", G1189="MAYBE")), "AI: Yes, Human: No", "Other Conflict")))))</f>
        <v>Mutually Excluded</v>
      </c>
      <c r="K1189" s="10"/>
      <c r="L1189" s="10"/>
      <c r="N1189" s="220" t="s">
        <v>19</v>
      </c>
      <c r="O1189" s="54" t="str">
        <f>IF(J1189="Mutually Excluded","Exclude",IF(J1189= "Mutually Included","Include",M1189))</f>
        <v>Exclude</v>
      </c>
      <c r="P1189" s="54" t="str">
        <f>'Humans Alignment T&amp;A'!Z1189</f>
        <v>Exclude</v>
      </c>
      <c r="Q1189" s="120" t="str">
        <f>IF(AND(O1189="Exclude", P1189="Exclude"), "Mutually Excluded", IF(AND(OR(O1189="CERTAINLY INCLUDED", O1189="INCLUDE" ), OR(P1189="INCLUDE", P1189="MAYBE")), "MUTUALLY INCLUDED", IF(AND(O1189="MAYBE", P1189="MAYBE"), "Mutually MAYBE", IF(AND(O1189="Exclude", OR(P1189="INCLUDE", P1189="MAYBE")), "AI+Hum: No, Hum1+2: Yes", IF(AND(P1189="Exclude", OR(O1189="INCLUDE", O1189="CERTAINLY INCLUDED", H1189="MAYBE")), "Ai+hum: Yes, Hum1+2: No", "Other Conflict")))))</f>
        <v>Mutually Excluded</v>
      </c>
      <c r="U1189" s="121" t="str">
        <f>IF(Q1189="Mutually Excluded","Exclude",IF(Q1189= "Mutually Included","Include",R1189))</f>
        <v>Exclude</v>
      </c>
      <c r="V1189" s="122"/>
      <c r="X1189" s="117"/>
      <c r="Y1189" s="117"/>
      <c r="Z1189" s="103" t="str">
        <f t="shared" si="193"/>
        <v/>
      </c>
      <c r="AA1189" s="256"/>
      <c r="AB1189" s="186"/>
      <c r="AC1189" s="186"/>
      <c r="AD1189" s="203"/>
      <c r="AF1189" s="203"/>
      <c r="AG1189" s="102" t="str">
        <f t="shared" si="194"/>
        <v/>
      </c>
      <c r="AH1189" s="10" t="str">
        <f t="shared" si="196"/>
        <v/>
      </c>
      <c r="AI1189" s="102"/>
      <c r="AJ1189" s="10"/>
      <c r="AK1189" s="10"/>
      <c r="AL1189" s="105"/>
      <c r="AM1189" s="102"/>
      <c r="AN1189" s="10"/>
      <c r="AO1189" s="10" t="str">
        <f t="shared" si="195"/>
        <v/>
      </c>
      <c r="AT1189" s="10"/>
      <c r="AU1189" s="10" t="str">
        <f>IF(O1189="include",AF1189,"")</f>
        <v/>
      </c>
      <c r="AV1189" s="54" t="str">
        <f>IF(P1189="include",AF1189,"")</f>
        <v/>
      </c>
    </row>
    <row r="1190" spans="1:48" s="54" customFormat="1" ht="45">
      <c r="A1190" s="10">
        <v>1320</v>
      </c>
      <c r="B1190" s="10"/>
      <c r="C1190" s="10" t="s">
        <v>606</v>
      </c>
      <c r="D1190" s="10">
        <v>4</v>
      </c>
      <c r="E1190" s="10">
        <v>3</v>
      </c>
      <c r="F1190" s="10">
        <v>3</v>
      </c>
      <c r="G1190" s="119" t="str">
        <f t="shared" si="197"/>
        <v>EXCLUDED</v>
      </c>
      <c r="H1190" s="147" t="s">
        <v>901</v>
      </c>
      <c r="I1190" s="189" t="s">
        <v>901</v>
      </c>
      <c r="J1190" s="10" t="str">
        <f>IF(AND(G1190="Excluded", H1190="Excluded"), "Mutually Excluded", IF(AND(OR(G1190="CERTAINLY INCLUDED", G1190="INCLUDED", G1190="MAYBE" ), OR(H1190="INCLUDED", H1190="MAYBE")), "MUTUALLY INCLUDED", IF(AND(G1190="MAYBE", H1190="MAYBE"), "Mutually MAYBE", IF(AND(G1190="Excluded", OR(H1190="INCLUDED", H1190="MAYBE")), "AI: No, Human: Yes", IF(AND(H1190="Excluded", OR(G1190="INCLUDED", G1190="CERTAINLY INCLUDED", G1190="MAYBE")), "AI: Yes, Human: No", "Other Conflict")))))</f>
        <v>Mutually Excluded</v>
      </c>
      <c r="K1190" s="10"/>
      <c r="L1190" s="10"/>
      <c r="N1190" s="220" t="s">
        <v>19</v>
      </c>
      <c r="O1190" s="54" t="str">
        <f>IF(J1190="Mutually Excluded","Exclude",IF(J1190= "Mutually Included","Include",M1190))</f>
        <v>Exclude</v>
      </c>
      <c r="P1190" s="54" t="str">
        <f>'Humans Alignment T&amp;A'!Z1190</f>
        <v>Exclude</v>
      </c>
      <c r="Q1190" s="120" t="s">
        <v>3070</v>
      </c>
      <c r="U1190" s="121" t="str">
        <f>IF(Q1190="Mutually Excluded","Exclude",IF(Q1190= "Mutually Included","Include",R1190))</f>
        <v>Exclude</v>
      </c>
      <c r="V1190" s="122"/>
      <c r="X1190" s="117"/>
      <c r="Y1190" s="117"/>
      <c r="Z1190" s="103" t="str">
        <f t="shared" si="193"/>
        <v/>
      </c>
      <c r="AA1190" s="256"/>
      <c r="AB1190" s="186"/>
      <c r="AC1190" s="186"/>
      <c r="AD1190" s="203"/>
      <c r="AF1190" s="203"/>
      <c r="AG1190" s="102" t="str">
        <f t="shared" si="194"/>
        <v/>
      </c>
      <c r="AH1190" s="10" t="str">
        <f t="shared" si="196"/>
        <v/>
      </c>
      <c r="AI1190" s="102"/>
      <c r="AJ1190" s="10"/>
      <c r="AK1190" s="10"/>
      <c r="AL1190" s="105"/>
      <c r="AM1190" s="102"/>
      <c r="AN1190" s="10"/>
      <c r="AO1190" s="10" t="str">
        <f t="shared" si="195"/>
        <v/>
      </c>
      <c r="AT1190" s="10"/>
      <c r="AU1190" s="10" t="str">
        <f>IF(O1190="include",AF1190,"")</f>
        <v/>
      </c>
      <c r="AV1190" s="54" t="str">
        <f>IF(P1190="include",AF1190,"")</f>
        <v/>
      </c>
    </row>
    <row r="1191" spans="1:48" s="54" customFormat="1" ht="30">
      <c r="A1191" s="10">
        <v>1321</v>
      </c>
      <c r="B1191" s="10"/>
      <c r="C1191" s="10" t="s">
        <v>1634</v>
      </c>
      <c r="D1191" s="10">
        <v>4</v>
      </c>
      <c r="E1191" s="10">
        <v>4</v>
      </c>
      <c r="F1191" s="10">
        <v>3</v>
      </c>
      <c r="G1191" s="119" t="str">
        <f t="shared" si="197"/>
        <v>EXCLUDED</v>
      </c>
      <c r="H1191" s="147" t="s">
        <v>901</v>
      </c>
      <c r="I1191" s="189" t="s">
        <v>901</v>
      </c>
      <c r="J1191" s="10" t="str">
        <f>IF(AND(G1191="Excluded", H1191="Excluded"), "Mutually Excluded", IF(AND(OR(G1191="CERTAINLY INCLUDED", G1191="INCLUDED", G1191="MAYBE" ), OR(H1191="INCLUDED", H1191="MAYBE")), "MUTUALLY INCLUDED", IF(AND(G1191="MAYBE", H1191="MAYBE"), "Mutually MAYBE", IF(AND(G1191="Excluded", OR(H1191="INCLUDED", H1191="MAYBE")), "AI: No, Human: Yes", IF(AND(H1191="Excluded", OR(G1191="INCLUDED", G1191="CERTAINLY INCLUDED", G1191="MAYBE")), "AI: Yes, Human: No", "Other Conflict")))))</f>
        <v>Mutually Excluded</v>
      </c>
      <c r="K1191" s="10"/>
      <c r="L1191" s="10"/>
      <c r="N1191" s="220" t="s">
        <v>19</v>
      </c>
      <c r="O1191" s="54" t="str">
        <f>IF(J1191="Mutually Excluded","Exclude",IF(J1191= "Mutually Included","Include",M1191))</f>
        <v>Exclude</v>
      </c>
      <c r="P1191" s="54" t="str">
        <f>'Humans Alignment T&amp;A'!Z1191</f>
        <v>Exclude</v>
      </c>
      <c r="Q1191" s="120" t="str">
        <f>IF(AND(O1191="Exclude", P1191="Exclude"), "Mutually Excluded", IF(AND(OR(O1191="CERTAINLY INCLUDED", O1191="INCLUDE" ), OR(P1191="INCLUDE", P1191="MAYBE")), "MUTUALLY INCLUDED", IF(AND(O1191="MAYBE", P1191="MAYBE"), "Mutually MAYBE", IF(AND(O1191="Exclude", OR(P1191="INCLUDE", P1191="MAYBE")), "AI+Hum: No, Hum1+2: Yes", IF(AND(P1191="Exclude", OR(O1191="INCLUDE", O1191="CERTAINLY INCLUDED", H1191="MAYBE")), "Ai+hum: Yes, Hum1+2: No", "Other Conflict")))))</f>
        <v>Mutually Excluded</v>
      </c>
      <c r="U1191" s="121" t="str">
        <f>IF(Q1191="Mutually Excluded","Exclude",IF(Q1191= "Mutually Included","Include",R1191))</f>
        <v>Exclude</v>
      </c>
      <c r="V1191" s="122"/>
      <c r="X1191" s="117"/>
      <c r="Y1191" s="117"/>
      <c r="Z1191" s="103" t="str">
        <f t="shared" si="193"/>
        <v/>
      </c>
      <c r="AA1191" s="256"/>
      <c r="AB1191" s="186"/>
      <c r="AC1191" s="186"/>
      <c r="AD1191" s="203"/>
      <c r="AF1191" s="203"/>
      <c r="AG1191" s="102" t="str">
        <f t="shared" si="194"/>
        <v/>
      </c>
      <c r="AH1191" s="10" t="str">
        <f t="shared" si="196"/>
        <v/>
      </c>
      <c r="AI1191" s="102"/>
      <c r="AJ1191" s="10"/>
      <c r="AK1191" s="10"/>
      <c r="AL1191" s="105"/>
      <c r="AM1191" s="102"/>
      <c r="AN1191" s="10"/>
      <c r="AO1191" s="10" t="str">
        <f t="shared" si="195"/>
        <v/>
      </c>
      <c r="AT1191" s="10"/>
      <c r="AU1191" s="10" t="str">
        <f>IF(O1191="include",AF1191,"")</f>
        <v/>
      </c>
      <c r="AV1191" s="54" t="str">
        <f>IF(P1191="include",AF1191,"")</f>
        <v/>
      </c>
    </row>
    <row r="1192" spans="1:48" s="54" customFormat="1" ht="60">
      <c r="A1192" s="10">
        <v>1322</v>
      </c>
      <c r="B1192" s="10"/>
      <c r="C1192" s="10" t="s">
        <v>1635</v>
      </c>
      <c r="D1192" s="10">
        <v>4</v>
      </c>
      <c r="E1192" s="10">
        <v>4</v>
      </c>
      <c r="F1192" s="10">
        <v>3</v>
      </c>
      <c r="G1192" s="119" t="str">
        <f t="shared" si="197"/>
        <v>EXCLUDED</v>
      </c>
      <c r="H1192" s="147" t="s">
        <v>901</v>
      </c>
      <c r="I1192" s="189" t="s">
        <v>901</v>
      </c>
      <c r="J1192" s="10" t="str">
        <f>IF(AND(G1192="Excluded", H1192="Excluded"), "Mutually Excluded", IF(AND(OR(G1192="CERTAINLY INCLUDED", G1192="INCLUDED", G1192="MAYBE" ), OR(H1192="INCLUDED", H1192="MAYBE")), "MUTUALLY INCLUDED", IF(AND(G1192="MAYBE", H1192="MAYBE"), "Mutually MAYBE", IF(AND(G1192="Excluded", OR(H1192="INCLUDED", H1192="MAYBE")), "AI: No, Human: Yes", IF(AND(H1192="Excluded", OR(G1192="INCLUDED", G1192="CERTAINLY INCLUDED", G1192="MAYBE")), "AI: Yes, Human: No", "Other Conflict")))))</f>
        <v>Mutually Excluded</v>
      </c>
      <c r="K1192" s="10"/>
      <c r="L1192" s="10"/>
      <c r="N1192" s="220" t="s">
        <v>19</v>
      </c>
      <c r="O1192" s="54" t="str">
        <f>IF(J1192="Mutually Excluded","Exclude",IF(J1192= "Mutually Included","Include",M1192))</f>
        <v>Exclude</v>
      </c>
      <c r="P1192" s="54" t="str">
        <f>'Humans Alignment T&amp;A'!Z1192</f>
        <v>Exclude</v>
      </c>
      <c r="Q1192" s="120" t="str">
        <f>IF(AND(O1192="Exclude", P1192="Exclude"), "Mutually Excluded", IF(AND(OR(O1192="CERTAINLY INCLUDED", O1192="INCLUDE" ), OR(P1192="INCLUDE", P1192="MAYBE")), "MUTUALLY INCLUDED", IF(AND(O1192="MAYBE", P1192="MAYBE"), "Mutually MAYBE", IF(AND(O1192="Exclude", OR(P1192="INCLUDE", P1192="MAYBE")), "AI+Hum: No, Hum1+2: Yes", IF(AND(P1192="Exclude", OR(O1192="INCLUDE", O1192="CERTAINLY INCLUDED", H1192="MAYBE")), "Ai+hum: Yes, Hum1+2: No", "Other Conflict")))))</f>
        <v>Mutually Excluded</v>
      </c>
      <c r="U1192" s="121" t="str">
        <f>IF(Q1192="Mutually Excluded","Exclude",IF(Q1192= "Mutually Included","Include",R1192))</f>
        <v>Exclude</v>
      </c>
      <c r="V1192" s="122"/>
      <c r="X1192" s="117"/>
      <c r="Y1192" s="117"/>
      <c r="Z1192" s="103" t="str">
        <f t="shared" si="193"/>
        <v/>
      </c>
      <c r="AA1192" s="256"/>
      <c r="AB1192" s="186"/>
      <c r="AC1192" s="186"/>
      <c r="AD1192" s="203"/>
      <c r="AF1192" s="203"/>
      <c r="AG1192" s="102" t="str">
        <f t="shared" si="194"/>
        <v/>
      </c>
      <c r="AH1192" s="10" t="str">
        <f t="shared" si="196"/>
        <v/>
      </c>
      <c r="AI1192" s="102"/>
      <c r="AJ1192" s="10"/>
      <c r="AK1192" s="10"/>
      <c r="AL1192" s="105"/>
      <c r="AM1192" s="102"/>
      <c r="AN1192" s="10"/>
      <c r="AO1192" s="10" t="str">
        <f t="shared" si="195"/>
        <v/>
      </c>
      <c r="AT1192" s="10"/>
      <c r="AU1192" s="10" t="str">
        <f>IF(O1192="include",AF1192,"")</f>
        <v/>
      </c>
      <c r="AV1192" s="54" t="str">
        <f>IF(P1192="include",AF1192,"")</f>
        <v/>
      </c>
    </row>
    <row r="1193" spans="1:48" s="54" customFormat="1" ht="45">
      <c r="A1193" s="10">
        <v>1323</v>
      </c>
      <c r="B1193" s="10"/>
      <c r="C1193" s="10" t="s">
        <v>1636</v>
      </c>
      <c r="D1193" s="10">
        <v>2</v>
      </c>
      <c r="E1193" s="10">
        <v>2</v>
      </c>
      <c r="F1193" s="10">
        <v>2</v>
      </c>
      <c r="G1193" s="119" t="str">
        <f t="shared" si="197"/>
        <v>EXCLUDED</v>
      </c>
      <c r="H1193" s="147" t="s">
        <v>901</v>
      </c>
      <c r="I1193" s="189" t="s">
        <v>901</v>
      </c>
      <c r="J1193" s="10" t="str">
        <f>IF(AND(G1193="Excluded", H1193="Excluded"), "Mutually Excluded", IF(AND(OR(G1193="CERTAINLY INCLUDED", G1193="INCLUDED", G1193="MAYBE" ), OR(H1193="INCLUDED", H1193="MAYBE")), "MUTUALLY INCLUDED", IF(AND(G1193="MAYBE", H1193="MAYBE"), "Mutually MAYBE", IF(AND(G1193="Excluded", OR(H1193="INCLUDED", H1193="MAYBE")), "AI: No, Human: Yes", IF(AND(H1193="Excluded", OR(G1193="INCLUDED", G1193="CERTAINLY INCLUDED", G1193="MAYBE")), "AI: Yes, Human: No", "Other Conflict")))))</f>
        <v>Mutually Excluded</v>
      </c>
      <c r="K1193" s="10"/>
      <c r="L1193" s="10"/>
      <c r="N1193" s="220" t="s">
        <v>19</v>
      </c>
      <c r="O1193" s="54" t="str">
        <f>IF(J1193="Mutually Excluded","Exclude",IF(J1193= "Mutually Included","Include",M1193))</f>
        <v>Exclude</v>
      </c>
      <c r="P1193" s="54" t="str">
        <f>'Humans Alignment T&amp;A'!Z1193</f>
        <v>Exclude</v>
      </c>
      <c r="Q1193" s="120" t="str">
        <f>IF(AND(O1193="Exclude", P1193="Exclude"), "Mutually Excluded", IF(AND(OR(O1193="CERTAINLY INCLUDED", O1193="INCLUDE" ), OR(P1193="INCLUDE", P1193="MAYBE")), "MUTUALLY INCLUDED", IF(AND(O1193="MAYBE", P1193="MAYBE"), "Mutually MAYBE", IF(AND(O1193="Exclude", OR(P1193="INCLUDE", P1193="MAYBE")), "AI+Hum: No, Hum1+2: Yes", IF(AND(P1193="Exclude", OR(O1193="INCLUDE", O1193="CERTAINLY INCLUDED", H1193="MAYBE")), "Ai+hum: Yes, Hum1+2: No", "Other Conflict")))))</f>
        <v>Mutually Excluded</v>
      </c>
      <c r="U1193" s="121" t="str">
        <f>IF(Q1193="Mutually Excluded","Exclude",IF(Q1193= "Mutually Included","Include",R1193))</f>
        <v>Exclude</v>
      </c>
      <c r="V1193" s="122"/>
      <c r="X1193" s="117"/>
      <c r="Y1193" s="117"/>
      <c r="Z1193" s="103" t="str">
        <f t="shared" si="193"/>
        <v/>
      </c>
      <c r="AA1193" s="256"/>
      <c r="AB1193" s="186"/>
      <c r="AC1193" s="186"/>
      <c r="AD1193" s="203"/>
      <c r="AF1193" s="203"/>
      <c r="AG1193" s="102" t="str">
        <f t="shared" si="194"/>
        <v/>
      </c>
      <c r="AH1193" s="10" t="str">
        <f t="shared" si="196"/>
        <v/>
      </c>
      <c r="AI1193" s="102"/>
      <c r="AJ1193" s="10"/>
      <c r="AK1193" s="10"/>
      <c r="AL1193" s="105"/>
      <c r="AM1193" s="102"/>
      <c r="AN1193" s="10"/>
      <c r="AO1193" s="10" t="str">
        <f t="shared" si="195"/>
        <v/>
      </c>
      <c r="AT1193" s="10"/>
      <c r="AU1193" s="10" t="str">
        <f>IF(O1193="include",AF1193,"")</f>
        <v/>
      </c>
      <c r="AV1193" s="54" t="str">
        <f>IF(P1193="include",AF1193,"")</f>
        <v/>
      </c>
    </row>
    <row r="1194" spans="1:48" s="54" customFormat="1" ht="30">
      <c r="A1194" s="10">
        <v>1325</v>
      </c>
      <c r="B1194" s="10"/>
      <c r="C1194" s="10" t="s">
        <v>1638</v>
      </c>
      <c r="D1194" s="10">
        <v>3</v>
      </c>
      <c r="E1194" s="10">
        <v>3</v>
      </c>
      <c r="F1194" s="10">
        <v>3</v>
      </c>
      <c r="G1194" s="119" t="str">
        <f t="shared" si="197"/>
        <v>EXCLUDED</v>
      </c>
      <c r="H1194" s="147" t="s">
        <v>901</v>
      </c>
      <c r="I1194" s="189" t="s">
        <v>901</v>
      </c>
      <c r="J1194" s="10" t="str">
        <f>IF(AND(G1194="Excluded", H1194="Excluded"), "Mutually Excluded", IF(AND(OR(G1194="CERTAINLY INCLUDED", G1194="INCLUDED", G1194="MAYBE" ), OR(H1194="INCLUDED", H1194="MAYBE")), "MUTUALLY INCLUDED", IF(AND(G1194="MAYBE", H1194="MAYBE"), "Mutually MAYBE", IF(AND(G1194="Excluded", OR(H1194="INCLUDED", H1194="MAYBE")), "AI: No, Human: Yes", IF(AND(H1194="Excluded", OR(G1194="INCLUDED", G1194="CERTAINLY INCLUDED", G1194="MAYBE")), "AI: Yes, Human: No", "Other Conflict")))))</f>
        <v>Mutually Excluded</v>
      </c>
      <c r="K1194" s="10"/>
      <c r="L1194" s="10"/>
      <c r="N1194" s="220" t="s">
        <v>19</v>
      </c>
      <c r="O1194" s="54" t="str">
        <f>IF(J1194="Mutually Excluded","Exclude",IF(J1194= "Mutually Included","Include",M1194))</f>
        <v>Exclude</v>
      </c>
      <c r="P1194" s="54" t="str">
        <f>'Humans Alignment T&amp;A'!Z1194</f>
        <v>Exclude</v>
      </c>
      <c r="Q1194" s="120" t="str">
        <f>IF(AND(O1194="Exclude", P1194="Exclude"), "Mutually Excluded", IF(AND(OR(O1194="CERTAINLY INCLUDED", O1194="INCLUDE" ), OR(P1194="INCLUDE", P1194="MAYBE")), "MUTUALLY INCLUDED", IF(AND(O1194="MAYBE", P1194="MAYBE"), "Mutually MAYBE", IF(AND(O1194="Exclude", OR(P1194="INCLUDE", P1194="MAYBE")), "AI+Hum: No, Hum1+2: Yes", IF(AND(P1194="Exclude", OR(O1194="INCLUDE", O1194="CERTAINLY INCLUDED", H1194="MAYBE")), "Ai+hum: Yes, Hum1+2: No", "Other Conflict")))))</f>
        <v>Mutually Excluded</v>
      </c>
      <c r="U1194" s="121" t="str">
        <f>IF(Q1194="Mutually Excluded","Exclude",IF(Q1194= "Mutually Included","Include",R1194))</f>
        <v>Exclude</v>
      </c>
      <c r="V1194" s="122"/>
      <c r="X1194" s="117"/>
      <c r="Y1194" s="117"/>
      <c r="Z1194" s="103" t="str">
        <f t="shared" si="193"/>
        <v/>
      </c>
      <c r="AA1194" s="256"/>
      <c r="AB1194" s="186"/>
      <c r="AC1194" s="186"/>
      <c r="AD1194" s="203"/>
      <c r="AF1194" s="203"/>
      <c r="AG1194" s="102" t="str">
        <f t="shared" si="194"/>
        <v/>
      </c>
      <c r="AH1194" s="10" t="str">
        <f t="shared" si="196"/>
        <v/>
      </c>
      <c r="AI1194" s="102"/>
      <c r="AJ1194" s="10"/>
      <c r="AK1194" s="10"/>
      <c r="AL1194" s="105"/>
      <c r="AM1194" s="102"/>
      <c r="AN1194" s="10"/>
      <c r="AO1194" s="10" t="str">
        <f t="shared" si="195"/>
        <v/>
      </c>
      <c r="AT1194" s="10"/>
      <c r="AU1194" s="10" t="str">
        <f>IF(O1194="include",AF1194,"")</f>
        <v/>
      </c>
      <c r="AV1194" s="54" t="str">
        <f>IF(P1194="include",AF1194,"")</f>
        <v/>
      </c>
    </row>
    <row r="1195" spans="1:48" s="54" customFormat="1" ht="30">
      <c r="A1195" s="10">
        <v>1326</v>
      </c>
      <c r="B1195" s="10"/>
      <c r="C1195" s="10" t="s">
        <v>1639</v>
      </c>
      <c r="D1195" s="10">
        <v>2</v>
      </c>
      <c r="E1195" s="10">
        <v>1</v>
      </c>
      <c r="F1195" s="10">
        <v>2</v>
      </c>
      <c r="G1195" s="119" t="str">
        <f t="shared" si="197"/>
        <v>EXCLUDED</v>
      </c>
      <c r="H1195" s="147" t="s">
        <v>901</v>
      </c>
      <c r="I1195" s="189" t="s">
        <v>901</v>
      </c>
      <c r="J1195" s="10" t="str">
        <f>IF(AND(G1195="Excluded", H1195="Excluded"), "Mutually Excluded", IF(AND(OR(G1195="CERTAINLY INCLUDED", G1195="INCLUDED", G1195="MAYBE" ), OR(H1195="INCLUDED", H1195="MAYBE")), "MUTUALLY INCLUDED", IF(AND(G1195="MAYBE", H1195="MAYBE"), "Mutually MAYBE", IF(AND(G1195="Excluded", OR(H1195="INCLUDED", H1195="MAYBE")), "AI: No, Human: Yes", IF(AND(H1195="Excluded", OR(G1195="INCLUDED", G1195="CERTAINLY INCLUDED", G1195="MAYBE")), "AI: Yes, Human: No", "Other Conflict")))))</f>
        <v>Mutually Excluded</v>
      </c>
      <c r="K1195" s="10"/>
      <c r="L1195" s="10"/>
      <c r="N1195" s="220" t="s">
        <v>19</v>
      </c>
      <c r="O1195" s="54" t="str">
        <f>IF(J1195="Mutually Excluded","Exclude",IF(J1195= "Mutually Included","Include",M1195))</f>
        <v>Exclude</v>
      </c>
      <c r="P1195" s="54" t="str">
        <f>'Humans Alignment T&amp;A'!Z1195</f>
        <v>Exclude</v>
      </c>
      <c r="Q1195" s="120" t="str">
        <f>IF(AND(O1195="Exclude", P1195="Exclude"), "Mutually Excluded", IF(AND(OR(O1195="CERTAINLY INCLUDED", O1195="INCLUDE" ), OR(P1195="INCLUDE", P1195="MAYBE")), "MUTUALLY INCLUDED", IF(AND(O1195="MAYBE", P1195="MAYBE"), "Mutually MAYBE", IF(AND(O1195="Exclude", OR(P1195="INCLUDE", P1195="MAYBE")), "AI+Hum: No, Hum1+2: Yes", IF(AND(P1195="Exclude", OR(O1195="INCLUDE", O1195="CERTAINLY INCLUDED", H1195="MAYBE")), "Ai+hum: Yes, Hum1+2: No", "Other Conflict")))))</f>
        <v>Mutually Excluded</v>
      </c>
      <c r="U1195" s="121" t="str">
        <f>IF(Q1195="Mutually Excluded","Exclude",IF(Q1195= "Mutually Included","Include",R1195))</f>
        <v>Exclude</v>
      </c>
      <c r="V1195" s="122"/>
      <c r="X1195" s="117"/>
      <c r="Y1195" s="117"/>
      <c r="Z1195" s="103" t="str">
        <f t="shared" si="193"/>
        <v/>
      </c>
      <c r="AA1195" s="256"/>
      <c r="AB1195" s="186"/>
      <c r="AC1195" s="186"/>
      <c r="AD1195" s="203"/>
      <c r="AF1195" s="203"/>
      <c r="AG1195" s="102" t="str">
        <f t="shared" si="194"/>
        <v/>
      </c>
      <c r="AH1195" s="10" t="str">
        <f t="shared" si="196"/>
        <v/>
      </c>
      <c r="AI1195" s="102"/>
      <c r="AJ1195" s="10"/>
      <c r="AK1195" s="10"/>
      <c r="AL1195" s="105"/>
      <c r="AM1195" s="102"/>
      <c r="AN1195" s="10"/>
      <c r="AO1195" s="10" t="str">
        <f t="shared" si="195"/>
        <v/>
      </c>
      <c r="AT1195" s="10"/>
      <c r="AU1195" s="10" t="str">
        <f>IF(O1195="include",AF1195,"")</f>
        <v/>
      </c>
      <c r="AV1195" s="54" t="str">
        <f>IF(P1195="include",AF1195,"")</f>
        <v/>
      </c>
    </row>
    <row r="1196" spans="1:48" s="54" customFormat="1" ht="60">
      <c r="A1196" s="10">
        <v>1327</v>
      </c>
      <c r="B1196" s="10"/>
      <c r="C1196" s="10" t="s">
        <v>1640</v>
      </c>
      <c r="D1196" s="10">
        <v>1</v>
      </c>
      <c r="E1196" s="10">
        <v>2</v>
      </c>
      <c r="F1196" s="10">
        <v>1</v>
      </c>
      <c r="G1196" s="119" t="str">
        <f t="shared" si="197"/>
        <v>EXCLUDED</v>
      </c>
      <c r="H1196" s="147" t="s">
        <v>901</v>
      </c>
      <c r="I1196" s="189" t="s">
        <v>901</v>
      </c>
      <c r="J1196" s="10" t="str">
        <f>IF(AND(G1196="Excluded", H1196="Excluded"), "Mutually Excluded", IF(AND(OR(G1196="CERTAINLY INCLUDED", G1196="INCLUDED", G1196="MAYBE" ), OR(H1196="INCLUDED", H1196="MAYBE")), "MUTUALLY INCLUDED", IF(AND(G1196="MAYBE", H1196="MAYBE"), "Mutually MAYBE", IF(AND(G1196="Excluded", OR(H1196="INCLUDED", H1196="MAYBE")), "AI: No, Human: Yes", IF(AND(H1196="Excluded", OR(G1196="INCLUDED", G1196="CERTAINLY INCLUDED", G1196="MAYBE")), "AI: Yes, Human: No", "Other Conflict")))))</f>
        <v>Mutually Excluded</v>
      </c>
      <c r="K1196" s="10"/>
      <c r="L1196" s="10"/>
      <c r="N1196" s="220" t="s">
        <v>19</v>
      </c>
      <c r="O1196" s="54" t="str">
        <f>IF(J1196="Mutually Excluded","Exclude",IF(J1196= "Mutually Included","Include",M1196))</f>
        <v>Exclude</v>
      </c>
      <c r="P1196" s="54" t="str">
        <f>'Humans Alignment T&amp;A'!Z1196</f>
        <v>Exclude</v>
      </c>
      <c r="Q1196" s="120" t="str">
        <f>IF(AND(O1196="Exclude", P1196="Exclude"), "Mutually Excluded", IF(AND(OR(O1196="CERTAINLY INCLUDED", O1196="INCLUDE" ), OR(P1196="INCLUDE", P1196="MAYBE")), "MUTUALLY INCLUDED", IF(AND(O1196="MAYBE", P1196="MAYBE"), "Mutually MAYBE", IF(AND(O1196="Exclude", OR(P1196="INCLUDE", P1196="MAYBE")), "AI+Hum: No, Hum1+2: Yes", IF(AND(P1196="Exclude", OR(O1196="INCLUDE", O1196="CERTAINLY INCLUDED", H1196="MAYBE")), "Ai+hum: Yes, Hum1+2: No", "Other Conflict")))))</f>
        <v>Mutually Excluded</v>
      </c>
      <c r="U1196" s="121" t="str">
        <f>IF(Q1196="Mutually Excluded","Exclude",IF(Q1196= "Mutually Included","Include",R1196))</f>
        <v>Exclude</v>
      </c>
      <c r="V1196" s="122"/>
      <c r="X1196" s="117"/>
      <c r="Y1196" s="117"/>
      <c r="Z1196" s="103" t="str">
        <f t="shared" si="193"/>
        <v/>
      </c>
      <c r="AA1196" s="256"/>
      <c r="AB1196" s="186"/>
      <c r="AC1196" s="186"/>
      <c r="AD1196" s="203"/>
      <c r="AF1196" s="203"/>
      <c r="AG1196" s="102" t="str">
        <f t="shared" si="194"/>
        <v/>
      </c>
      <c r="AH1196" s="10" t="str">
        <f t="shared" si="196"/>
        <v/>
      </c>
      <c r="AI1196" s="102"/>
      <c r="AJ1196" s="10"/>
      <c r="AK1196" s="10"/>
      <c r="AL1196" s="105"/>
      <c r="AM1196" s="102"/>
      <c r="AN1196" s="10"/>
      <c r="AO1196" s="10" t="str">
        <f t="shared" si="195"/>
        <v/>
      </c>
      <c r="AT1196" s="10"/>
      <c r="AU1196" s="10" t="str">
        <f>IF(O1196="include",AF1196,"")</f>
        <v/>
      </c>
      <c r="AV1196" s="54" t="str">
        <f>IF(P1196="include",AF1196,"")</f>
        <v/>
      </c>
    </row>
    <row r="1197" spans="1:48" s="54" customFormat="1" ht="45">
      <c r="A1197" s="10">
        <v>1328</v>
      </c>
      <c r="B1197" s="10"/>
      <c r="C1197" s="10" t="s">
        <v>1641</v>
      </c>
      <c r="D1197" s="10">
        <v>2</v>
      </c>
      <c r="E1197" s="10">
        <v>2</v>
      </c>
      <c r="F1197" s="10">
        <v>2</v>
      </c>
      <c r="G1197" s="119" t="str">
        <f t="shared" si="197"/>
        <v>EXCLUDED</v>
      </c>
      <c r="H1197" s="147" t="s">
        <v>901</v>
      </c>
      <c r="I1197" s="189" t="s">
        <v>901</v>
      </c>
      <c r="J1197" s="10" t="str">
        <f>IF(AND(G1197="Excluded", H1197="Excluded"), "Mutually Excluded", IF(AND(OR(G1197="CERTAINLY INCLUDED", G1197="INCLUDED", G1197="MAYBE" ), OR(H1197="INCLUDED", H1197="MAYBE")), "MUTUALLY INCLUDED", IF(AND(G1197="MAYBE", H1197="MAYBE"), "Mutually MAYBE", IF(AND(G1197="Excluded", OR(H1197="INCLUDED", H1197="MAYBE")), "AI: No, Human: Yes", IF(AND(H1197="Excluded", OR(G1197="INCLUDED", G1197="CERTAINLY INCLUDED", G1197="MAYBE")), "AI: Yes, Human: No", "Other Conflict")))))</f>
        <v>Mutually Excluded</v>
      </c>
      <c r="K1197" s="10"/>
      <c r="L1197" s="10"/>
      <c r="N1197" s="220" t="s">
        <v>19</v>
      </c>
      <c r="O1197" s="54" t="str">
        <f>IF(J1197="Mutually Excluded","Exclude",IF(J1197= "Mutually Included","Include",M1197))</f>
        <v>Exclude</v>
      </c>
      <c r="P1197" s="54" t="str">
        <f>'Humans Alignment T&amp;A'!Z1197</f>
        <v>Exclude</v>
      </c>
      <c r="Q1197" s="120" t="str">
        <f>IF(AND(O1197="Exclude", P1197="Exclude"), "Mutually Excluded", IF(AND(OR(O1197="CERTAINLY INCLUDED", O1197="INCLUDE" ), OR(P1197="INCLUDE", P1197="MAYBE")), "MUTUALLY INCLUDED", IF(AND(O1197="MAYBE", P1197="MAYBE"), "Mutually MAYBE", IF(AND(O1197="Exclude", OR(P1197="INCLUDE", P1197="MAYBE")), "AI+Hum: No, Hum1+2: Yes", IF(AND(P1197="Exclude", OR(O1197="INCLUDE", O1197="CERTAINLY INCLUDED", H1197="MAYBE")), "Ai+hum: Yes, Hum1+2: No", "Other Conflict")))))</f>
        <v>Mutually Excluded</v>
      </c>
      <c r="U1197" s="121" t="str">
        <f>IF(Q1197="Mutually Excluded","Exclude",IF(Q1197= "Mutually Included","Include",R1197))</f>
        <v>Exclude</v>
      </c>
      <c r="V1197" s="122"/>
      <c r="X1197" s="117"/>
      <c r="Y1197" s="117"/>
      <c r="Z1197" s="103" t="str">
        <f t="shared" si="193"/>
        <v/>
      </c>
      <c r="AA1197" s="256"/>
      <c r="AB1197" s="186"/>
      <c r="AC1197" s="186"/>
      <c r="AD1197" s="203"/>
      <c r="AF1197" s="203"/>
      <c r="AG1197" s="102" t="str">
        <f t="shared" si="194"/>
        <v/>
      </c>
      <c r="AH1197" s="10" t="str">
        <f t="shared" si="196"/>
        <v/>
      </c>
      <c r="AI1197" s="102"/>
      <c r="AJ1197" s="10"/>
      <c r="AK1197" s="10"/>
      <c r="AL1197" s="105"/>
      <c r="AM1197" s="102"/>
      <c r="AN1197" s="10"/>
      <c r="AO1197" s="10" t="str">
        <f t="shared" si="195"/>
        <v/>
      </c>
      <c r="AT1197" s="10"/>
      <c r="AU1197" s="10" t="str">
        <f>IF(O1197="include",AF1197,"")</f>
        <v/>
      </c>
      <c r="AV1197" s="54" t="str">
        <f>IF(P1197="include",AF1197,"")</f>
        <v/>
      </c>
    </row>
    <row r="1198" spans="1:48" s="54" customFormat="1" ht="70.150000000000006" customHeight="1">
      <c r="A1198" s="10">
        <v>1329</v>
      </c>
      <c r="B1198" s="10"/>
      <c r="C1198" s="10" t="s">
        <v>1642</v>
      </c>
      <c r="D1198" s="10">
        <v>4</v>
      </c>
      <c r="E1198" s="10">
        <v>4</v>
      </c>
      <c r="F1198" s="10">
        <v>3</v>
      </c>
      <c r="G1198" s="119" t="str">
        <f t="shared" si="197"/>
        <v>EXCLUDED</v>
      </c>
      <c r="H1198" s="147" t="s">
        <v>901</v>
      </c>
      <c r="I1198" s="189" t="s">
        <v>901</v>
      </c>
      <c r="J1198" s="10" t="str">
        <f>IF(AND(G1198="Excluded", H1198="Excluded"), "Mutually Excluded", IF(AND(OR(G1198="CERTAINLY INCLUDED", G1198="INCLUDED", G1198="MAYBE" ), OR(H1198="INCLUDED", H1198="MAYBE")), "MUTUALLY INCLUDED", IF(AND(G1198="MAYBE", H1198="MAYBE"), "Mutually MAYBE", IF(AND(G1198="Excluded", OR(H1198="INCLUDED", H1198="MAYBE")), "AI: No, Human: Yes", IF(AND(H1198="Excluded", OR(G1198="INCLUDED", G1198="CERTAINLY INCLUDED", G1198="MAYBE")), "AI: Yes, Human: No", "Other Conflict")))))</f>
        <v>Mutually Excluded</v>
      </c>
      <c r="K1198" s="10"/>
      <c r="L1198" s="10"/>
      <c r="N1198" s="220" t="s">
        <v>19</v>
      </c>
      <c r="O1198" s="54" t="str">
        <f>IF(J1198="Mutually Excluded","Exclude",IF(J1198= "Mutually Included","Include",M1198))</f>
        <v>Exclude</v>
      </c>
      <c r="P1198" s="54" t="str">
        <f>'Humans Alignment T&amp;A'!Z1198</f>
        <v>Exclude</v>
      </c>
      <c r="Q1198" s="120" t="str">
        <f>IF(AND(O1198="Exclude", P1198="Exclude"), "Mutually Excluded", IF(AND(OR(O1198="CERTAINLY INCLUDED", O1198="INCLUDE" ), OR(P1198="INCLUDE", P1198="MAYBE")), "MUTUALLY INCLUDED", IF(AND(O1198="MAYBE", P1198="MAYBE"), "Mutually MAYBE", IF(AND(O1198="Exclude", OR(P1198="INCLUDE", P1198="MAYBE")), "AI+Hum: No, Hum1+2: Yes", IF(AND(P1198="Exclude", OR(O1198="INCLUDE", O1198="CERTAINLY INCLUDED", H1198="MAYBE")), "Ai+hum: Yes, Hum1+2: No", "Other Conflict")))))</f>
        <v>Mutually Excluded</v>
      </c>
      <c r="U1198" s="121" t="str">
        <f>IF(Q1198="Mutually Excluded","Exclude",IF(Q1198= "Mutually Included","Include",R1198))</f>
        <v>Exclude</v>
      </c>
      <c r="V1198" s="122"/>
      <c r="X1198" s="117"/>
      <c r="Y1198" s="117"/>
      <c r="Z1198" s="103" t="str">
        <f t="shared" si="193"/>
        <v/>
      </c>
      <c r="AA1198" s="256"/>
      <c r="AB1198" s="186"/>
      <c r="AC1198" s="186"/>
      <c r="AD1198" s="203"/>
      <c r="AF1198" s="203"/>
      <c r="AG1198" s="102" t="str">
        <f t="shared" si="194"/>
        <v/>
      </c>
      <c r="AH1198" s="10" t="str">
        <f t="shared" si="196"/>
        <v/>
      </c>
      <c r="AI1198" s="102"/>
      <c r="AJ1198" s="10"/>
      <c r="AK1198" s="10"/>
      <c r="AL1198" s="105"/>
      <c r="AM1198" s="102"/>
      <c r="AN1198" s="10"/>
      <c r="AO1198" s="10" t="str">
        <f t="shared" si="195"/>
        <v/>
      </c>
      <c r="AT1198" s="10"/>
      <c r="AU1198" s="10" t="str">
        <f>IF(O1198="include",AF1198,"")</f>
        <v/>
      </c>
      <c r="AV1198" s="54" t="str">
        <f>IF(P1198="include",AF1198,"")</f>
        <v/>
      </c>
    </row>
    <row r="1199" spans="1:48" s="54" customFormat="1" ht="30">
      <c r="A1199" s="10">
        <v>1330</v>
      </c>
      <c r="B1199" s="10"/>
      <c r="C1199" s="10" t="s">
        <v>1643</v>
      </c>
      <c r="D1199" s="10">
        <v>2</v>
      </c>
      <c r="E1199" s="10">
        <v>2</v>
      </c>
      <c r="F1199" s="10">
        <v>2</v>
      </c>
      <c r="G1199" s="119" t="str">
        <f t="shared" si="197"/>
        <v>EXCLUDED</v>
      </c>
      <c r="H1199" s="147" t="s">
        <v>901</v>
      </c>
      <c r="I1199" s="189" t="s">
        <v>901</v>
      </c>
      <c r="J1199" s="10" t="str">
        <f>IF(AND(G1199="Excluded", H1199="Excluded"), "Mutually Excluded", IF(AND(OR(G1199="CERTAINLY INCLUDED", G1199="INCLUDED", G1199="MAYBE" ), OR(H1199="INCLUDED", H1199="MAYBE")), "MUTUALLY INCLUDED", IF(AND(G1199="MAYBE", H1199="MAYBE"), "Mutually MAYBE", IF(AND(G1199="Excluded", OR(H1199="INCLUDED", H1199="MAYBE")), "AI: No, Human: Yes", IF(AND(H1199="Excluded", OR(G1199="INCLUDED", G1199="CERTAINLY INCLUDED", G1199="MAYBE")), "AI: Yes, Human: No", "Other Conflict")))))</f>
        <v>Mutually Excluded</v>
      </c>
      <c r="K1199" s="10"/>
      <c r="L1199" s="10"/>
      <c r="N1199" s="220" t="s">
        <v>19</v>
      </c>
      <c r="O1199" s="54" t="str">
        <f>IF(J1199="Mutually Excluded","Exclude",IF(J1199= "Mutually Included","Include",M1199))</f>
        <v>Exclude</v>
      </c>
      <c r="P1199" s="54" t="str">
        <f>'Humans Alignment T&amp;A'!Z1199</f>
        <v>Exclude</v>
      </c>
      <c r="Q1199" s="120" t="str">
        <f>IF(AND(O1199="Exclude", P1199="Exclude"), "Mutually Excluded", IF(AND(OR(O1199="CERTAINLY INCLUDED", O1199="INCLUDE" ), OR(P1199="INCLUDE", P1199="MAYBE")), "MUTUALLY INCLUDED", IF(AND(O1199="MAYBE", P1199="MAYBE"), "Mutually MAYBE", IF(AND(O1199="Exclude", OR(P1199="INCLUDE", P1199="MAYBE")), "AI+Hum: No, Hum1+2: Yes", IF(AND(P1199="Exclude", OR(O1199="INCLUDE", O1199="CERTAINLY INCLUDED", H1199="MAYBE")), "Ai+hum: Yes, Hum1+2: No", "Other Conflict")))))</f>
        <v>Mutually Excluded</v>
      </c>
      <c r="U1199" s="121" t="str">
        <f>IF(Q1199="Mutually Excluded","Exclude",IF(Q1199= "Mutually Included","Include",R1199))</f>
        <v>Exclude</v>
      </c>
      <c r="V1199" s="122"/>
      <c r="X1199" s="117"/>
      <c r="Y1199" s="117"/>
      <c r="Z1199" s="103" t="str">
        <f t="shared" si="193"/>
        <v/>
      </c>
      <c r="AA1199" s="256"/>
      <c r="AB1199" s="186"/>
      <c r="AC1199" s="186"/>
      <c r="AD1199" s="203"/>
      <c r="AF1199" s="203"/>
      <c r="AG1199" s="102" t="str">
        <f t="shared" si="194"/>
        <v/>
      </c>
      <c r="AH1199" s="10" t="str">
        <f t="shared" si="196"/>
        <v/>
      </c>
      <c r="AI1199" s="102"/>
      <c r="AJ1199" s="10"/>
      <c r="AK1199" s="10"/>
      <c r="AL1199" s="105"/>
      <c r="AM1199" s="102"/>
      <c r="AN1199" s="10"/>
      <c r="AO1199" s="10" t="str">
        <f t="shared" si="195"/>
        <v/>
      </c>
      <c r="AT1199" s="10"/>
      <c r="AU1199" s="10" t="str">
        <f>IF(O1199="include",AF1199,"")</f>
        <v/>
      </c>
      <c r="AV1199" s="54" t="str">
        <f>IF(P1199="include",AF1199,"")</f>
        <v/>
      </c>
    </row>
    <row r="1200" spans="1:48" s="54" customFormat="1" ht="30">
      <c r="A1200" s="10">
        <v>1331</v>
      </c>
      <c r="B1200" s="10"/>
      <c r="C1200" s="10" t="s">
        <v>1644</v>
      </c>
      <c r="D1200" s="10">
        <v>3</v>
      </c>
      <c r="E1200" s="10">
        <v>3</v>
      </c>
      <c r="F1200" s="10">
        <v>3</v>
      </c>
      <c r="G1200" s="119" t="str">
        <f t="shared" si="197"/>
        <v>EXCLUDED</v>
      </c>
      <c r="H1200" s="147" t="s">
        <v>901</v>
      </c>
      <c r="I1200" s="189" t="s">
        <v>901</v>
      </c>
      <c r="J1200" s="10" t="str">
        <f>IF(AND(G1200="Excluded", H1200="Excluded"), "Mutually Excluded", IF(AND(OR(G1200="CERTAINLY INCLUDED", G1200="INCLUDED", G1200="MAYBE" ), OR(H1200="INCLUDED", H1200="MAYBE")), "MUTUALLY INCLUDED", IF(AND(G1200="MAYBE", H1200="MAYBE"), "Mutually MAYBE", IF(AND(G1200="Excluded", OR(H1200="INCLUDED", H1200="MAYBE")), "AI: No, Human: Yes", IF(AND(H1200="Excluded", OR(G1200="INCLUDED", G1200="CERTAINLY INCLUDED", G1200="MAYBE")), "AI: Yes, Human: No", "Other Conflict")))))</f>
        <v>Mutually Excluded</v>
      </c>
      <c r="K1200" s="10"/>
      <c r="L1200" s="10"/>
      <c r="N1200" s="220" t="s">
        <v>19</v>
      </c>
      <c r="O1200" s="54" t="str">
        <f>IF(J1200="Mutually Excluded","Exclude",IF(J1200= "Mutually Included","Include",M1200))</f>
        <v>Exclude</v>
      </c>
      <c r="P1200" s="54" t="str">
        <f>'Humans Alignment T&amp;A'!Z1200</f>
        <v>Exclude</v>
      </c>
      <c r="Q1200" s="120" t="str">
        <f>IF(AND(O1200="Exclude", P1200="Exclude"), "Mutually Excluded", IF(AND(OR(O1200="CERTAINLY INCLUDED", O1200="INCLUDE" ), OR(P1200="INCLUDE", P1200="MAYBE")), "MUTUALLY INCLUDED", IF(AND(O1200="MAYBE", P1200="MAYBE"), "Mutually MAYBE", IF(AND(O1200="Exclude", OR(P1200="INCLUDE", P1200="MAYBE")), "AI+Hum: No, Hum1+2: Yes", IF(AND(P1200="Exclude", OR(O1200="INCLUDE", O1200="CERTAINLY INCLUDED", H1200="MAYBE")), "Ai+hum: Yes, Hum1+2: No", "Other Conflict")))))</f>
        <v>Mutually Excluded</v>
      </c>
      <c r="U1200" s="121" t="str">
        <f>IF(Q1200="Mutually Excluded","Exclude",IF(Q1200= "Mutually Included","Include",R1200))</f>
        <v>Exclude</v>
      </c>
      <c r="V1200" s="122"/>
      <c r="X1200" s="117"/>
      <c r="Y1200" s="117"/>
      <c r="Z1200" s="103" t="str">
        <f t="shared" si="193"/>
        <v/>
      </c>
      <c r="AA1200" s="256"/>
      <c r="AB1200" s="186"/>
      <c r="AC1200" s="186"/>
      <c r="AD1200" s="203"/>
      <c r="AF1200" s="203"/>
      <c r="AG1200" s="102" t="str">
        <f t="shared" si="194"/>
        <v/>
      </c>
      <c r="AH1200" s="10" t="str">
        <f t="shared" si="196"/>
        <v/>
      </c>
      <c r="AI1200" s="102"/>
      <c r="AJ1200" s="10"/>
      <c r="AK1200" s="10"/>
      <c r="AL1200" s="105"/>
      <c r="AM1200" s="102"/>
      <c r="AN1200" s="10"/>
      <c r="AO1200" s="10" t="str">
        <f t="shared" si="195"/>
        <v/>
      </c>
      <c r="AT1200" s="10"/>
      <c r="AU1200" s="10" t="str">
        <f>IF(O1200="include",AF1200,"")</f>
        <v/>
      </c>
      <c r="AV1200" s="54" t="str">
        <f>IF(P1200="include",AF1200,"")</f>
        <v/>
      </c>
    </row>
    <row r="1201" spans="1:48" s="54" customFormat="1" ht="30">
      <c r="A1201" s="10">
        <v>1332</v>
      </c>
      <c r="B1201" s="10"/>
      <c r="C1201" s="10" t="s">
        <v>1645</v>
      </c>
      <c r="D1201" s="10">
        <v>2</v>
      </c>
      <c r="E1201" s="10">
        <v>2</v>
      </c>
      <c r="F1201" s="10">
        <v>1</v>
      </c>
      <c r="G1201" s="119" t="str">
        <f t="shared" si="197"/>
        <v>EXCLUDED</v>
      </c>
      <c r="H1201" s="147" t="s">
        <v>901</v>
      </c>
      <c r="I1201" s="189" t="s">
        <v>901</v>
      </c>
      <c r="J1201" s="10" t="str">
        <f>IF(AND(G1201="Excluded", H1201="Excluded"), "Mutually Excluded", IF(AND(OR(G1201="CERTAINLY INCLUDED", G1201="INCLUDED", G1201="MAYBE" ), OR(H1201="INCLUDED", H1201="MAYBE")), "MUTUALLY INCLUDED", IF(AND(G1201="MAYBE", H1201="MAYBE"), "Mutually MAYBE", IF(AND(G1201="Excluded", OR(H1201="INCLUDED", H1201="MAYBE")), "AI: No, Human: Yes", IF(AND(H1201="Excluded", OR(G1201="INCLUDED", G1201="CERTAINLY INCLUDED", G1201="MAYBE")), "AI: Yes, Human: No", "Other Conflict")))))</f>
        <v>Mutually Excluded</v>
      </c>
      <c r="K1201" s="10"/>
      <c r="L1201" s="10"/>
      <c r="N1201" s="220" t="s">
        <v>19</v>
      </c>
      <c r="O1201" s="54" t="str">
        <f>IF(J1201="Mutually Excluded","Exclude",IF(J1201= "Mutually Included","Include",M1201))</f>
        <v>Exclude</v>
      </c>
      <c r="P1201" s="54" t="str">
        <f>'Humans Alignment T&amp;A'!Z1201</f>
        <v>Exclude</v>
      </c>
      <c r="Q1201" s="120" t="str">
        <f>IF(AND(O1201="Exclude", P1201="Exclude"), "Mutually Excluded", IF(AND(OR(O1201="CERTAINLY INCLUDED", O1201="INCLUDE" ), OR(P1201="INCLUDE", P1201="MAYBE")), "MUTUALLY INCLUDED", IF(AND(O1201="MAYBE", P1201="MAYBE"), "Mutually MAYBE", IF(AND(O1201="Exclude", OR(P1201="INCLUDE", P1201="MAYBE")), "AI+Hum: No, Hum1+2: Yes", IF(AND(P1201="Exclude", OR(O1201="INCLUDE", O1201="CERTAINLY INCLUDED", H1201="MAYBE")), "Ai+hum: Yes, Hum1+2: No", "Other Conflict")))))</f>
        <v>Mutually Excluded</v>
      </c>
      <c r="U1201" s="121" t="str">
        <f>IF(Q1201="Mutually Excluded","Exclude",IF(Q1201= "Mutually Included","Include",R1201))</f>
        <v>Exclude</v>
      </c>
      <c r="V1201" s="122"/>
      <c r="X1201" s="117"/>
      <c r="Y1201" s="117"/>
      <c r="Z1201" s="103" t="str">
        <f t="shared" si="193"/>
        <v/>
      </c>
      <c r="AA1201" s="256"/>
      <c r="AB1201" s="186"/>
      <c r="AC1201" s="186"/>
      <c r="AD1201" s="203"/>
      <c r="AF1201" s="203"/>
      <c r="AG1201" s="102" t="str">
        <f t="shared" si="194"/>
        <v/>
      </c>
      <c r="AH1201" s="10" t="str">
        <f t="shared" si="196"/>
        <v/>
      </c>
      <c r="AI1201" s="102"/>
      <c r="AJ1201" s="10"/>
      <c r="AK1201" s="10"/>
      <c r="AL1201" s="105"/>
      <c r="AM1201" s="102"/>
      <c r="AN1201" s="10"/>
      <c r="AO1201" s="10" t="str">
        <f t="shared" si="195"/>
        <v/>
      </c>
      <c r="AT1201" s="10"/>
      <c r="AU1201" s="10" t="str">
        <f>IF(O1201="include",AF1201,"")</f>
        <v/>
      </c>
      <c r="AV1201" s="54" t="str">
        <f>IF(P1201="include",AF1201,"")</f>
        <v/>
      </c>
    </row>
    <row r="1202" spans="1:48" s="54" customFormat="1" ht="45">
      <c r="A1202" s="10">
        <v>1333</v>
      </c>
      <c r="B1202" s="10"/>
      <c r="C1202" s="10" t="s">
        <v>1646</v>
      </c>
      <c r="D1202" s="10">
        <v>3</v>
      </c>
      <c r="E1202" s="10">
        <v>3</v>
      </c>
      <c r="F1202" s="10">
        <v>3</v>
      </c>
      <c r="G1202" s="119" t="str">
        <f t="shared" si="197"/>
        <v>EXCLUDED</v>
      </c>
      <c r="H1202" s="147" t="s">
        <v>901</v>
      </c>
      <c r="I1202" s="189" t="s">
        <v>901</v>
      </c>
      <c r="J1202" s="10" t="str">
        <f>IF(AND(G1202="Excluded", H1202="Excluded"), "Mutually Excluded", IF(AND(OR(G1202="CERTAINLY INCLUDED", G1202="INCLUDED", G1202="MAYBE" ), OR(H1202="INCLUDED", H1202="MAYBE")), "MUTUALLY INCLUDED", IF(AND(G1202="MAYBE", H1202="MAYBE"), "Mutually MAYBE", IF(AND(G1202="Excluded", OR(H1202="INCLUDED", H1202="MAYBE")), "AI: No, Human: Yes", IF(AND(H1202="Excluded", OR(G1202="INCLUDED", G1202="CERTAINLY INCLUDED", G1202="MAYBE")), "AI: Yes, Human: No", "Other Conflict")))))</f>
        <v>Mutually Excluded</v>
      </c>
      <c r="K1202" s="10"/>
      <c r="L1202" s="10"/>
      <c r="N1202" s="220" t="s">
        <v>19</v>
      </c>
      <c r="O1202" s="54" t="str">
        <f>IF(J1202="Mutually Excluded","Exclude",IF(J1202= "Mutually Included","Include",M1202))</f>
        <v>Exclude</v>
      </c>
      <c r="P1202" s="54" t="str">
        <f>'Humans Alignment T&amp;A'!Z1202</f>
        <v>Exclude</v>
      </c>
      <c r="Q1202" s="120" t="str">
        <f>IF(AND(O1202="Exclude", P1202="Exclude"), "Mutually Excluded", IF(AND(OR(O1202="CERTAINLY INCLUDED", O1202="INCLUDE" ), OR(P1202="INCLUDE", P1202="MAYBE")), "MUTUALLY INCLUDED", IF(AND(O1202="MAYBE", P1202="MAYBE"), "Mutually MAYBE", IF(AND(O1202="Exclude", OR(P1202="INCLUDE", P1202="MAYBE")), "AI+Hum: No, Hum1+2: Yes", IF(AND(P1202="Exclude", OR(O1202="INCLUDE", O1202="CERTAINLY INCLUDED", H1202="MAYBE")), "Ai+hum: Yes, Hum1+2: No", "Other Conflict")))))</f>
        <v>Mutually Excluded</v>
      </c>
      <c r="U1202" s="121" t="str">
        <f>IF(Q1202="Mutually Excluded","Exclude",IF(Q1202= "Mutually Included","Include",R1202))</f>
        <v>Exclude</v>
      </c>
      <c r="V1202" s="122"/>
      <c r="X1202" s="117"/>
      <c r="Y1202" s="117"/>
      <c r="Z1202" s="103" t="str">
        <f t="shared" si="193"/>
        <v/>
      </c>
      <c r="AA1202" s="256"/>
      <c r="AB1202" s="186"/>
      <c r="AC1202" s="186"/>
      <c r="AD1202" s="203"/>
      <c r="AF1202" s="203"/>
      <c r="AG1202" s="102" t="str">
        <f t="shared" si="194"/>
        <v/>
      </c>
      <c r="AH1202" s="10" t="str">
        <f t="shared" si="196"/>
        <v/>
      </c>
      <c r="AI1202" s="102"/>
      <c r="AJ1202" s="10"/>
      <c r="AK1202" s="10"/>
      <c r="AL1202" s="105"/>
      <c r="AM1202" s="102"/>
      <c r="AN1202" s="10"/>
      <c r="AO1202" s="10" t="str">
        <f t="shared" si="195"/>
        <v/>
      </c>
      <c r="AT1202" s="10"/>
      <c r="AU1202" s="10" t="str">
        <f>IF(O1202="include",AF1202,"")</f>
        <v/>
      </c>
      <c r="AV1202" s="54" t="str">
        <f>IF(P1202="include",AF1202,"")</f>
        <v/>
      </c>
    </row>
    <row r="1203" spans="1:48" s="54" customFormat="1" ht="45">
      <c r="A1203" s="10">
        <v>1334</v>
      </c>
      <c r="B1203" s="10"/>
      <c r="C1203" s="10" t="s">
        <v>1647</v>
      </c>
      <c r="D1203" s="10">
        <v>2</v>
      </c>
      <c r="E1203" s="10">
        <v>2</v>
      </c>
      <c r="F1203" s="10">
        <v>3</v>
      </c>
      <c r="G1203" s="119" t="str">
        <f t="shared" si="197"/>
        <v>EXCLUDED</v>
      </c>
      <c r="H1203" s="147" t="s">
        <v>901</v>
      </c>
      <c r="I1203" s="189" t="s">
        <v>901</v>
      </c>
      <c r="J1203" s="10" t="str">
        <f>IF(AND(G1203="Excluded", H1203="Excluded"), "Mutually Excluded", IF(AND(OR(G1203="CERTAINLY INCLUDED", G1203="INCLUDED", G1203="MAYBE" ), OR(H1203="INCLUDED", H1203="MAYBE")), "MUTUALLY INCLUDED", IF(AND(G1203="MAYBE", H1203="MAYBE"), "Mutually MAYBE", IF(AND(G1203="Excluded", OR(H1203="INCLUDED", H1203="MAYBE")), "AI: No, Human: Yes", IF(AND(H1203="Excluded", OR(G1203="INCLUDED", G1203="CERTAINLY INCLUDED", G1203="MAYBE")), "AI: Yes, Human: No", "Other Conflict")))))</f>
        <v>Mutually Excluded</v>
      </c>
      <c r="K1203" s="10"/>
      <c r="L1203" s="10"/>
      <c r="N1203" s="220" t="s">
        <v>19</v>
      </c>
      <c r="O1203" s="54" t="str">
        <f>IF(J1203="Mutually Excluded","Exclude",IF(J1203= "Mutually Included","Include",M1203))</f>
        <v>Exclude</v>
      </c>
      <c r="P1203" s="54" t="str">
        <f>'Humans Alignment T&amp;A'!Z1203</f>
        <v>Exclude</v>
      </c>
      <c r="Q1203" s="120" t="str">
        <f>IF(AND(O1203="Exclude", P1203="Exclude"), "Mutually Excluded", IF(AND(OR(O1203="CERTAINLY INCLUDED", O1203="INCLUDE" ), OR(P1203="INCLUDE", P1203="MAYBE")), "MUTUALLY INCLUDED", IF(AND(O1203="MAYBE", P1203="MAYBE"), "Mutually MAYBE", IF(AND(O1203="Exclude", OR(P1203="INCLUDE", P1203="MAYBE")), "AI+Hum: No, Hum1+2: Yes", IF(AND(P1203="Exclude", OR(O1203="INCLUDE", O1203="CERTAINLY INCLUDED", H1203="MAYBE")), "Ai+hum: Yes, Hum1+2: No", "Other Conflict")))))</f>
        <v>Mutually Excluded</v>
      </c>
      <c r="U1203" s="121" t="str">
        <f>IF(Q1203="Mutually Excluded","Exclude",IF(Q1203= "Mutually Included","Include",R1203))</f>
        <v>Exclude</v>
      </c>
      <c r="V1203" s="122"/>
      <c r="X1203" s="117"/>
      <c r="Y1203" s="117"/>
      <c r="Z1203" s="103" t="str">
        <f t="shared" si="193"/>
        <v/>
      </c>
      <c r="AA1203" s="256"/>
      <c r="AB1203" s="186"/>
      <c r="AC1203" s="186"/>
      <c r="AD1203" s="203"/>
      <c r="AF1203" s="203"/>
      <c r="AG1203" s="102" t="str">
        <f t="shared" si="194"/>
        <v/>
      </c>
      <c r="AH1203" s="10" t="str">
        <f t="shared" si="196"/>
        <v/>
      </c>
      <c r="AI1203" s="102"/>
      <c r="AJ1203" s="10"/>
      <c r="AK1203" s="10"/>
      <c r="AL1203" s="105"/>
      <c r="AM1203" s="102"/>
      <c r="AN1203" s="10"/>
      <c r="AO1203" s="10" t="str">
        <f t="shared" si="195"/>
        <v/>
      </c>
      <c r="AT1203" s="10"/>
      <c r="AU1203" s="10" t="str">
        <f>IF(O1203="include",AF1203,"")</f>
        <v/>
      </c>
      <c r="AV1203" s="54" t="str">
        <f>IF(P1203="include",AF1203,"")</f>
        <v/>
      </c>
    </row>
    <row r="1204" spans="1:48" s="54" customFormat="1" ht="30">
      <c r="A1204" s="10">
        <v>1335</v>
      </c>
      <c r="B1204" s="10"/>
      <c r="C1204" s="10" t="s">
        <v>1648</v>
      </c>
      <c r="D1204" s="10">
        <v>1</v>
      </c>
      <c r="E1204" s="10">
        <v>1</v>
      </c>
      <c r="F1204" s="10">
        <v>1</v>
      </c>
      <c r="G1204" s="119" t="str">
        <f t="shared" si="197"/>
        <v>EXCLUDED</v>
      </c>
      <c r="H1204" s="147" t="s">
        <v>901</v>
      </c>
      <c r="I1204" s="189" t="s">
        <v>901</v>
      </c>
      <c r="J1204" s="10" t="str">
        <f>IF(AND(G1204="Excluded", H1204="Excluded"), "Mutually Excluded", IF(AND(OR(G1204="CERTAINLY INCLUDED", G1204="INCLUDED", G1204="MAYBE" ), OR(H1204="INCLUDED", H1204="MAYBE")), "MUTUALLY INCLUDED", IF(AND(G1204="MAYBE", H1204="MAYBE"), "Mutually MAYBE", IF(AND(G1204="Excluded", OR(H1204="INCLUDED", H1204="MAYBE")), "AI: No, Human: Yes", IF(AND(H1204="Excluded", OR(G1204="INCLUDED", G1204="CERTAINLY INCLUDED", G1204="MAYBE")), "AI: Yes, Human: No", "Other Conflict")))))</f>
        <v>Mutually Excluded</v>
      </c>
      <c r="K1204" s="10"/>
      <c r="L1204" s="10"/>
      <c r="N1204" s="220" t="s">
        <v>19</v>
      </c>
      <c r="O1204" s="54" t="str">
        <f>IF(J1204="Mutually Excluded","Exclude",IF(J1204= "Mutually Included","Include",M1204))</f>
        <v>Exclude</v>
      </c>
      <c r="P1204" s="54" t="str">
        <f>'Humans Alignment T&amp;A'!Z1204</f>
        <v>Exclude</v>
      </c>
      <c r="Q1204" s="120" t="str">
        <f>IF(AND(O1204="Exclude", P1204="Exclude"), "Mutually Excluded", IF(AND(OR(O1204="CERTAINLY INCLUDED", O1204="INCLUDE" ), OR(P1204="INCLUDE", P1204="MAYBE")), "MUTUALLY INCLUDED", IF(AND(O1204="MAYBE", P1204="MAYBE"), "Mutually MAYBE", IF(AND(O1204="Exclude", OR(P1204="INCLUDE", P1204="MAYBE")), "AI+Hum: No, Hum1+2: Yes", IF(AND(P1204="Exclude", OR(O1204="INCLUDE", O1204="CERTAINLY INCLUDED", H1204="MAYBE")), "Ai+hum: Yes, Hum1+2: No", "Other Conflict")))))</f>
        <v>Mutually Excluded</v>
      </c>
      <c r="U1204" s="121" t="str">
        <f>IF(Q1204="Mutually Excluded","Exclude",IF(Q1204= "Mutually Included","Include",R1204))</f>
        <v>Exclude</v>
      </c>
      <c r="V1204" s="122"/>
      <c r="X1204" s="117"/>
      <c r="Y1204" s="117"/>
      <c r="Z1204" s="103" t="str">
        <f t="shared" si="193"/>
        <v/>
      </c>
      <c r="AA1204" s="256"/>
      <c r="AB1204" s="186"/>
      <c r="AC1204" s="186"/>
      <c r="AD1204" s="203"/>
      <c r="AF1204" s="203"/>
      <c r="AG1204" s="102" t="str">
        <f t="shared" si="194"/>
        <v/>
      </c>
      <c r="AH1204" s="10" t="str">
        <f t="shared" si="196"/>
        <v/>
      </c>
      <c r="AI1204" s="102"/>
      <c r="AJ1204" s="10"/>
      <c r="AK1204" s="10"/>
      <c r="AL1204" s="105"/>
      <c r="AM1204" s="102"/>
      <c r="AN1204" s="10"/>
      <c r="AO1204" s="10" t="str">
        <f t="shared" si="195"/>
        <v/>
      </c>
      <c r="AT1204" s="10"/>
      <c r="AU1204" s="10" t="str">
        <f>IF(O1204="include",AF1204,"")</f>
        <v/>
      </c>
      <c r="AV1204" s="54" t="str">
        <f>IF(P1204="include",AF1204,"")</f>
        <v/>
      </c>
    </row>
    <row r="1205" spans="1:48" s="54" customFormat="1" ht="30">
      <c r="A1205" s="10">
        <v>1336</v>
      </c>
      <c r="B1205" s="10"/>
      <c r="C1205" s="10" t="s">
        <v>1649</v>
      </c>
      <c r="D1205" s="10">
        <v>1</v>
      </c>
      <c r="E1205" s="10">
        <v>1</v>
      </c>
      <c r="F1205" s="10">
        <v>1</v>
      </c>
      <c r="G1205" s="119" t="str">
        <f t="shared" si="197"/>
        <v>EXCLUDED</v>
      </c>
      <c r="H1205" s="147" t="s">
        <v>901</v>
      </c>
      <c r="I1205" s="189" t="s">
        <v>901</v>
      </c>
      <c r="J1205" s="10" t="str">
        <f>IF(AND(G1205="Excluded", H1205="Excluded"), "Mutually Excluded", IF(AND(OR(G1205="CERTAINLY INCLUDED", G1205="INCLUDED", G1205="MAYBE" ), OR(H1205="INCLUDED", H1205="MAYBE")), "MUTUALLY INCLUDED", IF(AND(G1205="MAYBE", H1205="MAYBE"), "Mutually MAYBE", IF(AND(G1205="Excluded", OR(H1205="INCLUDED", H1205="MAYBE")), "AI: No, Human: Yes", IF(AND(H1205="Excluded", OR(G1205="INCLUDED", G1205="CERTAINLY INCLUDED", G1205="MAYBE")), "AI: Yes, Human: No", "Other Conflict")))))</f>
        <v>Mutually Excluded</v>
      </c>
      <c r="K1205" s="10"/>
      <c r="L1205" s="10"/>
      <c r="N1205" s="220" t="s">
        <v>19</v>
      </c>
      <c r="O1205" s="54" t="str">
        <f>IF(J1205="Mutually Excluded","Exclude",IF(J1205= "Mutually Included","Include",M1205))</f>
        <v>Exclude</v>
      </c>
      <c r="P1205" s="54" t="str">
        <f>'Humans Alignment T&amp;A'!Z1205</f>
        <v>Exclude</v>
      </c>
      <c r="Q1205" s="120" t="str">
        <f>IF(AND(O1205="Exclude", P1205="Exclude"), "Mutually Excluded", IF(AND(OR(O1205="CERTAINLY INCLUDED", O1205="INCLUDE" ), OR(P1205="INCLUDE", P1205="MAYBE")), "MUTUALLY INCLUDED", IF(AND(O1205="MAYBE", P1205="MAYBE"), "Mutually MAYBE", IF(AND(O1205="Exclude", OR(P1205="INCLUDE", P1205="MAYBE")), "AI+Hum: No, Hum1+2: Yes", IF(AND(P1205="Exclude", OR(O1205="INCLUDE", O1205="CERTAINLY INCLUDED", H1205="MAYBE")), "Ai+hum: Yes, Hum1+2: No", "Other Conflict")))))</f>
        <v>Mutually Excluded</v>
      </c>
      <c r="U1205" s="121" t="str">
        <f>IF(Q1205="Mutually Excluded","Exclude",IF(Q1205= "Mutually Included","Include",R1205))</f>
        <v>Exclude</v>
      </c>
      <c r="V1205" s="122"/>
      <c r="X1205" s="117"/>
      <c r="Y1205" s="117"/>
      <c r="Z1205" s="103" t="str">
        <f t="shared" si="193"/>
        <v/>
      </c>
      <c r="AA1205" s="256"/>
      <c r="AB1205" s="186"/>
      <c r="AC1205" s="186"/>
      <c r="AD1205" s="203"/>
      <c r="AF1205" s="203"/>
      <c r="AG1205" s="102" t="str">
        <f t="shared" si="194"/>
        <v/>
      </c>
      <c r="AH1205" s="10" t="str">
        <f t="shared" si="196"/>
        <v/>
      </c>
      <c r="AI1205" s="102"/>
      <c r="AJ1205" s="10"/>
      <c r="AK1205" s="10"/>
      <c r="AL1205" s="105"/>
      <c r="AM1205" s="102"/>
      <c r="AN1205" s="10"/>
      <c r="AO1205" s="10" t="str">
        <f t="shared" si="195"/>
        <v/>
      </c>
      <c r="AT1205" s="10"/>
      <c r="AU1205" s="10" t="str">
        <f>IF(O1205="include",AF1205,"")</f>
        <v/>
      </c>
      <c r="AV1205" s="54" t="str">
        <f>IF(P1205="include",AF1205,"")</f>
        <v/>
      </c>
    </row>
    <row r="1206" spans="1:48" s="54" customFormat="1" ht="30">
      <c r="A1206" s="10">
        <v>1337</v>
      </c>
      <c r="B1206" s="10"/>
      <c r="C1206" s="10" t="s">
        <v>1650</v>
      </c>
      <c r="D1206" s="10">
        <v>1</v>
      </c>
      <c r="E1206" s="10">
        <v>1</v>
      </c>
      <c r="F1206" s="10">
        <v>1</v>
      </c>
      <c r="G1206" s="119" t="str">
        <f t="shared" si="197"/>
        <v>EXCLUDED</v>
      </c>
      <c r="H1206" s="147" t="s">
        <v>901</v>
      </c>
      <c r="I1206" s="189" t="s">
        <v>901</v>
      </c>
      <c r="J1206" s="10" t="str">
        <f>IF(AND(G1206="Excluded", H1206="Excluded"), "Mutually Excluded", IF(AND(OR(G1206="CERTAINLY INCLUDED", G1206="INCLUDED", G1206="MAYBE" ), OR(H1206="INCLUDED", H1206="MAYBE")), "MUTUALLY INCLUDED", IF(AND(G1206="MAYBE", H1206="MAYBE"), "Mutually MAYBE", IF(AND(G1206="Excluded", OR(H1206="INCLUDED", H1206="MAYBE")), "AI: No, Human: Yes", IF(AND(H1206="Excluded", OR(G1206="INCLUDED", G1206="CERTAINLY INCLUDED", G1206="MAYBE")), "AI: Yes, Human: No", "Other Conflict")))))</f>
        <v>Mutually Excluded</v>
      </c>
      <c r="K1206" s="10"/>
      <c r="L1206" s="10"/>
      <c r="N1206" s="220" t="s">
        <v>19</v>
      </c>
      <c r="O1206" s="54" t="str">
        <f>IF(J1206="Mutually Excluded","Exclude",IF(J1206= "Mutually Included","Include",M1206))</f>
        <v>Exclude</v>
      </c>
      <c r="P1206" s="54" t="str">
        <f>'Humans Alignment T&amp;A'!Z1206</f>
        <v>Exclude</v>
      </c>
      <c r="Q1206" s="120" t="str">
        <f>IF(AND(O1206="Exclude", P1206="Exclude"), "Mutually Excluded", IF(AND(OR(O1206="CERTAINLY INCLUDED", O1206="INCLUDE" ), OR(P1206="INCLUDE", P1206="MAYBE")), "MUTUALLY INCLUDED", IF(AND(O1206="MAYBE", P1206="MAYBE"), "Mutually MAYBE", IF(AND(O1206="Exclude", OR(P1206="INCLUDE", P1206="MAYBE")), "AI+Hum: No, Hum1+2: Yes", IF(AND(P1206="Exclude", OR(O1206="INCLUDE", O1206="CERTAINLY INCLUDED", H1206="MAYBE")), "Ai+hum: Yes, Hum1+2: No", "Other Conflict")))))</f>
        <v>Mutually Excluded</v>
      </c>
      <c r="U1206" s="121" t="str">
        <f>IF(Q1206="Mutually Excluded","Exclude",IF(Q1206= "Mutually Included","Include",R1206))</f>
        <v>Exclude</v>
      </c>
      <c r="V1206" s="122"/>
      <c r="X1206" s="117"/>
      <c r="Y1206" s="117"/>
      <c r="Z1206" s="103" t="str">
        <f t="shared" si="193"/>
        <v/>
      </c>
      <c r="AA1206" s="256"/>
      <c r="AB1206" s="186"/>
      <c r="AC1206" s="186"/>
      <c r="AD1206" s="203"/>
      <c r="AF1206" s="203"/>
      <c r="AG1206" s="102" t="str">
        <f t="shared" si="194"/>
        <v/>
      </c>
      <c r="AH1206" s="10" t="str">
        <f t="shared" si="196"/>
        <v/>
      </c>
      <c r="AI1206" s="102"/>
      <c r="AJ1206" s="10"/>
      <c r="AK1206" s="10"/>
      <c r="AL1206" s="105"/>
      <c r="AM1206" s="102"/>
      <c r="AN1206" s="10"/>
      <c r="AO1206" s="10" t="str">
        <f t="shared" si="195"/>
        <v/>
      </c>
      <c r="AT1206" s="10"/>
      <c r="AU1206" s="10" t="str">
        <f>IF(O1206="include",AF1206,"")</f>
        <v/>
      </c>
      <c r="AV1206" s="54" t="str">
        <f>IF(P1206="include",AF1206,"")</f>
        <v/>
      </c>
    </row>
    <row r="1207" spans="1:48" s="54" customFormat="1" ht="409.5">
      <c r="A1207" s="10">
        <v>1338</v>
      </c>
      <c r="B1207" s="10" t="s">
        <v>1651</v>
      </c>
      <c r="C1207" s="10" t="s">
        <v>1651</v>
      </c>
      <c r="D1207" s="10">
        <v>5</v>
      </c>
      <c r="E1207" s="10">
        <v>5</v>
      </c>
      <c r="F1207" s="10">
        <v>5</v>
      </c>
      <c r="G1207" s="119" t="str">
        <f t="shared" si="197"/>
        <v>CERTAINLY INCLUDED</v>
      </c>
      <c r="H1207" s="147" t="s">
        <v>1752</v>
      </c>
      <c r="I1207" s="189" t="s">
        <v>1752</v>
      </c>
      <c r="J1207" s="10" t="str">
        <f>IF(AND(G1207="Excluded", H1207="Excluded"), "Mutually Excluded", IF(AND(OR(G1207="CERTAINLY INCLUDED", G1207="INCLUDED", G1207="MAYBE" ), OR(H1207="INCLUDED", H1207="MAYBE")), "MUTUALLY INCLUDED", IF(AND(G1207="MAYBE", H1207="MAYBE"), "Mutually MAYBE", IF(AND(G1207="Excluded", OR(H1207="INCLUDED", H1207="MAYBE")), "AI: No, Human: Yes", IF(AND(H1207="Excluded", OR(G1207="INCLUDED", G1207="CERTAINLY INCLUDED", G1207="MAYBE")), "AI: Yes, Human: No", "Other Conflict")))))</f>
        <v>MUTUALLY INCLUDED</v>
      </c>
      <c r="K1207" s="10"/>
      <c r="L1207" s="10"/>
      <c r="N1207" s="220" t="s">
        <v>23</v>
      </c>
      <c r="O1207" s="54" t="str">
        <f>IF(J1207="Mutually Excluded","Exclude",IF(J1207= "Mutually Included","Include",M1207))</f>
        <v>Include</v>
      </c>
      <c r="P1207" s="54" t="str">
        <f>'Humans Alignment T&amp;A'!Z1207</f>
        <v>Include</v>
      </c>
      <c r="Q1207" s="120" t="str">
        <f>IF(AND(O1207="Exclude", P1207="Exclude"), "Mutually Excluded", IF(AND(OR(O1207="CERTAINLY INCLUDED", O1207="INCLUDE" ), OR(P1207="INCLUDE", P1207="MAYBE")), "MUTUALLY INCLUDED", IF(AND(O1207="MAYBE", P1207="MAYBE"), "Mutually MAYBE", IF(AND(O1207="Exclude", OR(P1207="INCLUDE", P1207="MAYBE")), "AI+Hum: No, Hum1+2: Yes", IF(AND(P1207="Exclude", OR(O1207="INCLUDE", O1207="CERTAINLY INCLUDED", H1207="MAYBE")), "Ai+hum: Yes, Hum1+2: No", "Other Conflict")))))</f>
        <v>MUTUALLY INCLUDED</v>
      </c>
      <c r="U1207" s="121" t="str">
        <f>IF(Q1207="Mutually Excluded","Exclude",IF(Q1207= "Mutually Included","Include",R1207))</f>
        <v>Include</v>
      </c>
      <c r="V1207" s="122" t="s">
        <v>23</v>
      </c>
      <c r="W1207" s="54" t="s">
        <v>23</v>
      </c>
      <c r="X1207" s="201" t="s">
        <v>1752</v>
      </c>
      <c r="Y1207" s="117"/>
      <c r="Z1207" s="103" t="str">
        <f t="shared" si="193"/>
        <v>Mutually Included</v>
      </c>
      <c r="AA1207" s="103" t="s">
        <v>3002</v>
      </c>
      <c r="AB1207" s="186"/>
      <c r="AC1207" s="186"/>
      <c r="AD1207" s="203" t="s">
        <v>23</v>
      </c>
      <c r="AF1207" s="203" t="s">
        <v>23</v>
      </c>
      <c r="AG1207" s="102" t="str">
        <f t="shared" si="194"/>
        <v>Mutually Included</v>
      </c>
      <c r="AH1207" s="10" t="str">
        <f t="shared" si="196"/>
        <v>Mutually Included</v>
      </c>
      <c r="AI1207" s="102" t="s">
        <v>23</v>
      </c>
      <c r="AJ1207" s="10"/>
      <c r="AK1207" s="10"/>
      <c r="AL1207" s="107" t="s">
        <v>23</v>
      </c>
      <c r="AM1207" s="102"/>
      <c r="AN1207" s="10"/>
      <c r="AO1207" s="10" t="str">
        <f t="shared" si="195"/>
        <v>Mutually Included</v>
      </c>
      <c r="AP1207" s="54" t="str">
        <f>IF(COUNTA(AQ1207:AS1207)=0, "", IF(COUNTIF(AQ1207:AS1207,5)=3, "Include", IF(COUNTIF(AQ1207:AS1207,5)&gt;=1, "Maybe", "Exclude")))</f>
        <v>Maybe</v>
      </c>
      <c r="AQ1207" s="54">
        <v>5</v>
      </c>
      <c r="AR1207" s="54">
        <v>5</v>
      </c>
      <c r="AS1207" s="54">
        <v>4</v>
      </c>
      <c r="AT1207" s="10" t="s">
        <v>3085</v>
      </c>
      <c r="AU1207" s="10" t="str">
        <f>IF(O1207="include",AF1207,"")</f>
        <v>Include</v>
      </c>
      <c r="AV1207" s="54" t="str">
        <f>IF(P1207="include",AF1207,"")</f>
        <v>Include</v>
      </c>
    </row>
    <row r="1208" spans="1:48" s="54" customFormat="1" ht="30">
      <c r="A1208" s="10">
        <v>1339</v>
      </c>
      <c r="B1208" s="10"/>
      <c r="C1208" s="10" t="s">
        <v>453</v>
      </c>
      <c r="D1208" s="10">
        <v>2</v>
      </c>
      <c r="E1208" s="10">
        <v>2</v>
      </c>
      <c r="F1208" s="10">
        <v>3</v>
      </c>
      <c r="G1208" s="119" t="str">
        <f t="shared" si="197"/>
        <v>EXCLUDED</v>
      </c>
      <c r="H1208" s="147" t="s">
        <v>901</v>
      </c>
      <c r="I1208" s="189" t="s">
        <v>901</v>
      </c>
      <c r="J1208" s="10" t="str">
        <f>IF(AND(G1208="Excluded", H1208="Excluded"), "Mutually Excluded", IF(AND(OR(G1208="CERTAINLY INCLUDED", G1208="INCLUDED", G1208="MAYBE" ), OR(H1208="INCLUDED", H1208="MAYBE")), "MUTUALLY INCLUDED", IF(AND(G1208="MAYBE", H1208="MAYBE"), "Mutually MAYBE", IF(AND(G1208="Excluded", OR(H1208="INCLUDED", H1208="MAYBE")), "AI: No, Human: Yes", IF(AND(H1208="Excluded", OR(G1208="INCLUDED", G1208="CERTAINLY INCLUDED", G1208="MAYBE")), "AI: Yes, Human: No", "Other Conflict")))))</f>
        <v>Mutually Excluded</v>
      </c>
      <c r="K1208" s="10"/>
      <c r="L1208" s="10"/>
      <c r="N1208" s="220" t="s">
        <v>19</v>
      </c>
      <c r="O1208" s="54" t="str">
        <f>IF(J1208="Mutually Excluded","Exclude",IF(J1208= "Mutually Included","Include",M1208))</f>
        <v>Exclude</v>
      </c>
      <c r="P1208" s="54" t="str">
        <f>'Humans Alignment T&amp;A'!Z1208</f>
        <v>Exclude</v>
      </c>
      <c r="Q1208" s="120" t="str">
        <f>IF(AND(O1208="Exclude", P1208="Exclude"), "Mutually Excluded", IF(AND(OR(O1208="CERTAINLY INCLUDED", O1208="INCLUDE" ), OR(P1208="INCLUDE", P1208="MAYBE")), "MUTUALLY INCLUDED", IF(AND(O1208="MAYBE", P1208="MAYBE"), "Mutually MAYBE", IF(AND(O1208="Exclude", OR(P1208="INCLUDE", P1208="MAYBE")), "AI+Hum: No, Hum1+2: Yes", IF(AND(P1208="Exclude", OR(O1208="INCLUDE", O1208="CERTAINLY INCLUDED", H1208="MAYBE")), "Ai+hum: Yes, Hum1+2: No", "Other Conflict")))))</f>
        <v>Mutually Excluded</v>
      </c>
      <c r="U1208" s="121" t="str">
        <f>IF(Q1208="Mutually Excluded","Exclude",IF(Q1208= "Mutually Included","Include",R1208))</f>
        <v>Exclude</v>
      </c>
      <c r="V1208" s="122"/>
      <c r="X1208" s="117"/>
      <c r="Y1208" s="117"/>
      <c r="Z1208" s="103" t="str">
        <f t="shared" si="193"/>
        <v/>
      </c>
      <c r="AA1208" s="256"/>
      <c r="AB1208" s="186"/>
      <c r="AC1208" s="186"/>
      <c r="AD1208" s="203"/>
      <c r="AF1208" s="203"/>
      <c r="AG1208" s="102" t="str">
        <f t="shared" si="194"/>
        <v/>
      </c>
      <c r="AH1208" s="10" t="str">
        <f t="shared" si="196"/>
        <v/>
      </c>
      <c r="AI1208" s="102"/>
      <c r="AJ1208" s="10"/>
      <c r="AK1208" s="10"/>
      <c r="AL1208" s="105"/>
      <c r="AM1208" s="102"/>
      <c r="AN1208" s="10"/>
      <c r="AO1208" s="10" t="str">
        <f t="shared" si="195"/>
        <v/>
      </c>
      <c r="AT1208" s="10"/>
      <c r="AU1208" s="10" t="str">
        <f>IF(O1208="include",AF1208,"")</f>
        <v/>
      </c>
      <c r="AV1208" s="54" t="str">
        <f>IF(P1208="include",AF1208,"")</f>
        <v/>
      </c>
    </row>
    <row r="1209" spans="1:48" s="54" customFormat="1" ht="30">
      <c r="A1209" s="10">
        <v>1340</v>
      </c>
      <c r="B1209" s="10"/>
      <c r="C1209" s="10" t="s">
        <v>1655</v>
      </c>
      <c r="D1209" s="10">
        <v>3</v>
      </c>
      <c r="E1209" s="10">
        <v>3</v>
      </c>
      <c r="F1209" s="10">
        <v>3</v>
      </c>
      <c r="G1209" s="119" t="str">
        <f t="shared" si="197"/>
        <v>EXCLUDED</v>
      </c>
      <c r="H1209" s="147" t="s">
        <v>901</v>
      </c>
      <c r="I1209" s="189" t="s">
        <v>901</v>
      </c>
      <c r="J1209" s="10" t="str">
        <f>IF(AND(G1209="Excluded", H1209="Excluded"), "Mutually Excluded", IF(AND(OR(G1209="CERTAINLY INCLUDED", G1209="INCLUDED", G1209="MAYBE" ), OR(H1209="INCLUDED", H1209="MAYBE")), "MUTUALLY INCLUDED", IF(AND(G1209="MAYBE", H1209="MAYBE"), "Mutually MAYBE", IF(AND(G1209="Excluded", OR(H1209="INCLUDED", H1209="MAYBE")), "AI: No, Human: Yes", IF(AND(H1209="Excluded", OR(G1209="INCLUDED", G1209="CERTAINLY INCLUDED", G1209="MAYBE")), "AI: Yes, Human: No", "Other Conflict")))))</f>
        <v>Mutually Excluded</v>
      </c>
      <c r="K1209" s="10"/>
      <c r="L1209" s="10"/>
      <c r="N1209" s="220" t="s">
        <v>19</v>
      </c>
      <c r="O1209" s="54" t="str">
        <f>IF(J1209="Mutually Excluded","Exclude",IF(J1209= "Mutually Included","Include",M1209))</f>
        <v>Exclude</v>
      </c>
      <c r="P1209" s="54" t="str">
        <f>'Humans Alignment T&amp;A'!Z1209</f>
        <v>Exclude</v>
      </c>
      <c r="Q1209" s="120" t="str">
        <f>IF(AND(O1209="Exclude", P1209="Exclude"), "Mutually Excluded", IF(AND(OR(O1209="CERTAINLY INCLUDED", O1209="INCLUDE" ), OR(P1209="INCLUDE", P1209="MAYBE")), "MUTUALLY INCLUDED", IF(AND(O1209="MAYBE", P1209="MAYBE"), "Mutually MAYBE", IF(AND(O1209="Exclude", OR(P1209="INCLUDE", P1209="MAYBE")), "AI+Hum: No, Hum1+2: Yes", IF(AND(P1209="Exclude", OR(O1209="INCLUDE", O1209="CERTAINLY INCLUDED", H1209="MAYBE")), "Ai+hum: Yes, Hum1+2: No", "Other Conflict")))))</f>
        <v>Mutually Excluded</v>
      </c>
      <c r="U1209" s="121" t="str">
        <f>IF(Q1209="Mutually Excluded","Exclude",IF(Q1209= "Mutually Included","Include",R1209))</f>
        <v>Exclude</v>
      </c>
      <c r="V1209" s="122"/>
      <c r="X1209" s="117"/>
      <c r="Y1209" s="117"/>
      <c r="Z1209" s="103" t="str">
        <f t="shared" si="193"/>
        <v/>
      </c>
      <c r="AA1209" s="256"/>
      <c r="AB1209" s="186"/>
      <c r="AC1209" s="186"/>
      <c r="AD1209" s="203"/>
      <c r="AF1209" s="203"/>
      <c r="AG1209" s="102" t="str">
        <f t="shared" si="194"/>
        <v/>
      </c>
      <c r="AH1209" s="10" t="str">
        <f t="shared" si="196"/>
        <v/>
      </c>
      <c r="AI1209" s="102"/>
      <c r="AJ1209" s="10"/>
      <c r="AK1209" s="10"/>
      <c r="AL1209" s="105"/>
      <c r="AM1209" s="102"/>
      <c r="AN1209" s="10"/>
      <c r="AO1209" s="10" t="str">
        <f t="shared" si="195"/>
        <v/>
      </c>
      <c r="AT1209" s="10"/>
      <c r="AU1209" s="10" t="str">
        <f>IF(O1209="include",AF1209,"")</f>
        <v/>
      </c>
      <c r="AV1209" s="54" t="str">
        <f>IF(P1209="include",AF1209,"")</f>
        <v/>
      </c>
    </row>
    <row r="1210" spans="1:48" s="54" customFormat="1" ht="30">
      <c r="A1210" s="10">
        <v>1341</v>
      </c>
      <c r="B1210" s="10"/>
      <c r="C1210" s="10" t="s">
        <v>1656</v>
      </c>
      <c r="D1210" s="10">
        <v>2</v>
      </c>
      <c r="E1210" s="10">
        <v>2</v>
      </c>
      <c r="F1210" s="10">
        <v>3</v>
      </c>
      <c r="G1210" s="119" t="str">
        <f t="shared" si="197"/>
        <v>EXCLUDED</v>
      </c>
      <c r="H1210" s="147" t="s">
        <v>901</v>
      </c>
      <c r="I1210" s="189" t="s">
        <v>901</v>
      </c>
      <c r="J1210" s="10" t="str">
        <f>IF(AND(G1210="Excluded", H1210="Excluded"), "Mutually Excluded", IF(AND(OR(G1210="CERTAINLY INCLUDED", G1210="INCLUDED", G1210="MAYBE" ), OR(H1210="INCLUDED", H1210="MAYBE")), "MUTUALLY INCLUDED", IF(AND(G1210="MAYBE", H1210="MAYBE"), "Mutually MAYBE", IF(AND(G1210="Excluded", OR(H1210="INCLUDED", H1210="MAYBE")), "AI: No, Human: Yes", IF(AND(H1210="Excluded", OR(G1210="INCLUDED", G1210="CERTAINLY INCLUDED", G1210="MAYBE")), "AI: Yes, Human: No", "Other Conflict")))))</f>
        <v>Mutually Excluded</v>
      </c>
      <c r="K1210" s="10"/>
      <c r="L1210" s="10"/>
      <c r="N1210" s="220" t="s">
        <v>19</v>
      </c>
      <c r="O1210" s="54" t="str">
        <f>IF(J1210="Mutually Excluded","Exclude",IF(J1210= "Mutually Included","Include",M1210))</f>
        <v>Exclude</v>
      </c>
      <c r="P1210" s="54" t="str">
        <f>'Humans Alignment T&amp;A'!Z1210</f>
        <v>Exclude</v>
      </c>
      <c r="Q1210" s="120" t="str">
        <f>IF(AND(O1210="Exclude", P1210="Exclude"), "Mutually Excluded", IF(AND(OR(O1210="CERTAINLY INCLUDED", O1210="INCLUDE" ), OR(P1210="INCLUDE", P1210="MAYBE")), "MUTUALLY INCLUDED", IF(AND(O1210="MAYBE", P1210="MAYBE"), "Mutually MAYBE", IF(AND(O1210="Exclude", OR(P1210="INCLUDE", P1210="MAYBE")), "AI+Hum: No, Hum1+2: Yes", IF(AND(P1210="Exclude", OR(O1210="INCLUDE", O1210="CERTAINLY INCLUDED", H1210="MAYBE")), "Ai+hum: Yes, Hum1+2: No", "Other Conflict")))))</f>
        <v>Mutually Excluded</v>
      </c>
      <c r="U1210" s="121" t="str">
        <f>IF(Q1210="Mutually Excluded","Exclude",IF(Q1210= "Mutually Included","Include",R1210))</f>
        <v>Exclude</v>
      </c>
      <c r="V1210" s="122"/>
      <c r="X1210" s="117"/>
      <c r="Y1210" s="117"/>
      <c r="Z1210" s="103" t="str">
        <f t="shared" si="193"/>
        <v/>
      </c>
      <c r="AA1210" s="256"/>
      <c r="AB1210" s="186"/>
      <c r="AC1210" s="186"/>
      <c r="AD1210" s="203"/>
      <c r="AF1210" s="203"/>
      <c r="AG1210" s="102" t="str">
        <f t="shared" si="194"/>
        <v/>
      </c>
      <c r="AH1210" s="10" t="str">
        <f t="shared" si="196"/>
        <v/>
      </c>
      <c r="AI1210" s="102"/>
      <c r="AJ1210" s="10"/>
      <c r="AK1210" s="10"/>
      <c r="AL1210" s="105"/>
      <c r="AM1210" s="102"/>
      <c r="AN1210" s="10"/>
      <c r="AO1210" s="10" t="str">
        <f t="shared" si="195"/>
        <v/>
      </c>
      <c r="AT1210" s="10"/>
      <c r="AU1210" s="10" t="str">
        <f>IF(O1210="include",AF1210,"")</f>
        <v/>
      </c>
      <c r="AV1210" s="54" t="str">
        <f>IF(P1210="include",AF1210,"")</f>
        <v/>
      </c>
    </row>
    <row r="1211" spans="1:48" s="54" customFormat="1" ht="30">
      <c r="A1211" s="10">
        <v>1342</v>
      </c>
      <c r="B1211" s="10"/>
      <c r="C1211" s="10" t="s">
        <v>1657</v>
      </c>
      <c r="D1211" s="10">
        <v>2</v>
      </c>
      <c r="E1211" s="10">
        <v>2</v>
      </c>
      <c r="F1211" s="10">
        <v>2</v>
      </c>
      <c r="G1211" s="119" t="str">
        <f t="shared" si="197"/>
        <v>EXCLUDED</v>
      </c>
      <c r="H1211" s="147" t="s">
        <v>901</v>
      </c>
      <c r="I1211" s="189" t="s">
        <v>901</v>
      </c>
      <c r="J1211" s="10" t="str">
        <f>IF(AND(G1211="Excluded", H1211="Excluded"), "Mutually Excluded", IF(AND(OR(G1211="CERTAINLY INCLUDED", G1211="INCLUDED", G1211="MAYBE" ), OR(H1211="INCLUDED", H1211="MAYBE")), "MUTUALLY INCLUDED", IF(AND(G1211="MAYBE", H1211="MAYBE"), "Mutually MAYBE", IF(AND(G1211="Excluded", OR(H1211="INCLUDED", H1211="MAYBE")), "AI: No, Human: Yes", IF(AND(H1211="Excluded", OR(G1211="INCLUDED", G1211="CERTAINLY INCLUDED", G1211="MAYBE")), "AI: Yes, Human: No", "Other Conflict")))))</f>
        <v>Mutually Excluded</v>
      </c>
      <c r="K1211" s="10"/>
      <c r="L1211" s="10"/>
      <c r="N1211" s="220" t="s">
        <v>19</v>
      </c>
      <c r="O1211" s="54" t="str">
        <f>IF(J1211="Mutually Excluded","Exclude",IF(J1211= "Mutually Included","Include",M1211))</f>
        <v>Exclude</v>
      </c>
      <c r="P1211" s="54" t="str">
        <f>'Humans Alignment T&amp;A'!Z1211</f>
        <v>Exclude</v>
      </c>
      <c r="Q1211" s="120" t="str">
        <f>IF(AND(O1211="Exclude", P1211="Exclude"), "Mutually Excluded", IF(AND(OR(O1211="CERTAINLY INCLUDED", O1211="INCLUDE" ), OR(P1211="INCLUDE", P1211="MAYBE")), "MUTUALLY INCLUDED", IF(AND(O1211="MAYBE", P1211="MAYBE"), "Mutually MAYBE", IF(AND(O1211="Exclude", OR(P1211="INCLUDE", P1211="MAYBE")), "AI+Hum: No, Hum1+2: Yes", IF(AND(P1211="Exclude", OR(O1211="INCLUDE", O1211="CERTAINLY INCLUDED", H1211="MAYBE")), "Ai+hum: Yes, Hum1+2: No", "Other Conflict")))))</f>
        <v>Mutually Excluded</v>
      </c>
      <c r="U1211" s="121" t="str">
        <f>IF(Q1211="Mutually Excluded","Exclude",IF(Q1211= "Mutually Included","Include",R1211))</f>
        <v>Exclude</v>
      </c>
      <c r="V1211" s="122"/>
      <c r="X1211" s="117"/>
      <c r="Y1211" s="117"/>
      <c r="Z1211" s="103" t="str">
        <f t="shared" si="193"/>
        <v/>
      </c>
      <c r="AA1211" s="256"/>
      <c r="AB1211" s="186"/>
      <c r="AC1211" s="186"/>
      <c r="AD1211" s="203"/>
      <c r="AF1211" s="203"/>
      <c r="AG1211" s="102" t="str">
        <f t="shared" si="194"/>
        <v/>
      </c>
      <c r="AH1211" s="10" t="str">
        <f t="shared" si="196"/>
        <v/>
      </c>
      <c r="AI1211" s="102"/>
      <c r="AJ1211" s="10"/>
      <c r="AK1211" s="10"/>
      <c r="AL1211" s="105"/>
      <c r="AM1211" s="102"/>
      <c r="AN1211" s="10"/>
      <c r="AO1211" s="10" t="str">
        <f t="shared" si="195"/>
        <v/>
      </c>
      <c r="AT1211" s="10"/>
      <c r="AU1211" s="10" t="str">
        <f>IF(O1211="include",AF1211,"")</f>
        <v/>
      </c>
      <c r="AV1211" s="54" t="str">
        <f>IF(P1211="include",AF1211,"")</f>
        <v/>
      </c>
    </row>
    <row r="1212" spans="1:48" s="54" customFormat="1" ht="45">
      <c r="A1212" s="10">
        <v>1343</v>
      </c>
      <c r="B1212" s="10"/>
      <c r="C1212" s="10" t="s">
        <v>1658</v>
      </c>
      <c r="D1212" s="10">
        <v>3</v>
      </c>
      <c r="E1212" s="10">
        <v>2</v>
      </c>
      <c r="F1212" s="10">
        <v>3</v>
      </c>
      <c r="G1212" s="119" t="str">
        <f t="shared" si="197"/>
        <v>EXCLUDED</v>
      </c>
      <c r="H1212" s="147" t="s">
        <v>901</v>
      </c>
      <c r="I1212" s="189" t="s">
        <v>901</v>
      </c>
      <c r="J1212" s="10" t="str">
        <f>IF(AND(G1212="Excluded", H1212="Excluded"), "Mutually Excluded", IF(AND(OR(G1212="CERTAINLY INCLUDED", G1212="INCLUDED", G1212="MAYBE" ), OR(H1212="INCLUDED", H1212="MAYBE")), "MUTUALLY INCLUDED", IF(AND(G1212="MAYBE", H1212="MAYBE"), "Mutually MAYBE", IF(AND(G1212="Excluded", OR(H1212="INCLUDED", H1212="MAYBE")), "AI: No, Human: Yes", IF(AND(H1212="Excluded", OR(G1212="INCLUDED", G1212="CERTAINLY INCLUDED", G1212="MAYBE")), "AI: Yes, Human: No", "Other Conflict")))))</f>
        <v>Mutually Excluded</v>
      </c>
      <c r="K1212" s="10"/>
      <c r="L1212" s="10"/>
      <c r="N1212" s="220" t="s">
        <v>19</v>
      </c>
      <c r="O1212" s="54" t="str">
        <f>IF(J1212="Mutually Excluded","Exclude",IF(J1212= "Mutually Included","Include",M1212))</f>
        <v>Exclude</v>
      </c>
      <c r="P1212" s="54" t="str">
        <f>'Humans Alignment T&amp;A'!Z1212</f>
        <v>Exclude</v>
      </c>
      <c r="Q1212" s="120" t="str">
        <f>IF(AND(O1212="Exclude", P1212="Exclude"), "Mutually Excluded", IF(AND(OR(O1212="CERTAINLY INCLUDED", O1212="INCLUDE" ), OR(P1212="INCLUDE", P1212="MAYBE")), "MUTUALLY INCLUDED", IF(AND(O1212="MAYBE", P1212="MAYBE"), "Mutually MAYBE", IF(AND(O1212="Exclude", OR(P1212="INCLUDE", P1212="MAYBE")), "AI+Hum: No, Hum1+2: Yes", IF(AND(P1212="Exclude", OR(O1212="INCLUDE", O1212="CERTAINLY INCLUDED", H1212="MAYBE")), "Ai+hum: Yes, Hum1+2: No", "Other Conflict")))))</f>
        <v>Mutually Excluded</v>
      </c>
      <c r="U1212" s="121" t="str">
        <f>IF(Q1212="Mutually Excluded","Exclude",IF(Q1212= "Mutually Included","Include",R1212))</f>
        <v>Exclude</v>
      </c>
      <c r="V1212" s="122"/>
      <c r="X1212" s="117"/>
      <c r="Y1212" s="117"/>
      <c r="Z1212" s="103" t="str">
        <f t="shared" si="193"/>
        <v/>
      </c>
      <c r="AA1212" s="256"/>
      <c r="AB1212" s="186"/>
      <c r="AC1212" s="186"/>
      <c r="AD1212" s="203"/>
      <c r="AF1212" s="203"/>
      <c r="AG1212" s="102" t="str">
        <f t="shared" si="194"/>
        <v/>
      </c>
      <c r="AH1212" s="10" t="str">
        <f t="shared" si="196"/>
        <v/>
      </c>
      <c r="AI1212" s="102"/>
      <c r="AJ1212" s="10"/>
      <c r="AK1212" s="10"/>
      <c r="AL1212" s="105"/>
      <c r="AM1212" s="102"/>
      <c r="AN1212" s="10"/>
      <c r="AO1212" s="10" t="str">
        <f t="shared" si="195"/>
        <v/>
      </c>
      <c r="AT1212" s="10"/>
      <c r="AU1212" s="10" t="str">
        <f>IF(O1212="include",AF1212,"")</f>
        <v/>
      </c>
      <c r="AV1212" s="54" t="str">
        <f>IF(P1212="include",AF1212,"")</f>
        <v/>
      </c>
    </row>
    <row r="1213" spans="1:48" s="54" customFormat="1" ht="60">
      <c r="A1213" s="10">
        <v>1345</v>
      </c>
      <c r="B1213" s="10"/>
      <c r="C1213" s="10" t="s">
        <v>1660</v>
      </c>
      <c r="D1213" s="10">
        <v>2</v>
      </c>
      <c r="E1213" s="10">
        <v>1</v>
      </c>
      <c r="F1213" s="10">
        <v>2</v>
      </c>
      <c r="G1213" s="119" t="str">
        <f t="shared" si="197"/>
        <v>EXCLUDED</v>
      </c>
      <c r="H1213" s="147" t="s">
        <v>901</v>
      </c>
      <c r="I1213" s="189" t="s">
        <v>901</v>
      </c>
      <c r="J1213" s="10" t="str">
        <f>IF(AND(G1213="Excluded", H1213="Excluded"), "Mutually Excluded", IF(AND(OR(G1213="CERTAINLY INCLUDED", G1213="INCLUDED", G1213="MAYBE" ), OR(H1213="INCLUDED", H1213="MAYBE")), "MUTUALLY INCLUDED", IF(AND(G1213="MAYBE", H1213="MAYBE"), "Mutually MAYBE", IF(AND(G1213="Excluded", OR(H1213="INCLUDED", H1213="MAYBE")), "AI: No, Human: Yes", IF(AND(H1213="Excluded", OR(G1213="INCLUDED", G1213="CERTAINLY INCLUDED", G1213="MAYBE")), "AI: Yes, Human: No", "Other Conflict")))))</f>
        <v>Mutually Excluded</v>
      </c>
      <c r="K1213" s="10"/>
      <c r="L1213" s="10"/>
      <c r="N1213" s="220" t="s">
        <v>19</v>
      </c>
      <c r="O1213" s="54" t="str">
        <f>IF(J1213="Mutually Excluded","Exclude",IF(J1213= "Mutually Included","Include",M1213))</f>
        <v>Exclude</v>
      </c>
      <c r="P1213" s="54" t="str">
        <f>'Humans Alignment T&amp;A'!Z1213</f>
        <v>Exclude</v>
      </c>
      <c r="Q1213" s="120" t="str">
        <f>IF(AND(O1213="Exclude", P1213="Exclude"), "Mutually Excluded", IF(AND(OR(O1213="CERTAINLY INCLUDED", O1213="INCLUDE" ), OR(P1213="INCLUDE", P1213="MAYBE")), "MUTUALLY INCLUDED", IF(AND(O1213="MAYBE", P1213="MAYBE"), "Mutually MAYBE", IF(AND(O1213="Exclude", OR(P1213="INCLUDE", P1213="MAYBE")), "AI+Hum: No, Hum1+2: Yes", IF(AND(P1213="Exclude", OR(O1213="INCLUDE", O1213="CERTAINLY INCLUDED", H1213="MAYBE")), "Ai+hum: Yes, Hum1+2: No", "Other Conflict")))))</f>
        <v>Mutually Excluded</v>
      </c>
      <c r="U1213" s="121" t="str">
        <f>IF(Q1213="Mutually Excluded","Exclude",IF(Q1213= "Mutually Included","Include",R1213))</f>
        <v>Exclude</v>
      </c>
      <c r="V1213" s="122"/>
      <c r="X1213" s="117"/>
      <c r="Y1213" s="117"/>
      <c r="Z1213" s="103" t="str">
        <f t="shared" si="193"/>
        <v/>
      </c>
      <c r="AA1213" s="256"/>
      <c r="AB1213" s="186"/>
      <c r="AC1213" s="186"/>
      <c r="AD1213" s="203"/>
      <c r="AF1213" s="203"/>
      <c r="AG1213" s="102" t="str">
        <f t="shared" si="194"/>
        <v/>
      </c>
      <c r="AH1213" s="10" t="str">
        <f t="shared" si="196"/>
        <v/>
      </c>
      <c r="AI1213" s="102"/>
      <c r="AJ1213" s="10"/>
      <c r="AK1213" s="10"/>
      <c r="AL1213" s="105"/>
      <c r="AM1213" s="102"/>
      <c r="AN1213" s="10"/>
      <c r="AO1213" s="10" t="str">
        <f t="shared" si="195"/>
        <v/>
      </c>
      <c r="AT1213" s="10"/>
      <c r="AU1213" s="10" t="str">
        <f>IF(O1213="include",AF1213,"")</f>
        <v/>
      </c>
      <c r="AV1213" s="54" t="str">
        <f>IF(P1213="include",AF1213,"")</f>
        <v/>
      </c>
    </row>
    <row r="1214" spans="1:48" s="54" customFormat="1" ht="30">
      <c r="A1214" s="10">
        <v>1346</v>
      </c>
      <c r="B1214" s="10"/>
      <c r="C1214" s="10" t="s">
        <v>1661</v>
      </c>
      <c r="D1214" s="10">
        <v>1</v>
      </c>
      <c r="E1214" s="10">
        <v>1</v>
      </c>
      <c r="F1214" s="10">
        <v>1</v>
      </c>
      <c r="G1214" s="119" t="str">
        <f t="shared" si="197"/>
        <v>EXCLUDED</v>
      </c>
      <c r="H1214" s="147" t="s">
        <v>901</v>
      </c>
      <c r="I1214" s="189" t="s">
        <v>901</v>
      </c>
      <c r="J1214" s="10" t="str">
        <f>IF(AND(G1214="Excluded", H1214="Excluded"), "Mutually Excluded", IF(AND(OR(G1214="CERTAINLY INCLUDED", G1214="INCLUDED", G1214="MAYBE" ), OR(H1214="INCLUDED", H1214="MAYBE")), "MUTUALLY INCLUDED", IF(AND(G1214="MAYBE", H1214="MAYBE"), "Mutually MAYBE", IF(AND(G1214="Excluded", OR(H1214="INCLUDED", H1214="MAYBE")), "AI: No, Human: Yes", IF(AND(H1214="Excluded", OR(G1214="INCLUDED", G1214="CERTAINLY INCLUDED", G1214="MAYBE")), "AI: Yes, Human: No", "Other Conflict")))))</f>
        <v>Mutually Excluded</v>
      </c>
      <c r="K1214" s="10"/>
      <c r="L1214" s="10"/>
      <c r="N1214" s="220" t="s">
        <v>19</v>
      </c>
      <c r="O1214" s="54" t="str">
        <f>IF(J1214="Mutually Excluded","Exclude",IF(J1214= "Mutually Included","Include",M1214))</f>
        <v>Exclude</v>
      </c>
      <c r="P1214" s="54" t="str">
        <f>'Humans Alignment T&amp;A'!Z1214</f>
        <v>Exclude</v>
      </c>
      <c r="Q1214" s="120" t="str">
        <f>IF(AND(O1214="Exclude", P1214="Exclude"), "Mutually Excluded", IF(AND(OR(O1214="CERTAINLY INCLUDED", O1214="INCLUDE" ), OR(P1214="INCLUDE", P1214="MAYBE")), "MUTUALLY INCLUDED", IF(AND(O1214="MAYBE", P1214="MAYBE"), "Mutually MAYBE", IF(AND(O1214="Exclude", OR(P1214="INCLUDE", P1214="MAYBE")), "AI+Hum: No, Hum1+2: Yes", IF(AND(P1214="Exclude", OR(O1214="INCLUDE", O1214="CERTAINLY INCLUDED", H1214="MAYBE")), "Ai+hum: Yes, Hum1+2: No", "Other Conflict")))))</f>
        <v>Mutually Excluded</v>
      </c>
      <c r="U1214" s="121" t="str">
        <f>IF(Q1214="Mutually Excluded","Exclude",IF(Q1214= "Mutually Included","Include",R1214))</f>
        <v>Exclude</v>
      </c>
      <c r="V1214" s="122"/>
      <c r="X1214" s="117"/>
      <c r="Y1214" s="117"/>
      <c r="Z1214" s="103" t="str">
        <f t="shared" si="193"/>
        <v/>
      </c>
      <c r="AA1214" s="256"/>
      <c r="AB1214" s="186"/>
      <c r="AC1214" s="186"/>
      <c r="AD1214" s="203"/>
      <c r="AF1214" s="203"/>
      <c r="AG1214" s="102" t="str">
        <f t="shared" si="194"/>
        <v/>
      </c>
      <c r="AH1214" s="10" t="str">
        <f t="shared" si="196"/>
        <v/>
      </c>
      <c r="AI1214" s="102"/>
      <c r="AJ1214" s="10"/>
      <c r="AK1214" s="10"/>
      <c r="AL1214" s="105"/>
      <c r="AM1214" s="102"/>
      <c r="AN1214" s="10"/>
      <c r="AO1214" s="10" t="str">
        <f t="shared" si="195"/>
        <v/>
      </c>
      <c r="AT1214" s="10"/>
      <c r="AU1214" s="10" t="str">
        <f>IF(O1214="include",AF1214,"")</f>
        <v/>
      </c>
      <c r="AV1214" s="54" t="str">
        <f>IF(P1214="include",AF1214,"")</f>
        <v/>
      </c>
    </row>
    <row r="1215" spans="1:48" s="54" customFormat="1" ht="45">
      <c r="A1215" s="10">
        <v>1347</v>
      </c>
      <c r="B1215" s="10"/>
      <c r="C1215" s="10" t="s">
        <v>1662</v>
      </c>
      <c r="D1215" s="10">
        <v>4</v>
      </c>
      <c r="E1215" s="10">
        <v>3</v>
      </c>
      <c r="F1215" s="10">
        <v>4</v>
      </c>
      <c r="G1215" s="119" t="str">
        <f t="shared" si="197"/>
        <v>EXCLUDED</v>
      </c>
      <c r="H1215" s="147" t="s">
        <v>901</v>
      </c>
      <c r="I1215" s="189" t="s">
        <v>901</v>
      </c>
      <c r="J1215" s="10" t="str">
        <f>IF(AND(G1215="Excluded", H1215="Excluded"), "Mutually Excluded", IF(AND(OR(G1215="CERTAINLY INCLUDED", G1215="INCLUDED", G1215="MAYBE" ), OR(H1215="INCLUDED", H1215="MAYBE")), "MUTUALLY INCLUDED", IF(AND(G1215="MAYBE", H1215="MAYBE"), "Mutually MAYBE", IF(AND(G1215="Excluded", OR(H1215="INCLUDED", H1215="MAYBE")), "AI: No, Human: Yes", IF(AND(H1215="Excluded", OR(G1215="INCLUDED", G1215="CERTAINLY INCLUDED", G1215="MAYBE")), "AI: Yes, Human: No", "Other Conflict")))))</f>
        <v>Mutually Excluded</v>
      </c>
      <c r="K1215" s="10"/>
      <c r="L1215" s="10"/>
      <c r="N1215" s="220" t="s">
        <v>19</v>
      </c>
      <c r="O1215" s="54" t="str">
        <f>IF(J1215="Mutually Excluded","Exclude",IF(J1215= "Mutually Included","Include",M1215))</f>
        <v>Exclude</v>
      </c>
      <c r="P1215" s="54" t="str">
        <f>'Humans Alignment T&amp;A'!Z1215</f>
        <v>Exclude</v>
      </c>
      <c r="Q1215" s="120" t="str">
        <f>IF(AND(O1215="Exclude", P1215="Exclude"), "Mutually Excluded", IF(AND(OR(O1215="CERTAINLY INCLUDED", O1215="INCLUDE" ), OR(P1215="INCLUDE", P1215="MAYBE")), "MUTUALLY INCLUDED", IF(AND(O1215="MAYBE", P1215="MAYBE"), "Mutually MAYBE", IF(AND(O1215="Exclude", OR(P1215="INCLUDE", P1215="MAYBE")), "AI+Hum: No, Hum1+2: Yes", IF(AND(P1215="Exclude", OR(O1215="INCLUDE", O1215="CERTAINLY INCLUDED", H1215="MAYBE")), "Ai+hum: Yes, Hum1+2: No", "Other Conflict")))))</f>
        <v>Mutually Excluded</v>
      </c>
      <c r="U1215" s="121" t="str">
        <f>IF(Q1215="Mutually Excluded","Exclude",IF(Q1215= "Mutually Included","Include",R1215))</f>
        <v>Exclude</v>
      </c>
      <c r="V1215" s="122"/>
      <c r="X1215" s="117"/>
      <c r="Y1215" s="117"/>
      <c r="Z1215" s="103" t="str">
        <f t="shared" ref="Z1215:Z1276" si="198">IF(OR(ISBLANK(AF1215), ISBLANK(V1215)), "", IF(AND(OR(AF1215="Include", AF1215="Maybe"), OR(V1215="Include", V1215="Maybe", V1215="Certainly Included")), "Mutually Included", IF(AND(AF1215="Exclude", V1215="Exclude"), "Mutually Excluded", IF(AND(AF1215="Exclude", OR(V1215="Include", V1215="Maybe")), "Nikos Excluded, Cindy Included", IF(AND(OR(AF1215="Include", AF1215="Maybe"), V1215="Exclude"), "Nikos Included, Cindy Excluded", "Pal")))))</f>
        <v/>
      </c>
      <c r="AA1215" s="256"/>
      <c r="AB1215" s="186"/>
      <c r="AC1215" s="186"/>
      <c r="AD1215" s="203"/>
      <c r="AF1215" s="203"/>
      <c r="AG1215" s="102" t="str">
        <f t="shared" ref="AG1215:AG1276" si="199">IF(OR(ISBLANK(AF1215), ISBLANK(AD1215)), "", IF(AND(OR(AF1215="Include", AF1215="Maybe"), OR(AD1215="Include", AD1215="Maybe", AD1215="Certainly Included")), "Mutually Included", IF(AND(AF1215="Exclude", AD1215="Exclude"), "Mutually Excluded", IF(AND(AF1215="Exclude", OR(AD1215="Include", AD1215="Maybe")), "Nikos Excluded, Mikhail Included", IF(AND(OR(AF1215="Include", AF1215="Maybe"), AD1215="Exclude"), "Nikos Included, Mikhail Excluded", "Pal")))))</f>
        <v/>
      </c>
      <c r="AH1215" s="10" t="str">
        <f t="shared" si="196"/>
        <v/>
      </c>
      <c r="AI1215" s="102"/>
      <c r="AJ1215" s="10"/>
      <c r="AK1215" s="10"/>
      <c r="AL1215" s="105"/>
      <c r="AM1215" s="102"/>
      <c r="AN1215" s="10"/>
      <c r="AO1215" s="10" t="str">
        <f t="shared" ref="AO1215:AO1276" si="200">IF(OR(ISBLANK(AF1215), ISBLANK(AP1215)), "", IF(AND(OR(AF1215="Include", AF1215="Maybe"), OR(AP1215="Include", AP1215="Maybe", AP1215="Certainly Included")), "Mutually Included", IF(AND(AF1215="Exclude", AP1215="Exclude"), "Mutually Excluded", IF(AND(AF1215="Exclude", OR(AP1215="Include", AP1215="Maybe",, AP1215="Certainly Included")), "Human Excluded, AI Included", IF(AND(OR(AF1215="Include", AF1215="Maybe"), AP1215="Exclude"), "Human Included, AI Excluded", "Pal")))))</f>
        <v/>
      </c>
      <c r="AT1215" s="10"/>
      <c r="AU1215" s="10" t="str">
        <f>IF(O1215="include",AF1215,"")</f>
        <v/>
      </c>
      <c r="AV1215" s="54" t="str">
        <f>IF(P1215="include",AF1215,"")</f>
        <v/>
      </c>
    </row>
    <row r="1216" spans="1:48" s="54" customFormat="1" ht="60">
      <c r="A1216" s="10">
        <v>1348</v>
      </c>
      <c r="B1216" s="10"/>
      <c r="C1216" s="10" t="s">
        <v>1664</v>
      </c>
      <c r="D1216" s="10">
        <v>2</v>
      </c>
      <c r="E1216" s="10">
        <v>2</v>
      </c>
      <c r="F1216" s="10">
        <v>2</v>
      </c>
      <c r="G1216" s="119" t="str">
        <f t="shared" si="197"/>
        <v>EXCLUDED</v>
      </c>
      <c r="H1216" s="147" t="s">
        <v>901</v>
      </c>
      <c r="I1216" s="189" t="s">
        <v>901</v>
      </c>
      <c r="J1216" s="10" t="str">
        <f>IF(AND(G1216="Excluded", H1216="Excluded"), "Mutually Excluded", IF(AND(OR(G1216="CERTAINLY INCLUDED", G1216="INCLUDED", G1216="MAYBE" ), OR(H1216="INCLUDED", H1216="MAYBE")), "MUTUALLY INCLUDED", IF(AND(G1216="MAYBE", H1216="MAYBE"), "Mutually MAYBE", IF(AND(G1216="Excluded", OR(H1216="INCLUDED", H1216="MAYBE")), "AI: No, Human: Yes", IF(AND(H1216="Excluded", OR(G1216="INCLUDED", G1216="CERTAINLY INCLUDED", G1216="MAYBE")), "AI: Yes, Human: No", "Other Conflict")))))</f>
        <v>Mutually Excluded</v>
      </c>
      <c r="K1216" s="10"/>
      <c r="L1216" s="10"/>
      <c r="N1216" s="220" t="s">
        <v>19</v>
      </c>
      <c r="O1216" s="54" t="str">
        <f>IF(J1216="Mutually Excluded","Exclude",IF(J1216= "Mutually Included","Include",M1216))</f>
        <v>Exclude</v>
      </c>
      <c r="P1216" s="54" t="str">
        <f>'Humans Alignment T&amp;A'!Z1216</f>
        <v>Exclude</v>
      </c>
      <c r="Q1216" s="120" t="str">
        <f>IF(AND(O1216="Exclude", P1216="Exclude"), "Mutually Excluded", IF(AND(OR(O1216="CERTAINLY INCLUDED", O1216="INCLUDE" ), OR(P1216="INCLUDE", P1216="MAYBE")), "MUTUALLY INCLUDED", IF(AND(O1216="MAYBE", P1216="MAYBE"), "Mutually MAYBE", IF(AND(O1216="Exclude", OR(P1216="INCLUDE", P1216="MAYBE")), "AI+Hum: No, Hum1+2: Yes", IF(AND(P1216="Exclude", OR(O1216="INCLUDE", O1216="CERTAINLY INCLUDED", H1216="MAYBE")), "Ai+hum: Yes, Hum1+2: No", "Other Conflict")))))</f>
        <v>Mutually Excluded</v>
      </c>
      <c r="U1216" s="121" t="str">
        <f>IF(Q1216="Mutually Excluded","Exclude",IF(Q1216= "Mutually Included","Include",R1216))</f>
        <v>Exclude</v>
      </c>
      <c r="V1216" s="122"/>
      <c r="X1216" s="117"/>
      <c r="Y1216" s="117"/>
      <c r="Z1216" s="103" t="str">
        <f t="shared" si="198"/>
        <v/>
      </c>
      <c r="AA1216" s="256"/>
      <c r="AB1216" s="186"/>
      <c r="AC1216" s="186"/>
      <c r="AD1216" s="203"/>
      <c r="AF1216" s="203"/>
      <c r="AG1216" s="102" t="str">
        <f t="shared" si="199"/>
        <v/>
      </c>
      <c r="AH1216" s="10" t="str">
        <f t="shared" si="196"/>
        <v/>
      </c>
      <c r="AI1216" s="102"/>
      <c r="AJ1216" s="10"/>
      <c r="AK1216" s="10"/>
      <c r="AL1216" s="105"/>
      <c r="AM1216" s="102"/>
      <c r="AN1216" s="10"/>
      <c r="AO1216" s="10" t="str">
        <f t="shared" si="200"/>
        <v/>
      </c>
      <c r="AT1216" s="10"/>
      <c r="AU1216" s="10" t="str">
        <f>IF(O1216="include",AF1216,"")</f>
        <v/>
      </c>
      <c r="AV1216" s="54" t="str">
        <f>IF(P1216="include",AF1216,"")</f>
        <v/>
      </c>
    </row>
    <row r="1217" spans="1:48" s="54" customFormat="1" ht="30">
      <c r="A1217" s="10">
        <v>1349</v>
      </c>
      <c r="B1217" s="10"/>
      <c r="C1217" s="10" t="s">
        <v>1665</v>
      </c>
      <c r="D1217" s="10">
        <v>2</v>
      </c>
      <c r="E1217" s="10">
        <v>3</v>
      </c>
      <c r="F1217" s="10">
        <v>2</v>
      </c>
      <c r="G1217" s="119" t="str">
        <f t="shared" si="197"/>
        <v>EXCLUDED</v>
      </c>
      <c r="H1217" s="147" t="s">
        <v>901</v>
      </c>
      <c r="I1217" s="189" t="s">
        <v>901</v>
      </c>
      <c r="J1217" s="10" t="str">
        <f>IF(AND(G1217="Excluded", H1217="Excluded"), "Mutually Excluded", IF(AND(OR(G1217="CERTAINLY INCLUDED", G1217="INCLUDED", G1217="MAYBE" ), OR(H1217="INCLUDED", H1217="MAYBE")), "MUTUALLY INCLUDED", IF(AND(G1217="MAYBE", H1217="MAYBE"), "Mutually MAYBE", IF(AND(G1217="Excluded", OR(H1217="INCLUDED", H1217="MAYBE")), "AI: No, Human: Yes", IF(AND(H1217="Excluded", OR(G1217="INCLUDED", G1217="CERTAINLY INCLUDED", G1217="MAYBE")), "AI: Yes, Human: No", "Other Conflict")))))</f>
        <v>Mutually Excluded</v>
      </c>
      <c r="K1217" s="10"/>
      <c r="L1217" s="10"/>
      <c r="N1217" s="220" t="s">
        <v>19</v>
      </c>
      <c r="O1217" s="54" t="str">
        <f>IF(J1217="Mutually Excluded","Exclude",IF(J1217= "Mutually Included","Include",M1217))</f>
        <v>Exclude</v>
      </c>
      <c r="P1217" s="54" t="str">
        <f>'Humans Alignment T&amp;A'!Z1217</f>
        <v>Exclude</v>
      </c>
      <c r="Q1217" s="120" t="str">
        <f>IF(AND(O1217="Exclude", P1217="Exclude"), "Mutually Excluded", IF(AND(OR(O1217="CERTAINLY INCLUDED", O1217="INCLUDE" ), OR(P1217="INCLUDE", P1217="MAYBE")), "MUTUALLY INCLUDED", IF(AND(O1217="MAYBE", P1217="MAYBE"), "Mutually MAYBE", IF(AND(O1217="Exclude", OR(P1217="INCLUDE", P1217="MAYBE")), "AI+Hum: No, Hum1+2: Yes", IF(AND(P1217="Exclude", OR(O1217="INCLUDE", O1217="CERTAINLY INCLUDED", H1217="MAYBE")), "Ai+hum: Yes, Hum1+2: No", "Other Conflict")))))</f>
        <v>Mutually Excluded</v>
      </c>
      <c r="U1217" s="121" t="str">
        <f>IF(Q1217="Mutually Excluded","Exclude",IF(Q1217= "Mutually Included","Include",R1217))</f>
        <v>Exclude</v>
      </c>
      <c r="V1217" s="122"/>
      <c r="X1217" s="117"/>
      <c r="Y1217" s="117"/>
      <c r="Z1217" s="103" t="str">
        <f t="shared" si="198"/>
        <v/>
      </c>
      <c r="AA1217" s="256"/>
      <c r="AB1217" s="186"/>
      <c r="AC1217" s="186"/>
      <c r="AD1217" s="203"/>
      <c r="AF1217" s="203"/>
      <c r="AG1217" s="102" t="str">
        <f t="shared" si="199"/>
        <v/>
      </c>
      <c r="AH1217" s="10" t="str">
        <f t="shared" si="196"/>
        <v/>
      </c>
      <c r="AI1217" s="102"/>
      <c r="AJ1217" s="10"/>
      <c r="AK1217" s="10"/>
      <c r="AL1217" s="105"/>
      <c r="AM1217" s="102"/>
      <c r="AN1217" s="10"/>
      <c r="AO1217" s="10" t="str">
        <f t="shared" si="200"/>
        <v/>
      </c>
      <c r="AT1217" s="10"/>
      <c r="AU1217" s="10" t="str">
        <f>IF(O1217="include",AF1217,"")</f>
        <v/>
      </c>
      <c r="AV1217" s="54" t="str">
        <f>IF(P1217="include",AF1217,"")</f>
        <v/>
      </c>
    </row>
    <row r="1218" spans="1:48" s="54" customFormat="1" ht="60">
      <c r="A1218" s="10">
        <v>1350</v>
      </c>
      <c r="B1218" s="10"/>
      <c r="C1218" s="10" t="s">
        <v>1666</v>
      </c>
      <c r="D1218" s="10">
        <v>2</v>
      </c>
      <c r="E1218" s="10">
        <v>2</v>
      </c>
      <c r="F1218" s="10">
        <v>2</v>
      </c>
      <c r="G1218" s="119" t="str">
        <f t="shared" si="197"/>
        <v>EXCLUDED</v>
      </c>
      <c r="H1218" s="147" t="s">
        <v>901</v>
      </c>
      <c r="I1218" s="189" t="s">
        <v>901</v>
      </c>
      <c r="J1218" s="10" t="str">
        <f>IF(AND(G1218="Excluded", H1218="Excluded"), "Mutually Excluded", IF(AND(OR(G1218="CERTAINLY INCLUDED", G1218="INCLUDED", G1218="MAYBE" ), OR(H1218="INCLUDED", H1218="MAYBE")), "MUTUALLY INCLUDED", IF(AND(G1218="MAYBE", H1218="MAYBE"), "Mutually MAYBE", IF(AND(G1218="Excluded", OR(H1218="INCLUDED", H1218="MAYBE")), "AI: No, Human: Yes", IF(AND(H1218="Excluded", OR(G1218="INCLUDED", G1218="CERTAINLY INCLUDED", G1218="MAYBE")), "AI: Yes, Human: No", "Other Conflict")))))</f>
        <v>Mutually Excluded</v>
      </c>
      <c r="K1218" s="10"/>
      <c r="L1218" s="10"/>
      <c r="N1218" s="220" t="s">
        <v>19</v>
      </c>
      <c r="O1218" s="54" t="str">
        <f>IF(J1218="Mutually Excluded","Exclude",IF(J1218= "Mutually Included","Include",M1218))</f>
        <v>Exclude</v>
      </c>
      <c r="P1218" s="54" t="str">
        <f>'Humans Alignment T&amp;A'!Z1218</f>
        <v>Exclude</v>
      </c>
      <c r="Q1218" s="120" t="str">
        <f>IF(AND(O1218="Exclude", P1218="Exclude"), "Mutually Excluded", IF(AND(OR(O1218="CERTAINLY INCLUDED", O1218="INCLUDE" ), OR(P1218="INCLUDE", P1218="MAYBE")), "MUTUALLY INCLUDED", IF(AND(O1218="MAYBE", P1218="MAYBE"), "Mutually MAYBE", IF(AND(O1218="Exclude", OR(P1218="INCLUDE", P1218="MAYBE")), "AI+Hum: No, Hum1+2: Yes", IF(AND(P1218="Exclude", OR(O1218="INCLUDE", O1218="CERTAINLY INCLUDED", H1218="MAYBE")), "Ai+hum: Yes, Hum1+2: No", "Other Conflict")))))</f>
        <v>Mutually Excluded</v>
      </c>
      <c r="U1218" s="121" t="str">
        <f>IF(Q1218="Mutually Excluded","Exclude",IF(Q1218= "Mutually Included","Include",R1218))</f>
        <v>Exclude</v>
      </c>
      <c r="V1218" s="122"/>
      <c r="X1218" s="117"/>
      <c r="Y1218" s="117"/>
      <c r="Z1218" s="103" t="str">
        <f t="shared" si="198"/>
        <v/>
      </c>
      <c r="AA1218" s="256"/>
      <c r="AB1218" s="186"/>
      <c r="AC1218" s="186"/>
      <c r="AD1218" s="203"/>
      <c r="AF1218" s="203"/>
      <c r="AG1218" s="102" t="str">
        <f t="shared" si="199"/>
        <v/>
      </c>
      <c r="AH1218" s="10" t="str">
        <f t="shared" si="196"/>
        <v/>
      </c>
      <c r="AI1218" s="102"/>
      <c r="AJ1218" s="10"/>
      <c r="AK1218" s="10"/>
      <c r="AL1218" s="105"/>
      <c r="AM1218" s="102"/>
      <c r="AN1218" s="10"/>
      <c r="AO1218" s="10" t="str">
        <f t="shared" si="200"/>
        <v/>
      </c>
      <c r="AT1218" s="10"/>
      <c r="AU1218" s="10" t="str">
        <f>IF(O1218="include",AF1218,"")</f>
        <v/>
      </c>
      <c r="AV1218" s="54" t="str">
        <f>IF(P1218="include",AF1218,"")</f>
        <v/>
      </c>
    </row>
    <row r="1219" spans="1:48" s="54" customFormat="1" ht="45">
      <c r="A1219" s="10">
        <v>1351</v>
      </c>
      <c r="B1219" s="10"/>
      <c r="C1219" s="10" t="s">
        <v>1667</v>
      </c>
      <c r="D1219" s="10">
        <v>3</v>
      </c>
      <c r="E1219" s="10">
        <v>2</v>
      </c>
      <c r="F1219" s="10">
        <v>3</v>
      </c>
      <c r="G1219" s="119" t="str">
        <f t="shared" si="197"/>
        <v>EXCLUDED</v>
      </c>
      <c r="H1219" s="147" t="s">
        <v>901</v>
      </c>
      <c r="I1219" s="189" t="s">
        <v>901</v>
      </c>
      <c r="J1219" s="10" t="str">
        <f>IF(AND(G1219="Excluded", H1219="Excluded"), "Mutually Excluded", IF(AND(OR(G1219="CERTAINLY INCLUDED", G1219="INCLUDED", G1219="MAYBE" ), OR(H1219="INCLUDED", H1219="MAYBE")), "MUTUALLY INCLUDED", IF(AND(G1219="MAYBE", H1219="MAYBE"), "Mutually MAYBE", IF(AND(G1219="Excluded", OR(H1219="INCLUDED", H1219="MAYBE")), "AI: No, Human: Yes", IF(AND(H1219="Excluded", OR(G1219="INCLUDED", G1219="CERTAINLY INCLUDED", G1219="MAYBE")), "AI: Yes, Human: No", "Other Conflict")))))</f>
        <v>Mutually Excluded</v>
      </c>
      <c r="K1219" s="10"/>
      <c r="L1219" s="10"/>
      <c r="N1219" s="220" t="s">
        <v>19</v>
      </c>
      <c r="O1219" s="54" t="str">
        <f>IF(J1219="Mutually Excluded","Exclude",IF(J1219= "Mutually Included","Include",M1219))</f>
        <v>Exclude</v>
      </c>
      <c r="P1219" s="54" t="str">
        <f>'Humans Alignment T&amp;A'!Z1219</f>
        <v>Exclude</v>
      </c>
      <c r="Q1219" s="120" t="str">
        <f>IF(AND(O1219="Exclude", P1219="Exclude"), "Mutually Excluded", IF(AND(OR(O1219="CERTAINLY INCLUDED", O1219="INCLUDE" ), OR(P1219="INCLUDE", P1219="MAYBE")), "MUTUALLY INCLUDED", IF(AND(O1219="MAYBE", P1219="MAYBE"), "Mutually MAYBE", IF(AND(O1219="Exclude", OR(P1219="INCLUDE", P1219="MAYBE")), "AI+Hum: No, Hum1+2: Yes", IF(AND(P1219="Exclude", OR(O1219="INCLUDE", O1219="CERTAINLY INCLUDED", H1219="MAYBE")), "Ai+hum: Yes, Hum1+2: No", "Other Conflict")))))</f>
        <v>Mutually Excluded</v>
      </c>
      <c r="U1219" s="121" t="str">
        <f>IF(Q1219="Mutually Excluded","Exclude",IF(Q1219= "Mutually Included","Include",R1219))</f>
        <v>Exclude</v>
      </c>
      <c r="V1219" s="122"/>
      <c r="X1219" s="117"/>
      <c r="Y1219" s="117"/>
      <c r="Z1219" s="103" t="str">
        <f t="shared" si="198"/>
        <v/>
      </c>
      <c r="AA1219" s="256"/>
      <c r="AB1219" s="186"/>
      <c r="AC1219" s="186"/>
      <c r="AD1219" s="203"/>
      <c r="AF1219" s="203"/>
      <c r="AG1219" s="102" t="str">
        <f t="shared" si="199"/>
        <v/>
      </c>
      <c r="AH1219" s="10" t="str">
        <f t="shared" si="196"/>
        <v/>
      </c>
      <c r="AI1219" s="102"/>
      <c r="AJ1219" s="10"/>
      <c r="AK1219" s="10"/>
      <c r="AL1219" s="105"/>
      <c r="AM1219" s="102"/>
      <c r="AN1219" s="10"/>
      <c r="AO1219" s="10" t="str">
        <f t="shared" si="200"/>
        <v/>
      </c>
      <c r="AT1219" s="10"/>
      <c r="AU1219" s="10" t="str">
        <f>IF(O1219="include",AF1219,"")</f>
        <v/>
      </c>
      <c r="AV1219" s="54" t="str">
        <f>IF(P1219="include",AF1219,"")</f>
        <v/>
      </c>
    </row>
    <row r="1220" spans="1:48" s="54" customFormat="1" ht="30">
      <c r="A1220" s="10">
        <v>1352</v>
      </c>
      <c r="B1220" s="10"/>
      <c r="C1220" s="10" t="s">
        <v>1668</v>
      </c>
      <c r="D1220" s="10">
        <v>3</v>
      </c>
      <c r="E1220" s="10">
        <v>3</v>
      </c>
      <c r="F1220" s="10">
        <v>4</v>
      </c>
      <c r="G1220" s="119" t="str">
        <f t="shared" si="197"/>
        <v>EXCLUDED</v>
      </c>
      <c r="H1220" s="147" t="s">
        <v>901</v>
      </c>
      <c r="I1220" s="189" t="s">
        <v>901</v>
      </c>
      <c r="J1220" s="10" t="str">
        <f>IF(AND(G1220="Excluded", H1220="Excluded"), "Mutually Excluded", IF(AND(OR(G1220="CERTAINLY INCLUDED", G1220="INCLUDED", G1220="MAYBE" ), OR(H1220="INCLUDED", H1220="MAYBE")), "MUTUALLY INCLUDED", IF(AND(G1220="MAYBE", H1220="MAYBE"), "Mutually MAYBE", IF(AND(G1220="Excluded", OR(H1220="INCLUDED", H1220="MAYBE")), "AI: No, Human: Yes", IF(AND(H1220="Excluded", OR(G1220="INCLUDED", G1220="CERTAINLY INCLUDED", G1220="MAYBE")), "AI: Yes, Human: No", "Other Conflict")))))</f>
        <v>Mutually Excluded</v>
      </c>
      <c r="K1220" s="10"/>
      <c r="L1220" s="10"/>
      <c r="N1220" s="220" t="s">
        <v>19</v>
      </c>
      <c r="O1220" s="54" t="str">
        <f>IF(J1220="Mutually Excluded","Exclude",IF(J1220= "Mutually Included","Include",M1220))</f>
        <v>Exclude</v>
      </c>
      <c r="P1220" s="54" t="str">
        <f>'Humans Alignment T&amp;A'!Z1220</f>
        <v>Exclude</v>
      </c>
      <c r="Q1220" s="120" t="str">
        <f>IF(AND(O1220="Exclude", P1220="Exclude"), "Mutually Excluded", IF(AND(OR(O1220="CERTAINLY INCLUDED", O1220="INCLUDE" ), OR(P1220="INCLUDE", P1220="MAYBE")), "MUTUALLY INCLUDED", IF(AND(O1220="MAYBE", P1220="MAYBE"), "Mutually MAYBE", IF(AND(O1220="Exclude", OR(P1220="INCLUDE", P1220="MAYBE")), "AI+Hum: No, Hum1+2: Yes", IF(AND(P1220="Exclude", OR(O1220="INCLUDE", O1220="CERTAINLY INCLUDED", H1220="MAYBE")), "Ai+hum: Yes, Hum1+2: No", "Other Conflict")))))</f>
        <v>Mutually Excluded</v>
      </c>
      <c r="U1220" s="121" t="str">
        <f>IF(Q1220="Mutually Excluded","Exclude",IF(Q1220= "Mutually Included","Include",R1220))</f>
        <v>Exclude</v>
      </c>
      <c r="V1220" s="122"/>
      <c r="X1220" s="117"/>
      <c r="Y1220" s="117"/>
      <c r="Z1220" s="103" t="str">
        <f t="shared" si="198"/>
        <v/>
      </c>
      <c r="AA1220" s="256"/>
      <c r="AB1220" s="186"/>
      <c r="AC1220" s="186"/>
      <c r="AD1220" s="203"/>
      <c r="AF1220" s="203"/>
      <c r="AG1220" s="102" t="str">
        <f t="shared" si="199"/>
        <v/>
      </c>
      <c r="AH1220" s="10" t="str">
        <f t="shared" si="196"/>
        <v/>
      </c>
      <c r="AI1220" s="102"/>
      <c r="AJ1220" s="10"/>
      <c r="AK1220" s="10"/>
      <c r="AL1220" s="105"/>
      <c r="AM1220" s="102"/>
      <c r="AN1220" s="10"/>
      <c r="AO1220" s="10" t="str">
        <f t="shared" si="200"/>
        <v/>
      </c>
      <c r="AT1220" s="10"/>
      <c r="AU1220" s="10" t="str">
        <f>IF(O1220="include",AF1220,"")</f>
        <v/>
      </c>
      <c r="AV1220" s="54" t="str">
        <f>IF(P1220="include",AF1220,"")</f>
        <v/>
      </c>
    </row>
    <row r="1221" spans="1:48" s="54" customFormat="1" ht="45">
      <c r="A1221" s="10">
        <v>1353</v>
      </c>
      <c r="B1221" s="10"/>
      <c r="C1221" s="10" t="s">
        <v>1669</v>
      </c>
      <c r="D1221" s="10">
        <v>2</v>
      </c>
      <c r="E1221" s="10">
        <v>2</v>
      </c>
      <c r="F1221" s="10">
        <v>2</v>
      </c>
      <c r="G1221" s="119" t="str">
        <f t="shared" si="197"/>
        <v>EXCLUDED</v>
      </c>
      <c r="H1221" s="147" t="s">
        <v>901</v>
      </c>
      <c r="I1221" s="189" t="s">
        <v>901</v>
      </c>
      <c r="J1221" s="10" t="str">
        <f>IF(AND(G1221="Excluded", H1221="Excluded"), "Mutually Excluded", IF(AND(OR(G1221="CERTAINLY INCLUDED", G1221="INCLUDED", G1221="MAYBE" ), OR(H1221="INCLUDED", H1221="MAYBE")), "MUTUALLY INCLUDED", IF(AND(G1221="MAYBE", H1221="MAYBE"), "Mutually MAYBE", IF(AND(G1221="Excluded", OR(H1221="INCLUDED", H1221="MAYBE")), "AI: No, Human: Yes", IF(AND(H1221="Excluded", OR(G1221="INCLUDED", G1221="CERTAINLY INCLUDED", G1221="MAYBE")), "AI: Yes, Human: No", "Other Conflict")))))</f>
        <v>Mutually Excluded</v>
      </c>
      <c r="K1221" s="10"/>
      <c r="L1221" s="10"/>
      <c r="N1221" s="220" t="s">
        <v>19</v>
      </c>
      <c r="O1221" s="54" t="str">
        <f>IF(J1221="Mutually Excluded","Exclude",IF(J1221= "Mutually Included","Include",M1221))</f>
        <v>Exclude</v>
      </c>
      <c r="P1221" s="54" t="str">
        <f>'Humans Alignment T&amp;A'!Z1221</f>
        <v>Exclude</v>
      </c>
      <c r="Q1221" s="120" t="str">
        <f>IF(AND(O1221="Exclude", P1221="Exclude"), "Mutually Excluded", IF(AND(OR(O1221="CERTAINLY INCLUDED", O1221="INCLUDE" ), OR(P1221="INCLUDE", P1221="MAYBE")), "MUTUALLY INCLUDED", IF(AND(O1221="MAYBE", P1221="MAYBE"), "Mutually MAYBE", IF(AND(O1221="Exclude", OR(P1221="INCLUDE", P1221="MAYBE")), "AI+Hum: No, Hum1+2: Yes", IF(AND(P1221="Exclude", OR(O1221="INCLUDE", O1221="CERTAINLY INCLUDED", H1221="MAYBE")), "Ai+hum: Yes, Hum1+2: No", "Other Conflict")))))</f>
        <v>Mutually Excluded</v>
      </c>
      <c r="U1221" s="121" t="str">
        <f>IF(Q1221="Mutually Excluded","Exclude",IF(Q1221= "Mutually Included","Include",R1221))</f>
        <v>Exclude</v>
      </c>
      <c r="V1221" s="122"/>
      <c r="X1221" s="117"/>
      <c r="Y1221" s="117"/>
      <c r="Z1221" s="103" t="str">
        <f t="shared" si="198"/>
        <v/>
      </c>
      <c r="AA1221" s="256"/>
      <c r="AB1221" s="186"/>
      <c r="AC1221" s="186"/>
      <c r="AD1221" s="203"/>
      <c r="AF1221" s="203"/>
      <c r="AG1221" s="102" t="str">
        <f t="shared" si="199"/>
        <v/>
      </c>
      <c r="AH1221" s="10" t="str">
        <f t="shared" si="196"/>
        <v/>
      </c>
      <c r="AI1221" s="102"/>
      <c r="AJ1221" s="10"/>
      <c r="AK1221" s="10"/>
      <c r="AL1221" s="105"/>
      <c r="AM1221" s="102"/>
      <c r="AN1221" s="10"/>
      <c r="AO1221" s="10" t="str">
        <f t="shared" si="200"/>
        <v/>
      </c>
      <c r="AT1221" s="10"/>
      <c r="AU1221" s="10" t="str">
        <f>IF(O1221="include",AF1221,"")</f>
        <v/>
      </c>
      <c r="AV1221" s="54" t="str">
        <f>IF(P1221="include",AF1221,"")</f>
        <v/>
      </c>
    </row>
    <row r="1222" spans="1:48" s="54" customFormat="1" ht="45">
      <c r="A1222" s="10">
        <v>1354</v>
      </c>
      <c r="B1222" s="10"/>
      <c r="C1222" s="10" t="s">
        <v>1670</v>
      </c>
      <c r="D1222" s="10">
        <v>2</v>
      </c>
      <c r="E1222" s="10">
        <v>2</v>
      </c>
      <c r="F1222" s="10">
        <v>2</v>
      </c>
      <c r="G1222" s="119" t="str">
        <f t="shared" si="197"/>
        <v>EXCLUDED</v>
      </c>
      <c r="H1222" s="147" t="s">
        <v>901</v>
      </c>
      <c r="I1222" s="189" t="s">
        <v>901</v>
      </c>
      <c r="J1222" s="10" t="str">
        <f>IF(AND(G1222="Excluded", H1222="Excluded"), "Mutually Excluded", IF(AND(OR(G1222="CERTAINLY INCLUDED", G1222="INCLUDED", G1222="MAYBE" ), OR(H1222="INCLUDED", H1222="MAYBE")), "MUTUALLY INCLUDED", IF(AND(G1222="MAYBE", H1222="MAYBE"), "Mutually MAYBE", IF(AND(G1222="Excluded", OR(H1222="INCLUDED", H1222="MAYBE")), "AI: No, Human: Yes", IF(AND(H1222="Excluded", OR(G1222="INCLUDED", G1222="CERTAINLY INCLUDED", G1222="MAYBE")), "AI: Yes, Human: No", "Other Conflict")))))</f>
        <v>Mutually Excluded</v>
      </c>
      <c r="K1222" s="10"/>
      <c r="L1222" s="10"/>
      <c r="N1222" s="220" t="s">
        <v>19</v>
      </c>
      <c r="O1222" s="54" t="str">
        <f>IF(J1222="Mutually Excluded","Exclude",IF(J1222= "Mutually Included","Include",M1222))</f>
        <v>Exclude</v>
      </c>
      <c r="P1222" s="54" t="str">
        <f>'Humans Alignment T&amp;A'!Z1222</f>
        <v>Exclude</v>
      </c>
      <c r="Q1222" s="120" t="str">
        <f>IF(AND(O1222="Exclude", P1222="Exclude"), "Mutually Excluded", IF(AND(OR(O1222="CERTAINLY INCLUDED", O1222="INCLUDE" ), OR(P1222="INCLUDE", P1222="MAYBE")), "MUTUALLY INCLUDED", IF(AND(O1222="MAYBE", P1222="MAYBE"), "Mutually MAYBE", IF(AND(O1222="Exclude", OR(P1222="INCLUDE", P1222="MAYBE")), "AI+Hum: No, Hum1+2: Yes", IF(AND(P1222="Exclude", OR(O1222="INCLUDE", O1222="CERTAINLY INCLUDED", H1222="MAYBE")), "Ai+hum: Yes, Hum1+2: No", "Other Conflict")))))</f>
        <v>Mutually Excluded</v>
      </c>
      <c r="U1222" s="121" t="str">
        <f>IF(Q1222="Mutually Excluded","Exclude",IF(Q1222= "Mutually Included","Include",R1222))</f>
        <v>Exclude</v>
      </c>
      <c r="V1222" s="122"/>
      <c r="X1222" s="117"/>
      <c r="Y1222" s="117"/>
      <c r="Z1222" s="103" t="str">
        <f t="shared" si="198"/>
        <v/>
      </c>
      <c r="AA1222" s="256"/>
      <c r="AB1222" s="186"/>
      <c r="AC1222" s="186"/>
      <c r="AD1222" s="203"/>
      <c r="AF1222" s="203"/>
      <c r="AG1222" s="102" t="str">
        <f t="shared" si="199"/>
        <v/>
      </c>
      <c r="AH1222" s="10" t="str">
        <f t="shared" si="196"/>
        <v/>
      </c>
      <c r="AI1222" s="102"/>
      <c r="AJ1222" s="10"/>
      <c r="AK1222" s="10"/>
      <c r="AL1222" s="105"/>
      <c r="AM1222" s="102"/>
      <c r="AN1222" s="10"/>
      <c r="AO1222" s="10" t="str">
        <f t="shared" si="200"/>
        <v/>
      </c>
      <c r="AT1222" s="10"/>
      <c r="AU1222" s="10" t="str">
        <f>IF(O1222="include",AF1222,"")</f>
        <v/>
      </c>
      <c r="AV1222" s="54" t="str">
        <f>IF(P1222="include",AF1222,"")</f>
        <v/>
      </c>
    </row>
    <row r="1223" spans="1:48" s="54" customFormat="1" ht="30">
      <c r="A1223" s="10">
        <v>1355</v>
      </c>
      <c r="B1223" s="10"/>
      <c r="C1223" s="10" t="s">
        <v>1671</v>
      </c>
      <c r="D1223" s="10">
        <v>2</v>
      </c>
      <c r="E1223" s="10">
        <v>3</v>
      </c>
      <c r="F1223" s="10">
        <v>2</v>
      </c>
      <c r="G1223" s="119" t="str">
        <f t="shared" si="197"/>
        <v>EXCLUDED</v>
      </c>
      <c r="H1223" s="147" t="s">
        <v>901</v>
      </c>
      <c r="I1223" s="189" t="s">
        <v>901</v>
      </c>
      <c r="J1223" s="10" t="str">
        <f>IF(AND(G1223="Excluded", H1223="Excluded"), "Mutually Excluded", IF(AND(OR(G1223="CERTAINLY INCLUDED", G1223="INCLUDED", G1223="MAYBE" ), OR(H1223="INCLUDED", H1223="MAYBE")), "MUTUALLY INCLUDED", IF(AND(G1223="MAYBE", H1223="MAYBE"), "Mutually MAYBE", IF(AND(G1223="Excluded", OR(H1223="INCLUDED", H1223="MAYBE")), "AI: No, Human: Yes", IF(AND(H1223="Excluded", OR(G1223="INCLUDED", G1223="CERTAINLY INCLUDED", G1223="MAYBE")), "AI: Yes, Human: No", "Other Conflict")))))</f>
        <v>Mutually Excluded</v>
      </c>
      <c r="K1223" s="10"/>
      <c r="L1223" s="10"/>
      <c r="N1223" s="220" t="s">
        <v>19</v>
      </c>
      <c r="O1223" s="54" t="str">
        <f>IF(J1223="Mutually Excluded","Exclude",IF(J1223= "Mutually Included","Include",M1223))</f>
        <v>Exclude</v>
      </c>
      <c r="P1223" s="54" t="str">
        <f>'Humans Alignment T&amp;A'!Z1223</f>
        <v>Exclude</v>
      </c>
      <c r="Q1223" s="120" t="str">
        <f>IF(AND(O1223="Exclude", P1223="Exclude"), "Mutually Excluded", IF(AND(OR(O1223="CERTAINLY INCLUDED", O1223="INCLUDE" ), OR(P1223="INCLUDE", P1223="MAYBE")), "MUTUALLY INCLUDED", IF(AND(O1223="MAYBE", P1223="MAYBE"), "Mutually MAYBE", IF(AND(O1223="Exclude", OR(P1223="INCLUDE", P1223="MAYBE")), "AI+Hum: No, Hum1+2: Yes", IF(AND(P1223="Exclude", OR(O1223="INCLUDE", O1223="CERTAINLY INCLUDED", H1223="MAYBE")), "Ai+hum: Yes, Hum1+2: No", "Other Conflict")))))</f>
        <v>Mutually Excluded</v>
      </c>
      <c r="U1223" s="121" t="str">
        <f>IF(Q1223="Mutually Excluded","Exclude",IF(Q1223= "Mutually Included","Include",R1223))</f>
        <v>Exclude</v>
      </c>
      <c r="V1223" s="122"/>
      <c r="X1223" s="117"/>
      <c r="Y1223" s="117"/>
      <c r="Z1223" s="103" t="str">
        <f t="shared" si="198"/>
        <v/>
      </c>
      <c r="AA1223" s="256"/>
      <c r="AB1223" s="186"/>
      <c r="AC1223" s="186"/>
      <c r="AD1223" s="203"/>
      <c r="AF1223" s="203"/>
      <c r="AG1223" s="102" t="str">
        <f t="shared" si="199"/>
        <v/>
      </c>
      <c r="AH1223" s="10" t="str">
        <f t="shared" si="196"/>
        <v/>
      </c>
      <c r="AI1223" s="102"/>
      <c r="AJ1223" s="10"/>
      <c r="AK1223" s="10"/>
      <c r="AL1223" s="105"/>
      <c r="AM1223" s="102"/>
      <c r="AN1223" s="10"/>
      <c r="AO1223" s="10" t="str">
        <f t="shared" si="200"/>
        <v/>
      </c>
      <c r="AT1223" s="10"/>
      <c r="AU1223" s="10" t="str">
        <f>IF(O1223="include",AF1223,"")</f>
        <v/>
      </c>
      <c r="AV1223" s="54" t="str">
        <f>IF(P1223="include",AF1223,"")</f>
        <v/>
      </c>
    </row>
    <row r="1224" spans="1:48" s="54" customFormat="1" ht="30">
      <c r="A1224" s="10">
        <v>1356</v>
      </c>
      <c r="B1224" s="10"/>
      <c r="C1224" s="10" t="s">
        <v>1672</v>
      </c>
      <c r="D1224" s="10">
        <v>3</v>
      </c>
      <c r="E1224" s="10">
        <v>4</v>
      </c>
      <c r="F1224" s="10">
        <v>3</v>
      </c>
      <c r="G1224" s="119" t="str">
        <f t="shared" si="197"/>
        <v>EXCLUDED</v>
      </c>
      <c r="H1224" s="147" t="s">
        <v>1752</v>
      </c>
      <c r="I1224" s="189" t="s">
        <v>901</v>
      </c>
      <c r="J1224" s="10" t="str">
        <f>IF(AND(G1224="Excluded", H1224="Excluded"), "Mutually Excluded", IF(AND(OR(G1224="CERTAINLY INCLUDED", G1224="INCLUDED", G1224="MAYBE" ), OR(H1224="INCLUDED", H1224="MAYBE")), "MUTUALLY INCLUDED", IF(AND(G1224="MAYBE", H1224="MAYBE"), "Mutually MAYBE", IF(AND(G1224="Excluded", OR(H1224="INCLUDED", H1224="MAYBE")), "AI: No, Human: Yes", IF(AND(H1224="Excluded", OR(G1224="INCLUDED", G1224="CERTAINLY INCLUDED", G1224="MAYBE")), "AI: Yes, Human: No", "Other Conflict")))))</f>
        <v>AI: No, Human: Yes</v>
      </c>
      <c r="K1224" s="10" t="s">
        <v>19</v>
      </c>
      <c r="L1224" s="10" t="s">
        <v>3012</v>
      </c>
      <c r="M1224" s="54" t="s">
        <v>19</v>
      </c>
      <c r="N1224" s="220" t="s">
        <v>19</v>
      </c>
      <c r="O1224" s="54" t="str">
        <f>IF(J1224="Mutually Excluded","Exclude",IF(J1224= "Mutually Included","Include",M1224))</f>
        <v>Exclude</v>
      </c>
      <c r="P1224" s="54" t="str">
        <f>'Humans Alignment T&amp;A'!Z1224</f>
        <v>Exclude</v>
      </c>
      <c r="Q1224" s="120" t="s">
        <v>3070</v>
      </c>
      <c r="U1224" s="121" t="str">
        <f>IF(Q1224="Mutually Excluded","Exclude",IF(Q1224= "Mutually Included","Include",R1224))</f>
        <v>Exclude</v>
      </c>
      <c r="V1224" s="122"/>
      <c r="X1224" s="117"/>
      <c r="Y1224" s="117"/>
      <c r="Z1224" s="103" t="str">
        <f t="shared" si="198"/>
        <v/>
      </c>
      <c r="AA1224" s="256"/>
      <c r="AB1224" s="186"/>
      <c r="AC1224" s="186"/>
      <c r="AD1224" s="203"/>
      <c r="AF1224" s="203"/>
      <c r="AG1224" s="102" t="str">
        <f t="shared" si="199"/>
        <v/>
      </c>
      <c r="AH1224" s="10" t="str">
        <f t="shared" si="196"/>
        <v/>
      </c>
      <c r="AI1224" s="102"/>
      <c r="AJ1224" s="10"/>
      <c r="AK1224" s="10"/>
      <c r="AL1224" s="105"/>
      <c r="AM1224" s="102"/>
      <c r="AN1224" s="10"/>
      <c r="AO1224" s="10" t="str">
        <f t="shared" si="200"/>
        <v/>
      </c>
      <c r="AT1224" s="10"/>
      <c r="AU1224" s="10" t="str">
        <f>IF(O1224="include",AF1224,"")</f>
        <v/>
      </c>
      <c r="AV1224" s="54" t="str">
        <f>IF(P1224="include",AF1224,"")</f>
        <v/>
      </c>
    </row>
    <row r="1225" spans="1:48" s="54" customFormat="1" ht="45">
      <c r="A1225" s="10">
        <v>1357</v>
      </c>
      <c r="B1225" s="10"/>
      <c r="C1225" s="10" t="s">
        <v>1673</v>
      </c>
      <c r="D1225" s="10">
        <v>2</v>
      </c>
      <c r="E1225" s="10">
        <v>2</v>
      </c>
      <c r="F1225" s="10">
        <v>3</v>
      </c>
      <c r="G1225" s="119" t="str">
        <f t="shared" si="197"/>
        <v>EXCLUDED</v>
      </c>
      <c r="H1225" s="147" t="s">
        <v>901</v>
      </c>
      <c r="I1225" s="189" t="s">
        <v>901</v>
      </c>
      <c r="J1225" s="10" t="str">
        <f>IF(AND(G1225="Excluded", H1225="Excluded"), "Mutually Excluded", IF(AND(OR(G1225="CERTAINLY INCLUDED", G1225="INCLUDED", G1225="MAYBE" ), OR(H1225="INCLUDED", H1225="MAYBE")), "MUTUALLY INCLUDED", IF(AND(G1225="MAYBE", H1225="MAYBE"), "Mutually MAYBE", IF(AND(G1225="Excluded", OR(H1225="INCLUDED", H1225="MAYBE")), "AI: No, Human: Yes", IF(AND(H1225="Excluded", OR(G1225="INCLUDED", G1225="CERTAINLY INCLUDED", G1225="MAYBE")), "AI: Yes, Human: No", "Other Conflict")))))</f>
        <v>Mutually Excluded</v>
      </c>
      <c r="K1225" s="10"/>
      <c r="L1225" s="10"/>
      <c r="N1225" s="220" t="s">
        <v>19</v>
      </c>
      <c r="O1225" s="54" t="str">
        <f>IF(J1225="Mutually Excluded","Exclude",IF(J1225= "Mutually Included","Include",M1225))</f>
        <v>Exclude</v>
      </c>
      <c r="P1225" s="54" t="str">
        <f>'Humans Alignment T&amp;A'!Z1225</f>
        <v>Exclude</v>
      </c>
      <c r="Q1225" s="120" t="str">
        <f>IF(AND(O1225="Exclude", P1225="Exclude"), "Mutually Excluded", IF(AND(OR(O1225="CERTAINLY INCLUDED", O1225="INCLUDE" ), OR(P1225="INCLUDE", P1225="MAYBE")), "MUTUALLY INCLUDED", IF(AND(O1225="MAYBE", P1225="MAYBE"), "Mutually MAYBE", IF(AND(O1225="Exclude", OR(P1225="INCLUDE", P1225="MAYBE")), "AI+Hum: No, Hum1+2: Yes", IF(AND(P1225="Exclude", OR(O1225="INCLUDE", O1225="CERTAINLY INCLUDED", H1225="MAYBE")), "Ai+hum: Yes, Hum1+2: No", "Other Conflict")))))</f>
        <v>Mutually Excluded</v>
      </c>
      <c r="U1225" s="121" t="str">
        <f>IF(Q1225="Mutually Excluded","Exclude",IF(Q1225= "Mutually Included","Include",R1225))</f>
        <v>Exclude</v>
      </c>
      <c r="V1225" s="122"/>
      <c r="X1225" s="117"/>
      <c r="Y1225" s="117"/>
      <c r="Z1225" s="103" t="str">
        <f t="shared" si="198"/>
        <v/>
      </c>
      <c r="AA1225" s="256"/>
      <c r="AB1225" s="186"/>
      <c r="AC1225" s="186"/>
      <c r="AD1225" s="203"/>
      <c r="AF1225" s="203"/>
      <c r="AG1225" s="102" t="str">
        <f t="shared" si="199"/>
        <v/>
      </c>
      <c r="AH1225" s="10" t="str">
        <f t="shared" si="196"/>
        <v/>
      </c>
      <c r="AI1225" s="102"/>
      <c r="AJ1225" s="10"/>
      <c r="AK1225" s="10"/>
      <c r="AL1225" s="105"/>
      <c r="AM1225" s="102"/>
      <c r="AN1225" s="10"/>
      <c r="AO1225" s="10" t="str">
        <f t="shared" si="200"/>
        <v/>
      </c>
      <c r="AT1225" s="10"/>
      <c r="AU1225" s="10" t="str">
        <f>IF(O1225="include",AF1225,"")</f>
        <v/>
      </c>
      <c r="AV1225" s="54" t="str">
        <f>IF(P1225="include",AF1225,"")</f>
        <v/>
      </c>
    </row>
    <row r="1226" spans="1:48" s="54" customFormat="1" ht="245.25" customHeight="1">
      <c r="A1226" s="10">
        <v>1358</v>
      </c>
      <c r="B1226" s="10" t="s">
        <v>1674</v>
      </c>
      <c r="C1226" s="10" t="s">
        <v>1674</v>
      </c>
      <c r="D1226" s="10">
        <v>5</v>
      </c>
      <c r="E1226" s="10">
        <v>4</v>
      </c>
      <c r="F1226" s="10">
        <v>5</v>
      </c>
      <c r="G1226" s="119" t="str">
        <f t="shared" si="197"/>
        <v>MAYBE</v>
      </c>
      <c r="H1226" s="147" t="s">
        <v>901</v>
      </c>
      <c r="I1226" s="189" t="s">
        <v>1752</v>
      </c>
      <c r="J1226" s="10" t="str">
        <f>IF(AND(G1226="Excluded", H1226="Excluded"), "Mutually Excluded", IF(AND(OR(G1226="CERTAINLY INCLUDED", G1226="INCLUDED", G1226="MAYBE" ), OR(H1226="INCLUDED", H1226="MAYBE")), "MUTUALLY INCLUDED", IF(AND(G1226="MAYBE", H1226="MAYBE"), "Mutually MAYBE", IF(AND(G1226="Excluded", OR(H1226="INCLUDED", H1226="MAYBE")), "AI: No, Human: Yes", IF(AND(H1226="Excluded", OR(G1226="INCLUDED", G1226="CERTAINLY INCLUDED", G1226="MAYBE")), "AI: Yes, Human: No", "Other Conflict")))))</f>
        <v>AI: Yes, Human: No</v>
      </c>
      <c r="K1226" s="10" t="s">
        <v>23</v>
      </c>
      <c r="L1226" s="10" t="s">
        <v>3012</v>
      </c>
      <c r="M1226" s="54" t="s">
        <v>23</v>
      </c>
      <c r="N1226" s="220" t="s">
        <v>23</v>
      </c>
      <c r="O1226" s="54" t="str">
        <f>IF(J1226="Mutually Excluded","Exclude",IF(J1226= "Mutually Included","Include",M1226))</f>
        <v>Include</v>
      </c>
      <c r="P1226" s="54" t="str">
        <f>'Humans Alignment T&amp;A'!Z1226</f>
        <v>Include</v>
      </c>
      <c r="Q1226" s="120" t="str">
        <f>IF(AND(O1226="Exclude", P1226="Exclude"), "Mutually Excluded", IF(AND(OR(O1226="CERTAINLY INCLUDED", O1226="INCLUDE" ), OR(P1226="INCLUDE", P1226="MAYBE")), "MUTUALLY INCLUDED", IF(AND(O1226="MAYBE", P1226="MAYBE"), "Mutually MAYBE", IF(AND(O1226="Exclude", OR(P1226="INCLUDE", P1226="MAYBE")), "AI+Hum: No, Hum1+2: Yes", IF(AND(P1226="Exclude", OR(O1226="INCLUDE", O1226="CERTAINLY INCLUDED", H1226="MAYBE")), "Ai+hum: Yes, Hum1+2: No", "Other Conflict")))))</f>
        <v>MUTUALLY INCLUDED</v>
      </c>
      <c r="R1226" s="185"/>
      <c r="U1226" s="121" t="str">
        <f>IF(Q1226="Mutually Excluded","Exclude",IF(Q1226= "Mutually Included","Include",R1226))</f>
        <v>Include</v>
      </c>
      <c r="V1226" s="122" t="s">
        <v>23</v>
      </c>
      <c r="W1226" s="54" t="s">
        <v>23</v>
      </c>
      <c r="X1226" s="201" t="s">
        <v>1752</v>
      </c>
      <c r="Y1226" s="117"/>
      <c r="Z1226" s="103" t="str">
        <f t="shared" si="198"/>
        <v>Mutually Included</v>
      </c>
      <c r="AA1226" s="103" t="s">
        <v>3002</v>
      </c>
      <c r="AB1226" s="186"/>
      <c r="AC1226" s="186"/>
      <c r="AD1226" s="203" t="s">
        <v>23</v>
      </c>
      <c r="AF1226" s="204" t="s">
        <v>23</v>
      </c>
      <c r="AG1226" s="102" t="str">
        <f t="shared" si="199"/>
        <v>Mutually Included</v>
      </c>
      <c r="AH1226" s="10" t="str">
        <f t="shared" si="196"/>
        <v>Human Included, AI Excluded</v>
      </c>
      <c r="AI1226" s="102" t="s">
        <v>23</v>
      </c>
      <c r="AJ1226" s="10"/>
      <c r="AK1226" s="10"/>
      <c r="AL1226" s="107" t="s">
        <v>23</v>
      </c>
      <c r="AM1226" s="102"/>
      <c r="AN1226" s="10"/>
      <c r="AO1226" s="10" t="str">
        <f t="shared" si="200"/>
        <v>Human Included, AI Excluded</v>
      </c>
      <c r="AP1226" s="54" t="str">
        <f>IF(COUNTA(AQ1226:AS1226)=0, "", IF(COUNTIF(AQ1226:AS1226,5)=3, "Include", IF(COUNTIF(AQ1226:AS1226,5)&gt;=1, "Maybe", "Exclude")))</f>
        <v>Exclude</v>
      </c>
      <c r="AQ1226" s="185">
        <v>4</v>
      </c>
      <c r="AR1226" s="185">
        <v>3</v>
      </c>
      <c r="AS1226" s="185">
        <v>4</v>
      </c>
      <c r="AT1226" s="187" t="s">
        <v>3086</v>
      </c>
      <c r="AU1226" s="10" t="str">
        <f>IF(O1226="include",AF1226,"")</f>
        <v>Include</v>
      </c>
      <c r="AV1226" s="54" t="str">
        <f>IF(P1226="include",AF1226,"")</f>
        <v>Include</v>
      </c>
    </row>
    <row r="1227" spans="1:48" s="54" customFormat="1" ht="30">
      <c r="A1227" s="10">
        <v>1359</v>
      </c>
      <c r="B1227" s="10"/>
      <c r="C1227" s="10" t="s">
        <v>1676</v>
      </c>
      <c r="D1227" s="10">
        <v>1</v>
      </c>
      <c r="E1227" s="10">
        <v>1</v>
      </c>
      <c r="F1227" s="10">
        <v>1</v>
      </c>
      <c r="G1227" s="119" t="str">
        <f t="shared" si="197"/>
        <v>EXCLUDED</v>
      </c>
      <c r="H1227" s="147" t="s">
        <v>901</v>
      </c>
      <c r="I1227" s="189" t="s">
        <v>901</v>
      </c>
      <c r="J1227" s="10" t="str">
        <f>IF(AND(G1227="Excluded", H1227="Excluded"), "Mutually Excluded", IF(AND(OR(G1227="CERTAINLY INCLUDED", G1227="INCLUDED", G1227="MAYBE" ), OR(H1227="INCLUDED", H1227="MAYBE")), "MUTUALLY INCLUDED", IF(AND(G1227="MAYBE", H1227="MAYBE"), "Mutually MAYBE", IF(AND(G1227="Excluded", OR(H1227="INCLUDED", H1227="MAYBE")), "AI: No, Human: Yes", IF(AND(H1227="Excluded", OR(G1227="INCLUDED", G1227="CERTAINLY INCLUDED", G1227="MAYBE")), "AI: Yes, Human: No", "Other Conflict")))))</f>
        <v>Mutually Excluded</v>
      </c>
      <c r="K1227" s="10"/>
      <c r="L1227" s="10"/>
      <c r="N1227" s="220" t="s">
        <v>19</v>
      </c>
      <c r="O1227" s="54" t="str">
        <f>IF(J1227="Mutually Excluded","Exclude",IF(J1227= "Mutually Included","Include",M1227))</f>
        <v>Exclude</v>
      </c>
      <c r="P1227" s="54" t="str">
        <f>'Humans Alignment T&amp;A'!Z1227</f>
        <v>Exclude</v>
      </c>
      <c r="Q1227" s="120" t="str">
        <f>IF(AND(O1227="Exclude", P1227="Exclude"), "Mutually Excluded", IF(AND(OR(O1227="CERTAINLY INCLUDED", O1227="INCLUDE" ), OR(P1227="INCLUDE", P1227="MAYBE")), "MUTUALLY INCLUDED", IF(AND(O1227="MAYBE", P1227="MAYBE"), "Mutually MAYBE", IF(AND(O1227="Exclude", OR(P1227="INCLUDE", P1227="MAYBE")), "AI+Hum: No, Hum1+2: Yes", IF(AND(P1227="Exclude", OR(O1227="INCLUDE", O1227="CERTAINLY INCLUDED", H1227="MAYBE")), "Ai+hum: Yes, Hum1+2: No", "Other Conflict")))))</f>
        <v>Mutually Excluded</v>
      </c>
      <c r="U1227" s="121" t="str">
        <f>IF(Q1227="Mutually Excluded","Exclude",IF(Q1227= "Mutually Included","Include",R1227))</f>
        <v>Exclude</v>
      </c>
      <c r="V1227" s="122"/>
      <c r="X1227" s="117"/>
      <c r="Y1227" s="117"/>
      <c r="Z1227" s="103" t="str">
        <f t="shared" si="198"/>
        <v/>
      </c>
      <c r="AA1227" s="256"/>
      <c r="AB1227" s="186"/>
      <c r="AC1227" s="186"/>
      <c r="AD1227" s="203"/>
      <c r="AF1227" s="203"/>
      <c r="AG1227" s="102" t="str">
        <f t="shared" si="199"/>
        <v/>
      </c>
      <c r="AH1227" s="10" t="str">
        <f t="shared" si="196"/>
        <v/>
      </c>
      <c r="AI1227" s="102"/>
      <c r="AJ1227" s="10"/>
      <c r="AK1227" s="10"/>
      <c r="AL1227" s="105"/>
      <c r="AM1227" s="102"/>
      <c r="AN1227" s="10"/>
      <c r="AO1227" s="10" t="str">
        <f t="shared" si="200"/>
        <v/>
      </c>
      <c r="AP1227" s="54" t="str">
        <f>IF(COUNTA(AQ1227:AS1227)=0, "", IF(COUNTIF(AQ1227:AS1227,5)=3, "Include", IF(COUNTIF(AQ1227:AS1227,5)&gt;=1, "Maybe", "Exclude")))</f>
        <v/>
      </c>
      <c r="AT1227" s="10"/>
      <c r="AU1227" s="10" t="str">
        <f>IF(O1227="include",AF1227,"")</f>
        <v/>
      </c>
      <c r="AV1227" s="54" t="str">
        <f>IF(P1227="include",AF1227,"")</f>
        <v/>
      </c>
    </row>
    <row r="1228" spans="1:48" s="54" customFormat="1" ht="16.5" customHeight="1">
      <c r="A1228" s="10">
        <v>1360</v>
      </c>
      <c r="B1228" s="10"/>
      <c r="C1228" s="10" t="s">
        <v>1677</v>
      </c>
      <c r="D1228" s="10">
        <v>2</v>
      </c>
      <c r="E1228" s="10">
        <v>2</v>
      </c>
      <c r="F1228" s="10">
        <v>2</v>
      </c>
      <c r="G1228" s="119" t="str">
        <f t="shared" si="197"/>
        <v>EXCLUDED</v>
      </c>
      <c r="H1228" s="147" t="s">
        <v>901</v>
      </c>
      <c r="I1228" s="189" t="s">
        <v>901</v>
      </c>
      <c r="J1228" s="10" t="str">
        <f>IF(AND(G1228="Excluded", H1228="Excluded"), "Mutually Excluded", IF(AND(OR(G1228="CERTAINLY INCLUDED", G1228="INCLUDED", G1228="MAYBE" ), OR(H1228="INCLUDED", H1228="MAYBE")), "MUTUALLY INCLUDED", IF(AND(G1228="MAYBE", H1228="MAYBE"), "Mutually MAYBE", IF(AND(G1228="Excluded", OR(H1228="INCLUDED", H1228="MAYBE")), "AI: No, Human: Yes", IF(AND(H1228="Excluded", OR(G1228="INCLUDED", G1228="CERTAINLY INCLUDED", G1228="MAYBE")), "AI: Yes, Human: No", "Other Conflict")))))</f>
        <v>Mutually Excluded</v>
      </c>
      <c r="K1228" s="10"/>
      <c r="L1228" s="10"/>
      <c r="N1228" s="220" t="s">
        <v>19</v>
      </c>
      <c r="O1228" s="54" t="str">
        <f>IF(J1228="Mutually Excluded","Exclude",IF(J1228= "Mutually Included","Include",M1228))</f>
        <v>Exclude</v>
      </c>
      <c r="P1228" s="54" t="str">
        <f>'Humans Alignment T&amp;A'!Z1228</f>
        <v>Exclude</v>
      </c>
      <c r="Q1228" s="120" t="str">
        <f>IF(AND(O1228="Exclude", P1228="Exclude"), "Mutually Excluded", IF(AND(OR(O1228="CERTAINLY INCLUDED", O1228="INCLUDE" ), OR(P1228="INCLUDE", P1228="MAYBE")), "MUTUALLY INCLUDED", IF(AND(O1228="MAYBE", P1228="MAYBE"), "Mutually MAYBE", IF(AND(O1228="Exclude", OR(P1228="INCLUDE", P1228="MAYBE")), "AI+Hum: No, Hum1+2: Yes", IF(AND(P1228="Exclude", OR(O1228="INCLUDE", O1228="CERTAINLY INCLUDED", H1228="MAYBE")), "Ai+hum: Yes, Hum1+2: No", "Other Conflict")))))</f>
        <v>Mutually Excluded</v>
      </c>
      <c r="U1228" s="121" t="str">
        <f>IF(Q1228="Mutually Excluded","Exclude",IF(Q1228= "Mutually Included","Include",R1228))</f>
        <v>Exclude</v>
      </c>
      <c r="V1228" s="122"/>
      <c r="X1228" s="117"/>
      <c r="Y1228" s="117"/>
      <c r="Z1228" s="103" t="str">
        <f t="shared" si="198"/>
        <v/>
      </c>
      <c r="AA1228" s="256"/>
      <c r="AB1228" s="186"/>
      <c r="AC1228" s="186"/>
      <c r="AD1228" s="203"/>
      <c r="AF1228" s="203"/>
      <c r="AG1228" s="102" t="str">
        <f t="shared" si="199"/>
        <v/>
      </c>
      <c r="AH1228" s="10" t="str">
        <f t="shared" si="196"/>
        <v/>
      </c>
      <c r="AI1228" s="102"/>
      <c r="AJ1228" s="10"/>
      <c r="AK1228" s="10"/>
      <c r="AL1228" s="105"/>
      <c r="AM1228" s="102"/>
      <c r="AN1228" s="10"/>
      <c r="AO1228" s="10" t="str">
        <f t="shared" si="200"/>
        <v/>
      </c>
      <c r="AT1228" s="10"/>
      <c r="AU1228" s="10" t="str">
        <f>IF(O1228="include",AF1228,"")</f>
        <v/>
      </c>
      <c r="AV1228" s="54" t="str">
        <f>IF(P1228="include",AF1228,"")</f>
        <v/>
      </c>
    </row>
    <row r="1229" spans="1:48" s="54" customFormat="1" ht="45">
      <c r="A1229" s="10">
        <v>1361</v>
      </c>
      <c r="B1229" s="10"/>
      <c r="C1229" s="10" t="s">
        <v>1678</v>
      </c>
      <c r="D1229" s="10">
        <v>2</v>
      </c>
      <c r="E1229" s="10">
        <v>3</v>
      </c>
      <c r="F1229" s="10">
        <v>2</v>
      </c>
      <c r="G1229" s="119" t="str">
        <f t="shared" si="197"/>
        <v>EXCLUDED</v>
      </c>
      <c r="H1229" s="147" t="s">
        <v>901</v>
      </c>
      <c r="I1229" s="189" t="s">
        <v>901</v>
      </c>
      <c r="J1229" s="10" t="str">
        <f>IF(AND(G1229="Excluded", H1229="Excluded"), "Mutually Excluded", IF(AND(OR(G1229="CERTAINLY INCLUDED", G1229="INCLUDED", G1229="MAYBE" ), OR(H1229="INCLUDED", H1229="MAYBE")), "MUTUALLY INCLUDED", IF(AND(G1229="MAYBE", H1229="MAYBE"), "Mutually MAYBE", IF(AND(G1229="Excluded", OR(H1229="INCLUDED", H1229="MAYBE")), "AI: No, Human: Yes", IF(AND(H1229="Excluded", OR(G1229="INCLUDED", G1229="CERTAINLY INCLUDED", G1229="MAYBE")), "AI: Yes, Human: No", "Other Conflict")))))</f>
        <v>Mutually Excluded</v>
      </c>
      <c r="K1229" s="10"/>
      <c r="L1229" s="10"/>
      <c r="N1229" s="220" t="s">
        <v>19</v>
      </c>
      <c r="O1229" s="54" t="str">
        <f>IF(J1229="Mutually Excluded","Exclude",IF(J1229= "Mutually Included","Include",M1229))</f>
        <v>Exclude</v>
      </c>
      <c r="P1229" s="54" t="str">
        <f>'Humans Alignment T&amp;A'!Z1229</f>
        <v>Exclude</v>
      </c>
      <c r="Q1229" s="120" t="str">
        <f>IF(AND(O1229="Exclude", P1229="Exclude"), "Mutually Excluded", IF(AND(OR(O1229="CERTAINLY INCLUDED", O1229="INCLUDE" ), OR(P1229="INCLUDE", P1229="MAYBE")), "MUTUALLY INCLUDED", IF(AND(O1229="MAYBE", P1229="MAYBE"), "Mutually MAYBE", IF(AND(O1229="Exclude", OR(P1229="INCLUDE", P1229="MAYBE")), "AI+Hum: No, Hum1+2: Yes", IF(AND(P1229="Exclude", OR(O1229="INCLUDE", O1229="CERTAINLY INCLUDED", H1229="MAYBE")), "Ai+hum: Yes, Hum1+2: No", "Other Conflict")))))</f>
        <v>Mutually Excluded</v>
      </c>
      <c r="U1229" s="121" t="str">
        <f>IF(Q1229="Mutually Excluded","Exclude",IF(Q1229= "Mutually Included","Include",R1229))</f>
        <v>Exclude</v>
      </c>
      <c r="V1229" s="122"/>
      <c r="X1229" s="117"/>
      <c r="Y1229" s="117"/>
      <c r="Z1229" s="103" t="str">
        <f t="shared" si="198"/>
        <v/>
      </c>
      <c r="AA1229" s="256"/>
      <c r="AB1229" s="186"/>
      <c r="AC1229" s="186"/>
      <c r="AD1229" s="203"/>
      <c r="AF1229" s="203"/>
      <c r="AG1229" s="102" t="str">
        <f t="shared" si="199"/>
        <v/>
      </c>
      <c r="AH1229" s="10" t="str">
        <f t="shared" si="196"/>
        <v/>
      </c>
      <c r="AI1229" s="102"/>
      <c r="AJ1229" s="10"/>
      <c r="AK1229" s="10"/>
      <c r="AL1229" s="105"/>
      <c r="AM1229" s="102"/>
      <c r="AN1229" s="10"/>
      <c r="AO1229" s="10" t="str">
        <f t="shared" si="200"/>
        <v/>
      </c>
      <c r="AT1229" s="10"/>
      <c r="AU1229" s="10" t="str">
        <f>IF(O1229="include",AF1229,"")</f>
        <v/>
      </c>
      <c r="AV1229" s="54" t="str">
        <f>IF(P1229="include",AF1229,"")</f>
        <v/>
      </c>
    </row>
    <row r="1230" spans="1:48" s="54" customFormat="1" ht="409.5">
      <c r="A1230" s="10">
        <v>1362</v>
      </c>
      <c r="B1230" s="10" t="s">
        <v>1679</v>
      </c>
      <c r="C1230" s="10" t="s">
        <v>1679</v>
      </c>
      <c r="D1230" s="10">
        <v>4</v>
      </c>
      <c r="E1230" s="10">
        <v>5</v>
      </c>
      <c r="F1230" s="10">
        <v>4</v>
      </c>
      <c r="G1230" s="119" t="str">
        <f t="shared" si="197"/>
        <v>MAYBE</v>
      </c>
      <c r="H1230" s="147" t="s">
        <v>901</v>
      </c>
      <c r="I1230" s="189" t="s">
        <v>1752</v>
      </c>
      <c r="J1230" s="10" t="str">
        <f>IF(AND(G1230="Excluded", H1230="Excluded"), "Mutually Excluded", IF(AND(OR(G1230="CERTAINLY INCLUDED", G1230="INCLUDED", G1230="MAYBE" ), OR(H1230="INCLUDED", H1230="MAYBE")), "MUTUALLY INCLUDED", IF(AND(G1230="MAYBE", H1230="MAYBE"), "Mutually MAYBE", IF(AND(G1230="Excluded", OR(H1230="INCLUDED", H1230="MAYBE")), "AI: No, Human: Yes", IF(AND(H1230="Excluded", OR(G1230="INCLUDED", G1230="CERTAINLY INCLUDED", G1230="MAYBE")), "AI: Yes, Human: No", "Other Conflict")))))</f>
        <v>AI: Yes, Human: No</v>
      </c>
      <c r="K1230" s="10" t="s">
        <v>23</v>
      </c>
      <c r="L1230" s="10" t="s">
        <v>3012</v>
      </c>
      <c r="M1230" s="54" t="s">
        <v>23</v>
      </c>
      <c r="N1230" s="220" t="s">
        <v>23</v>
      </c>
      <c r="O1230" s="54" t="str">
        <f>IF(J1230="Mutually Excluded","Exclude",IF(J1230= "Mutually Included","Include",M1230))</f>
        <v>Include</v>
      </c>
      <c r="P1230" s="54" t="str">
        <f>'Humans Alignment T&amp;A'!Z1230</f>
        <v>Include</v>
      </c>
      <c r="Q1230" s="120" t="str">
        <f>IF(AND(O1230="Exclude", P1230="Exclude"), "Mutually Excluded", IF(AND(OR(O1230="CERTAINLY INCLUDED", O1230="INCLUDE" ), OR(P1230="INCLUDE", P1230="MAYBE")), "MUTUALLY INCLUDED", IF(AND(O1230="MAYBE", P1230="MAYBE"), "Mutually MAYBE", IF(AND(O1230="Exclude", OR(P1230="INCLUDE", P1230="MAYBE")), "AI+Hum: No, Hum1+2: Yes", IF(AND(P1230="Exclude", OR(O1230="INCLUDE", O1230="CERTAINLY INCLUDED", H1230="MAYBE")), "Ai+hum: Yes, Hum1+2: No", "Other Conflict")))))</f>
        <v>MUTUALLY INCLUDED</v>
      </c>
      <c r="U1230" s="121" t="str">
        <f>IF(Q1230="Mutually Excluded","Exclude",IF(Q1230= "Mutually Included","Include",R1230))</f>
        <v>Include</v>
      </c>
      <c r="V1230" s="122" t="s">
        <v>23</v>
      </c>
      <c r="W1230" s="54" t="s">
        <v>23</v>
      </c>
      <c r="X1230" s="201" t="s">
        <v>1752</v>
      </c>
      <c r="Y1230" s="117"/>
      <c r="Z1230" s="103" t="str">
        <f t="shared" si="198"/>
        <v>Mutually Included</v>
      </c>
      <c r="AA1230" s="103" t="s">
        <v>3002</v>
      </c>
      <c r="AB1230" s="186"/>
      <c r="AC1230" s="186"/>
      <c r="AD1230" s="203" t="s">
        <v>23</v>
      </c>
      <c r="AF1230" s="204" t="s">
        <v>23</v>
      </c>
      <c r="AG1230" s="102" t="str">
        <f t="shared" si="199"/>
        <v>Mutually Included</v>
      </c>
      <c r="AH1230" s="10" t="str">
        <f t="shared" si="196"/>
        <v>Human Included, AI Excluded</v>
      </c>
      <c r="AI1230" s="102" t="s">
        <v>23</v>
      </c>
      <c r="AJ1230" s="10"/>
      <c r="AK1230" s="10"/>
      <c r="AL1230" s="107" t="s">
        <v>23</v>
      </c>
      <c r="AM1230" s="102"/>
      <c r="AN1230" s="10"/>
      <c r="AO1230" s="10" t="str">
        <f t="shared" ref="AO1230" si="201">IF(OR(ISBLANK(AF1230), ISBLANK(AP1230)), "", IF(AND(OR(AF1230="Include", AF1230="Maybe"), OR(AP1230="Include", AP1230="Maybe", AP1230="Certainly Included")), "Mutually Included", IF(AND(AF1230="Exclude", AP1230="Exclude"), "Mutually Excluded", IF(AND(AF1230="Exclude", OR(AP1230="Include", AP1230="Maybe",, AP1230="Certainly Included")), "Human Excluded, AI Included", IF(AND(OR(AF1230="Include", AF1230="Maybe"), AP1230="Exclude"), "Human Included, AI Excluded", "Pal")))))</f>
        <v>Human Included, AI Excluded</v>
      </c>
      <c r="AP1230" s="54" t="str">
        <f>IF(COUNTA(AQ1230:AS1230)=0, "", IF(COUNTIF(AQ1230:AS1230,5)=3, "Include", IF(COUNTIF(AQ1230:AS1230,5)&gt;=1, "Maybe", "Exclude")))</f>
        <v>Exclude</v>
      </c>
      <c r="AQ1230" s="54">
        <v>4</v>
      </c>
      <c r="AR1230" s="54">
        <v>3</v>
      </c>
      <c r="AS1230" s="54">
        <v>4</v>
      </c>
      <c r="AT1230" s="10" t="s">
        <v>3087</v>
      </c>
      <c r="AU1230" s="10" t="str">
        <f>IF(O1230="include",AF1230,"")</f>
        <v>Include</v>
      </c>
      <c r="AV1230" s="54" t="str">
        <f>IF(P1230="include",AF1230,"")</f>
        <v>Include</v>
      </c>
    </row>
    <row r="1231" spans="1:48" s="54" customFormat="1" ht="409.5">
      <c r="A1231" s="10">
        <v>1363</v>
      </c>
      <c r="B1231" s="10" t="s">
        <v>1681</v>
      </c>
      <c r="C1231" s="10" t="s">
        <v>1681</v>
      </c>
      <c r="D1231" s="10">
        <v>4</v>
      </c>
      <c r="E1231" s="10">
        <v>3</v>
      </c>
      <c r="F1231" s="10">
        <v>4</v>
      </c>
      <c r="G1231" s="119" t="str">
        <f t="shared" si="197"/>
        <v>EXCLUDED</v>
      </c>
      <c r="H1231" s="147" t="s">
        <v>1752</v>
      </c>
      <c r="I1231" s="189" t="s">
        <v>1752</v>
      </c>
      <c r="J1231" s="10" t="str">
        <f>IF(AND(G1231="Excluded", H1231="Excluded"), "Mutually Excluded", IF(AND(OR(G1231="CERTAINLY INCLUDED", G1231="INCLUDED", G1231="MAYBE" ), OR(H1231="INCLUDED", H1231="MAYBE")), "MUTUALLY INCLUDED", IF(AND(G1231="MAYBE", H1231="MAYBE"), "Mutually MAYBE", IF(AND(G1231="Excluded", OR(H1231="INCLUDED", H1231="MAYBE")), "AI: No, Human: Yes", IF(AND(H1231="Excluded", OR(G1231="INCLUDED", G1231="CERTAINLY INCLUDED", G1231="MAYBE")), "AI: Yes, Human: No", "Other Conflict")))))</f>
        <v>AI: No, Human: Yes</v>
      </c>
      <c r="K1231" s="10" t="s">
        <v>23</v>
      </c>
      <c r="L1231" s="10" t="s">
        <v>23</v>
      </c>
      <c r="M1231" s="54" t="s">
        <v>23</v>
      </c>
      <c r="N1231" s="220" t="s">
        <v>23</v>
      </c>
      <c r="O1231" s="54" t="str">
        <f>IF(J1231="Mutually Excluded","Exclude",IF(J1231= "Mutually Included","Include",M1231))</f>
        <v>Include</v>
      </c>
      <c r="P1231" s="54" t="str">
        <f>'Humans Alignment T&amp;A'!Z1231</f>
        <v>Include</v>
      </c>
      <c r="Q1231" s="120" t="str">
        <f>IF(AND(O1231="Exclude", P1231="Exclude"), "Mutually Excluded", IF(AND(OR(O1231="CERTAINLY INCLUDED", O1231="INCLUDE" ), OR(P1231="INCLUDE", P1231="MAYBE")), "MUTUALLY INCLUDED", IF(AND(O1231="MAYBE", P1231="MAYBE"), "Mutually MAYBE", IF(AND(O1231="Exclude", OR(P1231="INCLUDE", P1231="MAYBE")), "AI+Hum: No, Hum1+2: Yes", IF(AND(P1231="Exclude", OR(O1231="INCLUDE", O1231="CERTAINLY INCLUDED", H1231="MAYBE")), "Ai+hum: Yes, Hum1+2: No", "Other Conflict")))))</f>
        <v>MUTUALLY INCLUDED</v>
      </c>
      <c r="U1231" s="121" t="str">
        <f>IF(Q1231="Mutually Excluded","Exclude",IF(Q1231= "Mutually Included","Include",R1231))</f>
        <v>Include</v>
      </c>
      <c r="V1231" s="122" t="s">
        <v>23</v>
      </c>
      <c r="W1231" s="54" t="s">
        <v>23</v>
      </c>
      <c r="X1231" s="201" t="s">
        <v>1752</v>
      </c>
      <c r="Y1231" s="117"/>
      <c r="Z1231" s="103" t="str">
        <f t="shared" si="198"/>
        <v>Mutually Included</v>
      </c>
      <c r="AA1231" s="103" t="s">
        <v>3002</v>
      </c>
      <c r="AB1231" s="186"/>
      <c r="AC1231" s="186"/>
      <c r="AD1231" s="203" t="s">
        <v>23</v>
      </c>
      <c r="AF1231" s="204" t="s">
        <v>23</v>
      </c>
      <c r="AG1231" s="102" t="str">
        <f t="shared" ref="AG1231" si="202">IF(OR(ISBLANK(AF1231), ISBLANK(AD1231)), "", IF(AND(OR(AF1231="Include", AF1231="Maybe"), OR(AD1231="Include", AD1231="Maybe", AD1231="Certainly Included")), "Mutually Included", IF(AND(AF1231="Exclude", AD1231="Exclude"), "Mutually Excluded", IF(AND(AF1231="Exclude", OR(AD1231="Include", AD1231="Maybe")), "Nikos Excluded, Mikhail Included", IF(AND(OR(AF1231="Include", AF1231="Maybe"), AD1231="Exclude"), "Nikos Included, Mikhail Excluded", "Pal")))))</f>
        <v>Mutually Included</v>
      </c>
      <c r="AH1231" s="10" t="str">
        <f t="shared" ref="AH1231" si="203">IF(OR(ISBLANK(AF1231), ISBLANK(AP1231)), "", IF(AND(OR(AF1231="Include", AF1231="Maybe"), OR(AP1231="Included", AP1231="Maybe", AP1231="Certainly Included")), "Mutually Included", IF(AND(AF1231="Exclude", AP1231="Exclude"), "Mutually Excluded", IF(AND(AF1231="Exclude", OR(AP1231="Include", AP1231="Maybe")), "Human Excluded, AI Included", IF(AND(OR(AF1231="Include", AF1231="Maybe"), AP1231="Exclude"), "Human Included, AI Excluded", "Pal")))))</f>
        <v>Human Included, AI Excluded</v>
      </c>
      <c r="AI1231" s="102" t="s">
        <v>23</v>
      </c>
      <c r="AJ1231" s="10"/>
      <c r="AK1231" s="10"/>
      <c r="AL1231" s="107" t="s">
        <v>23</v>
      </c>
      <c r="AM1231" s="102"/>
      <c r="AN1231" s="10"/>
      <c r="AO1231" s="10" t="str">
        <f t="shared" ref="AO1231" si="204">IF(OR(ISBLANK(AF1231), ISBLANK(AP1231)), "", IF(AND(OR(AF1231="Include", AF1231="Maybe"), OR(AP1231="Include", AP1231="Maybe", AP1231="Certainly Included")), "Mutually Included", IF(AND(AF1231="Exclude", AP1231="Exclude"), "Mutually Excluded", IF(AND(AF1231="Exclude", OR(AP1231="Include", AP1231="Maybe",, AP1231="Certainly Included")), "Human Excluded, AI Included", IF(AND(OR(AF1231="Include", AF1231="Maybe"), AP1231="Exclude"), "Human Included, AI Excluded", "Pal")))))</f>
        <v>Human Included, AI Excluded</v>
      </c>
      <c r="AP1231" s="54" t="str">
        <f>IF(COUNTA(AQ1231:AS1231)=0, "", IF(COUNTIF(AQ1231:AS1231,5)=3, "Include", IF(COUNTIF(AQ1231:AS1231,5)&gt;=1, "Maybe", "Exclude")))</f>
        <v>Exclude</v>
      </c>
      <c r="AQ1231" s="54">
        <v>3</v>
      </c>
      <c r="AR1231" s="54">
        <v>4</v>
      </c>
      <c r="AS1231" s="54">
        <v>2</v>
      </c>
      <c r="AT1231" s="10" t="s">
        <v>3088</v>
      </c>
      <c r="AU1231" s="10" t="str">
        <f>IF(O1231="include",AF1231,"")</f>
        <v>Include</v>
      </c>
      <c r="AV1231" s="54" t="str">
        <f>IF(P1231="include",AF1231,"")</f>
        <v>Include</v>
      </c>
    </row>
    <row r="1232" spans="1:48" s="54" customFormat="1" ht="30">
      <c r="A1232" s="10">
        <v>1364</v>
      </c>
      <c r="B1232" s="10"/>
      <c r="C1232" s="10" t="s">
        <v>1683</v>
      </c>
      <c r="D1232" s="10">
        <v>2</v>
      </c>
      <c r="E1232" s="10">
        <v>3</v>
      </c>
      <c r="F1232" s="10">
        <v>2</v>
      </c>
      <c r="G1232" s="119" t="str">
        <f t="shared" si="197"/>
        <v>EXCLUDED</v>
      </c>
      <c r="H1232" s="147" t="s">
        <v>901</v>
      </c>
      <c r="I1232" s="189" t="s">
        <v>901</v>
      </c>
      <c r="J1232" s="10" t="str">
        <f>IF(AND(G1232="Excluded", H1232="Excluded"), "Mutually Excluded", IF(AND(OR(G1232="CERTAINLY INCLUDED", G1232="INCLUDED", G1232="MAYBE" ), OR(H1232="INCLUDED", H1232="MAYBE")), "MUTUALLY INCLUDED", IF(AND(G1232="MAYBE", H1232="MAYBE"), "Mutually MAYBE", IF(AND(G1232="Excluded", OR(H1232="INCLUDED", H1232="MAYBE")), "AI: No, Human: Yes", IF(AND(H1232="Excluded", OR(G1232="INCLUDED", G1232="CERTAINLY INCLUDED", G1232="MAYBE")), "AI: Yes, Human: No", "Other Conflict")))))</f>
        <v>Mutually Excluded</v>
      </c>
      <c r="K1232" s="10"/>
      <c r="L1232" s="10"/>
      <c r="N1232" s="220" t="s">
        <v>19</v>
      </c>
      <c r="O1232" s="54" t="str">
        <f>IF(J1232="Mutually Excluded","Exclude",IF(J1232= "Mutually Included","Include",M1232))</f>
        <v>Exclude</v>
      </c>
      <c r="P1232" s="54" t="str">
        <f>'Humans Alignment T&amp;A'!Z1232</f>
        <v>Exclude</v>
      </c>
      <c r="Q1232" s="120" t="s">
        <v>3070</v>
      </c>
      <c r="U1232" s="121" t="str">
        <f>IF(Q1232="Mutually Excluded","Exclude",IF(Q1232= "Mutually Included","Include",R1232))</f>
        <v>Exclude</v>
      </c>
      <c r="V1232" s="122"/>
      <c r="X1232" s="117"/>
      <c r="Y1232" s="117"/>
      <c r="Z1232" s="103" t="str">
        <f t="shared" si="198"/>
        <v/>
      </c>
      <c r="AA1232" s="256"/>
      <c r="AB1232" s="186"/>
      <c r="AC1232" s="186"/>
      <c r="AD1232" s="203"/>
      <c r="AF1232" s="203"/>
      <c r="AG1232" s="102" t="str">
        <f t="shared" si="199"/>
        <v/>
      </c>
      <c r="AH1232" s="10" t="str">
        <f t="shared" si="196"/>
        <v/>
      </c>
      <c r="AI1232" s="102"/>
      <c r="AJ1232" s="10"/>
      <c r="AK1232" s="10"/>
      <c r="AL1232" s="105"/>
      <c r="AM1232" s="102"/>
      <c r="AN1232" s="10"/>
      <c r="AO1232" s="10" t="str">
        <f t="shared" si="200"/>
        <v/>
      </c>
      <c r="AT1232" s="10"/>
      <c r="AU1232" s="10" t="str">
        <f>IF(O1232="include",AF1232,"")</f>
        <v/>
      </c>
      <c r="AV1232" s="54" t="str">
        <f>IF(P1232="include",AF1232,"")</f>
        <v/>
      </c>
    </row>
    <row r="1233" spans="1:48" s="54" customFormat="1" ht="30">
      <c r="A1233" s="10">
        <v>1365</v>
      </c>
      <c r="B1233" s="10"/>
      <c r="C1233" s="10" t="s">
        <v>1684</v>
      </c>
      <c r="D1233" s="10">
        <v>2</v>
      </c>
      <c r="E1233" s="10">
        <v>3</v>
      </c>
      <c r="F1233" s="10">
        <v>2</v>
      </c>
      <c r="G1233" s="119" t="str">
        <f t="shared" si="197"/>
        <v>EXCLUDED</v>
      </c>
      <c r="H1233" s="147" t="s">
        <v>901</v>
      </c>
      <c r="I1233" s="189" t="s">
        <v>901</v>
      </c>
      <c r="J1233" s="10" t="str">
        <f>IF(AND(G1233="Excluded", H1233="Excluded"), "Mutually Excluded", IF(AND(OR(G1233="CERTAINLY INCLUDED", G1233="INCLUDED", G1233="MAYBE" ), OR(H1233="INCLUDED", H1233="MAYBE")), "MUTUALLY INCLUDED", IF(AND(G1233="MAYBE", H1233="MAYBE"), "Mutually MAYBE", IF(AND(G1233="Excluded", OR(H1233="INCLUDED", H1233="MAYBE")), "AI: No, Human: Yes", IF(AND(H1233="Excluded", OR(G1233="INCLUDED", G1233="CERTAINLY INCLUDED", G1233="MAYBE")), "AI: Yes, Human: No", "Other Conflict")))))</f>
        <v>Mutually Excluded</v>
      </c>
      <c r="K1233" s="10"/>
      <c r="L1233" s="10"/>
      <c r="N1233" s="220" t="s">
        <v>19</v>
      </c>
      <c r="O1233" s="54" t="str">
        <f>IF(J1233="Mutually Excluded","Exclude",IF(J1233= "Mutually Included","Include",M1233))</f>
        <v>Exclude</v>
      </c>
      <c r="P1233" s="54" t="str">
        <f>'Humans Alignment T&amp;A'!Z1233</f>
        <v>Exclude</v>
      </c>
      <c r="Q1233" s="120" t="str">
        <f>IF(AND(O1233="Exclude", P1233="Exclude"), "Mutually Excluded", IF(AND(OR(O1233="CERTAINLY INCLUDED", O1233="INCLUDE" ), OR(P1233="INCLUDE", P1233="MAYBE")), "MUTUALLY INCLUDED", IF(AND(O1233="MAYBE", P1233="MAYBE"), "Mutually MAYBE", IF(AND(O1233="Exclude", OR(P1233="INCLUDE", P1233="MAYBE")), "AI+Hum: No, Hum1+2: Yes", IF(AND(P1233="Exclude", OR(O1233="INCLUDE", O1233="CERTAINLY INCLUDED", H1233="MAYBE")), "Ai+hum: Yes, Hum1+2: No", "Other Conflict")))))</f>
        <v>Mutually Excluded</v>
      </c>
      <c r="U1233" s="121" t="str">
        <f>IF(Q1233="Mutually Excluded","Exclude",IF(Q1233= "Mutually Included","Include",R1233))</f>
        <v>Exclude</v>
      </c>
      <c r="V1233" s="122"/>
      <c r="X1233" s="117"/>
      <c r="Y1233" s="117"/>
      <c r="Z1233" s="103" t="str">
        <f t="shared" si="198"/>
        <v/>
      </c>
      <c r="AA1233" s="256"/>
      <c r="AB1233" s="186"/>
      <c r="AC1233" s="186"/>
      <c r="AD1233" s="203"/>
      <c r="AF1233" s="203"/>
      <c r="AG1233" s="102" t="str">
        <f t="shared" si="199"/>
        <v/>
      </c>
      <c r="AH1233" s="10" t="str">
        <f t="shared" si="196"/>
        <v/>
      </c>
      <c r="AI1233" s="102"/>
      <c r="AJ1233" s="10"/>
      <c r="AK1233" s="10"/>
      <c r="AL1233" s="105"/>
      <c r="AM1233" s="102"/>
      <c r="AN1233" s="10"/>
      <c r="AO1233" s="10" t="str">
        <f t="shared" si="200"/>
        <v/>
      </c>
      <c r="AT1233" s="10"/>
      <c r="AU1233" s="10" t="str">
        <f>IF(O1233="include",AF1233,"")</f>
        <v/>
      </c>
      <c r="AV1233" s="54" t="str">
        <f>IF(P1233="include",AF1233,"")</f>
        <v/>
      </c>
    </row>
    <row r="1234" spans="1:48" s="54" customFormat="1" ht="30">
      <c r="A1234" s="10">
        <v>1366</v>
      </c>
      <c r="B1234" s="10"/>
      <c r="C1234" s="10" t="s">
        <v>1685</v>
      </c>
      <c r="D1234" s="10">
        <v>1</v>
      </c>
      <c r="E1234" s="10">
        <v>1</v>
      </c>
      <c r="F1234" s="10">
        <v>1</v>
      </c>
      <c r="G1234" s="119" t="str">
        <f t="shared" si="197"/>
        <v>EXCLUDED</v>
      </c>
      <c r="H1234" s="147" t="s">
        <v>901</v>
      </c>
      <c r="I1234" s="189" t="s">
        <v>901</v>
      </c>
      <c r="J1234" s="10" t="str">
        <f>IF(AND(G1234="Excluded", H1234="Excluded"), "Mutually Excluded", IF(AND(OR(G1234="CERTAINLY INCLUDED", G1234="INCLUDED", G1234="MAYBE" ), OR(H1234="INCLUDED", H1234="MAYBE")), "MUTUALLY INCLUDED", IF(AND(G1234="MAYBE", H1234="MAYBE"), "Mutually MAYBE", IF(AND(G1234="Excluded", OR(H1234="INCLUDED", H1234="MAYBE")), "AI: No, Human: Yes", IF(AND(H1234="Excluded", OR(G1234="INCLUDED", G1234="CERTAINLY INCLUDED", G1234="MAYBE")), "AI: Yes, Human: No", "Other Conflict")))))</f>
        <v>Mutually Excluded</v>
      </c>
      <c r="K1234" s="10"/>
      <c r="L1234" s="10"/>
      <c r="N1234" s="220" t="s">
        <v>19</v>
      </c>
      <c r="O1234" s="54" t="str">
        <f>IF(J1234="Mutually Excluded","Exclude",IF(J1234= "Mutually Included","Include",M1234))</f>
        <v>Exclude</v>
      </c>
      <c r="P1234" s="54" t="str">
        <f>'Humans Alignment T&amp;A'!Z1234</f>
        <v>Exclude</v>
      </c>
      <c r="Q1234" s="120" t="str">
        <f>IF(AND(O1234="Exclude", P1234="Exclude"), "Mutually Excluded", IF(AND(OR(O1234="CERTAINLY INCLUDED", O1234="INCLUDE" ), OR(P1234="INCLUDE", P1234="MAYBE")), "MUTUALLY INCLUDED", IF(AND(O1234="MAYBE", P1234="MAYBE"), "Mutually MAYBE", IF(AND(O1234="Exclude", OR(P1234="INCLUDE", P1234="MAYBE")), "AI+Hum: No, Hum1+2: Yes", IF(AND(P1234="Exclude", OR(O1234="INCLUDE", O1234="CERTAINLY INCLUDED", H1234="MAYBE")), "Ai+hum: Yes, Hum1+2: No", "Other Conflict")))))</f>
        <v>Mutually Excluded</v>
      </c>
      <c r="U1234" s="121" t="str">
        <f>IF(Q1234="Mutually Excluded","Exclude",IF(Q1234= "Mutually Included","Include",R1234))</f>
        <v>Exclude</v>
      </c>
      <c r="V1234" s="122"/>
      <c r="X1234" s="117"/>
      <c r="Y1234" s="117"/>
      <c r="Z1234" s="103" t="str">
        <f t="shared" si="198"/>
        <v/>
      </c>
      <c r="AA1234" s="256"/>
      <c r="AB1234" s="186"/>
      <c r="AC1234" s="186"/>
      <c r="AD1234" s="203"/>
      <c r="AF1234" s="203"/>
      <c r="AG1234" s="102" t="str">
        <f t="shared" si="199"/>
        <v/>
      </c>
      <c r="AH1234" s="10" t="str">
        <f t="shared" si="196"/>
        <v/>
      </c>
      <c r="AI1234" s="102"/>
      <c r="AJ1234" s="10"/>
      <c r="AK1234" s="10"/>
      <c r="AL1234" s="105"/>
      <c r="AM1234" s="102"/>
      <c r="AN1234" s="10"/>
      <c r="AO1234" s="10" t="str">
        <f t="shared" si="200"/>
        <v/>
      </c>
      <c r="AT1234" s="10"/>
      <c r="AU1234" s="10" t="str">
        <f>IF(O1234="include",AF1234,"")</f>
        <v/>
      </c>
      <c r="AV1234" s="54" t="str">
        <f>IF(P1234="include",AF1234,"")</f>
        <v/>
      </c>
    </row>
    <row r="1235" spans="1:48" s="54" customFormat="1" ht="45">
      <c r="A1235" s="10">
        <v>1367</v>
      </c>
      <c r="B1235" s="10"/>
      <c r="C1235" s="10" t="s">
        <v>1686</v>
      </c>
      <c r="D1235" s="10">
        <v>1</v>
      </c>
      <c r="E1235" s="10">
        <v>1</v>
      </c>
      <c r="F1235" s="10">
        <v>1</v>
      </c>
      <c r="G1235" s="119" t="str">
        <f t="shared" si="197"/>
        <v>EXCLUDED</v>
      </c>
      <c r="H1235" s="147" t="s">
        <v>901</v>
      </c>
      <c r="I1235" s="189" t="s">
        <v>901</v>
      </c>
      <c r="J1235" s="10" t="str">
        <f>IF(AND(G1235="Excluded", H1235="Excluded"), "Mutually Excluded", IF(AND(OR(G1235="CERTAINLY INCLUDED", G1235="INCLUDED", G1235="MAYBE" ), OR(H1235="INCLUDED", H1235="MAYBE")), "MUTUALLY INCLUDED", IF(AND(G1235="MAYBE", H1235="MAYBE"), "Mutually MAYBE", IF(AND(G1235="Excluded", OR(H1235="INCLUDED", H1235="MAYBE")), "AI: No, Human: Yes", IF(AND(H1235="Excluded", OR(G1235="INCLUDED", G1235="CERTAINLY INCLUDED", G1235="MAYBE")), "AI: Yes, Human: No", "Other Conflict")))))</f>
        <v>Mutually Excluded</v>
      </c>
      <c r="K1235" s="10"/>
      <c r="L1235" s="10"/>
      <c r="N1235" s="220" t="s">
        <v>19</v>
      </c>
      <c r="O1235" s="54" t="str">
        <f>IF(J1235="Mutually Excluded","Exclude",IF(J1235= "Mutually Included","Include",M1235))</f>
        <v>Exclude</v>
      </c>
      <c r="P1235" s="54" t="str">
        <f>'Humans Alignment T&amp;A'!Z1235</f>
        <v>Exclude</v>
      </c>
      <c r="Q1235" s="120" t="str">
        <f>IF(AND(O1235="Exclude", P1235="Exclude"), "Mutually Excluded", IF(AND(OR(O1235="CERTAINLY INCLUDED", O1235="INCLUDE" ), OR(P1235="INCLUDE", P1235="MAYBE")), "MUTUALLY INCLUDED", IF(AND(O1235="MAYBE", P1235="MAYBE"), "Mutually MAYBE", IF(AND(O1235="Exclude", OR(P1235="INCLUDE", P1235="MAYBE")), "AI+Hum: No, Hum1+2: Yes", IF(AND(P1235="Exclude", OR(O1235="INCLUDE", O1235="CERTAINLY INCLUDED", H1235="MAYBE")), "Ai+hum: Yes, Hum1+2: No", "Other Conflict")))))</f>
        <v>Mutually Excluded</v>
      </c>
      <c r="U1235" s="121" t="str">
        <f>IF(Q1235="Mutually Excluded","Exclude",IF(Q1235= "Mutually Included","Include",R1235))</f>
        <v>Exclude</v>
      </c>
      <c r="V1235" s="122"/>
      <c r="X1235" s="117"/>
      <c r="Y1235" s="117"/>
      <c r="Z1235" s="103" t="str">
        <f t="shared" si="198"/>
        <v/>
      </c>
      <c r="AA1235" s="256"/>
      <c r="AB1235" s="186"/>
      <c r="AC1235" s="186"/>
      <c r="AD1235" s="203"/>
      <c r="AF1235" s="203"/>
      <c r="AG1235" s="102" t="str">
        <f t="shared" si="199"/>
        <v/>
      </c>
      <c r="AH1235" s="10" t="str">
        <f t="shared" si="196"/>
        <v/>
      </c>
      <c r="AI1235" s="102"/>
      <c r="AJ1235" s="10"/>
      <c r="AK1235" s="10"/>
      <c r="AL1235" s="105"/>
      <c r="AM1235" s="102"/>
      <c r="AN1235" s="10"/>
      <c r="AO1235" s="10" t="str">
        <f t="shared" si="200"/>
        <v/>
      </c>
      <c r="AT1235" s="10"/>
      <c r="AU1235" s="10" t="str">
        <f>IF(O1235="include",AF1235,"")</f>
        <v/>
      </c>
      <c r="AV1235" s="54" t="str">
        <f>IF(P1235="include",AF1235,"")</f>
        <v/>
      </c>
    </row>
    <row r="1236" spans="1:48" s="54" customFormat="1" ht="30">
      <c r="A1236" s="10">
        <v>1368</v>
      </c>
      <c r="B1236" s="10"/>
      <c r="C1236" s="10" t="s">
        <v>1687</v>
      </c>
      <c r="D1236" s="10">
        <v>1</v>
      </c>
      <c r="E1236" s="10">
        <v>1</v>
      </c>
      <c r="F1236" s="10">
        <v>1</v>
      </c>
      <c r="G1236" s="119" t="str">
        <f t="shared" si="197"/>
        <v>EXCLUDED</v>
      </c>
      <c r="H1236" s="147" t="s">
        <v>901</v>
      </c>
      <c r="I1236" s="189" t="s">
        <v>901</v>
      </c>
      <c r="J1236" s="10" t="str">
        <f>IF(AND(G1236="Excluded", H1236="Excluded"), "Mutually Excluded", IF(AND(OR(G1236="CERTAINLY INCLUDED", G1236="INCLUDED", G1236="MAYBE" ), OR(H1236="INCLUDED", H1236="MAYBE")), "MUTUALLY INCLUDED", IF(AND(G1236="MAYBE", H1236="MAYBE"), "Mutually MAYBE", IF(AND(G1236="Excluded", OR(H1236="INCLUDED", H1236="MAYBE")), "AI: No, Human: Yes", IF(AND(H1236="Excluded", OR(G1236="INCLUDED", G1236="CERTAINLY INCLUDED", G1236="MAYBE")), "AI: Yes, Human: No", "Other Conflict")))))</f>
        <v>Mutually Excluded</v>
      </c>
      <c r="K1236" s="10"/>
      <c r="L1236" s="10"/>
      <c r="N1236" s="220" t="s">
        <v>19</v>
      </c>
      <c r="O1236" s="54" t="str">
        <f>IF(J1236="Mutually Excluded","Exclude",IF(J1236= "Mutually Included","Include",M1236))</f>
        <v>Exclude</v>
      </c>
      <c r="P1236" s="54" t="str">
        <f>'Humans Alignment T&amp;A'!Z1236</f>
        <v>Exclude</v>
      </c>
      <c r="Q1236" s="120" t="str">
        <f>IF(AND(O1236="Exclude", P1236="Exclude"), "Mutually Excluded", IF(AND(OR(O1236="CERTAINLY INCLUDED", O1236="INCLUDE" ), OR(P1236="INCLUDE", P1236="MAYBE")), "MUTUALLY INCLUDED", IF(AND(O1236="MAYBE", P1236="MAYBE"), "Mutually MAYBE", IF(AND(O1236="Exclude", OR(P1236="INCLUDE", P1236="MAYBE")), "AI+Hum: No, Hum1+2: Yes", IF(AND(P1236="Exclude", OR(O1236="INCLUDE", O1236="CERTAINLY INCLUDED", H1236="MAYBE")), "Ai+hum: Yes, Hum1+2: No", "Other Conflict")))))</f>
        <v>Mutually Excluded</v>
      </c>
      <c r="U1236" s="121" t="str">
        <f>IF(Q1236="Mutually Excluded","Exclude",IF(Q1236= "Mutually Included","Include",R1236))</f>
        <v>Exclude</v>
      </c>
      <c r="V1236" s="122"/>
      <c r="X1236" s="117"/>
      <c r="Y1236" s="117"/>
      <c r="Z1236" s="103" t="str">
        <f t="shared" si="198"/>
        <v/>
      </c>
      <c r="AA1236" s="256"/>
      <c r="AB1236" s="186"/>
      <c r="AC1236" s="186"/>
      <c r="AD1236" s="203"/>
      <c r="AF1236" s="203"/>
      <c r="AG1236" s="102" t="str">
        <f t="shared" si="199"/>
        <v/>
      </c>
      <c r="AH1236" s="10" t="str">
        <f t="shared" si="196"/>
        <v/>
      </c>
      <c r="AI1236" s="102"/>
      <c r="AJ1236" s="10"/>
      <c r="AK1236" s="10"/>
      <c r="AL1236" s="105"/>
      <c r="AM1236" s="102"/>
      <c r="AN1236" s="10"/>
      <c r="AO1236" s="10" t="str">
        <f t="shared" si="200"/>
        <v/>
      </c>
      <c r="AT1236" s="10"/>
      <c r="AU1236" s="10" t="str">
        <f>IF(O1236="include",AF1236,"")</f>
        <v/>
      </c>
      <c r="AV1236" s="54" t="str">
        <f>IF(P1236="include",AF1236,"")</f>
        <v/>
      </c>
    </row>
    <row r="1237" spans="1:48" s="54" customFormat="1" ht="45">
      <c r="A1237" s="10">
        <v>1369</v>
      </c>
      <c r="B1237" s="10"/>
      <c r="C1237" s="10" t="s">
        <v>1688</v>
      </c>
      <c r="D1237" s="10">
        <v>1</v>
      </c>
      <c r="E1237" s="10">
        <v>1</v>
      </c>
      <c r="F1237" s="10">
        <v>1</v>
      </c>
      <c r="G1237" s="119" t="str">
        <f t="shared" si="197"/>
        <v>EXCLUDED</v>
      </c>
      <c r="H1237" s="147" t="s">
        <v>901</v>
      </c>
      <c r="I1237" s="189" t="s">
        <v>901</v>
      </c>
      <c r="J1237" s="10" t="str">
        <f>IF(AND(G1237="Excluded", H1237="Excluded"), "Mutually Excluded", IF(AND(OR(G1237="CERTAINLY INCLUDED", G1237="INCLUDED", G1237="MAYBE" ), OR(H1237="INCLUDED", H1237="MAYBE")), "MUTUALLY INCLUDED", IF(AND(G1237="MAYBE", H1237="MAYBE"), "Mutually MAYBE", IF(AND(G1237="Excluded", OR(H1237="INCLUDED", H1237="MAYBE")), "AI: No, Human: Yes", IF(AND(H1237="Excluded", OR(G1237="INCLUDED", G1237="CERTAINLY INCLUDED", G1237="MAYBE")), "AI: Yes, Human: No", "Other Conflict")))))</f>
        <v>Mutually Excluded</v>
      </c>
      <c r="K1237" s="10"/>
      <c r="L1237" s="10"/>
      <c r="N1237" s="220" t="s">
        <v>19</v>
      </c>
      <c r="O1237" s="54" t="str">
        <f>IF(J1237="Mutually Excluded","Exclude",IF(J1237= "Mutually Included","Include",M1237))</f>
        <v>Exclude</v>
      </c>
      <c r="P1237" s="54" t="str">
        <f>'Humans Alignment T&amp;A'!Z1237</f>
        <v>Exclude</v>
      </c>
      <c r="Q1237" s="120" t="str">
        <f>IF(AND(O1237="Exclude", P1237="Exclude"), "Mutually Excluded", IF(AND(OR(O1237="CERTAINLY INCLUDED", O1237="INCLUDE" ), OR(P1237="INCLUDE", P1237="MAYBE")), "MUTUALLY INCLUDED", IF(AND(O1237="MAYBE", P1237="MAYBE"), "Mutually MAYBE", IF(AND(O1237="Exclude", OR(P1237="INCLUDE", P1237="MAYBE")), "AI+Hum: No, Hum1+2: Yes", IF(AND(P1237="Exclude", OR(O1237="INCLUDE", O1237="CERTAINLY INCLUDED", H1237="MAYBE")), "Ai+hum: Yes, Hum1+2: No", "Other Conflict")))))</f>
        <v>Mutually Excluded</v>
      </c>
      <c r="U1237" s="121" t="str">
        <f>IF(Q1237="Mutually Excluded","Exclude",IF(Q1237= "Mutually Included","Include",R1237))</f>
        <v>Exclude</v>
      </c>
      <c r="V1237" s="122"/>
      <c r="X1237" s="117"/>
      <c r="Y1237" s="117"/>
      <c r="Z1237" s="103" t="str">
        <f t="shared" si="198"/>
        <v/>
      </c>
      <c r="AA1237" s="256"/>
      <c r="AB1237" s="186"/>
      <c r="AC1237" s="186"/>
      <c r="AD1237" s="203"/>
      <c r="AF1237" s="203"/>
      <c r="AG1237" s="102" t="str">
        <f t="shared" si="199"/>
        <v/>
      </c>
      <c r="AH1237" s="10" t="str">
        <f t="shared" si="196"/>
        <v/>
      </c>
      <c r="AI1237" s="102"/>
      <c r="AJ1237" s="10"/>
      <c r="AK1237" s="10"/>
      <c r="AL1237" s="105"/>
      <c r="AM1237" s="102"/>
      <c r="AN1237" s="10"/>
      <c r="AO1237" s="10" t="str">
        <f t="shared" si="200"/>
        <v/>
      </c>
      <c r="AT1237" s="10"/>
      <c r="AU1237" s="10" t="str">
        <f>IF(O1237="include",AF1237,"")</f>
        <v/>
      </c>
      <c r="AV1237" s="54" t="str">
        <f>IF(P1237="include",AF1237,"")</f>
        <v/>
      </c>
    </row>
    <row r="1238" spans="1:48" s="54" customFormat="1" ht="30">
      <c r="A1238" s="10">
        <v>1370</v>
      </c>
      <c r="B1238" s="10"/>
      <c r="C1238" s="10" t="s">
        <v>1689</v>
      </c>
      <c r="D1238" s="10">
        <v>1</v>
      </c>
      <c r="E1238" s="10">
        <v>1</v>
      </c>
      <c r="F1238" s="10">
        <v>1</v>
      </c>
      <c r="G1238" s="119" t="str">
        <f t="shared" si="197"/>
        <v>EXCLUDED</v>
      </c>
      <c r="H1238" s="147" t="s">
        <v>901</v>
      </c>
      <c r="I1238" s="189" t="s">
        <v>901</v>
      </c>
      <c r="J1238" s="10" t="str">
        <f>IF(AND(G1238="Excluded", H1238="Excluded"), "Mutually Excluded", IF(AND(OR(G1238="CERTAINLY INCLUDED", G1238="INCLUDED", G1238="MAYBE" ), OR(H1238="INCLUDED", H1238="MAYBE")), "MUTUALLY INCLUDED", IF(AND(G1238="MAYBE", H1238="MAYBE"), "Mutually MAYBE", IF(AND(G1238="Excluded", OR(H1238="INCLUDED", H1238="MAYBE")), "AI: No, Human: Yes", IF(AND(H1238="Excluded", OR(G1238="INCLUDED", G1238="CERTAINLY INCLUDED", G1238="MAYBE")), "AI: Yes, Human: No", "Other Conflict")))))</f>
        <v>Mutually Excluded</v>
      </c>
      <c r="K1238" s="10"/>
      <c r="L1238" s="10"/>
      <c r="N1238" s="220" t="s">
        <v>19</v>
      </c>
      <c r="O1238" s="54" t="str">
        <f>IF(J1238="Mutually Excluded","Exclude",IF(J1238= "Mutually Included","Include",M1238))</f>
        <v>Exclude</v>
      </c>
      <c r="P1238" s="54" t="str">
        <f>'Humans Alignment T&amp;A'!Z1238</f>
        <v>Exclude</v>
      </c>
      <c r="Q1238" s="120" t="str">
        <f>IF(AND(O1238="Exclude", P1238="Exclude"), "Mutually Excluded", IF(AND(OR(O1238="CERTAINLY INCLUDED", O1238="INCLUDE" ), OR(P1238="INCLUDE", P1238="MAYBE")), "MUTUALLY INCLUDED", IF(AND(O1238="MAYBE", P1238="MAYBE"), "Mutually MAYBE", IF(AND(O1238="Exclude", OR(P1238="INCLUDE", P1238="MAYBE")), "AI+Hum: No, Hum1+2: Yes", IF(AND(P1238="Exclude", OR(O1238="INCLUDE", O1238="CERTAINLY INCLUDED", H1238="MAYBE")), "Ai+hum: Yes, Hum1+2: No", "Other Conflict")))))</f>
        <v>Mutually Excluded</v>
      </c>
      <c r="U1238" s="121" t="str">
        <f>IF(Q1238="Mutually Excluded","Exclude",IF(Q1238= "Mutually Included","Include",R1238))</f>
        <v>Exclude</v>
      </c>
      <c r="V1238" s="122"/>
      <c r="X1238" s="117"/>
      <c r="Y1238" s="117"/>
      <c r="Z1238" s="103" t="str">
        <f t="shared" si="198"/>
        <v/>
      </c>
      <c r="AA1238" s="256"/>
      <c r="AB1238" s="186"/>
      <c r="AC1238" s="186"/>
      <c r="AD1238" s="203"/>
      <c r="AF1238" s="203"/>
      <c r="AG1238" s="102" t="str">
        <f t="shared" si="199"/>
        <v/>
      </c>
      <c r="AH1238" s="10" t="str">
        <f t="shared" ref="AH1238:AH1299" si="205">IF(OR(ISBLANK(AF1238), ISBLANK(AP1238)), "", IF(AND(OR(AF1238="Include", AF1238="Maybe"), OR(AP1238="Included", AP1238="Maybe", AP1238="Certainly Included")), "Mutually Included", IF(AND(AF1238="Exclude", AP1238="Exclude"), "Mutually Excluded", IF(AND(AF1238="Exclude", OR(AP1238="Include", AP1238="Maybe")), "Human Excluded, AI Included", IF(AND(OR(AF1238="Include", AF1238="Maybe"), AP1238="Exclude"), "Human Included, AI Excluded", "Pal")))))</f>
        <v/>
      </c>
      <c r="AI1238" s="102"/>
      <c r="AJ1238" s="10"/>
      <c r="AK1238" s="10"/>
      <c r="AL1238" s="105"/>
      <c r="AM1238" s="102"/>
      <c r="AN1238" s="10"/>
      <c r="AO1238" s="10" t="str">
        <f t="shared" si="200"/>
        <v/>
      </c>
      <c r="AT1238" s="10"/>
      <c r="AU1238" s="10" t="str">
        <f>IF(O1238="include",AF1238,"")</f>
        <v/>
      </c>
      <c r="AV1238" s="54" t="str">
        <f>IF(P1238="include",AF1238,"")</f>
        <v/>
      </c>
    </row>
    <row r="1239" spans="1:48" s="54" customFormat="1" ht="30">
      <c r="A1239" s="10">
        <v>1371</v>
      </c>
      <c r="B1239" s="10"/>
      <c r="C1239" s="10" t="s">
        <v>1690</v>
      </c>
      <c r="D1239" s="10">
        <v>3</v>
      </c>
      <c r="E1239" s="10">
        <v>2</v>
      </c>
      <c r="F1239" s="10">
        <v>3</v>
      </c>
      <c r="G1239" s="119" t="str">
        <f t="shared" si="197"/>
        <v>EXCLUDED</v>
      </c>
      <c r="H1239" s="147" t="s">
        <v>901</v>
      </c>
      <c r="I1239" s="189" t="s">
        <v>901</v>
      </c>
      <c r="J1239" s="10" t="str">
        <f>IF(AND(G1239="Excluded", H1239="Excluded"), "Mutually Excluded", IF(AND(OR(G1239="CERTAINLY INCLUDED", G1239="INCLUDED", G1239="MAYBE" ), OR(H1239="INCLUDED", H1239="MAYBE")), "MUTUALLY INCLUDED", IF(AND(G1239="MAYBE", H1239="MAYBE"), "Mutually MAYBE", IF(AND(G1239="Excluded", OR(H1239="INCLUDED", H1239="MAYBE")), "AI: No, Human: Yes", IF(AND(H1239="Excluded", OR(G1239="INCLUDED", G1239="CERTAINLY INCLUDED", G1239="MAYBE")), "AI: Yes, Human: No", "Other Conflict")))))</f>
        <v>Mutually Excluded</v>
      </c>
      <c r="K1239" s="10"/>
      <c r="L1239" s="10"/>
      <c r="N1239" s="220" t="s">
        <v>19</v>
      </c>
      <c r="O1239" s="54" t="str">
        <f>IF(J1239="Mutually Excluded","Exclude",IF(J1239= "Mutually Included","Include",M1239))</f>
        <v>Exclude</v>
      </c>
      <c r="P1239" s="54" t="str">
        <f>'Humans Alignment T&amp;A'!Z1239</f>
        <v>Exclude</v>
      </c>
      <c r="Q1239" s="120" t="str">
        <f>IF(AND(O1239="Exclude", P1239="Exclude"), "Mutually Excluded", IF(AND(OR(O1239="CERTAINLY INCLUDED", O1239="INCLUDE" ), OR(P1239="INCLUDE", P1239="MAYBE")), "MUTUALLY INCLUDED", IF(AND(O1239="MAYBE", P1239="MAYBE"), "Mutually MAYBE", IF(AND(O1239="Exclude", OR(P1239="INCLUDE", P1239="MAYBE")), "AI+Hum: No, Hum1+2: Yes", IF(AND(P1239="Exclude", OR(O1239="INCLUDE", O1239="CERTAINLY INCLUDED", H1239="MAYBE")), "Ai+hum: Yes, Hum1+2: No", "Other Conflict")))))</f>
        <v>Mutually Excluded</v>
      </c>
      <c r="U1239" s="121" t="str">
        <f>IF(Q1239="Mutually Excluded","Exclude",IF(Q1239= "Mutually Included","Include",R1239))</f>
        <v>Exclude</v>
      </c>
      <c r="V1239" s="122"/>
      <c r="X1239" s="117"/>
      <c r="Y1239" s="117"/>
      <c r="Z1239" s="103" t="str">
        <f t="shared" si="198"/>
        <v/>
      </c>
      <c r="AA1239" s="256"/>
      <c r="AB1239" s="186"/>
      <c r="AC1239" s="186"/>
      <c r="AD1239" s="203"/>
      <c r="AF1239" s="203"/>
      <c r="AG1239" s="102" t="str">
        <f t="shared" si="199"/>
        <v/>
      </c>
      <c r="AH1239" s="10" t="str">
        <f t="shared" si="205"/>
        <v/>
      </c>
      <c r="AI1239" s="102"/>
      <c r="AJ1239" s="10"/>
      <c r="AK1239" s="10"/>
      <c r="AL1239" s="105"/>
      <c r="AM1239" s="102"/>
      <c r="AN1239" s="10"/>
      <c r="AO1239" s="10" t="str">
        <f t="shared" si="200"/>
        <v/>
      </c>
      <c r="AT1239" s="10"/>
      <c r="AU1239" s="10" t="str">
        <f>IF(O1239="include",AF1239,"")</f>
        <v/>
      </c>
      <c r="AV1239" s="54" t="str">
        <f>IF(P1239="include",AF1239,"")</f>
        <v/>
      </c>
    </row>
    <row r="1240" spans="1:48" s="54" customFormat="1" ht="30">
      <c r="A1240" s="10">
        <v>1372</v>
      </c>
      <c r="B1240" s="10"/>
      <c r="C1240" s="10" t="s">
        <v>1691</v>
      </c>
      <c r="D1240" s="10">
        <v>2</v>
      </c>
      <c r="E1240" s="10">
        <v>3</v>
      </c>
      <c r="F1240" s="10">
        <v>2</v>
      </c>
      <c r="G1240" s="119" t="str">
        <f t="shared" si="197"/>
        <v>EXCLUDED</v>
      </c>
      <c r="H1240" s="147" t="s">
        <v>901</v>
      </c>
      <c r="I1240" s="189" t="s">
        <v>1752</v>
      </c>
      <c r="J1240" s="10" t="str">
        <f>IF(AND(G1240="Excluded", H1240="Excluded"), "Mutually Excluded", IF(AND(OR(G1240="CERTAINLY INCLUDED", G1240="INCLUDED", G1240="MAYBE" ), OR(H1240="INCLUDED", H1240="MAYBE")), "MUTUALLY INCLUDED", IF(AND(G1240="MAYBE", H1240="MAYBE"), "Mutually MAYBE", IF(AND(G1240="Excluded", OR(H1240="INCLUDED", H1240="MAYBE")), "AI: No, Human: Yes", IF(AND(H1240="Excluded", OR(G1240="INCLUDED", G1240="CERTAINLY INCLUDED", G1240="MAYBE")), "AI: Yes, Human: No", "Other Conflict")))))</f>
        <v>Mutually Excluded</v>
      </c>
      <c r="K1240" s="10"/>
      <c r="L1240" s="10"/>
      <c r="N1240" s="220" t="s">
        <v>19</v>
      </c>
      <c r="O1240" s="54" t="str">
        <f>IF(J1240="Mutually Excluded","Exclude",IF(J1240= "Mutually Included","Include",M1240))</f>
        <v>Exclude</v>
      </c>
      <c r="P1240" s="54" t="str">
        <f>'Humans Alignment T&amp;A'!Z1240</f>
        <v>Include</v>
      </c>
      <c r="Q1240" s="120" t="str">
        <f>IF(AND(O1240="Exclude", P1240="Exclude"), "Mutually Excluded", IF(AND(OR(O1240="CERTAINLY INCLUDED", O1240="INCLUDE" ), OR(P1240="INCLUDE", P1240="MAYBE")), "MUTUALLY INCLUDED", IF(AND(O1240="MAYBE", P1240="MAYBE"), "Mutually MAYBE", IF(AND(O1240="Exclude", OR(P1240="INCLUDE", P1240="MAYBE")), "AI+Hum: No, Hum1+2: Yes", IF(AND(P1240="Exclude", OR(O1240="INCLUDE", O1240="CERTAINLY INCLUDED", H1240="MAYBE")), "Ai+hum: Yes, Hum1+2: No", "Other Conflict")))))</f>
        <v>AI+Hum: No, Hum1+2: Yes</v>
      </c>
      <c r="R1240" s="185" t="s">
        <v>23</v>
      </c>
      <c r="U1240" s="121" t="str">
        <f>IF(Q1240="Mutually Excluded","Exclude",IF(Q1240= "Mutually Included","Include",R1240))</f>
        <v>Include</v>
      </c>
      <c r="V1240" s="122"/>
      <c r="X1240" s="201" t="s">
        <v>901</v>
      </c>
      <c r="Y1240" s="201" t="s">
        <v>3011</v>
      </c>
      <c r="Z1240" s="103" t="str">
        <f t="shared" si="198"/>
        <v/>
      </c>
      <c r="AA1240" s="256"/>
      <c r="AB1240" s="186"/>
      <c r="AC1240" s="186"/>
      <c r="AD1240" s="203" t="s">
        <v>19</v>
      </c>
      <c r="AF1240" s="203" t="s">
        <v>19</v>
      </c>
      <c r="AG1240" s="102" t="str">
        <f t="shared" si="199"/>
        <v>Mutually Excluded</v>
      </c>
      <c r="AH1240" s="10" t="str">
        <f t="shared" si="205"/>
        <v/>
      </c>
      <c r="AI1240" s="102" t="s">
        <v>19</v>
      </c>
      <c r="AJ1240" s="10"/>
      <c r="AK1240" s="10"/>
      <c r="AL1240" s="105"/>
      <c r="AM1240" s="102"/>
      <c r="AN1240" s="10"/>
      <c r="AO1240" s="10" t="str">
        <f t="shared" si="200"/>
        <v/>
      </c>
      <c r="AT1240" s="10"/>
      <c r="AU1240" s="10" t="str">
        <f>IF(O1240="include",AF1240,"")</f>
        <v/>
      </c>
      <c r="AV1240" s="54" t="str">
        <f>IF(P1240="include",AF1240,"")</f>
        <v>Exclude</v>
      </c>
    </row>
    <row r="1241" spans="1:48" s="54" customFormat="1" ht="30">
      <c r="A1241" s="10">
        <v>1373</v>
      </c>
      <c r="B1241" s="10"/>
      <c r="C1241" s="10" t="s">
        <v>1692</v>
      </c>
      <c r="D1241" s="10">
        <v>3</v>
      </c>
      <c r="E1241" s="10">
        <v>2</v>
      </c>
      <c r="F1241" s="10">
        <v>3</v>
      </c>
      <c r="G1241" s="119" t="str">
        <f t="shared" si="197"/>
        <v>EXCLUDED</v>
      </c>
      <c r="H1241" s="147" t="s">
        <v>901</v>
      </c>
      <c r="I1241" s="189" t="s">
        <v>901</v>
      </c>
      <c r="J1241" s="10" t="str">
        <f>IF(AND(G1241="Excluded", H1241="Excluded"), "Mutually Excluded", IF(AND(OR(G1241="CERTAINLY INCLUDED", G1241="INCLUDED", G1241="MAYBE" ), OR(H1241="INCLUDED", H1241="MAYBE")), "MUTUALLY INCLUDED", IF(AND(G1241="MAYBE", H1241="MAYBE"), "Mutually MAYBE", IF(AND(G1241="Excluded", OR(H1241="INCLUDED", H1241="MAYBE")), "AI: No, Human: Yes", IF(AND(H1241="Excluded", OR(G1241="INCLUDED", G1241="CERTAINLY INCLUDED", G1241="MAYBE")), "AI: Yes, Human: No", "Other Conflict")))))</f>
        <v>Mutually Excluded</v>
      </c>
      <c r="K1241" s="10"/>
      <c r="L1241" s="10"/>
      <c r="N1241" s="220" t="s">
        <v>19</v>
      </c>
      <c r="O1241" s="54" t="str">
        <f>IF(J1241="Mutually Excluded","Exclude",IF(J1241= "Mutually Included","Include",M1241))</f>
        <v>Exclude</v>
      </c>
      <c r="P1241" s="54" t="str">
        <f>'Humans Alignment T&amp;A'!Z1241</f>
        <v>Exclude</v>
      </c>
      <c r="Q1241" s="120" t="str">
        <f>IF(AND(O1241="Exclude", P1241="Exclude"), "Mutually Excluded", IF(AND(OR(O1241="CERTAINLY INCLUDED", O1241="INCLUDE" ), OR(P1241="INCLUDE", P1241="MAYBE")), "MUTUALLY INCLUDED", IF(AND(O1241="MAYBE", P1241="MAYBE"), "Mutually MAYBE", IF(AND(O1241="Exclude", OR(P1241="INCLUDE", P1241="MAYBE")), "AI+Hum: No, Hum1+2: Yes", IF(AND(P1241="Exclude", OR(O1241="INCLUDE", O1241="CERTAINLY INCLUDED", H1241="MAYBE")), "Ai+hum: Yes, Hum1+2: No", "Other Conflict")))))</f>
        <v>Mutually Excluded</v>
      </c>
      <c r="U1241" s="121" t="str">
        <f>IF(Q1241="Mutually Excluded","Exclude",IF(Q1241= "Mutually Included","Include",R1241))</f>
        <v>Exclude</v>
      </c>
      <c r="V1241" s="122"/>
      <c r="X1241" s="117"/>
      <c r="Y1241" s="117"/>
      <c r="Z1241" s="103" t="str">
        <f t="shared" si="198"/>
        <v/>
      </c>
      <c r="AA1241" s="256"/>
      <c r="AB1241" s="186"/>
      <c r="AC1241" s="186"/>
      <c r="AD1241" s="203"/>
      <c r="AF1241" s="203"/>
      <c r="AG1241" s="102" t="str">
        <f t="shared" si="199"/>
        <v/>
      </c>
      <c r="AH1241" s="10" t="str">
        <f t="shared" si="205"/>
        <v/>
      </c>
      <c r="AI1241" s="102"/>
      <c r="AJ1241" s="10"/>
      <c r="AK1241" s="10"/>
      <c r="AL1241" s="105"/>
      <c r="AM1241" s="102"/>
      <c r="AN1241" s="10"/>
      <c r="AO1241" s="10" t="str">
        <f t="shared" si="200"/>
        <v/>
      </c>
      <c r="AT1241" s="10"/>
      <c r="AU1241" s="10" t="str">
        <f>IF(O1241="include",AF1241,"")</f>
        <v/>
      </c>
      <c r="AV1241" s="54" t="str">
        <f>IF(P1241="include",AF1241,"")</f>
        <v/>
      </c>
    </row>
    <row r="1242" spans="1:48" s="54" customFormat="1" ht="193.5" customHeight="1">
      <c r="A1242" s="10">
        <v>1374</v>
      </c>
      <c r="B1242" s="10" t="s">
        <v>1693</v>
      </c>
      <c r="C1242" s="10" t="s">
        <v>1693</v>
      </c>
      <c r="D1242" s="10">
        <v>4</v>
      </c>
      <c r="E1242" s="10">
        <v>5</v>
      </c>
      <c r="F1242" s="10">
        <v>4</v>
      </c>
      <c r="G1242" s="119" t="str">
        <f t="shared" si="197"/>
        <v>MAYBE</v>
      </c>
      <c r="H1242" s="147" t="s">
        <v>1752</v>
      </c>
      <c r="I1242" s="189" t="s">
        <v>1752</v>
      </c>
      <c r="J1242" s="10" t="str">
        <f>IF(AND(G1242="Excluded", H1242="Excluded"), "Mutually Excluded", IF(AND(OR(G1242="CERTAINLY INCLUDED", G1242="INCLUDED", G1242="MAYBE" ), OR(H1242="INCLUDED", H1242="MAYBE")), "MUTUALLY INCLUDED", IF(AND(G1242="MAYBE", H1242="MAYBE"), "Mutually MAYBE", IF(AND(G1242="Excluded", OR(H1242="INCLUDED", H1242="MAYBE")), "AI: No, Human: Yes", IF(AND(H1242="Excluded", OR(G1242="INCLUDED", G1242="CERTAINLY INCLUDED", G1242="MAYBE")), "AI: Yes, Human: No", "Other Conflict")))))</f>
        <v>MUTUALLY INCLUDED</v>
      </c>
      <c r="K1242" s="10"/>
      <c r="L1242" s="10"/>
      <c r="N1242" s="220" t="s">
        <v>19</v>
      </c>
      <c r="O1242" s="54" t="str">
        <f>IF(J1242="Mutually Excluded","Exclude",IF(J1242= "Mutually Included","Include",M1242))</f>
        <v>Include</v>
      </c>
      <c r="P1242" s="54" t="str">
        <f>'Humans Alignment T&amp;A'!Z1242</f>
        <v>Include</v>
      </c>
      <c r="Q1242" s="120" t="str">
        <f>IF(AND(O1242="Exclude", P1242="Exclude"), "Mutually Excluded", IF(AND(OR(O1242="CERTAINLY INCLUDED", O1242="INCLUDE" ), OR(P1242="INCLUDE", P1242="MAYBE")), "MUTUALLY INCLUDED", IF(AND(O1242="MAYBE", P1242="MAYBE"), "Mutually MAYBE", IF(AND(O1242="Exclude", OR(P1242="INCLUDE", P1242="MAYBE")), "AI+Hum: No, Hum1+2: Yes", IF(AND(P1242="Exclude", OR(O1242="INCLUDE", O1242="CERTAINLY INCLUDED", H1242="MAYBE")), "Ai+hum: Yes, Hum1+2: No", "Other Conflict")))))</f>
        <v>MUTUALLY INCLUDED</v>
      </c>
      <c r="U1242" s="121" t="str">
        <f>IF(Q1242="Mutually Excluded","Exclude",IF(Q1242= "Mutually Included","Include",R1242))</f>
        <v>Include</v>
      </c>
      <c r="V1242" s="122" t="s">
        <v>19</v>
      </c>
      <c r="W1242" s="54" t="s">
        <v>19</v>
      </c>
      <c r="X1242" s="201" t="s">
        <v>1752</v>
      </c>
      <c r="Y1242" s="117"/>
      <c r="Z1242" s="103" t="str">
        <f t="shared" ref="Z1242" si="206">IF(OR(ISBLANK(AL1242), ISBLANK(V1242)), "", IF(AND(OR(AL1242="Include", AL1242="Maybe"), OR(V1242="Include", V1242="Maybe", V1242="Certainly Included")), "Mutually Included", IF(AND(AL1242="Exclude", V1242="Exclude"), "Mutually Excluded", IF(AND(AL1242="Exclude", OR(V1242="Include", V1242="Maybe")), "Nikos Excluded, Cindy Included", IF(AND(OR(AL1242="Include", AL1242="Maybe"), V1242="Exclude"), "Nikos Included, Cindy Excluded", "Pal")))))</f>
        <v>Nikos Included, Cindy Excluded</v>
      </c>
      <c r="AA1242" s="104" t="s">
        <v>23</v>
      </c>
      <c r="AB1242" s="124" t="s">
        <v>23</v>
      </c>
      <c r="AC1242" s="124" t="s">
        <v>23</v>
      </c>
      <c r="AD1242" s="203" t="s">
        <v>19</v>
      </c>
      <c r="AF1242" s="204" t="s">
        <v>23</v>
      </c>
      <c r="AG1242" s="102" t="str">
        <f t="shared" si="199"/>
        <v>Nikos Included, Mikhail Excluded</v>
      </c>
      <c r="AH1242" s="10" t="str">
        <f t="shared" si="205"/>
        <v>Human Included, AI Excluded</v>
      </c>
      <c r="AI1242" s="102" t="s">
        <v>23</v>
      </c>
      <c r="AJ1242" s="10"/>
      <c r="AK1242" s="10"/>
      <c r="AL1242" s="107" t="s">
        <v>23</v>
      </c>
      <c r="AM1242" s="102"/>
      <c r="AN1242" s="10"/>
      <c r="AO1242" s="10" t="str">
        <f t="shared" si="200"/>
        <v>Human Included, AI Excluded</v>
      </c>
      <c r="AP1242" s="54" t="str">
        <f>IF(COUNTA(AQ1242:AS1242)=0, "", IF(COUNTIF(AQ1242:AS1242,5)=3, "Include", IF(COUNTIF(AQ1242:AS1242,5)&gt;=1, "Maybe", "Exclude")))</f>
        <v>Exclude</v>
      </c>
      <c r="AQ1242" s="54">
        <v>4</v>
      </c>
      <c r="AR1242" s="54">
        <v>3</v>
      </c>
      <c r="AS1242" s="54">
        <v>4</v>
      </c>
      <c r="AT1242" s="10" t="s">
        <v>3089</v>
      </c>
      <c r="AU1242" s="10" t="str">
        <f>IF(O1242="include",AF1242,"")</f>
        <v>Include</v>
      </c>
      <c r="AV1242" s="54" t="str">
        <f>IF(P1242="include",AF1242,"")</f>
        <v>Include</v>
      </c>
    </row>
    <row r="1243" spans="1:48" s="54" customFormat="1" ht="30">
      <c r="A1243" s="10">
        <v>1375</v>
      </c>
      <c r="B1243" s="10"/>
      <c r="C1243" s="10" t="s">
        <v>1694</v>
      </c>
      <c r="D1243" s="10">
        <v>2</v>
      </c>
      <c r="E1243" s="10">
        <v>2</v>
      </c>
      <c r="F1243" s="10">
        <v>3</v>
      </c>
      <c r="G1243" s="119" t="str">
        <f t="shared" si="197"/>
        <v>EXCLUDED</v>
      </c>
      <c r="H1243" s="147" t="s">
        <v>901</v>
      </c>
      <c r="I1243" s="189" t="s">
        <v>901</v>
      </c>
      <c r="J1243" s="10" t="str">
        <f>IF(AND(G1243="Excluded", H1243="Excluded"), "Mutually Excluded", IF(AND(OR(G1243="CERTAINLY INCLUDED", G1243="INCLUDED", G1243="MAYBE" ), OR(H1243="INCLUDED", H1243="MAYBE")), "MUTUALLY INCLUDED", IF(AND(G1243="MAYBE", H1243="MAYBE"), "Mutually MAYBE", IF(AND(G1243="Excluded", OR(H1243="INCLUDED", H1243="MAYBE")), "AI: No, Human: Yes", IF(AND(H1243="Excluded", OR(G1243="INCLUDED", G1243="CERTAINLY INCLUDED", G1243="MAYBE")), "AI: Yes, Human: No", "Other Conflict")))))</f>
        <v>Mutually Excluded</v>
      </c>
      <c r="K1243" s="10"/>
      <c r="L1243" s="10"/>
      <c r="N1243" s="220" t="s">
        <v>19</v>
      </c>
      <c r="O1243" s="54" t="str">
        <f>IF(J1243="Mutually Excluded","Exclude",IF(J1243= "Mutually Included","Include",M1243))</f>
        <v>Exclude</v>
      </c>
      <c r="P1243" s="54" t="str">
        <f>'Humans Alignment T&amp;A'!Z1243</f>
        <v>Exclude</v>
      </c>
      <c r="Q1243" s="120" t="str">
        <f>IF(AND(O1243="Exclude", P1243="Exclude"), "Mutually Excluded", IF(AND(OR(O1243="CERTAINLY INCLUDED", O1243="INCLUDE" ), OR(P1243="INCLUDE", P1243="MAYBE")), "MUTUALLY INCLUDED", IF(AND(O1243="MAYBE", P1243="MAYBE"), "Mutually MAYBE", IF(AND(O1243="Exclude", OR(P1243="INCLUDE", P1243="MAYBE")), "AI+Hum: No, Hum1+2: Yes", IF(AND(P1243="Exclude", OR(O1243="INCLUDE", O1243="CERTAINLY INCLUDED", H1243="MAYBE")), "Ai+hum: Yes, Hum1+2: No", "Other Conflict")))))</f>
        <v>Mutually Excluded</v>
      </c>
      <c r="U1243" s="121" t="str">
        <f>IF(Q1243="Mutually Excluded","Exclude",IF(Q1243= "Mutually Included","Include",R1243))</f>
        <v>Exclude</v>
      </c>
      <c r="V1243" s="122"/>
      <c r="X1243" s="117"/>
      <c r="Y1243" s="117"/>
      <c r="Z1243" s="103" t="str">
        <f t="shared" si="198"/>
        <v/>
      </c>
      <c r="AA1243" s="256"/>
      <c r="AB1243" s="186"/>
      <c r="AC1243" s="186"/>
      <c r="AD1243" s="203"/>
      <c r="AF1243" s="203"/>
      <c r="AG1243" s="102" t="str">
        <f t="shared" si="199"/>
        <v/>
      </c>
      <c r="AH1243" s="10" t="str">
        <f t="shared" si="205"/>
        <v/>
      </c>
      <c r="AI1243" s="102"/>
      <c r="AJ1243" s="10"/>
      <c r="AK1243" s="10"/>
      <c r="AL1243" s="105"/>
      <c r="AM1243" s="102"/>
      <c r="AN1243" s="10"/>
      <c r="AO1243" s="10" t="str">
        <f t="shared" si="200"/>
        <v/>
      </c>
      <c r="AT1243" s="10"/>
      <c r="AU1243" s="10" t="str">
        <f>IF(O1243="include",AF1243,"")</f>
        <v/>
      </c>
      <c r="AV1243" s="54" t="str">
        <f>IF(P1243="include",AF1243,"")</f>
        <v/>
      </c>
    </row>
    <row r="1244" spans="1:48" s="54" customFormat="1" ht="45">
      <c r="A1244" s="10">
        <v>1376</v>
      </c>
      <c r="B1244" s="10"/>
      <c r="C1244" s="10" t="s">
        <v>1695</v>
      </c>
      <c r="D1244" s="10">
        <v>2</v>
      </c>
      <c r="E1244" s="10">
        <v>3</v>
      </c>
      <c r="F1244" s="10">
        <v>2</v>
      </c>
      <c r="G1244" s="119" t="str">
        <f t="shared" si="197"/>
        <v>EXCLUDED</v>
      </c>
      <c r="H1244" s="147" t="s">
        <v>901</v>
      </c>
      <c r="I1244" s="189" t="s">
        <v>901</v>
      </c>
      <c r="J1244" s="10" t="str">
        <f>IF(AND(G1244="Excluded", H1244="Excluded"), "Mutually Excluded", IF(AND(OR(G1244="CERTAINLY INCLUDED", G1244="INCLUDED", G1244="MAYBE" ), OR(H1244="INCLUDED", H1244="MAYBE")), "MUTUALLY INCLUDED", IF(AND(G1244="MAYBE", H1244="MAYBE"), "Mutually MAYBE", IF(AND(G1244="Excluded", OR(H1244="INCLUDED", H1244="MAYBE")), "AI: No, Human: Yes", IF(AND(H1244="Excluded", OR(G1244="INCLUDED", G1244="CERTAINLY INCLUDED", G1244="MAYBE")), "AI: Yes, Human: No", "Other Conflict")))))</f>
        <v>Mutually Excluded</v>
      </c>
      <c r="K1244" s="10"/>
      <c r="L1244" s="10"/>
      <c r="N1244" s="220" t="s">
        <v>19</v>
      </c>
      <c r="O1244" s="54" t="str">
        <f>IF(J1244="Mutually Excluded","Exclude",IF(J1244= "Mutually Included","Include",M1244))</f>
        <v>Exclude</v>
      </c>
      <c r="P1244" s="54" t="str">
        <f>'Humans Alignment T&amp;A'!Z1244</f>
        <v>Exclude</v>
      </c>
      <c r="Q1244" s="120" t="str">
        <f>IF(AND(O1244="Exclude", P1244="Exclude"), "Mutually Excluded", IF(AND(OR(O1244="CERTAINLY INCLUDED", O1244="INCLUDE" ), OR(P1244="INCLUDE", P1244="MAYBE")), "MUTUALLY INCLUDED", IF(AND(O1244="MAYBE", P1244="MAYBE"), "Mutually MAYBE", IF(AND(O1244="Exclude", OR(P1244="INCLUDE", P1244="MAYBE")), "AI+Hum: No, Hum1+2: Yes", IF(AND(P1244="Exclude", OR(O1244="INCLUDE", O1244="CERTAINLY INCLUDED", H1244="MAYBE")), "Ai+hum: Yes, Hum1+2: No", "Other Conflict")))))</f>
        <v>Mutually Excluded</v>
      </c>
      <c r="U1244" s="121" t="str">
        <f>IF(Q1244="Mutually Excluded","Exclude",IF(Q1244= "Mutually Included","Include",R1244))</f>
        <v>Exclude</v>
      </c>
      <c r="V1244" s="122"/>
      <c r="X1244" s="117"/>
      <c r="Y1244" s="117"/>
      <c r="Z1244" s="103" t="str">
        <f t="shared" si="198"/>
        <v/>
      </c>
      <c r="AA1244" s="256"/>
      <c r="AB1244" s="186"/>
      <c r="AC1244" s="186"/>
      <c r="AD1244" s="203"/>
      <c r="AF1244" s="203"/>
      <c r="AG1244" s="102" t="str">
        <f t="shared" si="199"/>
        <v/>
      </c>
      <c r="AH1244" s="10" t="str">
        <f t="shared" si="205"/>
        <v/>
      </c>
      <c r="AI1244" s="102"/>
      <c r="AJ1244" s="10"/>
      <c r="AK1244" s="10"/>
      <c r="AL1244" s="105"/>
      <c r="AM1244" s="102"/>
      <c r="AN1244" s="10"/>
      <c r="AO1244" s="10" t="str">
        <f t="shared" si="200"/>
        <v/>
      </c>
      <c r="AT1244" s="10"/>
      <c r="AU1244" s="10" t="str">
        <f>IF(O1244="include",AF1244,"")</f>
        <v/>
      </c>
      <c r="AV1244" s="54" t="str">
        <f>IF(P1244="include",AF1244,"")</f>
        <v/>
      </c>
    </row>
    <row r="1245" spans="1:48" s="54" customFormat="1" ht="60">
      <c r="A1245" s="10">
        <v>1377</v>
      </c>
      <c r="B1245" s="10"/>
      <c r="C1245" s="10" t="s">
        <v>1696</v>
      </c>
      <c r="D1245" s="10">
        <v>4</v>
      </c>
      <c r="E1245" s="10">
        <v>4</v>
      </c>
      <c r="F1245" s="10">
        <v>3</v>
      </c>
      <c r="G1245" s="119" t="str">
        <f t="shared" ref="G1245:G1306" si="207">IF(COUNTIF(D1245:F1245,5)=3,"CERTAINLY INCLUDED",IF(COUNTIF(D1245:F1245,5)&gt;0,"MAYBE","EXCLUDED"))</f>
        <v>EXCLUDED</v>
      </c>
      <c r="H1245" s="147" t="s">
        <v>901</v>
      </c>
      <c r="I1245" s="189" t="s">
        <v>901</v>
      </c>
      <c r="J1245" s="10" t="str">
        <f>IF(AND(G1245="Excluded", H1245="Excluded"), "Mutually Excluded", IF(AND(OR(G1245="CERTAINLY INCLUDED", G1245="INCLUDED", G1245="MAYBE" ), OR(H1245="INCLUDED", H1245="MAYBE")), "MUTUALLY INCLUDED", IF(AND(G1245="MAYBE", H1245="MAYBE"), "Mutually MAYBE", IF(AND(G1245="Excluded", OR(H1245="INCLUDED", H1245="MAYBE")), "AI: No, Human: Yes", IF(AND(H1245="Excluded", OR(G1245="INCLUDED", G1245="CERTAINLY INCLUDED", G1245="MAYBE")), "AI: Yes, Human: No", "Other Conflict")))))</f>
        <v>Mutually Excluded</v>
      </c>
      <c r="K1245" s="10"/>
      <c r="L1245" s="10"/>
      <c r="N1245" s="220" t="s">
        <v>19</v>
      </c>
      <c r="O1245" s="54" t="str">
        <f>IF(J1245="Mutually Excluded","Exclude",IF(J1245= "Mutually Included","Include",M1245))</f>
        <v>Exclude</v>
      </c>
      <c r="P1245" s="54" t="str">
        <f>'Humans Alignment T&amp;A'!Z1245</f>
        <v>Exclude</v>
      </c>
      <c r="Q1245" s="120" t="str">
        <f>IF(AND(O1245="Exclude", P1245="Exclude"), "Mutually Excluded", IF(AND(OR(O1245="CERTAINLY INCLUDED", O1245="INCLUDE" ), OR(P1245="INCLUDE", P1245="MAYBE")), "MUTUALLY INCLUDED", IF(AND(O1245="MAYBE", P1245="MAYBE"), "Mutually MAYBE", IF(AND(O1245="Exclude", OR(P1245="INCLUDE", P1245="MAYBE")), "AI+Hum: No, Hum1+2: Yes", IF(AND(P1245="Exclude", OR(O1245="INCLUDE", O1245="CERTAINLY INCLUDED", H1245="MAYBE")), "Ai+hum: Yes, Hum1+2: No", "Other Conflict")))))</f>
        <v>Mutually Excluded</v>
      </c>
      <c r="U1245" s="121" t="str">
        <f>IF(Q1245="Mutually Excluded","Exclude",IF(Q1245= "Mutually Included","Include",R1245))</f>
        <v>Exclude</v>
      </c>
      <c r="V1245" s="122"/>
      <c r="X1245" s="117"/>
      <c r="Y1245" s="117"/>
      <c r="Z1245" s="103" t="str">
        <f t="shared" si="198"/>
        <v/>
      </c>
      <c r="AA1245" s="256"/>
      <c r="AB1245" s="186"/>
      <c r="AC1245" s="186"/>
      <c r="AD1245" s="203"/>
      <c r="AF1245" s="203"/>
      <c r="AG1245" s="102" t="str">
        <f t="shared" si="199"/>
        <v/>
      </c>
      <c r="AH1245" s="10" t="str">
        <f t="shared" si="205"/>
        <v/>
      </c>
      <c r="AI1245" s="102"/>
      <c r="AJ1245" s="10"/>
      <c r="AK1245" s="10"/>
      <c r="AL1245" s="105"/>
      <c r="AM1245" s="102"/>
      <c r="AN1245" s="10"/>
      <c r="AO1245" s="10" t="str">
        <f t="shared" si="200"/>
        <v/>
      </c>
      <c r="AT1245" s="10"/>
      <c r="AU1245" s="10" t="str">
        <f>IF(O1245="include",AF1245,"")</f>
        <v/>
      </c>
      <c r="AV1245" s="54" t="str">
        <f>IF(P1245="include",AF1245,"")</f>
        <v/>
      </c>
    </row>
    <row r="1246" spans="1:48" s="54" customFormat="1" ht="45">
      <c r="A1246" s="10">
        <v>1379</v>
      </c>
      <c r="B1246" s="10"/>
      <c r="C1246" s="10" t="s">
        <v>1699</v>
      </c>
      <c r="D1246" s="10">
        <v>1</v>
      </c>
      <c r="E1246" s="10">
        <v>1</v>
      </c>
      <c r="F1246" s="10">
        <v>1</v>
      </c>
      <c r="G1246" s="119" t="str">
        <f t="shared" si="207"/>
        <v>EXCLUDED</v>
      </c>
      <c r="H1246" s="147" t="s">
        <v>901</v>
      </c>
      <c r="I1246" s="189" t="s">
        <v>901</v>
      </c>
      <c r="J1246" s="10" t="str">
        <f>IF(AND(G1246="Excluded", H1246="Excluded"), "Mutually Excluded", IF(AND(OR(G1246="CERTAINLY INCLUDED", G1246="INCLUDED", G1246="MAYBE" ), OR(H1246="INCLUDED", H1246="MAYBE")), "MUTUALLY INCLUDED", IF(AND(G1246="MAYBE", H1246="MAYBE"), "Mutually MAYBE", IF(AND(G1246="Excluded", OR(H1246="INCLUDED", H1246="MAYBE")), "AI: No, Human: Yes", IF(AND(H1246="Excluded", OR(G1246="INCLUDED", G1246="CERTAINLY INCLUDED", G1246="MAYBE")), "AI: Yes, Human: No", "Other Conflict")))))</f>
        <v>Mutually Excluded</v>
      </c>
      <c r="K1246" s="10"/>
      <c r="L1246" s="10"/>
      <c r="N1246" s="220" t="s">
        <v>19</v>
      </c>
      <c r="O1246" s="54" t="str">
        <f>IF(J1246="Mutually Excluded","Exclude",IF(J1246= "Mutually Included","Include",M1246))</f>
        <v>Exclude</v>
      </c>
      <c r="P1246" s="54" t="str">
        <f>'Humans Alignment T&amp;A'!Z1246</f>
        <v>Exclude</v>
      </c>
      <c r="Q1246" s="120" t="str">
        <f>IF(AND(O1246="Exclude", P1246="Exclude"), "Mutually Excluded", IF(AND(OR(O1246="CERTAINLY INCLUDED", O1246="INCLUDE" ), OR(P1246="INCLUDE", P1246="MAYBE")), "MUTUALLY INCLUDED", IF(AND(O1246="MAYBE", P1246="MAYBE"), "Mutually MAYBE", IF(AND(O1246="Exclude", OR(P1246="INCLUDE", P1246="MAYBE")), "AI+Hum: No, Hum1+2: Yes", IF(AND(P1246="Exclude", OR(O1246="INCLUDE", O1246="CERTAINLY INCLUDED", H1246="MAYBE")), "Ai+hum: Yes, Hum1+2: No", "Other Conflict")))))</f>
        <v>Mutually Excluded</v>
      </c>
      <c r="U1246" s="121" t="str">
        <f>IF(Q1246="Mutually Excluded","Exclude",IF(Q1246= "Mutually Included","Include",R1246))</f>
        <v>Exclude</v>
      </c>
      <c r="V1246" s="122"/>
      <c r="X1246" s="117"/>
      <c r="Y1246" s="117"/>
      <c r="Z1246" s="103" t="str">
        <f t="shared" si="198"/>
        <v/>
      </c>
      <c r="AA1246" s="256"/>
      <c r="AB1246" s="186"/>
      <c r="AC1246" s="186"/>
      <c r="AD1246" s="203"/>
      <c r="AF1246" s="203"/>
      <c r="AG1246" s="102" t="str">
        <f t="shared" si="199"/>
        <v/>
      </c>
      <c r="AH1246" s="10" t="str">
        <f t="shared" si="205"/>
        <v/>
      </c>
      <c r="AI1246" s="102"/>
      <c r="AJ1246" s="10"/>
      <c r="AK1246" s="10"/>
      <c r="AL1246" s="105"/>
      <c r="AM1246" s="102"/>
      <c r="AN1246" s="10"/>
      <c r="AO1246" s="10" t="str">
        <f t="shared" si="200"/>
        <v/>
      </c>
      <c r="AT1246" s="10"/>
      <c r="AU1246" s="10" t="str">
        <f>IF(O1246="include",AF1246,"")</f>
        <v/>
      </c>
      <c r="AV1246" s="54" t="str">
        <f>IF(P1246="include",AF1246,"")</f>
        <v/>
      </c>
    </row>
    <row r="1247" spans="1:48" s="54" customFormat="1" ht="70.150000000000006" customHeight="1">
      <c r="A1247" s="10">
        <v>1380</v>
      </c>
      <c r="B1247" s="10"/>
      <c r="C1247" s="10" t="s">
        <v>1701</v>
      </c>
      <c r="D1247" s="105">
        <v>3</v>
      </c>
      <c r="E1247" s="105">
        <v>2</v>
      </c>
      <c r="F1247" s="105">
        <v>2</v>
      </c>
      <c r="G1247" s="119" t="str">
        <f t="shared" si="207"/>
        <v>EXCLUDED</v>
      </c>
      <c r="H1247" s="147" t="s">
        <v>901</v>
      </c>
      <c r="I1247" s="189" t="s">
        <v>901</v>
      </c>
      <c r="J1247" s="10" t="str">
        <f>IF(AND(G1247="Excluded", H1247="Excluded"), "Mutually Excluded", IF(AND(OR(G1247="CERTAINLY INCLUDED", G1247="INCLUDED", G1247="MAYBE" ), OR(H1247="INCLUDED", H1247="MAYBE")), "MUTUALLY INCLUDED", IF(AND(G1247="MAYBE", H1247="MAYBE"), "Mutually MAYBE", IF(AND(G1247="Excluded", OR(H1247="INCLUDED", H1247="MAYBE")), "AI: No, Human: Yes", IF(AND(H1247="Excluded", OR(G1247="INCLUDED", G1247="CERTAINLY INCLUDED", G1247="MAYBE")), "AI: Yes, Human: No", "Other Conflict")))))</f>
        <v>Mutually Excluded</v>
      </c>
      <c r="K1247" s="10"/>
      <c r="L1247" s="10"/>
      <c r="N1247" s="220" t="s">
        <v>19</v>
      </c>
      <c r="O1247" s="54" t="str">
        <f>IF(J1247="Mutually Excluded","Exclude",IF(J1247= "Mutually Included","Include",M1247))</f>
        <v>Exclude</v>
      </c>
      <c r="P1247" s="54" t="str">
        <f>'Humans Alignment T&amp;A'!Z1247</f>
        <v>Exclude</v>
      </c>
      <c r="Q1247" s="120" t="str">
        <f>IF(AND(O1247="Exclude", P1247="Exclude"), "Mutually Excluded", IF(AND(OR(O1247="CERTAINLY INCLUDED", O1247="INCLUDE" ), OR(P1247="INCLUDE", P1247="MAYBE")), "MUTUALLY INCLUDED", IF(AND(O1247="MAYBE", P1247="MAYBE"), "Mutually MAYBE", IF(AND(O1247="Exclude", OR(P1247="INCLUDE", P1247="MAYBE")), "AI+Hum: No, Hum1+2: Yes", IF(AND(P1247="Exclude", OR(O1247="INCLUDE", O1247="CERTAINLY INCLUDED", H1247="MAYBE")), "Ai+hum: Yes, Hum1+2: No", "Other Conflict")))))</f>
        <v>Mutually Excluded</v>
      </c>
      <c r="U1247" s="121" t="str">
        <f>IF(Q1247="Mutually Excluded","Exclude",IF(Q1247= "Mutually Included","Include",R1247))</f>
        <v>Exclude</v>
      </c>
      <c r="V1247" s="122"/>
      <c r="X1247" s="117"/>
      <c r="Y1247" s="117"/>
      <c r="Z1247" s="103" t="str">
        <f t="shared" si="198"/>
        <v/>
      </c>
      <c r="AA1247" s="256"/>
      <c r="AB1247" s="186"/>
      <c r="AC1247" s="186"/>
      <c r="AD1247" s="203"/>
      <c r="AF1247" s="203"/>
      <c r="AG1247" s="102" t="str">
        <f t="shared" si="199"/>
        <v/>
      </c>
      <c r="AH1247" s="10" t="str">
        <f t="shared" si="205"/>
        <v/>
      </c>
      <c r="AI1247" s="102"/>
      <c r="AJ1247" s="10"/>
      <c r="AK1247" s="10"/>
      <c r="AL1247" s="105"/>
      <c r="AM1247" s="102"/>
      <c r="AN1247" s="10"/>
      <c r="AO1247" s="10" t="str">
        <f t="shared" si="200"/>
        <v/>
      </c>
      <c r="AT1247" s="10"/>
      <c r="AU1247" s="10" t="str">
        <f>IF(O1247="include",AF1247,"")</f>
        <v/>
      </c>
      <c r="AV1247" s="54" t="str">
        <f>IF(P1247="include",AF1247,"")</f>
        <v/>
      </c>
    </row>
    <row r="1248" spans="1:48" s="54" customFormat="1" ht="45">
      <c r="A1248" s="10">
        <v>1381</v>
      </c>
      <c r="B1248" s="10"/>
      <c r="C1248" s="10" t="s">
        <v>1702</v>
      </c>
      <c r="D1248" s="105">
        <v>4</v>
      </c>
      <c r="E1248" s="105">
        <v>3</v>
      </c>
      <c r="F1248" s="105">
        <v>4</v>
      </c>
      <c r="G1248" s="119" t="str">
        <f t="shared" si="207"/>
        <v>EXCLUDED</v>
      </c>
      <c r="H1248" s="147" t="s">
        <v>901</v>
      </c>
      <c r="I1248" s="189" t="s">
        <v>901</v>
      </c>
      <c r="J1248" s="10" t="str">
        <f>IF(AND(G1248="Excluded", H1248="Excluded"), "Mutually Excluded", IF(AND(OR(G1248="CERTAINLY INCLUDED", G1248="INCLUDED", G1248="MAYBE" ), OR(H1248="INCLUDED", H1248="MAYBE")), "MUTUALLY INCLUDED", IF(AND(G1248="MAYBE", H1248="MAYBE"), "Mutually MAYBE", IF(AND(G1248="Excluded", OR(H1248="INCLUDED", H1248="MAYBE")), "AI: No, Human: Yes", IF(AND(H1248="Excluded", OR(G1248="INCLUDED", G1248="CERTAINLY INCLUDED", G1248="MAYBE")), "AI: Yes, Human: No", "Other Conflict")))))</f>
        <v>Mutually Excluded</v>
      </c>
      <c r="K1248" s="10"/>
      <c r="L1248" s="10"/>
      <c r="N1248" s="220" t="s">
        <v>19</v>
      </c>
      <c r="O1248" s="54" t="str">
        <f>IF(J1248="Mutually Excluded","Exclude",IF(J1248= "Mutually Included","Include",M1248))</f>
        <v>Exclude</v>
      </c>
      <c r="P1248" s="54" t="str">
        <f>'Humans Alignment T&amp;A'!Z1248</f>
        <v>Exclude</v>
      </c>
      <c r="Q1248" s="120" t="str">
        <f>IF(AND(O1248="Exclude", P1248="Exclude"), "Mutually Excluded", IF(AND(OR(O1248="CERTAINLY INCLUDED", O1248="INCLUDE" ), OR(P1248="INCLUDE", P1248="MAYBE")), "MUTUALLY INCLUDED", IF(AND(O1248="MAYBE", P1248="MAYBE"), "Mutually MAYBE", IF(AND(O1248="Exclude", OR(P1248="INCLUDE", P1248="MAYBE")), "AI+Hum: No, Hum1+2: Yes", IF(AND(P1248="Exclude", OR(O1248="INCLUDE", O1248="CERTAINLY INCLUDED", H1248="MAYBE")), "Ai+hum: Yes, Hum1+2: No", "Other Conflict")))))</f>
        <v>Mutually Excluded</v>
      </c>
      <c r="U1248" s="121" t="str">
        <f>IF(Q1248="Mutually Excluded","Exclude",IF(Q1248= "Mutually Included","Include",R1248))</f>
        <v>Exclude</v>
      </c>
      <c r="V1248" s="122"/>
      <c r="X1248" s="117"/>
      <c r="Y1248" s="117"/>
      <c r="Z1248" s="103" t="str">
        <f t="shared" si="198"/>
        <v/>
      </c>
      <c r="AA1248" s="256"/>
      <c r="AB1248" s="186"/>
      <c r="AC1248" s="186"/>
      <c r="AD1248" s="203"/>
      <c r="AF1248" s="203"/>
      <c r="AG1248" s="102" t="str">
        <f t="shared" si="199"/>
        <v/>
      </c>
      <c r="AH1248" s="10" t="str">
        <f t="shared" si="205"/>
        <v/>
      </c>
      <c r="AI1248" s="102"/>
      <c r="AJ1248" s="10"/>
      <c r="AK1248" s="10"/>
      <c r="AL1248" s="105"/>
      <c r="AM1248" s="102"/>
      <c r="AN1248" s="10"/>
      <c r="AO1248" s="10" t="str">
        <f t="shared" si="200"/>
        <v/>
      </c>
      <c r="AT1248" s="10"/>
      <c r="AU1248" s="10" t="str">
        <f>IF(O1248="include",AF1248,"")</f>
        <v/>
      </c>
      <c r="AV1248" s="54" t="str">
        <f>IF(P1248="include",AF1248,"")</f>
        <v/>
      </c>
    </row>
    <row r="1249" spans="1:48" s="54" customFormat="1" ht="45">
      <c r="A1249" s="10">
        <v>1382</v>
      </c>
      <c r="B1249" s="10"/>
      <c r="C1249" s="10" t="s">
        <v>1703</v>
      </c>
      <c r="D1249" s="105">
        <v>5</v>
      </c>
      <c r="E1249" s="105">
        <v>4</v>
      </c>
      <c r="F1249" s="105">
        <v>5</v>
      </c>
      <c r="G1249" s="119" t="str">
        <f t="shared" si="207"/>
        <v>MAYBE</v>
      </c>
      <c r="H1249" s="147" t="s">
        <v>901</v>
      </c>
      <c r="I1249" s="189" t="s">
        <v>901</v>
      </c>
      <c r="J1249" s="10" t="str">
        <f>IF(AND(G1249="Excluded", H1249="Excluded"), "Mutually Excluded", IF(AND(OR(G1249="CERTAINLY INCLUDED", G1249="INCLUDED", G1249="MAYBE" ), OR(H1249="INCLUDED", H1249="MAYBE")), "MUTUALLY INCLUDED", IF(AND(G1249="MAYBE", H1249="MAYBE"), "Mutually MAYBE", IF(AND(G1249="Excluded", OR(H1249="INCLUDED", H1249="MAYBE")), "AI: No, Human: Yes", IF(AND(H1249="Excluded", OR(G1249="INCLUDED", G1249="CERTAINLY INCLUDED", G1249="MAYBE")), "AI: Yes, Human: No", "Other Conflict")))))</f>
        <v>AI: Yes, Human: No</v>
      </c>
      <c r="K1249" s="10" t="s">
        <v>3024</v>
      </c>
      <c r="L1249" s="10" t="s">
        <v>901</v>
      </c>
      <c r="M1249" s="54" t="s">
        <v>19</v>
      </c>
      <c r="N1249" s="220" t="s">
        <v>19</v>
      </c>
      <c r="O1249" s="54" t="str">
        <f>IF(J1249="Mutually Excluded","Exclude",IF(J1249= "Mutually Included","Include",M1249))</f>
        <v>Exclude</v>
      </c>
      <c r="P1249" s="54" t="str">
        <f>'Humans Alignment T&amp;A'!Z1249</f>
        <v>Exclude</v>
      </c>
      <c r="Q1249" s="120" t="str">
        <f>IF(AND(O1249="Exclude", P1249="Exclude"), "Mutually Excluded", IF(AND(OR(O1249="CERTAINLY INCLUDED", O1249="INCLUDE" ), OR(P1249="INCLUDE", P1249="MAYBE")), "MUTUALLY INCLUDED", IF(AND(O1249="MAYBE", P1249="MAYBE"), "Mutually MAYBE", IF(AND(O1249="Exclude", OR(P1249="INCLUDE", P1249="MAYBE")), "AI+Hum: No, Hum1+2: Yes", IF(AND(P1249="Exclude", OR(O1249="INCLUDE", O1249="CERTAINLY INCLUDED", H1249="MAYBE")), "Ai+hum: Yes, Hum1+2: No", "Other Conflict")))))</f>
        <v>Mutually Excluded</v>
      </c>
      <c r="U1249" s="121" t="str">
        <f>IF(Q1249="Mutually Excluded","Exclude",IF(Q1249= "Mutually Included","Include",R1249))</f>
        <v>Exclude</v>
      </c>
      <c r="V1249" s="122"/>
      <c r="X1249" s="117"/>
      <c r="Y1249" s="117"/>
      <c r="Z1249" s="103" t="str">
        <f t="shared" si="198"/>
        <v/>
      </c>
      <c r="AA1249" s="256"/>
      <c r="AB1249" s="186"/>
      <c r="AC1249" s="186"/>
      <c r="AD1249" s="203"/>
      <c r="AF1249" s="203"/>
      <c r="AG1249" s="102" t="str">
        <f t="shared" si="199"/>
        <v/>
      </c>
      <c r="AH1249" s="10" t="str">
        <f t="shared" si="205"/>
        <v/>
      </c>
      <c r="AI1249" s="102"/>
      <c r="AJ1249" s="10"/>
      <c r="AK1249" s="10"/>
      <c r="AL1249" s="105"/>
      <c r="AM1249" s="102"/>
      <c r="AN1249" s="10"/>
      <c r="AO1249" s="10" t="str">
        <f t="shared" si="200"/>
        <v/>
      </c>
      <c r="AT1249" s="10"/>
      <c r="AU1249" s="10" t="str">
        <f>IF(O1249="include",AF1249,"")</f>
        <v/>
      </c>
      <c r="AV1249" s="54" t="str">
        <f>IF(P1249="include",AF1249,"")</f>
        <v/>
      </c>
    </row>
    <row r="1250" spans="1:48" s="54" customFormat="1" ht="30">
      <c r="A1250" s="10">
        <v>1383</v>
      </c>
      <c r="B1250" s="10"/>
      <c r="C1250" s="10" t="s">
        <v>1705</v>
      </c>
      <c r="D1250" s="105">
        <v>4</v>
      </c>
      <c r="E1250" s="105">
        <v>3</v>
      </c>
      <c r="F1250" s="105">
        <v>4</v>
      </c>
      <c r="G1250" s="119" t="str">
        <f t="shared" si="207"/>
        <v>EXCLUDED</v>
      </c>
      <c r="H1250" s="147" t="s">
        <v>901</v>
      </c>
      <c r="I1250" s="189" t="s">
        <v>901</v>
      </c>
      <c r="J1250" s="10" t="str">
        <f>IF(AND(G1250="Excluded", H1250="Excluded"), "Mutually Excluded", IF(AND(OR(G1250="CERTAINLY INCLUDED", G1250="INCLUDED", G1250="MAYBE" ), OR(H1250="INCLUDED", H1250="MAYBE")), "MUTUALLY INCLUDED", IF(AND(G1250="MAYBE", H1250="MAYBE"), "Mutually MAYBE", IF(AND(G1250="Excluded", OR(H1250="INCLUDED", H1250="MAYBE")), "AI: No, Human: Yes", IF(AND(H1250="Excluded", OR(G1250="INCLUDED", G1250="CERTAINLY INCLUDED", G1250="MAYBE")), "AI: Yes, Human: No", "Other Conflict")))))</f>
        <v>Mutually Excluded</v>
      </c>
      <c r="K1250" s="10"/>
      <c r="L1250" s="10"/>
      <c r="N1250" s="220" t="s">
        <v>19</v>
      </c>
      <c r="O1250" s="54" t="str">
        <f>IF(J1250="Mutually Excluded","Exclude",IF(J1250= "Mutually Included","Include",M1250))</f>
        <v>Exclude</v>
      </c>
      <c r="P1250" s="54" t="str">
        <f>'Humans Alignment T&amp;A'!Z1250</f>
        <v>Exclude</v>
      </c>
      <c r="Q1250" s="120" t="str">
        <f>IF(AND(O1250="Exclude", P1250="Exclude"), "Mutually Excluded", IF(AND(OR(O1250="CERTAINLY INCLUDED", O1250="INCLUDE" ), OR(P1250="INCLUDE", P1250="MAYBE")), "MUTUALLY INCLUDED", IF(AND(O1250="MAYBE", P1250="MAYBE"), "Mutually MAYBE", IF(AND(O1250="Exclude", OR(P1250="INCLUDE", P1250="MAYBE")), "AI+Hum: No, Hum1+2: Yes", IF(AND(P1250="Exclude", OR(O1250="INCLUDE", O1250="CERTAINLY INCLUDED", H1250="MAYBE")), "Ai+hum: Yes, Hum1+2: No", "Other Conflict")))))</f>
        <v>Mutually Excluded</v>
      </c>
      <c r="U1250" s="121" t="str">
        <f>IF(Q1250="Mutually Excluded","Exclude",IF(Q1250= "Mutually Included","Include",R1250))</f>
        <v>Exclude</v>
      </c>
      <c r="V1250" s="122"/>
      <c r="X1250" s="117"/>
      <c r="Y1250" s="117"/>
      <c r="Z1250" s="103" t="str">
        <f t="shared" si="198"/>
        <v/>
      </c>
      <c r="AA1250" s="256"/>
      <c r="AB1250" s="186"/>
      <c r="AC1250" s="186"/>
      <c r="AD1250" s="203"/>
      <c r="AF1250" s="203"/>
      <c r="AG1250" s="102" t="str">
        <f t="shared" si="199"/>
        <v/>
      </c>
      <c r="AH1250" s="10" t="str">
        <f t="shared" si="205"/>
        <v/>
      </c>
      <c r="AI1250" s="102"/>
      <c r="AJ1250" s="10"/>
      <c r="AK1250" s="10"/>
      <c r="AL1250" s="105"/>
      <c r="AM1250" s="102"/>
      <c r="AN1250" s="10"/>
      <c r="AO1250" s="10" t="str">
        <f t="shared" si="200"/>
        <v/>
      </c>
      <c r="AT1250" s="10"/>
      <c r="AU1250" s="10" t="str">
        <f>IF(O1250="include",AF1250,"")</f>
        <v/>
      </c>
      <c r="AV1250" s="54" t="str">
        <f>IF(P1250="include",AF1250,"")</f>
        <v/>
      </c>
    </row>
    <row r="1251" spans="1:48" s="54" customFormat="1" ht="70.150000000000006" customHeight="1">
      <c r="A1251" s="10">
        <v>1384</v>
      </c>
      <c r="B1251" s="10"/>
      <c r="C1251" s="10" t="s">
        <v>1706</v>
      </c>
      <c r="D1251" s="105">
        <v>4</v>
      </c>
      <c r="E1251" s="105">
        <v>4</v>
      </c>
      <c r="F1251" s="105">
        <v>3</v>
      </c>
      <c r="G1251" s="119" t="str">
        <f t="shared" si="207"/>
        <v>EXCLUDED</v>
      </c>
      <c r="H1251" s="147" t="s">
        <v>901</v>
      </c>
      <c r="I1251" s="189" t="s">
        <v>901</v>
      </c>
      <c r="J1251" s="10" t="str">
        <f>IF(AND(G1251="Excluded", H1251="Excluded"), "Mutually Excluded", IF(AND(OR(G1251="CERTAINLY INCLUDED", G1251="INCLUDED", G1251="MAYBE" ), OR(H1251="INCLUDED", H1251="MAYBE")), "MUTUALLY INCLUDED", IF(AND(G1251="MAYBE", H1251="MAYBE"), "Mutually MAYBE", IF(AND(G1251="Excluded", OR(H1251="INCLUDED", H1251="MAYBE")), "AI: No, Human: Yes", IF(AND(H1251="Excluded", OR(G1251="INCLUDED", G1251="CERTAINLY INCLUDED", G1251="MAYBE")), "AI: Yes, Human: No", "Other Conflict")))))</f>
        <v>Mutually Excluded</v>
      </c>
      <c r="K1251" s="10"/>
      <c r="L1251" s="10"/>
      <c r="N1251" s="220" t="s">
        <v>19</v>
      </c>
      <c r="O1251" s="54" t="str">
        <f>IF(J1251="Mutually Excluded","Exclude",IF(J1251= "Mutually Included","Include",M1251))</f>
        <v>Exclude</v>
      </c>
      <c r="P1251" s="54" t="str">
        <f>'Humans Alignment T&amp;A'!Z1251</f>
        <v>Exclude</v>
      </c>
      <c r="Q1251" s="120" t="str">
        <f>IF(AND(O1251="Exclude", P1251="Exclude"), "Mutually Excluded", IF(AND(OR(O1251="CERTAINLY INCLUDED", O1251="INCLUDE" ), OR(P1251="INCLUDE", P1251="MAYBE")), "MUTUALLY INCLUDED", IF(AND(O1251="MAYBE", P1251="MAYBE"), "Mutually MAYBE", IF(AND(O1251="Exclude", OR(P1251="INCLUDE", P1251="MAYBE")), "AI+Hum: No, Hum1+2: Yes", IF(AND(P1251="Exclude", OR(O1251="INCLUDE", O1251="CERTAINLY INCLUDED", H1251="MAYBE")), "Ai+hum: Yes, Hum1+2: No", "Other Conflict")))))</f>
        <v>Mutually Excluded</v>
      </c>
      <c r="U1251" s="121" t="str">
        <f>IF(Q1251="Mutually Excluded","Exclude",IF(Q1251= "Mutually Included","Include",R1251))</f>
        <v>Exclude</v>
      </c>
      <c r="V1251" s="122"/>
      <c r="X1251" s="117"/>
      <c r="Y1251" s="117"/>
      <c r="Z1251" s="103" t="str">
        <f t="shared" si="198"/>
        <v/>
      </c>
      <c r="AA1251" s="256"/>
      <c r="AB1251" s="186"/>
      <c r="AC1251" s="186"/>
      <c r="AD1251" s="203"/>
      <c r="AF1251" s="203"/>
      <c r="AG1251" s="102" t="str">
        <f t="shared" si="199"/>
        <v/>
      </c>
      <c r="AH1251" s="10" t="str">
        <f t="shared" si="205"/>
        <v/>
      </c>
      <c r="AI1251" s="102"/>
      <c r="AJ1251" s="10"/>
      <c r="AK1251" s="10"/>
      <c r="AL1251" s="105"/>
      <c r="AM1251" s="102"/>
      <c r="AN1251" s="10"/>
      <c r="AO1251" s="10" t="str">
        <f t="shared" si="200"/>
        <v/>
      </c>
      <c r="AT1251" s="10"/>
      <c r="AU1251" s="10" t="str">
        <f>IF(O1251="include",AF1251,"")</f>
        <v/>
      </c>
      <c r="AV1251" s="54" t="str">
        <f>IF(P1251="include",AF1251,"")</f>
        <v/>
      </c>
    </row>
    <row r="1252" spans="1:48" s="54" customFormat="1" ht="70.150000000000006" customHeight="1">
      <c r="A1252" s="10">
        <v>1385</v>
      </c>
      <c r="B1252" s="10"/>
      <c r="C1252" s="10" t="s">
        <v>1707</v>
      </c>
      <c r="D1252" s="10">
        <v>2</v>
      </c>
      <c r="E1252" s="10">
        <v>4</v>
      </c>
      <c r="F1252" s="10">
        <v>3</v>
      </c>
      <c r="G1252" s="119" t="str">
        <f t="shared" si="207"/>
        <v>EXCLUDED</v>
      </c>
      <c r="H1252" s="147" t="s">
        <v>901</v>
      </c>
      <c r="I1252" s="189" t="s">
        <v>901</v>
      </c>
      <c r="J1252" s="10" t="str">
        <f>IF(AND(G1252="Excluded", H1252="Excluded"), "Mutually Excluded", IF(AND(OR(G1252="CERTAINLY INCLUDED", G1252="INCLUDED", G1252="MAYBE" ), OR(H1252="INCLUDED", H1252="MAYBE")), "MUTUALLY INCLUDED", IF(AND(G1252="MAYBE", H1252="MAYBE"), "Mutually MAYBE", IF(AND(G1252="Excluded", OR(H1252="INCLUDED", H1252="MAYBE")), "AI: No, Human: Yes", IF(AND(H1252="Excluded", OR(G1252="INCLUDED", G1252="CERTAINLY INCLUDED", G1252="MAYBE")), "AI: Yes, Human: No", "Other Conflict")))))</f>
        <v>Mutually Excluded</v>
      </c>
      <c r="K1252" s="10"/>
      <c r="L1252" s="10"/>
      <c r="N1252" s="220" t="s">
        <v>19</v>
      </c>
      <c r="O1252" s="54" t="str">
        <f>IF(J1252="Mutually Excluded","Exclude",IF(J1252= "Mutually Included","Include",M1252))</f>
        <v>Exclude</v>
      </c>
      <c r="P1252" s="54" t="str">
        <f>'Humans Alignment T&amp;A'!Z1252</f>
        <v>Exclude</v>
      </c>
      <c r="Q1252" s="120" t="str">
        <f>IF(AND(O1252="Exclude", P1252="Exclude"), "Mutually Excluded", IF(AND(OR(O1252="CERTAINLY INCLUDED", O1252="INCLUDE" ), OR(P1252="INCLUDE", P1252="MAYBE")), "MUTUALLY INCLUDED", IF(AND(O1252="MAYBE", P1252="MAYBE"), "Mutually MAYBE", IF(AND(O1252="Exclude", OR(P1252="INCLUDE", P1252="MAYBE")), "AI+Hum: No, Hum1+2: Yes", IF(AND(P1252="Exclude", OR(O1252="INCLUDE", O1252="CERTAINLY INCLUDED", H1252="MAYBE")), "Ai+hum: Yes, Hum1+2: No", "Other Conflict")))))</f>
        <v>Mutually Excluded</v>
      </c>
      <c r="U1252" s="121" t="str">
        <f>IF(Q1252="Mutually Excluded","Exclude",IF(Q1252= "Mutually Included","Include",R1252))</f>
        <v>Exclude</v>
      </c>
      <c r="V1252" s="122"/>
      <c r="X1252" s="117"/>
      <c r="Y1252" s="117"/>
      <c r="Z1252" s="103" t="str">
        <f t="shared" si="198"/>
        <v/>
      </c>
      <c r="AA1252" s="256"/>
      <c r="AB1252" s="186"/>
      <c r="AC1252" s="186"/>
      <c r="AD1252" s="203"/>
      <c r="AF1252" s="203"/>
      <c r="AG1252" s="102" t="str">
        <f t="shared" si="199"/>
        <v/>
      </c>
      <c r="AH1252" s="10" t="str">
        <f t="shared" si="205"/>
        <v/>
      </c>
      <c r="AI1252" s="102"/>
      <c r="AJ1252" s="10"/>
      <c r="AK1252" s="10"/>
      <c r="AL1252" s="105"/>
      <c r="AM1252" s="102"/>
      <c r="AN1252" s="10"/>
      <c r="AO1252" s="10" t="str">
        <f t="shared" si="200"/>
        <v/>
      </c>
      <c r="AT1252" s="10"/>
      <c r="AU1252" s="10" t="str">
        <f>IF(O1252="include",AF1252,"")</f>
        <v/>
      </c>
      <c r="AV1252" s="54" t="str">
        <f>IF(P1252="include",AF1252,"")</f>
        <v/>
      </c>
    </row>
    <row r="1253" spans="1:48" s="54" customFormat="1" ht="30">
      <c r="A1253" s="10">
        <v>1386</v>
      </c>
      <c r="B1253" s="10"/>
      <c r="C1253" s="10" t="s">
        <v>1710</v>
      </c>
      <c r="D1253" s="10">
        <v>1</v>
      </c>
      <c r="E1253" s="10">
        <v>1</v>
      </c>
      <c r="F1253" s="10">
        <v>1</v>
      </c>
      <c r="G1253" s="119" t="str">
        <f t="shared" si="207"/>
        <v>EXCLUDED</v>
      </c>
      <c r="H1253" s="147" t="s">
        <v>901</v>
      </c>
      <c r="I1253" s="189" t="s">
        <v>901</v>
      </c>
      <c r="J1253" s="10" t="str">
        <f>IF(AND(G1253="Excluded", H1253="Excluded"), "Mutually Excluded", IF(AND(OR(G1253="CERTAINLY INCLUDED", G1253="INCLUDED", G1253="MAYBE" ), OR(H1253="INCLUDED", H1253="MAYBE")), "MUTUALLY INCLUDED", IF(AND(G1253="MAYBE", H1253="MAYBE"), "Mutually MAYBE", IF(AND(G1253="Excluded", OR(H1253="INCLUDED", H1253="MAYBE")), "AI: No, Human: Yes", IF(AND(H1253="Excluded", OR(G1253="INCLUDED", G1253="CERTAINLY INCLUDED", G1253="MAYBE")), "AI: Yes, Human: No", "Other Conflict")))))</f>
        <v>Mutually Excluded</v>
      </c>
      <c r="K1253" s="10"/>
      <c r="L1253" s="10"/>
      <c r="N1253" s="220" t="s">
        <v>19</v>
      </c>
      <c r="O1253" s="54" t="str">
        <f>IF(J1253="Mutually Excluded","Exclude",IF(J1253= "Mutually Included","Include",M1253))</f>
        <v>Exclude</v>
      </c>
      <c r="P1253" s="54" t="str">
        <f>'Humans Alignment T&amp;A'!Z1253</f>
        <v>Exclude</v>
      </c>
      <c r="Q1253" s="120" t="str">
        <f>IF(AND(O1253="Exclude", P1253="Exclude"), "Mutually Excluded", IF(AND(OR(O1253="CERTAINLY INCLUDED", O1253="INCLUDE" ), OR(P1253="INCLUDE", P1253="MAYBE")), "MUTUALLY INCLUDED", IF(AND(O1253="MAYBE", P1253="MAYBE"), "Mutually MAYBE", IF(AND(O1253="Exclude", OR(P1253="INCLUDE", P1253="MAYBE")), "AI+Hum: No, Hum1+2: Yes", IF(AND(P1253="Exclude", OR(O1253="INCLUDE", O1253="CERTAINLY INCLUDED", H1253="MAYBE")), "Ai+hum: Yes, Hum1+2: No", "Other Conflict")))))</f>
        <v>Mutually Excluded</v>
      </c>
      <c r="U1253" s="121" t="str">
        <f>IF(Q1253="Mutually Excluded","Exclude",IF(Q1253= "Mutually Included","Include",R1253))</f>
        <v>Exclude</v>
      </c>
      <c r="V1253" s="122"/>
      <c r="X1253" s="117"/>
      <c r="Y1253" s="117"/>
      <c r="Z1253" s="103" t="str">
        <f t="shared" si="198"/>
        <v/>
      </c>
      <c r="AA1253" s="256"/>
      <c r="AB1253" s="186"/>
      <c r="AC1253" s="186"/>
      <c r="AD1253" s="203"/>
      <c r="AF1253" s="203"/>
      <c r="AG1253" s="102" t="str">
        <f t="shared" si="199"/>
        <v/>
      </c>
      <c r="AH1253" s="10" t="str">
        <f t="shared" si="205"/>
        <v/>
      </c>
      <c r="AI1253" s="102"/>
      <c r="AJ1253" s="10"/>
      <c r="AK1253" s="10"/>
      <c r="AL1253" s="105"/>
      <c r="AM1253" s="102"/>
      <c r="AN1253" s="10"/>
      <c r="AO1253" s="10" t="str">
        <f t="shared" si="200"/>
        <v/>
      </c>
      <c r="AT1253" s="10"/>
      <c r="AU1253" s="10" t="str">
        <f>IF(O1253="include",AF1253,"")</f>
        <v/>
      </c>
      <c r="AV1253" s="54" t="str">
        <f>IF(P1253="include",AF1253,"")</f>
        <v/>
      </c>
    </row>
    <row r="1254" spans="1:48" s="54" customFormat="1" ht="45">
      <c r="A1254" s="10">
        <v>1387</v>
      </c>
      <c r="B1254" s="10"/>
      <c r="C1254" s="10" t="s">
        <v>1711</v>
      </c>
      <c r="D1254" s="105">
        <v>5</v>
      </c>
      <c r="E1254" s="105">
        <v>4</v>
      </c>
      <c r="F1254" s="105">
        <v>4</v>
      </c>
      <c r="G1254" s="119" t="str">
        <f t="shared" si="207"/>
        <v>MAYBE</v>
      </c>
      <c r="H1254" s="147" t="s">
        <v>901</v>
      </c>
      <c r="I1254" s="189" t="s">
        <v>901</v>
      </c>
      <c r="J1254" s="10" t="str">
        <f>IF(AND(G1254="Excluded", H1254="Excluded"), "Mutually Excluded", IF(AND(OR(G1254="CERTAINLY INCLUDED", G1254="INCLUDED", G1254="MAYBE" ), OR(H1254="INCLUDED", H1254="MAYBE")), "MUTUALLY INCLUDED", IF(AND(G1254="MAYBE", H1254="MAYBE"), "Mutually MAYBE", IF(AND(G1254="Excluded", OR(H1254="INCLUDED", H1254="MAYBE")), "AI: No, Human: Yes", IF(AND(H1254="Excluded", OR(G1254="INCLUDED", G1254="CERTAINLY INCLUDED", G1254="MAYBE")), "AI: Yes, Human: No", "Other Conflict")))))</f>
        <v>AI: Yes, Human: No</v>
      </c>
      <c r="K1254" s="10" t="s">
        <v>3018</v>
      </c>
      <c r="L1254" s="10" t="s">
        <v>19</v>
      </c>
      <c r="M1254" s="54" t="s">
        <v>19</v>
      </c>
      <c r="N1254" s="220" t="s">
        <v>19</v>
      </c>
      <c r="O1254" s="54" t="str">
        <f>IF(J1254="Mutually Excluded","Exclude",IF(J1254= "Mutually Included","Include",M1254))</f>
        <v>Exclude</v>
      </c>
      <c r="P1254" s="54" t="str">
        <f>'Humans Alignment T&amp;A'!Z1254</f>
        <v>Exclude</v>
      </c>
      <c r="Q1254" s="120" t="str">
        <f>IF(AND(O1254="Exclude", P1254="Exclude"), "Mutually Excluded", IF(AND(OR(O1254="CERTAINLY INCLUDED", O1254="INCLUDE" ), OR(P1254="INCLUDE", P1254="MAYBE")), "MUTUALLY INCLUDED", IF(AND(O1254="MAYBE", P1254="MAYBE"), "Mutually MAYBE", IF(AND(O1254="Exclude", OR(P1254="INCLUDE", P1254="MAYBE")), "AI+Hum: No, Hum1+2: Yes", IF(AND(P1254="Exclude", OR(O1254="INCLUDE", O1254="CERTAINLY INCLUDED", H1254="MAYBE")), "Ai+hum: Yes, Hum1+2: No", "Other Conflict")))))</f>
        <v>Mutually Excluded</v>
      </c>
      <c r="U1254" s="121" t="str">
        <f>IF(Q1254="Mutually Excluded","Exclude",IF(Q1254= "Mutually Included","Include",R1254))</f>
        <v>Exclude</v>
      </c>
      <c r="V1254" s="122"/>
      <c r="X1254" s="117"/>
      <c r="Y1254" s="117"/>
      <c r="Z1254" s="103" t="str">
        <f t="shared" si="198"/>
        <v/>
      </c>
      <c r="AA1254" s="256"/>
      <c r="AB1254" s="186"/>
      <c r="AC1254" s="186"/>
      <c r="AD1254" s="203"/>
      <c r="AF1254" s="203"/>
      <c r="AG1254" s="102" t="str">
        <f t="shared" si="199"/>
        <v/>
      </c>
      <c r="AH1254" s="10" t="str">
        <f t="shared" si="205"/>
        <v/>
      </c>
      <c r="AI1254" s="102"/>
      <c r="AJ1254" s="10"/>
      <c r="AK1254" s="10"/>
      <c r="AL1254" s="105"/>
      <c r="AM1254" s="102"/>
      <c r="AN1254" s="10"/>
      <c r="AO1254" s="10" t="str">
        <f t="shared" si="200"/>
        <v/>
      </c>
      <c r="AT1254" s="10"/>
      <c r="AU1254" s="10" t="str">
        <f>IF(O1254="include",AF1254,"")</f>
        <v/>
      </c>
      <c r="AV1254" s="54" t="str">
        <f>IF(P1254="include",AF1254,"")</f>
        <v/>
      </c>
    </row>
    <row r="1255" spans="1:48" s="54" customFormat="1" ht="30">
      <c r="A1255" s="10">
        <v>1388</v>
      </c>
      <c r="B1255" s="10"/>
      <c r="C1255" s="10" t="s">
        <v>1712</v>
      </c>
      <c r="D1255" s="10">
        <v>2</v>
      </c>
      <c r="E1255" s="10">
        <v>2</v>
      </c>
      <c r="F1255" s="10">
        <v>2</v>
      </c>
      <c r="G1255" s="119" t="str">
        <f t="shared" si="207"/>
        <v>EXCLUDED</v>
      </c>
      <c r="H1255" s="147" t="s">
        <v>901</v>
      </c>
      <c r="I1255" s="189" t="s">
        <v>901</v>
      </c>
      <c r="J1255" s="10" t="str">
        <f>IF(AND(G1255="Excluded", H1255="Excluded"), "Mutually Excluded", IF(AND(OR(G1255="CERTAINLY INCLUDED", G1255="INCLUDED", G1255="MAYBE" ), OR(H1255="INCLUDED", H1255="MAYBE")), "MUTUALLY INCLUDED", IF(AND(G1255="MAYBE", H1255="MAYBE"), "Mutually MAYBE", IF(AND(G1255="Excluded", OR(H1255="INCLUDED", H1255="MAYBE")), "AI: No, Human: Yes", IF(AND(H1255="Excluded", OR(G1255="INCLUDED", G1255="CERTAINLY INCLUDED", G1255="MAYBE")), "AI: Yes, Human: No", "Other Conflict")))))</f>
        <v>Mutually Excluded</v>
      </c>
      <c r="K1255" s="10"/>
      <c r="L1255" s="10"/>
      <c r="N1255" s="220" t="s">
        <v>19</v>
      </c>
      <c r="O1255" s="54" t="str">
        <f>IF(J1255="Mutually Excluded","Exclude",IF(J1255= "Mutually Included","Include",M1255))</f>
        <v>Exclude</v>
      </c>
      <c r="P1255" s="54" t="str">
        <f>'Humans Alignment T&amp;A'!Z1255</f>
        <v>Exclude</v>
      </c>
      <c r="Q1255" s="120" t="str">
        <f>IF(AND(O1255="Exclude", P1255="Exclude"), "Mutually Excluded", IF(AND(OR(O1255="CERTAINLY INCLUDED", O1255="INCLUDE" ), OR(P1255="INCLUDE", P1255="MAYBE")), "MUTUALLY INCLUDED", IF(AND(O1255="MAYBE", P1255="MAYBE"), "Mutually MAYBE", IF(AND(O1255="Exclude", OR(P1255="INCLUDE", P1255="MAYBE")), "AI+Hum: No, Hum1+2: Yes", IF(AND(P1255="Exclude", OR(O1255="INCLUDE", O1255="CERTAINLY INCLUDED", H1255="MAYBE")), "Ai+hum: Yes, Hum1+2: No", "Other Conflict")))))</f>
        <v>Mutually Excluded</v>
      </c>
      <c r="U1255" s="121" t="str">
        <f>IF(Q1255="Mutually Excluded","Exclude",IF(Q1255= "Mutually Included","Include",R1255))</f>
        <v>Exclude</v>
      </c>
      <c r="V1255" s="122"/>
      <c r="X1255" s="117"/>
      <c r="Y1255" s="117"/>
      <c r="Z1255" s="103" t="str">
        <f t="shared" si="198"/>
        <v/>
      </c>
      <c r="AA1255" s="256"/>
      <c r="AB1255" s="186"/>
      <c r="AC1255" s="186"/>
      <c r="AD1255" s="203"/>
      <c r="AF1255" s="203"/>
      <c r="AG1255" s="102" t="str">
        <f t="shared" si="199"/>
        <v/>
      </c>
      <c r="AH1255" s="10" t="str">
        <f t="shared" si="205"/>
        <v/>
      </c>
      <c r="AI1255" s="102"/>
      <c r="AJ1255" s="10"/>
      <c r="AK1255" s="10"/>
      <c r="AL1255" s="105"/>
      <c r="AM1255" s="102"/>
      <c r="AN1255" s="10"/>
      <c r="AO1255" s="10" t="str">
        <f t="shared" si="200"/>
        <v/>
      </c>
      <c r="AT1255" s="10"/>
      <c r="AU1255" s="10" t="str">
        <f>IF(O1255="include",AF1255,"")</f>
        <v/>
      </c>
      <c r="AV1255" s="54" t="str">
        <f>IF(P1255="include",AF1255,"")</f>
        <v/>
      </c>
    </row>
    <row r="1256" spans="1:48" s="54" customFormat="1" ht="45">
      <c r="A1256" s="10">
        <v>1389</v>
      </c>
      <c r="B1256" s="10"/>
      <c r="C1256" s="10" t="s">
        <v>1713</v>
      </c>
      <c r="D1256" s="10">
        <v>4</v>
      </c>
      <c r="E1256" s="10">
        <v>4</v>
      </c>
      <c r="F1256" s="10">
        <v>4</v>
      </c>
      <c r="G1256" s="119" t="str">
        <f t="shared" si="207"/>
        <v>EXCLUDED</v>
      </c>
      <c r="H1256" s="147" t="s">
        <v>901</v>
      </c>
      <c r="I1256" s="189" t="s">
        <v>1752</v>
      </c>
      <c r="J1256" s="10" t="str">
        <f>IF(AND(G1256="Excluded", H1256="Excluded"), "Mutually Excluded", IF(AND(OR(G1256="CERTAINLY INCLUDED", G1256="INCLUDED", G1256="MAYBE" ), OR(H1256="INCLUDED", H1256="MAYBE")), "MUTUALLY INCLUDED", IF(AND(G1256="MAYBE", H1256="MAYBE"), "Mutually MAYBE", IF(AND(G1256="Excluded", OR(H1256="INCLUDED", H1256="MAYBE")), "AI: No, Human: Yes", IF(AND(H1256="Excluded", OR(G1256="INCLUDED", G1256="CERTAINLY INCLUDED", G1256="MAYBE")), "AI: Yes, Human: No", "Other Conflict")))))</f>
        <v>Mutually Excluded</v>
      </c>
      <c r="K1256" s="10"/>
      <c r="L1256" s="10"/>
      <c r="N1256" s="220" t="s">
        <v>19</v>
      </c>
      <c r="O1256" s="54" t="str">
        <f>IF(J1256="Mutually Excluded","Exclude",IF(J1256= "Mutually Included","Include",M1256))</f>
        <v>Exclude</v>
      </c>
      <c r="P1256" s="54" t="str">
        <f>'Humans Alignment T&amp;A'!Z1256</f>
        <v>Include</v>
      </c>
      <c r="Q1256" s="120" t="str">
        <f>IF(AND(O1256="Exclude", P1256="Exclude"), "Mutually Excluded", IF(AND(OR(O1256="CERTAINLY INCLUDED", O1256="INCLUDE" ), OR(P1256="INCLUDE", P1256="MAYBE")), "MUTUALLY INCLUDED", IF(AND(O1256="MAYBE", P1256="MAYBE"), "Mutually MAYBE", IF(AND(O1256="Exclude", OR(P1256="INCLUDE", P1256="MAYBE")), "AI+Hum: No, Hum1+2: Yes", IF(AND(P1256="Exclude", OR(O1256="INCLUDE", O1256="CERTAINLY INCLUDED", H1256="MAYBE")), "Ai+hum: Yes, Hum1+2: No", "Other Conflict")))))</f>
        <v>AI+Hum: No, Hum1+2: Yes</v>
      </c>
      <c r="R1256" s="185" t="s">
        <v>23</v>
      </c>
      <c r="U1256" s="121" t="str">
        <f>IF(Q1256="Mutually Excluded","Exclude",IF(Q1256= "Mutually Included","Include",R1256))</f>
        <v>Include</v>
      </c>
      <c r="V1256" s="122"/>
      <c r="X1256" s="201" t="s">
        <v>901</v>
      </c>
      <c r="Y1256" s="201" t="s">
        <v>3003</v>
      </c>
      <c r="Z1256" s="103" t="str">
        <f t="shared" si="198"/>
        <v/>
      </c>
      <c r="AA1256" s="256"/>
      <c r="AB1256" s="186"/>
      <c r="AC1256" s="186"/>
      <c r="AD1256" s="203" t="s">
        <v>19</v>
      </c>
      <c r="AF1256" s="203" t="s">
        <v>23</v>
      </c>
      <c r="AG1256" s="102" t="str">
        <f t="shared" si="199"/>
        <v>Nikos Included, Mikhail Excluded</v>
      </c>
      <c r="AH1256" s="10" t="str">
        <f t="shared" si="205"/>
        <v/>
      </c>
      <c r="AI1256" s="102" t="s">
        <v>19</v>
      </c>
      <c r="AJ1256" s="10"/>
      <c r="AK1256" s="10"/>
      <c r="AL1256" s="105"/>
      <c r="AM1256" s="102"/>
      <c r="AN1256" s="10"/>
      <c r="AO1256" s="10" t="str">
        <f t="shared" si="200"/>
        <v/>
      </c>
      <c r="AT1256" s="10"/>
      <c r="AU1256" s="10" t="str">
        <f>IF(O1256="include",AF1256,"")</f>
        <v/>
      </c>
      <c r="AV1256" s="54" t="str">
        <f>IF(P1256="include",AF1256,"")</f>
        <v>Include</v>
      </c>
    </row>
    <row r="1257" spans="1:48" s="54" customFormat="1" ht="30">
      <c r="A1257" s="10">
        <v>1390</v>
      </c>
      <c r="B1257" s="10"/>
      <c r="C1257" s="10" t="s">
        <v>1715</v>
      </c>
      <c r="D1257" s="10">
        <v>2</v>
      </c>
      <c r="E1257" s="10">
        <v>2</v>
      </c>
      <c r="F1257" s="10">
        <v>2</v>
      </c>
      <c r="G1257" s="119" t="str">
        <f t="shared" si="207"/>
        <v>EXCLUDED</v>
      </c>
      <c r="H1257" s="147" t="s">
        <v>901</v>
      </c>
      <c r="I1257" s="189" t="s">
        <v>901</v>
      </c>
      <c r="J1257" s="10" t="str">
        <f>IF(AND(G1257="Excluded", H1257="Excluded"), "Mutually Excluded", IF(AND(OR(G1257="CERTAINLY INCLUDED", G1257="INCLUDED", G1257="MAYBE" ), OR(H1257="INCLUDED", H1257="MAYBE")), "MUTUALLY INCLUDED", IF(AND(G1257="MAYBE", H1257="MAYBE"), "Mutually MAYBE", IF(AND(G1257="Excluded", OR(H1257="INCLUDED", H1257="MAYBE")), "AI: No, Human: Yes", IF(AND(H1257="Excluded", OR(G1257="INCLUDED", G1257="CERTAINLY INCLUDED", G1257="MAYBE")), "AI: Yes, Human: No", "Other Conflict")))))</f>
        <v>Mutually Excluded</v>
      </c>
      <c r="K1257" s="10"/>
      <c r="L1257" s="10"/>
      <c r="N1257" s="220" t="s">
        <v>19</v>
      </c>
      <c r="O1257" s="54" t="str">
        <f>IF(J1257="Mutually Excluded","Exclude",IF(J1257= "Mutually Included","Include",M1257))</f>
        <v>Exclude</v>
      </c>
      <c r="P1257" s="54" t="str">
        <f>'Humans Alignment T&amp;A'!Z1257</f>
        <v>Exclude</v>
      </c>
      <c r="Q1257" s="120" t="str">
        <f>IF(AND(O1257="Exclude", P1257="Exclude"), "Mutually Excluded", IF(AND(OR(O1257="CERTAINLY INCLUDED", O1257="INCLUDE" ), OR(P1257="INCLUDE", P1257="MAYBE")), "MUTUALLY INCLUDED", IF(AND(O1257="MAYBE", P1257="MAYBE"), "Mutually MAYBE", IF(AND(O1257="Exclude", OR(P1257="INCLUDE", P1257="MAYBE")), "AI+Hum: No, Hum1+2: Yes", IF(AND(P1257="Exclude", OR(O1257="INCLUDE", O1257="CERTAINLY INCLUDED", H1257="MAYBE")), "Ai+hum: Yes, Hum1+2: No", "Other Conflict")))))</f>
        <v>Mutually Excluded</v>
      </c>
      <c r="U1257" s="121" t="str">
        <f>IF(Q1257="Mutually Excluded","Exclude",IF(Q1257= "Mutually Included","Include",R1257))</f>
        <v>Exclude</v>
      </c>
      <c r="V1257" s="122"/>
      <c r="X1257" s="117"/>
      <c r="Y1257" s="117"/>
      <c r="Z1257" s="103" t="str">
        <f t="shared" si="198"/>
        <v/>
      </c>
      <c r="AA1257" s="256"/>
      <c r="AB1257" s="186"/>
      <c r="AC1257" s="186"/>
      <c r="AD1257" s="203"/>
      <c r="AF1257" s="203"/>
      <c r="AG1257" s="102" t="str">
        <f t="shared" si="199"/>
        <v/>
      </c>
      <c r="AH1257" s="10" t="str">
        <f t="shared" si="205"/>
        <v/>
      </c>
      <c r="AI1257" s="102"/>
      <c r="AJ1257" s="10"/>
      <c r="AK1257" s="10"/>
      <c r="AL1257" s="105"/>
      <c r="AM1257" s="102"/>
      <c r="AN1257" s="10"/>
      <c r="AO1257" s="10" t="str">
        <f t="shared" si="200"/>
        <v/>
      </c>
      <c r="AT1257" s="10"/>
      <c r="AU1257" s="10" t="str">
        <f>IF(O1257="include",AF1257,"")</f>
        <v/>
      </c>
      <c r="AV1257" s="54" t="str">
        <f>IF(P1257="include",AF1257,"")</f>
        <v/>
      </c>
    </row>
    <row r="1258" spans="1:48" s="54" customFormat="1" ht="30">
      <c r="A1258" s="10">
        <v>1391</v>
      </c>
      <c r="B1258" s="10"/>
      <c r="C1258" s="10" t="s">
        <v>1717</v>
      </c>
      <c r="D1258" s="10">
        <v>4</v>
      </c>
      <c r="E1258" s="10">
        <v>3</v>
      </c>
      <c r="F1258" s="10">
        <v>3</v>
      </c>
      <c r="G1258" s="119" t="str">
        <f t="shared" si="207"/>
        <v>EXCLUDED</v>
      </c>
      <c r="H1258" s="147" t="s">
        <v>901</v>
      </c>
      <c r="I1258" s="189" t="s">
        <v>901</v>
      </c>
      <c r="J1258" s="10" t="str">
        <f>IF(AND(G1258="Excluded", H1258="Excluded"), "Mutually Excluded", IF(AND(OR(G1258="CERTAINLY INCLUDED", G1258="INCLUDED", G1258="MAYBE" ), OR(H1258="INCLUDED", H1258="MAYBE")), "MUTUALLY INCLUDED", IF(AND(G1258="MAYBE", H1258="MAYBE"), "Mutually MAYBE", IF(AND(G1258="Excluded", OR(H1258="INCLUDED", H1258="MAYBE")), "AI: No, Human: Yes", IF(AND(H1258="Excluded", OR(G1258="INCLUDED", G1258="CERTAINLY INCLUDED", G1258="MAYBE")), "AI: Yes, Human: No", "Other Conflict")))))</f>
        <v>Mutually Excluded</v>
      </c>
      <c r="K1258" s="10"/>
      <c r="L1258" s="10"/>
      <c r="N1258" s="220" t="s">
        <v>19</v>
      </c>
      <c r="O1258" s="54" t="str">
        <f>IF(J1258="Mutually Excluded","Exclude",IF(J1258= "Mutually Included","Include",M1258))</f>
        <v>Exclude</v>
      </c>
      <c r="P1258" s="54" t="str">
        <f>'Humans Alignment T&amp;A'!Z1258</f>
        <v>Exclude</v>
      </c>
      <c r="Q1258" s="120" t="str">
        <f>IF(AND(O1258="Exclude", P1258="Exclude"), "Mutually Excluded", IF(AND(OR(O1258="CERTAINLY INCLUDED", O1258="INCLUDE" ), OR(P1258="INCLUDE", P1258="MAYBE")), "MUTUALLY INCLUDED", IF(AND(O1258="MAYBE", P1258="MAYBE"), "Mutually MAYBE", IF(AND(O1258="Exclude", OR(P1258="INCLUDE", P1258="MAYBE")), "AI+Hum: No, Hum1+2: Yes", IF(AND(P1258="Exclude", OR(O1258="INCLUDE", O1258="CERTAINLY INCLUDED", H1258="MAYBE")), "Ai+hum: Yes, Hum1+2: No", "Other Conflict")))))</f>
        <v>Mutually Excluded</v>
      </c>
      <c r="U1258" s="121" t="str">
        <f>IF(Q1258="Mutually Excluded","Exclude",IF(Q1258= "Mutually Included","Include",R1258))</f>
        <v>Exclude</v>
      </c>
      <c r="V1258" s="122"/>
      <c r="X1258" s="117"/>
      <c r="Y1258" s="117"/>
      <c r="Z1258" s="103" t="str">
        <f t="shared" si="198"/>
        <v/>
      </c>
      <c r="AA1258" s="256"/>
      <c r="AB1258" s="186"/>
      <c r="AC1258" s="186"/>
      <c r="AD1258" s="203"/>
      <c r="AF1258" s="203"/>
      <c r="AG1258" s="102" t="str">
        <f t="shared" si="199"/>
        <v/>
      </c>
      <c r="AH1258" s="10" t="str">
        <f t="shared" si="205"/>
        <v/>
      </c>
      <c r="AI1258" s="102"/>
      <c r="AJ1258" s="10"/>
      <c r="AK1258" s="10"/>
      <c r="AL1258" s="105"/>
      <c r="AM1258" s="102"/>
      <c r="AN1258" s="10"/>
      <c r="AO1258" s="10" t="str">
        <f t="shared" si="200"/>
        <v/>
      </c>
      <c r="AT1258" s="10"/>
      <c r="AU1258" s="10" t="str">
        <f>IF(O1258="include",AF1258,"")</f>
        <v/>
      </c>
      <c r="AV1258" s="54" t="str">
        <f>IF(P1258="include",AF1258,"")</f>
        <v/>
      </c>
    </row>
    <row r="1259" spans="1:48" s="54" customFormat="1" ht="30">
      <c r="A1259" s="10">
        <v>1392</v>
      </c>
      <c r="B1259" s="10"/>
      <c r="C1259" s="10" t="s">
        <v>1718</v>
      </c>
      <c r="D1259" s="10">
        <v>1</v>
      </c>
      <c r="E1259" s="10">
        <v>1</v>
      </c>
      <c r="F1259" s="10">
        <v>1</v>
      </c>
      <c r="G1259" s="119" t="str">
        <f t="shared" si="207"/>
        <v>EXCLUDED</v>
      </c>
      <c r="H1259" s="147" t="s">
        <v>901</v>
      </c>
      <c r="I1259" s="189" t="s">
        <v>901</v>
      </c>
      <c r="J1259" s="10" t="str">
        <f>IF(AND(G1259="Excluded", H1259="Excluded"), "Mutually Excluded", IF(AND(OR(G1259="CERTAINLY INCLUDED", G1259="INCLUDED", G1259="MAYBE" ), OR(H1259="INCLUDED", H1259="MAYBE")), "MUTUALLY INCLUDED", IF(AND(G1259="MAYBE", H1259="MAYBE"), "Mutually MAYBE", IF(AND(G1259="Excluded", OR(H1259="INCLUDED", H1259="MAYBE")), "AI: No, Human: Yes", IF(AND(H1259="Excluded", OR(G1259="INCLUDED", G1259="CERTAINLY INCLUDED", G1259="MAYBE")), "AI: Yes, Human: No", "Other Conflict")))))</f>
        <v>Mutually Excluded</v>
      </c>
      <c r="K1259" s="10"/>
      <c r="L1259" s="10"/>
      <c r="N1259" s="220" t="s">
        <v>19</v>
      </c>
      <c r="O1259" s="54" t="str">
        <f>IF(J1259="Mutually Excluded","Exclude",IF(J1259= "Mutually Included","Include",M1259))</f>
        <v>Exclude</v>
      </c>
      <c r="P1259" s="54" t="str">
        <f>'Humans Alignment T&amp;A'!Z1259</f>
        <v>Exclude</v>
      </c>
      <c r="Q1259" s="120" t="str">
        <f>IF(AND(O1259="Exclude", P1259="Exclude"), "Mutually Excluded", IF(AND(OR(O1259="CERTAINLY INCLUDED", O1259="INCLUDE" ), OR(P1259="INCLUDE", P1259="MAYBE")), "MUTUALLY INCLUDED", IF(AND(O1259="MAYBE", P1259="MAYBE"), "Mutually MAYBE", IF(AND(O1259="Exclude", OR(P1259="INCLUDE", P1259="MAYBE")), "AI+Hum: No, Hum1+2: Yes", IF(AND(P1259="Exclude", OR(O1259="INCLUDE", O1259="CERTAINLY INCLUDED", H1259="MAYBE")), "Ai+hum: Yes, Hum1+2: No", "Other Conflict")))))</f>
        <v>Mutually Excluded</v>
      </c>
      <c r="U1259" s="121" t="str">
        <f>IF(Q1259="Mutually Excluded","Exclude",IF(Q1259= "Mutually Included","Include",R1259))</f>
        <v>Exclude</v>
      </c>
      <c r="V1259" s="122"/>
      <c r="X1259" s="117"/>
      <c r="Y1259" s="117"/>
      <c r="Z1259" s="103" t="str">
        <f t="shared" si="198"/>
        <v/>
      </c>
      <c r="AA1259" s="256"/>
      <c r="AB1259" s="186"/>
      <c r="AC1259" s="186"/>
      <c r="AD1259" s="203"/>
      <c r="AF1259" s="203"/>
      <c r="AG1259" s="102" t="str">
        <f t="shared" si="199"/>
        <v/>
      </c>
      <c r="AH1259" s="10" t="str">
        <f t="shared" si="205"/>
        <v/>
      </c>
      <c r="AI1259" s="102"/>
      <c r="AJ1259" s="10"/>
      <c r="AK1259" s="10"/>
      <c r="AL1259" s="105"/>
      <c r="AM1259" s="102"/>
      <c r="AN1259" s="10"/>
      <c r="AO1259" s="10" t="str">
        <f t="shared" si="200"/>
        <v/>
      </c>
      <c r="AT1259" s="10"/>
      <c r="AU1259" s="10" t="str">
        <f>IF(O1259="include",AF1259,"")</f>
        <v/>
      </c>
      <c r="AV1259" s="54" t="str">
        <f>IF(P1259="include",AF1259,"")</f>
        <v/>
      </c>
    </row>
    <row r="1260" spans="1:48" s="54" customFormat="1" ht="45">
      <c r="A1260" s="10">
        <v>1393</v>
      </c>
      <c r="B1260" s="10"/>
      <c r="C1260" s="10" t="s">
        <v>1311</v>
      </c>
      <c r="D1260" s="10">
        <v>2</v>
      </c>
      <c r="E1260" s="10">
        <v>2</v>
      </c>
      <c r="F1260" s="10">
        <v>2</v>
      </c>
      <c r="G1260" s="119" t="str">
        <f t="shared" si="207"/>
        <v>EXCLUDED</v>
      </c>
      <c r="H1260" s="147" t="s">
        <v>901</v>
      </c>
      <c r="I1260" s="189" t="s">
        <v>901</v>
      </c>
      <c r="J1260" s="10" t="str">
        <f>IF(AND(G1260="Excluded", H1260="Excluded"), "Mutually Excluded", IF(AND(OR(G1260="CERTAINLY INCLUDED", G1260="INCLUDED", G1260="MAYBE" ), OR(H1260="INCLUDED", H1260="MAYBE")), "MUTUALLY INCLUDED", IF(AND(G1260="MAYBE", H1260="MAYBE"), "Mutually MAYBE", IF(AND(G1260="Excluded", OR(H1260="INCLUDED", H1260="MAYBE")), "AI: No, Human: Yes", IF(AND(H1260="Excluded", OR(G1260="INCLUDED", G1260="CERTAINLY INCLUDED", G1260="MAYBE")), "AI: Yes, Human: No", "Other Conflict")))))</f>
        <v>Mutually Excluded</v>
      </c>
      <c r="K1260" s="10"/>
      <c r="L1260" s="10"/>
      <c r="N1260" s="220" t="s">
        <v>19</v>
      </c>
      <c r="O1260" s="54" t="str">
        <f>IF(J1260="Mutually Excluded","Exclude",IF(J1260= "Mutually Included","Include",M1260))</f>
        <v>Exclude</v>
      </c>
      <c r="P1260" s="54" t="str">
        <f>'Humans Alignment T&amp;A'!Z1260</f>
        <v>Exclude</v>
      </c>
      <c r="Q1260" s="120" t="str">
        <f>IF(AND(O1260="Exclude", P1260="Exclude"), "Mutually Excluded", IF(AND(OR(O1260="CERTAINLY INCLUDED", O1260="INCLUDE" ), OR(P1260="INCLUDE", P1260="MAYBE")), "MUTUALLY INCLUDED", IF(AND(O1260="MAYBE", P1260="MAYBE"), "Mutually MAYBE", IF(AND(O1260="Exclude", OR(P1260="INCLUDE", P1260="MAYBE")), "AI+Hum: No, Hum1+2: Yes", IF(AND(P1260="Exclude", OR(O1260="INCLUDE", O1260="CERTAINLY INCLUDED", H1260="MAYBE")), "Ai+hum: Yes, Hum1+2: No", "Other Conflict")))))</f>
        <v>Mutually Excluded</v>
      </c>
      <c r="U1260" s="121" t="str">
        <f>IF(Q1260="Mutually Excluded","Exclude",IF(Q1260= "Mutually Included","Include",R1260))</f>
        <v>Exclude</v>
      </c>
      <c r="V1260" s="122"/>
      <c r="X1260" s="117"/>
      <c r="Y1260" s="117"/>
      <c r="Z1260" s="103" t="str">
        <f t="shared" si="198"/>
        <v/>
      </c>
      <c r="AA1260" s="256"/>
      <c r="AB1260" s="186"/>
      <c r="AC1260" s="186"/>
      <c r="AD1260" s="203"/>
      <c r="AF1260" s="203"/>
      <c r="AG1260" s="102" t="str">
        <f t="shared" si="199"/>
        <v/>
      </c>
      <c r="AH1260" s="10" t="str">
        <f t="shared" si="205"/>
        <v/>
      </c>
      <c r="AI1260" s="102"/>
      <c r="AJ1260" s="10"/>
      <c r="AK1260" s="10"/>
      <c r="AL1260" s="105"/>
      <c r="AM1260" s="102"/>
      <c r="AN1260" s="10"/>
      <c r="AO1260" s="10" t="str">
        <f t="shared" si="200"/>
        <v/>
      </c>
      <c r="AT1260" s="10"/>
      <c r="AU1260" s="10" t="str">
        <f>IF(O1260="include",AF1260,"")</f>
        <v/>
      </c>
      <c r="AV1260" s="54" t="str">
        <f>IF(P1260="include",AF1260,"")</f>
        <v/>
      </c>
    </row>
    <row r="1261" spans="1:48" s="54" customFormat="1" ht="45">
      <c r="A1261" s="10">
        <v>1394</v>
      </c>
      <c r="B1261" s="10"/>
      <c r="C1261" s="10" t="s">
        <v>1719</v>
      </c>
      <c r="D1261" s="10">
        <v>4</v>
      </c>
      <c r="E1261" s="10">
        <v>4</v>
      </c>
      <c r="F1261" s="10">
        <v>3</v>
      </c>
      <c r="G1261" s="119" t="str">
        <f t="shared" si="207"/>
        <v>EXCLUDED</v>
      </c>
      <c r="H1261" s="147" t="s">
        <v>901</v>
      </c>
      <c r="I1261" s="189" t="s">
        <v>901</v>
      </c>
      <c r="J1261" s="10" t="str">
        <f>IF(AND(G1261="Excluded", H1261="Excluded"), "Mutually Excluded", IF(AND(OR(G1261="CERTAINLY INCLUDED", G1261="INCLUDED", G1261="MAYBE" ), OR(H1261="INCLUDED", H1261="MAYBE")), "MUTUALLY INCLUDED", IF(AND(G1261="MAYBE", H1261="MAYBE"), "Mutually MAYBE", IF(AND(G1261="Excluded", OR(H1261="INCLUDED", H1261="MAYBE")), "AI: No, Human: Yes", IF(AND(H1261="Excluded", OR(G1261="INCLUDED", G1261="CERTAINLY INCLUDED", G1261="MAYBE")), "AI: Yes, Human: No", "Other Conflict")))))</f>
        <v>Mutually Excluded</v>
      </c>
      <c r="K1261" s="10"/>
      <c r="L1261" s="10"/>
      <c r="N1261" s="220" t="s">
        <v>19</v>
      </c>
      <c r="O1261" s="54" t="str">
        <f>IF(J1261="Mutually Excluded","Exclude",IF(J1261= "Mutually Included","Include",M1261))</f>
        <v>Exclude</v>
      </c>
      <c r="P1261" s="54" t="str">
        <f>'Humans Alignment T&amp;A'!Z1261</f>
        <v>Exclude</v>
      </c>
      <c r="Q1261" s="120" t="str">
        <f>IF(AND(O1261="Exclude", P1261="Exclude"), "Mutually Excluded", IF(AND(OR(O1261="CERTAINLY INCLUDED", O1261="INCLUDE" ), OR(P1261="INCLUDE", P1261="MAYBE")), "MUTUALLY INCLUDED", IF(AND(O1261="MAYBE", P1261="MAYBE"), "Mutually MAYBE", IF(AND(O1261="Exclude", OR(P1261="INCLUDE", P1261="MAYBE")), "AI+Hum: No, Hum1+2: Yes", IF(AND(P1261="Exclude", OR(O1261="INCLUDE", O1261="CERTAINLY INCLUDED", H1261="MAYBE")), "Ai+hum: Yes, Hum1+2: No", "Other Conflict")))))</f>
        <v>Mutually Excluded</v>
      </c>
      <c r="U1261" s="121" t="str">
        <f>IF(Q1261="Mutually Excluded","Exclude",IF(Q1261= "Mutually Included","Include",R1261))</f>
        <v>Exclude</v>
      </c>
      <c r="V1261" s="122"/>
      <c r="X1261" s="117"/>
      <c r="Y1261" s="117"/>
      <c r="Z1261" s="103" t="str">
        <f t="shared" si="198"/>
        <v/>
      </c>
      <c r="AA1261" s="256"/>
      <c r="AB1261" s="186"/>
      <c r="AC1261" s="186"/>
      <c r="AD1261" s="203"/>
      <c r="AF1261" s="203"/>
      <c r="AG1261" s="102" t="str">
        <f t="shared" si="199"/>
        <v/>
      </c>
      <c r="AH1261" s="10" t="str">
        <f t="shared" si="205"/>
        <v/>
      </c>
      <c r="AI1261" s="102"/>
      <c r="AJ1261" s="10"/>
      <c r="AK1261" s="10"/>
      <c r="AL1261" s="105"/>
      <c r="AM1261" s="102"/>
      <c r="AN1261" s="10"/>
      <c r="AO1261" s="10" t="str">
        <f t="shared" si="200"/>
        <v/>
      </c>
      <c r="AT1261" s="10"/>
      <c r="AU1261" s="10" t="str">
        <f>IF(O1261="include",AF1261,"")</f>
        <v/>
      </c>
      <c r="AV1261" s="54" t="str">
        <f>IF(P1261="include",AF1261,"")</f>
        <v/>
      </c>
    </row>
    <row r="1262" spans="1:48" s="54" customFormat="1" ht="45">
      <c r="A1262" s="10">
        <v>1395</v>
      </c>
      <c r="B1262" s="10"/>
      <c r="C1262" s="10" t="s">
        <v>1720</v>
      </c>
      <c r="D1262" s="10">
        <v>2</v>
      </c>
      <c r="E1262" s="10">
        <v>1</v>
      </c>
      <c r="F1262" s="10">
        <v>2</v>
      </c>
      <c r="G1262" s="119" t="str">
        <f t="shared" si="207"/>
        <v>EXCLUDED</v>
      </c>
      <c r="H1262" s="147" t="s">
        <v>901</v>
      </c>
      <c r="I1262" s="189" t="s">
        <v>901</v>
      </c>
      <c r="J1262" s="10" t="str">
        <f>IF(AND(G1262="Excluded", H1262="Excluded"), "Mutually Excluded", IF(AND(OR(G1262="CERTAINLY INCLUDED", G1262="INCLUDED", G1262="MAYBE" ), OR(H1262="INCLUDED", H1262="MAYBE")), "MUTUALLY INCLUDED", IF(AND(G1262="MAYBE", H1262="MAYBE"), "Mutually MAYBE", IF(AND(G1262="Excluded", OR(H1262="INCLUDED", H1262="MAYBE")), "AI: No, Human: Yes", IF(AND(H1262="Excluded", OR(G1262="INCLUDED", G1262="CERTAINLY INCLUDED", G1262="MAYBE")), "AI: Yes, Human: No", "Other Conflict")))))</f>
        <v>Mutually Excluded</v>
      </c>
      <c r="K1262" s="10"/>
      <c r="L1262" s="10"/>
      <c r="N1262" s="220" t="s">
        <v>19</v>
      </c>
      <c r="O1262" s="54" t="str">
        <f>IF(J1262="Mutually Excluded","Exclude",IF(J1262= "Mutually Included","Include",M1262))</f>
        <v>Exclude</v>
      </c>
      <c r="P1262" s="54" t="str">
        <f>'Humans Alignment T&amp;A'!Z1262</f>
        <v>Exclude</v>
      </c>
      <c r="Q1262" s="120" t="str">
        <f>IF(AND(O1262="Exclude", P1262="Exclude"), "Mutually Excluded", IF(AND(OR(O1262="CERTAINLY INCLUDED", O1262="INCLUDE" ), OR(P1262="INCLUDE", P1262="MAYBE")), "MUTUALLY INCLUDED", IF(AND(O1262="MAYBE", P1262="MAYBE"), "Mutually MAYBE", IF(AND(O1262="Exclude", OR(P1262="INCLUDE", P1262="MAYBE")), "AI+Hum: No, Hum1+2: Yes", IF(AND(P1262="Exclude", OR(O1262="INCLUDE", O1262="CERTAINLY INCLUDED", H1262="MAYBE")), "Ai+hum: Yes, Hum1+2: No", "Other Conflict")))))</f>
        <v>Mutually Excluded</v>
      </c>
      <c r="U1262" s="121" t="str">
        <f>IF(Q1262="Mutually Excluded","Exclude",IF(Q1262= "Mutually Included","Include",R1262))</f>
        <v>Exclude</v>
      </c>
      <c r="V1262" s="122"/>
      <c r="X1262" s="117"/>
      <c r="Y1262" s="117"/>
      <c r="Z1262" s="103" t="str">
        <f t="shared" si="198"/>
        <v/>
      </c>
      <c r="AA1262" s="256"/>
      <c r="AB1262" s="186"/>
      <c r="AC1262" s="186"/>
      <c r="AD1262" s="203"/>
      <c r="AF1262" s="203"/>
      <c r="AG1262" s="102" t="str">
        <f t="shared" si="199"/>
        <v/>
      </c>
      <c r="AH1262" s="10" t="str">
        <f t="shared" si="205"/>
        <v/>
      </c>
      <c r="AI1262" s="102"/>
      <c r="AJ1262" s="10"/>
      <c r="AK1262" s="10"/>
      <c r="AL1262" s="105"/>
      <c r="AM1262" s="102"/>
      <c r="AN1262" s="10"/>
      <c r="AO1262" s="10" t="str">
        <f t="shared" si="200"/>
        <v/>
      </c>
      <c r="AT1262" s="10"/>
      <c r="AU1262" s="10" t="str">
        <f>IF(O1262="include",AF1262,"")</f>
        <v/>
      </c>
      <c r="AV1262" s="54" t="str">
        <f>IF(P1262="include",AF1262,"")</f>
        <v/>
      </c>
    </row>
    <row r="1263" spans="1:48" s="54" customFormat="1" ht="70.150000000000006" customHeight="1">
      <c r="A1263" s="10">
        <v>1396</v>
      </c>
      <c r="B1263" s="10"/>
      <c r="C1263" s="10" t="s">
        <v>1721</v>
      </c>
      <c r="D1263" s="10">
        <v>2</v>
      </c>
      <c r="E1263" s="10">
        <v>2</v>
      </c>
      <c r="F1263" s="10">
        <v>1</v>
      </c>
      <c r="G1263" s="119" t="str">
        <f t="shared" si="207"/>
        <v>EXCLUDED</v>
      </c>
      <c r="H1263" s="147" t="s">
        <v>901</v>
      </c>
      <c r="I1263" s="189" t="s">
        <v>901</v>
      </c>
      <c r="J1263" s="10" t="str">
        <f>IF(AND(G1263="Excluded", H1263="Excluded"), "Mutually Excluded", IF(AND(OR(G1263="CERTAINLY INCLUDED", G1263="INCLUDED", G1263="MAYBE" ), OR(H1263="INCLUDED", H1263="MAYBE")), "MUTUALLY INCLUDED", IF(AND(G1263="MAYBE", H1263="MAYBE"), "Mutually MAYBE", IF(AND(G1263="Excluded", OR(H1263="INCLUDED", H1263="MAYBE")), "AI: No, Human: Yes", IF(AND(H1263="Excluded", OR(G1263="INCLUDED", G1263="CERTAINLY INCLUDED", G1263="MAYBE")), "AI: Yes, Human: No", "Other Conflict")))))</f>
        <v>Mutually Excluded</v>
      </c>
      <c r="K1263" s="10"/>
      <c r="L1263" s="10"/>
      <c r="N1263" s="220" t="s">
        <v>19</v>
      </c>
      <c r="O1263" s="54" t="str">
        <f>IF(J1263="Mutually Excluded","Exclude",IF(J1263= "Mutually Included","Include",M1263))</f>
        <v>Exclude</v>
      </c>
      <c r="P1263" s="54" t="str">
        <f>'Humans Alignment T&amp;A'!Z1263</f>
        <v>Exclude</v>
      </c>
      <c r="Q1263" s="120" t="str">
        <f>IF(AND(O1263="Exclude", P1263="Exclude"), "Mutually Excluded", IF(AND(OR(O1263="CERTAINLY INCLUDED", O1263="INCLUDE" ), OR(P1263="INCLUDE", P1263="MAYBE")), "MUTUALLY INCLUDED", IF(AND(O1263="MAYBE", P1263="MAYBE"), "Mutually MAYBE", IF(AND(O1263="Exclude", OR(P1263="INCLUDE", P1263="MAYBE")), "AI+Hum: No, Hum1+2: Yes", IF(AND(P1263="Exclude", OR(O1263="INCLUDE", O1263="CERTAINLY INCLUDED", H1263="MAYBE")), "Ai+hum: Yes, Hum1+2: No", "Other Conflict")))))</f>
        <v>Mutually Excluded</v>
      </c>
      <c r="U1263" s="121" t="str">
        <f>IF(Q1263="Mutually Excluded","Exclude",IF(Q1263= "Mutually Included","Include",R1263))</f>
        <v>Exclude</v>
      </c>
      <c r="V1263" s="122"/>
      <c r="X1263" s="117"/>
      <c r="Y1263" s="117"/>
      <c r="Z1263" s="103" t="str">
        <f t="shared" si="198"/>
        <v/>
      </c>
      <c r="AA1263" s="256"/>
      <c r="AB1263" s="186"/>
      <c r="AC1263" s="186"/>
      <c r="AD1263" s="203"/>
      <c r="AF1263" s="203"/>
      <c r="AG1263" s="102" t="str">
        <f t="shared" si="199"/>
        <v/>
      </c>
      <c r="AH1263" s="10" t="str">
        <f t="shared" si="205"/>
        <v/>
      </c>
      <c r="AI1263" s="102"/>
      <c r="AJ1263" s="10"/>
      <c r="AK1263" s="10"/>
      <c r="AL1263" s="105"/>
      <c r="AM1263" s="102"/>
      <c r="AN1263" s="10"/>
      <c r="AO1263" s="10" t="str">
        <f t="shared" si="200"/>
        <v/>
      </c>
      <c r="AT1263" s="10"/>
      <c r="AU1263" s="10" t="str">
        <f>IF(O1263="include",AF1263,"")</f>
        <v/>
      </c>
      <c r="AV1263" s="54" t="str">
        <f>IF(P1263="include",AF1263,"")</f>
        <v/>
      </c>
    </row>
    <row r="1264" spans="1:48" s="54" customFormat="1" ht="30">
      <c r="A1264" s="10">
        <v>1397</v>
      </c>
      <c r="B1264" s="10"/>
      <c r="C1264" s="10" t="s">
        <v>1723</v>
      </c>
      <c r="D1264" s="10">
        <v>2</v>
      </c>
      <c r="E1264" s="10">
        <v>2</v>
      </c>
      <c r="F1264" s="10">
        <v>2</v>
      </c>
      <c r="G1264" s="119" t="str">
        <f t="shared" si="207"/>
        <v>EXCLUDED</v>
      </c>
      <c r="H1264" s="147" t="s">
        <v>901</v>
      </c>
      <c r="I1264" s="189" t="s">
        <v>901</v>
      </c>
      <c r="J1264" s="10" t="str">
        <f>IF(AND(G1264="Excluded", H1264="Excluded"), "Mutually Excluded", IF(AND(OR(G1264="CERTAINLY INCLUDED", G1264="INCLUDED", G1264="MAYBE" ), OR(H1264="INCLUDED", H1264="MAYBE")), "MUTUALLY INCLUDED", IF(AND(G1264="MAYBE", H1264="MAYBE"), "Mutually MAYBE", IF(AND(G1264="Excluded", OR(H1264="INCLUDED", H1264="MAYBE")), "AI: No, Human: Yes", IF(AND(H1264="Excluded", OR(G1264="INCLUDED", G1264="CERTAINLY INCLUDED", G1264="MAYBE")), "AI: Yes, Human: No", "Other Conflict")))))</f>
        <v>Mutually Excluded</v>
      </c>
      <c r="K1264" s="10"/>
      <c r="L1264" s="10"/>
      <c r="N1264" s="220" t="s">
        <v>19</v>
      </c>
      <c r="O1264" s="54" t="str">
        <f>IF(J1264="Mutually Excluded","Exclude",IF(J1264= "Mutually Included","Include",M1264))</f>
        <v>Exclude</v>
      </c>
      <c r="P1264" s="54" t="str">
        <f>'Humans Alignment T&amp;A'!Z1264</f>
        <v>Exclude</v>
      </c>
      <c r="Q1264" s="120" t="str">
        <f>IF(AND(O1264="Exclude", P1264="Exclude"), "Mutually Excluded", IF(AND(OR(O1264="CERTAINLY INCLUDED", O1264="INCLUDE" ), OR(P1264="INCLUDE", P1264="MAYBE")), "MUTUALLY INCLUDED", IF(AND(O1264="MAYBE", P1264="MAYBE"), "Mutually MAYBE", IF(AND(O1264="Exclude", OR(P1264="INCLUDE", P1264="MAYBE")), "AI+Hum: No, Hum1+2: Yes", IF(AND(P1264="Exclude", OR(O1264="INCLUDE", O1264="CERTAINLY INCLUDED", H1264="MAYBE")), "Ai+hum: Yes, Hum1+2: No", "Other Conflict")))))</f>
        <v>Mutually Excluded</v>
      </c>
      <c r="U1264" s="121" t="str">
        <f>IF(Q1264="Mutually Excluded","Exclude",IF(Q1264= "Mutually Included","Include",R1264))</f>
        <v>Exclude</v>
      </c>
      <c r="V1264" s="122"/>
      <c r="X1264" s="117"/>
      <c r="Y1264" s="117"/>
      <c r="Z1264" s="103" t="str">
        <f t="shared" si="198"/>
        <v/>
      </c>
      <c r="AA1264" s="256"/>
      <c r="AB1264" s="186"/>
      <c r="AC1264" s="186"/>
      <c r="AD1264" s="203"/>
      <c r="AF1264" s="203"/>
      <c r="AG1264" s="102" t="str">
        <f t="shared" si="199"/>
        <v/>
      </c>
      <c r="AH1264" s="10" t="str">
        <f t="shared" si="205"/>
        <v/>
      </c>
      <c r="AI1264" s="102"/>
      <c r="AJ1264" s="10"/>
      <c r="AK1264" s="10"/>
      <c r="AL1264" s="105"/>
      <c r="AM1264" s="102"/>
      <c r="AN1264" s="10"/>
      <c r="AO1264" s="10" t="str">
        <f t="shared" si="200"/>
        <v/>
      </c>
      <c r="AT1264" s="10"/>
      <c r="AU1264" s="10" t="str">
        <f>IF(O1264="include",AF1264,"")</f>
        <v/>
      </c>
      <c r="AV1264" s="54" t="str">
        <f>IF(P1264="include",AF1264,"")</f>
        <v/>
      </c>
    </row>
    <row r="1265" spans="1:48" s="54" customFormat="1" ht="45">
      <c r="A1265" s="10">
        <v>1398</v>
      </c>
      <c r="B1265" s="10"/>
      <c r="C1265" s="10" t="s">
        <v>1724</v>
      </c>
      <c r="D1265" s="10">
        <v>2</v>
      </c>
      <c r="E1265" s="10">
        <v>1</v>
      </c>
      <c r="F1265" s="10">
        <v>2</v>
      </c>
      <c r="G1265" s="119" t="str">
        <f t="shared" si="207"/>
        <v>EXCLUDED</v>
      </c>
      <c r="H1265" s="147" t="s">
        <v>901</v>
      </c>
      <c r="I1265" s="189" t="s">
        <v>901</v>
      </c>
      <c r="J1265" s="10" t="str">
        <f>IF(AND(G1265="Excluded", H1265="Excluded"), "Mutually Excluded", IF(AND(OR(G1265="CERTAINLY INCLUDED", G1265="INCLUDED", G1265="MAYBE" ), OR(H1265="INCLUDED", H1265="MAYBE")), "MUTUALLY INCLUDED", IF(AND(G1265="MAYBE", H1265="MAYBE"), "Mutually MAYBE", IF(AND(G1265="Excluded", OR(H1265="INCLUDED", H1265="MAYBE")), "AI: No, Human: Yes", IF(AND(H1265="Excluded", OR(G1265="INCLUDED", G1265="CERTAINLY INCLUDED", G1265="MAYBE")), "AI: Yes, Human: No", "Other Conflict")))))</f>
        <v>Mutually Excluded</v>
      </c>
      <c r="K1265" s="10"/>
      <c r="L1265" s="10"/>
      <c r="N1265" s="220" t="s">
        <v>19</v>
      </c>
      <c r="O1265" s="54" t="str">
        <f>IF(J1265="Mutually Excluded","Exclude",IF(J1265= "Mutually Included","Include",M1265))</f>
        <v>Exclude</v>
      </c>
      <c r="P1265" s="54" t="str">
        <f>'Humans Alignment T&amp;A'!Z1265</f>
        <v>Exclude</v>
      </c>
      <c r="Q1265" s="120" t="str">
        <f>IF(AND(O1265="Exclude", P1265="Exclude"), "Mutually Excluded", IF(AND(OR(O1265="CERTAINLY INCLUDED", O1265="INCLUDE" ), OR(P1265="INCLUDE", P1265="MAYBE")), "MUTUALLY INCLUDED", IF(AND(O1265="MAYBE", P1265="MAYBE"), "Mutually MAYBE", IF(AND(O1265="Exclude", OR(P1265="INCLUDE", P1265="MAYBE")), "AI+Hum: No, Hum1+2: Yes", IF(AND(P1265="Exclude", OR(O1265="INCLUDE", O1265="CERTAINLY INCLUDED", H1265="MAYBE")), "Ai+hum: Yes, Hum1+2: No", "Other Conflict")))))</f>
        <v>Mutually Excluded</v>
      </c>
      <c r="U1265" s="121" t="str">
        <f>IF(Q1265="Mutually Excluded","Exclude",IF(Q1265= "Mutually Included","Include",R1265))</f>
        <v>Exclude</v>
      </c>
      <c r="V1265" s="122"/>
      <c r="X1265" s="117"/>
      <c r="Y1265" s="117"/>
      <c r="Z1265" s="103" t="str">
        <f t="shared" si="198"/>
        <v/>
      </c>
      <c r="AA1265" s="256"/>
      <c r="AB1265" s="186"/>
      <c r="AC1265" s="186"/>
      <c r="AD1265" s="203"/>
      <c r="AF1265" s="203"/>
      <c r="AG1265" s="102" t="str">
        <f t="shared" si="199"/>
        <v/>
      </c>
      <c r="AH1265" s="10" t="str">
        <f t="shared" si="205"/>
        <v/>
      </c>
      <c r="AI1265" s="102"/>
      <c r="AJ1265" s="10"/>
      <c r="AK1265" s="10"/>
      <c r="AL1265" s="105"/>
      <c r="AM1265" s="102"/>
      <c r="AN1265" s="10"/>
      <c r="AO1265" s="10" t="str">
        <f t="shared" si="200"/>
        <v/>
      </c>
      <c r="AT1265" s="10"/>
      <c r="AU1265" s="10" t="str">
        <f>IF(O1265="include",AF1265,"")</f>
        <v/>
      </c>
      <c r="AV1265" s="54" t="str">
        <f>IF(P1265="include",AF1265,"")</f>
        <v/>
      </c>
    </row>
    <row r="1266" spans="1:48" s="54" customFormat="1" ht="409.5">
      <c r="A1266" s="10">
        <v>1399</v>
      </c>
      <c r="B1266" s="10" t="s">
        <v>1725</v>
      </c>
      <c r="C1266" s="10" t="s">
        <v>1725</v>
      </c>
      <c r="D1266" s="10">
        <v>3</v>
      </c>
      <c r="E1266" s="10">
        <v>3</v>
      </c>
      <c r="F1266" s="10">
        <v>4</v>
      </c>
      <c r="G1266" s="119" t="str">
        <f t="shared" si="207"/>
        <v>EXCLUDED</v>
      </c>
      <c r="H1266" s="147" t="s">
        <v>1752</v>
      </c>
      <c r="I1266" s="189" t="s">
        <v>1752</v>
      </c>
      <c r="J1266" s="10" t="str">
        <f>IF(AND(G1266="Excluded", H1266="Excluded"), "Mutually Excluded", IF(AND(OR(G1266="CERTAINLY INCLUDED", G1266="INCLUDED", G1266="MAYBE" ), OR(H1266="INCLUDED", H1266="MAYBE")), "MUTUALLY INCLUDED", IF(AND(G1266="MAYBE", H1266="MAYBE"), "Mutually MAYBE", IF(AND(G1266="Excluded", OR(H1266="INCLUDED", H1266="MAYBE")), "AI: No, Human: Yes", IF(AND(H1266="Excluded", OR(G1266="INCLUDED", G1266="CERTAINLY INCLUDED", G1266="MAYBE")), "AI: Yes, Human: No", "Other Conflict")))))</f>
        <v>AI: No, Human: Yes</v>
      </c>
      <c r="K1266" s="10" t="s">
        <v>19</v>
      </c>
      <c r="L1266" s="10" t="s">
        <v>23</v>
      </c>
      <c r="M1266" s="54" t="s">
        <v>23</v>
      </c>
      <c r="N1266" s="220" t="s">
        <v>23</v>
      </c>
      <c r="O1266" s="54" t="str">
        <f>IF(J1266="Mutually Excluded","Exclude",IF(J1266= "Mutually Included","Include",M1266))</f>
        <v>Include</v>
      </c>
      <c r="P1266" s="54" t="str">
        <f>'Humans Alignment T&amp;A'!Z1266</f>
        <v>Include</v>
      </c>
      <c r="Q1266" s="120" t="str">
        <f>IF(AND(O1266="Exclude", P1266="Exclude"), "Mutually Excluded", IF(AND(OR(O1266="CERTAINLY INCLUDED", O1266="INCLUDE" ), OR(P1266="INCLUDE", P1266="MAYBE")), "MUTUALLY INCLUDED", IF(AND(O1266="MAYBE", P1266="MAYBE"), "Mutually MAYBE", IF(AND(O1266="Exclude", OR(P1266="INCLUDE", P1266="MAYBE")), "AI+Hum: No, Hum1+2: Yes", IF(AND(P1266="Exclude", OR(O1266="INCLUDE", O1266="CERTAINLY INCLUDED", H1266="MAYBE")), "Ai+hum: Yes, Hum1+2: No", "Other Conflict")))))</f>
        <v>MUTUALLY INCLUDED</v>
      </c>
      <c r="U1266" s="121" t="str">
        <f>IF(Q1266="Mutually Excluded","Exclude",IF(Q1266= "Mutually Included","Include",R1266))</f>
        <v>Include</v>
      </c>
      <c r="V1266" s="122" t="s">
        <v>23</v>
      </c>
      <c r="W1266" s="54" t="s">
        <v>23</v>
      </c>
      <c r="X1266" s="201" t="s">
        <v>1752</v>
      </c>
      <c r="Y1266" s="117"/>
      <c r="Z1266" s="103" t="str">
        <f t="shared" si="198"/>
        <v>Mutually Included</v>
      </c>
      <c r="AA1266" s="104" t="s">
        <v>23</v>
      </c>
      <c r="AB1266" s="186"/>
      <c r="AC1266" s="186"/>
      <c r="AD1266" s="203" t="s">
        <v>23</v>
      </c>
      <c r="AF1266" s="204" t="s">
        <v>23</v>
      </c>
      <c r="AG1266" s="102" t="str">
        <f t="shared" si="199"/>
        <v>Mutually Included</v>
      </c>
      <c r="AH1266" s="10" t="str">
        <f t="shared" si="205"/>
        <v>Mutually Included</v>
      </c>
      <c r="AI1266" s="102" t="s">
        <v>23</v>
      </c>
      <c r="AJ1266" s="10"/>
      <c r="AK1266" s="10"/>
      <c r="AL1266" s="107" t="s">
        <v>23</v>
      </c>
      <c r="AM1266" s="102"/>
      <c r="AN1266" s="10"/>
      <c r="AO1266" s="10" t="str">
        <f t="shared" si="200"/>
        <v>Mutually Included</v>
      </c>
      <c r="AP1266" s="54" t="str">
        <f>IF(COUNTA(AQ1266:AS1266)=0, "", IF(COUNTIF(AQ1266:AS1266,5)=3, "Include", IF(COUNTIF(AQ1266:AS1266,5)&gt;=1, "Maybe", "Exclude")))</f>
        <v>Maybe</v>
      </c>
      <c r="AQ1266" s="54">
        <v>4</v>
      </c>
      <c r="AR1266" s="54">
        <v>3</v>
      </c>
      <c r="AS1266" s="54">
        <v>5</v>
      </c>
      <c r="AT1266" s="10" t="s">
        <v>3090</v>
      </c>
      <c r="AU1266" s="10" t="str">
        <f>IF(O1266="include",AF1266,"")</f>
        <v>Include</v>
      </c>
      <c r="AV1266" s="54" t="str">
        <f>IF(P1266="include",AF1266,"")</f>
        <v>Include</v>
      </c>
    </row>
    <row r="1267" spans="1:48" s="54" customFormat="1" ht="70.150000000000006" customHeight="1">
      <c r="A1267" s="10">
        <v>1400</v>
      </c>
      <c r="B1267" s="10" t="s">
        <v>1751</v>
      </c>
      <c r="C1267" s="10" t="s">
        <v>1726</v>
      </c>
      <c r="D1267" s="10">
        <v>1</v>
      </c>
      <c r="E1267" s="10">
        <v>1</v>
      </c>
      <c r="F1267" s="10">
        <v>1</v>
      </c>
      <c r="G1267" s="119" t="str">
        <f t="shared" si="207"/>
        <v>EXCLUDED</v>
      </c>
      <c r="H1267" s="147" t="s">
        <v>901</v>
      </c>
      <c r="I1267" s="189" t="s">
        <v>901</v>
      </c>
      <c r="J1267" s="10" t="str">
        <f>IF(AND(G1267="Excluded", H1267="Excluded"), "Mutually Excluded", IF(AND(OR(G1267="CERTAINLY INCLUDED", G1267="INCLUDED", G1267="MAYBE" ), OR(H1267="INCLUDED", H1267="MAYBE")), "MUTUALLY INCLUDED", IF(AND(G1267="MAYBE", H1267="MAYBE"), "Mutually MAYBE", IF(AND(G1267="Excluded", OR(H1267="INCLUDED", H1267="MAYBE")), "AI: No, Human: Yes", IF(AND(H1267="Excluded", OR(G1267="INCLUDED", G1267="CERTAINLY INCLUDED", G1267="MAYBE")), "AI: Yes, Human: No", "Other Conflict")))))</f>
        <v>Mutually Excluded</v>
      </c>
      <c r="K1267" s="10"/>
      <c r="L1267" s="10"/>
      <c r="N1267" s="220" t="s">
        <v>19</v>
      </c>
      <c r="O1267" s="54" t="str">
        <f>IF(J1267="Mutually Excluded","Exclude",IF(J1267= "Mutually Included","Include",M1267))</f>
        <v>Exclude</v>
      </c>
      <c r="P1267" s="54" t="str">
        <f>'Humans Alignment T&amp;A'!Z1267</f>
        <v>Exclude</v>
      </c>
      <c r="Q1267" s="120" t="str">
        <f>IF(AND(O1267="Exclude", P1267="Exclude"), "Mutually Excluded", IF(AND(OR(O1267="CERTAINLY INCLUDED", O1267="INCLUDE" ), OR(P1267="INCLUDE", P1267="MAYBE")), "MUTUALLY INCLUDED", IF(AND(O1267="MAYBE", P1267="MAYBE"), "Mutually MAYBE", IF(AND(O1267="Exclude", OR(P1267="INCLUDE", P1267="MAYBE")), "AI+Hum: No, Hum1+2: Yes", IF(AND(P1267="Exclude", OR(O1267="INCLUDE", O1267="CERTAINLY INCLUDED", H1267="MAYBE")), "Ai+hum: Yes, Hum1+2: No", "Other Conflict")))))</f>
        <v>Mutually Excluded</v>
      </c>
      <c r="U1267" s="121" t="str">
        <f>IF(Q1267="Mutually Excluded","Exclude",IF(Q1267= "Mutually Included","Include",R1267))</f>
        <v>Exclude</v>
      </c>
      <c r="V1267" s="122"/>
      <c r="X1267" s="117"/>
      <c r="Y1267" s="117"/>
      <c r="Z1267" s="103" t="str">
        <f t="shared" si="198"/>
        <v/>
      </c>
      <c r="AA1267" s="256"/>
      <c r="AB1267" s="186"/>
      <c r="AC1267" s="186"/>
      <c r="AD1267" s="203"/>
      <c r="AF1267" s="203"/>
      <c r="AG1267" s="102" t="str">
        <f t="shared" si="199"/>
        <v/>
      </c>
      <c r="AH1267" s="10" t="str">
        <f t="shared" si="205"/>
        <v/>
      </c>
      <c r="AI1267" s="102"/>
      <c r="AJ1267" s="10"/>
      <c r="AK1267" s="10"/>
      <c r="AL1267" s="105"/>
      <c r="AM1267" s="102"/>
      <c r="AN1267" s="10"/>
      <c r="AO1267" s="10" t="str">
        <f t="shared" si="200"/>
        <v/>
      </c>
      <c r="AT1267" s="10"/>
      <c r="AU1267" s="10" t="str">
        <f>IF(O1267="include",AF1267,"")</f>
        <v/>
      </c>
      <c r="AV1267" s="54" t="str">
        <f>IF(P1267="include",AF1267,"")</f>
        <v/>
      </c>
    </row>
    <row r="1268" spans="1:48" s="54" customFormat="1" ht="45">
      <c r="A1268" s="10">
        <v>1401</v>
      </c>
      <c r="B1268" s="10"/>
      <c r="C1268" s="10" t="s">
        <v>1727</v>
      </c>
      <c r="D1268" s="10">
        <v>1</v>
      </c>
      <c r="E1268" s="10">
        <v>1</v>
      </c>
      <c r="F1268" s="10">
        <v>1</v>
      </c>
      <c r="G1268" s="119" t="str">
        <f t="shared" si="207"/>
        <v>EXCLUDED</v>
      </c>
      <c r="H1268" s="147" t="s">
        <v>901</v>
      </c>
      <c r="I1268" s="189" t="s">
        <v>901</v>
      </c>
      <c r="J1268" s="10" t="str">
        <f>IF(AND(G1268="Excluded", H1268="Excluded"), "Mutually Excluded", IF(AND(OR(G1268="CERTAINLY INCLUDED", G1268="INCLUDED", G1268="MAYBE" ), OR(H1268="INCLUDED", H1268="MAYBE")), "MUTUALLY INCLUDED", IF(AND(G1268="MAYBE", H1268="MAYBE"), "Mutually MAYBE", IF(AND(G1268="Excluded", OR(H1268="INCLUDED", H1268="MAYBE")), "AI: No, Human: Yes", IF(AND(H1268="Excluded", OR(G1268="INCLUDED", G1268="CERTAINLY INCLUDED", G1268="MAYBE")), "AI: Yes, Human: No", "Other Conflict")))))</f>
        <v>Mutually Excluded</v>
      </c>
      <c r="K1268" s="10"/>
      <c r="L1268" s="10"/>
      <c r="N1268" s="220" t="s">
        <v>19</v>
      </c>
      <c r="O1268" s="54" t="str">
        <f>IF(J1268="Mutually Excluded","Exclude",IF(J1268= "Mutually Included","Include",M1268))</f>
        <v>Exclude</v>
      </c>
      <c r="P1268" s="54" t="str">
        <f>'Humans Alignment T&amp;A'!Z1268</f>
        <v>Exclude</v>
      </c>
      <c r="Q1268" s="120" t="str">
        <f>IF(AND(O1268="Exclude", P1268="Exclude"), "Mutually Excluded", IF(AND(OR(O1268="CERTAINLY INCLUDED", O1268="INCLUDE" ), OR(P1268="INCLUDE", P1268="MAYBE")), "MUTUALLY INCLUDED", IF(AND(O1268="MAYBE", P1268="MAYBE"), "Mutually MAYBE", IF(AND(O1268="Exclude", OR(P1268="INCLUDE", P1268="MAYBE")), "AI+Hum: No, Hum1+2: Yes", IF(AND(P1268="Exclude", OR(O1268="INCLUDE", O1268="CERTAINLY INCLUDED", H1268="MAYBE")), "Ai+hum: Yes, Hum1+2: No", "Other Conflict")))))</f>
        <v>Mutually Excluded</v>
      </c>
      <c r="U1268" s="121" t="str">
        <f>IF(Q1268="Mutually Excluded","Exclude",IF(Q1268= "Mutually Included","Include",R1268))</f>
        <v>Exclude</v>
      </c>
      <c r="V1268" s="122"/>
      <c r="X1268" s="117"/>
      <c r="Y1268" s="117"/>
      <c r="Z1268" s="103" t="str">
        <f t="shared" si="198"/>
        <v/>
      </c>
      <c r="AA1268" s="256"/>
      <c r="AB1268" s="186"/>
      <c r="AC1268" s="186"/>
      <c r="AD1268" s="203"/>
      <c r="AF1268" s="203"/>
      <c r="AG1268" s="102" t="str">
        <f t="shared" si="199"/>
        <v/>
      </c>
      <c r="AH1268" s="10" t="str">
        <f t="shared" si="205"/>
        <v/>
      </c>
      <c r="AI1268" s="102"/>
      <c r="AJ1268" s="10"/>
      <c r="AK1268" s="10"/>
      <c r="AL1268" s="105"/>
      <c r="AM1268" s="102"/>
      <c r="AN1268" s="10"/>
      <c r="AO1268" s="10" t="str">
        <f t="shared" si="200"/>
        <v/>
      </c>
      <c r="AT1268" s="10"/>
      <c r="AU1268" s="10" t="str">
        <f>IF(O1268="include",AF1268,"")</f>
        <v/>
      </c>
      <c r="AV1268" s="54" t="str">
        <f>IF(P1268="include",AF1268,"")</f>
        <v/>
      </c>
    </row>
    <row r="1269" spans="1:48" s="54" customFormat="1" ht="30">
      <c r="A1269" s="10">
        <v>1402</v>
      </c>
      <c r="B1269" s="10"/>
      <c r="C1269" s="10" t="s">
        <v>1729</v>
      </c>
      <c r="D1269" s="10">
        <v>2</v>
      </c>
      <c r="E1269" s="10">
        <v>2</v>
      </c>
      <c r="F1269" s="10">
        <v>2</v>
      </c>
      <c r="G1269" s="119" t="str">
        <f t="shared" si="207"/>
        <v>EXCLUDED</v>
      </c>
      <c r="H1269" s="147" t="s">
        <v>901</v>
      </c>
      <c r="I1269" s="189" t="s">
        <v>901</v>
      </c>
      <c r="J1269" s="10" t="str">
        <f>IF(AND(G1269="Excluded", H1269="Excluded"), "Mutually Excluded", IF(AND(OR(G1269="CERTAINLY INCLUDED", G1269="INCLUDED", G1269="MAYBE" ), OR(H1269="INCLUDED", H1269="MAYBE")), "MUTUALLY INCLUDED", IF(AND(G1269="MAYBE", H1269="MAYBE"), "Mutually MAYBE", IF(AND(G1269="Excluded", OR(H1269="INCLUDED", H1269="MAYBE")), "AI: No, Human: Yes", IF(AND(H1269="Excluded", OR(G1269="INCLUDED", G1269="CERTAINLY INCLUDED", G1269="MAYBE")), "AI: Yes, Human: No", "Other Conflict")))))</f>
        <v>Mutually Excluded</v>
      </c>
      <c r="K1269" s="10"/>
      <c r="L1269" s="10"/>
      <c r="N1269" s="220" t="s">
        <v>19</v>
      </c>
      <c r="O1269" s="54" t="str">
        <f>IF(J1269="Mutually Excluded","Exclude",IF(J1269= "Mutually Included","Include",M1269))</f>
        <v>Exclude</v>
      </c>
      <c r="P1269" s="54" t="str">
        <f>'Humans Alignment T&amp;A'!Z1269</f>
        <v>Exclude</v>
      </c>
      <c r="Q1269" s="120" t="str">
        <f>IF(AND(O1269="Exclude", P1269="Exclude"), "Mutually Excluded", IF(AND(OR(O1269="CERTAINLY INCLUDED", O1269="INCLUDE" ), OR(P1269="INCLUDE", P1269="MAYBE")), "MUTUALLY INCLUDED", IF(AND(O1269="MAYBE", P1269="MAYBE"), "Mutually MAYBE", IF(AND(O1269="Exclude", OR(P1269="INCLUDE", P1269="MAYBE")), "AI+Hum: No, Hum1+2: Yes", IF(AND(P1269="Exclude", OR(O1269="INCLUDE", O1269="CERTAINLY INCLUDED", H1269="MAYBE")), "Ai+hum: Yes, Hum1+2: No", "Other Conflict")))))</f>
        <v>Mutually Excluded</v>
      </c>
      <c r="U1269" s="121" t="str">
        <f>IF(Q1269="Mutually Excluded","Exclude",IF(Q1269= "Mutually Included","Include",R1269))</f>
        <v>Exclude</v>
      </c>
      <c r="V1269" s="122"/>
      <c r="X1269" s="117"/>
      <c r="Y1269" s="117"/>
      <c r="Z1269" s="103" t="str">
        <f t="shared" si="198"/>
        <v/>
      </c>
      <c r="AA1269" s="256"/>
      <c r="AB1269" s="186"/>
      <c r="AC1269" s="186"/>
      <c r="AD1269" s="203"/>
      <c r="AF1269" s="203"/>
      <c r="AG1269" s="102" t="str">
        <f t="shared" si="199"/>
        <v/>
      </c>
      <c r="AH1269" s="10" t="str">
        <f t="shared" si="205"/>
        <v/>
      </c>
      <c r="AI1269" s="102"/>
      <c r="AJ1269" s="10"/>
      <c r="AK1269" s="10"/>
      <c r="AL1269" s="105"/>
      <c r="AM1269" s="102"/>
      <c r="AN1269" s="10"/>
      <c r="AO1269" s="10" t="str">
        <f t="shared" si="200"/>
        <v/>
      </c>
      <c r="AT1269" s="10"/>
      <c r="AU1269" s="10" t="str">
        <f>IF(O1269="include",AF1269,"")</f>
        <v/>
      </c>
      <c r="AV1269" s="54" t="str">
        <f>IF(P1269="include",AF1269,"")</f>
        <v/>
      </c>
    </row>
    <row r="1270" spans="1:48" s="54" customFormat="1" ht="30">
      <c r="A1270" s="10">
        <v>1403</v>
      </c>
      <c r="B1270" s="10"/>
      <c r="C1270" s="10" t="s">
        <v>1318</v>
      </c>
      <c r="D1270" s="10">
        <v>2</v>
      </c>
      <c r="E1270" s="10">
        <v>2</v>
      </c>
      <c r="F1270" s="10">
        <v>2</v>
      </c>
      <c r="G1270" s="119" t="str">
        <f t="shared" si="207"/>
        <v>EXCLUDED</v>
      </c>
      <c r="H1270" s="147" t="s">
        <v>901</v>
      </c>
      <c r="I1270" s="189" t="s">
        <v>901</v>
      </c>
      <c r="J1270" s="10" t="str">
        <f>IF(AND(G1270="Excluded", H1270="Excluded"), "Mutually Excluded", IF(AND(OR(G1270="CERTAINLY INCLUDED", G1270="INCLUDED", G1270="MAYBE" ), OR(H1270="INCLUDED", H1270="MAYBE")), "MUTUALLY INCLUDED", IF(AND(G1270="MAYBE", H1270="MAYBE"), "Mutually MAYBE", IF(AND(G1270="Excluded", OR(H1270="INCLUDED", H1270="MAYBE")), "AI: No, Human: Yes", IF(AND(H1270="Excluded", OR(G1270="INCLUDED", G1270="CERTAINLY INCLUDED", G1270="MAYBE")), "AI: Yes, Human: No", "Other Conflict")))))</f>
        <v>Mutually Excluded</v>
      </c>
      <c r="K1270" s="10"/>
      <c r="L1270" s="10"/>
      <c r="N1270" s="220" t="s">
        <v>19</v>
      </c>
      <c r="O1270" s="54" t="str">
        <f>IF(J1270="Mutually Excluded","Exclude",IF(J1270= "Mutually Included","Include",M1270))</f>
        <v>Exclude</v>
      </c>
      <c r="P1270" s="54" t="str">
        <f>'Humans Alignment T&amp;A'!Z1270</f>
        <v>Exclude</v>
      </c>
      <c r="Q1270" s="120" t="str">
        <f>IF(AND(O1270="Exclude", P1270="Exclude"), "Mutually Excluded", IF(AND(OR(O1270="CERTAINLY INCLUDED", O1270="INCLUDE" ), OR(P1270="INCLUDE", P1270="MAYBE")), "MUTUALLY INCLUDED", IF(AND(O1270="MAYBE", P1270="MAYBE"), "Mutually MAYBE", IF(AND(O1270="Exclude", OR(P1270="INCLUDE", P1270="MAYBE")), "AI+Hum: No, Hum1+2: Yes", IF(AND(P1270="Exclude", OR(O1270="INCLUDE", O1270="CERTAINLY INCLUDED", H1270="MAYBE")), "Ai+hum: Yes, Hum1+2: No", "Other Conflict")))))</f>
        <v>Mutually Excluded</v>
      </c>
      <c r="U1270" s="121" t="str">
        <f>IF(Q1270="Mutually Excluded","Exclude",IF(Q1270= "Mutually Included","Include",R1270))</f>
        <v>Exclude</v>
      </c>
      <c r="V1270" s="122"/>
      <c r="X1270" s="117"/>
      <c r="Y1270" s="117"/>
      <c r="Z1270" s="103" t="str">
        <f t="shared" si="198"/>
        <v/>
      </c>
      <c r="AA1270" s="256"/>
      <c r="AB1270" s="186"/>
      <c r="AC1270" s="186"/>
      <c r="AD1270" s="203"/>
      <c r="AF1270" s="203"/>
      <c r="AG1270" s="102" t="str">
        <f t="shared" si="199"/>
        <v/>
      </c>
      <c r="AH1270" s="10" t="str">
        <f t="shared" si="205"/>
        <v/>
      </c>
      <c r="AI1270" s="102"/>
      <c r="AJ1270" s="10"/>
      <c r="AK1270" s="10"/>
      <c r="AL1270" s="105"/>
      <c r="AM1270" s="102"/>
      <c r="AN1270" s="10"/>
      <c r="AO1270" s="10" t="str">
        <f t="shared" si="200"/>
        <v/>
      </c>
      <c r="AT1270" s="10"/>
      <c r="AU1270" s="10" t="str">
        <f>IF(O1270="include",AF1270,"")</f>
        <v/>
      </c>
      <c r="AV1270" s="54" t="str">
        <f>IF(P1270="include",AF1270,"")</f>
        <v/>
      </c>
    </row>
    <row r="1271" spans="1:48" s="54" customFormat="1" ht="30">
      <c r="A1271" s="10">
        <v>1404</v>
      </c>
      <c r="B1271" s="10"/>
      <c r="C1271" s="10" t="s">
        <v>1730</v>
      </c>
      <c r="D1271" s="10">
        <v>3</v>
      </c>
      <c r="E1271" s="10">
        <v>4</v>
      </c>
      <c r="F1271" s="10">
        <v>3</v>
      </c>
      <c r="G1271" s="119" t="str">
        <f t="shared" si="207"/>
        <v>EXCLUDED</v>
      </c>
      <c r="H1271" s="147" t="s">
        <v>901</v>
      </c>
      <c r="I1271" s="189" t="s">
        <v>901</v>
      </c>
      <c r="J1271" s="10" t="str">
        <f>IF(AND(G1271="Excluded", H1271="Excluded"), "Mutually Excluded", IF(AND(OR(G1271="CERTAINLY INCLUDED", G1271="INCLUDED", G1271="MAYBE" ), OR(H1271="INCLUDED", H1271="MAYBE")), "MUTUALLY INCLUDED", IF(AND(G1271="MAYBE", H1271="MAYBE"), "Mutually MAYBE", IF(AND(G1271="Excluded", OR(H1271="INCLUDED", H1271="MAYBE")), "AI: No, Human: Yes", IF(AND(H1271="Excluded", OR(G1271="INCLUDED", G1271="CERTAINLY INCLUDED", G1271="MAYBE")), "AI: Yes, Human: No", "Other Conflict")))))</f>
        <v>Mutually Excluded</v>
      </c>
      <c r="K1271" s="10"/>
      <c r="L1271" s="10"/>
      <c r="N1271" s="220" t="s">
        <v>19</v>
      </c>
      <c r="O1271" s="54" t="str">
        <f>IF(J1271="Mutually Excluded","Exclude",IF(J1271= "Mutually Included","Include",M1271))</f>
        <v>Exclude</v>
      </c>
      <c r="P1271" s="54" t="str">
        <f>'Humans Alignment T&amp;A'!Z1271</f>
        <v>Exclude</v>
      </c>
      <c r="Q1271" s="120" t="str">
        <f>IF(AND(O1271="Exclude", P1271="Exclude"), "Mutually Excluded", IF(AND(OR(O1271="CERTAINLY INCLUDED", O1271="INCLUDE" ), OR(P1271="INCLUDE", P1271="MAYBE")), "MUTUALLY INCLUDED", IF(AND(O1271="MAYBE", P1271="MAYBE"), "Mutually MAYBE", IF(AND(O1271="Exclude", OR(P1271="INCLUDE", P1271="MAYBE")), "AI+Hum: No, Hum1+2: Yes", IF(AND(P1271="Exclude", OR(O1271="INCLUDE", O1271="CERTAINLY INCLUDED", H1271="MAYBE")), "Ai+hum: Yes, Hum1+2: No", "Other Conflict")))))</f>
        <v>Mutually Excluded</v>
      </c>
      <c r="U1271" s="121" t="str">
        <f>IF(Q1271="Mutually Excluded","Exclude",IF(Q1271= "Mutually Included","Include",R1271))</f>
        <v>Exclude</v>
      </c>
      <c r="V1271" s="122"/>
      <c r="X1271" s="117"/>
      <c r="Y1271" s="117"/>
      <c r="Z1271" s="103" t="str">
        <f t="shared" si="198"/>
        <v/>
      </c>
      <c r="AA1271" s="256"/>
      <c r="AB1271" s="186"/>
      <c r="AC1271" s="186"/>
      <c r="AD1271" s="203"/>
      <c r="AF1271" s="203"/>
      <c r="AG1271" s="102" t="str">
        <f t="shared" si="199"/>
        <v/>
      </c>
      <c r="AH1271" s="10" t="str">
        <f t="shared" si="205"/>
        <v/>
      </c>
      <c r="AI1271" s="102"/>
      <c r="AJ1271" s="10"/>
      <c r="AK1271" s="10"/>
      <c r="AL1271" s="105"/>
      <c r="AM1271" s="102"/>
      <c r="AN1271" s="10"/>
      <c r="AO1271" s="10" t="str">
        <f t="shared" si="200"/>
        <v/>
      </c>
      <c r="AT1271" s="10"/>
      <c r="AU1271" s="10" t="str">
        <f>IF(O1271="include",AF1271,"")</f>
        <v/>
      </c>
      <c r="AV1271" s="54" t="str">
        <f>IF(P1271="include",AF1271,"")</f>
        <v/>
      </c>
    </row>
    <row r="1272" spans="1:48" s="54" customFormat="1" ht="30">
      <c r="A1272" s="10">
        <v>1405</v>
      </c>
      <c r="B1272" s="10"/>
      <c r="C1272" s="10" t="s">
        <v>1732</v>
      </c>
      <c r="D1272" s="10">
        <v>2</v>
      </c>
      <c r="E1272" s="10">
        <v>2</v>
      </c>
      <c r="F1272" s="10">
        <v>3</v>
      </c>
      <c r="G1272" s="119" t="str">
        <f t="shared" si="207"/>
        <v>EXCLUDED</v>
      </c>
      <c r="H1272" s="147" t="s">
        <v>901</v>
      </c>
      <c r="I1272" s="189" t="s">
        <v>901</v>
      </c>
      <c r="J1272" s="10" t="str">
        <f>IF(AND(G1272="Excluded", H1272="Excluded"), "Mutually Excluded", IF(AND(OR(G1272="CERTAINLY INCLUDED", G1272="INCLUDED", G1272="MAYBE" ), OR(H1272="INCLUDED", H1272="MAYBE")), "MUTUALLY INCLUDED", IF(AND(G1272="MAYBE", H1272="MAYBE"), "Mutually MAYBE", IF(AND(G1272="Excluded", OR(H1272="INCLUDED", H1272="MAYBE")), "AI: No, Human: Yes", IF(AND(H1272="Excluded", OR(G1272="INCLUDED", G1272="CERTAINLY INCLUDED", G1272="MAYBE")), "AI: Yes, Human: No", "Other Conflict")))))</f>
        <v>Mutually Excluded</v>
      </c>
      <c r="K1272" s="10"/>
      <c r="L1272" s="10"/>
      <c r="N1272" s="220" t="s">
        <v>19</v>
      </c>
      <c r="O1272" s="54" t="str">
        <f>IF(J1272="Mutually Excluded","Exclude",IF(J1272= "Mutually Included","Include",M1272))</f>
        <v>Exclude</v>
      </c>
      <c r="P1272" s="54" t="str">
        <f>'Humans Alignment T&amp;A'!Z1272</f>
        <v>Exclude</v>
      </c>
      <c r="Q1272" s="120" t="str">
        <f>IF(AND(O1272="Exclude", P1272="Exclude"), "Mutually Excluded", IF(AND(OR(O1272="CERTAINLY INCLUDED", O1272="INCLUDE" ), OR(P1272="INCLUDE", P1272="MAYBE")), "MUTUALLY INCLUDED", IF(AND(O1272="MAYBE", P1272="MAYBE"), "Mutually MAYBE", IF(AND(O1272="Exclude", OR(P1272="INCLUDE", P1272="MAYBE")), "AI+Hum: No, Hum1+2: Yes", IF(AND(P1272="Exclude", OR(O1272="INCLUDE", O1272="CERTAINLY INCLUDED", H1272="MAYBE")), "Ai+hum: Yes, Hum1+2: No", "Other Conflict")))))</f>
        <v>Mutually Excluded</v>
      </c>
      <c r="U1272" s="121" t="str">
        <f>IF(Q1272="Mutually Excluded","Exclude",IF(Q1272= "Mutually Included","Include",R1272))</f>
        <v>Exclude</v>
      </c>
      <c r="V1272" s="122"/>
      <c r="X1272" s="117"/>
      <c r="Y1272" s="117"/>
      <c r="Z1272" s="103" t="str">
        <f t="shared" si="198"/>
        <v/>
      </c>
      <c r="AA1272" s="256"/>
      <c r="AB1272" s="186"/>
      <c r="AC1272" s="186"/>
      <c r="AD1272" s="203"/>
      <c r="AF1272" s="203"/>
      <c r="AG1272" s="102" t="str">
        <f t="shared" si="199"/>
        <v/>
      </c>
      <c r="AH1272" s="10" t="str">
        <f t="shared" si="205"/>
        <v/>
      </c>
      <c r="AI1272" s="102"/>
      <c r="AJ1272" s="10"/>
      <c r="AK1272" s="10"/>
      <c r="AL1272" s="105"/>
      <c r="AM1272" s="102"/>
      <c r="AN1272" s="10"/>
      <c r="AO1272" s="10" t="str">
        <f t="shared" si="200"/>
        <v/>
      </c>
      <c r="AT1272" s="10"/>
      <c r="AU1272" s="10" t="str">
        <f>IF(O1272="include",AF1272,"")</f>
        <v/>
      </c>
      <c r="AV1272" s="54" t="str">
        <f>IF(P1272="include",AF1272,"")</f>
        <v/>
      </c>
    </row>
    <row r="1273" spans="1:48" s="54" customFormat="1" ht="30">
      <c r="A1273" s="10">
        <v>1406</v>
      </c>
      <c r="B1273" s="10"/>
      <c r="C1273" s="10" t="s">
        <v>1733</v>
      </c>
      <c r="D1273" s="10">
        <v>3</v>
      </c>
      <c r="E1273" s="10">
        <v>2</v>
      </c>
      <c r="F1273" s="10">
        <v>2</v>
      </c>
      <c r="G1273" s="119" t="str">
        <f t="shared" si="207"/>
        <v>EXCLUDED</v>
      </c>
      <c r="H1273" s="147" t="s">
        <v>901</v>
      </c>
      <c r="I1273" s="189" t="s">
        <v>901</v>
      </c>
      <c r="J1273" s="10" t="str">
        <f>IF(AND(G1273="Excluded", H1273="Excluded"), "Mutually Excluded", IF(AND(OR(G1273="CERTAINLY INCLUDED", G1273="INCLUDED", G1273="MAYBE" ), OR(H1273="INCLUDED", H1273="MAYBE")), "MUTUALLY INCLUDED", IF(AND(G1273="MAYBE", H1273="MAYBE"), "Mutually MAYBE", IF(AND(G1273="Excluded", OR(H1273="INCLUDED", H1273="MAYBE")), "AI: No, Human: Yes", IF(AND(H1273="Excluded", OR(G1273="INCLUDED", G1273="CERTAINLY INCLUDED", G1273="MAYBE")), "AI: Yes, Human: No", "Other Conflict")))))</f>
        <v>Mutually Excluded</v>
      </c>
      <c r="K1273" s="10"/>
      <c r="L1273" s="10"/>
      <c r="N1273" s="220" t="s">
        <v>19</v>
      </c>
      <c r="O1273" s="54" t="str">
        <f>IF(J1273="Mutually Excluded","Exclude",IF(J1273= "Mutually Included","Include",M1273))</f>
        <v>Exclude</v>
      </c>
      <c r="P1273" s="54" t="str">
        <f>'Humans Alignment T&amp;A'!Z1273</f>
        <v>Exclude</v>
      </c>
      <c r="Q1273" s="120" t="str">
        <f>IF(AND(O1273="Exclude", P1273="Exclude"), "Mutually Excluded", IF(AND(OR(O1273="CERTAINLY INCLUDED", O1273="INCLUDE" ), OR(P1273="INCLUDE", P1273="MAYBE")), "MUTUALLY INCLUDED", IF(AND(O1273="MAYBE", P1273="MAYBE"), "Mutually MAYBE", IF(AND(O1273="Exclude", OR(P1273="INCLUDE", P1273="MAYBE")), "AI+Hum: No, Hum1+2: Yes", IF(AND(P1273="Exclude", OR(O1273="INCLUDE", O1273="CERTAINLY INCLUDED", H1273="MAYBE")), "Ai+hum: Yes, Hum1+2: No", "Other Conflict")))))</f>
        <v>Mutually Excluded</v>
      </c>
      <c r="U1273" s="121" t="str">
        <f>IF(Q1273="Mutually Excluded","Exclude",IF(Q1273= "Mutually Included","Include",R1273))</f>
        <v>Exclude</v>
      </c>
      <c r="V1273" s="122"/>
      <c r="X1273" s="117"/>
      <c r="Y1273" s="117"/>
      <c r="Z1273" s="103" t="str">
        <f t="shared" si="198"/>
        <v/>
      </c>
      <c r="AA1273" s="256"/>
      <c r="AB1273" s="186"/>
      <c r="AC1273" s="186"/>
      <c r="AD1273" s="203"/>
      <c r="AF1273" s="203"/>
      <c r="AG1273" s="102" t="str">
        <f t="shared" si="199"/>
        <v/>
      </c>
      <c r="AH1273" s="10" t="str">
        <f t="shared" si="205"/>
        <v/>
      </c>
      <c r="AI1273" s="102"/>
      <c r="AJ1273" s="10"/>
      <c r="AK1273" s="10"/>
      <c r="AL1273" s="105"/>
      <c r="AM1273" s="102"/>
      <c r="AN1273" s="10"/>
      <c r="AO1273" s="10" t="str">
        <f t="shared" si="200"/>
        <v/>
      </c>
      <c r="AT1273" s="10"/>
      <c r="AU1273" s="10" t="str">
        <f>IF(O1273="include",AF1273,"")</f>
        <v/>
      </c>
      <c r="AV1273" s="54" t="str">
        <f>IF(P1273="include",AF1273,"")</f>
        <v/>
      </c>
    </row>
    <row r="1274" spans="1:48" s="54" customFormat="1" ht="45">
      <c r="A1274" s="10">
        <v>1407</v>
      </c>
      <c r="B1274" s="10"/>
      <c r="C1274" s="10" t="s">
        <v>1734</v>
      </c>
      <c r="D1274" s="10">
        <v>4</v>
      </c>
      <c r="E1274" s="10">
        <v>3</v>
      </c>
      <c r="F1274" s="10">
        <v>3</v>
      </c>
      <c r="G1274" s="119" t="str">
        <f t="shared" si="207"/>
        <v>EXCLUDED</v>
      </c>
      <c r="H1274" s="147" t="s">
        <v>901</v>
      </c>
      <c r="I1274" s="189" t="s">
        <v>901</v>
      </c>
      <c r="J1274" s="10" t="str">
        <f>IF(AND(G1274="Excluded", H1274="Excluded"), "Mutually Excluded", IF(AND(OR(G1274="CERTAINLY INCLUDED", G1274="INCLUDED", G1274="MAYBE" ), OR(H1274="INCLUDED", H1274="MAYBE")), "MUTUALLY INCLUDED", IF(AND(G1274="MAYBE", H1274="MAYBE"), "Mutually MAYBE", IF(AND(G1274="Excluded", OR(H1274="INCLUDED", H1274="MAYBE")), "AI: No, Human: Yes", IF(AND(H1274="Excluded", OR(G1274="INCLUDED", G1274="CERTAINLY INCLUDED", G1274="MAYBE")), "AI: Yes, Human: No", "Other Conflict")))))</f>
        <v>Mutually Excluded</v>
      </c>
      <c r="K1274" s="10"/>
      <c r="L1274" s="10"/>
      <c r="N1274" s="220" t="s">
        <v>19</v>
      </c>
      <c r="O1274" s="54" t="str">
        <f>IF(J1274="Mutually Excluded","Exclude",IF(J1274= "Mutually Included","Include",M1274))</f>
        <v>Exclude</v>
      </c>
      <c r="P1274" s="54" t="str">
        <f>'Humans Alignment T&amp;A'!Z1274</f>
        <v>Exclude</v>
      </c>
      <c r="Q1274" s="120" t="str">
        <f>IF(AND(O1274="Exclude", P1274="Exclude"), "Mutually Excluded", IF(AND(OR(O1274="CERTAINLY INCLUDED", O1274="INCLUDE" ), OR(P1274="INCLUDE", P1274="MAYBE")), "MUTUALLY INCLUDED", IF(AND(O1274="MAYBE", P1274="MAYBE"), "Mutually MAYBE", IF(AND(O1274="Exclude", OR(P1274="INCLUDE", P1274="MAYBE")), "AI+Hum: No, Hum1+2: Yes", IF(AND(P1274="Exclude", OR(O1274="INCLUDE", O1274="CERTAINLY INCLUDED", H1274="MAYBE")), "Ai+hum: Yes, Hum1+2: No", "Other Conflict")))))</f>
        <v>Mutually Excluded</v>
      </c>
      <c r="U1274" s="121" t="str">
        <f>IF(Q1274="Mutually Excluded","Exclude",IF(Q1274= "Mutually Included","Include",R1274))</f>
        <v>Exclude</v>
      </c>
      <c r="V1274" s="122"/>
      <c r="X1274" s="117"/>
      <c r="Y1274" s="117"/>
      <c r="Z1274" s="103" t="str">
        <f t="shared" si="198"/>
        <v/>
      </c>
      <c r="AA1274" s="256"/>
      <c r="AB1274" s="186"/>
      <c r="AC1274" s="186"/>
      <c r="AD1274" s="203"/>
      <c r="AF1274" s="203"/>
      <c r="AG1274" s="102" t="str">
        <f t="shared" si="199"/>
        <v/>
      </c>
      <c r="AH1274" s="10" t="str">
        <f t="shared" si="205"/>
        <v/>
      </c>
      <c r="AI1274" s="102"/>
      <c r="AJ1274" s="10"/>
      <c r="AK1274" s="10"/>
      <c r="AL1274" s="105"/>
      <c r="AM1274" s="102"/>
      <c r="AN1274" s="10"/>
      <c r="AO1274" s="10" t="str">
        <f t="shared" si="200"/>
        <v/>
      </c>
      <c r="AT1274" s="10"/>
      <c r="AU1274" s="10" t="str">
        <f>IF(O1274="include",AF1274,"")</f>
        <v/>
      </c>
      <c r="AV1274" s="54" t="str">
        <f>IF(P1274="include",AF1274,"")</f>
        <v/>
      </c>
    </row>
    <row r="1275" spans="1:48" s="54" customFormat="1" ht="30">
      <c r="A1275" s="10">
        <v>1408</v>
      </c>
      <c r="B1275" s="10"/>
      <c r="C1275" s="10" t="s">
        <v>1735</v>
      </c>
      <c r="D1275" s="10">
        <v>2</v>
      </c>
      <c r="E1275" s="10">
        <v>3</v>
      </c>
      <c r="F1275" s="10">
        <v>2</v>
      </c>
      <c r="G1275" s="119" t="str">
        <f t="shared" si="207"/>
        <v>EXCLUDED</v>
      </c>
      <c r="H1275" s="147" t="s">
        <v>901</v>
      </c>
      <c r="I1275" s="189" t="s">
        <v>901</v>
      </c>
      <c r="J1275" s="10" t="str">
        <f>IF(AND(G1275="Excluded", H1275="Excluded"), "Mutually Excluded", IF(AND(OR(G1275="CERTAINLY INCLUDED", G1275="INCLUDED", G1275="MAYBE" ), OR(H1275="INCLUDED", H1275="MAYBE")), "MUTUALLY INCLUDED", IF(AND(G1275="MAYBE", H1275="MAYBE"), "Mutually MAYBE", IF(AND(G1275="Excluded", OR(H1275="INCLUDED", H1275="MAYBE")), "AI: No, Human: Yes", IF(AND(H1275="Excluded", OR(G1275="INCLUDED", G1275="CERTAINLY INCLUDED", G1275="MAYBE")), "AI: Yes, Human: No", "Other Conflict")))))</f>
        <v>Mutually Excluded</v>
      </c>
      <c r="K1275" s="10"/>
      <c r="L1275" s="10"/>
      <c r="N1275" s="220" t="s">
        <v>19</v>
      </c>
      <c r="O1275" s="54" t="str">
        <f>IF(J1275="Mutually Excluded","Exclude",IF(J1275= "Mutually Included","Include",M1275))</f>
        <v>Exclude</v>
      </c>
      <c r="P1275" s="54" t="str">
        <f>'Humans Alignment T&amp;A'!Z1275</f>
        <v>Exclude</v>
      </c>
      <c r="Q1275" s="120" t="str">
        <f>IF(AND(O1275="Exclude", P1275="Exclude"), "Mutually Excluded", IF(AND(OR(O1275="CERTAINLY INCLUDED", O1275="INCLUDE" ), OR(P1275="INCLUDE", P1275="MAYBE")), "MUTUALLY INCLUDED", IF(AND(O1275="MAYBE", P1275="MAYBE"), "Mutually MAYBE", IF(AND(O1275="Exclude", OR(P1275="INCLUDE", P1275="MAYBE")), "AI+Hum: No, Hum1+2: Yes", IF(AND(P1275="Exclude", OR(O1275="INCLUDE", O1275="CERTAINLY INCLUDED", H1275="MAYBE")), "Ai+hum: Yes, Hum1+2: No", "Other Conflict")))))</f>
        <v>Mutually Excluded</v>
      </c>
      <c r="U1275" s="121" t="str">
        <f>IF(Q1275="Mutually Excluded","Exclude",IF(Q1275= "Mutually Included","Include",R1275))</f>
        <v>Exclude</v>
      </c>
      <c r="V1275" s="122"/>
      <c r="X1275" s="117"/>
      <c r="Y1275" s="117"/>
      <c r="Z1275" s="103" t="str">
        <f t="shared" si="198"/>
        <v/>
      </c>
      <c r="AA1275" s="256"/>
      <c r="AB1275" s="186"/>
      <c r="AC1275" s="186"/>
      <c r="AD1275" s="203"/>
      <c r="AF1275" s="203"/>
      <c r="AG1275" s="102" t="str">
        <f t="shared" si="199"/>
        <v/>
      </c>
      <c r="AH1275" s="10" t="str">
        <f t="shared" si="205"/>
        <v/>
      </c>
      <c r="AI1275" s="102"/>
      <c r="AJ1275" s="10"/>
      <c r="AK1275" s="10"/>
      <c r="AL1275" s="105"/>
      <c r="AM1275" s="102"/>
      <c r="AN1275" s="10"/>
      <c r="AO1275" s="10" t="str">
        <f t="shared" si="200"/>
        <v/>
      </c>
      <c r="AT1275" s="10"/>
      <c r="AU1275" s="10" t="str">
        <f>IF(O1275="include",AF1275,"")</f>
        <v/>
      </c>
      <c r="AV1275" s="54" t="str">
        <f>IF(P1275="include",AF1275,"")</f>
        <v/>
      </c>
    </row>
    <row r="1276" spans="1:48" s="54" customFormat="1" ht="30">
      <c r="A1276" s="10">
        <v>1409</v>
      </c>
      <c r="B1276" s="10"/>
      <c r="C1276" s="10" t="s">
        <v>1736</v>
      </c>
      <c r="D1276" s="10">
        <v>1</v>
      </c>
      <c r="E1276" s="10">
        <v>1</v>
      </c>
      <c r="F1276" s="10">
        <v>1</v>
      </c>
      <c r="G1276" s="119" t="str">
        <f t="shared" si="207"/>
        <v>EXCLUDED</v>
      </c>
      <c r="H1276" s="147" t="s">
        <v>901</v>
      </c>
      <c r="I1276" s="189" t="s">
        <v>901</v>
      </c>
      <c r="J1276" s="10" t="str">
        <f>IF(AND(G1276="Excluded", H1276="Excluded"), "Mutually Excluded", IF(AND(OR(G1276="CERTAINLY INCLUDED", G1276="INCLUDED", G1276="MAYBE" ), OR(H1276="INCLUDED", H1276="MAYBE")), "MUTUALLY INCLUDED", IF(AND(G1276="MAYBE", H1276="MAYBE"), "Mutually MAYBE", IF(AND(G1276="Excluded", OR(H1276="INCLUDED", H1276="MAYBE")), "AI: No, Human: Yes", IF(AND(H1276="Excluded", OR(G1276="INCLUDED", G1276="CERTAINLY INCLUDED", G1276="MAYBE")), "AI: Yes, Human: No", "Other Conflict")))))</f>
        <v>Mutually Excluded</v>
      </c>
      <c r="K1276" s="10"/>
      <c r="L1276" s="10"/>
      <c r="N1276" s="220" t="s">
        <v>19</v>
      </c>
      <c r="O1276" s="54" t="str">
        <f>IF(J1276="Mutually Excluded","Exclude",IF(J1276= "Mutually Included","Include",M1276))</f>
        <v>Exclude</v>
      </c>
      <c r="P1276" s="54" t="str">
        <f>'Humans Alignment T&amp;A'!Z1276</f>
        <v>Exclude</v>
      </c>
      <c r="Q1276" s="120" t="str">
        <f>IF(AND(O1276="Exclude", P1276="Exclude"), "Mutually Excluded", IF(AND(OR(O1276="CERTAINLY INCLUDED", O1276="INCLUDE" ), OR(P1276="INCLUDE", P1276="MAYBE")), "MUTUALLY INCLUDED", IF(AND(O1276="MAYBE", P1276="MAYBE"), "Mutually MAYBE", IF(AND(O1276="Exclude", OR(P1276="INCLUDE", P1276="MAYBE")), "AI+Hum: No, Hum1+2: Yes", IF(AND(P1276="Exclude", OR(O1276="INCLUDE", O1276="CERTAINLY INCLUDED", H1276="MAYBE")), "Ai+hum: Yes, Hum1+2: No", "Other Conflict")))))</f>
        <v>Mutually Excluded</v>
      </c>
      <c r="U1276" s="121" t="str">
        <f>IF(Q1276="Mutually Excluded","Exclude",IF(Q1276= "Mutually Included","Include",R1276))</f>
        <v>Exclude</v>
      </c>
      <c r="V1276" s="122"/>
      <c r="X1276" s="117"/>
      <c r="Y1276" s="117"/>
      <c r="Z1276" s="103" t="str">
        <f t="shared" si="198"/>
        <v/>
      </c>
      <c r="AA1276" s="256"/>
      <c r="AB1276" s="186"/>
      <c r="AC1276" s="186"/>
      <c r="AD1276" s="203"/>
      <c r="AF1276" s="203"/>
      <c r="AG1276" s="102" t="str">
        <f t="shared" si="199"/>
        <v/>
      </c>
      <c r="AH1276" s="10" t="str">
        <f t="shared" si="205"/>
        <v/>
      </c>
      <c r="AI1276" s="102"/>
      <c r="AJ1276" s="10"/>
      <c r="AK1276" s="10"/>
      <c r="AL1276" s="105"/>
      <c r="AM1276" s="102"/>
      <c r="AN1276" s="10"/>
      <c r="AO1276" s="10" t="str">
        <f t="shared" si="200"/>
        <v/>
      </c>
      <c r="AT1276" s="10"/>
      <c r="AU1276" s="10" t="str">
        <f>IF(O1276="include",AF1276,"")</f>
        <v/>
      </c>
      <c r="AV1276" s="54" t="str">
        <f>IF(P1276="include",AF1276,"")</f>
        <v/>
      </c>
    </row>
    <row r="1277" spans="1:48" s="54" customFormat="1" ht="30">
      <c r="A1277" s="10">
        <v>1411</v>
      </c>
      <c r="B1277" s="10"/>
      <c r="C1277" s="10" t="s">
        <v>1738</v>
      </c>
      <c r="D1277" s="10">
        <v>1</v>
      </c>
      <c r="E1277" s="10">
        <v>1</v>
      </c>
      <c r="F1277" s="10">
        <v>1</v>
      </c>
      <c r="G1277" s="119" t="str">
        <f t="shared" si="207"/>
        <v>EXCLUDED</v>
      </c>
      <c r="H1277" s="147" t="s">
        <v>901</v>
      </c>
      <c r="I1277" s="189" t="s">
        <v>901</v>
      </c>
      <c r="J1277" s="10" t="str">
        <f>IF(AND(G1277="Excluded", H1277="Excluded"), "Mutually Excluded", IF(AND(OR(G1277="CERTAINLY INCLUDED", G1277="INCLUDED", G1277="MAYBE" ), OR(H1277="INCLUDED", H1277="MAYBE")), "MUTUALLY INCLUDED", IF(AND(G1277="MAYBE", H1277="MAYBE"), "Mutually MAYBE", IF(AND(G1277="Excluded", OR(H1277="INCLUDED", H1277="MAYBE")), "AI: No, Human: Yes", IF(AND(H1277="Excluded", OR(G1277="INCLUDED", G1277="CERTAINLY INCLUDED", G1277="MAYBE")), "AI: Yes, Human: No", "Other Conflict")))))</f>
        <v>Mutually Excluded</v>
      </c>
      <c r="K1277" s="10"/>
      <c r="L1277" s="10"/>
      <c r="N1277" s="220" t="s">
        <v>19</v>
      </c>
      <c r="O1277" s="54" t="str">
        <f>IF(J1277="Mutually Excluded","Exclude",IF(J1277= "Mutually Included","Include",M1277))</f>
        <v>Exclude</v>
      </c>
      <c r="P1277" s="54" t="str">
        <f>'Humans Alignment T&amp;A'!Z1277</f>
        <v>Exclude</v>
      </c>
      <c r="Q1277" s="120" t="str">
        <f>IF(AND(O1277="Exclude", P1277="Exclude"), "Mutually Excluded", IF(AND(OR(O1277="CERTAINLY INCLUDED", O1277="INCLUDE" ), OR(P1277="INCLUDE", P1277="MAYBE")), "MUTUALLY INCLUDED", IF(AND(O1277="MAYBE", P1277="MAYBE"), "Mutually MAYBE", IF(AND(O1277="Exclude", OR(P1277="INCLUDE", P1277="MAYBE")), "AI+Hum: No, Hum1+2: Yes", IF(AND(P1277="Exclude", OR(O1277="INCLUDE", O1277="CERTAINLY INCLUDED", H1277="MAYBE")), "Ai+hum: Yes, Hum1+2: No", "Other Conflict")))))</f>
        <v>Mutually Excluded</v>
      </c>
      <c r="U1277" s="121" t="str">
        <f>IF(Q1277="Mutually Excluded","Exclude",IF(Q1277= "Mutually Included","Include",R1277))</f>
        <v>Exclude</v>
      </c>
      <c r="V1277" s="122"/>
      <c r="X1277" s="117"/>
      <c r="Y1277" s="117"/>
      <c r="Z1277" s="103" t="str">
        <f t="shared" ref="Z1277:Z1340" si="208">IF(OR(ISBLANK(AF1277), ISBLANK(V1277)), "", IF(AND(OR(AF1277="Include", AF1277="Maybe"), OR(V1277="Include", V1277="Maybe", V1277="Certainly Included")), "Mutually Included", IF(AND(AF1277="Exclude", V1277="Exclude"), "Mutually Excluded", IF(AND(AF1277="Exclude", OR(V1277="Include", V1277="Maybe")), "Nikos Excluded, Cindy Included", IF(AND(OR(AF1277="Include", AF1277="Maybe"), V1277="Exclude"), "Nikos Included, Cindy Excluded", "Pal")))))</f>
        <v/>
      </c>
      <c r="AA1277" s="256"/>
      <c r="AB1277" s="186"/>
      <c r="AC1277" s="186"/>
      <c r="AD1277" s="203"/>
      <c r="AF1277" s="203"/>
      <c r="AG1277" s="102" t="str">
        <f t="shared" ref="AG1277:AG1340" si="209">IF(OR(ISBLANK(AF1277), ISBLANK(AD1277)), "", IF(AND(OR(AF1277="Include", AF1277="Maybe"), OR(AD1277="Include", AD1277="Maybe", AD1277="Certainly Included")), "Mutually Included", IF(AND(AF1277="Exclude", AD1277="Exclude"), "Mutually Excluded", IF(AND(AF1277="Exclude", OR(AD1277="Include", AD1277="Maybe")), "Nikos Excluded, Mikhail Included", IF(AND(OR(AF1277="Include", AF1277="Maybe"), AD1277="Exclude"), "Nikos Included, Mikhail Excluded", "Pal")))))</f>
        <v/>
      </c>
      <c r="AH1277" s="10" t="str">
        <f t="shared" si="205"/>
        <v/>
      </c>
      <c r="AI1277" s="102"/>
      <c r="AJ1277" s="10"/>
      <c r="AK1277" s="10"/>
      <c r="AL1277" s="105"/>
      <c r="AM1277" s="102"/>
      <c r="AN1277" s="10"/>
      <c r="AO1277" s="10" t="str">
        <f t="shared" ref="AO1277:AO1340" si="210">IF(OR(ISBLANK(AF1277), ISBLANK(AP1277)), "", IF(AND(OR(AF1277="Include", AF1277="Maybe"), OR(AP1277="Include", AP1277="Maybe", AP1277="Certainly Included")), "Mutually Included", IF(AND(AF1277="Exclude", AP1277="Exclude"), "Mutually Excluded", IF(AND(AF1277="Exclude", OR(AP1277="Include", AP1277="Maybe",, AP1277="Certainly Included")), "Human Excluded, AI Included", IF(AND(OR(AF1277="Include", AF1277="Maybe"), AP1277="Exclude"), "Human Included, AI Excluded", "Pal")))))</f>
        <v/>
      </c>
      <c r="AT1277" s="10"/>
      <c r="AU1277" s="10" t="str">
        <f>IF(O1277="include",AF1277,"")</f>
        <v/>
      </c>
      <c r="AV1277" s="54" t="str">
        <f>IF(P1277="include",AF1277,"")</f>
        <v/>
      </c>
    </row>
    <row r="1278" spans="1:48" s="54" customFormat="1" ht="45">
      <c r="A1278" s="10">
        <v>1412</v>
      </c>
      <c r="B1278" s="10"/>
      <c r="C1278" s="10" t="s">
        <v>1739</v>
      </c>
      <c r="D1278" s="10">
        <v>4</v>
      </c>
      <c r="E1278" s="10">
        <v>3</v>
      </c>
      <c r="F1278" s="10">
        <v>4</v>
      </c>
      <c r="G1278" s="119" t="str">
        <f t="shared" si="207"/>
        <v>EXCLUDED</v>
      </c>
      <c r="H1278" s="147" t="s">
        <v>901</v>
      </c>
      <c r="I1278" s="189" t="s">
        <v>901</v>
      </c>
      <c r="J1278" s="10" t="str">
        <f>IF(AND(G1278="Excluded", H1278="Excluded"), "Mutually Excluded", IF(AND(OR(G1278="CERTAINLY INCLUDED", G1278="INCLUDED", G1278="MAYBE" ), OR(H1278="INCLUDED", H1278="MAYBE")), "MUTUALLY INCLUDED", IF(AND(G1278="MAYBE", H1278="MAYBE"), "Mutually MAYBE", IF(AND(G1278="Excluded", OR(H1278="INCLUDED", H1278="MAYBE")), "AI: No, Human: Yes", IF(AND(H1278="Excluded", OR(G1278="INCLUDED", G1278="CERTAINLY INCLUDED", G1278="MAYBE")), "AI: Yes, Human: No", "Other Conflict")))))</f>
        <v>Mutually Excluded</v>
      </c>
      <c r="K1278" s="10"/>
      <c r="L1278" s="10"/>
      <c r="N1278" s="220" t="s">
        <v>19</v>
      </c>
      <c r="O1278" s="54" t="str">
        <f>IF(J1278="Mutually Excluded","Exclude",IF(J1278= "Mutually Included","Include",M1278))</f>
        <v>Exclude</v>
      </c>
      <c r="P1278" s="54" t="str">
        <f>'Humans Alignment T&amp;A'!Z1278</f>
        <v>Exclude</v>
      </c>
      <c r="Q1278" s="120" t="str">
        <f>IF(AND(O1278="Exclude", P1278="Exclude"), "Mutually Excluded", IF(AND(OR(O1278="CERTAINLY INCLUDED", O1278="INCLUDE" ), OR(P1278="INCLUDE", P1278="MAYBE")), "MUTUALLY INCLUDED", IF(AND(O1278="MAYBE", P1278="MAYBE"), "Mutually MAYBE", IF(AND(O1278="Exclude", OR(P1278="INCLUDE", P1278="MAYBE")), "AI+Hum: No, Hum1+2: Yes", IF(AND(P1278="Exclude", OR(O1278="INCLUDE", O1278="CERTAINLY INCLUDED", H1278="MAYBE")), "Ai+hum: Yes, Hum1+2: No", "Other Conflict")))))</f>
        <v>Mutually Excluded</v>
      </c>
      <c r="U1278" s="121" t="str">
        <f>IF(Q1278="Mutually Excluded","Exclude",IF(Q1278= "Mutually Included","Include",R1278))</f>
        <v>Exclude</v>
      </c>
      <c r="V1278" s="122"/>
      <c r="X1278" s="117"/>
      <c r="Y1278" s="117"/>
      <c r="Z1278" s="103" t="str">
        <f t="shared" si="208"/>
        <v/>
      </c>
      <c r="AA1278" s="256"/>
      <c r="AB1278" s="186"/>
      <c r="AC1278" s="186"/>
      <c r="AD1278" s="203"/>
      <c r="AF1278" s="203"/>
      <c r="AG1278" s="102" t="str">
        <f t="shared" si="209"/>
        <v/>
      </c>
      <c r="AH1278" s="10" t="str">
        <f t="shared" si="205"/>
        <v/>
      </c>
      <c r="AI1278" s="102"/>
      <c r="AJ1278" s="10"/>
      <c r="AK1278" s="10"/>
      <c r="AL1278" s="105"/>
      <c r="AM1278" s="102"/>
      <c r="AN1278" s="10"/>
      <c r="AO1278" s="10" t="str">
        <f t="shared" si="210"/>
        <v/>
      </c>
      <c r="AT1278" s="10"/>
      <c r="AU1278" s="10" t="str">
        <f>IF(O1278="include",AF1278,"")</f>
        <v/>
      </c>
      <c r="AV1278" s="54" t="str">
        <f>IF(P1278="include",AF1278,"")</f>
        <v/>
      </c>
    </row>
    <row r="1279" spans="1:48" s="54" customFormat="1" ht="30">
      <c r="A1279" s="10">
        <v>1413</v>
      </c>
      <c r="B1279" s="10"/>
      <c r="C1279" s="10" t="s">
        <v>1740</v>
      </c>
      <c r="D1279" s="10">
        <v>2</v>
      </c>
      <c r="E1279" s="10">
        <v>2</v>
      </c>
      <c r="F1279" s="10">
        <v>2</v>
      </c>
      <c r="G1279" s="119" t="str">
        <f t="shared" si="207"/>
        <v>EXCLUDED</v>
      </c>
      <c r="H1279" s="147" t="s">
        <v>901</v>
      </c>
      <c r="I1279" s="189" t="s">
        <v>901</v>
      </c>
      <c r="J1279" s="10" t="str">
        <f>IF(AND(G1279="Excluded", H1279="Excluded"), "Mutually Excluded", IF(AND(OR(G1279="CERTAINLY INCLUDED", G1279="INCLUDED", G1279="MAYBE" ), OR(H1279="INCLUDED", H1279="MAYBE")), "MUTUALLY INCLUDED", IF(AND(G1279="MAYBE", H1279="MAYBE"), "Mutually MAYBE", IF(AND(G1279="Excluded", OR(H1279="INCLUDED", H1279="MAYBE")), "AI: No, Human: Yes", IF(AND(H1279="Excluded", OR(G1279="INCLUDED", G1279="CERTAINLY INCLUDED", G1279="MAYBE")), "AI: Yes, Human: No", "Other Conflict")))))</f>
        <v>Mutually Excluded</v>
      </c>
      <c r="K1279" s="10"/>
      <c r="L1279" s="10"/>
      <c r="N1279" s="220" t="s">
        <v>19</v>
      </c>
      <c r="O1279" s="54" t="str">
        <f>IF(J1279="Mutually Excluded","Exclude",IF(J1279= "Mutually Included","Include",M1279))</f>
        <v>Exclude</v>
      </c>
      <c r="P1279" s="54" t="str">
        <f>'Humans Alignment T&amp;A'!Z1279</f>
        <v>Exclude</v>
      </c>
      <c r="Q1279" s="120" t="str">
        <f>IF(AND(O1279="Exclude", P1279="Exclude"), "Mutually Excluded", IF(AND(OR(O1279="CERTAINLY INCLUDED", O1279="INCLUDE" ), OR(P1279="INCLUDE", P1279="MAYBE")), "MUTUALLY INCLUDED", IF(AND(O1279="MAYBE", P1279="MAYBE"), "Mutually MAYBE", IF(AND(O1279="Exclude", OR(P1279="INCLUDE", P1279="MAYBE")), "AI+Hum: No, Hum1+2: Yes", IF(AND(P1279="Exclude", OR(O1279="INCLUDE", O1279="CERTAINLY INCLUDED", H1279="MAYBE")), "Ai+hum: Yes, Hum1+2: No", "Other Conflict")))))</f>
        <v>Mutually Excluded</v>
      </c>
      <c r="U1279" s="121" t="str">
        <f>IF(Q1279="Mutually Excluded","Exclude",IF(Q1279= "Mutually Included","Include",R1279))</f>
        <v>Exclude</v>
      </c>
      <c r="V1279" s="122"/>
      <c r="X1279" s="117"/>
      <c r="Y1279" s="117"/>
      <c r="Z1279" s="103" t="str">
        <f t="shared" si="208"/>
        <v/>
      </c>
      <c r="AA1279" s="256"/>
      <c r="AB1279" s="186"/>
      <c r="AC1279" s="186"/>
      <c r="AD1279" s="203"/>
      <c r="AF1279" s="203"/>
      <c r="AG1279" s="102" t="str">
        <f t="shared" si="209"/>
        <v/>
      </c>
      <c r="AH1279" s="10" t="str">
        <f t="shared" si="205"/>
        <v/>
      </c>
      <c r="AI1279" s="102"/>
      <c r="AJ1279" s="10"/>
      <c r="AK1279" s="10"/>
      <c r="AL1279" s="105"/>
      <c r="AM1279" s="102"/>
      <c r="AN1279" s="10"/>
      <c r="AO1279" s="10" t="str">
        <f t="shared" si="210"/>
        <v/>
      </c>
      <c r="AT1279" s="10"/>
      <c r="AU1279" s="10" t="str">
        <f>IF(O1279="include",AF1279,"")</f>
        <v/>
      </c>
      <c r="AV1279" s="54" t="str">
        <f>IF(P1279="include",AF1279,"")</f>
        <v/>
      </c>
    </row>
    <row r="1280" spans="1:48" s="54" customFormat="1" ht="45">
      <c r="A1280" s="10">
        <v>1414</v>
      </c>
      <c r="B1280" s="10"/>
      <c r="C1280" s="10" t="s">
        <v>1403</v>
      </c>
      <c r="D1280" s="10">
        <v>1</v>
      </c>
      <c r="E1280" s="10">
        <v>1</v>
      </c>
      <c r="F1280" s="10">
        <v>1</v>
      </c>
      <c r="G1280" s="119" t="str">
        <f t="shared" si="207"/>
        <v>EXCLUDED</v>
      </c>
      <c r="H1280" s="147" t="s">
        <v>901</v>
      </c>
      <c r="I1280" s="189" t="s">
        <v>901</v>
      </c>
      <c r="J1280" s="10" t="str">
        <f>IF(AND(G1280="Excluded", H1280="Excluded"), "Mutually Excluded", IF(AND(OR(G1280="CERTAINLY INCLUDED", G1280="INCLUDED", G1280="MAYBE" ), OR(H1280="INCLUDED", H1280="MAYBE")), "MUTUALLY INCLUDED", IF(AND(G1280="MAYBE", H1280="MAYBE"), "Mutually MAYBE", IF(AND(G1280="Excluded", OR(H1280="INCLUDED", H1280="MAYBE")), "AI: No, Human: Yes", IF(AND(H1280="Excluded", OR(G1280="INCLUDED", G1280="CERTAINLY INCLUDED", G1280="MAYBE")), "AI: Yes, Human: No", "Other Conflict")))))</f>
        <v>Mutually Excluded</v>
      </c>
      <c r="K1280" s="10"/>
      <c r="L1280" s="10"/>
      <c r="N1280" s="220" t="s">
        <v>19</v>
      </c>
      <c r="O1280" s="54" t="str">
        <f>IF(J1280="Mutually Excluded","Exclude",IF(J1280= "Mutually Included","Include",M1280))</f>
        <v>Exclude</v>
      </c>
      <c r="P1280" s="54" t="str">
        <f>'Humans Alignment T&amp;A'!Z1280</f>
        <v>Exclude</v>
      </c>
      <c r="Q1280" s="120" t="str">
        <f>IF(AND(O1280="Exclude", P1280="Exclude"), "Mutually Excluded", IF(AND(OR(O1280="CERTAINLY INCLUDED", O1280="INCLUDE" ), OR(P1280="INCLUDE", P1280="MAYBE")), "MUTUALLY INCLUDED", IF(AND(O1280="MAYBE", P1280="MAYBE"), "Mutually MAYBE", IF(AND(O1280="Exclude", OR(P1280="INCLUDE", P1280="MAYBE")), "AI+Hum: No, Hum1+2: Yes", IF(AND(P1280="Exclude", OR(O1280="INCLUDE", O1280="CERTAINLY INCLUDED", H1280="MAYBE")), "Ai+hum: Yes, Hum1+2: No", "Other Conflict")))))</f>
        <v>Mutually Excluded</v>
      </c>
      <c r="U1280" s="121" t="str">
        <f>IF(Q1280="Mutually Excluded","Exclude",IF(Q1280= "Mutually Included","Include",R1280))</f>
        <v>Exclude</v>
      </c>
      <c r="V1280" s="122"/>
      <c r="X1280" s="117"/>
      <c r="Y1280" s="117"/>
      <c r="Z1280" s="103" t="str">
        <f t="shared" si="208"/>
        <v/>
      </c>
      <c r="AA1280" s="256"/>
      <c r="AB1280" s="186"/>
      <c r="AC1280" s="186"/>
      <c r="AD1280" s="203"/>
      <c r="AF1280" s="203"/>
      <c r="AG1280" s="102" t="str">
        <f t="shared" si="209"/>
        <v/>
      </c>
      <c r="AH1280" s="10" t="str">
        <f t="shared" si="205"/>
        <v/>
      </c>
      <c r="AI1280" s="102"/>
      <c r="AJ1280" s="10"/>
      <c r="AK1280" s="10"/>
      <c r="AL1280" s="105"/>
      <c r="AM1280" s="102"/>
      <c r="AN1280" s="10"/>
      <c r="AO1280" s="10" t="str">
        <f t="shared" si="210"/>
        <v/>
      </c>
      <c r="AT1280" s="10"/>
      <c r="AU1280" s="10" t="str">
        <f>IF(O1280="include",AF1280,"")</f>
        <v/>
      </c>
      <c r="AV1280" s="54" t="str">
        <f>IF(P1280="include",AF1280,"")</f>
        <v/>
      </c>
    </row>
    <row r="1281" spans="1:65" s="54" customFormat="1" ht="60">
      <c r="A1281" s="10">
        <v>1415</v>
      </c>
      <c r="B1281" s="10"/>
      <c r="C1281" s="10" t="s">
        <v>1742</v>
      </c>
      <c r="D1281" s="10">
        <v>2</v>
      </c>
      <c r="E1281" s="10">
        <v>2</v>
      </c>
      <c r="F1281" s="10">
        <v>2</v>
      </c>
      <c r="G1281" s="119" t="str">
        <f t="shared" si="207"/>
        <v>EXCLUDED</v>
      </c>
      <c r="H1281" s="147" t="s">
        <v>901</v>
      </c>
      <c r="I1281" s="189" t="s">
        <v>901</v>
      </c>
      <c r="J1281" s="10" t="str">
        <f>IF(AND(G1281="Excluded", H1281="Excluded"), "Mutually Excluded", IF(AND(OR(G1281="CERTAINLY INCLUDED", G1281="INCLUDED", G1281="MAYBE" ), OR(H1281="INCLUDED", H1281="MAYBE")), "MUTUALLY INCLUDED", IF(AND(G1281="MAYBE", H1281="MAYBE"), "Mutually MAYBE", IF(AND(G1281="Excluded", OR(H1281="INCLUDED", H1281="MAYBE")), "AI: No, Human: Yes", IF(AND(H1281="Excluded", OR(G1281="INCLUDED", G1281="CERTAINLY INCLUDED", G1281="MAYBE")), "AI: Yes, Human: No", "Other Conflict")))))</f>
        <v>Mutually Excluded</v>
      </c>
      <c r="K1281" s="10"/>
      <c r="L1281" s="10"/>
      <c r="N1281" s="220" t="s">
        <v>19</v>
      </c>
      <c r="O1281" s="54" t="str">
        <f>IF(J1281="Mutually Excluded","Exclude",IF(J1281= "Mutually Included","Include",M1281))</f>
        <v>Exclude</v>
      </c>
      <c r="P1281" s="54" t="str">
        <f>'Humans Alignment T&amp;A'!Z1281</f>
        <v>Exclude</v>
      </c>
      <c r="Q1281" s="120" t="str">
        <f>IF(AND(O1281="Exclude", P1281="Exclude"), "Mutually Excluded", IF(AND(OR(O1281="CERTAINLY INCLUDED", O1281="INCLUDE" ), OR(P1281="INCLUDE", P1281="MAYBE")), "MUTUALLY INCLUDED", IF(AND(O1281="MAYBE", P1281="MAYBE"), "Mutually MAYBE", IF(AND(O1281="Exclude", OR(P1281="INCLUDE", P1281="MAYBE")), "AI+Hum: No, Hum1+2: Yes", IF(AND(P1281="Exclude", OR(O1281="INCLUDE", O1281="CERTAINLY INCLUDED", H1281="MAYBE")), "Ai+hum: Yes, Hum1+2: No", "Other Conflict")))))</f>
        <v>Mutually Excluded</v>
      </c>
      <c r="U1281" s="121" t="str">
        <f>IF(Q1281="Mutually Excluded","Exclude",IF(Q1281= "Mutually Included","Include",R1281))</f>
        <v>Exclude</v>
      </c>
      <c r="V1281" s="122"/>
      <c r="X1281" s="117"/>
      <c r="Y1281" s="117"/>
      <c r="Z1281" s="103" t="str">
        <f t="shared" si="208"/>
        <v/>
      </c>
      <c r="AA1281" s="256"/>
      <c r="AB1281" s="186"/>
      <c r="AC1281" s="186"/>
      <c r="AD1281" s="203"/>
      <c r="AF1281" s="203"/>
      <c r="AG1281" s="102" t="str">
        <f t="shared" si="209"/>
        <v/>
      </c>
      <c r="AH1281" s="10" t="str">
        <f t="shared" si="205"/>
        <v/>
      </c>
      <c r="AI1281" s="102"/>
      <c r="AJ1281" s="10"/>
      <c r="AK1281" s="10"/>
      <c r="AL1281" s="105"/>
      <c r="AM1281" s="102"/>
      <c r="AN1281" s="10"/>
      <c r="AO1281" s="10" t="str">
        <f t="shared" si="210"/>
        <v/>
      </c>
      <c r="AT1281" s="10"/>
      <c r="AU1281" s="10" t="str">
        <f>IF(O1281="include",AF1281,"")</f>
        <v/>
      </c>
      <c r="AV1281" s="54" t="str">
        <f>IF(P1281="include",AF1281,"")</f>
        <v/>
      </c>
    </row>
    <row r="1282" spans="1:65" s="54" customFormat="1" ht="30">
      <c r="A1282" s="10">
        <v>1416</v>
      </c>
      <c r="B1282" s="10"/>
      <c r="C1282" s="10" t="s">
        <v>1743</v>
      </c>
      <c r="D1282" s="10">
        <v>2</v>
      </c>
      <c r="E1282" s="10">
        <v>3</v>
      </c>
      <c r="F1282" s="10">
        <v>2</v>
      </c>
      <c r="G1282" s="119" t="str">
        <f t="shared" si="207"/>
        <v>EXCLUDED</v>
      </c>
      <c r="H1282" s="147" t="s">
        <v>901</v>
      </c>
      <c r="I1282" s="189" t="s">
        <v>901</v>
      </c>
      <c r="J1282" s="10" t="str">
        <f>IF(AND(G1282="Excluded", H1282="Excluded"), "Mutually Excluded", IF(AND(OR(G1282="CERTAINLY INCLUDED", G1282="INCLUDED", G1282="MAYBE" ), OR(H1282="INCLUDED", H1282="MAYBE")), "MUTUALLY INCLUDED", IF(AND(G1282="MAYBE", H1282="MAYBE"), "Mutually MAYBE", IF(AND(G1282="Excluded", OR(H1282="INCLUDED", H1282="MAYBE")), "AI: No, Human: Yes", IF(AND(H1282="Excluded", OR(G1282="INCLUDED", G1282="CERTAINLY INCLUDED", G1282="MAYBE")), "AI: Yes, Human: No", "Other Conflict")))))</f>
        <v>Mutually Excluded</v>
      </c>
      <c r="K1282" s="10"/>
      <c r="L1282" s="10"/>
      <c r="N1282" s="220" t="s">
        <v>19</v>
      </c>
      <c r="O1282" s="54" t="str">
        <f>IF(J1282="Mutually Excluded","Exclude",IF(J1282= "Mutually Included","Include",M1282))</f>
        <v>Exclude</v>
      </c>
      <c r="P1282" s="54" t="str">
        <f>'Humans Alignment T&amp;A'!Z1282</f>
        <v>Exclude</v>
      </c>
      <c r="Q1282" s="120" t="str">
        <f>IF(AND(O1282="Exclude", P1282="Exclude"), "Mutually Excluded", IF(AND(OR(O1282="CERTAINLY INCLUDED", O1282="INCLUDE" ), OR(P1282="INCLUDE", P1282="MAYBE")), "MUTUALLY INCLUDED", IF(AND(O1282="MAYBE", P1282="MAYBE"), "Mutually MAYBE", IF(AND(O1282="Exclude", OR(P1282="INCLUDE", P1282="MAYBE")), "AI+Hum: No, Hum1+2: Yes", IF(AND(P1282="Exclude", OR(O1282="INCLUDE", O1282="CERTAINLY INCLUDED", H1282="MAYBE")), "Ai+hum: Yes, Hum1+2: No", "Other Conflict")))))</f>
        <v>Mutually Excluded</v>
      </c>
      <c r="U1282" s="121" t="str">
        <f>IF(Q1282="Mutually Excluded","Exclude",IF(Q1282= "Mutually Included","Include",R1282))</f>
        <v>Exclude</v>
      </c>
      <c r="V1282" s="122"/>
      <c r="X1282" s="117"/>
      <c r="Y1282" s="117"/>
      <c r="Z1282" s="103" t="str">
        <f t="shared" si="208"/>
        <v/>
      </c>
      <c r="AA1282" s="256"/>
      <c r="AB1282" s="186"/>
      <c r="AC1282" s="186"/>
      <c r="AD1282" s="203"/>
      <c r="AF1282" s="203"/>
      <c r="AG1282" s="102" t="str">
        <f t="shared" si="209"/>
        <v/>
      </c>
      <c r="AH1282" s="10" t="str">
        <f t="shared" si="205"/>
        <v/>
      </c>
      <c r="AI1282" s="102"/>
      <c r="AJ1282" s="10"/>
      <c r="AK1282" s="10"/>
      <c r="AL1282" s="105"/>
      <c r="AM1282" s="102"/>
      <c r="AN1282" s="10"/>
      <c r="AO1282" s="10" t="str">
        <f t="shared" si="210"/>
        <v/>
      </c>
      <c r="AT1282" s="10"/>
      <c r="AU1282" s="10" t="str">
        <f>IF(O1282="include",AF1282,"")</f>
        <v/>
      </c>
      <c r="AV1282" s="54" t="str">
        <f>IF(P1282="include",AF1282,"")</f>
        <v/>
      </c>
    </row>
    <row r="1283" spans="1:65" s="54" customFormat="1" ht="30">
      <c r="A1283" s="10">
        <v>1417</v>
      </c>
      <c r="B1283" s="10"/>
      <c r="C1283" s="10" t="s">
        <v>1744</v>
      </c>
      <c r="D1283" s="10">
        <v>3</v>
      </c>
      <c r="E1283" s="10">
        <v>2</v>
      </c>
      <c r="F1283" s="10">
        <v>3</v>
      </c>
      <c r="G1283" s="119" t="str">
        <f t="shared" si="207"/>
        <v>EXCLUDED</v>
      </c>
      <c r="H1283" s="147" t="s">
        <v>901</v>
      </c>
      <c r="I1283" s="189" t="s">
        <v>901</v>
      </c>
      <c r="J1283" s="10" t="str">
        <f>IF(AND(G1283="Excluded", H1283="Excluded"), "Mutually Excluded", IF(AND(OR(G1283="CERTAINLY INCLUDED", G1283="INCLUDED", G1283="MAYBE" ), OR(H1283="INCLUDED", H1283="MAYBE")), "MUTUALLY INCLUDED", IF(AND(G1283="MAYBE", H1283="MAYBE"), "Mutually MAYBE", IF(AND(G1283="Excluded", OR(H1283="INCLUDED", H1283="MAYBE")), "AI: No, Human: Yes", IF(AND(H1283="Excluded", OR(G1283="INCLUDED", G1283="CERTAINLY INCLUDED", G1283="MAYBE")), "AI: Yes, Human: No", "Other Conflict")))))</f>
        <v>Mutually Excluded</v>
      </c>
      <c r="K1283" s="10"/>
      <c r="L1283" s="10"/>
      <c r="N1283" s="220" t="s">
        <v>19</v>
      </c>
      <c r="O1283" s="54" t="str">
        <f>IF(J1283="Mutually Excluded","Exclude",IF(J1283= "Mutually Included","Include",M1283))</f>
        <v>Exclude</v>
      </c>
      <c r="P1283" s="54" t="str">
        <f>'Humans Alignment T&amp;A'!Z1283</f>
        <v>Exclude</v>
      </c>
      <c r="Q1283" s="120" t="str">
        <f>IF(AND(O1283="Exclude", P1283="Exclude"), "Mutually Excluded", IF(AND(OR(O1283="CERTAINLY INCLUDED", O1283="INCLUDE" ), OR(P1283="INCLUDE", P1283="MAYBE")), "MUTUALLY INCLUDED", IF(AND(O1283="MAYBE", P1283="MAYBE"), "Mutually MAYBE", IF(AND(O1283="Exclude", OR(P1283="INCLUDE", P1283="MAYBE")), "AI+Hum: No, Hum1+2: Yes", IF(AND(P1283="Exclude", OR(O1283="INCLUDE", O1283="CERTAINLY INCLUDED", H1283="MAYBE")), "Ai+hum: Yes, Hum1+2: No", "Other Conflict")))))</f>
        <v>Mutually Excluded</v>
      </c>
      <c r="U1283" s="121" t="str">
        <f>IF(Q1283="Mutually Excluded","Exclude",IF(Q1283= "Mutually Included","Include",R1283))</f>
        <v>Exclude</v>
      </c>
      <c r="V1283" s="122"/>
      <c r="X1283" s="117"/>
      <c r="Y1283" s="117"/>
      <c r="Z1283" s="103" t="str">
        <f t="shared" si="208"/>
        <v/>
      </c>
      <c r="AA1283" s="256"/>
      <c r="AB1283" s="186"/>
      <c r="AC1283" s="186"/>
      <c r="AD1283" s="203"/>
      <c r="AF1283" s="203"/>
      <c r="AG1283" s="102" t="str">
        <f t="shared" si="209"/>
        <v/>
      </c>
      <c r="AH1283" s="10" t="str">
        <f t="shared" si="205"/>
        <v/>
      </c>
      <c r="AI1283" s="102"/>
      <c r="AJ1283" s="10"/>
      <c r="AK1283" s="10"/>
      <c r="AL1283" s="105"/>
      <c r="AM1283" s="102"/>
      <c r="AN1283" s="10"/>
      <c r="AO1283" s="10" t="str">
        <f t="shared" si="210"/>
        <v/>
      </c>
      <c r="AT1283" s="10"/>
      <c r="AU1283" s="10" t="str">
        <f>IF(O1283="include",AF1283,"")</f>
        <v/>
      </c>
      <c r="AV1283" s="54" t="str">
        <f>IF(P1283="include",AF1283,"")</f>
        <v/>
      </c>
    </row>
    <row r="1284" spans="1:65" s="54" customFormat="1" ht="60">
      <c r="A1284" s="10">
        <v>1418</v>
      </c>
      <c r="B1284" s="10"/>
      <c r="C1284" s="10" t="s">
        <v>1745</v>
      </c>
      <c r="D1284" s="10">
        <v>4</v>
      </c>
      <c r="E1284" s="10">
        <v>4</v>
      </c>
      <c r="F1284" s="10">
        <v>4</v>
      </c>
      <c r="G1284" s="119" t="str">
        <f t="shared" si="207"/>
        <v>EXCLUDED</v>
      </c>
      <c r="H1284" s="147" t="s">
        <v>901</v>
      </c>
      <c r="I1284" s="189" t="s">
        <v>901</v>
      </c>
      <c r="J1284" s="10" t="str">
        <f>IF(AND(G1284="Excluded", H1284="Excluded"), "Mutually Excluded", IF(AND(OR(G1284="CERTAINLY INCLUDED", G1284="INCLUDED", G1284="MAYBE" ), OR(H1284="INCLUDED", H1284="MAYBE")), "MUTUALLY INCLUDED", IF(AND(G1284="MAYBE", H1284="MAYBE"), "Mutually MAYBE", IF(AND(G1284="Excluded", OR(H1284="INCLUDED", H1284="MAYBE")), "AI: No, Human: Yes", IF(AND(H1284="Excluded", OR(G1284="INCLUDED", G1284="CERTAINLY INCLUDED", G1284="MAYBE")), "AI: Yes, Human: No", "Other Conflict")))))</f>
        <v>Mutually Excluded</v>
      </c>
      <c r="K1284" s="10"/>
      <c r="L1284" s="10"/>
      <c r="N1284" s="220" t="s">
        <v>19</v>
      </c>
      <c r="O1284" s="54" t="str">
        <f>IF(J1284="Mutually Excluded","Exclude",IF(J1284= "Mutually Included","Include",M1284))</f>
        <v>Exclude</v>
      </c>
      <c r="P1284" s="54" t="str">
        <f>'Humans Alignment T&amp;A'!Z1284</f>
        <v>Exclude</v>
      </c>
      <c r="Q1284" s="120" t="str">
        <f>IF(AND(O1284="Exclude", P1284="Exclude"), "Mutually Excluded", IF(AND(OR(O1284="CERTAINLY INCLUDED", O1284="INCLUDE" ), OR(P1284="INCLUDE", P1284="MAYBE")), "MUTUALLY INCLUDED", IF(AND(O1284="MAYBE", P1284="MAYBE"), "Mutually MAYBE", IF(AND(O1284="Exclude", OR(P1284="INCLUDE", P1284="MAYBE")), "AI+Hum: No, Hum1+2: Yes", IF(AND(P1284="Exclude", OR(O1284="INCLUDE", O1284="CERTAINLY INCLUDED", H1284="MAYBE")), "Ai+hum: Yes, Hum1+2: No", "Other Conflict")))))</f>
        <v>Mutually Excluded</v>
      </c>
      <c r="U1284" s="121" t="str">
        <f>IF(Q1284="Mutually Excluded","Exclude",IF(Q1284= "Mutually Included","Include",R1284))</f>
        <v>Exclude</v>
      </c>
      <c r="V1284" s="122"/>
      <c r="X1284" s="117"/>
      <c r="Y1284" s="117"/>
      <c r="Z1284" s="103" t="str">
        <f t="shared" si="208"/>
        <v/>
      </c>
      <c r="AA1284" s="256"/>
      <c r="AB1284" s="186"/>
      <c r="AC1284" s="186"/>
      <c r="AD1284" s="203"/>
      <c r="AF1284" s="203"/>
      <c r="AG1284" s="102" t="str">
        <f t="shared" si="209"/>
        <v/>
      </c>
      <c r="AH1284" s="10" t="str">
        <f t="shared" si="205"/>
        <v/>
      </c>
      <c r="AI1284" s="102"/>
      <c r="AJ1284" s="10"/>
      <c r="AK1284" s="10"/>
      <c r="AL1284" s="105"/>
      <c r="AM1284" s="102"/>
      <c r="AN1284" s="10"/>
      <c r="AO1284" s="10" t="str">
        <f t="shared" si="210"/>
        <v/>
      </c>
      <c r="AT1284" s="10"/>
      <c r="AU1284" s="10" t="str">
        <f>IF(O1284="include",AF1284,"")</f>
        <v/>
      </c>
      <c r="AV1284" s="54" t="str">
        <f>IF(P1284="include",AF1284,"")</f>
        <v/>
      </c>
    </row>
    <row r="1285" spans="1:65" s="54" customFormat="1" ht="30.75" thickBot="1">
      <c r="A1285" s="10">
        <v>1419</v>
      </c>
      <c r="B1285" s="10"/>
      <c r="C1285" s="10" t="s">
        <v>1746</v>
      </c>
      <c r="D1285" s="10">
        <v>2</v>
      </c>
      <c r="E1285" s="10">
        <v>3</v>
      </c>
      <c r="F1285" s="10">
        <v>2</v>
      </c>
      <c r="G1285" s="119" t="str">
        <f t="shared" si="207"/>
        <v>EXCLUDED</v>
      </c>
      <c r="H1285" s="147" t="s">
        <v>901</v>
      </c>
      <c r="I1285" s="189" t="s">
        <v>901</v>
      </c>
      <c r="J1285" s="10" t="str">
        <f>IF(AND(G1285="Excluded", H1285="Excluded"), "Mutually Excluded", IF(AND(OR(G1285="CERTAINLY INCLUDED", G1285="INCLUDED", G1285="MAYBE" ), OR(H1285="INCLUDED", H1285="MAYBE")), "MUTUALLY INCLUDED", IF(AND(G1285="MAYBE", H1285="MAYBE"), "Mutually MAYBE", IF(AND(G1285="Excluded", OR(H1285="INCLUDED", H1285="MAYBE")), "AI: No, Human: Yes", IF(AND(H1285="Excluded", OR(G1285="INCLUDED", G1285="CERTAINLY INCLUDED", G1285="MAYBE")), "AI: Yes, Human: No", "Other Conflict")))))</f>
        <v>Mutually Excluded</v>
      </c>
      <c r="K1285" s="10"/>
      <c r="L1285" s="10"/>
      <c r="N1285" s="220" t="s">
        <v>19</v>
      </c>
      <c r="O1285" s="54" t="str">
        <f>IF(J1285="Mutually Excluded","Exclude",IF(J1285= "Mutually Included","Include",M1285))</f>
        <v>Exclude</v>
      </c>
      <c r="P1285" s="54" t="str">
        <f>'Humans Alignment T&amp;A'!Z1285</f>
        <v>Exclude</v>
      </c>
      <c r="Q1285" s="120" t="str">
        <f>IF(AND(O1285="Exclude", P1285="Exclude"), "Mutually Excluded", IF(AND(OR(O1285="CERTAINLY INCLUDED", O1285="INCLUDE" ), OR(P1285="INCLUDE", P1285="MAYBE")), "MUTUALLY INCLUDED", IF(AND(O1285="MAYBE", P1285="MAYBE"), "Mutually MAYBE", IF(AND(O1285="Exclude", OR(P1285="INCLUDE", P1285="MAYBE")), "AI+Hum: No, Hum1+2: Yes", IF(AND(P1285="Exclude", OR(O1285="INCLUDE", O1285="CERTAINLY INCLUDED", H1285="MAYBE")), "Ai+hum: Yes, Hum1+2: No", "Other Conflict")))))</f>
        <v>Mutually Excluded</v>
      </c>
      <c r="U1285" s="121" t="str">
        <f>IF(Q1285="Mutually Excluded","Exclude",IF(Q1285= "Mutually Included","Include",R1285))</f>
        <v>Exclude</v>
      </c>
      <c r="V1285" s="122"/>
      <c r="X1285" s="117"/>
      <c r="Y1285" s="117"/>
      <c r="Z1285" s="103" t="str">
        <f t="shared" si="208"/>
        <v/>
      </c>
      <c r="AA1285" s="256"/>
      <c r="AB1285" s="186"/>
      <c r="AC1285" s="186"/>
      <c r="AD1285" s="203"/>
      <c r="AF1285" s="203"/>
      <c r="AG1285" s="102" t="str">
        <f t="shared" si="209"/>
        <v/>
      </c>
      <c r="AH1285" s="10" t="str">
        <f t="shared" si="205"/>
        <v/>
      </c>
      <c r="AI1285" s="102"/>
      <c r="AJ1285" s="10"/>
      <c r="AK1285" s="10"/>
      <c r="AL1285" s="105"/>
      <c r="AM1285" s="102"/>
      <c r="AN1285" s="10"/>
      <c r="AO1285" s="10" t="str">
        <f t="shared" si="210"/>
        <v/>
      </c>
      <c r="AT1285" s="10"/>
      <c r="AU1285" s="10" t="str">
        <f>IF(O1285="include",AF1285,"")</f>
        <v/>
      </c>
      <c r="AV1285" s="54" t="str">
        <f>IF(P1285="include",AF1285,"")</f>
        <v/>
      </c>
    </row>
    <row r="1286" spans="1:65" s="54" customFormat="1" ht="30.75" thickBot="1">
      <c r="A1286" s="10">
        <v>1420</v>
      </c>
      <c r="B1286" s="10"/>
      <c r="C1286" s="10" t="s">
        <v>1747</v>
      </c>
      <c r="D1286" s="10">
        <v>3</v>
      </c>
      <c r="E1286" s="10">
        <v>4</v>
      </c>
      <c r="F1286" s="10">
        <v>3</v>
      </c>
      <c r="G1286" s="119" t="str">
        <f t="shared" si="207"/>
        <v>EXCLUDED</v>
      </c>
      <c r="H1286" s="147" t="s">
        <v>901</v>
      </c>
      <c r="I1286" s="189" t="s">
        <v>901</v>
      </c>
      <c r="J1286" s="10" t="str">
        <f>IF(AND(G1286="Excluded", H1286="Excluded"), "Mutually Excluded", IF(AND(OR(G1286="CERTAINLY INCLUDED", G1286="INCLUDED", G1286="MAYBE" ), OR(H1286="INCLUDED", H1286="MAYBE")), "MUTUALLY INCLUDED", IF(AND(G1286="MAYBE", H1286="MAYBE"), "Mutually MAYBE", IF(AND(G1286="Excluded", OR(H1286="INCLUDED", H1286="MAYBE")), "AI: No, Human: Yes", IF(AND(H1286="Excluded", OR(G1286="INCLUDED", G1286="CERTAINLY INCLUDED", G1286="MAYBE")), "AI: Yes, Human: No", "Other Conflict")))))</f>
        <v>Mutually Excluded</v>
      </c>
      <c r="K1286" s="10"/>
      <c r="L1286" s="10"/>
      <c r="N1286" s="220" t="s">
        <v>19</v>
      </c>
      <c r="O1286" s="54" t="str">
        <f>IF(J1286="Mutually Excluded","Exclude",IF(J1286= "Mutually Included","Include",M1286))</f>
        <v>Exclude</v>
      </c>
      <c r="P1286" s="54" t="str">
        <f>'Humans Alignment T&amp;A'!Z1286</f>
        <v>Exclude</v>
      </c>
      <c r="Q1286" s="120" t="str">
        <f>IF(AND(O1286="Exclude", P1286="Exclude"), "Mutually Excluded", IF(AND(OR(O1286="CERTAINLY INCLUDED", O1286="INCLUDE" ), OR(P1286="INCLUDE", P1286="MAYBE")), "MUTUALLY INCLUDED", IF(AND(O1286="MAYBE", P1286="MAYBE"), "Mutually MAYBE", IF(AND(O1286="Exclude", OR(P1286="INCLUDE", P1286="MAYBE")), "AI+Hum: No, Hum1+2: Yes", IF(AND(P1286="Exclude", OR(O1286="INCLUDE", O1286="CERTAINLY INCLUDED", H1286="MAYBE")), "Ai+hum: Yes, Hum1+2: No", "Other Conflict")))))</f>
        <v>Mutually Excluded</v>
      </c>
      <c r="S1286" s="54" t="s">
        <v>23</v>
      </c>
      <c r="T1286" s="54" t="s">
        <v>23</v>
      </c>
      <c r="U1286" s="121" t="str">
        <f>IF(Q1286="Mutually Excluded","Exclude",IF(Q1286= "Mutually Included","Include",R1286))</f>
        <v>Exclude</v>
      </c>
      <c r="V1286" s="122"/>
      <c r="X1286" s="201"/>
      <c r="Y1286" s="123"/>
      <c r="Z1286" s="103"/>
      <c r="AA1286" s="149"/>
      <c r="AB1286" s="124"/>
      <c r="AC1286" s="124"/>
      <c r="AD1286" s="205"/>
      <c r="AF1286" s="203"/>
      <c r="AG1286" s="102"/>
      <c r="AH1286" s="10"/>
      <c r="AI1286" s="184"/>
      <c r="AJ1286" s="10"/>
      <c r="AK1286" s="10"/>
      <c r="AL1286" s="135"/>
      <c r="AM1286" s="102"/>
      <c r="AN1286" s="10"/>
      <c r="AO1286" s="10" t="str">
        <f t="shared" si="210"/>
        <v/>
      </c>
      <c r="AT1286" s="10"/>
      <c r="AU1286" s="10" t="str">
        <f>IF(O1286="include",AF1286,"")</f>
        <v/>
      </c>
      <c r="AV1286" s="54" t="str">
        <f>IF(P1286="include",AF1286,"")</f>
        <v/>
      </c>
    </row>
    <row r="1287" spans="1:65" s="54" customFormat="1" ht="70.150000000000006" customHeight="1">
      <c r="A1287" s="10">
        <v>1421</v>
      </c>
      <c r="B1287" s="10"/>
      <c r="C1287" s="10" t="s">
        <v>715</v>
      </c>
      <c r="D1287" s="10">
        <v>2</v>
      </c>
      <c r="E1287" s="10">
        <v>4</v>
      </c>
      <c r="F1287" s="10">
        <v>3</v>
      </c>
      <c r="G1287" s="119" t="str">
        <f t="shared" si="207"/>
        <v>EXCLUDED</v>
      </c>
      <c r="H1287" s="147" t="s">
        <v>901</v>
      </c>
      <c r="I1287" s="189" t="s">
        <v>901</v>
      </c>
      <c r="J1287" s="10" t="str">
        <f>IF(AND(G1287="Excluded", H1287="Excluded"), "Mutually Excluded", IF(AND(OR(G1287="CERTAINLY INCLUDED", G1287="INCLUDED", G1287="MAYBE" ), OR(H1287="INCLUDED", H1287="MAYBE")), "MUTUALLY INCLUDED", IF(AND(G1287="MAYBE", H1287="MAYBE"), "Mutually MAYBE", IF(AND(G1287="Excluded", OR(H1287="INCLUDED", H1287="MAYBE")), "AI: No, Human: Yes", IF(AND(H1287="Excluded", OR(G1287="INCLUDED", G1287="CERTAINLY INCLUDED", G1287="MAYBE")), "AI: Yes, Human: No", "Other Conflict")))))</f>
        <v>Mutually Excluded</v>
      </c>
      <c r="K1287" s="10"/>
      <c r="L1287" s="10"/>
      <c r="N1287" s="220" t="s">
        <v>19</v>
      </c>
      <c r="O1287" s="54" t="str">
        <f>IF(J1287="Mutually Excluded","Exclude",IF(J1287= "Mutually Included","Include",M1287))</f>
        <v>Exclude</v>
      </c>
      <c r="P1287" s="54" t="str">
        <f>'Humans Alignment T&amp;A'!Z1287</f>
        <v>Exclude</v>
      </c>
      <c r="Q1287" s="120" t="str">
        <f>IF(AND(O1287="Exclude", P1287="Exclude"), "Mutually Excluded", IF(AND(OR(O1287="CERTAINLY INCLUDED", O1287="INCLUDE" ), OR(P1287="INCLUDE", P1287="MAYBE")), "MUTUALLY INCLUDED", IF(AND(O1287="MAYBE", P1287="MAYBE"), "Mutually MAYBE", IF(AND(O1287="Exclude", OR(P1287="INCLUDE", P1287="MAYBE")), "AI+Hum: No, Hum1+2: Yes", IF(AND(P1287="Exclude", OR(O1287="INCLUDE", O1287="CERTAINLY INCLUDED", H1287="MAYBE")), "Ai+hum: Yes, Hum1+2: No", "Other Conflict")))))</f>
        <v>Mutually Excluded</v>
      </c>
      <c r="U1287" s="121" t="str">
        <f>IF(Q1287="Mutually Excluded","Exclude",IF(Q1287= "Mutually Included","Include",R1287))</f>
        <v>Exclude</v>
      </c>
      <c r="V1287" s="122"/>
      <c r="X1287" s="117"/>
      <c r="Y1287" s="117"/>
      <c r="Z1287" s="103" t="str">
        <f t="shared" si="208"/>
        <v/>
      </c>
      <c r="AA1287" s="256"/>
      <c r="AB1287" s="186"/>
      <c r="AC1287" s="186"/>
      <c r="AD1287" s="203"/>
      <c r="AF1287" s="203"/>
      <c r="AG1287" s="102" t="str">
        <f t="shared" si="209"/>
        <v/>
      </c>
      <c r="AH1287" s="10" t="str">
        <f t="shared" si="205"/>
        <v/>
      </c>
      <c r="AI1287" s="102"/>
      <c r="AJ1287" s="10"/>
      <c r="AK1287" s="10"/>
      <c r="AL1287" s="105"/>
      <c r="AM1287" s="102"/>
      <c r="AN1287" s="10"/>
      <c r="AO1287" s="10" t="str">
        <f t="shared" si="210"/>
        <v/>
      </c>
      <c r="AT1287" s="10"/>
      <c r="AU1287" s="10" t="str">
        <f>IF(O1287="include",AF1287,"")</f>
        <v/>
      </c>
      <c r="AV1287" s="54" t="str">
        <f>IF(P1287="include",AF1287,"")</f>
        <v/>
      </c>
    </row>
    <row r="1288" spans="1:65" s="54" customFormat="1" ht="30">
      <c r="A1288" s="10">
        <v>1422</v>
      </c>
      <c r="B1288" s="10"/>
      <c r="C1288" s="10" t="s">
        <v>1749</v>
      </c>
      <c r="D1288" s="10">
        <v>2</v>
      </c>
      <c r="E1288" s="10">
        <v>2</v>
      </c>
      <c r="F1288" s="10">
        <v>3</v>
      </c>
      <c r="G1288" s="119" t="str">
        <f t="shared" si="207"/>
        <v>EXCLUDED</v>
      </c>
      <c r="H1288" s="147" t="s">
        <v>901</v>
      </c>
      <c r="I1288" s="189" t="s">
        <v>901</v>
      </c>
      <c r="J1288" s="10" t="str">
        <f>IF(AND(G1288="Excluded", H1288="Excluded"), "Mutually Excluded", IF(AND(OR(G1288="CERTAINLY INCLUDED", G1288="INCLUDED", G1288="MAYBE" ), OR(H1288="INCLUDED", H1288="MAYBE")), "MUTUALLY INCLUDED", IF(AND(G1288="MAYBE", H1288="MAYBE"), "Mutually MAYBE", IF(AND(G1288="Excluded", OR(H1288="INCLUDED", H1288="MAYBE")), "AI: No, Human: Yes", IF(AND(H1288="Excluded", OR(G1288="INCLUDED", G1288="CERTAINLY INCLUDED", G1288="MAYBE")), "AI: Yes, Human: No", "Other Conflict")))))</f>
        <v>Mutually Excluded</v>
      </c>
      <c r="K1288" s="10"/>
      <c r="L1288" s="10"/>
      <c r="N1288" s="220" t="s">
        <v>19</v>
      </c>
      <c r="O1288" s="54" t="str">
        <f>IF(J1288="Mutually Excluded","Exclude",IF(J1288= "Mutually Included","Include",M1288))</f>
        <v>Exclude</v>
      </c>
      <c r="P1288" s="54" t="str">
        <f>'Humans Alignment T&amp;A'!Z1288</f>
        <v>Exclude</v>
      </c>
      <c r="Q1288" s="120" t="str">
        <f>IF(AND(O1288="Exclude", P1288="Exclude"), "Mutually Excluded", IF(AND(OR(O1288="CERTAINLY INCLUDED", O1288="INCLUDE" ), OR(P1288="INCLUDE", P1288="MAYBE")), "MUTUALLY INCLUDED", IF(AND(O1288="MAYBE", P1288="MAYBE"), "Mutually MAYBE", IF(AND(O1288="Exclude", OR(P1288="INCLUDE", P1288="MAYBE")), "AI+Hum: No, Hum1+2: Yes", IF(AND(P1288="Exclude", OR(O1288="INCLUDE", O1288="CERTAINLY INCLUDED", H1288="MAYBE")), "Ai+hum: Yes, Hum1+2: No", "Other Conflict")))))</f>
        <v>Mutually Excluded</v>
      </c>
      <c r="U1288" s="121" t="str">
        <f>IF(Q1288="Mutually Excluded","Exclude",IF(Q1288= "Mutually Included","Include",R1288))</f>
        <v>Exclude</v>
      </c>
      <c r="V1288" s="122"/>
      <c r="X1288" s="117"/>
      <c r="Y1288" s="117"/>
      <c r="Z1288" s="103" t="str">
        <f t="shared" si="208"/>
        <v/>
      </c>
      <c r="AA1288" s="256"/>
      <c r="AB1288" s="186"/>
      <c r="AC1288" s="186"/>
      <c r="AD1288" s="203"/>
      <c r="AF1288" s="203"/>
      <c r="AG1288" s="102" t="str">
        <f t="shared" si="209"/>
        <v/>
      </c>
      <c r="AH1288" s="10" t="str">
        <f t="shared" si="205"/>
        <v/>
      </c>
      <c r="AI1288" s="102"/>
      <c r="AJ1288" s="10"/>
      <c r="AK1288" s="10"/>
      <c r="AL1288" s="105"/>
      <c r="AM1288" s="102"/>
      <c r="AN1288" s="10"/>
      <c r="AO1288" s="10" t="str">
        <f t="shared" si="210"/>
        <v/>
      </c>
      <c r="AT1288" s="10"/>
      <c r="AU1288" s="10" t="str">
        <f>IF(O1288="include",AF1288,"")</f>
        <v/>
      </c>
      <c r="AV1288" s="54" t="str">
        <f>IF(P1288="include",AF1288,"")</f>
        <v/>
      </c>
    </row>
    <row r="1289" spans="1:65" s="54" customFormat="1" ht="45">
      <c r="A1289" s="10">
        <v>1423</v>
      </c>
      <c r="B1289" s="10"/>
      <c r="C1289" s="10" t="s">
        <v>1750</v>
      </c>
      <c r="D1289" s="10">
        <v>1</v>
      </c>
      <c r="E1289" s="10">
        <v>1</v>
      </c>
      <c r="F1289" s="10">
        <v>1</v>
      </c>
      <c r="G1289" s="119" t="str">
        <f t="shared" si="207"/>
        <v>EXCLUDED</v>
      </c>
      <c r="H1289" s="147" t="s">
        <v>901</v>
      </c>
      <c r="I1289" s="189" t="s">
        <v>901</v>
      </c>
      <c r="J1289" s="10" t="str">
        <f>IF(AND(G1289="Excluded", H1289="Excluded"), "Mutually Excluded", IF(AND(OR(G1289="CERTAINLY INCLUDED", G1289="INCLUDED", G1289="MAYBE" ), OR(H1289="INCLUDED", H1289="MAYBE")), "MUTUALLY INCLUDED", IF(AND(G1289="MAYBE", H1289="MAYBE"), "Mutually MAYBE", IF(AND(G1289="Excluded", OR(H1289="INCLUDED", H1289="MAYBE")), "AI: No, Human: Yes", IF(AND(H1289="Excluded", OR(G1289="INCLUDED", G1289="CERTAINLY INCLUDED", G1289="MAYBE")), "AI: Yes, Human: No", "Other Conflict")))))</f>
        <v>Mutually Excluded</v>
      </c>
      <c r="K1289" s="10"/>
      <c r="L1289" s="10"/>
      <c r="N1289" s="220" t="s">
        <v>19</v>
      </c>
      <c r="O1289" s="54" t="str">
        <f>IF(J1289="Mutually Excluded","Exclude",IF(J1289= "Mutually Included","Include",M1289))</f>
        <v>Exclude</v>
      </c>
      <c r="P1289" s="54" t="str">
        <f>'Humans Alignment T&amp;A'!Z1289</f>
        <v>Exclude</v>
      </c>
      <c r="Q1289" s="120" t="str">
        <f>IF(AND(O1289="Exclude", P1289="Exclude"), "Mutually Excluded", IF(AND(OR(O1289="CERTAINLY INCLUDED", O1289="INCLUDE" ), OR(P1289="INCLUDE", P1289="MAYBE")), "MUTUALLY INCLUDED", IF(AND(O1289="MAYBE", P1289="MAYBE"), "Mutually MAYBE", IF(AND(O1289="Exclude", OR(P1289="INCLUDE", P1289="MAYBE")), "AI+Hum: No, Hum1+2: Yes", IF(AND(P1289="Exclude", OR(O1289="INCLUDE", O1289="CERTAINLY INCLUDED", H1289="MAYBE")), "Ai+hum: Yes, Hum1+2: No", "Other Conflict")))))</f>
        <v>Mutually Excluded</v>
      </c>
      <c r="U1289" s="121" t="str">
        <f>IF(Q1289="Mutually Excluded","Exclude",IF(Q1289= "Mutually Included","Include",R1289))</f>
        <v>Exclude</v>
      </c>
      <c r="V1289" s="122"/>
      <c r="X1289" s="117"/>
      <c r="Y1289" s="117"/>
      <c r="Z1289" s="103" t="str">
        <f t="shared" si="208"/>
        <v/>
      </c>
      <c r="AA1289" s="256"/>
      <c r="AB1289" s="186"/>
      <c r="AC1289" s="186"/>
      <c r="AD1289" s="203"/>
      <c r="AF1289" s="203"/>
      <c r="AG1289" s="102" t="str">
        <f t="shared" si="209"/>
        <v/>
      </c>
      <c r="AH1289" s="10" t="str">
        <f t="shared" si="205"/>
        <v/>
      </c>
      <c r="AI1289" s="102"/>
      <c r="AJ1289" s="10"/>
      <c r="AK1289" s="10"/>
      <c r="AL1289" s="105"/>
      <c r="AM1289" s="102"/>
      <c r="AN1289" s="10"/>
      <c r="AO1289" s="10" t="str">
        <f t="shared" si="210"/>
        <v/>
      </c>
      <c r="AT1289" s="10"/>
      <c r="AU1289" s="10" t="str">
        <f>IF(O1289="include",AF1289,"")</f>
        <v/>
      </c>
      <c r="AV1289" s="54" t="str">
        <f>IF(P1289="include",AF1289,"")</f>
        <v/>
      </c>
    </row>
    <row r="1290" spans="1:65" s="54" customFormat="1" ht="409.5">
      <c r="A1290" s="10">
        <v>1424</v>
      </c>
      <c r="B1290" s="10" t="s">
        <v>1751</v>
      </c>
      <c r="C1290" s="10" t="s">
        <v>1751</v>
      </c>
      <c r="D1290" s="10">
        <v>4</v>
      </c>
      <c r="E1290" s="10">
        <v>4</v>
      </c>
      <c r="F1290" s="10">
        <v>3</v>
      </c>
      <c r="G1290" s="119" t="str">
        <f t="shared" si="207"/>
        <v>EXCLUDED</v>
      </c>
      <c r="H1290" s="147" t="s">
        <v>65</v>
      </c>
      <c r="I1290" s="189" t="s">
        <v>901</v>
      </c>
      <c r="J1290" s="10" t="str">
        <f>IF(AND(G1290="Excluded", H1290="Excluded"), "Mutually Excluded", IF(AND(OR(G1290="CERTAINLY INCLUDED", G1290="INCLUDED", G1290="MAYBE" ), OR(H1290="INCLUDED", H1290="MAYBE")), "MUTUALLY INCLUDED", IF(AND(G1290="MAYBE", H1290="MAYBE"), "Mutually MAYBE", IF(AND(G1290="Excluded", OR(H1290="INCLUDED", H1290="MAYBE")), "AI: No, Human: Yes", IF(AND(H1290="Excluded", OR(G1290="INCLUDED", G1290="CERTAINLY INCLUDED", G1290="MAYBE")), "AI: Yes, Human: No", "Other Conflict")))))</f>
        <v>AI: No, Human: Yes</v>
      </c>
      <c r="K1290" s="10" t="s">
        <v>23</v>
      </c>
      <c r="L1290" s="10" t="s">
        <v>23</v>
      </c>
      <c r="M1290" s="10" t="s">
        <v>23</v>
      </c>
      <c r="N1290" s="220" t="s">
        <v>19</v>
      </c>
      <c r="O1290" s="54" t="str">
        <f>IF(J1290="Mutually Excluded","Exclude",IF(J1290= "Mutually Included","Include",M1290))</f>
        <v>Include</v>
      </c>
      <c r="P1290" s="54" t="str">
        <f>'Humans Alignment T&amp;A'!Z1290</f>
        <v>Include</v>
      </c>
      <c r="Q1290" s="120" t="str">
        <f>IF(AND(O1290="Exclude", P1290="Exclude"), "Mutually Excluded", IF(AND(OR(O1290="CERTAINLY INCLUDED", O1290="INCLUDE" ), OR(P1290="INCLUDE", P1290="MAYBE")), "MUTUALLY INCLUDED", IF(AND(O1290="MAYBE", P1290="MAYBE"), "Mutually MAYBE", IF(AND(O1290="Exclude", OR(P1290="INCLUDE", P1290="MAYBE")), "AI+Hum: No, Hum1+2: Yes", IF(AND(P1290="Exclude", OR(O1290="INCLUDE", O1290="CERTAINLY INCLUDED", H1290="MAYBE")), "Ai+hum: Yes, Hum1+2: No", "Other Conflict")))))</f>
        <v>MUTUALLY INCLUDED</v>
      </c>
      <c r="U1290" s="121" t="str">
        <f>IF(Q1290="Mutually Excluded","Exclude",IF(Q1290= "Mutually Included","Include",R1290))</f>
        <v>Include</v>
      </c>
      <c r="V1290" s="122" t="s">
        <v>23</v>
      </c>
      <c r="W1290" s="54" t="s">
        <v>19</v>
      </c>
      <c r="X1290" s="201" t="s">
        <v>901</v>
      </c>
      <c r="Y1290" s="201" t="s">
        <v>3003</v>
      </c>
      <c r="Z1290" s="103" t="str">
        <f t="shared" si="208"/>
        <v>Nikos Excluded, Cindy Included</v>
      </c>
      <c r="AA1290" s="137" t="s">
        <v>19</v>
      </c>
      <c r="AB1290" s="124" t="s">
        <v>19</v>
      </c>
      <c r="AC1290" s="124" t="s">
        <v>19</v>
      </c>
      <c r="AD1290" s="203" t="s">
        <v>19</v>
      </c>
      <c r="AF1290" s="203" t="s">
        <v>19</v>
      </c>
      <c r="AG1290" s="102" t="str">
        <f t="shared" si="209"/>
        <v>Mutually Excluded</v>
      </c>
      <c r="AH1290" s="10" t="str">
        <f t="shared" si="205"/>
        <v>Human Excluded, AI Included</v>
      </c>
      <c r="AI1290" s="133" t="s">
        <v>19</v>
      </c>
      <c r="AJ1290" s="10"/>
      <c r="AK1290" s="10"/>
      <c r="AL1290" s="143" t="s">
        <v>19</v>
      </c>
      <c r="AM1290" s="107"/>
      <c r="AN1290" s="10"/>
      <c r="AO1290" s="10" t="str">
        <f t="shared" si="210"/>
        <v>Human Excluded, AI Included</v>
      </c>
      <c r="AP1290" s="125" t="str">
        <f t="shared" ref="AP1290" si="211">IF(COUNTA(AQ1290:AS1290)=0, "", IF(COUNTIF(AQ1290:AS1290,5)=3, "Include", IF(COUNTIF(AQ1290:AS1290,5)&gt;=1, "Maybe", "Exclude")))</f>
        <v>Maybe</v>
      </c>
      <c r="AQ1290" s="54">
        <v>4</v>
      </c>
      <c r="AR1290" s="54">
        <v>5</v>
      </c>
      <c r="AS1290" s="54">
        <v>3</v>
      </c>
      <c r="AT1290" s="10" t="s">
        <v>3091</v>
      </c>
      <c r="AU1290" s="10" t="str">
        <f>IF(O1290="include",AF1290,"")</f>
        <v>Exclude</v>
      </c>
      <c r="AV1290" s="54" t="str">
        <f>IF(P1290="include",AF1290,"")</f>
        <v>Exclude</v>
      </c>
      <c r="BC1290" s="10"/>
      <c r="BH1290" s="10"/>
      <c r="BM1290" s="10"/>
    </row>
    <row r="1291" spans="1:65" s="54" customFormat="1" ht="30">
      <c r="A1291" s="10">
        <v>1425</v>
      </c>
      <c r="B1291" s="10"/>
      <c r="C1291" s="10" t="s">
        <v>1753</v>
      </c>
      <c r="D1291" s="10">
        <v>1</v>
      </c>
      <c r="E1291" s="10">
        <v>1</v>
      </c>
      <c r="F1291" s="10">
        <v>1</v>
      </c>
      <c r="G1291" s="119" t="str">
        <f t="shared" si="207"/>
        <v>EXCLUDED</v>
      </c>
      <c r="H1291" s="147" t="s">
        <v>901</v>
      </c>
      <c r="I1291" s="189" t="s">
        <v>901</v>
      </c>
      <c r="J1291" s="10" t="str">
        <f>IF(AND(G1291="Excluded", H1291="Excluded"), "Mutually Excluded", IF(AND(OR(G1291="CERTAINLY INCLUDED", G1291="INCLUDED", G1291="MAYBE" ), OR(H1291="INCLUDED", H1291="MAYBE")), "MUTUALLY INCLUDED", IF(AND(G1291="MAYBE", H1291="MAYBE"), "Mutually MAYBE", IF(AND(G1291="Excluded", OR(H1291="INCLUDED", H1291="MAYBE")), "AI: No, Human: Yes", IF(AND(H1291="Excluded", OR(G1291="INCLUDED", G1291="CERTAINLY INCLUDED", G1291="MAYBE")), "AI: Yes, Human: No", "Other Conflict")))))</f>
        <v>Mutually Excluded</v>
      </c>
      <c r="K1291" s="10"/>
      <c r="L1291" s="10"/>
      <c r="N1291" s="220" t="s">
        <v>19</v>
      </c>
      <c r="O1291" s="54" t="str">
        <f>IF(J1291="Mutually Excluded","Exclude",IF(J1291= "Mutually Included","Include",M1291))</f>
        <v>Exclude</v>
      </c>
      <c r="P1291" s="54" t="str">
        <f>'Humans Alignment T&amp;A'!Z1291</f>
        <v>Exclude</v>
      </c>
      <c r="Q1291" s="120" t="str">
        <f>IF(AND(O1291="Exclude", P1291="Exclude"), "Mutually Excluded", IF(AND(OR(O1291="CERTAINLY INCLUDED", O1291="INCLUDE" ), OR(P1291="INCLUDE", P1291="MAYBE")), "MUTUALLY INCLUDED", IF(AND(O1291="MAYBE", P1291="MAYBE"), "Mutually MAYBE", IF(AND(O1291="Exclude", OR(P1291="INCLUDE", P1291="MAYBE")), "AI+Hum: No, Hum1+2: Yes", IF(AND(P1291="Exclude", OR(O1291="INCLUDE", O1291="CERTAINLY INCLUDED", H1291="MAYBE")), "Ai+hum: Yes, Hum1+2: No", "Other Conflict")))))</f>
        <v>Mutually Excluded</v>
      </c>
      <c r="U1291" s="121" t="str">
        <f>IF(Q1291="Mutually Excluded","Exclude",IF(Q1291= "Mutually Included","Include",R1291))</f>
        <v>Exclude</v>
      </c>
      <c r="V1291" s="122"/>
      <c r="X1291" s="117"/>
      <c r="Y1291" s="117"/>
      <c r="Z1291" s="103" t="str">
        <f t="shared" si="208"/>
        <v/>
      </c>
      <c r="AA1291" s="256"/>
      <c r="AB1291" s="186"/>
      <c r="AC1291" s="186"/>
      <c r="AD1291" s="203"/>
      <c r="AF1291" s="203"/>
      <c r="AG1291" s="102" t="str">
        <f t="shared" si="209"/>
        <v/>
      </c>
      <c r="AH1291" s="10" t="str">
        <f t="shared" si="205"/>
        <v/>
      </c>
      <c r="AI1291" s="102"/>
      <c r="AJ1291" s="10"/>
      <c r="AK1291" s="10"/>
      <c r="AL1291" s="105"/>
      <c r="AM1291" s="102"/>
      <c r="AN1291" s="10"/>
      <c r="AO1291" s="10" t="str">
        <f t="shared" si="210"/>
        <v/>
      </c>
      <c r="AT1291" s="10"/>
      <c r="AU1291" s="10" t="str">
        <f>IF(O1291="include",AF1291,"")</f>
        <v/>
      </c>
      <c r="AV1291" s="54" t="str">
        <f>IF(P1291="include",AF1291,"")</f>
        <v/>
      </c>
    </row>
    <row r="1292" spans="1:65" s="54" customFormat="1" ht="60">
      <c r="A1292" s="10">
        <v>1426</v>
      </c>
      <c r="B1292" s="10"/>
      <c r="C1292" s="10" t="s">
        <v>1754</v>
      </c>
      <c r="D1292" s="10">
        <v>2</v>
      </c>
      <c r="E1292" s="10">
        <v>2</v>
      </c>
      <c r="F1292" s="10">
        <v>1</v>
      </c>
      <c r="G1292" s="119" t="str">
        <f t="shared" si="207"/>
        <v>EXCLUDED</v>
      </c>
      <c r="H1292" s="147" t="s">
        <v>901</v>
      </c>
      <c r="I1292" s="189" t="s">
        <v>901</v>
      </c>
      <c r="J1292" s="10" t="str">
        <f>IF(AND(G1292="Excluded", H1292="Excluded"), "Mutually Excluded", IF(AND(OR(G1292="CERTAINLY INCLUDED", G1292="INCLUDED", G1292="MAYBE" ), OR(H1292="INCLUDED", H1292="MAYBE")), "MUTUALLY INCLUDED", IF(AND(G1292="MAYBE", H1292="MAYBE"), "Mutually MAYBE", IF(AND(G1292="Excluded", OR(H1292="INCLUDED", H1292="MAYBE")), "AI: No, Human: Yes", IF(AND(H1292="Excluded", OR(G1292="INCLUDED", G1292="CERTAINLY INCLUDED", G1292="MAYBE")), "AI: Yes, Human: No", "Other Conflict")))))</f>
        <v>Mutually Excluded</v>
      </c>
      <c r="K1292" s="10"/>
      <c r="L1292" s="10"/>
      <c r="N1292" s="220" t="s">
        <v>19</v>
      </c>
      <c r="O1292" s="54" t="str">
        <f>IF(J1292="Mutually Excluded","Exclude",IF(J1292= "Mutually Included","Include",M1292))</f>
        <v>Exclude</v>
      </c>
      <c r="P1292" s="54" t="str">
        <f>'Humans Alignment T&amp;A'!Z1292</f>
        <v>Exclude</v>
      </c>
      <c r="Q1292" s="120" t="str">
        <f>IF(AND(O1292="Exclude", P1292="Exclude"), "Mutually Excluded", IF(AND(OR(O1292="CERTAINLY INCLUDED", O1292="INCLUDE" ), OR(P1292="INCLUDE", P1292="MAYBE")), "MUTUALLY INCLUDED", IF(AND(O1292="MAYBE", P1292="MAYBE"), "Mutually MAYBE", IF(AND(O1292="Exclude", OR(P1292="INCLUDE", P1292="MAYBE")), "AI+Hum: No, Hum1+2: Yes", IF(AND(P1292="Exclude", OR(O1292="INCLUDE", O1292="CERTAINLY INCLUDED", H1292="MAYBE")), "Ai+hum: Yes, Hum1+2: No", "Other Conflict")))))</f>
        <v>Mutually Excluded</v>
      </c>
      <c r="U1292" s="121" t="str">
        <f>IF(Q1292="Mutually Excluded","Exclude",IF(Q1292= "Mutually Included","Include",R1292))</f>
        <v>Exclude</v>
      </c>
      <c r="V1292" s="122"/>
      <c r="X1292" s="117"/>
      <c r="Y1292" s="117"/>
      <c r="Z1292" s="103" t="str">
        <f t="shared" si="208"/>
        <v/>
      </c>
      <c r="AA1292" s="256"/>
      <c r="AB1292" s="186"/>
      <c r="AC1292" s="186"/>
      <c r="AD1292" s="203"/>
      <c r="AF1292" s="203"/>
      <c r="AG1292" s="102" t="str">
        <f t="shared" si="209"/>
        <v/>
      </c>
      <c r="AH1292" s="10" t="str">
        <f t="shared" si="205"/>
        <v/>
      </c>
      <c r="AI1292" s="102"/>
      <c r="AJ1292" s="10"/>
      <c r="AK1292" s="10"/>
      <c r="AL1292" s="105"/>
      <c r="AM1292" s="102"/>
      <c r="AN1292" s="10"/>
      <c r="AO1292" s="10" t="str">
        <f t="shared" si="210"/>
        <v/>
      </c>
      <c r="AT1292" s="10"/>
      <c r="AU1292" s="10" t="str">
        <f>IF(O1292="include",AF1292,"")</f>
        <v/>
      </c>
      <c r="AV1292" s="54" t="str">
        <f>IF(P1292="include",AF1292,"")</f>
        <v/>
      </c>
    </row>
    <row r="1293" spans="1:65" s="54" customFormat="1" ht="45">
      <c r="A1293" s="10">
        <v>1427</v>
      </c>
      <c r="B1293" s="10"/>
      <c r="C1293" s="10" t="s">
        <v>1756</v>
      </c>
      <c r="D1293" s="10">
        <v>4</v>
      </c>
      <c r="E1293" s="10">
        <v>3</v>
      </c>
      <c r="F1293" s="10">
        <v>3</v>
      </c>
      <c r="G1293" s="119" t="str">
        <f t="shared" si="207"/>
        <v>EXCLUDED</v>
      </c>
      <c r="H1293" s="147" t="s">
        <v>901</v>
      </c>
      <c r="I1293" s="189" t="s">
        <v>901</v>
      </c>
      <c r="J1293" s="10" t="str">
        <f>IF(AND(G1293="Excluded", H1293="Excluded"), "Mutually Excluded", IF(AND(OR(G1293="CERTAINLY INCLUDED", G1293="INCLUDED", G1293="MAYBE" ), OR(H1293="INCLUDED", H1293="MAYBE")), "MUTUALLY INCLUDED", IF(AND(G1293="MAYBE", H1293="MAYBE"), "Mutually MAYBE", IF(AND(G1293="Excluded", OR(H1293="INCLUDED", H1293="MAYBE")), "AI: No, Human: Yes", IF(AND(H1293="Excluded", OR(G1293="INCLUDED", G1293="CERTAINLY INCLUDED", G1293="MAYBE")), "AI: Yes, Human: No", "Other Conflict")))))</f>
        <v>Mutually Excluded</v>
      </c>
      <c r="K1293" s="10"/>
      <c r="L1293" s="10"/>
      <c r="N1293" s="220" t="s">
        <v>19</v>
      </c>
      <c r="O1293" s="54" t="str">
        <f>IF(J1293="Mutually Excluded","Exclude",IF(J1293= "Mutually Included","Include",M1293))</f>
        <v>Exclude</v>
      </c>
      <c r="P1293" s="54" t="str">
        <f>'Humans Alignment T&amp;A'!Z1293</f>
        <v>Exclude</v>
      </c>
      <c r="Q1293" s="120" t="str">
        <f>IF(AND(O1293="Exclude", P1293="Exclude"), "Mutually Excluded", IF(AND(OR(O1293="CERTAINLY INCLUDED", O1293="INCLUDE" ), OR(P1293="INCLUDE", P1293="MAYBE")), "MUTUALLY INCLUDED", IF(AND(O1293="MAYBE", P1293="MAYBE"), "Mutually MAYBE", IF(AND(O1293="Exclude", OR(P1293="INCLUDE", P1293="MAYBE")), "AI+Hum: No, Hum1+2: Yes", IF(AND(P1293="Exclude", OR(O1293="INCLUDE", O1293="CERTAINLY INCLUDED", H1293="MAYBE")), "Ai+hum: Yes, Hum1+2: No", "Other Conflict")))))</f>
        <v>Mutually Excluded</v>
      </c>
      <c r="U1293" s="121" t="str">
        <f>IF(Q1293="Mutually Excluded","Exclude",IF(Q1293= "Mutually Included","Include",R1293))</f>
        <v>Exclude</v>
      </c>
      <c r="V1293" s="122"/>
      <c r="X1293" s="117"/>
      <c r="Y1293" s="117"/>
      <c r="Z1293" s="103" t="str">
        <f t="shared" si="208"/>
        <v/>
      </c>
      <c r="AA1293" s="256"/>
      <c r="AB1293" s="186"/>
      <c r="AC1293" s="186"/>
      <c r="AD1293" s="203"/>
      <c r="AF1293" s="203"/>
      <c r="AG1293" s="102" t="str">
        <f t="shared" si="209"/>
        <v/>
      </c>
      <c r="AH1293" s="10" t="str">
        <f t="shared" si="205"/>
        <v/>
      </c>
      <c r="AI1293" s="102"/>
      <c r="AJ1293" s="10"/>
      <c r="AK1293" s="10"/>
      <c r="AL1293" s="105"/>
      <c r="AM1293" s="102"/>
      <c r="AN1293" s="10"/>
      <c r="AO1293" s="10" t="str">
        <f t="shared" si="210"/>
        <v/>
      </c>
      <c r="AT1293" s="10"/>
      <c r="AU1293" s="10" t="str">
        <f>IF(O1293="include",AF1293,"")</f>
        <v/>
      </c>
      <c r="AV1293" s="54" t="str">
        <f>IF(P1293="include",AF1293,"")</f>
        <v/>
      </c>
    </row>
    <row r="1294" spans="1:65" s="54" customFormat="1" ht="60">
      <c r="A1294" s="10">
        <v>1428</v>
      </c>
      <c r="B1294" s="10"/>
      <c r="C1294" s="261" t="s">
        <v>1757</v>
      </c>
      <c r="D1294" s="10">
        <v>2</v>
      </c>
      <c r="E1294" s="10">
        <v>2</v>
      </c>
      <c r="F1294" s="10">
        <v>2</v>
      </c>
      <c r="G1294" s="119" t="str">
        <f t="shared" si="207"/>
        <v>EXCLUDED</v>
      </c>
      <c r="H1294" s="147" t="s">
        <v>901</v>
      </c>
      <c r="I1294" s="189" t="s">
        <v>901</v>
      </c>
      <c r="J1294" s="10" t="str">
        <f>IF(AND(G1294="Excluded", H1294="Excluded"), "Mutually Excluded", IF(AND(OR(G1294="CERTAINLY INCLUDED", G1294="INCLUDED", G1294="MAYBE" ), OR(H1294="INCLUDED", H1294="MAYBE")), "MUTUALLY INCLUDED", IF(AND(G1294="MAYBE", H1294="MAYBE"), "Mutually MAYBE", IF(AND(G1294="Excluded", OR(H1294="INCLUDED", H1294="MAYBE")), "AI: No, Human: Yes", IF(AND(H1294="Excluded", OR(G1294="INCLUDED", G1294="CERTAINLY INCLUDED", G1294="MAYBE")), "AI: Yes, Human: No", "Other Conflict")))))</f>
        <v>Mutually Excluded</v>
      </c>
      <c r="K1294" s="10"/>
      <c r="L1294" s="10"/>
      <c r="N1294" s="220" t="s">
        <v>19</v>
      </c>
      <c r="O1294" s="54" t="str">
        <f>IF(J1294="Mutually Excluded","Exclude",IF(J1294= "Mutually Included","Include",M1294))</f>
        <v>Exclude</v>
      </c>
      <c r="P1294" s="54" t="str">
        <f>'Humans Alignment T&amp;A'!Z1294</f>
        <v>Exclude</v>
      </c>
      <c r="Q1294" s="120" t="str">
        <f>IF(AND(O1294="Exclude", P1294="Exclude"), "Mutually Excluded", IF(AND(OR(O1294="CERTAINLY INCLUDED", O1294="INCLUDE" ), OR(P1294="INCLUDE", P1294="MAYBE")), "MUTUALLY INCLUDED", IF(AND(O1294="MAYBE", P1294="MAYBE"), "Mutually MAYBE", IF(AND(O1294="Exclude", OR(P1294="INCLUDE", P1294="MAYBE")), "AI+Hum: No, Hum1+2: Yes", IF(AND(P1294="Exclude", OR(O1294="INCLUDE", O1294="CERTAINLY INCLUDED", H1294="MAYBE")), "Ai+hum: Yes, Hum1+2: No", "Other Conflict")))))</f>
        <v>Mutually Excluded</v>
      </c>
      <c r="U1294" s="121" t="str">
        <f>IF(Q1294="Mutually Excluded","Exclude",IF(Q1294= "Mutually Included","Include",R1294))</f>
        <v>Exclude</v>
      </c>
      <c r="V1294" s="122"/>
      <c r="X1294" s="117"/>
      <c r="Y1294" s="117"/>
      <c r="Z1294" s="103" t="str">
        <f t="shared" si="208"/>
        <v/>
      </c>
      <c r="AA1294" s="256"/>
      <c r="AB1294" s="186"/>
      <c r="AC1294" s="186"/>
      <c r="AD1294" s="203"/>
      <c r="AF1294" s="203"/>
      <c r="AG1294" s="102" t="str">
        <f t="shared" si="209"/>
        <v/>
      </c>
      <c r="AH1294" s="10" t="str">
        <f t="shared" si="205"/>
        <v/>
      </c>
      <c r="AI1294" s="102"/>
      <c r="AJ1294" s="10"/>
      <c r="AK1294" s="10"/>
      <c r="AL1294" s="105"/>
      <c r="AM1294" s="102"/>
      <c r="AN1294" s="10"/>
      <c r="AO1294" s="10" t="str">
        <f t="shared" si="210"/>
        <v/>
      </c>
      <c r="AT1294" s="10"/>
      <c r="AU1294" s="10" t="str">
        <f>IF(O1294="include",AF1294,"")</f>
        <v/>
      </c>
      <c r="AV1294" s="54" t="str">
        <f>IF(P1294="include",AF1294,"")</f>
        <v/>
      </c>
    </row>
    <row r="1295" spans="1:65" s="54" customFormat="1" ht="45">
      <c r="A1295" s="10">
        <v>1429</v>
      </c>
      <c r="B1295" s="10"/>
      <c r="C1295" s="10" t="s">
        <v>1760</v>
      </c>
      <c r="D1295" s="10">
        <v>1</v>
      </c>
      <c r="E1295" s="10">
        <v>1</v>
      </c>
      <c r="F1295" s="10">
        <v>1</v>
      </c>
      <c r="G1295" s="119" t="str">
        <f t="shared" si="207"/>
        <v>EXCLUDED</v>
      </c>
      <c r="H1295" s="147" t="s">
        <v>901</v>
      </c>
      <c r="I1295" s="189" t="s">
        <v>901</v>
      </c>
      <c r="J1295" s="10" t="str">
        <f>IF(AND(G1295="Excluded", H1295="Excluded"), "Mutually Excluded", IF(AND(OR(G1295="CERTAINLY INCLUDED", G1295="INCLUDED", G1295="MAYBE" ), OR(H1295="INCLUDED", H1295="MAYBE")), "MUTUALLY INCLUDED", IF(AND(G1295="MAYBE", H1295="MAYBE"), "Mutually MAYBE", IF(AND(G1295="Excluded", OR(H1295="INCLUDED", H1295="MAYBE")), "AI: No, Human: Yes", IF(AND(H1295="Excluded", OR(G1295="INCLUDED", G1295="CERTAINLY INCLUDED", G1295="MAYBE")), "AI: Yes, Human: No", "Other Conflict")))))</f>
        <v>Mutually Excluded</v>
      </c>
      <c r="K1295" s="10"/>
      <c r="L1295" s="10"/>
      <c r="N1295" s="220" t="s">
        <v>19</v>
      </c>
      <c r="O1295" s="54" t="str">
        <f>IF(J1295="Mutually Excluded","Exclude",IF(J1295= "Mutually Included","Include",M1295))</f>
        <v>Exclude</v>
      </c>
      <c r="P1295" s="54" t="str">
        <f>'Humans Alignment T&amp;A'!Z1295</f>
        <v>Exclude</v>
      </c>
      <c r="Q1295" s="120" t="str">
        <f>IF(AND(O1295="Exclude", P1295="Exclude"), "Mutually Excluded", IF(AND(OR(O1295="CERTAINLY INCLUDED", O1295="INCLUDE" ), OR(P1295="INCLUDE", P1295="MAYBE")), "MUTUALLY INCLUDED", IF(AND(O1295="MAYBE", P1295="MAYBE"), "Mutually MAYBE", IF(AND(O1295="Exclude", OR(P1295="INCLUDE", P1295="MAYBE")), "AI+Hum: No, Hum1+2: Yes", IF(AND(P1295="Exclude", OR(O1295="INCLUDE", O1295="CERTAINLY INCLUDED", H1295="MAYBE")), "Ai+hum: Yes, Hum1+2: No", "Other Conflict")))))</f>
        <v>Mutually Excluded</v>
      </c>
      <c r="U1295" s="121" t="str">
        <f>IF(Q1295="Mutually Excluded","Exclude",IF(Q1295= "Mutually Included","Include",R1295))</f>
        <v>Exclude</v>
      </c>
      <c r="V1295" s="122"/>
      <c r="X1295" s="117"/>
      <c r="Y1295" s="117"/>
      <c r="Z1295" s="103" t="str">
        <f t="shared" si="208"/>
        <v/>
      </c>
      <c r="AA1295" s="256"/>
      <c r="AB1295" s="186"/>
      <c r="AC1295" s="186"/>
      <c r="AD1295" s="203"/>
      <c r="AF1295" s="203"/>
      <c r="AG1295" s="102" t="str">
        <f t="shared" si="209"/>
        <v/>
      </c>
      <c r="AH1295" s="10" t="str">
        <f t="shared" si="205"/>
        <v/>
      </c>
      <c r="AI1295" s="102"/>
      <c r="AJ1295" s="10"/>
      <c r="AK1295" s="10"/>
      <c r="AL1295" s="105"/>
      <c r="AM1295" s="102"/>
      <c r="AN1295" s="10"/>
      <c r="AO1295" s="10" t="str">
        <f t="shared" si="210"/>
        <v/>
      </c>
      <c r="AT1295" s="10"/>
      <c r="AU1295" s="10" t="str">
        <f>IF(O1295="include",AF1295,"")</f>
        <v/>
      </c>
      <c r="AV1295" s="54" t="str">
        <f>IF(P1295="include",AF1295,"")</f>
        <v/>
      </c>
    </row>
    <row r="1296" spans="1:65" s="54" customFormat="1" ht="30">
      <c r="A1296" s="10">
        <v>1430</v>
      </c>
      <c r="B1296" s="10"/>
      <c r="C1296" s="10" t="s">
        <v>1762</v>
      </c>
      <c r="D1296" s="10">
        <v>2</v>
      </c>
      <c r="E1296" s="10">
        <v>2</v>
      </c>
      <c r="F1296" s="10">
        <v>2</v>
      </c>
      <c r="G1296" s="119" t="str">
        <f t="shared" si="207"/>
        <v>EXCLUDED</v>
      </c>
      <c r="H1296" s="147" t="s">
        <v>901</v>
      </c>
      <c r="I1296" s="189" t="s">
        <v>901</v>
      </c>
      <c r="J1296" s="10" t="str">
        <f>IF(AND(G1296="Excluded", H1296="Excluded"), "Mutually Excluded", IF(AND(OR(G1296="CERTAINLY INCLUDED", G1296="INCLUDED", G1296="MAYBE" ), OR(H1296="INCLUDED", H1296="MAYBE")), "MUTUALLY INCLUDED", IF(AND(G1296="MAYBE", H1296="MAYBE"), "Mutually MAYBE", IF(AND(G1296="Excluded", OR(H1296="INCLUDED", H1296="MAYBE")), "AI: No, Human: Yes", IF(AND(H1296="Excluded", OR(G1296="INCLUDED", G1296="CERTAINLY INCLUDED", G1296="MAYBE")), "AI: Yes, Human: No", "Other Conflict")))))</f>
        <v>Mutually Excluded</v>
      </c>
      <c r="K1296" s="10"/>
      <c r="L1296" s="10"/>
      <c r="N1296" s="220" t="s">
        <v>19</v>
      </c>
      <c r="O1296" s="54" t="str">
        <f>IF(J1296="Mutually Excluded","Exclude",IF(J1296= "Mutually Included","Include",M1296))</f>
        <v>Exclude</v>
      </c>
      <c r="P1296" s="54" t="str">
        <f>'Humans Alignment T&amp;A'!Z1296</f>
        <v>Exclude</v>
      </c>
      <c r="Q1296" s="120" t="str">
        <f>IF(AND(O1296="Exclude", P1296="Exclude"), "Mutually Excluded", IF(AND(OR(O1296="CERTAINLY INCLUDED", O1296="INCLUDE" ), OR(P1296="INCLUDE", P1296="MAYBE")), "MUTUALLY INCLUDED", IF(AND(O1296="MAYBE", P1296="MAYBE"), "Mutually MAYBE", IF(AND(O1296="Exclude", OR(P1296="INCLUDE", P1296="MAYBE")), "AI+Hum: No, Hum1+2: Yes", IF(AND(P1296="Exclude", OR(O1296="INCLUDE", O1296="CERTAINLY INCLUDED", H1296="MAYBE")), "Ai+hum: Yes, Hum1+2: No", "Other Conflict")))))</f>
        <v>Mutually Excluded</v>
      </c>
      <c r="U1296" s="121" t="str">
        <f>IF(Q1296="Mutually Excluded","Exclude",IF(Q1296= "Mutually Included","Include",R1296))</f>
        <v>Exclude</v>
      </c>
      <c r="V1296" s="122"/>
      <c r="X1296" s="117"/>
      <c r="Y1296" s="117"/>
      <c r="Z1296" s="103" t="str">
        <f t="shared" si="208"/>
        <v/>
      </c>
      <c r="AA1296" s="256"/>
      <c r="AB1296" s="186"/>
      <c r="AC1296" s="186"/>
      <c r="AD1296" s="203"/>
      <c r="AF1296" s="203"/>
      <c r="AG1296" s="102" t="str">
        <f t="shared" si="209"/>
        <v/>
      </c>
      <c r="AH1296" s="10" t="str">
        <f t="shared" si="205"/>
        <v/>
      </c>
      <c r="AI1296" s="102"/>
      <c r="AJ1296" s="10"/>
      <c r="AK1296" s="10"/>
      <c r="AL1296" s="105"/>
      <c r="AM1296" s="102"/>
      <c r="AN1296" s="10"/>
      <c r="AO1296" s="10" t="str">
        <f t="shared" si="210"/>
        <v/>
      </c>
      <c r="AT1296" s="10"/>
      <c r="AU1296" s="10" t="str">
        <f>IF(O1296="include",AF1296,"")</f>
        <v/>
      </c>
      <c r="AV1296" s="54" t="str">
        <f>IF(P1296="include",AF1296,"")</f>
        <v/>
      </c>
    </row>
    <row r="1297" spans="1:48" s="54" customFormat="1" ht="45">
      <c r="A1297" s="10">
        <v>1431</v>
      </c>
      <c r="B1297" s="10"/>
      <c r="C1297" s="10" t="s">
        <v>1763</v>
      </c>
      <c r="D1297" s="10">
        <v>2</v>
      </c>
      <c r="E1297" s="10">
        <v>2</v>
      </c>
      <c r="F1297" s="10">
        <v>2</v>
      </c>
      <c r="G1297" s="119" t="str">
        <f t="shared" si="207"/>
        <v>EXCLUDED</v>
      </c>
      <c r="H1297" s="147" t="s">
        <v>901</v>
      </c>
      <c r="I1297" s="189" t="s">
        <v>901</v>
      </c>
      <c r="J1297" s="10" t="str">
        <f>IF(AND(G1297="Excluded", H1297="Excluded"), "Mutually Excluded", IF(AND(OR(G1297="CERTAINLY INCLUDED", G1297="INCLUDED", G1297="MAYBE" ), OR(H1297="INCLUDED", H1297="MAYBE")), "MUTUALLY INCLUDED", IF(AND(G1297="MAYBE", H1297="MAYBE"), "Mutually MAYBE", IF(AND(G1297="Excluded", OR(H1297="INCLUDED", H1297="MAYBE")), "AI: No, Human: Yes", IF(AND(H1297="Excluded", OR(G1297="INCLUDED", G1297="CERTAINLY INCLUDED", G1297="MAYBE")), "AI: Yes, Human: No", "Other Conflict")))))</f>
        <v>Mutually Excluded</v>
      </c>
      <c r="K1297" s="10"/>
      <c r="L1297" s="10"/>
      <c r="N1297" s="220" t="s">
        <v>19</v>
      </c>
      <c r="O1297" s="54" t="str">
        <f>IF(J1297="Mutually Excluded","Exclude",IF(J1297= "Mutually Included","Include",M1297))</f>
        <v>Exclude</v>
      </c>
      <c r="P1297" s="54" t="str">
        <f>'Humans Alignment T&amp;A'!Z1297</f>
        <v>Exclude</v>
      </c>
      <c r="Q1297" s="120" t="str">
        <f>IF(AND(O1297="Exclude", P1297="Exclude"), "Mutually Excluded", IF(AND(OR(O1297="CERTAINLY INCLUDED", O1297="INCLUDE" ), OR(P1297="INCLUDE", P1297="MAYBE")), "MUTUALLY INCLUDED", IF(AND(O1297="MAYBE", P1297="MAYBE"), "Mutually MAYBE", IF(AND(O1297="Exclude", OR(P1297="INCLUDE", P1297="MAYBE")), "AI+Hum: No, Hum1+2: Yes", IF(AND(P1297="Exclude", OR(O1297="INCLUDE", O1297="CERTAINLY INCLUDED", H1297="MAYBE")), "Ai+hum: Yes, Hum1+2: No", "Other Conflict")))))</f>
        <v>Mutually Excluded</v>
      </c>
      <c r="U1297" s="121" t="str">
        <f>IF(Q1297="Mutually Excluded","Exclude",IF(Q1297= "Mutually Included","Include",R1297))</f>
        <v>Exclude</v>
      </c>
      <c r="V1297" s="122"/>
      <c r="X1297" s="117"/>
      <c r="Y1297" s="117"/>
      <c r="Z1297" s="103" t="str">
        <f t="shared" si="208"/>
        <v/>
      </c>
      <c r="AA1297" s="256"/>
      <c r="AB1297" s="186"/>
      <c r="AC1297" s="186"/>
      <c r="AD1297" s="203"/>
      <c r="AF1297" s="203"/>
      <c r="AG1297" s="102" t="str">
        <f t="shared" si="209"/>
        <v/>
      </c>
      <c r="AH1297" s="10" t="str">
        <f t="shared" si="205"/>
        <v/>
      </c>
      <c r="AI1297" s="102"/>
      <c r="AJ1297" s="10"/>
      <c r="AK1297" s="10"/>
      <c r="AL1297" s="105"/>
      <c r="AM1297" s="102"/>
      <c r="AN1297" s="10"/>
      <c r="AO1297" s="10" t="str">
        <f t="shared" si="210"/>
        <v/>
      </c>
      <c r="AT1297" s="10"/>
      <c r="AU1297" s="10" t="str">
        <f>IF(O1297="include",AF1297,"")</f>
        <v/>
      </c>
      <c r="AV1297" s="54" t="str">
        <f>IF(P1297="include",AF1297,"")</f>
        <v/>
      </c>
    </row>
    <row r="1298" spans="1:48" s="54" customFormat="1" ht="45">
      <c r="A1298" s="10">
        <v>1432</v>
      </c>
      <c r="B1298" s="10"/>
      <c r="C1298" s="10" t="s">
        <v>1764</v>
      </c>
      <c r="D1298" s="10">
        <v>1</v>
      </c>
      <c r="E1298" s="10">
        <v>1</v>
      </c>
      <c r="F1298" s="10">
        <v>1</v>
      </c>
      <c r="G1298" s="119" t="str">
        <f t="shared" si="207"/>
        <v>EXCLUDED</v>
      </c>
      <c r="H1298" s="147" t="s">
        <v>901</v>
      </c>
      <c r="I1298" s="189" t="s">
        <v>901</v>
      </c>
      <c r="J1298" s="10" t="str">
        <f>IF(AND(G1298="Excluded", H1298="Excluded"), "Mutually Excluded", IF(AND(OR(G1298="CERTAINLY INCLUDED", G1298="INCLUDED", G1298="MAYBE" ), OR(H1298="INCLUDED", H1298="MAYBE")), "MUTUALLY INCLUDED", IF(AND(G1298="MAYBE", H1298="MAYBE"), "Mutually MAYBE", IF(AND(G1298="Excluded", OR(H1298="INCLUDED", H1298="MAYBE")), "AI: No, Human: Yes", IF(AND(H1298="Excluded", OR(G1298="INCLUDED", G1298="CERTAINLY INCLUDED", G1298="MAYBE")), "AI: Yes, Human: No", "Other Conflict")))))</f>
        <v>Mutually Excluded</v>
      </c>
      <c r="K1298" s="10"/>
      <c r="L1298" s="10"/>
      <c r="N1298" s="220" t="s">
        <v>19</v>
      </c>
      <c r="O1298" s="54" t="str">
        <f>IF(J1298="Mutually Excluded","Exclude",IF(J1298= "Mutually Included","Include",M1298))</f>
        <v>Exclude</v>
      </c>
      <c r="P1298" s="54" t="str">
        <f>'Humans Alignment T&amp;A'!Z1298</f>
        <v>Exclude</v>
      </c>
      <c r="Q1298" s="120" t="str">
        <f>IF(AND(O1298="Exclude", P1298="Exclude"), "Mutually Excluded", IF(AND(OR(O1298="CERTAINLY INCLUDED", O1298="INCLUDE" ), OR(P1298="INCLUDE", P1298="MAYBE")), "MUTUALLY INCLUDED", IF(AND(O1298="MAYBE", P1298="MAYBE"), "Mutually MAYBE", IF(AND(O1298="Exclude", OR(P1298="INCLUDE", P1298="MAYBE")), "AI+Hum: No, Hum1+2: Yes", IF(AND(P1298="Exclude", OR(O1298="INCLUDE", O1298="CERTAINLY INCLUDED", H1298="MAYBE")), "Ai+hum: Yes, Hum1+2: No", "Other Conflict")))))</f>
        <v>Mutually Excluded</v>
      </c>
      <c r="U1298" s="121" t="str">
        <f>IF(Q1298="Mutually Excluded","Exclude",IF(Q1298= "Mutually Included","Include",R1298))</f>
        <v>Exclude</v>
      </c>
      <c r="V1298" s="122"/>
      <c r="X1298" s="117"/>
      <c r="Y1298" s="117"/>
      <c r="Z1298" s="103" t="str">
        <f t="shared" si="208"/>
        <v/>
      </c>
      <c r="AA1298" s="256"/>
      <c r="AB1298" s="186"/>
      <c r="AC1298" s="186"/>
      <c r="AD1298" s="203"/>
      <c r="AF1298" s="203"/>
      <c r="AG1298" s="102" t="str">
        <f t="shared" si="209"/>
        <v/>
      </c>
      <c r="AH1298" s="10" t="str">
        <f t="shared" si="205"/>
        <v/>
      </c>
      <c r="AI1298" s="102"/>
      <c r="AJ1298" s="10"/>
      <c r="AK1298" s="10"/>
      <c r="AL1298" s="105"/>
      <c r="AM1298" s="102"/>
      <c r="AN1298" s="10"/>
      <c r="AO1298" s="10" t="str">
        <f t="shared" si="210"/>
        <v/>
      </c>
      <c r="AT1298" s="10"/>
      <c r="AU1298" s="10" t="str">
        <f>IF(O1298="include",AF1298,"")</f>
        <v/>
      </c>
      <c r="AV1298" s="54" t="str">
        <f>IF(P1298="include",AF1298,"")</f>
        <v/>
      </c>
    </row>
    <row r="1299" spans="1:48" s="54" customFormat="1" ht="30">
      <c r="A1299" s="10">
        <v>1433</v>
      </c>
      <c r="B1299" s="10"/>
      <c r="C1299" s="10" t="s">
        <v>1765</v>
      </c>
      <c r="D1299" s="10">
        <v>2</v>
      </c>
      <c r="E1299" s="10">
        <v>2</v>
      </c>
      <c r="F1299" s="10">
        <v>2</v>
      </c>
      <c r="G1299" s="119" t="str">
        <f t="shared" si="207"/>
        <v>EXCLUDED</v>
      </c>
      <c r="H1299" s="147" t="s">
        <v>901</v>
      </c>
      <c r="I1299" s="189" t="s">
        <v>901</v>
      </c>
      <c r="J1299" s="10" t="str">
        <f>IF(AND(G1299="Excluded", H1299="Excluded"), "Mutually Excluded", IF(AND(OR(G1299="CERTAINLY INCLUDED", G1299="INCLUDED", G1299="MAYBE" ), OR(H1299="INCLUDED", H1299="MAYBE")), "MUTUALLY INCLUDED", IF(AND(G1299="MAYBE", H1299="MAYBE"), "Mutually MAYBE", IF(AND(G1299="Excluded", OR(H1299="INCLUDED", H1299="MAYBE")), "AI: No, Human: Yes", IF(AND(H1299="Excluded", OR(G1299="INCLUDED", G1299="CERTAINLY INCLUDED", G1299="MAYBE")), "AI: Yes, Human: No", "Other Conflict")))))</f>
        <v>Mutually Excluded</v>
      </c>
      <c r="K1299" s="10"/>
      <c r="L1299" s="10"/>
      <c r="N1299" s="220" t="s">
        <v>19</v>
      </c>
      <c r="O1299" s="54" t="str">
        <f>IF(J1299="Mutually Excluded","Exclude",IF(J1299= "Mutually Included","Include",M1299))</f>
        <v>Exclude</v>
      </c>
      <c r="P1299" s="54" t="str">
        <f>'Humans Alignment T&amp;A'!Z1299</f>
        <v>Exclude</v>
      </c>
      <c r="Q1299" s="120" t="str">
        <f>IF(AND(O1299="Exclude", P1299="Exclude"), "Mutually Excluded", IF(AND(OR(O1299="CERTAINLY INCLUDED", O1299="INCLUDE" ), OR(P1299="INCLUDE", P1299="MAYBE")), "MUTUALLY INCLUDED", IF(AND(O1299="MAYBE", P1299="MAYBE"), "Mutually MAYBE", IF(AND(O1299="Exclude", OR(P1299="INCLUDE", P1299="MAYBE")), "AI+Hum: No, Hum1+2: Yes", IF(AND(P1299="Exclude", OR(O1299="INCLUDE", O1299="CERTAINLY INCLUDED", H1299="MAYBE")), "Ai+hum: Yes, Hum1+2: No", "Other Conflict")))))</f>
        <v>Mutually Excluded</v>
      </c>
      <c r="U1299" s="121" t="str">
        <f>IF(Q1299="Mutually Excluded","Exclude",IF(Q1299= "Mutually Included","Include",R1299))</f>
        <v>Exclude</v>
      </c>
      <c r="V1299" s="122"/>
      <c r="X1299" s="117"/>
      <c r="Y1299" s="117"/>
      <c r="Z1299" s="103" t="str">
        <f t="shared" si="208"/>
        <v/>
      </c>
      <c r="AA1299" s="256"/>
      <c r="AB1299" s="186"/>
      <c r="AC1299" s="186"/>
      <c r="AD1299" s="203"/>
      <c r="AF1299" s="203"/>
      <c r="AG1299" s="102" t="str">
        <f t="shared" si="209"/>
        <v/>
      </c>
      <c r="AH1299" s="10" t="str">
        <f t="shared" si="205"/>
        <v/>
      </c>
      <c r="AI1299" s="102"/>
      <c r="AJ1299" s="10"/>
      <c r="AK1299" s="10"/>
      <c r="AL1299" s="105"/>
      <c r="AM1299" s="102"/>
      <c r="AN1299" s="10"/>
      <c r="AO1299" s="10" t="str">
        <f t="shared" si="210"/>
        <v/>
      </c>
      <c r="AT1299" s="10"/>
      <c r="AU1299" s="10" t="str">
        <f>IF(O1299="include",AF1299,"")</f>
        <v/>
      </c>
      <c r="AV1299" s="54" t="str">
        <f>IF(P1299="include",AF1299,"")</f>
        <v/>
      </c>
    </row>
    <row r="1300" spans="1:48" s="54" customFormat="1" ht="60.75" thickBot="1">
      <c r="A1300" s="10">
        <v>1434</v>
      </c>
      <c r="B1300" s="10"/>
      <c r="C1300" s="10" t="s">
        <v>1767</v>
      </c>
      <c r="D1300" s="10">
        <v>1</v>
      </c>
      <c r="E1300" s="10">
        <v>1</v>
      </c>
      <c r="F1300" s="10">
        <v>1</v>
      </c>
      <c r="G1300" s="119" t="str">
        <f t="shared" si="207"/>
        <v>EXCLUDED</v>
      </c>
      <c r="H1300" s="147" t="s">
        <v>901</v>
      </c>
      <c r="I1300" s="189" t="s">
        <v>901</v>
      </c>
      <c r="J1300" s="10" t="str">
        <f>IF(AND(G1300="Excluded", H1300="Excluded"), "Mutually Excluded", IF(AND(OR(G1300="CERTAINLY INCLUDED", G1300="INCLUDED", G1300="MAYBE" ), OR(H1300="INCLUDED", H1300="MAYBE")), "MUTUALLY INCLUDED", IF(AND(G1300="MAYBE", H1300="MAYBE"), "Mutually MAYBE", IF(AND(G1300="Excluded", OR(H1300="INCLUDED", H1300="MAYBE")), "AI: No, Human: Yes", IF(AND(H1300="Excluded", OR(G1300="INCLUDED", G1300="CERTAINLY INCLUDED", G1300="MAYBE")), "AI: Yes, Human: No", "Other Conflict")))))</f>
        <v>Mutually Excluded</v>
      </c>
      <c r="K1300" s="10"/>
      <c r="L1300" s="10"/>
      <c r="N1300" s="220" t="s">
        <v>19</v>
      </c>
      <c r="O1300" s="54" t="str">
        <f>IF(J1300="Mutually Excluded","Exclude",IF(J1300= "Mutually Included","Include",M1300))</f>
        <v>Exclude</v>
      </c>
      <c r="P1300" s="54" t="str">
        <f>'Humans Alignment T&amp;A'!Z1300</f>
        <v>Exclude</v>
      </c>
      <c r="Q1300" s="120" t="str">
        <f>IF(AND(O1300="Exclude", P1300="Exclude"), "Mutually Excluded", IF(AND(OR(O1300="CERTAINLY INCLUDED", O1300="INCLUDE" ), OR(P1300="INCLUDE", P1300="MAYBE")), "MUTUALLY INCLUDED", IF(AND(O1300="MAYBE", P1300="MAYBE"), "Mutually MAYBE", IF(AND(O1300="Exclude", OR(P1300="INCLUDE", P1300="MAYBE")), "AI+Hum: No, Hum1+2: Yes", IF(AND(P1300="Exclude", OR(O1300="INCLUDE", O1300="CERTAINLY INCLUDED", H1300="MAYBE")), "Ai+hum: Yes, Hum1+2: No", "Other Conflict")))))</f>
        <v>Mutually Excluded</v>
      </c>
      <c r="U1300" s="121" t="str">
        <f>IF(Q1300="Mutually Excluded","Exclude",IF(Q1300= "Mutually Included","Include",R1300))</f>
        <v>Exclude</v>
      </c>
      <c r="V1300" s="122"/>
      <c r="X1300" s="117"/>
      <c r="Y1300" s="117"/>
      <c r="Z1300" s="103" t="str">
        <f t="shared" si="208"/>
        <v/>
      </c>
      <c r="AA1300" s="256"/>
      <c r="AB1300" s="186"/>
      <c r="AC1300" s="186"/>
      <c r="AD1300" s="203"/>
      <c r="AF1300" s="203"/>
      <c r="AG1300" s="102" t="str">
        <f t="shared" si="209"/>
        <v/>
      </c>
      <c r="AH1300" s="10" t="str">
        <f t="shared" ref="AH1300:AH1363" si="212">IF(OR(ISBLANK(AF1300), ISBLANK(AP1300)), "", IF(AND(OR(AF1300="Include", AF1300="Maybe"), OR(AP1300="Included", AP1300="Maybe", AP1300="Certainly Included")), "Mutually Included", IF(AND(AF1300="Exclude", AP1300="Exclude"), "Mutually Excluded", IF(AND(AF1300="Exclude", OR(AP1300="Include", AP1300="Maybe")), "Human Excluded, AI Included", IF(AND(OR(AF1300="Include", AF1300="Maybe"), AP1300="Exclude"), "Human Included, AI Excluded", "Pal")))))</f>
        <v/>
      </c>
      <c r="AI1300" s="102"/>
      <c r="AJ1300" s="10"/>
      <c r="AK1300" s="10"/>
      <c r="AL1300" s="105"/>
      <c r="AM1300" s="102"/>
      <c r="AN1300" s="10"/>
      <c r="AO1300" s="10" t="str">
        <f t="shared" si="210"/>
        <v/>
      </c>
      <c r="AT1300" s="10"/>
      <c r="AU1300" s="10" t="str">
        <f>IF(O1300="include",AF1300,"")</f>
        <v/>
      </c>
      <c r="AV1300" s="54" t="str">
        <f>IF(P1300="include",AF1300,"")</f>
        <v/>
      </c>
    </row>
    <row r="1301" spans="1:48" s="54" customFormat="1" ht="30.75" thickBot="1">
      <c r="A1301" s="10">
        <v>1435</v>
      </c>
      <c r="B1301" s="10"/>
      <c r="C1301" s="10" t="s">
        <v>1768</v>
      </c>
      <c r="D1301" s="10">
        <v>1</v>
      </c>
      <c r="E1301" s="10">
        <v>1</v>
      </c>
      <c r="F1301" s="10">
        <v>1</v>
      </c>
      <c r="G1301" s="119" t="str">
        <f t="shared" si="207"/>
        <v>EXCLUDED</v>
      </c>
      <c r="H1301" s="147" t="s">
        <v>901</v>
      </c>
      <c r="I1301" s="189" t="s">
        <v>901</v>
      </c>
      <c r="J1301" s="10" t="str">
        <f>IF(AND(G1301="Excluded", H1301="Excluded"), "Mutually Excluded", IF(AND(OR(G1301="CERTAINLY INCLUDED", G1301="INCLUDED", G1301="MAYBE" ), OR(H1301="INCLUDED", H1301="MAYBE")), "MUTUALLY INCLUDED", IF(AND(G1301="MAYBE", H1301="MAYBE"), "Mutually MAYBE", IF(AND(G1301="Excluded", OR(H1301="INCLUDED", H1301="MAYBE")), "AI: No, Human: Yes", IF(AND(H1301="Excluded", OR(G1301="INCLUDED", G1301="CERTAINLY INCLUDED", G1301="MAYBE")), "AI: Yes, Human: No", "Other Conflict")))))</f>
        <v>Mutually Excluded</v>
      </c>
      <c r="K1301" s="10"/>
      <c r="L1301" s="10"/>
      <c r="N1301" s="220" t="s">
        <v>19</v>
      </c>
      <c r="O1301" s="54" t="str">
        <f>IF(J1301="Mutually Excluded","Exclude",IF(J1301= "Mutually Included","Include",M1301))</f>
        <v>Exclude</v>
      </c>
      <c r="P1301" s="54" t="str">
        <f>'Humans Alignment T&amp;A'!Z1301</f>
        <v>Exclude</v>
      </c>
      <c r="Q1301" s="120" t="str">
        <f>IF(AND(O1301="Exclude", P1301="Exclude"), "Mutually Excluded", IF(AND(OR(O1301="CERTAINLY INCLUDED", O1301="INCLUDE" ), OR(P1301="INCLUDE", P1301="MAYBE")), "MUTUALLY INCLUDED", IF(AND(O1301="MAYBE", P1301="MAYBE"), "Mutually MAYBE", IF(AND(O1301="Exclude", OR(P1301="INCLUDE", P1301="MAYBE")), "AI+Hum: No, Hum1+2: Yes", IF(AND(P1301="Exclude", OR(O1301="INCLUDE", O1301="CERTAINLY INCLUDED", H1301="MAYBE")), "Ai+hum: Yes, Hum1+2: No", "Other Conflict")))))</f>
        <v>Mutually Excluded</v>
      </c>
      <c r="S1301" s="54" t="s">
        <v>23</v>
      </c>
      <c r="T1301" s="54" t="s">
        <v>23</v>
      </c>
      <c r="U1301" s="121" t="str">
        <f>IF(Q1301="Mutually Excluded","Exclude",IF(Q1301= "Mutually Included","Include",R1301))</f>
        <v>Exclude</v>
      </c>
      <c r="V1301" s="122"/>
      <c r="X1301" s="201"/>
      <c r="Y1301" s="123"/>
      <c r="Z1301" s="103"/>
      <c r="AA1301" s="149"/>
      <c r="AB1301" s="124"/>
      <c r="AC1301" s="124"/>
      <c r="AD1301" s="205"/>
      <c r="AF1301" s="205"/>
      <c r="AG1301" s="102"/>
      <c r="AH1301" s="10"/>
      <c r="AI1301" s="184"/>
      <c r="AJ1301" s="10"/>
      <c r="AK1301" s="10"/>
      <c r="AL1301" s="135"/>
      <c r="AM1301" s="102"/>
      <c r="AN1301" s="10"/>
      <c r="AO1301" s="10" t="str">
        <f t="shared" si="210"/>
        <v/>
      </c>
      <c r="AT1301" s="10"/>
      <c r="AU1301" s="10" t="str">
        <f>IF(O1301="include",AF1301,"")</f>
        <v/>
      </c>
      <c r="AV1301" s="54" t="str">
        <f>IF(P1301="include",AF1301,"")</f>
        <v/>
      </c>
    </row>
    <row r="1302" spans="1:48" s="54" customFormat="1" ht="30">
      <c r="A1302" s="10">
        <v>1436</v>
      </c>
      <c r="B1302" s="10"/>
      <c r="C1302" s="10" t="s">
        <v>1769</v>
      </c>
      <c r="D1302" s="10">
        <v>2</v>
      </c>
      <c r="E1302" s="10">
        <v>2</v>
      </c>
      <c r="F1302" s="10">
        <v>2</v>
      </c>
      <c r="G1302" s="119" t="str">
        <f t="shared" si="207"/>
        <v>EXCLUDED</v>
      </c>
      <c r="H1302" s="147" t="s">
        <v>901</v>
      </c>
      <c r="I1302" s="189" t="s">
        <v>901</v>
      </c>
      <c r="J1302" s="10" t="str">
        <f>IF(AND(G1302="Excluded", H1302="Excluded"), "Mutually Excluded", IF(AND(OR(G1302="CERTAINLY INCLUDED", G1302="INCLUDED", G1302="MAYBE" ), OR(H1302="INCLUDED", H1302="MAYBE")), "MUTUALLY INCLUDED", IF(AND(G1302="MAYBE", H1302="MAYBE"), "Mutually MAYBE", IF(AND(G1302="Excluded", OR(H1302="INCLUDED", H1302="MAYBE")), "AI: No, Human: Yes", IF(AND(H1302="Excluded", OR(G1302="INCLUDED", G1302="CERTAINLY INCLUDED", G1302="MAYBE")), "AI: Yes, Human: No", "Other Conflict")))))</f>
        <v>Mutually Excluded</v>
      </c>
      <c r="K1302" s="10"/>
      <c r="L1302" s="10"/>
      <c r="N1302" s="220" t="s">
        <v>19</v>
      </c>
      <c r="O1302" s="54" t="str">
        <f>IF(J1302="Mutually Excluded","Exclude",IF(J1302= "Mutually Included","Include",M1302))</f>
        <v>Exclude</v>
      </c>
      <c r="P1302" s="54" t="str">
        <f>'Humans Alignment T&amp;A'!Z1302</f>
        <v>Exclude</v>
      </c>
      <c r="Q1302" s="120" t="str">
        <f>IF(AND(O1302="Exclude", P1302="Exclude"), "Mutually Excluded", IF(AND(OR(O1302="CERTAINLY INCLUDED", O1302="INCLUDE" ), OR(P1302="INCLUDE", P1302="MAYBE")), "MUTUALLY INCLUDED", IF(AND(O1302="MAYBE", P1302="MAYBE"), "Mutually MAYBE", IF(AND(O1302="Exclude", OR(P1302="INCLUDE", P1302="MAYBE")), "AI+Hum: No, Hum1+2: Yes", IF(AND(P1302="Exclude", OR(O1302="INCLUDE", O1302="CERTAINLY INCLUDED", H1302="MAYBE")), "Ai+hum: Yes, Hum1+2: No", "Other Conflict")))))</f>
        <v>Mutually Excluded</v>
      </c>
      <c r="U1302" s="121" t="str">
        <f>IF(Q1302="Mutually Excluded","Exclude",IF(Q1302= "Mutually Included","Include",R1302))</f>
        <v>Exclude</v>
      </c>
      <c r="V1302" s="122"/>
      <c r="X1302" s="117"/>
      <c r="Y1302" s="117"/>
      <c r="Z1302" s="103" t="str">
        <f t="shared" si="208"/>
        <v/>
      </c>
      <c r="AA1302" s="256"/>
      <c r="AB1302" s="186"/>
      <c r="AC1302" s="186"/>
      <c r="AD1302" s="203"/>
      <c r="AF1302" s="203"/>
      <c r="AG1302" s="102" t="str">
        <f t="shared" si="209"/>
        <v/>
      </c>
      <c r="AH1302" s="10" t="str">
        <f t="shared" si="212"/>
        <v/>
      </c>
      <c r="AI1302" s="102"/>
      <c r="AJ1302" s="10"/>
      <c r="AK1302" s="10"/>
      <c r="AL1302" s="105"/>
      <c r="AM1302" s="102"/>
      <c r="AN1302" s="10"/>
      <c r="AO1302" s="10" t="str">
        <f t="shared" si="210"/>
        <v/>
      </c>
      <c r="AT1302" s="10"/>
      <c r="AU1302" s="10" t="str">
        <f>IF(O1302="include",AF1302,"")</f>
        <v/>
      </c>
      <c r="AV1302" s="54" t="str">
        <f>IF(P1302="include",AF1302,"")</f>
        <v/>
      </c>
    </row>
    <row r="1303" spans="1:48" s="54" customFormat="1" ht="45">
      <c r="A1303" s="10">
        <v>1437</v>
      </c>
      <c r="B1303" s="10"/>
      <c r="C1303" s="10" t="s">
        <v>1770</v>
      </c>
      <c r="D1303" s="10">
        <v>2</v>
      </c>
      <c r="E1303" s="10">
        <v>2</v>
      </c>
      <c r="F1303" s="10">
        <v>2</v>
      </c>
      <c r="G1303" s="119" t="str">
        <f t="shared" si="207"/>
        <v>EXCLUDED</v>
      </c>
      <c r="H1303" s="147" t="s">
        <v>901</v>
      </c>
      <c r="I1303" s="189" t="s">
        <v>901</v>
      </c>
      <c r="J1303" s="10" t="str">
        <f>IF(AND(G1303="Excluded", H1303="Excluded"), "Mutually Excluded", IF(AND(OR(G1303="CERTAINLY INCLUDED", G1303="INCLUDED", G1303="MAYBE" ), OR(H1303="INCLUDED", H1303="MAYBE")), "MUTUALLY INCLUDED", IF(AND(G1303="MAYBE", H1303="MAYBE"), "Mutually MAYBE", IF(AND(G1303="Excluded", OR(H1303="INCLUDED", H1303="MAYBE")), "AI: No, Human: Yes", IF(AND(H1303="Excluded", OR(G1303="INCLUDED", G1303="CERTAINLY INCLUDED", G1303="MAYBE")), "AI: Yes, Human: No", "Other Conflict")))))</f>
        <v>Mutually Excluded</v>
      </c>
      <c r="K1303" s="10"/>
      <c r="L1303" s="10"/>
      <c r="N1303" s="220" t="s">
        <v>19</v>
      </c>
      <c r="O1303" s="54" t="str">
        <f>IF(J1303="Mutually Excluded","Exclude",IF(J1303= "Mutually Included","Include",M1303))</f>
        <v>Exclude</v>
      </c>
      <c r="P1303" s="54" t="str">
        <f>'Humans Alignment T&amp;A'!Z1303</f>
        <v>Exclude</v>
      </c>
      <c r="Q1303" s="120" t="str">
        <f>IF(AND(O1303="Exclude", P1303="Exclude"), "Mutually Excluded", IF(AND(OR(O1303="CERTAINLY INCLUDED", O1303="INCLUDE" ), OR(P1303="INCLUDE", P1303="MAYBE")), "MUTUALLY INCLUDED", IF(AND(O1303="MAYBE", P1303="MAYBE"), "Mutually MAYBE", IF(AND(O1303="Exclude", OR(P1303="INCLUDE", P1303="MAYBE")), "AI+Hum: No, Hum1+2: Yes", IF(AND(P1303="Exclude", OR(O1303="INCLUDE", O1303="CERTAINLY INCLUDED", H1303="MAYBE")), "Ai+hum: Yes, Hum1+2: No", "Other Conflict")))))</f>
        <v>Mutually Excluded</v>
      </c>
      <c r="U1303" s="121" t="str">
        <f>IF(Q1303="Mutually Excluded","Exclude",IF(Q1303= "Mutually Included","Include",R1303))</f>
        <v>Exclude</v>
      </c>
      <c r="V1303" s="122"/>
      <c r="X1303" s="117"/>
      <c r="Y1303" s="117"/>
      <c r="Z1303" s="103" t="str">
        <f t="shared" si="208"/>
        <v/>
      </c>
      <c r="AA1303" s="256"/>
      <c r="AB1303" s="186"/>
      <c r="AC1303" s="186"/>
      <c r="AD1303" s="203"/>
      <c r="AF1303" s="203"/>
      <c r="AG1303" s="102" t="str">
        <f t="shared" si="209"/>
        <v/>
      </c>
      <c r="AH1303" s="10" t="str">
        <f t="shared" si="212"/>
        <v/>
      </c>
      <c r="AI1303" s="102"/>
      <c r="AJ1303" s="10"/>
      <c r="AK1303" s="10"/>
      <c r="AL1303" s="105"/>
      <c r="AM1303" s="102"/>
      <c r="AN1303" s="10"/>
      <c r="AO1303" s="10" t="str">
        <f t="shared" si="210"/>
        <v/>
      </c>
      <c r="AT1303" s="10"/>
      <c r="AU1303" s="10" t="str">
        <f>IF(O1303="include",AF1303,"")</f>
        <v/>
      </c>
      <c r="AV1303" s="54" t="str">
        <f>IF(P1303="include",AF1303,"")</f>
        <v/>
      </c>
    </row>
    <row r="1304" spans="1:48" s="54" customFormat="1" ht="30">
      <c r="A1304" s="10">
        <v>1438</v>
      </c>
      <c r="B1304" s="10"/>
      <c r="C1304" s="10" t="s">
        <v>1772</v>
      </c>
      <c r="D1304" s="10">
        <v>3</v>
      </c>
      <c r="E1304" s="10">
        <v>3</v>
      </c>
      <c r="F1304" s="10">
        <v>4</v>
      </c>
      <c r="G1304" s="119" t="str">
        <f t="shared" si="207"/>
        <v>EXCLUDED</v>
      </c>
      <c r="H1304" s="147" t="s">
        <v>901</v>
      </c>
      <c r="I1304" s="189" t="s">
        <v>901</v>
      </c>
      <c r="J1304" s="10" t="str">
        <f>IF(AND(G1304="Excluded", H1304="Excluded"), "Mutually Excluded", IF(AND(OR(G1304="CERTAINLY INCLUDED", G1304="INCLUDED", G1304="MAYBE" ), OR(H1304="INCLUDED", H1304="MAYBE")), "MUTUALLY INCLUDED", IF(AND(G1304="MAYBE", H1304="MAYBE"), "Mutually MAYBE", IF(AND(G1304="Excluded", OR(H1304="INCLUDED", H1304="MAYBE")), "AI: No, Human: Yes", IF(AND(H1304="Excluded", OR(G1304="INCLUDED", G1304="CERTAINLY INCLUDED", G1304="MAYBE")), "AI: Yes, Human: No", "Other Conflict")))))</f>
        <v>Mutually Excluded</v>
      </c>
      <c r="K1304" s="10"/>
      <c r="L1304" s="10"/>
      <c r="N1304" s="220" t="s">
        <v>19</v>
      </c>
      <c r="O1304" s="54" t="str">
        <f>IF(J1304="Mutually Excluded","Exclude",IF(J1304= "Mutually Included","Include",M1304))</f>
        <v>Exclude</v>
      </c>
      <c r="P1304" s="54" t="str">
        <f>'Humans Alignment T&amp;A'!Z1304</f>
        <v>Exclude</v>
      </c>
      <c r="Q1304" s="120" t="str">
        <f>IF(AND(O1304="Exclude", P1304="Exclude"), "Mutually Excluded", IF(AND(OR(O1304="CERTAINLY INCLUDED", O1304="INCLUDE" ), OR(P1304="INCLUDE", P1304="MAYBE")), "MUTUALLY INCLUDED", IF(AND(O1304="MAYBE", P1304="MAYBE"), "Mutually MAYBE", IF(AND(O1304="Exclude", OR(P1304="INCLUDE", P1304="MAYBE")), "AI+Hum: No, Hum1+2: Yes", IF(AND(P1304="Exclude", OR(O1304="INCLUDE", O1304="CERTAINLY INCLUDED", H1304="MAYBE")), "Ai+hum: Yes, Hum1+2: No", "Other Conflict")))))</f>
        <v>Mutually Excluded</v>
      </c>
      <c r="U1304" s="121" t="str">
        <f>IF(Q1304="Mutually Excluded","Exclude",IF(Q1304= "Mutually Included","Include",R1304))</f>
        <v>Exclude</v>
      </c>
      <c r="V1304" s="122"/>
      <c r="X1304" s="117"/>
      <c r="Y1304" s="117"/>
      <c r="Z1304" s="103" t="str">
        <f t="shared" si="208"/>
        <v/>
      </c>
      <c r="AA1304" s="256"/>
      <c r="AB1304" s="186"/>
      <c r="AC1304" s="186"/>
      <c r="AD1304" s="203"/>
      <c r="AF1304" s="203"/>
      <c r="AG1304" s="102" t="str">
        <f t="shared" si="209"/>
        <v/>
      </c>
      <c r="AH1304" s="10" t="str">
        <f t="shared" si="212"/>
        <v/>
      </c>
      <c r="AI1304" s="102"/>
      <c r="AJ1304" s="10"/>
      <c r="AK1304" s="10"/>
      <c r="AL1304" s="105"/>
      <c r="AM1304" s="102"/>
      <c r="AN1304" s="10"/>
      <c r="AO1304" s="10" t="str">
        <f t="shared" si="210"/>
        <v/>
      </c>
      <c r="AT1304" s="10"/>
      <c r="AU1304" s="10" t="str">
        <f>IF(O1304="include",AF1304,"")</f>
        <v/>
      </c>
      <c r="AV1304" s="54" t="str">
        <f>IF(P1304="include",AF1304,"")</f>
        <v/>
      </c>
    </row>
    <row r="1305" spans="1:48" s="54" customFormat="1" ht="218.25" customHeight="1">
      <c r="A1305" s="10">
        <v>1439</v>
      </c>
      <c r="B1305" s="10" t="s">
        <v>1773</v>
      </c>
      <c r="C1305" s="10" t="s">
        <v>1773</v>
      </c>
      <c r="D1305" s="10">
        <v>4</v>
      </c>
      <c r="E1305" s="10">
        <v>4</v>
      </c>
      <c r="F1305" s="10">
        <v>5</v>
      </c>
      <c r="G1305" s="119" t="str">
        <f t="shared" si="207"/>
        <v>MAYBE</v>
      </c>
      <c r="H1305" s="147" t="s">
        <v>1752</v>
      </c>
      <c r="I1305" s="189" t="s">
        <v>1752</v>
      </c>
      <c r="J1305" s="10" t="str">
        <f>IF(AND(G1305="Excluded", H1305="Excluded"), "Mutually Excluded", IF(AND(OR(G1305="CERTAINLY INCLUDED", G1305="INCLUDED", G1305="MAYBE" ), OR(H1305="INCLUDED", H1305="MAYBE")), "MUTUALLY INCLUDED", IF(AND(G1305="MAYBE", H1305="MAYBE"), "Mutually MAYBE", IF(AND(G1305="Excluded", OR(H1305="INCLUDED", H1305="MAYBE")), "AI: No, Human: Yes", IF(AND(H1305="Excluded", OR(G1305="INCLUDED", G1305="CERTAINLY INCLUDED", G1305="MAYBE")), "AI: Yes, Human: No", "Other Conflict")))))</f>
        <v>MUTUALLY INCLUDED</v>
      </c>
      <c r="K1305" s="10"/>
      <c r="L1305" s="10"/>
      <c r="M1305" s="187" t="s">
        <v>3092</v>
      </c>
      <c r="N1305" s="220" t="s">
        <v>23</v>
      </c>
      <c r="O1305" s="54" t="str">
        <f>IF(J1305="Mutually Excluded","Exclude",IF(J1305= "Mutually Included","Include",M1305))</f>
        <v>Include</v>
      </c>
      <c r="P1305" s="54" t="str">
        <f>'Humans Alignment T&amp;A'!Z1305</f>
        <v>Include</v>
      </c>
      <c r="Q1305" s="120" t="str">
        <f>IF(AND(O1305="Exclude", P1305="Exclude"), "Mutually Excluded", IF(AND(OR(O1305="CERTAINLY INCLUDED", O1305="INCLUDE" ), OR(P1305="INCLUDE", P1305="MAYBE")), "MUTUALLY INCLUDED", IF(AND(O1305="MAYBE", P1305="MAYBE"), "Mutually MAYBE", IF(AND(O1305="Exclude", OR(P1305="INCLUDE", P1305="MAYBE")), "AI+Hum: No, Hum1+2: Yes", IF(AND(P1305="Exclude", OR(O1305="INCLUDE", O1305="CERTAINLY INCLUDED", H1305="MAYBE")), "Ai+hum: Yes, Hum1+2: No", "Other Conflict")))))</f>
        <v>MUTUALLY INCLUDED</v>
      </c>
      <c r="R1305" s="185"/>
      <c r="U1305" s="121" t="str">
        <f>IF(Q1305="Mutually Excluded","Exclude",IF(Q1305= "Mutually Included","Include",R1305))</f>
        <v>Include</v>
      </c>
      <c r="V1305" s="122" t="s">
        <v>19</v>
      </c>
      <c r="W1305" s="54" t="s">
        <v>19</v>
      </c>
      <c r="X1305" s="201" t="s">
        <v>901</v>
      </c>
      <c r="Y1305" s="201" t="s">
        <v>3028</v>
      </c>
      <c r="Z1305" s="103" t="str">
        <f t="shared" si="208"/>
        <v>Mutually Excluded</v>
      </c>
      <c r="AA1305" s="104" t="s">
        <v>19</v>
      </c>
      <c r="AB1305" s="186"/>
      <c r="AC1305" s="186"/>
      <c r="AD1305" s="203" t="s">
        <v>19</v>
      </c>
      <c r="AF1305" s="203" t="s">
        <v>19</v>
      </c>
      <c r="AG1305" s="102" t="str">
        <f t="shared" si="209"/>
        <v>Mutually Excluded</v>
      </c>
      <c r="AH1305" s="10" t="str">
        <f t="shared" si="212"/>
        <v>Mutually Excluded</v>
      </c>
      <c r="AI1305" s="109" t="s">
        <v>19</v>
      </c>
      <c r="AJ1305" s="10"/>
      <c r="AK1305" s="10"/>
      <c r="AL1305" s="107" t="s">
        <v>19</v>
      </c>
      <c r="AM1305" s="102"/>
      <c r="AN1305" s="10"/>
      <c r="AO1305" s="10" t="str">
        <f t="shared" ref="AO1305" si="213">IF(OR(ISBLANK(AF1305), ISBLANK(AP1305)), "", IF(AND(OR(AF1305="Include", AF1305="Maybe"), OR(AP1305="Include", AP1305="Maybe", AP1305="Certainly Included")), "Mutually Included", IF(AND(AF1305="Exclude", AP1305="Exclude"), "Mutually Excluded", IF(AND(AF1305="Exclude", OR(AP1305="Include", AP1305="Maybe",, AP1305="Certainly Included")), "Human Excluded, AI Included", IF(AND(OR(AF1305="Include", AF1305="Maybe"), AP1305="Exclude"), "Human Included, AI Excluded", "Pal")))))</f>
        <v>Mutually Excluded</v>
      </c>
      <c r="AP1305" s="10" t="str">
        <f>IF(COUNTA(AQ1305:AS1305)=0, "", IF(COUNTIF(AQ1305:AS1305,5)=3, "Include", IF(COUNTIF(AQ1305:AS1305,5)&gt;=1, "Maybe", "Exclude")))</f>
        <v>Exclude</v>
      </c>
      <c r="AQ1305" s="197">
        <v>2</v>
      </c>
      <c r="AR1305" s="197">
        <v>3</v>
      </c>
      <c r="AS1305" s="197">
        <v>1</v>
      </c>
      <c r="AT1305" s="10" t="s">
        <v>3093</v>
      </c>
      <c r="AU1305" s="10" t="str">
        <f>IF(O1305="include",AF1305,"")</f>
        <v>Exclude</v>
      </c>
      <c r="AV1305" s="54" t="str">
        <f>IF(P1305="include",AF1305,"")</f>
        <v>Exclude</v>
      </c>
    </row>
    <row r="1306" spans="1:48" s="54" customFormat="1" ht="30">
      <c r="A1306" s="10">
        <v>1440</v>
      </c>
      <c r="B1306" s="10"/>
      <c r="C1306" s="10" t="s">
        <v>1774</v>
      </c>
      <c r="D1306" s="10">
        <v>3</v>
      </c>
      <c r="E1306" s="10">
        <v>2</v>
      </c>
      <c r="F1306" s="10">
        <v>3</v>
      </c>
      <c r="G1306" s="119" t="str">
        <f t="shared" si="207"/>
        <v>EXCLUDED</v>
      </c>
      <c r="H1306" s="147" t="s">
        <v>901</v>
      </c>
      <c r="I1306" s="189" t="s">
        <v>901</v>
      </c>
      <c r="J1306" s="10" t="str">
        <f>IF(AND(G1306="Excluded", H1306="Excluded"), "Mutually Excluded", IF(AND(OR(G1306="CERTAINLY INCLUDED", G1306="INCLUDED", G1306="MAYBE" ), OR(H1306="INCLUDED", H1306="MAYBE")), "MUTUALLY INCLUDED", IF(AND(G1306="MAYBE", H1306="MAYBE"), "Mutually MAYBE", IF(AND(G1306="Excluded", OR(H1306="INCLUDED", H1306="MAYBE")), "AI: No, Human: Yes", IF(AND(H1306="Excluded", OR(G1306="INCLUDED", G1306="CERTAINLY INCLUDED", G1306="MAYBE")), "AI: Yes, Human: No", "Other Conflict")))))</f>
        <v>Mutually Excluded</v>
      </c>
      <c r="K1306" s="10"/>
      <c r="L1306" s="10"/>
      <c r="N1306" s="220" t="s">
        <v>19</v>
      </c>
      <c r="O1306" s="54" t="str">
        <f>IF(J1306="Mutually Excluded","Exclude",IF(J1306= "Mutually Included","Include",M1306))</f>
        <v>Exclude</v>
      </c>
      <c r="P1306" s="54" t="str">
        <f>'Humans Alignment T&amp;A'!Z1306</f>
        <v>Exclude</v>
      </c>
      <c r="Q1306" s="120" t="str">
        <f>IF(AND(O1306="Exclude", P1306="Exclude"), "Mutually Excluded", IF(AND(OR(O1306="CERTAINLY INCLUDED", O1306="INCLUDE" ), OR(P1306="INCLUDE", P1306="MAYBE")), "MUTUALLY INCLUDED", IF(AND(O1306="MAYBE", P1306="MAYBE"), "Mutually MAYBE", IF(AND(O1306="Exclude", OR(P1306="INCLUDE", P1306="MAYBE")), "AI+Hum: No, Hum1+2: Yes", IF(AND(P1306="Exclude", OR(O1306="INCLUDE", O1306="CERTAINLY INCLUDED", H1306="MAYBE")), "Ai+hum: Yes, Hum1+2: No", "Other Conflict")))))</f>
        <v>Mutually Excluded</v>
      </c>
      <c r="U1306" s="121" t="str">
        <f>IF(Q1306="Mutually Excluded","Exclude",IF(Q1306= "Mutually Included","Include",R1306))</f>
        <v>Exclude</v>
      </c>
      <c r="V1306" s="122"/>
      <c r="X1306" s="117"/>
      <c r="Y1306" s="117"/>
      <c r="Z1306" s="103" t="str">
        <f t="shared" si="208"/>
        <v/>
      </c>
      <c r="AA1306" s="256"/>
      <c r="AB1306" s="186"/>
      <c r="AC1306" s="186"/>
      <c r="AD1306" s="203"/>
      <c r="AF1306" s="203"/>
      <c r="AG1306" s="102" t="str">
        <f t="shared" si="209"/>
        <v/>
      </c>
      <c r="AH1306" s="10" t="str">
        <f t="shared" si="212"/>
        <v/>
      </c>
      <c r="AI1306" s="102"/>
      <c r="AJ1306" s="10"/>
      <c r="AK1306" s="10"/>
      <c r="AL1306" s="105"/>
      <c r="AM1306" s="102"/>
      <c r="AN1306" s="10"/>
      <c r="AO1306" s="10" t="str">
        <f t="shared" si="210"/>
        <v/>
      </c>
      <c r="AT1306" s="10"/>
      <c r="AU1306" s="10" t="str">
        <f>IF(O1306="include",AF1306,"")</f>
        <v/>
      </c>
      <c r="AV1306" s="54" t="str">
        <f>IF(P1306="include",AF1306,"")</f>
        <v/>
      </c>
    </row>
    <row r="1307" spans="1:48" s="54" customFormat="1" ht="60">
      <c r="A1307" s="10">
        <v>1441</v>
      </c>
      <c r="B1307" s="10"/>
      <c r="C1307" s="10" t="s">
        <v>1775</v>
      </c>
      <c r="D1307" s="10">
        <v>4</v>
      </c>
      <c r="E1307" s="10">
        <v>3</v>
      </c>
      <c r="F1307" s="10">
        <v>3</v>
      </c>
      <c r="G1307" s="119" t="str">
        <f t="shared" ref="G1307:G1370" si="214">IF(COUNTIF(D1307:F1307,5)=3,"CERTAINLY INCLUDED",IF(COUNTIF(D1307:F1307,5)&gt;0,"MAYBE","EXCLUDED"))</f>
        <v>EXCLUDED</v>
      </c>
      <c r="H1307" s="147" t="s">
        <v>901</v>
      </c>
      <c r="I1307" s="189" t="s">
        <v>901</v>
      </c>
      <c r="J1307" s="10" t="str">
        <f>IF(AND(G1307="Excluded", H1307="Excluded"), "Mutually Excluded", IF(AND(OR(G1307="CERTAINLY INCLUDED", G1307="INCLUDED", G1307="MAYBE" ), OR(H1307="INCLUDED", H1307="MAYBE")), "MUTUALLY INCLUDED", IF(AND(G1307="MAYBE", H1307="MAYBE"), "Mutually MAYBE", IF(AND(G1307="Excluded", OR(H1307="INCLUDED", H1307="MAYBE")), "AI: No, Human: Yes", IF(AND(H1307="Excluded", OR(G1307="INCLUDED", G1307="CERTAINLY INCLUDED", G1307="MAYBE")), "AI: Yes, Human: No", "Other Conflict")))))</f>
        <v>Mutually Excluded</v>
      </c>
      <c r="K1307" s="10"/>
      <c r="L1307" s="10"/>
      <c r="N1307" s="220" t="s">
        <v>19</v>
      </c>
      <c r="O1307" s="54" t="str">
        <f>IF(J1307="Mutually Excluded","Exclude",IF(J1307= "Mutually Included","Include",M1307))</f>
        <v>Exclude</v>
      </c>
      <c r="P1307" s="54" t="str">
        <f>'Humans Alignment T&amp;A'!Z1307</f>
        <v>Exclude</v>
      </c>
      <c r="Q1307" s="120" t="str">
        <f>IF(AND(O1307="Exclude", P1307="Exclude"), "Mutually Excluded", IF(AND(OR(O1307="CERTAINLY INCLUDED", O1307="INCLUDE" ), OR(P1307="INCLUDE", P1307="MAYBE")), "MUTUALLY INCLUDED", IF(AND(O1307="MAYBE", P1307="MAYBE"), "Mutually MAYBE", IF(AND(O1307="Exclude", OR(P1307="INCLUDE", P1307="MAYBE")), "AI+Hum: No, Hum1+2: Yes", IF(AND(P1307="Exclude", OR(O1307="INCLUDE", O1307="CERTAINLY INCLUDED", H1307="MAYBE")), "Ai+hum: Yes, Hum1+2: No", "Other Conflict")))))</f>
        <v>Mutually Excluded</v>
      </c>
      <c r="U1307" s="121" t="str">
        <f>IF(Q1307="Mutually Excluded","Exclude",IF(Q1307= "Mutually Included","Include",R1307))</f>
        <v>Exclude</v>
      </c>
      <c r="V1307" s="122"/>
      <c r="X1307" s="117"/>
      <c r="Y1307" s="117"/>
      <c r="Z1307" s="103" t="str">
        <f t="shared" si="208"/>
        <v/>
      </c>
      <c r="AA1307" s="256"/>
      <c r="AB1307" s="186"/>
      <c r="AC1307" s="186"/>
      <c r="AD1307" s="203"/>
      <c r="AF1307" s="203"/>
      <c r="AG1307" s="102" t="str">
        <f t="shared" si="209"/>
        <v/>
      </c>
      <c r="AH1307" s="10" t="str">
        <f t="shared" si="212"/>
        <v/>
      </c>
      <c r="AI1307" s="102"/>
      <c r="AJ1307" s="10"/>
      <c r="AK1307" s="10"/>
      <c r="AL1307" s="105"/>
      <c r="AM1307" s="102"/>
      <c r="AN1307" s="10"/>
      <c r="AO1307" s="10" t="str">
        <f t="shared" si="210"/>
        <v/>
      </c>
      <c r="AT1307" s="10"/>
      <c r="AU1307" s="10" t="str">
        <f>IF(O1307="include",AF1307,"")</f>
        <v/>
      </c>
      <c r="AV1307" s="54" t="str">
        <f>IF(P1307="include",AF1307,"")</f>
        <v/>
      </c>
    </row>
    <row r="1308" spans="1:48" s="54" customFormat="1" ht="30">
      <c r="A1308" s="10">
        <v>1442</v>
      </c>
      <c r="B1308" s="10"/>
      <c r="C1308" s="10" t="s">
        <v>1776</v>
      </c>
      <c r="D1308" s="10">
        <v>4</v>
      </c>
      <c r="E1308" s="10">
        <v>3</v>
      </c>
      <c r="F1308" s="10">
        <v>4</v>
      </c>
      <c r="G1308" s="119" t="str">
        <f t="shared" si="214"/>
        <v>EXCLUDED</v>
      </c>
      <c r="H1308" s="147" t="s">
        <v>901</v>
      </c>
      <c r="I1308" s="189" t="s">
        <v>901</v>
      </c>
      <c r="J1308" s="10" t="str">
        <f>IF(AND(G1308="Excluded", H1308="Excluded"), "Mutually Excluded", IF(AND(OR(G1308="CERTAINLY INCLUDED", G1308="INCLUDED", G1308="MAYBE" ), OR(H1308="INCLUDED", H1308="MAYBE")), "MUTUALLY INCLUDED", IF(AND(G1308="MAYBE", H1308="MAYBE"), "Mutually MAYBE", IF(AND(G1308="Excluded", OR(H1308="INCLUDED", H1308="MAYBE")), "AI: No, Human: Yes", IF(AND(H1308="Excluded", OR(G1308="INCLUDED", G1308="CERTAINLY INCLUDED", G1308="MAYBE")), "AI: Yes, Human: No", "Other Conflict")))))</f>
        <v>Mutually Excluded</v>
      </c>
      <c r="K1308" s="10"/>
      <c r="L1308" s="10"/>
      <c r="N1308" s="220" t="s">
        <v>19</v>
      </c>
      <c r="O1308" s="54" t="str">
        <f>IF(J1308="Mutually Excluded","Exclude",IF(J1308= "Mutually Included","Include",M1308))</f>
        <v>Exclude</v>
      </c>
      <c r="P1308" s="54" t="str">
        <f>'Humans Alignment T&amp;A'!Z1308</f>
        <v>Exclude</v>
      </c>
      <c r="Q1308" s="120" t="str">
        <f>IF(AND(O1308="Exclude", P1308="Exclude"), "Mutually Excluded", IF(AND(OR(O1308="CERTAINLY INCLUDED", O1308="INCLUDE" ), OR(P1308="INCLUDE", P1308="MAYBE")), "MUTUALLY INCLUDED", IF(AND(O1308="MAYBE", P1308="MAYBE"), "Mutually MAYBE", IF(AND(O1308="Exclude", OR(P1308="INCLUDE", P1308="MAYBE")), "AI+Hum: No, Hum1+2: Yes", IF(AND(P1308="Exclude", OR(O1308="INCLUDE", O1308="CERTAINLY INCLUDED", H1308="MAYBE")), "Ai+hum: Yes, Hum1+2: No", "Other Conflict")))))</f>
        <v>Mutually Excluded</v>
      </c>
      <c r="U1308" s="121" t="str">
        <f>IF(Q1308="Mutually Excluded","Exclude",IF(Q1308= "Mutually Included","Include",R1308))</f>
        <v>Exclude</v>
      </c>
      <c r="V1308" s="122"/>
      <c r="X1308" s="117"/>
      <c r="Y1308" s="117"/>
      <c r="Z1308" s="103" t="str">
        <f t="shared" si="208"/>
        <v/>
      </c>
      <c r="AA1308" s="256"/>
      <c r="AB1308" s="186"/>
      <c r="AC1308" s="186"/>
      <c r="AD1308" s="203"/>
      <c r="AF1308" s="203"/>
      <c r="AG1308" s="102" t="str">
        <f t="shared" si="209"/>
        <v/>
      </c>
      <c r="AH1308" s="10" t="str">
        <f t="shared" si="212"/>
        <v/>
      </c>
      <c r="AI1308" s="102"/>
      <c r="AJ1308" s="10"/>
      <c r="AK1308" s="10"/>
      <c r="AL1308" s="105"/>
      <c r="AM1308" s="102"/>
      <c r="AN1308" s="10"/>
      <c r="AO1308" s="10" t="str">
        <f t="shared" si="210"/>
        <v/>
      </c>
      <c r="AT1308" s="10"/>
      <c r="AU1308" s="10" t="str">
        <f>IF(O1308="include",AF1308,"")</f>
        <v/>
      </c>
      <c r="AV1308" s="54" t="str">
        <f>IF(P1308="include",AF1308,"")</f>
        <v/>
      </c>
    </row>
    <row r="1309" spans="1:48" s="54" customFormat="1" ht="30">
      <c r="A1309" s="10">
        <v>1443</v>
      </c>
      <c r="B1309" s="10"/>
      <c r="C1309" s="10" t="s">
        <v>1778</v>
      </c>
      <c r="D1309" s="10">
        <v>1</v>
      </c>
      <c r="E1309" s="10">
        <v>1</v>
      </c>
      <c r="F1309" s="10">
        <v>1</v>
      </c>
      <c r="G1309" s="119" t="str">
        <f t="shared" si="214"/>
        <v>EXCLUDED</v>
      </c>
      <c r="H1309" s="147" t="s">
        <v>901</v>
      </c>
      <c r="I1309" s="189" t="s">
        <v>901</v>
      </c>
      <c r="J1309" s="10" t="str">
        <f>IF(AND(G1309="Excluded", H1309="Excluded"), "Mutually Excluded", IF(AND(OR(G1309="CERTAINLY INCLUDED", G1309="INCLUDED", G1309="MAYBE" ), OR(H1309="INCLUDED", H1309="MAYBE")), "MUTUALLY INCLUDED", IF(AND(G1309="MAYBE", H1309="MAYBE"), "Mutually MAYBE", IF(AND(G1309="Excluded", OR(H1309="INCLUDED", H1309="MAYBE")), "AI: No, Human: Yes", IF(AND(H1309="Excluded", OR(G1309="INCLUDED", G1309="CERTAINLY INCLUDED", G1309="MAYBE")), "AI: Yes, Human: No", "Other Conflict")))))</f>
        <v>Mutually Excluded</v>
      </c>
      <c r="K1309" s="10"/>
      <c r="L1309" s="10"/>
      <c r="N1309" s="220" t="s">
        <v>19</v>
      </c>
      <c r="O1309" s="54" t="str">
        <f>IF(J1309="Mutually Excluded","Exclude",IF(J1309= "Mutually Included","Include",M1309))</f>
        <v>Exclude</v>
      </c>
      <c r="P1309" s="54" t="str">
        <f>'Humans Alignment T&amp;A'!Z1309</f>
        <v>Exclude</v>
      </c>
      <c r="Q1309" s="120" t="str">
        <f>IF(AND(O1309="Exclude", P1309="Exclude"), "Mutually Excluded", IF(AND(OR(O1309="CERTAINLY INCLUDED", O1309="INCLUDE" ), OR(P1309="INCLUDE", P1309="MAYBE")), "MUTUALLY INCLUDED", IF(AND(O1309="MAYBE", P1309="MAYBE"), "Mutually MAYBE", IF(AND(O1309="Exclude", OR(P1309="INCLUDE", P1309="MAYBE")), "AI+Hum: No, Hum1+2: Yes", IF(AND(P1309="Exclude", OR(O1309="INCLUDE", O1309="CERTAINLY INCLUDED", H1309="MAYBE")), "Ai+hum: Yes, Hum1+2: No", "Other Conflict")))))</f>
        <v>Mutually Excluded</v>
      </c>
      <c r="U1309" s="121" t="str">
        <f>IF(Q1309="Mutually Excluded","Exclude",IF(Q1309= "Mutually Included","Include",R1309))</f>
        <v>Exclude</v>
      </c>
      <c r="V1309" s="122"/>
      <c r="X1309" s="117"/>
      <c r="Y1309" s="117"/>
      <c r="Z1309" s="103" t="str">
        <f t="shared" si="208"/>
        <v/>
      </c>
      <c r="AA1309" s="256"/>
      <c r="AB1309" s="186"/>
      <c r="AC1309" s="186"/>
      <c r="AD1309" s="203"/>
      <c r="AF1309" s="203"/>
      <c r="AG1309" s="102" t="str">
        <f t="shared" si="209"/>
        <v/>
      </c>
      <c r="AH1309" s="10" t="str">
        <f t="shared" si="212"/>
        <v/>
      </c>
      <c r="AI1309" s="102"/>
      <c r="AJ1309" s="10"/>
      <c r="AK1309" s="10"/>
      <c r="AL1309" s="105"/>
      <c r="AM1309" s="102"/>
      <c r="AN1309" s="10"/>
      <c r="AO1309" s="10" t="str">
        <f t="shared" si="210"/>
        <v/>
      </c>
      <c r="AT1309" s="10"/>
      <c r="AU1309" s="10" t="str">
        <f>IF(O1309="include",AF1309,"")</f>
        <v/>
      </c>
      <c r="AV1309" s="54" t="str">
        <f>IF(P1309="include",AF1309,"")</f>
        <v/>
      </c>
    </row>
    <row r="1310" spans="1:48" s="54" customFormat="1" ht="45">
      <c r="A1310" s="10">
        <v>1444</v>
      </c>
      <c r="B1310" s="10"/>
      <c r="C1310" s="10" t="s">
        <v>1779</v>
      </c>
      <c r="D1310" s="10">
        <v>2</v>
      </c>
      <c r="E1310" s="10">
        <v>1</v>
      </c>
      <c r="F1310" s="10">
        <v>2</v>
      </c>
      <c r="G1310" s="119" t="str">
        <f t="shared" si="214"/>
        <v>EXCLUDED</v>
      </c>
      <c r="H1310" s="147" t="s">
        <v>901</v>
      </c>
      <c r="I1310" s="189" t="s">
        <v>901</v>
      </c>
      <c r="J1310" s="10" t="str">
        <f>IF(AND(G1310="Excluded", H1310="Excluded"), "Mutually Excluded", IF(AND(OR(G1310="CERTAINLY INCLUDED", G1310="INCLUDED", G1310="MAYBE" ), OR(H1310="INCLUDED", H1310="MAYBE")), "MUTUALLY INCLUDED", IF(AND(G1310="MAYBE", H1310="MAYBE"), "Mutually MAYBE", IF(AND(G1310="Excluded", OR(H1310="INCLUDED", H1310="MAYBE")), "AI: No, Human: Yes", IF(AND(H1310="Excluded", OR(G1310="INCLUDED", G1310="CERTAINLY INCLUDED", G1310="MAYBE")), "AI: Yes, Human: No", "Other Conflict")))))</f>
        <v>Mutually Excluded</v>
      </c>
      <c r="K1310" s="10"/>
      <c r="L1310" s="10"/>
      <c r="N1310" s="220" t="s">
        <v>19</v>
      </c>
      <c r="O1310" s="54" t="str">
        <f>IF(J1310="Mutually Excluded","Exclude",IF(J1310= "Mutually Included","Include",M1310))</f>
        <v>Exclude</v>
      </c>
      <c r="P1310" s="54" t="str">
        <f>'Humans Alignment T&amp;A'!Z1310</f>
        <v>Exclude</v>
      </c>
      <c r="Q1310" s="120" t="str">
        <f>IF(AND(O1310="Exclude", P1310="Exclude"), "Mutually Excluded", IF(AND(OR(O1310="CERTAINLY INCLUDED", O1310="INCLUDE" ), OR(P1310="INCLUDE", P1310="MAYBE")), "MUTUALLY INCLUDED", IF(AND(O1310="MAYBE", P1310="MAYBE"), "Mutually MAYBE", IF(AND(O1310="Exclude", OR(P1310="INCLUDE", P1310="MAYBE")), "AI+Hum: No, Hum1+2: Yes", IF(AND(P1310="Exclude", OR(O1310="INCLUDE", O1310="CERTAINLY INCLUDED", H1310="MAYBE")), "Ai+hum: Yes, Hum1+2: No", "Other Conflict")))))</f>
        <v>Mutually Excluded</v>
      </c>
      <c r="U1310" s="121" t="str">
        <f>IF(Q1310="Mutually Excluded","Exclude",IF(Q1310= "Mutually Included","Include",R1310))</f>
        <v>Exclude</v>
      </c>
      <c r="V1310" s="122"/>
      <c r="X1310" s="117"/>
      <c r="Y1310" s="117"/>
      <c r="Z1310" s="103" t="str">
        <f t="shared" si="208"/>
        <v/>
      </c>
      <c r="AA1310" s="256"/>
      <c r="AB1310" s="186"/>
      <c r="AC1310" s="186"/>
      <c r="AD1310" s="203"/>
      <c r="AF1310" s="203"/>
      <c r="AG1310" s="102" t="str">
        <f t="shared" si="209"/>
        <v/>
      </c>
      <c r="AH1310" s="10" t="str">
        <f t="shared" si="212"/>
        <v/>
      </c>
      <c r="AI1310" s="102"/>
      <c r="AJ1310" s="10"/>
      <c r="AK1310" s="10"/>
      <c r="AL1310" s="105"/>
      <c r="AM1310" s="102"/>
      <c r="AN1310" s="10"/>
      <c r="AO1310" s="10" t="str">
        <f t="shared" si="210"/>
        <v/>
      </c>
      <c r="AT1310" s="10"/>
      <c r="AU1310" s="10" t="str">
        <f>IF(O1310="include",AF1310,"")</f>
        <v/>
      </c>
      <c r="AV1310" s="54" t="str">
        <f>IF(P1310="include",AF1310,"")</f>
        <v/>
      </c>
    </row>
    <row r="1311" spans="1:48" s="54" customFormat="1" ht="60">
      <c r="A1311" s="10">
        <v>1445</v>
      </c>
      <c r="B1311" s="10"/>
      <c r="C1311" s="10" t="s">
        <v>1780</v>
      </c>
      <c r="D1311" s="10">
        <v>5</v>
      </c>
      <c r="E1311" s="10">
        <v>5</v>
      </c>
      <c r="F1311" s="10">
        <v>5</v>
      </c>
      <c r="G1311" s="119" t="str">
        <f t="shared" si="214"/>
        <v>CERTAINLY INCLUDED</v>
      </c>
      <c r="H1311" s="147" t="s">
        <v>901</v>
      </c>
      <c r="I1311" s="189" t="s">
        <v>901</v>
      </c>
      <c r="J1311" s="10" t="str">
        <f>IF(AND(G1311="Excluded", H1311="Excluded"), "Mutually Excluded", IF(AND(OR(G1311="CERTAINLY INCLUDED", G1311="INCLUDED", G1311="MAYBE" ), OR(H1311="INCLUDED", H1311="MAYBE")), "MUTUALLY INCLUDED", IF(AND(G1311="MAYBE", H1311="MAYBE"), "Mutually MAYBE", IF(AND(G1311="Excluded", OR(H1311="INCLUDED", H1311="MAYBE")), "AI: No, Human: Yes", IF(AND(H1311="Excluded", OR(G1311="INCLUDED", G1311="CERTAINLY INCLUDED", G1311="MAYBE")), "AI: Yes, Human: No", "Other Conflict")))))</f>
        <v>AI: Yes, Human: No</v>
      </c>
      <c r="K1311" s="10" t="s">
        <v>3018</v>
      </c>
      <c r="L1311" s="10" t="s">
        <v>19</v>
      </c>
      <c r="M1311" s="10" t="s">
        <v>19</v>
      </c>
      <c r="N1311" s="220" t="s">
        <v>19</v>
      </c>
      <c r="O1311" s="54" t="str">
        <f>IF(J1311="Mutually Excluded","Exclude",IF(J1311= "Mutually Included","Include",M1311))</f>
        <v>Exclude</v>
      </c>
      <c r="P1311" s="54" t="str">
        <f>'Humans Alignment T&amp;A'!Z1311</f>
        <v>Exclude</v>
      </c>
      <c r="Q1311" s="120" t="str">
        <f>IF(AND(O1311="Exclude", P1311="Exclude"), "Mutually Excluded", IF(AND(OR(O1311="CERTAINLY INCLUDED", O1311="INCLUDE" ), OR(P1311="INCLUDE", P1311="MAYBE")), "MUTUALLY INCLUDED", IF(AND(O1311="MAYBE", P1311="MAYBE"), "Mutually MAYBE", IF(AND(O1311="Exclude", OR(P1311="INCLUDE", P1311="MAYBE")), "AI+Hum: No, Hum1+2: Yes", IF(AND(P1311="Exclude", OR(O1311="INCLUDE", O1311="CERTAINLY INCLUDED", H1311="MAYBE")), "Ai+hum: Yes, Hum1+2: No", "Other Conflict")))))</f>
        <v>Mutually Excluded</v>
      </c>
      <c r="U1311" s="121" t="str">
        <f>IF(Q1311="Mutually Excluded","Exclude",IF(Q1311= "Mutually Included","Include",R1311))</f>
        <v>Exclude</v>
      </c>
      <c r="V1311" s="122"/>
      <c r="X1311" s="117"/>
      <c r="Y1311" s="117"/>
      <c r="Z1311" s="103" t="str">
        <f t="shared" si="208"/>
        <v/>
      </c>
      <c r="AA1311" s="256"/>
      <c r="AB1311" s="186"/>
      <c r="AC1311" s="186"/>
      <c r="AD1311" s="203"/>
      <c r="AF1311" s="203"/>
      <c r="AG1311" s="102" t="str">
        <f t="shared" si="209"/>
        <v/>
      </c>
      <c r="AH1311" s="10" t="str">
        <f t="shared" si="212"/>
        <v/>
      </c>
      <c r="AI1311" s="102"/>
      <c r="AJ1311" s="10"/>
      <c r="AK1311" s="10"/>
      <c r="AL1311" s="105"/>
      <c r="AM1311" s="102"/>
      <c r="AN1311" s="10"/>
      <c r="AO1311" s="10" t="str">
        <f t="shared" si="210"/>
        <v/>
      </c>
      <c r="AT1311" s="10"/>
      <c r="AU1311" s="10" t="str">
        <f>IF(O1311="include",AF1311,"")</f>
        <v/>
      </c>
      <c r="AV1311" s="54" t="str">
        <f>IF(P1311="include",AF1311,"")</f>
        <v/>
      </c>
    </row>
    <row r="1312" spans="1:48" s="54" customFormat="1" ht="70.150000000000006" customHeight="1">
      <c r="A1312" s="10">
        <v>1446</v>
      </c>
      <c r="B1312" s="10"/>
      <c r="C1312" s="10" t="s">
        <v>1781</v>
      </c>
      <c r="D1312" s="10">
        <v>2</v>
      </c>
      <c r="E1312" s="10">
        <v>2</v>
      </c>
      <c r="F1312" s="10">
        <v>2</v>
      </c>
      <c r="G1312" s="119" t="str">
        <f t="shared" si="214"/>
        <v>EXCLUDED</v>
      </c>
      <c r="H1312" s="147" t="s">
        <v>901</v>
      </c>
      <c r="I1312" s="189" t="s">
        <v>901</v>
      </c>
      <c r="J1312" s="10" t="str">
        <f>IF(AND(G1312="Excluded", H1312="Excluded"), "Mutually Excluded", IF(AND(OR(G1312="CERTAINLY INCLUDED", G1312="INCLUDED", G1312="MAYBE" ), OR(H1312="INCLUDED", H1312="MAYBE")), "MUTUALLY INCLUDED", IF(AND(G1312="MAYBE", H1312="MAYBE"), "Mutually MAYBE", IF(AND(G1312="Excluded", OR(H1312="INCLUDED", H1312="MAYBE")), "AI: No, Human: Yes", IF(AND(H1312="Excluded", OR(G1312="INCLUDED", G1312="CERTAINLY INCLUDED", G1312="MAYBE")), "AI: Yes, Human: No", "Other Conflict")))))</f>
        <v>Mutually Excluded</v>
      </c>
      <c r="K1312" s="10"/>
      <c r="L1312" s="10"/>
      <c r="N1312" s="220" t="s">
        <v>19</v>
      </c>
      <c r="O1312" s="54" t="str">
        <f>IF(J1312="Mutually Excluded","Exclude",IF(J1312= "Mutually Included","Include",M1312))</f>
        <v>Exclude</v>
      </c>
      <c r="P1312" s="54" t="str">
        <f>'Humans Alignment T&amp;A'!Z1312</f>
        <v>Exclude</v>
      </c>
      <c r="Q1312" s="120" t="str">
        <f>IF(AND(O1312="Exclude", P1312="Exclude"), "Mutually Excluded", IF(AND(OR(O1312="CERTAINLY INCLUDED", O1312="INCLUDE" ), OR(P1312="INCLUDE", P1312="MAYBE")), "MUTUALLY INCLUDED", IF(AND(O1312="MAYBE", P1312="MAYBE"), "Mutually MAYBE", IF(AND(O1312="Exclude", OR(P1312="INCLUDE", P1312="MAYBE")), "AI+Hum: No, Hum1+2: Yes", IF(AND(P1312="Exclude", OR(O1312="INCLUDE", O1312="CERTAINLY INCLUDED", H1312="MAYBE")), "Ai+hum: Yes, Hum1+2: No", "Other Conflict")))))</f>
        <v>Mutually Excluded</v>
      </c>
      <c r="U1312" s="121" t="str">
        <f>IF(Q1312="Mutually Excluded","Exclude",IF(Q1312= "Mutually Included","Include",R1312))</f>
        <v>Exclude</v>
      </c>
      <c r="V1312" s="122"/>
      <c r="X1312" s="117"/>
      <c r="Y1312" s="117"/>
      <c r="Z1312" s="103" t="str">
        <f t="shared" si="208"/>
        <v/>
      </c>
      <c r="AA1312" s="256"/>
      <c r="AB1312" s="186"/>
      <c r="AC1312" s="186"/>
      <c r="AD1312" s="203"/>
      <c r="AF1312" s="203"/>
      <c r="AG1312" s="102" t="str">
        <f t="shared" si="209"/>
        <v/>
      </c>
      <c r="AH1312" s="10" t="str">
        <f t="shared" si="212"/>
        <v/>
      </c>
      <c r="AI1312" s="102"/>
      <c r="AJ1312" s="10"/>
      <c r="AK1312" s="10"/>
      <c r="AL1312" s="105"/>
      <c r="AM1312" s="102"/>
      <c r="AN1312" s="10"/>
      <c r="AO1312" s="10" t="str">
        <f t="shared" si="210"/>
        <v/>
      </c>
      <c r="AT1312" s="10"/>
      <c r="AU1312" s="10" t="str">
        <f>IF(O1312="include",AF1312,"")</f>
        <v/>
      </c>
      <c r="AV1312" s="54" t="str">
        <f>IF(P1312="include",AF1312,"")</f>
        <v/>
      </c>
    </row>
    <row r="1313" spans="1:48" s="54" customFormat="1" ht="45">
      <c r="A1313" s="10">
        <v>1447</v>
      </c>
      <c r="B1313" s="10"/>
      <c r="C1313" s="10" t="s">
        <v>1782</v>
      </c>
      <c r="D1313" s="10">
        <v>3</v>
      </c>
      <c r="E1313" s="10">
        <v>3</v>
      </c>
      <c r="F1313" s="10">
        <v>4</v>
      </c>
      <c r="G1313" s="119" t="str">
        <f t="shared" si="214"/>
        <v>EXCLUDED</v>
      </c>
      <c r="H1313" s="147" t="s">
        <v>901</v>
      </c>
      <c r="I1313" s="189" t="s">
        <v>901</v>
      </c>
      <c r="J1313" s="10" t="str">
        <f>IF(AND(G1313="Excluded", H1313="Excluded"), "Mutually Excluded", IF(AND(OR(G1313="CERTAINLY INCLUDED", G1313="INCLUDED", G1313="MAYBE" ), OR(H1313="INCLUDED", H1313="MAYBE")), "MUTUALLY INCLUDED", IF(AND(G1313="MAYBE", H1313="MAYBE"), "Mutually MAYBE", IF(AND(G1313="Excluded", OR(H1313="INCLUDED", H1313="MAYBE")), "AI: No, Human: Yes", IF(AND(H1313="Excluded", OR(G1313="INCLUDED", G1313="CERTAINLY INCLUDED", G1313="MAYBE")), "AI: Yes, Human: No", "Other Conflict")))))</f>
        <v>Mutually Excluded</v>
      </c>
      <c r="K1313" s="10"/>
      <c r="L1313" s="10"/>
      <c r="N1313" s="220" t="s">
        <v>19</v>
      </c>
      <c r="O1313" s="54" t="str">
        <f>IF(J1313="Mutually Excluded","Exclude",IF(J1313= "Mutually Included","Include",M1313))</f>
        <v>Exclude</v>
      </c>
      <c r="P1313" s="54" t="str">
        <f>'Humans Alignment T&amp;A'!Z1313</f>
        <v>Exclude</v>
      </c>
      <c r="Q1313" s="120" t="str">
        <f>IF(AND(O1313="Exclude", P1313="Exclude"), "Mutually Excluded", IF(AND(OR(O1313="CERTAINLY INCLUDED", O1313="INCLUDE" ), OR(P1313="INCLUDE", P1313="MAYBE")), "MUTUALLY INCLUDED", IF(AND(O1313="MAYBE", P1313="MAYBE"), "Mutually MAYBE", IF(AND(O1313="Exclude", OR(P1313="INCLUDE", P1313="MAYBE")), "AI+Hum: No, Hum1+2: Yes", IF(AND(P1313="Exclude", OR(O1313="INCLUDE", O1313="CERTAINLY INCLUDED", H1313="MAYBE")), "Ai+hum: Yes, Hum1+2: No", "Other Conflict")))))</f>
        <v>Mutually Excluded</v>
      </c>
      <c r="U1313" s="121" t="str">
        <f>IF(Q1313="Mutually Excluded","Exclude",IF(Q1313= "Mutually Included","Include",R1313))</f>
        <v>Exclude</v>
      </c>
      <c r="V1313" s="122"/>
      <c r="X1313" s="117"/>
      <c r="Y1313" s="117"/>
      <c r="Z1313" s="103" t="str">
        <f t="shared" si="208"/>
        <v/>
      </c>
      <c r="AA1313" s="256"/>
      <c r="AB1313" s="186"/>
      <c r="AC1313" s="186"/>
      <c r="AD1313" s="203"/>
      <c r="AF1313" s="203"/>
      <c r="AG1313" s="102" t="str">
        <f t="shared" si="209"/>
        <v/>
      </c>
      <c r="AH1313" s="10" t="str">
        <f t="shared" si="212"/>
        <v/>
      </c>
      <c r="AI1313" s="102"/>
      <c r="AJ1313" s="10"/>
      <c r="AK1313" s="10"/>
      <c r="AL1313" s="105"/>
      <c r="AM1313" s="102"/>
      <c r="AN1313" s="10"/>
      <c r="AO1313" s="10" t="str">
        <f t="shared" si="210"/>
        <v/>
      </c>
      <c r="AT1313" s="10"/>
      <c r="AU1313" s="10" t="str">
        <f>IF(O1313="include",AF1313,"")</f>
        <v/>
      </c>
      <c r="AV1313" s="54" t="str">
        <f>IF(P1313="include",AF1313,"")</f>
        <v/>
      </c>
    </row>
    <row r="1314" spans="1:48" s="54" customFormat="1" ht="45">
      <c r="A1314" s="10">
        <v>1448</v>
      </c>
      <c r="B1314" s="10"/>
      <c r="C1314" s="10" t="s">
        <v>1784</v>
      </c>
      <c r="D1314" s="10">
        <v>1</v>
      </c>
      <c r="E1314" s="10">
        <v>1</v>
      </c>
      <c r="F1314" s="10">
        <v>1</v>
      </c>
      <c r="G1314" s="119" t="str">
        <f t="shared" si="214"/>
        <v>EXCLUDED</v>
      </c>
      <c r="H1314" s="147" t="s">
        <v>901</v>
      </c>
      <c r="I1314" s="189" t="s">
        <v>901</v>
      </c>
      <c r="J1314" s="10" t="str">
        <f>IF(AND(G1314="Excluded", H1314="Excluded"), "Mutually Excluded", IF(AND(OR(G1314="CERTAINLY INCLUDED", G1314="INCLUDED", G1314="MAYBE" ), OR(H1314="INCLUDED", H1314="MAYBE")), "MUTUALLY INCLUDED", IF(AND(G1314="MAYBE", H1314="MAYBE"), "Mutually MAYBE", IF(AND(G1314="Excluded", OR(H1314="INCLUDED", H1314="MAYBE")), "AI: No, Human: Yes", IF(AND(H1314="Excluded", OR(G1314="INCLUDED", G1314="CERTAINLY INCLUDED", G1314="MAYBE")), "AI: Yes, Human: No", "Other Conflict")))))</f>
        <v>Mutually Excluded</v>
      </c>
      <c r="K1314" s="10"/>
      <c r="L1314" s="10"/>
      <c r="N1314" s="220" t="s">
        <v>19</v>
      </c>
      <c r="O1314" s="54" t="str">
        <f>IF(J1314="Mutually Excluded","Exclude",IF(J1314= "Mutually Included","Include",M1314))</f>
        <v>Exclude</v>
      </c>
      <c r="P1314" s="54" t="str">
        <f>'Humans Alignment T&amp;A'!Z1314</f>
        <v>Exclude</v>
      </c>
      <c r="Q1314" s="120" t="str">
        <f>IF(AND(O1314="Exclude", P1314="Exclude"), "Mutually Excluded", IF(AND(OR(O1314="CERTAINLY INCLUDED", O1314="INCLUDE" ), OR(P1314="INCLUDE", P1314="MAYBE")), "MUTUALLY INCLUDED", IF(AND(O1314="MAYBE", P1314="MAYBE"), "Mutually MAYBE", IF(AND(O1314="Exclude", OR(P1314="INCLUDE", P1314="MAYBE")), "AI+Hum: No, Hum1+2: Yes", IF(AND(P1314="Exclude", OR(O1314="INCLUDE", O1314="CERTAINLY INCLUDED", H1314="MAYBE")), "Ai+hum: Yes, Hum1+2: No", "Other Conflict")))))</f>
        <v>Mutually Excluded</v>
      </c>
      <c r="U1314" s="121" t="str">
        <f>IF(Q1314="Mutually Excluded","Exclude",IF(Q1314= "Mutually Included","Include",R1314))</f>
        <v>Exclude</v>
      </c>
      <c r="V1314" s="122"/>
      <c r="X1314" s="117"/>
      <c r="Y1314" s="117"/>
      <c r="Z1314" s="103" t="str">
        <f t="shared" si="208"/>
        <v/>
      </c>
      <c r="AA1314" s="256"/>
      <c r="AB1314" s="186"/>
      <c r="AC1314" s="186"/>
      <c r="AD1314" s="203"/>
      <c r="AF1314" s="203"/>
      <c r="AG1314" s="102" t="str">
        <f t="shared" si="209"/>
        <v/>
      </c>
      <c r="AH1314" s="10" t="str">
        <f t="shared" si="212"/>
        <v/>
      </c>
      <c r="AI1314" s="102"/>
      <c r="AJ1314" s="10"/>
      <c r="AK1314" s="10"/>
      <c r="AL1314" s="105"/>
      <c r="AM1314" s="102"/>
      <c r="AN1314" s="10"/>
      <c r="AO1314" s="10" t="str">
        <f t="shared" si="210"/>
        <v/>
      </c>
      <c r="AT1314" s="10"/>
      <c r="AU1314" s="10" t="str">
        <f>IF(O1314="include",AF1314,"")</f>
        <v/>
      </c>
      <c r="AV1314" s="54" t="str">
        <f>IF(P1314="include",AF1314,"")</f>
        <v/>
      </c>
    </row>
    <row r="1315" spans="1:48" s="54" customFormat="1" ht="45">
      <c r="A1315" s="10">
        <v>1449</v>
      </c>
      <c r="B1315" s="10"/>
      <c r="C1315" s="10" t="s">
        <v>1785</v>
      </c>
      <c r="D1315" s="10">
        <v>4</v>
      </c>
      <c r="E1315" s="10">
        <v>4</v>
      </c>
      <c r="F1315" s="10">
        <v>3</v>
      </c>
      <c r="G1315" s="119" t="str">
        <f t="shared" si="214"/>
        <v>EXCLUDED</v>
      </c>
      <c r="H1315" s="147" t="s">
        <v>901</v>
      </c>
      <c r="I1315" s="189" t="s">
        <v>901</v>
      </c>
      <c r="J1315" s="10" t="str">
        <f>IF(AND(G1315="Excluded", H1315="Excluded"), "Mutually Excluded", IF(AND(OR(G1315="CERTAINLY INCLUDED", G1315="INCLUDED", G1315="MAYBE" ), OR(H1315="INCLUDED", H1315="MAYBE")), "MUTUALLY INCLUDED", IF(AND(G1315="MAYBE", H1315="MAYBE"), "Mutually MAYBE", IF(AND(G1315="Excluded", OR(H1315="INCLUDED", H1315="MAYBE")), "AI: No, Human: Yes", IF(AND(H1315="Excluded", OR(G1315="INCLUDED", G1315="CERTAINLY INCLUDED", G1315="MAYBE")), "AI: Yes, Human: No", "Other Conflict")))))</f>
        <v>Mutually Excluded</v>
      </c>
      <c r="K1315" s="10"/>
      <c r="L1315" s="10"/>
      <c r="N1315" s="220" t="s">
        <v>19</v>
      </c>
      <c r="O1315" s="54" t="str">
        <f>IF(J1315="Mutually Excluded","Exclude",IF(J1315= "Mutually Included","Include",M1315))</f>
        <v>Exclude</v>
      </c>
      <c r="P1315" s="54" t="str">
        <f>'Humans Alignment T&amp;A'!Z1315</f>
        <v>Exclude</v>
      </c>
      <c r="Q1315" s="120" t="str">
        <f>IF(AND(O1315="Exclude", P1315="Exclude"), "Mutually Excluded", IF(AND(OR(O1315="CERTAINLY INCLUDED", O1315="INCLUDE" ), OR(P1315="INCLUDE", P1315="MAYBE")), "MUTUALLY INCLUDED", IF(AND(O1315="MAYBE", P1315="MAYBE"), "Mutually MAYBE", IF(AND(O1315="Exclude", OR(P1315="INCLUDE", P1315="MAYBE")), "AI+Hum: No, Hum1+2: Yes", IF(AND(P1315="Exclude", OR(O1315="INCLUDE", O1315="CERTAINLY INCLUDED", H1315="MAYBE")), "Ai+hum: Yes, Hum1+2: No", "Other Conflict")))))</f>
        <v>Mutually Excluded</v>
      </c>
      <c r="U1315" s="121" t="str">
        <f>IF(Q1315="Mutually Excluded","Exclude",IF(Q1315= "Mutually Included","Include",R1315))</f>
        <v>Exclude</v>
      </c>
      <c r="V1315" s="122"/>
      <c r="X1315" s="117"/>
      <c r="Y1315" s="117"/>
      <c r="Z1315" s="103" t="str">
        <f t="shared" si="208"/>
        <v/>
      </c>
      <c r="AA1315" s="256"/>
      <c r="AB1315" s="186"/>
      <c r="AC1315" s="186"/>
      <c r="AD1315" s="203"/>
      <c r="AF1315" s="203"/>
      <c r="AG1315" s="102" t="str">
        <f t="shared" si="209"/>
        <v/>
      </c>
      <c r="AH1315" s="10" t="str">
        <f t="shared" si="212"/>
        <v/>
      </c>
      <c r="AI1315" s="102"/>
      <c r="AJ1315" s="10"/>
      <c r="AK1315" s="10"/>
      <c r="AL1315" s="105"/>
      <c r="AM1315" s="102"/>
      <c r="AN1315" s="10"/>
      <c r="AO1315" s="10" t="str">
        <f t="shared" si="210"/>
        <v/>
      </c>
      <c r="AT1315" s="10"/>
      <c r="AU1315" s="10" t="str">
        <f>IF(O1315="include",AF1315,"")</f>
        <v/>
      </c>
      <c r="AV1315" s="54" t="str">
        <f>IF(P1315="include",AF1315,"")</f>
        <v/>
      </c>
    </row>
    <row r="1316" spans="1:48" s="54" customFormat="1" ht="30">
      <c r="A1316" s="10">
        <v>1450</v>
      </c>
      <c r="B1316" s="10"/>
      <c r="C1316" s="10" t="s">
        <v>1787</v>
      </c>
      <c r="D1316" s="10">
        <v>3</v>
      </c>
      <c r="E1316" s="10">
        <v>3</v>
      </c>
      <c r="F1316" s="10">
        <v>2</v>
      </c>
      <c r="G1316" s="119" t="str">
        <f t="shared" si="214"/>
        <v>EXCLUDED</v>
      </c>
      <c r="H1316" s="147" t="s">
        <v>901</v>
      </c>
      <c r="I1316" s="189" t="s">
        <v>901</v>
      </c>
      <c r="J1316" s="10" t="str">
        <f>IF(AND(G1316="Excluded", H1316="Excluded"), "Mutually Excluded", IF(AND(OR(G1316="CERTAINLY INCLUDED", G1316="INCLUDED", G1316="MAYBE" ), OR(H1316="INCLUDED", H1316="MAYBE")), "MUTUALLY INCLUDED", IF(AND(G1316="MAYBE", H1316="MAYBE"), "Mutually MAYBE", IF(AND(G1316="Excluded", OR(H1316="INCLUDED", H1316="MAYBE")), "AI: No, Human: Yes", IF(AND(H1316="Excluded", OR(G1316="INCLUDED", G1316="CERTAINLY INCLUDED", G1316="MAYBE")), "AI: Yes, Human: No", "Other Conflict")))))</f>
        <v>Mutually Excluded</v>
      </c>
      <c r="K1316" s="10"/>
      <c r="L1316" s="10"/>
      <c r="N1316" s="220" t="s">
        <v>19</v>
      </c>
      <c r="O1316" s="54" t="str">
        <f>IF(J1316="Mutually Excluded","Exclude",IF(J1316= "Mutually Included","Include",M1316))</f>
        <v>Exclude</v>
      </c>
      <c r="P1316" s="54" t="str">
        <f>'Humans Alignment T&amp;A'!Z1316</f>
        <v>Exclude</v>
      </c>
      <c r="Q1316" s="120" t="str">
        <f>IF(AND(O1316="Exclude", P1316="Exclude"), "Mutually Excluded", IF(AND(OR(O1316="CERTAINLY INCLUDED", O1316="INCLUDE" ), OR(P1316="INCLUDE", P1316="MAYBE")), "MUTUALLY INCLUDED", IF(AND(O1316="MAYBE", P1316="MAYBE"), "Mutually MAYBE", IF(AND(O1316="Exclude", OR(P1316="INCLUDE", P1316="MAYBE")), "AI+Hum: No, Hum1+2: Yes", IF(AND(P1316="Exclude", OR(O1316="INCLUDE", O1316="CERTAINLY INCLUDED", H1316="MAYBE")), "Ai+hum: Yes, Hum1+2: No", "Other Conflict")))))</f>
        <v>Mutually Excluded</v>
      </c>
      <c r="U1316" s="121" t="str">
        <f>IF(Q1316="Mutually Excluded","Exclude",IF(Q1316= "Mutually Included","Include",R1316))</f>
        <v>Exclude</v>
      </c>
      <c r="V1316" s="122"/>
      <c r="X1316" s="117"/>
      <c r="Y1316" s="117"/>
      <c r="Z1316" s="103" t="str">
        <f t="shared" si="208"/>
        <v/>
      </c>
      <c r="AA1316" s="256"/>
      <c r="AB1316" s="186"/>
      <c r="AC1316" s="186"/>
      <c r="AD1316" s="203"/>
      <c r="AF1316" s="203"/>
      <c r="AG1316" s="102" t="str">
        <f t="shared" si="209"/>
        <v/>
      </c>
      <c r="AH1316" s="10" t="str">
        <f t="shared" si="212"/>
        <v/>
      </c>
      <c r="AI1316" s="102"/>
      <c r="AJ1316" s="10"/>
      <c r="AK1316" s="10"/>
      <c r="AL1316" s="105"/>
      <c r="AM1316" s="102"/>
      <c r="AN1316" s="10"/>
      <c r="AO1316" s="10" t="str">
        <f t="shared" si="210"/>
        <v/>
      </c>
      <c r="AT1316" s="10"/>
      <c r="AU1316" s="10" t="str">
        <f>IF(O1316="include",AF1316,"")</f>
        <v/>
      </c>
      <c r="AV1316" s="54" t="str">
        <f>IF(P1316="include",AF1316,"")</f>
        <v/>
      </c>
    </row>
    <row r="1317" spans="1:48" s="54" customFormat="1" ht="30">
      <c r="A1317" s="10">
        <v>1451</v>
      </c>
      <c r="B1317" s="10"/>
      <c r="C1317" s="10" t="s">
        <v>1788</v>
      </c>
      <c r="D1317" s="10">
        <v>1</v>
      </c>
      <c r="E1317" s="10">
        <v>1</v>
      </c>
      <c r="F1317" s="10">
        <v>1</v>
      </c>
      <c r="G1317" s="119" t="str">
        <f t="shared" si="214"/>
        <v>EXCLUDED</v>
      </c>
      <c r="H1317" s="147" t="s">
        <v>901</v>
      </c>
      <c r="I1317" s="189" t="s">
        <v>901</v>
      </c>
      <c r="J1317" s="10" t="str">
        <f>IF(AND(G1317="Excluded", H1317="Excluded"), "Mutually Excluded", IF(AND(OR(G1317="CERTAINLY INCLUDED", G1317="INCLUDED", G1317="MAYBE" ), OR(H1317="INCLUDED", H1317="MAYBE")), "MUTUALLY INCLUDED", IF(AND(G1317="MAYBE", H1317="MAYBE"), "Mutually MAYBE", IF(AND(G1317="Excluded", OR(H1317="INCLUDED", H1317="MAYBE")), "AI: No, Human: Yes", IF(AND(H1317="Excluded", OR(G1317="INCLUDED", G1317="CERTAINLY INCLUDED", G1317="MAYBE")), "AI: Yes, Human: No", "Other Conflict")))))</f>
        <v>Mutually Excluded</v>
      </c>
      <c r="K1317" s="10"/>
      <c r="L1317" s="10"/>
      <c r="N1317" s="220" t="s">
        <v>19</v>
      </c>
      <c r="O1317" s="54" t="str">
        <f>IF(J1317="Mutually Excluded","Exclude",IF(J1317= "Mutually Included","Include",M1317))</f>
        <v>Exclude</v>
      </c>
      <c r="P1317" s="54" t="str">
        <f>'Humans Alignment T&amp;A'!Z1317</f>
        <v>Exclude</v>
      </c>
      <c r="Q1317" s="120" t="str">
        <f>IF(AND(O1317="Exclude", P1317="Exclude"), "Mutually Excluded", IF(AND(OR(O1317="CERTAINLY INCLUDED", O1317="INCLUDE" ), OR(P1317="INCLUDE", P1317="MAYBE")), "MUTUALLY INCLUDED", IF(AND(O1317="MAYBE", P1317="MAYBE"), "Mutually MAYBE", IF(AND(O1317="Exclude", OR(P1317="INCLUDE", P1317="MAYBE")), "AI+Hum: No, Hum1+2: Yes", IF(AND(P1317="Exclude", OR(O1317="INCLUDE", O1317="CERTAINLY INCLUDED", H1317="MAYBE")), "Ai+hum: Yes, Hum1+2: No", "Other Conflict")))))</f>
        <v>Mutually Excluded</v>
      </c>
      <c r="U1317" s="121" t="str">
        <f>IF(Q1317="Mutually Excluded","Exclude",IF(Q1317= "Mutually Included","Include",R1317))</f>
        <v>Exclude</v>
      </c>
      <c r="V1317" s="122"/>
      <c r="X1317" s="117"/>
      <c r="Y1317" s="117"/>
      <c r="Z1317" s="103" t="str">
        <f t="shared" si="208"/>
        <v/>
      </c>
      <c r="AA1317" s="256"/>
      <c r="AB1317" s="186"/>
      <c r="AC1317" s="186"/>
      <c r="AD1317" s="203"/>
      <c r="AF1317" s="203"/>
      <c r="AG1317" s="102" t="str">
        <f t="shared" si="209"/>
        <v/>
      </c>
      <c r="AH1317" s="10" t="str">
        <f t="shared" si="212"/>
        <v/>
      </c>
      <c r="AI1317" s="102"/>
      <c r="AJ1317" s="10"/>
      <c r="AK1317" s="10"/>
      <c r="AL1317" s="105"/>
      <c r="AM1317" s="102"/>
      <c r="AN1317" s="10"/>
      <c r="AO1317" s="10" t="str">
        <f t="shared" si="210"/>
        <v/>
      </c>
      <c r="AT1317" s="10"/>
      <c r="AU1317" s="10" t="str">
        <f>IF(O1317="include",AF1317,"")</f>
        <v/>
      </c>
      <c r="AV1317" s="54" t="str">
        <f>IF(P1317="include",AF1317,"")</f>
        <v/>
      </c>
    </row>
    <row r="1318" spans="1:48" s="54" customFormat="1" ht="45">
      <c r="A1318" s="10">
        <v>1452</v>
      </c>
      <c r="B1318" s="10"/>
      <c r="C1318" s="10" t="s">
        <v>1789</v>
      </c>
      <c r="D1318" s="10">
        <v>2</v>
      </c>
      <c r="E1318" s="10">
        <v>2</v>
      </c>
      <c r="F1318" s="10">
        <v>1</v>
      </c>
      <c r="G1318" s="119" t="str">
        <f t="shared" si="214"/>
        <v>EXCLUDED</v>
      </c>
      <c r="H1318" s="147" t="s">
        <v>901</v>
      </c>
      <c r="I1318" s="189" t="s">
        <v>901</v>
      </c>
      <c r="J1318" s="10" t="str">
        <f>IF(AND(G1318="Excluded", H1318="Excluded"), "Mutually Excluded", IF(AND(OR(G1318="CERTAINLY INCLUDED", G1318="INCLUDED", G1318="MAYBE" ), OR(H1318="INCLUDED", H1318="MAYBE")), "MUTUALLY INCLUDED", IF(AND(G1318="MAYBE", H1318="MAYBE"), "Mutually MAYBE", IF(AND(G1318="Excluded", OR(H1318="INCLUDED", H1318="MAYBE")), "AI: No, Human: Yes", IF(AND(H1318="Excluded", OR(G1318="INCLUDED", G1318="CERTAINLY INCLUDED", G1318="MAYBE")), "AI: Yes, Human: No", "Other Conflict")))))</f>
        <v>Mutually Excluded</v>
      </c>
      <c r="K1318" s="10"/>
      <c r="L1318" s="10"/>
      <c r="N1318" s="220" t="s">
        <v>19</v>
      </c>
      <c r="O1318" s="54" t="str">
        <f>IF(J1318="Mutually Excluded","Exclude",IF(J1318= "Mutually Included","Include",M1318))</f>
        <v>Exclude</v>
      </c>
      <c r="P1318" s="54" t="str">
        <f>'Humans Alignment T&amp;A'!Z1318</f>
        <v>Exclude</v>
      </c>
      <c r="Q1318" s="120" t="str">
        <f>IF(AND(O1318="Exclude", P1318="Exclude"), "Mutually Excluded", IF(AND(OR(O1318="CERTAINLY INCLUDED", O1318="INCLUDE" ), OR(P1318="INCLUDE", P1318="MAYBE")), "MUTUALLY INCLUDED", IF(AND(O1318="MAYBE", P1318="MAYBE"), "Mutually MAYBE", IF(AND(O1318="Exclude", OR(P1318="INCLUDE", P1318="MAYBE")), "AI+Hum: No, Hum1+2: Yes", IF(AND(P1318="Exclude", OR(O1318="INCLUDE", O1318="CERTAINLY INCLUDED", H1318="MAYBE")), "Ai+hum: Yes, Hum1+2: No", "Other Conflict")))))</f>
        <v>Mutually Excluded</v>
      </c>
      <c r="U1318" s="121" t="str">
        <f>IF(Q1318="Mutually Excluded","Exclude",IF(Q1318= "Mutually Included","Include",R1318))</f>
        <v>Exclude</v>
      </c>
      <c r="V1318" s="122"/>
      <c r="X1318" s="117"/>
      <c r="Y1318" s="117"/>
      <c r="Z1318" s="103" t="str">
        <f t="shared" si="208"/>
        <v/>
      </c>
      <c r="AA1318" s="256"/>
      <c r="AB1318" s="186"/>
      <c r="AC1318" s="186"/>
      <c r="AD1318" s="203"/>
      <c r="AF1318" s="203"/>
      <c r="AG1318" s="102" t="str">
        <f t="shared" si="209"/>
        <v/>
      </c>
      <c r="AH1318" s="10" t="str">
        <f t="shared" si="212"/>
        <v/>
      </c>
      <c r="AI1318" s="102"/>
      <c r="AJ1318" s="10"/>
      <c r="AK1318" s="10"/>
      <c r="AL1318" s="105"/>
      <c r="AM1318" s="102"/>
      <c r="AN1318" s="10"/>
      <c r="AO1318" s="10" t="str">
        <f t="shared" si="210"/>
        <v/>
      </c>
      <c r="AT1318" s="10"/>
      <c r="AU1318" s="10" t="str">
        <f>IF(O1318="include",AF1318,"")</f>
        <v/>
      </c>
      <c r="AV1318" s="54" t="str">
        <f>IF(P1318="include",AF1318,"")</f>
        <v/>
      </c>
    </row>
    <row r="1319" spans="1:48" s="54" customFormat="1" ht="30">
      <c r="A1319" s="10">
        <v>1453</v>
      </c>
      <c r="B1319" s="10"/>
      <c r="C1319" s="10" t="s">
        <v>174</v>
      </c>
      <c r="D1319" s="10">
        <v>1</v>
      </c>
      <c r="E1319" s="10">
        <v>1</v>
      </c>
      <c r="F1319" s="10">
        <v>1</v>
      </c>
      <c r="G1319" s="119" t="str">
        <f t="shared" si="214"/>
        <v>EXCLUDED</v>
      </c>
      <c r="H1319" s="147" t="s">
        <v>901</v>
      </c>
      <c r="I1319" s="189" t="s">
        <v>901</v>
      </c>
      <c r="J1319" s="10" t="str">
        <f>IF(AND(G1319="Excluded", H1319="Excluded"), "Mutually Excluded", IF(AND(OR(G1319="CERTAINLY INCLUDED", G1319="INCLUDED", G1319="MAYBE" ), OR(H1319="INCLUDED", H1319="MAYBE")), "MUTUALLY INCLUDED", IF(AND(G1319="MAYBE", H1319="MAYBE"), "Mutually MAYBE", IF(AND(G1319="Excluded", OR(H1319="INCLUDED", H1319="MAYBE")), "AI: No, Human: Yes", IF(AND(H1319="Excluded", OR(G1319="INCLUDED", G1319="CERTAINLY INCLUDED", G1319="MAYBE")), "AI: Yes, Human: No", "Other Conflict")))))</f>
        <v>Mutually Excluded</v>
      </c>
      <c r="K1319" s="10"/>
      <c r="L1319" s="10"/>
      <c r="N1319" s="220" t="s">
        <v>19</v>
      </c>
      <c r="O1319" s="54" t="str">
        <f>IF(J1319="Mutually Excluded","Exclude",IF(J1319= "Mutually Included","Include",M1319))</f>
        <v>Exclude</v>
      </c>
      <c r="P1319" s="54" t="str">
        <f>'Humans Alignment T&amp;A'!Z1319</f>
        <v>Exclude</v>
      </c>
      <c r="Q1319" s="120" t="str">
        <f>IF(AND(O1319="Exclude", P1319="Exclude"), "Mutually Excluded", IF(AND(OR(O1319="CERTAINLY INCLUDED", O1319="INCLUDE" ), OR(P1319="INCLUDE", P1319="MAYBE")), "MUTUALLY INCLUDED", IF(AND(O1319="MAYBE", P1319="MAYBE"), "Mutually MAYBE", IF(AND(O1319="Exclude", OR(P1319="INCLUDE", P1319="MAYBE")), "AI+Hum: No, Hum1+2: Yes", IF(AND(P1319="Exclude", OR(O1319="INCLUDE", O1319="CERTAINLY INCLUDED", H1319="MAYBE")), "Ai+hum: Yes, Hum1+2: No", "Other Conflict")))))</f>
        <v>Mutually Excluded</v>
      </c>
      <c r="U1319" s="121" t="str">
        <f>IF(Q1319="Mutually Excluded","Exclude",IF(Q1319= "Mutually Included","Include",R1319))</f>
        <v>Exclude</v>
      </c>
      <c r="V1319" s="122"/>
      <c r="X1319" s="117"/>
      <c r="Y1319" s="117"/>
      <c r="Z1319" s="103" t="str">
        <f t="shared" si="208"/>
        <v/>
      </c>
      <c r="AA1319" s="256"/>
      <c r="AB1319" s="186"/>
      <c r="AC1319" s="186"/>
      <c r="AD1319" s="203"/>
      <c r="AF1319" s="203"/>
      <c r="AG1319" s="102" t="str">
        <f t="shared" si="209"/>
        <v/>
      </c>
      <c r="AH1319" s="10" t="str">
        <f t="shared" si="212"/>
        <v/>
      </c>
      <c r="AI1319" s="102"/>
      <c r="AJ1319" s="10"/>
      <c r="AK1319" s="10"/>
      <c r="AL1319" s="105"/>
      <c r="AM1319" s="102"/>
      <c r="AN1319" s="10"/>
      <c r="AO1319" s="10" t="str">
        <f t="shared" si="210"/>
        <v/>
      </c>
      <c r="AT1319" s="10"/>
      <c r="AU1319" s="10" t="str">
        <f>IF(O1319="include",AF1319,"")</f>
        <v/>
      </c>
      <c r="AV1319" s="54" t="str">
        <f>IF(P1319="include",AF1319,"")</f>
        <v/>
      </c>
    </row>
    <row r="1320" spans="1:48" s="54" customFormat="1" ht="60">
      <c r="A1320" s="10">
        <v>1454</v>
      </c>
      <c r="B1320" s="10"/>
      <c r="C1320" s="10" t="s">
        <v>1791</v>
      </c>
      <c r="D1320" s="10">
        <v>2</v>
      </c>
      <c r="E1320" s="10">
        <v>1</v>
      </c>
      <c r="F1320" s="10">
        <v>2</v>
      </c>
      <c r="G1320" s="119" t="str">
        <f t="shared" si="214"/>
        <v>EXCLUDED</v>
      </c>
      <c r="H1320" s="147" t="s">
        <v>901</v>
      </c>
      <c r="I1320" s="189" t="s">
        <v>901</v>
      </c>
      <c r="J1320" s="10" t="str">
        <f>IF(AND(G1320="Excluded", H1320="Excluded"), "Mutually Excluded", IF(AND(OR(G1320="CERTAINLY INCLUDED", G1320="INCLUDED", G1320="MAYBE" ), OR(H1320="INCLUDED", H1320="MAYBE")), "MUTUALLY INCLUDED", IF(AND(G1320="MAYBE", H1320="MAYBE"), "Mutually MAYBE", IF(AND(G1320="Excluded", OR(H1320="INCLUDED", H1320="MAYBE")), "AI: No, Human: Yes", IF(AND(H1320="Excluded", OR(G1320="INCLUDED", G1320="CERTAINLY INCLUDED", G1320="MAYBE")), "AI: Yes, Human: No", "Other Conflict")))))</f>
        <v>Mutually Excluded</v>
      </c>
      <c r="K1320" s="10"/>
      <c r="L1320" s="10"/>
      <c r="N1320" s="220" t="s">
        <v>19</v>
      </c>
      <c r="O1320" s="54" t="str">
        <f>IF(J1320="Mutually Excluded","Exclude",IF(J1320= "Mutually Included","Include",M1320))</f>
        <v>Exclude</v>
      </c>
      <c r="P1320" s="54" t="str">
        <f>'Humans Alignment T&amp;A'!Z1320</f>
        <v>Exclude</v>
      </c>
      <c r="Q1320" s="120" t="str">
        <f>IF(AND(O1320="Exclude", P1320="Exclude"), "Mutually Excluded", IF(AND(OR(O1320="CERTAINLY INCLUDED", O1320="INCLUDE" ), OR(P1320="INCLUDE", P1320="MAYBE")), "MUTUALLY INCLUDED", IF(AND(O1320="MAYBE", P1320="MAYBE"), "Mutually MAYBE", IF(AND(O1320="Exclude", OR(P1320="INCLUDE", P1320="MAYBE")), "AI+Hum: No, Hum1+2: Yes", IF(AND(P1320="Exclude", OR(O1320="INCLUDE", O1320="CERTAINLY INCLUDED", H1320="MAYBE")), "Ai+hum: Yes, Hum1+2: No", "Other Conflict")))))</f>
        <v>Mutually Excluded</v>
      </c>
      <c r="U1320" s="121" t="str">
        <f>IF(Q1320="Mutually Excluded","Exclude",IF(Q1320= "Mutually Included","Include",R1320))</f>
        <v>Exclude</v>
      </c>
      <c r="V1320" s="122"/>
      <c r="X1320" s="117"/>
      <c r="Y1320" s="117"/>
      <c r="Z1320" s="103" t="str">
        <f t="shared" si="208"/>
        <v/>
      </c>
      <c r="AA1320" s="256"/>
      <c r="AB1320" s="186"/>
      <c r="AC1320" s="186"/>
      <c r="AD1320" s="203"/>
      <c r="AF1320" s="203"/>
      <c r="AG1320" s="102" t="str">
        <f t="shared" si="209"/>
        <v/>
      </c>
      <c r="AH1320" s="10" t="str">
        <f t="shared" si="212"/>
        <v/>
      </c>
      <c r="AI1320" s="102"/>
      <c r="AJ1320" s="10"/>
      <c r="AK1320" s="10"/>
      <c r="AL1320" s="105"/>
      <c r="AM1320" s="102"/>
      <c r="AN1320" s="10"/>
      <c r="AO1320" s="10" t="str">
        <f t="shared" si="210"/>
        <v/>
      </c>
      <c r="AT1320" s="10"/>
      <c r="AU1320" s="10" t="str">
        <f>IF(O1320="include",AF1320,"")</f>
        <v/>
      </c>
      <c r="AV1320" s="54" t="str">
        <f>IF(P1320="include",AF1320,"")</f>
        <v/>
      </c>
    </row>
    <row r="1321" spans="1:48" s="54" customFormat="1" ht="30">
      <c r="A1321" s="10">
        <v>1455</v>
      </c>
      <c r="B1321" s="10"/>
      <c r="C1321" s="10" t="s">
        <v>1792</v>
      </c>
      <c r="D1321" s="10">
        <v>3</v>
      </c>
      <c r="E1321" s="10">
        <v>2</v>
      </c>
      <c r="F1321" s="10">
        <v>3</v>
      </c>
      <c r="G1321" s="119" t="str">
        <f t="shared" si="214"/>
        <v>EXCLUDED</v>
      </c>
      <c r="H1321" s="147" t="s">
        <v>901</v>
      </c>
      <c r="I1321" s="189" t="s">
        <v>901</v>
      </c>
      <c r="J1321" s="10" t="str">
        <f>IF(AND(G1321="Excluded", H1321="Excluded"), "Mutually Excluded", IF(AND(OR(G1321="CERTAINLY INCLUDED", G1321="INCLUDED", G1321="MAYBE" ), OR(H1321="INCLUDED", H1321="MAYBE")), "MUTUALLY INCLUDED", IF(AND(G1321="MAYBE", H1321="MAYBE"), "Mutually MAYBE", IF(AND(G1321="Excluded", OR(H1321="INCLUDED", H1321="MAYBE")), "AI: No, Human: Yes", IF(AND(H1321="Excluded", OR(G1321="INCLUDED", G1321="CERTAINLY INCLUDED", G1321="MAYBE")), "AI: Yes, Human: No", "Other Conflict")))))</f>
        <v>Mutually Excluded</v>
      </c>
      <c r="K1321" s="10"/>
      <c r="L1321" s="10"/>
      <c r="N1321" s="220" t="s">
        <v>19</v>
      </c>
      <c r="O1321" s="54" t="str">
        <f>IF(J1321="Mutually Excluded","Exclude",IF(J1321= "Mutually Included","Include",M1321))</f>
        <v>Exclude</v>
      </c>
      <c r="P1321" s="54" t="str">
        <f>'Humans Alignment T&amp;A'!Z1321</f>
        <v>Exclude</v>
      </c>
      <c r="Q1321" s="120" t="str">
        <f>IF(AND(O1321="Exclude", P1321="Exclude"), "Mutually Excluded", IF(AND(OR(O1321="CERTAINLY INCLUDED", O1321="INCLUDE" ), OR(P1321="INCLUDE", P1321="MAYBE")), "MUTUALLY INCLUDED", IF(AND(O1321="MAYBE", P1321="MAYBE"), "Mutually MAYBE", IF(AND(O1321="Exclude", OR(P1321="INCLUDE", P1321="MAYBE")), "AI+Hum: No, Hum1+2: Yes", IF(AND(P1321="Exclude", OR(O1321="INCLUDE", O1321="CERTAINLY INCLUDED", H1321="MAYBE")), "Ai+hum: Yes, Hum1+2: No", "Other Conflict")))))</f>
        <v>Mutually Excluded</v>
      </c>
      <c r="U1321" s="121" t="str">
        <f>IF(Q1321="Mutually Excluded","Exclude",IF(Q1321= "Mutually Included","Include",R1321))</f>
        <v>Exclude</v>
      </c>
      <c r="V1321" s="122"/>
      <c r="X1321" s="117"/>
      <c r="Y1321" s="117"/>
      <c r="Z1321" s="103" t="str">
        <f t="shared" si="208"/>
        <v/>
      </c>
      <c r="AA1321" s="256"/>
      <c r="AB1321" s="186"/>
      <c r="AC1321" s="186"/>
      <c r="AD1321" s="203"/>
      <c r="AF1321" s="203"/>
      <c r="AG1321" s="102" t="str">
        <f t="shared" si="209"/>
        <v/>
      </c>
      <c r="AH1321" s="10" t="str">
        <f t="shared" si="212"/>
        <v/>
      </c>
      <c r="AI1321" s="102"/>
      <c r="AJ1321" s="10"/>
      <c r="AK1321" s="10"/>
      <c r="AL1321" s="105"/>
      <c r="AM1321" s="102"/>
      <c r="AN1321" s="10"/>
      <c r="AO1321" s="10" t="str">
        <f t="shared" si="210"/>
        <v/>
      </c>
      <c r="AT1321" s="10"/>
      <c r="AU1321" s="10" t="str">
        <f>IF(O1321="include",AF1321,"")</f>
        <v/>
      </c>
      <c r="AV1321" s="54" t="str">
        <f>IF(P1321="include",AF1321,"")</f>
        <v/>
      </c>
    </row>
    <row r="1322" spans="1:48" s="54" customFormat="1" ht="30">
      <c r="A1322" s="10">
        <v>1456</v>
      </c>
      <c r="B1322" s="10"/>
      <c r="C1322" s="10" t="s">
        <v>1793</v>
      </c>
      <c r="D1322" s="10">
        <v>1</v>
      </c>
      <c r="E1322" s="10">
        <v>1</v>
      </c>
      <c r="F1322" s="10">
        <v>1</v>
      </c>
      <c r="G1322" s="119" t="str">
        <f t="shared" si="214"/>
        <v>EXCLUDED</v>
      </c>
      <c r="H1322" s="147" t="s">
        <v>901</v>
      </c>
      <c r="I1322" s="189" t="s">
        <v>901</v>
      </c>
      <c r="J1322" s="10" t="str">
        <f>IF(AND(G1322="Excluded", H1322="Excluded"), "Mutually Excluded", IF(AND(OR(G1322="CERTAINLY INCLUDED", G1322="INCLUDED", G1322="MAYBE" ), OR(H1322="INCLUDED", H1322="MAYBE")), "MUTUALLY INCLUDED", IF(AND(G1322="MAYBE", H1322="MAYBE"), "Mutually MAYBE", IF(AND(G1322="Excluded", OR(H1322="INCLUDED", H1322="MAYBE")), "AI: No, Human: Yes", IF(AND(H1322="Excluded", OR(G1322="INCLUDED", G1322="CERTAINLY INCLUDED", G1322="MAYBE")), "AI: Yes, Human: No", "Other Conflict")))))</f>
        <v>Mutually Excluded</v>
      </c>
      <c r="K1322" s="10"/>
      <c r="L1322" s="10"/>
      <c r="N1322" s="220" t="s">
        <v>19</v>
      </c>
      <c r="O1322" s="54" t="str">
        <f>IF(J1322="Mutually Excluded","Exclude",IF(J1322= "Mutually Included","Include",M1322))</f>
        <v>Exclude</v>
      </c>
      <c r="P1322" s="54" t="str">
        <f>'Humans Alignment T&amp;A'!Z1322</f>
        <v>Exclude</v>
      </c>
      <c r="Q1322" s="120" t="str">
        <f>IF(AND(O1322="Exclude", P1322="Exclude"), "Mutually Excluded", IF(AND(OR(O1322="CERTAINLY INCLUDED", O1322="INCLUDE" ), OR(P1322="INCLUDE", P1322="MAYBE")), "MUTUALLY INCLUDED", IF(AND(O1322="MAYBE", P1322="MAYBE"), "Mutually MAYBE", IF(AND(O1322="Exclude", OR(P1322="INCLUDE", P1322="MAYBE")), "AI+Hum: No, Hum1+2: Yes", IF(AND(P1322="Exclude", OR(O1322="INCLUDE", O1322="CERTAINLY INCLUDED", H1322="MAYBE")), "Ai+hum: Yes, Hum1+2: No", "Other Conflict")))))</f>
        <v>Mutually Excluded</v>
      </c>
      <c r="U1322" s="121" t="str">
        <f>IF(Q1322="Mutually Excluded","Exclude",IF(Q1322= "Mutually Included","Include",R1322))</f>
        <v>Exclude</v>
      </c>
      <c r="V1322" s="122"/>
      <c r="X1322" s="117"/>
      <c r="Y1322" s="117"/>
      <c r="Z1322" s="103" t="str">
        <f t="shared" si="208"/>
        <v/>
      </c>
      <c r="AA1322" s="256"/>
      <c r="AB1322" s="186"/>
      <c r="AC1322" s="186"/>
      <c r="AD1322" s="203"/>
      <c r="AF1322" s="203"/>
      <c r="AG1322" s="102" t="str">
        <f t="shared" si="209"/>
        <v/>
      </c>
      <c r="AH1322" s="10" t="str">
        <f t="shared" si="212"/>
        <v/>
      </c>
      <c r="AI1322" s="102"/>
      <c r="AJ1322" s="10"/>
      <c r="AK1322" s="10"/>
      <c r="AL1322" s="105"/>
      <c r="AM1322" s="102"/>
      <c r="AN1322" s="10"/>
      <c r="AO1322" s="10" t="str">
        <f t="shared" si="210"/>
        <v/>
      </c>
      <c r="AT1322" s="10"/>
      <c r="AU1322" s="10" t="str">
        <f>IF(O1322="include",AF1322,"")</f>
        <v/>
      </c>
      <c r="AV1322" s="54" t="str">
        <f>IF(P1322="include",AF1322,"")</f>
        <v/>
      </c>
    </row>
    <row r="1323" spans="1:48" s="54" customFormat="1" ht="30">
      <c r="A1323" s="10">
        <v>1457</v>
      </c>
      <c r="B1323" s="10"/>
      <c r="C1323" s="10" t="s">
        <v>1795</v>
      </c>
      <c r="D1323" s="10">
        <v>1</v>
      </c>
      <c r="E1323" s="10">
        <v>1</v>
      </c>
      <c r="F1323" s="10">
        <v>1</v>
      </c>
      <c r="G1323" s="119" t="str">
        <f t="shared" si="214"/>
        <v>EXCLUDED</v>
      </c>
      <c r="H1323" s="147" t="s">
        <v>901</v>
      </c>
      <c r="I1323" s="189" t="s">
        <v>901</v>
      </c>
      <c r="J1323" s="10" t="str">
        <f>IF(AND(G1323="Excluded", H1323="Excluded"), "Mutually Excluded", IF(AND(OR(G1323="CERTAINLY INCLUDED", G1323="INCLUDED", G1323="MAYBE" ), OR(H1323="INCLUDED", H1323="MAYBE")), "MUTUALLY INCLUDED", IF(AND(G1323="MAYBE", H1323="MAYBE"), "Mutually MAYBE", IF(AND(G1323="Excluded", OR(H1323="INCLUDED", H1323="MAYBE")), "AI: No, Human: Yes", IF(AND(H1323="Excluded", OR(G1323="INCLUDED", G1323="CERTAINLY INCLUDED", G1323="MAYBE")), "AI: Yes, Human: No", "Other Conflict")))))</f>
        <v>Mutually Excluded</v>
      </c>
      <c r="K1323" s="10"/>
      <c r="L1323" s="10"/>
      <c r="N1323" s="220" t="s">
        <v>19</v>
      </c>
      <c r="O1323" s="54" t="str">
        <f>IF(J1323="Mutually Excluded","Exclude",IF(J1323= "Mutually Included","Include",M1323))</f>
        <v>Exclude</v>
      </c>
      <c r="P1323" s="54" t="str">
        <f>'Humans Alignment T&amp;A'!Z1323</f>
        <v>Exclude</v>
      </c>
      <c r="Q1323" s="120" t="str">
        <f>IF(AND(O1323="Exclude", P1323="Exclude"), "Mutually Excluded", IF(AND(OR(O1323="CERTAINLY INCLUDED", O1323="INCLUDE" ), OR(P1323="INCLUDE", P1323="MAYBE")), "MUTUALLY INCLUDED", IF(AND(O1323="MAYBE", P1323="MAYBE"), "Mutually MAYBE", IF(AND(O1323="Exclude", OR(P1323="INCLUDE", P1323="MAYBE")), "AI+Hum: No, Hum1+2: Yes", IF(AND(P1323="Exclude", OR(O1323="INCLUDE", O1323="CERTAINLY INCLUDED", H1323="MAYBE")), "Ai+hum: Yes, Hum1+2: No", "Other Conflict")))))</f>
        <v>Mutually Excluded</v>
      </c>
      <c r="U1323" s="121" t="str">
        <f>IF(Q1323="Mutually Excluded","Exclude",IF(Q1323= "Mutually Included","Include",R1323))</f>
        <v>Exclude</v>
      </c>
      <c r="V1323" s="122"/>
      <c r="X1323" s="117"/>
      <c r="Y1323" s="117"/>
      <c r="Z1323" s="103" t="str">
        <f t="shared" si="208"/>
        <v/>
      </c>
      <c r="AA1323" s="256"/>
      <c r="AB1323" s="186"/>
      <c r="AC1323" s="186"/>
      <c r="AD1323" s="203"/>
      <c r="AF1323" s="203"/>
      <c r="AG1323" s="102" t="str">
        <f t="shared" si="209"/>
        <v/>
      </c>
      <c r="AH1323" s="10" t="str">
        <f t="shared" si="212"/>
        <v/>
      </c>
      <c r="AI1323" s="102"/>
      <c r="AJ1323" s="10"/>
      <c r="AK1323" s="10"/>
      <c r="AL1323" s="105"/>
      <c r="AM1323" s="102"/>
      <c r="AN1323" s="10"/>
      <c r="AO1323" s="10" t="str">
        <f t="shared" si="210"/>
        <v/>
      </c>
      <c r="AT1323" s="10"/>
      <c r="AU1323" s="10" t="str">
        <f>IF(O1323="include",AF1323,"")</f>
        <v/>
      </c>
      <c r="AV1323" s="54" t="str">
        <f>IF(P1323="include",AF1323,"")</f>
        <v/>
      </c>
    </row>
    <row r="1324" spans="1:48" s="54" customFormat="1" ht="30">
      <c r="A1324" s="10">
        <v>1458</v>
      </c>
      <c r="B1324" s="10"/>
      <c r="C1324" s="10" t="s">
        <v>1796</v>
      </c>
      <c r="D1324" s="10">
        <v>4</v>
      </c>
      <c r="E1324" s="10">
        <v>3</v>
      </c>
      <c r="F1324" s="10">
        <v>3</v>
      </c>
      <c r="G1324" s="119" t="str">
        <f t="shared" si="214"/>
        <v>EXCLUDED</v>
      </c>
      <c r="H1324" s="147" t="s">
        <v>901</v>
      </c>
      <c r="I1324" s="189" t="s">
        <v>901</v>
      </c>
      <c r="J1324" s="10" t="str">
        <f>IF(AND(G1324="Excluded", H1324="Excluded"), "Mutually Excluded", IF(AND(OR(G1324="CERTAINLY INCLUDED", G1324="INCLUDED", G1324="MAYBE" ), OR(H1324="INCLUDED", H1324="MAYBE")), "MUTUALLY INCLUDED", IF(AND(G1324="MAYBE", H1324="MAYBE"), "Mutually MAYBE", IF(AND(G1324="Excluded", OR(H1324="INCLUDED", H1324="MAYBE")), "AI: No, Human: Yes", IF(AND(H1324="Excluded", OR(G1324="INCLUDED", G1324="CERTAINLY INCLUDED", G1324="MAYBE")), "AI: Yes, Human: No", "Other Conflict")))))</f>
        <v>Mutually Excluded</v>
      </c>
      <c r="K1324" s="10"/>
      <c r="L1324" s="10"/>
      <c r="N1324" s="220" t="s">
        <v>19</v>
      </c>
      <c r="O1324" s="54" t="str">
        <f>IF(J1324="Mutually Excluded","Exclude",IF(J1324= "Mutually Included","Include",M1324))</f>
        <v>Exclude</v>
      </c>
      <c r="P1324" s="54" t="str">
        <f>'Humans Alignment T&amp;A'!Z1324</f>
        <v>Exclude</v>
      </c>
      <c r="Q1324" s="120" t="str">
        <f>IF(AND(O1324="Exclude", P1324="Exclude"), "Mutually Excluded", IF(AND(OR(O1324="CERTAINLY INCLUDED", O1324="INCLUDE" ), OR(P1324="INCLUDE", P1324="MAYBE")), "MUTUALLY INCLUDED", IF(AND(O1324="MAYBE", P1324="MAYBE"), "Mutually MAYBE", IF(AND(O1324="Exclude", OR(P1324="INCLUDE", P1324="MAYBE")), "AI+Hum: No, Hum1+2: Yes", IF(AND(P1324="Exclude", OR(O1324="INCLUDE", O1324="CERTAINLY INCLUDED", H1324="MAYBE")), "Ai+hum: Yes, Hum1+2: No", "Other Conflict")))))</f>
        <v>Mutually Excluded</v>
      </c>
      <c r="U1324" s="121" t="str">
        <f>IF(Q1324="Mutually Excluded","Exclude",IF(Q1324= "Mutually Included","Include",R1324))</f>
        <v>Exclude</v>
      </c>
      <c r="V1324" s="122"/>
      <c r="X1324" s="117"/>
      <c r="Y1324" s="117"/>
      <c r="Z1324" s="103" t="str">
        <f t="shared" si="208"/>
        <v/>
      </c>
      <c r="AA1324" s="256"/>
      <c r="AB1324" s="186"/>
      <c r="AC1324" s="186"/>
      <c r="AD1324" s="203"/>
      <c r="AF1324" s="203"/>
      <c r="AG1324" s="102" t="str">
        <f t="shared" si="209"/>
        <v/>
      </c>
      <c r="AH1324" s="10" t="str">
        <f t="shared" si="212"/>
        <v/>
      </c>
      <c r="AI1324" s="102"/>
      <c r="AJ1324" s="10"/>
      <c r="AK1324" s="10"/>
      <c r="AL1324" s="105"/>
      <c r="AM1324" s="102"/>
      <c r="AN1324" s="10"/>
      <c r="AO1324" s="10" t="str">
        <f t="shared" si="210"/>
        <v/>
      </c>
      <c r="AT1324" s="10"/>
      <c r="AU1324" s="10" t="str">
        <f>IF(O1324="include",AF1324,"")</f>
        <v/>
      </c>
      <c r="AV1324" s="54" t="str">
        <f>IF(P1324="include",AF1324,"")</f>
        <v/>
      </c>
    </row>
    <row r="1325" spans="1:48" s="54" customFormat="1" ht="30">
      <c r="A1325" s="10">
        <v>1459</v>
      </c>
      <c r="B1325" s="10"/>
      <c r="C1325" s="10" t="s">
        <v>1797</v>
      </c>
      <c r="D1325" s="10">
        <v>3</v>
      </c>
      <c r="E1325" s="10">
        <v>2</v>
      </c>
      <c r="F1325" s="10">
        <v>3</v>
      </c>
      <c r="G1325" s="119" t="str">
        <f t="shared" si="214"/>
        <v>EXCLUDED</v>
      </c>
      <c r="H1325" s="147" t="s">
        <v>901</v>
      </c>
      <c r="I1325" s="189" t="s">
        <v>901</v>
      </c>
      <c r="J1325" s="10" t="str">
        <f>IF(AND(G1325="Excluded", H1325="Excluded"), "Mutually Excluded", IF(AND(OR(G1325="CERTAINLY INCLUDED", G1325="INCLUDED", G1325="MAYBE" ), OR(H1325="INCLUDED", H1325="MAYBE")), "MUTUALLY INCLUDED", IF(AND(G1325="MAYBE", H1325="MAYBE"), "Mutually MAYBE", IF(AND(G1325="Excluded", OR(H1325="INCLUDED", H1325="MAYBE")), "AI: No, Human: Yes", IF(AND(H1325="Excluded", OR(G1325="INCLUDED", G1325="CERTAINLY INCLUDED", G1325="MAYBE")), "AI: Yes, Human: No", "Other Conflict")))))</f>
        <v>Mutually Excluded</v>
      </c>
      <c r="K1325" s="10"/>
      <c r="L1325" s="10"/>
      <c r="N1325" s="220" t="s">
        <v>19</v>
      </c>
      <c r="O1325" s="54" t="str">
        <f>IF(J1325="Mutually Excluded","Exclude",IF(J1325= "Mutually Included","Include",M1325))</f>
        <v>Exclude</v>
      </c>
      <c r="P1325" s="54" t="str">
        <f>'Humans Alignment T&amp;A'!Z1325</f>
        <v>Exclude</v>
      </c>
      <c r="Q1325" s="120" t="str">
        <f>IF(AND(O1325="Exclude", P1325="Exclude"), "Mutually Excluded", IF(AND(OR(O1325="CERTAINLY INCLUDED", O1325="INCLUDE" ), OR(P1325="INCLUDE", P1325="MAYBE")), "MUTUALLY INCLUDED", IF(AND(O1325="MAYBE", P1325="MAYBE"), "Mutually MAYBE", IF(AND(O1325="Exclude", OR(P1325="INCLUDE", P1325="MAYBE")), "AI+Hum: No, Hum1+2: Yes", IF(AND(P1325="Exclude", OR(O1325="INCLUDE", O1325="CERTAINLY INCLUDED", H1325="MAYBE")), "Ai+hum: Yes, Hum1+2: No", "Other Conflict")))))</f>
        <v>Mutually Excluded</v>
      </c>
      <c r="U1325" s="121" t="str">
        <f>IF(Q1325="Mutually Excluded","Exclude",IF(Q1325= "Mutually Included","Include",R1325))</f>
        <v>Exclude</v>
      </c>
      <c r="V1325" s="122"/>
      <c r="X1325" s="117"/>
      <c r="Y1325" s="117"/>
      <c r="Z1325" s="103" t="str">
        <f t="shared" si="208"/>
        <v/>
      </c>
      <c r="AA1325" s="256"/>
      <c r="AB1325" s="186"/>
      <c r="AC1325" s="186"/>
      <c r="AD1325" s="203"/>
      <c r="AF1325" s="203"/>
      <c r="AG1325" s="102" t="str">
        <f t="shared" si="209"/>
        <v/>
      </c>
      <c r="AH1325" s="10" t="str">
        <f t="shared" si="212"/>
        <v/>
      </c>
      <c r="AI1325" s="102"/>
      <c r="AJ1325" s="10"/>
      <c r="AK1325" s="10"/>
      <c r="AL1325" s="105"/>
      <c r="AM1325" s="102"/>
      <c r="AN1325" s="10"/>
      <c r="AO1325" s="10" t="str">
        <f t="shared" si="210"/>
        <v/>
      </c>
      <c r="AT1325" s="10"/>
      <c r="AU1325" s="10" t="str">
        <f>IF(O1325="include",AF1325,"")</f>
        <v/>
      </c>
      <c r="AV1325" s="54" t="str">
        <f>IF(P1325="include",AF1325,"")</f>
        <v/>
      </c>
    </row>
    <row r="1326" spans="1:48" s="54" customFormat="1" ht="30">
      <c r="A1326" s="10">
        <v>1460</v>
      </c>
      <c r="B1326" s="10"/>
      <c r="C1326" s="10" t="s">
        <v>1798</v>
      </c>
      <c r="D1326" s="10">
        <v>2</v>
      </c>
      <c r="E1326" s="10">
        <v>1</v>
      </c>
      <c r="F1326" s="10">
        <v>2</v>
      </c>
      <c r="G1326" s="119" t="str">
        <f t="shared" si="214"/>
        <v>EXCLUDED</v>
      </c>
      <c r="H1326" s="147" t="s">
        <v>901</v>
      </c>
      <c r="I1326" s="189" t="s">
        <v>901</v>
      </c>
      <c r="J1326" s="10" t="str">
        <f>IF(AND(G1326="Excluded", H1326="Excluded"), "Mutually Excluded", IF(AND(OR(G1326="CERTAINLY INCLUDED", G1326="INCLUDED", G1326="MAYBE" ), OR(H1326="INCLUDED", H1326="MAYBE")), "MUTUALLY INCLUDED", IF(AND(G1326="MAYBE", H1326="MAYBE"), "Mutually MAYBE", IF(AND(G1326="Excluded", OR(H1326="INCLUDED", H1326="MAYBE")), "AI: No, Human: Yes", IF(AND(H1326="Excluded", OR(G1326="INCLUDED", G1326="CERTAINLY INCLUDED", G1326="MAYBE")), "AI: Yes, Human: No", "Other Conflict")))))</f>
        <v>Mutually Excluded</v>
      </c>
      <c r="K1326" s="10"/>
      <c r="L1326" s="10"/>
      <c r="N1326" s="220" t="s">
        <v>19</v>
      </c>
      <c r="O1326" s="54" t="str">
        <f>IF(J1326="Mutually Excluded","Exclude",IF(J1326= "Mutually Included","Include",M1326))</f>
        <v>Exclude</v>
      </c>
      <c r="P1326" s="54" t="str">
        <f>'Humans Alignment T&amp;A'!Z1326</f>
        <v>Exclude</v>
      </c>
      <c r="Q1326" s="120" t="str">
        <f>IF(AND(O1326="Exclude", P1326="Exclude"), "Mutually Excluded", IF(AND(OR(O1326="CERTAINLY INCLUDED", O1326="INCLUDE" ), OR(P1326="INCLUDE", P1326="MAYBE")), "MUTUALLY INCLUDED", IF(AND(O1326="MAYBE", P1326="MAYBE"), "Mutually MAYBE", IF(AND(O1326="Exclude", OR(P1326="INCLUDE", P1326="MAYBE")), "AI+Hum: No, Hum1+2: Yes", IF(AND(P1326="Exclude", OR(O1326="INCLUDE", O1326="CERTAINLY INCLUDED", H1326="MAYBE")), "Ai+hum: Yes, Hum1+2: No", "Other Conflict")))))</f>
        <v>Mutually Excluded</v>
      </c>
      <c r="U1326" s="121" t="str">
        <f>IF(Q1326="Mutually Excluded","Exclude",IF(Q1326= "Mutually Included","Include",R1326))</f>
        <v>Exclude</v>
      </c>
      <c r="V1326" s="122"/>
      <c r="X1326" s="117"/>
      <c r="Y1326" s="117"/>
      <c r="Z1326" s="103" t="str">
        <f t="shared" si="208"/>
        <v/>
      </c>
      <c r="AA1326" s="256"/>
      <c r="AB1326" s="186"/>
      <c r="AC1326" s="186"/>
      <c r="AD1326" s="203"/>
      <c r="AF1326" s="203"/>
      <c r="AG1326" s="102" t="str">
        <f t="shared" si="209"/>
        <v/>
      </c>
      <c r="AH1326" s="10" t="str">
        <f t="shared" si="212"/>
        <v/>
      </c>
      <c r="AI1326" s="102"/>
      <c r="AJ1326" s="10"/>
      <c r="AK1326" s="10"/>
      <c r="AL1326" s="105"/>
      <c r="AM1326" s="102"/>
      <c r="AN1326" s="10"/>
      <c r="AO1326" s="10" t="str">
        <f t="shared" si="210"/>
        <v/>
      </c>
      <c r="AT1326" s="10"/>
      <c r="AU1326" s="10" t="str">
        <f>IF(O1326="include",AF1326,"")</f>
        <v/>
      </c>
      <c r="AV1326" s="54" t="str">
        <f>IF(P1326="include",AF1326,"")</f>
        <v/>
      </c>
    </row>
    <row r="1327" spans="1:48" s="54" customFormat="1" ht="70.150000000000006" customHeight="1">
      <c r="A1327" s="10">
        <v>1461</v>
      </c>
      <c r="B1327" s="10"/>
      <c r="C1327" s="10" t="s">
        <v>1799</v>
      </c>
      <c r="D1327" s="10">
        <v>1</v>
      </c>
      <c r="E1327" s="10">
        <v>2</v>
      </c>
      <c r="F1327" s="10">
        <v>1</v>
      </c>
      <c r="G1327" s="119" t="str">
        <f t="shared" si="214"/>
        <v>EXCLUDED</v>
      </c>
      <c r="H1327" s="147" t="s">
        <v>901</v>
      </c>
      <c r="I1327" s="189" t="s">
        <v>901</v>
      </c>
      <c r="J1327" s="10" t="str">
        <f>IF(AND(G1327="Excluded", H1327="Excluded"), "Mutually Excluded", IF(AND(OR(G1327="CERTAINLY INCLUDED", G1327="INCLUDED", G1327="MAYBE" ), OR(H1327="INCLUDED", H1327="MAYBE")), "MUTUALLY INCLUDED", IF(AND(G1327="MAYBE", H1327="MAYBE"), "Mutually MAYBE", IF(AND(G1327="Excluded", OR(H1327="INCLUDED", H1327="MAYBE")), "AI: No, Human: Yes", IF(AND(H1327="Excluded", OR(G1327="INCLUDED", G1327="CERTAINLY INCLUDED", G1327="MAYBE")), "AI: Yes, Human: No", "Other Conflict")))))</f>
        <v>Mutually Excluded</v>
      </c>
      <c r="K1327" s="10"/>
      <c r="L1327" s="10"/>
      <c r="N1327" s="220" t="s">
        <v>19</v>
      </c>
      <c r="O1327" s="54" t="str">
        <f>IF(J1327="Mutually Excluded","Exclude",IF(J1327= "Mutually Included","Include",M1327))</f>
        <v>Exclude</v>
      </c>
      <c r="P1327" s="54" t="str">
        <f>'Humans Alignment T&amp;A'!Z1327</f>
        <v>Exclude</v>
      </c>
      <c r="Q1327" s="120" t="str">
        <f>IF(AND(O1327="Exclude", P1327="Exclude"), "Mutually Excluded", IF(AND(OR(O1327="CERTAINLY INCLUDED", O1327="INCLUDE" ), OR(P1327="INCLUDE", P1327="MAYBE")), "MUTUALLY INCLUDED", IF(AND(O1327="MAYBE", P1327="MAYBE"), "Mutually MAYBE", IF(AND(O1327="Exclude", OR(P1327="INCLUDE", P1327="MAYBE")), "AI+Hum: No, Hum1+2: Yes", IF(AND(P1327="Exclude", OR(O1327="INCLUDE", O1327="CERTAINLY INCLUDED", H1327="MAYBE")), "Ai+hum: Yes, Hum1+2: No", "Other Conflict")))))</f>
        <v>Mutually Excluded</v>
      </c>
      <c r="U1327" s="121" t="str">
        <f>IF(Q1327="Mutually Excluded","Exclude",IF(Q1327= "Mutually Included","Include",R1327))</f>
        <v>Exclude</v>
      </c>
      <c r="V1327" s="122"/>
      <c r="X1327" s="117"/>
      <c r="Y1327" s="117"/>
      <c r="Z1327" s="103" t="str">
        <f t="shared" si="208"/>
        <v/>
      </c>
      <c r="AA1327" s="256"/>
      <c r="AB1327" s="186"/>
      <c r="AC1327" s="186"/>
      <c r="AD1327" s="203"/>
      <c r="AF1327" s="203"/>
      <c r="AG1327" s="102" t="str">
        <f t="shared" si="209"/>
        <v/>
      </c>
      <c r="AH1327" s="10" t="str">
        <f t="shared" si="212"/>
        <v/>
      </c>
      <c r="AI1327" s="102"/>
      <c r="AJ1327" s="10"/>
      <c r="AK1327" s="10"/>
      <c r="AL1327" s="105"/>
      <c r="AM1327" s="102"/>
      <c r="AN1327" s="10"/>
      <c r="AO1327" s="10" t="str">
        <f t="shared" si="210"/>
        <v/>
      </c>
      <c r="AT1327" s="10"/>
      <c r="AU1327" s="10" t="str">
        <f>IF(O1327="include",AF1327,"")</f>
        <v/>
      </c>
      <c r="AV1327" s="54" t="str">
        <f>IF(P1327="include",AF1327,"")</f>
        <v/>
      </c>
    </row>
    <row r="1328" spans="1:48" s="54" customFormat="1" ht="60">
      <c r="A1328" s="10">
        <v>1462</v>
      </c>
      <c r="B1328" s="10"/>
      <c r="C1328" s="10" t="s">
        <v>1800</v>
      </c>
      <c r="D1328" s="10">
        <v>2</v>
      </c>
      <c r="E1328" s="10">
        <v>2</v>
      </c>
      <c r="F1328" s="10">
        <v>2</v>
      </c>
      <c r="G1328" s="119" t="str">
        <f t="shared" si="214"/>
        <v>EXCLUDED</v>
      </c>
      <c r="H1328" s="147" t="s">
        <v>901</v>
      </c>
      <c r="I1328" s="189" t="s">
        <v>901</v>
      </c>
      <c r="J1328" s="10" t="str">
        <f>IF(AND(G1328="Excluded", H1328="Excluded"), "Mutually Excluded", IF(AND(OR(G1328="CERTAINLY INCLUDED", G1328="INCLUDED", G1328="MAYBE" ), OR(H1328="INCLUDED", H1328="MAYBE")), "MUTUALLY INCLUDED", IF(AND(G1328="MAYBE", H1328="MAYBE"), "Mutually MAYBE", IF(AND(G1328="Excluded", OR(H1328="INCLUDED", H1328="MAYBE")), "AI: No, Human: Yes", IF(AND(H1328="Excluded", OR(G1328="INCLUDED", G1328="CERTAINLY INCLUDED", G1328="MAYBE")), "AI: Yes, Human: No", "Other Conflict")))))</f>
        <v>Mutually Excluded</v>
      </c>
      <c r="K1328" s="10"/>
      <c r="L1328" s="10"/>
      <c r="N1328" s="220" t="s">
        <v>19</v>
      </c>
      <c r="O1328" s="54" t="str">
        <f>IF(J1328="Mutually Excluded","Exclude",IF(J1328= "Mutually Included","Include",M1328))</f>
        <v>Exclude</v>
      </c>
      <c r="P1328" s="54" t="str">
        <f>'Humans Alignment T&amp;A'!Z1328</f>
        <v>Exclude</v>
      </c>
      <c r="Q1328" s="120" t="str">
        <f>IF(AND(O1328="Exclude", P1328="Exclude"), "Mutually Excluded", IF(AND(OR(O1328="CERTAINLY INCLUDED", O1328="INCLUDE" ), OR(P1328="INCLUDE", P1328="MAYBE")), "MUTUALLY INCLUDED", IF(AND(O1328="MAYBE", P1328="MAYBE"), "Mutually MAYBE", IF(AND(O1328="Exclude", OR(P1328="INCLUDE", P1328="MAYBE")), "AI+Hum: No, Hum1+2: Yes", IF(AND(P1328="Exclude", OR(O1328="INCLUDE", O1328="CERTAINLY INCLUDED", H1328="MAYBE")), "Ai+hum: Yes, Hum1+2: No", "Other Conflict")))))</f>
        <v>Mutually Excluded</v>
      </c>
      <c r="U1328" s="121" t="str">
        <f>IF(Q1328="Mutually Excluded","Exclude",IF(Q1328= "Mutually Included","Include",R1328))</f>
        <v>Exclude</v>
      </c>
      <c r="V1328" s="122"/>
      <c r="X1328" s="117"/>
      <c r="Y1328" s="117"/>
      <c r="Z1328" s="103" t="str">
        <f t="shared" si="208"/>
        <v/>
      </c>
      <c r="AA1328" s="256"/>
      <c r="AB1328" s="186"/>
      <c r="AC1328" s="186"/>
      <c r="AD1328" s="203"/>
      <c r="AF1328" s="203"/>
      <c r="AG1328" s="102" t="str">
        <f t="shared" si="209"/>
        <v/>
      </c>
      <c r="AH1328" s="10" t="str">
        <f t="shared" si="212"/>
        <v/>
      </c>
      <c r="AI1328" s="102"/>
      <c r="AJ1328" s="10"/>
      <c r="AK1328" s="10"/>
      <c r="AL1328" s="105"/>
      <c r="AM1328" s="102"/>
      <c r="AN1328" s="10"/>
      <c r="AO1328" s="10" t="str">
        <f t="shared" si="210"/>
        <v/>
      </c>
      <c r="AT1328" s="10"/>
      <c r="AU1328" s="10" t="str">
        <f>IF(O1328="include",AF1328,"")</f>
        <v/>
      </c>
      <c r="AV1328" s="54" t="str">
        <f>IF(P1328="include",AF1328,"")</f>
        <v/>
      </c>
    </row>
    <row r="1329" spans="1:48" s="54" customFormat="1" ht="45">
      <c r="A1329" s="10">
        <v>1463</v>
      </c>
      <c r="B1329" s="10"/>
      <c r="C1329" s="10" t="s">
        <v>1802</v>
      </c>
      <c r="D1329" s="10">
        <v>3</v>
      </c>
      <c r="E1329" s="10">
        <v>2</v>
      </c>
      <c r="F1329" s="10">
        <v>3</v>
      </c>
      <c r="G1329" s="119" t="str">
        <f t="shared" si="214"/>
        <v>EXCLUDED</v>
      </c>
      <c r="H1329" s="147" t="s">
        <v>901</v>
      </c>
      <c r="I1329" s="189" t="s">
        <v>901</v>
      </c>
      <c r="J1329" s="10" t="str">
        <f>IF(AND(G1329="Excluded", H1329="Excluded"), "Mutually Excluded", IF(AND(OR(G1329="CERTAINLY INCLUDED", G1329="INCLUDED", G1329="MAYBE" ), OR(H1329="INCLUDED", H1329="MAYBE")), "MUTUALLY INCLUDED", IF(AND(G1329="MAYBE", H1329="MAYBE"), "Mutually MAYBE", IF(AND(G1329="Excluded", OR(H1329="INCLUDED", H1329="MAYBE")), "AI: No, Human: Yes", IF(AND(H1329="Excluded", OR(G1329="INCLUDED", G1329="CERTAINLY INCLUDED", G1329="MAYBE")), "AI: Yes, Human: No", "Other Conflict")))))</f>
        <v>Mutually Excluded</v>
      </c>
      <c r="K1329" s="10"/>
      <c r="L1329" s="10"/>
      <c r="N1329" s="220" t="s">
        <v>19</v>
      </c>
      <c r="O1329" s="54" t="str">
        <f>IF(J1329="Mutually Excluded","Exclude",IF(J1329= "Mutually Included","Include",M1329))</f>
        <v>Exclude</v>
      </c>
      <c r="P1329" s="54" t="str">
        <f>'Humans Alignment T&amp;A'!Z1329</f>
        <v>Exclude</v>
      </c>
      <c r="Q1329" s="120" t="str">
        <f>IF(AND(O1329="Exclude", P1329="Exclude"), "Mutually Excluded", IF(AND(OR(O1329="CERTAINLY INCLUDED", O1329="INCLUDE" ), OR(P1329="INCLUDE", P1329="MAYBE")), "MUTUALLY INCLUDED", IF(AND(O1329="MAYBE", P1329="MAYBE"), "Mutually MAYBE", IF(AND(O1329="Exclude", OR(P1329="INCLUDE", P1329="MAYBE")), "AI+Hum: No, Hum1+2: Yes", IF(AND(P1329="Exclude", OR(O1329="INCLUDE", O1329="CERTAINLY INCLUDED", H1329="MAYBE")), "Ai+hum: Yes, Hum1+2: No", "Other Conflict")))))</f>
        <v>Mutually Excluded</v>
      </c>
      <c r="U1329" s="121" t="str">
        <f>IF(Q1329="Mutually Excluded","Exclude",IF(Q1329= "Mutually Included","Include",R1329))</f>
        <v>Exclude</v>
      </c>
      <c r="V1329" s="122"/>
      <c r="X1329" s="117"/>
      <c r="Y1329" s="117"/>
      <c r="Z1329" s="103" t="str">
        <f t="shared" si="208"/>
        <v/>
      </c>
      <c r="AA1329" s="256"/>
      <c r="AB1329" s="186"/>
      <c r="AC1329" s="186"/>
      <c r="AD1329" s="203"/>
      <c r="AF1329" s="203"/>
      <c r="AG1329" s="102" t="str">
        <f t="shared" si="209"/>
        <v/>
      </c>
      <c r="AH1329" s="10" t="str">
        <f t="shared" si="212"/>
        <v/>
      </c>
      <c r="AI1329" s="102"/>
      <c r="AJ1329" s="10"/>
      <c r="AK1329" s="10"/>
      <c r="AL1329" s="105"/>
      <c r="AM1329" s="102"/>
      <c r="AN1329" s="10"/>
      <c r="AO1329" s="10" t="str">
        <f t="shared" si="210"/>
        <v/>
      </c>
      <c r="AT1329" s="10"/>
      <c r="AU1329" s="10" t="str">
        <f>IF(O1329="include",AF1329,"")</f>
        <v/>
      </c>
      <c r="AV1329" s="54" t="str">
        <f>IF(P1329="include",AF1329,"")</f>
        <v/>
      </c>
    </row>
    <row r="1330" spans="1:48" s="54" customFormat="1" ht="60">
      <c r="A1330" s="10">
        <v>1464</v>
      </c>
      <c r="B1330" s="10"/>
      <c r="C1330" s="10" t="s">
        <v>1803</v>
      </c>
      <c r="D1330" s="10">
        <v>4</v>
      </c>
      <c r="E1330" s="10">
        <v>4</v>
      </c>
      <c r="F1330" s="10">
        <v>3</v>
      </c>
      <c r="G1330" s="119" t="str">
        <f t="shared" si="214"/>
        <v>EXCLUDED</v>
      </c>
      <c r="H1330" s="147" t="s">
        <v>901</v>
      </c>
      <c r="I1330" s="189" t="s">
        <v>901</v>
      </c>
      <c r="J1330" s="10" t="str">
        <f>IF(AND(G1330="Excluded", H1330="Excluded"), "Mutually Excluded", IF(AND(OR(G1330="CERTAINLY INCLUDED", G1330="INCLUDED", G1330="MAYBE" ), OR(H1330="INCLUDED", H1330="MAYBE")), "MUTUALLY INCLUDED", IF(AND(G1330="MAYBE", H1330="MAYBE"), "Mutually MAYBE", IF(AND(G1330="Excluded", OR(H1330="INCLUDED", H1330="MAYBE")), "AI: No, Human: Yes", IF(AND(H1330="Excluded", OR(G1330="INCLUDED", G1330="CERTAINLY INCLUDED", G1330="MAYBE")), "AI: Yes, Human: No", "Other Conflict")))))</f>
        <v>Mutually Excluded</v>
      </c>
      <c r="K1330" s="10"/>
      <c r="L1330" s="10"/>
      <c r="N1330" s="220" t="s">
        <v>19</v>
      </c>
      <c r="O1330" s="54" t="str">
        <f>IF(J1330="Mutually Excluded","Exclude",IF(J1330= "Mutually Included","Include",M1330))</f>
        <v>Exclude</v>
      </c>
      <c r="P1330" s="54" t="str">
        <f>'Humans Alignment T&amp;A'!Z1330</f>
        <v>Exclude</v>
      </c>
      <c r="Q1330" s="120" t="str">
        <f>IF(AND(O1330="Exclude", P1330="Exclude"), "Mutually Excluded", IF(AND(OR(O1330="CERTAINLY INCLUDED", O1330="INCLUDE" ), OR(P1330="INCLUDE", P1330="MAYBE")), "MUTUALLY INCLUDED", IF(AND(O1330="MAYBE", P1330="MAYBE"), "Mutually MAYBE", IF(AND(O1330="Exclude", OR(P1330="INCLUDE", P1330="MAYBE")), "AI+Hum: No, Hum1+2: Yes", IF(AND(P1330="Exclude", OR(O1330="INCLUDE", O1330="CERTAINLY INCLUDED", H1330="MAYBE")), "Ai+hum: Yes, Hum1+2: No", "Other Conflict")))))</f>
        <v>Mutually Excluded</v>
      </c>
      <c r="U1330" s="121" t="str">
        <f>IF(Q1330="Mutually Excluded","Exclude",IF(Q1330= "Mutually Included","Include",R1330))</f>
        <v>Exclude</v>
      </c>
      <c r="V1330" s="122"/>
      <c r="X1330" s="117"/>
      <c r="Y1330" s="117"/>
      <c r="Z1330" s="103" t="str">
        <f t="shared" si="208"/>
        <v/>
      </c>
      <c r="AA1330" s="256"/>
      <c r="AB1330" s="186"/>
      <c r="AC1330" s="186"/>
      <c r="AD1330" s="203"/>
      <c r="AF1330" s="203"/>
      <c r="AG1330" s="102" t="str">
        <f t="shared" si="209"/>
        <v/>
      </c>
      <c r="AH1330" s="10" t="str">
        <f t="shared" si="212"/>
        <v/>
      </c>
      <c r="AI1330" s="102"/>
      <c r="AJ1330" s="10"/>
      <c r="AK1330" s="10"/>
      <c r="AL1330" s="105"/>
      <c r="AM1330" s="102"/>
      <c r="AN1330" s="10"/>
      <c r="AO1330" s="10" t="str">
        <f t="shared" si="210"/>
        <v/>
      </c>
      <c r="AT1330" s="10"/>
      <c r="AU1330" s="10" t="str">
        <f>IF(O1330="include",AF1330,"")</f>
        <v/>
      </c>
      <c r="AV1330" s="54" t="str">
        <f>IF(P1330="include",AF1330,"")</f>
        <v/>
      </c>
    </row>
    <row r="1331" spans="1:48" s="54" customFormat="1" ht="60">
      <c r="A1331" s="10">
        <v>1465</v>
      </c>
      <c r="B1331" s="10"/>
      <c r="C1331" s="10" t="s">
        <v>1804</v>
      </c>
      <c r="D1331" s="10">
        <v>2</v>
      </c>
      <c r="E1331" s="10">
        <v>1</v>
      </c>
      <c r="F1331" s="10">
        <v>2</v>
      </c>
      <c r="G1331" s="119" t="str">
        <f t="shared" si="214"/>
        <v>EXCLUDED</v>
      </c>
      <c r="H1331" s="147" t="s">
        <v>901</v>
      </c>
      <c r="I1331" s="189" t="s">
        <v>901</v>
      </c>
      <c r="J1331" s="10" t="str">
        <f>IF(AND(G1331="Excluded", H1331="Excluded"), "Mutually Excluded", IF(AND(OR(G1331="CERTAINLY INCLUDED", G1331="INCLUDED", G1331="MAYBE" ), OR(H1331="INCLUDED", H1331="MAYBE")), "MUTUALLY INCLUDED", IF(AND(G1331="MAYBE", H1331="MAYBE"), "Mutually MAYBE", IF(AND(G1331="Excluded", OR(H1331="INCLUDED", H1331="MAYBE")), "AI: No, Human: Yes", IF(AND(H1331="Excluded", OR(G1331="INCLUDED", G1331="CERTAINLY INCLUDED", G1331="MAYBE")), "AI: Yes, Human: No", "Other Conflict")))))</f>
        <v>Mutually Excluded</v>
      </c>
      <c r="K1331" s="10"/>
      <c r="L1331" s="10"/>
      <c r="N1331" s="220" t="s">
        <v>19</v>
      </c>
      <c r="O1331" s="54" t="str">
        <f>IF(J1331="Mutually Excluded","Exclude",IF(J1331= "Mutually Included","Include",M1331))</f>
        <v>Exclude</v>
      </c>
      <c r="P1331" s="54" t="str">
        <f>'Humans Alignment T&amp;A'!Z1331</f>
        <v>Exclude</v>
      </c>
      <c r="Q1331" s="120" t="str">
        <f>IF(AND(O1331="Exclude", P1331="Exclude"), "Mutually Excluded", IF(AND(OR(O1331="CERTAINLY INCLUDED", O1331="INCLUDE" ), OR(P1331="INCLUDE", P1331="MAYBE")), "MUTUALLY INCLUDED", IF(AND(O1331="MAYBE", P1331="MAYBE"), "Mutually MAYBE", IF(AND(O1331="Exclude", OR(P1331="INCLUDE", P1331="MAYBE")), "AI+Hum: No, Hum1+2: Yes", IF(AND(P1331="Exclude", OR(O1331="INCLUDE", O1331="CERTAINLY INCLUDED", H1331="MAYBE")), "Ai+hum: Yes, Hum1+2: No", "Other Conflict")))))</f>
        <v>Mutually Excluded</v>
      </c>
      <c r="U1331" s="121" t="str">
        <f>IF(Q1331="Mutually Excluded","Exclude",IF(Q1331= "Mutually Included","Include",R1331))</f>
        <v>Exclude</v>
      </c>
      <c r="V1331" s="122"/>
      <c r="X1331" s="117"/>
      <c r="Y1331" s="117"/>
      <c r="Z1331" s="103" t="str">
        <f t="shared" si="208"/>
        <v/>
      </c>
      <c r="AA1331" s="256"/>
      <c r="AB1331" s="186"/>
      <c r="AC1331" s="186"/>
      <c r="AD1331" s="203"/>
      <c r="AF1331" s="203"/>
      <c r="AG1331" s="102" t="str">
        <f t="shared" si="209"/>
        <v/>
      </c>
      <c r="AH1331" s="10" t="str">
        <f t="shared" si="212"/>
        <v/>
      </c>
      <c r="AI1331" s="102"/>
      <c r="AJ1331" s="10"/>
      <c r="AK1331" s="10"/>
      <c r="AL1331" s="105"/>
      <c r="AM1331" s="102"/>
      <c r="AN1331" s="10"/>
      <c r="AO1331" s="10" t="str">
        <f t="shared" si="210"/>
        <v/>
      </c>
      <c r="AT1331" s="10"/>
      <c r="AU1331" s="10" t="str">
        <f>IF(O1331="include",AF1331,"")</f>
        <v/>
      </c>
      <c r="AV1331" s="54" t="str">
        <f>IF(P1331="include",AF1331,"")</f>
        <v/>
      </c>
    </row>
    <row r="1332" spans="1:48" s="54" customFormat="1" ht="30">
      <c r="A1332" s="10">
        <v>1466</v>
      </c>
      <c r="B1332" s="10"/>
      <c r="C1332" s="10" t="s">
        <v>1805</v>
      </c>
      <c r="D1332" s="10">
        <v>3</v>
      </c>
      <c r="E1332" s="10">
        <v>3</v>
      </c>
      <c r="F1332" s="10">
        <v>4</v>
      </c>
      <c r="G1332" s="119" t="str">
        <f t="shared" si="214"/>
        <v>EXCLUDED</v>
      </c>
      <c r="H1332" s="147" t="s">
        <v>901</v>
      </c>
      <c r="I1332" s="189" t="s">
        <v>901</v>
      </c>
      <c r="J1332" s="10" t="str">
        <f>IF(AND(G1332="Excluded", H1332="Excluded"), "Mutually Excluded", IF(AND(OR(G1332="CERTAINLY INCLUDED", G1332="INCLUDED", G1332="MAYBE" ), OR(H1332="INCLUDED", H1332="MAYBE")), "MUTUALLY INCLUDED", IF(AND(G1332="MAYBE", H1332="MAYBE"), "Mutually MAYBE", IF(AND(G1332="Excluded", OR(H1332="INCLUDED", H1332="MAYBE")), "AI: No, Human: Yes", IF(AND(H1332="Excluded", OR(G1332="INCLUDED", G1332="CERTAINLY INCLUDED", G1332="MAYBE")), "AI: Yes, Human: No", "Other Conflict")))))</f>
        <v>Mutually Excluded</v>
      </c>
      <c r="K1332" s="10"/>
      <c r="L1332" s="10"/>
      <c r="N1332" s="220" t="s">
        <v>19</v>
      </c>
      <c r="O1332" s="54" t="str">
        <f>IF(J1332="Mutually Excluded","Exclude",IF(J1332= "Mutually Included","Include",M1332))</f>
        <v>Exclude</v>
      </c>
      <c r="P1332" s="54" t="str">
        <f>'Humans Alignment T&amp;A'!Z1332</f>
        <v>Exclude</v>
      </c>
      <c r="Q1332" s="120" t="str">
        <f>IF(AND(O1332="Exclude", P1332="Exclude"), "Mutually Excluded", IF(AND(OR(O1332="CERTAINLY INCLUDED", O1332="INCLUDE" ), OR(P1332="INCLUDE", P1332="MAYBE")), "MUTUALLY INCLUDED", IF(AND(O1332="MAYBE", P1332="MAYBE"), "Mutually MAYBE", IF(AND(O1332="Exclude", OR(P1332="INCLUDE", P1332="MAYBE")), "AI+Hum: No, Hum1+2: Yes", IF(AND(P1332="Exclude", OR(O1332="INCLUDE", O1332="CERTAINLY INCLUDED", H1332="MAYBE")), "Ai+hum: Yes, Hum1+2: No", "Other Conflict")))))</f>
        <v>Mutually Excluded</v>
      </c>
      <c r="U1332" s="121" t="str">
        <f>IF(Q1332="Mutually Excluded","Exclude",IF(Q1332= "Mutually Included","Include",R1332))</f>
        <v>Exclude</v>
      </c>
      <c r="V1332" s="122"/>
      <c r="X1332" s="117"/>
      <c r="Y1332" s="117"/>
      <c r="Z1332" s="103" t="str">
        <f t="shared" si="208"/>
        <v/>
      </c>
      <c r="AA1332" s="256"/>
      <c r="AB1332" s="186"/>
      <c r="AC1332" s="186"/>
      <c r="AD1332" s="203"/>
      <c r="AF1332" s="203"/>
      <c r="AG1332" s="102" t="str">
        <f t="shared" si="209"/>
        <v/>
      </c>
      <c r="AH1332" s="10" t="str">
        <f t="shared" si="212"/>
        <v/>
      </c>
      <c r="AI1332" s="102"/>
      <c r="AJ1332" s="10"/>
      <c r="AK1332" s="10"/>
      <c r="AL1332" s="105"/>
      <c r="AM1332" s="102"/>
      <c r="AN1332" s="10"/>
      <c r="AO1332" s="10" t="str">
        <f t="shared" si="210"/>
        <v/>
      </c>
      <c r="AT1332" s="10"/>
      <c r="AU1332" s="10" t="str">
        <f>IF(O1332="include",AF1332,"")</f>
        <v/>
      </c>
      <c r="AV1332" s="54" t="str">
        <f>IF(P1332="include",AF1332,"")</f>
        <v/>
      </c>
    </row>
    <row r="1333" spans="1:48" s="54" customFormat="1" ht="30">
      <c r="A1333" s="10">
        <v>1467</v>
      </c>
      <c r="B1333" s="10"/>
      <c r="C1333" s="10" t="s">
        <v>1806</v>
      </c>
      <c r="D1333" s="10">
        <v>5</v>
      </c>
      <c r="E1333" s="10">
        <v>4</v>
      </c>
      <c r="F1333" s="10">
        <v>5</v>
      </c>
      <c r="G1333" s="119" t="str">
        <f t="shared" si="214"/>
        <v>MAYBE</v>
      </c>
      <c r="H1333" s="147" t="s">
        <v>901</v>
      </c>
      <c r="I1333" s="189" t="s">
        <v>901</v>
      </c>
      <c r="J1333" s="10" t="str">
        <f>IF(AND(G1333="Excluded", H1333="Excluded"), "Mutually Excluded", IF(AND(OR(G1333="CERTAINLY INCLUDED", G1333="INCLUDED", G1333="MAYBE" ), OR(H1333="INCLUDED", H1333="MAYBE")), "MUTUALLY INCLUDED", IF(AND(G1333="MAYBE", H1333="MAYBE"), "Mutually MAYBE", IF(AND(G1333="Excluded", OR(H1333="INCLUDED", H1333="MAYBE")), "AI: No, Human: Yes", IF(AND(H1333="Excluded", OR(G1333="INCLUDED", G1333="CERTAINLY INCLUDED", G1333="MAYBE")), "AI: Yes, Human: No", "Other Conflict")))))</f>
        <v>AI: Yes, Human: No</v>
      </c>
      <c r="K1333" s="10" t="s">
        <v>3024</v>
      </c>
      <c r="L1333" s="10" t="s">
        <v>19</v>
      </c>
      <c r="M1333" s="10" t="s">
        <v>19</v>
      </c>
      <c r="N1333" s="220" t="s">
        <v>19</v>
      </c>
      <c r="O1333" s="54" t="str">
        <f>IF(J1333="Mutually Excluded","Exclude",IF(J1333= "Mutually Included","Include",M1333))</f>
        <v>Exclude</v>
      </c>
      <c r="P1333" s="54" t="str">
        <f>'Humans Alignment T&amp;A'!Z1333</f>
        <v>Exclude</v>
      </c>
      <c r="Q1333" s="120" t="str">
        <f>IF(AND(O1333="Exclude", P1333="Exclude"), "Mutually Excluded", IF(AND(OR(O1333="CERTAINLY INCLUDED", O1333="INCLUDE" ), OR(P1333="INCLUDE", P1333="MAYBE")), "MUTUALLY INCLUDED", IF(AND(O1333="MAYBE", P1333="MAYBE"), "Mutually MAYBE", IF(AND(O1333="Exclude", OR(P1333="INCLUDE", P1333="MAYBE")), "AI+Hum: No, Hum1+2: Yes", IF(AND(P1333="Exclude", OR(O1333="INCLUDE", O1333="CERTAINLY INCLUDED", H1333="MAYBE")), "Ai+hum: Yes, Hum1+2: No", "Other Conflict")))))</f>
        <v>Mutually Excluded</v>
      </c>
      <c r="U1333" s="121" t="str">
        <f>IF(Q1333="Mutually Excluded","Exclude",IF(Q1333= "Mutually Included","Include",R1333))</f>
        <v>Exclude</v>
      </c>
      <c r="V1333" s="122"/>
      <c r="X1333" s="117"/>
      <c r="Y1333" s="117"/>
      <c r="Z1333" s="103" t="str">
        <f t="shared" si="208"/>
        <v/>
      </c>
      <c r="AA1333" s="256"/>
      <c r="AB1333" s="186"/>
      <c r="AC1333" s="186"/>
      <c r="AD1333" s="203"/>
      <c r="AF1333" s="203"/>
      <c r="AG1333" s="102" t="str">
        <f t="shared" si="209"/>
        <v/>
      </c>
      <c r="AH1333" s="10" t="str">
        <f t="shared" si="212"/>
        <v/>
      </c>
      <c r="AI1333" s="102"/>
      <c r="AJ1333" s="10"/>
      <c r="AK1333" s="10"/>
      <c r="AL1333" s="105"/>
      <c r="AM1333" s="102"/>
      <c r="AN1333" s="10"/>
      <c r="AO1333" s="10" t="str">
        <f t="shared" si="210"/>
        <v/>
      </c>
      <c r="AT1333" s="10"/>
      <c r="AU1333" s="10" t="str">
        <f>IF(O1333="include",AF1333,"")</f>
        <v/>
      </c>
      <c r="AV1333" s="54" t="str">
        <f>IF(P1333="include",AF1333,"")</f>
        <v/>
      </c>
    </row>
    <row r="1334" spans="1:48" s="54" customFormat="1" ht="30">
      <c r="A1334" s="10">
        <v>1468</v>
      </c>
      <c r="B1334" s="10"/>
      <c r="C1334" s="10" t="s">
        <v>1807</v>
      </c>
      <c r="D1334" s="10">
        <v>2</v>
      </c>
      <c r="E1334" s="10">
        <v>2</v>
      </c>
      <c r="F1334" s="10">
        <v>1</v>
      </c>
      <c r="G1334" s="119" t="str">
        <f t="shared" si="214"/>
        <v>EXCLUDED</v>
      </c>
      <c r="H1334" s="147" t="s">
        <v>901</v>
      </c>
      <c r="I1334" s="189" t="s">
        <v>901</v>
      </c>
      <c r="J1334" s="10" t="str">
        <f>IF(AND(G1334="Excluded", H1334="Excluded"), "Mutually Excluded", IF(AND(OR(G1334="CERTAINLY INCLUDED", G1334="INCLUDED", G1334="MAYBE" ), OR(H1334="INCLUDED", H1334="MAYBE")), "MUTUALLY INCLUDED", IF(AND(G1334="MAYBE", H1334="MAYBE"), "Mutually MAYBE", IF(AND(G1334="Excluded", OR(H1334="INCLUDED", H1334="MAYBE")), "AI: No, Human: Yes", IF(AND(H1334="Excluded", OR(G1334="INCLUDED", G1334="CERTAINLY INCLUDED", G1334="MAYBE")), "AI: Yes, Human: No", "Other Conflict")))))</f>
        <v>Mutually Excluded</v>
      </c>
      <c r="K1334" s="10"/>
      <c r="L1334" s="10"/>
      <c r="N1334" s="220" t="s">
        <v>19</v>
      </c>
      <c r="O1334" s="54" t="str">
        <f>IF(J1334="Mutually Excluded","Exclude",IF(J1334= "Mutually Included","Include",M1334))</f>
        <v>Exclude</v>
      </c>
      <c r="P1334" s="54" t="str">
        <f>'Humans Alignment T&amp;A'!Z1334</f>
        <v>Exclude</v>
      </c>
      <c r="Q1334" s="120" t="str">
        <f>IF(AND(O1334="Exclude", P1334="Exclude"), "Mutually Excluded", IF(AND(OR(O1334="CERTAINLY INCLUDED", O1334="INCLUDE" ), OR(P1334="INCLUDE", P1334="MAYBE")), "MUTUALLY INCLUDED", IF(AND(O1334="MAYBE", P1334="MAYBE"), "Mutually MAYBE", IF(AND(O1334="Exclude", OR(P1334="INCLUDE", P1334="MAYBE")), "AI+Hum: No, Hum1+2: Yes", IF(AND(P1334="Exclude", OR(O1334="INCLUDE", O1334="CERTAINLY INCLUDED", H1334="MAYBE")), "Ai+hum: Yes, Hum1+2: No", "Other Conflict")))))</f>
        <v>Mutually Excluded</v>
      </c>
      <c r="U1334" s="121" t="str">
        <f>IF(Q1334="Mutually Excluded","Exclude",IF(Q1334= "Mutually Included","Include",R1334))</f>
        <v>Exclude</v>
      </c>
      <c r="V1334" s="122"/>
      <c r="X1334" s="117"/>
      <c r="Y1334" s="117"/>
      <c r="Z1334" s="103" t="str">
        <f t="shared" si="208"/>
        <v/>
      </c>
      <c r="AA1334" s="256"/>
      <c r="AB1334" s="186"/>
      <c r="AC1334" s="186"/>
      <c r="AD1334" s="203"/>
      <c r="AF1334" s="203"/>
      <c r="AG1334" s="102" t="str">
        <f t="shared" si="209"/>
        <v/>
      </c>
      <c r="AH1334" s="10" t="str">
        <f t="shared" si="212"/>
        <v/>
      </c>
      <c r="AI1334" s="102"/>
      <c r="AJ1334" s="10"/>
      <c r="AK1334" s="10"/>
      <c r="AL1334" s="105"/>
      <c r="AM1334" s="102"/>
      <c r="AN1334" s="10"/>
      <c r="AO1334" s="10" t="str">
        <f t="shared" si="210"/>
        <v/>
      </c>
      <c r="AT1334" s="10"/>
      <c r="AU1334" s="10" t="str">
        <f>IF(O1334="include",AF1334,"")</f>
        <v/>
      </c>
      <c r="AV1334" s="54" t="str">
        <f>IF(P1334="include",AF1334,"")</f>
        <v/>
      </c>
    </row>
    <row r="1335" spans="1:48" s="54" customFormat="1" ht="30">
      <c r="A1335" s="10">
        <v>1469</v>
      </c>
      <c r="B1335" s="10"/>
      <c r="C1335" s="10" t="s">
        <v>1809</v>
      </c>
      <c r="D1335" s="10">
        <v>2</v>
      </c>
      <c r="E1335" s="10">
        <v>1</v>
      </c>
      <c r="F1335" s="10">
        <v>2</v>
      </c>
      <c r="G1335" s="119" t="str">
        <f t="shared" si="214"/>
        <v>EXCLUDED</v>
      </c>
      <c r="H1335" s="147" t="s">
        <v>901</v>
      </c>
      <c r="I1335" s="189" t="s">
        <v>901</v>
      </c>
      <c r="J1335" s="10" t="str">
        <f>IF(AND(G1335="Excluded", H1335="Excluded"), "Mutually Excluded", IF(AND(OR(G1335="CERTAINLY INCLUDED", G1335="INCLUDED", G1335="MAYBE" ), OR(H1335="INCLUDED", H1335="MAYBE")), "MUTUALLY INCLUDED", IF(AND(G1335="MAYBE", H1335="MAYBE"), "Mutually MAYBE", IF(AND(G1335="Excluded", OR(H1335="INCLUDED", H1335="MAYBE")), "AI: No, Human: Yes", IF(AND(H1335="Excluded", OR(G1335="INCLUDED", G1335="CERTAINLY INCLUDED", G1335="MAYBE")), "AI: Yes, Human: No", "Other Conflict")))))</f>
        <v>Mutually Excluded</v>
      </c>
      <c r="K1335" s="10"/>
      <c r="L1335" s="10"/>
      <c r="N1335" s="220" t="s">
        <v>19</v>
      </c>
      <c r="O1335" s="54" t="str">
        <f>IF(J1335="Mutually Excluded","Exclude",IF(J1335= "Mutually Included","Include",M1335))</f>
        <v>Exclude</v>
      </c>
      <c r="P1335" s="54" t="str">
        <f>'Humans Alignment T&amp;A'!Z1335</f>
        <v>Exclude</v>
      </c>
      <c r="Q1335" s="120" t="str">
        <f>IF(AND(O1335="Exclude", P1335="Exclude"), "Mutually Excluded", IF(AND(OR(O1335="CERTAINLY INCLUDED", O1335="INCLUDE" ), OR(P1335="INCLUDE", P1335="MAYBE")), "MUTUALLY INCLUDED", IF(AND(O1335="MAYBE", P1335="MAYBE"), "Mutually MAYBE", IF(AND(O1335="Exclude", OR(P1335="INCLUDE", P1335="MAYBE")), "AI+Hum: No, Hum1+2: Yes", IF(AND(P1335="Exclude", OR(O1335="INCLUDE", O1335="CERTAINLY INCLUDED", H1335="MAYBE")), "Ai+hum: Yes, Hum1+2: No", "Other Conflict")))))</f>
        <v>Mutually Excluded</v>
      </c>
      <c r="U1335" s="121" t="str">
        <f>IF(Q1335="Mutually Excluded","Exclude",IF(Q1335= "Mutually Included","Include",R1335))</f>
        <v>Exclude</v>
      </c>
      <c r="V1335" s="122"/>
      <c r="X1335" s="117"/>
      <c r="Y1335" s="117"/>
      <c r="Z1335" s="103" t="str">
        <f t="shared" si="208"/>
        <v/>
      </c>
      <c r="AA1335" s="256"/>
      <c r="AB1335" s="186"/>
      <c r="AC1335" s="186"/>
      <c r="AD1335" s="203"/>
      <c r="AF1335" s="203"/>
      <c r="AG1335" s="102" t="str">
        <f t="shared" si="209"/>
        <v/>
      </c>
      <c r="AH1335" s="10" t="str">
        <f t="shared" si="212"/>
        <v/>
      </c>
      <c r="AI1335" s="102"/>
      <c r="AJ1335" s="10"/>
      <c r="AK1335" s="10"/>
      <c r="AL1335" s="105"/>
      <c r="AM1335" s="102"/>
      <c r="AN1335" s="10"/>
      <c r="AO1335" s="10" t="str">
        <f t="shared" si="210"/>
        <v/>
      </c>
      <c r="AT1335" s="10"/>
      <c r="AU1335" s="10" t="str">
        <f>IF(O1335="include",AF1335,"")</f>
        <v/>
      </c>
      <c r="AV1335" s="54" t="str">
        <f>IF(P1335="include",AF1335,"")</f>
        <v/>
      </c>
    </row>
    <row r="1336" spans="1:48" s="54" customFormat="1" ht="30">
      <c r="A1336" s="10">
        <v>1470</v>
      </c>
      <c r="B1336" s="10"/>
      <c r="C1336" s="10" t="s">
        <v>1811</v>
      </c>
      <c r="D1336" s="10">
        <v>2</v>
      </c>
      <c r="E1336" s="10">
        <v>2</v>
      </c>
      <c r="F1336" s="10">
        <v>2</v>
      </c>
      <c r="G1336" s="119" t="str">
        <f t="shared" si="214"/>
        <v>EXCLUDED</v>
      </c>
      <c r="H1336" s="147" t="s">
        <v>901</v>
      </c>
      <c r="I1336" s="189" t="s">
        <v>901</v>
      </c>
      <c r="J1336" s="10" t="str">
        <f>IF(AND(G1336="Excluded", H1336="Excluded"), "Mutually Excluded", IF(AND(OR(G1336="CERTAINLY INCLUDED", G1336="INCLUDED", G1336="MAYBE" ), OR(H1336="INCLUDED", H1336="MAYBE")), "MUTUALLY INCLUDED", IF(AND(G1336="MAYBE", H1336="MAYBE"), "Mutually MAYBE", IF(AND(G1336="Excluded", OR(H1336="INCLUDED", H1336="MAYBE")), "AI: No, Human: Yes", IF(AND(H1336="Excluded", OR(G1336="INCLUDED", G1336="CERTAINLY INCLUDED", G1336="MAYBE")), "AI: Yes, Human: No", "Other Conflict")))))</f>
        <v>Mutually Excluded</v>
      </c>
      <c r="K1336" s="10"/>
      <c r="L1336" s="10"/>
      <c r="N1336" s="220" t="s">
        <v>19</v>
      </c>
      <c r="O1336" s="54" t="str">
        <f>IF(J1336="Mutually Excluded","Exclude",IF(J1336= "Mutually Included","Include",M1336))</f>
        <v>Exclude</v>
      </c>
      <c r="P1336" s="54" t="str">
        <f>'Humans Alignment T&amp;A'!Z1336</f>
        <v>Exclude</v>
      </c>
      <c r="Q1336" s="120" t="str">
        <f>IF(AND(O1336="Exclude", P1336="Exclude"), "Mutually Excluded", IF(AND(OR(O1336="CERTAINLY INCLUDED", O1336="INCLUDE" ), OR(P1336="INCLUDE", P1336="MAYBE")), "MUTUALLY INCLUDED", IF(AND(O1336="MAYBE", P1336="MAYBE"), "Mutually MAYBE", IF(AND(O1336="Exclude", OR(P1336="INCLUDE", P1336="MAYBE")), "AI+Hum: No, Hum1+2: Yes", IF(AND(P1336="Exclude", OR(O1336="INCLUDE", O1336="CERTAINLY INCLUDED", H1336="MAYBE")), "Ai+hum: Yes, Hum1+2: No", "Other Conflict")))))</f>
        <v>Mutually Excluded</v>
      </c>
      <c r="U1336" s="121" t="str">
        <f>IF(Q1336="Mutually Excluded","Exclude",IF(Q1336= "Mutually Included","Include",R1336))</f>
        <v>Exclude</v>
      </c>
      <c r="V1336" s="122"/>
      <c r="X1336" s="117"/>
      <c r="Y1336" s="117"/>
      <c r="Z1336" s="103" t="str">
        <f t="shared" si="208"/>
        <v/>
      </c>
      <c r="AA1336" s="256"/>
      <c r="AB1336" s="186"/>
      <c r="AC1336" s="186"/>
      <c r="AD1336" s="203"/>
      <c r="AF1336" s="203"/>
      <c r="AG1336" s="102" t="str">
        <f t="shared" si="209"/>
        <v/>
      </c>
      <c r="AH1336" s="10" t="str">
        <f t="shared" si="212"/>
        <v/>
      </c>
      <c r="AI1336" s="102"/>
      <c r="AJ1336" s="10"/>
      <c r="AK1336" s="10"/>
      <c r="AL1336" s="105"/>
      <c r="AM1336" s="102"/>
      <c r="AN1336" s="10"/>
      <c r="AO1336" s="10" t="str">
        <f t="shared" si="210"/>
        <v/>
      </c>
      <c r="AT1336" s="10"/>
      <c r="AU1336" s="10" t="str">
        <f>IF(O1336="include",AF1336,"")</f>
        <v/>
      </c>
      <c r="AV1336" s="54" t="str">
        <f>IF(P1336="include",AF1336,"")</f>
        <v/>
      </c>
    </row>
    <row r="1337" spans="1:48" s="54" customFormat="1" ht="45">
      <c r="A1337" s="10">
        <v>1471</v>
      </c>
      <c r="B1337" s="10"/>
      <c r="C1337" s="10" t="s">
        <v>1812</v>
      </c>
      <c r="D1337" s="10">
        <v>1</v>
      </c>
      <c r="E1337" s="10">
        <v>1</v>
      </c>
      <c r="F1337" s="10">
        <v>1</v>
      </c>
      <c r="G1337" s="119" t="str">
        <f t="shared" si="214"/>
        <v>EXCLUDED</v>
      </c>
      <c r="H1337" s="147" t="s">
        <v>901</v>
      </c>
      <c r="I1337" s="189" t="s">
        <v>901</v>
      </c>
      <c r="J1337" s="10" t="str">
        <f>IF(AND(G1337="Excluded", H1337="Excluded"), "Mutually Excluded", IF(AND(OR(G1337="CERTAINLY INCLUDED", G1337="INCLUDED", G1337="MAYBE" ), OR(H1337="INCLUDED", H1337="MAYBE")), "MUTUALLY INCLUDED", IF(AND(G1337="MAYBE", H1337="MAYBE"), "Mutually MAYBE", IF(AND(G1337="Excluded", OR(H1337="INCLUDED", H1337="MAYBE")), "AI: No, Human: Yes", IF(AND(H1337="Excluded", OR(G1337="INCLUDED", G1337="CERTAINLY INCLUDED", G1337="MAYBE")), "AI: Yes, Human: No", "Other Conflict")))))</f>
        <v>Mutually Excluded</v>
      </c>
      <c r="K1337" s="10"/>
      <c r="L1337" s="10"/>
      <c r="N1337" s="220" t="s">
        <v>19</v>
      </c>
      <c r="O1337" s="54" t="str">
        <f>IF(J1337="Mutually Excluded","Exclude",IF(J1337= "Mutually Included","Include",M1337))</f>
        <v>Exclude</v>
      </c>
      <c r="P1337" s="54" t="str">
        <f>'Humans Alignment T&amp;A'!Z1337</f>
        <v>Exclude</v>
      </c>
      <c r="Q1337" s="120" t="str">
        <f>IF(AND(O1337="Exclude", P1337="Exclude"), "Mutually Excluded", IF(AND(OR(O1337="CERTAINLY INCLUDED", O1337="INCLUDE" ), OR(P1337="INCLUDE", P1337="MAYBE")), "MUTUALLY INCLUDED", IF(AND(O1337="MAYBE", P1337="MAYBE"), "Mutually MAYBE", IF(AND(O1337="Exclude", OR(P1337="INCLUDE", P1337="MAYBE")), "AI+Hum: No, Hum1+2: Yes", IF(AND(P1337="Exclude", OR(O1337="INCLUDE", O1337="CERTAINLY INCLUDED", H1337="MAYBE")), "Ai+hum: Yes, Hum1+2: No", "Other Conflict")))))</f>
        <v>Mutually Excluded</v>
      </c>
      <c r="U1337" s="121" t="str">
        <f>IF(Q1337="Mutually Excluded","Exclude",IF(Q1337= "Mutually Included","Include",R1337))</f>
        <v>Exclude</v>
      </c>
      <c r="V1337" s="122"/>
      <c r="X1337" s="117"/>
      <c r="Y1337" s="117"/>
      <c r="Z1337" s="103" t="str">
        <f t="shared" si="208"/>
        <v/>
      </c>
      <c r="AA1337" s="256"/>
      <c r="AB1337" s="186"/>
      <c r="AC1337" s="186"/>
      <c r="AD1337" s="203"/>
      <c r="AF1337" s="203"/>
      <c r="AG1337" s="102" t="str">
        <f t="shared" si="209"/>
        <v/>
      </c>
      <c r="AH1337" s="10" t="str">
        <f t="shared" si="212"/>
        <v/>
      </c>
      <c r="AI1337" s="102"/>
      <c r="AJ1337" s="10"/>
      <c r="AK1337" s="10"/>
      <c r="AL1337" s="105"/>
      <c r="AM1337" s="102"/>
      <c r="AN1337" s="10"/>
      <c r="AO1337" s="10" t="str">
        <f t="shared" si="210"/>
        <v/>
      </c>
      <c r="AT1337" s="10"/>
      <c r="AU1337" s="10" t="str">
        <f>IF(O1337="include",AF1337,"")</f>
        <v/>
      </c>
      <c r="AV1337" s="54" t="str">
        <f>IF(P1337="include",AF1337,"")</f>
        <v/>
      </c>
    </row>
    <row r="1338" spans="1:48" s="54" customFormat="1" ht="30">
      <c r="A1338" s="10">
        <v>1472</v>
      </c>
      <c r="B1338" s="10"/>
      <c r="C1338" s="10" t="s">
        <v>1813</v>
      </c>
      <c r="D1338" s="10">
        <v>3</v>
      </c>
      <c r="E1338" s="10">
        <v>3</v>
      </c>
      <c r="F1338" s="10">
        <v>3</v>
      </c>
      <c r="G1338" s="119" t="str">
        <f t="shared" si="214"/>
        <v>EXCLUDED</v>
      </c>
      <c r="H1338" s="147" t="s">
        <v>901</v>
      </c>
      <c r="I1338" s="189" t="s">
        <v>901</v>
      </c>
      <c r="J1338" s="10" t="str">
        <f>IF(AND(G1338="Excluded", H1338="Excluded"), "Mutually Excluded", IF(AND(OR(G1338="CERTAINLY INCLUDED", G1338="INCLUDED", G1338="MAYBE" ), OR(H1338="INCLUDED", H1338="MAYBE")), "MUTUALLY INCLUDED", IF(AND(G1338="MAYBE", H1338="MAYBE"), "Mutually MAYBE", IF(AND(G1338="Excluded", OR(H1338="INCLUDED", H1338="MAYBE")), "AI: No, Human: Yes", IF(AND(H1338="Excluded", OR(G1338="INCLUDED", G1338="CERTAINLY INCLUDED", G1338="MAYBE")), "AI: Yes, Human: No", "Other Conflict")))))</f>
        <v>Mutually Excluded</v>
      </c>
      <c r="K1338" s="10"/>
      <c r="L1338" s="10"/>
      <c r="N1338" s="220" t="s">
        <v>19</v>
      </c>
      <c r="O1338" s="54" t="str">
        <f>IF(J1338="Mutually Excluded","Exclude",IF(J1338= "Mutually Included","Include",M1338))</f>
        <v>Exclude</v>
      </c>
      <c r="P1338" s="54" t="str">
        <f>'Humans Alignment T&amp;A'!Z1338</f>
        <v>Exclude</v>
      </c>
      <c r="Q1338" s="120" t="str">
        <f>IF(AND(O1338="Exclude", P1338="Exclude"), "Mutually Excluded", IF(AND(OR(O1338="CERTAINLY INCLUDED", O1338="INCLUDE" ), OR(P1338="INCLUDE", P1338="MAYBE")), "MUTUALLY INCLUDED", IF(AND(O1338="MAYBE", P1338="MAYBE"), "Mutually MAYBE", IF(AND(O1338="Exclude", OR(P1338="INCLUDE", P1338="MAYBE")), "AI+Hum: No, Hum1+2: Yes", IF(AND(P1338="Exclude", OR(O1338="INCLUDE", O1338="CERTAINLY INCLUDED", H1338="MAYBE")), "Ai+hum: Yes, Hum1+2: No", "Other Conflict")))))</f>
        <v>Mutually Excluded</v>
      </c>
      <c r="U1338" s="121" t="str">
        <f>IF(Q1338="Mutually Excluded","Exclude",IF(Q1338= "Mutually Included","Include",R1338))</f>
        <v>Exclude</v>
      </c>
      <c r="V1338" s="122"/>
      <c r="X1338" s="117"/>
      <c r="Y1338" s="117"/>
      <c r="Z1338" s="103" t="str">
        <f t="shared" si="208"/>
        <v/>
      </c>
      <c r="AA1338" s="256"/>
      <c r="AB1338" s="186"/>
      <c r="AC1338" s="186"/>
      <c r="AD1338" s="203"/>
      <c r="AF1338" s="203"/>
      <c r="AG1338" s="102" t="str">
        <f t="shared" si="209"/>
        <v/>
      </c>
      <c r="AH1338" s="10" t="str">
        <f t="shared" si="212"/>
        <v/>
      </c>
      <c r="AI1338" s="102"/>
      <c r="AJ1338" s="10"/>
      <c r="AK1338" s="10"/>
      <c r="AL1338" s="105"/>
      <c r="AM1338" s="102"/>
      <c r="AN1338" s="10"/>
      <c r="AO1338" s="10" t="str">
        <f t="shared" si="210"/>
        <v/>
      </c>
      <c r="AT1338" s="10"/>
      <c r="AU1338" s="10" t="str">
        <f>IF(O1338="include",AF1338,"")</f>
        <v/>
      </c>
      <c r="AV1338" s="54" t="str">
        <f>IF(P1338="include",AF1338,"")</f>
        <v/>
      </c>
    </row>
    <row r="1339" spans="1:48" s="54" customFormat="1" ht="30">
      <c r="A1339" s="10">
        <v>1473</v>
      </c>
      <c r="B1339" s="10"/>
      <c r="C1339" s="10" t="s">
        <v>1814</v>
      </c>
      <c r="D1339" s="10">
        <v>3</v>
      </c>
      <c r="E1339" s="10">
        <v>2</v>
      </c>
      <c r="F1339" s="10">
        <v>2</v>
      </c>
      <c r="G1339" s="119" t="str">
        <f t="shared" si="214"/>
        <v>EXCLUDED</v>
      </c>
      <c r="H1339" s="147" t="s">
        <v>901</v>
      </c>
      <c r="I1339" s="189" t="s">
        <v>901</v>
      </c>
      <c r="J1339" s="10" t="str">
        <f>IF(AND(G1339="Excluded", H1339="Excluded"), "Mutually Excluded", IF(AND(OR(G1339="CERTAINLY INCLUDED", G1339="INCLUDED", G1339="MAYBE" ), OR(H1339="INCLUDED", H1339="MAYBE")), "MUTUALLY INCLUDED", IF(AND(G1339="MAYBE", H1339="MAYBE"), "Mutually MAYBE", IF(AND(G1339="Excluded", OR(H1339="INCLUDED", H1339="MAYBE")), "AI: No, Human: Yes", IF(AND(H1339="Excluded", OR(G1339="INCLUDED", G1339="CERTAINLY INCLUDED", G1339="MAYBE")), "AI: Yes, Human: No", "Other Conflict")))))</f>
        <v>Mutually Excluded</v>
      </c>
      <c r="K1339" s="10"/>
      <c r="L1339" s="10"/>
      <c r="N1339" s="220" t="s">
        <v>19</v>
      </c>
      <c r="O1339" s="54" t="str">
        <f>IF(J1339="Mutually Excluded","Exclude",IF(J1339= "Mutually Included","Include",M1339))</f>
        <v>Exclude</v>
      </c>
      <c r="P1339" s="54" t="str">
        <f>'Humans Alignment T&amp;A'!Z1339</f>
        <v>Exclude</v>
      </c>
      <c r="Q1339" s="120" t="str">
        <f>IF(AND(O1339="Exclude", P1339="Exclude"), "Mutually Excluded", IF(AND(OR(O1339="CERTAINLY INCLUDED", O1339="INCLUDE" ), OR(P1339="INCLUDE", P1339="MAYBE")), "MUTUALLY INCLUDED", IF(AND(O1339="MAYBE", P1339="MAYBE"), "Mutually MAYBE", IF(AND(O1339="Exclude", OR(P1339="INCLUDE", P1339="MAYBE")), "AI+Hum: No, Hum1+2: Yes", IF(AND(P1339="Exclude", OR(O1339="INCLUDE", O1339="CERTAINLY INCLUDED", H1339="MAYBE")), "Ai+hum: Yes, Hum1+2: No", "Other Conflict")))))</f>
        <v>Mutually Excluded</v>
      </c>
      <c r="U1339" s="121" t="str">
        <f>IF(Q1339="Mutually Excluded","Exclude",IF(Q1339= "Mutually Included","Include",R1339))</f>
        <v>Exclude</v>
      </c>
      <c r="V1339" s="122"/>
      <c r="X1339" s="117"/>
      <c r="Y1339" s="117"/>
      <c r="Z1339" s="103" t="str">
        <f t="shared" si="208"/>
        <v/>
      </c>
      <c r="AA1339" s="256"/>
      <c r="AB1339" s="186"/>
      <c r="AC1339" s="186"/>
      <c r="AD1339" s="203"/>
      <c r="AF1339" s="203"/>
      <c r="AG1339" s="102" t="str">
        <f t="shared" si="209"/>
        <v/>
      </c>
      <c r="AH1339" s="10" t="str">
        <f t="shared" si="212"/>
        <v/>
      </c>
      <c r="AI1339" s="102"/>
      <c r="AJ1339" s="10"/>
      <c r="AK1339" s="10"/>
      <c r="AL1339" s="105"/>
      <c r="AM1339" s="102"/>
      <c r="AN1339" s="10"/>
      <c r="AO1339" s="10" t="str">
        <f t="shared" si="210"/>
        <v/>
      </c>
      <c r="AT1339" s="10"/>
      <c r="AU1339" s="10" t="str">
        <f>IF(O1339="include",AF1339,"")</f>
        <v/>
      </c>
      <c r="AV1339" s="54" t="str">
        <f>IF(P1339="include",AF1339,"")</f>
        <v/>
      </c>
    </row>
    <row r="1340" spans="1:48" s="54" customFormat="1" ht="45">
      <c r="A1340" s="10">
        <v>1474</v>
      </c>
      <c r="B1340" s="10"/>
      <c r="C1340" s="10" t="s">
        <v>1816</v>
      </c>
      <c r="D1340" s="10">
        <v>4</v>
      </c>
      <c r="E1340" s="10">
        <v>5</v>
      </c>
      <c r="F1340" s="10">
        <v>4</v>
      </c>
      <c r="G1340" s="119" t="str">
        <f t="shared" si="214"/>
        <v>MAYBE</v>
      </c>
      <c r="H1340" s="147" t="s">
        <v>901</v>
      </c>
      <c r="I1340" s="189" t="s">
        <v>901</v>
      </c>
      <c r="J1340" s="10" t="str">
        <f>IF(AND(G1340="Excluded", H1340="Excluded"), "Mutually Excluded", IF(AND(OR(G1340="CERTAINLY INCLUDED", G1340="INCLUDED", G1340="MAYBE" ), OR(H1340="INCLUDED", H1340="MAYBE")), "MUTUALLY INCLUDED", IF(AND(G1340="MAYBE", H1340="MAYBE"), "Mutually MAYBE", IF(AND(G1340="Excluded", OR(H1340="INCLUDED", H1340="MAYBE")), "AI: No, Human: Yes", IF(AND(H1340="Excluded", OR(G1340="INCLUDED", G1340="CERTAINLY INCLUDED", G1340="MAYBE")), "AI: Yes, Human: No", "Other Conflict")))))</f>
        <v>AI: Yes, Human: No</v>
      </c>
      <c r="K1340" s="10" t="s">
        <v>3024</v>
      </c>
      <c r="L1340" s="10" t="s">
        <v>19</v>
      </c>
      <c r="M1340" s="54" t="s">
        <v>19</v>
      </c>
      <c r="N1340" s="220" t="s">
        <v>19</v>
      </c>
      <c r="O1340" s="54" t="str">
        <f>IF(J1340="Mutually Excluded","Exclude",IF(J1340= "Mutually Included","Include",M1340))</f>
        <v>Exclude</v>
      </c>
      <c r="P1340" s="54" t="str">
        <f>'Humans Alignment T&amp;A'!Z1340</f>
        <v>Exclude</v>
      </c>
      <c r="Q1340" s="120" t="str">
        <f>IF(AND(O1340="Exclude", P1340="Exclude"), "Mutually Excluded", IF(AND(OR(O1340="CERTAINLY INCLUDED", O1340="INCLUDE" ), OR(P1340="INCLUDE", P1340="MAYBE")), "MUTUALLY INCLUDED", IF(AND(O1340="MAYBE", P1340="MAYBE"), "Mutually MAYBE", IF(AND(O1340="Exclude", OR(P1340="INCLUDE", P1340="MAYBE")), "AI+Hum: No, Hum1+2: Yes", IF(AND(P1340="Exclude", OR(O1340="INCLUDE", O1340="CERTAINLY INCLUDED", H1340="MAYBE")), "Ai+hum: Yes, Hum1+2: No", "Other Conflict")))))</f>
        <v>Mutually Excluded</v>
      </c>
      <c r="U1340" s="121" t="str">
        <f>IF(Q1340="Mutually Excluded","Exclude",IF(Q1340= "Mutually Included","Include",R1340))</f>
        <v>Exclude</v>
      </c>
      <c r="V1340" s="122"/>
      <c r="X1340" s="117"/>
      <c r="Y1340" s="117"/>
      <c r="Z1340" s="103" t="str">
        <f t="shared" si="208"/>
        <v/>
      </c>
      <c r="AA1340" s="256"/>
      <c r="AB1340" s="186"/>
      <c r="AC1340" s="186"/>
      <c r="AD1340" s="203"/>
      <c r="AF1340" s="203"/>
      <c r="AG1340" s="102" t="str">
        <f t="shared" si="209"/>
        <v/>
      </c>
      <c r="AH1340" s="10" t="str">
        <f t="shared" si="212"/>
        <v/>
      </c>
      <c r="AI1340" s="102"/>
      <c r="AJ1340" s="10"/>
      <c r="AK1340" s="10"/>
      <c r="AL1340" s="105"/>
      <c r="AM1340" s="102"/>
      <c r="AN1340" s="10"/>
      <c r="AO1340" s="10" t="str">
        <f t="shared" si="210"/>
        <v/>
      </c>
      <c r="AT1340" s="10"/>
      <c r="AU1340" s="10" t="str">
        <f>IF(O1340="include",AF1340,"")</f>
        <v/>
      </c>
      <c r="AV1340" s="54" t="str">
        <f>IF(P1340="include",AF1340,"")</f>
        <v/>
      </c>
    </row>
    <row r="1341" spans="1:48" s="54" customFormat="1" ht="45">
      <c r="A1341" s="10">
        <v>1475</v>
      </c>
      <c r="B1341" s="10"/>
      <c r="C1341" s="10" t="s">
        <v>1817</v>
      </c>
      <c r="D1341" s="10">
        <v>2</v>
      </c>
      <c r="E1341" s="10">
        <v>2</v>
      </c>
      <c r="F1341" s="10">
        <v>3</v>
      </c>
      <c r="G1341" s="119" t="str">
        <f t="shared" si="214"/>
        <v>EXCLUDED</v>
      </c>
      <c r="H1341" s="147" t="s">
        <v>901</v>
      </c>
      <c r="I1341" s="189" t="s">
        <v>901</v>
      </c>
      <c r="J1341" s="10" t="str">
        <f>IF(AND(G1341="Excluded", H1341="Excluded"), "Mutually Excluded", IF(AND(OR(G1341="CERTAINLY INCLUDED", G1341="INCLUDED", G1341="MAYBE" ), OR(H1341="INCLUDED", H1341="MAYBE")), "MUTUALLY INCLUDED", IF(AND(G1341="MAYBE", H1341="MAYBE"), "Mutually MAYBE", IF(AND(G1341="Excluded", OR(H1341="INCLUDED", H1341="MAYBE")), "AI: No, Human: Yes", IF(AND(H1341="Excluded", OR(G1341="INCLUDED", G1341="CERTAINLY INCLUDED", G1341="MAYBE")), "AI: Yes, Human: No", "Other Conflict")))))</f>
        <v>Mutually Excluded</v>
      </c>
      <c r="K1341" s="10"/>
      <c r="L1341" s="10"/>
      <c r="N1341" s="220" t="s">
        <v>19</v>
      </c>
      <c r="O1341" s="54" t="str">
        <f>IF(J1341="Mutually Excluded","Exclude",IF(J1341= "Mutually Included","Include",M1341))</f>
        <v>Exclude</v>
      </c>
      <c r="P1341" s="54" t="str">
        <f>'Humans Alignment T&amp;A'!Z1341</f>
        <v>Exclude</v>
      </c>
      <c r="Q1341" s="120" t="str">
        <f>IF(AND(O1341="Exclude", P1341="Exclude"), "Mutually Excluded", IF(AND(OR(O1341="CERTAINLY INCLUDED", O1341="INCLUDE" ), OR(P1341="INCLUDE", P1341="MAYBE")), "MUTUALLY INCLUDED", IF(AND(O1341="MAYBE", P1341="MAYBE"), "Mutually MAYBE", IF(AND(O1341="Exclude", OR(P1341="INCLUDE", P1341="MAYBE")), "AI+Hum: No, Hum1+2: Yes", IF(AND(P1341="Exclude", OR(O1341="INCLUDE", O1341="CERTAINLY INCLUDED", H1341="MAYBE")), "Ai+hum: Yes, Hum1+2: No", "Other Conflict")))))</f>
        <v>Mutually Excluded</v>
      </c>
      <c r="U1341" s="121" t="str">
        <f>IF(Q1341="Mutually Excluded","Exclude",IF(Q1341= "Mutually Included","Include",R1341))</f>
        <v>Exclude</v>
      </c>
      <c r="V1341" s="122"/>
      <c r="X1341" s="117"/>
      <c r="Y1341" s="117"/>
      <c r="Z1341" s="103" t="str">
        <f t="shared" ref="Z1341:Z1403" si="215">IF(OR(ISBLANK(AF1341), ISBLANK(V1341)), "", IF(AND(OR(AF1341="Include", AF1341="Maybe"), OR(V1341="Include", V1341="Maybe", V1341="Certainly Included")), "Mutually Included", IF(AND(AF1341="Exclude", V1341="Exclude"), "Mutually Excluded", IF(AND(AF1341="Exclude", OR(V1341="Include", V1341="Maybe")), "Nikos Excluded, Cindy Included", IF(AND(OR(AF1341="Include", AF1341="Maybe"), V1341="Exclude"), "Nikos Included, Cindy Excluded", "Pal")))))</f>
        <v/>
      </c>
      <c r="AA1341" s="256"/>
      <c r="AB1341" s="186"/>
      <c r="AC1341" s="186"/>
      <c r="AD1341" s="203"/>
      <c r="AF1341" s="203"/>
      <c r="AG1341" s="102" t="str">
        <f t="shared" ref="AG1341:AG1403" si="216">IF(OR(ISBLANK(AF1341), ISBLANK(AD1341)), "", IF(AND(OR(AF1341="Include", AF1341="Maybe"), OR(AD1341="Include", AD1341="Maybe", AD1341="Certainly Included")), "Mutually Included", IF(AND(AF1341="Exclude", AD1341="Exclude"), "Mutually Excluded", IF(AND(AF1341="Exclude", OR(AD1341="Include", AD1341="Maybe")), "Nikos Excluded, Mikhail Included", IF(AND(OR(AF1341="Include", AF1341="Maybe"), AD1341="Exclude"), "Nikos Included, Mikhail Excluded", "Pal")))))</f>
        <v/>
      </c>
      <c r="AH1341" s="10" t="str">
        <f t="shared" si="212"/>
        <v/>
      </c>
      <c r="AI1341" s="102"/>
      <c r="AJ1341" s="10"/>
      <c r="AK1341" s="10"/>
      <c r="AL1341" s="105"/>
      <c r="AM1341" s="102"/>
      <c r="AN1341" s="10"/>
      <c r="AO1341" s="10" t="str">
        <f t="shared" ref="AO1341:AO1403" si="217">IF(OR(ISBLANK(AF1341), ISBLANK(AP1341)), "", IF(AND(OR(AF1341="Include", AF1341="Maybe"), OR(AP1341="Include", AP1341="Maybe", AP1341="Certainly Included")), "Mutually Included", IF(AND(AF1341="Exclude", AP1341="Exclude"), "Mutually Excluded", IF(AND(AF1341="Exclude", OR(AP1341="Include", AP1341="Maybe",, AP1341="Certainly Included")), "Human Excluded, AI Included", IF(AND(OR(AF1341="Include", AF1341="Maybe"), AP1341="Exclude"), "Human Included, AI Excluded", "Pal")))))</f>
        <v/>
      </c>
      <c r="AT1341" s="10"/>
      <c r="AU1341" s="10" t="str">
        <f>IF(O1341="include",AF1341,"")</f>
        <v/>
      </c>
      <c r="AV1341" s="54" t="str">
        <f>IF(P1341="include",AF1341,"")</f>
        <v/>
      </c>
    </row>
    <row r="1342" spans="1:48" s="54" customFormat="1" ht="30">
      <c r="A1342" s="10">
        <v>1476</v>
      </c>
      <c r="B1342" s="10"/>
      <c r="C1342" s="10" t="s">
        <v>1818</v>
      </c>
      <c r="D1342" s="10">
        <v>2</v>
      </c>
      <c r="E1342" s="10">
        <v>2</v>
      </c>
      <c r="F1342" s="10">
        <v>2</v>
      </c>
      <c r="G1342" s="119" t="str">
        <f t="shared" si="214"/>
        <v>EXCLUDED</v>
      </c>
      <c r="H1342" s="147" t="s">
        <v>901</v>
      </c>
      <c r="I1342" s="189" t="s">
        <v>901</v>
      </c>
      <c r="J1342" s="10" t="str">
        <f>IF(AND(G1342="Excluded", H1342="Excluded"), "Mutually Excluded", IF(AND(OR(G1342="CERTAINLY INCLUDED", G1342="INCLUDED", G1342="MAYBE" ), OR(H1342="INCLUDED", H1342="MAYBE")), "MUTUALLY INCLUDED", IF(AND(G1342="MAYBE", H1342="MAYBE"), "Mutually MAYBE", IF(AND(G1342="Excluded", OR(H1342="INCLUDED", H1342="MAYBE")), "AI: No, Human: Yes", IF(AND(H1342="Excluded", OR(G1342="INCLUDED", G1342="CERTAINLY INCLUDED", G1342="MAYBE")), "AI: Yes, Human: No", "Other Conflict")))))</f>
        <v>Mutually Excluded</v>
      </c>
      <c r="K1342" s="10"/>
      <c r="L1342" s="10"/>
      <c r="N1342" s="220" t="s">
        <v>19</v>
      </c>
      <c r="O1342" s="54" t="str">
        <f>IF(J1342="Mutually Excluded","Exclude",IF(J1342= "Mutually Included","Include",M1342))</f>
        <v>Exclude</v>
      </c>
      <c r="P1342" s="54" t="str">
        <f>'Humans Alignment T&amp;A'!Z1342</f>
        <v>Exclude</v>
      </c>
      <c r="Q1342" s="120" t="str">
        <f>IF(AND(O1342="Exclude", P1342="Exclude"), "Mutually Excluded", IF(AND(OR(O1342="CERTAINLY INCLUDED", O1342="INCLUDE" ), OR(P1342="INCLUDE", P1342="MAYBE")), "MUTUALLY INCLUDED", IF(AND(O1342="MAYBE", P1342="MAYBE"), "Mutually MAYBE", IF(AND(O1342="Exclude", OR(P1342="INCLUDE", P1342="MAYBE")), "AI+Hum: No, Hum1+2: Yes", IF(AND(P1342="Exclude", OR(O1342="INCLUDE", O1342="CERTAINLY INCLUDED", H1342="MAYBE")), "Ai+hum: Yes, Hum1+2: No", "Other Conflict")))))</f>
        <v>Mutually Excluded</v>
      </c>
      <c r="U1342" s="121" t="str">
        <f>IF(Q1342="Mutually Excluded","Exclude",IF(Q1342= "Mutually Included","Include",R1342))</f>
        <v>Exclude</v>
      </c>
      <c r="V1342" s="122"/>
      <c r="X1342" s="117"/>
      <c r="Y1342" s="117"/>
      <c r="Z1342" s="103" t="str">
        <f t="shared" si="215"/>
        <v/>
      </c>
      <c r="AA1342" s="256"/>
      <c r="AB1342" s="186"/>
      <c r="AC1342" s="186"/>
      <c r="AD1342" s="203"/>
      <c r="AF1342" s="203"/>
      <c r="AG1342" s="102" t="str">
        <f t="shared" si="216"/>
        <v/>
      </c>
      <c r="AH1342" s="10" t="str">
        <f t="shared" si="212"/>
        <v/>
      </c>
      <c r="AI1342" s="102"/>
      <c r="AJ1342" s="10"/>
      <c r="AK1342" s="10"/>
      <c r="AL1342" s="105"/>
      <c r="AM1342" s="102"/>
      <c r="AN1342" s="10"/>
      <c r="AO1342" s="10" t="str">
        <f t="shared" si="217"/>
        <v/>
      </c>
      <c r="AT1342" s="10"/>
      <c r="AU1342" s="10" t="str">
        <f>IF(O1342="include",AF1342,"")</f>
        <v/>
      </c>
      <c r="AV1342" s="54" t="str">
        <f>IF(P1342="include",AF1342,"")</f>
        <v/>
      </c>
    </row>
    <row r="1343" spans="1:48" s="54" customFormat="1" ht="30">
      <c r="A1343" s="10">
        <v>1477</v>
      </c>
      <c r="B1343" s="10"/>
      <c r="C1343" s="10" t="s">
        <v>1819</v>
      </c>
      <c r="D1343" s="10">
        <v>2</v>
      </c>
      <c r="E1343" s="10">
        <v>1</v>
      </c>
      <c r="F1343" s="10">
        <v>1</v>
      </c>
      <c r="G1343" s="119" t="str">
        <f t="shared" si="214"/>
        <v>EXCLUDED</v>
      </c>
      <c r="H1343" s="147" t="s">
        <v>901</v>
      </c>
      <c r="I1343" s="189" t="s">
        <v>901</v>
      </c>
      <c r="J1343" s="10" t="str">
        <f>IF(AND(G1343="Excluded", H1343="Excluded"), "Mutually Excluded", IF(AND(OR(G1343="CERTAINLY INCLUDED", G1343="INCLUDED", G1343="MAYBE" ), OR(H1343="INCLUDED", H1343="MAYBE")), "MUTUALLY INCLUDED", IF(AND(G1343="MAYBE", H1343="MAYBE"), "Mutually MAYBE", IF(AND(G1343="Excluded", OR(H1343="INCLUDED", H1343="MAYBE")), "AI: No, Human: Yes", IF(AND(H1343="Excluded", OR(G1343="INCLUDED", G1343="CERTAINLY INCLUDED", G1343="MAYBE")), "AI: Yes, Human: No", "Other Conflict")))))</f>
        <v>Mutually Excluded</v>
      </c>
      <c r="K1343" s="10"/>
      <c r="L1343" s="10"/>
      <c r="N1343" s="220" t="s">
        <v>19</v>
      </c>
      <c r="O1343" s="54" t="str">
        <f>IF(J1343="Mutually Excluded","Exclude",IF(J1343= "Mutually Included","Include",M1343))</f>
        <v>Exclude</v>
      </c>
      <c r="P1343" s="54" t="str">
        <f>'Humans Alignment T&amp;A'!Z1343</f>
        <v>Exclude</v>
      </c>
      <c r="Q1343" s="120" t="str">
        <f>IF(AND(O1343="Exclude", P1343="Exclude"), "Mutually Excluded", IF(AND(OR(O1343="CERTAINLY INCLUDED", O1343="INCLUDE" ), OR(P1343="INCLUDE", P1343="MAYBE")), "MUTUALLY INCLUDED", IF(AND(O1343="MAYBE", P1343="MAYBE"), "Mutually MAYBE", IF(AND(O1343="Exclude", OR(P1343="INCLUDE", P1343="MAYBE")), "AI+Hum: No, Hum1+2: Yes", IF(AND(P1343="Exclude", OR(O1343="INCLUDE", O1343="CERTAINLY INCLUDED", H1343="MAYBE")), "Ai+hum: Yes, Hum1+2: No", "Other Conflict")))))</f>
        <v>Mutually Excluded</v>
      </c>
      <c r="U1343" s="121" t="str">
        <f>IF(Q1343="Mutually Excluded","Exclude",IF(Q1343= "Mutually Included","Include",R1343))</f>
        <v>Exclude</v>
      </c>
      <c r="V1343" s="122"/>
      <c r="X1343" s="117"/>
      <c r="Y1343" s="117"/>
      <c r="Z1343" s="103" t="str">
        <f t="shared" si="215"/>
        <v/>
      </c>
      <c r="AA1343" s="256"/>
      <c r="AB1343" s="186"/>
      <c r="AC1343" s="186"/>
      <c r="AD1343" s="203"/>
      <c r="AF1343" s="203"/>
      <c r="AG1343" s="102" t="str">
        <f t="shared" si="216"/>
        <v/>
      </c>
      <c r="AH1343" s="10" t="str">
        <f t="shared" si="212"/>
        <v/>
      </c>
      <c r="AI1343" s="102"/>
      <c r="AJ1343" s="10"/>
      <c r="AK1343" s="10"/>
      <c r="AL1343" s="105"/>
      <c r="AM1343" s="102"/>
      <c r="AN1343" s="10"/>
      <c r="AO1343" s="10" t="str">
        <f t="shared" si="217"/>
        <v/>
      </c>
      <c r="AT1343" s="10"/>
      <c r="AU1343" s="10" t="str">
        <f>IF(O1343="include",AF1343,"")</f>
        <v/>
      </c>
      <c r="AV1343" s="54" t="str">
        <f>IF(P1343="include",AF1343,"")</f>
        <v/>
      </c>
    </row>
    <row r="1344" spans="1:48" s="54" customFormat="1" ht="45">
      <c r="A1344" s="10">
        <v>1478</v>
      </c>
      <c r="B1344" s="10"/>
      <c r="C1344" s="10" t="s">
        <v>1820</v>
      </c>
      <c r="D1344" s="10">
        <v>2</v>
      </c>
      <c r="E1344" s="10">
        <v>2</v>
      </c>
      <c r="F1344" s="10">
        <v>2</v>
      </c>
      <c r="G1344" s="119" t="str">
        <f t="shared" si="214"/>
        <v>EXCLUDED</v>
      </c>
      <c r="H1344" s="147" t="s">
        <v>901</v>
      </c>
      <c r="I1344" s="189" t="s">
        <v>901</v>
      </c>
      <c r="J1344" s="10" t="str">
        <f>IF(AND(G1344="Excluded", H1344="Excluded"), "Mutually Excluded", IF(AND(OR(G1344="CERTAINLY INCLUDED", G1344="INCLUDED", G1344="MAYBE" ), OR(H1344="INCLUDED", H1344="MAYBE")), "MUTUALLY INCLUDED", IF(AND(G1344="MAYBE", H1344="MAYBE"), "Mutually MAYBE", IF(AND(G1344="Excluded", OR(H1344="INCLUDED", H1344="MAYBE")), "AI: No, Human: Yes", IF(AND(H1344="Excluded", OR(G1344="INCLUDED", G1344="CERTAINLY INCLUDED", G1344="MAYBE")), "AI: Yes, Human: No", "Other Conflict")))))</f>
        <v>Mutually Excluded</v>
      </c>
      <c r="K1344" s="10"/>
      <c r="L1344" s="10"/>
      <c r="N1344" s="220" t="s">
        <v>19</v>
      </c>
      <c r="O1344" s="54" t="str">
        <f>IF(J1344="Mutually Excluded","Exclude",IF(J1344= "Mutually Included","Include",M1344))</f>
        <v>Exclude</v>
      </c>
      <c r="P1344" s="54" t="str">
        <f>'Humans Alignment T&amp;A'!Z1344</f>
        <v>Exclude</v>
      </c>
      <c r="Q1344" s="120" t="str">
        <f>IF(AND(O1344="Exclude", P1344="Exclude"), "Mutually Excluded", IF(AND(OR(O1344="CERTAINLY INCLUDED", O1344="INCLUDE" ), OR(P1344="INCLUDE", P1344="MAYBE")), "MUTUALLY INCLUDED", IF(AND(O1344="MAYBE", P1344="MAYBE"), "Mutually MAYBE", IF(AND(O1344="Exclude", OR(P1344="INCLUDE", P1344="MAYBE")), "AI+Hum: No, Hum1+2: Yes", IF(AND(P1344="Exclude", OR(O1344="INCLUDE", O1344="CERTAINLY INCLUDED", H1344="MAYBE")), "Ai+hum: Yes, Hum1+2: No", "Other Conflict")))))</f>
        <v>Mutually Excluded</v>
      </c>
      <c r="U1344" s="121" t="str">
        <f>IF(Q1344="Mutually Excluded","Exclude",IF(Q1344= "Mutually Included","Include",R1344))</f>
        <v>Exclude</v>
      </c>
      <c r="V1344" s="122"/>
      <c r="X1344" s="117"/>
      <c r="Y1344" s="117"/>
      <c r="Z1344" s="103" t="str">
        <f t="shared" si="215"/>
        <v/>
      </c>
      <c r="AA1344" s="256"/>
      <c r="AB1344" s="186"/>
      <c r="AC1344" s="186"/>
      <c r="AD1344" s="203"/>
      <c r="AF1344" s="203"/>
      <c r="AG1344" s="102" t="str">
        <f t="shared" si="216"/>
        <v/>
      </c>
      <c r="AH1344" s="10" t="str">
        <f t="shared" si="212"/>
        <v/>
      </c>
      <c r="AI1344" s="102"/>
      <c r="AJ1344" s="10"/>
      <c r="AK1344" s="10"/>
      <c r="AL1344" s="105"/>
      <c r="AM1344" s="102"/>
      <c r="AN1344" s="10"/>
      <c r="AO1344" s="10" t="str">
        <f t="shared" si="217"/>
        <v/>
      </c>
      <c r="AT1344" s="10"/>
      <c r="AU1344" s="10" t="str">
        <f>IF(O1344="include",AF1344,"")</f>
        <v/>
      </c>
      <c r="AV1344" s="54" t="str">
        <f>IF(P1344="include",AF1344,"")</f>
        <v/>
      </c>
    </row>
    <row r="1345" spans="1:48" s="54" customFormat="1" ht="45">
      <c r="A1345" s="10">
        <v>1479</v>
      </c>
      <c r="B1345" s="10"/>
      <c r="C1345" s="10" t="s">
        <v>1822</v>
      </c>
      <c r="D1345" s="10">
        <v>1</v>
      </c>
      <c r="E1345" s="10">
        <v>1</v>
      </c>
      <c r="F1345" s="10">
        <v>1</v>
      </c>
      <c r="G1345" s="119" t="str">
        <f t="shared" si="214"/>
        <v>EXCLUDED</v>
      </c>
      <c r="H1345" s="147" t="s">
        <v>901</v>
      </c>
      <c r="I1345" s="189" t="s">
        <v>901</v>
      </c>
      <c r="J1345" s="10" t="str">
        <f>IF(AND(G1345="Excluded", H1345="Excluded"), "Mutually Excluded", IF(AND(OR(G1345="CERTAINLY INCLUDED", G1345="INCLUDED", G1345="MAYBE" ), OR(H1345="INCLUDED", H1345="MAYBE")), "MUTUALLY INCLUDED", IF(AND(G1345="MAYBE", H1345="MAYBE"), "Mutually MAYBE", IF(AND(G1345="Excluded", OR(H1345="INCLUDED", H1345="MAYBE")), "AI: No, Human: Yes", IF(AND(H1345="Excluded", OR(G1345="INCLUDED", G1345="CERTAINLY INCLUDED", G1345="MAYBE")), "AI: Yes, Human: No", "Other Conflict")))))</f>
        <v>Mutually Excluded</v>
      </c>
      <c r="K1345" s="10"/>
      <c r="L1345" s="10"/>
      <c r="N1345" s="220" t="s">
        <v>19</v>
      </c>
      <c r="O1345" s="54" t="str">
        <f>IF(J1345="Mutually Excluded","Exclude",IF(J1345= "Mutually Included","Include",M1345))</f>
        <v>Exclude</v>
      </c>
      <c r="P1345" s="54" t="str">
        <f>'Humans Alignment T&amp;A'!Z1345</f>
        <v>Exclude</v>
      </c>
      <c r="Q1345" s="120" t="str">
        <f>IF(AND(O1345="Exclude", P1345="Exclude"), "Mutually Excluded", IF(AND(OR(O1345="CERTAINLY INCLUDED", O1345="INCLUDE" ), OR(P1345="INCLUDE", P1345="MAYBE")), "MUTUALLY INCLUDED", IF(AND(O1345="MAYBE", P1345="MAYBE"), "Mutually MAYBE", IF(AND(O1345="Exclude", OR(P1345="INCLUDE", P1345="MAYBE")), "AI+Hum: No, Hum1+2: Yes", IF(AND(P1345="Exclude", OR(O1345="INCLUDE", O1345="CERTAINLY INCLUDED", H1345="MAYBE")), "Ai+hum: Yes, Hum1+2: No", "Other Conflict")))))</f>
        <v>Mutually Excluded</v>
      </c>
      <c r="U1345" s="121" t="str">
        <f>IF(Q1345="Mutually Excluded","Exclude",IF(Q1345= "Mutually Included","Include",R1345))</f>
        <v>Exclude</v>
      </c>
      <c r="V1345" s="122"/>
      <c r="X1345" s="117"/>
      <c r="Y1345" s="117"/>
      <c r="Z1345" s="103" t="str">
        <f t="shared" si="215"/>
        <v/>
      </c>
      <c r="AA1345" s="256"/>
      <c r="AB1345" s="186"/>
      <c r="AC1345" s="186"/>
      <c r="AD1345" s="203"/>
      <c r="AF1345" s="203"/>
      <c r="AG1345" s="102" t="str">
        <f t="shared" si="216"/>
        <v/>
      </c>
      <c r="AH1345" s="10" t="str">
        <f t="shared" si="212"/>
        <v/>
      </c>
      <c r="AI1345" s="102"/>
      <c r="AJ1345" s="10"/>
      <c r="AK1345" s="10"/>
      <c r="AL1345" s="105"/>
      <c r="AM1345" s="102"/>
      <c r="AN1345" s="10"/>
      <c r="AO1345" s="10" t="str">
        <f t="shared" si="217"/>
        <v/>
      </c>
      <c r="AT1345" s="10"/>
      <c r="AU1345" s="10" t="str">
        <f>IF(O1345="include",AF1345,"")</f>
        <v/>
      </c>
      <c r="AV1345" s="54" t="str">
        <f>IF(P1345="include",AF1345,"")</f>
        <v/>
      </c>
    </row>
    <row r="1346" spans="1:48" s="54" customFormat="1" ht="45">
      <c r="A1346" s="10">
        <v>1480</v>
      </c>
      <c r="B1346" s="10"/>
      <c r="C1346" s="10" t="s">
        <v>1824</v>
      </c>
      <c r="D1346" s="10">
        <v>5</v>
      </c>
      <c r="E1346" s="10">
        <v>5</v>
      </c>
      <c r="F1346" s="10">
        <v>5</v>
      </c>
      <c r="G1346" s="119" t="str">
        <f t="shared" si="214"/>
        <v>CERTAINLY INCLUDED</v>
      </c>
      <c r="H1346" s="147" t="s">
        <v>901</v>
      </c>
      <c r="I1346" s="189" t="s">
        <v>901</v>
      </c>
      <c r="J1346" s="10" t="str">
        <f>IF(AND(G1346="Excluded", H1346="Excluded"), "Mutually Excluded", IF(AND(OR(G1346="CERTAINLY INCLUDED", G1346="INCLUDED", G1346="MAYBE" ), OR(H1346="INCLUDED", H1346="MAYBE")), "MUTUALLY INCLUDED", IF(AND(G1346="MAYBE", H1346="MAYBE"), "Mutually MAYBE", IF(AND(G1346="Excluded", OR(H1346="INCLUDED", H1346="MAYBE")), "AI: No, Human: Yes", IF(AND(H1346="Excluded", OR(G1346="INCLUDED", G1346="CERTAINLY INCLUDED", G1346="MAYBE")), "AI: Yes, Human: No", "Other Conflict")))))</f>
        <v>AI: Yes, Human: No</v>
      </c>
      <c r="K1346" s="10" t="s">
        <v>3018</v>
      </c>
      <c r="L1346" s="10" t="s">
        <v>19</v>
      </c>
      <c r="M1346" s="54" t="s">
        <v>19</v>
      </c>
      <c r="N1346" s="220" t="s">
        <v>19</v>
      </c>
      <c r="O1346" s="54" t="str">
        <f>IF(J1346="Mutually Excluded","Exclude",IF(J1346= "Mutually Included","Include",M1346))</f>
        <v>Exclude</v>
      </c>
      <c r="P1346" s="54" t="str">
        <f>'Humans Alignment T&amp;A'!Z1346</f>
        <v>Exclude</v>
      </c>
      <c r="Q1346" s="120" t="str">
        <f>IF(AND(O1346="Exclude", P1346="Exclude"), "Mutually Excluded", IF(AND(OR(O1346="CERTAINLY INCLUDED", O1346="INCLUDE" ), OR(P1346="INCLUDE", P1346="MAYBE")), "MUTUALLY INCLUDED", IF(AND(O1346="MAYBE", P1346="MAYBE"), "Mutually MAYBE", IF(AND(O1346="Exclude", OR(P1346="INCLUDE", P1346="MAYBE")), "AI+Hum: No, Hum1+2: Yes", IF(AND(P1346="Exclude", OR(O1346="INCLUDE", O1346="CERTAINLY INCLUDED", H1346="MAYBE")), "Ai+hum: Yes, Hum1+2: No", "Other Conflict")))))</f>
        <v>Mutually Excluded</v>
      </c>
      <c r="U1346" s="121" t="str">
        <f>IF(Q1346="Mutually Excluded","Exclude",IF(Q1346= "Mutually Included","Include",R1346))</f>
        <v>Exclude</v>
      </c>
      <c r="V1346" s="122"/>
      <c r="X1346" s="117"/>
      <c r="Y1346" s="117"/>
      <c r="Z1346" s="103" t="str">
        <f t="shared" si="215"/>
        <v/>
      </c>
      <c r="AA1346" s="256"/>
      <c r="AB1346" s="186"/>
      <c r="AC1346" s="186"/>
      <c r="AD1346" s="203"/>
      <c r="AF1346" s="203"/>
      <c r="AG1346" s="102" t="str">
        <f t="shared" si="216"/>
        <v/>
      </c>
      <c r="AH1346" s="10" t="str">
        <f t="shared" si="212"/>
        <v/>
      </c>
      <c r="AI1346" s="102"/>
      <c r="AJ1346" s="10"/>
      <c r="AK1346" s="10"/>
      <c r="AL1346" s="105"/>
      <c r="AM1346" s="102"/>
      <c r="AN1346" s="10"/>
      <c r="AO1346" s="10" t="str">
        <f t="shared" si="217"/>
        <v/>
      </c>
      <c r="AT1346" s="10"/>
      <c r="AU1346" s="10" t="str">
        <f>IF(O1346="include",AF1346,"")</f>
        <v/>
      </c>
      <c r="AV1346" s="54" t="str">
        <f>IF(P1346="include",AF1346,"")</f>
        <v/>
      </c>
    </row>
    <row r="1347" spans="1:48" s="54" customFormat="1" ht="30">
      <c r="A1347" s="10">
        <v>1481</v>
      </c>
      <c r="B1347" s="10"/>
      <c r="C1347" s="10" t="s">
        <v>1825</v>
      </c>
      <c r="D1347" s="10">
        <v>1</v>
      </c>
      <c r="E1347" s="10">
        <v>1</v>
      </c>
      <c r="F1347" s="10">
        <v>1</v>
      </c>
      <c r="G1347" s="119" t="str">
        <f t="shared" si="214"/>
        <v>EXCLUDED</v>
      </c>
      <c r="H1347" s="147" t="s">
        <v>901</v>
      </c>
      <c r="I1347" s="189" t="s">
        <v>901</v>
      </c>
      <c r="J1347" s="10" t="str">
        <f>IF(AND(G1347="Excluded", H1347="Excluded"), "Mutually Excluded", IF(AND(OR(G1347="CERTAINLY INCLUDED", G1347="INCLUDED", G1347="MAYBE" ), OR(H1347="INCLUDED", H1347="MAYBE")), "MUTUALLY INCLUDED", IF(AND(G1347="MAYBE", H1347="MAYBE"), "Mutually MAYBE", IF(AND(G1347="Excluded", OR(H1347="INCLUDED", H1347="MAYBE")), "AI: No, Human: Yes", IF(AND(H1347="Excluded", OR(G1347="INCLUDED", G1347="CERTAINLY INCLUDED", G1347="MAYBE")), "AI: Yes, Human: No", "Other Conflict")))))</f>
        <v>Mutually Excluded</v>
      </c>
      <c r="K1347" s="10"/>
      <c r="L1347" s="10"/>
      <c r="N1347" s="220" t="s">
        <v>19</v>
      </c>
      <c r="O1347" s="54" t="str">
        <f>IF(J1347="Mutually Excluded","Exclude",IF(J1347= "Mutually Included","Include",M1347))</f>
        <v>Exclude</v>
      </c>
      <c r="P1347" s="54" t="str">
        <f>'Humans Alignment T&amp;A'!Z1347</f>
        <v>Exclude</v>
      </c>
      <c r="Q1347" s="120" t="str">
        <f>IF(AND(O1347="Exclude", P1347="Exclude"), "Mutually Excluded", IF(AND(OR(O1347="CERTAINLY INCLUDED", O1347="INCLUDE" ), OR(P1347="INCLUDE", P1347="MAYBE")), "MUTUALLY INCLUDED", IF(AND(O1347="MAYBE", P1347="MAYBE"), "Mutually MAYBE", IF(AND(O1347="Exclude", OR(P1347="INCLUDE", P1347="MAYBE")), "AI+Hum: No, Hum1+2: Yes", IF(AND(P1347="Exclude", OR(O1347="INCLUDE", O1347="CERTAINLY INCLUDED", H1347="MAYBE")), "Ai+hum: Yes, Hum1+2: No", "Other Conflict")))))</f>
        <v>Mutually Excluded</v>
      </c>
      <c r="U1347" s="121" t="str">
        <f>IF(Q1347="Mutually Excluded","Exclude",IF(Q1347= "Mutually Included","Include",R1347))</f>
        <v>Exclude</v>
      </c>
      <c r="V1347" s="122"/>
      <c r="X1347" s="117"/>
      <c r="Y1347" s="117"/>
      <c r="Z1347" s="103" t="str">
        <f t="shared" si="215"/>
        <v/>
      </c>
      <c r="AA1347" s="256"/>
      <c r="AB1347" s="186"/>
      <c r="AC1347" s="186"/>
      <c r="AD1347" s="203"/>
      <c r="AF1347" s="203"/>
      <c r="AG1347" s="102" t="str">
        <f t="shared" si="216"/>
        <v/>
      </c>
      <c r="AH1347" s="10" t="str">
        <f t="shared" si="212"/>
        <v/>
      </c>
      <c r="AI1347" s="102"/>
      <c r="AJ1347" s="10"/>
      <c r="AK1347" s="10"/>
      <c r="AL1347" s="105"/>
      <c r="AM1347" s="102"/>
      <c r="AN1347" s="10"/>
      <c r="AO1347" s="10" t="str">
        <f t="shared" si="217"/>
        <v/>
      </c>
      <c r="AT1347" s="10"/>
      <c r="AU1347" s="10" t="str">
        <f>IF(O1347="include",AF1347,"")</f>
        <v/>
      </c>
      <c r="AV1347" s="54" t="str">
        <f>IF(P1347="include",AF1347,"")</f>
        <v/>
      </c>
    </row>
    <row r="1348" spans="1:48" s="54" customFormat="1" ht="45.75" thickBot="1">
      <c r="A1348" s="10">
        <v>1482</v>
      </c>
      <c r="B1348" s="10"/>
      <c r="C1348" s="10" t="s">
        <v>1827</v>
      </c>
      <c r="D1348" s="10">
        <v>1</v>
      </c>
      <c r="E1348" s="10">
        <v>1</v>
      </c>
      <c r="F1348" s="10">
        <v>1</v>
      </c>
      <c r="G1348" s="119" t="str">
        <f t="shared" si="214"/>
        <v>EXCLUDED</v>
      </c>
      <c r="H1348" s="147" t="s">
        <v>901</v>
      </c>
      <c r="I1348" s="189" t="s">
        <v>901</v>
      </c>
      <c r="J1348" s="10" t="str">
        <f>IF(AND(G1348="Excluded", H1348="Excluded"), "Mutually Excluded", IF(AND(OR(G1348="CERTAINLY INCLUDED", G1348="INCLUDED", G1348="MAYBE" ), OR(H1348="INCLUDED", H1348="MAYBE")), "MUTUALLY INCLUDED", IF(AND(G1348="MAYBE", H1348="MAYBE"), "Mutually MAYBE", IF(AND(G1348="Excluded", OR(H1348="INCLUDED", H1348="MAYBE")), "AI: No, Human: Yes", IF(AND(H1348="Excluded", OR(G1348="INCLUDED", G1348="CERTAINLY INCLUDED", G1348="MAYBE")), "AI: Yes, Human: No", "Other Conflict")))))</f>
        <v>Mutually Excluded</v>
      </c>
      <c r="K1348" s="10"/>
      <c r="L1348" s="10"/>
      <c r="N1348" s="220" t="s">
        <v>19</v>
      </c>
      <c r="O1348" s="54" t="str">
        <f>IF(J1348="Mutually Excluded","Exclude",IF(J1348= "Mutually Included","Include",M1348))</f>
        <v>Exclude</v>
      </c>
      <c r="P1348" s="54" t="str">
        <f>'Humans Alignment T&amp;A'!Z1348</f>
        <v>Exclude</v>
      </c>
      <c r="Q1348" s="120" t="str">
        <f>IF(AND(O1348="Exclude", P1348="Exclude"), "Mutually Excluded", IF(AND(OR(O1348="CERTAINLY INCLUDED", O1348="INCLUDE" ), OR(P1348="INCLUDE", P1348="MAYBE")), "MUTUALLY INCLUDED", IF(AND(O1348="MAYBE", P1348="MAYBE"), "Mutually MAYBE", IF(AND(O1348="Exclude", OR(P1348="INCLUDE", P1348="MAYBE")), "AI+Hum: No, Hum1+2: Yes", IF(AND(P1348="Exclude", OR(O1348="INCLUDE", O1348="CERTAINLY INCLUDED", H1348="MAYBE")), "Ai+hum: Yes, Hum1+2: No", "Other Conflict")))))</f>
        <v>Mutually Excluded</v>
      </c>
      <c r="U1348" s="121" t="str">
        <f>IF(Q1348="Mutually Excluded","Exclude",IF(Q1348= "Mutually Included","Include",R1348))</f>
        <v>Exclude</v>
      </c>
      <c r="V1348" s="122"/>
      <c r="X1348" s="117"/>
      <c r="Y1348" s="117"/>
      <c r="Z1348" s="103" t="str">
        <f t="shared" si="215"/>
        <v/>
      </c>
      <c r="AA1348" s="256"/>
      <c r="AB1348" s="186"/>
      <c r="AC1348" s="186"/>
      <c r="AD1348" s="203"/>
      <c r="AF1348" s="203"/>
      <c r="AG1348" s="102" t="str">
        <f t="shared" si="216"/>
        <v/>
      </c>
      <c r="AH1348" s="10" t="str">
        <f t="shared" si="212"/>
        <v/>
      </c>
      <c r="AI1348" s="102"/>
      <c r="AJ1348" s="10"/>
      <c r="AK1348" s="10"/>
      <c r="AL1348" s="105"/>
      <c r="AM1348" s="102"/>
      <c r="AN1348" s="10"/>
      <c r="AO1348" s="10" t="str">
        <f t="shared" si="217"/>
        <v/>
      </c>
      <c r="AT1348" s="10"/>
      <c r="AU1348" s="10" t="str">
        <f>IF(O1348="include",AF1348,"")</f>
        <v/>
      </c>
      <c r="AV1348" s="54" t="str">
        <f>IF(P1348="include",AF1348,"")</f>
        <v/>
      </c>
    </row>
    <row r="1349" spans="1:48" s="54" customFormat="1" ht="30.75" thickBot="1">
      <c r="A1349" s="10">
        <v>1483</v>
      </c>
      <c r="B1349" s="10"/>
      <c r="C1349" s="10" t="s">
        <v>1828</v>
      </c>
      <c r="D1349" s="10">
        <v>4</v>
      </c>
      <c r="E1349" s="10">
        <v>4</v>
      </c>
      <c r="F1349" s="10">
        <v>4</v>
      </c>
      <c r="G1349" s="119" t="str">
        <f t="shared" si="214"/>
        <v>EXCLUDED</v>
      </c>
      <c r="H1349" s="147" t="s">
        <v>901</v>
      </c>
      <c r="I1349" s="189" t="s">
        <v>901</v>
      </c>
      <c r="J1349" s="10" t="str">
        <f>IF(AND(G1349="Excluded", H1349="Excluded"), "Mutually Excluded", IF(AND(OR(G1349="CERTAINLY INCLUDED", G1349="INCLUDED", G1349="MAYBE" ), OR(H1349="INCLUDED", H1349="MAYBE")), "MUTUALLY INCLUDED", IF(AND(G1349="MAYBE", H1349="MAYBE"), "Mutually MAYBE", IF(AND(G1349="Excluded", OR(H1349="INCLUDED", H1349="MAYBE")), "AI: No, Human: Yes", IF(AND(H1349="Excluded", OR(G1349="INCLUDED", G1349="CERTAINLY INCLUDED", G1349="MAYBE")), "AI: Yes, Human: No", "Other Conflict")))))</f>
        <v>Mutually Excluded</v>
      </c>
      <c r="K1349" s="10"/>
      <c r="L1349" s="10"/>
      <c r="N1349" s="220" t="s">
        <v>19</v>
      </c>
      <c r="O1349" s="54" t="str">
        <f>IF(J1349="Mutually Excluded","Exclude",IF(J1349= "Mutually Included","Include",M1349))</f>
        <v>Exclude</v>
      </c>
      <c r="P1349" s="54" t="str">
        <f>'Humans Alignment T&amp;A'!Z1349</f>
        <v>Exclude</v>
      </c>
      <c r="Q1349" s="120" t="str">
        <f>IF(AND(O1349="Exclude", P1349="Exclude"), "Mutually Excluded", IF(AND(OR(O1349="CERTAINLY INCLUDED", O1349="INCLUDE" ), OR(P1349="INCLUDE", P1349="MAYBE")), "MUTUALLY INCLUDED", IF(AND(O1349="MAYBE", P1349="MAYBE"), "Mutually MAYBE", IF(AND(O1349="Exclude", OR(P1349="INCLUDE", P1349="MAYBE")), "AI+Hum: No, Hum1+2: Yes", IF(AND(P1349="Exclude", OR(O1349="INCLUDE", O1349="CERTAINLY INCLUDED", H1349="MAYBE")), "Ai+hum: Yes, Hum1+2: No", "Other Conflict")))))</f>
        <v>Mutually Excluded</v>
      </c>
      <c r="U1349" s="121" t="str">
        <f>IF(Q1349="Mutually Excluded","Exclude",IF(Q1349= "Mutually Included","Include",R1349))</f>
        <v>Exclude</v>
      </c>
      <c r="V1349" s="122"/>
      <c r="X1349" s="201"/>
      <c r="Y1349" s="123"/>
      <c r="Z1349" s="103"/>
      <c r="AA1349" s="149"/>
      <c r="AB1349" s="124"/>
      <c r="AC1349" s="124"/>
      <c r="AD1349" s="205"/>
      <c r="AF1349" s="203"/>
      <c r="AG1349" s="102"/>
      <c r="AH1349" s="10"/>
      <c r="AI1349" s="184"/>
      <c r="AJ1349" s="10"/>
      <c r="AK1349" s="10"/>
      <c r="AL1349" s="135"/>
      <c r="AM1349" s="102"/>
      <c r="AN1349" s="10"/>
      <c r="AO1349" s="10"/>
      <c r="AT1349" s="10"/>
      <c r="AU1349" s="10" t="str">
        <f>IF(O1349="include",AF1349,"")</f>
        <v/>
      </c>
      <c r="AV1349" s="54" t="str">
        <f>IF(P1349="include",AF1349,"")</f>
        <v/>
      </c>
    </row>
    <row r="1350" spans="1:48" s="54" customFormat="1" ht="30">
      <c r="A1350" s="10">
        <v>1484</v>
      </c>
      <c r="B1350" s="10"/>
      <c r="C1350" s="10" t="s">
        <v>1829</v>
      </c>
      <c r="D1350" s="10">
        <v>1</v>
      </c>
      <c r="E1350" s="10">
        <v>1</v>
      </c>
      <c r="F1350" s="10">
        <v>1</v>
      </c>
      <c r="G1350" s="119" t="str">
        <f t="shared" si="214"/>
        <v>EXCLUDED</v>
      </c>
      <c r="H1350" s="147" t="s">
        <v>901</v>
      </c>
      <c r="I1350" s="189" t="s">
        <v>901</v>
      </c>
      <c r="J1350" s="10" t="str">
        <f>IF(AND(G1350="Excluded", H1350="Excluded"), "Mutually Excluded", IF(AND(OR(G1350="CERTAINLY INCLUDED", G1350="INCLUDED", G1350="MAYBE" ), OR(H1350="INCLUDED", H1350="MAYBE")), "MUTUALLY INCLUDED", IF(AND(G1350="MAYBE", H1350="MAYBE"), "Mutually MAYBE", IF(AND(G1350="Excluded", OR(H1350="INCLUDED", H1350="MAYBE")), "AI: No, Human: Yes", IF(AND(H1350="Excluded", OR(G1350="INCLUDED", G1350="CERTAINLY INCLUDED", G1350="MAYBE")), "AI: Yes, Human: No", "Other Conflict")))))</f>
        <v>Mutually Excluded</v>
      </c>
      <c r="K1350" s="10"/>
      <c r="L1350" s="10"/>
      <c r="N1350" s="220" t="s">
        <v>19</v>
      </c>
      <c r="O1350" s="54" t="str">
        <f>IF(J1350="Mutually Excluded","Exclude",IF(J1350= "Mutually Included","Include",M1350))</f>
        <v>Exclude</v>
      </c>
      <c r="P1350" s="54" t="str">
        <f>'Humans Alignment T&amp;A'!Z1350</f>
        <v>Exclude</v>
      </c>
      <c r="Q1350" s="120" t="str">
        <f>IF(AND(O1350="Exclude", P1350="Exclude"), "Mutually Excluded", IF(AND(OR(O1350="CERTAINLY INCLUDED", O1350="INCLUDE" ), OR(P1350="INCLUDE", P1350="MAYBE")), "MUTUALLY INCLUDED", IF(AND(O1350="MAYBE", P1350="MAYBE"), "Mutually MAYBE", IF(AND(O1350="Exclude", OR(P1350="INCLUDE", P1350="MAYBE")), "AI+Hum: No, Hum1+2: Yes", IF(AND(P1350="Exclude", OR(O1350="INCLUDE", O1350="CERTAINLY INCLUDED", H1350="MAYBE")), "Ai+hum: Yes, Hum1+2: No", "Other Conflict")))))</f>
        <v>Mutually Excluded</v>
      </c>
      <c r="U1350" s="121" t="str">
        <f>IF(Q1350="Mutually Excluded","Exclude",IF(Q1350= "Mutually Included","Include",R1350))</f>
        <v>Exclude</v>
      </c>
      <c r="V1350" s="122"/>
      <c r="X1350" s="117"/>
      <c r="Y1350" s="117"/>
      <c r="Z1350" s="103" t="str">
        <f t="shared" si="215"/>
        <v/>
      </c>
      <c r="AA1350" s="256"/>
      <c r="AB1350" s="186"/>
      <c r="AC1350" s="186"/>
      <c r="AD1350" s="203"/>
      <c r="AF1350" s="203"/>
      <c r="AG1350" s="102" t="str">
        <f t="shared" si="216"/>
        <v/>
      </c>
      <c r="AH1350" s="10" t="str">
        <f t="shared" si="212"/>
        <v/>
      </c>
      <c r="AI1350" s="102"/>
      <c r="AJ1350" s="10"/>
      <c r="AK1350" s="10"/>
      <c r="AL1350" s="105"/>
      <c r="AM1350" s="102"/>
      <c r="AN1350" s="10"/>
      <c r="AO1350" s="10" t="str">
        <f t="shared" si="217"/>
        <v/>
      </c>
      <c r="AT1350" s="10"/>
      <c r="AU1350" s="10" t="str">
        <f>IF(O1350="include",AF1350,"")</f>
        <v/>
      </c>
      <c r="AV1350" s="54" t="str">
        <f>IF(P1350="include",AF1350,"")</f>
        <v/>
      </c>
    </row>
    <row r="1351" spans="1:48" s="54" customFormat="1" ht="30">
      <c r="A1351" s="10">
        <v>1485</v>
      </c>
      <c r="B1351" s="10"/>
      <c r="C1351" s="10" t="s">
        <v>1830</v>
      </c>
      <c r="D1351" s="10">
        <v>2</v>
      </c>
      <c r="E1351" s="10">
        <v>2</v>
      </c>
      <c r="F1351" s="10">
        <v>3</v>
      </c>
      <c r="G1351" s="119" t="str">
        <f t="shared" si="214"/>
        <v>EXCLUDED</v>
      </c>
      <c r="H1351" s="147" t="s">
        <v>901</v>
      </c>
      <c r="I1351" s="189" t="s">
        <v>901</v>
      </c>
      <c r="J1351" s="10" t="str">
        <f>IF(AND(G1351="Excluded", H1351="Excluded"), "Mutually Excluded", IF(AND(OR(G1351="CERTAINLY INCLUDED", G1351="INCLUDED", G1351="MAYBE" ), OR(H1351="INCLUDED", H1351="MAYBE")), "MUTUALLY INCLUDED", IF(AND(G1351="MAYBE", H1351="MAYBE"), "Mutually MAYBE", IF(AND(G1351="Excluded", OR(H1351="INCLUDED", H1351="MAYBE")), "AI: No, Human: Yes", IF(AND(H1351="Excluded", OR(G1351="INCLUDED", G1351="CERTAINLY INCLUDED", G1351="MAYBE")), "AI: Yes, Human: No", "Other Conflict")))))</f>
        <v>Mutually Excluded</v>
      </c>
      <c r="K1351" s="10"/>
      <c r="L1351" s="10"/>
      <c r="N1351" s="220" t="s">
        <v>19</v>
      </c>
      <c r="O1351" s="54" t="str">
        <f>IF(J1351="Mutually Excluded","Exclude",IF(J1351= "Mutually Included","Include",M1351))</f>
        <v>Exclude</v>
      </c>
      <c r="P1351" s="54" t="str">
        <f>'Humans Alignment T&amp;A'!Z1351</f>
        <v>Exclude</v>
      </c>
      <c r="Q1351" s="120" t="str">
        <f>IF(AND(O1351="Exclude", P1351="Exclude"), "Mutually Excluded", IF(AND(OR(O1351="CERTAINLY INCLUDED", O1351="INCLUDE" ), OR(P1351="INCLUDE", P1351="MAYBE")), "MUTUALLY INCLUDED", IF(AND(O1351="MAYBE", P1351="MAYBE"), "Mutually MAYBE", IF(AND(O1351="Exclude", OR(P1351="INCLUDE", P1351="MAYBE")), "AI+Hum: No, Hum1+2: Yes", IF(AND(P1351="Exclude", OR(O1351="INCLUDE", O1351="CERTAINLY INCLUDED", H1351="MAYBE")), "Ai+hum: Yes, Hum1+2: No", "Other Conflict")))))</f>
        <v>Mutually Excluded</v>
      </c>
      <c r="U1351" s="121" t="str">
        <f>IF(Q1351="Mutually Excluded","Exclude",IF(Q1351= "Mutually Included","Include",R1351))</f>
        <v>Exclude</v>
      </c>
      <c r="V1351" s="122"/>
      <c r="X1351" s="117"/>
      <c r="Y1351" s="117"/>
      <c r="Z1351" s="103" t="str">
        <f t="shared" si="215"/>
        <v/>
      </c>
      <c r="AA1351" s="256"/>
      <c r="AB1351" s="186"/>
      <c r="AC1351" s="186"/>
      <c r="AD1351" s="203"/>
      <c r="AF1351" s="203"/>
      <c r="AG1351" s="102" t="str">
        <f t="shared" si="216"/>
        <v/>
      </c>
      <c r="AH1351" s="10" t="str">
        <f t="shared" si="212"/>
        <v/>
      </c>
      <c r="AI1351" s="102"/>
      <c r="AJ1351" s="10"/>
      <c r="AK1351" s="10"/>
      <c r="AL1351" s="105"/>
      <c r="AM1351" s="102"/>
      <c r="AN1351" s="10"/>
      <c r="AO1351" s="10" t="str">
        <f t="shared" si="217"/>
        <v/>
      </c>
      <c r="AT1351" s="10"/>
      <c r="AU1351" s="10" t="str">
        <f>IF(O1351="include",AF1351,"")</f>
        <v/>
      </c>
      <c r="AV1351" s="54" t="str">
        <f>IF(P1351="include",AF1351,"")</f>
        <v/>
      </c>
    </row>
    <row r="1352" spans="1:48" s="54" customFormat="1" ht="45">
      <c r="A1352" s="10">
        <v>1486</v>
      </c>
      <c r="B1352" s="10"/>
      <c r="C1352" s="10" t="s">
        <v>1831</v>
      </c>
      <c r="D1352" s="10">
        <v>1</v>
      </c>
      <c r="E1352" s="10">
        <v>1</v>
      </c>
      <c r="F1352" s="10">
        <v>1</v>
      </c>
      <c r="G1352" s="119" t="str">
        <f t="shared" si="214"/>
        <v>EXCLUDED</v>
      </c>
      <c r="H1352" s="147" t="s">
        <v>901</v>
      </c>
      <c r="I1352" s="189" t="s">
        <v>901</v>
      </c>
      <c r="J1352" s="10" t="str">
        <f>IF(AND(G1352="Excluded", H1352="Excluded"), "Mutually Excluded", IF(AND(OR(G1352="CERTAINLY INCLUDED", G1352="INCLUDED", G1352="MAYBE" ), OR(H1352="INCLUDED", H1352="MAYBE")), "MUTUALLY INCLUDED", IF(AND(G1352="MAYBE", H1352="MAYBE"), "Mutually MAYBE", IF(AND(G1352="Excluded", OR(H1352="INCLUDED", H1352="MAYBE")), "AI: No, Human: Yes", IF(AND(H1352="Excluded", OR(G1352="INCLUDED", G1352="CERTAINLY INCLUDED", G1352="MAYBE")), "AI: Yes, Human: No", "Other Conflict")))))</f>
        <v>Mutually Excluded</v>
      </c>
      <c r="K1352" s="10"/>
      <c r="L1352" s="10"/>
      <c r="N1352" s="220" t="s">
        <v>19</v>
      </c>
      <c r="O1352" s="54" t="str">
        <f>IF(J1352="Mutually Excluded","Exclude",IF(J1352= "Mutually Included","Include",M1352))</f>
        <v>Exclude</v>
      </c>
      <c r="P1352" s="54" t="str">
        <f>'Humans Alignment T&amp;A'!Z1352</f>
        <v>Exclude</v>
      </c>
      <c r="Q1352" s="120" t="str">
        <f>IF(AND(O1352="Exclude", P1352="Exclude"), "Mutually Excluded", IF(AND(OR(O1352="CERTAINLY INCLUDED", O1352="INCLUDE" ), OR(P1352="INCLUDE", P1352="MAYBE")), "MUTUALLY INCLUDED", IF(AND(O1352="MAYBE", P1352="MAYBE"), "Mutually MAYBE", IF(AND(O1352="Exclude", OR(P1352="INCLUDE", P1352="MAYBE")), "AI+Hum: No, Hum1+2: Yes", IF(AND(P1352="Exclude", OR(O1352="INCLUDE", O1352="CERTAINLY INCLUDED", H1352="MAYBE")), "Ai+hum: Yes, Hum1+2: No", "Other Conflict")))))</f>
        <v>Mutually Excluded</v>
      </c>
      <c r="U1352" s="121" t="str">
        <f>IF(Q1352="Mutually Excluded","Exclude",IF(Q1352= "Mutually Included","Include",R1352))</f>
        <v>Exclude</v>
      </c>
      <c r="V1352" s="122"/>
      <c r="X1352" s="117"/>
      <c r="Y1352" s="117"/>
      <c r="Z1352" s="103" t="str">
        <f t="shared" si="215"/>
        <v/>
      </c>
      <c r="AA1352" s="256"/>
      <c r="AB1352" s="186"/>
      <c r="AC1352" s="186"/>
      <c r="AD1352" s="203"/>
      <c r="AF1352" s="203"/>
      <c r="AG1352" s="102" t="str">
        <f t="shared" si="216"/>
        <v/>
      </c>
      <c r="AH1352" s="10" t="str">
        <f t="shared" si="212"/>
        <v/>
      </c>
      <c r="AI1352" s="102"/>
      <c r="AJ1352" s="10"/>
      <c r="AK1352" s="10"/>
      <c r="AL1352" s="105"/>
      <c r="AM1352" s="102"/>
      <c r="AN1352" s="10"/>
      <c r="AO1352" s="10" t="str">
        <f t="shared" si="217"/>
        <v/>
      </c>
      <c r="AT1352" s="10"/>
      <c r="AU1352" s="10" t="str">
        <f>IF(O1352="include",AF1352,"")</f>
        <v/>
      </c>
      <c r="AV1352" s="54" t="str">
        <f>IF(P1352="include",AF1352,"")</f>
        <v/>
      </c>
    </row>
    <row r="1353" spans="1:48" s="54" customFormat="1" ht="45">
      <c r="A1353" s="10">
        <v>1487</v>
      </c>
      <c r="B1353" s="10"/>
      <c r="C1353" s="10" t="s">
        <v>1832</v>
      </c>
      <c r="D1353" s="10">
        <v>4</v>
      </c>
      <c r="E1353" s="10">
        <v>3</v>
      </c>
      <c r="F1353" s="10">
        <v>4</v>
      </c>
      <c r="G1353" s="119" t="str">
        <f t="shared" si="214"/>
        <v>EXCLUDED</v>
      </c>
      <c r="H1353" s="147" t="s">
        <v>901</v>
      </c>
      <c r="I1353" s="189" t="s">
        <v>901</v>
      </c>
      <c r="J1353" s="10" t="str">
        <f>IF(AND(G1353="Excluded", H1353="Excluded"), "Mutually Excluded", IF(AND(OR(G1353="CERTAINLY INCLUDED", G1353="INCLUDED", G1353="MAYBE" ), OR(H1353="INCLUDED", H1353="MAYBE")), "MUTUALLY INCLUDED", IF(AND(G1353="MAYBE", H1353="MAYBE"), "Mutually MAYBE", IF(AND(G1353="Excluded", OR(H1353="INCLUDED", H1353="MAYBE")), "AI: No, Human: Yes", IF(AND(H1353="Excluded", OR(G1353="INCLUDED", G1353="CERTAINLY INCLUDED", G1353="MAYBE")), "AI: Yes, Human: No", "Other Conflict")))))</f>
        <v>Mutually Excluded</v>
      </c>
      <c r="K1353" s="10"/>
      <c r="L1353" s="10"/>
      <c r="N1353" s="220" t="s">
        <v>19</v>
      </c>
      <c r="O1353" s="54" t="str">
        <f>IF(J1353="Mutually Excluded","Exclude",IF(J1353= "Mutually Included","Include",M1353))</f>
        <v>Exclude</v>
      </c>
      <c r="P1353" s="54" t="str">
        <f>'Humans Alignment T&amp;A'!Z1353</f>
        <v>Exclude</v>
      </c>
      <c r="Q1353" s="120" t="str">
        <f>IF(AND(O1353="Exclude", P1353="Exclude"), "Mutually Excluded", IF(AND(OR(O1353="CERTAINLY INCLUDED", O1353="INCLUDE" ), OR(P1353="INCLUDE", P1353="MAYBE")), "MUTUALLY INCLUDED", IF(AND(O1353="MAYBE", P1353="MAYBE"), "Mutually MAYBE", IF(AND(O1353="Exclude", OR(P1353="INCLUDE", P1353="MAYBE")), "AI+Hum: No, Hum1+2: Yes", IF(AND(P1353="Exclude", OR(O1353="INCLUDE", O1353="CERTAINLY INCLUDED", H1353="MAYBE")), "Ai+hum: Yes, Hum1+2: No", "Other Conflict")))))</f>
        <v>Mutually Excluded</v>
      </c>
      <c r="U1353" s="121" t="str">
        <f>IF(Q1353="Mutually Excluded","Exclude",IF(Q1353= "Mutually Included","Include",R1353))</f>
        <v>Exclude</v>
      </c>
      <c r="V1353" s="122"/>
      <c r="X1353" s="117"/>
      <c r="Y1353" s="117"/>
      <c r="Z1353" s="103" t="str">
        <f t="shared" si="215"/>
        <v/>
      </c>
      <c r="AA1353" s="256"/>
      <c r="AB1353" s="186"/>
      <c r="AC1353" s="186"/>
      <c r="AD1353" s="203"/>
      <c r="AF1353" s="203"/>
      <c r="AG1353" s="102" t="str">
        <f t="shared" si="216"/>
        <v/>
      </c>
      <c r="AH1353" s="10" t="str">
        <f t="shared" si="212"/>
        <v/>
      </c>
      <c r="AI1353" s="102"/>
      <c r="AJ1353" s="10"/>
      <c r="AK1353" s="10"/>
      <c r="AL1353" s="105"/>
      <c r="AM1353" s="102"/>
      <c r="AN1353" s="10"/>
      <c r="AO1353" s="10" t="str">
        <f t="shared" si="217"/>
        <v/>
      </c>
      <c r="AT1353" s="10"/>
      <c r="AU1353" s="10" t="str">
        <f>IF(O1353="include",AF1353,"")</f>
        <v/>
      </c>
      <c r="AV1353" s="54" t="str">
        <f>IF(P1353="include",AF1353,"")</f>
        <v/>
      </c>
    </row>
    <row r="1354" spans="1:48" s="54" customFormat="1" ht="30">
      <c r="A1354" s="10">
        <v>1488</v>
      </c>
      <c r="B1354" s="10"/>
      <c r="C1354" s="10" t="s">
        <v>1835</v>
      </c>
      <c r="D1354" s="10">
        <v>2</v>
      </c>
      <c r="E1354" s="10">
        <v>2</v>
      </c>
      <c r="F1354" s="10">
        <v>2</v>
      </c>
      <c r="G1354" s="119" t="str">
        <f t="shared" si="214"/>
        <v>EXCLUDED</v>
      </c>
      <c r="H1354" s="147" t="s">
        <v>901</v>
      </c>
      <c r="I1354" s="189" t="s">
        <v>901</v>
      </c>
      <c r="J1354" s="10" t="str">
        <f>IF(AND(G1354="Excluded", H1354="Excluded"), "Mutually Excluded", IF(AND(OR(G1354="CERTAINLY INCLUDED", G1354="INCLUDED", G1354="MAYBE" ), OR(H1354="INCLUDED", H1354="MAYBE")), "MUTUALLY INCLUDED", IF(AND(G1354="MAYBE", H1354="MAYBE"), "Mutually MAYBE", IF(AND(G1354="Excluded", OR(H1354="INCLUDED", H1354="MAYBE")), "AI: No, Human: Yes", IF(AND(H1354="Excluded", OR(G1354="INCLUDED", G1354="CERTAINLY INCLUDED", G1354="MAYBE")), "AI: Yes, Human: No", "Other Conflict")))))</f>
        <v>Mutually Excluded</v>
      </c>
      <c r="K1354" s="10"/>
      <c r="L1354" s="10"/>
      <c r="N1354" s="220" t="s">
        <v>19</v>
      </c>
      <c r="O1354" s="54" t="str">
        <f>IF(J1354="Mutually Excluded","Exclude",IF(J1354= "Mutually Included","Include",M1354))</f>
        <v>Exclude</v>
      </c>
      <c r="P1354" s="54" t="str">
        <f>'Humans Alignment T&amp;A'!Z1354</f>
        <v>Exclude</v>
      </c>
      <c r="Q1354" s="120" t="str">
        <f>IF(AND(O1354="Exclude", P1354="Exclude"), "Mutually Excluded", IF(AND(OR(O1354="CERTAINLY INCLUDED", O1354="INCLUDE" ), OR(P1354="INCLUDE", P1354="MAYBE")), "MUTUALLY INCLUDED", IF(AND(O1354="MAYBE", P1354="MAYBE"), "Mutually MAYBE", IF(AND(O1354="Exclude", OR(P1354="INCLUDE", P1354="MAYBE")), "AI+Hum: No, Hum1+2: Yes", IF(AND(P1354="Exclude", OR(O1354="INCLUDE", O1354="CERTAINLY INCLUDED", H1354="MAYBE")), "Ai+hum: Yes, Hum1+2: No", "Other Conflict")))))</f>
        <v>Mutually Excluded</v>
      </c>
      <c r="U1354" s="121" t="str">
        <f>IF(Q1354="Mutually Excluded","Exclude",IF(Q1354= "Mutually Included","Include",R1354))</f>
        <v>Exclude</v>
      </c>
      <c r="V1354" s="122"/>
      <c r="X1354" s="117"/>
      <c r="Y1354" s="117"/>
      <c r="Z1354" s="103" t="str">
        <f t="shared" si="215"/>
        <v/>
      </c>
      <c r="AA1354" s="256"/>
      <c r="AB1354" s="186"/>
      <c r="AC1354" s="186"/>
      <c r="AD1354" s="203"/>
      <c r="AF1354" s="203"/>
      <c r="AG1354" s="102" t="str">
        <f t="shared" si="216"/>
        <v/>
      </c>
      <c r="AH1354" s="10" t="str">
        <f t="shared" si="212"/>
        <v/>
      </c>
      <c r="AI1354" s="102"/>
      <c r="AJ1354" s="10"/>
      <c r="AK1354" s="10"/>
      <c r="AL1354" s="105"/>
      <c r="AM1354" s="102"/>
      <c r="AN1354" s="10"/>
      <c r="AO1354" s="10" t="str">
        <f t="shared" si="217"/>
        <v/>
      </c>
      <c r="AT1354" s="10"/>
      <c r="AU1354" s="10" t="str">
        <f>IF(O1354="include",AF1354,"")</f>
        <v/>
      </c>
      <c r="AV1354" s="54" t="str">
        <f>IF(P1354="include",AF1354,"")</f>
        <v/>
      </c>
    </row>
    <row r="1355" spans="1:48" s="54" customFormat="1" ht="45">
      <c r="A1355" s="10">
        <v>1489</v>
      </c>
      <c r="B1355" s="10"/>
      <c r="C1355" s="10" t="s">
        <v>1837</v>
      </c>
      <c r="D1355" s="10">
        <v>2</v>
      </c>
      <c r="E1355" s="10">
        <v>3</v>
      </c>
      <c r="F1355" s="10">
        <v>2</v>
      </c>
      <c r="G1355" s="119" t="str">
        <f t="shared" si="214"/>
        <v>EXCLUDED</v>
      </c>
      <c r="H1355" s="147" t="s">
        <v>901</v>
      </c>
      <c r="I1355" s="189" t="s">
        <v>901</v>
      </c>
      <c r="J1355" s="10" t="str">
        <f>IF(AND(G1355="Excluded", H1355="Excluded"), "Mutually Excluded", IF(AND(OR(G1355="CERTAINLY INCLUDED", G1355="INCLUDED", G1355="MAYBE" ), OR(H1355="INCLUDED", H1355="MAYBE")), "MUTUALLY INCLUDED", IF(AND(G1355="MAYBE", H1355="MAYBE"), "Mutually MAYBE", IF(AND(G1355="Excluded", OR(H1355="INCLUDED", H1355="MAYBE")), "AI: No, Human: Yes", IF(AND(H1355="Excluded", OR(G1355="INCLUDED", G1355="CERTAINLY INCLUDED", G1355="MAYBE")), "AI: Yes, Human: No", "Other Conflict")))))</f>
        <v>Mutually Excluded</v>
      </c>
      <c r="K1355" s="10"/>
      <c r="L1355" s="10"/>
      <c r="N1355" s="220" t="s">
        <v>19</v>
      </c>
      <c r="O1355" s="54" t="str">
        <f>IF(J1355="Mutually Excluded","Exclude",IF(J1355= "Mutually Included","Include",M1355))</f>
        <v>Exclude</v>
      </c>
      <c r="P1355" s="54" t="str">
        <f>'Humans Alignment T&amp;A'!Z1355</f>
        <v>Exclude</v>
      </c>
      <c r="Q1355" s="120" t="str">
        <f>IF(AND(O1355="Exclude", P1355="Exclude"), "Mutually Excluded", IF(AND(OR(O1355="CERTAINLY INCLUDED", O1355="INCLUDE" ), OR(P1355="INCLUDE", P1355="MAYBE")), "MUTUALLY INCLUDED", IF(AND(O1355="MAYBE", P1355="MAYBE"), "Mutually MAYBE", IF(AND(O1355="Exclude", OR(P1355="INCLUDE", P1355="MAYBE")), "AI+Hum: No, Hum1+2: Yes", IF(AND(P1355="Exclude", OR(O1355="INCLUDE", O1355="CERTAINLY INCLUDED", H1355="MAYBE")), "Ai+hum: Yes, Hum1+2: No", "Other Conflict")))))</f>
        <v>Mutually Excluded</v>
      </c>
      <c r="U1355" s="121" t="str">
        <f>IF(Q1355="Mutually Excluded","Exclude",IF(Q1355= "Mutually Included","Include",R1355))</f>
        <v>Exclude</v>
      </c>
      <c r="V1355" s="122"/>
      <c r="X1355" s="117"/>
      <c r="Y1355" s="117"/>
      <c r="Z1355" s="103" t="str">
        <f t="shared" si="215"/>
        <v/>
      </c>
      <c r="AA1355" s="256"/>
      <c r="AB1355" s="186"/>
      <c r="AC1355" s="186"/>
      <c r="AD1355" s="203"/>
      <c r="AF1355" s="203"/>
      <c r="AG1355" s="102" t="str">
        <f t="shared" si="216"/>
        <v/>
      </c>
      <c r="AH1355" s="10" t="str">
        <f t="shared" si="212"/>
        <v/>
      </c>
      <c r="AI1355" s="102"/>
      <c r="AJ1355" s="10"/>
      <c r="AK1355" s="10"/>
      <c r="AL1355" s="105"/>
      <c r="AM1355" s="102"/>
      <c r="AN1355" s="10"/>
      <c r="AO1355" s="10" t="str">
        <f t="shared" si="217"/>
        <v/>
      </c>
      <c r="AT1355" s="10"/>
      <c r="AU1355" s="10" t="str">
        <f>IF(O1355="include",AF1355,"")</f>
        <v/>
      </c>
      <c r="AV1355" s="54" t="str">
        <f>IF(P1355="include",AF1355,"")</f>
        <v/>
      </c>
    </row>
    <row r="1356" spans="1:48" s="54" customFormat="1" ht="60">
      <c r="A1356" s="10">
        <v>1490</v>
      </c>
      <c r="B1356" s="10"/>
      <c r="C1356" s="10" t="s">
        <v>1838</v>
      </c>
      <c r="D1356" s="10">
        <v>4</v>
      </c>
      <c r="E1356" s="10">
        <v>5</v>
      </c>
      <c r="F1356" s="10">
        <v>4</v>
      </c>
      <c r="G1356" s="119" t="str">
        <f t="shared" si="214"/>
        <v>MAYBE</v>
      </c>
      <c r="H1356" s="147" t="s">
        <v>901</v>
      </c>
      <c r="I1356" s="189" t="s">
        <v>901</v>
      </c>
      <c r="J1356" s="10" t="str">
        <f>IF(AND(G1356="Excluded", H1356="Excluded"), "Mutually Excluded", IF(AND(OR(G1356="CERTAINLY INCLUDED", G1356="INCLUDED", G1356="MAYBE" ), OR(H1356="INCLUDED", H1356="MAYBE")), "MUTUALLY INCLUDED", IF(AND(G1356="MAYBE", H1356="MAYBE"), "Mutually MAYBE", IF(AND(G1356="Excluded", OR(H1356="INCLUDED", H1356="MAYBE")), "AI: No, Human: Yes", IF(AND(H1356="Excluded", OR(G1356="INCLUDED", G1356="CERTAINLY INCLUDED", G1356="MAYBE")), "AI: Yes, Human: No", "Other Conflict")))))</f>
        <v>AI: Yes, Human: No</v>
      </c>
      <c r="K1356" s="10" t="s">
        <v>3018</v>
      </c>
      <c r="L1356" s="10" t="s">
        <v>19</v>
      </c>
      <c r="M1356" s="54" t="s">
        <v>19</v>
      </c>
      <c r="N1356" s="220" t="s">
        <v>19</v>
      </c>
      <c r="O1356" s="54" t="str">
        <f>IF(J1356="Mutually Excluded","Exclude",IF(J1356= "Mutually Included","Include",M1356))</f>
        <v>Exclude</v>
      </c>
      <c r="P1356" s="54" t="str">
        <f>'Humans Alignment T&amp;A'!Z1356</f>
        <v>Exclude</v>
      </c>
      <c r="Q1356" s="120" t="str">
        <f>IF(AND(O1356="Exclude", P1356="Exclude"), "Mutually Excluded", IF(AND(OR(O1356="CERTAINLY INCLUDED", O1356="INCLUDE" ), OR(P1356="INCLUDE", P1356="MAYBE")), "MUTUALLY INCLUDED", IF(AND(O1356="MAYBE", P1356="MAYBE"), "Mutually MAYBE", IF(AND(O1356="Exclude", OR(P1356="INCLUDE", P1356="MAYBE")), "AI+Hum: No, Hum1+2: Yes", IF(AND(P1356="Exclude", OR(O1356="INCLUDE", O1356="CERTAINLY INCLUDED", H1356="MAYBE")), "Ai+hum: Yes, Hum1+2: No", "Other Conflict")))))</f>
        <v>Mutually Excluded</v>
      </c>
      <c r="U1356" s="121" t="str">
        <f>IF(Q1356="Mutually Excluded","Exclude",IF(Q1356= "Mutually Included","Include",R1356))</f>
        <v>Exclude</v>
      </c>
      <c r="V1356" s="122"/>
      <c r="X1356" s="117"/>
      <c r="Y1356" s="117"/>
      <c r="Z1356" s="103" t="str">
        <f t="shared" si="215"/>
        <v/>
      </c>
      <c r="AA1356" s="256"/>
      <c r="AB1356" s="186"/>
      <c r="AC1356" s="186"/>
      <c r="AD1356" s="203"/>
      <c r="AF1356" s="203"/>
      <c r="AG1356" s="102" t="str">
        <f t="shared" si="216"/>
        <v/>
      </c>
      <c r="AH1356" s="10" t="str">
        <f t="shared" si="212"/>
        <v/>
      </c>
      <c r="AI1356" s="102"/>
      <c r="AJ1356" s="10"/>
      <c r="AK1356" s="10"/>
      <c r="AL1356" s="105"/>
      <c r="AM1356" s="102"/>
      <c r="AN1356" s="10"/>
      <c r="AO1356" s="10" t="str">
        <f t="shared" si="217"/>
        <v/>
      </c>
      <c r="AT1356" s="10"/>
      <c r="AU1356" s="10" t="str">
        <f>IF(O1356="include",AF1356,"")</f>
        <v/>
      </c>
      <c r="AV1356" s="54" t="str">
        <f>IF(P1356="include",AF1356,"")</f>
        <v/>
      </c>
    </row>
    <row r="1357" spans="1:48" s="54" customFormat="1" ht="45">
      <c r="A1357" s="10">
        <v>1491</v>
      </c>
      <c r="B1357" s="10"/>
      <c r="C1357" s="10" t="s">
        <v>1839</v>
      </c>
      <c r="D1357" s="10">
        <v>2</v>
      </c>
      <c r="E1357" s="10">
        <v>3</v>
      </c>
      <c r="F1357" s="10">
        <v>2</v>
      </c>
      <c r="G1357" s="119" t="str">
        <f t="shared" si="214"/>
        <v>EXCLUDED</v>
      </c>
      <c r="H1357" s="147" t="s">
        <v>65</v>
      </c>
      <c r="I1357" s="189" t="s">
        <v>901</v>
      </c>
      <c r="J1357" s="10" t="str">
        <f>IF(AND(G1357="Excluded", H1357="Excluded"), "Mutually Excluded", IF(AND(OR(G1357="CERTAINLY INCLUDED", G1357="INCLUDED", G1357="MAYBE" ), OR(H1357="INCLUDED", H1357="MAYBE")), "MUTUALLY INCLUDED", IF(AND(G1357="MAYBE", H1357="MAYBE"), "Mutually MAYBE", IF(AND(G1357="Excluded", OR(H1357="INCLUDED", H1357="MAYBE")), "AI: No, Human: Yes", IF(AND(H1357="Excluded", OR(G1357="INCLUDED", G1357="CERTAINLY INCLUDED", G1357="MAYBE")), "AI: Yes, Human: No", "Other Conflict")))))</f>
        <v>AI: No, Human: Yes</v>
      </c>
      <c r="K1357" s="10" t="s">
        <v>19</v>
      </c>
      <c r="L1357" s="10" t="s">
        <v>19</v>
      </c>
      <c r="M1357" s="10" t="s">
        <v>19</v>
      </c>
      <c r="N1357" s="220" t="s">
        <v>19</v>
      </c>
      <c r="O1357" s="54" t="str">
        <f>IF(J1357="Mutually Excluded","Exclude",IF(J1357= "Mutually Included","Include",M1357))</f>
        <v>Exclude</v>
      </c>
      <c r="P1357" s="54" t="str">
        <f>'Humans Alignment T&amp;A'!Z1357</f>
        <v>Exclude</v>
      </c>
      <c r="Q1357" s="120" t="str">
        <f>IF(AND(O1357="Exclude", P1357="Exclude"), "Mutually Excluded", IF(AND(OR(O1357="CERTAINLY INCLUDED", O1357="INCLUDE" ), OR(P1357="INCLUDE", P1357="MAYBE")), "MUTUALLY INCLUDED", IF(AND(O1357="MAYBE", P1357="MAYBE"), "Mutually MAYBE", IF(AND(O1357="Exclude", OR(P1357="INCLUDE", P1357="MAYBE")), "AI+Hum: No, Hum1+2: Yes", IF(AND(P1357="Exclude", OR(O1357="INCLUDE", O1357="CERTAINLY INCLUDED", H1357="MAYBE")), "Ai+hum: Yes, Hum1+2: No", "Other Conflict")))))</f>
        <v>Mutually Excluded</v>
      </c>
      <c r="U1357" s="121" t="str">
        <f>IF(Q1357="Mutually Excluded","Exclude",IF(Q1357= "Mutually Included","Include",R1357))</f>
        <v>Exclude</v>
      </c>
      <c r="V1357" s="122"/>
      <c r="X1357" s="117"/>
      <c r="Y1357" s="117"/>
      <c r="Z1357" s="103" t="str">
        <f t="shared" si="215"/>
        <v/>
      </c>
      <c r="AA1357" s="256"/>
      <c r="AB1357" s="186"/>
      <c r="AC1357" s="186"/>
      <c r="AD1357" s="203"/>
      <c r="AF1357" s="203"/>
      <c r="AG1357" s="102" t="str">
        <f t="shared" si="216"/>
        <v/>
      </c>
      <c r="AH1357" s="10" t="str">
        <f t="shared" si="212"/>
        <v/>
      </c>
      <c r="AI1357" s="102"/>
      <c r="AJ1357" s="10"/>
      <c r="AK1357" s="10"/>
      <c r="AL1357" s="105"/>
      <c r="AM1357" s="102"/>
      <c r="AN1357" s="10"/>
      <c r="AO1357" s="10" t="str">
        <f t="shared" si="217"/>
        <v/>
      </c>
      <c r="AT1357" s="10"/>
      <c r="AU1357" s="10" t="str">
        <f>IF(O1357="include",AF1357,"")</f>
        <v/>
      </c>
      <c r="AV1357" s="54" t="str">
        <f>IF(P1357="include",AF1357,"")</f>
        <v/>
      </c>
    </row>
    <row r="1358" spans="1:48" s="54" customFormat="1" ht="45">
      <c r="A1358" s="10">
        <v>1492</v>
      </c>
      <c r="B1358" s="10"/>
      <c r="C1358" s="10" t="s">
        <v>1840</v>
      </c>
      <c r="D1358" s="10">
        <v>3</v>
      </c>
      <c r="E1358" s="10">
        <v>4</v>
      </c>
      <c r="F1358" s="10">
        <v>4</v>
      </c>
      <c r="G1358" s="119" t="str">
        <f t="shared" si="214"/>
        <v>EXCLUDED</v>
      </c>
      <c r="H1358" s="147" t="s">
        <v>901</v>
      </c>
      <c r="I1358" s="189" t="s">
        <v>1752</v>
      </c>
      <c r="J1358" s="10" t="str">
        <f>IF(AND(G1358="Excluded", H1358="Excluded"), "Mutually Excluded", IF(AND(OR(G1358="CERTAINLY INCLUDED", G1358="INCLUDED", G1358="MAYBE" ), OR(H1358="INCLUDED", H1358="MAYBE")), "MUTUALLY INCLUDED", IF(AND(G1358="MAYBE", H1358="MAYBE"), "Mutually MAYBE", IF(AND(G1358="Excluded", OR(H1358="INCLUDED", H1358="MAYBE")), "AI: No, Human: Yes", IF(AND(H1358="Excluded", OR(G1358="INCLUDED", G1358="CERTAINLY INCLUDED", G1358="MAYBE")), "AI: Yes, Human: No", "Other Conflict")))))</f>
        <v>Mutually Excluded</v>
      </c>
      <c r="K1358" s="10"/>
      <c r="L1358" s="10"/>
      <c r="N1358" s="220" t="s">
        <v>19</v>
      </c>
      <c r="O1358" s="54" t="str">
        <f>IF(J1358="Mutually Excluded","Exclude",IF(J1358= "Mutually Included","Include",M1358))</f>
        <v>Exclude</v>
      </c>
      <c r="P1358" s="54" t="str">
        <f>'Humans Alignment T&amp;A'!Z1358</f>
        <v>Include</v>
      </c>
      <c r="Q1358" s="120" t="str">
        <f>IF(AND(O1358="Exclude", P1358="Exclude"), "Mutually Excluded", IF(AND(OR(O1358="CERTAINLY INCLUDED", O1358="INCLUDE" ), OR(P1358="INCLUDE", P1358="MAYBE")), "MUTUALLY INCLUDED", IF(AND(O1358="MAYBE", P1358="MAYBE"), "Mutually MAYBE", IF(AND(O1358="Exclude", OR(P1358="INCLUDE", P1358="MAYBE")), "AI+Hum: No, Hum1+2: Yes", IF(AND(P1358="Exclude", OR(O1358="INCLUDE", O1358="CERTAINLY INCLUDED", H1358="MAYBE")), "Ai+hum: Yes, Hum1+2: No", "Other Conflict")))))</f>
        <v>AI+Hum: No, Hum1+2: Yes</v>
      </c>
      <c r="R1358" s="185" t="s">
        <v>23</v>
      </c>
      <c r="U1358" s="121" t="str">
        <f>IF(Q1358="Mutually Excluded","Exclude",IF(Q1358= "Mutually Included","Include",R1358))</f>
        <v>Include</v>
      </c>
      <c r="V1358" s="122"/>
      <c r="X1358" s="201" t="s">
        <v>901</v>
      </c>
      <c r="Y1358" s="201" t="s">
        <v>3003</v>
      </c>
      <c r="Z1358" s="103" t="str">
        <f t="shared" si="215"/>
        <v/>
      </c>
      <c r="AA1358" s="256"/>
      <c r="AB1358" s="186"/>
      <c r="AC1358" s="186"/>
      <c r="AD1358" s="203" t="s">
        <v>19</v>
      </c>
      <c r="AF1358" s="203" t="s">
        <v>23</v>
      </c>
      <c r="AG1358" s="102" t="str">
        <f t="shared" si="216"/>
        <v>Nikos Included, Mikhail Excluded</v>
      </c>
      <c r="AH1358" s="10" t="str">
        <f t="shared" si="212"/>
        <v/>
      </c>
      <c r="AI1358" s="102" t="s">
        <v>19</v>
      </c>
      <c r="AJ1358" s="10"/>
      <c r="AK1358" s="10"/>
      <c r="AL1358" s="105"/>
      <c r="AM1358" s="102"/>
      <c r="AN1358" s="10"/>
      <c r="AO1358" s="10" t="str">
        <f t="shared" si="217"/>
        <v/>
      </c>
      <c r="AT1358" s="10"/>
      <c r="AU1358" s="10" t="str">
        <f>IF(O1358="include",AF1358,"")</f>
        <v/>
      </c>
      <c r="AV1358" s="54" t="str">
        <f>IF(P1358="include",AF1358,"")</f>
        <v>Include</v>
      </c>
    </row>
    <row r="1359" spans="1:48" s="54" customFormat="1" ht="30">
      <c r="A1359" s="10">
        <v>1493</v>
      </c>
      <c r="B1359" s="10"/>
      <c r="C1359" s="10" t="s">
        <v>1842</v>
      </c>
      <c r="D1359" s="10">
        <v>1</v>
      </c>
      <c r="E1359" s="10">
        <v>1</v>
      </c>
      <c r="F1359" s="10">
        <v>1</v>
      </c>
      <c r="G1359" s="119" t="str">
        <f t="shared" si="214"/>
        <v>EXCLUDED</v>
      </c>
      <c r="H1359" s="147" t="s">
        <v>901</v>
      </c>
      <c r="I1359" s="189" t="s">
        <v>901</v>
      </c>
      <c r="J1359" s="10" t="str">
        <f>IF(AND(G1359="Excluded", H1359="Excluded"), "Mutually Excluded", IF(AND(OR(G1359="CERTAINLY INCLUDED", G1359="INCLUDED", G1359="MAYBE" ), OR(H1359="INCLUDED", H1359="MAYBE")), "MUTUALLY INCLUDED", IF(AND(G1359="MAYBE", H1359="MAYBE"), "Mutually MAYBE", IF(AND(G1359="Excluded", OR(H1359="INCLUDED", H1359="MAYBE")), "AI: No, Human: Yes", IF(AND(H1359="Excluded", OR(G1359="INCLUDED", G1359="CERTAINLY INCLUDED", G1359="MAYBE")), "AI: Yes, Human: No", "Other Conflict")))))</f>
        <v>Mutually Excluded</v>
      </c>
      <c r="K1359" s="10"/>
      <c r="L1359" s="10"/>
      <c r="N1359" s="220" t="s">
        <v>19</v>
      </c>
      <c r="O1359" s="54" t="str">
        <f>IF(J1359="Mutually Excluded","Exclude",IF(J1359= "Mutually Included","Include",M1359))</f>
        <v>Exclude</v>
      </c>
      <c r="P1359" s="54" t="str">
        <f>'Humans Alignment T&amp;A'!Z1359</f>
        <v>Exclude</v>
      </c>
      <c r="Q1359" s="120" t="str">
        <f>IF(AND(O1359="Exclude", P1359="Exclude"), "Mutually Excluded", IF(AND(OR(O1359="CERTAINLY INCLUDED", O1359="INCLUDE" ), OR(P1359="INCLUDE", P1359="MAYBE")), "MUTUALLY INCLUDED", IF(AND(O1359="MAYBE", P1359="MAYBE"), "Mutually MAYBE", IF(AND(O1359="Exclude", OR(P1359="INCLUDE", P1359="MAYBE")), "AI+Hum: No, Hum1+2: Yes", IF(AND(P1359="Exclude", OR(O1359="INCLUDE", O1359="CERTAINLY INCLUDED", H1359="MAYBE")), "Ai+hum: Yes, Hum1+2: No", "Other Conflict")))))</f>
        <v>Mutually Excluded</v>
      </c>
      <c r="U1359" s="121" t="str">
        <f>IF(Q1359="Mutually Excluded","Exclude",IF(Q1359= "Mutually Included","Include",R1359))</f>
        <v>Exclude</v>
      </c>
      <c r="V1359" s="122"/>
      <c r="X1359" s="117"/>
      <c r="Y1359" s="117"/>
      <c r="Z1359" s="103" t="str">
        <f t="shared" si="215"/>
        <v/>
      </c>
      <c r="AA1359" s="256"/>
      <c r="AB1359" s="186"/>
      <c r="AC1359" s="186"/>
      <c r="AD1359" s="203"/>
      <c r="AF1359" s="203"/>
      <c r="AG1359" s="102" t="str">
        <f t="shared" si="216"/>
        <v/>
      </c>
      <c r="AH1359" s="10" t="str">
        <f t="shared" si="212"/>
        <v/>
      </c>
      <c r="AI1359" s="102"/>
      <c r="AJ1359" s="10"/>
      <c r="AK1359" s="10"/>
      <c r="AL1359" s="105"/>
      <c r="AM1359" s="102"/>
      <c r="AN1359" s="10"/>
      <c r="AO1359" s="10" t="str">
        <f t="shared" si="217"/>
        <v/>
      </c>
      <c r="AT1359" s="10"/>
      <c r="AU1359" s="10" t="str">
        <f>IF(O1359="include",AF1359,"")</f>
        <v/>
      </c>
      <c r="AV1359" s="54" t="str">
        <f>IF(P1359="include",AF1359,"")</f>
        <v/>
      </c>
    </row>
    <row r="1360" spans="1:48" s="54" customFormat="1" ht="45">
      <c r="A1360" s="10">
        <v>1494</v>
      </c>
      <c r="B1360" s="10"/>
      <c r="C1360" s="10" t="s">
        <v>1843</v>
      </c>
      <c r="D1360" s="10">
        <v>2</v>
      </c>
      <c r="E1360" s="10">
        <v>2</v>
      </c>
      <c r="F1360" s="10">
        <v>2</v>
      </c>
      <c r="G1360" s="119" t="str">
        <f t="shared" si="214"/>
        <v>EXCLUDED</v>
      </c>
      <c r="H1360" s="147" t="s">
        <v>901</v>
      </c>
      <c r="I1360" s="189" t="s">
        <v>901</v>
      </c>
      <c r="J1360" s="10" t="str">
        <f>IF(AND(G1360="Excluded", H1360="Excluded"), "Mutually Excluded", IF(AND(OR(G1360="CERTAINLY INCLUDED", G1360="INCLUDED", G1360="MAYBE" ), OR(H1360="INCLUDED", H1360="MAYBE")), "MUTUALLY INCLUDED", IF(AND(G1360="MAYBE", H1360="MAYBE"), "Mutually MAYBE", IF(AND(G1360="Excluded", OR(H1360="INCLUDED", H1360="MAYBE")), "AI: No, Human: Yes", IF(AND(H1360="Excluded", OR(G1360="INCLUDED", G1360="CERTAINLY INCLUDED", G1360="MAYBE")), "AI: Yes, Human: No", "Other Conflict")))))</f>
        <v>Mutually Excluded</v>
      </c>
      <c r="K1360" s="10"/>
      <c r="L1360" s="10"/>
      <c r="N1360" s="220" t="s">
        <v>19</v>
      </c>
      <c r="O1360" s="54" t="str">
        <f>IF(J1360="Mutually Excluded","Exclude",IF(J1360= "Mutually Included","Include",M1360))</f>
        <v>Exclude</v>
      </c>
      <c r="P1360" s="54" t="str">
        <f>'Humans Alignment T&amp;A'!Z1360</f>
        <v>Exclude</v>
      </c>
      <c r="Q1360" s="120" t="str">
        <f>IF(AND(O1360="Exclude", P1360="Exclude"), "Mutually Excluded", IF(AND(OR(O1360="CERTAINLY INCLUDED", O1360="INCLUDE" ), OR(P1360="INCLUDE", P1360="MAYBE")), "MUTUALLY INCLUDED", IF(AND(O1360="MAYBE", P1360="MAYBE"), "Mutually MAYBE", IF(AND(O1360="Exclude", OR(P1360="INCLUDE", P1360="MAYBE")), "AI+Hum: No, Hum1+2: Yes", IF(AND(P1360="Exclude", OR(O1360="INCLUDE", O1360="CERTAINLY INCLUDED", H1360="MAYBE")), "Ai+hum: Yes, Hum1+2: No", "Other Conflict")))))</f>
        <v>Mutually Excluded</v>
      </c>
      <c r="U1360" s="121" t="str">
        <f>IF(Q1360="Mutually Excluded","Exclude",IF(Q1360= "Mutually Included","Include",R1360))</f>
        <v>Exclude</v>
      </c>
      <c r="V1360" s="122"/>
      <c r="X1360" s="117"/>
      <c r="Y1360" s="117"/>
      <c r="Z1360" s="103" t="str">
        <f t="shared" si="215"/>
        <v/>
      </c>
      <c r="AA1360" s="256"/>
      <c r="AB1360" s="186"/>
      <c r="AC1360" s="186"/>
      <c r="AD1360" s="203"/>
      <c r="AF1360" s="203"/>
      <c r="AG1360" s="102" t="str">
        <f t="shared" si="216"/>
        <v/>
      </c>
      <c r="AH1360" s="10" t="str">
        <f t="shared" si="212"/>
        <v/>
      </c>
      <c r="AI1360" s="102"/>
      <c r="AJ1360" s="10"/>
      <c r="AK1360" s="10"/>
      <c r="AL1360" s="105"/>
      <c r="AM1360" s="102"/>
      <c r="AN1360" s="10"/>
      <c r="AO1360" s="10" t="str">
        <f t="shared" si="217"/>
        <v/>
      </c>
      <c r="AT1360" s="10"/>
      <c r="AU1360" s="10" t="str">
        <f>IF(O1360="include",AF1360,"")</f>
        <v/>
      </c>
      <c r="AV1360" s="54" t="str">
        <f>IF(P1360="include",AF1360,"")</f>
        <v/>
      </c>
    </row>
    <row r="1361" spans="1:48" s="54" customFormat="1" ht="30">
      <c r="A1361" s="10">
        <v>1495</v>
      </c>
      <c r="B1361" s="10"/>
      <c r="C1361" s="10" t="s">
        <v>1844</v>
      </c>
      <c r="D1361" s="10">
        <v>1</v>
      </c>
      <c r="E1361" s="10">
        <v>1</v>
      </c>
      <c r="F1361" s="10">
        <v>1</v>
      </c>
      <c r="G1361" s="119" t="str">
        <f t="shared" si="214"/>
        <v>EXCLUDED</v>
      </c>
      <c r="H1361" s="147" t="s">
        <v>901</v>
      </c>
      <c r="I1361" s="189" t="s">
        <v>901</v>
      </c>
      <c r="J1361" s="10" t="str">
        <f>IF(AND(G1361="Excluded", H1361="Excluded"), "Mutually Excluded", IF(AND(OR(G1361="CERTAINLY INCLUDED", G1361="INCLUDED", G1361="MAYBE" ), OR(H1361="INCLUDED", H1361="MAYBE")), "MUTUALLY INCLUDED", IF(AND(G1361="MAYBE", H1361="MAYBE"), "Mutually MAYBE", IF(AND(G1361="Excluded", OR(H1361="INCLUDED", H1361="MAYBE")), "AI: No, Human: Yes", IF(AND(H1361="Excluded", OR(G1361="INCLUDED", G1361="CERTAINLY INCLUDED", G1361="MAYBE")), "AI: Yes, Human: No", "Other Conflict")))))</f>
        <v>Mutually Excluded</v>
      </c>
      <c r="K1361" s="10"/>
      <c r="L1361" s="10"/>
      <c r="N1361" s="220" t="s">
        <v>19</v>
      </c>
      <c r="O1361" s="54" t="str">
        <f>IF(J1361="Mutually Excluded","Exclude",IF(J1361= "Mutually Included","Include",M1361))</f>
        <v>Exclude</v>
      </c>
      <c r="P1361" s="54" t="str">
        <f>'Humans Alignment T&amp;A'!Z1361</f>
        <v>Exclude</v>
      </c>
      <c r="Q1361" s="120" t="str">
        <f>IF(AND(O1361="Exclude", P1361="Exclude"), "Mutually Excluded", IF(AND(OR(O1361="CERTAINLY INCLUDED", O1361="INCLUDE" ), OR(P1361="INCLUDE", P1361="MAYBE")), "MUTUALLY INCLUDED", IF(AND(O1361="MAYBE", P1361="MAYBE"), "Mutually MAYBE", IF(AND(O1361="Exclude", OR(P1361="INCLUDE", P1361="MAYBE")), "AI+Hum: No, Hum1+2: Yes", IF(AND(P1361="Exclude", OR(O1361="INCLUDE", O1361="CERTAINLY INCLUDED", H1361="MAYBE")), "Ai+hum: Yes, Hum1+2: No", "Other Conflict")))))</f>
        <v>Mutually Excluded</v>
      </c>
      <c r="U1361" s="121" t="str">
        <f>IF(Q1361="Mutually Excluded","Exclude",IF(Q1361= "Mutually Included","Include",R1361))</f>
        <v>Exclude</v>
      </c>
      <c r="V1361" s="122"/>
      <c r="X1361" s="117"/>
      <c r="Y1361" s="117"/>
      <c r="Z1361" s="103" t="str">
        <f t="shared" si="215"/>
        <v/>
      </c>
      <c r="AA1361" s="256"/>
      <c r="AB1361" s="186"/>
      <c r="AC1361" s="186"/>
      <c r="AD1361" s="203"/>
      <c r="AF1361" s="203"/>
      <c r="AG1361" s="102" t="str">
        <f t="shared" si="216"/>
        <v/>
      </c>
      <c r="AH1361" s="10" t="str">
        <f t="shared" si="212"/>
        <v/>
      </c>
      <c r="AI1361" s="102"/>
      <c r="AJ1361" s="10"/>
      <c r="AK1361" s="10"/>
      <c r="AL1361" s="105"/>
      <c r="AM1361" s="102"/>
      <c r="AN1361" s="10"/>
      <c r="AO1361" s="10" t="str">
        <f t="shared" si="217"/>
        <v/>
      </c>
      <c r="AT1361" s="10"/>
      <c r="AU1361" s="10" t="str">
        <f>IF(O1361="include",AF1361,"")</f>
        <v/>
      </c>
      <c r="AV1361" s="54" t="str">
        <f>IF(P1361="include",AF1361,"")</f>
        <v/>
      </c>
    </row>
    <row r="1362" spans="1:48" s="54" customFormat="1" ht="30">
      <c r="A1362" s="10">
        <v>1496</v>
      </c>
      <c r="B1362" s="10"/>
      <c r="C1362" s="10" t="s">
        <v>1845</v>
      </c>
      <c r="D1362" s="10">
        <v>1</v>
      </c>
      <c r="E1362" s="10">
        <v>1</v>
      </c>
      <c r="F1362" s="10">
        <v>1</v>
      </c>
      <c r="G1362" s="119" t="str">
        <f t="shared" si="214"/>
        <v>EXCLUDED</v>
      </c>
      <c r="H1362" s="147" t="s">
        <v>901</v>
      </c>
      <c r="I1362" s="189" t="s">
        <v>901</v>
      </c>
      <c r="J1362" s="10" t="str">
        <f>IF(AND(G1362="Excluded", H1362="Excluded"), "Mutually Excluded", IF(AND(OR(G1362="CERTAINLY INCLUDED", G1362="INCLUDED", G1362="MAYBE" ), OR(H1362="INCLUDED", H1362="MAYBE")), "MUTUALLY INCLUDED", IF(AND(G1362="MAYBE", H1362="MAYBE"), "Mutually MAYBE", IF(AND(G1362="Excluded", OR(H1362="INCLUDED", H1362="MAYBE")), "AI: No, Human: Yes", IF(AND(H1362="Excluded", OR(G1362="INCLUDED", G1362="CERTAINLY INCLUDED", G1362="MAYBE")), "AI: Yes, Human: No", "Other Conflict")))))</f>
        <v>Mutually Excluded</v>
      </c>
      <c r="K1362" s="10"/>
      <c r="L1362" s="10"/>
      <c r="N1362" s="220" t="s">
        <v>19</v>
      </c>
      <c r="O1362" s="54" t="str">
        <f>IF(J1362="Mutually Excluded","Exclude",IF(J1362= "Mutually Included","Include",M1362))</f>
        <v>Exclude</v>
      </c>
      <c r="P1362" s="54" t="str">
        <f>'Humans Alignment T&amp;A'!Z1362</f>
        <v>Exclude</v>
      </c>
      <c r="Q1362" s="120" t="str">
        <f>IF(AND(O1362="Exclude", P1362="Exclude"), "Mutually Excluded", IF(AND(OR(O1362="CERTAINLY INCLUDED", O1362="INCLUDE" ), OR(P1362="INCLUDE", P1362="MAYBE")), "MUTUALLY INCLUDED", IF(AND(O1362="MAYBE", P1362="MAYBE"), "Mutually MAYBE", IF(AND(O1362="Exclude", OR(P1362="INCLUDE", P1362="MAYBE")), "AI+Hum: No, Hum1+2: Yes", IF(AND(P1362="Exclude", OR(O1362="INCLUDE", O1362="CERTAINLY INCLUDED", H1362="MAYBE")), "Ai+hum: Yes, Hum1+2: No", "Other Conflict")))))</f>
        <v>Mutually Excluded</v>
      </c>
      <c r="U1362" s="121" t="str">
        <f>IF(Q1362="Mutually Excluded","Exclude",IF(Q1362= "Mutually Included","Include",R1362))</f>
        <v>Exclude</v>
      </c>
      <c r="V1362" s="122"/>
      <c r="X1362" s="117"/>
      <c r="Y1362" s="117"/>
      <c r="Z1362" s="103" t="str">
        <f t="shared" si="215"/>
        <v/>
      </c>
      <c r="AA1362" s="256"/>
      <c r="AB1362" s="186"/>
      <c r="AC1362" s="186"/>
      <c r="AD1362" s="203"/>
      <c r="AF1362" s="203"/>
      <c r="AG1362" s="102" t="str">
        <f t="shared" si="216"/>
        <v/>
      </c>
      <c r="AH1362" s="10" t="str">
        <f t="shared" si="212"/>
        <v/>
      </c>
      <c r="AI1362" s="102"/>
      <c r="AJ1362" s="10"/>
      <c r="AK1362" s="10"/>
      <c r="AL1362" s="105"/>
      <c r="AM1362" s="102"/>
      <c r="AN1362" s="10"/>
      <c r="AO1362" s="10" t="str">
        <f t="shared" si="217"/>
        <v/>
      </c>
      <c r="AT1362" s="10"/>
      <c r="AU1362" s="10" t="str">
        <f>IF(O1362="include",AF1362,"")</f>
        <v/>
      </c>
      <c r="AV1362" s="54" t="str">
        <f>IF(P1362="include",AF1362,"")</f>
        <v/>
      </c>
    </row>
    <row r="1363" spans="1:48" s="54" customFormat="1" ht="30">
      <c r="A1363" s="10">
        <v>1497</v>
      </c>
      <c r="B1363" s="10"/>
      <c r="C1363" s="10" t="s">
        <v>1846</v>
      </c>
      <c r="D1363" s="10">
        <v>3</v>
      </c>
      <c r="E1363" s="10">
        <v>4</v>
      </c>
      <c r="F1363" s="10">
        <v>4</v>
      </c>
      <c r="G1363" s="119" t="str">
        <f t="shared" si="214"/>
        <v>EXCLUDED</v>
      </c>
      <c r="H1363" s="147" t="s">
        <v>901</v>
      </c>
      <c r="I1363" s="189" t="s">
        <v>901</v>
      </c>
      <c r="J1363" s="10" t="str">
        <f>IF(AND(G1363="Excluded", H1363="Excluded"), "Mutually Excluded", IF(AND(OR(G1363="CERTAINLY INCLUDED", G1363="INCLUDED", G1363="MAYBE" ), OR(H1363="INCLUDED", H1363="MAYBE")), "MUTUALLY INCLUDED", IF(AND(G1363="MAYBE", H1363="MAYBE"), "Mutually MAYBE", IF(AND(G1363="Excluded", OR(H1363="INCLUDED", H1363="MAYBE")), "AI: No, Human: Yes", IF(AND(H1363="Excluded", OR(G1363="INCLUDED", G1363="CERTAINLY INCLUDED", G1363="MAYBE")), "AI: Yes, Human: No", "Other Conflict")))))</f>
        <v>Mutually Excluded</v>
      </c>
      <c r="K1363" s="10"/>
      <c r="L1363" s="10"/>
      <c r="N1363" s="220" t="s">
        <v>19</v>
      </c>
      <c r="O1363" s="54" t="str">
        <f>IF(J1363="Mutually Excluded","Exclude",IF(J1363= "Mutually Included","Include",M1363))</f>
        <v>Exclude</v>
      </c>
      <c r="P1363" s="54" t="str">
        <f>'Humans Alignment T&amp;A'!Z1363</f>
        <v>Exclude</v>
      </c>
      <c r="Q1363" s="120" t="str">
        <f>IF(AND(O1363="Exclude", P1363="Exclude"), "Mutually Excluded", IF(AND(OR(O1363="CERTAINLY INCLUDED", O1363="INCLUDE" ), OR(P1363="INCLUDE", P1363="MAYBE")), "MUTUALLY INCLUDED", IF(AND(O1363="MAYBE", P1363="MAYBE"), "Mutually MAYBE", IF(AND(O1363="Exclude", OR(P1363="INCLUDE", P1363="MAYBE")), "AI+Hum: No, Hum1+2: Yes", IF(AND(P1363="Exclude", OR(O1363="INCLUDE", O1363="CERTAINLY INCLUDED", H1363="MAYBE")), "Ai+hum: Yes, Hum1+2: No", "Other Conflict")))))</f>
        <v>Mutually Excluded</v>
      </c>
      <c r="U1363" s="121" t="str">
        <f>IF(Q1363="Mutually Excluded","Exclude",IF(Q1363= "Mutually Included","Include",R1363))</f>
        <v>Exclude</v>
      </c>
      <c r="V1363" s="122"/>
      <c r="X1363" s="117"/>
      <c r="Y1363" s="117"/>
      <c r="Z1363" s="103" t="str">
        <f t="shared" si="215"/>
        <v/>
      </c>
      <c r="AA1363" s="256"/>
      <c r="AB1363" s="186"/>
      <c r="AC1363" s="186"/>
      <c r="AD1363" s="203"/>
      <c r="AF1363" s="203"/>
      <c r="AG1363" s="102" t="str">
        <f t="shared" si="216"/>
        <v/>
      </c>
      <c r="AH1363" s="10" t="str">
        <f t="shared" si="212"/>
        <v/>
      </c>
      <c r="AI1363" s="102"/>
      <c r="AJ1363" s="10"/>
      <c r="AK1363" s="10"/>
      <c r="AL1363" s="105"/>
      <c r="AM1363" s="102"/>
      <c r="AN1363" s="10"/>
      <c r="AO1363" s="10" t="str">
        <f t="shared" si="217"/>
        <v/>
      </c>
      <c r="AT1363" s="10"/>
      <c r="AU1363" s="10" t="str">
        <f>IF(O1363="include",AF1363,"")</f>
        <v/>
      </c>
      <c r="AV1363" s="54" t="str">
        <f>IF(P1363="include",AF1363,"")</f>
        <v/>
      </c>
    </row>
    <row r="1364" spans="1:48" s="54" customFormat="1" ht="45">
      <c r="A1364" s="10">
        <v>1498</v>
      </c>
      <c r="B1364" s="10"/>
      <c r="C1364" s="10" t="s">
        <v>1847</v>
      </c>
      <c r="D1364" s="10">
        <v>1</v>
      </c>
      <c r="E1364" s="10">
        <v>1</v>
      </c>
      <c r="F1364" s="10">
        <v>1</v>
      </c>
      <c r="G1364" s="119" t="str">
        <f t="shared" si="214"/>
        <v>EXCLUDED</v>
      </c>
      <c r="H1364" s="147" t="s">
        <v>901</v>
      </c>
      <c r="I1364" s="189" t="s">
        <v>901</v>
      </c>
      <c r="J1364" s="10" t="str">
        <f>IF(AND(G1364="Excluded", H1364="Excluded"), "Mutually Excluded", IF(AND(OR(G1364="CERTAINLY INCLUDED", G1364="INCLUDED", G1364="MAYBE" ), OR(H1364="INCLUDED", H1364="MAYBE")), "MUTUALLY INCLUDED", IF(AND(G1364="MAYBE", H1364="MAYBE"), "Mutually MAYBE", IF(AND(G1364="Excluded", OR(H1364="INCLUDED", H1364="MAYBE")), "AI: No, Human: Yes", IF(AND(H1364="Excluded", OR(G1364="INCLUDED", G1364="CERTAINLY INCLUDED", G1364="MAYBE")), "AI: Yes, Human: No", "Other Conflict")))))</f>
        <v>Mutually Excluded</v>
      </c>
      <c r="K1364" s="10"/>
      <c r="L1364" s="10"/>
      <c r="N1364" s="220" t="s">
        <v>19</v>
      </c>
      <c r="O1364" s="54" t="str">
        <f>IF(J1364="Mutually Excluded","Exclude",IF(J1364= "Mutually Included","Include",M1364))</f>
        <v>Exclude</v>
      </c>
      <c r="P1364" s="54" t="str">
        <f>'Humans Alignment T&amp;A'!Z1364</f>
        <v>Exclude</v>
      </c>
      <c r="Q1364" s="120" t="str">
        <f>IF(AND(O1364="Exclude", P1364="Exclude"), "Mutually Excluded", IF(AND(OR(O1364="CERTAINLY INCLUDED", O1364="INCLUDE" ), OR(P1364="INCLUDE", P1364="MAYBE")), "MUTUALLY INCLUDED", IF(AND(O1364="MAYBE", P1364="MAYBE"), "Mutually MAYBE", IF(AND(O1364="Exclude", OR(P1364="INCLUDE", P1364="MAYBE")), "AI+Hum: No, Hum1+2: Yes", IF(AND(P1364="Exclude", OR(O1364="INCLUDE", O1364="CERTAINLY INCLUDED", H1364="MAYBE")), "Ai+hum: Yes, Hum1+2: No", "Other Conflict")))))</f>
        <v>Mutually Excluded</v>
      </c>
      <c r="U1364" s="121" t="str">
        <f>IF(Q1364="Mutually Excluded","Exclude",IF(Q1364= "Mutually Included","Include",R1364))</f>
        <v>Exclude</v>
      </c>
      <c r="V1364" s="122"/>
      <c r="X1364" s="117"/>
      <c r="Y1364" s="117"/>
      <c r="Z1364" s="103" t="str">
        <f t="shared" si="215"/>
        <v/>
      </c>
      <c r="AA1364" s="256"/>
      <c r="AB1364" s="186"/>
      <c r="AC1364" s="186"/>
      <c r="AD1364" s="203"/>
      <c r="AF1364" s="203"/>
      <c r="AG1364" s="102" t="str">
        <f t="shared" si="216"/>
        <v/>
      </c>
      <c r="AH1364" s="10" t="str">
        <f t="shared" ref="AH1364:AH1423" si="218">IF(OR(ISBLANK(AF1364), ISBLANK(AP1364)), "", IF(AND(OR(AF1364="Include", AF1364="Maybe"), OR(AP1364="Included", AP1364="Maybe", AP1364="Certainly Included")), "Mutually Included", IF(AND(AF1364="Exclude", AP1364="Exclude"), "Mutually Excluded", IF(AND(AF1364="Exclude", OR(AP1364="Include", AP1364="Maybe")), "Human Excluded, AI Included", IF(AND(OR(AF1364="Include", AF1364="Maybe"), AP1364="Exclude"), "Human Included, AI Excluded", "Pal")))))</f>
        <v/>
      </c>
      <c r="AI1364" s="102"/>
      <c r="AJ1364" s="10"/>
      <c r="AK1364" s="10"/>
      <c r="AL1364" s="105"/>
      <c r="AM1364" s="102"/>
      <c r="AN1364" s="10"/>
      <c r="AO1364" s="10" t="str">
        <f t="shared" si="217"/>
        <v/>
      </c>
      <c r="AT1364" s="10"/>
      <c r="AU1364" s="10" t="str">
        <f>IF(O1364="include",AF1364,"")</f>
        <v/>
      </c>
      <c r="AV1364" s="54" t="str">
        <f>IF(P1364="include",AF1364,"")</f>
        <v/>
      </c>
    </row>
    <row r="1365" spans="1:48" s="54" customFormat="1" ht="45">
      <c r="A1365" s="10">
        <v>1499</v>
      </c>
      <c r="B1365" s="10"/>
      <c r="C1365" s="10" t="s">
        <v>1849</v>
      </c>
      <c r="D1365" s="10">
        <v>5</v>
      </c>
      <c r="E1365" s="10">
        <v>5</v>
      </c>
      <c r="F1365" s="10">
        <v>5</v>
      </c>
      <c r="G1365" s="119" t="str">
        <f t="shared" si="214"/>
        <v>CERTAINLY INCLUDED</v>
      </c>
      <c r="H1365" s="147" t="s">
        <v>901</v>
      </c>
      <c r="I1365" s="189" t="s">
        <v>901</v>
      </c>
      <c r="J1365" s="10" t="str">
        <f>IF(AND(G1365="Excluded", H1365="Excluded"), "Mutually Excluded", IF(AND(OR(G1365="CERTAINLY INCLUDED", G1365="INCLUDED", G1365="MAYBE" ), OR(H1365="INCLUDED", H1365="MAYBE")), "MUTUALLY INCLUDED", IF(AND(G1365="MAYBE", H1365="MAYBE"), "Mutually MAYBE", IF(AND(G1365="Excluded", OR(H1365="INCLUDED", H1365="MAYBE")), "AI: No, Human: Yes", IF(AND(H1365="Excluded", OR(G1365="INCLUDED", G1365="CERTAINLY INCLUDED", G1365="MAYBE")), "AI: Yes, Human: No", "Other Conflict")))))</f>
        <v>AI: Yes, Human: No</v>
      </c>
      <c r="K1365" s="10" t="s">
        <v>3018</v>
      </c>
      <c r="L1365" s="10" t="s">
        <v>19</v>
      </c>
      <c r="M1365" s="54" t="s">
        <v>19</v>
      </c>
      <c r="N1365" s="220" t="s">
        <v>19</v>
      </c>
      <c r="O1365" s="54" t="str">
        <f>IF(J1365="Mutually Excluded","Exclude",IF(J1365= "Mutually Included","Include",M1365))</f>
        <v>Exclude</v>
      </c>
      <c r="P1365" s="54" t="str">
        <f>'Humans Alignment T&amp;A'!Z1365</f>
        <v>Exclude</v>
      </c>
      <c r="Q1365" s="120" t="str">
        <f>IF(AND(O1365="Exclude", P1365="Exclude"), "Mutually Excluded", IF(AND(OR(O1365="CERTAINLY INCLUDED", O1365="INCLUDE" ), OR(P1365="INCLUDE", P1365="MAYBE")), "MUTUALLY INCLUDED", IF(AND(O1365="MAYBE", P1365="MAYBE"), "Mutually MAYBE", IF(AND(O1365="Exclude", OR(P1365="INCLUDE", P1365="MAYBE")), "AI+Hum: No, Hum1+2: Yes", IF(AND(P1365="Exclude", OR(O1365="INCLUDE", O1365="CERTAINLY INCLUDED", H1365="MAYBE")), "Ai+hum: Yes, Hum1+2: No", "Other Conflict")))))</f>
        <v>Mutually Excluded</v>
      </c>
      <c r="U1365" s="121" t="str">
        <f>IF(Q1365="Mutually Excluded","Exclude",IF(Q1365= "Mutually Included","Include",R1365))</f>
        <v>Exclude</v>
      </c>
      <c r="V1365" s="122"/>
      <c r="X1365" s="117"/>
      <c r="Y1365" s="117"/>
      <c r="Z1365" s="103" t="str">
        <f t="shared" si="215"/>
        <v/>
      </c>
      <c r="AA1365" s="256"/>
      <c r="AB1365" s="186"/>
      <c r="AC1365" s="186"/>
      <c r="AD1365" s="203"/>
      <c r="AF1365" s="203"/>
      <c r="AG1365" s="102" t="str">
        <f t="shared" si="216"/>
        <v/>
      </c>
      <c r="AH1365" s="10" t="str">
        <f t="shared" si="218"/>
        <v/>
      </c>
      <c r="AI1365" s="102"/>
      <c r="AJ1365" s="10"/>
      <c r="AK1365" s="10"/>
      <c r="AL1365" s="105"/>
      <c r="AM1365" s="102"/>
      <c r="AN1365" s="10"/>
      <c r="AO1365" s="10" t="str">
        <f t="shared" si="217"/>
        <v/>
      </c>
      <c r="AT1365" s="10"/>
      <c r="AU1365" s="10" t="str">
        <f>IF(O1365="include",AF1365,"")</f>
        <v/>
      </c>
      <c r="AV1365" s="54" t="str">
        <f>IF(P1365="include",AF1365,"")</f>
        <v/>
      </c>
    </row>
    <row r="1366" spans="1:48" s="54" customFormat="1" ht="45">
      <c r="A1366" s="10">
        <v>1500</v>
      </c>
      <c r="B1366" s="10"/>
      <c r="C1366" s="10" t="s">
        <v>1850</v>
      </c>
      <c r="D1366" s="10">
        <v>1</v>
      </c>
      <c r="E1366" s="10">
        <v>1</v>
      </c>
      <c r="F1366" s="10">
        <v>1</v>
      </c>
      <c r="G1366" s="119" t="str">
        <f t="shared" si="214"/>
        <v>EXCLUDED</v>
      </c>
      <c r="H1366" s="147" t="s">
        <v>901</v>
      </c>
      <c r="I1366" s="189" t="s">
        <v>901</v>
      </c>
      <c r="J1366" s="10" t="str">
        <f>IF(AND(G1366="Excluded", H1366="Excluded"), "Mutually Excluded", IF(AND(OR(G1366="CERTAINLY INCLUDED", G1366="INCLUDED", G1366="MAYBE" ), OR(H1366="INCLUDED", H1366="MAYBE")), "MUTUALLY INCLUDED", IF(AND(G1366="MAYBE", H1366="MAYBE"), "Mutually MAYBE", IF(AND(G1366="Excluded", OR(H1366="INCLUDED", H1366="MAYBE")), "AI: No, Human: Yes", IF(AND(H1366="Excluded", OR(G1366="INCLUDED", G1366="CERTAINLY INCLUDED", G1366="MAYBE")), "AI: Yes, Human: No", "Other Conflict")))))</f>
        <v>Mutually Excluded</v>
      </c>
      <c r="K1366" s="10"/>
      <c r="L1366" s="10"/>
      <c r="N1366" s="220" t="s">
        <v>19</v>
      </c>
      <c r="O1366" s="54" t="str">
        <f>IF(J1366="Mutually Excluded","Exclude",IF(J1366= "Mutually Included","Include",M1366))</f>
        <v>Exclude</v>
      </c>
      <c r="P1366" s="54" t="str">
        <f>'Humans Alignment T&amp;A'!Z1366</f>
        <v>Exclude</v>
      </c>
      <c r="Q1366" s="120" t="str">
        <f>IF(AND(O1366="Exclude", P1366="Exclude"), "Mutually Excluded", IF(AND(OR(O1366="CERTAINLY INCLUDED", O1366="INCLUDE" ), OR(P1366="INCLUDE", P1366="MAYBE")), "MUTUALLY INCLUDED", IF(AND(O1366="MAYBE", P1366="MAYBE"), "Mutually MAYBE", IF(AND(O1366="Exclude", OR(P1366="INCLUDE", P1366="MAYBE")), "AI+Hum: No, Hum1+2: Yes", IF(AND(P1366="Exclude", OR(O1366="INCLUDE", O1366="CERTAINLY INCLUDED", H1366="MAYBE")), "Ai+hum: Yes, Hum1+2: No", "Other Conflict")))))</f>
        <v>Mutually Excluded</v>
      </c>
      <c r="U1366" s="121" t="str">
        <f>IF(Q1366="Mutually Excluded","Exclude",IF(Q1366= "Mutually Included","Include",R1366))</f>
        <v>Exclude</v>
      </c>
      <c r="V1366" s="122"/>
      <c r="X1366" s="117"/>
      <c r="Y1366" s="117"/>
      <c r="Z1366" s="103" t="str">
        <f t="shared" si="215"/>
        <v/>
      </c>
      <c r="AA1366" s="256"/>
      <c r="AB1366" s="186"/>
      <c r="AC1366" s="186"/>
      <c r="AD1366" s="203"/>
      <c r="AF1366" s="203"/>
      <c r="AG1366" s="102" t="str">
        <f t="shared" si="216"/>
        <v/>
      </c>
      <c r="AH1366" s="10" t="str">
        <f t="shared" si="218"/>
        <v/>
      </c>
      <c r="AI1366" s="102"/>
      <c r="AJ1366" s="10"/>
      <c r="AK1366" s="10"/>
      <c r="AL1366" s="105"/>
      <c r="AM1366" s="102"/>
      <c r="AN1366" s="10"/>
      <c r="AO1366" s="10" t="str">
        <f t="shared" si="217"/>
        <v/>
      </c>
      <c r="AT1366" s="10"/>
      <c r="AU1366" s="10" t="str">
        <f>IF(O1366="include",AF1366,"")</f>
        <v/>
      </c>
      <c r="AV1366" s="54" t="str">
        <f>IF(P1366="include",AF1366,"")</f>
        <v/>
      </c>
    </row>
    <row r="1367" spans="1:48" s="54" customFormat="1" ht="30">
      <c r="A1367" s="10">
        <v>1501</v>
      </c>
      <c r="B1367" s="10"/>
      <c r="C1367" s="10" t="s">
        <v>1851</v>
      </c>
      <c r="D1367" s="10">
        <v>1</v>
      </c>
      <c r="E1367" s="10">
        <v>1</v>
      </c>
      <c r="F1367" s="10">
        <v>1</v>
      </c>
      <c r="G1367" s="119" t="str">
        <f t="shared" si="214"/>
        <v>EXCLUDED</v>
      </c>
      <c r="H1367" s="147" t="s">
        <v>901</v>
      </c>
      <c r="I1367" s="189" t="s">
        <v>901</v>
      </c>
      <c r="J1367" s="10" t="str">
        <f>IF(AND(G1367="Excluded", H1367="Excluded"), "Mutually Excluded", IF(AND(OR(G1367="CERTAINLY INCLUDED", G1367="INCLUDED", G1367="MAYBE" ), OR(H1367="INCLUDED", H1367="MAYBE")), "MUTUALLY INCLUDED", IF(AND(G1367="MAYBE", H1367="MAYBE"), "Mutually MAYBE", IF(AND(G1367="Excluded", OR(H1367="INCLUDED", H1367="MAYBE")), "AI: No, Human: Yes", IF(AND(H1367="Excluded", OR(G1367="INCLUDED", G1367="CERTAINLY INCLUDED", G1367="MAYBE")), "AI: Yes, Human: No", "Other Conflict")))))</f>
        <v>Mutually Excluded</v>
      </c>
      <c r="K1367" s="10"/>
      <c r="L1367" s="10"/>
      <c r="N1367" s="220" t="s">
        <v>19</v>
      </c>
      <c r="O1367" s="54" t="str">
        <f>IF(J1367="Mutually Excluded","Exclude",IF(J1367= "Mutually Included","Include",M1367))</f>
        <v>Exclude</v>
      </c>
      <c r="P1367" s="54" t="str">
        <f>'Humans Alignment T&amp;A'!Z1367</f>
        <v>Exclude</v>
      </c>
      <c r="Q1367" s="120" t="str">
        <f>IF(AND(O1367="Exclude", P1367="Exclude"), "Mutually Excluded", IF(AND(OR(O1367="CERTAINLY INCLUDED", O1367="INCLUDE" ), OR(P1367="INCLUDE", P1367="MAYBE")), "MUTUALLY INCLUDED", IF(AND(O1367="MAYBE", P1367="MAYBE"), "Mutually MAYBE", IF(AND(O1367="Exclude", OR(P1367="INCLUDE", P1367="MAYBE")), "AI+Hum: No, Hum1+2: Yes", IF(AND(P1367="Exclude", OR(O1367="INCLUDE", O1367="CERTAINLY INCLUDED", H1367="MAYBE")), "Ai+hum: Yes, Hum1+2: No", "Other Conflict")))))</f>
        <v>Mutually Excluded</v>
      </c>
      <c r="U1367" s="121" t="str">
        <f>IF(Q1367="Mutually Excluded","Exclude",IF(Q1367= "Mutually Included","Include",R1367))</f>
        <v>Exclude</v>
      </c>
      <c r="V1367" s="122"/>
      <c r="X1367" s="117"/>
      <c r="Y1367" s="117"/>
      <c r="Z1367" s="103" t="str">
        <f t="shared" si="215"/>
        <v/>
      </c>
      <c r="AA1367" s="256"/>
      <c r="AB1367" s="186"/>
      <c r="AC1367" s="186"/>
      <c r="AD1367" s="203"/>
      <c r="AF1367" s="203"/>
      <c r="AG1367" s="102" t="str">
        <f t="shared" si="216"/>
        <v/>
      </c>
      <c r="AH1367" s="10" t="str">
        <f t="shared" si="218"/>
        <v/>
      </c>
      <c r="AI1367" s="102"/>
      <c r="AJ1367" s="10"/>
      <c r="AK1367" s="10"/>
      <c r="AL1367" s="105"/>
      <c r="AM1367" s="102"/>
      <c r="AN1367" s="10"/>
      <c r="AO1367" s="10" t="str">
        <f t="shared" si="217"/>
        <v/>
      </c>
      <c r="AT1367" s="10"/>
      <c r="AU1367" s="10" t="str">
        <f>IF(O1367="include",AF1367,"")</f>
        <v/>
      </c>
      <c r="AV1367" s="54" t="str">
        <f>IF(P1367="include",AF1367,"")</f>
        <v/>
      </c>
    </row>
    <row r="1368" spans="1:48" s="54" customFormat="1" ht="45">
      <c r="A1368" s="10">
        <v>1502</v>
      </c>
      <c r="B1368" s="10"/>
      <c r="C1368" s="10" t="s">
        <v>1129</v>
      </c>
      <c r="D1368" s="10">
        <v>1</v>
      </c>
      <c r="E1368" s="10">
        <v>1</v>
      </c>
      <c r="F1368" s="10">
        <v>1</v>
      </c>
      <c r="G1368" s="119" t="str">
        <f t="shared" si="214"/>
        <v>EXCLUDED</v>
      </c>
      <c r="H1368" s="147" t="s">
        <v>901</v>
      </c>
      <c r="I1368" s="189" t="s">
        <v>901</v>
      </c>
      <c r="J1368" s="10" t="str">
        <f>IF(AND(G1368="Excluded", H1368="Excluded"), "Mutually Excluded", IF(AND(OR(G1368="CERTAINLY INCLUDED", G1368="INCLUDED", G1368="MAYBE" ), OR(H1368="INCLUDED", H1368="MAYBE")), "MUTUALLY INCLUDED", IF(AND(G1368="MAYBE", H1368="MAYBE"), "Mutually MAYBE", IF(AND(G1368="Excluded", OR(H1368="INCLUDED", H1368="MAYBE")), "AI: No, Human: Yes", IF(AND(H1368="Excluded", OR(G1368="INCLUDED", G1368="CERTAINLY INCLUDED", G1368="MAYBE")), "AI: Yes, Human: No", "Other Conflict")))))</f>
        <v>Mutually Excluded</v>
      </c>
      <c r="K1368" s="10"/>
      <c r="L1368" s="10"/>
      <c r="N1368" s="220" t="s">
        <v>19</v>
      </c>
      <c r="O1368" s="54" t="str">
        <f>IF(J1368="Mutually Excluded","Exclude",IF(J1368= "Mutually Included","Include",M1368))</f>
        <v>Exclude</v>
      </c>
      <c r="P1368" s="54" t="str">
        <f>'Humans Alignment T&amp;A'!Z1368</f>
        <v>Exclude</v>
      </c>
      <c r="Q1368" s="120" t="str">
        <f>IF(AND(O1368="Exclude", P1368="Exclude"), "Mutually Excluded", IF(AND(OR(O1368="CERTAINLY INCLUDED", O1368="INCLUDE" ), OR(P1368="INCLUDE", P1368="MAYBE")), "MUTUALLY INCLUDED", IF(AND(O1368="MAYBE", P1368="MAYBE"), "Mutually MAYBE", IF(AND(O1368="Exclude", OR(P1368="INCLUDE", P1368="MAYBE")), "AI+Hum: No, Hum1+2: Yes", IF(AND(P1368="Exclude", OR(O1368="INCLUDE", O1368="CERTAINLY INCLUDED", H1368="MAYBE")), "Ai+hum: Yes, Hum1+2: No", "Other Conflict")))))</f>
        <v>Mutually Excluded</v>
      </c>
      <c r="U1368" s="121" t="str">
        <f>IF(Q1368="Mutually Excluded","Exclude",IF(Q1368= "Mutually Included","Include",R1368))</f>
        <v>Exclude</v>
      </c>
      <c r="V1368" s="122"/>
      <c r="X1368" s="117"/>
      <c r="Y1368" s="117"/>
      <c r="Z1368" s="103" t="str">
        <f t="shared" si="215"/>
        <v/>
      </c>
      <c r="AA1368" s="256"/>
      <c r="AB1368" s="186"/>
      <c r="AC1368" s="186"/>
      <c r="AD1368" s="203"/>
      <c r="AF1368" s="203"/>
      <c r="AG1368" s="102" t="str">
        <f t="shared" si="216"/>
        <v/>
      </c>
      <c r="AH1368" s="10" t="str">
        <f t="shared" si="218"/>
        <v/>
      </c>
      <c r="AI1368" s="102"/>
      <c r="AJ1368" s="10"/>
      <c r="AK1368" s="10"/>
      <c r="AL1368" s="105"/>
      <c r="AM1368" s="102"/>
      <c r="AN1368" s="10"/>
      <c r="AO1368" s="10" t="str">
        <f t="shared" si="217"/>
        <v/>
      </c>
      <c r="AT1368" s="10"/>
      <c r="AU1368" s="10" t="str">
        <f>IF(O1368="include",AF1368,"")</f>
        <v/>
      </c>
      <c r="AV1368" s="54" t="str">
        <f>IF(P1368="include",AF1368,"")</f>
        <v/>
      </c>
    </row>
    <row r="1369" spans="1:48" s="54" customFormat="1" ht="30">
      <c r="A1369" s="10">
        <v>1503</v>
      </c>
      <c r="B1369" s="10"/>
      <c r="C1369" s="10" t="s">
        <v>1853</v>
      </c>
      <c r="D1369" s="10">
        <v>2</v>
      </c>
      <c r="E1369" s="10">
        <v>2</v>
      </c>
      <c r="F1369" s="10">
        <v>2</v>
      </c>
      <c r="G1369" s="119" t="str">
        <f t="shared" si="214"/>
        <v>EXCLUDED</v>
      </c>
      <c r="H1369" s="147" t="s">
        <v>901</v>
      </c>
      <c r="I1369" s="189" t="s">
        <v>901</v>
      </c>
      <c r="J1369" s="10" t="str">
        <f>IF(AND(G1369="Excluded", H1369="Excluded"), "Mutually Excluded", IF(AND(OR(G1369="CERTAINLY INCLUDED", G1369="INCLUDED", G1369="MAYBE" ), OR(H1369="INCLUDED", H1369="MAYBE")), "MUTUALLY INCLUDED", IF(AND(G1369="MAYBE", H1369="MAYBE"), "Mutually MAYBE", IF(AND(G1369="Excluded", OR(H1369="INCLUDED", H1369="MAYBE")), "AI: No, Human: Yes", IF(AND(H1369="Excluded", OR(G1369="INCLUDED", G1369="CERTAINLY INCLUDED", G1369="MAYBE")), "AI: Yes, Human: No", "Other Conflict")))))</f>
        <v>Mutually Excluded</v>
      </c>
      <c r="K1369" s="10"/>
      <c r="L1369" s="10"/>
      <c r="N1369" s="220" t="s">
        <v>19</v>
      </c>
      <c r="O1369" s="54" t="str">
        <f>IF(J1369="Mutually Excluded","Exclude",IF(J1369= "Mutually Included","Include",M1369))</f>
        <v>Exclude</v>
      </c>
      <c r="P1369" s="54" t="str">
        <f>'Humans Alignment T&amp;A'!Z1369</f>
        <v>Exclude</v>
      </c>
      <c r="Q1369" s="120" t="str">
        <f>IF(AND(O1369="Exclude", P1369="Exclude"), "Mutually Excluded", IF(AND(OR(O1369="CERTAINLY INCLUDED", O1369="INCLUDE" ), OR(P1369="INCLUDE", P1369="MAYBE")), "MUTUALLY INCLUDED", IF(AND(O1369="MAYBE", P1369="MAYBE"), "Mutually MAYBE", IF(AND(O1369="Exclude", OR(P1369="INCLUDE", P1369="MAYBE")), "AI+Hum: No, Hum1+2: Yes", IF(AND(P1369="Exclude", OR(O1369="INCLUDE", O1369="CERTAINLY INCLUDED", H1369="MAYBE")), "Ai+hum: Yes, Hum1+2: No", "Other Conflict")))))</f>
        <v>Mutually Excluded</v>
      </c>
      <c r="U1369" s="121" t="str">
        <f>IF(Q1369="Mutually Excluded","Exclude",IF(Q1369= "Mutually Included","Include",R1369))</f>
        <v>Exclude</v>
      </c>
      <c r="V1369" s="122"/>
      <c r="X1369" s="117"/>
      <c r="Y1369" s="117"/>
      <c r="Z1369" s="103" t="str">
        <f t="shared" si="215"/>
        <v/>
      </c>
      <c r="AA1369" s="256"/>
      <c r="AB1369" s="186"/>
      <c r="AC1369" s="186"/>
      <c r="AD1369" s="203"/>
      <c r="AF1369" s="203"/>
      <c r="AG1369" s="102" t="str">
        <f t="shared" si="216"/>
        <v/>
      </c>
      <c r="AH1369" s="10" t="str">
        <f t="shared" si="218"/>
        <v/>
      </c>
      <c r="AI1369" s="102"/>
      <c r="AJ1369" s="10"/>
      <c r="AK1369" s="10"/>
      <c r="AL1369" s="105"/>
      <c r="AM1369" s="102"/>
      <c r="AN1369" s="10"/>
      <c r="AO1369" s="10" t="str">
        <f t="shared" si="217"/>
        <v/>
      </c>
      <c r="AT1369" s="10"/>
      <c r="AU1369" s="10" t="str">
        <f>IF(O1369="include",AF1369,"")</f>
        <v/>
      </c>
      <c r="AV1369" s="54" t="str">
        <f>IF(P1369="include",AF1369,"")</f>
        <v/>
      </c>
    </row>
    <row r="1370" spans="1:48" s="54" customFormat="1" ht="30">
      <c r="A1370" s="10">
        <v>1504</v>
      </c>
      <c r="B1370" s="10"/>
      <c r="C1370" s="10" t="s">
        <v>1854</v>
      </c>
      <c r="D1370" s="10">
        <v>3</v>
      </c>
      <c r="E1370" s="10">
        <v>3</v>
      </c>
      <c r="F1370" s="10">
        <v>3</v>
      </c>
      <c r="G1370" s="119" t="str">
        <f t="shared" si="214"/>
        <v>EXCLUDED</v>
      </c>
      <c r="H1370" s="147" t="s">
        <v>901</v>
      </c>
      <c r="I1370" s="189" t="s">
        <v>901</v>
      </c>
      <c r="J1370" s="10" t="str">
        <f>IF(AND(G1370="Excluded", H1370="Excluded"), "Mutually Excluded", IF(AND(OR(G1370="CERTAINLY INCLUDED", G1370="INCLUDED", G1370="MAYBE" ), OR(H1370="INCLUDED", H1370="MAYBE")), "MUTUALLY INCLUDED", IF(AND(G1370="MAYBE", H1370="MAYBE"), "Mutually MAYBE", IF(AND(G1370="Excluded", OR(H1370="INCLUDED", H1370="MAYBE")), "AI: No, Human: Yes", IF(AND(H1370="Excluded", OR(G1370="INCLUDED", G1370="CERTAINLY INCLUDED", G1370="MAYBE")), "AI: Yes, Human: No", "Other Conflict")))))</f>
        <v>Mutually Excluded</v>
      </c>
      <c r="K1370" s="10"/>
      <c r="L1370" s="10"/>
      <c r="N1370" s="220" t="s">
        <v>19</v>
      </c>
      <c r="O1370" s="54" t="str">
        <f>IF(J1370="Mutually Excluded","Exclude",IF(J1370= "Mutually Included","Include",M1370))</f>
        <v>Exclude</v>
      </c>
      <c r="P1370" s="54" t="str">
        <f>'Humans Alignment T&amp;A'!Z1370</f>
        <v>Exclude</v>
      </c>
      <c r="Q1370" s="120" t="str">
        <f>IF(AND(O1370="Exclude", P1370="Exclude"), "Mutually Excluded", IF(AND(OR(O1370="CERTAINLY INCLUDED", O1370="INCLUDE" ), OR(P1370="INCLUDE", P1370="MAYBE")), "MUTUALLY INCLUDED", IF(AND(O1370="MAYBE", P1370="MAYBE"), "Mutually MAYBE", IF(AND(O1370="Exclude", OR(P1370="INCLUDE", P1370="MAYBE")), "AI+Hum: No, Hum1+2: Yes", IF(AND(P1370="Exclude", OR(O1370="INCLUDE", O1370="CERTAINLY INCLUDED", H1370="MAYBE")), "Ai+hum: Yes, Hum1+2: No", "Other Conflict")))))</f>
        <v>Mutually Excluded</v>
      </c>
      <c r="U1370" s="121" t="str">
        <f>IF(Q1370="Mutually Excluded","Exclude",IF(Q1370= "Mutually Included","Include",R1370))</f>
        <v>Exclude</v>
      </c>
      <c r="V1370" s="122"/>
      <c r="X1370" s="117"/>
      <c r="Y1370" s="117"/>
      <c r="Z1370" s="103" t="str">
        <f t="shared" si="215"/>
        <v/>
      </c>
      <c r="AA1370" s="256"/>
      <c r="AB1370" s="186"/>
      <c r="AC1370" s="186"/>
      <c r="AD1370" s="203"/>
      <c r="AF1370" s="203"/>
      <c r="AG1370" s="102" t="str">
        <f t="shared" si="216"/>
        <v/>
      </c>
      <c r="AH1370" s="10" t="str">
        <f t="shared" si="218"/>
        <v/>
      </c>
      <c r="AI1370" s="102"/>
      <c r="AJ1370" s="10"/>
      <c r="AK1370" s="10"/>
      <c r="AL1370" s="105"/>
      <c r="AM1370" s="102"/>
      <c r="AN1370" s="10"/>
      <c r="AO1370" s="10" t="str">
        <f t="shared" si="217"/>
        <v/>
      </c>
      <c r="AT1370" s="10"/>
      <c r="AU1370" s="10" t="str">
        <f>IF(O1370="include",AF1370,"")</f>
        <v/>
      </c>
      <c r="AV1370" s="54" t="str">
        <f>IF(P1370="include",AF1370,"")</f>
        <v/>
      </c>
    </row>
    <row r="1371" spans="1:48" s="54" customFormat="1" ht="45">
      <c r="A1371" s="10">
        <v>1505</v>
      </c>
      <c r="B1371" s="10"/>
      <c r="C1371" s="10" t="s">
        <v>1855</v>
      </c>
      <c r="D1371" s="10">
        <v>1</v>
      </c>
      <c r="E1371" s="10">
        <v>1</v>
      </c>
      <c r="F1371" s="10">
        <v>2</v>
      </c>
      <c r="G1371" s="119" t="str">
        <f t="shared" ref="G1371:G1430" si="219">IF(COUNTIF(D1371:F1371,5)=3,"CERTAINLY INCLUDED",IF(COUNTIF(D1371:F1371,5)&gt;0,"MAYBE","EXCLUDED"))</f>
        <v>EXCLUDED</v>
      </c>
      <c r="H1371" s="147" t="s">
        <v>901</v>
      </c>
      <c r="I1371" s="189" t="s">
        <v>901</v>
      </c>
      <c r="J1371" s="10" t="str">
        <f>IF(AND(G1371="Excluded", H1371="Excluded"), "Mutually Excluded", IF(AND(OR(G1371="CERTAINLY INCLUDED", G1371="INCLUDED", G1371="MAYBE" ), OR(H1371="INCLUDED", H1371="MAYBE")), "MUTUALLY INCLUDED", IF(AND(G1371="MAYBE", H1371="MAYBE"), "Mutually MAYBE", IF(AND(G1371="Excluded", OR(H1371="INCLUDED", H1371="MAYBE")), "AI: No, Human: Yes", IF(AND(H1371="Excluded", OR(G1371="INCLUDED", G1371="CERTAINLY INCLUDED", G1371="MAYBE")), "AI: Yes, Human: No", "Other Conflict")))))</f>
        <v>Mutually Excluded</v>
      </c>
      <c r="K1371" s="10"/>
      <c r="L1371" s="10"/>
      <c r="N1371" s="220" t="s">
        <v>19</v>
      </c>
      <c r="O1371" s="54" t="str">
        <f>IF(J1371="Mutually Excluded","Exclude",IF(J1371= "Mutually Included","Include",M1371))</f>
        <v>Exclude</v>
      </c>
      <c r="P1371" s="54" t="str">
        <f>'Humans Alignment T&amp;A'!Z1371</f>
        <v>Exclude</v>
      </c>
      <c r="Q1371" s="120" t="str">
        <f>IF(AND(O1371="Exclude", P1371="Exclude"), "Mutually Excluded", IF(AND(OR(O1371="CERTAINLY INCLUDED", O1371="INCLUDE" ), OR(P1371="INCLUDE", P1371="MAYBE")), "MUTUALLY INCLUDED", IF(AND(O1371="MAYBE", P1371="MAYBE"), "Mutually MAYBE", IF(AND(O1371="Exclude", OR(P1371="INCLUDE", P1371="MAYBE")), "AI+Hum: No, Hum1+2: Yes", IF(AND(P1371="Exclude", OR(O1371="INCLUDE", O1371="CERTAINLY INCLUDED", H1371="MAYBE")), "Ai+hum: Yes, Hum1+2: No", "Other Conflict")))))</f>
        <v>Mutually Excluded</v>
      </c>
      <c r="U1371" s="121" t="str">
        <f>IF(Q1371="Mutually Excluded","Exclude",IF(Q1371= "Mutually Included","Include",R1371))</f>
        <v>Exclude</v>
      </c>
      <c r="V1371" s="122"/>
      <c r="X1371" s="117"/>
      <c r="Y1371" s="117"/>
      <c r="Z1371" s="103" t="str">
        <f t="shared" si="215"/>
        <v/>
      </c>
      <c r="AA1371" s="256"/>
      <c r="AB1371" s="186"/>
      <c r="AC1371" s="186"/>
      <c r="AD1371" s="203"/>
      <c r="AF1371" s="203"/>
      <c r="AG1371" s="102" t="str">
        <f t="shared" si="216"/>
        <v/>
      </c>
      <c r="AH1371" s="10" t="str">
        <f t="shared" si="218"/>
        <v/>
      </c>
      <c r="AI1371" s="102"/>
      <c r="AJ1371" s="10"/>
      <c r="AK1371" s="10"/>
      <c r="AL1371" s="105"/>
      <c r="AM1371" s="102"/>
      <c r="AN1371" s="10"/>
      <c r="AO1371" s="10" t="str">
        <f t="shared" si="217"/>
        <v/>
      </c>
      <c r="AT1371" s="10"/>
      <c r="AU1371" s="10" t="str">
        <f>IF(O1371="include",AF1371,"")</f>
        <v/>
      </c>
      <c r="AV1371" s="54" t="str">
        <f>IF(P1371="include",AF1371,"")</f>
        <v/>
      </c>
    </row>
    <row r="1372" spans="1:48" s="54" customFormat="1" ht="30">
      <c r="A1372" s="10">
        <v>1506</v>
      </c>
      <c r="B1372" s="10"/>
      <c r="C1372" s="10" t="s">
        <v>1431</v>
      </c>
      <c r="D1372" s="10">
        <v>2</v>
      </c>
      <c r="E1372" s="10">
        <v>2</v>
      </c>
      <c r="F1372" s="10">
        <v>1</v>
      </c>
      <c r="G1372" s="119" t="str">
        <f t="shared" si="219"/>
        <v>EXCLUDED</v>
      </c>
      <c r="H1372" s="147" t="s">
        <v>901</v>
      </c>
      <c r="I1372" s="189" t="s">
        <v>901</v>
      </c>
      <c r="J1372" s="10" t="str">
        <f>IF(AND(G1372="Excluded", H1372="Excluded"), "Mutually Excluded", IF(AND(OR(G1372="CERTAINLY INCLUDED", G1372="INCLUDED", G1372="MAYBE" ), OR(H1372="INCLUDED", H1372="MAYBE")), "MUTUALLY INCLUDED", IF(AND(G1372="MAYBE", H1372="MAYBE"), "Mutually MAYBE", IF(AND(G1372="Excluded", OR(H1372="INCLUDED", H1372="MAYBE")), "AI: No, Human: Yes", IF(AND(H1372="Excluded", OR(G1372="INCLUDED", G1372="CERTAINLY INCLUDED", G1372="MAYBE")), "AI: Yes, Human: No", "Other Conflict")))))</f>
        <v>Mutually Excluded</v>
      </c>
      <c r="K1372" s="10"/>
      <c r="L1372" s="10"/>
      <c r="N1372" s="220" t="s">
        <v>19</v>
      </c>
      <c r="O1372" s="54" t="str">
        <f>IF(J1372="Mutually Excluded","Exclude",IF(J1372= "Mutually Included","Include",M1372))</f>
        <v>Exclude</v>
      </c>
      <c r="P1372" s="54" t="str">
        <f>'Humans Alignment T&amp;A'!Z1372</f>
        <v>Exclude</v>
      </c>
      <c r="Q1372" s="120" t="str">
        <f>IF(AND(O1372="Exclude", P1372="Exclude"), "Mutually Excluded", IF(AND(OR(O1372="CERTAINLY INCLUDED", O1372="INCLUDE" ), OR(P1372="INCLUDE", P1372="MAYBE")), "MUTUALLY INCLUDED", IF(AND(O1372="MAYBE", P1372="MAYBE"), "Mutually MAYBE", IF(AND(O1372="Exclude", OR(P1372="INCLUDE", P1372="MAYBE")), "AI+Hum: No, Hum1+2: Yes", IF(AND(P1372="Exclude", OR(O1372="INCLUDE", O1372="CERTAINLY INCLUDED", H1372="MAYBE")), "Ai+hum: Yes, Hum1+2: No", "Other Conflict")))))</f>
        <v>Mutually Excluded</v>
      </c>
      <c r="U1372" s="121" t="str">
        <f>IF(Q1372="Mutually Excluded","Exclude",IF(Q1372= "Mutually Included","Include",R1372))</f>
        <v>Exclude</v>
      </c>
      <c r="V1372" s="122"/>
      <c r="X1372" s="117"/>
      <c r="Y1372" s="117"/>
      <c r="Z1372" s="103" t="str">
        <f t="shared" si="215"/>
        <v/>
      </c>
      <c r="AA1372" s="256"/>
      <c r="AB1372" s="186"/>
      <c r="AC1372" s="186"/>
      <c r="AD1372" s="203"/>
      <c r="AF1372" s="203"/>
      <c r="AG1372" s="102" t="str">
        <f t="shared" si="216"/>
        <v/>
      </c>
      <c r="AH1372" s="10" t="str">
        <f t="shared" si="218"/>
        <v/>
      </c>
      <c r="AI1372" s="102"/>
      <c r="AJ1372" s="10"/>
      <c r="AK1372" s="10"/>
      <c r="AL1372" s="105"/>
      <c r="AM1372" s="102"/>
      <c r="AN1372" s="10"/>
      <c r="AO1372" s="10" t="str">
        <f t="shared" si="217"/>
        <v/>
      </c>
      <c r="AT1372" s="10"/>
      <c r="AU1372" s="10" t="str">
        <f>IF(O1372="include",AF1372,"")</f>
        <v/>
      </c>
      <c r="AV1372" s="54" t="str">
        <f>IF(P1372="include",AF1372,"")</f>
        <v/>
      </c>
    </row>
    <row r="1373" spans="1:48" s="54" customFormat="1" ht="30">
      <c r="A1373" s="10">
        <v>1507</v>
      </c>
      <c r="B1373" s="10"/>
      <c r="C1373" s="10" t="s">
        <v>1857</v>
      </c>
      <c r="D1373" s="10">
        <v>4</v>
      </c>
      <c r="E1373" s="10">
        <v>3</v>
      </c>
      <c r="F1373" s="10">
        <v>4</v>
      </c>
      <c r="G1373" s="119" t="str">
        <f t="shared" si="219"/>
        <v>EXCLUDED</v>
      </c>
      <c r="H1373" s="147" t="s">
        <v>901</v>
      </c>
      <c r="I1373" s="189" t="s">
        <v>901</v>
      </c>
      <c r="J1373" s="10" t="str">
        <f>IF(AND(G1373="Excluded", H1373="Excluded"), "Mutually Excluded", IF(AND(OR(G1373="CERTAINLY INCLUDED", G1373="INCLUDED", G1373="MAYBE" ), OR(H1373="INCLUDED", H1373="MAYBE")), "MUTUALLY INCLUDED", IF(AND(G1373="MAYBE", H1373="MAYBE"), "Mutually MAYBE", IF(AND(G1373="Excluded", OR(H1373="INCLUDED", H1373="MAYBE")), "AI: No, Human: Yes", IF(AND(H1373="Excluded", OR(G1373="INCLUDED", G1373="CERTAINLY INCLUDED", G1373="MAYBE")), "AI: Yes, Human: No", "Other Conflict")))))</f>
        <v>Mutually Excluded</v>
      </c>
      <c r="K1373" s="10"/>
      <c r="L1373" s="10"/>
      <c r="N1373" s="220" t="s">
        <v>19</v>
      </c>
      <c r="O1373" s="54" t="str">
        <f>IF(J1373="Mutually Excluded","Exclude",IF(J1373= "Mutually Included","Include",M1373))</f>
        <v>Exclude</v>
      </c>
      <c r="P1373" s="54" t="str">
        <f>'Humans Alignment T&amp;A'!Z1373</f>
        <v>Exclude</v>
      </c>
      <c r="Q1373" s="120" t="str">
        <f>IF(AND(O1373="Exclude", P1373="Exclude"), "Mutually Excluded", IF(AND(OR(O1373="CERTAINLY INCLUDED", O1373="INCLUDE" ), OR(P1373="INCLUDE", P1373="MAYBE")), "MUTUALLY INCLUDED", IF(AND(O1373="MAYBE", P1373="MAYBE"), "Mutually MAYBE", IF(AND(O1373="Exclude", OR(P1373="INCLUDE", P1373="MAYBE")), "AI+Hum: No, Hum1+2: Yes", IF(AND(P1373="Exclude", OR(O1373="INCLUDE", O1373="CERTAINLY INCLUDED", H1373="MAYBE")), "Ai+hum: Yes, Hum1+2: No", "Other Conflict")))))</f>
        <v>Mutually Excluded</v>
      </c>
      <c r="U1373" s="121" t="str">
        <f>IF(Q1373="Mutually Excluded","Exclude",IF(Q1373= "Mutually Included","Include",R1373))</f>
        <v>Exclude</v>
      </c>
      <c r="V1373" s="122"/>
      <c r="X1373" s="117"/>
      <c r="Y1373" s="117"/>
      <c r="Z1373" s="103" t="str">
        <f t="shared" si="215"/>
        <v/>
      </c>
      <c r="AA1373" s="256"/>
      <c r="AB1373" s="186"/>
      <c r="AC1373" s="186"/>
      <c r="AD1373" s="203"/>
      <c r="AF1373" s="203"/>
      <c r="AG1373" s="102" t="str">
        <f t="shared" si="216"/>
        <v/>
      </c>
      <c r="AH1373" s="10" t="str">
        <f t="shared" si="218"/>
        <v/>
      </c>
      <c r="AI1373" s="102"/>
      <c r="AJ1373" s="10"/>
      <c r="AK1373" s="10"/>
      <c r="AL1373" s="105"/>
      <c r="AM1373" s="102"/>
      <c r="AN1373" s="10"/>
      <c r="AO1373" s="10" t="str">
        <f t="shared" si="217"/>
        <v/>
      </c>
      <c r="AT1373" s="10"/>
      <c r="AU1373" s="10" t="str">
        <f>IF(O1373="include",AF1373,"")</f>
        <v/>
      </c>
      <c r="AV1373" s="54" t="str">
        <f>IF(P1373="include",AF1373,"")</f>
        <v/>
      </c>
    </row>
    <row r="1374" spans="1:48" s="54" customFormat="1" ht="30">
      <c r="A1374" s="10">
        <v>1508</v>
      </c>
      <c r="B1374" s="10"/>
      <c r="C1374" s="10" t="s">
        <v>1858</v>
      </c>
      <c r="D1374" s="10">
        <v>2</v>
      </c>
      <c r="E1374" s="10">
        <v>2</v>
      </c>
      <c r="F1374" s="10">
        <v>3</v>
      </c>
      <c r="G1374" s="119" t="str">
        <f t="shared" si="219"/>
        <v>EXCLUDED</v>
      </c>
      <c r="H1374" s="147" t="s">
        <v>901</v>
      </c>
      <c r="I1374" s="189" t="s">
        <v>901</v>
      </c>
      <c r="J1374" s="10" t="str">
        <f>IF(AND(G1374="Excluded", H1374="Excluded"), "Mutually Excluded", IF(AND(OR(G1374="CERTAINLY INCLUDED", G1374="INCLUDED", G1374="MAYBE" ), OR(H1374="INCLUDED", H1374="MAYBE")), "MUTUALLY INCLUDED", IF(AND(G1374="MAYBE", H1374="MAYBE"), "Mutually MAYBE", IF(AND(G1374="Excluded", OR(H1374="INCLUDED", H1374="MAYBE")), "AI: No, Human: Yes", IF(AND(H1374="Excluded", OR(G1374="INCLUDED", G1374="CERTAINLY INCLUDED", G1374="MAYBE")), "AI: Yes, Human: No", "Other Conflict")))))</f>
        <v>Mutually Excluded</v>
      </c>
      <c r="K1374" s="10"/>
      <c r="L1374" s="10"/>
      <c r="N1374" s="220" t="s">
        <v>19</v>
      </c>
      <c r="O1374" s="54" t="str">
        <f>IF(J1374="Mutually Excluded","Exclude",IF(J1374= "Mutually Included","Include",M1374))</f>
        <v>Exclude</v>
      </c>
      <c r="P1374" s="54" t="str">
        <f>'Humans Alignment T&amp;A'!Z1374</f>
        <v>Exclude</v>
      </c>
      <c r="Q1374" s="120" t="str">
        <f>IF(AND(O1374="Exclude", P1374="Exclude"), "Mutually Excluded", IF(AND(OR(O1374="CERTAINLY INCLUDED", O1374="INCLUDE" ), OR(P1374="INCLUDE", P1374="MAYBE")), "MUTUALLY INCLUDED", IF(AND(O1374="MAYBE", P1374="MAYBE"), "Mutually MAYBE", IF(AND(O1374="Exclude", OR(P1374="INCLUDE", P1374="MAYBE")), "AI+Hum: No, Hum1+2: Yes", IF(AND(P1374="Exclude", OR(O1374="INCLUDE", O1374="CERTAINLY INCLUDED", H1374="MAYBE")), "Ai+hum: Yes, Hum1+2: No", "Other Conflict")))))</f>
        <v>Mutually Excluded</v>
      </c>
      <c r="U1374" s="121" t="str">
        <f>IF(Q1374="Mutually Excluded","Exclude",IF(Q1374= "Mutually Included","Include",R1374))</f>
        <v>Exclude</v>
      </c>
      <c r="V1374" s="122"/>
      <c r="X1374" s="117"/>
      <c r="Y1374" s="117"/>
      <c r="Z1374" s="103" t="str">
        <f t="shared" si="215"/>
        <v/>
      </c>
      <c r="AA1374" s="256"/>
      <c r="AB1374" s="186"/>
      <c r="AC1374" s="186"/>
      <c r="AD1374" s="203"/>
      <c r="AF1374" s="203"/>
      <c r="AG1374" s="102" t="str">
        <f t="shared" si="216"/>
        <v/>
      </c>
      <c r="AH1374" s="10" t="str">
        <f t="shared" si="218"/>
        <v/>
      </c>
      <c r="AI1374" s="102"/>
      <c r="AJ1374" s="10"/>
      <c r="AK1374" s="10"/>
      <c r="AL1374" s="105"/>
      <c r="AM1374" s="102"/>
      <c r="AN1374" s="10"/>
      <c r="AO1374" s="10" t="str">
        <f t="shared" si="217"/>
        <v/>
      </c>
      <c r="AT1374" s="10"/>
      <c r="AU1374" s="10" t="str">
        <f>IF(O1374="include",AF1374,"")</f>
        <v/>
      </c>
      <c r="AV1374" s="54" t="str">
        <f>IF(P1374="include",AF1374,"")</f>
        <v/>
      </c>
    </row>
    <row r="1375" spans="1:48" s="54" customFormat="1" ht="30">
      <c r="A1375" s="10">
        <v>1509</v>
      </c>
      <c r="B1375" s="10"/>
      <c r="C1375" s="10" t="s">
        <v>1859</v>
      </c>
      <c r="D1375" s="10">
        <v>2</v>
      </c>
      <c r="E1375" s="10">
        <v>3</v>
      </c>
      <c r="F1375" s="10">
        <v>3</v>
      </c>
      <c r="G1375" s="119" t="str">
        <f t="shared" si="219"/>
        <v>EXCLUDED</v>
      </c>
      <c r="H1375" s="147" t="s">
        <v>901</v>
      </c>
      <c r="I1375" s="189" t="s">
        <v>901</v>
      </c>
      <c r="J1375" s="10" t="str">
        <f>IF(AND(G1375="Excluded", H1375="Excluded"), "Mutually Excluded", IF(AND(OR(G1375="CERTAINLY INCLUDED", G1375="INCLUDED", G1375="MAYBE" ), OR(H1375="INCLUDED", H1375="MAYBE")), "MUTUALLY INCLUDED", IF(AND(G1375="MAYBE", H1375="MAYBE"), "Mutually MAYBE", IF(AND(G1375="Excluded", OR(H1375="INCLUDED", H1375="MAYBE")), "AI: No, Human: Yes", IF(AND(H1375="Excluded", OR(G1375="INCLUDED", G1375="CERTAINLY INCLUDED", G1375="MAYBE")), "AI: Yes, Human: No", "Other Conflict")))))</f>
        <v>Mutually Excluded</v>
      </c>
      <c r="K1375" s="10"/>
      <c r="L1375" s="10"/>
      <c r="N1375" s="220" t="s">
        <v>19</v>
      </c>
      <c r="O1375" s="54" t="str">
        <f>IF(J1375="Mutually Excluded","Exclude",IF(J1375= "Mutually Included","Include",M1375))</f>
        <v>Exclude</v>
      </c>
      <c r="P1375" s="54" t="str">
        <f>'Humans Alignment T&amp;A'!Z1375</f>
        <v>Exclude</v>
      </c>
      <c r="Q1375" s="120" t="str">
        <f>IF(AND(O1375="Exclude", P1375="Exclude"), "Mutually Excluded", IF(AND(OR(O1375="CERTAINLY INCLUDED", O1375="INCLUDE" ), OR(P1375="INCLUDE", P1375="MAYBE")), "MUTUALLY INCLUDED", IF(AND(O1375="MAYBE", P1375="MAYBE"), "Mutually MAYBE", IF(AND(O1375="Exclude", OR(P1375="INCLUDE", P1375="MAYBE")), "AI+Hum: No, Hum1+2: Yes", IF(AND(P1375="Exclude", OR(O1375="INCLUDE", O1375="CERTAINLY INCLUDED", H1375="MAYBE")), "Ai+hum: Yes, Hum1+2: No", "Other Conflict")))))</f>
        <v>Mutually Excluded</v>
      </c>
      <c r="U1375" s="121" t="str">
        <f>IF(Q1375="Mutually Excluded","Exclude",IF(Q1375= "Mutually Included","Include",R1375))</f>
        <v>Exclude</v>
      </c>
      <c r="V1375" s="122"/>
      <c r="X1375" s="117"/>
      <c r="Y1375" s="117"/>
      <c r="Z1375" s="103" t="str">
        <f t="shared" si="215"/>
        <v/>
      </c>
      <c r="AA1375" s="256"/>
      <c r="AB1375" s="186"/>
      <c r="AC1375" s="186"/>
      <c r="AD1375" s="203"/>
      <c r="AF1375" s="203"/>
      <c r="AG1375" s="102" t="str">
        <f t="shared" si="216"/>
        <v/>
      </c>
      <c r="AH1375" s="10" t="str">
        <f t="shared" si="218"/>
        <v/>
      </c>
      <c r="AI1375" s="102"/>
      <c r="AJ1375" s="10"/>
      <c r="AK1375" s="10"/>
      <c r="AL1375" s="105"/>
      <c r="AM1375" s="102"/>
      <c r="AN1375" s="10"/>
      <c r="AO1375" s="10" t="str">
        <f t="shared" si="217"/>
        <v/>
      </c>
      <c r="AT1375" s="10"/>
      <c r="AU1375" s="10" t="str">
        <f>IF(O1375="include",AF1375,"")</f>
        <v/>
      </c>
      <c r="AV1375" s="54" t="str">
        <f>IF(P1375="include",AF1375,"")</f>
        <v/>
      </c>
    </row>
    <row r="1376" spans="1:48" s="54" customFormat="1" ht="30">
      <c r="A1376" s="10">
        <v>1510</v>
      </c>
      <c r="B1376" s="10"/>
      <c r="C1376" s="10" t="s">
        <v>1860</v>
      </c>
      <c r="D1376" s="10">
        <v>1</v>
      </c>
      <c r="E1376" s="10">
        <v>1</v>
      </c>
      <c r="F1376" s="10">
        <v>1</v>
      </c>
      <c r="G1376" s="119" t="str">
        <f t="shared" si="219"/>
        <v>EXCLUDED</v>
      </c>
      <c r="H1376" s="147" t="s">
        <v>901</v>
      </c>
      <c r="I1376" s="189" t="s">
        <v>901</v>
      </c>
      <c r="J1376" s="10" t="str">
        <f>IF(AND(G1376="Excluded", H1376="Excluded"), "Mutually Excluded", IF(AND(OR(G1376="CERTAINLY INCLUDED", G1376="INCLUDED", G1376="MAYBE" ), OR(H1376="INCLUDED", H1376="MAYBE")), "MUTUALLY INCLUDED", IF(AND(G1376="MAYBE", H1376="MAYBE"), "Mutually MAYBE", IF(AND(G1376="Excluded", OR(H1376="INCLUDED", H1376="MAYBE")), "AI: No, Human: Yes", IF(AND(H1376="Excluded", OR(G1376="INCLUDED", G1376="CERTAINLY INCLUDED", G1376="MAYBE")), "AI: Yes, Human: No", "Other Conflict")))))</f>
        <v>Mutually Excluded</v>
      </c>
      <c r="K1376" s="10"/>
      <c r="L1376" s="10"/>
      <c r="N1376" s="220" t="s">
        <v>19</v>
      </c>
      <c r="O1376" s="54" t="str">
        <f>IF(J1376="Mutually Excluded","Exclude",IF(J1376= "Mutually Included","Include",M1376))</f>
        <v>Exclude</v>
      </c>
      <c r="P1376" s="54" t="str">
        <f>'Humans Alignment T&amp;A'!Z1376</f>
        <v>Exclude</v>
      </c>
      <c r="Q1376" s="120" t="str">
        <f>IF(AND(O1376="Exclude", P1376="Exclude"), "Mutually Excluded", IF(AND(OR(O1376="CERTAINLY INCLUDED", O1376="INCLUDE" ), OR(P1376="INCLUDE", P1376="MAYBE")), "MUTUALLY INCLUDED", IF(AND(O1376="MAYBE", P1376="MAYBE"), "Mutually MAYBE", IF(AND(O1376="Exclude", OR(P1376="INCLUDE", P1376="MAYBE")), "AI+Hum: No, Hum1+2: Yes", IF(AND(P1376="Exclude", OR(O1376="INCLUDE", O1376="CERTAINLY INCLUDED", H1376="MAYBE")), "Ai+hum: Yes, Hum1+2: No", "Other Conflict")))))</f>
        <v>Mutually Excluded</v>
      </c>
      <c r="U1376" s="121" t="str">
        <f>IF(Q1376="Mutually Excluded","Exclude",IF(Q1376= "Mutually Included","Include",R1376))</f>
        <v>Exclude</v>
      </c>
      <c r="V1376" s="122"/>
      <c r="X1376" s="117"/>
      <c r="Y1376" s="117"/>
      <c r="Z1376" s="103" t="str">
        <f t="shared" si="215"/>
        <v/>
      </c>
      <c r="AA1376" s="256"/>
      <c r="AB1376" s="186"/>
      <c r="AC1376" s="186"/>
      <c r="AD1376" s="203"/>
      <c r="AF1376" s="203"/>
      <c r="AG1376" s="102" t="str">
        <f t="shared" si="216"/>
        <v/>
      </c>
      <c r="AH1376" s="10" t="str">
        <f t="shared" si="218"/>
        <v/>
      </c>
      <c r="AI1376" s="102"/>
      <c r="AJ1376" s="10"/>
      <c r="AK1376" s="10"/>
      <c r="AL1376" s="105"/>
      <c r="AM1376" s="102"/>
      <c r="AN1376" s="10"/>
      <c r="AO1376" s="10" t="str">
        <f t="shared" si="217"/>
        <v/>
      </c>
      <c r="AT1376" s="10"/>
      <c r="AU1376" s="10" t="str">
        <f>IF(O1376="include",AF1376,"")</f>
        <v/>
      </c>
      <c r="AV1376" s="54" t="str">
        <f>IF(P1376="include",AF1376,"")</f>
        <v/>
      </c>
    </row>
    <row r="1377" spans="1:48" s="54" customFormat="1" ht="30">
      <c r="A1377" s="10">
        <v>1511</v>
      </c>
      <c r="B1377" s="10"/>
      <c r="C1377" s="10" t="s">
        <v>1861</v>
      </c>
      <c r="D1377" s="10">
        <v>3</v>
      </c>
      <c r="E1377" s="10">
        <v>4</v>
      </c>
      <c r="F1377" s="10">
        <v>3</v>
      </c>
      <c r="G1377" s="119" t="str">
        <f t="shared" si="219"/>
        <v>EXCLUDED</v>
      </c>
      <c r="H1377" s="147" t="s">
        <v>901</v>
      </c>
      <c r="I1377" s="189" t="s">
        <v>901</v>
      </c>
      <c r="J1377" s="10" t="str">
        <f>IF(AND(G1377="Excluded", H1377="Excluded"), "Mutually Excluded", IF(AND(OR(G1377="CERTAINLY INCLUDED", G1377="INCLUDED", G1377="MAYBE" ), OR(H1377="INCLUDED", H1377="MAYBE")), "MUTUALLY INCLUDED", IF(AND(G1377="MAYBE", H1377="MAYBE"), "Mutually MAYBE", IF(AND(G1377="Excluded", OR(H1377="INCLUDED", H1377="MAYBE")), "AI: No, Human: Yes", IF(AND(H1377="Excluded", OR(G1377="INCLUDED", G1377="CERTAINLY INCLUDED", G1377="MAYBE")), "AI: Yes, Human: No", "Other Conflict")))))</f>
        <v>Mutually Excluded</v>
      </c>
      <c r="K1377" s="10"/>
      <c r="L1377" s="10"/>
      <c r="N1377" s="220" t="s">
        <v>19</v>
      </c>
      <c r="O1377" s="54" t="str">
        <f>IF(J1377="Mutually Excluded","Exclude",IF(J1377= "Mutually Included","Include",M1377))</f>
        <v>Exclude</v>
      </c>
      <c r="P1377" s="54" t="str">
        <f>'Humans Alignment T&amp;A'!Z1377</f>
        <v>Exclude</v>
      </c>
      <c r="Q1377" s="120" t="str">
        <f>IF(AND(O1377="Exclude", P1377="Exclude"), "Mutually Excluded", IF(AND(OR(O1377="CERTAINLY INCLUDED", O1377="INCLUDE" ), OR(P1377="INCLUDE", P1377="MAYBE")), "MUTUALLY INCLUDED", IF(AND(O1377="MAYBE", P1377="MAYBE"), "Mutually MAYBE", IF(AND(O1377="Exclude", OR(P1377="INCLUDE", P1377="MAYBE")), "AI+Hum: No, Hum1+2: Yes", IF(AND(P1377="Exclude", OR(O1377="INCLUDE", O1377="CERTAINLY INCLUDED", H1377="MAYBE")), "Ai+hum: Yes, Hum1+2: No", "Other Conflict")))))</f>
        <v>Mutually Excluded</v>
      </c>
      <c r="U1377" s="121" t="str">
        <f>IF(Q1377="Mutually Excluded","Exclude",IF(Q1377= "Mutually Included","Include",R1377))</f>
        <v>Exclude</v>
      </c>
      <c r="V1377" s="122"/>
      <c r="X1377" s="117"/>
      <c r="Y1377" s="117"/>
      <c r="Z1377" s="103" t="str">
        <f t="shared" si="215"/>
        <v/>
      </c>
      <c r="AA1377" s="256"/>
      <c r="AB1377" s="186"/>
      <c r="AC1377" s="186"/>
      <c r="AD1377" s="203"/>
      <c r="AF1377" s="203"/>
      <c r="AG1377" s="102" t="str">
        <f t="shared" si="216"/>
        <v/>
      </c>
      <c r="AH1377" s="10" t="str">
        <f t="shared" si="218"/>
        <v/>
      </c>
      <c r="AI1377" s="102"/>
      <c r="AJ1377" s="10"/>
      <c r="AK1377" s="10"/>
      <c r="AL1377" s="105"/>
      <c r="AM1377" s="102"/>
      <c r="AN1377" s="10"/>
      <c r="AO1377" s="10" t="str">
        <f t="shared" si="217"/>
        <v/>
      </c>
      <c r="AT1377" s="10"/>
      <c r="AU1377" s="10" t="str">
        <f>IF(O1377="include",AF1377,"")</f>
        <v/>
      </c>
      <c r="AV1377" s="54" t="str">
        <f>IF(P1377="include",AF1377,"")</f>
        <v/>
      </c>
    </row>
    <row r="1378" spans="1:48" s="54" customFormat="1" ht="30">
      <c r="A1378" s="10">
        <v>1512</v>
      </c>
      <c r="B1378" s="10"/>
      <c r="C1378" s="10" t="s">
        <v>1863</v>
      </c>
      <c r="D1378" s="10">
        <v>1</v>
      </c>
      <c r="E1378" s="10">
        <v>1</v>
      </c>
      <c r="F1378" s="10">
        <v>1</v>
      </c>
      <c r="G1378" s="119" t="str">
        <f t="shared" si="219"/>
        <v>EXCLUDED</v>
      </c>
      <c r="H1378" s="147" t="s">
        <v>901</v>
      </c>
      <c r="I1378" s="189" t="s">
        <v>901</v>
      </c>
      <c r="J1378" s="10" t="str">
        <f>IF(AND(G1378="Excluded", H1378="Excluded"), "Mutually Excluded", IF(AND(OR(G1378="CERTAINLY INCLUDED", G1378="INCLUDED", G1378="MAYBE" ), OR(H1378="INCLUDED", H1378="MAYBE")), "MUTUALLY INCLUDED", IF(AND(G1378="MAYBE", H1378="MAYBE"), "Mutually MAYBE", IF(AND(G1378="Excluded", OR(H1378="INCLUDED", H1378="MAYBE")), "AI: No, Human: Yes", IF(AND(H1378="Excluded", OR(G1378="INCLUDED", G1378="CERTAINLY INCLUDED", G1378="MAYBE")), "AI: Yes, Human: No", "Other Conflict")))))</f>
        <v>Mutually Excluded</v>
      </c>
      <c r="K1378" s="10"/>
      <c r="L1378" s="10"/>
      <c r="N1378" s="220" t="s">
        <v>19</v>
      </c>
      <c r="O1378" s="54" t="str">
        <f>IF(J1378="Mutually Excluded","Exclude",IF(J1378= "Mutually Included","Include",M1378))</f>
        <v>Exclude</v>
      </c>
      <c r="P1378" s="54" t="str">
        <f>'Humans Alignment T&amp;A'!Z1378</f>
        <v>Exclude</v>
      </c>
      <c r="Q1378" s="120" t="str">
        <f>IF(AND(O1378="Exclude", P1378="Exclude"), "Mutually Excluded", IF(AND(OR(O1378="CERTAINLY INCLUDED", O1378="INCLUDE" ), OR(P1378="INCLUDE", P1378="MAYBE")), "MUTUALLY INCLUDED", IF(AND(O1378="MAYBE", P1378="MAYBE"), "Mutually MAYBE", IF(AND(O1378="Exclude", OR(P1378="INCLUDE", P1378="MAYBE")), "AI+Hum: No, Hum1+2: Yes", IF(AND(P1378="Exclude", OR(O1378="INCLUDE", O1378="CERTAINLY INCLUDED", H1378="MAYBE")), "Ai+hum: Yes, Hum1+2: No", "Other Conflict")))))</f>
        <v>Mutually Excluded</v>
      </c>
      <c r="U1378" s="121" t="str">
        <f>IF(Q1378="Mutually Excluded","Exclude",IF(Q1378= "Mutually Included","Include",R1378))</f>
        <v>Exclude</v>
      </c>
      <c r="V1378" s="122"/>
      <c r="X1378" s="117"/>
      <c r="Y1378" s="117"/>
      <c r="Z1378" s="103" t="str">
        <f t="shared" si="215"/>
        <v/>
      </c>
      <c r="AA1378" s="256"/>
      <c r="AB1378" s="186"/>
      <c r="AC1378" s="186"/>
      <c r="AD1378" s="203"/>
      <c r="AF1378" s="203"/>
      <c r="AG1378" s="102" t="str">
        <f t="shared" si="216"/>
        <v/>
      </c>
      <c r="AH1378" s="10" t="str">
        <f t="shared" si="218"/>
        <v/>
      </c>
      <c r="AI1378" s="102"/>
      <c r="AJ1378" s="10"/>
      <c r="AK1378" s="10"/>
      <c r="AL1378" s="105"/>
      <c r="AM1378" s="102"/>
      <c r="AN1378" s="10"/>
      <c r="AO1378" s="10" t="str">
        <f t="shared" si="217"/>
        <v/>
      </c>
      <c r="AT1378" s="10"/>
      <c r="AU1378" s="10" t="str">
        <f>IF(O1378="include",AF1378,"")</f>
        <v/>
      </c>
      <c r="AV1378" s="54" t="str">
        <f>IF(P1378="include",AF1378,"")</f>
        <v/>
      </c>
    </row>
    <row r="1379" spans="1:48" s="54" customFormat="1" ht="30">
      <c r="A1379" s="10">
        <v>1513</v>
      </c>
      <c r="B1379" s="10"/>
      <c r="C1379" s="10" t="s">
        <v>1864</v>
      </c>
      <c r="D1379" s="10">
        <v>3</v>
      </c>
      <c r="E1379" s="10">
        <v>2</v>
      </c>
      <c r="F1379" s="10">
        <v>3</v>
      </c>
      <c r="G1379" s="119" t="str">
        <f t="shared" si="219"/>
        <v>EXCLUDED</v>
      </c>
      <c r="H1379" s="147" t="s">
        <v>901</v>
      </c>
      <c r="I1379" s="189" t="s">
        <v>901</v>
      </c>
      <c r="J1379" s="10" t="str">
        <f>IF(AND(G1379="Excluded", H1379="Excluded"), "Mutually Excluded", IF(AND(OR(G1379="CERTAINLY INCLUDED", G1379="INCLUDED", G1379="MAYBE" ), OR(H1379="INCLUDED", H1379="MAYBE")), "MUTUALLY INCLUDED", IF(AND(G1379="MAYBE", H1379="MAYBE"), "Mutually MAYBE", IF(AND(G1379="Excluded", OR(H1379="INCLUDED", H1379="MAYBE")), "AI: No, Human: Yes", IF(AND(H1379="Excluded", OR(G1379="INCLUDED", G1379="CERTAINLY INCLUDED", G1379="MAYBE")), "AI: Yes, Human: No", "Other Conflict")))))</f>
        <v>Mutually Excluded</v>
      </c>
      <c r="K1379" s="10"/>
      <c r="L1379" s="10"/>
      <c r="N1379" s="220" t="s">
        <v>19</v>
      </c>
      <c r="O1379" s="54" t="str">
        <f>IF(J1379="Mutually Excluded","Exclude",IF(J1379= "Mutually Included","Include",M1379))</f>
        <v>Exclude</v>
      </c>
      <c r="P1379" s="54" t="str">
        <f>'Humans Alignment T&amp;A'!Z1379</f>
        <v>Exclude</v>
      </c>
      <c r="Q1379" s="120" t="str">
        <f>IF(AND(O1379="Exclude", P1379="Exclude"), "Mutually Excluded", IF(AND(OR(O1379="CERTAINLY INCLUDED", O1379="INCLUDE" ), OR(P1379="INCLUDE", P1379="MAYBE")), "MUTUALLY INCLUDED", IF(AND(O1379="MAYBE", P1379="MAYBE"), "Mutually MAYBE", IF(AND(O1379="Exclude", OR(P1379="INCLUDE", P1379="MAYBE")), "AI+Hum: No, Hum1+2: Yes", IF(AND(P1379="Exclude", OR(O1379="INCLUDE", O1379="CERTAINLY INCLUDED", H1379="MAYBE")), "Ai+hum: Yes, Hum1+2: No", "Other Conflict")))))</f>
        <v>Mutually Excluded</v>
      </c>
      <c r="U1379" s="121" t="str">
        <f>IF(Q1379="Mutually Excluded","Exclude",IF(Q1379= "Mutually Included","Include",R1379))</f>
        <v>Exclude</v>
      </c>
      <c r="V1379" s="122"/>
      <c r="X1379" s="117"/>
      <c r="Y1379" s="117"/>
      <c r="Z1379" s="103" t="str">
        <f t="shared" si="215"/>
        <v/>
      </c>
      <c r="AA1379" s="256"/>
      <c r="AB1379" s="186"/>
      <c r="AC1379" s="186"/>
      <c r="AD1379" s="203"/>
      <c r="AF1379" s="203"/>
      <c r="AG1379" s="102" t="str">
        <f t="shared" si="216"/>
        <v/>
      </c>
      <c r="AH1379" s="10" t="str">
        <f t="shared" si="218"/>
        <v/>
      </c>
      <c r="AI1379" s="102"/>
      <c r="AJ1379" s="10"/>
      <c r="AK1379" s="10"/>
      <c r="AL1379" s="105"/>
      <c r="AM1379" s="102"/>
      <c r="AN1379" s="10"/>
      <c r="AO1379" s="10" t="str">
        <f t="shared" si="217"/>
        <v/>
      </c>
      <c r="AT1379" s="10"/>
      <c r="AU1379" s="10" t="str">
        <f>IF(O1379="include",AF1379,"")</f>
        <v/>
      </c>
      <c r="AV1379" s="54" t="str">
        <f>IF(P1379="include",AF1379,"")</f>
        <v/>
      </c>
    </row>
    <row r="1380" spans="1:48" s="54" customFormat="1" ht="45">
      <c r="A1380" s="10">
        <v>1514</v>
      </c>
      <c r="B1380" s="10"/>
      <c r="C1380" s="10" t="s">
        <v>1865</v>
      </c>
      <c r="D1380" s="10">
        <v>1</v>
      </c>
      <c r="E1380" s="10">
        <v>2</v>
      </c>
      <c r="F1380" s="10">
        <v>2</v>
      </c>
      <c r="G1380" s="119" t="str">
        <f t="shared" si="219"/>
        <v>EXCLUDED</v>
      </c>
      <c r="H1380" s="147" t="s">
        <v>901</v>
      </c>
      <c r="I1380" s="189" t="s">
        <v>901</v>
      </c>
      <c r="J1380" s="10" t="str">
        <f>IF(AND(G1380="Excluded", H1380="Excluded"), "Mutually Excluded", IF(AND(OR(G1380="CERTAINLY INCLUDED", G1380="INCLUDED", G1380="MAYBE" ), OR(H1380="INCLUDED", H1380="MAYBE")), "MUTUALLY INCLUDED", IF(AND(G1380="MAYBE", H1380="MAYBE"), "Mutually MAYBE", IF(AND(G1380="Excluded", OR(H1380="INCLUDED", H1380="MAYBE")), "AI: No, Human: Yes", IF(AND(H1380="Excluded", OR(G1380="INCLUDED", G1380="CERTAINLY INCLUDED", G1380="MAYBE")), "AI: Yes, Human: No", "Other Conflict")))))</f>
        <v>Mutually Excluded</v>
      </c>
      <c r="K1380" s="10"/>
      <c r="L1380" s="10"/>
      <c r="N1380" s="220" t="s">
        <v>19</v>
      </c>
      <c r="O1380" s="54" t="str">
        <f>IF(J1380="Mutually Excluded","Exclude",IF(J1380= "Mutually Included","Include",M1380))</f>
        <v>Exclude</v>
      </c>
      <c r="P1380" s="54" t="str">
        <f>'Humans Alignment T&amp;A'!Z1380</f>
        <v>Exclude</v>
      </c>
      <c r="Q1380" s="120" t="str">
        <f>IF(AND(O1380="Exclude", P1380="Exclude"), "Mutually Excluded", IF(AND(OR(O1380="CERTAINLY INCLUDED", O1380="INCLUDE" ), OR(P1380="INCLUDE", P1380="MAYBE")), "MUTUALLY INCLUDED", IF(AND(O1380="MAYBE", P1380="MAYBE"), "Mutually MAYBE", IF(AND(O1380="Exclude", OR(P1380="INCLUDE", P1380="MAYBE")), "AI+Hum: No, Hum1+2: Yes", IF(AND(P1380="Exclude", OR(O1380="INCLUDE", O1380="CERTAINLY INCLUDED", H1380="MAYBE")), "Ai+hum: Yes, Hum1+2: No", "Other Conflict")))))</f>
        <v>Mutually Excluded</v>
      </c>
      <c r="U1380" s="121" t="str">
        <f>IF(Q1380="Mutually Excluded","Exclude",IF(Q1380= "Mutually Included","Include",R1380))</f>
        <v>Exclude</v>
      </c>
      <c r="V1380" s="122"/>
      <c r="X1380" s="117"/>
      <c r="Y1380" s="117"/>
      <c r="Z1380" s="103" t="str">
        <f t="shared" si="215"/>
        <v/>
      </c>
      <c r="AA1380" s="256"/>
      <c r="AB1380" s="186"/>
      <c r="AC1380" s="186"/>
      <c r="AD1380" s="203"/>
      <c r="AF1380" s="203"/>
      <c r="AG1380" s="102" t="str">
        <f t="shared" si="216"/>
        <v/>
      </c>
      <c r="AH1380" s="10" t="str">
        <f t="shared" si="218"/>
        <v/>
      </c>
      <c r="AI1380" s="102"/>
      <c r="AJ1380" s="10"/>
      <c r="AK1380" s="10"/>
      <c r="AL1380" s="105"/>
      <c r="AM1380" s="102"/>
      <c r="AN1380" s="10"/>
      <c r="AO1380" s="10" t="str">
        <f t="shared" si="217"/>
        <v/>
      </c>
      <c r="AT1380" s="10"/>
      <c r="AU1380" s="10" t="str">
        <f>IF(O1380="include",AF1380,"")</f>
        <v/>
      </c>
      <c r="AV1380" s="54" t="str">
        <f>IF(P1380="include",AF1380,"")</f>
        <v/>
      </c>
    </row>
    <row r="1381" spans="1:48" s="54" customFormat="1" ht="45">
      <c r="A1381" s="10">
        <v>1515</v>
      </c>
      <c r="B1381" s="10"/>
      <c r="C1381" s="10" t="s">
        <v>1866</v>
      </c>
      <c r="D1381" s="10">
        <v>4</v>
      </c>
      <c r="E1381" s="10">
        <v>3</v>
      </c>
      <c r="F1381" s="10">
        <v>4</v>
      </c>
      <c r="G1381" s="119" t="str">
        <f t="shared" si="219"/>
        <v>EXCLUDED</v>
      </c>
      <c r="H1381" s="147" t="s">
        <v>901</v>
      </c>
      <c r="I1381" s="189" t="s">
        <v>901</v>
      </c>
      <c r="J1381" s="10" t="str">
        <f>IF(AND(G1381="Excluded", H1381="Excluded"), "Mutually Excluded", IF(AND(OR(G1381="CERTAINLY INCLUDED", G1381="INCLUDED", G1381="MAYBE" ), OR(H1381="INCLUDED", H1381="MAYBE")), "MUTUALLY INCLUDED", IF(AND(G1381="MAYBE", H1381="MAYBE"), "Mutually MAYBE", IF(AND(G1381="Excluded", OR(H1381="INCLUDED", H1381="MAYBE")), "AI: No, Human: Yes", IF(AND(H1381="Excluded", OR(G1381="INCLUDED", G1381="CERTAINLY INCLUDED", G1381="MAYBE")), "AI: Yes, Human: No", "Other Conflict")))))</f>
        <v>Mutually Excluded</v>
      </c>
      <c r="K1381" s="10"/>
      <c r="L1381" s="10"/>
      <c r="N1381" s="220" t="s">
        <v>19</v>
      </c>
      <c r="O1381" s="54" t="str">
        <f>IF(J1381="Mutually Excluded","Exclude",IF(J1381= "Mutually Included","Include",M1381))</f>
        <v>Exclude</v>
      </c>
      <c r="P1381" s="54" t="str">
        <f>'Humans Alignment T&amp;A'!Z1381</f>
        <v>Exclude</v>
      </c>
      <c r="Q1381" s="120" t="str">
        <f>IF(AND(O1381="Exclude", P1381="Exclude"), "Mutually Excluded", IF(AND(OR(O1381="CERTAINLY INCLUDED", O1381="INCLUDE" ), OR(P1381="INCLUDE", P1381="MAYBE")), "MUTUALLY INCLUDED", IF(AND(O1381="MAYBE", P1381="MAYBE"), "Mutually MAYBE", IF(AND(O1381="Exclude", OR(P1381="INCLUDE", P1381="MAYBE")), "AI+Hum: No, Hum1+2: Yes", IF(AND(P1381="Exclude", OR(O1381="INCLUDE", O1381="CERTAINLY INCLUDED", H1381="MAYBE")), "Ai+hum: Yes, Hum1+2: No", "Other Conflict")))))</f>
        <v>Mutually Excluded</v>
      </c>
      <c r="U1381" s="121" t="str">
        <f>IF(Q1381="Mutually Excluded","Exclude",IF(Q1381= "Mutually Included","Include",R1381))</f>
        <v>Exclude</v>
      </c>
      <c r="V1381" s="122"/>
      <c r="X1381" s="117"/>
      <c r="Y1381" s="117"/>
      <c r="Z1381" s="103" t="str">
        <f t="shared" si="215"/>
        <v/>
      </c>
      <c r="AA1381" s="256"/>
      <c r="AB1381" s="186"/>
      <c r="AC1381" s="186"/>
      <c r="AD1381" s="203"/>
      <c r="AF1381" s="203"/>
      <c r="AG1381" s="102" t="str">
        <f t="shared" si="216"/>
        <v/>
      </c>
      <c r="AH1381" s="10" t="str">
        <f t="shared" si="218"/>
        <v/>
      </c>
      <c r="AI1381" s="102"/>
      <c r="AJ1381" s="10"/>
      <c r="AK1381" s="10"/>
      <c r="AL1381" s="105"/>
      <c r="AM1381" s="102"/>
      <c r="AN1381" s="10"/>
      <c r="AO1381" s="10" t="str">
        <f t="shared" si="217"/>
        <v/>
      </c>
      <c r="AT1381" s="10"/>
      <c r="AU1381" s="10" t="str">
        <f>IF(O1381="include",AF1381,"")</f>
        <v/>
      </c>
      <c r="AV1381" s="54" t="str">
        <f>IF(P1381="include",AF1381,"")</f>
        <v/>
      </c>
    </row>
    <row r="1382" spans="1:48" s="54" customFormat="1" ht="45">
      <c r="A1382" s="10">
        <v>1516</v>
      </c>
      <c r="B1382" s="10"/>
      <c r="C1382" s="10" t="s">
        <v>1867</v>
      </c>
      <c r="D1382" s="10">
        <v>2</v>
      </c>
      <c r="E1382" s="10">
        <v>2</v>
      </c>
      <c r="F1382" s="10">
        <v>3</v>
      </c>
      <c r="G1382" s="119" t="str">
        <f t="shared" si="219"/>
        <v>EXCLUDED</v>
      </c>
      <c r="H1382" s="147" t="s">
        <v>901</v>
      </c>
      <c r="I1382" s="189" t="s">
        <v>901</v>
      </c>
      <c r="J1382" s="10" t="str">
        <f>IF(AND(G1382="Excluded", H1382="Excluded"), "Mutually Excluded", IF(AND(OR(G1382="CERTAINLY INCLUDED", G1382="INCLUDED", G1382="MAYBE" ), OR(H1382="INCLUDED", H1382="MAYBE")), "MUTUALLY INCLUDED", IF(AND(G1382="MAYBE", H1382="MAYBE"), "Mutually MAYBE", IF(AND(G1382="Excluded", OR(H1382="INCLUDED", H1382="MAYBE")), "AI: No, Human: Yes", IF(AND(H1382="Excluded", OR(G1382="INCLUDED", G1382="CERTAINLY INCLUDED", G1382="MAYBE")), "AI: Yes, Human: No", "Other Conflict")))))</f>
        <v>Mutually Excluded</v>
      </c>
      <c r="K1382" s="10"/>
      <c r="L1382" s="10"/>
      <c r="N1382" s="220" t="s">
        <v>19</v>
      </c>
      <c r="O1382" s="54" t="str">
        <f>IF(J1382="Mutually Excluded","Exclude",IF(J1382= "Mutually Included","Include",M1382))</f>
        <v>Exclude</v>
      </c>
      <c r="P1382" s="54" t="str">
        <f>'Humans Alignment T&amp;A'!Z1382</f>
        <v>Exclude</v>
      </c>
      <c r="Q1382" s="120" t="str">
        <f>IF(AND(O1382="Exclude", P1382="Exclude"), "Mutually Excluded", IF(AND(OR(O1382="CERTAINLY INCLUDED", O1382="INCLUDE" ), OR(P1382="INCLUDE", P1382="MAYBE")), "MUTUALLY INCLUDED", IF(AND(O1382="MAYBE", P1382="MAYBE"), "Mutually MAYBE", IF(AND(O1382="Exclude", OR(P1382="INCLUDE", P1382="MAYBE")), "AI+Hum: No, Hum1+2: Yes", IF(AND(P1382="Exclude", OR(O1382="INCLUDE", O1382="CERTAINLY INCLUDED", H1382="MAYBE")), "Ai+hum: Yes, Hum1+2: No", "Other Conflict")))))</f>
        <v>Mutually Excluded</v>
      </c>
      <c r="U1382" s="121" t="str">
        <f>IF(Q1382="Mutually Excluded","Exclude",IF(Q1382= "Mutually Included","Include",R1382))</f>
        <v>Exclude</v>
      </c>
      <c r="V1382" s="122"/>
      <c r="X1382" s="117"/>
      <c r="Y1382" s="117"/>
      <c r="Z1382" s="103" t="str">
        <f t="shared" si="215"/>
        <v/>
      </c>
      <c r="AA1382" s="256"/>
      <c r="AB1382" s="186"/>
      <c r="AC1382" s="186"/>
      <c r="AD1382" s="203"/>
      <c r="AF1382" s="203"/>
      <c r="AG1382" s="102" t="str">
        <f t="shared" si="216"/>
        <v/>
      </c>
      <c r="AH1382" s="10" t="str">
        <f t="shared" si="218"/>
        <v/>
      </c>
      <c r="AI1382" s="102"/>
      <c r="AJ1382" s="10"/>
      <c r="AK1382" s="10"/>
      <c r="AL1382" s="105"/>
      <c r="AM1382" s="102"/>
      <c r="AN1382" s="10"/>
      <c r="AO1382" s="10" t="str">
        <f t="shared" si="217"/>
        <v/>
      </c>
      <c r="AT1382" s="10"/>
      <c r="AU1382" s="10" t="str">
        <f>IF(O1382="include",AF1382,"")</f>
        <v/>
      </c>
      <c r="AV1382" s="54" t="str">
        <f>IF(P1382="include",AF1382,"")</f>
        <v/>
      </c>
    </row>
    <row r="1383" spans="1:48" s="54" customFormat="1" ht="45">
      <c r="A1383" s="10">
        <v>1517</v>
      </c>
      <c r="B1383" s="10"/>
      <c r="C1383" s="10" t="s">
        <v>1869</v>
      </c>
      <c r="D1383" s="10">
        <v>4</v>
      </c>
      <c r="E1383" s="10">
        <v>5</v>
      </c>
      <c r="F1383" s="10">
        <v>5</v>
      </c>
      <c r="G1383" s="119" t="str">
        <f t="shared" si="219"/>
        <v>MAYBE</v>
      </c>
      <c r="H1383" s="147" t="s">
        <v>901</v>
      </c>
      <c r="I1383" s="189" t="s">
        <v>901</v>
      </c>
      <c r="J1383" s="10" t="str">
        <f>IF(AND(G1383="Excluded", H1383="Excluded"), "Mutually Excluded", IF(AND(OR(G1383="CERTAINLY INCLUDED", G1383="INCLUDED", G1383="MAYBE" ), OR(H1383="INCLUDED", H1383="MAYBE")), "MUTUALLY INCLUDED", IF(AND(G1383="MAYBE", H1383="MAYBE"), "Mutually MAYBE", IF(AND(G1383="Excluded", OR(H1383="INCLUDED", H1383="MAYBE")), "AI: No, Human: Yes", IF(AND(H1383="Excluded", OR(G1383="INCLUDED", G1383="CERTAINLY INCLUDED", G1383="MAYBE")), "AI: Yes, Human: No", "Other Conflict")))))</f>
        <v>AI: Yes, Human: No</v>
      </c>
      <c r="K1383" s="10" t="s">
        <v>3018</v>
      </c>
      <c r="L1383" s="10" t="s">
        <v>19</v>
      </c>
      <c r="M1383" s="54" t="s">
        <v>19</v>
      </c>
      <c r="N1383" s="220" t="s">
        <v>19</v>
      </c>
      <c r="O1383" s="54" t="str">
        <f>IF(J1383="Mutually Excluded","Exclude",IF(J1383= "Mutually Included","Include",M1383))</f>
        <v>Exclude</v>
      </c>
      <c r="P1383" s="54" t="str">
        <f>'Humans Alignment T&amp;A'!Z1383</f>
        <v>Exclude</v>
      </c>
      <c r="Q1383" s="120" t="str">
        <f>IF(AND(O1383="Exclude", P1383="Exclude"), "Mutually Excluded", IF(AND(OR(O1383="CERTAINLY INCLUDED", O1383="INCLUDE" ), OR(P1383="INCLUDE", P1383="MAYBE")), "MUTUALLY INCLUDED", IF(AND(O1383="MAYBE", P1383="MAYBE"), "Mutually MAYBE", IF(AND(O1383="Exclude", OR(P1383="INCLUDE", P1383="MAYBE")), "AI+Hum: No, Hum1+2: Yes", IF(AND(P1383="Exclude", OR(O1383="INCLUDE", O1383="CERTAINLY INCLUDED", H1383="MAYBE")), "Ai+hum: Yes, Hum1+2: No", "Other Conflict")))))</f>
        <v>Mutually Excluded</v>
      </c>
      <c r="U1383" s="121" t="str">
        <f>IF(Q1383="Mutually Excluded","Exclude",IF(Q1383= "Mutually Included","Include",R1383))</f>
        <v>Exclude</v>
      </c>
      <c r="V1383" s="122"/>
      <c r="X1383" s="117"/>
      <c r="Y1383" s="117"/>
      <c r="Z1383" s="103" t="str">
        <f t="shared" si="215"/>
        <v/>
      </c>
      <c r="AA1383" s="256"/>
      <c r="AB1383" s="186"/>
      <c r="AC1383" s="186"/>
      <c r="AD1383" s="203"/>
      <c r="AF1383" s="203"/>
      <c r="AG1383" s="102" t="str">
        <f t="shared" si="216"/>
        <v/>
      </c>
      <c r="AH1383" s="10" t="str">
        <f t="shared" si="218"/>
        <v/>
      </c>
      <c r="AI1383" s="102"/>
      <c r="AJ1383" s="10"/>
      <c r="AK1383" s="10"/>
      <c r="AL1383" s="105"/>
      <c r="AM1383" s="102"/>
      <c r="AN1383" s="10"/>
      <c r="AO1383" s="10" t="str">
        <f t="shared" si="217"/>
        <v/>
      </c>
      <c r="AT1383" s="10"/>
      <c r="AU1383" s="10" t="str">
        <f>IF(O1383="include",AF1383,"")</f>
        <v/>
      </c>
      <c r="AV1383" s="54" t="str">
        <f>IF(P1383="include",AF1383,"")</f>
        <v/>
      </c>
    </row>
    <row r="1384" spans="1:48" s="54" customFormat="1" ht="30">
      <c r="A1384" s="10">
        <v>1518</v>
      </c>
      <c r="B1384" s="10"/>
      <c r="C1384" s="10" t="s">
        <v>1870</v>
      </c>
      <c r="D1384" s="10">
        <v>3</v>
      </c>
      <c r="E1384" s="10">
        <v>2</v>
      </c>
      <c r="F1384" s="10">
        <v>3</v>
      </c>
      <c r="G1384" s="119" t="str">
        <f t="shared" si="219"/>
        <v>EXCLUDED</v>
      </c>
      <c r="H1384" s="147" t="s">
        <v>901</v>
      </c>
      <c r="I1384" s="189" t="s">
        <v>901</v>
      </c>
      <c r="J1384" s="10" t="str">
        <f>IF(AND(G1384="Excluded", H1384="Excluded"), "Mutually Excluded", IF(AND(OR(G1384="CERTAINLY INCLUDED", G1384="INCLUDED", G1384="MAYBE" ), OR(H1384="INCLUDED", H1384="MAYBE")), "MUTUALLY INCLUDED", IF(AND(G1384="MAYBE", H1384="MAYBE"), "Mutually MAYBE", IF(AND(G1384="Excluded", OR(H1384="INCLUDED", H1384="MAYBE")), "AI: No, Human: Yes", IF(AND(H1384="Excluded", OR(G1384="INCLUDED", G1384="CERTAINLY INCLUDED", G1384="MAYBE")), "AI: Yes, Human: No", "Other Conflict")))))</f>
        <v>Mutually Excluded</v>
      </c>
      <c r="K1384" s="10"/>
      <c r="L1384" s="10"/>
      <c r="N1384" s="220" t="s">
        <v>19</v>
      </c>
      <c r="O1384" s="54" t="str">
        <f>IF(J1384="Mutually Excluded","Exclude",IF(J1384= "Mutually Included","Include",M1384))</f>
        <v>Exclude</v>
      </c>
      <c r="P1384" s="54" t="str">
        <f>'Humans Alignment T&amp;A'!Z1384</f>
        <v>Exclude</v>
      </c>
      <c r="Q1384" s="120" t="str">
        <f>IF(AND(O1384="Exclude", P1384="Exclude"), "Mutually Excluded", IF(AND(OR(O1384="CERTAINLY INCLUDED", O1384="INCLUDE" ), OR(P1384="INCLUDE", P1384="MAYBE")), "MUTUALLY INCLUDED", IF(AND(O1384="MAYBE", P1384="MAYBE"), "Mutually MAYBE", IF(AND(O1384="Exclude", OR(P1384="INCLUDE", P1384="MAYBE")), "AI+Hum: No, Hum1+2: Yes", IF(AND(P1384="Exclude", OR(O1384="INCLUDE", O1384="CERTAINLY INCLUDED", H1384="MAYBE")), "Ai+hum: Yes, Hum1+2: No", "Other Conflict")))))</f>
        <v>Mutually Excluded</v>
      </c>
      <c r="U1384" s="121" t="str">
        <f>IF(Q1384="Mutually Excluded","Exclude",IF(Q1384= "Mutually Included","Include",R1384))</f>
        <v>Exclude</v>
      </c>
      <c r="V1384" s="122"/>
      <c r="X1384" s="117"/>
      <c r="Y1384" s="117"/>
      <c r="Z1384" s="103" t="str">
        <f t="shared" si="215"/>
        <v/>
      </c>
      <c r="AA1384" s="256"/>
      <c r="AB1384" s="186"/>
      <c r="AC1384" s="186"/>
      <c r="AD1384" s="203"/>
      <c r="AF1384" s="203"/>
      <c r="AG1384" s="102" t="str">
        <f t="shared" si="216"/>
        <v/>
      </c>
      <c r="AH1384" s="10" t="str">
        <f t="shared" si="218"/>
        <v/>
      </c>
      <c r="AI1384" s="102"/>
      <c r="AJ1384" s="10"/>
      <c r="AK1384" s="10"/>
      <c r="AL1384" s="105"/>
      <c r="AM1384" s="102"/>
      <c r="AN1384" s="10"/>
      <c r="AO1384" s="10" t="str">
        <f t="shared" si="217"/>
        <v/>
      </c>
      <c r="AT1384" s="10"/>
      <c r="AU1384" s="10" t="str">
        <f>IF(O1384="include",AF1384,"")</f>
        <v/>
      </c>
      <c r="AV1384" s="54" t="str">
        <f>IF(P1384="include",AF1384,"")</f>
        <v/>
      </c>
    </row>
    <row r="1385" spans="1:48" s="54" customFormat="1" ht="30">
      <c r="A1385" s="10">
        <v>1519</v>
      </c>
      <c r="B1385" s="10"/>
      <c r="C1385" s="10" t="s">
        <v>1871</v>
      </c>
      <c r="D1385" s="10">
        <v>4</v>
      </c>
      <c r="E1385" s="10">
        <v>3</v>
      </c>
      <c r="F1385" s="10">
        <v>4</v>
      </c>
      <c r="G1385" s="119" t="str">
        <f t="shared" si="219"/>
        <v>EXCLUDED</v>
      </c>
      <c r="H1385" s="147" t="s">
        <v>901</v>
      </c>
      <c r="I1385" s="189" t="s">
        <v>901</v>
      </c>
      <c r="J1385" s="10" t="str">
        <f>IF(AND(G1385="Excluded", H1385="Excluded"), "Mutually Excluded", IF(AND(OR(G1385="CERTAINLY INCLUDED", G1385="INCLUDED", G1385="MAYBE" ), OR(H1385="INCLUDED", H1385="MAYBE")), "MUTUALLY INCLUDED", IF(AND(G1385="MAYBE", H1385="MAYBE"), "Mutually MAYBE", IF(AND(G1385="Excluded", OR(H1385="INCLUDED", H1385="MAYBE")), "AI: No, Human: Yes", IF(AND(H1385="Excluded", OR(G1385="INCLUDED", G1385="CERTAINLY INCLUDED", G1385="MAYBE")), "AI: Yes, Human: No", "Other Conflict")))))</f>
        <v>Mutually Excluded</v>
      </c>
      <c r="K1385" s="10"/>
      <c r="L1385" s="10"/>
      <c r="N1385" s="220" t="s">
        <v>19</v>
      </c>
      <c r="O1385" s="54" t="str">
        <f>IF(J1385="Mutually Excluded","Exclude",IF(J1385= "Mutually Included","Include",M1385))</f>
        <v>Exclude</v>
      </c>
      <c r="P1385" s="54" t="str">
        <f>'Humans Alignment T&amp;A'!Z1385</f>
        <v>Exclude</v>
      </c>
      <c r="Q1385" s="120" t="str">
        <f>IF(AND(O1385="Exclude", P1385="Exclude"), "Mutually Excluded", IF(AND(OR(O1385="CERTAINLY INCLUDED", O1385="INCLUDE" ), OR(P1385="INCLUDE", P1385="MAYBE")), "MUTUALLY INCLUDED", IF(AND(O1385="MAYBE", P1385="MAYBE"), "Mutually MAYBE", IF(AND(O1385="Exclude", OR(P1385="INCLUDE", P1385="MAYBE")), "AI+Hum: No, Hum1+2: Yes", IF(AND(P1385="Exclude", OR(O1385="INCLUDE", O1385="CERTAINLY INCLUDED", H1385="MAYBE")), "Ai+hum: Yes, Hum1+2: No", "Other Conflict")))))</f>
        <v>Mutually Excluded</v>
      </c>
      <c r="U1385" s="121" t="str">
        <f>IF(Q1385="Mutually Excluded","Exclude",IF(Q1385= "Mutually Included","Include",R1385))</f>
        <v>Exclude</v>
      </c>
      <c r="V1385" s="122"/>
      <c r="X1385" s="117"/>
      <c r="Y1385" s="117"/>
      <c r="Z1385" s="103" t="str">
        <f t="shared" si="215"/>
        <v/>
      </c>
      <c r="AA1385" s="256"/>
      <c r="AB1385" s="186"/>
      <c r="AC1385" s="186"/>
      <c r="AD1385" s="203"/>
      <c r="AF1385" s="203"/>
      <c r="AG1385" s="102" t="str">
        <f t="shared" si="216"/>
        <v/>
      </c>
      <c r="AH1385" s="10" t="str">
        <f t="shared" si="218"/>
        <v/>
      </c>
      <c r="AI1385" s="102"/>
      <c r="AJ1385" s="10"/>
      <c r="AK1385" s="10"/>
      <c r="AL1385" s="105"/>
      <c r="AM1385" s="102"/>
      <c r="AN1385" s="10"/>
      <c r="AO1385" s="10" t="str">
        <f t="shared" si="217"/>
        <v/>
      </c>
      <c r="AT1385" s="10"/>
      <c r="AU1385" s="10" t="str">
        <f>IF(O1385="include",AF1385,"")</f>
        <v/>
      </c>
      <c r="AV1385" s="54" t="str">
        <f>IF(P1385="include",AF1385,"")</f>
        <v/>
      </c>
    </row>
    <row r="1386" spans="1:48" s="54" customFormat="1" ht="45">
      <c r="A1386" s="10">
        <v>1520</v>
      </c>
      <c r="B1386" s="10"/>
      <c r="C1386" s="10" t="s">
        <v>1872</v>
      </c>
      <c r="D1386" s="10">
        <v>4</v>
      </c>
      <c r="E1386" s="10">
        <v>3</v>
      </c>
      <c r="F1386" s="10">
        <v>4</v>
      </c>
      <c r="G1386" s="119" t="str">
        <f t="shared" si="219"/>
        <v>EXCLUDED</v>
      </c>
      <c r="H1386" s="147" t="s">
        <v>901</v>
      </c>
      <c r="I1386" s="189" t="s">
        <v>901</v>
      </c>
      <c r="J1386" s="10" t="str">
        <f>IF(AND(G1386="Excluded", H1386="Excluded"), "Mutually Excluded", IF(AND(OR(G1386="CERTAINLY INCLUDED", G1386="INCLUDED", G1386="MAYBE" ), OR(H1386="INCLUDED", H1386="MAYBE")), "MUTUALLY INCLUDED", IF(AND(G1386="MAYBE", H1386="MAYBE"), "Mutually MAYBE", IF(AND(G1386="Excluded", OR(H1386="INCLUDED", H1386="MAYBE")), "AI: No, Human: Yes", IF(AND(H1386="Excluded", OR(G1386="INCLUDED", G1386="CERTAINLY INCLUDED", G1386="MAYBE")), "AI: Yes, Human: No", "Other Conflict")))))</f>
        <v>Mutually Excluded</v>
      </c>
      <c r="K1386" s="10"/>
      <c r="L1386" s="10"/>
      <c r="N1386" s="220" t="s">
        <v>19</v>
      </c>
      <c r="O1386" s="54" t="str">
        <f>IF(J1386="Mutually Excluded","Exclude",IF(J1386= "Mutually Included","Include",M1386))</f>
        <v>Exclude</v>
      </c>
      <c r="P1386" s="54" t="str">
        <f>'Humans Alignment T&amp;A'!Z1386</f>
        <v>Exclude</v>
      </c>
      <c r="Q1386" s="120" t="str">
        <f>IF(AND(O1386="Exclude", P1386="Exclude"), "Mutually Excluded", IF(AND(OR(O1386="CERTAINLY INCLUDED", O1386="INCLUDE" ), OR(P1386="INCLUDE", P1386="MAYBE")), "MUTUALLY INCLUDED", IF(AND(O1386="MAYBE", P1386="MAYBE"), "Mutually MAYBE", IF(AND(O1386="Exclude", OR(P1386="INCLUDE", P1386="MAYBE")), "AI+Hum: No, Hum1+2: Yes", IF(AND(P1386="Exclude", OR(O1386="INCLUDE", O1386="CERTAINLY INCLUDED", H1386="MAYBE")), "Ai+hum: Yes, Hum1+2: No", "Other Conflict")))))</f>
        <v>Mutually Excluded</v>
      </c>
      <c r="U1386" s="121" t="str">
        <f>IF(Q1386="Mutually Excluded","Exclude",IF(Q1386= "Mutually Included","Include",R1386))</f>
        <v>Exclude</v>
      </c>
      <c r="V1386" s="122"/>
      <c r="X1386" s="117"/>
      <c r="Y1386" s="117"/>
      <c r="Z1386" s="103" t="str">
        <f t="shared" si="215"/>
        <v/>
      </c>
      <c r="AA1386" s="256"/>
      <c r="AB1386" s="186"/>
      <c r="AC1386" s="186"/>
      <c r="AD1386" s="203"/>
      <c r="AF1386" s="203"/>
      <c r="AG1386" s="102" t="str">
        <f t="shared" si="216"/>
        <v/>
      </c>
      <c r="AH1386" s="10" t="str">
        <f t="shared" si="218"/>
        <v/>
      </c>
      <c r="AI1386" s="102"/>
      <c r="AJ1386" s="10"/>
      <c r="AK1386" s="10"/>
      <c r="AL1386" s="105"/>
      <c r="AM1386" s="102"/>
      <c r="AN1386" s="10"/>
      <c r="AO1386" s="10" t="str">
        <f t="shared" si="217"/>
        <v/>
      </c>
      <c r="AT1386" s="10"/>
      <c r="AU1386" s="10" t="str">
        <f>IF(O1386="include",AF1386,"")</f>
        <v/>
      </c>
      <c r="AV1386" s="54" t="str">
        <f>IF(P1386="include",AF1386,"")</f>
        <v/>
      </c>
    </row>
    <row r="1387" spans="1:48" s="54" customFormat="1" ht="45">
      <c r="A1387" s="10">
        <v>1521</v>
      </c>
      <c r="B1387" s="10"/>
      <c r="C1387" s="10" t="s">
        <v>1874</v>
      </c>
      <c r="D1387" s="10">
        <v>5</v>
      </c>
      <c r="E1387" s="10">
        <v>4</v>
      </c>
      <c r="F1387" s="10">
        <v>4</v>
      </c>
      <c r="G1387" s="119" t="str">
        <f t="shared" si="219"/>
        <v>MAYBE</v>
      </c>
      <c r="H1387" s="147" t="s">
        <v>901</v>
      </c>
      <c r="I1387" s="189" t="s">
        <v>901</v>
      </c>
      <c r="J1387" s="10" t="str">
        <f>IF(AND(G1387="Excluded", H1387="Excluded"), "Mutually Excluded", IF(AND(OR(G1387="CERTAINLY INCLUDED", G1387="INCLUDED", G1387="MAYBE" ), OR(H1387="INCLUDED", H1387="MAYBE")), "MUTUALLY INCLUDED", IF(AND(G1387="MAYBE", H1387="MAYBE"), "Mutually MAYBE", IF(AND(G1387="Excluded", OR(H1387="INCLUDED", H1387="MAYBE")), "AI: No, Human: Yes", IF(AND(H1387="Excluded", OR(G1387="INCLUDED", G1387="CERTAINLY INCLUDED", G1387="MAYBE")), "AI: Yes, Human: No", "Other Conflict")))))</f>
        <v>AI: Yes, Human: No</v>
      </c>
      <c r="K1387" s="10" t="s">
        <v>3018</v>
      </c>
      <c r="L1387" s="10" t="s">
        <v>19</v>
      </c>
      <c r="M1387" s="54" t="s">
        <v>19</v>
      </c>
      <c r="N1387" s="220" t="s">
        <v>19</v>
      </c>
      <c r="O1387" s="54" t="str">
        <f>IF(J1387="Mutually Excluded","Exclude",IF(J1387= "Mutually Included","Include",M1387))</f>
        <v>Exclude</v>
      </c>
      <c r="P1387" s="54" t="str">
        <f>'Humans Alignment T&amp;A'!Z1387</f>
        <v>Exclude</v>
      </c>
      <c r="Q1387" s="120" t="str">
        <f>IF(AND(O1387="Exclude", P1387="Exclude"), "Mutually Excluded", IF(AND(OR(O1387="CERTAINLY INCLUDED", O1387="INCLUDE" ), OR(P1387="INCLUDE", P1387="MAYBE")), "MUTUALLY INCLUDED", IF(AND(O1387="MAYBE", P1387="MAYBE"), "Mutually MAYBE", IF(AND(O1387="Exclude", OR(P1387="INCLUDE", P1387="MAYBE")), "AI+Hum: No, Hum1+2: Yes", IF(AND(P1387="Exclude", OR(O1387="INCLUDE", O1387="CERTAINLY INCLUDED", H1387="MAYBE")), "Ai+hum: Yes, Hum1+2: No", "Other Conflict")))))</f>
        <v>Mutually Excluded</v>
      </c>
      <c r="U1387" s="121" t="str">
        <f>IF(Q1387="Mutually Excluded","Exclude",IF(Q1387= "Mutually Included","Include",R1387))</f>
        <v>Exclude</v>
      </c>
      <c r="V1387" s="122"/>
      <c r="X1387" s="117"/>
      <c r="Y1387" s="117"/>
      <c r="Z1387" s="103" t="str">
        <f t="shared" si="215"/>
        <v/>
      </c>
      <c r="AA1387" s="256"/>
      <c r="AB1387" s="186"/>
      <c r="AC1387" s="186"/>
      <c r="AD1387" s="203"/>
      <c r="AF1387" s="203"/>
      <c r="AG1387" s="102" t="str">
        <f t="shared" si="216"/>
        <v/>
      </c>
      <c r="AH1387" s="10" t="str">
        <f t="shared" si="218"/>
        <v/>
      </c>
      <c r="AI1387" s="102"/>
      <c r="AJ1387" s="10"/>
      <c r="AK1387" s="10"/>
      <c r="AL1387" s="105"/>
      <c r="AM1387" s="102"/>
      <c r="AN1387" s="10"/>
      <c r="AO1387" s="10" t="str">
        <f t="shared" si="217"/>
        <v/>
      </c>
      <c r="AT1387" s="10"/>
      <c r="AU1387" s="10" t="str">
        <f>IF(O1387="include",AF1387,"")</f>
        <v/>
      </c>
      <c r="AV1387" s="54" t="str">
        <f>IF(P1387="include",AF1387,"")</f>
        <v/>
      </c>
    </row>
    <row r="1388" spans="1:48" s="54" customFormat="1" ht="30">
      <c r="A1388" s="10">
        <v>1523</v>
      </c>
      <c r="B1388" s="10"/>
      <c r="C1388" s="10" t="s">
        <v>1876</v>
      </c>
      <c r="D1388" s="10">
        <v>2</v>
      </c>
      <c r="E1388" s="10">
        <v>2</v>
      </c>
      <c r="F1388" s="10">
        <v>2</v>
      </c>
      <c r="G1388" s="119" t="str">
        <f t="shared" si="219"/>
        <v>EXCLUDED</v>
      </c>
      <c r="H1388" s="147" t="s">
        <v>901</v>
      </c>
      <c r="I1388" s="189" t="s">
        <v>901</v>
      </c>
      <c r="J1388" s="10" t="str">
        <f>IF(AND(G1388="Excluded", H1388="Excluded"), "Mutually Excluded", IF(AND(OR(G1388="CERTAINLY INCLUDED", G1388="INCLUDED", G1388="MAYBE" ), OR(H1388="INCLUDED", H1388="MAYBE")), "MUTUALLY INCLUDED", IF(AND(G1388="MAYBE", H1388="MAYBE"), "Mutually MAYBE", IF(AND(G1388="Excluded", OR(H1388="INCLUDED", H1388="MAYBE")), "AI: No, Human: Yes", IF(AND(H1388="Excluded", OR(G1388="INCLUDED", G1388="CERTAINLY INCLUDED", G1388="MAYBE")), "AI: Yes, Human: No", "Other Conflict")))))</f>
        <v>Mutually Excluded</v>
      </c>
      <c r="K1388" s="10"/>
      <c r="L1388" s="10"/>
      <c r="N1388" s="220" t="s">
        <v>19</v>
      </c>
      <c r="O1388" s="54" t="str">
        <f>IF(J1388="Mutually Excluded","Exclude",IF(J1388= "Mutually Included","Include",M1388))</f>
        <v>Exclude</v>
      </c>
      <c r="P1388" s="54" t="str">
        <f>'Humans Alignment T&amp;A'!Z1388</f>
        <v>Exclude</v>
      </c>
      <c r="Q1388" s="120" t="str">
        <f>IF(AND(O1388="Exclude", P1388="Exclude"), "Mutually Excluded", IF(AND(OR(O1388="CERTAINLY INCLUDED", O1388="INCLUDE" ), OR(P1388="INCLUDE", P1388="MAYBE")), "MUTUALLY INCLUDED", IF(AND(O1388="MAYBE", P1388="MAYBE"), "Mutually MAYBE", IF(AND(O1388="Exclude", OR(P1388="INCLUDE", P1388="MAYBE")), "AI+Hum: No, Hum1+2: Yes", IF(AND(P1388="Exclude", OR(O1388="INCLUDE", O1388="CERTAINLY INCLUDED", H1388="MAYBE")), "Ai+hum: Yes, Hum1+2: No", "Other Conflict")))))</f>
        <v>Mutually Excluded</v>
      </c>
      <c r="U1388" s="121" t="str">
        <f>IF(Q1388="Mutually Excluded","Exclude",IF(Q1388= "Mutually Included","Include",R1388))</f>
        <v>Exclude</v>
      </c>
      <c r="V1388" s="122"/>
      <c r="X1388" s="117"/>
      <c r="Y1388" s="117"/>
      <c r="Z1388" s="103" t="str">
        <f t="shared" si="215"/>
        <v/>
      </c>
      <c r="AA1388" s="256"/>
      <c r="AB1388" s="186"/>
      <c r="AC1388" s="186"/>
      <c r="AD1388" s="203"/>
      <c r="AF1388" s="203"/>
      <c r="AG1388" s="102" t="str">
        <f t="shared" si="216"/>
        <v/>
      </c>
      <c r="AH1388" s="10" t="str">
        <f t="shared" si="218"/>
        <v/>
      </c>
      <c r="AI1388" s="102"/>
      <c r="AJ1388" s="10"/>
      <c r="AK1388" s="10"/>
      <c r="AL1388" s="105"/>
      <c r="AM1388" s="102"/>
      <c r="AN1388" s="10"/>
      <c r="AO1388" s="10" t="str">
        <f t="shared" si="217"/>
        <v/>
      </c>
      <c r="AT1388" s="10"/>
      <c r="AU1388" s="10" t="str">
        <f>IF(O1388="include",AF1388,"")</f>
        <v/>
      </c>
      <c r="AV1388" s="54" t="str">
        <f>IF(P1388="include",AF1388,"")</f>
        <v/>
      </c>
    </row>
    <row r="1389" spans="1:48" s="54" customFormat="1" ht="45">
      <c r="A1389" s="10">
        <v>1524</v>
      </c>
      <c r="B1389" s="10"/>
      <c r="C1389" s="10" t="s">
        <v>1877</v>
      </c>
      <c r="D1389" s="10">
        <v>4</v>
      </c>
      <c r="E1389" s="10">
        <v>3</v>
      </c>
      <c r="F1389" s="10">
        <v>3</v>
      </c>
      <c r="G1389" s="119" t="str">
        <f t="shared" si="219"/>
        <v>EXCLUDED</v>
      </c>
      <c r="H1389" s="147" t="s">
        <v>901</v>
      </c>
      <c r="I1389" s="189" t="s">
        <v>901</v>
      </c>
      <c r="J1389" s="10" t="str">
        <f>IF(AND(G1389="Excluded", H1389="Excluded"), "Mutually Excluded", IF(AND(OR(G1389="CERTAINLY INCLUDED", G1389="INCLUDED", G1389="MAYBE" ), OR(H1389="INCLUDED", H1389="MAYBE")), "MUTUALLY INCLUDED", IF(AND(G1389="MAYBE", H1389="MAYBE"), "Mutually MAYBE", IF(AND(G1389="Excluded", OR(H1389="INCLUDED", H1389="MAYBE")), "AI: No, Human: Yes", IF(AND(H1389="Excluded", OR(G1389="INCLUDED", G1389="CERTAINLY INCLUDED", G1389="MAYBE")), "AI: Yes, Human: No", "Other Conflict")))))</f>
        <v>Mutually Excluded</v>
      </c>
      <c r="K1389" s="10"/>
      <c r="L1389" s="10"/>
      <c r="N1389" s="220" t="s">
        <v>19</v>
      </c>
      <c r="O1389" s="54" t="str">
        <f>IF(J1389="Mutually Excluded","Exclude",IF(J1389= "Mutually Included","Include",M1389))</f>
        <v>Exclude</v>
      </c>
      <c r="P1389" s="54" t="str">
        <f>'Humans Alignment T&amp;A'!Z1389</f>
        <v>Exclude</v>
      </c>
      <c r="Q1389" s="120" t="str">
        <f>IF(AND(O1389="Exclude", P1389="Exclude"), "Mutually Excluded", IF(AND(OR(O1389="CERTAINLY INCLUDED", O1389="INCLUDE" ), OR(P1389="INCLUDE", P1389="MAYBE")), "MUTUALLY INCLUDED", IF(AND(O1389="MAYBE", P1389="MAYBE"), "Mutually MAYBE", IF(AND(O1389="Exclude", OR(P1389="INCLUDE", P1389="MAYBE")), "AI+Hum: No, Hum1+2: Yes", IF(AND(P1389="Exclude", OR(O1389="INCLUDE", O1389="CERTAINLY INCLUDED", H1389="MAYBE")), "Ai+hum: Yes, Hum1+2: No", "Other Conflict")))))</f>
        <v>Mutually Excluded</v>
      </c>
      <c r="U1389" s="121" t="str">
        <f>IF(Q1389="Mutually Excluded","Exclude",IF(Q1389= "Mutually Included","Include",R1389))</f>
        <v>Exclude</v>
      </c>
      <c r="V1389" s="122"/>
      <c r="X1389" s="117"/>
      <c r="Y1389" s="117"/>
      <c r="Z1389" s="103" t="str">
        <f t="shared" si="215"/>
        <v/>
      </c>
      <c r="AA1389" s="256"/>
      <c r="AB1389" s="186"/>
      <c r="AC1389" s="186"/>
      <c r="AD1389" s="203"/>
      <c r="AF1389" s="203"/>
      <c r="AG1389" s="102" t="str">
        <f t="shared" si="216"/>
        <v/>
      </c>
      <c r="AH1389" s="10" t="str">
        <f t="shared" si="218"/>
        <v/>
      </c>
      <c r="AI1389" s="102"/>
      <c r="AJ1389" s="10"/>
      <c r="AK1389" s="10"/>
      <c r="AL1389" s="105"/>
      <c r="AM1389" s="102"/>
      <c r="AN1389" s="10"/>
      <c r="AO1389" s="10" t="str">
        <f t="shared" si="217"/>
        <v/>
      </c>
      <c r="AT1389" s="10"/>
      <c r="AU1389" s="10" t="str">
        <f>IF(O1389="include",AF1389,"")</f>
        <v/>
      </c>
      <c r="AV1389" s="54" t="str">
        <f>IF(P1389="include",AF1389,"")</f>
        <v/>
      </c>
    </row>
    <row r="1390" spans="1:48" s="54" customFormat="1" ht="30">
      <c r="A1390" s="10">
        <v>1525</v>
      </c>
      <c r="B1390" s="10"/>
      <c r="C1390" s="10" t="s">
        <v>1878</v>
      </c>
      <c r="D1390" s="10">
        <v>4</v>
      </c>
      <c r="E1390" s="10">
        <v>3</v>
      </c>
      <c r="F1390" s="10">
        <v>4</v>
      </c>
      <c r="G1390" s="119" t="str">
        <f t="shared" si="219"/>
        <v>EXCLUDED</v>
      </c>
      <c r="H1390" s="147" t="s">
        <v>901</v>
      </c>
      <c r="I1390" s="189" t="s">
        <v>901</v>
      </c>
      <c r="J1390" s="10" t="str">
        <f>IF(AND(G1390="Excluded", H1390="Excluded"), "Mutually Excluded", IF(AND(OR(G1390="CERTAINLY INCLUDED", G1390="INCLUDED", G1390="MAYBE" ), OR(H1390="INCLUDED", H1390="MAYBE")), "MUTUALLY INCLUDED", IF(AND(G1390="MAYBE", H1390="MAYBE"), "Mutually MAYBE", IF(AND(G1390="Excluded", OR(H1390="INCLUDED", H1390="MAYBE")), "AI: No, Human: Yes", IF(AND(H1390="Excluded", OR(G1390="INCLUDED", G1390="CERTAINLY INCLUDED", G1390="MAYBE")), "AI: Yes, Human: No", "Other Conflict")))))</f>
        <v>Mutually Excluded</v>
      </c>
      <c r="K1390" s="10"/>
      <c r="L1390" s="10"/>
      <c r="N1390" s="220" t="s">
        <v>19</v>
      </c>
      <c r="O1390" s="54" t="str">
        <f>IF(J1390="Mutually Excluded","Exclude",IF(J1390= "Mutually Included","Include",M1390))</f>
        <v>Exclude</v>
      </c>
      <c r="P1390" s="54" t="str">
        <f>'Humans Alignment T&amp;A'!Z1390</f>
        <v>Exclude</v>
      </c>
      <c r="Q1390" s="120" t="str">
        <f>IF(AND(O1390="Exclude", P1390="Exclude"), "Mutually Excluded", IF(AND(OR(O1390="CERTAINLY INCLUDED", O1390="INCLUDE" ), OR(P1390="INCLUDE", P1390="MAYBE")), "MUTUALLY INCLUDED", IF(AND(O1390="MAYBE", P1390="MAYBE"), "Mutually MAYBE", IF(AND(O1390="Exclude", OR(P1390="INCLUDE", P1390="MAYBE")), "AI+Hum: No, Hum1+2: Yes", IF(AND(P1390="Exclude", OR(O1390="INCLUDE", O1390="CERTAINLY INCLUDED", H1390="MAYBE")), "Ai+hum: Yes, Hum1+2: No", "Other Conflict")))))</f>
        <v>Mutually Excluded</v>
      </c>
      <c r="U1390" s="121" t="str">
        <f>IF(Q1390="Mutually Excluded","Exclude",IF(Q1390= "Mutually Included","Include",R1390))</f>
        <v>Exclude</v>
      </c>
      <c r="V1390" s="122"/>
      <c r="X1390" s="117"/>
      <c r="Y1390" s="117"/>
      <c r="Z1390" s="103" t="str">
        <f t="shared" si="215"/>
        <v/>
      </c>
      <c r="AA1390" s="256"/>
      <c r="AB1390" s="186"/>
      <c r="AC1390" s="186"/>
      <c r="AD1390" s="203"/>
      <c r="AF1390" s="203"/>
      <c r="AG1390" s="102" t="str">
        <f t="shared" si="216"/>
        <v/>
      </c>
      <c r="AH1390" s="10" t="str">
        <f t="shared" si="218"/>
        <v/>
      </c>
      <c r="AI1390" s="102"/>
      <c r="AJ1390" s="10"/>
      <c r="AK1390" s="10"/>
      <c r="AL1390" s="105"/>
      <c r="AM1390" s="102"/>
      <c r="AN1390" s="10"/>
      <c r="AO1390" s="10" t="str">
        <f t="shared" si="217"/>
        <v/>
      </c>
      <c r="AT1390" s="10"/>
      <c r="AU1390" s="10" t="str">
        <f>IF(O1390="include",AF1390,"")</f>
        <v/>
      </c>
      <c r="AV1390" s="54" t="str">
        <f>IF(P1390="include",AF1390,"")</f>
        <v/>
      </c>
    </row>
    <row r="1391" spans="1:48" s="54" customFormat="1" ht="30">
      <c r="A1391" s="10">
        <v>1526</v>
      </c>
      <c r="B1391" s="10"/>
      <c r="C1391" s="10" t="s">
        <v>1879</v>
      </c>
      <c r="D1391" s="10">
        <v>2</v>
      </c>
      <c r="E1391" s="10">
        <v>2</v>
      </c>
      <c r="F1391" s="10">
        <v>3</v>
      </c>
      <c r="G1391" s="119" t="str">
        <f t="shared" si="219"/>
        <v>EXCLUDED</v>
      </c>
      <c r="H1391" s="147" t="s">
        <v>901</v>
      </c>
      <c r="I1391" s="189" t="s">
        <v>901</v>
      </c>
      <c r="J1391" s="10" t="str">
        <f>IF(AND(G1391="Excluded", H1391="Excluded"), "Mutually Excluded", IF(AND(OR(G1391="CERTAINLY INCLUDED", G1391="INCLUDED", G1391="MAYBE" ), OR(H1391="INCLUDED", H1391="MAYBE")), "MUTUALLY INCLUDED", IF(AND(G1391="MAYBE", H1391="MAYBE"), "Mutually MAYBE", IF(AND(G1391="Excluded", OR(H1391="INCLUDED", H1391="MAYBE")), "AI: No, Human: Yes", IF(AND(H1391="Excluded", OR(G1391="INCLUDED", G1391="CERTAINLY INCLUDED", G1391="MAYBE")), "AI: Yes, Human: No", "Other Conflict")))))</f>
        <v>Mutually Excluded</v>
      </c>
      <c r="K1391" s="10"/>
      <c r="L1391" s="10"/>
      <c r="N1391" s="220" t="s">
        <v>19</v>
      </c>
      <c r="O1391" s="54" t="str">
        <f>IF(J1391="Mutually Excluded","Exclude",IF(J1391= "Mutually Included","Include",M1391))</f>
        <v>Exclude</v>
      </c>
      <c r="P1391" s="54" t="str">
        <f>'Humans Alignment T&amp;A'!Z1391</f>
        <v>Exclude</v>
      </c>
      <c r="Q1391" s="120" t="str">
        <f>IF(AND(O1391="Exclude", P1391="Exclude"), "Mutually Excluded", IF(AND(OR(O1391="CERTAINLY INCLUDED", O1391="INCLUDE" ), OR(P1391="INCLUDE", P1391="MAYBE")), "MUTUALLY INCLUDED", IF(AND(O1391="MAYBE", P1391="MAYBE"), "Mutually MAYBE", IF(AND(O1391="Exclude", OR(P1391="INCLUDE", P1391="MAYBE")), "AI+Hum: No, Hum1+2: Yes", IF(AND(P1391="Exclude", OR(O1391="INCLUDE", O1391="CERTAINLY INCLUDED", H1391="MAYBE")), "Ai+hum: Yes, Hum1+2: No", "Other Conflict")))))</f>
        <v>Mutually Excluded</v>
      </c>
      <c r="U1391" s="121" t="str">
        <f>IF(Q1391="Mutually Excluded","Exclude",IF(Q1391= "Mutually Included","Include",R1391))</f>
        <v>Exclude</v>
      </c>
      <c r="V1391" s="122"/>
      <c r="X1391" s="117"/>
      <c r="Y1391" s="117"/>
      <c r="Z1391" s="103" t="str">
        <f t="shared" si="215"/>
        <v/>
      </c>
      <c r="AA1391" s="256"/>
      <c r="AB1391" s="186"/>
      <c r="AC1391" s="186"/>
      <c r="AD1391" s="203"/>
      <c r="AF1391" s="203"/>
      <c r="AG1391" s="102" t="str">
        <f t="shared" si="216"/>
        <v/>
      </c>
      <c r="AH1391" s="10" t="str">
        <f t="shared" si="218"/>
        <v/>
      </c>
      <c r="AI1391" s="102"/>
      <c r="AJ1391" s="10"/>
      <c r="AK1391" s="10"/>
      <c r="AL1391" s="105"/>
      <c r="AM1391" s="102"/>
      <c r="AN1391" s="10"/>
      <c r="AO1391" s="10" t="str">
        <f t="shared" si="217"/>
        <v/>
      </c>
      <c r="AT1391" s="10"/>
      <c r="AU1391" s="10" t="str">
        <f>IF(O1391="include",AF1391,"")</f>
        <v/>
      </c>
      <c r="AV1391" s="54" t="str">
        <f>IF(P1391="include",AF1391,"")</f>
        <v/>
      </c>
    </row>
    <row r="1392" spans="1:48" s="54" customFormat="1" ht="30">
      <c r="A1392" s="10">
        <v>1527</v>
      </c>
      <c r="B1392" s="10"/>
      <c r="C1392" s="10" t="s">
        <v>1881</v>
      </c>
      <c r="D1392" s="10">
        <v>2</v>
      </c>
      <c r="E1392" s="10">
        <v>1</v>
      </c>
      <c r="F1392" s="10">
        <v>2</v>
      </c>
      <c r="G1392" s="119" t="str">
        <f t="shared" si="219"/>
        <v>EXCLUDED</v>
      </c>
      <c r="H1392" s="147" t="s">
        <v>901</v>
      </c>
      <c r="I1392" s="189" t="s">
        <v>901</v>
      </c>
      <c r="J1392" s="10" t="str">
        <f>IF(AND(G1392="Excluded", H1392="Excluded"), "Mutually Excluded", IF(AND(OR(G1392="CERTAINLY INCLUDED", G1392="INCLUDED", G1392="MAYBE" ), OR(H1392="INCLUDED", H1392="MAYBE")), "MUTUALLY INCLUDED", IF(AND(G1392="MAYBE", H1392="MAYBE"), "Mutually MAYBE", IF(AND(G1392="Excluded", OR(H1392="INCLUDED", H1392="MAYBE")), "AI: No, Human: Yes", IF(AND(H1392="Excluded", OR(G1392="INCLUDED", G1392="CERTAINLY INCLUDED", G1392="MAYBE")), "AI: Yes, Human: No", "Other Conflict")))))</f>
        <v>Mutually Excluded</v>
      </c>
      <c r="K1392" s="10"/>
      <c r="L1392" s="10"/>
      <c r="N1392" s="220" t="s">
        <v>19</v>
      </c>
      <c r="O1392" s="54" t="str">
        <f>IF(J1392="Mutually Excluded","Exclude",IF(J1392= "Mutually Included","Include",M1392))</f>
        <v>Exclude</v>
      </c>
      <c r="P1392" s="54" t="str">
        <f>'Humans Alignment T&amp;A'!Z1392</f>
        <v>Exclude</v>
      </c>
      <c r="Q1392" s="120" t="str">
        <f>IF(AND(O1392="Exclude", P1392="Exclude"), "Mutually Excluded", IF(AND(OR(O1392="CERTAINLY INCLUDED", O1392="INCLUDE" ), OR(P1392="INCLUDE", P1392="MAYBE")), "MUTUALLY INCLUDED", IF(AND(O1392="MAYBE", P1392="MAYBE"), "Mutually MAYBE", IF(AND(O1392="Exclude", OR(P1392="INCLUDE", P1392="MAYBE")), "AI+Hum: No, Hum1+2: Yes", IF(AND(P1392="Exclude", OR(O1392="INCLUDE", O1392="CERTAINLY INCLUDED", H1392="MAYBE")), "Ai+hum: Yes, Hum1+2: No", "Other Conflict")))))</f>
        <v>Mutually Excluded</v>
      </c>
      <c r="U1392" s="121" t="str">
        <f>IF(Q1392="Mutually Excluded","Exclude",IF(Q1392= "Mutually Included","Include",R1392))</f>
        <v>Exclude</v>
      </c>
      <c r="V1392" s="122"/>
      <c r="X1392" s="117"/>
      <c r="Y1392" s="117"/>
      <c r="Z1392" s="103" t="str">
        <f t="shared" si="215"/>
        <v/>
      </c>
      <c r="AA1392" s="256"/>
      <c r="AB1392" s="186"/>
      <c r="AC1392" s="186"/>
      <c r="AD1392" s="203"/>
      <c r="AF1392" s="203"/>
      <c r="AG1392" s="102" t="str">
        <f t="shared" si="216"/>
        <v/>
      </c>
      <c r="AH1392" s="10" t="str">
        <f t="shared" si="218"/>
        <v/>
      </c>
      <c r="AI1392" s="102"/>
      <c r="AJ1392" s="10"/>
      <c r="AK1392" s="10"/>
      <c r="AL1392" s="105"/>
      <c r="AM1392" s="102"/>
      <c r="AN1392" s="10"/>
      <c r="AO1392" s="10" t="str">
        <f t="shared" si="217"/>
        <v/>
      </c>
      <c r="AT1392" s="10"/>
      <c r="AU1392" s="10" t="str">
        <f>IF(O1392="include",AF1392,"")</f>
        <v/>
      </c>
      <c r="AV1392" s="54" t="str">
        <f>IF(P1392="include",AF1392,"")</f>
        <v/>
      </c>
    </row>
    <row r="1393" spans="1:48" s="54" customFormat="1" ht="30">
      <c r="A1393" s="10">
        <v>1528</v>
      </c>
      <c r="B1393" s="10"/>
      <c r="C1393" s="10" t="s">
        <v>1882</v>
      </c>
      <c r="D1393" s="10">
        <v>1</v>
      </c>
      <c r="E1393" s="10">
        <v>1</v>
      </c>
      <c r="F1393" s="10">
        <v>1</v>
      </c>
      <c r="G1393" s="119" t="str">
        <f t="shared" si="219"/>
        <v>EXCLUDED</v>
      </c>
      <c r="H1393" s="147" t="s">
        <v>901</v>
      </c>
      <c r="I1393" s="189" t="s">
        <v>901</v>
      </c>
      <c r="J1393" s="10" t="str">
        <f>IF(AND(G1393="Excluded", H1393="Excluded"), "Mutually Excluded", IF(AND(OR(G1393="CERTAINLY INCLUDED", G1393="INCLUDED", G1393="MAYBE" ), OR(H1393="INCLUDED", H1393="MAYBE")), "MUTUALLY INCLUDED", IF(AND(G1393="MAYBE", H1393="MAYBE"), "Mutually MAYBE", IF(AND(G1393="Excluded", OR(H1393="INCLUDED", H1393="MAYBE")), "AI: No, Human: Yes", IF(AND(H1393="Excluded", OR(G1393="INCLUDED", G1393="CERTAINLY INCLUDED", G1393="MAYBE")), "AI: Yes, Human: No", "Other Conflict")))))</f>
        <v>Mutually Excluded</v>
      </c>
      <c r="K1393" s="10"/>
      <c r="L1393" s="10"/>
      <c r="N1393" s="220" t="s">
        <v>19</v>
      </c>
      <c r="O1393" s="54" t="str">
        <f>IF(J1393="Mutually Excluded","Exclude",IF(J1393= "Mutually Included","Include",M1393))</f>
        <v>Exclude</v>
      </c>
      <c r="P1393" s="54" t="str">
        <f>'Humans Alignment T&amp;A'!Z1393</f>
        <v>Exclude</v>
      </c>
      <c r="Q1393" s="120" t="str">
        <f>IF(AND(O1393="Exclude", P1393="Exclude"), "Mutually Excluded", IF(AND(OR(O1393="CERTAINLY INCLUDED", O1393="INCLUDE" ), OR(P1393="INCLUDE", P1393="MAYBE")), "MUTUALLY INCLUDED", IF(AND(O1393="MAYBE", P1393="MAYBE"), "Mutually MAYBE", IF(AND(O1393="Exclude", OR(P1393="INCLUDE", P1393="MAYBE")), "AI+Hum: No, Hum1+2: Yes", IF(AND(P1393="Exclude", OR(O1393="INCLUDE", O1393="CERTAINLY INCLUDED", H1393="MAYBE")), "Ai+hum: Yes, Hum1+2: No", "Other Conflict")))))</f>
        <v>Mutually Excluded</v>
      </c>
      <c r="U1393" s="121" t="str">
        <f>IF(Q1393="Mutually Excluded","Exclude",IF(Q1393= "Mutually Included","Include",R1393))</f>
        <v>Exclude</v>
      </c>
      <c r="V1393" s="122"/>
      <c r="X1393" s="117"/>
      <c r="Y1393" s="117"/>
      <c r="Z1393" s="103" t="str">
        <f t="shared" si="215"/>
        <v/>
      </c>
      <c r="AA1393" s="256"/>
      <c r="AB1393" s="186"/>
      <c r="AC1393" s="186"/>
      <c r="AD1393" s="203"/>
      <c r="AF1393" s="203"/>
      <c r="AG1393" s="102" t="str">
        <f t="shared" si="216"/>
        <v/>
      </c>
      <c r="AH1393" s="10" t="str">
        <f t="shared" si="218"/>
        <v/>
      </c>
      <c r="AI1393" s="102"/>
      <c r="AJ1393" s="10"/>
      <c r="AK1393" s="10"/>
      <c r="AL1393" s="105"/>
      <c r="AM1393" s="102"/>
      <c r="AN1393" s="10"/>
      <c r="AO1393" s="10" t="str">
        <f t="shared" si="217"/>
        <v/>
      </c>
      <c r="AT1393" s="10"/>
      <c r="AU1393" s="10" t="str">
        <f>IF(O1393="include",AF1393,"")</f>
        <v/>
      </c>
      <c r="AV1393" s="54" t="str">
        <f>IF(P1393="include",AF1393,"")</f>
        <v/>
      </c>
    </row>
    <row r="1394" spans="1:48" s="54" customFormat="1" ht="45">
      <c r="A1394" s="10">
        <v>1529</v>
      </c>
      <c r="B1394" s="10"/>
      <c r="C1394" s="10" t="s">
        <v>1883</v>
      </c>
      <c r="D1394" s="10">
        <v>4</v>
      </c>
      <c r="E1394" s="10">
        <v>3</v>
      </c>
      <c r="F1394" s="10">
        <v>4</v>
      </c>
      <c r="G1394" s="119" t="str">
        <f t="shared" si="219"/>
        <v>EXCLUDED</v>
      </c>
      <c r="H1394" s="147" t="s">
        <v>901</v>
      </c>
      <c r="I1394" s="189" t="s">
        <v>901</v>
      </c>
      <c r="J1394" s="10" t="str">
        <f>IF(AND(G1394="Excluded", H1394="Excluded"), "Mutually Excluded", IF(AND(OR(G1394="CERTAINLY INCLUDED", G1394="INCLUDED", G1394="MAYBE" ), OR(H1394="INCLUDED", H1394="MAYBE")), "MUTUALLY INCLUDED", IF(AND(G1394="MAYBE", H1394="MAYBE"), "Mutually MAYBE", IF(AND(G1394="Excluded", OR(H1394="INCLUDED", H1394="MAYBE")), "AI: No, Human: Yes", IF(AND(H1394="Excluded", OR(G1394="INCLUDED", G1394="CERTAINLY INCLUDED", G1394="MAYBE")), "AI: Yes, Human: No", "Other Conflict")))))</f>
        <v>Mutually Excluded</v>
      </c>
      <c r="K1394" s="10"/>
      <c r="L1394" s="10"/>
      <c r="N1394" s="220" t="s">
        <v>19</v>
      </c>
      <c r="O1394" s="54" t="str">
        <f>IF(J1394="Mutually Excluded","Exclude",IF(J1394= "Mutually Included","Include",M1394))</f>
        <v>Exclude</v>
      </c>
      <c r="P1394" s="54" t="str">
        <f>'Humans Alignment T&amp;A'!Z1394</f>
        <v>Exclude</v>
      </c>
      <c r="Q1394" s="120" t="str">
        <f>IF(AND(O1394="Exclude", P1394="Exclude"), "Mutually Excluded", IF(AND(OR(O1394="CERTAINLY INCLUDED", O1394="INCLUDE" ), OR(P1394="INCLUDE", P1394="MAYBE")), "MUTUALLY INCLUDED", IF(AND(O1394="MAYBE", P1394="MAYBE"), "Mutually MAYBE", IF(AND(O1394="Exclude", OR(P1394="INCLUDE", P1394="MAYBE")), "AI+Hum: No, Hum1+2: Yes", IF(AND(P1394="Exclude", OR(O1394="INCLUDE", O1394="CERTAINLY INCLUDED", H1394="MAYBE")), "Ai+hum: Yes, Hum1+2: No", "Other Conflict")))))</f>
        <v>Mutually Excluded</v>
      </c>
      <c r="U1394" s="121" t="str">
        <f>IF(Q1394="Mutually Excluded","Exclude",IF(Q1394= "Mutually Included","Include",R1394))</f>
        <v>Exclude</v>
      </c>
      <c r="V1394" s="122"/>
      <c r="X1394" s="117"/>
      <c r="Y1394" s="117"/>
      <c r="Z1394" s="103" t="str">
        <f t="shared" si="215"/>
        <v/>
      </c>
      <c r="AA1394" s="256"/>
      <c r="AB1394" s="186"/>
      <c r="AC1394" s="186"/>
      <c r="AD1394" s="203"/>
      <c r="AF1394" s="203"/>
      <c r="AG1394" s="102" t="str">
        <f t="shared" si="216"/>
        <v/>
      </c>
      <c r="AH1394" s="10" t="str">
        <f t="shared" si="218"/>
        <v/>
      </c>
      <c r="AI1394" s="102"/>
      <c r="AJ1394" s="10"/>
      <c r="AK1394" s="10"/>
      <c r="AL1394" s="105"/>
      <c r="AM1394" s="102"/>
      <c r="AN1394" s="10"/>
      <c r="AO1394" s="10" t="str">
        <f t="shared" si="217"/>
        <v/>
      </c>
      <c r="AT1394" s="10"/>
      <c r="AU1394" s="10" t="str">
        <f>IF(O1394="include",AF1394,"")</f>
        <v/>
      </c>
      <c r="AV1394" s="54" t="str">
        <f>IF(P1394="include",AF1394,"")</f>
        <v/>
      </c>
    </row>
    <row r="1395" spans="1:48" s="54" customFormat="1" ht="30">
      <c r="A1395" s="10">
        <v>1530</v>
      </c>
      <c r="B1395" s="10"/>
      <c r="C1395" s="10" t="s">
        <v>1884</v>
      </c>
      <c r="D1395" s="10">
        <v>3</v>
      </c>
      <c r="E1395" s="10">
        <v>3</v>
      </c>
      <c r="F1395" s="10">
        <v>3</v>
      </c>
      <c r="G1395" s="119" t="str">
        <f t="shared" si="219"/>
        <v>EXCLUDED</v>
      </c>
      <c r="H1395" s="46" t="s">
        <v>65</v>
      </c>
      <c r="I1395" s="189" t="s">
        <v>901</v>
      </c>
      <c r="J1395" s="10" t="str">
        <f>IF(AND(G1395="Excluded", H1395="Excluded"), "Mutually Excluded", IF(AND(OR(G1395="CERTAINLY INCLUDED", G1395="INCLUDED", G1395="MAYBE" ), OR(H1395="INCLUDED", H1395="MAYBE")), "MUTUALLY INCLUDED", IF(AND(G1395="MAYBE", H1395="MAYBE"), "Mutually MAYBE", IF(AND(G1395="Excluded", OR(H1395="INCLUDED", H1395="MAYBE")), "AI: No, Human: Yes", IF(AND(H1395="Excluded", OR(G1395="INCLUDED", G1395="CERTAINLY INCLUDED", G1395="MAYBE")), "AI: Yes, Human: No", "Other Conflict")))))</f>
        <v>AI: No, Human: Yes</v>
      </c>
      <c r="K1395" s="10" t="s">
        <v>19</v>
      </c>
      <c r="L1395" s="10" t="s">
        <v>19</v>
      </c>
      <c r="M1395" s="54" t="s">
        <v>19</v>
      </c>
      <c r="N1395" s="220" t="s">
        <v>19</v>
      </c>
      <c r="O1395" s="54" t="str">
        <f>IF(J1395="Mutually Excluded","Exclude",IF(J1395= "Mutually Included","Include",M1395))</f>
        <v>Exclude</v>
      </c>
      <c r="P1395" s="54" t="str">
        <f>'Humans Alignment T&amp;A'!Z1395</f>
        <v>Exclude</v>
      </c>
      <c r="Q1395" s="120" t="str">
        <f>IF(AND(O1395="Exclude", P1395="Exclude"), "Mutually Excluded", IF(AND(OR(O1395="CERTAINLY INCLUDED", O1395="INCLUDE" ), OR(P1395="INCLUDE", P1395="MAYBE")), "MUTUALLY INCLUDED", IF(AND(O1395="MAYBE", P1395="MAYBE"), "Mutually MAYBE", IF(AND(O1395="Exclude", OR(P1395="INCLUDE", P1395="MAYBE")), "AI+Hum: No, Hum1+2: Yes", IF(AND(P1395="Exclude", OR(O1395="INCLUDE", O1395="CERTAINLY INCLUDED", H1395="MAYBE")), "Ai+hum: Yes, Hum1+2: No", "Other Conflict")))))</f>
        <v>Mutually Excluded</v>
      </c>
      <c r="U1395" s="121" t="str">
        <f>IF(Q1395="Mutually Excluded","Exclude",IF(Q1395= "Mutually Included","Include",R1395))</f>
        <v>Exclude</v>
      </c>
      <c r="V1395" s="122"/>
      <c r="X1395" s="117"/>
      <c r="Y1395" s="117"/>
      <c r="Z1395" s="103" t="str">
        <f t="shared" si="215"/>
        <v/>
      </c>
      <c r="AA1395" s="256"/>
      <c r="AB1395" s="186"/>
      <c r="AC1395" s="186"/>
      <c r="AD1395" s="203"/>
      <c r="AF1395" s="203"/>
      <c r="AG1395" s="102" t="str">
        <f t="shared" si="216"/>
        <v/>
      </c>
      <c r="AH1395" s="10" t="str">
        <f t="shared" si="218"/>
        <v/>
      </c>
      <c r="AI1395" s="102"/>
      <c r="AJ1395" s="10"/>
      <c r="AK1395" s="10"/>
      <c r="AL1395" s="105"/>
      <c r="AM1395" s="102"/>
      <c r="AN1395" s="10"/>
      <c r="AO1395" s="10" t="str">
        <f t="shared" si="217"/>
        <v/>
      </c>
      <c r="AT1395" s="10"/>
      <c r="AU1395" s="10" t="str">
        <f>IF(O1395="include",AF1395,"")</f>
        <v/>
      </c>
      <c r="AV1395" s="54" t="str">
        <f>IF(P1395="include",AF1395,"")</f>
        <v/>
      </c>
    </row>
    <row r="1396" spans="1:48" s="54" customFormat="1" ht="45">
      <c r="A1396" s="10">
        <v>1531</v>
      </c>
      <c r="B1396" s="10"/>
      <c r="C1396" s="10" t="s">
        <v>1886</v>
      </c>
      <c r="D1396" s="10">
        <v>2</v>
      </c>
      <c r="E1396" s="10">
        <v>2</v>
      </c>
      <c r="F1396" s="10">
        <v>2</v>
      </c>
      <c r="G1396" s="119" t="str">
        <f t="shared" si="219"/>
        <v>EXCLUDED</v>
      </c>
      <c r="H1396" s="147" t="s">
        <v>901</v>
      </c>
      <c r="I1396" s="189" t="s">
        <v>901</v>
      </c>
      <c r="J1396" s="10" t="str">
        <f>IF(AND(G1396="Excluded", H1396="Excluded"), "Mutually Excluded", IF(AND(OR(G1396="CERTAINLY INCLUDED", G1396="INCLUDED", G1396="MAYBE" ), OR(H1396="INCLUDED", H1396="MAYBE")), "MUTUALLY INCLUDED", IF(AND(G1396="MAYBE", H1396="MAYBE"), "Mutually MAYBE", IF(AND(G1396="Excluded", OR(H1396="INCLUDED", H1396="MAYBE")), "AI: No, Human: Yes", IF(AND(H1396="Excluded", OR(G1396="INCLUDED", G1396="CERTAINLY INCLUDED", G1396="MAYBE")), "AI: Yes, Human: No", "Other Conflict")))))</f>
        <v>Mutually Excluded</v>
      </c>
      <c r="K1396" s="10"/>
      <c r="L1396" s="10"/>
      <c r="N1396" s="220" t="s">
        <v>19</v>
      </c>
      <c r="O1396" s="54" t="str">
        <f>IF(J1396="Mutually Excluded","Exclude",IF(J1396= "Mutually Included","Include",M1396))</f>
        <v>Exclude</v>
      </c>
      <c r="P1396" s="54" t="str">
        <f>'Humans Alignment T&amp;A'!Z1396</f>
        <v>Exclude</v>
      </c>
      <c r="Q1396" s="120" t="str">
        <f>IF(AND(O1396="Exclude", P1396="Exclude"), "Mutually Excluded", IF(AND(OR(O1396="CERTAINLY INCLUDED", O1396="INCLUDE" ), OR(P1396="INCLUDE", P1396="MAYBE")), "MUTUALLY INCLUDED", IF(AND(O1396="MAYBE", P1396="MAYBE"), "Mutually MAYBE", IF(AND(O1396="Exclude", OR(P1396="INCLUDE", P1396="MAYBE")), "AI+Hum: No, Hum1+2: Yes", IF(AND(P1396="Exclude", OR(O1396="INCLUDE", O1396="CERTAINLY INCLUDED", H1396="MAYBE")), "Ai+hum: Yes, Hum1+2: No", "Other Conflict")))))</f>
        <v>Mutually Excluded</v>
      </c>
      <c r="U1396" s="121" t="str">
        <f>IF(Q1396="Mutually Excluded","Exclude",IF(Q1396= "Mutually Included","Include",R1396))</f>
        <v>Exclude</v>
      </c>
      <c r="V1396" s="122"/>
      <c r="X1396" s="117"/>
      <c r="Y1396" s="117"/>
      <c r="Z1396" s="103" t="str">
        <f t="shared" si="215"/>
        <v/>
      </c>
      <c r="AA1396" s="256"/>
      <c r="AB1396" s="186"/>
      <c r="AC1396" s="186"/>
      <c r="AD1396" s="203"/>
      <c r="AF1396" s="203"/>
      <c r="AG1396" s="102" t="str">
        <f t="shared" si="216"/>
        <v/>
      </c>
      <c r="AH1396" s="10" t="str">
        <f t="shared" si="218"/>
        <v/>
      </c>
      <c r="AI1396" s="102"/>
      <c r="AJ1396" s="10"/>
      <c r="AK1396" s="10"/>
      <c r="AL1396" s="105"/>
      <c r="AM1396" s="102"/>
      <c r="AN1396" s="10"/>
      <c r="AO1396" s="10" t="str">
        <f t="shared" si="217"/>
        <v/>
      </c>
      <c r="AT1396" s="10"/>
      <c r="AU1396" s="10" t="str">
        <f>IF(O1396="include",AF1396,"")</f>
        <v/>
      </c>
      <c r="AV1396" s="54" t="str">
        <f>IF(P1396="include",AF1396,"")</f>
        <v/>
      </c>
    </row>
    <row r="1397" spans="1:48" s="54" customFormat="1" ht="45">
      <c r="A1397" s="10">
        <v>1532</v>
      </c>
      <c r="B1397" s="10"/>
      <c r="C1397" s="10" t="s">
        <v>1887</v>
      </c>
      <c r="D1397" s="10">
        <v>4</v>
      </c>
      <c r="E1397" s="10">
        <v>5</v>
      </c>
      <c r="F1397" s="10">
        <v>4</v>
      </c>
      <c r="G1397" s="119" t="str">
        <f t="shared" si="219"/>
        <v>MAYBE</v>
      </c>
      <c r="H1397" s="147" t="s">
        <v>901</v>
      </c>
      <c r="I1397" s="189" t="s">
        <v>901</v>
      </c>
      <c r="J1397" s="10" t="str">
        <f>IF(AND(G1397="Excluded", H1397="Excluded"), "Mutually Excluded", IF(AND(OR(G1397="CERTAINLY INCLUDED", G1397="INCLUDED", G1397="MAYBE" ), OR(H1397="INCLUDED", H1397="MAYBE")), "MUTUALLY INCLUDED", IF(AND(G1397="MAYBE", H1397="MAYBE"), "Mutually MAYBE", IF(AND(G1397="Excluded", OR(H1397="INCLUDED", H1397="MAYBE")), "AI: No, Human: Yes", IF(AND(H1397="Excluded", OR(G1397="INCLUDED", G1397="CERTAINLY INCLUDED", G1397="MAYBE")), "AI: Yes, Human: No", "Other Conflict")))))</f>
        <v>AI: Yes, Human: No</v>
      </c>
      <c r="K1397" s="10" t="s">
        <v>3024</v>
      </c>
      <c r="L1397" s="10" t="s">
        <v>19</v>
      </c>
      <c r="M1397" s="54" t="s">
        <v>19</v>
      </c>
      <c r="N1397" s="220" t="s">
        <v>19</v>
      </c>
      <c r="O1397" s="54" t="str">
        <f>IF(J1397="Mutually Excluded","Exclude",IF(J1397= "Mutually Included","Include",M1397))</f>
        <v>Exclude</v>
      </c>
      <c r="P1397" s="54" t="str">
        <f>'Humans Alignment T&amp;A'!Z1397</f>
        <v>Exclude</v>
      </c>
      <c r="Q1397" s="120" t="str">
        <f>IF(AND(O1397="Exclude", P1397="Exclude"), "Mutually Excluded", IF(AND(OR(O1397="CERTAINLY INCLUDED", O1397="INCLUDE" ), OR(P1397="INCLUDE", P1397="MAYBE")), "MUTUALLY INCLUDED", IF(AND(O1397="MAYBE", P1397="MAYBE"), "Mutually MAYBE", IF(AND(O1397="Exclude", OR(P1397="INCLUDE", P1397="MAYBE")), "AI+Hum: No, Hum1+2: Yes", IF(AND(P1397="Exclude", OR(O1397="INCLUDE", O1397="CERTAINLY INCLUDED", H1397="MAYBE")), "Ai+hum: Yes, Hum1+2: No", "Other Conflict")))))</f>
        <v>Mutually Excluded</v>
      </c>
      <c r="U1397" s="121" t="str">
        <f>IF(Q1397="Mutually Excluded","Exclude",IF(Q1397= "Mutually Included","Include",R1397))</f>
        <v>Exclude</v>
      </c>
      <c r="V1397" s="122"/>
      <c r="X1397" s="117"/>
      <c r="Y1397" s="117"/>
      <c r="Z1397" s="103" t="str">
        <f t="shared" si="215"/>
        <v/>
      </c>
      <c r="AA1397" s="256"/>
      <c r="AB1397" s="186"/>
      <c r="AC1397" s="186"/>
      <c r="AD1397" s="203"/>
      <c r="AF1397" s="203"/>
      <c r="AG1397" s="102" t="str">
        <f t="shared" si="216"/>
        <v/>
      </c>
      <c r="AH1397" s="10" t="str">
        <f t="shared" si="218"/>
        <v/>
      </c>
      <c r="AI1397" s="102"/>
      <c r="AJ1397" s="10"/>
      <c r="AK1397" s="10"/>
      <c r="AL1397" s="105"/>
      <c r="AM1397" s="102"/>
      <c r="AN1397" s="10"/>
      <c r="AO1397" s="10" t="str">
        <f t="shared" si="217"/>
        <v/>
      </c>
      <c r="AT1397" s="10"/>
      <c r="AU1397" s="10" t="str">
        <f>IF(O1397="include",AF1397,"")</f>
        <v/>
      </c>
      <c r="AV1397" s="54" t="str">
        <f>IF(P1397="include",AF1397,"")</f>
        <v/>
      </c>
    </row>
    <row r="1398" spans="1:48" s="54" customFormat="1" ht="30">
      <c r="A1398" s="10">
        <v>1533</v>
      </c>
      <c r="B1398" s="10"/>
      <c r="C1398" s="10" t="s">
        <v>1888</v>
      </c>
      <c r="D1398" s="10">
        <v>2</v>
      </c>
      <c r="E1398" s="10">
        <v>3</v>
      </c>
      <c r="F1398" s="10">
        <v>2</v>
      </c>
      <c r="G1398" s="119" t="str">
        <f t="shared" si="219"/>
        <v>EXCLUDED</v>
      </c>
      <c r="H1398" s="147" t="s">
        <v>901</v>
      </c>
      <c r="I1398" s="189" t="s">
        <v>901</v>
      </c>
      <c r="J1398" s="10" t="str">
        <f>IF(AND(G1398="Excluded", H1398="Excluded"), "Mutually Excluded", IF(AND(OR(G1398="CERTAINLY INCLUDED", G1398="INCLUDED", G1398="MAYBE" ), OR(H1398="INCLUDED", H1398="MAYBE")), "MUTUALLY INCLUDED", IF(AND(G1398="MAYBE", H1398="MAYBE"), "Mutually MAYBE", IF(AND(G1398="Excluded", OR(H1398="INCLUDED", H1398="MAYBE")), "AI: No, Human: Yes", IF(AND(H1398="Excluded", OR(G1398="INCLUDED", G1398="CERTAINLY INCLUDED", G1398="MAYBE")), "AI: Yes, Human: No", "Other Conflict")))))</f>
        <v>Mutually Excluded</v>
      </c>
      <c r="K1398" s="10"/>
      <c r="L1398" s="10"/>
      <c r="N1398" s="220" t="s">
        <v>19</v>
      </c>
      <c r="O1398" s="54" t="str">
        <f>IF(J1398="Mutually Excluded","Exclude",IF(J1398= "Mutually Included","Include",M1398))</f>
        <v>Exclude</v>
      </c>
      <c r="P1398" s="54" t="str">
        <f>'Humans Alignment T&amp;A'!Z1398</f>
        <v>Exclude</v>
      </c>
      <c r="Q1398" s="120" t="str">
        <f>IF(AND(O1398="Exclude", P1398="Exclude"), "Mutually Excluded", IF(AND(OR(O1398="CERTAINLY INCLUDED", O1398="INCLUDE" ), OR(P1398="INCLUDE", P1398="MAYBE")), "MUTUALLY INCLUDED", IF(AND(O1398="MAYBE", P1398="MAYBE"), "Mutually MAYBE", IF(AND(O1398="Exclude", OR(P1398="INCLUDE", P1398="MAYBE")), "AI+Hum: No, Hum1+2: Yes", IF(AND(P1398="Exclude", OR(O1398="INCLUDE", O1398="CERTAINLY INCLUDED", H1398="MAYBE")), "Ai+hum: Yes, Hum1+2: No", "Other Conflict")))))</f>
        <v>Mutually Excluded</v>
      </c>
      <c r="U1398" s="121" t="str">
        <f>IF(Q1398="Mutually Excluded","Exclude",IF(Q1398= "Mutually Included","Include",R1398))</f>
        <v>Exclude</v>
      </c>
      <c r="V1398" s="122"/>
      <c r="X1398" s="117"/>
      <c r="Y1398" s="117"/>
      <c r="Z1398" s="103" t="str">
        <f t="shared" si="215"/>
        <v/>
      </c>
      <c r="AA1398" s="256"/>
      <c r="AB1398" s="186"/>
      <c r="AC1398" s="186"/>
      <c r="AD1398" s="203"/>
      <c r="AF1398" s="203"/>
      <c r="AG1398" s="102" t="str">
        <f t="shared" si="216"/>
        <v/>
      </c>
      <c r="AH1398" s="10" t="str">
        <f t="shared" si="218"/>
        <v/>
      </c>
      <c r="AI1398" s="102"/>
      <c r="AJ1398" s="10"/>
      <c r="AK1398" s="10"/>
      <c r="AL1398" s="105"/>
      <c r="AM1398" s="102"/>
      <c r="AN1398" s="10"/>
      <c r="AO1398" s="10" t="str">
        <f t="shared" si="217"/>
        <v/>
      </c>
      <c r="AT1398" s="10"/>
      <c r="AU1398" s="10" t="str">
        <f>IF(O1398="include",AF1398,"")</f>
        <v/>
      </c>
      <c r="AV1398" s="54" t="str">
        <f>IF(P1398="include",AF1398,"")</f>
        <v/>
      </c>
    </row>
    <row r="1399" spans="1:48" s="54" customFormat="1" ht="45">
      <c r="A1399" s="10">
        <v>1534</v>
      </c>
      <c r="B1399" s="10"/>
      <c r="C1399" s="10" t="s">
        <v>644</v>
      </c>
      <c r="D1399" s="10">
        <v>2</v>
      </c>
      <c r="E1399" s="10">
        <v>3</v>
      </c>
      <c r="F1399" s="10">
        <v>2</v>
      </c>
      <c r="G1399" s="119" t="str">
        <f t="shared" si="219"/>
        <v>EXCLUDED</v>
      </c>
      <c r="H1399" s="147" t="s">
        <v>901</v>
      </c>
      <c r="I1399" s="189" t="s">
        <v>901</v>
      </c>
      <c r="J1399" s="10" t="str">
        <f>IF(AND(G1399="Excluded", H1399="Excluded"), "Mutually Excluded", IF(AND(OR(G1399="CERTAINLY INCLUDED", G1399="INCLUDED", G1399="MAYBE" ), OR(H1399="INCLUDED", H1399="MAYBE")), "MUTUALLY INCLUDED", IF(AND(G1399="MAYBE", H1399="MAYBE"), "Mutually MAYBE", IF(AND(G1399="Excluded", OR(H1399="INCLUDED", H1399="MAYBE")), "AI: No, Human: Yes", IF(AND(H1399="Excluded", OR(G1399="INCLUDED", G1399="CERTAINLY INCLUDED", G1399="MAYBE")), "AI: Yes, Human: No", "Other Conflict")))))</f>
        <v>Mutually Excluded</v>
      </c>
      <c r="K1399" s="10"/>
      <c r="L1399" s="10"/>
      <c r="N1399" s="220" t="s">
        <v>19</v>
      </c>
      <c r="O1399" s="54" t="str">
        <f>IF(J1399="Mutually Excluded","Exclude",IF(J1399= "Mutually Included","Include",M1399))</f>
        <v>Exclude</v>
      </c>
      <c r="P1399" s="54" t="str">
        <f>'Humans Alignment T&amp;A'!Z1399</f>
        <v>Exclude</v>
      </c>
      <c r="Q1399" s="120" t="str">
        <f>IF(AND(O1399="Exclude", P1399="Exclude"), "Mutually Excluded", IF(AND(OR(O1399="CERTAINLY INCLUDED", O1399="INCLUDE" ), OR(P1399="INCLUDE", P1399="MAYBE")), "MUTUALLY INCLUDED", IF(AND(O1399="MAYBE", P1399="MAYBE"), "Mutually MAYBE", IF(AND(O1399="Exclude", OR(P1399="INCLUDE", P1399="MAYBE")), "AI+Hum: No, Hum1+2: Yes", IF(AND(P1399="Exclude", OR(O1399="INCLUDE", O1399="CERTAINLY INCLUDED", H1399="MAYBE")), "Ai+hum: Yes, Hum1+2: No", "Other Conflict")))))</f>
        <v>Mutually Excluded</v>
      </c>
      <c r="U1399" s="121" t="str">
        <f>IF(Q1399="Mutually Excluded","Exclude",IF(Q1399= "Mutually Included","Include",R1399))</f>
        <v>Exclude</v>
      </c>
      <c r="V1399" s="122"/>
      <c r="X1399" s="117"/>
      <c r="Y1399" s="117"/>
      <c r="Z1399" s="103" t="str">
        <f t="shared" si="215"/>
        <v/>
      </c>
      <c r="AA1399" s="256"/>
      <c r="AB1399" s="186"/>
      <c r="AC1399" s="186"/>
      <c r="AD1399" s="203"/>
      <c r="AF1399" s="203"/>
      <c r="AG1399" s="102" t="str">
        <f t="shared" si="216"/>
        <v/>
      </c>
      <c r="AH1399" s="10" t="str">
        <f t="shared" si="218"/>
        <v/>
      </c>
      <c r="AI1399" s="102"/>
      <c r="AJ1399" s="10"/>
      <c r="AK1399" s="10"/>
      <c r="AL1399" s="105"/>
      <c r="AM1399" s="102"/>
      <c r="AN1399" s="10"/>
      <c r="AO1399" s="10" t="str">
        <f t="shared" si="217"/>
        <v/>
      </c>
      <c r="AT1399" s="10"/>
      <c r="AU1399" s="10" t="str">
        <f>IF(O1399="include",AF1399,"")</f>
        <v/>
      </c>
      <c r="AV1399" s="54" t="str">
        <f>IF(P1399="include",AF1399,"")</f>
        <v/>
      </c>
    </row>
    <row r="1400" spans="1:48" s="54" customFormat="1" ht="30.75" thickBot="1">
      <c r="A1400" s="10">
        <v>1535</v>
      </c>
      <c r="B1400" s="10"/>
      <c r="C1400" s="10" t="s">
        <v>1890</v>
      </c>
      <c r="D1400" s="10">
        <v>2</v>
      </c>
      <c r="E1400" s="10">
        <v>1</v>
      </c>
      <c r="F1400" s="10">
        <v>1</v>
      </c>
      <c r="G1400" s="119" t="str">
        <f t="shared" si="219"/>
        <v>EXCLUDED</v>
      </c>
      <c r="H1400" s="147" t="s">
        <v>901</v>
      </c>
      <c r="I1400" s="189" t="s">
        <v>901</v>
      </c>
      <c r="J1400" s="10" t="str">
        <f>IF(AND(G1400="Excluded", H1400="Excluded"), "Mutually Excluded", IF(AND(OR(G1400="CERTAINLY INCLUDED", G1400="INCLUDED", G1400="MAYBE" ), OR(H1400="INCLUDED", H1400="MAYBE")), "MUTUALLY INCLUDED", IF(AND(G1400="MAYBE", H1400="MAYBE"), "Mutually MAYBE", IF(AND(G1400="Excluded", OR(H1400="INCLUDED", H1400="MAYBE")), "AI: No, Human: Yes", IF(AND(H1400="Excluded", OR(G1400="INCLUDED", G1400="CERTAINLY INCLUDED", G1400="MAYBE")), "AI: Yes, Human: No", "Other Conflict")))))</f>
        <v>Mutually Excluded</v>
      </c>
      <c r="K1400" s="10"/>
      <c r="L1400" s="10"/>
      <c r="N1400" s="220" t="s">
        <v>19</v>
      </c>
      <c r="O1400" s="54" t="str">
        <f>IF(J1400="Mutually Excluded","Exclude",IF(J1400= "Mutually Included","Include",M1400))</f>
        <v>Exclude</v>
      </c>
      <c r="P1400" s="54" t="str">
        <f>'Humans Alignment T&amp;A'!Z1400</f>
        <v>Exclude</v>
      </c>
      <c r="Q1400" s="120" t="str">
        <f>IF(AND(O1400="Exclude", P1400="Exclude"), "Mutually Excluded", IF(AND(OR(O1400="CERTAINLY INCLUDED", O1400="INCLUDE" ), OR(P1400="INCLUDE", P1400="MAYBE")), "MUTUALLY INCLUDED", IF(AND(O1400="MAYBE", P1400="MAYBE"), "Mutually MAYBE", IF(AND(O1400="Exclude", OR(P1400="INCLUDE", P1400="MAYBE")), "AI+Hum: No, Hum1+2: Yes", IF(AND(P1400="Exclude", OR(O1400="INCLUDE", O1400="CERTAINLY INCLUDED", H1400="MAYBE")), "Ai+hum: Yes, Hum1+2: No", "Other Conflict")))))</f>
        <v>Mutually Excluded</v>
      </c>
      <c r="U1400" s="121" t="str">
        <f>IF(Q1400="Mutually Excluded","Exclude",IF(Q1400= "Mutually Included","Include",R1400))</f>
        <v>Exclude</v>
      </c>
      <c r="V1400" s="122"/>
      <c r="X1400" s="117"/>
      <c r="Y1400" s="117"/>
      <c r="Z1400" s="103" t="str">
        <f t="shared" si="215"/>
        <v/>
      </c>
      <c r="AA1400" s="256"/>
      <c r="AB1400" s="186"/>
      <c r="AC1400" s="186"/>
      <c r="AD1400" s="203"/>
      <c r="AF1400" s="203"/>
      <c r="AG1400" s="102" t="str">
        <f t="shared" si="216"/>
        <v/>
      </c>
      <c r="AH1400" s="10" t="str">
        <f t="shared" si="218"/>
        <v/>
      </c>
      <c r="AI1400" s="102"/>
      <c r="AJ1400" s="10"/>
      <c r="AK1400" s="10"/>
      <c r="AL1400" s="105"/>
      <c r="AM1400" s="102"/>
      <c r="AN1400" s="10"/>
      <c r="AO1400" s="10" t="str">
        <f t="shared" si="217"/>
        <v/>
      </c>
      <c r="AT1400" s="10"/>
      <c r="AU1400" s="10" t="str">
        <f>IF(O1400="include",AF1400,"")</f>
        <v/>
      </c>
      <c r="AV1400" s="54" t="str">
        <f>IF(P1400="include",AF1400,"")</f>
        <v/>
      </c>
    </row>
    <row r="1401" spans="1:48" s="54" customFormat="1" ht="30.75" thickBot="1">
      <c r="A1401" s="10">
        <v>1536</v>
      </c>
      <c r="B1401" s="10"/>
      <c r="C1401" s="10" t="s">
        <v>1891</v>
      </c>
      <c r="D1401" s="10">
        <v>3</v>
      </c>
      <c r="E1401" s="10">
        <v>4</v>
      </c>
      <c r="F1401" s="10">
        <v>4</v>
      </c>
      <c r="G1401" s="119" t="str">
        <f t="shared" si="219"/>
        <v>EXCLUDED</v>
      </c>
      <c r="H1401" s="147" t="s">
        <v>901</v>
      </c>
      <c r="I1401" s="189" t="s">
        <v>901</v>
      </c>
      <c r="J1401" s="10" t="str">
        <f>IF(AND(G1401="Excluded", H1401="Excluded"), "Mutually Excluded", IF(AND(OR(G1401="CERTAINLY INCLUDED", G1401="INCLUDED", G1401="MAYBE" ), OR(H1401="INCLUDED", H1401="MAYBE")), "MUTUALLY INCLUDED", IF(AND(G1401="MAYBE", H1401="MAYBE"), "Mutually MAYBE", IF(AND(G1401="Excluded", OR(H1401="INCLUDED", H1401="MAYBE")), "AI: No, Human: Yes", IF(AND(H1401="Excluded", OR(G1401="INCLUDED", G1401="CERTAINLY INCLUDED", G1401="MAYBE")), "AI: Yes, Human: No", "Other Conflict")))))</f>
        <v>Mutually Excluded</v>
      </c>
      <c r="K1401" s="10"/>
      <c r="L1401" s="10"/>
      <c r="N1401" s="220" t="s">
        <v>19</v>
      </c>
      <c r="O1401" s="54" t="str">
        <f>IF(J1401="Mutually Excluded","Exclude",IF(J1401= "Mutually Included","Include",M1401))</f>
        <v>Exclude</v>
      </c>
      <c r="P1401" s="54" t="str">
        <f>'Humans Alignment T&amp;A'!Z1401</f>
        <v>Exclude</v>
      </c>
      <c r="Q1401" s="120" t="str">
        <f>IF(AND(O1401="Exclude", P1401="Exclude"), "Mutually Excluded", IF(AND(OR(O1401="CERTAINLY INCLUDED", O1401="INCLUDE" ), OR(P1401="INCLUDE", P1401="MAYBE")), "MUTUALLY INCLUDED", IF(AND(O1401="MAYBE", P1401="MAYBE"), "Mutually MAYBE", IF(AND(O1401="Exclude", OR(P1401="INCLUDE", P1401="MAYBE")), "AI+Hum: No, Hum1+2: Yes", IF(AND(P1401="Exclude", OR(O1401="INCLUDE", O1401="CERTAINLY INCLUDED", H1401="MAYBE")), "Ai+hum: Yes, Hum1+2: No", "Other Conflict")))))</f>
        <v>Mutually Excluded</v>
      </c>
      <c r="S1401" s="54" t="s">
        <v>23</v>
      </c>
      <c r="T1401" s="54" t="s">
        <v>23</v>
      </c>
      <c r="U1401" s="121" t="str">
        <f>IF(Q1401="Mutually Excluded","Exclude",IF(Q1401= "Mutually Included","Include",R1401))</f>
        <v>Exclude</v>
      </c>
      <c r="V1401" s="122"/>
      <c r="X1401" s="201"/>
      <c r="Y1401" s="123"/>
      <c r="Z1401" s="103"/>
      <c r="AA1401" s="149"/>
      <c r="AB1401" s="124"/>
      <c r="AC1401" s="124"/>
      <c r="AD1401" s="205"/>
      <c r="AF1401" s="203"/>
      <c r="AG1401" s="102"/>
      <c r="AH1401" s="10"/>
      <c r="AI1401" s="184"/>
      <c r="AJ1401" s="10"/>
      <c r="AK1401" s="10"/>
      <c r="AL1401" s="135"/>
      <c r="AM1401" s="102"/>
      <c r="AN1401" s="10"/>
      <c r="AO1401" s="10" t="str">
        <f t="shared" si="217"/>
        <v/>
      </c>
      <c r="AT1401" s="10"/>
      <c r="AU1401" s="10" t="str">
        <f>IF(O1401="include",AF1401,"")</f>
        <v/>
      </c>
      <c r="AV1401" s="54" t="str">
        <f>IF(P1401="include",AF1401,"")</f>
        <v/>
      </c>
    </row>
    <row r="1402" spans="1:48" s="54" customFormat="1" ht="45">
      <c r="A1402" s="10">
        <v>1537</v>
      </c>
      <c r="B1402" s="10"/>
      <c r="C1402" s="10" t="s">
        <v>1893</v>
      </c>
      <c r="D1402" s="10">
        <v>1</v>
      </c>
      <c r="E1402" s="10">
        <v>1</v>
      </c>
      <c r="F1402" s="10">
        <v>1</v>
      </c>
      <c r="G1402" s="119" t="str">
        <f t="shared" si="219"/>
        <v>EXCLUDED</v>
      </c>
      <c r="H1402" s="147" t="s">
        <v>901</v>
      </c>
      <c r="I1402" s="189" t="s">
        <v>901</v>
      </c>
      <c r="J1402" s="10" t="str">
        <f>IF(AND(G1402="Excluded", H1402="Excluded"), "Mutually Excluded", IF(AND(OR(G1402="CERTAINLY INCLUDED", G1402="INCLUDED", G1402="MAYBE" ), OR(H1402="INCLUDED", H1402="MAYBE")), "MUTUALLY INCLUDED", IF(AND(G1402="MAYBE", H1402="MAYBE"), "Mutually MAYBE", IF(AND(G1402="Excluded", OR(H1402="INCLUDED", H1402="MAYBE")), "AI: No, Human: Yes", IF(AND(H1402="Excluded", OR(G1402="INCLUDED", G1402="CERTAINLY INCLUDED", G1402="MAYBE")), "AI: Yes, Human: No", "Other Conflict")))))</f>
        <v>Mutually Excluded</v>
      </c>
      <c r="K1402" s="10"/>
      <c r="L1402" s="10"/>
      <c r="N1402" s="220" t="s">
        <v>19</v>
      </c>
      <c r="O1402" s="54" t="str">
        <f>IF(J1402="Mutually Excluded","Exclude",IF(J1402= "Mutually Included","Include",M1402))</f>
        <v>Exclude</v>
      </c>
      <c r="P1402" s="54" t="str">
        <f>'Humans Alignment T&amp;A'!Z1402</f>
        <v>Exclude</v>
      </c>
      <c r="Q1402" s="120" t="str">
        <f>IF(AND(O1402="Exclude", P1402="Exclude"), "Mutually Excluded", IF(AND(OR(O1402="CERTAINLY INCLUDED", O1402="INCLUDE" ), OR(P1402="INCLUDE", P1402="MAYBE")), "MUTUALLY INCLUDED", IF(AND(O1402="MAYBE", P1402="MAYBE"), "Mutually MAYBE", IF(AND(O1402="Exclude", OR(P1402="INCLUDE", P1402="MAYBE")), "AI+Hum: No, Hum1+2: Yes", IF(AND(P1402="Exclude", OR(O1402="INCLUDE", O1402="CERTAINLY INCLUDED", H1402="MAYBE")), "Ai+hum: Yes, Hum1+2: No", "Other Conflict")))))</f>
        <v>Mutually Excluded</v>
      </c>
      <c r="U1402" s="121" t="str">
        <f>IF(Q1402="Mutually Excluded","Exclude",IF(Q1402= "Mutually Included","Include",R1402))</f>
        <v>Exclude</v>
      </c>
      <c r="V1402" s="122"/>
      <c r="X1402" s="117"/>
      <c r="Y1402" s="117"/>
      <c r="Z1402" s="103" t="str">
        <f t="shared" si="215"/>
        <v/>
      </c>
      <c r="AA1402" s="256"/>
      <c r="AB1402" s="186"/>
      <c r="AC1402" s="186"/>
      <c r="AD1402" s="203"/>
      <c r="AF1402" s="203"/>
      <c r="AG1402" s="102" t="str">
        <f t="shared" si="216"/>
        <v/>
      </c>
      <c r="AH1402" s="10" t="str">
        <f t="shared" si="218"/>
        <v/>
      </c>
      <c r="AI1402" s="102"/>
      <c r="AJ1402" s="10"/>
      <c r="AK1402" s="10"/>
      <c r="AL1402" s="105"/>
      <c r="AM1402" s="102"/>
      <c r="AN1402" s="10"/>
      <c r="AO1402" s="10" t="str">
        <f t="shared" si="217"/>
        <v/>
      </c>
      <c r="AT1402" s="10"/>
      <c r="AU1402" s="10" t="str">
        <f>IF(O1402="include",AF1402,"")</f>
        <v/>
      </c>
      <c r="AV1402" s="54" t="str">
        <f>IF(P1402="include",AF1402,"")</f>
        <v/>
      </c>
    </row>
    <row r="1403" spans="1:48" s="54" customFormat="1" ht="45">
      <c r="A1403" s="10">
        <v>1538</v>
      </c>
      <c r="B1403" s="10"/>
      <c r="C1403" s="10" t="s">
        <v>1894</v>
      </c>
      <c r="D1403" s="10">
        <v>5</v>
      </c>
      <c r="E1403" s="10">
        <v>5</v>
      </c>
      <c r="F1403" s="10">
        <v>5</v>
      </c>
      <c r="G1403" s="119" t="str">
        <f t="shared" si="219"/>
        <v>CERTAINLY INCLUDED</v>
      </c>
      <c r="H1403" s="147" t="s">
        <v>901</v>
      </c>
      <c r="I1403" s="189" t="s">
        <v>901</v>
      </c>
      <c r="J1403" s="10" t="str">
        <f>IF(AND(G1403="Excluded", H1403="Excluded"), "Mutually Excluded", IF(AND(OR(G1403="CERTAINLY INCLUDED", G1403="INCLUDED", G1403="MAYBE" ), OR(H1403="INCLUDED", H1403="MAYBE")), "MUTUALLY INCLUDED", IF(AND(G1403="MAYBE", H1403="MAYBE"), "Mutually MAYBE", IF(AND(G1403="Excluded", OR(H1403="INCLUDED", H1403="MAYBE")), "AI: No, Human: Yes", IF(AND(H1403="Excluded", OR(G1403="INCLUDED", G1403="CERTAINLY INCLUDED", G1403="MAYBE")), "AI: Yes, Human: No", "Other Conflict")))))</f>
        <v>AI: Yes, Human: No</v>
      </c>
      <c r="K1403" s="10" t="s">
        <v>3024</v>
      </c>
      <c r="L1403" s="10" t="s">
        <v>19</v>
      </c>
      <c r="M1403" s="54" t="s">
        <v>19</v>
      </c>
      <c r="N1403" s="220" t="s">
        <v>19</v>
      </c>
      <c r="O1403" s="54" t="str">
        <f>IF(J1403="Mutually Excluded","Exclude",IF(J1403= "Mutually Included","Include",M1403))</f>
        <v>Exclude</v>
      </c>
      <c r="P1403" s="54" t="str">
        <f>'Humans Alignment T&amp;A'!Z1403</f>
        <v>Exclude</v>
      </c>
      <c r="Q1403" s="120" t="str">
        <f>IF(AND(O1403="Exclude", P1403="Exclude"), "Mutually Excluded", IF(AND(OR(O1403="CERTAINLY INCLUDED", O1403="INCLUDE" ), OR(P1403="INCLUDE", P1403="MAYBE")), "MUTUALLY INCLUDED", IF(AND(O1403="MAYBE", P1403="MAYBE"), "Mutually MAYBE", IF(AND(O1403="Exclude", OR(P1403="INCLUDE", P1403="MAYBE")), "AI+Hum: No, Hum1+2: Yes", IF(AND(P1403="Exclude", OR(O1403="INCLUDE", O1403="CERTAINLY INCLUDED", H1403="MAYBE")), "Ai+hum: Yes, Hum1+2: No", "Other Conflict")))))</f>
        <v>Mutually Excluded</v>
      </c>
      <c r="U1403" s="121" t="str">
        <f>IF(Q1403="Mutually Excluded","Exclude",IF(Q1403= "Mutually Included","Include",R1403))</f>
        <v>Exclude</v>
      </c>
      <c r="V1403" s="122"/>
      <c r="X1403" s="117"/>
      <c r="Y1403" s="117"/>
      <c r="Z1403" s="103" t="str">
        <f t="shared" si="215"/>
        <v/>
      </c>
      <c r="AA1403" s="256"/>
      <c r="AB1403" s="186"/>
      <c r="AC1403" s="186"/>
      <c r="AD1403" s="203"/>
      <c r="AF1403" s="203"/>
      <c r="AG1403" s="102" t="str">
        <f t="shared" si="216"/>
        <v/>
      </c>
      <c r="AH1403" s="10" t="str">
        <f t="shared" si="218"/>
        <v/>
      </c>
      <c r="AI1403" s="102"/>
      <c r="AJ1403" s="10"/>
      <c r="AK1403" s="10"/>
      <c r="AL1403" s="105"/>
      <c r="AM1403" s="102"/>
      <c r="AN1403" s="10"/>
      <c r="AO1403" s="10" t="str">
        <f t="shared" si="217"/>
        <v/>
      </c>
      <c r="AT1403" s="10"/>
      <c r="AU1403" s="10" t="str">
        <f>IF(O1403="include",AF1403,"")</f>
        <v/>
      </c>
      <c r="AV1403" s="54" t="str">
        <f>IF(P1403="include",AF1403,"")</f>
        <v/>
      </c>
    </row>
    <row r="1404" spans="1:48" s="54" customFormat="1" ht="45">
      <c r="A1404" s="10">
        <v>1539</v>
      </c>
      <c r="B1404" s="10"/>
      <c r="C1404" s="10" t="s">
        <v>1895</v>
      </c>
      <c r="D1404" s="10">
        <v>1</v>
      </c>
      <c r="E1404" s="10">
        <v>1</v>
      </c>
      <c r="F1404" s="10">
        <v>1</v>
      </c>
      <c r="G1404" s="119" t="str">
        <f t="shared" si="219"/>
        <v>EXCLUDED</v>
      </c>
      <c r="H1404" s="147" t="s">
        <v>901</v>
      </c>
      <c r="I1404" s="189" t="s">
        <v>901</v>
      </c>
      <c r="J1404" s="10" t="str">
        <f>IF(AND(G1404="Excluded", H1404="Excluded"), "Mutually Excluded", IF(AND(OR(G1404="CERTAINLY INCLUDED", G1404="INCLUDED", G1404="MAYBE" ), OR(H1404="INCLUDED", H1404="MAYBE")), "MUTUALLY INCLUDED", IF(AND(G1404="MAYBE", H1404="MAYBE"), "Mutually MAYBE", IF(AND(G1404="Excluded", OR(H1404="INCLUDED", H1404="MAYBE")), "AI: No, Human: Yes", IF(AND(H1404="Excluded", OR(G1404="INCLUDED", G1404="CERTAINLY INCLUDED", G1404="MAYBE")), "AI: Yes, Human: No", "Other Conflict")))))</f>
        <v>Mutually Excluded</v>
      </c>
      <c r="K1404" s="10"/>
      <c r="L1404" s="10"/>
      <c r="N1404" s="220" t="s">
        <v>19</v>
      </c>
      <c r="O1404" s="54" t="str">
        <f>IF(J1404="Mutually Excluded","Exclude",IF(J1404= "Mutually Included","Include",M1404))</f>
        <v>Exclude</v>
      </c>
      <c r="P1404" s="54" t="str">
        <f>'Humans Alignment T&amp;A'!Z1404</f>
        <v>Exclude</v>
      </c>
      <c r="Q1404" s="120" t="str">
        <f>IF(AND(O1404="Exclude", P1404="Exclude"), "Mutually Excluded", IF(AND(OR(O1404="CERTAINLY INCLUDED", O1404="INCLUDE" ), OR(P1404="INCLUDE", P1404="MAYBE")), "MUTUALLY INCLUDED", IF(AND(O1404="MAYBE", P1404="MAYBE"), "Mutually MAYBE", IF(AND(O1404="Exclude", OR(P1404="INCLUDE", P1404="MAYBE")), "AI+Hum: No, Hum1+2: Yes", IF(AND(P1404="Exclude", OR(O1404="INCLUDE", O1404="CERTAINLY INCLUDED", H1404="MAYBE")), "Ai+hum: Yes, Hum1+2: No", "Other Conflict")))))</f>
        <v>Mutually Excluded</v>
      </c>
      <c r="U1404" s="121" t="str">
        <f>IF(Q1404="Mutually Excluded","Exclude",IF(Q1404= "Mutually Included","Include",R1404))</f>
        <v>Exclude</v>
      </c>
      <c r="V1404" s="122"/>
      <c r="X1404" s="117"/>
      <c r="Y1404" s="117"/>
      <c r="Z1404" s="103" t="str">
        <f t="shared" ref="Z1404:Z1463" si="220">IF(OR(ISBLANK(AF1404), ISBLANK(V1404)), "", IF(AND(OR(AF1404="Include", AF1404="Maybe"), OR(V1404="Include", V1404="Maybe", V1404="Certainly Included")), "Mutually Included", IF(AND(AF1404="Exclude", V1404="Exclude"), "Mutually Excluded", IF(AND(AF1404="Exclude", OR(V1404="Include", V1404="Maybe")), "Nikos Excluded, Cindy Included", IF(AND(OR(AF1404="Include", AF1404="Maybe"), V1404="Exclude"), "Nikos Included, Cindy Excluded", "Pal")))))</f>
        <v/>
      </c>
      <c r="AA1404" s="256"/>
      <c r="AB1404" s="186"/>
      <c r="AC1404" s="186"/>
      <c r="AD1404" s="203"/>
      <c r="AF1404" s="203"/>
      <c r="AG1404" s="102" t="str">
        <f t="shared" ref="AG1404:AG1463" si="221">IF(OR(ISBLANK(AF1404), ISBLANK(AD1404)), "", IF(AND(OR(AF1404="Include", AF1404="Maybe"), OR(AD1404="Include", AD1404="Maybe", AD1404="Certainly Included")), "Mutually Included", IF(AND(AF1404="Exclude", AD1404="Exclude"), "Mutually Excluded", IF(AND(AF1404="Exclude", OR(AD1404="Include", AD1404="Maybe")), "Nikos Excluded, Mikhail Included", IF(AND(OR(AF1404="Include", AF1404="Maybe"), AD1404="Exclude"), "Nikos Included, Mikhail Excluded", "Pal")))))</f>
        <v/>
      </c>
      <c r="AH1404" s="10" t="str">
        <f t="shared" si="218"/>
        <v/>
      </c>
      <c r="AI1404" s="102"/>
      <c r="AJ1404" s="10"/>
      <c r="AK1404" s="10"/>
      <c r="AL1404" s="105"/>
      <c r="AM1404" s="102"/>
      <c r="AN1404" s="10"/>
      <c r="AO1404" s="10" t="str">
        <f t="shared" ref="AO1404:AO1463" si="222">IF(OR(ISBLANK(AF1404), ISBLANK(AP1404)), "", IF(AND(OR(AF1404="Include", AF1404="Maybe"), OR(AP1404="Include", AP1404="Maybe", AP1404="Certainly Included")), "Mutually Included", IF(AND(AF1404="Exclude", AP1404="Exclude"), "Mutually Excluded", IF(AND(AF1404="Exclude", OR(AP1404="Include", AP1404="Maybe",, AP1404="Certainly Included")), "Human Excluded, AI Included", IF(AND(OR(AF1404="Include", AF1404="Maybe"), AP1404="Exclude"), "Human Included, AI Excluded", "Pal")))))</f>
        <v/>
      </c>
      <c r="AT1404" s="10"/>
      <c r="AU1404" s="10" t="str">
        <f>IF(O1404="include",AF1404,"")</f>
        <v/>
      </c>
      <c r="AV1404" s="54" t="str">
        <f>IF(P1404="include",AF1404,"")</f>
        <v/>
      </c>
    </row>
    <row r="1405" spans="1:48" s="54" customFormat="1" ht="45">
      <c r="A1405" s="10">
        <v>1540</v>
      </c>
      <c r="B1405" s="10"/>
      <c r="C1405" s="10" t="s">
        <v>1896</v>
      </c>
      <c r="D1405" s="10">
        <v>2</v>
      </c>
      <c r="E1405" s="10">
        <v>2</v>
      </c>
      <c r="F1405" s="10">
        <v>3</v>
      </c>
      <c r="G1405" s="119" t="str">
        <f t="shared" si="219"/>
        <v>EXCLUDED</v>
      </c>
      <c r="H1405" s="147" t="s">
        <v>901</v>
      </c>
      <c r="I1405" s="189" t="s">
        <v>901</v>
      </c>
      <c r="J1405" s="10" t="str">
        <f>IF(AND(G1405="Excluded", H1405="Excluded"), "Mutually Excluded", IF(AND(OR(G1405="CERTAINLY INCLUDED", G1405="INCLUDED", G1405="MAYBE" ), OR(H1405="INCLUDED", H1405="MAYBE")), "MUTUALLY INCLUDED", IF(AND(G1405="MAYBE", H1405="MAYBE"), "Mutually MAYBE", IF(AND(G1405="Excluded", OR(H1405="INCLUDED", H1405="MAYBE")), "AI: No, Human: Yes", IF(AND(H1405="Excluded", OR(G1405="INCLUDED", G1405="CERTAINLY INCLUDED", G1405="MAYBE")), "AI: Yes, Human: No", "Other Conflict")))))</f>
        <v>Mutually Excluded</v>
      </c>
      <c r="K1405" s="10"/>
      <c r="L1405" s="10"/>
      <c r="N1405" s="220" t="s">
        <v>19</v>
      </c>
      <c r="O1405" s="54" t="str">
        <f>IF(J1405="Mutually Excluded","Exclude",IF(J1405= "Mutually Included","Include",M1405))</f>
        <v>Exclude</v>
      </c>
      <c r="P1405" s="54" t="str">
        <f>'Humans Alignment T&amp;A'!Z1405</f>
        <v>Exclude</v>
      </c>
      <c r="Q1405" s="120" t="str">
        <f>IF(AND(O1405="Exclude", P1405="Exclude"), "Mutually Excluded", IF(AND(OR(O1405="CERTAINLY INCLUDED", O1405="INCLUDE" ), OR(P1405="INCLUDE", P1405="MAYBE")), "MUTUALLY INCLUDED", IF(AND(O1405="MAYBE", P1405="MAYBE"), "Mutually MAYBE", IF(AND(O1405="Exclude", OR(P1405="INCLUDE", P1405="MAYBE")), "AI+Hum: No, Hum1+2: Yes", IF(AND(P1405="Exclude", OR(O1405="INCLUDE", O1405="CERTAINLY INCLUDED", H1405="MAYBE")), "Ai+hum: Yes, Hum1+2: No", "Other Conflict")))))</f>
        <v>Mutually Excluded</v>
      </c>
      <c r="U1405" s="121" t="str">
        <f>IF(Q1405="Mutually Excluded","Exclude",IF(Q1405= "Mutually Included","Include",R1405))</f>
        <v>Exclude</v>
      </c>
      <c r="V1405" s="122"/>
      <c r="X1405" s="117"/>
      <c r="Y1405" s="117"/>
      <c r="Z1405" s="103" t="str">
        <f t="shared" si="220"/>
        <v/>
      </c>
      <c r="AA1405" s="256"/>
      <c r="AB1405" s="186"/>
      <c r="AC1405" s="186"/>
      <c r="AD1405" s="203"/>
      <c r="AF1405" s="203"/>
      <c r="AG1405" s="102" t="str">
        <f t="shared" si="221"/>
        <v/>
      </c>
      <c r="AH1405" s="10" t="str">
        <f t="shared" si="218"/>
        <v/>
      </c>
      <c r="AI1405" s="102"/>
      <c r="AJ1405" s="10"/>
      <c r="AK1405" s="10"/>
      <c r="AL1405" s="105"/>
      <c r="AM1405" s="102"/>
      <c r="AN1405" s="10"/>
      <c r="AO1405" s="10" t="str">
        <f t="shared" si="222"/>
        <v/>
      </c>
      <c r="AT1405" s="10"/>
      <c r="AU1405" s="10" t="str">
        <f>IF(O1405="include",AF1405,"")</f>
        <v/>
      </c>
      <c r="AV1405" s="54" t="str">
        <f>IF(P1405="include",AF1405,"")</f>
        <v/>
      </c>
    </row>
    <row r="1406" spans="1:48" s="54" customFormat="1" ht="60">
      <c r="A1406" s="10">
        <v>1541</v>
      </c>
      <c r="B1406" s="10"/>
      <c r="C1406" s="10" t="s">
        <v>1898</v>
      </c>
      <c r="D1406" s="10">
        <v>1</v>
      </c>
      <c r="E1406" s="10">
        <v>2</v>
      </c>
      <c r="F1406" s="10">
        <v>2</v>
      </c>
      <c r="G1406" s="119" t="str">
        <f t="shared" si="219"/>
        <v>EXCLUDED</v>
      </c>
      <c r="H1406" s="147" t="s">
        <v>901</v>
      </c>
      <c r="I1406" s="189" t="s">
        <v>901</v>
      </c>
      <c r="J1406" s="10" t="str">
        <f>IF(AND(G1406="Excluded", H1406="Excluded"), "Mutually Excluded", IF(AND(OR(G1406="CERTAINLY INCLUDED", G1406="INCLUDED", G1406="MAYBE" ), OR(H1406="INCLUDED", H1406="MAYBE")), "MUTUALLY INCLUDED", IF(AND(G1406="MAYBE", H1406="MAYBE"), "Mutually MAYBE", IF(AND(G1406="Excluded", OR(H1406="INCLUDED", H1406="MAYBE")), "AI: No, Human: Yes", IF(AND(H1406="Excluded", OR(G1406="INCLUDED", G1406="CERTAINLY INCLUDED", G1406="MAYBE")), "AI: Yes, Human: No", "Other Conflict")))))</f>
        <v>Mutually Excluded</v>
      </c>
      <c r="K1406" s="10"/>
      <c r="L1406" s="10"/>
      <c r="N1406" s="220" t="s">
        <v>19</v>
      </c>
      <c r="O1406" s="54" t="str">
        <f>IF(J1406="Mutually Excluded","Exclude",IF(J1406= "Mutually Included","Include",M1406))</f>
        <v>Exclude</v>
      </c>
      <c r="P1406" s="54" t="str">
        <f>'Humans Alignment T&amp;A'!Z1406</f>
        <v>Exclude</v>
      </c>
      <c r="Q1406" s="120" t="str">
        <f>IF(AND(O1406="Exclude", P1406="Exclude"), "Mutually Excluded", IF(AND(OR(O1406="CERTAINLY INCLUDED", O1406="INCLUDE" ), OR(P1406="INCLUDE", P1406="MAYBE")), "MUTUALLY INCLUDED", IF(AND(O1406="MAYBE", P1406="MAYBE"), "Mutually MAYBE", IF(AND(O1406="Exclude", OR(P1406="INCLUDE", P1406="MAYBE")), "AI+Hum: No, Hum1+2: Yes", IF(AND(P1406="Exclude", OR(O1406="INCLUDE", O1406="CERTAINLY INCLUDED", H1406="MAYBE")), "Ai+hum: Yes, Hum1+2: No", "Other Conflict")))))</f>
        <v>Mutually Excluded</v>
      </c>
      <c r="U1406" s="121" t="str">
        <f>IF(Q1406="Mutually Excluded","Exclude",IF(Q1406= "Mutually Included","Include",R1406))</f>
        <v>Exclude</v>
      </c>
      <c r="V1406" s="122"/>
      <c r="X1406" s="117"/>
      <c r="Y1406" s="117"/>
      <c r="Z1406" s="103" t="str">
        <f t="shared" si="220"/>
        <v/>
      </c>
      <c r="AA1406" s="256"/>
      <c r="AB1406" s="186"/>
      <c r="AC1406" s="186"/>
      <c r="AD1406" s="203"/>
      <c r="AF1406" s="203"/>
      <c r="AG1406" s="102" t="str">
        <f t="shared" si="221"/>
        <v/>
      </c>
      <c r="AH1406" s="10" t="str">
        <f t="shared" si="218"/>
        <v/>
      </c>
      <c r="AI1406" s="102"/>
      <c r="AJ1406" s="10"/>
      <c r="AK1406" s="10"/>
      <c r="AL1406" s="105"/>
      <c r="AM1406" s="102"/>
      <c r="AN1406" s="10"/>
      <c r="AO1406" s="10" t="str">
        <f t="shared" si="222"/>
        <v/>
      </c>
      <c r="AT1406" s="10"/>
      <c r="AU1406" s="10" t="str">
        <f>IF(O1406="include",AF1406,"")</f>
        <v/>
      </c>
      <c r="AV1406" s="54" t="str">
        <f>IF(P1406="include",AF1406,"")</f>
        <v/>
      </c>
    </row>
    <row r="1407" spans="1:48" s="54" customFormat="1" ht="30">
      <c r="A1407" s="10">
        <v>1542</v>
      </c>
      <c r="B1407" s="10"/>
      <c r="C1407" s="261" t="s">
        <v>1899</v>
      </c>
      <c r="D1407" s="10">
        <v>1</v>
      </c>
      <c r="E1407" s="10">
        <v>1</v>
      </c>
      <c r="F1407" s="10">
        <v>1</v>
      </c>
      <c r="G1407" s="119" t="str">
        <f t="shared" si="219"/>
        <v>EXCLUDED</v>
      </c>
      <c r="H1407" s="147" t="s">
        <v>901</v>
      </c>
      <c r="I1407" s="189" t="s">
        <v>901</v>
      </c>
      <c r="J1407" s="10" t="str">
        <f>IF(AND(G1407="Excluded", H1407="Excluded"), "Mutually Excluded", IF(AND(OR(G1407="CERTAINLY INCLUDED", G1407="INCLUDED", G1407="MAYBE" ), OR(H1407="INCLUDED", H1407="MAYBE")), "MUTUALLY INCLUDED", IF(AND(G1407="MAYBE", H1407="MAYBE"), "Mutually MAYBE", IF(AND(G1407="Excluded", OR(H1407="INCLUDED", H1407="MAYBE")), "AI: No, Human: Yes", IF(AND(H1407="Excluded", OR(G1407="INCLUDED", G1407="CERTAINLY INCLUDED", G1407="MAYBE")), "AI: Yes, Human: No", "Other Conflict")))))</f>
        <v>Mutually Excluded</v>
      </c>
      <c r="K1407" s="10"/>
      <c r="L1407" s="10"/>
      <c r="N1407" s="220" t="s">
        <v>19</v>
      </c>
      <c r="O1407" s="54" t="str">
        <f>IF(J1407="Mutually Excluded","Exclude",IF(J1407= "Mutually Included","Include",M1407))</f>
        <v>Exclude</v>
      </c>
      <c r="P1407" s="54" t="str">
        <f>'Humans Alignment T&amp;A'!Z1407</f>
        <v>Exclude</v>
      </c>
      <c r="Q1407" s="120" t="str">
        <f>IF(AND(O1407="Exclude", P1407="Exclude"), "Mutually Excluded", IF(AND(OR(O1407="CERTAINLY INCLUDED", O1407="INCLUDE" ), OR(P1407="INCLUDE", P1407="MAYBE")), "MUTUALLY INCLUDED", IF(AND(O1407="MAYBE", P1407="MAYBE"), "Mutually MAYBE", IF(AND(O1407="Exclude", OR(P1407="INCLUDE", P1407="MAYBE")), "AI+Hum: No, Hum1+2: Yes", IF(AND(P1407="Exclude", OR(O1407="INCLUDE", O1407="CERTAINLY INCLUDED", H1407="MAYBE")), "Ai+hum: Yes, Hum1+2: No", "Other Conflict")))))</f>
        <v>Mutually Excluded</v>
      </c>
      <c r="U1407" s="121" t="str">
        <f>IF(Q1407="Mutually Excluded","Exclude",IF(Q1407= "Mutually Included","Include",R1407))</f>
        <v>Exclude</v>
      </c>
      <c r="V1407" s="122"/>
      <c r="X1407" s="117"/>
      <c r="Y1407" s="117"/>
      <c r="Z1407" s="103" t="str">
        <f t="shared" si="220"/>
        <v/>
      </c>
      <c r="AA1407" s="256"/>
      <c r="AB1407" s="186"/>
      <c r="AC1407" s="186"/>
      <c r="AD1407" s="203"/>
      <c r="AF1407" s="203"/>
      <c r="AG1407" s="102" t="str">
        <f t="shared" si="221"/>
        <v/>
      </c>
      <c r="AH1407" s="10" t="str">
        <f t="shared" si="218"/>
        <v/>
      </c>
      <c r="AI1407" s="102"/>
      <c r="AJ1407" s="10"/>
      <c r="AK1407" s="10"/>
      <c r="AL1407" s="105"/>
      <c r="AM1407" s="102"/>
      <c r="AN1407" s="10"/>
      <c r="AO1407" s="10" t="str">
        <f t="shared" si="222"/>
        <v/>
      </c>
      <c r="AT1407" s="10"/>
      <c r="AU1407" s="10" t="str">
        <f>IF(O1407="include",AF1407,"")</f>
        <v/>
      </c>
      <c r="AV1407" s="54" t="str">
        <f>IF(P1407="include",AF1407,"")</f>
        <v/>
      </c>
    </row>
    <row r="1408" spans="1:48" s="54" customFormat="1" ht="30">
      <c r="A1408" s="10">
        <v>1544</v>
      </c>
      <c r="B1408" s="10"/>
      <c r="C1408" s="10" t="s">
        <v>1901</v>
      </c>
      <c r="D1408" s="10">
        <v>2</v>
      </c>
      <c r="E1408" s="10">
        <v>3</v>
      </c>
      <c r="F1408" s="10">
        <v>2</v>
      </c>
      <c r="G1408" s="119" t="str">
        <f t="shared" si="219"/>
        <v>EXCLUDED</v>
      </c>
      <c r="H1408" s="147" t="s">
        <v>901</v>
      </c>
      <c r="I1408" s="189" t="s">
        <v>901</v>
      </c>
      <c r="J1408" s="10" t="str">
        <f>IF(AND(G1408="Excluded", H1408="Excluded"), "Mutually Excluded", IF(AND(OR(G1408="CERTAINLY INCLUDED", G1408="INCLUDED", G1408="MAYBE" ), OR(H1408="INCLUDED", H1408="MAYBE")), "MUTUALLY INCLUDED", IF(AND(G1408="MAYBE", H1408="MAYBE"), "Mutually MAYBE", IF(AND(G1408="Excluded", OR(H1408="INCLUDED", H1408="MAYBE")), "AI: No, Human: Yes", IF(AND(H1408="Excluded", OR(G1408="INCLUDED", G1408="CERTAINLY INCLUDED", G1408="MAYBE")), "AI: Yes, Human: No", "Other Conflict")))))</f>
        <v>Mutually Excluded</v>
      </c>
      <c r="K1408" s="10"/>
      <c r="L1408" s="10"/>
      <c r="N1408" s="220" t="s">
        <v>19</v>
      </c>
      <c r="O1408" s="54" t="str">
        <f>IF(J1408="Mutually Excluded","Exclude",IF(J1408= "Mutually Included","Include",M1408))</f>
        <v>Exclude</v>
      </c>
      <c r="P1408" s="54" t="str">
        <f>'Humans Alignment T&amp;A'!Z1408</f>
        <v>Exclude</v>
      </c>
      <c r="Q1408" s="120" t="str">
        <f>IF(AND(O1408="Exclude", P1408="Exclude"), "Mutually Excluded", IF(AND(OR(O1408="CERTAINLY INCLUDED", O1408="INCLUDE" ), OR(P1408="INCLUDE", P1408="MAYBE")), "MUTUALLY INCLUDED", IF(AND(O1408="MAYBE", P1408="MAYBE"), "Mutually MAYBE", IF(AND(O1408="Exclude", OR(P1408="INCLUDE", P1408="MAYBE")), "AI+Hum: No, Hum1+2: Yes", IF(AND(P1408="Exclude", OR(O1408="INCLUDE", O1408="CERTAINLY INCLUDED", H1408="MAYBE")), "Ai+hum: Yes, Hum1+2: No", "Other Conflict")))))</f>
        <v>Mutually Excluded</v>
      </c>
      <c r="U1408" s="121" t="str">
        <f>IF(Q1408="Mutually Excluded","Exclude",IF(Q1408= "Mutually Included","Include",R1408))</f>
        <v>Exclude</v>
      </c>
      <c r="V1408" s="122"/>
      <c r="X1408" s="117"/>
      <c r="Y1408" s="117"/>
      <c r="Z1408" s="103" t="str">
        <f t="shared" si="220"/>
        <v/>
      </c>
      <c r="AA1408" s="256"/>
      <c r="AB1408" s="186"/>
      <c r="AC1408" s="186"/>
      <c r="AD1408" s="203"/>
      <c r="AF1408" s="203"/>
      <c r="AG1408" s="102" t="str">
        <f t="shared" si="221"/>
        <v/>
      </c>
      <c r="AH1408" s="10" t="str">
        <f t="shared" si="218"/>
        <v/>
      </c>
      <c r="AI1408" s="102"/>
      <c r="AJ1408" s="10"/>
      <c r="AK1408" s="10"/>
      <c r="AL1408" s="105"/>
      <c r="AM1408" s="102"/>
      <c r="AN1408" s="10"/>
      <c r="AO1408" s="10" t="str">
        <f t="shared" si="222"/>
        <v/>
      </c>
      <c r="AT1408" s="10"/>
      <c r="AU1408" s="10" t="str">
        <f>IF(O1408="include",AF1408,"")</f>
        <v/>
      </c>
      <c r="AV1408" s="54" t="str">
        <f>IF(P1408="include",AF1408,"")</f>
        <v/>
      </c>
    </row>
    <row r="1409" spans="1:48" s="54" customFormat="1" ht="30">
      <c r="A1409" s="10">
        <v>1545</v>
      </c>
      <c r="B1409" s="10"/>
      <c r="C1409" s="10" t="s">
        <v>1903</v>
      </c>
      <c r="D1409" s="10">
        <v>4</v>
      </c>
      <c r="E1409" s="10">
        <v>4</v>
      </c>
      <c r="F1409" s="10">
        <v>3</v>
      </c>
      <c r="G1409" s="119" t="str">
        <f t="shared" si="219"/>
        <v>EXCLUDED</v>
      </c>
      <c r="H1409" s="147" t="s">
        <v>901</v>
      </c>
      <c r="I1409" s="189" t="s">
        <v>901</v>
      </c>
      <c r="J1409" s="10" t="str">
        <f>IF(AND(G1409="Excluded", H1409="Excluded"), "Mutually Excluded", IF(AND(OR(G1409="CERTAINLY INCLUDED", G1409="INCLUDED", G1409="MAYBE" ), OR(H1409="INCLUDED", H1409="MAYBE")), "MUTUALLY INCLUDED", IF(AND(G1409="MAYBE", H1409="MAYBE"), "Mutually MAYBE", IF(AND(G1409="Excluded", OR(H1409="INCLUDED", H1409="MAYBE")), "AI: No, Human: Yes", IF(AND(H1409="Excluded", OR(G1409="INCLUDED", G1409="CERTAINLY INCLUDED", G1409="MAYBE")), "AI: Yes, Human: No", "Other Conflict")))))</f>
        <v>Mutually Excluded</v>
      </c>
      <c r="K1409" s="10"/>
      <c r="L1409" s="10"/>
      <c r="N1409" s="220" t="s">
        <v>19</v>
      </c>
      <c r="O1409" s="54" t="str">
        <f>IF(J1409="Mutually Excluded","Exclude",IF(J1409= "Mutually Included","Include",M1409))</f>
        <v>Exclude</v>
      </c>
      <c r="P1409" s="54" t="str">
        <f>'Humans Alignment T&amp;A'!Z1409</f>
        <v>Exclude</v>
      </c>
      <c r="Q1409" s="120" t="str">
        <f>IF(AND(O1409="Exclude", P1409="Exclude"), "Mutually Excluded", IF(AND(OR(O1409="CERTAINLY INCLUDED", O1409="INCLUDE" ), OR(P1409="INCLUDE", P1409="MAYBE")), "MUTUALLY INCLUDED", IF(AND(O1409="MAYBE", P1409="MAYBE"), "Mutually MAYBE", IF(AND(O1409="Exclude", OR(P1409="INCLUDE", P1409="MAYBE")), "AI+Hum: No, Hum1+2: Yes", IF(AND(P1409="Exclude", OR(O1409="INCLUDE", O1409="CERTAINLY INCLUDED", H1409="MAYBE")), "Ai+hum: Yes, Hum1+2: No", "Other Conflict")))))</f>
        <v>Mutually Excluded</v>
      </c>
      <c r="U1409" s="121" t="str">
        <f>IF(Q1409="Mutually Excluded","Exclude",IF(Q1409= "Mutually Included","Include",R1409))</f>
        <v>Exclude</v>
      </c>
      <c r="V1409" s="122"/>
      <c r="X1409" s="117"/>
      <c r="Y1409" s="117"/>
      <c r="Z1409" s="103" t="str">
        <f t="shared" si="220"/>
        <v/>
      </c>
      <c r="AA1409" s="256"/>
      <c r="AB1409" s="186"/>
      <c r="AC1409" s="186"/>
      <c r="AD1409" s="203"/>
      <c r="AF1409" s="203"/>
      <c r="AG1409" s="102" t="str">
        <f t="shared" si="221"/>
        <v/>
      </c>
      <c r="AH1409" s="10" t="str">
        <f t="shared" si="218"/>
        <v/>
      </c>
      <c r="AI1409" s="102"/>
      <c r="AJ1409" s="10"/>
      <c r="AK1409" s="10"/>
      <c r="AL1409" s="105"/>
      <c r="AM1409" s="102"/>
      <c r="AN1409" s="10"/>
      <c r="AO1409" s="10" t="str">
        <f t="shared" si="222"/>
        <v/>
      </c>
      <c r="AT1409" s="10"/>
      <c r="AU1409" s="10" t="str">
        <f>IF(O1409="include",AF1409,"")</f>
        <v/>
      </c>
      <c r="AV1409" s="54" t="str">
        <f>IF(P1409="include",AF1409,"")</f>
        <v/>
      </c>
    </row>
    <row r="1410" spans="1:48" s="54" customFormat="1" ht="45">
      <c r="A1410" s="10">
        <v>1546</v>
      </c>
      <c r="B1410" s="10"/>
      <c r="C1410" s="10" t="s">
        <v>1904</v>
      </c>
      <c r="D1410" s="10">
        <v>2</v>
      </c>
      <c r="E1410" s="10">
        <v>2</v>
      </c>
      <c r="F1410" s="10">
        <v>2</v>
      </c>
      <c r="G1410" s="119" t="str">
        <f t="shared" si="219"/>
        <v>EXCLUDED</v>
      </c>
      <c r="H1410" s="147" t="s">
        <v>901</v>
      </c>
      <c r="I1410" s="189" t="s">
        <v>901</v>
      </c>
      <c r="J1410" s="10" t="str">
        <f>IF(AND(G1410="Excluded", H1410="Excluded"), "Mutually Excluded", IF(AND(OR(G1410="CERTAINLY INCLUDED", G1410="INCLUDED", G1410="MAYBE" ), OR(H1410="INCLUDED", H1410="MAYBE")), "MUTUALLY INCLUDED", IF(AND(G1410="MAYBE", H1410="MAYBE"), "Mutually MAYBE", IF(AND(G1410="Excluded", OR(H1410="INCLUDED", H1410="MAYBE")), "AI: No, Human: Yes", IF(AND(H1410="Excluded", OR(G1410="INCLUDED", G1410="CERTAINLY INCLUDED", G1410="MAYBE")), "AI: Yes, Human: No", "Other Conflict")))))</f>
        <v>Mutually Excluded</v>
      </c>
      <c r="K1410" s="10"/>
      <c r="L1410" s="10"/>
      <c r="N1410" s="220" t="s">
        <v>19</v>
      </c>
      <c r="O1410" s="54" t="str">
        <f>IF(J1410="Mutually Excluded","Exclude",IF(J1410= "Mutually Included","Include",M1410))</f>
        <v>Exclude</v>
      </c>
      <c r="P1410" s="54" t="str">
        <f>'Humans Alignment T&amp;A'!Z1410</f>
        <v>Exclude</v>
      </c>
      <c r="Q1410" s="120" t="str">
        <f>IF(AND(O1410="Exclude", P1410="Exclude"), "Mutually Excluded", IF(AND(OR(O1410="CERTAINLY INCLUDED", O1410="INCLUDE" ), OR(P1410="INCLUDE", P1410="MAYBE")), "MUTUALLY INCLUDED", IF(AND(O1410="MAYBE", P1410="MAYBE"), "Mutually MAYBE", IF(AND(O1410="Exclude", OR(P1410="INCLUDE", P1410="MAYBE")), "AI+Hum: No, Hum1+2: Yes", IF(AND(P1410="Exclude", OR(O1410="INCLUDE", O1410="CERTAINLY INCLUDED", H1410="MAYBE")), "Ai+hum: Yes, Hum1+2: No", "Other Conflict")))))</f>
        <v>Mutually Excluded</v>
      </c>
      <c r="U1410" s="121" t="str">
        <f>IF(Q1410="Mutually Excluded","Exclude",IF(Q1410= "Mutually Included","Include",R1410))</f>
        <v>Exclude</v>
      </c>
      <c r="V1410" s="122"/>
      <c r="X1410" s="117"/>
      <c r="Y1410" s="117"/>
      <c r="Z1410" s="103" t="str">
        <f t="shared" si="220"/>
        <v/>
      </c>
      <c r="AA1410" s="256"/>
      <c r="AB1410" s="186"/>
      <c r="AC1410" s="186"/>
      <c r="AD1410" s="203"/>
      <c r="AF1410" s="203"/>
      <c r="AG1410" s="102" t="str">
        <f t="shared" si="221"/>
        <v/>
      </c>
      <c r="AH1410" s="10" t="str">
        <f t="shared" si="218"/>
        <v/>
      </c>
      <c r="AI1410" s="102"/>
      <c r="AJ1410" s="10"/>
      <c r="AK1410" s="10"/>
      <c r="AL1410" s="105"/>
      <c r="AM1410" s="102"/>
      <c r="AN1410" s="10"/>
      <c r="AO1410" s="10" t="str">
        <f t="shared" si="222"/>
        <v/>
      </c>
      <c r="AT1410" s="10"/>
      <c r="AU1410" s="10" t="str">
        <f>IF(O1410="include",AF1410,"")</f>
        <v/>
      </c>
      <c r="AV1410" s="54" t="str">
        <f>IF(P1410="include",AF1410,"")</f>
        <v/>
      </c>
    </row>
    <row r="1411" spans="1:48" s="54" customFormat="1" ht="45">
      <c r="A1411" s="10">
        <v>1547</v>
      </c>
      <c r="B1411" s="10"/>
      <c r="C1411" s="10" t="s">
        <v>1905</v>
      </c>
      <c r="D1411" s="10">
        <v>1</v>
      </c>
      <c r="E1411" s="10">
        <v>1</v>
      </c>
      <c r="F1411" s="10">
        <v>1</v>
      </c>
      <c r="G1411" s="119" t="str">
        <f t="shared" si="219"/>
        <v>EXCLUDED</v>
      </c>
      <c r="H1411" s="147" t="s">
        <v>901</v>
      </c>
      <c r="I1411" s="189" t="s">
        <v>901</v>
      </c>
      <c r="J1411" s="10" t="str">
        <f>IF(AND(G1411="Excluded", H1411="Excluded"), "Mutually Excluded", IF(AND(OR(G1411="CERTAINLY INCLUDED", G1411="INCLUDED", G1411="MAYBE" ), OR(H1411="INCLUDED", H1411="MAYBE")), "MUTUALLY INCLUDED", IF(AND(G1411="MAYBE", H1411="MAYBE"), "Mutually MAYBE", IF(AND(G1411="Excluded", OR(H1411="INCLUDED", H1411="MAYBE")), "AI: No, Human: Yes", IF(AND(H1411="Excluded", OR(G1411="INCLUDED", G1411="CERTAINLY INCLUDED", G1411="MAYBE")), "AI: Yes, Human: No", "Other Conflict")))))</f>
        <v>Mutually Excluded</v>
      </c>
      <c r="K1411" s="10"/>
      <c r="L1411" s="10"/>
      <c r="N1411" s="220" t="s">
        <v>19</v>
      </c>
      <c r="O1411" s="54" t="str">
        <f>IF(J1411="Mutually Excluded","Exclude",IF(J1411= "Mutually Included","Include",M1411))</f>
        <v>Exclude</v>
      </c>
      <c r="P1411" s="54" t="str">
        <f>'Humans Alignment T&amp;A'!Z1411</f>
        <v>Exclude</v>
      </c>
      <c r="Q1411" s="120" t="str">
        <f>IF(AND(O1411="Exclude", P1411="Exclude"), "Mutually Excluded", IF(AND(OR(O1411="CERTAINLY INCLUDED", O1411="INCLUDE" ), OR(P1411="INCLUDE", P1411="MAYBE")), "MUTUALLY INCLUDED", IF(AND(O1411="MAYBE", P1411="MAYBE"), "Mutually MAYBE", IF(AND(O1411="Exclude", OR(P1411="INCLUDE", P1411="MAYBE")), "AI+Hum: No, Hum1+2: Yes", IF(AND(P1411="Exclude", OR(O1411="INCLUDE", O1411="CERTAINLY INCLUDED", H1411="MAYBE")), "Ai+hum: Yes, Hum1+2: No", "Other Conflict")))))</f>
        <v>Mutually Excluded</v>
      </c>
      <c r="U1411" s="121" t="str">
        <f>IF(Q1411="Mutually Excluded","Exclude",IF(Q1411= "Mutually Included","Include",R1411))</f>
        <v>Exclude</v>
      </c>
      <c r="V1411" s="122"/>
      <c r="X1411" s="117"/>
      <c r="Y1411" s="117"/>
      <c r="Z1411" s="103" t="str">
        <f t="shared" si="220"/>
        <v/>
      </c>
      <c r="AA1411" s="256"/>
      <c r="AB1411" s="186"/>
      <c r="AC1411" s="186"/>
      <c r="AD1411" s="203"/>
      <c r="AF1411" s="203"/>
      <c r="AG1411" s="102" t="str">
        <f t="shared" si="221"/>
        <v/>
      </c>
      <c r="AH1411" s="10" t="str">
        <f t="shared" si="218"/>
        <v/>
      </c>
      <c r="AI1411" s="102"/>
      <c r="AJ1411" s="10"/>
      <c r="AK1411" s="10"/>
      <c r="AL1411" s="105"/>
      <c r="AM1411" s="102"/>
      <c r="AN1411" s="10"/>
      <c r="AO1411" s="10" t="str">
        <f t="shared" si="222"/>
        <v/>
      </c>
      <c r="AT1411" s="10"/>
      <c r="AU1411" s="10" t="str">
        <f>IF(O1411="include",AF1411,"")</f>
        <v/>
      </c>
      <c r="AV1411" s="54" t="str">
        <f>IF(P1411="include",AF1411,"")</f>
        <v/>
      </c>
    </row>
    <row r="1412" spans="1:48" s="54" customFormat="1" ht="45">
      <c r="A1412" s="10">
        <v>1548</v>
      </c>
      <c r="B1412" s="10"/>
      <c r="C1412" s="10" t="s">
        <v>1906</v>
      </c>
      <c r="D1412" s="10">
        <v>1</v>
      </c>
      <c r="E1412" s="10">
        <v>1</v>
      </c>
      <c r="F1412" s="10">
        <v>1</v>
      </c>
      <c r="G1412" s="119" t="str">
        <f t="shared" si="219"/>
        <v>EXCLUDED</v>
      </c>
      <c r="H1412" s="147" t="s">
        <v>901</v>
      </c>
      <c r="I1412" s="189" t="s">
        <v>901</v>
      </c>
      <c r="J1412" s="10" t="str">
        <f>IF(AND(G1412="Excluded", H1412="Excluded"), "Mutually Excluded", IF(AND(OR(G1412="CERTAINLY INCLUDED", G1412="INCLUDED", G1412="MAYBE" ), OR(H1412="INCLUDED", H1412="MAYBE")), "MUTUALLY INCLUDED", IF(AND(G1412="MAYBE", H1412="MAYBE"), "Mutually MAYBE", IF(AND(G1412="Excluded", OR(H1412="INCLUDED", H1412="MAYBE")), "AI: No, Human: Yes", IF(AND(H1412="Excluded", OR(G1412="INCLUDED", G1412="CERTAINLY INCLUDED", G1412="MAYBE")), "AI: Yes, Human: No", "Other Conflict")))))</f>
        <v>Mutually Excluded</v>
      </c>
      <c r="K1412" s="10"/>
      <c r="L1412" s="10"/>
      <c r="N1412" s="220" t="s">
        <v>19</v>
      </c>
      <c r="O1412" s="54" t="str">
        <f>IF(J1412="Mutually Excluded","Exclude",IF(J1412= "Mutually Included","Include",M1412))</f>
        <v>Exclude</v>
      </c>
      <c r="P1412" s="54" t="str">
        <f>'Humans Alignment T&amp;A'!Z1412</f>
        <v>Exclude</v>
      </c>
      <c r="Q1412" s="120" t="str">
        <f>IF(AND(O1412="Exclude", P1412="Exclude"), "Mutually Excluded", IF(AND(OR(O1412="CERTAINLY INCLUDED", O1412="INCLUDE" ), OR(P1412="INCLUDE", P1412="MAYBE")), "MUTUALLY INCLUDED", IF(AND(O1412="MAYBE", P1412="MAYBE"), "Mutually MAYBE", IF(AND(O1412="Exclude", OR(P1412="INCLUDE", P1412="MAYBE")), "AI+Hum: No, Hum1+2: Yes", IF(AND(P1412="Exclude", OR(O1412="INCLUDE", O1412="CERTAINLY INCLUDED", H1412="MAYBE")), "Ai+hum: Yes, Hum1+2: No", "Other Conflict")))))</f>
        <v>Mutually Excluded</v>
      </c>
      <c r="U1412" s="121" t="str">
        <f>IF(Q1412="Mutually Excluded","Exclude",IF(Q1412= "Mutually Included","Include",R1412))</f>
        <v>Exclude</v>
      </c>
      <c r="V1412" s="122"/>
      <c r="X1412" s="117"/>
      <c r="Y1412" s="117"/>
      <c r="Z1412" s="103" t="str">
        <f t="shared" si="220"/>
        <v/>
      </c>
      <c r="AA1412" s="256"/>
      <c r="AB1412" s="186"/>
      <c r="AC1412" s="186"/>
      <c r="AD1412" s="203"/>
      <c r="AF1412" s="203"/>
      <c r="AG1412" s="102" t="str">
        <f t="shared" si="221"/>
        <v/>
      </c>
      <c r="AH1412" s="10" t="str">
        <f t="shared" si="218"/>
        <v/>
      </c>
      <c r="AI1412" s="102"/>
      <c r="AJ1412" s="10"/>
      <c r="AK1412" s="10"/>
      <c r="AL1412" s="105"/>
      <c r="AM1412" s="102"/>
      <c r="AN1412" s="10"/>
      <c r="AO1412" s="10" t="str">
        <f t="shared" si="222"/>
        <v/>
      </c>
      <c r="AT1412" s="10"/>
      <c r="AU1412" s="10" t="str">
        <f>IF(O1412="include",AF1412,"")</f>
        <v/>
      </c>
      <c r="AV1412" s="54" t="str">
        <f>IF(P1412="include",AF1412,"")</f>
        <v/>
      </c>
    </row>
    <row r="1413" spans="1:48" s="54" customFormat="1" ht="45">
      <c r="A1413" s="10">
        <v>1549</v>
      </c>
      <c r="B1413" s="10"/>
      <c r="C1413" s="10" t="s">
        <v>1907</v>
      </c>
      <c r="D1413" s="10">
        <v>4</v>
      </c>
      <c r="E1413" s="10">
        <v>4</v>
      </c>
      <c r="F1413" s="10">
        <v>4</v>
      </c>
      <c r="G1413" s="119" t="str">
        <f t="shared" si="219"/>
        <v>EXCLUDED</v>
      </c>
      <c r="H1413" s="147" t="s">
        <v>901</v>
      </c>
      <c r="I1413" s="189" t="s">
        <v>901</v>
      </c>
      <c r="J1413" s="10" t="str">
        <f>IF(AND(G1413="Excluded", H1413="Excluded"), "Mutually Excluded", IF(AND(OR(G1413="CERTAINLY INCLUDED", G1413="INCLUDED", G1413="MAYBE" ), OR(H1413="INCLUDED", H1413="MAYBE")), "MUTUALLY INCLUDED", IF(AND(G1413="MAYBE", H1413="MAYBE"), "Mutually MAYBE", IF(AND(G1413="Excluded", OR(H1413="INCLUDED", H1413="MAYBE")), "AI: No, Human: Yes", IF(AND(H1413="Excluded", OR(G1413="INCLUDED", G1413="CERTAINLY INCLUDED", G1413="MAYBE")), "AI: Yes, Human: No", "Other Conflict")))))</f>
        <v>Mutually Excluded</v>
      </c>
      <c r="K1413" s="10"/>
      <c r="L1413" s="10"/>
      <c r="N1413" s="220" t="s">
        <v>19</v>
      </c>
      <c r="O1413" s="54" t="str">
        <f>IF(J1413="Mutually Excluded","Exclude",IF(J1413= "Mutually Included","Include",M1413))</f>
        <v>Exclude</v>
      </c>
      <c r="P1413" s="54" t="str">
        <f>'Humans Alignment T&amp;A'!Z1413</f>
        <v>Exclude</v>
      </c>
      <c r="Q1413" s="120" t="str">
        <f>IF(AND(O1413="Exclude", P1413="Exclude"), "Mutually Excluded", IF(AND(OR(O1413="CERTAINLY INCLUDED", O1413="INCLUDE" ), OR(P1413="INCLUDE", P1413="MAYBE")), "MUTUALLY INCLUDED", IF(AND(O1413="MAYBE", P1413="MAYBE"), "Mutually MAYBE", IF(AND(O1413="Exclude", OR(P1413="INCLUDE", P1413="MAYBE")), "AI+Hum: No, Hum1+2: Yes", IF(AND(P1413="Exclude", OR(O1413="INCLUDE", O1413="CERTAINLY INCLUDED", H1413="MAYBE")), "Ai+hum: Yes, Hum1+2: No", "Other Conflict")))))</f>
        <v>Mutually Excluded</v>
      </c>
      <c r="U1413" s="121" t="str">
        <f>IF(Q1413="Mutually Excluded","Exclude",IF(Q1413= "Mutually Included","Include",R1413))</f>
        <v>Exclude</v>
      </c>
      <c r="V1413" s="122"/>
      <c r="X1413" s="117"/>
      <c r="Y1413" s="117"/>
      <c r="Z1413" s="103" t="str">
        <f t="shared" si="220"/>
        <v/>
      </c>
      <c r="AA1413" s="256"/>
      <c r="AB1413" s="186"/>
      <c r="AC1413" s="186"/>
      <c r="AD1413" s="203"/>
      <c r="AF1413" s="203"/>
      <c r="AG1413" s="102" t="str">
        <f t="shared" si="221"/>
        <v/>
      </c>
      <c r="AH1413" s="10" t="str">
        <f t="shared" si="218"/>
        <v/>
      </c>
      <c r="AI1413" s="102"/>
      <c r="AJ1413" s="10"/>
      <c r="AK1413" s="10"/>
      <c r="AL1413" s="105"/>
      <c r="AM1413" s="102"/>
      <c r="AN1413" s="10"/>
      <c r="AO1413" s="10" t="str">
        <f t="shared" si="222"/>
        <v/>
      </c>
      <c r="AT1413" s="10"/>
      <c r="AU1413" s="10" t="str">
        <f>IF(O1413="include",AF1413,"")</f>
        <v/>
      </c>
      <c r="AV1413" s="54" t="str">
        <f>IF(P1413="include",AF1413,"")</f>
        <v/>
      </c>
    </row>
    <row r="1414" spans="1:48" s="54" customFormat="1" ht="168" customHeight="1">
      <c r="A1414" s="10">
        <v>1550</v>
      </c>
      <c r="B1414" s="10" t="s">
        <v>1908</v>
      </c>
      <c r="C1414" s="10" t="s">
        <v>1908</v>
      </c>
      <c r="D1414" s="10">
        <v>4</v>
      </c>
      <c r="E1414" s="10">
        <v>3</v>
      </c>
      <c r="F1414" s="10">
        <v>4</v>
      </c>
      <c r="G1414" s="119" t="str">
        <f t="shared" si="219"/>
        <v>EXCLUDED</v>
      </c>
      <c r="H1414" s="147" t="s">
        <v>104</v>
      </c>
      <c r="I1414" s="189" t="s">
        <v>1752</v>
      </c>
      <c r="J1414" s="10" t="str">
        <f>IF(AND(G1414="Excluded", H1414="Excluded"), "Mutually Excluded", IF(AND(OR(G1414="CERTAINLY INCLUDED", G1414="INCLUDED", G1414="MAYBE" ), OR(H1414="INCLUDED", H1414="MAYBE")), "MUTUALLY INCLUDED", IF(AND(G1414="MAYBE", H1414="MAYBE"), "Mutually MAYBE", IF(AND(G1414="Excluded", OR(H1414="INCLUDED", H1414="MAYBE")), "AI: No, Human: Yes", IF(AND(H1414="Excluded", OR(G1414="INCLUDED", G1414="CERTAINLY INCLUDED", G1414="MAYBE")), "AI: Yes, Human: No", "Other Conflict")))))</f>
        <v>AI: No, Human: Yes</v>
      </c>
      <c r="K1414" s="10" t="s">
        <v>23</v>
      </c>
      <c r="L1414" s="10" t="s">
        <v>23</v>
      </c>
      <c r="M1414" s="54" t="s">
        <v>23</v>
      </c>
      <c r="N1414" s="220" t="s">
        <v>19</v>
      </c>
      <c r="O1414" s="54" t="str">
        <f>IF(J1414="Mutually Excluded","Exclude",IF(J1414= "Mutually Included","Include",M1414))</f>
        <v>Include</v>
      </c>
      <c r="P1414" s="54" t="str">
        <f>'Humans Alignment T&amp;A'!Z1414</f>
        <v>Include</v>
      </c>
      <c r="Q1414" s="120" t="str">
        <f>IF(AND(O1414="Exclude", P1414="Exclude"), "Mutually Excluded", IF(AND(OR(O1414="CERTAINLY INCLUDED", O1414="INCLUDE" ), OR(P1414="INCLUDE", P1414="MAYBE")), "MUTUALLY INCLUDED", IF(AND(O1414="MAYBE", P1414="MAYBE"), "Mutually MAYBE", IF(AND(O1414="Exclude", OR(P1414="INCLUDE", P1414="MAYBE")), "AI+Hum: No, Hum1+2: Yes", IF(AND(P1414="Exclude", OR(O1414="INCLUDE", O1414="CERTAINLY INCLUDED", H1414="MAYBE")), "Ai+hum: Yes, Hum1+2: No", "Other Conflict")))))</f>
        <v>MUTUALLY INCLUDED</v>
      </c>
      <c r="U1414" s="121" t="str">
        <f>IF(Q1414="Mutually Excluded","Exclude",IF(Q1414= "Mutually Included","Include",R1414))</f>
        <v>Include</v>
      </c>
      <c r="V1414" s="122" t="s">
        <v>23</v>
      </c>
      <c r="W1414" s="54" t="s">
        <v>23</v>
      </c>
      <c r="X1414" s="201" t="s">
        <v>1752</v>
      </c>
      <c r="Y1414" s="117"/>
      <c r="Z1414" s="103" t="str">
        <f t="shared" si="220"/>
        <v>Mutually Included</v>
      </c>
      <c r="AA1414" s="104" t="s">
        <v>23</v>
      </c>
      <c r="AB1414" s="186"/>
      <c r="AC1414" s="186"/>
      <c r="AD1414" s="203" t="s">
        <v>19</v>
      </c>
      <c r="AF1414" s="203" t="s">
        <v>1714</v>
      </c>
      <c r="AG1414" s="102" t="str">
        <f t="shared" si="221"/>
        <v>Nikos Included, Mikhail Excluded</v>
      </c>
      <c r="AH1414" s="10" t="str">
        <f t="shared" si="218"/>
        <v>Mutually Included</v>
      </c>
      <c r="AI1414" s="102" t="s">
        <v>23</v>
      </c>
      <c r="AJ1414" s="10"/>
      <c r="AK1414" s="10"/>
      <c r="AL1414" s="107" t="s">
        <v>23</v>
      </c>
      <c r="AM1414" s="102"/>
      <c r="AN1414" s="10"/>
      <c r="AO1414" s="10" t="str">
        <f t="shared" si="222"/>
        <v>Mutually Included</v>
      </c>
      <c r="AP1414" s="54" t="str">
        <f>IF(COUNTA(AQ1414:AS1414)=0, "", IF(COUNTIF(AQ1414:AS1414,5)=3, "Include", IF(COUNTIF(AQ1414:AS1414,5)&gt;=1, "Maybe", "Exclude")))</f>
        <v>Maybe</v>
      </c>
      <c r="AQ1414" s="54">
        <v>4</v>
      </c>
      <c r="AR1414" s="54">
        <v>5</v>
      </c>
      <c r="AS1414" s="54">
        <v>3</v>
      </c>
      <c r="AT1414" s="10" t="s">
        <v>3094</v>
      </c>
      <c r="AU1414" s="10" t="str">
        <f>IF(O1414="include",AF1414,"")</f>
        <v>Maybe</v>
      </c>
      <c r="AV1414" s="54" t="str">
        <f>IF(P1414="include",AF1414,"")</f>
        <v>Maybe</v>
      </c>
    </row>
    <row r="1415" spans="1:48" s="54" customFormat="1" ht="159" customHeight="1">
      <c r="A1415" s="10">
        <v>1551</v>
      </c>
      <c r="B1415" s="10" t="s">
        <v>1910</v>
      </c>
      <c r="C1415" s="10" t="s">
        <v>1910</v>
      </c>
      <c r="D1415" s="10">
        <v>3</v>
      </c>
      <c r="E1415" s="10">
        <v>4</v>
      </c>
      <c r="F1415" s="10">
        <v>3</v>
      </c>
      <c r="G1415" s="119" t="str">
        <f t="shared" si="219"/>
        <v>EXCLUDED</v>
      </c>
      <c r="H1415" s="147" t="s">
        <v>104</v>
      </c>
      <c r="I1415" s="189" t="s">
        <v>1752</v>
      </c>
      <c r="J1415" s="10" t="str">
        <f>IF(AND(G1415="Excluded", H1415="Excluded"), "Mutually Excluded", IF(AND(OR(G1415="CERTAINLY INCLUDED", G1415="INCLUDED", G1415="MAYBE" ), OR(H1415="INCLUDED", H1415="MAYBE")), "MUTUALLY INCLUDED", IF(AND(G1415="MAYBE", H1415="MAYBE"), "Mutually MAYBE", IF(AND(G1415="Excluded", OR(H1415="INCLUDED", H1415="MAYBE")), "AI: No, Human: Yes", IF(AND(H1415="Excluded", OR(G1415="INCLUDED", G1415="CERTAINLY INCLUDED", G1415="MAYBE")), "AI: Yes, Human: No", "Other Conflict")))))</f>
        <v>AI: No, Human: Yes</v>
      </c>
      <c r="K1415" s="10" t="s">
        <v>23</v>
      </c>
      <c r="L1415" s="10" t="s">
        <v>23</v>
      </c>
      <c r="M1415" s="54" t="s">
        <v>23</v>
      </c>
      <c r="N1415" s="220" t="s">
        <v>19</v>
      </c>
      <c r="O1415" s="54" t="str">
        <f>IF(J1415="Mutually Excluded","Exclude",IF(J1415= "Mutually Included","Include",M1415))</f>
        <v>Include</v>
      </c>
      <c r="P1415" s="54" t="str">
        <f>'Humans Alignment T&amp;A'!Z1415</f>
        <v>Include</v>
      </c>
      <c r="Q1415" s="120" t="str">
        <f>IF(AND(O1415="Exclude", P1415="Exclude"), "Mutually Excluded", IF(AND(OR(O1415="CERTAINLY INCLUDED", O1415="INCLUDE" ), OR(P1415="INCLUDE", P1415="MAYBE")), "MUTUALLY INCLUDED", IF(AND(O1415="MAYBE", P1415="MAYBE"), "Mutually MAYBE", IF(AND(O1415="Exclude", OR(P1415="INCLUDE", P1415="MAYBE")), "AI+Hum: No, Hum1+2: Yes", IF(AND(P1415="Exclude", OR(O1415="INCLUDE", O1415="CERTAINLY INCLUDED", H1415="MAYBE")), "Ai+hum: Yes, Hum1+2: No", "Other Conflict")))))</f>
        <v>MUTUALLY INCLUDED</v>
      </c>
      <c r="U1415" s="121" t="str">
        <f>IF(Q1415="Mutually Excluded","Exclude",IF(Q1415= "Mutually Included","Include",R1415))</f>
        <v>Include</v>
      </c>
      <c r="V1415" s="122" t="s">
        <v>19</v>
      </c>
      <c r="W1415" s="54" t="s">
        <v>23</v>
      </c>
      <c r="X1415" s="201" t="s">
        <v>1752</v>
      </c>
      <c r="Y1415" s="117"/>
      <c r="Z1415" s="103" t="str">
        <f t="shared" si="220"/>
        <v>Nikos Included, Cindy Excluded</v>
      </c>
      <c r="AA1415" s="104" t="s">
        <v>23</v>
      </c>
      <c r="AB1415" s="186"/>
      <c r="AC1415" s="186"/>
      <c r="AD1415" s="203" t="s">
        <v>19</v>
      </c>
      <c r="AF1415" s="203" t="s">
        <v>23</v>
      </c>
      <c r="AG1415" s="102" t="str">
        <f t="shared" si="221"/>
        <v>Nikos Included, Mikhail Excluded</v>
      </c>
      <c r="AH1415" s="10" t="str">
        <f t="shared" si="218"/>
        <v>Mutually Included</v>
      </c>
      <c r="AI1415" s="102" t="s">
        <v>23</v>
      </c>
      <c r="AJ1415" s="10"/>
      <c r="AK1415" s="10"/>
      <c r="AL1415" s="107" t="s">
        <v>23</v>
      </c>
      <c r="AM1415" s="102"/>
      <c r="AN1415" s="10"/>
      <c r="AO1415" s="10" t="str">
        <f t="shared" si="222"/>
        <v>Mutually Included</v>
      </c>
      <c r="AP1415" s="54" t="str">
        <f>IF(COUNTA(AQ1415:AS1415)=0, "", IF(COUNTIF(AQ1415:AS1415,5)=3, "Include", IF(COUNTIF(AQ1415:AS1415,5)&gt;=1, "Maybe", "Exclude")))</f>
        <v>Maybe</v>
      </c>
      <c r="AQ1415" s="54">
        <v>4</v>
      </c>
      <c r="AR1415" s="54">
        <v>3</v>
      </c>
      <c r="AS1415" s="54">
        <v>5</v>
      </c>
      <c r="AT1415" s="10" t="s">
        <v>3095</v>
      </c>
      <c r="AU1415" s="10" t="str">
        <f>IF(O1415="include",AF1415,"")</f>
        <v>Include</v>
      </c>
      <c r="AV1415" s="54" t="str">
        <f>IF(P1415="include",AF1415,"")</f>
        <v>Include</v>
      </c>
    </row>
    <row r="1416" spans="1:48" s="54" customFormat="1" ht="45">
      <c r="A1416" s="10">
        <v>1552</v>
      </c>
      <c r="B1416" s="10"/>
      <c r="C1416" s="10" t="s">
        <v>1911</v>
      </c>
      <c r="D1416" s="10">
        <v>2</v>
      </c>
      <c r="E1416" s="10">
        <v>3</v>
      </c>
      <c r="F1416" s="10">
        <v>2</v>
      </c>
      <c r="G1416" s="119" t="str">
        <f t="shared" si="219"/>
        <v>EXCLUDED</v>
      </c>
      <c r="H1416" s="147" t="s">
        <v>104</v>
      </c>
      <c r="I1416" s="189" t="s">
        <v>901</v>
      </c>
      <c r="J1416" s="10" t="str">
        <f>IF(AND(G1416="Excluded", H1416="Excluded"), "Mutually Excluded", IF(AND(OR(G1416="CERTAINLY INCLUDED", G1416="INCLUDED", G1416="MAYBE" ), OR(H1416="INCLUDED", H1416="MAYBE")), "MUTUALLY INCLUDED", IF(AND(G1416="MAYBE", H1416="MAYBE"), "Mutually MAYBE", IF(AND(G1416="Excluded", OR(H1416="INCLUDED", H1416="MAYBE")), "AI: No, Human: Yes", IF(AND(H1416="Excluded", OR(G1416="INCLUDED", G1416="CERTAINLY INCLUDED", G1416="MAYBE")), "AI: Yes, Human: No", "Other Conflict")))))</f>
        <v>AI: No, Human: Yes</v>
      </c>
      <c r="K1416" s="10" t="s">
        <v>19</v>
      </c>
      <c r="L1416" s="10" t="s">
        <v>19</v>
      </c>
      <c r="M1416" s="54" t="s">
        <v>19</v>
      </c>
      <c r="N1416" s="220" t="s">
        <v>19</v>
      </c>
      <c r="O1416" s="54" t="str">
        <f>IF(J1416="Mutually Excluded","Exclude",IF(J1416= "Mutually Included","Include",M1416))</f>
        <v>Exclude</v>
      </c>
      <c r="P1416" s="54" t="str">
        <f>'Humans Alignment T&amp;A'!Z1416</f>
        <v>Exclude</v>
      </c>
      <c r="Q1416" s="120" t="str">
        <f>IF(AND(O1416="Exclude", P1416="Exclude"), "Mutually Excluded", IF(AND(OR(O1416="CERTAINLY INCLUDED", O1416="INCLUDE" ), OR(P1416="INCLUDE", P1416="MAYBE")), "MUTUALLY INCLUDED", IF(AND(O1416="MAYBE", P1416="MAYBE"), "Mutually MAYBE", IF(AND(O1416="Exclude", OR(P1416="INCLUDE", P1416="MAYBE")), "AI+Hum: No, Hum1+2: Yes", IF(AND(P1416="Exclude", OR(O1416="INCLUDE", O1416="CERTAINLY INCLUDED", H1416="MAYBE")), "Ai+hum: Yes, Hum1+2: No", "Other Conflict")))))</f>
        <v>Mutually Excluded</v>
      </c>
      <c r="U1416" s="121" t="str">
        <f>IF(Q1416="Mutually Excluded","Exclude",IF(Q1416= "Mutually Included","Include",R1416))</f>
        <v>Exclude</v>
      </c>
      <c r="V1416" s="122"/>
      <c r="X1416" s="117"/>
      <c r="Y1416" s="117"/>
      <c r="Z1416" s="103" t="str">
        <f t="shared" si="220"/>
        <v/>
      </c>
      <c r="AA1416" s="256"/>
      <c r="AB1416" s="186"/>
      <c r="AC1416" s="186"/>
      <c r="AD1416" s="203"/>
      <c r="AF1416" s="203"/>
      <c r="AG1416" s="102" t="str">
        <f t="shared" si="221"/>
        <v/>
      </c>
      <c r="AH1416" s="10" t="str">
        <f t="shared" si="218"/>
        <v/>
      </c>
      <c r="AI1416" s="102"/>
      <c r="AJ1416" s="10"/>
      <c r="AK1416" s="10"/>
      <c r="AL1416" s="105"/>
      <c r="AM1416" s="102"/>
      <c r="AN1416" s="10"/>
      <c r="AO1416" s="10" t="str">
        <f t="shared" si="222"/>
        <v/>
      </c>
      <c r="AT1416" s="10"/>
      <c r="AU1416" s="10" t="str">
        <f>IF(O1416="include",AF1416,"")</f>
        <v/>
      </c>
      <c r="AV1416" s="54" t="str">
        <f>IF(P1416="include",AF1416,"")</f>
        <v/>
      </c>
    </row>
    <row r="1417" spans="1:48" s="54" customFormat="1" ht="30">
      <c r="A1417" s="10">
        <v>1553</v>
      </c>
      <c r="B1417" s="10"/>
      <c r="C1417" s="10" t="s">
        <v>1912</v>
      </c>
      <c r="D1417" s="10">
        <v>4</v>
      </c>
      <c r="E1417" s="10">
        <v>3</v>
      </c>
      <c r="F1417" s="10">
        <v>4</v>
      </c>
      <c r="G1417" s="119" t="str">
        <f t="shared" si="219"/>
        <v>EXCLUDED</v>
      </c>
      <c r="H1417" s="147" t="s">
        <v>901</v>
      </c>
      <c r="I1417" s="189" t="s">
        <v>901</v>
      </c>
      <c r="J1417" s="10" t="str">
        <f>IF(AND(G1417="Excluded", H1417="Excluded"), "Mutually Excluded", IF(AND(OR(G1417="CERTAINLY INCLUDED", G1417="INCLUDED", G1417="MAYBE" ), OR(H1417="INCLUDED", H1417="MAYBE")), "MUTUALLY INCLUDED", IF(AND(G1417="MAYBE", H1417="MAYBE"), "Mutually MAYBE", IF(AND(G1417="Excluded", OR(H1417="INCLUDED", H1417="MAYBE")), "AI: No, Human: Yes", IF(AND(H1417="Excluded", OR(G1417="INCLUDED", G1417="CERTAINLY INCLUDED", G1417="MAYBE")), "AI: Yes, Human: No", "Other Conflict")))))</f>
        <v>Mutually Excluded</v>
      </c>
      <c r="K1417" s="10"/>
      <c r="L1417" s="10"/>
      <c r="N1417" s="220" t="s">
        <v>19</v>
      </c>
      <c r="O1417" s="54" t="str">
        <f>IF(J1417="Mutually Excluded","Exclude",IF(J1417= "Mutually Included","Include",M1417))</f>
        <v>Exclude</v>
      </c>
      <c r="P1417" s="54" t="str">
        <f>'Humans Alignment T&amp;A'!Z1417</f>
        <v>Exclude</v>
      </c>
      <c r="Q1417" s="120" t="str">
        <f>IF(AND(O1417="Exclude", P1417="Exclude"), "Mutually Excluded", IF(AND(OR(O1417="CERTAINLY INCLUDED", O1417="INCLUDE" ), OR(P1417="INCLUDE", P1417="MAYBE")), "MUTUALLY INCLUDED", IF(AND(O1417="MAYBE", P1417="MAYBE"), "Mutually MAYBE", IF(AND(O1417="Exclude", OR(P1417="INCLUDE", P1417="MAYBE")), "AI+Hum: No, Hum1+2: Yes", IF(AND(P1417="Exclude", OR(O1417="INCLUDE", O1417="CERTAINLY INCLUDED", H1417="MAYBE")), "Ai+hum: Yes, Hum1+2: No", "Other Conflict")))))</f>
        <v>Mutually Excluded</v>
      </c>
      <c r="U1417" s="121" t="str">
        <f>IF(Q1417="Mutually Excluded","Exclude",IF(Q1417= "Mutually Included","Include",R1417))</f>
        <v>Exclude</v>
      </c>
      <c r="V1417" s="122"/>
      <c r="X1417" s="117"/>
      <c r="Y1417" s="117"/>
      <c r="Z1417" s="103" t="str">
        <f t="shared" si="220"/>
        <v/>
      </c>
      <c r="AA1417" s="256"/>
      <c r="AB1417" s="186"/>
      <c r="AC1417" s="186"/>
      <c r="AD1417" s="203"/>
      <c r="AF1417" s="203"/>
      <c r="AG1417" s="102" t="str">
        <f t="shared" si="221"/>
        <v/>
      </c>
      <c r="AH1417" s="10" t="str">
        <f t="shared" si="218"/>
        <v/>
      </c>
      <c r="AI1417" s="102"/>
      <c r="AJ1417" s="10"/>
      <c r="AK1417" s="10"/>
      <c r="AL1417" s="105"/>
      <c r="AM1417" s="102"/>
      <c r="AN1417" s="10"/>
      <c r="AO1417" s="10" t="str">
        <f t="shared" si="222"/>
        <v/>
      </c>
      <c r="AT1417" s="10"/>
      <c r="AU1417" s="10" t="str">
        <f>IF(O1417="include",AF1417,"")</f>
        <v/>
      </c>
      <c r="AV1417" s="54" t="str">
        <f>IF(P1417="include",AF1417,"")</f>
        <v/>
      </c>
    </row>
    <row r="1418" spans="1:48" s="54" customFormat="1" ht="30">
      <c r="A1418" s="10">
        <v>1554</v>
      </c>
      <c r="B1418" s="10"/>
      <c r="C1418" s="10" t="s">
        <v>1913</v>
      </c>
      <c r="D1418" s="10">
        <v>1</v>
      </c>
      <c r="E1418" s="10">
        <v>1</v>
      </c>
      <c r="F1418" s="10">
        <v>1</v>
      </c>
      <c r="G1418" s="119" t="str">
        <f t="shared" si="219"/>
        <v>EXCLUDED</v>
      </c>
      <c r="H1418" s="147" t="s">
        <v>901</v>
      </c>
      <c r="I1418" s="189" t="s">
        <v>901</v>
      </c>
      <c r="J1418" s="10" t="str">
        <f>IF(AND(G1418="Excluded", H1418="Excluded"), "Mutually Excluded", IF(AND(OR(G1418="CERTAINLY INCLUDED", G1418="INCLUDED", G1418="MAYBE" ), OR(H1418="INCLUDED", H1418="MAYBE")), "MUTUALLY INCLUDED", IF(AND(G1418="MAYBE", H1418="MAYBE"), "Mutually MAYBE", IF(AND(G1418="Excluded", OR(H1418="INCLUDED", H1418="MAYBE")), "AI: No, Human: Yes", IF(AND(H1418="Excluded", OR(G1418="INCLUDED", G1418="CERTAINLY INCLUDED", G1418="MAYBE")), "AI: Yes, Human: No", "Other Conflict")))))</f>
        <v>Mutually Excluded</v>
      </c>
      <c r="K1418" s="10"/>
      <c r="L1418" s="10"/>
      <c r="N1418" s="220" t="s">
        <v>19</v>
      </c>
      <c r="O1418" s="54" t="str">
        <f>IF(J1418="Mutually Excluded","Exclude",IF(J1418= "Mutually Included","Include",M1418))</f>
        <v>Exclude</v>
      </c>
      <c r="P1418" s="54" t="str">
        <f>'Humans Alignment T&amp;A'!Z1418</f>
        <v>Exclude</v>
      </c>
      <c r="Q1418" s="120" t="str">
        <f>IF(AND(O1418="Exclude", P1418="Exclude"), "Mutually Excluded", IF(AND(OR(O1418="CERTAINLY INCLUDED", O1418="INCLUDE" ), OR(P1418="INCLUDE", P1418="MAYBE")), "MUTUALLY INCLUDED", IF(AND(O1418="MAYBE", P1418="MAYBE"), "Mutually MAYBE", IF(AND(O1418="Exclude", OR(P1418="INCLUDE", P1418="MAYBE")), "AI+Hum: No, Hum1+2: Yes", IF(AND(P1418="Exclude", OR(O1418="INCLUDE", O1418="CERTAINLY INCLUDED", H1418="MAYBE")), "Ai+hum: Yes, Hum1+2: No", "Other Conflict")))))</f>
        <v>Mutually Excluded</v>
      </c>
      <c r="U1418" s="121" t="str">
        <f>IF(Q1418="Mutually Excluded","Exclude",IF(Q1418= "Mutually Included","Include",R1418))</f>
        <v>Exclude</v>
      </c>
      <c r="V1418" s="122"/>
      <c r="X1418" s="117"/>
      <c r="Y1418" s="117"/>
      <c r="Z1418" s="103" t="str">
        <f t="shared" si="220"/>
        <v/>
      </c>
      <c r="AA1418" s="256"/>
      <c r="AB1418" s="186"/>
      <c r="AC1418" s="186"/>
      <c r="AD1418" s="203"/>
      <c r="AF1418" s="203"/>
      <c r="AG1418" s="102" t="str">
        <f t="shared" si="221"/>
        <v/>
      </c>
      <c r="AH1418" s="10" t="str">
        <f t="shared" si="218"/>
        <v/>
      </c>
      <c r="AI1418" s="102"/>
      <c r="AJ1418" s="10"/>
      <c r="AK1418" s="10"/>
      <c r="AL1418" s="105"/>
      <c r="AM1418" s="102"/>
      <c r="AN1418" s="10"/>
      <c r="AO1418" s="10" t="str">
        <f t="shared" si="222"/>
        <v/>
      </c>
      <c r="AT1418" s="10"/>
      <c r="AU1418" s="10" t="str">
        <f>IF(O1418="include",AF1418,"")</f>
        <v/>
      </c>
      <c r="AV1418" s="54" t="str">
        <f>IF(P1418="include",AF1418,"")</f>
        <v/>
      </c>
    </row>
    <row r="1419" spans="1:48" s="54" customFormat="1" ht="30">
      <c r="A1419" s="10">
        <v>1555</v>
      </c>
      <c r="B1419" s="10"/>
      <c r="C1419" s="10" t="s">
        <v>1915</v>
      </c>
      <c r="D1419" s="10">
        <v>5</v>
      </c>
      <c r="E1419" s="10">
        <v>4</v>
      </c>
      <c r="F1419" s="10">
        <v>5</v>
      </c>
      <c r="G1419" s="119" t="str">
        <f t="shared" si="219"/>
        <v>MAYBE</v>
      </c>
      <c r="H1419" s="147" t="s">
        <v>901</v>
      </c>
      <c r="I1419" s="189" t="s">
        <v>901</v>
      </c>
      <c r="J1419" s="10" t="str">
        <f>IF(AND(G1419="Excluded", H1419="Excluded"), "Mutually Excluded", IF(AND(OR(G1419="CERTAINLY INCLUDED", G1419="INCLUDED", G1419="MAYBE" ), OR(H1419="INCLUDED", H1419="MAYBE")), "MUTUALLY INCLUDED", IF(AND(G1419="MAYBE", H1419="MAYBE"), "Mutually MAYBE", IF(AND(G1419="Excluded", OR(H1419="INCLUDED", H1419="MAYBE")), "AI: No, Human: Yes", IF(AND(H1419="Excluded", OR(G1419="INCLUDED", G1419="CERTAINLY INCLUDED", G1419="MAYBE")), "AI: Yes, Human: No", "Other Conflict")))))</f>
        <v>AI: Yes, Human: No</v>
      </c>
      <c r="K1419" s="10" t="s">
        <v>3024</v>
      </c>
      <c r="L1419" s="10" t="s">
        <v>19</v>
      </c>
      <c r="M1419" s="54" t="s">
        <v>19</v>
      </c>
      <c r="N1419" s="220" t="s">
        <v>19</v>
      </c>
      <c r="O1419" s="54" t="str">
        <f>IF(J1419="Mutually Excluded","Exclude",IF(J1419= "Mutually Included","Include",M1419))</f>
        <v>Exclude</v>
      </c>
      <c r="P1419" s="54" t="str">
        <f>'Humans Alignment T&amp;A'!Z1419</f>
        <v>Exclude</v>
      </c>
      <c r="Q1419" s="120" t="str">
        <f>IF(AND(O1419="Exclude", P1419="Exclude"), "Mutually Excluded", IF(AND(OR(O1419="CERTAINLY INCLUDED", O1419="INCLUDE" ), OR(P1419="INCLUDE", P1419="MAYBE")), "MUTUALLY INCLUDED", IF(AND(O1419="MAYBE", P1419="MAYBE"), "Mutually MAYBE", IF(AND(O1419="Exclude", OR(P1419="INCLUDE", P1419="MAYBE")), "AI+Hum: No, Hum1+2: Yes", IF(AND(P1419="Exclude", OR(O1419="INCLUDE", O1419="CERTAINLY INCLUDED", H1419="MAYBE")), "Ai+hum: Yes, Hum1+2: No", "Other Conflict")))))</f>
        <v>Mutually Excluded</v>
      </c>
      <c r="U1419" s="121" t="str">
        <f>IF(Q1419="Mutually Excluded","Exclude",IF(Q1419= "Mutually Included","Include",R1419))</f>
        <v>Exclude</v>
      </c>
      <c r="V1419" s="122"/>
      <c r="X1419" s="117"/>
      <c r="Y1419" s="117"/>
      <c r="Z1419" s="103" t="str">
        <f t="shared" si="220"/>
        <v/>
      </c>
      <c r="AA1419" s="256"/>
      <c r="AB1419" s="186"/>
      <c r="AC1419" s="186"/>
      <c r="AD1419" s="203"/>
      <c r="AF1419" s="203"/>
      <c r="AG1419" s="102" t="str">
        <f t="shared" si="221"/>
        <v/>
      </c>
      <c r="AH1419" s="10" t="str">
        <f t="shared" si="218"/>
        <v/>
      </c>
      <c r="AI1419" s="102"/>
      <c r="AJ1419" s="10"/>
      <c r="AK1419" s="10"/>
      <c r="AL1419" s="105"/>
      <c r="AM1419" s="102"/>
      <c r="AN1419" s="10"/>
      <c r="AO1419" s="10" t="str">
        <f t="shared" si="222"/>
        <v/>
      </c>
      <c r="AT1419" s="10"/>
      <c r="AU1419" s="10" t="str">
        <f>IF(O1419="include",AF1419,"")</f>
        <v/>
      </c>
      <c r="AV1419" s="54" t="str">
        <f>IF(P1419="include",AF1419,"")</f>
        <v/>
      </c>
    </row>
    <row r="1420" spans="1:48" s="54" customFormat="1" ht="30">
      <c r="A1420" s="10">
        <v>1557</v>
      </c>
      <c r="B1420" s="10"/>
      <c r="C1420" s="10" t="s">
        <v>1917</v>
      </c>
      <c r="D1420" s="10">
        <v>1</v>
      </c>
      <c r="E1420" s="10">
        <v>1</v>
      </c>
      <c r="F1420" s="10">
        <v>1</v>
      </c>
      <c r="G1420" s="119" t="str">
        <f t="shared" si="219"/>
        <v>EXCLUDED</v>
      </c>
      <c r="H1420" s="147" t="s">
        <v>901</v>
      </c>
      <c r="I1420" s="189" t="s">
        <v>901</v>
      </c>
      <c r="J1420" s="10" t="str">
        <f>IF(AND(G1420="Excluded", H1420="Excluded"), "Mutually Excluded", IF(AND(OR(G1420="CERTAINLY INCLUDED", G1420="INCLUDED", G1420="MAYBE" ), OR(H1420="INCLUDED", H1420="MAYBE")), "MUTUALLY INCLUDED", IF(AND(G1420="MAYBE", H1420="MAYBE"), "Mutually MAYBE", IF(AND(G1420="Excluded", OR(H1420="INCLUDED", H1420="MAYBE")), "AI: No, Human: Yes", IF(AND(H1420="Excluded", OR(G1420="INCLUDED", G1420="CERTAINLY INCLUDED", G1420="MAYBE")), "AI: Yes, Human: No", "Other Conflict")))))</f>
        <v>Mutually Excluded</v>
      </c>
      <c r="K1420" s="10"/>
      <c r="L1420" s="10"/>
      <c r="N1420" s="220" t="s">
        <v>19</v>
      </c>
      <c r="O1420" s="54" t="str">
        <f>IF(J1420="Mutually Excluded","Exclude",IF(J1420= "Mutually Included","Include",M1420))</f>
        <v>Exclude</v>
      </c>
      <c r="P1420" s="54" t="str">
        <f>'Humans Alignment T&amp;A'!Z1420</f>
        <v>Exclude</v>
      </c>
      <c r="Q1420" s="120" t="str">
        <f>IF(AND(O1420="Exclude", P1420="Exclude"), "Mutually Excluded", IF(AND(OR(O1420="CERTAINLY INCLUDED", O1420="INCLUDE" ), OR(P1420="INCLUDE", P1420="MAYBE")), "MUTUALLY INCLUDED", IF(AND(O1420="MAYBE", P1420="MAYBE"), "Mutually MAYBE", IF(AND(O1420="Exclude", OR(P1420="INCLUDE", P1420="MAYBE")), "AI+Hum: No, Hum1+2: Yes", IF(AND(P1420="Exclude", OR(O1420="INCLUDE", O1420="CERTAINLY INCLUDED", H1420="MAYBE")), "Ai+hum: Yes, Hum1+2: No", "Other Conflict")))))</f>
        <v>Mutually Excluded</v>
      </c>
      <c r="U1420" s="121" t="str">
        <f>IF(Q1420="Mutually Excluded","Exclude",IF(Q1420= "Mutually Included","Include",R1420))</f>
        <v>Exclude</v>
      </c>
      <c r="V1420" s="122"/>
      <c r="X1420" s="117"/>
      <c r="Y1420" s="117"/>
      <c r="Z1420" s="103" t="str">
        <f t="shared" si="220"/>
        <v/>
      </c>
      <c r="AA1420" s="256"/>
      <c r="AB1420" s="186"/>
      <c r="AC1420" s="186"/>
      <c r="AD1420" s="203"/>
      <c r="AF1420" s="203"/>
      <c r="AG1420" s="102" t="str">
        <f t="shared" si="221"/>
        <v/>
      </c>
      <c r="AH1420" s="10" t="str">
        <f t="shared" si="218"/>
        <v/>
      </c>
      <c r="AI1420" s="102"/>
      <c r="AJ1420" s="10"/>
      <c r="AK1420" s="10"/>
      <c r="AL1420" s="105"/>
      <c r="AM1420" s="102"/>
      <c r="AN1420" s="10"/>
      <c r="AO1420" s="10" t="str">
        <f t="shared" si="222"/>
        <v/>
      </c>
      <c r="AT1420" s="10"/>
      <c r="AU1420" s="10" t="str">
        <f>IF(O1420="include",AF1420,"")</f>
        <v/>
      </c>
      <c r="AV1420" s="54" t="str">
        <f>IF(P1420="include",AF1420,"")</f>
        <v/>
      </c>
    </row>
    <row r="1421" spans="1:48" s="54" customFormat="1" ht="45">
      <c r="A1421" s="10">
        <v>1558</v>
      </c>
      <c r="B1421" s="10"/>
      <c r="C1421" s="10" t="s">
        <v>1918</v>
      </c>
      <c r="D1421" s="10">
        <v>2</v>
      </c>
      <c r="E1421" s="10">
        <v>2</v>
      </c>
      <c r="F1421" s="10">
        <v>3</v>
      </c>
      <c r="G1421" s="119" t="str">
        <f t="shared" si="219"/>
        <v>EXCLUDED</v>
      </c>
      <c r="H1421" s="147" t="s">
        <v>901</v>
      </c>
      <c r="I1421" s="189" t="s">
        <v>901</v>
      </c>
      <c r="J1421" s="10" t="str">
        <f>IF(AND(G1421="Excluded", H1421="Excluded"), "Mutually Excluded", IF(AND(OR(G1421="CERTAINLY INCLUDED", G1421="INCLUDED", G1421="MAYBE" ), OR(H1421="INCLUDED", H1421="MAYBE")), "MUTUALLY INCLUDED", IF(AND(G1421="MAYBE", H1421="MAYBE"), "Mutually MAYBE", IF(AND(G1421="Excluded", OR(H1421="INCLUDED", H1421="MAYBE")), "AI: No, Human: Yes", IF(AND(H1421="Excluded", OR(G1421="INCLUDED", G1421="CERTAINLY INCLUDED", G1421="MAYBE")), "AI: Yes, Human: No", "Other Conflict")))))</f>
        <v>Mutually Excluded</v>
      </c>
      <c r="K1421" s="10"/>
      <c r="L1421" s="10"/>
      <c r="N1421" s="220" t="s">
        <v>19</v>
      </c>
      <c r="O1421" s="54" t="str">
        <f>IF(J1421="Mutually Excluded","Exclude",IF(J1421= "Mutually Included","Include",M1421))</f>
        <v>Exclude</v>
      </c>
      <c r="P1421" s="54" t="str">
        <f>'Humans Alignment T&amp;A'!Z1421</f>
        <v>Exclude</v>
      </c>
      <c r="Q1421" s="120" t="str">
        <f>IF(AND(O1421="Exclude", P1421="Exclude"), "Mutually Excluded", IF(AND(OR(O1421="CERTAINLY INCLUDED", O1421="INCLUDE" ), OR(P1421="INCLUDE", P1421="MAYBE")), "MUTUALLY INCLUDED", IF(AND(O1421="MAYBE", P1421="MAYBE"), "Mutually MAYBE", IF(AND(O1421="Exclude", OR(P1421="INCLUDE", P1421="MAYBE")), "AI+Hum: No, Hum1+2: Yes", IF(AND(P1421="Exclude", OR(O1421="INCLUDE", O1421="CERTAINLY INCLUDED", H1421="MAYBE")), "Ai+hum: Yes, Hum1+2: No", "Other Conflict")))))</f>
        <v>Mutually Excluded</v>
      </c>
      <c r="U1421" s="121" t="str">
        <f>IF(Q1421="Mutually Excluded","Exclude",IF(Q1421= "Mutually Included","Include",R1421))</f>
        <v>Exclude</v>
      </c>
      <c r="V1421" s="122"/>
      <c r="X1421" s="117"/>
      <c r="Y1421" s="117"/>
      <c r="Z1421" s="103" t="str">
        <f t="shared" si="220"/>
        <v/>
      </c>
      <c r="AA1421" s="256"/>
      <c r="AB1421" s="186"/>
      <c r="AC1421" s="186"/>
      <c r="AD1421" s="203"/>
      <c r="AF1421" s="203"/>
      <c r="AG1421" s="102" t="str">
        <f t="shared" si="221"/>
        <v/>
      </c>
      <c r="AH1421" s="10" t="str">
        <f t="shared" si="218"/>
        <v/>
      </c>
      <c r="AI1421" s="102"/>
      <c r="AJ1421" s="10"/>
      <c r="AK1421" s="10"/>
      <c r="AL1421" s="105"/>
      <c r="AM1421" s="102"/>
      <c r="AN1421" s="10"/>
      <c r="AO1421" s="10" t="str">
        <f t="shared" si="222"/>
        <v/>
      </c>
      <c r="AT1421" s="10"/>
      <c r="AU1421" s="10" t="str">
        <f>IF(O1421="include",AF1421,"")</f>
        <v/>
      </c>
      <c r="AV1421" s="54" t="str">
        <f>IF(P1421="include",AF1421,"")</f>
        <v/>
      </c>
    </row>
    <row r="1422" spans="1:48" s="54" customFormat="1" ht="30">
      <c r="A1422" s="10">
        <v>1559</v>
      </c>
      <c r="B1422" s="10"/>
      <c r="C1422" s="10" t="s">
        <v>1920</v>
      </c>
      <c r="D1422" s="10">
        <v>1</v>
      </c>
      <c r="E1422" s="10">
        <v>1</v>
      </c>
      <c r="F1422" s="10">
        <v>1</v>
      </c>
      <c r="G1422" s="119" t="str">
        <f t="shared" si="219"/>
        <v>EXCLUDED</v>
      </c>
      <c r="H1422" s="147" t="s">
        <v>901</v>
      </c>
      <c r="I1422" s="189" t="s">
        <v>901</v>
      </c>
      <c r="J1422" s="10" t="str">
        <f>IF(AND(G1422="Excluded", H1422="Excluded"), "Mutually Excluded", IF(AND(OR(G1422="CERTAINLY INCLUDED", G1422="INCLUDED", G1422="MAYBE" ), OR(H1422="INCLUDED", H1422="MAYBE")), "MUTUALLY INCLUDED", IF(AND(G1422="MAYBE", H1422="MAYBE"), "Mutually MAYBE", IF(AND(G1422="Excluded", OR(H1422="INCLUDED", H1422="MAYBE")), "AI: No, Human: Yes", IF(AND(H1422="Excluded", OR(G1422="INCLUDED", G1422="CERTAINLY INCLUDED", G1422="MAYBE")), "AI: Yes, Human: No", "Other Conflict")))))</f>
        <v>Mutually Excluded</v>
      </c>
      <c r="K1422" s="10"/>
      <c r="L1422" s="10"/>
      <c r="N1422" s="220" t="s">
        <v>19</v>
      </c>
      <c r="O1422" s="54" t="str">
        <f>IF(J1422="Mutually Excluded","Exclude",IF(J1422= "Mutually Included","Include",M1422))</f>
        <v>Exclude</v>
      </c>
      <c r="P1422" s="54" t="str">
        <f>'Humans Alignment T&amp;A'!Z1422</f>
        <v>Exclude</v>
      </c>
      <c r="Q1422" s="120" t="str">
        <f>IF(AND(O1422="Exclude", P1422="Exclude"), "Mutually Excluded", IF(AND(OR(O1422="CERTAINLY INCLUDED", O1422="INCLUDE" ), OR(P1422="INCLUDE", P1422="MAYBE")), "MUTUALLY INCLUDED", IF(AND(O1422="MAYBE", P1422="MAYBE"), "Mutually MAYBE", IF(AND(O1422="Exclude", OR(P1422="INCLUDE", P1422="MAYBE")), "AI+Hum: No, Hum1+2: Yes", IF(AND(P1422="Exclude", OR(O1422="INCLUDE", O1422="CERTAINLY INCLUDED", H1422="MAYBE")), "Ai+hum: Yes, Hum1+2: No", "Other Conflict")))))</f>
        <v>Mutually Excluded</v>
      </c>
      <c r="U1422" s="121" t="str">
        <f>IF(Q1422="Mutually Excluded","Exclude",IF(Q1422= "Mutually Included","Include",R1422))</f>
        <v>Exclude</v>
      </c>
      <c r="V1422" s="122"/>
      <c r="X1422" s="117"/>
      <c r="Y1422" s="117"/>
      <c r="Z1422" s="103" t="str">
        <f t="shared" si="220"/>
        <v/>
      </c>
      <c r="AA1422" s="256"/>
      <c r="AB1422" s="186"/>
      <c r="AC1422" s="186"/>
      <c r="AD1422" s="203"/>
      <c r="AF1422" s="203"/>
      <c r="AG1422" s="102" t="str">
        <f t="shared" si="221"/>
        <v/>
      </c>
      <c r="AH1422" s="10" t="str">
        <f t="shared" si="218"/>
        <v/>
      </c>
      <c r="AI1422" s="102"/>
      <c r="AJ1422" s="10"/>
      <c r="AK1422" s="10"/>
      <c r="AL1422" s="105"/>
      <c r="AM1422" s="102"/>
      <c r="AN1422" s="10"/>
      <c r="AO1422" s="10" t="str">
        <f t="shared" si="222"/>
        <v/>
      </c>
      <c r="AT1422" s="10"/>
      <c r="AU1422" s="10" t="str">
        <f>IF(O1422="include",AF1422,"")</f>
        <v/>
      </c>
      <c r="AV1422" s="54" t="str">
        <f>IF(P1422="include",AF1422,"")</f>
        <v/>
      </c>
    </row>
    <row r="1423" spans="1:48" s="54" customFormat="1" ht="30">
      <c r="A1423" s="10">
        <v>1561</v>
      </c>
      <c r="B1423" s="10"/>
      <c r="C1423" s="10" t="s">
        <v>1922</v>
      </c>
      <c r="D1423" s="10">
        <v>2</v>
      </c>
      <c r="E1423" s="10">
        <v>2</v>
      </c>
      <c r="F1423" s="10">
        <v>2</v>
      </c>
      <c r="G1423" s="119" t="str">
        <f t="shared" si="219"/>
        <v>EXCLUDED</v>
      </c>
      <c r="H1423" s="147" t="s">
        <v>901</v>
      </c>
      <c r="I1423" s="189" t="s">
        <v>901</v>
      </c>
      <c r="J1423" s="10" t="str">
        <f>IF(AND(G1423="Excluded", H1423="Excluded"), "Mutually Excluded", IF(AND(OR(G1423="CERTAINLY INCLUDED", G1423="INCLUDED", G1423="MAYBE" ), OR(H1423="INCLUDED", H1423="MAYBE")), "MUTUALLY INCLUDED", IF(AND(G1423="MAYBE", H1423="MAYBE"), "Mutually MAYBE", IF(AND(G1423="Excluded", OR(H1423="INCLUDED", H1423="MAYBE")), "AI: No, Human: Yes", IF(AND(H1423="Excluded", OR(G1423="INCLUDED", G1423="CERTAINLY INCLUDED", G1423="MAYBE")), "AI: Yes, Human: No", "Other Conflict")))))</f>
        <v>Mutually Excluded</v>
      </c>
      <c r="K1423" s="10"/>
      <c r="L1423" s="10"/>
      <c r="N1423" s="220" t="s">
        <v>19</v>
      </c>
      <c r="O1423" s="54" t="str">
        <f>IF(J1423="Mutually Excluded","Exclude",IF(J1423= "Mutually Included","Include",M1423))</f>
        <v>Exclude</v>
      </c>
      <c r="P1423" s="54" t="str">
        <f>'Humans Alignment T&amp;A'!Z1423</f>
        <v>Exclude</v>
      </c>
      <c r="Q1423" s="120" t="str">
        <f>IF(AND(O1423="Exclude", P1423="Exclude"), "Mutually Excluded", IF(AND(OR(O1423="CERTAINLY INCLUDED", O1423="INCLUDE" ), OR(P1423="INCLUDE", P1423="MAYBE")), "MUTUALLY INCLUDED", IF(AND(O1423="MAYBE", P1423="MAYBE"), "Mutually MAYBE", IF(AND(O1423="Exclude", OR(P1423="INCLUDE", P1423="MAYBE")), "AI+Hum: No, Hum1+2: Yes", IF(AND(P1423="Exclude", OR(O1423="INCLUDE", O1423="CERTAINLY INCLUDED", H1423="MAYBE")), "Ai+hum: Yes, Hum1+2: No", "Other Conflict")))))</f>
        <v>Mutually Excluded</v>
      </c>
      <c r="U1423" s="121" t="str">
        <f>IF(Q1423="Mutually Excluded","Exclude",IF(Q1423= "Mutually Included","Include",R1423))</f>
        <v>Exclude</v>
      </c>
      <c r="V1423" s="122"/>
      <c r="X1423" s="117"/>
      <c r="Y1423" s="117"/>
      <c r="Z1423" s="103" t="str">
        <f t="shared" si="220"/>
        <v/>
      </c>
      <c r="AA1423" s="256"/>
      <c r="AB1423" s="186"/>
      <c r="AC1423" s="186"/>
      <c r="AD1423" s="203"/>
      <c r="AF1423" s="203"/>
      <c r="AG1423" s="102" t="str">
        <f t="shared" si="221"/>
        <v/>
      </c>
      <c r="AH1423" s="10" t="str">
        <f t="shared" si="218"/>
        <v/>
      </c>
      <c r="AI1423" s="102"/>
      <c r="AJ1423" s="10"/>
      <c r="AK1423" s="10"/>
      <c r="AL1423" s="105"/>
      <c r="AM1423" s="102"/>
      <c r="AN1423" s="10"/>
      <c r="AO1423" s="10" t="str">
        <f t="shared" si="222"/>
        <v/>
      </c>
      <c r="AT1423" s="10"/>
      <c r="AU1423" s="10" t="str">
        <f>IF(O1423="include",AF1423,"")</f>
        <v/>
      </c>
      <c r="AV1423" s="54" t="str">
        <f>IF(P1423="include",AF1423,"")</f>
        <v/>
      </c>
    </row>
    <row r="1424" spans="1:48" s="54" customFormat="1" ht="30">
      <c r="A1424" s="10">
        <v>1562</v>
      </c>
      <c r="B1424" s="10"/>
      <c r="C1424" s="10" t="s">
        <v>1923</v>
      </c>
      <c r="D1424" s="10">
        <v>2</v>
      </c>
      <c r="E1424" s="10">
        <v>2</v>
      </c>
      <c r="F1424" s="10">
        <v>3</v>
      </c>
      <c r="G1424" s="119" t="str">
        <f t="shared" si="219"/>
        <v>EXCLUDED</v>
      </c>
      <c r="H1424" s="147" t="s">
        <v>901</v>
      </c>
      <c r="I1424" s="189" t="s">
        <v>901</v>
      </c>
      <c r="J1424" s="10" t="str">
        <f>IF(AND(G1424="Excluded", H1424="Excluded"), "Mutually Excluded", IF(AND(OR(G1424="CERTAINLY INCLUDED", G1424="INCLUDED", G1424="MAYBE" ), OR(H1424="INCLUDED", H1424="MAYBE")), "MUTUALLY INCLUDED", IF(AND(G1424="MAYBE", H1424="MAYBE"), "Mutually MAYBE", IF(AND(G1424="Excluded", OR(H1424="INCLUDED", H1424="MAYBE")), "AI: No, Human: Yes", IF(AND(H1424="Excluded", OR(G1424="INCLUDED", G1424="CERTAINLY INCLUDED", G1424="MAYBE")), "AI: Yes, Human: No", "Other Conflict")))))</f>
        <v>Mutually Excluded</v>
      </c>
      <c r="K1424" s="10"/>
      <c r="L1424" s="10"/>
      <c r="N1424" s="220" t="s">
        <v>19</v>
      </c>
      <c r="O1424" s="54" t="str">
        <f>IF(J1424="Mutually Excluded","Exclude",IF(J1424= "Mutually Included","Include",M1424))</f>
        <v>Exclude</v>
      </c>
      <c r="P1424" s="54" t="str">
        <f>'Humans Alignment T&amp;A'!Z1424</f>
        <v>Exclude</v>
      </c>
      <c r="Q1424" s="120" t="str">
        <f>IF(AND(O1424="Exclude", P1424="Exclude"), "Mutually Excluded", IF(AND(OR(O1424="CERTAINLY INCLUDED", O1424="INCLUDE" ), OR(P1424="INCLUDE", P1424="MAYBE")), "MUTUALLY INCLUDED", IF(AND(O1424="MAYBE", P1424="MAYBE"), "Mutually MAYBE", IF(AND(O1424="Exclude", OR(P1424="INCLUDE", P1424="MAYBE")), "AI+Hum: No, Hum1+2: Yes", IF(AND(P1424="Exclude", OR(O1424="INCLUDE", O1424="CERTAINLY INCLUDED", H1424="MAYBE")), "Ai+hum: Yes, Hum1+2: No", "Other Conflict")))))</f>
        <v>Mutually Excluded</v>
      </c>
      <c r="U1424" s="121" t="str">
        <f>IF(Q1424="Mutually Excluded","Exclude",IF(Q1424= "Mutually Included","Include",R1424))</f>
        <v>Exclude</v>
      </c>
      <c r="V1424" s="122"/>
      <c r="X1424" s="117"/>
      <c r="Y1424" s="117"/>
      <c r="Z1424" s="103" t="str">
        <f t="shared" si="220"/>
        <v/>
      </c>
      <c r="AA1424" s="256"/>
      <c r="AB1424" s="186"/>
      <c r="AC1424" s="186"/>
      <c r="AD1424" s="203"/>
      <c r="AF1424" s="203"/>
      <c r="AG1424" s="102" t="str">
        <f t="shared" si="221"/>
        <v/>
      </c>
      <c r="AH1424" s="10" t="str">
        <f t="shared" ref="AH1424:AH1484" si="223">IF(OR(ISBLANK(AF1424), ISBLANK(AP1424)), "", IF(AND(OR(AF1424="Include", AF1424="Maybe"), OR(AP1424="Included", AP1424="Maybe", AP1424="Certainly Included")), "Mutually Included", IF(AND(AF1424="Exclude", AP1424="Exclude"), "Mutually Excluded", IF(AND(AF1424="Exclude", OR(AP1424="Include", AP1424="Maybe")), "Human Excluded, AI Included", IF(AND(OR(AF1424="Include", AF1424="Maybe"), AP1424="Exclude"), "Human Included, AI Excluded", "Pal")))))</f>
        <v/>
      </c>
      <c r="AI1424" s="102"/>
      <c r="AJ1424" s="10"/>
      <c r="AK1424" s="10"/>
      <c r="AL1424" s="105"/>
      <c r="AM1424" s="102"/>
      <c r="AN1424" s="10"/>
      <c r="AO1424" s="10" t="str">
        <f t="shared" si="222"/>
        <v/>
      </c>
      <c r="AT1424" s="10"/>
      <c r="AU1424" s="10" t="str">
        <f>IF(O1424="include",AF1424,"")</f>
        <v/>
      </c>
      <c r="AV1424" s="54" t="str">
        <f>IF(P1424="include",AF1424,"")</f>
        <v/>
      </c>
    </row>
    <row r="1425" spans="1:48" s="54" customFormat="1" ht="30">
      <c r="A1425" s="10">
        <v>1563</v>
      </c>
      <c r="B1425" s="10"/>
      <c r="C1425" s="10" t="s">
        <v>1924</v>
      </c>
      <c r="D1425" s="10">
        <v>2</v>
      </c>
      <c r="E1425" s="10">
        <v>2</v>
      </c>
      <c r="F1425" s="10">
        <v>2</v>
      </c>
      <c r="G1425" s="119" t="str">
        <f t="shared" si="219"/>
        <v>EXCLUDED</v>
      </c>
      <c r="H1425" s="147" t="s">
        <v>901</v>
      </c>
      <c r="I1425" s="189" t="s">
        <v>901</v>
      </c>
      <c r="J1425" s="10" t="str">
        <f>IF(AND(G1425="Excluded", H1425="Excluded"), "Mutually Excluded", IF(AND(OR(G1425="CERTAINLY INCLUDED", G1425="INCLUDED", G1425="MAYBE" ), OR(H1425="INCLUDED", H1425="MAYBE")), "MUTUALLY INCLUDED", IF(AND(G1425="MAYBE", H1425="MAYBE"), "Mutually MAYBE", IF(AND(G1425="Excluded", OR(H1425="INCLUDED", H1425="MAYBE")), "AI: No, Human: Yes", IF(AND(H1425="Excluded", OR(G1425="INCLUDED", G1425="CERTAINLY INCLUDED", G1425="MAYBE")), "AI: Yes, Human: No", "Other Conflict")))))</f>
        <v>Mutually Excluded</v>
      </c>
      <c r="K1425" s="10"/>
      <c r="L1425" s="10"/>
      <c r="N1425" s="220" t="s">
        <v>19</v>
      </c>
      <c r="O1425" s="54" t="str">
        <f>IF(J1425="Mutually Excluded","Exclude",IF(J1425= "Mutually Included","Include",M1425))</f>
        <v>Exclude</v>
      </c>
      <c r="P1425" s="54" t="str">
        <f>'Humans Alignment T&amp;A'!Z1425</f>
        <v>Exclude</v>
      </c>
      <c r="Q1425" s="120" t="str">
        <f>IF(AND(O1425="Exclude", P1425="Exclude"), "Mutually Excluded", IF(AND(OR(O1425="CERTAINLY INCLUDED", O1425="INCLUDE" ), OR(P1425="INCLUDE", P1425="MAYBE")), "MUTUALLY INCLUDED", IF(AND(O1425="MAYBE", P1425="MAYBE"), "Mutually MAYBE", IF(AND(O1425="Exclude", OR(P1425="INCLUDE", P1425="MAYBE")), "AI+Hum: No, Hum1+2: Yes", IF(AND(P1425="Exclude", OR(O1425="INCLUDE", O1425="CERTAINLY INCLUDED", H1425="MAYBE")), "Ai+hum: Yes, Hum1+2: No", "Other Conflict")))))</f>
        <v>Mutually Excluded</v>
      </c>
      <c r="U1425" s="121" t="str">
        <f>IF(Q1425="Mutually Excluded","Exclude",IF(Q1425= "Mutually Included","Include",R1425))</f>
        <v>Exclude</v>
      </c>
      <c r="V1425" s="122"/>
      <c r="X1425" s="117"/>
      <c r="Y1425" s="117"/>
      <c r="Z1425" s="103" t="str">
        <f t="shared" si="220"/>
        <v/>
      </c>
      <c r="AA1425" s="256"/>
      <c r="AB1425" s="186"/>
      <c r="AC1425" s="186"/>
      <c r="AD1425" s="203"/>
      <c r="AF1425" s="203"/>
      <c r="AG1425" s="102" t="str">
        <f t="shared" si="221"/>
        <v/>
      </c>
      <c r="AH1425" s="10" t="str">
        <f t="shared" si="223"/>
        <v/>
      </c>
      <c r="AI1425" s="102"/>
      <c r="AJ1425" s="10"/>
      <c r="AK1425" s="10"/>
      <c r="AL1425" s="105"/>
      <c r="AM1425" s="102"/>
      <c r="AN1425" s="10"/>
      <c r="AO1425" s="10" t="str">
        <f t="shared" si="222"/>
        <v/>
      </c>
      <c r="AT1425" s="10"/>
      <c r="AU1425" s="10" t="str">
        <f>IF(O1425="include",AF1425,"")</f>
        <v/>
      </c>
      <c r="AV1425" s="54" t="str">
        <f>IF(P1425="include",AF1425,"")</f>
        <v/>
      </c>
    </row>
    <row r="1426" spans="1:48" s="54" customFormat="1" ht="30">
      <c r="A1426" s="10">
        <v>1564</v>
      </c>
      <c r="B1426" s="10"/>
      <c r="C1426" s="10" t="s">
        <v>1925</v>
      </c>
      <c r="D1426" s="10">
        <v>2</v>
      </c>
      <c r="E1426" s="10">
        <v>2</v>
      </c>
      <c r="F1426" s="10">
        <v>3</v>
      </c>
      <c r="G1426" s="119" t="str">
        <f t="shared" si="219"/>
        <v>EXCLUDED</v>
      </c>
      <c r="H1426" s="147" t="s">
        <v>901</v>
      </c>
      <c r="I1426" s="189" t="s">
        <v>901</v>
      </c>
      <c r="J1426" s="10" t="str">
        <f>IF(AND(G1426="Excluded", H1426="Excluded"), "Mutually Excluded", IF(AND(OR(G1426="CERTAINLY INCLUDED", G1426="INCLUDED", G1426="MAYBE" ), OR(H1426="INCLUDED", H1426="MAYBE")), "MUTUALLY INCLUDED", IF(AND(G1426="MAYBE", H1426="MAYBE"), "Mutually MAYBE", IF(AND(G1426="Excluded", OR(H1426="INCLUDED", H1426="MAYBE")), "AI: No, Human: Yes", IF(AND(H1426="Excluded", OR(G1426="INCLUDED", G1426="CERTAINLY INCLUDED", G1426="MAYBE")), "AI: Yes, Human: No", "Other Conflict")))))</f>
        <v>Mutually Excluded</v>
      </c>
      <c r="K1426" s="10"/>
      <c r="L1426" s="10"/>
      <c r="N1426" s="220" t="s">
        <v>19</v>
      </c>
      <c r="O1426" s="54" t="str">
        <f>IF(J1426="Mutually Excluded","Exclude",IF(J1426= "Mutually Included","Include",M1426))</f>
        <v>Exclude</v>
      </c>
      <c r="P1426" s="54" t="str">
        <f>'Humans Alignment T&amp;A'!Z1426</f>
        <v>Exclude</v>
      </c>
      <c r="Q1426" s="120" t="str">
        <f>IF(AND(O1426="Exclude", P1426="Exclude"), "Mutually Excluded", IF(AND(OR(O1426="CERTAINLY INCLUDED", O1426="INCLUDE" ), OR(P1426="INCLUDE", P1426="MAYBE")), "MUTUALLY INCLUDED", IF(AND(O1426="MAYBE", P1426="MAYBE"), "Mutually MAYBE", IF(AND(O1426="Exclude", OR(P1426="INCLUDE", P1426="MAYBE")), "AI+Hum: No, Hum1+2: Yes", IF(AND(P1426="Exclude", OR(O1426="INCLUDE", O1426="CERTAINLY INCLUDED", H1426="MAYBE")), "Ai+hum: Yes, Hum1+2: No", "Other Conflict")))))</f>
        <v>Mutually Excluded</v>
      </c>
      <c r="U1426" s="121" t="str">
        <f>IF(Q1426="Mutually Excluded","Exclude",IF(Q1426= "Mutually Included","Include",R1426))</f>
        <v>Exclude</v>
      </c>
      <c r="V1426" s="122"/>
      <c r="X1426" s="117"/>
      <c r="Y1426" s="117"/>
      <c r="Z1426" s="103" t="str">
        <f t="shared" si="220"/>
        <v/>
      </c>
      <c r="AA1426" s="256"/>
      <c r="AB1426" s="186"/>
      <c r="AC1426" s="186"/>
      <c r="AD1426" s="203"/>
      <c r="AF1426" s="203"/>
      <c r="AG1426" s="102" t="str">
        <f t="shared" si="221"/>
        <v/>
      </c>
      <c r="AH1426" s="10" t="str">
        <f t="shared" si="223"/>
        <v/>
      </c>
      <c r="AI1426" s="102"/>
      <c r="AJ1426" s="10"/>
      <c r="AK1426" s="10"/>
      <c r="AL1426" s="105"/>
      <c r="AM1426" s="102"/>
      <c r="AN1426" s="10"/>
      <c r="AO1426" s="10" t="str">
        <f t="shared" si="222"/>
        <v/>
      </c>
      <c r="AT1426" s="10"/>
      <c r="AU1426" s="10" t="str">
        <f>IF(O1426="include",AF1426,"")</f>
        <v/>
      </c>
      <c r="AV1426" s="54" t="str">
        <f>IF(P1426="include",AF1426,"")</f>
        <v/>
      </c>
    </row>
    <row r="1427" spans="1:48" s="54" customFormat="1" ht="45">
      <c r="A1427" s="10">
        <v>1565</v>
      </c>
      <c r="B1427" s="10"/>
      <c r="C1427" s="10" t="s">
        <v>852</v>
      </c>
      <c r="D1427" s="10">
        <v>4</v>
      </c>
      <c r="E1427" s="10">
        <v>5</v>
      </c>
      <c r="F1427" s="10">
        <v>4</v>
      </c>
      <c r="G1427" s="119" t="str">
        <f t="shared" si="219"/>
        <v>MAYBE</v>
      </c>
      <c r="H1427" s="147" t="s">
        <v>901</v>
      </c>
      <c r="I1427" s="189" t="s">
        <v>901</v>
      </c>
      <c r="J1427" s="10" t="str">
        <f>IF(AND(G1427="Excluded", H1427="Excluded"), "Mutually Excluded", IF(AND(OR(G1427="CERTAINLY INCLUDED", G1427="INCLUDED", G1427="MAYBE" ), OR(H1427="INCLUDED", H1427="MAYBE")), "MUTUALLY INCLUDED", IF(AND(G1427="MAYBE", H1427="MAYBE"), "Mutually MAYBE", IF(AND(G1427="Excluded", OR(H1427="INCLUDED", H1427="MAYBE")), "AI: No, Human: Yes", IF(AND(H1427="Excluded", OR(G1427="INCLUDED", G1427="CERTAINLY INCLUDED", G1427="MAYBE")), "AI: Yes, Human: No", "Other Conflict")))))</f>
        <v>AI: Yes, Human: No</v>
      </c>
      <c r="K1427" s="10" t="s">
        <v>3024</v>
      </c>
      <c r="L1427" s="10" t="s">
        <v>19</v>
      </c>
      <c r="M1427" s="54" t="s">
        <v>19</v>
      </c>
      <c r="N1427" s="220" t="s">
        <v>19</v>
      </c>
      <c r="O1427" s="54" t="str">
        <f>IF(J1427="Mutually Excluded","Exclude",IF(J1427= "Mutually Included","Include",M1427))</f>
        <v>Exclude</v>
      </c>
      <c r="P1427" s="54" t="str">
        <f>'Humans Alignment T&amp;A'!Z1427</f>
        <v>Exclude</v>
      </c>
      <c r="Q1427" s="120" t="str">
        <f>IF(AND(O1427="Exclude", P1427="Exclude"), "Mutually Excluded", IF(AND(OR(O1427="CERTAINLY INCLUDED", O1427="INCLUDE" ), OR(P1427="INCLUDE", P1427="MAYBE")), "MUTUALLY INCLUDED", IF(AND(O1427="MAYBE", P1427="MAYBE"), "Mutually MAYBE", IF(AND(O1427="Exclude", OR(P1427="INCLUDE", P1427="MAYBE")), "AI+Hum: No, Hum1+2: Yes", IF(AND(P1427="Exclude", OR(O1427="INCLUDE", O1427="CERTAINLY INCLUDED", H1427="MAYBE")), "Ai+hum: Yes, Hum1+2: No", "Other Conflict")))))</f>
        <v>Mutually Excluded</v>
      </c>
      <c r="U1427" s="121" t="str">
        <f>IF(Q1427="Mutually Excluded","Exclude",IF(Q1427= "Mutually Included","Include",R1427))</f>
        <v>Exclude</v>
      </c>
      <c r="V1427" s="122"/>
      <c r="X1427" s="117"/>
      <c r="Y1427" s="117"/>
      <c r="Z1427" s="103" t="str">
        <f t="shared" si="220"/>
        <v/>
      </c>
      <c r="AA1427" s="256"/>
      <c r="AB1427" s="186"/>
      <c r="AC1427" s="186"/>
      <c r="AD1427" s="203"/>
      <c r="AF1427" s="203"/>
      <c r="AG1427" s="102" t="str">
        <f t="shared" si="221"/>
        <v/>
      </c>
      <c r="AH1427" s="10" t="str">
        <f t="shared" si="223"/>
        <v/>
      </c>
      <c r="AI1427" s="102"/>
      <c r="AJ1427" s="10"/>
      <c r="AK1427" s="10"/>
      <c r="AL1427" s="105"/>
      <c r="AM1427" s="102"/>
      <c r="AN1427" s="10"/>
      <c r="AO1427" s="10" t="str">
        <f t="shared" si="222"/>
        <v/>
      </c>
      <c r="AT1427" s="10"/>
      <c r="AU1427" s="10" t="str">
        <f>IF(O1427="include",AF1427,"")</f>
        <v/>
      </c>
      <c r="AV1427" s="54" t="str">
        <f>IF(P1427="include",AF1427,"")</f>
        <v/>
      </c>
    </row>
    <row r="1428" spans="1:48" s="54" customFormat="1" ht="30">
      <c r="A1428" s="10">
        <v>1566</v>
      </c>
      <c r="B1428" s="10"/>
      <c r="C1428" s="10" t="s">
        <v>1927</v>
      </c>
      <c r="D1428" s="10">
        <v>1</v>
      </c>
      <c r="E1428" s="10">
        <v>1</v>
      </c>
      <c r="F1428" s="10">
        <v>1</v>
      </c>
      <c r="G1428" s="119" t="str">
        <f t="shared" si="219"/>
        <v>EXCLUDED</v>
      </c>
      <c r="H1428" s="147" t="s">
        <v>901</v>
      </c>
      <c r="I1428" s="189" t="s">
        <v>901</v>
      </c>
      <c r="J1428" s="10" t="str">
        <f>IF(AND(G1428="Excluded", H1428="Excluded"), "Mutually Excluded", IF(AND(OR(G1428="CERTAINLY INCLUDED", G1428="INCLUDED", G1428="MAYBE" ), OR(H1428="INCLUDED", H1428="MAYBE")), "MUTUALLY INCLUDED", IF(AND(G1428="MAYBE", H1428="MAYBE"), "Mutually MAYBE", IF(AND(G1428="Excluded", OR(H1428="INCLUDED", H1428="MAYBE")), "AI: No, Human: Yes", IF(AND(H1428="Excluded", OR(G1428="INCLUDED", G1428="CERTAINLY INCLUDED", G1428="MAYBE")), "AI: Yes, Human: No", "Other Conflict")))))</f>
        <v>Mutually Excluded</v>
      </c>
      <c r="K1428" s="10"/>
      <c r="L1428" s="10"/>
      <c r="N1428" s="220" t="s">
        <v>19</v>
      </c>
      <c r="O1428" s="54" t="str">
        <f>IF(J1428="Mutually Excluded","Exclude",IF(J1428= "Mutually Included","Include",M1428))</f>
        <v>Exclude</v>
      </c>
      <c r="P1428" s="54" t="str">
        <f>'Humans Alignment T&amp;A'!Z1428</f>
        <v>Exclude</v>
      </c>
      <c r="Q1428" s="120" t="str">
        <f>IF(AND(O1428="Exclude", P1428="Exclude"), "Mutually Excluded", IF(AND(OR(O1428="CERTAINLY INCLUDED", O1428="INCLUDE" ), OR(P1428="INCLUDE", P1428="MAYBE")), "MUTUALLY INCLUDED", IF(AND(O1428="MAYBE", P1428="MAYBE"), "Mutually MAYBE", IF(AND(O1428="Exclude", OR(P1428="INCLUDE", P1428="MAYBE")), "AI+Hum: No, Hum1+2: Yes", IF(AND(P1428="Exclude", OR(O1428="INCLUDE", O1428="CERTAINLY INCLUDED", H1428="MAYBE")), "Ai+hum: Yes, Hum1+2: No", "Other Conflict")))))</f>
        <v>Mutually Excluded</v>
      </c>
      <c r="U1428" s="121" t="str">
        <f>IF(Q1428="Mutually Excluded","Exclude",IF(Q1428= "Mutually Included","Include",R1428))</f>
        <v>Exclude</v>
      </c>
      <c r="V1428" s="122"/>
      <c r="X1428" s="117"/>
      <c r="Y1428" s="117"/>
      <c r="Z1428" s="103" t="str">
        <f t="shared" si="220"/>
        <v/>
      </c>
      <c r="AA1428" s="256"/>
      <c r="AB1428" s="186"/>
      <c r="AC1428" s="186"/>
      <c r="AD1428" s="203"/>
      <c r="AF1428" s="203"/>
      <c r="AG1428" s="102" t="str">
        <f t="shared" si="221"/>
        <v/>
      </c>
      <c r="AH1428" s="10" t="str">
        <f t="shared" si="223"/>
        <v/>
      </c>
      <c r="AI1428" s="102"/>
      <c r="AJ1428" s="10"/>
      <c r="AK1428" s="10"/>
      <c r="AL1428" s="105"/>
      <c r="AM1428" s="102"/>
      <c r="AN1428" s="10"/>
      <c r="AO1428" s="10" t="str">
        <f t="shared" si="222"/>
        <v/>
      </c>
      <c r="AT1428" s="10"/>
      <c r="AU1428" s="10" t="str">
        <f>IF(O1428="include",AF1428,"")</f>
        <v/>
      </c>
      <c r="AV1428" s="54" t="str">
        <f>IF(P1428="include",AF1428,"")</f>
        <v/>
      </c>
    </row>
    <row r="1429" spans="1:48" s="54" customFormat="1" ht="45">
      <c r="A1429" s="10">
        <v>1567</v>
      </c>
      <c r="B1429" s="10"/>
      <c r="C1429" s="10" t="s">
        <v>1928</v>
      </c>
      <c r="D1429" s="10">
        <v>2</v>
      </c>
      <c r="E1429" s="10">
        <v>2</v>
      </c>
      <c r="F1429" s="10">
        <v>2</v>
      </c>
      <c r="G1429" s="119" t="str">
        <f t="shared" si="219"/>
        <v>EXCLUDED</v>
      </c>
      <c r="H1429" s="147" t="s">
        <v>901</v>
      </c>
      <c r="I1429" s="189" t="s">
        <v>901</v>
      </c>
      <c r="J1429" s="10" t="str">
        <f>IF(AND(G1429="Excluded", H1429="Excluded"), "Mutually Excluded", IF(AND(OR(G1429="CERTAINLY INCLUDED", G1429="INCLUDED", G1429="MAYBE" ), OR(H1429="INCLUDED", H1429="MAYBE")), "MUTUALLY INCLUDED", IF(AND(G1429="MAYBE", H1429="MAYBE"), "Mutually MAYBE", IF(AND(G1429="Excluded", OR(H1429="INCLUDED", H1429="MAYBE")), "AI: No, Human: Yes", IF(AND(H1429="Excluded", OR(G1429="INCLUDED", G1429="CERTAINLY INCLUDED", G1429="MAYBE")), "AI: Yes, Human: No", "Other Conflict")))))</f>
        <v>Mutually Excluded</v>
      </c>
      <c r="K1429" s="10"/>
      <c r="L1429" s="10"/>
      <c r="N1429" s="220" t="s">
        <v>19</v>
      </c>
      <c r="O1429" s="54" t="str">
        <f>IF(J1429="Mutually Excluded","Exclude",IF(J1429= "Mutually Included","Include",M1429))</f>
        <v>Exclude</v>
      </c>
      <c r="P1429" s="54" t="str">
        <f>'Humans Alignment T&amp;A'!Z1429</f>
        <v>Exclude</v>
      </c>
      <c r="Q1429" s="120" t="str">
        <f>IF(AND(O1429="Exclude", P1429="Exclude"), "Mutually Excluded", IF(AND(OR(O1429="CERTAINLY INCLUDED", O1429="INCLUDE" ), OR(P1429="INCLUDE", P1429="MAYBE")), "MUTUALLY INCLUDED", IF(AND(O1429="MAYBE", P1429="MAYBE"), "Mutually MAYBE", IF(AND(O1429="Exclude", OR(P1429="INCLUDE", P1429="MAYBE")), "AI+Hum: No, Hum1+2: Yes", IF(AND(P1429="Exclude", OR(O1429="INCLUDE", O1429="CERTAINLY INCLUDED", H1429="MAYBE")), "Ai+hum: Yes, Hum1+2: No", "Other Conflict")))))</f>
        <v>Mutually Excluded</v>
      </c>
      <c r="U1429" s="121" t="str">
        <f>IF(Q1429="Mutually Excluded","Exclude",IF(Q1429= "Mutually Included","Include",R1429))</f>
        <v>Exclude</v>
      </c>
      <c r="V1429" s="122"/>
      <c r="X1429" s="117"/>
      <c r="Y1429" s="117"/>
      <c r="Z1429" s="103" t="str">
        <f t="shared" si="220"/>
        <v/>
      </c>
      <c r="AA1429" s="256"/>
      <c r="AB1429" s="186"/>
      <c r="AC1429" s="186"/>
      <c r="AD1429" s="203"/>
      <c r="AF1429" s="203"/>
      <c r="AG1429" s="102" t="str">
        <f t="shared" si="221"/>
        <v/>
      </c>
      <c r="AH1429" s="10" t="str">
        <f t="shared" si="223"/>
        <v/>
      </c>
      <c r="AI1429" s="102"/>
      <c r="AJ1429" s="10"/>
      <c r="AK1429" s="10"/>
      <c r="AL1429" s="105"/>
      <c r="AM1429" s="102"/>
      <c r="AN1429" s="10"/>
      <c r="AO1429" s="10" t="str">
        <f t="shared" si="222"/>
        <v/>
      </c>
      <c r="AT1429" s="10"/>
      <c r="AU1429" s="10" t="str">
        <f>IF(O1429="include",AF1429,"")</f>
        <v/>
      </c>
      <c r="AV1429" s="54" t="str">
        <f>IF(P1429="include",AF1429,"")</f>
        <v/>
      </c>
    </row>
    <row r="1430" spans="1:48" s="54" customFormat="1" ht="30">
      <c r="A1430" s="10">
        <v>1568</v>
      </c>
      <c r="B1430" s="10"/>
      <c r="C1430" s="10" t="s">
        <v>1929</v>
      </c>
      <c r="D1430" s="10">
        <v>1</v>
      </c>
      <c r="E1430" s="10">
        <v>1</v>
      </c>
      <c r="F1430" s="10">
        <v>1</v>
      </c>
      <c r="G1430" s="119" t="str">
        <f t="shared" si="219"/>
        <v>EXCLUDED</v>
      </c>
      <c r="H1430" s="147" t="s">
        <v>901</v>
      </c>
      <c r="I1430" s="189" t="s">
        <v>901</v>
      </c>
      <c r="J1430" s="10" t="str">
        <f>IF(AND(G1430="Excluded", H1430="Excluded"), "Mutually Excluded", IF(AND(OR(G1430="CERTAINLY INCLUDED", G1430="INCLUDED", G1430="MAYBE" ), OR(H1430="INCLUDED", H1430="MAYBE")), "MUTUALLY INCLUDED", IF(AND(G1430="MAYBE", H1430="MAYBE"), "Mutually MAYBE", IF(AND(G1430="Excluded", OR(H1430="INCLUDED", H1430="MAYBE")), "AI: No, Human: Yes", IF(AND(H1430="Excluded", OR(G1430="INCLUDED", G1430="CERTAINLY INCLUDED", G1430="MAYBE")), "AI: Yes, Human: No", "Other Conflict")))))</f>
        <v>Mutually Excluded</v>
      </c>
      <c r="K1430" s="10"/>
      <c r="L1430" s="10"/>
      <c r="N1430" s="220" t="s">
        <v>19</v>
      </c>
      <c r="O1430" s="54" t="str">
        <f>IF(J1430="Mutually Excluded","Exclude",IF(J1430= "Mutually Included","Include",M1430))</f>
        <v>Exclude</v>
      </c>
      <c r="P1430" s="54" t="str">
        <f>'Humans Alignment T&amp;A'!Z1430</f>
        <v>Exclude</v>
      </c>
      <c r="Q1430" s="120" t="str">
        <f>IF(AND(O1430="Exclude", P1430="Exclude"), "Mutually Excluded", IF(AND(OR(O1430="CERTAINLY INCLUDED", O1430="INCLUDE" ), OR(P1430="INCLUDE", P1430="MAYBE")), "MUTUALLY INCLUDED", IF(AND(O1430="MAYBE", P1430="MAYBE"), "Mutually MAYBE", IF(AND(O1430="Exclude", OR(P1430="INCLUDE", P1430="MAYBE")), "AI+Hum: No, Hum1+2: Yes", IF(AND(P1430="Exclude", OR(O1430="INCLUDE", O1430="CERTAINLY INCLUDED", H1430="MAYBE")), "Ai+hum: Yes, Hum1+2: No", "Other Conflict")))))</f>
        <v>Mutually Excluded</v>
      </c>
      <c r="U1430" s="121" t="str">
        <f>IF(Q1430="Mutually Excluded","Exclude",IF(Q1430= "Mutually Included","Include",R1430))</f>
        <v>Exclude</v>
      </c>
      <c r="V1430" s="122"/>
      <c r="X1430" s="117"/>
      <c r="Y1430" s="117"/>
      <c r="Z1430" s="103" t="str">
        <f t="shared" si="220"/>
        <v/>
      </c>
      <c r="AA1430" s="256"/>
      <c r="AB1430" s="186"/>
      <c r="AC1430" s="186"/>
      <c r="AD1430" s="203"/>
      <c r="AF1430" s="203"/>
      <c r="AG1430" s="102" t="str">
        <f t="shared" si="221"/>
        <v/>
      </c>
      <c r="AH1430" s="10" t="str">
        <f t="shared" si="223"/>
        <v/>
      </c>
      <c r="AI1430" s="102"/>
      <c r="AJ1430" s="10"/>
      <c r="AK1430" s="10"/>
      <c r="AL1430" s="105"/>
      <c r="AM1430" s="102"/>
      <c r="AN1430" s="10"/>
      <c r="AO1430" s="10" t="str">
        <f t="shared" si="222"/>
        <v/>
      </c>
      <c r="AT1430" s="10"/>
      <c r="AU1430" s="10" t="str">
        <f>IF(O1430="include",AF1430,"")</f>
        <v/>
      </c>
      <c r="AV1430" s="54" t="str">
        <f>IF(P1430="include",AF1430,"")</f>
        <v/>
      </c>
    </row>
    <row r="1431" spans="1:48" s="54" customFormat="1" ht="45">
      <c r="A1431" s="10">
        <v>1570</v>
      </c>
      <c r="B1431" s="10"/>
      <c r="C1431" s="10" t="s">
        <v>1931</v>
      </c>
      <c r="D1431" s="10">
        <v>2</v>
      </c>
      <c r="E1431" s="10">
        <v>2</v>
      </c>
      <c r="F1431" s="10">
        <v>2</v>
      </c>
      <c r="G1431" s="119" t="str">
        <f t="shared" ref="G1431:G1491" si="224">IF(COUNTIF(D1431:F1431,5)=3,"CERTAINLY INCLUDED",IF(COUNTIF(D1431:F1431,5)&gt;0,"MAYBE","EXCLUDED"))</f>
        <v>EXCLUDED</v>
      </c>
      <c r="H1431" s="147" t="s">
        <v>901</v>
      </c>
      <c r="I1431" s="189" t="s">
        <v>901</v>
      </c>
      <c r="J1431" s="10" t="str">
        <f>IF(AND(G1431="Excluded", H1431="Excluded"), "Mutually Excluded", IF(AND(OR(G1431="CERTAINLY INCLUDED", G1431="INCLUDED", G1431="MAYBE" ), OR(H1431="INCLUDED", H1431="MAYBE")), "MUTUALLY INCLUDED", IF(AND(G1431="MAYBE", H1431="MAYBE"), "Mutually MAYBE", IF(AND(G1431="Excluded", OR(H1431="INCLUDED", H1431="MAYBE")), "AI: No, Human: Yes", IF(AND(H1431="Excluded", OR(G1431="INCLUDED", G1431="CERTAINLY INCLUDED", G1431="MAYBE")), "AI: Yes, Human: No", "Other Conflict")))))</f>
        <v>Mutually Excluded</v>
      </c>
      <c r="K1431" s="10"/>
      <c r="L1431" s="10"/>
      <c r="N1431" s="220" t="s">
        <v>19</v>
      </c>
      <c r="O1431" s="54" t="str">
        <f>IF(J1431="Mutually Excluded","Exclude",IF(J1431= "Mutually Included","Include",M1431))</f>
        <v>Exclude</v>
      </c>
      <c r="P1431" s="54" t="str">
        <f>'Humans Alignment T&amp;A'!Z1431</f>
        <v>Exclude</v>
      </c>
      <c r="Q1431" s="120" t="str">
        <f>IF(AND(O1431="Exclude", P1431="Exclude"), "Mutually Excluded", IF(AND(OR(O1431="CERTAINLY INCLUDED", O1431="INCLUDE" ), OR(P1431="INCLUDE", P1431="MAYBE")), "MUTUALLY INCLUDED", IF(AND(O1431="MAYBE", P1431="MAYBE"), "Mutually MAYBE", IF(AND(O1431="Exclude", OR(P1431="INCLUDE", P1431="MAYBE")), "AI+Hum: No, Hum1+2: Yes", IF(AND(P1431="Exclude", OR(O1431="INCLUDE", O1431="CERTAINLY INCLUDED", H1431="MAYBE")), "Ai+hum: Yes, Hum1+2: No", "Other Conflict")))))</f>
        <v>Mutually Excluded</v>
      </c>
      <c r="U1431" s="121" t="str">
        <f>IF(Q1431="Mutually Excluded","Exclude",IF(Q1431= "Mutually Included","Include",R1431))</f>
        <v>Exclude</v>
      </c>
      <c r="V1431" s="122"/>
      <c r="X1431" s="117"/>
      <c r="Y1431" s="117"/>
      <c r="Z1431" s="103" t="str">
        <f t="shared" si="220"/>
        <v/>
      </c>
      <c r="AA1431" s="256"/>
      <c r="AB1431" s="186"/>
      <c r="AC1431" s="186"/>
      <c r="AD1431" s="203"/>
      <c r="AF1431" s="203"/>
      <c r="AG1431" s="102" t="str">
        <f t="shared" si="221"/>
        <v/>
      </c>
      <c r="AH1431" s="10" t="str">
        <f t="shared" si="223"/>
        <v/>
      </c>
      <c r="AI1431" s="102"/>
      <c r="AJ1431" s="10"/>
      <c r="AK1431" s="10"/>
      <c r="AL1431" s="105"/>
      <c r="AM1431" s="102"/>
      <c r="AN1431" s="10"/>
      <c r="AO1431" s="10" t="str">
        <f t="shared" si="222"/>
        <v/>
      </c>
      <c r="AT1431" s="10"/>
      <c r="AU1431" s="10" t="str">
        <f>IF(O1431="include",AF1431,"")</f>
        <v/>
      </c>
      <c r="AV1431" s="54" t="str">
        <f>IF(P1431="include",AF1431,"")</f>
        <v/>
      </c>
    </row>
    <row r="1432" spans="1:48" s="54" customFormat="1" ht="30">
      <c r="A1432" s="10">
        <v>1571</v>
      </c>
      <c r="B1432" s="10"/>
      <c r="C1432" s="10" t="s">
        <v>1933</v>
      </c>
      <c r="D1432" s="10">
        <v>3</v>
      </c>
      <c r="E1432" s="10">
        <v>2</v>
      </c>
      <c r="F1432" s="10">
        <v>2</v>
      </c>
      <c r="G1432" s="119" t="str">
        <f t="shared" si="224"/>
        <v>EXCLUDED</v>
      </c>
      <c r="H1432" s="147" t="s">
        <v>901</v>
      </c>
      <c r="I1432" s="189" t="s">
        <v>901</v>
      </c>
      <c r="J1432" s="10" t="str">
        <f>IF(AND(G1432="Excluded", H1432="Excluded"), "Mutually Excluded", IF(AND(OR(G1432="CERTAINLY INCLUDED", G1432="INCLUDED", G1432="MAYBE" ), OR(H1432="INCLUDED", H1432="MAYBE")), "MUTUALLY INCLUDED", IF(AND(G1432="MAYBE", H1432="MAYBE"), "Mutually MAYBE", IF(AND(G1432="Excluded", OR(H1432="INCLUDED", H1432="MAYBE")), "AI: No, Human: Yes", IF(AND(H1432="Excluded", OR(G1432="INCLUDED", G1432="CERTAINLY INCLUDED", G1432="MAYBE")), "AI: Yes, Human: No", "Other Conflict")))))</f>
        <v>Mutually Excluded</v>
      </c>
      <c r="K1432" s="10"/>
      <c r="L1432" s="10"/>
      <c r="N1432" s="220" t="s">
        <v>19</v>
      </c>
      <c r="O1432" s="54" t="str">
        <f>IF(J1432="Mutually Excluded","Exclude",IF(J1432= "Mutually Included","Include",M1432))</f>
        <v>Exclude</v>
      </c>
      <c r="P1432" s="54" t="str">
        <f>'Humans Alignment T&amp;A'!Z1432</f>
        <v>Exclude</v>
      </c>
      <c r="Q1432" s="120" t="str">
        <f>IF(AND(O1432="Exclude", P1432="Exclude"), "Mutually Excluded", IF(AND(OR(O1432="CERTAINLY INCLUDED", O1432="INCLUDE" ), OR(P1432="INCLUDE", P1432="MAYBE")), "MUTUALLY INCLUDED", IF(AND(O1432="MAYBE", P1432="MAYBE"), "Mutually MAYBE", IF(AND(O1432="Exclude", OR(P1432="INCLUDE", P1432="MAYBE")), "AI+Hum: No, Hum1+2: Yes", IF(AND(P1432="Exclude", OR(O1432="INCLUDE", O1432="CERTAINLY INCLUDED", H1432="MAYBE")), "Ai+hum: Yes, Hum1+2: No", "Other Conflict")))))</f>
        <v>Mutually Excluded</v>
      </c>
      <c r="U1432" s="121" t="str">
        <f>IF(Q1432="Mutually Excluded","Exclude",IF(Q1432= "Mutually Included","Include",R1432))</f>
        <v>Exclude</v>
      </c>
      <c r="V1432" s="122"/>
      <c r="X1432" s="117"/>
      <c r="Y1432" s="117"/>
      <c r="Z1432" s="103" t="str">
        <f t="shared" si="220"/>
        <v/>
      </c>
      <c r="AA1432" s="256"/>
      <c r="AB1432" s="186"/>
      <c r="AC1432" s="186"/>
      <c r="AD1432" s="203"/>
      <c r="AF1432" s="203"/>
      <c r="AG1432" s="102" t="str">
        <f t="shared" si="221"/>
        <v/>
      </c>
      <c r="AH1432" s="10" t="str">
        <f t="shared" si="223"/>
        <v/>
      </c>
      <c r="AI1432" s="102"/>
      <c r="AJ1432" s="10"/>
      <c r="AK1432" s="10"/>
      <c r="AL1432" s="105"/>
      <c r="AM1432" s="102"/>
      <c r="AN1432" s="10"/>
      <c r="AO1432" s="10" t="str">
        <f t="shared" si="222"/>
        <v/>
      </c>
      <c r="AT1432" s="10"/>
      <c r="AU1432" s="10" t="str">
        <f>IF(O1432="include",AF1432,"")</f>
        <v/>
      </c>
      <c r="AV1432" s="54" t="str">
        <f>IF(P1432="include",AF1432,"")</f>
        <v/>
      </c>
    </row>
    <row r="1433" spans="1:48" s="54" customFormat="1" ht="70.150000000000006" customHeight="1">
      <c r="A1433" s="10">
        <v>1572</v>
      </c>
      <c r="B1433" s="10"/>
      <c r="C1433" s="10" t="s">
        <v>1934</v>
      </c>
      <c r="D1433" s="10">
        <v>1</v>
      </c>
      <c r="E1433" s="10">
        <v>1</v>
      </c>
      <c r="F1433" s="10">
        <v>1</v>
      </c>
      <c r="G1433" s="119" t="str">
        <f t="shared" si="224"/>
        <v>EXCLUDED</v>
      </c>
      <c r="H1433" s="147" t="s">
        <v>901</v>
      </c>
      <c r="I1433" s="189" t="s">
        <v>901</v>
      </c>
      <c r="J1433" s="10" t="str">
        <f>IF(AND(G1433="Excluded", H1433="Excluded"), "Mutually Excluded", IF(AND(OR(G1433="CERTAINLY INCLUDED", G1433="INCLUDED", G1433="MAYBE" ), OR(H1433="INCLUDED", H1433="MAYBE")), "MUTUALLY INCLUDED", IF(AND(G1433="MAYBE", H1433="MAYBE"), "Mutually MAYBE", IF(AND(G1433="Excluded", OR(H1433="INCLUDED", H1433="MAYBE")), "AI: No, Human: Yes", IF(AND(H1433="Excluded", OR(G1433="INCLUDED", G1433="CERTAINLY INCLUDED", G1433="MAYBE")), "AI: Yes, Human: No", "Other Conflict")))))</f>
        <v>Mutually Excluded</v>
      </c>
      <c r="K1433" s="10"/>
      <c r="L1433" s="10"/>
      <c r="N1433" s="220" t="s">
        <v>19</v>
      </c>
      <c r="O1433" s="54" t="str">
        <f>IF(J1433="Mutually Excluded","Exclude",IF(J1433= "Mutually Included","Include",M1433))</f>
        <v>Exclude</v>
      </c>
      <c r="P1433" s="54" t="str">
        <f>'Humans Alignment T&amp;A'!Z1433</f>
        <v>Exclude</v>
      </c>
      <c r="Q1433" s="120" t="str">
        <f>IF(AND(O1433="Exclude", P1433="Exclude"), "Mutually Excluded", IF(AND(OR(O1433="CERTAINLY INCLUDED", O1433="INCLUDE" ), OR(P1433="INCLUDE", P1433="MAYBE")), "MUTUALLY INCLUDED", IF(AND(O1433="MAYBE", P1433="MAYBE"), "Mutually MAYBE", IF(AND(O1433="Exclude", OR(P1433="INCLUDE", P1433="MAYBE")), "AI+Hum: No, Hum1+2: Yes", IF(AND(P1433="Exclude", OR(O1433="INCLUDE", O1433="CERTAINLY INCLUDED", H1433="MAYBE")), "Ai+hum: Yes, Hum1+2: No", "Other Conflict")))))</f>
        <v>Mutually Excluded</v>
      </c>
      <c r="U1433" s="121" t="str">
        <f>IF(Q1433="Mutually Excluded","Exclude",IF(Q1433= "Mutually Included","Include",R1433))</f>
        <v>Exclude</v>
      </c>
      <c r="V1433" s="122"/>
      <c r="X1433" s="117"/>
      <c r="Y1433" s="117"/>
      <c r="Z1433" s="103" t="str">
        <f t="shared" si="220"/>
        <v/>
      </c>
      <c r="AA1433" s="256"/>
      <c r="AB1433" s="186"/>
      <c r="AC1433" s="186"/>
      <c r="AD1433" s="203"/>
      <c r="AF1433" s="203"/>
      <c r="AG1433" s="102" t="str">
        <f t="shared" si="221"/>
        <v/>
      </c>
      <c r="AH1433" s="10" t="str">
        <f t="shared" si="223"/>
        <v/>
      </c>
      <c r="AI1433" s="102"/>
      <c r="AJ1433" s="10"/>
      <c r="AK1433" s="10"/>
      <c r="AL1433" s="105"/>
      <c r="AM1433" s="102"/>
      <c r="AN1433" s="10"/>
      <c r="AO1433" s="10" t="str">
        <f t="shared" si="222"/>
        <v/>
      </c>
      <c r="AT1433" s="10"/>
      <c r="AU1433" s="10" t="str">
        <f>IF(O1433="include",AF1433,"")</f>
        <v/>
      </c>
      <c r="AV1433" s="54" t="str">
        <f>IF(P1433="include",AF1433,"")</f>
        <v/>
      </c>
    </row>
    <row r="1434" spans="1:48" s="54" customFormat="1" ht="70.150000000000006" customHeight="1">
      <c r="A1434" s="10">
        <v>1573</v>
      </c>
      <c r="B1434" s="10"/>
      <c r="C1434" s="10" t="s">
        <v>1935</v>
      </c>
      <c r="D1434" s="10">
        <v>4</v>
      </c>
      <c r="E1434" s="10">
        <v>3</v>
      </c>
      <c r="F1434" s="10">
        <v>3</v>
      </c>
      <c r="G1434" s="119" t="str">
        <f t="shared" si="224"/>
        <v>EXCLUDED</v>
      </c>
      <c r="H1434" s="147" t="s">
        <v>901</v>
      </c>
      <c r="I1434" s="189" t="s">
        <v>901</v>
      </c>
      <c r="J1434" s="10" t="str">
        <f>IF(AND(G1434="Excluded", H1434="Excluded"), "Mutually Excluded", IF(AND(OR(G1434="CERTAINLY INCLUDED", G1434="INCLUDED", G1434="MAYBE" ), OR(H1434="INCLUDED", H1434="MAYBE")), "MUTUALLY INCLUDED", IF(AND(G1434="MAYBE", H1434="MAYBE"), "Mutually MAYBE", IF(AND(G1434="Excluded", OR(H1434="INCLUDED", H1434="MAYBE")), "AI: No, Human: Yes", IF(AND(H1434="Excluded", OR(G1434="INCLUDED", G1434="CERTAINLY INCLUDED", G1434="MAYBE")), "AI: Yes, Human: No", "Other Conflict")))))</f>
        <v>Mutually Excluded</v>
      </c>
      <c r="K1434" s="10"/>
      <c r="L1434" s="10"/>
      <c r="N1434" s="220" t="s">
        <v>19</v>
      </c>
      <c r="O1434" s="54" t="str">
        <f>IF(J1434="Mutually Excluded","Exclude",IF(J1434= "Mutually Included","Include",M1434))</f>
        <v>Exclude</v>
      </c>
      <c r="P1434" s="54" t="str">
        <f>'Humans Alignment T&amp;A'!Z1434</f>
        <v>Exclude</v>
      </c>
      <c r="Q1434" s="120" t="str">
        <f>IF(AND(O1434="Exclude", P1434="Exclude"), "Mutually Excluded", IF(AND(OR(O1434="CERTAINLY INCLUDED", O1434="INCLUDE" ), OR(P1434="INCLUDE", P1434="MAYBE")), "MUTUALLY INCLUDED", IF(AND(O1434="MAYBE", P1434="MAYBE"), "Mutually MAYBE", IF(AND(O1434="Exclude", OR(P1434="INCLUDE", P1434="MAYBE")), "AI+Hum: No, Hum1+2: Yes", IF(AND(P1434="Exclude", OR(O1434="INCLUDE", O1434="CERTAINLY INCLUDED", H1434="MAYBE")), "Ai+hum: Yes, Hum1+2: No", "Other Conflict")))))</f>
        <v>Mutually Excluded</v>
      </c>
      <c r="U1434" s="121" t="str">
        <f>IF(Q1434="Mutually Excluded","Exclude",IF(Q1434= "Mutually Included","Include",R1434))</f>
        <v>Exclude</v>
      </c>
      <c r="V1434" s="122"/>
      <c r="X1434" s="117"/>
      <c r="Y1434" s="117"/>
      <c r="Z1434" s="103" t="str">
        <f t="shared" si="220"/>
        <v/>
      </c>
      <c r="AA1434" s="256"/>
      <c r="AB1434" s="186"/>
      <c r="AC1434" s="186"/>
      <c r="AD1434" s="203"/>
      <c r="AF1434" s="203"/>
      <c r="AG1434" s="102" t="str">
        <f t="shared" si="221"/>
        <v/>
      </c>
      <c r="AH1434" s="10" t="str">
        <f t="shared" si="223"/>
        <v/>
      </c>
      <c r="AI1434" s="102"/>
      <c r="AJ1434" s="10"/>
      <c r="AK1434" s="10"/>
      <c r="AL1434" s="105"/>
      <c r="AM1434" s="102"/>
      <c r="AN1434" s="10"/>
      <c r="AO1434" s="10" t="str">
        <f t="shared" si="222"/>
        <v/>
      </c>
      <c r="AT1434" s="10"/>
      <c r="AU1434" s="10" t="str">
        <f>IF(O1434="include",AF1434,"")</f>
        <v/>
      </c>
      <c r="AV1434" s="54" t="str">
        <f>IF(P1434="include",AF1434,"")</f>
        <v/>
      </c>
    </row>
    <row r="1435" spans="1:48" s="54" customFormat="1" ht="30">
      <c r="A1435" s="10">
        <v>1574</v>
      </c>
      <c r="B1435" s="10"/>
      <c r="C1435" s="10" t="s">
        <v>1936</v>
      </c>
      <c r="D1435" s="10">
        <v>1</v>
      </c>
      <c r="E1435" s="10">
        <v>1</v>
      </c>
      <c r="F1435" s="10">
        <v>1</v>
      </c>
      <c r="G1435" s="119" t="str">
        <f t="shared" si="224"/>
        <v>EXCLUDED</v>
      </c>
      <c r="H1435" s="147" t="s">
        <v>901</v>
      </c>
      <c r="I1435" s="189" t="s">
        <v>901</v>
      </c>
      <c r="J1435" s="10" t="str">
        <f>IF(AND(G1435="Excluded", H1435="Excluded"), "Mutually Excluded", IF(AND(OR(G1435="CERTAINLY INCLUDED", G1435="INCLUDED", G1435="MAYBE" ), OR(H1435="INCLUDED", H1435="MAYBE")), "MUTUALLY INCLUDED", IF(AND(G1435="MAYBE", H1435="MAYBE"), "Mutually MAYBE", IF(AND(G1435="Excluded", OR(H1435="INCLUDED", H1435="MAYBE")), "AI: No, Human: Yes", IF(AND(H1435="Excluded", OR(G1435="INCLUDED", G1435="CERTAINLY INCLUDED", G1435="MAYBE")), "AI: Yes, Human: No", "Other Conflict")))))</f>
        <v>Mutually Excluded</v>
      </c>
      <c r="K1435" s="10"/>
      <c r="L1435" s="10"/>
      <c r="N1435" s="220" t="s">
        <v>19</v>
      </c>
      <c r="O1435" s="54" t="str">
        <f>IF(J1435="Mutually Excluded","Exclude",IF(J1435= "Mutually Included","Include",M1435))</f>
        <v>Exclude</v>
      </c>
      <c r="P1435" s="54" t="str">
        <f>'Humans Alignment T&amp;A'!Z1435</f>
        <v>Exclude</v>
      </c>
      <c r="Q1435" s="120" t="str">
        <f>IF(AND(O1435="Exclude", P1435="Exclude"), "Mutually Excluded", IF(AND(OR(O1435="CERTAINLY INCLUDED", O1435="INCLUDE" ), OR(P1435="INCLUDE", P1435="MAYBE")), "MUTUALLY INCLUDED", IF(AND(O1435="MAYBE", P1435="MAYBE"), "Mutually MAYBE", IF(AND(O1435="Exclude", OR(P1435="INCLUDE", P1435="MAYBE")), "AI+Hum: No, Hum1+2: Yes", IF(AND(P1435="Exclude", OR(O1435="INCLUDE", O1435="CERTAINLY INCLUDED", H1435="MAYBE")), "Ai+hum: Yes, Hum1+2: No", "Other Conflict")))))</f>
        <v>Mutually Excluded</v>
      </c>
      <c r="U1435" s="121" t="str">
        <f>IF(Q1435="Mutually Excluded","Exclude",IF(Q1435= "Mutually Included","Include",R1435))</f>
        <v>Exclude</v>
      </c>
      <c r="V1435" s="122"/>
      <c r="X1435" s="117"/>
      <c r="Y1435" s="117"/>
      <c r="Z1435" s="103" t="str">
        <f t="shared" si="220"/>
        <v/>
      </c>
      <c r="AA1435" s="256"/>
      <c r="AB1435" s="186"/>
      <c r="AC1435" s="186"/>
      <c r="AD1435" s="203"/>
      <c r="AF1435" s="203"/>
      <c r="AG1435" s="102" t="str">
        <f t="shared" si="221"/>
        <v/>
      </c>
      <c r="AH1435" s="10" t="str">
        <f t="shared" si="223"/>
        <v/>
      </c>
      <c r="AI1435" s="102"/>
      <c r="AJ1435" s="10"/>
      <c r="AK1435" s="10"/>
      <c r="AL1435" s="105"/>
      <c r="AM1435" s="102"/>
      <c r="AN1435" s="10"/>
      <c r="AO1435" s="10" t="str">
        <f t="shared" si="222"/>
        <v/>
      </c>
      <c r="AT1435" s="10"/>
      <c r="AU1435" s="10" t="str">
        <f>IF(O1435="include",AF1435,"")</f>
        <v/>
      </c>
      <c r="AV1435" s="54" t="str">
        <f>IF(P1435="include",AF1435,"")</f>
        <v/>
      </c>
    </row>
    <row r="1436" spans="1:48" s="54" customFormat="1" ht="30">
      <c r="A1436" s="10">
        <v>1575</v>
      </c>
      <c r="B1436" s="10"/>
      <c r="C1436" s="10" t="s">
        <v>1937</v>
      </c>
      <c r="D1436" s="10">
        <v>5</v>
      </c>
      <c r="E1436" s="10">
        <v>5</v>
      </c>
      <c r="F1436" s="10">
        <v>5</v>
      </c>
      <c r="G1436" s="119" t="str">
        <f t="shared" si="224"/>
        <v>CERTAINLY INCLUDED</v>
      </c>
      <c r="H1436" s="147" t="s">
        <v>901</v>
      </c>
      <c r="I1436" s="189" t="s">
        <v>901</v>
      </c>
      <c r="J1436" s="10" t="str">
        <f>IF(AND(G1436="Excluded", H1436="Excluded"), "Mutually Excluded", IF(AND(OR(G1436="CERTAINLY INCLUDED", G1436="INCLUDED", G1436="MAYBE" ), OR(H1436="INCLUDED", H1436="MAYBE")), "MUTUALLY INCLUDED", IF(AND(G1436="MAYBE", H1436="MAYBE"), "Mutually MAYBE", IF(AND(G1436="Excluded", OR(H1436="INCLUDED", H1436="MAYBE")), "AI: No, Human: Yes", IF(AND(H1436="Excluded", OR(G1436="INCLUDED", G1436="CERTAINLY INCLUDED", G1436="MAYBE")), "AI: Yes, Human: No", "Other Conflict")))))</f>
        <v>AI: Yes, Human: No</v>
      </c>
      <c r="K1436" s="10" t="s">
        <v>3024</v>
      </c>
      <c r="L1436" s="10" t="s">
        <v>19</v>
      </c>
      <c r="M1436" s="54" t="s">
        <v>19</v>
      </c>
      <c r="N1436" s="220" t="s">
        <v>19</v>
      </c>
      <c r="O1436" s="54" t="str">
        <f>IF(J1436="Mutually Excluded","Exclude",IF(J1436= "Mutually Included","Include",M1436))</f>
        <v>Exclude</v>
      </c>
      <c r="P1436" s="54" t="str">
        <f>'Humans Alignment T&amp;A'!Z1436</f>
        <v>Exclude</v>
      </c>
      <c r="Q1436" s="120" t="str">
        <f>IF(AND(O1436="Exclude", P1436="Exclude"), "Mutually Excluded", IF(AND(OR(O1436="CERTAINLY INCLUDED", O1436="INCLUDE" ), OR(P1436="INCLUDE", P1436="MAYBE")), "MUTUALLY INCLUDED", IF(AND(O1436="MAYBE", P1436="MAYBE"), "Mutually MAYBE", IF(AND(O1436="Exclude", OR(P1436="INCLUDE", P1436="MAYBE")), "AI+Hum: No, Hum1+2: Yes", IF(AND(P1436="Exclude", OR(O1436="INCLUDE", O1436="CERTAINLY INCLUDED", H1436="MAYBE")), "Ai+hum: Yes, Hum1+2: No", "Other Conflict")))))</f>
        <v>Mutually Excluded</v>
      </c>
      <c r="U1436" s="121" t="str">
        <f>IF(Q1436="Mutually Excluded","Exclude",IF(Q1436= "Mutually Included","Include",R1436))</f>
        <v>Exclude</v>
      </c>
      <c r="V1436" s="122"/>
      <c r="X1436" s="117"/>
      <c r="Y1436" s="117"/>
      <c r="Z1436" s="103" t="str">
        <f t="shared" si="220"/>
        <v/>
      </c>
      <c r="AA1436" s="256"/>
      <c r="AB1436" s="186"/>
      <c r="AC1436" s="186"/>
      <c r="AD1436" s="203"/>
      <c r="AF1436" s="203"/>
      <c r="AG1436" s="102" t="str">
        <f t="shared" si="221"/>
        <v/>
      </c>
      <c r="AH1436" s="10" t="str">
        <f t="shared" si="223"/>
        <v/>
      </c>
      <c r="AI1436" s="102"/>
      <c r="AJ1436" s="10"/>
      <c r="AK1436" s="10"/>
      <c r="AL1436" s="105"/>
      <c r="AM1436" s="102"/>
      <c r="AN1436" s="10"/>
      <c r="AO1436" s="10" t="str">
        <f t="shared" si="222"/>
        <v/>
      </c>
      <c r="AT1436" s="10"/>
      <c r="AU1436" s="10" t="str">
        <f>IF(O1436="include",AF1436,"")</f>
        <v/>
      </c>
      <c r="AV1436" s="54" t="str">
        <f>IF(P1436="include",AF1436,"")</f>
        <v/>
      </c>
    </row>
    <row r="1437" spans="1:48" s="54" customFormat="1" ht="60">
      <c r="A1437" s="10">
        <v>1576</v>
      </c>
      <c r="B1437" s="10"/>
      <c r="C1437" s="10" t="s">
        <v>1938</v>
      </c>
      <c r="D1437" s="10">
        <v>4</v>
      </c>
      <c r="E1437" s="10">
        <v>3</v>
      </c>
      <c r="F1437" s="10">
        <v>4</v>
      </c>
      <c r="G1437" s="119" t="str">
        <f t="shared" si="224"/>
        <v>EXCLUDED</v>
      </c>
      <c r="H1437" s="147" t="s">
        <v>901</v>
      </c>
      <c r="I1437" s="189" t="s">
        <v>901</v>
      </c>
      <c r="J1437" s="10" t="str">
        <f>IF(AND(G1437="Excluded", H1437="Excluded"), "Mutually Excluded", IF(AND(OR(G1437="CERTAINLY INCLUDED", G1437="INCLUDED", G1437="MAYBE" ), OR(H1437="INCLUDED", H1437="MAYBE")), "MUTUALLY INCLUDED", IF(AND(G1437="MAYBE", H1437="MAYBE"), "Mutually MAYBE", IF(AND(G1437="Excluded", OR(H1437="INCLUDED", H1437="MAYBE")), "AI: No, Human: Yes", IF(AND(H1437="Excluded", OR(G1437="INCLUDED", G1437="CERTAINLY INCLUDED", G1437="MAYBE")), "AI: Yes, Human: No", "Other Conflict")))))</f>
        <v>Mutually Excluded</v>
      </c>
      <c r="K1437" s="10"/>
      <c r="L1437" s="10"/>
      <c r="N1437" s="220" t="s">
        <v>19</v>
      </c>
      <c r="O1437" s="54" t="str">
        <f>IF(J1437="Mutually Excluded","Exclude",IF(J1437= "Mutually Included","Include",M1437))</f>
        <v>Exclude</v>
      </c>
      <c r="P1437" s="54" t="str">
        <f>'Humans Alignment T&amp;A'!Z1437</f>
        <v>Exclude</v>
      </c>
      <c r="Q1437" s="120" t="str">
        <f>IF(AND(O1437="Exclude", P1437="Exclude"), "Mutually Excluded", IF(AND(OR(O1437="CERTAINLY INCLUDED", O1437="INCLUDE" ), OR(P1437="INCLUDE", P1437="MAYBE")), "MUTUALLY INCLUDED", IF(AND(O1437="MAYBE", P1437="MAYBE"), "Mutually MAYBE", IF(AND(O1437="Exclude", OR(P1437="INCLUDE", P1437="MAYBE")), "AI+Hum: No, Hum1+2: Yes", IF(AND(P1437="Exclude", OR(O1437="INCLUDE", O1437="CERTAINLY INCLUDED", H1437="MAYBE")), "Ai+hum: Yes, Hum1+2: No", "Other Conflict")))))</f>
        <v>Mutually Excluded</v>
      </c>
      <c r="U1437" s="121" t="str">
        <f>IF(Q1437="Mutually Excluded","Exclude",IF(Q1437= "Mutually Included","Include",R1437))</f>
        <v>Exclude</v>
      </c>
      <c r="V1437" s="122"/>
      <c r="X1437" s="117"/>
      <c r="Y1437" s="117"/>
      <c r="Z1437" s="103" t="str">
        <f t="shared" si="220"/>
        <v/>
      </c>
      <c r="AA1437" s="256"/>
      <c r="AB1437" s="186"/>
      <c r="AC1437" s="186"/>
      <c r="AD1437" s="203"/>
      <c r="AF1437" s="203"/>
      <c r="AG1437" s="102" t="str">
        <f t="shared" si="221"/>
        <v/>
      </c>
      <c r="AH1437" s="10" t="str">
        <f t="shared" si="223"/>
        <v/>
      </c>
      <c r="AI1437" s="102"/>
      <c r="AJ1437" s="10"/>
      <c r="AK1437" s="10"/>
      <c r="AL1437" s="105"/>
      <c r="AM1437" s="102"/>
      <c r="AN1437" s="10"/>
      <c r="AO1437" s="10" t="str">
        <f t="shared" si="222"/>
        <v/>
      </c>
      <c r="AT1437" s="10"/>
      <c r="AU1437" s="10" t="str">
        <f>IF(O1437="include",AF1437,"")</f>
        <v/>
      </c>
      <c r="AV1437" s="54" t="str">
        <f>IF(P1437="include",AF1437,"")</f>
        <v/>
      </c>
    </row>
    <row r="1438" spans="1:48" s="54" customFormat="1" ht="30">
      <c r="A1438" s="10">
        <v>1577</v>
      </c>
      <c r="B1438" s="10"/>
      <c r="C1438" s="10" t="s">
        <v>1940</v>
      </c>
      <c r="D1438" s="10">
        <v>1</v>
      </c>
      <c r="E1438" s="10">
        <v>1</v>
      </c>
      <c r="F1438" s="10">
        <v>1</v>
      </c>
      <c r="G1438" s="119" t="str">
        <f t="shared" si="224"/>
        <v>EXCLUDED</v>
      </c>
      <c r="H1438" s="147" t="s">
        <v>901</v>
      </c>
      <c r="I1438" s="189" t="s">
        <v>901</v>
      </c>
      <c r="J1438" s="10" t="str">
        <f>IF(AND(G1438="Excluded", H1438="Excluded"), "Mutually Excluded", IF(AND(OR(G1438="CERTAINLY INCLUDED", G1438="INCLUDED", G1438="MAYBE" ), OR(H1438="INCLUDED", H1438="MAYBE")), "MUTUALLY INCLUDED", IF(AND(G1438="MAYBE", H1438="MAYBE"), "Mutually MAYBE", IF(AND(G1438="Excluded", OR(H1438="INCLUDED", H1438="MAYBE")), "AI: No, Human: Yes", IF(AND(H1438="Excluded", OR(G1438="INCLUDED", G1438="CERTAINLY INCLUDED", G1438="MAYBE")), "AI: Yes, Human: No", "Other Conflict")))))</f>
        <v>Mutually Excluded</v>
      </c>
      <c r="K1438" s="10"/>
      <c r="L1438" s="10"/>
      <c r="N1438" s="220" t="s">
        <v>19</v>
      </c>
      <c r="O1438" s="54" t="str">
        <f>IF(J1438="Mutually Excluded","Exclude",IF(J1438= "Mutually Included","Include",M1438))</f>
        <v>Exclude</v>
      </c>
      <c r="P1438" s="54" t="str">
        <f>'Humans Alignment T&amp;A'!Z1438</f>
        <v>Exclude</v>
      </c>
      <c r="Q1438" s="120" t="str">
        <f>IF(AND(O1438="Exclude", P1438="Exclude"), "Mutually Excluded", IF(AND(OR(O1438="CERTAINLY INCLUDED", O1438="INCLUDE" ), OR(P1438="INCLUDE", P1438="MAYBE")), "MUTUALLY INCLUDED", IF(AND(O1438="MAYBE", P1438="MAYBE"), "Mutually MAYBE", IF(AND(O1438="Exclude", OR(P1438="INCLUDE", P1438="MAYBE")), "AI+Hum: No, Hum1+2: Yes", IF(AND(P1438="Exclude", OR(O1438="INCLUDE", O1438="CERTAINLY INCLUDED", H1438="MAYBE")), "Ai+hum: Yes, Hum1+2: No", "Other Conflict")))))</f>
        <v>Mutually Excluded</v>
      </c>
      <c r="U1438" s="121" t="str">
        <f>IF(Q1438="Mutually Excluded","Exclude",IF(Q1438= "Mutually Included","Include",R1438))</f>
        <v>Exclude</v>
      </c>
      <c r="V1438" s="122"/>
      <c r="X1438" s="117"/>
      <c r="Y1438" s="117"/>
      <c r="Z1438" s="103" t="str">
        <f t="shared" si="220"/>
        <v/>
      </c>
      <c r="AA1438" s="256"/>
      <c r="AB1438" s="186"/>
      <c r="AC1438" s="186"/>
      <c r="AD1438" s="203"/>
      <c r="AF1438" s="203"/>
      <c r="AG1438" s="102" t="str">
        <f t="shared" si="221"/>
        <v/>
      </c>
      <c r="AH1438" s="10" t="str">
        <f t="shared" si="223"/>
        <v/>
      </c>
      <c r="AI1438" s="102"/>
      <c r="AJ1438" s="10"/>
      <c r="AK1438" s="10"/>
      <c r="AL1438" s="105"/>
      <c r="AM1438" s="102"/>
      <c r="AN1438" s="10"/>
      <c r="AO1438" s="10" t="str">
        <f t="shared" si="222"/>
        <v/>
      </c>
      <c r="AT1438" s="10"/>
      <c r="AU1438" s="10" t="str">
        <f>IF(O1438="include",AF1438,"")</f>
        <v/>
      </c>
      <c r="AV1438" s="54" t="str">
        <f>IF(P1438="include",AF1438,"")</f>
        <v/>
      </c>
    </row>
    <row r="1439" spans="1:48" s="54" customFormat="1" ht="45">
      <c r="A1439" s="10">
        <v>1578</v>
      </c>
      <c r="B1439" s="10"/>
      <c r="C1439" s="10" t="s">
        <v>1941</v>
      </c>
      <c r="D1439" s="10">
        <v>3</v>
      </c>
      <c r="E1439" s="10">
        <v>2</v>
      </c>
      <c r="F1439" s="10">
        <v>3</v>
      </c>
      <c r="G1439" s="119" t="str">
        <f t="shared" si="224"/>
        <v>EXCLUDED</v>
      </c>
      <c r="H1439" s="147" t="s">
        <v>901</v>
      </c>
      <c r="I1439" s="189" t="s">
        <v>901</v>
      </c>
      <c r="J1439" s="10" t="str">
        <f>IF(AND(G1439="Excluded", H1439="Excluded"), "Mutually Excluded", IF(AND(OR(G1439="CERTAINLY INCLUDED", G1439="INCLUDED", G1439="MAYBE" ), OR(H1439="INCLUDED", H1439="MAYBE")), "MUTUALLY INCLUDED", IF(AND(G1439="MAYBE", H1439="MAYBE"), "Mutually MAYBE", IF(AND(G1439="Excluded", OR(H1439="INCLUDED", H1439="MAYBE")), "AI: No, Human: Yes", IF(AND(H1439="Excluded", OR(G1439="INCLUDED", G1439="CERTAINLY INCLUDED", G1439="MAYBE")), "AI: Yes, Human: No", "Other Conflict")))))</f>
        <v>Mutually Excluded</v>
      </c>
      <c r="K1439" s="10"/>
      <c r="L1439" s="10"/>
      <c r="N1439" s="220" t="s">
        <v>19</v>
      </c>
      <c r="O1439" s="54" t="str">
        <f>IF(J1439="Mutually Excluded","Exclude",IF(J1439= "Mutually Included","Include",M1439))</f>
        <v>Exclude</v>
      </c>
      <c r="P1439" s="54" t="str">
        <f>'Humans Alignment T&amp;A'!Z1439</f>
        <v>Exclude</v>
      </c>
      <c r="Q1439" s="120" t="str">
        <f>IF(AND(O1439="Exclude", P1439="Exclude"), "Mutually Excluded", IF(AND(OR(O1439="CERTAINLY INCLUDED", O1439="INCLUDE" ), OR(P1439="INCLUDE", P1439="MAYBE")), "MUTUALLY INCLUDED", IF(AND(O1439="MAYBE", P1439="MAYBE"), "Mutually MAYBE", IF(AND(O1439="Exclude", OR(P1439="INCLUDE", P1439="MAYBE")), "AI+Hum: No, Hum1+2: Yes", IF(AND(P1439="Exclude", OR(O1439="INCLUDE", O1439="CERTAINLY INCLUDED", H1439="MAYBE")), "Ai+hum: Yes, Hum1+2: No", "Other Conflict")))))</f>
        <v>Mutually Excluded</v>
      </c>
      <c r="U1439" s="121" t="str">
        <f>IF(Q1439="Mutually Excluded","Exclude",IF(Q1439= "Mutually Included","Include",R1439))</f>
        <v>Exclude</v>
      </c>
      <c r="V1439" s="122"/>
      <c r="X1439" s="117"/>
      <c r="Y1439" s="117"/>
      <c r="Z1439" s="103" t="str">
        <f t="shared" si="220"/>
        <v/>
      </c>
      <c r="AA1439" s="256"/>
      <c r="AB1439" s="186"/>
      <c r="AC1439" s="186"/>
      <c r="AD1439" s="203"/>
      <c r="AF1439" s="203"/>
      <c r="AG1439" s="102" t="str">
        <f t="shared" si="221"/>
        <v/>
      </c>
      <c r="AH1439" s="10" t="str">
        <f t="shared" si="223"/>
        <v/>
      </c>
      <c r="AI1439" s="102"/>
      <c r="AJ1439" s="10"/>
      <c r="AK1439" s="10"/>
      <c r="AL1439" s="105"/>
      <c r="AM1439" s="102"/>
      <c r="AN1439" s="10"/>
      <c r="AO1439" s="10" t="str">
        <f t="shared" si="222"/>
        <v/>
      </c>
      <c r="AT1439" s="10"/>
      <c r="AU1439" s="10" t="str">
        <f>IF(O1439="include",AF1439,"")</f>
        <v/>
      </c>
      <c r="AV1439" s="54" t="str">
        <f>IF(P1439="include",AF1439,"")</f>
        <v/>
      </c>
    </row>
    <row r="1440" spans="1:48" s="54" customFormat="1" ht="30">
      <c r="A1440" s="10">
        <v>1579</v>
      </c>
      <c r="B1440" s="10"/>
      <c r="C1440" s="10" t="s">
        <v>1942</v>
      </c>
      <c r="D1440" s="10">
        <v>2</v>
      </c>
      <c r="E1440" s="10">
        <v>3</v>
      </c>
      <c r="F1440" s="10">
        <v>2</v>
      </c>
      <c r="G1440" s="119" t="str">
        <f t="shared" si="224"/>
        <v>EXCLUDED</v>
      </c>
      <c r="H1440" s="147" t="s">
        <v>901</v>
      </c>
      <c r="I1440" s="189" t="s">
        <v>901</v>
      </c>
      <c r="J1440" s="10" t="str">
        <f>IF(AND(G1440="Excluded", H1440="Excluded"), "Mutually Excluded", IF(AND(OR(G1440="CERTAINLY INCLUDED", G1440="INCLUDED", G1440="MAYBE" ), OR(H1440="INCLUDED", H1440="MAYBE")), "MUTUALLY INCLUDED", IF(AND(G1440="MAYBE", H1440="MAYBE"), "Mutually MAYBE", IF(AND(G1440="Excluded", OR(H1440="INCLUDED", H1440="MAYBE")), "AI: No, Human: Yes", IF(AND(H1440="Excluded", OR(G1440="INCLUDED", G1440="CERTAINLY INCLUDED", G1440="MAYBE")), "AI: Yes, Human: No", "Other Conflict")))))</f>
        <v>Mutually Excluded</v>
      </c>
      <c r="K1440" s="10"/>
      <c r="L1440" s="10"/>
      <c r="N1440" s="220" t="s">
        <v>19</v>
      </c>
      <c r="O1440" s="54" t="str">
        <f>IF(J1440="Mutually Excluded","Exclude",IF(J1440= "Mutually Included","Include",M1440))</f>
        <v>Exclude</v>
      </c>
      <c r="P1440" s="54" t="str">
        <f>'Humans Alignment T&amp;A'!Z1440</f>
        <v>Exclude</v>
      </c>
      <c r="Q1440" s="120" t="str">
        <f>IF(AND(O1440="Exclude", P1440="Exclude"), "Mutually Excluded", IF(AND(OR(O1440="CERTAINLY INCLUDED", O1440="INCLUDE" ), OR(P1440="INCLUDE", P1440="MAYBE")), "MUTUALLY INCLUDED", IF(AND(O1440="MAYBE", P1440="MAYBE"), "Mutually MAYBE", IF(AND(O1440="Exclude", OR(P1440="INCLUDE", P1440="MAYBE")), "AI+Hum: No, Hum1+2: Yes", IF(AND(P1440="Exclude", OR(O1440="INCLUDE", O1440="CERTAINLY INCLUDED", H1440="MAYBE")), "Ai+hum: Yes, Hum1+2: No", "Other Conflict")))))</f>
        <v>Mutually Excluded</v>
      </c>
      <c r="U1440" s="121" t="str">
        <f>IF(Q1440="Mutually Excluded","Exclude",IF(Q1440= "Mutually Included","Include",R1440))</f>
        <v>Exclude</v>
      </c>
      <c r="V1440" s="122"/>
      <c r="X1440" s="117"/>
      <c r="Y1440" s="117"/>
      <c r="Z1440" s="103" t="str">
        <f t="shared" si="220"/>
        <v/>
      </c>
      <c r="AA1440" s="256"/>
      <c r="AB1440" s="186"/>
      <c r="AC1440" s="186"/>
      <c r="AD1440" s="203"/>
      <c r="AF1440" s="203"/>
      <c r="AG1440" s="102" t="str">
        <f t="shared" si="221"/>
        <v/>
      </c>
      <c r="AH1440" s="10" t="str">
        <f t="shared" si="223"/>
        <v/>
      </c>
      <c r="AI1440" s="102"/>
      <c r="AJ1440" s="10"/>
      <c r="AK1440" s="10"/>
      <c r="AL1440" s="105"/>
      <c r="AM1440" s="102"/>
      <c r="AN1440" s="10"/>
      <c r="AO1440" s="10" t="str">
        <f t="shared" si="222"/>
        <v/>
      </c>
      <c r="AT1440" s="10"/>
      <c r="AU1440" s="10" t="str">
        <f>IF(O1440="include",AF1440,"")</f>
        <v/>
      </c>
      <c r="AV1440" s="54" t="str">
        <f>IF(P1440="include",AF1440,"")</f>
        <v/>
      </c>
    </row>
    <row r="1441" spans="1:48" s="54" customFormat="1" ht="45">
      <c r="A1441" s="10">
        <v>1580</v>
      </c>
      <c r="B1441" s="10"/>
      <c r="C1441" s="10" t="s">
        <v>1943</v>
      </c>
      <c r="D1441" s="10">
        <v>4</v>
      </c>
      <c r="E1441" s="10">
        <v>3</v>
      </c>
      <c r="F1441" s="10">
        <v>2</v>
      </c>
      <c r="G1441" s="119" t="str">
        <f t="shared" si="224"/>
        <v>EXCLUDED</v>
      </c>
      <c r="H1441" s="147" t="s">
        <v>901</v>
      </c>
      <c r="I1441" s="189" t="s">
        <v>901</v>
      </c>
      <c r="J1441" s="10" t="str">
        <f>IF(AND(G1441="Excluded", H1441="Excluded"), "Mutually Excluded", IF(AND(OR(G1441="CERTAINLY INCLUDED", G1441="INCLUDED", G1441="MAYBE" ), OR(H1441="INCLUDED", H1441="MAYBE")), "MUTUALLY INCLUDED", IF(AND(G1441="MAYBE", H1441="MAYBE"), "Mutually MAYBE", IF(AND(G1441="Excluded", OR(H1441="INCLUDED", H1441="MAYBE")), "AI: No, Human: Yes", IF(AND(H1441="Excluded", OR(G1441="INCLUDED", G1441="CERTAINLY INCLUDED", G1441="MAYBE")), "AI: Yes, Human: No", "Other Conflict")))))</f>
        <v>Mutually Excluded</v>
      </c>
      <c r="K1441" s="10"/>
      <c r="L1441" s="10"/>
      <c r="N1441" s="220" t="s">
        <v>19</v>
      </c>
      <c r="O1441" s="54" t="str">
        <f>IF(J1441="Mutually Excluded","Exclude",IF(J1441= "Mutually Included","Include",M1441))</f>
        <v>Exclude</v>
      </c>
      <c r="P1441" s="54" t="str">
        <f>'Humans Alignment T&amp;A'!Z1441</f>
        <v>Exclude</v>
      </c>
      <c r="Q1441" s="120" t="str">
        <f>IF(AND(O1441="Exclude", P1441="Exclude"), "Mutually Excluded", IF(AND(OR(O1441="CERTAINLY INCLUDED", O1441="INCLUDE" ), OR(P1441="INCLUDE", P1441="MAYBE")), "MUTUALLY INCLUDED", IF(AND(O1441="MAYBE", P1441="MAYBE"), "Mutually MAYBE", IF(AND(O1441="Exclude", OR(P1441="INCLUDE", P1441="MAYBE")), "AI+Hum: No, Hum1+2: Yes", IF(AND(P1441="Exclude", OR(O1441="INCLUDE", O1441="CERTAINLY INCLUDED", H1441="MAYBE")), "Ai+hum: Yes, Hum1+2: No", "Other Conflict")))))</f>
        <v>Mutually Excluded</v>
      </c>
      <c r="U1441" s="121" t="str">
        <f>IF(Q1441="Mutually Excluded","Exclude",IF(Q1441= "Mutually Included","Include",R1441))</f>
        <v>Exclude</v>
      </c>
      <c r="V1441" s="122"/>
      <c r="X1441" s="117"/>
      <c r="Y1441" s="117"/>
      <c r="Z1441" s="103" t="str">
        <f t="shared" si="220"/>
        <v/>
      </c>
      <c r="AA1441" s="256"/>
      <c r="AB1441" s="186"/>
      <c r="AC1441" s="186"/>
      <c r="AD1441" s="203"/>
      <c r="AF1441" s="203"/>
      <c r="AG1441" s="102" t="str">
        <f t="shared" si="221"/>
        <v/>
      </c>
      <c r="AH1441" s="10" t="str">
        <f t="shared" si="223"/>
        <v/>
      </c>
      <c r="AI1441" s="102"/>
      <c r="AJ1441" s="10"/>
      <c r="AK1441" s="10"/>
      <c r="AL1441" s="105"/>
      <c r="AM1441" s="102"/>
      <c r="AN1441" s="10"/>
      <c r="AO1441" s="10" t="str">
        <f t="shared" si="222"/>
        <v/>
      </c>
      <c r="AT1441" s="10"/>
      <c r="AU1441" s="10" t="str">
        <f>IF(O1441="include",AF1441,"")</f>
        <v/>
      </c>
      <c r="AV1441" s="54" t="str">
        <f>IF(P1441="include",AF1441,"")</f>
        <v/>
      </c>
    </row>
    <row r="1442" spans="1:48" s="54" customFormat="1" ht="30">
      <c r="A1442" s="10">
        <v>1581</v>
      </c>
      <c r="B1442" s="10"/>
      <c r="C1442" s="10" t="s">
        <v>1944</v>
      </c>
      <c r="D1442" s="10">
        <v>1</v>
      </c>
      <c r="E1442" s="10">
        <v>1</v>
      </c>
      <c r="F1442" s="10">
        <v>1</v>
      </c>
      <c r="G1442" s="119" t="str">
        <f t="shared" si="224"/>
        <v>EXCLUDED</v>
      </c>
      <c r="H1442" s="147" t="s">
        <v>901</v>
      </c>
      <c r="I1442" s="189" t="s">
        <v>901</v>
      </c>
      <c r="J1442" s="10" t="str">
        <f>IF(AND(G1442="Excluded", H1442="Excluded"), "Mutually Excluded", IF(AND(OR(G1442="CERTAINLY INCLUDED", G1442="INCLUDED", G1442="MAYBE" ), OR(H1442="INCLUDED", H1442="MAYBE")), "MUTUALLY INCLUDED", IF(AND(G1442="MAYBE", H1442="MAYBE"), "Mutually MAYBE", IF(AND(G1442="Excluded", OR(H1442="INCLUDED", H1442="MAYBE")), "AI: No, Human: Yes", IF(AND(H1442="Excluded", OR(G1442="INCLUDED", G1442="CERTAINLY INCLUDED", G1442="MAYBE")), "AI: Yes, Human: No", "Other Conflict")))))</f>
        <v>Mutually Excluded</v>
      </c>
      <c r="K1442" s="10"/>
      <c r="L1442" s="10"/>
      <c r="N1442" s="220" t="s">
        <v>19</v>
      </c>
      <c r="O1442" s="54" t="str">
        <f>IF(J1442="Mutually Excluded","Exclude",IF(J1442= "Mutually Included","Include",M1442))</f>
        <v>Exclude</v>
      </c>
      <c r="P1442" s="54" t="str">
        <f>'Humans Alignment T&amp;A'!Z1442</f>
        <v>Exclude</v>
      </c>
      <c r="Q1442" s="120" t="str">
        <f>IF(AND(O1442="Exclude", P1442="Exclude"), "Mutually Excluded", IF(AND(OR(O1442="CERTAINLY INCLUDED", O1442="INCLUDE" ), OR(P1442="INCLUDE", P1442="MAYBE")), "MUTUALLY INCLUDED", IF(AND(O1442="MAYBE", P1442="MAYBE"), "Mutually MAYBE", IF(AND(O1442="Exclude", OR(P1442="INCLUDE", P1442="MAYBE")), "AI+Hum: No, Hum1+2: Yes", IF(AND(P1442="Exclude", OR(O1442="INCLUDE", O1442="CERTAINLY INCLUDED", H1442="MAYBE")), "Ai+hum: Yes, Hum1+2: No", "Other Conflict")))))</f>
        <v>Mutually Excluded</v>
      </c>
      <c r="U1442" s="121" t="str">
        <f>IF(Q1442="Mutually Excluded","Exclude",IF(Q1442= "Mutually Included","Include",R1442))</f>
        <v>Exclude</v>
      </c>
      <c r="V1442" s="122"/>
      <c r="X1442" s="117"/>
      <c r="Y1442" s="117"/>
      <c r="Z1442" s="103" t="str">
        <f t="shared" si="220"/>
        <v/>
      </c>
      <c r="AA1442" s="256"/>
      <c r="AB1442" s="186"/>
      <c r="AC1442" s="186"/>
      <c r="AD1442" s="203"/>
      <c r="AF1442" s="203"/>
      <c r="AG1442" s="102" t="str">
        <f t="shared" si="221"/>
        <v/>
      </c>
      <c r="AH1442" s="10" t="str">
        <f t="shared" si="223"/>
        <v/>
      </c>
      <c r="AI1442" s="102"/>
      <c r="AJ1442" s="10"/>
      <c r="AK1442" s="10"/>
      <c r="AL1442" s="105"/>
      <c r="AM1442" s="102"/>
      <c r="AN1442" s="10"/>
      <c r="AO1442" s="10" t="str">
        <f t="shared" si="222"/>
        <v/>
      </c>
      <c r="AT1442" s="10"/>
      <c r="AU1442" s="10" t="str">
        <f>IF(O1442="include",AF1442,"")</f>
        <v/>
      </c>
      <c r="AV1442" s="54" t="str">
        <f>IF(P1442="include",AF1442,"")</f>
        <v/>
      </c>
    </row>
    <row r="1443" spans="1:48" s="54" customFormat="1" ht="45">
      <c r="A1443" s="10">
        <v>1582</v>
      </c>
      <c r="B1443" s="10"/>
      <c r="C1443" s="10" t="s">
        <v>1946</v>
      </c>
      <c r="D1443" s="10">
        <v>5</v>
      </c>
      <c r="E1443" s="10">
        <v>4</v>
      </c>
      <c r="F1443" s="10">
        <v>4</v>
      </c>
      <c r="G1443" s="119" t="str">
        <f t="shared" si="224"/>
        <v>MAYBE</v>
      </c>
      <c r="H1443" s="147" t="s">
        <v>901</v>
      </c>
      <c r="I1443" s="189" t="s">
        <v>901</v>
      </c>
      <c r="J1443" s="10" t="str">
        <f>IF(AND(G1443="Excluded", H1443="Excluded"), "Mutually Excluded", IF(AND(OR(G1443="CERTAINLY INCLUDED", G1443="INCLUDED", G1443="MAYBE" ), OR(H1443="INCLUDED", H1443="MAYBE")), "MUTUALLY INCLUDED", IF(AND(G1443="MAYBE", H1443="MAYBE"), "Mutually MAYBE", IF(AND(G1443="Excluded", OR(H1443="INCLUDED", H1443="MAYBE")), "AI: No, Human: Yes", IF(AND(H1443="Excluded", OR(G1443="INCLUDED", G1443="CERTAINLY INCLUDED", G1443="MAYBE")), "AI: Yes, Human: No", "Other Conflict")))))</f>
        <v>AI: Yes, Human: No</v>
      </c>
      <c r="K1443" s="10" t="s">
        <v>3024</v>
      </c>
      <c r="L1443" s="10" t="s">
        <v>19</v>
      </c>
      <c r="M1443" s="54" t="s">
        <v>19</v>
      </c>
      <c r="N1443" s="220" t="s">
        <v>19</v>
      </c>
      <c r="O1443" s="54" t="str">
        <f>IF(J1443="Mutually Excluded","Exclude",IF(J1443= "Mutually Included","Include",M1443))</f>
        <v>Exclude</v>
      </c>
      <c r="P1443" s="54" t="str">
        <f>'Humans Alignment T&amp;A'!Z1443</f>
        <v>Exclude</v>
      </c>
      <c r="Q1443" s="120" t="str">
        <f>IF(AND(O1443="Exclude", P1443="Exclude"), "Mutually Excluded", IF(AND(OR(O1443="CERTAINLY INCLUDED", O1443="INCLUDE" ), OR(P1443="INCLUDE", P1443="MAYBE")), "MUTUALLY INCLUDED", IF(AND(O1443="MAYBE", P1443="MAYBE"), "Mutually MAYBE", IF(AND(O1443="Exclude", OR(P1443="INCLUDE", P1443="MAYBE")), "AI+Hum: No, Hum1+2: Yes", IF(AND(P1443="Exclude", OR(O1443="INCLUDE", O1443="CERTAINLY INCLUDED", H1443="MAYBE")), "Ai+hum: Yes, Hum1+2: No", "Other Conflict")))))</f>
        <v>Mutually Excluded</v>
      </c>
      <c r="U1443" s="121" t="str">
        <f>IF(Q1443="Mutually Excluded","Exclude",IF(Q1443= "Mutually Included","Include",R1443))</f>
        <v>Exclude</v>
      </c>
      <c r="V1443" s="122"/>
      <c r="X1443" s="117"/>
      <c r="Y1443" s="117"/>
      <c r="Z1443" s="103" t="str">
        <f t="shared" si="220"/>
        <v/>
      </c>
      <c r="AA1443" s="256"/>
      <c r="AB1443" s="186"/>
      <c r="AC1443" s="186"/>
      <c r="AD1443" s="203"/>
      <c r="AF1443" s="203"/>
      <c r="AG1443" s="102" t="str">
        <f t="shared" si="221"/>
        <v/>
      </c>
      <c r="AH1443" s="10" t="str">
        <f t="shared" si="223"/>
        <v/>
      </c>
      <c r="AI1443" s="102"/>
      <c r="AJ1443" s="10"/>
      <c r="AK1443" s="10"/>
      <c r="AL1443" s="105"/>
      <c r="AM1443" s="102"/>
      <c r="AN1443" s="10"/>
      <c r="AO1443" s="10" t="str">
        <f t="shared" si="222"/>
        <v/>
      </c>
      <c r="AT1443" s="10"/>
      <c r="AU1443" s="10" t="str">
        <f>IF(O1443="include",AF1443,"")</f>
        <v/>
      </c>
      <c r="AV1443" s="54" t="str">
        <f>IF(P1443="include",AF1443,"")</f>
        <v/>
      </c>
    </row>
    <row r="1444" spans="1:48" s="54" customFormat="1" ht="30">
      <c r="A1444" s="10">
        <v>1583</v>
      </c>
      <c r="B1444" s="10"/>
      <c r="C1444" s="10" t="s">
        <v>1947</v>
      </c>
      <c r="D1444" s="10">
        <v>3</v>
      </c>
      <c r="E1444" s="10">
        <v>3</v>
      </c>
      <c r="F1444" s="10">
        <v>2</v>
      </c>
      <c r="G1444" s="119" t="str">
        <f t="shared" si="224"/>
        <v>EXCLUDED</v>
      </c>
      <c r="H1444" s="147" t="s">
        <v>901</v>
      </c>
      <c r="I1444" s="189" t="s">
        <v>901</v>
      </c>
      <c r="J1444" s="10" t="str">
        <f>IF(AND(G1444="Excluded", H1444="Excluded"), "Mutually Excluded", IF(AND(OR(G1444="CERTAINLY INCLUDED", G1444="INCLUDED", G1444="MAYBE" ), OR(H1444="INCLUDED", H1444="MAYBE")), "MUTUALLY INCLUDED", IF(AND(G1444="MAYBE", H1444="MAYBE"), "Mutually MAYBE", IF(AND(G1444="Excluded", OR(H1444="INCLUDED", H1444="MAYBE")), "AI: No, Human: Yes", IF(AND(H1444="Excluded", OR(G1444="INCLUDED", G1444="CERTAINLY INCLUDED", G1444="MAYBE")), "AI: Yes, Human: No", "Other Conflict")))))</f>
        <v>Mutually Excluded</v>
      </c>
      <c r="K1444" s="10"/>
      <c r="L1444" s="10"/>
      <c r="N1444" s="220" t="s">
        <v>19</v>
      </c>
      <c r="O1444" s="54" t="str">
        <f>IF(J1444="Mutually Excluded","Exclude",IF(J1444= "Mutually Included","Include",M1444))</f>
        <v>Exclude</v>
      </c>
      <c r="P1444" s="54" t="str">
        <f>'Humans Alignment T&amp;A'!Z1444</f>
        <v>Exclude</v>
      </c>
      <c r="Q1444" s="120" t="str">
        <f>IF(AND(O1444="Exclude", P1444="Exclude"), "Mutually Excluded", IF(AND(OR(O1444="CERTAINLY INCLUDED", O1444="INCLUDE" ), OR(P1444="INCLUDE", P1444="MAYBE")), "MUTUALLY INCLUDED", IF(AND(O1444="MAYBE", P1444="MAYBE"), "Mutually MAYBE", IF(AND(O1444="Exclude", OR(P1444="INCLUDE", P1444="MAYBE")), "AI+Hum: No, Hum1+2: Yes", IF(AND(P1444="Exclude", OR(O1444="INCLUDE", O1444="CERTAINLY INCLUDED", H1444="MAYBE")), "Ai+hum: Yes, Hum1+2: No", "Other Conflict")))))</f>
        <v>Mutually Excluded</v>
      </c>
      <c r="U1444" s="121" t="str">
        <f>IF(Q1444="Mutually Excluded","Exclude",IF(Q1444= "Mutually Included","Include",R1444))</f>
        <v>Exclude</v>
      </c>
      <c r="V1444" s="122"/>
      <c r="X1444" s="117"/>
      <c r="Y1444" s="117"/>
      <c r="Z1444" s="103" t="str">
        <f t="shared" si="220"/>
        <v/>
      </c>
      <c r="AA1444" s="256"/>
      <c r="AB1444" s="186"/>
      <c r="AC1444" s="186"/>
      <c r="AD1444" s="203"/>
      <c r="AF1444" s="203"/>
      <c r="AG1444" s="102" t="str">
        <f t="shared" si="221"/>
        <v/>
      </c>
      <c r="AH1444" s="10" t="str">
        <f t="shared" si="223"/>
        <v/>
      </c>
      <c r="AI1444" s="102"/>
      <c r="AJ1444" s="10"/>
      <c r="AK1444" s="10"/>
      <c r="AL1444" s="105"/>
      <c r="AM1444" s="102"/>
      <c r="AN1444" s="10"/>
      <c r="AO1444" s="10" t="str">
        <f t="shared" si="222"/>
        <v/>
      </c>
      <c r="AT1444" s="10"/>
      <c r="AU1444" s="10" t="str">
        <f>IF(O1444="include",AF1444,"")</f>
        <v/>
      </c>
      <c r="AV1444" s="54" t="str">
        <f>IF(P1444="include",AF1444,"")</f>
        <v/>
      </c>
    </row>
    <row r="1445" spans="1:48" s="54" customFormat="1" ht="45">
      <c r="A1445" s="10">
        <v>1584</v>
      </c>
      <c r="B1445" s="10"/>
      <c r="C1445" s="10" t="s">
        <v>1948</v>
      </c>
      <c r="D1445" s="10">
        <v>2</v>
      </c>
      <c r="E1445" s="10">
        <v>2</v>
      </c>
      <c r="F1445" s="10">
        <v>2</v>
      </c>
      <c r="G1445" s="119" t="str">
        <f t="shared" si="224"/>
        <v>EXCLUDED</v>
      </c>
      <c r="H1445" s="147" t="s">
        <v>901</v>
      </c>
      <c r="I1445" s="189" t="s">
        <v>1752</v>
      </c>
      <c r="J1445" s="10" t="str">
        <f>IF(AND(G1445="Excluded", H1445="Excluded"), "Mutually Excluded", IF(AND(OR(G1445="CERTAINLY INCLUDED", G1445="INCLUDED", G1445="MAYBE" ), OR(H1445="INCLUDED", H1445="MAYBE")), "MUTUALLY INCLUDED", IF(AND(G1445="MAYBE", H1445="MAYBE"), "Mutually MAYBE", IF(AND(G1445="Excluded", OR(H1445="INCLUDED", H1445="MAYBE")), "AI: No, Human: Yes", IF(AND(H1445="Excluded", OR(G1445="INCLUDED", G1445="CERTAINLY INCLUDED", G1445="MAYBE")), "AI: Yes, Human: No", "Other Conflict")))))</f>
        <v>Mutually Excluded</v>
      </c>
      <c r="K1445" s="10"/>
      <c r="L1445" s="10"/>
      <c r="N1445" s="220" t="s">
        <v>19</v>
      </c>
      <c r="O1445" s="54" t="str">
        <f>IF(J1445="Mutually Excluded","Exclude",IF(J1445= "Mutually Included","Include",M1445))</f>
        <v>Exclude</v>
      </c>
      <c r="P1445" s="54" t="str">
        <f>'Humans Alignment T&amp;A'!Z1445</f>
        <v>Include</v>
      </c>
      <c r="Q1445" s="120" t="str">
        <f>IF(AND(O1445="Exclude", P1445="Exclude"), "Mutually Excluded", IF(AND(OR(O1445="CERTAINLY INCLUDED", O1445="INCLUDE" ), OR(P1445="INCLUDE", P1445="MAYBE")), "MUTUALLY INCLUDED", IF(AND(O1445="MAYBE", P1445="MAYBE"), "Mutually MAYBE", IF(AND(O1445="Exclude", OR(P1445="INCLUDE", P1445="MAYBE")), "AI+Hum: No, Hum1+2: Yes", IF(AND(P1445="Exclude", OR(O1445="INCLUDE", O1445="CERTAINLY INCLUDED", H1445="MAYBE")), "Ai+hum: Yes, Hum1+2: No", "Other Conflict")))))</f>
        <v>AI+Hum: No, Hum1+2: Yes</v>
      </c>
      <c r="R1445" s="185" t="s">
        <v>23</v>
      </c>
      <c r="U1445" s="121" t="str">
        <f>IF(Q1445="Mutually Excluded","Exclude",IF(Q1445= "Mutually Included","Include",R1445))</f>
        <v>Include</v>
      </c>
      <c r="V1445" s="122"/>
      <c r="X1445" s="201" t="s">
        <v>901</v>
      </c>
      <c r="Y1445" s="201" t="s">
        <v>3096</v>
      </c>
      <c r="Z1445" s="103" t="str">
        <f t="shared" si="220"/>
        <v/>
      </c>
      <c r="AA1445" s="256"/>
      <c r="AB1445" s="186"/>
      <c r="AC1445" s="186"/>
      <c r="AD1445" s="203" t="s">
        <v>23</v>
      </c>
      <c r="AF1445" s="203" t="s">
        <v>19</v>
      </c>
      <c r="AG1445" s="102" t="str">
        <f t="shared" si="221"/>
        <v>Nikos Excluded, Mikhail Included</v>
      </c>
      <c r="AH1445" s="10" t="str">
        <f t="shared" si="223"/>
        <v/>
      </c>
      <c r="AI1445" s="102" t="s">
        <v>19</v>
      </c>
      <c r="AJ1445" s="10"/>
      <c r="AK1445" s="10"/>
      <c r="AL1445" s="105"/>
      <c r="AM1445" s="102"/>
      <c r="AN1445" s="10"/>
      <c r="AO1445" s="10" t="str">
        <f t="shared" si="222"/>
        <v/>
      </c>
      <c r="AT1445" s="10"/>
      <c r="AU1445" s="10" t="str">
        <f>IF(O1445="include",AF1445,"")</f>
        <v/>
      </c>
      <c r="AV1445" s="54" t="str">
        <f>IF(P1445="include",AF1445,"")</f>
        <v>Exclude</v>
      </c>
    </row>
    <row r="1446" spans="1:48" s="54" customFormat="1" ht="45">
      <c r="A1446" s="10">
        <v>1585</v>
      </c>
      <c r="B1446" s="10"/>
      <c r="C1446" s="10" t="s">
        <v>1949</v>
      </c>
      <c r="D1446" s="10">
        <v>2</v>
      </c>
      <c r="E1446" s="10">
        <v>2</v>
      </c>
      <c r="F1446" s="10">
        <v>3</v>
      </c>
      <c r="G1446" s="119" t="str">
        <f t="shared" si="224"/>
        <v>EXCLUDED</v>
      </c>
      <c r="H1446" s="147" t="s">
        <v>901</v>
      </c>
      <c r="I1446" s="189" t="s">
        <v>901</v>
      </c>
      <c r="J1446" s="10" t="str">
        <f>IF(AND(G1446="Excluded", H1446="Excluded"), "Mutually Excluded", IF(AND(OR(G1446="CERTAINLY INCLUDED", G1446="INCLUDED", G1446="MAYBE" ), OR(H1446="INCLUDED", H1446="MAYBE")), "MUTUALLY INCLUDED", IF(AND(G1446="MAYBE", H1446="MAYBE"), "Mutually MAYBE", IF(AND(G1446="Excluded", OR(H1446="INCLUDED", H1446="MAYBE")), "AI: No, Human: Yes", IF(AND(H1446="Excluded", OR(G1446="INCLUDED", G1446="CERTAINLY INCLUDED", G1446="MAYBE")), "AI: Yes, Human: No", "Other Conflict")))))</f>
        <v>Mutually Excluded</v>
      </c>
      <c r="K1446" s="10"/>
      <c r="L1446" s="10"/>
      <c r="N1446" s="220" t="s">
        <v>19</v>
      </c>
      <c r="O1446" s="54" t="str">
        <f>IF(J1446="Mutually Excluded","Exclude",IF(J1446= "Mutually Included","Include",M1446))</f>
        <v>Exclude</v>
      </c>
      <c r="P1446" s="54" t="str">
        <f>'Humans Alignment T&amp;A'!Z1446</f>
        <v>Exclude</v>
      </c>
      <c r="Q1446" s="120" t="str">
        <f>IF(AND(O1446="Exclude", P1446="Exclude"), "Mutually Excluded", IF(AND(OR(O1446="CERTAINLY INCLUDED", O1446="INCLUDE" ), OR(P1446="INCLUDE", P1446="MAYBE")), "MUTUALLY INCLUDED", IF(AND(O1446="MAYBE", P1446="MAYBE"), "Mutually MAYBE", IF(AND(O1446="Exclude", OR(P1446="INCLUDE", P1446="MAYBE")), "AI+Hum: No, Hum1+2: Yes", IF(AND(P1446="Exclude", OR(O1446="INCLUDE", O1446="CERTAINLY INCLUDED", H1446="MAYBE")), "Ai+hum: Yes, Hum1+2: No", "Other Conflict")))))</f>
        <v>Mutually Excluded</v>
      </c>
      <c r="U1446" s="121" t="str">
        <f>IF(Q1446="Mutually Excluded","Exclude",IF(Q1446= "Mutually Included","Include",R1446))</f>
        <v>Exclude</v>
      </c>
      <c r="V1446" s="122"/>
      <c r="X1446" s="117"/>
      <c r="Y1446" s="117"/>
      <c r="Z1446" s="103" t="str">
        <f t="shared" si="220"/>
        <v/>
      </c>
      <c r="AA1446" s="256"/>
      <c r="AB1446" s="186"/>
      <c r="AC1446" s="186"/>
      <c r="AD1446" s="203"/>
      <c r="AF1446" s="203"/>
      <c r="AG1446" s="102" t="str">
        <f t="shared" si="221"/>
        <v/>
      </c>
      <c r="AH1446" s="10" t="str">
        <f t="shared" si="223"/>
        <v/>
      </c>
      <c r="AI1446" s="102"/>
      <c r="AJ1446" s="10"/>
      <c r="AK1446" s="10"/>
      <c r="AL1446" s="105"/>
      <c r="AM1446" s="102"/>
      <c r="AN1446" s="10"/>
      <c r="AO1446" s="10" t="str">
        <f t="shared" si="222"/>
        <v/>
      </c>
      <c r="AT1446" s="10"/>
      <c r="AU1446" s="10" t="str">
        <f>IF(O1446="include",AF1446,"")</f>
        <v/>
      </c>
      <c r="AV1446" s="54" t="str">
        <f>IF(P1446="include",AF1446,"")</f>
        <v/>
      </c>
    </row>
    <row r="1447" spans="1:48" s="54" customFormat="1" ht="30">
      <c r="A1447" s="10">
        <v>1586</v>
      </c>
      <c r="B1447" s="10"/>
      <c r="C1447" s="10" t="s">
        <v>1950</v>
      </c>
      <c r="D1447" s="10">
        <v>1</v>
      </c>
      <c r="E1447" s="10">
        <v>1</v>
      </c>
      <c r="F1447" s="10">
        <v>1</v>
      </c>
      <c r="G1447" s="119" t="str">
        <f t="shared" si="224"/>
        <v>EXCLUDED</v>
      </c>
      <c r="H1447" s="147" t="s">
        <v>901</v>
      </c>
      <c r="I1447" s="189" t="s">
        <v>901</v>
      </c>
      <c r="J1447" s="10" t="str">
        <f>IF(AND(G1447="Excluded", H1447="Excluded"), "Mutually Excluded", IF(AND(OR(G1447="CERTAINLY INCLUDED", G1447="INCLUDED", G1447="MAYBE" ), OR(H1447="INCLUDED", H1447="MAYBE")), "MUTUALLY INCLUDED", IF(AND(G1447="MAYBE", H1447="MAYBE"), "Mutually MAYBE", IF(AND(G1447="Excluded", OR(H1447="INCLUDED", H1447="MAYBE")), "AI: No, Human: Yes", IF(AND(H1447="Excluded", OR(G1447="INCLUDED", G1447="CERTAINLY INCLUDED", G1447="MAYBE")), "AI: Yes, Human: No", "Other Conflict")))))</f>
        <v>Mutually Excluded</v>
      </c>
      <c r="K1447" s="10"/>
      <c r="L1447" s="10"/>
      <c r="N1447" s="220" t="s">
        <v>19</v>
      </c>
      <c r="O1447" s="54" t="str">
        <f>IF(J1447="Mutually Excluded","Exclude",IF(J1447= "Mutually Included","Include",M1447))</f>
        <v>Exclude</v>
      </c>
      <c r="P1447" s="54" t="str">
        <f>'Humans Alignment T&amp;A'!Z1447</f>
        <v>Exclude</v>
      </c>
      <c r="Q1447" s="120" t="str">
        <f>IF(AND(O1447="Exclude", P1447="Exclude"), "Mutually Excluded", IF(AND(OR(O1447="CERTAINLY INCLUDED", O1447="INCLUDE" ), OR(P1447="INCLUDE", P1447="MAYBE")), "MUTUALLY INCLUDED", IF(AND(O1447="MAYBE", P1447="MAYBE"), "Mutually MAYBE", IF(AND(O1447="Exclude", OR(P1447="INCLUDE", P1447="MAYBE")), "AI+Hum: No, Hum1+2: Yes", IF(AND(P1447="Exclude", OR(O1447="INCLUDE", O1447="CERTAINLY INCLUDED", H1447="MAYBE")), "Ai+hum: Yes, Hum1+2: No", "Other Conflict")))))</f>
        <v>Mutually Excluded</v>
      </c>
      <c r="U1447" s="121" t="str">
        <f>IF(Q1447="Mutually Excluded","Exclude",IF(Q1447= "Mutually Included","Include",R1447))</f>
        <v>Exclude</v>
      </c>
      <c r="V1447" s="122"/>
      <c r="X1447" s="117"/>
      <c r="Y1447" s="117"/>
      <c r="Z1447" s="103" t="str">
        <f t="shared" si="220"/>
        <v/>
      </c>
      <c r="AA1447" s="256"/>
      <c r="AB1447" s="186"/>
      <c r="AC1447" s="186"/>
      <c r="AD1447" s="203"/>
      <c r="AF1447" s="203"/>
      <c r="AG1447" s="102" t="str">
        <f t="shared" si="221"/>
        <v/>
      </c>
      <c r="AH1447" s="10" t="str">
        <f t="shared" si="223"/>
        <v/>
      </c>
      <c r="AI1447" s="102"/>
      <c r="AJ1447" s="10"/>
      <c r="AK1447" s="10"/>
      <c r="AL1447" s="105"/>
      <c r="AM1447" s="102"/>
      <c r="AN1447" s="10"/>
      <c r="AO1447" s="10" t="str">
        <f t="shared" si="222"/>
        <v/>
      </c>
      <c r="AT1447" s="10"/>
      <c r="AU1447" s="10" t="str">
        <f>IF(O1447="include",AF1447,"")</f>
        <v/>
      </c>
      <c r="AV1447" s="54" t="str">
        <f>IF(P1447="include",AF1447,"")</f>
        <v/>
      </c>
    </row>
    <row r="1448" spans="1:48" s="54" customFormat="1" ht="30">
      <c r="A1448" s="10">
        <v>1587</v>
      </c>
      <c r="B1448" s="10"/>
      <c r="C1448" s="10" t="s">
        <v>1224</v>
      </c>
      <c r="D1448" s="10">
        <v>2</v>
      </c>
      <c r="E1448" s="10">
        <v>2</v>
      </c>
      <c r="F1448" s="10">
        <v>2</v>
      </c>
      <c r="G1448" s="119" t="str">
        <f t="shared" si="224"/>
        <v>EXCLUDED</v>
      </c>
      <c r="H1448" s="147" t="s">
        <v>901</v>
      </c>
      <c r="I1448" s="189" t="s">
        <v>901</v>
      </c>
      <c r="J1448" s="10" t="str">
        <f>IF(AND(G1448="Excluded", H1448="Excluded"), "Mutually Excluded", IF(AND(OR(G1448="CERTAINLY INCLUDED", G1448="INCLUDED", G1448="MAYBE" ), OR(H1448="INCLUDED", H1448="MAYBE")), "MUTUALLY INCLUDED", IF(AND(G1448="MAYBE", H1448="MAYBE"), "Mutually MAYBE", IF(AND(G1448="Excluded", OR(H1448="INCLUDED", H1448="MAYBE")), "AI: No, Human: Yes", IF(AND(H1448="Excluded", OR(G1448="INCLUDED", G1448="CERTAINLY INCLUDED", G1448="MAYBE")), "AI: Yes, Human: No", "Other Conflict")))))</f>
        <v>Mutually Excluded</v>
      </c>
      <c r="K1448" s="10"/>
      <c r="L1448" s="10"/>
      <c r="N1448" s="220" t="s">
        <v>19</v>
      </c>
      <c r="O1448" s="54" t="str">
        <f>IF(J1448="Mutually Excluded","Exclude",IF(J1448= "Mutually Included","Include",M1448))</f>
        <v>Exclude</v>
      </c>
      <c r="P1448" s="54" t="str">
        <f>'Humans Alignment T&amp;A'!Z1448</f>
        <v>Exclude</v>
      </c>
      <c r="Q1448" s="120" t="str">
        <f>IF(AND(O1448="Exclude", P1448="Exclude"), "Mutually Excluded", IF(AND(OR(O1448="CERTAINLY INCLUDED", O1448="INCLUDE" ), OR(P1448="INCLUDE", P1448="MAYBE")), "MUTUALLY INCLUDED", IF(AND(O1448="MAYBE", P1448="MAYBE"), "Mutually MAYBE", IF(AND(O1448="Exclude", OR(P1448="INCLUDE", P1448="MAYBE")), "AI+Hum: No, Hum1+2: Yes", IF(AND(P1448="Exclude", OR(O1448="INCLUDE", O1448="CERTAINLY INCLUDED", H1448="MAYBE")), "Ai+hum: Yes, Hum1+2: No", "Other Conflict")))))</f>
        <v>Mutually Excluded</v>
      </c>
      <c r="U1448" s="121" t="str">
        <f>IF(Q1448="Mutually Excluded","Exclude",IF(Q1448= "Mutually Included","Include",R1448))</f>
        <v>Exclude</v>
      </c>
      <c r="V1448" s="122"/>
      <c r="X1448" s="117"/>
      <c r="Y1448" s="117"/>
      <c r="Z1448" s="103" t="str">
        <f t="shared" si="220"/>
        <v/>
      </c>
      <c r="AA1448" s="256"/>
      <c r="AB1448" s="186"/>
      <c r="AC1448" s="186"/>
      <c r="AD1448" s="203"/>
      <c r="AF1448" s="203"/>
      <c r="AG1448" s="102" t="str">
        <f t="shared" si="221"/>
        <v/>
      </c>
      <c r="AH1448" s="10" t="str">
        <f t="shared" si="223"/>
        <v/>
      </c>
      <c r="AI1448" s="102"/>
      <c r="AJ1448" s="10"/>
      <c r="AK1448" s="10"/>
      <c r="AL1448" s="105"/>
      <c r="AM1448" s="102"/>
      <c r="AN1448" s="10"/>
      <c r="AO1448" s="10" t="str">
        <f t="shared" si="222"/>
        <v/>
      </c>
      <c r="AT1448" s="10"/>
      <c r="AU1448" s="10" t="str">
        <f>IF(O1448="include",AF1448,"")</f>
        <v/>
      </c>
      <c r="AV1448" s="54" t="str">
        <f>IF(P1448="include",AF1448,"")</f>
        <v/>
      </c>
    </row>
    <row r="1449" spans="1:48" s="54" customFormat="1" ht="30">
      <c r="A1449" s="10">
        <v>1588</v>
      </c>
      <c r="B1449" s="10"/>
      <c r="C1449" s="10" t="s">
        <v>1952</v>
      </c>
      <c r="D1449" s="10">
        <v>3</v>
      </c>
      <c r="E1449" s="10">
        <v>2</v>
      </c>
      <c r="F1449" s="10">
        <v>3</v>
      </c>
      <c r="G1449" s="119" t="str">
        <f t="shared" si="224"/>
        <v>EXCLUDED</v>
      </c>
      <c r="H1449" s="147" t="s">
        <v>901</v>
      </c>
      <c r="I1449" s="189" t="s">
        <v>901</v>
      </c>
      <c r="J1449" s="10" t="str">
        <f>IF(AND(G1449="Excluded", H1449="Excluded"), "Mutually Excluded", IF(AND(OR(G1449="CERTAINLY INCLUDED", G1449="INCLUDED", G1449="MAYBE" ), OR(H1449="INCLUDED", H1449="MAYBE")), "MUTUALLY INCLUDED", IF(AND(G1449="MAYBE", H1449="MAYBE"), "Mutually MAYBE", IF(AND(G1449="Excluded", OR(H1449="INCLUDED", H1449="MAYBE")), "AI: No, Human: Yes", IF(AND(H1449="Excluded", OR(G1449="INCLUDED", G1449="CERTAINLY INCLUDED", G1449="MAYBE")), "AI: Yes, Human: No", "Other Conflict")))))</f>
        <v>Mutually Excluded</v>
      </c>
      <c r="K1449" s="10"/>
      <c r="L1449" s="10"/>
      <c r="N1449" s="220" t="s">
        <v>19</v>
      </c>
      <c r="O1449" s="54" t="str">
        <f>IF(J1449="Mutually Excluded","Exclude",IF(J1449= "Mutually Included","Include",M1449))</f>
        <v>Exclude</v>
      </c>
      <c r="P1449" s="54" t="str">
        <f>'Humans Alignment T&amp;A'!Z1449</f>
        <v>Exclude</v>
      </c>
      <c r="Q1449" s="120" t="str">
        <f>IF(AND(O1449="Exclude", P1449="Exclude"), "Mutually Excluded", IF(AND(OR(O1449="CERTAINLY INCLUDED", O1449="INCLUDE" ), OR(P1449="INCLUDE", P1449="MAYBE")), "MUTUALLY INCLUDED", IF(AND(O1449="MAYBE", P1449="MAYBE"), "Mutually MAYBE", IF(AND(O1449="Exclude", OR(P1449="INCLUDE", P1449="MAYBE")), "AI+Hum: No, Hum1+2: Yes", IF(AND(P1449="Exclude", OR(O1449="INCLUDE", O1449="CERTAINLY INCLUDED", H1449="MAYBE")), "Ai+hum: Yes, Hum1+2: No", "Other Conflict")))))</f>
        <v>Mutually Excluded</v>
      </c>
      <c r="U1449" s="121" t="str">
        <f>IF(Q1449="Mutually Excluded","Exclude",IF(Q1449= "Mutually Included","Include",R1449))</f>
        <v>Exclude</v>
      </c>
      <c r="V1449" s="122"/>
      <c r="X1449" s="117"/>
      <c r="Y1449" s="117"/>
      <c r="Z1449" s="103" t="str">
        <f t="shared" si="220"/>
        <v/>
      </c>
      <c r="AA1449" s="256"/>
      <c r="AB1449" s="186"/>
      <c r="AC1449" s="186"/>
      <c r="AD1449" s="203"/>
      <c r="AF1449" s="203"/>
      <c r="AG1449" s="102" t="str">
        <f t="shared" si="221"/>
        <v/>
      </c>
      <c r="AH1449" s="10" t="str">
        <f t="shared" si="223"/>
        <v/>
      </c>
      <c r="AI1449" s="102"/>
      <c r="AJ1449" s="10"/>
      <c r="AK1449" s="10"/>
      <c r="AL1449" s="105"/>
      <c r="AM1449" s="102"/>
      <c r="AN1449" s="10"/>
      <c r="AO1449" s="10" t="str">
        <f t="shared" si="222"/>
        <v/>
      </c>
      <c r="AT1449" s="10"/>
      <c r="AU1449" s="10" t="str">
        <f>IF(O1449="include",AF1449,"")</f>
        <v/>
      </c>
      <c r="AV1449" s="54" t="str">
        <f>IF(P1449="include",AF1449,"")</f>
        <v/>
      </c>
    </row>
    <row r="1450" spans="1:48" s="54" customFormat="1" ht="30">
      <c r="A1450" s="10">
        <v>1589</v>
      </c>
      <c r="B1450" s="10"/>
      <c r="C1450" s="10" t="s">
        <v>1953</v>
      </c>
      <c r="D1450" s="10">
        <v>3</v>
      </c>
      <c r="E1450" s="10">
        <v>2</v>
      </c>
      <c r="F1450" s="10">
        <v>3</v>
      </c>
      <c r="G1450" s="119" t="str">
        <f t="shared" si="224"/>
        <v>EXCLUDED</v>
      </c>
      <c r="H1450" s="147" t="s">
        <v>901</v>
      </c>
      <c r="I1450" s="189" t="s">
        <v>901</v>
      </c>
      <c r="J1450" s="10" t="str">
        <f>IF(AND(G1450="Excluded", H1450="Excluded"), "Mutually Excluded", IF(AND(OR(G1450="CERTAINLY INCLUDED", G1450="INCLUDED", G1450="MAYBE" ), OR(H1450="INCLUDED", H1450="MAYBE")), "MUTUALLY INCLUDED", IF(AND(G1450="MAYBE", H1450="MAYBE"), "Mutually MAYBE", IF(AND(G1450="Excluded", OR(H1450="INCLUDED", H1450="MAYBE")), "AI: No, Human: Yes", IF(AND(H1450="Excluded", OR(G1450="INCLUDED", G1450="CERTAINLY INCLUDED", G1450="MAYBE")), "AI: Yes, Human: No", "Other Conflict")))))</f>
        <v>Mutually Excluded</v>
      </c>
      <c r="K1450" s="10"/>
      <c r="L1450" s="10"/>
      <c r="N1450" s="220" t="s">
        <v>19</v>
      </c>
      <c r="O1450" s="54" t="str">
        <f>IF(J1450="Mutually Excluded","Exclude",IF(J1450= "Mutually Included","Include",M1450))</f>
        <v>Exclude</v>
      </c>
      <c r="P1450" s="54" t="str">
        <f>'Humans Alignment T&amp;A'!Z1450</f>
        <v>Exclude</v>
      </c>
      <c r="Q1450" s="120" t="str">
        <f>IF(AND(O1450="Exclude", P1450="Exclude"), "Mutually Excluded", IF(AND(OR(O1450="CERTAINLY INCLUDED", O1450="INCLUDE" ), OR(P1450="INCLUDE", P1450="MAYBE")), "MUTUALLY INCLUDED", IF(AND(O1450="MAYBE", P1450="MAYBE"), "Mutually MAYBE", IF(AND(O1450="Exclude", OR(P1450="INCLUDE", P1450="MAYBE")), "AI+Hum: No, Hum1+2: Yes", IF(AND(P1450="Exclude", OR(O1450="INCLUDE", O1450="CERTAINLY INCLUDED", H1450="MAYBE")), "Ai+hum: Yes, Hum1+2: No", "Other Conflict")))))</f>
        <v>Mutually Excluded</v>
      </c>
      <c r="U1450" s="121" t="str">
        <f>IF(Q1450="Mutually Excluded","Exclude",IF(Q1450= "Mutually Included","Include",R1450))</f>
        <v>Exclude</v>
      </c>
      <c r="V1450" s="122"/>
      <c r="X1450" s="117"/>
      <c r="Y1450" s="117"/>
      <c r="Z1450" s="103" t="str">
        <f t="shared" si="220"/>
        <v/>
      </c>
      <c r="AA1450" s="256"/>
      <c r="AB1450" s="186"/>
      <c r="AC1450" s="186"/>
      <c r="AD1450" s="203"/>
      <c r="AF1450" s="203"/>
      <c r="AG1450" s="102" t="str">
        <f t="shared" si="221"/>
        <v/>
      </c>
      <c r="AH1450" s="10" t="str">
        <f t="shared" si="223"/>
        <v/>
      </c>
      <c r="AI1450" s="102"/>
      <c r="AJ1450" s="10"/>
      <c r="AK1450" s="10"/>
      <c r="AL1450" s="105"/>
      <c r="AM1450" s="102"/>
      <c r="AN1450" s="10"/>
      <c r="AO1450" s="10" t="str">
        <f t="shared" si="222"/>
        <v/>
      </c>
      <c r="AT1450" s="10"/>
      <c r="AU1450" s="10" t="str">
        <f>IF(O1450="include",AF1450,"")</f>
        <v/>
      </c>
      <c r="AV1450" s="54" t="str">
        <f>IF(P1450="include",AF1450,"")</f>
        <v/>
      </c>
    </row>
    <row r="1451" spans="1:48" s="54" customFormat="1" ht="30">
      <c r="A1451" s="10">
        <v>1590</v>
      </c>
      <c r="B1451" s="10"/>
      <c r="C1451" s="10" t="s">
        <v>1954</v>
      </c>
      <c r="D1451" s="10">
        <v>2</v>
      </c>
      <c r="E1451" s="10">
        <v>2</v>
      </c>
      <c r="F1451" s="10">
        <v>2</v>
      </c>
      <c r="G1451" s="119" t="str">
        <f t="shared" si="224"/>
        <v>EXCLUDED</v>
      </c>
      <c r="H1451" s="147" t="s">
        <v>901</v>
      </c>
      <c r="I1451" s="189" t="s">
        <v>901</v>
      </c>
      <c r="J1451" s="10" t="str">
        <f>IF(AND(G1451="Excluded", H1451="Excluded"), "Mutually Excluded", IF(AND(OR(G1451="CERTAINLY INCLUDED", G1451="INCLUDED", G1451="MAYBE" ), OR(H1451="INCLUDED", H1451="MAYBE")), "MUTUALLY INCLUDED", IF(AND(G1451="MAYBE", H1451="MAYBE"), "Mutually MAYBE", IF(AND(G1451="Excluded", OR(H1451="INCLUDED", H1451="MAYBE")), "AI: No, Human: Yes", IF(AND(H1451="Excluded", OR(G1451="INCLUDED", G1451="CERTAINLY INCLUDED", G1451="MAYBE")), "AI: Yes, Human: No", "Other Conflict")))))</f>
        <v>Mutually Excluded</v>
      </c>
      <c r="K1451" s="10"/>
      <c r="L1451" s="10"/>
      <c r="N1451" s="220" t="s">
        <v>19</v>
      </c>
      <c r="O1451" s="54" t="str">
        <f>IF(J1451="Mutually Excluded","Exclude",IF(J1451= "Mutually Included","Include",M1451))</f>
        <v>Exclude</v>
      </c>
      <c r="P1451" s="54" t="str">
        <f>'Humans Alignment T&amp;A'!Z1451</f>
        <v>Exclude</v>
      </c>
      <c r="Q1451" s="120" t="str">
        <f>IF(AND(O1451="Exclude", P1451="Exclude"), "Mutually Excluded", IF(AND(OR(O1451="CERTAINLY INCLUDED", O1451="INCLUDE" ), OR(P1451="INCLUDE", P1451="MAYBE")), "MUTUALLY INCLUDED", IF(AND(O1451="MAYBE", P1451="MAYBE"), "Mutually MAYBE", IF(AND(O1451="Exclude", OR(P1451="INCLUDE", P1451="MAYBE")), "AI+Hum: No, Hum1+2: Yes", IF(AND(P1451="Exclude", OR(O1451="INCLUDE", O1451="CERTAINLY INCLUDED", H1451="MAYBE")), "Ai+hum: Yes, Hum1+2: No", "Other Conflict")))))</f>
        <v>Mutually Excluded</v>
      </c>
      <c r="U1451" s="121" t="str">
        <f>IF(Q1451="Mutually Excluded","Exclude",IF(Q1451= "Mutually Included","Include",R1451))</f>
        <v>Exclude</v>
      </c>
      <c r="V1451" s="122"/>
      <c r="X1451" s="117"/>
      <c r="Y1451" s="117"/>
      <c r="Z1451" s="103" t="str">
        <f t="shared" si="220"/>
        <v/>
      </c>
      <c r="AA1451" s="256"/>
      <c r="AB1451" s="186"/>
      <c r="AC1451" s="186"/>
      <c r="AD1451" s="203"/>
      <c r="AF1451" s="203"/>
      <c r="AG1451" s="102" t="str">
        <f t="shared" si="221"/>
        <v/>
      </c>
      <c r="AH1451" s="10" t="str">
        <f t="shared" si="223"/>
        <v/>
      </c>
      <c r="AI1451" s="102"/>
      <c r="AJ1451" s="10"/>
      <c r="AK1451" s="10"/>
      <c r="AL1451" s="105"/>
      <c r="AM1451" s="102"/>
      <c r="AN1451" s="10"/>
      <c r="AO1451" s="10" t="str">
        <f t="shared" si="222"/>
        <v/>
      </c>
      <c r="AT1451" s="10"/>
      <c r="AU1451" s="10" t="str">
        <f>IF(O1451="include",AF1451,"")</f>
        <v/>
      </c>
      <c r="AV1451" s="54" t="str">
        <f>IF(P1451="include",AF1451,"")</f>
        <v/>
      </c>
    </row>
    <row r="1452" spans="1:48" s="54" customFormat="1" ht="70.150000000000006" customHeight="1">
      <c r="A1452" s="10">
        <v>1591</v>
      </c>
      <c r="B1452" s="10"/>
      <c r="C1452" s="10" t="s">
        <v>1955</v>
      </c>
      <c r="D1452" s="10">
        <v>5</v>
      </c>
      <c r="E1452" s="10">
        <v>5</v>
      </c>
      <c r="F1452" s="10">
        <v>5</v>
      </c>
      <c r="G1452" s="119" t="str">
        <f t="shared" si="224"/>
        <v>CERTAINLY INCLUDED</v>
      </c>
      <c r="H1452" s="147" t="s">
        <v>901</v>
      </c>
      <c r="I1452" s="189" t="s">
        <v>901</v>
      </c>
      <c r="J1452" s="10" t="str">
        <f>IF(AND(G1452="Excluded", H1452="Excluded"), "Mutually Excluded", IF(AND(OR(G1452="CERTAINLY INCLUDED", G1452="INCLUDED", G1452="MAYBE" ), OR(H1452="INCLUDED", H1452="MAYBE")), "MUTUALLY INCLUDED", IF(AND(G1452="MAYBE", H1452="MAYBE"), "Mutually MAYBE", IF(AND(G1452="Excluded", OR(H1452="INCLUDED", H1452="MAYBE")), "AI: No, Human: Yes", IF(AND(H1452="Excluded", OR(G1452="INCLUDED", G1452="CERTAINLY INCLUDED", G1452="MAYBE")), "AI: Yes, Human: No", "Other Conflict")))))</f>
        <v>AI: Yes, Human: No</v>
      </c>
      <c r="K1452" s="10" t="s">
        <v>3024</v>
      </c>
      <c r="L1452" s="10" t="s">
        <v>19</v>
      </c>
      <c r="M1452" s="54" t="s">
        <v>19</v>
      </c>
      <c r="N1452" s="220" t="s">
        <v>19</v>
      </c>
      <c r="O1452" s="54" t="str">
        <f>IF(J1452="Mutually Excluded","Exclude",IF(J1452= "Mutually Included","Include",M1452))</f>
        <v>Exclude</v>
      </c>
      <c r="P1452" s="54" t="str">
        <f>'Humans Alignment T&amp;A'!Z1452</f>
        <v>Exclude</v>
      </c>
      <c r="Q1452" s="120" t="str">
        <f>IF(AND(O1452="Exclude", P1452="Exclude"), "Mutually Excluded", IF(AND(OR(O1452="CERTAINLY INCLUDED", O1452="INCLUDE" ), OR(P1452="INCLUDE", P1452="MAYBE")), "MUTUALLY INCLUDED", IF(AND(O1452="MAYBE", P1452="MAYBE"), "Mutually MAYBE", IF(AND(O1452="Exclude", OR(P1452="INCLUDE", P1452="MAYBE")), "AI+Hum: No, Hum1+2: Yes", IF(AND(P1452="Exclude", OR(O1452="INCLUDE", O1452="CERTAINLY INCLUDED", H1452="MAYBE")), "Ai+hum: Yes, Hum1+2: No", "Other Conflict")))))</f>
        <v>Mutually Excluded</v>
      </c>
      <c r="U1452" s="121" t="str">
        <f>IF(Q1452="Mutually Excluded","Exclude",IF(Q1452= "Mutually Included","Include",R1452))</f>
        <v>Exclude</v>
      </c>
      <c r="V1452" s="122"/>
      <c r="X1452" s="117"/>
      <c r="Y1452" s="117"/>
      <c r="Z1452" s="103" t="str">
        <f t="shared" si="220"/>
        <v/>
      </c>
      <c r="AA1452" s="256"/>
      <c r="AB1452" s="186"/>
      <c r="AC1452" s="186"/>
      <c r="AD1452" s="203"/>
      <c r="AF1452" s="203"/>
      <c r="AG1452" s="102" t="str">
        <f t="shared" si="221"/>
        <v/>
      </c>
      <c r="AH1452" s="10" t="str">
        <f t="shared" si="223"/>
        <v/>
      </c>
      <c r="AI1452" s="102"/>
      <c r="AJ1452" s="10"/>
      <c r="AK1452" s="10"/>
      <c r="AL1452" s="105"/>
      <c r="AM1452" s="102"/>
      <c r="AN1452" s="10"/>
      <c r="AO1452" s="10" t="str">
        <f t="shared" si="222"/>
        <v/>
      </c>
      <c r="AT1452" s="10"/>
      <c r="AU1452" s="10" t="str">
        <f>IF(O1452="include",AF1452,"")</f>
        <v/>
      </c>
      <c r="AV1452" s="54" t="str">
        <f>IF(P1452="include",AF1452,"")</f>
        <v/>
      </c>
    </row>
    <row r="1453" spans="1:48" s="54" customFormat="1" ht="45">
      <c r="A1453" s="10">
        <v>1592</v>
      </c>
      <c r="B1453" s="10"/>
      <c r="C1453" s="10" t="s">
        <v>1956</v>
      </c>
      <c r="D1453" s="10">
        <v>1</v>
      </c>
      <c r="E1453" s="10">
        <v>2</v>
      </c>
      <c r="F1453" s="10">
        <v>1</v>
      </c>
      <c r="G1453" s="119" t="str">
        <f t="shared" si="224"/>
        <v>EXCLUDED</v>
      </c>
      <c r="H1453" s="147" t="s">
        <v>901</v>
      </c>
      <c r="I1453" s="189" t="s">
        <v>901</v>
      </c>
      <c r="J1453" s="10" t="str">
        <f>IF(AND(G1453="Excluded", H1453="Excluded"), "Mutually Excluded", IF(AND(OR(G1453="CERTAINLY INCLUDED", G1453="INCLUDED", G1453="MAYBE" ), OR(H1453="INCLUDED", H1453="MAYBE")), "MUTUALLY INCLUDED", IF(AND(G1453="MAYBE", H1453="MAYBE"), "Mutually MAYBE", IF(AND(G1453="Excluded", OR(H1453="INCLUDED", H1453="MAYBE")), "AI: No, Human: Yes", IF(AND(H1453="Excluded", OR(G1453="INCLUDED", G1453="CERTAINLY INCLUDED", G1453="MAYBE")), "AI: Yes, Human: No", "Other Conflict")))))</f>
        <v>Mutually Excluded</v>
      </c>
      <c r="K1453" s="10"/>
      <c r="L1453" s="10"/>
      <c r="N1453" s="220" t="s">
        <v>19</v>
      </c>
      <c r="O1453" s="54" t="str">
        <f>IF(J1453="Mutually Excluded","Exclude",IF(J1453= "Mutually Included","Include",M1453))</f>
        <v>Exclude</v>
      </c>
      <c r="P1453" s="54" t="str">
        <f>'Humans Alignment T&amp;A'!Z1453</f>
        <v>Exclude</v>
      </c>
      <c r="Q1453" s="120" t="str">
        <f>IF(AND(O1453="Exclude", P1453="Exclude"), "Mutually Excluded", IF(AND(OR(O1453="CERTAINLY INCLUDED", O1453="INCLUDE" ), OR(P1453="INCLUDE", P1453="MAYBE")), "MUTUALLY INCLUDED", IF(AND(O1453="MAYBE", P1453="MAYBE"), "Mutually MAYBE", IF(AND(O1453="Exclude", OR(P1453="INCLUDE", P1453="MAYBE")), "AI+Hum: No, Hum1+2: Yes", IF(AND(P1453="Exclude", OR(O1453="INCLUDE", O1453="CERTAINLY INCLUDED", H1453="MAYBE")), "Ai+hum: Yes, Hum1+2: No", "Other Conflict")))))</f>
        <v>Mutually Excluded</v>
      </c>
      <c r="U1453" s="121" t="str">
        <f>IF(Q1453="Mutually Excluded","Exclude",IF(Q1453= "Mutually Included","Include",R1453))</f>
        <v>Exclude</v>
      </c>
      <c r="V1453" s="122"/>
      <c r="X1453" s="117"/>
      <c r="Y1453" s="117"/>
      <c r="Z1453" s="103" t="str">
        <f t="shared" si="220"/>
        <v/>
      </c>
      <c r="AA1453" s="256"/>
      <c r="AB1453" s="186"/>
      <c r="AC1453" s="186"/>
      <c r="AD1453" s="203"/>
      <c r="AF1453" s="203"/>
      <c r="AG1453" s="102" t="str">
        <f t="shared" si="221"/>
        <v/>
      </c>
      <c r="AH1453" s="10" t="str">
        <f t="shared" si="223"/>
        <v/>
      </c>
      <c r="AI1453" s="102"/>
      <c r="AJ1453" s="10"/>
      <c r="AK1453" s="10"/>
      <c r="AL1453" s="105"/>
      <c r="AM1453" s="102"/>
      <c r="AN1453" s="10"/>
      <c r="AO1453" s="10" t="str">
        <f t="shared" si="222"/>
        <v/>
      </c>
      <c r="AT1453" s="10"/>
      <c r="AU1453" s="10" t="str">
        <f>IF(O1453="include",AF1453,"")</f>
        <v/>
      </c>
      <c r="AV1453" s="54" t="str">
        <f>IF(P1453="include",AF1453,"")</f>
        <v/>
      </c>
    </row>
    <row r="1454" spans="1:48" s="54" customFormat="1" ht="30">
      <c r="A1454" s="10">
        <v>1593</v>
      </c>
      <c r="B1454" s="10"/>
      <c r="C1454" s="10" t="s">
        <v>1958</v>
      </c>
      <c r="D1454" s="10">
        <v>1</v>
      </c>
      <c r="E1454" s="10">
        <v>1</v>
      </c>
      <c r="F1454" s="10">
        <v>1</v>
      </c>
      <c r="G1454" s="119" t="str">
        <f t="shared" si="224"/>
        <v>EXCLUDED</v>
      </c>
      <c r="H1454" s="147" t="s">
        <v>901</v>
      </c>
      <c r="I1454" s="189" t="s">
        <v>901</v>
      </c>
      <c r="J1454" s="10" t="str">
        <f>IF(AND(G1454="Excluded", H1454="Excluded"), "Mutually Excluded", IF(AND(OR(G1454="CERTAINLY INCLUDED", G1454="INCLUDED", G1454="MAYBE" ), OR(H1454="INCLUDED", H1454="MAYBE")), "MUTUALLY INCLUDED", IF(AND(G1454="MAYBE", H1454="MAYBE"), "Mutually MAYBE", IF(AND(G1454="Excluded", OR(H1454="INCLUDED", H1454="MAYBE")), "AI: No, Human: Yes", IF(AND(H1454="Excluded", OR(G1454="INCLUDED", G1454="CERTAINLY INCLUDED", G1454="MAYBE")), "AI: Yes, Human: No", "Other Conflict")))))</f>
        <v>Mutually Excluded</v>
      </c>
      <c r="K1454" s="10"/>
      <c r="L1454" s="10"/>
      <c r="N1454" s="220" t="s">
        <v>19</v>
      </c>
      <c r="O1454" s="54" t="str">
        <f>IF(J1454="Mutually Excluded","Exclude",IF(J1454= "Mutually Included","Include",M1454))</f>
        <v>Exclude</v>
      </c>
      <c r="P1454" s="54" t="str">
        <f>'Humans Alignment T&amp;A'!Z1454</f>
        <v>Exclude</v>
      </c>
      <c r="Q1454" s="120" t="str">
        <f>IF(AND(O1454="Exclude", P1454="Exclude"), "Mutually Excluded", IF(AND(OR(O1454="CERTAINLY INCLUDED", O1454="INCLUDE" ), OR(P1454="INCLUDE", P1454="MAYBE")), "MUTUALLY INCLUDED", IF(AND(O1454="MAYBE", P1454="MAYBE"), "Mutually MAYBE", IF(AND(O1454="Exclude", OR(P1454="INCLUDE", P1454="MAYBE")), "AI+Hum: No, Hum1+2: Yes", IF(AND(P1454="Exclude", OR(O1454="INCLUDE", O1454="CERTAINLY INCLUDED", H1454="MAYBE")), "Ai+hum: Yes, Hum1+2: No", "Other Conflict")))))</f>
        <v>Mutually Excluded</v>
      </c>
      <c r="U1454" s="121" t="str">
        <f>IF(Q1454="Mutually Excluded","Exclude",IF(Q1454= "Mutually Included","Include",R1454))</f>
        <v>Exclude</v>
      </c>
      <c r="V1454" s="122"/>
      <c r="X1454" s="117"/>
      <c r="Y1454" s="117"/>
      <c r="Z1454" s="103" t="str">
        <f t="shared" si="220"/>
        <v/>
      </c>
      <c r="AA1454" s="256"/>
      <c r="AB1454" s="186"/>
      <c r="AC1454" s="186"/>
      <c r="AD1454" s="203"/>
      <c r="AF1454" s="203"/>
      <c r="AG1454" s="102" t="str">
        <f t="shared" si="221"/>
        <v/>
      </c>
      <c r="AH1454" s="10" t="str">
        <f t="shared" si="223"/>
        <v/>
      </c>
      <c r="AI1454" s="102"/>
      <c r="AJ1454" s="10"/>
      <c r="AK1454" s="10"/>
      <c r="AL1454" s="105"/>
      <c r="AM1454" s="102"/>
      <c r="AN1454" s="10"/>
      <c r="AO1454" s="10" t="str">
        <f t="shared" si="222"/>
        <v/>
      </c>
      <c r="AT1454" s="10"/>
      <c r="AU1454" s="10" t="str">
        <f>IF(O1454="include",AF1454,"")</f>
        <v/>
      </c>
      <c r="AV1454" s="54" t="str">
        <f>IF(P1454="include",AF1454,"")</f>
        <v/>
      </c>
    </row>
    <row r="1455" spans="1:48" s="54" customFormat="1" ht="60">
      <c r="A1455" s="10">
        <v>1594</v>
      </c>
      <c r="B1455" s="10"/>
      <c r="C1455" s="10" t="s">
        <v>1959</v>
      </c>
      <c r="D1455" s="10">
        <v>4</v>
      </c>
      <c r="E1455" s="10">
        <v>3</v>
      </c>
      <c r="F1455" s="10">
        <v>3</v>
      </c>
      <c r="G1455" s="119" t="str">
        <f t="shared" si="224"/>
        <v>EXCLUDED</v>
      </c>
      <c r="H1455" s="147" t="s">
        <v>901</v>
      </c>
      <c r="I1455" s="189" t="s">
        <v>901</v>
      </c>
      <c r="J1455" s="10" t="str">
        <f>IF(AND(G1455="Excluded", H1455="Excluded"), "Mutually Excluded", IF(AND(OR(G1455="CERTAINLY INCLUDED", G1455="INCLUDED", G1455="MAYBE" ), OR(H1455="INCLUDED", H1455="MAYBE")), "MUTUALLY INCLUDED", IF(AND(G1455="MAYBE", H1455="MAYBE"), "Mutually MAYBE", IF(AND(G1455="Excluded", OR(H1455="INCLUDED", H1455="MAYBE")), "AI: No, Human: Yes", IF(AND(H1455="Excluded", OR(G1455="INCLUDED", G1455="CERTAINLY INCLUDED", G1455="MAYBE")), "AI: Yes, Human: No", "Other Conflict")))))</f>
        <v>Mutually Excluded</v>
      </c>
      <c r="K1455" s="10"/>
      <c r="L1455" s="10"/>
      <c r="N1455" s="220" t="s">
        <v>19</v>
      </c>
      <c r="O1455" s="54" t="str">
        <f>IF(J1455="Mutually Excluded","Exclude",IF(J1455= "Mutually Included","Include",M1455))</f>
        <v>Exclude</v>
      </c>
      <c r="P1455" s="54" t="str">
        <f>'Humans Alignment T&amp;A'!Z1455</f>
        <v>Exclude</v>
      </c>
      <c r="Q1455" s="120" t="str">
        <f>IF(AND(O1455="Exclude", P1455="Exclude"), "Mutually Excluded", IF(AND(OR(O1455="CERTAINLY INCLUDED", O1455="INCLUDE" ), OR(P1455="INCLUDE", P1455="MAYBE")), "MUTUALLY INCLUDED", IF(AND(O1455="MAYBE", P1455="MAYBE"), "Mutually MAYBE", IF(AND(O1455="Exclude", OR(P1455="INCLUDE", P1455="MAYBE")), "AI+Hum: No, Hum1+2: Yes", IF(AND(P1455="Exclude", OR(O1455="INCLUDE", O1455="CERTAINLY INCLUDED", H1455="MAYBE")), "Ai+hum: Yes, Hum1+2: No", "Other Conflict")))))</f>
        <v>Mutually Excluded</v>
      </c>
      <c r="U1455" s="121" t="str">
        <f>IF(Q1455="Mutually Excluded","Exclude",IF(Q1455= "Mutually Included","Include",R1455))</f>
        <v>Exclude</v>
      </c>
      <c r="V1455" s="122"/>
      <c r="X1455" s="117"/>
      <c r="Y1455" s="117"/>
      <c r="Z1455" s="103" t="str">
        <f t="shared" si="220"/>
        <v/>
      </c>
      <c r="AA1455" s="256"/>
      <c r="AB1455" s="186"/>
      <c r="AC1455" s="186"/>
      <c r="AD1455" s="203"/>
      <c r="AF1455" s="203"/>
      <c r="AG1455" s="102" t="str">
        <f t="shared" si="221"/>
        <v/>
      </c>
      <c r="AH1455" s="10" t="str">
        <f t="shared" si="223"/>
        <v/>
      </c>
      <c r="AI1455" s="102"/>
      <c r="AJ1455" s="10"/>
      <c r="AK1455" s="10"/>
      <c r="AL1455" s="105"/>
      <c r="AM1455" s="102"/>
      <c r="AN1455" s="10"/>
      <c r="AO1455" s="10" t="str">
        <f t="shared" si="222"/>
        <v/>
      </c>
      <c r="AT1455" s="10"/>
      <c r="AU1455" s="10" t="str">
        <f>IF(O1455="include",AF1455,"")</f>
        <v/>
      </c>
      <c r="AV1455" s="54" t="str">
        <f>IF(P1455="include",AF1455,"")</f>
        <v/>
      </c>
    </row>
    <row r="1456" spans="1:48" s="54" customFormat="1" ht="60">
      <c r="A1456" s="10">
        <v>1595</v>
      </c>
      <c r="B1456" s="10"/>
      <c r="C1456" s="10" t="s">
        <v>1327</v>
      </c>
      <c r="D1456" s="10">
        <v>2</v>
      </c>
      <c r="E1456" s="10">
        <v>2</v>
      </c>
      <c r="F1456" s="10">
        <v>2</v>
      </c>
      <c r="G1456" s="119" t="str">
        <f t="shared" si="224"/>
        <v>EXCLUDED</v>
      </c>
      <c r="H1456" s="147" t="s">
        <v>901</v>
      </c>
      <c r="I1456" s="189" t="s">
        <v>901</v>
      </c>
      <c r="J1456" s="10" t="str">
        <f>IF(AND(G1456="Excluded", H1456="Excluded"), "Mutually Excluded", IF(AND(OR(G1456="CERTAINLY INCLUDED", G1456="INCLUDED", G1456="MAYBE" ), OR(H1456="INCLUDED", H1456="MAYBE")), "MUTUALLY INCLUDED", IF(AND(G1456="MAYBE", H1456="MAYBE"), "Mutually MAYBE", IF(AND(G1456="Excluded", OR(H1456="INCLUDED", H1456="MAYBE")), "AI: No, Human: Yes", IF(AND(H1456="Excluded", OR(G1456="INCLUDED", G1456="CERTAINLY INCLUDED", G1456="MAYBE")), "AI: Yes, Human: No", "Other Conflict")))))</f>
        <v>Mutually Excluded</v>
      </c>
      <c r="K1456" s="10"/>
      <c r="L1456" s="10"/>
      <c r="N1456" s="220" t="s">
        <v>19</v>
      </c>
      <c r="O1456" s="54" t="str">
        <f>IF(J1456="Mutually Excluded","Exclude",IF(J1456= "Mutually Included","Include",M1456))</f>
        <v>Exclude</v>
      </c>
      <c r="P1456" s="54" t="str">
        <f>'Humans Alignment T&amp;A'!Z1456</f>
        <v>Exclude</v>
      </c>
      <c r="Q1456" s="120" t="str">
        <f>IF(AND(O1456="Exclude", P1456="Exclude"), "Mutually Excluded", IF(AND(OR(O1456="CERTAINLY INCLUDED", O1456="INCLUDE" ), OR(P1456="INCLUDE", P1456="MAYBE")), "MUTUALLY INCLUDED", IF(AND(O1456="MAYBE", P1456="MAYBE"), "Mutually MAYBE", IF(AND(O1456="Exclude", OR(P1456="INCLUDE", P1456="MAYBE")), "AI+Hum: No, Hum1+2: Yes", IF(AND(P1456="Exclude", OR(O1456="INCLUDE", O1456="CERTAINLY INCLUDED", H1456="MAYBE")), "Ai+hum: Yes, Hum1+2: No", "Other Conflict")))))</f>
        <v>Mutually Excluded</v>
      </c>
      <c r="U1456" s="121" t="str">
        <f>IF(Q1456="Mutually Excluded","Exclude",IF(Q1456= "Mutually Included","Include",R1456))</f>
        <v>Exclude</v>
      </c>
      <c r="V1456" s="122"/>
      <c r="X1456" s="117"/>
      <c r="Y1456" s="117"/>
      <c r="Z1456" s="103" t="str">
        <f t="shared" si="220"/>
        <v/>
      </c>
      <c r="AA1456" s="256"/>
      <c r="AB1456" s="186"/>
      <c r="AC1456" s="186"/>
      <c r="AD1456" s="203"/>
      <c r="AF1456" s="203"/>
      <c r="AG1456" s="102" t="str">
        <f t="shared" si="221"/>
        <v/>
      </c>
      <c r="AH1456" s="10" t="str">
        <f t="shared" si="223"/>
        <v/>
      </c>
      <c r="AI1456" s="102"/>
      <c r="AJ1456" s="10"/>
      <c r="AK1456" s="10"/>
      <c r="AL1456" s="105"/>
      <c r="AM1456" s="102"/>
      <c r="AN1456" s="10"/>
      <c r="AO1456" s="10" t="str">
        <f t="shared" si="222"/>
        <v/>
      </c>
      <c r="AT1456" s="10"/>
      <c r="AU1456" s="10" t="str">
        <f>IF(O1456="include",AF1456,"")</f>
        <v/>
      </c>
      <c r="AV1456" s="54" t="str">
        <f>IF(P1456="include",AF1456,"")</f>
        <v/>
      </c>
    </row>
    <row r="1457" spans="1:48" s="54" customFormat="1" ht="45">
      <c r="A1457" s="10">
        <v>1596</v>
      </c>
      <c r="B1457" s="10"/>
      <c r="C1457" s="10" t="s">
        <v>1962</v>
      </c>
      <c r="D1457" s="10">
        <v>2</v>
      </c>
      <c r="E1457" s="10">
        <v>2</v>
      </c>
      <c r="F1457" s="10">
        <v>2</v>
      </c>
      <c r="G1457" s="119" t="str">
        <f t="shared" si="224"/>
        <v>EXCLUDED</v>
      </c>
      <c r="H1457" s="147" t="s">
        <v>901</v>
      </c>
      <c r="I1457" s="189" t="s">
        <v>901</v>
      </c>
      <c r="J1457" s="10" t="str">
        <f>IF(AND(G1457="Excluded", H1457="Excluded"), "Mutually Excluded", IF(AND(OR(G1457="CERTAINLY INCLUDED", G1457="INCLUDED", G1457="MAYBE" ), OR(H1457="INCLUDED", H1457="MAYBE")), "MUTUALLY INCLUDED", IF(AND(G1457="MAYBE", H1457="MAYBE"), "Mutually MAYBE", IF(AND(G1457="Excluded", OR(H1457="INCLUDED", H1457="MAYBE")), "AI: No, Human: Yes", IF(AND(H1457="Excluded", OR(G1457="INCLUDED", G1457="CERTAINLY INCLUDED", G1457="MAYBE")), "AI: Yes, Human: No", "Other Conflict")))))</f>
        <v>Mutually Excluded</v>
      </c>
      <c r="K1457" s="10"/>
      <c r="L1457" s="10"/>
      <c r="N1457" s="220" t="s">
        <v>19</v>
      </c>
      <c r="O1457" s="54" t="str">
        <f>IF(J1457="Mutually Excluded","Exclude",IF(J1457= "Mutually Included","Include",M1457))</f>
        <v>Exclude</v>
      </c>
      <c r="P1457" s="54" t="str">
        <f>'Humans Alignment T&amp;A'!Z1457</f>
        <v>Exclude</v>
      </c>
      <c r="Q1457" s="120" t="str">
        <f>IF(AND(O1457="Exclude", P1457="Exclude"), "Mutually Excluded", IF(AND(OR(O1457="CERTAINLY INCLUDED", O1457="INCLUDE" ), OR(P1457="INCLUDE", P1457="MAYBE")), "MUTUALLY INCLUDED", IF(AND(O1457="MAYBE", P1457="MAYBE"), "Mutually MAYBE", IF(AND(O1457="Exclude", OR(P1457="INCLUDE", P1457="MAYBE")), "AI+Hum: No, Hum1+2: Yes", IF(AND(P1457="Exclude", OR(O1457="INCLUDE", O1457="CERTAINLY INCLUDED", H1457="MAYBE")), "Ai+hum: Yes, Hum1+2: No", "Other Conflict")))))</f>
        <v>Mutually Excluded</v>
      </c>
      <c r="U1457" s="121" t="str">
        <f>IF(Q1457="Mutually Excluded","Exclude",IF(Q1457= "Mutually Included","Include",R1457))</f>
        <v>Exclude</v>
      </c>
      <c r="V1457" s="122"/>
      <c r="X1457" s="117"/>
      <c r="Y1457" s="117"/>
      <c r="Z1457" s="103" t="str">
        <f t="shared" si="220"/>
        <v/>
      </c>
      <c r="AA1457" s="256"/>
      <c r="AB1457" s="186"/>
      <c r="AC1457" s="186"/>
      <c r="AD1457" s="203"/>
      <c r="AF1457" s="203"/>
      <c r="AG1457" s="102" t="str">
        <f t="shared" si="221"/>
        <v/>
      </c>
      <c r="AH1457" s="10" t="str">
        <f t="shared" si="223"/>
        <v/>
      </c>
      <c r="AI1457" s="102"/>
      <c r="AJ1457" s="10"/>
      <c r="AK1457" s="10"/>
      <c r="AL1457" s="105"/>
      <c r="AM1457" s="102"/>
      <c r="AN1457" s="10"/>
      <c r="AO1457" s="10" t="str">
        <f t="shared" si="222"/>
        <v/>
      </c>
      <c r="AT1457" s="10"/>
      <c r="AU1457" s="10" t="str">
        <f>IF(O1457="include",AF1457,"")</f>
        <v/>
      </c>
      <c r="AV1457" s="54" t="str">
        <f>IF(P1457="include",AF1457,"")</f>
        <v/>
      </c>
    </row>
    <row r="1458" spans="1:48" s="54" customFormat="1" ht="30">
      <c r="A1458" s="10">
        <v>1597</v>
      </c>
      <c r="B1458" s="10"/>
      <c r="C1458" s="10" t="s">
        <v>1963</v>
      </c>
      <c r="D1458" s="10">
        <v>4</v>
      </c>
      <c r="E1458" s="10">
        <v>3</v>
      </c>
      <c r="F1458" s="10">
        <v>3</v>
      </c>
      <c r="G1458" s="119" t="str">
        <f t="shared" si="224"/>
        <v>EXCLUDED</v>
      </c>
      <c r="H1458" s="147" t="s">
        <v>901</v>
      </c>
      <c r="I1458" s="189" t="s">
        <v>901</v>
      </c>
      <c r="J1458" s="10" t="str">
        <f>IF(AND(G1458="Excluded", H1458="Excluded"), "Mutually Excluded", IF(AND(OR(G1458="CERTAINLY INCLUDED", G1458="INCLUDED", G1458="MAYBE" ), OR(H1458="INCLUDED", H1458="MAYBE")), "MUTUALLY INCLUDED", IF(AND(G1458="MAYBE", H1458="MAYBE"), "Mutually MAYBE", IF(AND(G1458="Excluded", OR(H1458="INCLUDED", H1458="MAYBE")), "AI: No, Human: Yes", IF(AND(H1458="Excluded", OR(G1458="INCLUDED", G1458="CERTAINLY INCLUDED", G1458="MAYBE")), "AI: Yes, Human: No", "Other Conflict")))))</f>
        <v>Mutually Excluded</v>
      </c>
      <c r="K1458" s="10"/>
      <c r="L1458" s="10"/>
      <c r="N1458" s="220" t="s">
        <v>19</v>
      </c>
      <c r="O1458" s="54" t="str">
        <f>IF(J1458="Mutually Excluded","Exclude",IF(J1458= "Mutually Included","Include",M1458))</f>
        <v>Exclude</v>
      </c>
      <c r="P1458" s="54" t="str">
        <f>'Humans Alignment T&amp;A'!Z1458</f>
        <v>Exclude</v>
      </c>
      <c r="Q1458" s="120" t="str">
        <f>IF(AND(O1458="Exclude", P1458="Exclude"), "Mutually Excluded", IF(AND(OR(O1458="CERTAINLY INCLUDED", O1458="INCLUDE" ), OR(P1458="INCLUDE", P1458="MAYBE")), "MUTUALLY INCLUDED", IF(AND(O1458="MAYBE", P1458="MAYBE"), "Mutually MAYBE", IF(AND(O1458="Exclude", OR(P1458="INCLUDE", P1458="MAYBE")), "AI+Hum: No, Hum1+2: Yes", IF(AND(P1458="Exclude", OR(O1458="INCLUDE", O1458="CERTAINLY INCLUDED", H1458="MAYBE")), "Ai+hum: Yes, Hum1+2: No", "Other Conflict")))))</f>
        <v>Mutually Excluded</v>
      </c>
      <c r="U1458" s="121" t="str">
        <f>IF(Q1458="Mutually Excluded","Exclude",IF(Q1458= "Mutually Included","Include",R1458))</f>
        <v>Exclude</v>
      </c>
      <c r="V1458" s="122"/>
      <c r="X1458" s="117"/>
      <c r="Y1458" s="117"/>
      <c r="Z1458" s="103" t="str">
        <f t="shared" si="220"/>
        <v/>
      </c>
      <c r="AA1458" s="256"/>
      <c r="AB1458" s="186"/>
      <c r="AC1458" s="186"/>
      <c r="AD1458" s="203"/>
      <c r="AF1458" s="203"/>
      <c r="AG1458" s="102" t="str">
        <f t="shared" si="221"/>
        <v/>
      </c>
      <c r="AH1458" s="10" t="str">
        <f t="shared" si="223"/>
        <v/>
      </c>
      <c r="AI1458" s="102"/>
      <c r="AJ1458" s="10"/>
      <c r="AK1458" s="10"/>
      <c r="AL1458" s="105"/>
      <c r="AM1458" s="102"/>
      <c r="AN1458" s="10"/>
      <c r="AO1458" s="10" t="str">
        <f t="shared" si="222"/>
        <v/>
      </c>
      <c r="AT1458" s="10"/>
      <c r="AU1458" s="10" t="str">
        <f>IF(O1458="include",AF1458,"")</f>
        <v/>
      </c>
      <c r="AV1458" s="54" t="str">
        <f>IF(P1458="include",AF1458,"")</f>
        <v/>
      </c>
    </row>
    <row r="1459" spans="1:48" s="54" customFormat="1" ht="45">
      <c r="A1459" s="10">
        <v>1598</v>
      </c>
      <c r="B1459" s="10"/>
      <c r="C1459" s="10" t="s">
        <v>1964</v>
      </c>
      <c r="D1459" s="10">
        <v>2</v>
      </c>
      <c r="E1459" s="10">
        <v>2</v>
      </c>
      <c r="F1459" s="10">
        <v>2</v>
      </c>
      <c r="G1459" s="119" t="str">
        <f t="shared" si="224"/>
        <v>EXCLUDED</v>
      </c>
      <c r="H1459" s="147" t="s">
        <v>901</v>
      </c>
      <c r="I1459" s="189" t="s">
        <v>901</v>
      </c>
      <c r="J1459" s="10" t="str">
        <f>IF(AND(G1459="Excluded", H1459="Excluded"), "Mutually Excluded", IF(AND(OR(G1459="CERTAINLY INCLUDED", G1459="INCLUDED", G1459="MAYBE" ), OR(H1459="INCLUDED", H1459="MAYBE")), "MUTUALLY INCLUDED", IF(AND(G1459="MAYBE", H1459="MAYBE"), "Mutually MAYBE", IF(AND(G1459="Excluded", OR(H1459="INCLUDED", H1459="MAYBE")), "AI: No, Human: Yes", IF(AND(H1459="Excluded", OR(G1459="INCLUDED", G1459="CERTAINLY INCLUDED", G1459="MAYBE")), "AI: Yes, Human: No", "Other Conflict")))))</f>
        <v>Mutually Excluded</v>
      </c>
      <c r="K1459" s="10"/>
      <c r="L1459" s="10"/>
      <c r="N1459" s="220" t="s">
        <v>19</v>
      </c>
      <c r="O1459" s="54" t="str">
        <f>IF(J1459="Mutually Excluded","Exclude",IF(J1459= "Mutually Included","Include",M1459))</f>
        <v>Exclude</v>
      </c>
      <c r="P1459" s="54" t="str">
        <f>'Humans Alignment T&amp;A'!Z1459</f>
        <v>Exclude</v>
      </c>
      <c r="Q1459" s="120" t="str">
        <f>IF(AND(O1459="Exclude", P1459="Exclude"), "Mutually Excluded", IF(AND(OR(O1459="CERTAINLY INCLUDED", O1459="INCLUDE" ), OR(P1459="INCLUDE", P1459="MAYBE")), "MUTUALLY INCLUDED", IF(AND(O1459="MAYBE", P1459="MAYBE"), "Mutually MAYBE", IF(AND(O1459="Exclude", OR(P1459="INCLUDE", P1459="MAYBE")), "AI+Hum: No, Hum1+2: Yes", IF(AND(P1459="Exclude", OR(O1459="INCLUDE", O1459="CERTAINLY INCLUDED", H1459="MAYBE")), "Ai+hum: Yes, Hum1+2: No", "Other Conflict")))))</f>
        <v>Mutually Excluded</v>
      </c>
      <c r="U1459" s="121" t="str">
        <f>IF(Q1459="Mutually Excluded","Exclude",IF(Q1459= "Mutually Included","Include",R1459))</f>
        <v>Exclude</v>
      </c>
      <c r="V1459" s="122"/>
      <c r="X1459" s="117"/>
      <c r="Y1459" s="117"/>
      <c r="Z1459" s="103" t="str">
        <f t="shared" si="220"/>
        <v/>
      </c>
      <c r="AA1459" s="256"/>
      <c r="AB1459" s="186"/>
      <c r="AC1459" s="186"/>
      <c r="AD1459" s="203"/>
      <c r="AF1459" s="203"/>
      <c r="AG1459" s="102" t="str">
        <f t="shared" si="221"/>
        <v/>
      </c>
      <c r="AH1459" s="10" t="str">
        <f t="shared" si="223"/>
        <v/>
      </c>
      <c r="AI1459" s="102"/>
      <c r="AJ1459" s="10"/>
      <c r="AK1459" s="10"/>
      <c r="AL1459" s="105"/>
      <c r="AM1459" s="102"/>
      <c r="AN1459" s="10"/>
      <c r="AO1459" s="10" t="str">
        <f t="shared" si="222"/>
        <v/>
      </c>
      <c r="AT1459" s="10"/>
      <c r="AU1459" s="10" t="str">
        <f>IF(O1459="include",AF1459,"")</f>
        <v/>
      </c>
      <c r="AV1459" s="54" t="str">
        <f>IF(P1459="include",AF1459,"")</f>
        <v/>
      </c>
    </row>
    <row r="1460" spans="1:48" s="54" customFormat="1" ht="30">
      <c r="A1460" s="10">
        <v>1599</v>
      </c>
      <c r="B1460" s="10"/>
      <c r="C1460" s="10" t="s">
        <v>1966</v>
      </c>
      <c r="D1460" s="10">
        <v>1</v>
      </c>
      <c r="E1460" s="10">
        <v>1</v>
      </c>
      <c r="F1460" s="10">
        <v>1</v>
      </c>
      <c r="G1460" s="119" t="str">
        <f t="shared" si="224"/>
        <v>EXCLUDED</v>
      </c>
      <c r="H1460" s="147" t="s">
        <v>901</v>
      </c>
      <c r="I1460" s="189" t="s">
        <v>901</v>
      </c>
      <c r="J1460" s="10" t="str">
        <f>IF(AND(G1460="Excluded", H1460="Excluded"), "Mutually Excluded", IF(AND(OR(G1460="CERTAINLY INCLUDED", G1460="INCLUDED", G1460="MAYBE" ), OR(H1460="INCLUDED", H1460="MAYBE")), "MUTUALLY INCLUDED", IF(AND(G1460="MAYBE", H1460="MAYBE"), "Mutually MAYBE", IF(AND(G1460="Excluded", OR(H1460="INCLUDED", H1460="MAYBE")), "AI: No, Human: Yes", IF(AND(H1460="Excluded", OR(G1460="INCLUDED", G1460="CERTAINLY INCLUDED", G1460="MAYBE")), "AI: Yes, Human: No", "Other Conflict")))))</f>
        <v>Mutually Excluded</v>
      </c>
      <c r="K1460" s="10"/>
      <c r="L1460" s="10"/>
      <c r="N1460" s="220" t="s">
        <v>19</v>
      </c>
      <c r="O1460" s="54" t="str">
        <f>IF(J1460="Mutually Excluded","Exclude",IF(J1460= "Mutually Included","Include",M1460))</f>
        <v>Exclude</v>
      </c>
      <c r="P1460" s="54" t="str">
        <f>'Humans Alignment T&amp;A'!Z1460</f>
        <v>Exclude</v>
      </c>
      <c r="Q1460" s="120" t="str">
        <f>IF(AND(O1460="Exclude", P1460="Exclude"), "Mutually Excluded", IF(AND(OR(O1460="CERTAINLY INCLUDED", O1460="INCLUDE" ), OR(P1460="INCLUDE", P1460="MAYBE")), "MUTUALLY INCLUDED", IF(AND(O1460="MAYBE", P1460="MAYBE"), "Mutually MAYBE", IF(AND(O1460="Exclude", OR(P1460="INCLUDE", P1460="MAYBE")), "AI+Hum: No, Hum1+2: Yes", IF(AND(P1460="Exclude", OR(O1460="INCLUDE", O1460="CERTAINLY INCLUDED", H1460="MAYBE")), "Ai+hum: Yes, Hum1+2: No", "Other Conflict")))))</f>
        <v>Mutually Excluded</v>
      </c>
      <c r="U1460" s="121" t="str">
        <f>IF(Q1460="Mutually Excluded","Exclude",IF(Q1460= "Mutually Included","Include",R1460))</f>
        <v>Exclude</v>
      </c>
      <c r="V1460" s="122"/>
      <c r="X1460" s="117"/>
      <c r="Y1460" s="117"/>
      <c r="Z1460" s="103" t="str">
        <f t="shared" si="220"/>
        <v/>
      </c>
      <c r="AA1460" s="256"/>
      <c r="AB1460" s="186"/>
      <c r="AC1460" s="186"/>
      <c r="AD1460" s="203"/>
      <c r="AF1460" s="203"/>
      <c r="AG1460" s="102" t="str">
        <f t="shared" si="221"/>
        <v/>
      </c>
      <c r="AH1460" s="10" t="str">
        <f t="shared" si="223"/>
        <v/>
      </c>
      <c r="AI1460" s="102"/>
      <c r="AJ1460" s="10"/>
      <c r="AK1460" s="10"/>
      <c r="AL1460" s="105"/>
      <c r="AM1460" s="102"/>
      <c r="AN1460" s="10"/>
      <c r="AO1460" s="10" t="str">
        <f t="shared" si="222"/>
        <v/>
      </c>
      <c r="AT1460" s="10"/>
      <c r="AU1460" s="10" t="str">
        <f>IF(O1460="include",AF1460,"")</f>
        <v/>
      </c>
      <c r="AV1460" s="54" t="str">
        <f>IF(P1460="include",AF1460,"")</f>
        <v/>
      </c>
    </row>
    <row r="1461" spans="1:48" s="54" customFormat="1" ht="45">
      <c r="A1461" s="10">
        <v>1600</v>
      </c>
      <c r="B1461" s="10"/>
      <c r="C1461" s="10" t="s">
        <v>1967</v>
      </c>
      <c r="D1461" s="10">
        <v>2</v>
      </c>
      <c r="E1461" s="10">
        <v>2</v>
      </c>
      <c r="F1461" s="10">
        <v>2</v>
      </c>
      <c r="G1461" s="119" t="str">
        <f t="shared" si="224"/>
        <v>EXCLUDED</v>
      </c>
      <c r="H1461" s="147" t="s">
        <v>901</v>
      </c>
      <c r="I1461" s="189" t="s">
        <v>901</v>
      </c>
      <c r="J1461" s="10" t="str">
        <f>IF(AND(G1461="Excluded", H1461="Excluded"), "Mutually Excluded", IF(AND(OR(G1461="CERTAINLY INCLUDED", G1461="INCLUDED", G1461="MAYBE" ), OR(H1461="INCLUDED", H1461="MAYBE")), "MUTUALLY INCLUDED", IF(AND(G1461="MAYBE", H1461="MAYBE"), "Mutually MAYBE", IF(AND(G1461="Excluded", OR(H1461="INCLUDED", H1461="MAYBE")), "AI: No, Human: Yes", IF(AND(H1461="Excluded", OR(G1461="INCLUDED", G1461="CERTAINLY INCLUDED", G1461="MAYBE")), "AI: Yes, Human: No", "Other Conflict")))))</f>
        <v>Mutually Excluded</v>
      </c>
      <c r="K1461" s="10"/>
      <c r="L1461" s="10"/>
      <c r="N1461" s="220" t="s">
        <v>19</v>
      </c>
      <c r="O1461" s="54" t="str">
        <f>IF(J1461="Mutually Excluded","Exclude",IF(J1461= "Mutually Included","Include",M1461))</f>
        <v>Exclude</v>
      </c>
      <c r="P1461" s="54" t="str">
        <f>'Humans Alignment T&amp;A'!Z1461</f>
        <v>Exclude</v>
      </c>
      <c r="Q1461" s="120" t="str">
        <f>IF(AND(O1461="Exclude", P1461="Exclude"), "Mutually Excluded", IF(AND(OR(O1461="CERTAINLY INCLUDED", O1461="INCLUDE" ), OR(P1461="INCLUDE", P1461="MAYBE")), "MUTUALLY INCLUDED", IF(AND(O1461="MAYBE", P1461="MAYBE"), "Mutually MAYBE", IF(AND(O1461="Exclude", OR(P1461="INCLUDE", P1461="MAYBE")), "AI+Hum: No, Hum1+2: Yes", IF(AND(P1461="Exclude", OR(O1461="INCLUDE", O1461="CERTAINLY INCLUDED", H1461="MAYBE")), "Ai+hum: Yes, Hum1+2: No", "Other Conflict")))))</f>
        <v>Mutually Excluded</v>
      </c>
      <c r="U1461" s="121" t="str">
        <f>IF(Q1461="Mutually Excluded","Exclude",IF(Q1461= "Mutually Included","Include",R1461))</f>
        <v>Exclude</v>
      </c>
      <c r="V1461" s="122"/>
      <c r="X1461" s="117"/>
      <c r="Y1461" s="117"/>
      <c r="Z1461" s="103" t="str">
        <f t="shared" si="220"/>
        <v/>
      </c>
      <c r="AA1461" s="256"/>
      <c r="AB1461" s="186"/>
      <c r="AC1461" s="186"/>
      <c r="AD1461" s="203"/>
      <c r="AF1461" s="203"/>
      <c r="AG1461" s="102" t="str">
        <f t="shared" si="221"/>
        <v/>
      </c>
      <c r="AH1461" s="10" t="str">
        <f t="shared" si="223"/>
        <v/>
      </c>
      <c r="AI1461" s="102"/>
      <c r="AJ1461" s="10"/>
      <c r="AK1461" s="10"/>
      <c r="AL1461" s="105"/>
      <c r="AM1461" s="102"/>
      <c r="AN1461" s="10"/>
      <c r="AO1461" s="10" t="str">
        <f t="shared" si="222"/>
        <v/>
      </c>
      <c r="AT1461" s="10"/>
      <c r="AU1461" s="10" t="str">
        <f>IF(O1461="include",AF1461,"")</f>
        <v/>
      </c>
      <c r="AV1461" s="54" t="str">
        <f>IF(P1461="include",AF1461,"")</f>
        <v/>
      </c>
    </row>
    <row r="1462" spans="1:48" s="54" customFormat="1" ht="30">
      <c r="A1462" s="10">
        <v>1601</v>
      </c>
      <c r="B1462" s="10"/>
      <c r="C1462" s="10" t="s">
        <v>1968</v>
      </c>
      <c r="D1462" s="10">
        <v>1</v>
      </c>
      <c r="E1462" s="10">
        <v>1</v>
      </c>
      <c r="F1462" s="10">
        <v>1</v>
      </c>
      <c r="G1462" s="119" t="str">
        <f t="shared" si="224"/>
        <v>EXCLUDED</v>
      </c>
      <c r="H1462" s="147" t="s">
        <v>901</v>
      </c>
      <c r="I1462" s="189" t="s">
        <v>901</v>
      </c>
      <c r="J1462" s="10" t="str">
        <f>IF(AND(G1462="Excluded", H1462="Excluded"), "Mutually Excluded", IF(AND(OR(G1462="CERTAINLY INCLUDED", G1462="INCLUDED", G1462="MAYBE" ), OR(H1462="INCLUDED", H1462="MAYBE")), "MUTUALLY INCLUDED", IF(AND(G1462="MAYBE", H1462="MAYBE"), "Mutually MAYBE", IF(AND(G1462="Excluded", OR(H1462="INCLUDED", H1462="MAYBE")), "AI: No, Human: Yes", IF(AND(H1462="Excluded", OR(G1462="INCLUDED", G1462="CERTAINLY INCLUDED", G1462="MAYBE")), "AI: Yes, Human: No", "Other Conflict")))))</f>
        <v>Mutually Excluded</v>
      </c>
      <c r="K1462" s="10"/>
      <c r="L1462" s="10"/>
      <c r="N1462" s="220" t="s">
        <v>19</v>
      </c>
      <c r="O1462" s="54" t="str">
        <f>IF(J1462="Mutually Excluded","Exclude",IF(J1462= "Mutually Included","Include",M1462))</f>
        <v>Exclude</v>
      </c>
      <c r="P1462" s="54" t="str">
        <f>'Humans Alignment T&amp;A'!Z1462</f>
        <v>Exclude</v>
      </c>
      <c r="Q1462" s="120" t="str">
        <f>IF(AND(O1462="Exclude", P1462="Exclude"), "Mutually Excluded", IF(AND(OR(O1462="CERTAINLY INCLUDED", O1462="INCLUDE" ), OR(P1462="INCLUDE", P1462="MAYBE")), "MUTUALLY INCLUDED", IF(AND(O1462="MAYBE", P1462="MAYBE"), "Mutually MAYBE", IF(AND(O1462="Exclude", OR(P1462="INCLUDE", P1462="MAYBE")), "AI+Hum: No, Hum1+2: Yes", IF(AND(P1462="Exclude", OR(O1462="INCLUDE", O1462="CERTAINLY INCLUDED", H1462="MAYBE")), "Ai+hum: Yes, Hum1+2: No", "Other Conflict")))))</f>
        <v>Mutually Excluded</v>
      </c>
      <c r="U1462" s="121" t="str">
        <f>IF(Q1462="Mutually Excluded","Exclude",IF(Q1462= "Mutually Included","Include",R1462))</f>
        <v>Exclude</v>
      </c>
      <c r="V1462" s="122"/>
      <c r="X1462" s="117"/>
      <c r="Y1462" s="117"/>
      <c r="Z1462" s="103" t="str">
        <f t="shared" si="220"/>
        <v/>
      </c>
      <c r="AA1462" s="256"/>
      <c r="AB1462" s="186"/>
      <c r="AC1462" s="186"/>
      <c r="AD1462" s="203"/>
      <c r="AF1462" s="203"/>
      <c r="AG1462" s="102" t="str">
        <f t="shared" si="221"/>
        <v/>
      </c>
      <c r="AH1462" s="10" t="str">
        <f t="shared" si="223"/>
        <v/>
      </c>
      <c r="AI1462" s="102"/>
      <c r="AJ1462" s="10"/>
      <c r="AK1462" s="10"/>
      <c r="AL1462" s="105"/>
      <c r="AM1462" s="102"/>
      <c r="AN1462" s="10"/>
      <c r="AO1462" s="10" t="str">
        <f t="shared" si="222"/>
        <v/>
      </c>
      <c r="AT1462" s="10"/>
      <c r="AU1462" s="10" t="str">
        <f>IF(O1462="include",AF1462,"")</f>
        <v/>
      </c>
      <c r="AV1462" s="54" t="str">
        <f>IF(P1462="include",AF1462,"")</f>
        <v/>
      </c>
    </row>
    <row r="1463" spans="1:48" s="54" customFormat="1" ht="30">
      <c r="A1463" s="10">
        <v>1602</v>
      </c>
      <c r="B1463" s="10"/>
      <c r="C1463" s="10" t="s">
        <v>1969</v>
      </c>
      <c r="D1463" s="10">
        <v>2</v>
      </c>
      <c r="E1463" s="10">
        <v>2</v>
      </c>
      <c r="F1463" s="10">
        <v>2</v>
      </c>
      <c r="G1463" s="119" t="str">
        <f t="shared" si="224"/>
        <v>EXCLUDED</v>
      </c>
      <c r="H1463" s="147" t="s">
        <v>901</v>
      </c>
      <c r="I1463" s="189" t="s">
        <v>901</v>
      </c>
      <c r="J1463" s="10" t="str">
        <f>IF(AND(G1463="Excluded", H1463="Excluded"), "Mutually Excluded", IF(AND(OR(G1463="CERTAINLY INCLUDED", G1463="INCLUDED", G1463="MAYBE" ), OR(H1463="INCLUDED", H1463="MAYBE")), "MUTUALLY INCLUDED", IF(AND(G1463="MAYBE", H1463="MAYBE"), "Mutually MAYBE", IF(AND(G1463="Excluded", OR(H1463="INCLUDED", H1463="MAYBE")), "AI: No, Human: Yes", IF(AND(H1463="Excluded", OR(G1463="INCLUDED", G1463="CERTAINLY INCLUDED", G1463="MAYBE")), "AI: Yes, Human: No", "Other Conflict")))))</f>
        <v>Mutually Excluded</v>
      </c>
      <c r="K1463" s="10"/>
      <c r="L1463" s="10"/>
      <c r="N1463" s="220" t="s">
        <v>19</v>
      </c>
      <c r="O1463" s="54" t="str">
        <f>IF(J1463="Mutually Excluded","Exclude",IF(J1463= "Mutually Included","Include",M1463))</f>
        <v>Exclude</v>
      </c>
      <c r="P1463" s="54" t="str">
        <f>'Humans Alignment T&amp;A'!Z1463</f>
        <v>Exclude</v>
      </c>
      <c r="Q1463" s="120" t="str">
        <f>IF(AND(O1463="Exclude", P1463="Exclude"), "Mutually Excluded", IF(AND(OR(O1463="CERTAINLY INCLUDED", O1463="INCLUDE" ), OR(P1463="INCLUDE", P1463="MAYBE")), "MUTUALLY INCLUDED", IF(AND(O1463="MAYBE", P1463="MAYBE"), "Mutually MAYBE", IF(AND(O1463="Exclude", OR(P1463="INCLUDE", P1463="MAYBE")), "AI+Hum: No, Hum1+2: Yes", IF(AND(P1463="Exclude", OR(O1463="INCLUDE", O1463="CERTAINLY INCLUDED", H1463="MAYBE")), "Ai+hum: Yes, Hum1+2: No", "Other Conflict")))))</f>
        <v>Mutually Excluded</v>
      </c>
      <c r="U1463" s="121" t="str">
        <f>IF(Q1463="Mutually Excluded","Exclude",IF(Q1463= "Mutually Included","Include",R1463))</f>
        <v>Exclude</v>
      </c>
      <c r="V1463" s="122"/>
      <c r="X1463" s="117"/>
      <c r="Y1463" s="117"/>
      <c r="Z1463" s="103" t="str">
        <f t="shared" si="220"/>
        <v/>
      </c>
      <c r="AA1463" s="256"/>
      <c r="AB1463" s="186"/>
      <c r="AC1463" s="186"/>
      <c r="AD1463" s="203"/>
      <c r="AF1463" s="203"/>
      <c r="AG1463" s="102" t="str">
        <f t="shared" si="221"/>
        <v/>
      </c>
      <c r="AH1463" s="10" t="str">
        <f t="shared" si="223"/>
        <v/>
      </c>
      <c r="AI1463" s="102"/>
      <c r="AJ1463" s="10"/>
      <c r="AK1463" s="10"/>
      <c r="AL1463" s="105"/>
      <c r="AM1463" s="102"/>
      <c r="AN1463" s="10"/>
      <c r="AO1463" s="10" t="str">
        <f t="shared" si="222"/>
        <v/>
      </c>
      <c r="AT1463" s="10"/>
      <c r="AU1463" s="10" t="str">
        <f>IF(O1463="include",AF1463,"")</f>
        <v/>
      </c>
      <c r="AV1463" s="54" t="str">
        <f>IF(P1463="include",AF1463,"")</f>
        <v/>
      </c>
    </row>
    <row r="1464" spans="1:48" s="54" customFormat="1" ht="30">
      <c r="A1464" s="10">
        <v>1603</v>
      </c>
      <c r="B1464" s="10"/>
      <c r="C1464" s="10" t="s">
        <v>1970</v>
      </c>
      <c r="D1464" s="10">
        <v>4</v>
      </c>
      <c r="E1464" s="10">
        <v>5</v>
      </c>
      <c r="F1464" s="10">
        <v>4</v>
      </c>
      <c r="G1464" s="119" t="str">
        <f t="shared" si="224"/>
        <v>MAYBE</v>
      </c>
      <c r="H1464" s="147" t="s">
        <v>901</v>
      </c>
      <c r="I1464" s="189" t="s">
        <v>901</v>
      </c>
      <c r="J1464" s="10" t="str">
        <f>IF(AND(G1464="Excluded", H1464="Excluded"), "Mutually Excluded", IF(AND(OR(G1464="CERTAINLY INCLUDED", G1464="INCLUDED", G1464="MAYBE" ), OR(H1464="INCLUDED", H1464="MAYBE")), "MUTUALLY INCLUDED", IF(AND(G1464="MAYBE", H1464="MAYBE"), "Mutually MAYBE", IF(AND(G1464="Excluded", OR(H1464="INCLUDED", H1464="MAYBE")), "AI: No, Human: Yes", IF(AND(H1464="Excluded", OR(G1464="INCLUDED", G1464="CERTAINLY INCLUDED", G1464="MAYBE")), "AI: Yes, Human: No", "Other Conflict")))))</f>
        <v>AI: Yes, Human: No</v>
      </c>
      <c r="K1464" s="10" t="s">
        <v>3018</v>
      </c>
      <c r="L1464" s="10" t="s">
        <v>19</v>
      </c>
      <c r="M1464" s="54" t="s">
        <v>19</v>
      </c>
      <c r="N1464" s="220" t="s">
        <v>19</v>
      </c>
      <c r="O1464" s="54" t="str">
        <f>IF(J1464="Mutually Excluded","Exclude",IF(J1464= "Mutually Included","Include",M1464))</f>
        <v>Exclude</v>
      </c>
      <c r="P1464" s="54" t="str">
        <f>'Humans Alignment T&amp;A'!Z1464</f>
        <v>Exclude</v>
      </c>
      <c r="Q1464" s="120" t="str">
        <f>IF(AND(O1464="Exclude", P1464="Exclude"), "Mutually Excluded", IF(AND(OR(O1464="CERTAINLY INCLUDED", O1464="INCLUDE" ), OR(P1464="INCLUDE", P1464="MAYBE")), "MUTUALLY INCLUDED", IF(AND(O1464="MAYBE", P1464="MAYBE"), "Mutually MAYBE", IF(AND(O1464="Exclude", OR(P1464="INCLUDE", P1464="MAYBE")), "AI+Hum: No, Hum1+2: Yes", IF(AND(P1464="Exclude", OR(O1464="INCLUDE", O1464="CERTAINLY INCLUDED", H1464="MAYBE")), "Ai+hum: Yes, Hum1+2: No", "Other Conflict")))))</f>
        <v>Mutually Excluded</v>
      </c>
      <c r="U1464" s="121" t="str">
        <f>IF(Q1464="Mutually Excluded","Exclude",IF(Q1464= "Mutually Included","Include",R1464))</f>
        <v>Exclude</v>
      </c>
      <c r="V1464" s="122"/>
      <c r="X1464" s="117"/>
      <c r="Y1464" s="117"/>
      <c r="Z1464" s="103" t="str">
        <f t="shared" ref="Z1464:Z1524" si="225">IF(OR(ISBLANK(AF1464), ISBLANK(V1464)), "", IF(AND(OR(AF1464="Include", AF1464="Maybe"), OR(V1464="Include", V1464="Maybe", V1464="Certainly Included")), "Mutually Included", IF(AND(AF1464="Exclude", V1464="Exclude"), "Mutually Excluded", IF(AND(AF1464="Exclude", OR(V1464="Include", V1464="Maybe")), "Nikos Excluded, Cindy Included", IF(AND(OR(AF1464="Include", AF1464="Maybe"), V1464="Exclude"), "Nikos Included, Cindy Excluded", "Pal")))))</f>
        <v/>
      </c>
      <c r="AA1464" s="256"/>
      <c r="AB1464" s="186"/>
      <c r="AC1464" s="186"/>
      <c r="AD1464" s="203"/>
      <c r="AF1464" s="203"/>
      <c r="AG1464" s="102" t="str">
        <f t="shared" ref="AG1464:AG1524" si="226">IF(OR(ISBLANK(AF1464), ISBLANK(AD1464)), "", IF(AND(OR(AF1464="Include", AF1464="Maybe"), OR(AD1464="Include", AD1464="Maybe", AD1464="Certainly Included")), "Mutually Included", IF(AND(AF1464="Exclude", AD1464="Exclude"), "Mutually Excluded", IF(AND(AF1464="Exclude", OR(AD1464="Include", AD1464="Maybe")), "Nikos Excluded, Mikhail Included", IF(AND(OR(AF1464="Include", AF1464="Maybe"), AD1464="Exclude"), "Nikos Included, Mikhail Excluded", "Pal")))))</f>
        <v/>
      </c>
      <c r="AH1464" s="10" t="str">
        <f t="shared" si="223"/>
        <v/>
      </c>
      <c r="AI1464" s="102"/>
      <c r="AJ1464" s="10"/>
      <c r="AK1464" s="10"/>
      <c r="AL1464" s="105"/>
      <c r="AM1464" s="102"/>
      <c r="AN1464" s="10"/>
      <c r="AO1464" s="10" t="str">
        <f t="shared" ref="AO1464:AO1524" si="227">IF(OR(ISBLANK(AF1464), ISBLANK(AP1464)), "", IF(AND(OR(AF1464="Include", AF1464="Maybe"), OR(AP1464="Include", AP1464="Maybe", AP1464="Certainly Included")), "Mutually Included", IF(AND(AF1464="Exclude", AP1464="Exclude"), "Mutually Excluded", IF(AND(AF1464="Exclude", OR(AP1464="Include", AP1464="Maybe",, AP1464="Certainly Included")), "Human Excluded, AI Included", IF(AND(OR(AF1464="Include", AF1464="Maybe"), AP1464="Exclude"), "Human Included, AI Excluded", "Pal")))))</f>
        <v/>
      </c>
      <c r="AT1464" s="10"/>
      <c r="AU1464" s="10" t="str">
        <f>IF(O1464="include",AF1464,"")</f>
        <v/>
      </c>
      <c r="AV1464" s="54" t="str">
        <f>IF(P1464="include",AF1464,"")</f>
        <v/>
      </c>
    </row>
    <row r="1465" spans="1:48" s="54" customFormat="1" ht="45">
      <c r="A1465" s="10">
        <v>1604</v>
      </c>
      <c r="B1465" s="10"/>
      <c r="C1465" s="10" t="s">
        <v>1973</v>
      </c>
      <c r="D1465" s="10">
        <v>3</v>
      </c>
      <c r="E1465" s="10">
        <v>2</v>
      </c>
      <c r="F1465" s="10">
        <v>3</v>
      </c>
      <c r="G1465" s="119" t="str">
        <f t="shared" si="224"/>
        <v>EXCLUDED</v>
      </c>
      <c r="H1465" s="147" t="s">
        <v>901</v>
      </c>
      <c r="I1465" s="189" t="s">
        <v>901</v>
      </c>
      <c r="J1465" s="10" t="str">
        <f>IF(AND(G1465="Excluded", H1465="Excluded"), "Mutually Excluded", IF(AND(OR(G1465="CERTAINLY INCLUDED", G1465="INCLUDED", G1465="MAYBE" ), OR(H1465="INCLUDED", H1465="MAYBE")), "MUTUALLY INCLUDED", IF(AND(G1465="MAYBE", H1465="MAYBE"), "Mutually MAYBE", IF(AND(G1465="Excluded", OR(H1465="INCLUDED", H1465="MAYBE")), "AI: No, Human: Yes", IF(AND(H1465="Excluded", OR(G1465="INCLUDED", G1465="CERTAINLY INCLUDED", G1465="MAYBE")), "AI: Yes, Human: No", "Other Conflict")))))</f>
        <v>Mutually Excluded</v>
      </c>
      <c r="K1465" s="10"/>
      <c r="L1465" s="10"/>
      <c r="N1465" s="220" t="s">
        <v>19</v>
      </c>
      <c r="O1465" s="54" t="str">
        <f>IF(J1465="Mutually Excluded","Exclude",IF(J1465= "Mutually Included","Include",M1465))</f>
        <v>Exclude</v>
      </c>
      <c r="P1465" s="54" t="str">
        <f>'Humans Alignment T&amp;A'!Z1465</f>
        <v>Exclude</v>
      </c>
      <c r="Q1465" s="120" t="str">
        <f>IF(AND(O1465="Exclude", P1465="Exclude"), "Mutually Excluded", IF(AND(OR(O1465="CERTAINLY INCLUDED", O1465="INCLUDE" ), OR(P1465="INCLUDE", P1465="MAYBE")), "MUTUALLY INCLUDED", IF(AND(O1465="MAYBE", P1465="MAYBE"), "Mutually MAYBE", IF(AND(O1465="Exclude", OR(P1465="INCLUDE", P1465="MAYBE")), "AI+Hum: No, Hum1+2: Yes", IF(AND(P1465="Exclude", OR(O1465="INCLUDE", O1465="CERTAINLY INCLUDED", H1465="MAYBE")), "Ai+hum: Yes, Hum1+2: No", "Other Conflict")))))</f>
        <v>Mutually Excluded</v>
      </c>
      <c r="U1465" s="121" t="str">
        <f>IF(Q1465="Mutually Excluded","Exclude",IF(Q1465= "Mutually Included","Include",R1465))</f>
        <v>Exclude</v>
      </c>
      <c r="V1465" s="122"/>
      <c r="X1465" s="117"/>
      <c r="Y1465" s="117"/>
      <c r="Z1465" s="103" t="str">
        <f t="shared" si="225"/>
        <v/>
      </c>
      <c r="AA1465" s="256"/>
      <c r="AB1465" s="186"/>
      <c r="AC1465" s="186"/>
      <c r="AD1465" s="203"/>
      <c r="AF1465" s="203"/>
      <c r="AG1465" s="102" t="str">
        <f t="shared" si="226"/>
        <v/>
      </c>
      <c r="AH1465" s="10" t="str">
        <f t="shared" si="223"/>
        <v/>
      </c>
      <c r="AI1465" s="102"/>
      <c r="AJ1465" s="10"/>
      <c r="AK1465" s="10"/>
      <c r="AL1465" s="105"/>
      <c r="AM1465" s="102"/>
      <c r="AN1465" s="10"/>
      <c r="AO1465" s="10" t="str">
        <f t="shared" si="227"/>
        <v/>
      </c>
      <c r="AT1465" s="10"/>
      <c r="AU1465" s="10" t="str">
        <f>IF(O1465="include",AF1465,"")</f>
        <v/>
      </c>
      <c r="AV1465" s="54" t="str">
        <f>IF(P1465="include",AF1465,"")</f>
        <v/>
      </c>
    </row>
    <row r="1466" spans="1:48" s="54" customFormat="1" ht="30">
      <c r="A1466" s="10">
        <v>1605</v>
      </c>
      <c r="B1466" s="10"/>
      <c r="C1466" s="10" t="s">
        <v>1975</v>
      </c>
      <c r="D1466" s="10">
        <v>1</v>
      </c>
      <c r="E1466" s="10">
        <v>1</v>
      </c>
      <c r="F1466" s="10">
        <v>1</v>
      </c>
      <c r="G1466" s="119" t="str">
        <f t="shared" si="224"/>
        <v>EXCLUDED</v>
      </c>
      <c r="H1466" s="147" t="s">
        <v>901</v>
      </c>
      <c r="I1466" s="189" t="s">
        <v>901</v>
      </c>
      <c r="J1466" s="10" t="str">
        <f>IF(AND(G1466="Excluded", H1466="Excluded"), "Mutually Excluded", IF(AND(OR(G1466="CERTAINLY INCLUDED", G1466="INCLUDED", G1466="MAYBE" ), OR(H1466="INCLUDED", H1466="MAYBE")), "MUTUALLY INCLUDED", IF(AND(G1466="MAYBE", H1466="MAYBE"), "Mutually MAYBE", IF(AND(G1466="Excluded", OR(H1466="INCLUDED", H1466="MAYBE")), "AI: No, Human: Yes", IF(AND(H1466="Excluded", OR(G1466="INCLUDED", G1466="CERTAINLY INCLUDED", G1466="MAYBE")), "AI: Yes, Human: No", "Other Conflict")))))</f>
        <v>Mutually Excluded</v>
      </c>
      <c r="K1466" s="10"/>
      <c r="L1466" s="10"/>
      <c r="N1466" s="220" t="s">
        <v>19</v>
      </c>
      <c r="O1466" s="54" t="str">
        <f>IF(J1466="Mutually Excluded","Exclude",IF(J1466= "Mutually Included","Include",M1466))</f>
        <v>Exclude</v>
      </c>
      <c r="P1466" s="54" t="str">
        <f>'Humans Alignment T&amp;A'!Z1466</f>
        <v>Exclude</v>
      </c>
      <c r="Q1466" s="120" t="str">
        <f>IF(AND(O1466="Exclude", P1466="Exclude"), "Mutually Excluded", IF(AND(OR(O1466="CERTAINLY INCLUDED", O1466="INCLUDE" ), OR(P1466="INCLUDE", P1466="MAYBE")), "MUTUALLY INCLUDED", IF(AND(O1466="MAYBE", P1466="MAYBE"), "Mutually MAYBE", IF(AND(O1466="Exclude", OR(P1466="INCLUDE", P1466="MAYBE")), "AI+Hum: No, Hum1+2: Yes", IF(AND(P1466="Exclude", OR(O1466="INCLUDE", O1466="CERTAINLY INCLUDED", H1466="MAYBE")), "Ai+hum: Yes, Hum1+2: No", "Other Conflict")))))</f>
        <v>Mutually Excluded</v>
      </c>
      <c r="U1466" s="121" t="str">
        <f>IF(Q1466="Mutually Excluded","Exclude",IF(Q1466= "Mutually Included","Include",R1466))</f>
        <v>Exclude</v>
      </c>
      <c r="V1466" s="122"/>
      <c r="X1466" s="117"/>
      <c r="Y1466" s="117"/>
      <c r="Z1466" s="103" t="str">
        <f t="shared" si="225"/>
        <v/>
      </c>
      <c r="AA1466" s="256"/>
      <c r="AB1466" s="186"/>
      <c r="AC1466" s="186"/>
      <c r="AD1466" s="203"/>
      <c r="AF1466" s="203"/>
      <c r="AG1466" s="102" t="str">
        <f t="shared" si="226"/>
        <v/>
      </c>
      <c r="AH1466" s="10" t="str">
        <f t="shared" si="223"/>
        <v/>
      </c>
      <c r="AI1466" s="102"/>
      <c r="AJ1466" s="10"/>
      <c r="AK1466" s="10"/>
      <c r="AL1466" s="105"/>
      <c r="AM1466" s="102"/>
      <c r="AN1466" s="10"/>
      <c r="AO1466" s="10" t="str">
        <f t="shared" si="227"/>
        <v/>
      </c>
      <c r="AT1466" s="10"/>
      <c r="AU1466" s="10" t="str">
        <f>IF(O1466="include",AF1466,"")</f>
        <v/>
      </c>
      <c r="AV1466" s="54" t="str">
        <f>IF(P1466="include",AF1466,"")</f>
        <v/>
      </c>
    </row>
    <row r="1467" spans="1:48" s="54" customFormat="1" ht="30">
      <c r="A1467" s="10">
        <v>1606</v>
      </c>
      <c r="B1467" s="10"/>
      <c r="C1467" s="10" t="s">
        <v>1976</v>
      </c>
      <c r="D1467" s="10">
        <v>1</v>
      </c>
      <c r="E1467" s="10">
        <v>1</v>
      </c>
      <c r="F1467" s="10">
        <v>1</v>
      </c>
      <c r="G1467" s="119" t="str">
        <f t="shared" si="224"/>
        <v>EXCLUDED</v>
      </c>
      <c r="H1467" s="147" t="s">
        <v>901</v>
      </c>
      <c r="I1467" s="189" t="s">
        <v>901</v>
      </c>
      <c r="J1467" s="10" t="str">
        <f>IF(AND(G1467="Excluded", H1467="Excluded"), "Mutually Excluded", IF(AND(OR(G1467="CERTAINLY INCLUDED", G1467="INCLUDED", G1467="MAYBE" ), OR(H1467="INCLUDED", H1467="MAYBE")), "MUTUALLY INCLUDED", IF(AND(G1467="MAYBE", H1467="MAYBE"), "Mutually MAYBE", IF(AND(G1467="Excluded", OR(H1467="INCLUDED", H1467="MAYBE")), "AI: No, Human: Yes", IF(AND(H1467="Excluded", OR(G1467="INCLUDED", G1467="CERTAINLY INCLUDED", G1467="MAYBE")), "AI: Yes, Human: No", "Other Conflict")))))</f>
        <v>Mutually Excluded</v>
      </c>
      <c r="K1467" s="10"/>
      <c r="L1467" s="10"/>
      <c r="N1467" s="220" t="s">
        <v>19</v>
      </c>
      <c r="O1467" s="54" t="str">
        <f>IF(J1467="Mutually Excluded","Exclude",IF(J1467= "Mutually Included","Include",M1467))</f>
        <v>Exclude</v>
      </c>
      <c r="P1467" s="54" t="str">
        <f>'Humans Alignment T&amp;A'!Z1467</f>
        <v>Exclude</v>
      </c>
      <c r="Q1467" s="120" t="str">
        <f>IF(AND(O1467="Exclude", P1467="Exclude"), "Mutually Excluded", IF(AND(OR(O1467="CERTAINLY INCLUDED", O1467="INCLUDE" ), OR(P1467="INCLUDE", P1467="MAYBE")), "MUTUALLY INCLUDED", IF(AND(O1467="MAYBE", P1467="MAYBE"), "Mutually MAYBE", IF(AND(O1467="Exclude", OR(P1467="INCLUDE", P1467="MAYBE")), "AI+Hum: No, Hum1+2: Yes", IF(AND(P1467="Exclude", OR(O1467="INCLUDE", O1467="CERTAINLY INCLUDED", H1467="MAYBE")), "Ai+hum: Yes, Hum1+2: No", "Other Conflict")))))</f>
        <v>Mutually Excluded</v>
      </c>
      <c r="U1467" s="121" t="str">
        <f>IF(Q1467="Mutually Excluded","Exclude",IF(Q1467= "Mutually Included","Include",R1467))</f>
        <v>Exclude</v>
      </c>
      <c r="V1467" s="122"/>
      <c r="X1467" s="117"/>
      <c r="Y1467" s="117"/>
      <c r="Z1467" s="103" t="str">
        <f t="shared" si="225"/>
        <v/>
      </c>
      <c r="AA1467" s="256"/>
      <c r="AB1467" s="186"/>
      <c r="AC1467" s="186"/>
      <c r="AD1467" s="203"/>
      <c r="AF1467" s="203"/>
      <c r="AG1467" s="102" t="str">
        <f t="shared" si="226"/>
        <v/>
      </c>
      <c r="AH1467" s="10" t="str">
        <f t="shared" si="223"/>
        <v/>
      </c>
      <c r="AI1467" s="102"/>
      <c r="AJ1467" s="10"/>
      <c r="AK1467" s="10"/>
      <c r="AL1467" s="105"/>
      <c r="AM1467" s="102"/>
      <c r="AN1467" s="10"/>
      <c r="AO1467" s="10" t="str">
        <f t="shared" si="227"/>
        <v/>
      </c>
      <c r="AT1467" s="10"/>
      <c r="AU1467" s="10" t="str">
        <f>IF(O1467="include",AF1467,"")</f>
        <v/>
      </c>
      <c r="AV1467" s="54" t="str">
        <f>IF(P1467="include",AF1467,"")</f>
        <v/>
      </c>
    </row>
    <row r="1468" spans="1:48" s="54" customFormat="1" ht="60">
      <c r="A1468" s="10">
        <v>1607</v>
      </c>
      <c r="B1468" s="10"/>
      <c r="C1468" s="10" t="s">
        <v>1977</v>
      </c>
      <c r="D1468" s="10">
        <v>3</v>
      </c>
      <c r="E1468" s="10">
        <v>2</v>
      </c>
      <c r="F1468" s="10">
        <v>3</v>
      </c>
      <c r="G1468" s="119" t="str">
        <f t="shared" si="224"/>
        <v>EXCLUDED</v>
      </c>
      <c r="H1468" s="147" t="s">
        <v>901</v>
      </c>
      <c r="I1468" s="189" t="s">
        <v>901</v>
      </c>
      <c r="J1468" s="10" t="str">
        <f>IF(AND(G1468="Excluded", H1468="Excluded"), "Mutually Excluded", IF(AND(OR(G1468="CERTAINLY INCLUDED", G1468="INCLUDED", G1468="MAYBE" ), OR(H1468="INCLUDED", H1468="MAYBE")), "MUTUALLY INCLUDED", IF(AND(G1468="MAYBE", H1468="MAYBE"), "Mutually MAYBE", IF(AND(G1468="Excluded", OR(H1468="INCLUDED", H1468="MAYBE")), "AI: No, Human: Yes", IF(AND(H1468="Excluded", OR(G1468="INCLUDED", G1468="CERTAINLY INCLUDED", G1468="MAYBE")), "AI: Yes, Human: No", "Other Conflict")))))</f>
        <v>Mutually Excluded</v>
      </c>
      <c r="K1468" s="10"/>
      <c r="L1468" s="10"/>
      <c r="N1468" s="220" t="s">
        <v>19</v>
      </c>
      <c r="O1468" s="54" t="str">
        <f>IF(J1468="Mutually Excluded","Exclude",IF(J1468= "Mutually Included","Include",M1468))</f>
        <v>Exclude</v>
      </c>
      <c r="P1468" s="54" t="str">
        <f>'Humans Alignment T&amp;A'!Z1468</f>
        <v>Exclude</v>
      </c>
      <c r="Q1468" s="120" t="str">
        <f>IF(AND(O1468="Exclude", P1468="Exclude"), "Mutually Excluded", IF(AND(OR(O1468="CERTAINLY INCLUDED", O1468="INCLUDE" ), OR(P1468="INCLUDE", P1468="MAYBE")), "MUTUALLY INCLUDED", IF(AND(O1468="MAYBE", P1468="MAYBE"), "Mutually MAYBE", IF(AND(O1468="Exclude", OR(P1468="INCLUDE", P1468="MAYBE")), "AI+Hum: No, Hum1+2: Yes", IF(AND(P1468="Exclude", OR(O1468="INCLUDE", O1468="CERTAINLY INCLUDED", H1468="MAYBE")), "Ai+hum: Yes, Hum1+2: No", "Other Conflict")))))</f>
        <v>Mutually Excluded</v>
      </c>
      <c r="U1468" s="121" t="str">
        <f>IF(Q1468="Mutually Excluded","Exclude",IF(Q1468= "Mutually Included","Include",R1468))</f>
        <v>Exclude</v>
      </c>
      <c r="V1468" s="122"/>
      <c r="X1468" s="117"/>
      <c r="Y1468" s="117"/>
      <c r="Z1468" s="103" t="str">
        <f t="shared" si="225"/>
        <v/>
      </c>
      <c r="AA1468" s="256"/>
      <c r="AB1468" s="186"/>
      <c r="AC1468" s="186"/>
      <c r="AD1468" s="203"/>
      <c r="AF1468" s="203"/>
      <c r="AG1468" s="102" t="str">
        <f t="shared" si="226"/>
        <v/>
      </c>
      <c r="AH1468" s="10" t="str">
        <f t="shared" si="223"/>
        <v/>
      </c>
      <c r="AI1468" s="102"/>
      <c r="AJ1468" s="10"/>
      <c r="AK1468" s="10"/>
      <c r="AL1468" s="105"/>
      <c r="AM1468" s="102"/>
      <c r="AN1468" s="10"/>
      <c r="AO1468" s="10" t="str">
        <f t="shared" si="227"/>
        <v/>
      </c>
      <c r="AT1468" s="10"/>
      <c r="AU1468" s="10" t="str">
        <f>IF(O1468="include",AF1468,"")</f>
        <v/>
      </c>
      <c r="AV1468" s="54" t="str">
        <f>IF(P1468="include",AF1468,"")</f>
        <v/>
      </c>
    </row>
    <row r="1469" spans="1:48" s="54" customFormat="1" ht="45">
      <c r="A1469" s="10">
        <v>1608</v>
      </c>
      <c r="B1469" s="10"/>
      <c r="C1469" s="10" t="s">
        <v>1978</v>
      </c>
      <c r="D1469" s="10">
        <v>3</v>
      </c>
      <c r="E1469" s="10">
        <v>2</v>
      </c>
      <c r="F1469" s="10">
        <v>3</v>
      </c>
      <c r="G1469" s="119" t="str">
        <f t="shared" si="224"/>
        <v>EXCLUDED</v>
      </c>
      <c r="H1469" s="147" t="s">
        <v>901</v>
      </c>
      <c r="I1469" s="189" t="s">
        <v>901</v>
      </c>
      <c r="J1469" s="10" t="str">
        <f>IF(AND(G1469="Excluded", H1469="Excluded"), "Mutually Excluded", IF(AND(OR(G1469="CERTAINLY INCLUDED", G1469="INCLUDED", G1469="MAYBE" ), OR(H1469="INCLUDED", H1469="MAYBE")), "MUTUALLY INCLUDED", IF(AND(G1469="MAYBE", H1469="MAYBE"), "Mutually MAYBE", IF(AND(G1469="Excluded", OR(H1469="INCLUDED", H1469="MAYBE")), "AI: No, Human: Yes", IF(AND(H1469="Excluded", OR(G1469="INCLUDED", G1469="CERTAINLY INCLUDED", G1469="MAYBE")), "AI: Yes, Human: No", "Other Conflict")))))</f>
        <v>Mutually Excluded</v>
      </c>
      <c r="K1469" s="10"/>
      <c r="L1469" s="10"/>
      <c r="N1469" s="220" t="s">
        <v>19</v>
      </c>
      <c r="O1469" s="54" t="str">
        <f>IF(J1469="Mutually Excluded","Exclude",IF(J1469= "Mutually Included","Include",M1469))</f>
        <v>Exclude</v>
      </c>
      <c r="P1469" s="54" t="str">
        <f>'Humans Alignment T&amp;A'!Z1469</f>
        <v>Exclude</v>
      </c>
      <c r="Q1469" s="120" t="str">
        <f>IF(AND(O1469="Exclude", P1469="Exclude"), "Mutually Excluded", IF(AND(OR(O1469="CERTAINLY INCLUDED", O1469="INCLUDE" ), OR(P1469="INCLUDE", P1469="MAYBE")), "MUTUALLY INCLUDED", IF(AND(O1469="MAYBE", P1469="MAYBE"), "Mutually MAYBE", IF(AND(O1469="Exclude", OR(P1469="INCLUDE", P1469="MAYBE")), "AI+Hum: No, Hum1+2: Yes", IF(AND(P1469="Exclude", OR(O1469="INCLUDE", O1469="CERTAINLY INCLUDED", H1469="MAYBE")), "Ai+hum: Yes, Hum1+2: No", "Other Conflict")))))</f>
        <v>Mutually Excluded</v>
      </c>
      <c r="U1469" s="121" t="str">
        <f>IF(Q1469="Mutually Excluded","Exclude",IF(Q1469= "Mutually Included","Include",R1469))</f>
        <v>Exclude</v>
      </c>
      <c r="V1469" s="122"/>
      <c r="X1469" s="117"/>
      <c r="Y1469" s="117"/>
      <c r="Z1469" s="103" t="str">
        <f t="shared" si="225"/>
        <v/>
      </c>
      <c r="AA1469" s="256"/>
      <c r="AB1469" s="186"/>
      <c r="AC1469" s="186"/>
      <c r="AD1469" s="203"/>
      <c r="AF1469" s="203"/>
      <c r="AG1469" s="102" t="str">
        <f t="shared" si="226"/>
        <v/>
      </c>
      <c r="AH1469" s="10" t="str">
        <f t="shared" si="223"/>
        <v/>
      </c>
      <c r="AI1469" s="102"/>
      <c r="AJ1469" s="10"/>
      <c r="AK1469" s="10"/>
      <c r="AL1469" s="105"/>
      <c r="AM1469" s="102"/>
      <c r="AN1469" s="10"/>
      <c r="AO1469" s="10" t="str">
        <f t="shared" si="227"/>
        <v/>
      </c>
      <c r="AT1469" s="10"/>
      <c r="AU1469" s="10" t="str">
        <f>IF(O1469="include",AF1469,"")</f>
        <v/>
      </c>
      <c r="AV1469" s="54" t="str">
        <f>IF(P1469="include",AF1469,"")</f>
        <v/>
      </c>
    </row>
    <row r="1470" spans="1:48" s="54" customFormat="1" ht="30">
      <c r="A1470" s="10">
        <v>1609</v>
      </c>
      <c r="B1470" s="10"/>
      <c r="C1470" s="10" t="s">
        <v>1979</v>
      </c>
      <c r="D1470" s="10">
        <v>1</v>
      </c>
      <c r="E1470" s="10">
        <v>1</v>
      </c>
      <c r="F1470" s="10">
        <v>1</v>
      </c>
      <c r="G1470" s="119" t="str">
        <f t="shared" si="224"/>
        <v>EXCLUDED</v>
      </c>
      <c r="H1470" s="147" t="s">
        <v>901</v>
      </c>
      <c r="I1470" s="189" t="s">
        <v>901</v>
      </c>
      <c r="J1470" s="10" t="str">
        <f>IF(AND(G1470="Excluded", H1470="Excluded"), "Mutually Excluded", IF(AND(OR(G1470="CERTAINLY INCLUDED", G1470="INCLUDED", G1470="MAYBE" ), OR(H1470="INCLUDED", H1470="MAYBE")), "MUTUALLY INCLUDED", IF(AND(G1470="MAYBE", H1470="MAYBE"), "Mutually MAYBE", IF(AND(G1470="Excluded", OR(H1470="INCLUDED", H1470="MAYBE")), "AI: No, Human: Yes", IF(AND(H1470="Excluded", OR(G1470="INCLUDED", G1470="CERTAINLY INCLUDED", G1470="MAYBE")), "AI: Yes, Human: No", "Other Conflict")))))</f>
        <v>Mutually Excluded</v>
      </c>
      <c r="K1470" s="10"/>
      <c r="L1470" s="10"/>
      <c r="N1470" s="220" t="s">
        <v>19</v>
      </c>
      <c r="O1470" s="54" t="str">
        <f>IF(J1470="Mutually Excluded","Exclude",IF(J1470= "Mutually Included","Include",M1470))</f>
        <v>Exclude</v>
      </c>
      <c r="P1470" s="54" t="str">
        <f>'Humans Alignment T&amp;A'!Z1470</f>
        <v>Exclude</v>
      </c>
      <c r="Q1470" s="120" t="str">
        <f>IF(AND(O1470="Exclude", P1470="Exclude"), "Mutually Excluded", IF(AND(OR(O1470="CERTAINLY INCLUDED", O1470="INCLUDE" ), OR(P1470="INCLUDE", P1470="MAYBE")), "MUTUALLY INCLUDED", IF(AND(O1470="MAYBE", P1470="MAYBE"), "Mutually MAYBE", IF(AND(O1470="Exclude", OR(P1470="INCLUDE", P1470="MAYBE")), "AI+Hum: No, Hum1+2: Yes", IF(AND(P1470="Exclude", OR(O1470="INCLUDE", O1470="CERTAINLY INCLUDED", H1470="MAYBE")), "Ai+hum: Yes, Hum1+2: No", "Other Conflict")))))</f>
        <v>Mutually Excluded</v>
      </c>
      <c r="U1470" s="121" t="str">
        <f>IF(Q1470="Mutually Excluded","Exclude",IF(Q1470= "Mutually Included","Include",R1470))</f>
        <v>Exclude</v>
      </c>
      <c r="V1470" s="122"/>
      <c r="X1470" s="117"/>
      <c r="Y1470" s="117"/>
      <c r="Z1470" s="103" t="str">
        <f t="shared" si="225"/>
        <v/>
      </c>
      <c r="AA1470" s="256"/>
      <c r="AB1470" s="186"/>
      <c r="AC1470" s="186"/>
      <c r="AD1470" s="203"/>
      <c r="AF1470" s="203"/>
      <c r="AG1470" s="102" t="str">
        <f t="shared" si="226"/>
        <v/>
      </c>
      <c r="AH1470" s="10" t="str">
        <f t="shared" si="223"/>
        <v/>
      </c>
      <c r="AI1470" s="102"/>
      <c r="AJ1470" s="10"/>
      <c r="AK1470" s="10"/>
      <c r="AL1470" s="105"/>
      <c r="AM1470" s="102"/>
      <c r="AN1470" s="10"/>
      <c r="AO1470" s="10" t="str">
        <f t="shared" si="227"/>
        <v/>
      </c>
      <c r="AT1470" s="10"/>
      <c r="AU1470" s="10" t="str">
        <f>IF(O1470="include",AF1470,"")</f>
        <v/>
      </c>
      <c r="AV1470" s="54" t="str">
        <f>IF(P1470="include",AF1470,"")</f>
        <v/>
      </c>
    </row>
    <row r="1471" spans="1:48" s="54" customFormat="1" ht="30">
      <c r="A1471" s="10">
        <v>1610</v>
      </c>
      <c r="B1471" s="10"/>
      <c r="C1471" s="10" t="s">
        <v>1981</v>
      </c>
      <c r="D1471" s="10">
        <v>2</v>
      </c>
      <c r="E1471" s="10">
        <v>2</v>
      </c>
      <c r="F1471" s="10">
        <v>2</v>
      </c>
      <c r="G1471" s="119" t="str">
        <f t="shared" si="224"/>
        <v>EXCLUDED</v>
      </c>
      <c r="H1471" s="147" t="s">
        <v>901</v>
      </c>
      <c r="I1471" s="189" t="s">
        <v>901</v>
      </c>
      <c r="J1471" s="10" t="str">
        <f>IF(AND(G1471="Excluded", H1471="Excluded"), "Mutually Excluded", IF(AND(OR(G1471="CERTAINLY INCLUDED", G1471="INCLUDED", G1471="MAYBE" ), OR(H1471="INCLUDED", H1471="MAYBE")), "MUTUALLY INCLUDED", IF(AND(G1471="MAYBE", H1471="MAYBE"), "Mutually MAYBE", IF(AND(G1471="Excluded", OR(H1471="INCLUDED", H1471="MAYBE")), "AI: No, Human: Yes", IF(AND(H1471="Excluded", OR(G1471="INCLUDED", G1471="CERTAINLY INCLUDED", G1471="MAYBE")), "AI: Yes, Human: No", "Other Conflict")))))</f>
        <v>Mutually Excluded</v>
      </c>
      <c r="K1471" s="10"/>
      <c r="L1471" s="10"/>
      <c r="N1471" s="220" t="s">
        <v>19</v>
      </c>
      <c r="O1471" s="54" t="str">
        <f>IF(J1471="Mutually Excluded","Exclude",IF(J1471= "Mutually Included","Include",M1471))</f>
        <v>Exclude</v>
      </c>
      <c r="P1471" s="54" t="str">
        <f>'Humans Alignment T&amp;A'!Z1471</f>
        <v>Exclude</v>
      </c>
      <c r="Q1471" s="120" t="str">
        <f>IF(AND(O1471="Exclude", P1471="Exclude"), "Mutually Excluded", IF(AND(OR(O1471="CERTAINLY INCLUDED", O1471="INCLUDE" ), OR(P1471="INCLUDE", P1471="MAYBE")), "MUTUALLY INCLUDED", IF(AND(O1471="MAYBE", P1471="MAYBE"), "Mutually MAYBE", IF(AND(O1471="Exclude", OR(P1471="INCLUDE", P1471="MAYBE")), "AI+Hum: No, Hum1+2: Yes", IF(AND(P1471="Exclude", OR(O1471="INCLUDE", O1471="CERTAINLY INCLUDED", H1471="MAYBE")), "Ai+hum: Yes, Hum1+2: No", "Other Conflict")))))</f>
        <v>Mutually Excluded</v>
      </c>
      <c r="U1471" s="121" t="str">
        <f>IF(Q1471="Mutually Excluded","Exclude",IF(Q1471= "Mutually Included","Include",R1471))</f>
        <v>Exclude</v>
      </c>
      <c r="V1471" s="122"/>
      <c r="X1471" s="117"/>
      <c r="Y1471" s="117"/>
      <c r="Z1471" s="103" t="str">
        <f t="shared" si="225"/>
        <v/>
      </c>
      <c r="AA1471" s="256"/>
      <c r="AB1471" s="186"/>
      <c r="AC1471" s="186"/>
      <c r="AD1471" s="203"/>
      <c r="AF1471" s="203"/>
      <c r="AG1471" s="102" t="str">
        <f t="shared" si="226"/>
        <v/>
      </c>
      <c r="AH1471" s="10" t="str">
        <f t="shared" si="223"/>
        <v/>
      </c>
      <c r="AI1471" s="102"/>
      <c r="AJ1471" s="10"/>
      <c r="AK1471" s="10"/>
      <c r="AL1471" s="105"/>
      <c r="AM1471" s="102"/>
      <c r="AN1471" s="10"/>
      <c r="AO1471" s="10" t="str">
        <f t="shared" si="227"/>
        <v/>
      </c>
      <c r="AT1471" s="10"/>
      <c r="AU1471" s="10" t="str">
        <f>IF(O1471="include",AF1471,"")</f>
        <v/>
      </c>
      <c r="AV1471" s="54" t="str">
        <f>IF(P1471="include",AF1471,"")</f>
        <v/>
      </c>
    </row>
    <row r="1472" spans="1:48" s="54" customFormat="1" ht="30">
      <c r="A1472" s="10">
        <v>1611</v>
      </c>
      <c r="B1472" s="10"/>
      <c r="C1472" s="10" t="s">
        <v>1341</v>
      </c>
      <c r="D1472" s="10">
        <v>4</v>
      </c>
      <c r="E1472" s="10">
        <v>4</v>
      </c>
      <c r="F1472" s="10">
        <v>4</v>
      </c>
      <c r="G1472" s="119" t="str">
        <f t="shared" si="224"/>
        <v>EXCLUDED</v>
      </c>
      <c r="H1472" s="147" t="s">
        <v>901</v>
      </c>
      <c r="I1472" s="189" t="s">
        <v>901</v>
      </c>
      <c r="J1472" s="10" t="str">
        <f>IF(AND(G1472="Excluded", H1472="Excluded"), "Mutually Excluded", IF(AND(OR(G1472="CERTAINLY INCLUDED", G1472="INCLUDED", G1472="MAYBE" ), OR(H1472="INCLUDED", H1472="MAYBE")), "MUTUALLY INCLUDED", IF(AND(G1472="MAYBE", H1472="MAYBE"), "Mutually MAYBE", IF(AND(G1472="Excluded", OR(H1472="INCLUDED", H1472="MAYBE")), "AI: No, Human: Yes", IF(AND(H1472="Excluded", OR(G1472="INCLUDED", G1472="CERTAINLY INCLUDED", G1472="MAYBE")), "AI: Yes, Human: No", "Other Conflict")))))</f>
        <v>Mutually Excluded</v>
      </c>
      <c r="K1472" s="10"/>
      <c r="L1472" s="10"/>
      <c r="N1472" s="220" t="s">
        <v>19</v>
      </c>
      <c r="O1472" s="54" t="str">
        <f>IF(J1472="Mutually Excluded","Exclude",IF(J1472= "Mutually Included","Include",M1472))</f>
        <v>Exclude</v>
      </c>
      <c r="P1472" s="54" t="str">
        <f>'Humans Alignment T&amp;A'!Z1472</f>
        <v>Exclude</v>
      </c>
      <c r="Q1472" s="120" t="str">
        <f>IF(AND(O1472="Exclude", P1472="Exclude"), "Mutually Excluded", IF(AND(OR(O1472="CERTAINLY INCLUDED", O1472="INCLUDE" ), OR(P1472="INCLUDE", P1472="MAYBE")), "MUTUALLY INCLUDED", IF(AND(O1472="MAYBE", P1472="MAYBE"), "Mutually MAYBE", IF(AND(O1472="Exclude", OR(P1472="INCLUDE", P1472="MAYBE")), "AI+Hum: No, Hum1+2: Yes", IF(AND(P1472="Exclude", OR(O1472="INCLUDE", O1472="CERTAINLY INCLUDED", H1472="MAYBE")), "Ai+hum: Yes, Hum1+2: No", "Other Conflict")))))</f>
        <v>Mutually Excluded</v>
      </c>
      <c r="U1472" s="121" t="str">
        <f>IF(Q1472="Mutually Excluded","Exclude",IF(Q1472= "Mutually Included","Include",R1472))</f>
        <v>Exclude</v>
      </c>
      <c r="V1472" s="122"/>
      <c r="X1472" s="117"/>
      <c r="Y1472" s="117"/>
      <c r="Z1472" s="103" t="str">
        <f t="shared" si="225"/>
        <v/>
      </c>
      <c r="AA1472" s="256"/>
      <c r="AB1472" s="186"/>
      <c r="AC1472" s="186"/>
      <c r="AD1472" s="203"/>
      <c r="AF1472" s="203"/>
      <c r="AG1472" s="102" t="str">
        <f t="shared" si="226"/>
        <v/>
      </c>
      <c r="AH1472" s="10" t="str">
        <f t="shared" si="223"/>
        <v/>
      </c>
      <c r="AI1472" s="102"/>
      <c r="AJ1472" s="10"/>
      <c r="AK1472" s="10"/>
      <c r="AL1472" s="105"/>
      <c r="AM1472" s="102"/>
      <c r="AN1472" s="10"/>
      <c r="AO1472" s="10" t="str">
        <f t="shared" si="227"/>
        <v/>
      </c>
      <c r="AT1472" s="10"/>
      <c r="AU1472" s="10" t="str">
        <f>IF(O1472="include",AF1472,"")</f>
        <v/>
      </c>
      <c r="AV1472" s="54" t="str">
        <f>IF(P1472="include",AF1472,"")</f>
        <v/>
      </c>
    </row>
    <row r="1473" spans="1:48" s="54" customFormat="1" ht="60">
      <c r="A1473" s="10">
        <v>1612</v>
      </c>
      <c r="B1473" s="10"/>
      <c r="C1473" s="10" t="s">
        <v>1982</v>
      </c>
      <c r="D1473" s="10">
        <v>3</v>
      </c>
      <c r="E1473" s="10">
        <v>2</v>
      </c>
      <c r="F1473" s="10">
        <v>3</v>
      </c>
      <c r="G1473" s="119" t="str">
        <f t="shared" si="224"/>
        <v>EXCLUDED</v>
      </c>
      <c r="H1473" s="147" t="s">
        <v>901</v>
      </c>
      <c r="I1473" s="189" t="s">
        <v>901</v>
      </c>
      <c r="J1473" s="10" t="str">
        <f>IF(AND(G1473="Excluded", H1473="Excluded"), "Mutually Excluded", IF(AND(OR(G1473="CERTAINLY INCLUDED", G1473="INCLUDED", G1473="MAYBE" ), OR(H1473="INCLUDED", H1473="MAYBE")), "MUTUALLY INCLUDED", IF(AND(G1473="MAYBE", H1473="MAYBE"), "Mutually MAYBE", IF(AND(G1473="Excluded", OR(H1473="INCLUDED", H1473="MAYBE")), "AI: No, Human: Yes", IF(AND(H1473="Excluded", OR(G1473="INCLUDED", G1473="CERTAINLY INCLUDED", G1473="MAYBE")), "AI: Yes, Human: No", "Other Conflict")))))</f>
        <v>Mutually Excluded</v>
      </c>
      <c r="K1473" s="10"/>
      <c r="L1473" s="10"/>
      <c r="N1473" s="220" t="s">
        <v>19</v>
      </c>
      <c r="O1473" s="54" t="str">
        <f>IF(J1473="Mutually Excluded","Exclude",IF(J1473= "Mutually Included","Include",M1473))</f>
        <v>Exclude</v>
      </c>
      <c r="P1473" s="54" t="str">
        <f>'Humans Alignment T&amp;A'!Z1473</f>
        <v>Exclude</v>
      </c>
      <c r="Q1473" s="120" t="str">
        <f>IF(AND(O1473="Exclude", P1473="Exclude"), "Mutually Excluded", IF(AND(OR(O1473="CERTAINLY INCLUDED", O1473="INCLUDE" ), OR(P1473="INCLUDE", P1473="MAYBE")), "MUTUALLY INCLUDED", IF(AND(O1473="MAYBE", P1473="MAYBE"), "Mutually MAYBE", IF(AND(O1473="Exclude", OR(P1473="INCLUDE", P1473="MAYBE")), "AI+Hum: No, Hum1+2: Yes", IF(AND(P1473="Exclude", OR(O1473="INCLUDE", O1473="CERTAINLY INCLUDED", H1473="MAYBE")), "Ai+hum: Yes, Hum1+2: No", "Other Conflict")))))</f>
        <v>Mutually Excluded</v>
      </c>
      <c r="U1473" s="121" t="str">
        <f>IF(Q1473="Mutually Excluded","Exclude",IF(Q1473= "Mutually Included","Include",R1473))</f>
        <v>Exclude</v>
      </c>
      <c r="V1473" s="122"/>
      <c r="X1473" s="117"/>
      <c r="Y1473" s="117"/>
      <c r="Z1473" s="103" t="str">
        <f t="shared" si="225"/>
        <v/>
      </c>
      <c r="AA1473" s="256"/>
      <c r="AB1473" s="186"/>
      <c r="AC1473" s="186"/>
      <c r="AD1473" s="203"/>
      <c r="AF1473" s="203"/>
      <c r="AG1473" s="102" t="str">
        <f t="shared" si="226"/>
        <v/>
      </c>
      <c r="AH1473" s="10" t="str">
        <f t="shared" si="223"/>
        <v/>
      </c>
      <c r="AI1473" s="102"/>
      <c r="AJ1473" s="10"/>
      <c r="AK1473" s="10"/>
      <c r="AL1473" s="105"/>
      <c r="AM1473" s="102"/>
      <c r="AN1473" s="10"/>
      <c r="AO1473" s="10" t="str">
        <f t="shared" si="227"/>
        <v/>
      </c>
      <c r="AT1473" s="10"/>
      <c r="AU1473" s="10" t="str">
        <f>IF(O1473="include",AF1473,"")</f>
        <v/>
      </c>
      <c r="AV1473" s="54" t="str">
        <f>IF(P1473="include",AF1473,"")</f>
        <v/>
      </c>
    </row>
    <row r="1474" spans="1:48" s="54" customFormat="1" ht="45">
      <c r="A1474" s="10">
        <v>1614</v>
      </c>
      <c r="B1474" s="10"/>
      <c r="C1474" s="10" t="s">
        <v>1985</v>
      </c>
      <c r="D1474" s="10">
        <v>2</v>
      </c>
      <c r="E1474" s="10">
        <v>2</v>
      </c>
      <c r="F1474" s="10">
        <v>2</v>
      </c>
      <c r="G1474" s="119" t="str">
        <f t="shared" si="224"/>
        <v>EXCLUDED</v>
      </c>
      <c r="H1474" s="147" t="s">
        <v>901</v>
      </c>
      <c r="I1474" s="189" t="s">
        <v>901</v>
      </c>
      <c r="J1474" s="10" t="str">
        <f>IF(AND(G1474="Excluded", H1474="Excluded"), "Mutually Excluded", IF(AND(OR(G1474="CERTAINLY INCLUDED", G1474="INCLUDED", G1474="MAYBE" ), OR(H1474="INCLUDED", H1474="MAYBE")), "MUTUALLY INCLUDED", IF(AND(G1474="MAYBE", H1474="MAYBE"), "Mutually MAYBE", IF(AND(G1474="Excluded", OR(H1474="INCLUDED", H1474="MAYBE")), "AI: No, Human: Yes", IF(AND(H1474="Excluded", OR(G1474="INCLUDED", G1474="CERTAINLY INCLUDED", G1474="MAYBE")), "AI: Yes, Human: No", "Other Conflict")))))</f>
        <v>Mutually Excluded</v>
      </c>
      <c r="K1474" s="10"/>
      <c r="L1474" s="10"/>
      <c r="N1474" s="220" t="s">
        <v>19</v>
      </c>
      <c r="O1474" s="54" t="str">
        <f>IF(J1474="Mutually Excluded","Exclude",IF(J1474= "Mutually Included","Include",M1474))</f>
        <v>Exclude</v>
      </c>
      <c r="P1474" s="54" t="str">
        <f>'Humans Alignment T&amp;A'!Z1474</f>
        <v>Exclude</v>
      </c>
      <c r="Q1474" s="120" t="str">
        <f>IF(AND(O1474="Exclude", P1474="Exclude"), "Mutually Excluded", IF(AND(OR(O1474="CERTAINLY INCLUDED", O1474="INCLUDE" ), OR(P1474="INCLUDE", P1474="MAYBE")), "MUTUALLY INCLUDED", IF(AND(O1474="MAYBE", P1474="MAYBE"), "Mutually MAYBE", IF(AND(O1474="Exclude", OR(P1474="INCLUDE", P1474="MAYBE")), "AI+Hum: No, Hum1+2: Yes", IF(AND(P1474="Exclude", OR(O1474="INCLUDE", O1474="CERTAINLY INCLUDED", H1474="MAYBE")), "Ai+hum: Yes, Hum1+2: No", "Other Conflict")))))</f>
        <v>Mutually Excluded</v>
      </c>
      <c r="U1474" s="121" t="str">
        <f>IF(Q1474="Mutually Excluded","Exclude",IF(Q1474= "Mutually Included","Include",R1474))</f>
        <v>Exclude</v>
      </c>
      <c r="V1474" s="122"/>
      <c r="X1474" s="117"/>
      <c r="Y1474" s="117"/>
      <c r="Z1474" s="103" t="str">
        <f t="shared" si="225"/>
        <v/>
      </c>
      <c r="AA1474" s="256"/>
      <c r="AB1474" s="186"/>
      <c r="AC1474" s="186"/>
      <c r="AD1474" s="203"/>
      <c r="AF1474" s="203"/>
      <c r="AG1474" s="102" t="str">
        <f t="shared" si="226"/>
        <v/>
      </c>
      <c r="AH1474" s="10" t="str">
        <f t="shared" si="223"/>
        <v/>
      </c>
      <c r="AI1474" s="102"/>
      <c r="AJ1474" s="10"/>
      <c r="AK1474" s="10"/>
      <c r="AL1474" s="105"/>
      <c r="AM1474" s="102"/>
      <c r="AN1474" s="10"/>
      <c r="AO1474" s="10" t="str">
        <f t="shared" si="227"/>
        <v/>
      </c>
      <c r="AT1474" s="10"/>
      <c r="AU1474" s="10" t="str">
        <f>IF(O1474="include",AF1474,"")</f>
        <v/>
      </c>
      <c r="AV1474" s="54" t="str">
        <f>IF(P1474="include",AF1474,"")</f>
        <v/>
      </c>
    </row>
    <row r="1475" spans="1:48" s="54" customFormat="1" ht="45">
      <c r="A1475" s="10">
        <v>1615</v>
      </c>
      <c r="B1475" s="10"/>
      <c r="C1475" s="10" t="s">
        <v>1986</v>
      </c>
      <c r="D1475" s="10">
        <v>2</v>
      </c>
      <c r="E1475" s="10">
        <v>2</v>
      </c>
      <c r="F1475" s="10">
        <v>2</v>
      </c>
      <c r="G1475" s="119" t="str">
        <f t="shared" si="224"/>
        <v>EXCLUDED</v>
      </c>
      <c r="H1475" s="147" t="s">
        <v>901</v>
      </c>
      <c r="I1475" s="189" t="s">
        <v>901</v>
      </c>
      <c r="J1475" s="10" t="str">
        <f>IF(AND(G1475="Excluded", H1475="Excluded"), "Mutually Excluded", IF(AND(OR(G1475="CERTAINLY INCLUDED", G1475="INCLUDED", G1475="MAYBE" ), OR(H1475="INCLUDED", H1475="MAYBE")), "MUTUALLY INCLUDED", IF(AND(G1475="MAYBE", H1475="MAYBE"), "Mutually MAYBE", IF(AND(G1475="Excluded", OR(H1475="INCLUDED", H1475="MAYBE")), "AI: No, Human: Yes", IF(AND(H1475="Excluded", OR(G1475="INCLUDED", G1475="CERTAINLY INCLUDED", G1475="MAYBE")), "AI: Yes, Human: No", "Other Conflict")))))</f>
        <v>Mutually Excluded</v>
      </c>
      <c r="K1475" s="10"/>
      <c r="L1475" s="10"/>
      <c r="N1475" s="220" t="s">
        <v>19</v>
      </c>
      <c r="O1475" s="54" t="str">
        <f>IF(J1475="Mutually Excluded","Exclude",IF(J1475= "Mutually Included","Include",M1475))</f>
        <v>Exclude</v>
      </c>
      <c r="P1475" s="54" t="str">
        <f>'Humans Alignment T&amp;A'!Z1475</f>
        <v>Exclude</v>
      </c>
      <c r="Q1475" s="120" t="str">
        <f>IF(AND(O1475="Exclude", P1475="Exclude"), "Mutually Excluded", IF(AND(OR(O1475="CERTAINLY INCLUDED", O1475="INCLUDE" ), OR(P1475="INCLUDE", P1475="MAYBE")), "MUTUALLY INCLUDED", IF(AND(O1475="MAYBE", P1475="MAYBE"), "Mutually MAYBE", IF(AND(O1475="Exclude", OR(P1475="INCLUDE", P1475="MAYBE")), "AI+Hum: No, Hum1+2: Yes", IF(AND(P1475="Exclude", OR(O1475="INCLUDE", O1475="CERTAINLY INCLUDED", H1475="MAYBE")), "Ai+hum: Yes, Hum1+2: No", "Other Conflict")))))</f>
        <v>Mutually Excluded</v>
      </c>
      <c r="U1475" s="121" t="str">
        <f>IF(Q1475="Mutually Excluded","Exclude",IF(Q1475= "Mutually Included","Include",R1475))</f>
        <v>Exclude</v>
      </c>
      <c r="V1475" s="122"/>
      <c r="X1475" s="117"/>
      <c r="Y1475" s="117"/>
      <c r="Z1475" s="103" t="str">
        <f t="shared" si="225"/>
        <v/>
      </c>
      <c r="AA1475" s="256"/>
      <c r="AB1475" s="186"/>
      <c r="AC1475" s="186"/>
      <c r="AD1475" s="203"/>
      <c r="AF1475" s="203"/>
      <c r="AG1475" s="102" t="str">
        <f t="shared" si="226"/>
        <v/>
      </c>
      <c r="AH1475" s="10" t="str">
        <f t="shared" si="223"/>
        <v/>
      </c>
      <c r="AI1475" s="102"/>
      <c r="AJ1475" s="10"/>
      <c r="AK1475" s="10"/>
      <c r="AL1475" s="105"/>
      <c r="AM1475" s="102"/>
      <c r="AN1475" s="10"/>
      <c r="AO1475" s="10" t="str">
        <f t="shared" si="227"/>
        <v/>
      </c>
      <c r="AT1475" s="10"/>
      <c r="AU1475" s="10" t="str">
        <f>IF(O1475="include",AF1475,"")</f>
        <v/>
      </c>
      <c r="AV1475" s="54" t="str">
        <f>IF(P1475="include",AF1475,"")</f>
        <v/>
      </c>
    </row>
    <row r="1476" spans="1:48" s="54" customFormat="1" ht="30">
      <c r="A1476" s="10">
        <v>1616</v>
      </c>
      <c r="B1476" s="10"/>
      <c r="C1476" s="10" t="s">
        <v>1987</v>
      </c>
      <c r="D1476" s="10">
        <v>1</v>
      </c>
      <c r="E1476" s="10">
        <v>1</v>
      </c>
      <c r="F1476" s="10">
        <v>1</v>
      </c>
      <c r="G1476" s="119" t="str">
        <f t="shared" si="224"/>
        <v>EXCLUDED</v>
      </c>
      <c r="H1476" s="147" t="s">
        <v>901</v>
      </c>
      <c r="I1476" s="189" t="s">
        <v>901</v>
      </c>
      <c r="J1476" s="10" t="str">
        <f>IF(AND(G1476="Excluded", H1476="Excluded"), "Mutually Excluded", IF(AND(OR(G1476="CERTAINLY INCLUDED", G1476="INCLUDED", G1476="MAYBE" ), OR(H1476="INCLUDED", H1476="MAYBE")), "MUTUALLY INCLUDED", IF(AND(G1476="MAYBE", H1476="MAYBE"), "Mutually MAYBE", IF(AND(G1476="Excluded", OR(H1476="INCLUDED", H1476="MAYBE")), "AI: No, Human: Yes", IF(AND(H1476="Excluded", OR(G1476="INCLUDED", G1476="CERTAINLY INCLUDED", G1476="MAYBE")), "AI: Yes, Human: No", "Other Conflict")))))</f>
        <v>Mutually Excluded</v>
      </c>
      <c r="K1476" s="10"/>
      <c r="L1476" s="10"/>
      <c r="N1476" s="220" t="s">
        <v>19</v>
      </c>
      <c r="O1476" s="54" t="str">
        <f>IF(J1476="Mutually Excluded","Exclude",IF(J1476= "Mutually Included","Include",M1476))</f>
        <v>Exclude</v>
      </c>
      <c r="P1476" s="54" t="str">
        <f>'Humans Alignment T&amp;A'!Z1476</f>
        <v>Exclude</v>
      </c>
      <c r="Q1476" s="120" t="str">
        <f>IF(AND(O1476="Exclude", P1476="Exclude"), "Mutually Excluded", IF(AND(OR(O1476="CERTAINLY INCLUDED", O1476="INCLUDE" ), OR(P1476="INCLUDE", P1476="MAYBE")), "MUTUALLY INCLUDED", IF(AND(O1476="MAYBE", P1476="MAYBE"), "Mutually MAYBE", IF(AND(O1476="Exclude", OR(P1476="INCLUDE", P1476="MAYBE")), "AI+Hum: No, Hum1+2: Yes", IF(AND(P1476="Exclude", OR(O1476="INCLUDE", O1476="CERTAINLY INCLUDED", H1476="MAYBE")), "Ai+hum: Yes, Hum1+2: No", "Other Conflict")))))</f>
        <v>Mutually Excluded</v>
      </c>
      <c r="U1476" s="121" t="str">
        <f>IF(Q1476="Mutually Excluded","Exclude",IF(Q1476= "Mutually Included","Include",R1476))</f>
        <v>Exclude</v>
      </c>
      <c r="V1476" s="122"/>
      <c r="X1476" s="117"/>
      <c r="Y1476" s="117"/>
      <c r="Z1476" s="103" t="str">
        <f t="shared" si="225"/>
        <v/>
      </c>
      <c r="AA1476" s="256"/>
      <c r="AB1476" s="186"/>
      <c r="AC1476" s="186"/>
      <c r="AD1476" s="203"/>
      <c r="AF1476" s="203"/>
      <c r="AG1476" s="102" t="str">
        <f t="shared" si="226"/>
        <v/>
      </c>
      <c r="AH1476" s="10" t="str">
        <f t="shared" si="223"/>
        <v/>
      </c>
      <c r="AI1476" s="102"/>
      <c r="AJ1476" s="10"/>
      <c r="AK1476" s="10"/>
      <c r="AL1476" s="105"/>
      <c r="AM1476" s="102"/>
      <c r="AN1476" s="10"/>
      <c r="AO1476" s="10" t="str">
        <f t="shared" si="227"/>
        <v/>
      </c>
      <c r="AT1476" s="10"/>
      <c r="AU1476" s="10" t="str">
        <f>IF(O1476="include",AF1476,"")</f>
        <v/>
      </c>
      <c r="AV1476" s="54" t="str">
        <f>IF(P1476="include",AF1476,"")</f>
        <v/>
      </c>
    </row>
    <row r="1477" spans="1:48" s="54" customFormat="1" ht="30">
      <c r="A1477" s="10">
        <v>1617</v>
      </c>
      <c r="B1477" s="10"/>
      <c r="C1477" s="10" t="s">
        <v>1988</v>
      </c>
      <c r="D1477" s="10">
        <v>1</v>
      </c>
      <c r="E1477" s="10">
        <v>1</v>
      </c>
      <c r="F1477" s="10">
        <v>1</v>
      </c>
      <c r="G1477" s="119" t="str">
        <f t="shared" si="224"/>
        <v>EXCLUDED</v>
      </c>
      <c r="H1477" s="147" t="s">
        <v>901</v>
      </c>
      <c r="I1477" s="189" t="s">
        <v>901</v>
      </c>
      <c r="J1477" s="10" t="str">
        <f>IF(AND(G1477="Excluded", H1477="Excluded"), "Mutually Excluded", IF(AND(OR(G1477="CERTAINLY INCLUDED", G1477="INCLUDED", G1477="MAYBE" ), OR(H1477="INCLUDED", H1477="MAYBE")), "MUTUALLY INCLUDED", IF(AND(G1477="MAYBE", H1477="MAYBE"), "Mutually MAYBE", IF(AND(G1477="Excluded", OR(H1477="INCLUDED", H1477="MAYBE")), "AI: No, Human: Yes", IF(AND(H1477="Excluded", OR(G1477="INCLUDED", G1477="CERTAINLY INCLUDED", G1477="MAYBE")), "AI: Yes, Human: No", "Other Conflict")))))</f>
        <v>Mutually Excluded</v>
      </c>
      <c r="K1477" s="10"/>
      <c r="L1477" s="10"/>
      <c r="N1477" s="220" t="s">
        <v>19</v>
      </c>
      <c r="O1477" s="54" t="str">
        <f>IF(J1477="Mutually Excluded","Exclude",IF(J1477= "Mutually Included","Include",M1477))</f>
        <v>Exclude</v>
      </c>
      <c r="P1477" s="54" t="str">
        <f>'Humans Alignment T&amp;A'!Z1477</f>
        <v>Exclude</v>
      </c>
      <c r="Q1477" s="120" t="str">
        <f>IF(AND(O1477="Exclude", P1477="Exclude"), "Mutually Excluded", IF(AND(OR(O1477="CERTAINLY INCLUDED", O1477="INCLUDE" ), OR(P1477="INCLUDE", P1477="MAYBE")), "MUTUALLY INCLUDED", IF(AND(O1477="MAYBE", P1477="MAYBE"), "Mutually MAYBE", IF(AND(O1477="Exclude", OR(P1477="INCLUDE", P1477="MAYBE")), "AI+Hum: No, Hum1+2: Yes", IF(AND(P1477="Exclude", OR(O1477="INCLUDE", O1477="CERTAINLY INCLUDED", H1477="MAYBE")), "Ai+hum: Yes, Hum1+2: No", "Other Conflict")))))</f>
        <v>Mutually Excluded</v>
      </c>
      <c r="U1477" s="121" t="str">
        <f>IF(Q1477="Mutually Excluded","Exclude",IF(Q1477= "Mutually Included","Include",R1477))</f>
        <v>Exclude</v>
      </c>
      <c r="V1477" s="122"/>
      <c r="X1477" s="117"/>
      <c r="Y1477" s="117"/>
      <c r="Z1477" s="103" t="str">
        <f t="shared" si="225"/>
        <v/>
      </c>
      <c r="AA1477" s="256"/>
      <c r="AB1477" s="186"/>
      <c r="AC1477" s="186"/>
      <c r="AD1477" s="203"/>
      <c r="AF1477" s="203"/>
      <c r="AG1477" s="102" t="str">
        <f t="shared" si="226"/>
        <v/>
      </c>
      <c r="AH1477" s="10" t="str">
        <f t="shared" si="223"/>
        <v/>
      </c>
      <c r="AI1477" s="102"/>
      <c r="AJ1477" s="10"/>
      <c r="AK1477" s="10"/>
      <c r="AL1477" s="105"/>
      <c r="AM1477" s="102"/>
      <c r="AN1477" s="10"/>
      <c r="AO1477" s="10" t="str">
        <f t="shared" si="227"/>
        <v/>
      </c>
      <c r="AT1477" s="10"/>
      <c r="AU1477" s="10" t="str">
        <f>IF(O1477="include",AF1477,"")</f>
        <v/>
      </c>
      <c r="AV1477" s="54" t="str">
        <f>IF(P1477="include",AF1477,"")</f>
        <v/>
      </c>
    </row>
    <row r="1478" spans="1:48" s="54" customFormat="1" ht="30">
      <c r="A1478" s="10">
        <v>1618</v>
      </c>
      <c r="B1478" s="10"/>
      <c r="C1478" s="10" t="s">
        <v>1989</v>
      </c>
      <c r="D1478" s="10">
        <v>4</v>
      </c>
      <c r="E1478" s="10">
        <v>5</v>
      </c>
      <c r="F1478" s="10">
        <v>4</v>
      </c>
      <c r="G1478" s="119" t="str">
        <f t="shared" si="224"/>
        <v>MAYBE</v>
      </c>
      <c r="H1478" s="147" t="s">
        <v>901</v>
      </c>
      <c r="I1478" s="189" t="s">
        <v>901</v>
      </c>
      <c r="J1478" s="10" t="str">
        <f>IF(AND(G1478="Excluded", H1478="Excluded"), "Mutually Excluded", IF(AND(OR(G1478="CERTAINLY INCLUDED", G1478="INCLUDED", G1478="MAYBE" ), OR(H1478="INCLUDED", H1478="MAYBE")), "MUTUALLY INCLUDED", IF(AND(G1478="MAYBE", H1478="MAYBE"), "Mutually MAYBE", IF(AND(G1478="Excluded", OR(H1478="INCLUDED", H1478="MAYBE")), "AI: No, Human: Yes", IF(AND(H1478="Excluded", OR(G1478="INCLUDED", G1478="CERTAINLY INCLUDED", G1478="MAYBE")), "AI: Yes, Human: No", "Other Conflict")))))</f>
        <v>AI: Yes, Human: No</v>
      </c>
      <c r="K1478" s="10" t="s">
        <v>3024</v>
      </c>
      <c r="L1478" s="10" t="s">
        <v>19</v>
      </c>
      <c r="M1478" s="54" t="s">
        <v>19</v>
      </c>
      <c r="N1478" s="220" t="s">
        <v>19</v>
      </c>
      <c r="O1478" s="54" t="str">
        <f>IF(J1478="Mutually Excluded","Exclude",IF(J1478= "Mutually Included","Include",M1478))</f>
        <v>Exclude</v>
      </c>
      <c r="P1478" s="54" t="str">
        <f>'Humans Alignment T&amp;A'!Z1478</f>
        <v>Exclude</v>
      </c>
      <c r="Q1478" s="120" t="str">
        <f>IF(AND(O1478="Exclude", P1478="Exclude"), "Mutually Excluded", IF(AND(OR(O1478="CERTAINLY INCLUDED", O1478="INCLUDE" ), OR(P1478="INCLUDE", P1478="MAYBE")), "MUTUALLY INCLUDED", IF(AND(O1478="MAYBE", P1478="MAYBE"), "Mutually MAYBE", IF(AND(O1478="Exclude", OR(P1478="INCLUDE", P1478="MAYBE")), "AI+Hum: No, Hum1+2: Yes", IF(AND(P1478="Exclude", OR(O1478="INCLUDE", O1478="CERTAINLY INCLUDED", H1478="MAYBE")), "Ai+hum: Yes, Hum1+2: No", "Other Conflict")))))</f>
        <v>Mutually Excluded</v>
      </c>
      <c r="U1478" s="121" t="str">
        <f>IF(Q1478="Mutually Excluded","Exclude",IF(Q1478= "Mutually Included","Include",R1478))</f>
        <v>Exclude</v>
      </c>
      <c r="V1478" s="122"/>
      <c r="X1478" s="117"/>
      <c r="Y1478" s="117"/>
      <c r="Z1478" s="103" t="str">
        <f t="shared" si="225"/>
        <v/>
      </c>
      <c r="AA1478" s="256"/>
      <c r="AB1478" s="186"/>
      <c r="AC1478" s="186"/>
      <c r="AD1478" s="203"/>
      <c r="AF1478" s="203"/>
      <c r="AG1478" s="102" t="str">
        <f t="shared" si="226"/>
        <v/>
      </c>
      <c r="AH1478" s="10" t="str">
        <f t="shared" si="223"/>
        <v/>
      </c>
      <c r="AI1478" s="102"/>
      <c r="AJ1478" s="10"/>
      <c r="AK1478" s="10"/>
      <c r="AL1478" s="105"/>
      <c r="AM1478" s="102"/>
      <c r="AN1478" s="10"/>
      <c r="AO1478" s="10" t="str">
        <f t="shared" si="227"/>
        <v/>
      </c>
      <c r="AT1478" s="10"/>
      <c r="AU1478" s="10" t="str">
        <f>IF(O1478="include",AF1478,"")</f>
        <v/>
      </c>
      <c r="AV1478" s="54" t="str">
        <f>IF(P1478="include",AF1478,"")</f>
        <v/>
      </c>
    </row>
    <row r="1479" spans="1:48" s="54" customFormat="1" ht="30">
      <c r="A1479" s="10">
        <v>1619</v>
      </c>
      <c r="B1479" s="10"/>
      <c r="C1479" s="10" t="s">
        <v>1991</v>
      </c>
      <c r="D1479" s="10">
        <v>2</v>
      </c>
      <c r="E1479" s="10">
        <v>2</v>
      </c>
      <c r="F1479" s="10">
        <v>2</v>
      </c>
      <c r="G1479" s="119" t="str">
        <f t="shared" si="224"/>
        <v>EXCLUDED</v>
      </c>
      <c r="H1479" s="147" t="s">
        <v>901</v>
      </c>
      <c r="I1479" s="189" t="s">
        <v>901</v>
      </c>
      <c r="J1479" s="10" t="str">
        <f>IF(AND(G1479="Excluded", H1479="Excluded"), "Mutually Excluded", IF(AND(OR(G1479="CERTAINLY INCLUDED", G1479="INCLUDED", G1479="MAYBE" ), OR(H1479="INCLUDED", H1479="MAYBE")), "MUTUALLY INCLUDED", IF(AND(G1479="MAYBE", H1479="MAYBE"), "Mutually MAYBE", IF(AND(G1479="Excluded", OR(H1479="INCLUDED", H1479="MAYBE")), "AI: No, Human: Yes", IF(AND(H1479="Excluded", OR(G1479="INCLUDED", G1479="CERTAINLY INCLUDED", G1479="MAYBE")), "AI: Yes, Human: No", "Other Conflict")))))</f>
        <v>Mutually Excluded</v>
      </c>
      <c r="K1479" s="10"/>
      <c r="L1479" s="10"/>
      <c r="N1479" s="220" t="s">
        <v>19</v>
      </c>
      <c r="O1479" s="54" t="str">
        <f>IF(J1479="Mutually Excluded","Exclude",IF(J1479= "Mutually Included","Include",M1479))</f>
        <v>Exclude</v>
      </c>
      <c r="P1479" s="54" t="str">
        <f>'Humans Alignment T&amp;A'!Z1479</f>
        <v>Exclude</v>
      </c>
      <c r="Q1479" s="120" t="str">
        <f>IF(AND(O1479="Exclude", P1479="Exclude"), "Mutually Excluded", IF(AND(OR(O1479="CERTAINLY INCLUDED", O1479="INCLUDE" ), OR(P1479="INCLUDE", P1479="MAYBE")), "MUTUALLY INCLUDED", IF(AND(O1479="MAYBE", P1479="MAYBE"), "Mutually MAYBE", IF(AND(O1479="Exclude", OR(P1479="INCLUDE", P1479="MAYBE")), "AI+Hum: No, Hum1+2: Yes", IF(AND(P1479="Exclude", OR(O1479="INCLUDE", O1479="CERTAINLY INCLUDED", H1479="MAYBE")), "Ai+hum: Yes, Hum1+2: No", "Other Conflict")))))</f>
        <v>Mutually Excluded</v>
      </c>
      <c r="U1479" s="121" t="str">
        <f>IF(Q1479="Mutually Excluded","Exclude",IF(Q1479= "Mutually Included","Include",R1479))</f>
        <v>Exclude</v>
      </c>
      <c r="V1479" s="122"/>
      <c r="X1479" s="117"/>
      <c r="Y1479" s="117"/>
      <c r="Z1479" s="103" t="str">
        <f t="shared" si="225"/>
        <v/>
      </c>
      <c r="AA1479" s="256"/>
      <c r="AB1479" s="186"/>
      <c r="AC1479" s="186"/>
      <c r="AD1479" s="203"/>
      <c r="AF1479" s="203"/>
      <c r="AG1479" s="102" t="str">
        <f t="shared" si="226"/>
        <v/>
      </c>
      <c r="AH1479" s="10" t="str">
        <f t="shared" si="223"/>
        <v/>
      </c>
      <c r="AI1479" s="102"/>
      <c r="AJ1479" s="10"/>
      <c r="AK1479" s="10"/>
      <c r="AL1479" s="105"/>
      <c r="AM1479" s="102"/>
      <c r="AN1479" s="10"/>
      <c r="AO1479" s="10" t="str">
        <f t="shared" si="227"/>
        <v/>
      </c>
      <c r="AT1479" s="10"/>
      <c r="AU1479" s="10" t="str">
        <f>IF(O1479="include",AF1479,"")</f>
        <v/>
      </c>
      <c r="AV1479" s="54" t="str">
        <f>IF(P1479="include",AF1479,"")</f>
        <v/>
      </c>
    </row>
    <row r="1480" spans="1:48" s="54" customFormat="1" ht="45">
      <c r="A1480" s="10">
        <v>1620</v>
      </c>
      <c r="B1480" s="10"/>
      <c r="C1480" s="10" t="s">
        <v>1992</v>
      </c>
      <c r="D1480" s="10">
        <v>4</v>
      </c>
      <c r="E1480" s="10">
        <v>4</v>
      </c>
      <c r="F1480" s="10">
        <v>3</v>
      </c>
      <c r="G1480" s="119" t="str">
        <f t="shared" si="224"/>
        <v>EXCLUDED</v>
      </c>
      <c r="H1480" s="147" t="s">
        <v>901</v>
      </c>
      <c r="I1480" s="189" t="s">
        <v>901</v>
      </c>
      <c r="J1480" s="10" t="str">
        <f>IF(AND(G1480="Excluded", H1480="Excluded"), "Mutually Excluded", IF(AND(OR(G1480="CERTAINLY INCLUDED", G1480="INCLUDED", G1480="MAYBE" ), OR(H1480="INCLUDED", H1480="MAYBE")), "MUTUALLY INCLUDED", IF(AND(G1480="MAYBE", H1480="MAYBE"), "Mutually MAYBE", IF(AND(G1480="Excluded", OR(H1480="INCLUDED", H1480="MAYBE")), "AI: No, Human: Yes", IF(AND(H1480="Excluded", OR(G1480="INCLUDED", G1480="CERTAINLY INCLUDED", G1480="MAYBE")), "AI: Yes, Human: No", "Other Conflict")))))</f>
        <v>Mutually Excluded</v>
      </c>
      <c r="K1480" s="10"/>
      <c r="L1480" s="10"/>
      <c r="N1480" s="220" t="s">
        <v>19</v>
      </c>
      <c r="O1480" s="54" t="str">
        <f>IF(J1480="Mutually Excluded","Exclude",IF(J1480= "Mutually Included","Include",M1480))</f>
        <v>Exclude</v>
      </c>
      <c r="P1480" s="54" t="str">
        <f>'Humans Alignment T&amp;A'!Z1480</f>
        <v>Exclude</v>
      </c>
      <c r="Q1480" s="120" t="str">
        <f>IF(AND(O1480="Exclude", P1480="Exclude"), "Mutually Excluded", IF(AND(OR(O1480="CERTAINLY INCLUDED", O1480="INCLUDE" ), OR(P1480="INCLUDE", P1480="MAYBE")), "MUTUALLY INCLUDED", IF(AND(O1480="MAYBE", P1480="MAYBE"), "Mutually MAYBE", IF(AND(O1480="Exclude", OR(P1480="INCLUDE", P1480="MAYBE")), "AI+Hum: No, Hum1+2: Yes", IF(AND(P1480="Exclude", OR(O1480="INCLUDE", O1480="CERTAINLY INCLUDED", H1480="MAYBE")), "Ai+hum: Yes, Hum1+2: No", "Other Conflict")))))</f>
        <v>Mutually Excluded</v>
      </c>
      <c r="U1480" s="121" t="str">
        <f>IF(Q1480="Mutually Excluded","Exclude",IF(Q1480= "Mutually Included","Include",R1480))</f>
        <v>Exclude</v>
      </c>
      <c r="V1480" s="122"/>
      <c r="X1480" s="117"/>
      <c r="Y1480" s="117"/>
      <c r="Z1480" s="103" t="str">
        <f t="shared" si="225"/>
        <v/>
      </c>
      <c r="AA1480" s="256"/>
      <c r="AB1480" s="186"/>
      <c r="AC1480" s="186"/>
      <c r="AD1480" s="203"/>
      <c r="AF1480" s="203"/>
      <c r="AG1480" s="102" t="str">
        <f t="shared" si="226"/>
        <v/>
      </c>
      <c r="AH1480" s="10" t="str">
        <f t="shared" si="223"/>
        <v/>
      </c>
      <c r="AI1480" s="102"/>
      <c r="AJ1480" s="10"/>
      <c r="AK1480" s="10"/>
      <c r="AL1480" s="105"/>
      <c r="AM1480" s="102"/>
      <c r="AN1480" s="10"/>
      <c r="AO1480" s="10" t="str">
        <f t="shared" si="227"/>
        <v/>
      </c>
      <c r="AT1480" s="10"/>
      <c r="AU1480" s="10" t="str">
        <f>IF(O1480="include",AF1480,"")</f>
        <v/>
      </c>
      <c r="AV1480" s="54" t="str">
        <f>IF(P1480="include",AF1480,"")</f>
        <v/>
      </c>
    </row>
    <row r="1481" spans="1:48" s="54" customFormat="1" ht="30">
      <c r="A1481" s="10">
        <v>1621</v>
      </c>
      <c r="B1481" s="10"/>
      <c r="C1481" s="10" t="s">
        <v>1993</v>
      </c>
      <c r="D1481" s="10">
        <v>1</v>
      </c>
      <c r="E1481" s="10">
        <v>2</v>
      </c>
      <c r="F1481" s="10">
        <v>1</v>
      </c>
      <c r="G1481" s="119" t="str">
        <f t="shared" si="224"/>
        <v>EXCLUDED</v>
      </c>
      <c r="H1481" s="147" t="s">
        <v>901</v>
      </c>
      <c r="I1481" s="189" t="s">
        <v>901</v>
      </c>
      <c r="J1481" s="10" t="str">
        <f>IF(AND(G1481="Excluded", H1481="Excluded"), "Mutually Excluded", IF(AND(OR(G1481="CERTAINLY INCLUDED", G1481="INCLUDED", G1481="MAYBE" ), OR(H1481="INCLUDED", H1481="MAYBE")), "MUTUALLY INCLUDED", IF(AND(G1481="MAYBE", H1481="MAYBE"), "Mutually MAYBE", IF(AND(G1481="Excluded", OR(H1481="INCLUDED", H1481="MAYBE")), "AI: No, Human: Yes", IF(AND(H1481="Excluded", OR(G1481="INCLUDED", G1481="CERTAINLY INCLUDED", G1481="MAYBE")), "AI: Yes, Human: No", "Other Conflict")))))</f>
        <v>Mutually Excluded</v>
      </c>
      <c r="K1481" s="10"/>
      <c r="L1481" s="10"/>
      <c r="N1481" s="220" t="s">
        <v>19</v>
      </c>
      <c r="O1481" s="54" t="str">
        <f>IF(J1481="Mutually Excluded","Exclude",IF(J1481= "Mutually Included","Include",M1481))</f>
        <v>Exclude</v>
      </c>
      <c r="P1481" s="54" t="str">
        <f>'Humans Alignment T&amp;A'!Z1481</f>
        <v>Exclude</v>
      </c>
      <c r="Q1481" s="120" t="str">
        <f>IF(AND(O1481="Exclude", P1481="Exclude"), "Mutually Excluded", IF(AND(OR(O1481="CERTAINLY INCLUDED", O1481="INCLUDE" ), OR(P1481="INCLUDE", P1481="MAYBE")), "MUTUALLY INCLUDED", IF(AND(O1481="MAYBE", P1481="MAYBE"), "Mutually MAYBE", IF(AND(O1481="Exclude", OR(P1481="INCLUDE", P1481="MAYBE")), "AI+Hum: No, Hum1+2: Yes", IF(AND(P1481="Exclude", OR(O1481="INCLUDE", O1481="CERTAINLY INCLUDED", H1481="MAYBE")), "Ai+hum: Yes, Hum1+2: No", "Other Conflict")))))</f>
        <v>Mutually Excluded</v>
      </c>
      <c r="U1481" s="121" t="str">
        <f>IF(Q1481="Mutually Excluded","Exclude",IF(Q1481= "Mutually Included","Include",R1481))</f>
        <v>Exclude</v>
      </c>
      <c r="V1481" s="122"/>
      <c r="X1481" s="117"/>
      <c r="Y1481" s="117"/>
      <c r="Z1481" s="103" t="str">
        <f t="shared" si="225"/>
        <v/>
      </c>
      <c r="AA1481" s="256"/>
      <c r="AB1481" s="186"/>
      <c r="AC1481" s="186"/>
      <c r="AD1481" s="203"/>
      <c r="AF1481" s="203"/>
      <c r="AG1481" s="102" t="str">
        <f t="shared" si="226"/>
        <v/>
      </c>
      <c r="AH1481" s="10" t="str">
        <f t="shared" si="223"/>
        <v/>
      </c>
      <c r="AI1481" s="102"/>
      <c r="AJ1481" s="10"/>
      <c r="AK1481" s="10"/>
      <c r="AL1481" s="105"/>
      <c r="AM1481" s="102"/>
      <c r="AN1481" s="10"/>
      <c r="AO1481" s="10" t="str">
        <f t="shared" si="227"/>
        <v/>
      </c>
      <c r="AT1481" s="10"/>
      <c r="AU1481" s="10" t="str">
        <f>IF(O1481="include",AF1481,"")</f>
        <v/>
      </c>
      <c r="AV1481" s="54" t="str">
        <f>IF(P1481="include",AF1481,"")</f>
        <v/>
      </c>
    </row>
    <row r="1482" spans="1:48" s="54" customFormat="1" ht="30">
      <c r="A1482" s="10">
        <v>1622</v>
      </c>
      <c r="B1482" s="10"/>
      <c r="C1482" s="10" t="s">
        <v>1994</v>
      </c>
      <c r="D1482" s="10">
        <v>2</v>
      </c>
      <c r="E1482" s="10">
        <v>2</v>
      </c>
      <c r="F1482" s="10">
        <v>3</v>
      </c>
      <c r="G1482" s="119" t="str">
        <f t="shared" si="224"/>
        <v>EXCLUDED</v>
      </c>
      <c r="H1482" s="147" t="s">
        <v>901</v>
      </c>
      <c r="I1482" s="189" t="s">
        <v>901</v>
      </c>
      <c r="J1482" s="10" t="str">
        <f>IF(AND(G1482="Excluded", H1482="Excluded"), "Mutually Excluded", IF(AND(OR(G1482="CERTAINLY INCLUDED", G1482="INCLUDED", G1482="MAYBE" ), OR(H1482="INCLUDED", H1482="MAYBE")), "MUTUALLY INCLUDED", IF(AND(G1482="MAYBE", H1482="MAYBE"), "Mutually MAYBE", IF(AND(G1482="Excluded", OR(H1482="INCLUDED", H1482="MAYBE")), "AI: No, Human: Yes", IF(AND(H1482="Excluded", OR(G1482="INCLUDED", G1482="CERTAINLY INCLUDED", G1482="MAYBE")), "AI: Yes, Human: No", "Other Conflict")))))</f>
        <v>Mutually Excluded</v>
      </c>
      <c r="K1482" s="10"/>
      <c r="L1482" s="10"/>
      <c r="N1482" s="220" t="s">
        <v>19</v>
      </c>
      <c r="O1482" s="54" t="str">
        <f>IF(J1482="Mutually Excluded","Exclude",IF(J1482= "Mutually Included","Include",M1482))</f>
        <v>Exclude</v>
      </c>
      <c r="P1482" s="54" t="str">
        <f>'Humans Alignment T&amp;A'!Z1482</f>
        <v>Exclude</v>
      </c>
      <c r="Q1482" s="120" t="str">
        <f>IF(AND(O1482="Exclude", P1482="Exclude"), "Mutually Excluded", IF(AND(OR(O1482="CERTAINLY INCLUDED", O1482="INCLUDE" ), OR(P1482="INCLUDE", P1482="MAYBE")), "MUTUALLY INCLUDED", IF(AND(O1482="MAYBE", P1482="MAYBE"), "Mutually MAYBE", IF(AND(O1482="Exclude", OR(P1482="INCLUDE", P1482="MAYBE")), "AI+Hum: No, Hum1+2: Yes", IF(AND(P1482="Exclude", OR(O1482="INCLUDE", O1482="CERTAINLY INCLUDED", H1482="MAYBE")), "Ai+hum: Yes, Hum1+2: No", "Other Conflict")))))</f>
        <v>Mutually Excluded</v>
      </c>
      <c r="U1482" s="121" t="str">
        <f>IF(Q1482="Mutually Excluded","Exclude",IF(Q1482= "Mutually Included","Include",R1482))</f>
        <v>Exclude</v>
      </c>
      <c r="V1482" s="122"/>
      <c r="X1482" s="117"/>
      <c r="Y1482" s="117"/>
      <c r="Z1482" s="103" t="str">
        <f t="shared" si="225"/>
        <v/>
      </c>
      <c r="AA1482" s="256"/>
      <c r="AB1482" s="186"/>
      <c r="AC1482" s="186"/>
      <c r="AD1482" s="203"/>
      <c r="AF1482" s="203"/>
      <c r="AG1482" s="102" t="str">
        <f t="shared" si="226"/>
        <v/>
      </c>
      <c r="AH1482" s="10" t="str">
        <f t="shared" si="223"/>
        <v/>
      </c>
      <c r="AI1482" s="102"/>
      <c r="AJ1482" s="10"/>
      <c r="AK1482" s="10"/>
      <c r="AL1482" s="105"/>
      <c r="AM1482" s="102"/>
      <c r="AN1482" s="10"/>
      <c r="AO1482" s="10" t="str">
        <f t="shared" si="227"/>
        <v/>
      </c>
      <c r="AT1482" s="10"/>
      <c r="AU1482" s="10" t="str">
        <f>IF(O1482="include",AF1482,"")</f>
        <v/>
      </c>
      <c r="AV1482" s="54" t="str">
        <f>IF(P1482="include",AF1482,"")</f>
        <v/>
      </c>
    </row>
    <row r="1483" spans="1:48" s="54" customFormat="1" ht="30">
      <c r="A1483" s="10">
        <v>1623</v>
      </c>
      <c r="B1483" s="10"/>
      <c r="C1483" s="10" t="s">
        <v>1162</v>
      </c>
      <c r="D1483" s="10">
        <v>2</v>
      </c>
      <c r="E1483" s="10">
        <v>2</v>
      </c>
      <c r="F1483" s="10">
        <v>2</v>
      </c>
      <c r="G1483" s="119" t="str">
        <f t="shared" si="224"/>
        <v>EXCLUDED</v>
      </c>
      <c r="H1483" s="147" t="s">
        <v>901</v>
      </c>
      <c r="I1483" s="189" t="s">
        <v>901</v>
      </c>
      <c r="J1483" s="10" t="str">
        <f>IF(AND(G1483="Excluded", H1483="Excluded"), "Mutually Excluded", IF(AND(OR(G1483="CERTAINLY INCLUDED", G1483="INCLUDED", G1483="MAYBE" ), OR(H1483="INCLUDED", H1483="MAYBE")), "MUTUALLY INCLUDED", IF(AND(G1483="MAYBE", H1483="MAYBE"), "Mutually MAYBE", IF(AND(G1483="Excluded", OR(H1483="INCLUDED", H1483="MAYBE")), "AI: No, Human: Yes", IF(AND(H1483="Excluded", OR(G1483="INCLUDED", G1483="CERTAINLY INCLUDED", G1483="MAYBE")), "AI: Yes, Human: No", "Other Conflict")))))</f>
        <v>Mutually Excluded</v>
      </c>
      <c r="K1483" s="10"/>
      <c r="L1483" s="10"/>
      <c r="N1483" s="220" t="s">
        <v>19</v>
      </c>
      <c r="O1483" s="54" t="str">
        <f>IF(J1483="Mutually Excluded","Exclude",IF(J1483= "Mutually Included","Include",M1483))</f>
        <v>Exclude</v>
      </c>
      <c r="P1483" s="54" t="str">
        <f>'Humans Alignment T&amp;A'!Z1483</f>
        <v>Exclude</v>
      </c>
      <c r="Q1483" s="120" t="str">
        <f>IF(AND(O1483="Exclude", P1483="Exclude"), "Mutually Excluded", IF(AND(OR(O1483="CERTAINLY INCLUDED", O1483="INCLUDE" ), OR(P1483="INCLUDE", P1483="MAYBE")), "MUTUALLY INCLUDED", IF(AND(O1483="MAYBE", P1483="MAYBE"), "Mutually MAYBE", IF(AND(O1483="Exclude", OR(P1483="INCLUDE", P1483="MAYBE")), "AI+Hum: No, Hum1+2: Yes", IF(AND(P1483="Exclude", OR(O1483="INCLUDE", O1483="CERTAINLY INCLUDED", H1483="MAYBE")), "Ai+hum: Yes, Hum1+2: No", "Other Conflict")))))</f>
        <v>Mutually Excluded</v>
      </c>
      <c r="U1483" s="121" t="str">
        <f>IF(Q1483="Mutually Excluded","Exclude",IF(Q1483= "Mutually Included","Include",R1483))</f>
        <v>Exclude</v>
      </c>
      <c r="V1483" s="122"/>
      <c r="X1483" s="117"/>
      <c r="Y1483" s="117"/>
      <c r="Z1483" s="103" t="str">
        <f t="shared" si="225"/>
        <v/>
      </c>
      <c r="AA1483" s="256"/>
      <c r="AB1483" s="186"/>
      <c r="AC1483" s="186"/>
      <c r="AD1483" s="203"/>
      <c r="AF1483" s="203"/>
      <c r="AG1483" s="102" t="str">
        <f t="shared" si="226"/>
        <v/>
      </c>
      <c r="AH1483" s="10" t="str">
        <f t="shared" si="223"/>
        <v/>
      </c>
      <c r="AI1483" s="102"/>
      <c r="AJ1483" s="10"/>
      <c r="AK1483" s="10"/>
      <c r="AL1483" s="105"/>
      <c r="AM1483" s="102"/>
      <c r="AN1483" s="10"/>
      <c r="AO1483" s="10" t="str">
        <f t="shared" si="227"/>
        <v/>
      </c>
      <c r="AT1483" s="10"/>
      <c r="AU1483" s="10" t="str">
        <f>IF(O1483="include",AF1483,"")</f>
        <v/>
      </c>
      <c r="AV1483" s="54" t="str">
        <f>IF(P1483="include",AF1483,"")</f>
        <v/>
      </c>
    </row>
    <row r="1484" spans="1:48" s="54" customFormat="1" ht="60.75" thickBot="1">
      <c r="A1484" s="10">
        <v>1624</v>
      </c>
      <c r="B1484" s="10"/>
      <c r="C1484" s="10" t="s">
        <v>1996</v>
      </c>
      <c r="D1484" s="10">
        <v>1</v>
      </c>
      <c r="E1484" s="10">
        <v>1</v>
      </c>
      <c r="F1484" s="10">
        <v>1</v>
      </c>
      <c r="G1484" s="119" t="str">
        <f t="shared" si="224"/>
        <v>EXCLUDED</v>
      </c>
      <c r="H1484" s="147" t="s">
        <v>901</v>
      </c>
      <c r="I1484" s="189" t="s">
        <v>901</v>
      </c>
      <c r="J1484" s="10" t="str">
        <f>IF(AND(G1484="Excluded", H1484="Excluded"), "Mutually Excluded", IF(AND(OR(G1484="CERTAINLY INCLUDED", G1484="INCLUDED", G1484="MAYBE" ), OR(H1484="INCLUDED", H1484="MAYBE")), "MUTUALLY INCLUDED", IF(AND(G1484="MAYBE", H1484="MAYBE"), "Mutually MAYBE", IF(AND(G1484="Excluded", OR(H1484="INCLUDED", H1484="MAYBE")), "AI: No, Human: Yes", IF(AND(H1484="Excluded", OR(G1484="INCLUDED", G1484="CERTAINLY INCLUDED", G1484="MAYBE")), "AI: Yes, Human: No", "Other Conflict")))))</f>
        <v>Mutually Excluded</v>
      </c>
      <c r="K1484" s="10"/>
      <c r="L1484" s="10"/>
      <c r="N1484" s="220" t="s">
        <v>19</v>
      </c>
      <c r="O1484" s="54" t="str">
        <f>IF(J1484="Mutually Excluded","Exclude",IF(J1484= "Mutually Included","Include",M1484))</f>
        <v>Exclude</v>
      </c>
      <c r="P1484" s="54" t="str">
        <f>'Humans Alignment T&amp;A'!Z1484</f>
        <v>Exclude</v>
      </c>
      <c r="Q1484" s="120" t="str">
        <f>IF(AND(O1484="Exclude", P1484="Exclude"), "Mutually Excluded", IF(AND(OR(O1484="CERTAINLY INCLUDED", O1484="INCLUDE" ), OR(P1484="INCLUDE", P1484="MAYBE")), "MUTUALLY INCLUDED", IF(AND(O1484="MAYBE", P1484="MAYBE"), "Mutually MAYBE", IF(AND(O1484="Exclude", OR(P1484="INCLUDE", P1484="MAYBE")), "AI+Hum: No, Hum1+2: Yes", IF(AND(P1484="Exclude", OR(O1484="INCLUDE", O1484="CERTAINLY INCLUDED", H1484="MAYBE")), "Ai+hum: Yes, Hum1+2: No", "Other Conflict")))))</f>
        <v>Mutually Excluded</v>
      </c>
      <c r="U1484" s="121" t="str">
        <f>IF(Q1484="Mutually Excluded","Exclude",IF(Q1484= "Mutually Included","Include",R1484))</f>
        <v>Exclude</v>
      </c>
      <c r="V1484" s="122"/>
      <c r="X1484" s="117"/>
      <c r="Y1484" s="117"/>
      <c r="Z1484" s="103" t="str">
        <f t="shared" si="225"/>
        <v/>
      </c>
      <c r="AA1484" s="256"/>
      <c r="AB1484" s="186"/>
      <c r="AC1484" s="186"/>
      <c r="AD1484" s="203"/>
      <c r="AF1484" s="203"/>
      <c r="AG1484" s="102" t="str">
        <f t="shared" si="226"/>
        <v/>
      </c>
      <c r="AH1484" s="10" t="str">
        <f t="shared" si="223"/>
        <v/>
      </c>
      <c r="AI1484" s="102"/>
      <c r="AJ1484" s="10"/>
      <c r="AK1484" s="10"/>
      <c r="AL1484" s="105"/>
      <c r="AM1484" s="102"/>
      <c r="AN1484" s="10"/>
      <c r="AO1484" s="10" t="str">
        <f t="shared" si="227"/>
        <v/>
      </c>
      <c r="AT1484" s="10"/>
      <c r="AU1484" s="10" t="str">
        <f>IF(O1484="include",AF1484,"")</f>
        <v/>
      </c>
      <c r="AV1484" s="54" t="str">
        <f>IF(P1484="include",AF1484,"")</f>
        <v/>
      </c>
    </row>
    <row r="1485" spans="1:48" s="54" customFormat="1" ht="45.75" thickBot="1">
      <c r="A1485" s="10">
        <v>1625</v>
      </c>
      <c r="B1485" s="10"/>
      <c r="C1485" s="10" t="s">
        <v>1997</v>
      </c>
      <c r="D1485" s="10">
        <v>2</v>
      </c>
      <c r="E1485" s="10">
        <v>2</v>
      </c>
      <c r="F1485" s="10">
        <v>3</v>
      </c>
      <c r="G1485" s="119" t="str">
        <f t="shared" si="224"/>
        <v>EXCLUDED</v>
      </c>
      <c r="H1485" s="147" t="s">
        <v>901</v>
      </c>
      <c r="I1485" s="189" t="s">
        <v>901</v>
      </c>
      <c r="J1485" s="10" t="str">
        <f>IF(AND(G1485="Excluded", H1485="Excluded"), "Mutually Excluded", IF(AND(OR(G1485="CERTAINLY INCLUDED", G1485="INCLUDED", G1485="MAYBE" ), OR(H1485="INCLUDED", H1485="MAYBE")), "MUTUALLY INCLUDED", IF(AND(G1485="MAYBE", H1485="MAYBE"), "Mutually MAYBE", IF(AND(G1485="Excluded", OR(H1485="INCLUDED", H1485="MAYBE")), "AI: No, Human: Yes", IF(AND(H1485="Excluded", OR(G1485="INCLUDED", G1485="CERTAINLY INCLUDED", G1485="MAYBE")), "AI: Yes, Human: No", "Other Conflict")))))</f>
        <v>Mutually Excluded</v>
      </c>
      <c r="K1485" s="10"/>
      <c r="L1485" s="10"/>
      <c r="N1485" s="220" t="s">
        <v>19</v>
      </c>
      <c r="O1485" s="54" t="str">
        <f>IF(J1485="Mutually Excluded","Exclude",IF(J1485= "Mutually Included","Include",M1485))</f>
        <v>Exclude</v>
      </c>
      <c r="P1485" s="54" t="str">
        <f>'Humans Alignment T&amp;A'!Z1485</f>
        <v>Exclude</v>
      </c>
      <c r="Q1485" s="120" t="str">
        <f>IF(AND(O1485="Exclude", P1485="Exclude"), "Mutually Excluded", IF(AND(OR(O1485="CERTAINLY INCLUDED", O1485="INCLUDE" ), OR(P1485="INCLUDE", P1485="MAYBE")), "MUTUALLY INCLUDED", IF(AND(O1485="MAYBE", P1485="MAYBE"), "Mutually MAYBE", IF(AND(O1485="Exclude", OR(P1485="INCLUDE", P1485="MAYBE")), "AI+Hum: No, Hum1+2: Yes", IF(AND(P1485="Exclude", OR(O1485="INCLUDE", O1485="CERTAINLY INCLUDED", H1485="MAYBE")), "Ai+hum: Yes, Hum1+2: No", "Other Conflict")))))</f>
        <v>Mutually Excluded</v>
      </c>
      <c r="S1485" s="54" t="s">
        <v>23</v>
      </c>
      <c r="T1485" s="54" t="s">
        <v>23</v>
      </c>
      <c r="U1485" s="121" t="str">
        <f>IF(Q1485="Mutually Excluded","Exclude",IF(Q1485= "Mutually Included","Include",R1485))</f>
        <v>Exclude</v>
      </c>
      <c r="V1485" s="122"/>
      <c r="X1485" s="201"/>
      <c r="Y1485" s="123"/>
      <c r="Z1485" s="103"/>
      <c r="AA1485" s="149"/>
      <c r="AB1485" s="124"/>
      <c r="AC1485" s="124"/>
      <c r="AD1485" s="205"/>
      <c r="AF1485" s="203"/>
      <c r="AG1485" s="102"/>
      <c r="AH1485" s="10"/>
      <c r="AI1485" s="184"/>
      <c r="AJ1485" s="10"/>
      <c r="AK1485" s="10"/>
      <c r="AL1485" s="135"/>
      <c r="AM1485" s="102"/>
      <c r="AN1485" s="10"/>
      <c r="AO1485" s="10" t="str">
        <f t="shared" si="227"/>
        <v/>
      </c>
      <c r="AT1485" s="10"/>
      <c r="AU1485" s="10" t="str">
        <f>IF(O1485="include",AF1485,"")</f>
        <v/>
      </c>
      <c r="AV1485" s="54" t="str">
        <f>IF(P1485="include",AF1485,"")</f>
        <v/>
      </c>
    </row>
    <row r="1486" spans="1:48" s="54" customFormat="1" ht="30">
      <c r="A1486" s="10">
        <v>1626</v>
      </c>
      <c r="B1486" s="10"/>
      <c r="C1486" s="10" t="s">
        <v>2000</v>
      </c>
      <c r="D1486" s="10">
        <v>1</v>
      </c>
      <c r="E1486" s="10">
        <v>1</v>
      </c>
      <c r="F1486" s="10">
        <v>1</v>
      </c>
      <c r="G1486" s="119" t="str">
        <f t="shared" si="224"/>
        <v>EXCLUDED</v>
      </c>
      <c r="H1486" s="147" t="s">
        <v>901</v>
      </c>
      <c r="I1486" s="189" t="s">
        <v>901</v>
      </c>
      <c r="J1486" s="10" t="str">
        <f>IF(AND(G1486="Excluded", H1486="Excluded"), "Mutually Excluded", IF(AND(OR(G1486="CERTAINLY INCLUDED", G1486="INCLUDED", G1486="MAYBE" ), OR(H1486="INCLUDED", H1486="MAYBE")), "MUTUALLY INCLUDED", IF(AND(G1486="MAYBE", H1486="MAYBE"), "Mutually MAYBE", IF(AND(G1486="Excluded", OR(H1486="INCLUDED", H1486="MAYBE")), "AI: No, Human: Yes", IF(AND(H1486="Excluded", OR(G1486="INCLUDED", G1486="CERTAINLY INCLUDED", G1486="MAYBE")), "AI: Yes, Human: No", "Other Conflict")))))</f>
        <v>Mutually Excluded</v>
      </c>
      <c r="K1486" s="10"/>
      <c r="L1486" s="10"/>
      <c r="N1486" s="220" t="s">
        <v>19</v>
      </c>
      <c r="O1486" s="54" t="str">
        <f>IF(J1486="Mutually Excluded","Exclude",IF(J1486= "Mutually Included","Include",M1486))</f>
        <v>Exclude</v>
      </c>
      <c r="P1486" s="54" t="str">
        <f>'Humans Alignment T&amp;A'!Z1486</f>
        <v>Exclude</v>
      </c>
      <c r="Q1486" s="120" t="str">
        <f>IF(AND(O1486="Exclude", P1486="Exclude"), "Mutually Excluded", IF(AND(OR(O1486="CERTAINLY INCLUDED", O1486="INCLUDE" ), OR(P1486="INCLUDE", P1486="MAYBE")), "MUTUALLY INCLUDED", IF(AND(O1486="MAYBE", P1486="MAYBE"), "Mutually MAYBE", IF(AND(O1486="Exclude", OR(P1486="INCLUDE", P1486="MAYBE")), "AI+Hum: No, Hum1+2: Yes", IF(AND(P1486="Exclude", OR(O1486="INCLUDE", O1486="CERTAINLY INCLUDED", H1486="MAYBE")), "Ai+hum: Yes, Hum1+2: No", "Other Conflict")))))</f>
        <v>Mutually Excluded</v>
      </c>
      <c r="U1486" s="121" t="str">
        <f>IF(Q1486="Mutually Excluded","Exclude",IF(Q1486= "Mutually Included","Include",R1486))</f>
        <v>Exclude</v>
      </c>
      <c r="V1486" s="122"/>
      <c r="X1486" s="117"/>
      <c r="Y1486" s="117"/>
      <c r="Z1486" s="103" t="str">
        <f t="shared" si="225"/>
        <v/>
      </c>
      <c r="AA1486" s="256"/>
      <c r="AB1486" s="186"/>
      <c r="AC1486" s="186"/>
      <c r="AD1486" s="203"/>
      <c r="AF1486" s="203"/>
      <c r="AG1486" s="102" t="str">
        <f t="shared" si="226"/>
        <v/>
      </c>
      <c r="AH1486" s="10" t="str">
        <f t="shared" ref="AH1486:AH1546" si="228">IF(OR(ISBLANK(AF1486), ISBLANK(AP1486)), "", IF(AND(OR(AF1486="Include", AF1486="Maybe"), OR(AP1486="Included", AP1486="Maybe", AP1486="Certainly Included")), "Mutually Included", IF(AND(AF1486="Exclude", AP1486="Exclude"), "Mutually Excluded", IF(AND(AF1486="Exclude", OR(AP1486="Include", AP1486="Maybe")), "Human Excluded, AI Included", IF(AND(OR(AF1486="Include", AF1486="Maybe"), AP1486="Exclude"), "Human Included, AI Excluded", "Pal")))))</f>
        <v/>
      </c>
      <c r="AI1486" s="102"/>
      <c r="AJ1486" s="10"/>
      <c r="AK1486" s="10"/>
      <c r="AL1486" s="105"/>
      <c r="AM1486" s="102"/>
      <c r="AN1486" s="10"/>
      <c r="AO1486" s="10" t="str">
        <f t="shared" si="227"/>
        <v/>
      </c>
      <c r="AT1486" s="10"/>
      <c r="AU1486" s="10" t="str">
        <f>IF(O1486="include",AF1486,"")</f>
        <v/>
      </c>
      <c r="AV1486" s="54" t="str">
        <f>IF(P1486="include",AF1486,"")</f>
        <v/>
      </c>
    </row>
    <row r="1487" spans="1:48" s="54" customFormat="1" ht="45">
      <c r="A1487" s="10">
        <v>1627</v>
      </c>
      <c r="B1487" s="10"/>
      <c r="C1487" s="10" t="s">
        <v>2001</v>
      </c>
      <c r="D1487" s="10">
        <v>2</v>
      </c>
      <c r="E1487" s="10">
        <v>3</v>
      </c>
      <c r="F1487" s="10">
        <v>2</v>
      </c>
      <c r="G1487" s="119" t="str">
        <f t="shared" si="224"/>
        <v>EXCLUDED</v>
      </c>
      <c r="H1487" s="147" t="s">
        <v>901</v>
      </c>
      <c r="I1487" s="189" t="s">
        <v>901</v>
      </c>
      <c r="J1487" s="10" t="str">
        <f>IF(AND(G1487="Excluded", H1487="Excluded"), "Mutually Excluded", IF(AND(OR(G1487="CERTAINLY INCLUDED", G1487="INCLUDED", G1487="MAYBE" ), OR(H1487="INCLUDED", H1487="MAYBE")), "MUTUALLY INCLUDED", IF(AND(G1487="MAYBE", H1487="MAYBE"), "Mutually MAYBE", IF(AND(G1487="Excluded", OR(H1487="INCLUDED", H1487="MAYBE")), "AI: No, Human: Yes", IF(AND(H1487="Excluded", OR(G1487="INCLUDED", G1487="CERTAINLY INCLUDED", G1487="MAYBE")), "AI: Yes, Human: No", "Other Conflict")))))</f>
        <v>Mutually Excluded</v>
      </c>
      <c r="K1487" s="10"/>
      <c r="L1487" s="10"/>
      <c r="N1487" s="220" t="s">
        <v>19</v>
      </c>
      <c r="O1487" s="54" t="str">
        <f>IF(J1487="Mutually Excluded","Exclude",IF(J1487= "Mutually Included","Include",M1487))</f>
        <v>Exclude</v>
      </c>
      <c r="P1487" s="54" t="str">
        <f>'Humans Alignment T&amp;A'!Z1487</f>
        <v>Exclude</v>
      </c>
      <c r="Q1487" s="120" t="str">
        <f>IF(AND(O1487="Exclude", P1487="Exclude"), "Mutually Excluded", IF(AND(OR(O1487="CERTAINLY INCLUDED", O1487="INCLUDE" ), OR(P1487="INCLUDE", P1487="MAYBE")), "MUTUALLY INCLUDED", IF(AND(O1487="MAYBE", P1487="MAYBE"), "Mutually MAYBE", IF(AND(O1487="Exclude", OR(P1487="INCLUDE", P1487="MAYBE")), "AI+Hum: No, Hum1+2: Yes", IF(AND(P1487="Exclude", OR(O1487="INCLUDE", O1487="CERTAINLY INCLUDED", H1487="MAYBE")), "Ai+hum: Yes, Hum1+2: No", "Other Conflict")))))</f>
        <v>Mutually Excluded</v>
      </c>
      <c r="U1487" s="121" t="str">
        <f>IF(Q1487="Mutually Excluded","Exclude",IF(Q1487= "Mutually Included","Include",R1487))</f>
        <v>Exclude</v>
      </c>
      <c r="V1487" s="122"/>
      <c r="X1487" s="117"/>
      <c r="Y1487" s="117"/>
      <c r="Z1487" s="103" t="str">
        <f t="shared" si="225"/>
        <v/>
      </c>
      <c r="AA1487" s="256"/>
      <c r="AB1487" s="186"/>
      <c r="AC1487" s="186"/>
      <c r="AD1487" s="203"/>
      <c r="AF1487" s="203"/>
      <c r="AG1487" s="102" t="str">
        <f t="shared" si="226"/>
        <v/>
      </c>
      <c r="AH1487" s="10" t="str">
        <f t="shared" si="228"/>
        <v/>
      </c>
      <c r="AI1487" s="102"/>
      <c r="AJ1487" s="10"/>
      <c r="AK1487" s="10"/>
      <c r="AL1487" s="105"/>
      <c r="AM1487" s="102"/>
      <c r="AN1487" s="10"/>
      <c r="AO1487" s="10" t="str">
        <f t="shared" si="227"/>
        <v/>
      </c>
      <c r="AT1487" s="10"/>
      <c r="AU1487" s="10" t="str">
        <f>IF(O1487="include",AF1487,"")</f>
        <v/>
      </c>
      <c r="AV1487" s="54" t="str">
        <f>IF(P1487="include",AF1487,"")</f>
        <v/>
      </c>
    </row>
    <row r="1488" spans="1:48" s="54" customFormat="1" ht="30">
      <c r="A1488" s="10">
        <v>1628</v>
      </c>
      <c r="B1488" s="10"/>
      <c r="C1488" s="10" t="s">
        <v>2002</v>
      </c>
      <c r="D1488" s="10">
        <v>2</v>
      </c>
      <c r="E1488" s="10">
        <v>2</v>
      </c>
      <c r="F1488" s="10">
        <v>2</v>
      </c>
      <c r="G1488" s="119" t="str">
        <f t="shared" si="224"/>
        <v>EXCLUDED</v>
      </c>
      <c r="H1488" s="147" t="s">
        <v>901</v>
      </c>
      <c r="I1488" s="189" t="s">
        <v>901</v>
      </c>
      <c r="J1488" s="10" t="str">
        <f>IF(AND(G1488="Excluded", H1488="Excluded"), "Mutually Excluded", IF(AND(OR(G1488="CERTAINLY INCLUDED", G1488="INCLUDED", G1488="MAYBE" ), OR(H1488="INCLUDED", H1488="MAYBE")), "MUTUALLY INCLUDED", IF(AND(G1488="MAYBE", H1488="MAYBE"), "Mutually MAYBE", IF(AND(G1488="Excluded", OR(H1488="INCLUDED", H1488="MAYBE")), "AI: No, Human: Yes", IF(AND(H1488="Excluded", OR(G1488="INCLUDED", G1488="CERTAINLY INCLUDED", G1488="MAYBE")), "AI: Yes, Human: No", "Other Conflict")))))</f>
        <v>Mutually Excluded</v>
      </c>
      <c r="K1488" s="10"/>
      <c r="L1488" s="10"/>
      <c r="N1488" s="220" t="s">
        <v>19</v>
      </c>
      <c r="O1488" s="54" t="str">
        <f>IF(J1488="Mutually Excluded","Exclude",IF(J1488= "Mutually Included","Include",M1488))</f>
        <v>Exclude</v>
      </c>
      <c r="P1488" s="54" t="str">
        <f>'Humans Alignment T&amp;A'!Z1488</f>
        <v>Exclude</v>
      </c>
      <c r="Q1488" s="120" t="str">
        <f>IF(AND(O1488="Exclude", P1488="Exclude"), "Mutually Excluded", IF(AND(OR(O1488="CERTAINLY INCLUDED", O1488="INCLUDE" ), OR(P1488="INCLUDE", P1488="MAYBE")), "MUTUALLY INCLUDED", IF(AND(O1488="MAYBE", P1488="MAYBE"), "Mutually MAYBE", IF(AND(O1488="Exclude", OR(P1488="INCLUDE", P1488="MAYBE")), "AI+Hum: No, Hum1+2: Yes", IF(AND(P1488="Exclude", OR(O1488="INCLUDE", O1488="CERTAINLY INCLUDED", H1488="MAYBE")), "Ai+hum: Yes, Hum1+2: No", "Other Conflict")))))</f>
        <v>Mutually Excluded</v>
      </c>
      <c r="U1488" s="121" t="str">
        <f>IF(Q1488="Mutually Excluded","Exclude",IF(Q1488= "Mutually Included","Include",R1488))</f>
        <v>Exclude</v>
      </c>
      <c r="V1488" s="122"/>
      <c r="X1488" s="117"/>
      <c r="Y1488" s="117"/>
      <c r="Z1488" s="103" t="str">
        <f t="shared" si="225"/>
        <v/>
      </c>
      <c r="AA1488" s="256"/>
      <c r="AB1488" s="186"/>
      <c r="AC1488" s="186"/>
      <c r="AD1488" s="203"/>
      <c r="AF1488" s="203"/>
      <c r="AG1488" s="102" t="str">
        <f t="shared" si="226"/>
        <v/>
      </c>
      <c r="AH1488" s="10" t="str">
        <f t="shared" si="228"/>
        <v/>
      </c>
      <c r="AI1488" s="102"/>
      <c r="AJ1488" s="10"/>
      <c r="AK1488" s="10"/>
      <c r="AL1488" s="105"/>
      <c r="AM1488" s="102"/>
      <c r="AN1488" s="10"/>
      <c r="AO1488" s="10" t="str">
        <f t="shared" si="227"/>
        <v/>
      </c>
      <c r="AT1488" s="10"/>
      <c r="AU1488" s="10" t="str">
        <f>IF(O1488="include",AF1488,"")</f>
        <v/>
      </c>
      <c r="AV1488" s="54" t="str">
        <f>IF(P1488="include",AF1488,"")</f>
        <v/>
      </c>
    </row>
    <row r="1489" spans="1:48" s="54" customFormat="1" ht="30">
      <c r="A1489" s="10">
        <v>1629</v>
      </c>
      <c r="B1489" s="10"/>
      <c r="C1489" s="10" t="s">
        <v>2003</v>
      </c>
      <c r="D1489" s="10">
        <v>1</v>
      </c>
      <c r="E1489" s="10">
        <v>1</v>
      </c>
      <c r="F1489" s="10">
        <v>1</v>
      </c>
      <c r="G1489" s="119" t="str">
        <f t="shared" si="224"/>
        <v>EXCLUDED</v>
      </c>
      <c r="H1489" s="147" t="s">
        <v>901</v>
      </c>
      <c r="I1489" s="189" t="s">
        <v>901</v>
      </c>
      <c r="J1489" s="10" t="str">
        <f>IF(AND(G1489="Excluded", H1489="Excluded"), "Mutually Excluded", IF(AND(OR(G1489="CERTAINLY INCLUDED", G1489="INCLUDED", G1489="MAYBE" ), OR(H1489="INCLUDED", H1489="MAYBE")), "MUTUALLY INCLUDED", IF(AND(G1489="MAYBE", H1489="MAYBE"), "Mutually MAYBE", IF(AND(G1489="Excluded", OR(H1489="INCLUDED", H1489="MAYBE")), "AI: No, Human: Yes", IF(AND(H1489="Excluded", OR(G1489="INCLUDED", G1489="CERTAINLY INCLUDED", G1489="MAYBE")), "AI: Yes, Human: No", "Other Conflict")))))</f>
        <v>Mutually Excluded</v>
      </c>
      <c r="K1489" s="10"/>
      <c r="L1489" s="10"/>
      <c r="N1489" s="220" t="s">
        <v>19</v>
      </c>
      <c r="O1489" s="54" t="str">
        <f>IF(J1489="Mutually Excluded","Exclude",IF(J1489= "Mutually Included","Include",M1489))</f>
        <v>Exclude</v>
      </c>
      <c r="P1489" s="54" t="str">
        <f>'Humans Alignment T&amp;A'!Z1489</f>
        <v>Exclude</v>
      </c>
      <c r="Q1489" s="120" t="str">
        <f>IF(AND(O1489="Exclude", P1489="Exclude"), "Mutually Excluded", IF(AND(OR(O1489="CERTAINLY INCLUDED", O1489="INCLUDE" ), OR(P1489="INCLUDE", P1489="MAYBE")), "MUTUALLY INCLUDED", IF(AND(O1489="MAYBE", P1489="MAYBE"), "Mutually MAYBE", IF(AND(O1489="Exclude", OR(P1489="INCLUDE", P1489="MAYBE")), "AI+Hum: No, Hum1+2: Yes", IF(AND(P1489="Exclude", OR(O1489="INCLUDE", O1489="CERTAINLY INCLUDED", H1489="MAYBE")), "Ai+hum: Yes, Hum1+2: No", "Other Conflict")))))</f>
        <v>Mutually Excluded</v>
      </c>
      <c r="U1489" s="121" t="str">
        <f>IF(Q1489="Mutually Excluded","Exclude",IF(Q1489= "Mutually Included","Include",R1489))</f>
        <v>Exclude</v>
      </c>
      <c r="V1489" s="122"/>
      <c r="X1489" s="117"/>
      <c r="Y1489" s="117"/>
      <c r="Z1489" s="103" t="str">
        <f t="shared" si="225"/>
        <v/>
      </c>
      <c r="AA1489" s="256"/>
      <c r="AB1489" s="186"/>
      <c r="AC1489" s="186"/>
      <c r="AD1489" s="203"/>
      <c r="AF1489" s="203"/>
      <c r="AG1489" s="102" t="str">
        <f t="shared" si="226"/>
        <v/>
      </c>
      <c r="AH1489" s="10" t="str">
        <f t="shared" si="228"/>
        <v/>
      </c>
      <c r="AI1489" s="102"/>
      <c r="AJ1489" s="10"/>
      <c r="AK1489" s="10"/>
      <c r="AL1489" s="105"/>
      <c r="AM1489" s="102"/>
      <c r="AN1489" s="10"/>
      <c r="AO1489" s="10" t="str">
        <f t="shared" si="227"/>
        <v/>
      </c>
      <c r="AT1489" s="10"/>
      <c r="AU1489" s="10" t="str">
        <f>IF(O1489="include",AF1489,"")</f>
        <v/>
      </c>
      <c r="AV1489" s="54" t="str">
        <f>IF(P1489="include",AF1489,"")</f>
        <v/>
      </c>
    </row>
    <row r="1490" spans="1:48" s="54" customFormat="1" ht="30">
      <c r="A1490" s="10">
        <v>1630</v>
      </c>
      <c r="B1490" s="10"/>
      <c r="C1490" s="10" t="s">
        <v>2004</v>
      </c>
      <c r="D1490" s="10">
        <v>1</v>
      </c>
      <c r="E1490" s="10">
        <v>1</v>
      </c>
      <c r="F1490" s="10">
        <v>1</v>
      </c>
      <c r="G1490" s="119" t="str">
        <f t="shared" si="224"/>
        <v>EXCLUDED</v>
      </c>
      <c r="H1490" s="147" t="s">
        <v>901</v>
      </c>
      <c r="I1490" s="189" t="s">
        <v>901</v>
      </c>
      <c r="J1490" s="10" t="str">
        <f>IF(AND(G1490="Excluded", H1490="Excluded"), "Mutually Excluded", IF(AND(OR(G1490="CERTAINLY INCLUDED", G1490="INCLUDED", G1490="MAYBE" ), OR(H1490="INCLUDED", H1490="MAYBE")), "MUTUALLY INCLUDED", IF(AND(G1490="MAYBE", H1490="MAYBE"), "Mutually MAYBE", IF(AND(G1490="Excluded", OR(H1490="INCLUDED", H1490="MAYBE")), "AI: No, Human: Yes", IF(AND(H1490="Excluded", OR(G1490="INCLUDED", G1490="CERTAINLY INCLUDED", G1490="MAYBE")), "AI: Yes, Human: No", "Other Conflict")))))</f>
        <v>Mutually Excluded</v>
      </c>
      <c r="K1490" s="10"/>
      <c r="L1490" s="10"/>
      <c r="N1490" s="220" t="s">
        <v>19</v>
      </c>
      <c r="O1490" s="54" t="str">
        <f>IF(J1490="Mutually Excluded","Exclude",IF(J1490= "Mutually Included","Include",M1490))</f>
        <v>Exclude</v>
      </c>
      <c r="P1490" s="54" t="str">
        <f>'Humans Alignment T&amp;A'!Z1490</f>
        <v>Exclude</v>
      </c>
      <c r="Q1490" s="120" t="str">
        <f>IF(AND(O1490="Exclude", P1490="Exclude"), "Mutually Excluded", IF(AND(OR(O1490="CERTAINLY INCLUDED", O1490="INCLUDE" ), OR(P1490="INCLUDE", P1490="MAYBE")), "MUTUALLY INCLUDED", IF(AND(O1490="MAYBE", P1490="MAYBE"), "Mutually MAYBE", IF(AND(O1490="Exclude", OR(P1490="INCLUDE", P1490="MAYBE")), "AI+Hum: No, Hum1+2: Yes", IF(AND(P1490="Exclude", OR(O1490="INCLUDE", O1490="CERTAINLY INCLUDED", H1490="MAYBE")), "Ai+hum: Yes, Hum1+2: No", "Other Conflict")))))</f>
        <v>Mutually Excluded</v>
      </c>
      <c r="U1490" s="121" t="str">
        <f>IF(Q1490="Mutually Excluded","Exclude",IF(Q1490= "Mutually Included","Include",R1490))</f>
        <v>Exclude</v>
      </c>
      <c r="V1490" s="122"/>
      <c r="X1490" s="117"/>
      <c r="Y1490" s="117"/>
      <c r="Z1490" s="103" t="str">
        <f t="shared" si="225"/>
        <v/>
      </c>
      <c r="AA1490" s="256"/>
      <c r="AB1490" s="186"/>
      <c r="AC1490" s="186"/>
      <c r="AD1490" s="203"/>
      <c r="AF1490" s="203"/>
      <c r="AG1490" s="102" t="str">
        <f t="shared" si="226"/>
        <v/>
      </c>
      <c r="AH1490" s="10" t="str">
        <f t="shared" si="228"/>
        <v/>
      </c>
      <c r="AI1490" s="102"/>
      <c r="AJ1490" s="10"/>
      <c r="AK1490" s="10"/>
      <c r="AL1490" s="105"/>
      <c r="AM1490" s="102"/>
      <c r="AN1490" s="10"/>
      <c r="AO1490" s="10" t="str">
        <f t="shared" si="227"/>
        <v/>
      </c>
      <c r="AT1490" s="10"/>
      <c r="AU1490" s="10" t="str">
        <f>IF(O1490="include",AF1490,"")</f>
        <v/>
      </c>
      <c r="AV1490" s="54" t="str">
        <f>IF(P1490="include",AF1490,"")</f>
        <v/>
      </c>
    </row>
    <row r="1491" spans="1:48" s="54" customFormat="1" ht="45">
      <c r="A1491" s="10">
        <v>1631</v>
      </c>
      <c r="B1491" s="10"/>
      <c r="C1491" s="10" t="s">
        <v>2006</v>
      </c>
      <c r="D1491" s="10">
        <v>4</v>
      </c>
      <c r="E1491" s="10">
        <v>4</v>
      </c>
      <c r="F1491" s="10">
        <v>4</v>
      </c>
      <c r="G1491" s="119" t="str">
        <f t="shared" si="224"/>
        <v>EXCLUDED</v>
      </c>
      <c r="H1491" s="147" t="s">
        <v>901</v>
      </c>
      <c r="I1491" s="189" t="s">
        <v>901</v>
      </c>
      <c r="J1491" s="10" t="str">
        <f>IF(AND(G1491="Excluded", H1491="Excluded"), "Mutually Excluded", IF(AND(OR(G1491="CERTAINLY INCLUDED", G1491="INCLUDED", G1491="MAYBE" ), OR(H1491="INCLUDED", H1491="MAYBE")), "MUTUALLY INCLUDED", IF(AND(G1491="MAYBE", H1491="MAYBE"), "Mutually MAYBE", IF(AND(G1491="Excluded", OR(H1491="INCLUDED", H1491="MAYBE")), "AI: No, Human: Yes", IF(AND(H1491="Excluded", OR(G1491="INCLUDED", G1491="CERTAINLY INCLUDED", G1491="MAYBE")), "AI: Yes, Human: No", "Other Conflict")))))</f>
        <v>Mutually Excluded</v>
      </c>
      <c r="K1491" s="10"/>
      <c r="L1491" s="10"/>
      <c r="N1491" s="220" t="s">
        <v>19</v>
      </c>
      <c r="O1491" s="54" t="str">
        <f>IF(J1491="Mutually Excluded","Exclude",IF(J1491= "Mutually Included","Include",M1491))</f>
        <v>Exclude</v>
      </c>
      <c r="P1491" s="54" t="str">
        <f>'Humans Alignment T&amp;A'!Z1491</f>
        <v>Exclude</v>
      </c>
      <c r="Q1491" s="120" t="str">
        <f>IF(AND(O1491="Exclude", P1491="Exclude"), "Mutually Excluded", IF(AND(OR(O1491="CERTAINLY INCLUDED", O1491="INCLUDE" ), OR(P1491="INCLUDE", P1491="MAYBE")), "MUTUALLY INCLUDED", IF(AND(O1491="MAYBE", P1491="MAYBE"), "Mutually MAYBE", IF(AND(O1491="Exclude", OR(P1491="INCLUDE", P1491="MAYBE")), "AI+Hum: No, Hum1+2: Yes", IF(AND(P1491="Exclude", OR(O1491="INCLUDE", O1491="CERTAINLY INCLUDED", H1491="MAYBE")), "Ai+hum: Yes, Hum1+2: No", "Other Conflict")))))</f>
        <v>Mutually Excluded</v>
      </c>
      <c r="U1491" s="121" t="str">
        <f>IF(Q1491="Mutually Excluded","Exclude",IF(Q1491= "Mutually Included","Include",R1491))</f>
        <v>Exclude</v>
      </c>
      <c r="V1491" s="122"/>
      <c r="X1491" s="117"/>
      <c r="Y1491" s="117"/>
      <c r="Z1491" s="103" t="str">
        <f t="shared" si="225"/>
        <v/>
      </c>
      <c r="AA1491" s="256"/>
      <c r="AB1491" s="186"/>
      <c r="AC1491" s="186"/>
      <c r="AD1491" s="203"/>
      <c r="AF1491" s="203"/>
      <c r="AG1491" s="102" t="str">
        <f t="shared" si="226"/>
        <v/>
      </c>
      <c r="AH1491" s="10" t="str">
        <f t="shared" si="228"/>
        <v/>
      </c>
      <c r="AI1491" s="102"/>
      <c r="AJ1491" s="10"/>
      <c r="AK1491" s="10"/>
      <c r="AL1491" s="105"/>
      <c r="AM1491" s="102"/>
      <c r="AN1491" s="10"/>
      <c r="AO1491" s="10" t="str">
        <f t="shared" si="227"/>
        <v/>
      </c>
      <c r="AT1491" s="10"/>
      <c r="AU1491" s="10" t="str">
        <f>IF(O1491="include",AF1491,"")</f>
        <v/>
      </c>
      <c r="AV1491" s="54" t="str">
        <f>IF(P1491="include",AF1491,"")</f>
        <v/>
      </c>
    </row>
    <row r="1492" spans="1:48" s="54" customFormat="1" ht="30">
      <c r="A1492" s="10">
        <v>1633</v>
      </c>
      <c r="B1492" s="10"/>
      <c r="C1492" s="10" t="s">
        <v>2009</v>
      </c>
      <c r="D1492" s="10">
        <v>4</v>
      </c>
      <c r="E1492" s="10">
        <v>3</v>
      </c>
      <c r="F1492" s="10">
        <v>4</v>
      </c>
      <c r="G1492" s="119" t="str">
        <f t="shared" ref="G1492:G1553" si="229">IF(COUNTIF(D1492:F1492,5)=3,"CERTAINLY INCLUDED",IF(COUNTIF(D1492:F1492,5)&gt;0,"MAYBE","EXCLUDED"))</f>
        <v>EXCLUDED</v>
      </c>
      <c r="H1492" s="147" t="s">
        <v>901</v>
      </c>
      <c r="I1492" s="189" t="s">
        <v>901</v>
      </c>
      <c r="J1492" s="10" t="str">
        <f>IF(AND(G1492="Excluded", H1492="Excluded"), "Mutually Excluded", IF(AND(OR(G1492="CERTAINLY INCLUDED", G1492="INCLUDED", G1492="MAYBE" ), OR(H1492="INCLUDED", H1492="MAYBE")), "MUTUALLY INCLUDED", IF(AND(G1492="MAYBE", H1492="MAYBE"), "Mutually MAYBE", IF(AND(G1492="Excluded", OR(H1492="INCLUDED", H1492="MAYBE")), "AI: No, Human: Yes", IF(AND(H1492="Excluded", OR(G1492="INCLUDED", G1492="CERTAINLY INCLUDED", G1492="MAYBE")), "AI: Yes, Human: No", "Other Conflict")))))</f>
        <v>Mutually Excluded</v>
      </c>
      <c r="K1492" s="10"/>
      <c r="L1492" s="10"/>
      <c r="N1492" s="220" t="s">
        <v>19</v>
      </c>
      <c r="O1492" s="54" t="str">
        <f>IF(J1492="Mutually Excluded","Exclude",IF(J1492= "Mutually Included","Include",M1492))</f>
        <v>Exclude</v>
      </c>
      <c r="P1492" s="54" t="str">
        <f>'Humans Alignment T&amp;A'!Z1492</f>
        <v>Exclude</v>
      </c>
      <c r="Q1492" s="120" t="str">
        <f>IF(AND(O1492="Exclude", P1492="Exclude"), "Mutually Excluded", IF(AND(OR(O1492="CERTAINLY INCLUDED", O1492="INCLUDE" ), OR(P1492="INCLUDE", P1492="MAYBE")), "MUTUALLY INCLUDED", IF(AND(O1492="MAYBE", P1492="MAYBE"), "Mutually MAYBE", IF(AND(O1492="Exclude", OR(P1492="INCLUDE", P1492="MAYBE")), "AI+Hum: No, Hum1+2: Yes", IF(AND(P1492="Exclude", OR(O1492="INCLUDE", O1492="CERTAINLY INCLUDED", H1492="MAYBE")), "Ai+hum: Yes, Hum1+2: No", "Other Conflict")))))</f>
        <v>Mutually Excluded</v>
      </c>
      <c r="U1492" s="121" t="str">
        <f>IF(Q1492="Mutually Excluded","Exclude",IF(Q1492= "Mutually Included","Include",R1492))</f>
        <v>Exclude</v>
      </c>
      <c r="V1492" s="122"/>
      <c r="X1492" s="117"/>
      <c r="Y1492" s="117"/>
      <c r="Z1492" s="103" t="str">
        <f t="shared" si="225"/>
        <v/>
      </c>
      <c r="AA1492" s="256"/>
      <c r="AB1492" s="186"/>
      <c r="AC1492" s="186"/>
      <c r="AD1492" s="203"/>
      <c r="AF1492" s="203"/>
      <c r="AG1492" s="102" t="str">
        <f t="shared" si="226"/>
        <v/>
      </c>
      <c r="AH1492" s="10" t="str">
        <f t="shared" si="228"/>
        <v/>
      </c>
      <c r="AI1492" s="102"/>
      <c r="AJ1492" s="10"/>
      <c r="AK1492" s="10"/>
      <c r="AL1492" s="105"/>
      <c r="AM1492" s="102"/>
      <c r="AN1492" s="10"/>
      <c r="AO1492" s="10" t="str">
        <f t="shared" si="227"/>
        <v/>
      </c>
      <c r="AT1492" s="10"/>
      <c r="AU1492" s="10" t="str">
        <f>IF(O1492="include",AF1492,"")</f>
        <v/>
      </c>
      <c r="AV1492" s="54" t="str">
        <f>IF(P1492="include",AF1492,"")</f>
        <v/>
      </c>
    </row>
    <row r="1493" spans="1:48" s="54" customFormat="1" ht="30">
      <c r="A1493" s="10">
        <v>1634</v>
      </c>
      <c r="B1493" s="10"/>
      <c r="C1493" s="10" t="s">
        <v>2010</v>
      </c>
      <c r="D1493" s="10">
        <v>1</v>
      </c>
      <c r="E1493" s="10">
        <v>1</v>
      </c>
      <c r="F1493" s="10">
        <v>1</v>
      </c>
      <c r="G1493" s="119" t="str">
        <f t="shared" si="229"/>
        <v>EXCLUDED</v>
      </c>
      <c r="H1493" s="147" t="s">
        <v>901</v>
      </c>
      <c r="I1493" s="189" t="s">
        <v>901</v>
      </c>
      <c r="J1493" s="10" t="str">
        <f>IF(AND(G1493="Excluded", H1493="Excluded"), "Mutually Excluded", IF(AND(OR(G1493="CERTAINLY INCLUDED", G1493="INCLUDED", G1493="MAYBE" ), OR(H1493="INCLUDED", H1493="MAYBE")), "MUTUALLY INCLUDED", IF(AND(G1493="MAYBE", H1493="MAYBE"), "Mutually MAYBE", IF(AND(G1493="Excluded", OR(H1493="INCLUDED", H1493="MAYBE")), "AI: No, Human: Yes", IF(AND(H1493="Excluded", OR(G1493="INCLUDED", G1493="CERTAINLY INCLUDED", G1493="MAYBE")), "AI: Yes, Human: No", "Other Conflict")))))</f>
        <v>Mutually Excluded</v>
      </c>
      <c r="K1493" s="10"/>
      <c r="L1493" s="10"/>
      <c r="N1493" s="220" t="s">
        <v>19</v>
      </c>
      <c r="O1493" s="54" t="str">
        <f>IF(J1493="Mutually Excluded","Exclude",IF(J1493= "Mutually Included","Include",M1493))</f>
        <v>Exclude</v>
      </c>
      <c r="P1493" s="54" t="str">
        <f>'Humans Alignment T&amp;A'!Z1493</f>
        <v>Exclude</v>
      </c>
      <c r="Q1493" s="120" t="str">
        <f>IF(AND(O1493="Exclude", P1493="Exclude"), "Mutually Excluded", IF(AND(OR(O1493="CERTAINLY INCLUDED", O1493="INCLUDE" ), OR(P1493="INCLUDE", P1493="MAYBE")), "MUTUALLY INCLUDED", IF(AND(O1493="MAYBE", P1493="MAYBE"), "Mutually MAYBE", IF(AND(O1493="Exclude", OR(P1493="INCLUDE", P1493="MAYBE")), "AI+Hum: No, Hum1+2: Yes", IF(AND(P1493="Exclude", OR(O1493="INCLUDE", O1493="CERTAINLY INCLUDED", H1493="MAYBE")), "Ai+hum: Yes, Hum1+2: No", "Other Conflict")))))</f>
        <v>Mutually Excluded</v>
      </c>
      <c r="U1493" s="121" t="str">
        <f>IF(Q1493="Mutually Excluded","Exclude",IF(Q1493= "Mutually Included","Include",R1493))</f>
        <v>Exclude</v>
      </c>
      <c r="V1493" s="122"/>
      <c r="X1493" s="117"/>
      <c r="Y1493" s="117"/>
      <c r="Z1493" s="103" t="str">
        <f t="shared" si="225"/>
        <v/>
      </c>
      <c r="AA1493" s="256"/>
      <c r="AB1493" s="186"/>
      <c r="AC1493" s="186"/>
      <c r="AD1493" s="203"/>
      <c r="AF1493" s="203"/>
      <c r="AG1493" s="102" t="str">
        <f t="shared" si="226"/>
        <v/>
      </c>
      <c r="AH1493" s="10" t="str">
        <f t="shared" si="228"/>
        <v/>
      </c>
      <c r="AI1493" s="102"/>
      <c r="AJ1493" s="10"/>
      <c r="AK1493" s="10"/>
      <c r="AL1493" s="105"/>
      <c r="AM1493" s="102"/>
      <c r="AN1493" s="10"/>
      <c r="AO1493" s="10" t="str">
        <f t="shared" si="227"/>
        <v/>
      </c>
      <c r="AT1493" s="10"/>
      <c r="AU1493" s="10" t="str">
        <f>IF(O1493="include",AF1493,"")</f>
        <v/>
      </c>
      <c r="AV1493" s="54" t="str">
        <f>IF(P1493="include",AF1493,"")</f>
        <v/>
      </c>
    </row>
    <row r="1494" spans="1:48" s="54" customFormat="1" ht="30">
      <c r="A1494" s="10">
        <v>1635</v>
      </c>
      <c r="B1494" s="10"/>
      <c r="C1494" s="10" t="s">
        <v>2011</v>
      </c>
      <c r="D1494" s="10">
        <v>2</v>
      </c>
      <c r="E1494" s="10">
        <v>2</v>
      </c>
      <c r="F1494" s="10">
        <v>3</v>
      </c>
      <c r="G1494" s="119" t="str">
        <f t="shared" si="229"/>
        <v>EXCLUDED</v>
      </c>
      <c r="H1494" s="147" t="s">
        <v>901</v>
      </c>
      <c r="I1494" s="189" t="s">
        <v>901</v>
      </c>
      <c r="J1494" s="10" t="str">
        <f>IF(AND(G1494="Excluded", H1494="Excluded"), "Mutually Excluded", IF(AND(OR(G1494="CERTAINLY INCLUDED", G1494="INCLUDED", G1494="MAYBE" ), OR(H1494="INCLUDED", H1494="MAYBE")), "MUTUALLY INCLUDED", IF(AND(G1494="MAYBE", H1494="MAYBE"), "Mutually MAYBE", IF(AND(G1494="Excluded", OR(H1494="INCLUDED", H1494="MAYBE")), "AI: No, Human: Yes", IF(AND(H1494="Excluded", OR(G1494="INCLUDED", G1494="CERTAINLY INCLUDED", G1494="MAYBE")), "AI: Yes, Human: No", "Other Conflict")))))</f>
        <v>Mutually Excluded</v>
      </c>
      <c r="K1494" s="10"/>
      <c r="L1494" s="10"/>
      <c r="N1494" s="220" t="s">
        <v>19</v>
      </c>
      <c r="O1494" s="54" t="str">
        <f>IF(J1494="Mutually Excluded","Exclude",IF(J1494= "Mutually Included","Include",M1494))</f>
        <v>Exclude</v>
      </c>
      <c r="P1494" s="54" t="str">
        <f>'Humans Alignment T&amp;A'!Z1494</f>
        <v>Exclude</v>
      </c>
      <c r="Q1494" s="120" t="str">
        <f>IF(AND(O1494="Exclude", P1494="Exclude"), "Mutually Excluded", IF(AND(OR(O1494="CERTAINLY INCLUDED", O1494="INCLUDE" ), OR(P1494="INCLUDE", P1494="MAYBE")), "MUTUALLY INCLUDED", IF(AND(O1494="MAYBE", P1494="MAYBE"), "Mutually MAYBE", IF(AND(O1494="Exclude", OR(P1494="INCLUDE", P1494="MAYBE")), "AI+Hum: No, Hum1+2: Yes", IF(AND(P1494="Exclude", OR(O1494="INCLUDE", O1494="CERTAINLY INCLUDED", H1494="MAYBE")), "Ai+hum: Yes, Hum1+2: No", "Other Conflict")))))</f>
        <v>Mutually Excluded</v>
      </c>
      <c r="U1494" s="121" t="str">
        <f>IF(Q1494="Mutually Excluded","Exclude",IF(Q1494= "Mutually Included","Include",R1494))</f>
        <v>Exclude</v>
      </c>
      <c r="V1494" s="122"/>
      <c r="X1494" s="117"/>
      <c r="Y1494" s="117"/>
      <c r="Z1494" s="103" t="str">
        <f t="shared" si="225"/>
        <v/>
      </c>
      <c r="AA1494" s="256"/>
      <c r="AB1494" s="186"/>
      <c r="AC1494" s="186"/>
      <c r="AD1494" s="203"/>
      <c r="AF1494" s="203"/>
      <c r="AG1494" s="102" t="str">
        <f t="shared" si="226"/>
        <v/>
      </c>
      <c r="AH1494" s="10" t="str">
        <f t="shared" si="228"/>
        <v/>
      </c>
      <c r="AI1494" s="102"/>
      <c r="AJ1494" s="10"/>
      <c r="AK1494" s="10"/>
      <c r="AL1494" s="105"/>
      <c r="AM1494" s="102"/>
      <c r="AN1494" s="10"/>
      <c r="AO1494" s="10" t="str">
        <f t="shared" si="227"/>
        <v/>
      </c>
      <c r="AT1494" s="10"/>
      <c r="AU1494" s="10" t="str">
        <f>IF(O1494="include",AF1494,"")</f>
        <v/>
      </c>
      <c r="AV1494" s="54" t="str">
        <f>IF(P1494="include",AF1494,"")</f>
        <v/>
      </c>
    </row>
    <row r="1495" spans="1:48" s="54" customFormat="1" ht="45">
      <c r="A1495" s="10">
        <v>1636</v>
      </c>
      <c r="B1495" s="10"/>
      <c r="C1495" s="10" t="s">
        <v>2012</v>
      </c>
      <c r="D1495" s="10">
        <v>3</v>
      </c>
      <c r="E1495" s="10">
        <v>2</v>
      </c>
      <c r="F1495" s="10">
        <v>3</v>
      </c>
      <c r="G1495" s="119" t="str">
        <f t="shared" si="229"/>
        <v>EXCLUDED</v>
      </c>
      <c r="H1495" s="147" t="s">
        <v>901</v>
      </c>
      <c r="I1495" s="189" t="s">
        <v>901</v>
      </c>
      <c r="J1495" s="10" t="str">
        <f>IF(AND(G1495="Excluded", H1495="Excluded"), "Mutually Excluded", IF(AND(OR(G1495="CERTAINLY INCLUDED", G1495="INCLUDED", G1495="MAYBE" ), OR(H1495="INCLUDED", H1495="MAYBE")), "MUTUALLY INCLUDED", IF(AND(G1495="MAYBE", H1495="MAYBE"), "Mutually MAYBE", IF(AND(G1495="Excluded", OR(H1495="INCLUDED", H1495="MAYBE")), "AI: No, Human: Yes", IF(AND(H1495="Excluded", OR(G1495="INCLUDED", G1495="CERTAINLY INCLUDED", G1495="MAYBE")), "AI: Yes, Human: No", "Other Conflict")))))</f>
        <v>Mutually Excluded</v>
      </c>
      <c r="K1495" s="10"/>
      <c r="L1495" s="10"/>
      <c r="N1495" s="220" t="s">
        <v>19</v>
      </c>
      <c r="O1495" s="54" t="str">
        <f>IF(J1495="Mutually Excluded","Exclude",IF(J1495= "Mutually Included","Include",M1495))</f>
        <v>Exclude</v>
      </c>
      <c r="P1495" s="54" t="str">
        <f>'Humans Alignment T&amp;A'!Z1495</f>
        <v>Exclude</v>
      </c>
      <c r="Q1495" s="120" t="str">
        <f>IF(AND(O1495="Exclude", P1495="Exclude"), "Mutually Excluded", IF(AND(OR(O1495="CERTAINLY INCLUDED", O1495="INCLUDE" ), OR(P1495="INCLUDE", P1495="MAYBE")), "MUTUALLY INCLUDED", IF(AND(O1495="MAYBE", P1495="MAYBE"), "Mutually MAYBE", IF(AND(O1495="Exclude", OR(P1495="INCLUDE", P1495="MAYBE")), "AI+Hum: No, Hum1+2: Yes", IF(AND(P1495="Exclude", OR(O1495="INCLUDE", O1495="CERTAINLY INCLUDED", H1495="MAYBE")), "Ai+hum: Yes, Hum1+2: No", "Other Conflict")))))</f>
        <v>Mutually Excluded</v>
      </c>
      <c r="U1495" s="121" t="str">
        <f>IF(Q1495="Mutually Excluded","Exclude",IF(Q1495= "Mutually Included","Include",R1495))</f>
        <v>Exclude</v>
      </c>
      <c r="V1495" s="122"/>
      <c r="X1495" s="117"/>
      <c r="Y1495" s="117"/>
      <c r="Z1495" s="103" t="str">
        <f t="shared" si="225"/>
        <v/>
      </c>
      <c r="AA1495" s="256"/>
      <c r="AB1495" s="186"/>
      <c r="AC1495" s="186"/>
      <c r="AD1495" s="203"/>
      <c r="AF1495" s="203"/>
      <c r="AG1495" s="102" t="str">
        <f t="shared" si="226"/>
        <v/>
      </c>
      <c r="AH1495" s="10" t="str">
        <f t="shared" si="228"/>
        <v/>
      </c>
      <c r="AI1495" s="102"/>
      <c r="AJ1495" s="10"/>
      <c r="AK1495" s="10"/>
      <c r="AL1495" s="105"/>
      <c r="AM1495" s="102"/>
      <c r="AN1495" s="10"/>
      <c r="AO1495" s="10" t="str">
        <f t="shared" si="227"/>
        <v/>
      </c>
      <c r="AT1495" s="10"/>
      <c r="AU1495" s="10" t="str">
        <f>IF(O1495="include",AF1495,"")</f>
        <v/>
      </c>
      <c r="AV1495" s="54" t="str">
        <f>IF(P1495="include",AF1495,"")</f>
        <v/>
      </c>
    </row>
    <row r="1496" spans="1:48" s="54" customFormat="1" ht="30">
      <c r="A1496" s="10">
        <v>1638</v>
      </c>
      <c r="B1496" s="10"/>
      <c r="C1496" s="10" t="s">
        <v>2013</v>
      </c>
      <c r="D1496" s="10">
        <v>2</v>
      </c>
      <c r="E1496" s="10">
        <v>2</v>
      </c>
      <c r="F1496" s="10">
        <v>2</v>
      </c>
      <c r="G1496" s="119" t="str">
        <f t="shared" si="229"/>
        <v>EXCLUDED</v>
      </c>
      <c r="H1496" s="147" t="s">
        <v>901</v>
      </c>
      <c r="I1496" s="189" t="s">
        <v>901</v>
      </c>
      <c r="J1496" s="10" t="str">
        <f>IF(AND(G1496="Excluded", H1496="Excluded"), "Mutually Excluded", IF(AND(OR(G1496="CERTAINLY INCLUDED", G1496="INCLUDED", G1496="MAYBE" ), OR(H1496="INCLUDED", H1496="MAYBE")), "MUTUALLY INCLUDED", IF(AND(G1496="MAYBE", H1496="MAYBE"), "Mutually MAYBE", IF(AND(G1496="Excluded", OR(H1496="INCLUDED", H1496="MAYBE")), "AI: No, Human: Yes", IF(AND(H1496="Excluded", OR(G1496="INCLUDED", G1496="CERTAINLY INCLUDED", G1496="MAYBE")), "AI: Yes, Human: No", "Other Conflict")))))</f>
        <v>Mutually Excluded</v>
      </c>
      <c r="K1496" s="10"/>
      <c r="L1496" s="10"/>
      <c r="N1496" s="220" t="s">
        <v>19</v>
      </c>
      <c r="O1496" s="54" t="str">
        <f>IF(J1496="Mutually Excluded","Exclude",IF(J1496= "Mutually Included","Include",M1496))</f>
        <v>Exclude</v>
      </c>
      <c r="P1496" s="54" t="str">
        <f>'Humans Alignment T&amp;A'!Z1496</f>
        <v>Exclude</v>
      </c>
      <c r="Q1496" s="120" t="str">
        <f>IF(AND(O1496="Exclude", P1496="Exclude"), "Mutually Excluded", IF(AND(OR(O1496="CERTAINLY INCLUDED", O1496="INCLUDE" ), OR(P1496="INCLUDE", P1496="MAYBE")), "MUTUALLY INCLUDED", IF(AND(O1496="MAYBE", P1496="MAYBE"), "Mutually MAYBE", IF(AND(O1496="Exclude", OR(P1496="INCLUDE", P1496="MAYBE")), "AI+Hum: No, Hum1+2: Yes", IF(AND(P1496="Exclude", OR(O1496="INCLUDE", O1496="CERTAINLY INCLUDED", H1496="MAYBE")), "Ai+hum: Yes, Hum1+2: No", "Other Conflict")))))</f>
        <v>Mutually Excluded</v>
      </c>
      <c r="U1496" s="121" t="str">
        <f>IF(Q1496="Mutually Excluded","Exclude",IF(Q1496= "Mutually Included","Include",R1496))</f>
        <v>Exclude</v>
      </c>
      <c r="V1496" s="122"/>
      <c r="X1496" s="117"/>
      <c r="Y1496" s="117"/>
      <c r="Z1496" s="103" t="str">
        <f t="shared" si="225"/>
        <v/>
      </c>
      <c r="AA1496" s="256"/>
      <c r="AB1496" s="186"/>
      <c r="AC1496" s="186"/>
      <c r="AD1496" s="203"/>
      <c r="AF1496" s="203"/>
      <c r="AG1496" s="102" t="str">
        <f t="shared" si="226"/>
        <v/>
      </c>
      <c r="AH1496" s="10" t="str">
        <f t="shared" si="228"/>
        <v/>
      </c>
      <c r="AI1496" s="102"/>
      <c r="AJ1496" s="10"/>
      <c r="AK1496" s="10"/>
      <c r="AL1496" s="105"/>
      <c r="AM1496" s="102"/>
      <c r="AN1496" s="10"/>
      <c r="AO1496" s="10" t="str">
        <f t="shared" si="227"/>
        <v/>
      </c>
      <c r="AT1496" s="10"/>
      <c r="AU1496" s="10" t="str">
        <f>IF(O1496="include",AF1496,"")</f>
        <v/>
      </c>
      <c r="AV1496" s="54" t="str">
        <f>IF(P1496="include",AF1496,"")</f>
        <v/>
      </c>
    </row>
    <row r="1497" spans="1:48" s="54" customFormat="1" ht="45">
      <c r="A1497" s="10">
        <v>1639</v>
      </c>
      <c r="B1497" s="10"/>
      <c r="C1497" s="10" t="s">
        <v>1360</v>
      </c>
      <c r="D1497" s="10">
        <v>5</v>
      </c>
      <c r="E1497" s="10">
        <v>5</v>
      </c>
      <c r="F1497" s="10">
        <v>5</v>
      </c>
      <c r="G1497" s="119" t="str">
        <f t="shared" si="229"/>
        <v>CERTAINLY INCLUDED</v>
      </c>
      <c r="H1497" s="147" t="s">
        <v>901</v>
      </c>
      <c r="I1497" s="189" t="s">
        <v>901</v>
      </c>
      <c r="J1497" s="10" t="str">
        <f>IF(AND(G1497="Excluded", H1497="Excluded"), "Mutually Excluded", IF(AND(OR(G1497="CERTAINLY INCLUDED", G1497="INCLUDED", G1497="MAYBE" ), OR(H1497="INCLUDED", H1497="MAYBE")), "MUTUALLY INCLUDED", IF(AND(G1497="MAYBE", H1497="MAYBE"), "Mutually MAYBE", IF(AND(G1497="Excluded", OR(H1497="INCLUDED", H1497="MAYBE")), "AI: No, Human: Yes", IF(AND(H1497="Excluded", OR(G1497="INCLUDED", G1497="CERTAINLY INCLUDED", G1497="MAYBE")), "AI: Yes, Human: No", "Other Conflict")))))</f>
        <v>AI: Yes, Human: No</v>
      </c>
      <c r="K1497" s="10" t="s">
        <v>3018</v>
      </c>
      <c r="L1497" s="10" t="s">
        <v>19</v>
      </c>
      <c r="M1497" s="54" t="s">
        <v>19</v>
      </c>
      <c r="N1497" s="220" t="s">
        <v>19</v>
      </c>
      <c r="O1497" s="54" t="str">
        <f>IF(J1497="Mutually Excluded","Exclude",IF(J1497= "Mutually Included","Include",M1497))</f>
        <v>Exclude</v>
      </c>
      <c r="P1497" s="54" t="str">
        <f>'Humans Alignment T&amp;A'!Z1497</f>
        <v>Exclude</v>
      </c>
      <c r="Q1497" s="120" t="str">
        <f>IF(AND(O1497="Exclude", P1497="Exclude"), "Mutually Excluded", IF(AND(OR(O1497="CERTAINLY INCLUDED", O1497="INCLUDE" ), OR(P1497="INCLUDE", P1497="MAYBE")), "MUTUALLY INCLUDED", IF(AND(O1497="MAYBE", P1497="MAYBE"), "Mutually MAYBE", IF(AND(O1497="Exclude", OR(P1497="INCLUDE", P1497="MAYBE")), "AI+Hum: No, Hum1+2: Yes", IF(AND(P1497="Exclude", OR(O1497="INCLUDE", O1497="CERTAINLY INCLUDED", H1497="MAYBE")), "Ai+hum: Yes, Hum1+2: No", "Other Conflict")))))</f>
        <v>Mutually Excluded</v>
      </c>
      <c r="U1497" s="121" t="str">
        <f>IF(Q1497="Mutually Excluded","Exclude",IF(Q1497= "Mutually Included","Include",R1497))</f>
        <v>Exclude</v>
      </c>
      <c r="V1497" s="122"/>
      <c r="X1497" s="117"/>
      <c r="Y1497" s="117"/>
      <c r="Z1497" s="103" t="str">
        <f t="shared" si="225"/>
        <v/>
      </c>
      <c r="AA1497" s="256"/>
      <c r="AB1497" s="186"/>
      <c r="AC1497" s="186"/>
      <c r="AD1497" s="203"/>
      <c r="AF1497" s="203"/>
      <c r="AG1497" s="102" t="str">
        <f t="shared" si="226"/>
        <v/>
      </c>
      <c r="AH1497" s="10" t="str">
        <f t="shared" si="228"/>
        <v/>
      </c>
      <c r="AI1497" s="102"/>
      <c r="AJ1497" s="10"/>
      <c r="AK1497" s="10"/>
      <c r="AL1497" s="105"/>
      <c r="AM1497" s="102"/>
      <c r="AN1497" s="10"/>
      <c r="AO1497" s="10" t="str">
        <f t="shared" si="227"/>
        <v/>
      </c>
      <c r="AT1497" s="10"/>
      <c r="AU1497" s="10" t="str">
        <f>IF(O1497="include",AF1497,"")</f>
        <v/>
      </c>
      <c r="AV1497" s="54" t="str">
        <f>IF(P1497="include",AF1497,"")</f>
        <v/>
      </c>
    </row>
    <row r="1498" spans="1:48" s="54" customFormat="1" ht="45">
      <c r="A1498" s="10">
        <v>1640</v>
      </c>
      <c r="B1498" s="10"/>
      <c r="C1498" s="10" t="s">
        <v>941</v>
      </c>
      <c r="D1498" s="10">
        <v>2</v>
      </c>
      <c r="E1498" s="10">
        <v>2</v>
      </c>
      <c r="F1498" s="10">
        <v>3</v>
      </c>
      <c r="G1498" s="119" t="str">
        <f t="shared" si="229"/>
        <v>EXCLUDED</v>
      </c>
      <c r="H1498" s="147" t="s">
        <v>901</v>
      </c>
      <c r="I1498" s="189" t="s">
        <v>901</v>
      </c>
      <c r="J1498" s="10" t="str">
        <f>IF(AND(G1498="Excluded", H1498="Excluded"), "Mutually Excluded", IF(AND(OR(G1498="CERTAINLY INCLUDED", G1498="INCLUDED", G1498="MAYBE" ), OR(H1498="INCLUDED", H1498="MAYBE")), "MUTUALLY INCLUDED", IF(AND(G1498="MAYBE", H1498="MAYBE"), "Mutually MAYBE", IF(AND(G1498="Excluded", OR(H1498="INCLUDED", H1498="MAYBE")), "AI: No, Human: Yes", IF(AND(H1498="Excluded", OR(G1498="INCLUDED", G1498="CERTAINLY INCLUDED", G1498="MAYBE")), "AI: Yes, Human: No", "Other Conflict")))))</f>
        <v>Mutually Excluded</v>
      </c>
      <c r="K1498" s="10"/>
      <c r="L1498" s="10"/>
      <c r="N1498" s="220" t="s">
        <v>19</v>
      </c>
      <c r="O1498" s="54" t="str">
        <f>IF(J1498="Mutually Excluded","Exclude",IF(J1498= "Mutually Included","Include",M1498))</f>
        <v>Exclude</v>
      </c>
      <c r="P1498" s="54" t="str">
        <f>'Humans Alignment T&amp;A'!Z1498</f>
        <v>Exclude</v>
      </c>
      <c r="Q1498" s="120" t="str">
        <f>IF(AND(O1498="Exclude", P1498="Exclude"), "Mutually Excluded", IF(AND(OR(O1498="CERTAINLY INCLUDED", O1498="INCLUDE" ), OR(P1498="INCLUDE", P1498="MAYBE")), "MUTUALLY INCLUDED", IF(AND(O1498="MAYBE", P1498="MAYBE"), "Mutually MAYBE", IF(AND(O1498="Exclude", OR(P1498="INCLUDE", P1498="MAYBE")), "AI+Hum: No, Hum1+2: Yes", IF(AND(P1498="Exclude", OR(O1498="INCLUDE", O1498="CERTAINLY INCLUDED", H1498="MAYBE")), "Ai+hum: Yes, Hum1+2: No", "Other Conflict")))))</f>
        <v>Mutually Excluded</v>
      </c>
      <c r="U1498" s="121" t="str">
        <f>IF(Q1498="Mutually Excluded","Exclude",IF(Q1498= "Mutually Included","Include",R1498))</f>
        <v>Exclude</v>
      </c>
      <c r="V1498" s="122"/>
      <c r="X1498" s="117"/>
      <c r="Y1498" s="117"/>
      <c r="Z1498" s="103" t="str">
        <f t="shared" si="225"/>
        <v/>
      </c>
      <c r="AA1498" s="256"/>
      <c r="AB1498" s="186"/>
      <c r="AC1498" s="186"/>
      <c r="AD1498" s="203"/>
      <c r="AF1498" s="203"/>
      <c r="AG1498" s="102" t="str">
        <f t="shared" si="226"/>
        <v/>
      </c>
      <c r="AH1498" s="10" t="str">
        <f t="shared" si="228"/>
        <v/>
      </c>
      <c r="AI1498" s="102"/>
      <c r="AJ1498" s="10"/>
      <c r="AK1498" s="10"/>
      <c r="AL1498" s="105"/>
      <c r="AM1498" s="102"/>
      <c r="AN1498" s="10"/>
      <c r="AO1498" s="10" t="str">
        <f t="shared" si="227"/>
        <v/>
      </c>
      <c r="AT1498" s="10"/>
      <c r="AU1498" s="10" t="str">
        <f>IF(O1498="include",AF1498,"")</f>
        <v/>
      </c>
      <c r="AV1498" s="54" t="str">
        <f>IF(P1498="include",AF1498,"")</f>
        <v/>
      </c>
    </row>
    <row r="1499" spans="1:48" s="54" customFormat="1" ht="30">
      <c r="A1499" s="10">
        <v>1641</v>
      </c>
      <c r="B1499" s="10"/>
      <c r="C1499" s="10" t="s">
        <v>2015</v>
      </c>
      <c r="D1499" s="10">
        <v>3</v>
      </c>
      <c r="E1499" s="10">
        <v>3</v>
      </c>
      <c r="F1499" s="10">
        <v>2</v>
      </c>
      <c r="G1499" s="119" t="str">
        <f t="shared" si="229"/>
        <v>EXCLUDED</v>
      </c>
      <c r="H1499" s="147" t="s">
        <v>901</v>
      </c>
      <c r="I1499" s="189" t="s">
        <v>901</v>
      </c>
      <c r="J1499" s="10" t="str">
        <f>IF(AND(G1499="Excluded", H1499="Excluded"), "Mutually Excluded", IF(AND(OR(G1499="CERTAINLY INCLUDED", G1499="INCLUDED", G1499="MAYBE" ), OR(H1499="INCLUDED", H1499="MAYBE")), "MUTUALLY INCLUDED", IF(AND(G1499="MAYBE", H1499="MAYBE"), "Mutually MAYBE", IF(AND(G1499="Excluded", OR(H1499="INCLUDED", H1499="MAYBE")), "AI: No, Human: Yes", IF(AND(H1499="Excluded", OR(G1499="INCLUDED", G1499="CERTAINLY INCLUDED", G1499="MAYBE")), "AI: Yes, Human: No", "Other Conflict")))))</f>
        <v>Mutually Excluded</v>
      </c>
      <c r="K1499" s="10"/>
      <c r="L1499" s="10"/>
      <c r="N1499" s="220" t="s">
        <v>19</v>
      </c>
      <c r="O1499" s="54" t="str">
        <f>IF(J1499="Mutually Excluded","Exclude",IF(J1499= "Mutually Included","Include",M1499))</f>
        <v>Exclude</v>
      </c>
      <c r="P1499" s="54" t="str">
        <f>'Humans Alignment T&amp;A'!Z1499</f>
        <v>Exclude</v>
      </c>
      <c r="Q1499" s="120" t="str">
        <f>IF(AND(O1499="Exclude", P1499="Exclude"), "Mutually Excluded", IF(AND(OR(O1499="CERTAINLY INCLUDED", O1499="INCLUDE" ), OR(P1499="INCLUDE", P1499="MAYBE")), "MUTUALLY INCLUDED", IF(AND(O1499="MAYBE", P1499="MAYBE"), "Mutually MAYBE", IF(AND(O1499="Exclude", OR(P1499="INCLUDE", P1499="MAYBE")), "AI+Hum: No, Hum1+2: Yes", IF(AND(P1499="Exclude", OR(O1499="INCLUDE", O1499="CERTAINLY INCLUDED", H1499="MAYBE")), "Ai+hum: Yes, Hum1+2: No", "Other Conflict")))))</f>
        <v>Mutually Excluded</v>
      </c>
      <c r="U1499" s="121" t="str">
        <f>IF(Q1499="Mutually Excluded","Exclude",IF(Q1499= "Mutually Included","Include",R1499))</f>
        <v>Exclude</v>
      </c>
      <c r="V1499" s="122"/>
      <c r="X1499" s="117"/>
      <c r="Y1499" s="117"/>
      <c r="Z1499" s="103" t="str">
        <f t="shared" si="225"/>
        <v/>
      </c>
      <c r="AA1499" s="256"/>
      <c r="AB1499" s="186"/>
      <c r="AC1499" s="186"/>
      <c r="AD1499" s="203"/>
      <c r="AF1499" s="203"/>
      <c r="AG1499" s="102" t="str">
        <f t="shared" si="226"/>
        <v/>
      </c>
      <c r="AH1499" s="10" t="str">
        <f t="shared" si="228"/>
        <v/>
      </c>
      <c r="AI1499" s="102"/>
      <c r="AJ1499" s="10"/>
      <c r="AK1499" s="10"/>
      <c r="AL1499" s="105"/>
      <c r="AM1499" s="102"/>
      <c r="AN1499" s="10"/>
      <c r="AO1499" s="10" t="str">
        <f t="shared" si="227"/>
        <v/>
      </c>
      <c r="AT1499" s="10"/>
      <c r="AU1499" s="10" t="str">
        <f>IF(O1499="include",AF1499,"")</f>
        <v/>
      </c>
      <c r="AV1499" s="54" t="str">
        <f>IF(P1499="include",AF1499,"")</f>
        <v/>
      </c>
    </row>
    <row r="1500" spans="1:48" s="54" customFormat="1" ht="45">
      <c r="A1500" s="10">
        <v>1642</v>
      </c>
      <c r="B1500" s="10"/>
      <c r="C1500" s="10" t="s">
        <v>2016</v>
      </c>
      <c r="D1500" s="10">
        <v>2</v>
      </c>
      <c r="E1500" s="10">
        <v>2</v>
      </c>
      <c r="F1500" s="10">
        <v>2</v>
      </c>
      <c r="G1500" s="119" t="str">
        <f t="shared" si="229"/>
        <v>EXCLUDED</v>
      </c>
      <c r="H1500" s="147" t="s">
        <v>901</v>
      </c>
      <c r="I1500" s="189" t="s">
        <v>901</v>
      </c>
      <c r="J1500" s="10" t="str">
        <f>IF(AND(G1500="Excluded", H1500="Excluded"), "Mutually Excluded", IF(AND(OR(G1500="CERTAINLY INCLUDED", G1500="INCLUDED", G1500="MAYBE" ), OR(H1500="INCLUDED", H1500="MAYBE")), "MUTUALLY INCLUDED", IF(AND(G1500="MAYBE", H1500="MAYBE"), "Mutually MAYBE", IF(AND(G1500="Excluded", OR(H1500="INCLUDED", H1500="MAYBE")), "AI: No, Human: Yes", IF(AND(H1500="Excluded", OR(G1500="INCLUDED", G1500="CERTAINLY INCLUDED", G1500="MAYBE")), "AI: Yes, Human: No", "Other Conflict")))))</f>
        <v>Mutually Excluded</v>
      </c>
      <c r="K1500" s="10"/>
      <c r="L1500" s="10"/>
      <c r="N1500" s="220" t="s">
        <v>19</v>
      </c>
      <c r="O1500" s="54" t="str">
        <f>IF(J1500="Mutually Excluded","Exclude",IF(J1500= "Mutually Included","Include",M1500))</f>
        <v>Exclude</v>
      </c>
      <c r="P1500" s="54" t="str">
        <f>'Humans Alignment T&amp;A'!Z1500</f>
        <v>Exclude</v>
      </c>
      <c r="Q1500" s="120" t="str">
        <f>IF(AND(O1500="Exclude", P1500="Exclude"), "Mutually Excluded", IF(AND(OR(O1500="CERTAINLY INCLUDED", O1500="INCLUDE" ), OR(P1500="INCLUDE", P1500="MAYBE")), "MUTUALLY INCLUDED", IF(AND(O1500="MAYBE", P1500="MAYBE"), "Mutually MAYBE", IF(AND(O1500="Exclude", OR(P1500="INCLUDE", P1500="MAYBE")), "AI+Hum: No, Hum1+2: Yes", IF(AND(P1500="Exclude", OR(O1500="INCLUDE", O1500="CERTAINLY INCLUDED", H1500="MAYBE")), "Ai+hum: Yes, Hum1+2: No", "Other Conflict")))))</f>
        <v>Mutually Excluded</v>
      </c>
      <c r="U1500" s="121" t="str">
        <f>IF(Q1500="Mutually Excluded","Exclude",IF(Q1500= "Mutually Included","Include",R1500))</f>
        <v>Exclude</v>
      </c>
      <c r="V1500" s="122"/>
      <c r="X1500" s="117"/>
      <c r="Y1500" s="117"/>
      <c r="Z1500" s="103" t="str">
        <f t="shared" si="225"/>
        <v/>
      </c>
      <c r="AA1500" s="256"/>
      <c r="AB1500" s="186"/>
      <c r="AC1500" s="186"/>
      <c r="AD1500" s="203"/>
      <c r="AF1500" s="203"/>
      <c r="AG1500" s="102" t="str">
        <f t="shared" si="226"/>
        <v/>
      </c>
      <c r="AH1500" s="10" t="str">
        <f t="shared" si="228"/>
        <v/>
      </c>
      <c r="AI1500" s="102"/>
      <c r="AJ1500" s="10"/>
      <c r="AK1500" s="10"/>
      <c r="AL1500" s="105"/>
      <c r="AM1500" s="102"/>
      <c r="AN1500" s="10"/>
      <c r="AO1500" s="10" t="str">
        <f t="shared" si="227"/>
        <v/>
      </c>
      <c r="AT1500" s="10"/>
      <c r="AU1500" s="10" t="str">
        <f>IF(O1500="include",AF1500,"")</f>
        <v/>
      </c>
      <c r="AV1500" s="54" t="str">
        <f>IF(P1500="include",AF1500,"")</f>
        <v/>
      </c>
    </row>
    <row r="1501" spans="1:48" s="54" customFormat="1" ht="30">
      <c r="A1501" s="10">
        <v>1643</v>
      </c>
      <c r="B1501" s="10"/>
      <c r="C1501" s="10" t="s">
        <v>2018</v>
      </c>
      <c r="D1501" s="10">
        <v>4</v>
      </c>
      <c r="E1501" s="10">
        <v>3</v>
      </c>
      <c r="F1501" s="10">
        <v>3</v>
      </c>
      <c r="G1501" s="119" t="str">
        <f t="shared" si="229"/>
        <v>EXCLUDED</v>
      </c>
      <c r="H1501" s="147" t="s">
        <v>901</v>
      </c>
      <c r="I1501" s="189" t="s">
        <v>901</v>
      </c>
      <c r="J1501" s="10" t="str">
        <f>IF(AND(G1501="Excluded", H1501="Excluded"), "Mutually Excluded", IF(AND(OR(G1501="CERTAINLY INCLUDED", G1501="INCLUDED", G1501="MAYBE" ), OR(H1501="INCLUDED", H1501="MAYBE")), "MUTUALLY INCLUDED", IF(AND(G1501="MAYBE", H1501="MAYBE"), "Mutually MAYBE", IF(AND(G1501="Excluded", OR(H1501="INCLUDED", H1501="MAYBE")), "AI: No, Human: Yes", IF(AND(H1501="Excluded", OR(G1501="INCLUDED", G1501="CERTAINLY INCLUDED", G1501="MAYBE")), "AI: Yes, Human: No", "Other Conflict")))))</f>
        <v>Mutually Excluded</v>
      </c>
      <c r="K1501" s="10"/>
      <c r="L1501" s="10"/>
      <c r="N1501" s="220" t="s">
        <v>19</v>
      </c>
      <c r="O1501" s="54" t="str">
        <f>IF(J1501="Mutually Excluded","Exclude",IF(J1501= "Mutually Included","Include",M1501))</f>
        <v>Exclude</v>
      </c>
      <c r="P1501" s="54" t="str">
        <f>'Humans Alignment T&amp;A'!Z1501</f>
        <v>Exclude</v>
      </c>
      <c r="Q1501" s="120" t="str">
        <f>IF(AND(O1501="Exclude", P1501="Exclude"), "Mutually Excluded", IF(AND(OR(O1501="CERTAINLY INCLUDED", O1501="INCLUDE" ), OR(P1501="INCLUDE", P1501="MAYBE")), "MUTUALLY INCLUDED", IF(AND(O1501="MAYBE", P1501="MAYBE"), "Mutually MAYBE", IF(AND(O1501="Exclude", OR(P1501="INCLUDE", P1501="MAYBE")), "AI+Hum: No, Hum1+2: Yes", IF(AND(P1501="Exclude", OR(O1501="INCLUDE", O1501="CERTAINLY INCLUDED", H1501="MAYBE")), "Ai+hum: Yes, Hum1+2: No", "Other Conflict")))))</f>
        <v>Mutually Excluded</v>
      </c>
      <c r="U1501" s="121" t="str">
        <f>IF(Q1501="Mutually Excluded","Exclude",IF(Q1501= "Mutually Included","Include",R1501))</f>
        <v>Exclude</v>
      </c>
      <c r="V1501" s="122"/>
      <c r="X1501" s="117"/>
      <c r="Y1501" s="117"/>
      <c r="Z1501" s="103" t="str">
        <f t="shared" si="225"/>
        <v/>
      </c>
      <c r="AA1501" s="256"/>
      <c r="AB1501" s="186"/>
      <c r="AC1501" s="186"/>
      <c r="AD1501" s="203"/>
      <c r="AF1501" s="203"/>
      <c r="AG1501" s="102" t="str">
        <f t="shared" si="226"/>
        <v/>
      </c>
      <c r="AH1501" s="10" t="str">
        <f t="shared" si="228"/>
        <v/>
      </c>
      <c r="AI1501" s="102"/>
      <c r="AJ1501" s="10"/>
      <c r="AK1501" s="10"/>
      <c r="AL1501" s="105"/>
      <c r="AM1501" s="102"/>
      <c r="AN1501" s="10"/>
      <c r="AO1501" s="10" t="str">
        <f t="shared" si="227"/>
        <v/>
      </c>
      <c r="AT1501" s="10"/>
      <c r="AU1501" s="10" t="str">
        <f>IF(O1501="include",AF1501,"")</f>
        <v/>
      </c>
      <c r="AV1501" s="54" t="str">
        <f>IF(P1501="include",AF1501,"")</f>
        <v/>
      </c>
    </row>
    <row r="1502" spans="1:48" s="54" customFormat="1" ht="45">
      <c r="A1502" s="10">
        <v>1644</v>
      </c>
      <c r="B1502" s="10"/>
      <c r="C1502" s="10" t="s">
        <v>2019</v>
      </c>
      <c r="D1502" s="10">
        <v>2</v>
      </c>
      <c r="E1502" s="10">
        <v>2</v>
      </c>
      <c r="F1502" s="10">
        <v>2</v>
      </c>
      <c r="G1502" s="119" t="str">
        <f t="shared" si="229"/>
        <v>EXCLUDED</v>
      </c>
      <c r="H1502" s="147" t="s">
        <v>901</v>
      </c>
      <c r="I1502" s="189" t="s">
        <v>901</v>
      </c>
      <c r="J1502" s="10" t="str">
        <f>IF(AND(G1502="Excluded", H1502="Excluded"), "Mutually Excluded", IF(AND(OR(G1502="CERTAINLY INCLUDED", G1502="INCLUDED", G1502="MAYBE" ), OR(H1502="INCLUDED", H1502="MAYBE")), "MUTUALLY INCLUDED", IF(AND(G1502="MAYBE", H1502="MAYBE"), "Mutually MAYBE", IF(AND(G1502="Excluded", OR(H1502="INCLUDED", H1502="MAYBE")), "AI: No, Human: Yes", IF(AND(H1502="Excluded", OR(G1502="INCLUDED", G1502="CERTAINLY INCLUDED", G1502="MAYBE")), "AI: Yes, Human: No", "Other Conflict")))))</f>
        <v>Mutually Excluded</v>
      </c>
      <c r="K1502" s="10"/>
      <c r="L1502" s="10"/>
      <c r="N1502" s="220" t="s">
        <v>19</v>
      </c>
      <c r="O1502" s="54" t="str">
        <f>IF(J1502="Mutually Excluded","Exclude",IF(J1502= "Mutually Included","Include",M1502))</f>
        <v>Exclude</v>
      </c>
      <c r="P1502" s="54" t="str">
        <f>'Humans Alignment T&amp;A'!Z1502</f>
        <v>Exclude</v>
      </c>
      <c r="Q1502" s="120" t="str">
        <f>IF(AND(O1502="Exclude", P1502="Exclude"), "Mutually Excluded", IF(AND(OR(O1502="CERTAINLY INCLUDED", O1502="INCLUDE" ), OR(P1502="INCLUDE", P1502="MAYBE")), "MUTUALLY INCLUDED", IF(AND(O1502="MAYBE", P1502="MAYBE"), "Mutually MAYBE", IF(AND(O1502="Exclude", OR(P1502="INCLUDE", P1502="MAYBE")), "AI+Hum: No, Hum1+2: Yes", IF(AND(P1502="Exclude", OR(O1502="INCLUDE", O1502="CERTAINLY INCLUDED", H1502="MAYBE")), "Ai+hum: Yes, Hum1+2: No", "Other Conflict")))))</f>
        <v>Mutually Excluded</v>
      </c>
      <c r="U1502" s="121" t="str">
        <f>IF(Q1502="Mutually Excluded","Exclude",IF(Q1502= "Mutually Included","Include",R1502))</f>
        <v>Exclude</v>
      </c>
      <c r="V1502" s="122"/>
      <c r="X1502" s="117"/>
      <c r="Y1502" s="117"/>
      <c r="Z1502" s="103" t="str">
        <f t="shared" si="225"/>
        <v/>
      </c>
      <c r="AA1502" s="256"/>
      <c r="AB1502" s="186"/>
      <c r="AC1502" s="186"/>
      <c r="AD1502" s="203"/>
      <c r="AF1502" s="203"/>
      <c r="AG1502" s="102" t="str">
        <f t="shared" si="226"/>
        <v/>
      </c>
      <c r="AH1502" s="10" t="str">
        <f t="shared" si="228"/>
        <v/>
      </c>
      <c r="AI1502" s="102"/>
      <c r="AJ1502" s="10"/>
      <c r="AK1502" s="10"/>
      <c r="AL1502" s="105"/>
      <c r="AM1502" s="102"/>
      <c r="AN1502" s="10"/>
      <c r="AO1502" s="10" t="str">
        <f t="shared" si="227"/>
        <v/>
      </c>
      <c r="AT1502" s="10"/>
      <c r="AU1502" s="10" t="str">
        <f>IF(O1502="include",AF1502,"")</f>
        <v/>
      </c>
      <c r="AV1502" s="54" t="str">
        <f>IF(P1502="include",AF1502,"")</f>
        <v/>
      </c>
    </row>
    <row r="1503" spans="1:48" s="54" customFormat="1" ht="45">
      <c r="A1503" s="10">
        <v>1645</v>
      </c>
      <c r="B1503" s="10"/>
      <c r="C1503" s="10" t="s">
        <v>943</v>
      </c>
      <c r="D1503" s="10">
        <v>5</v>
      </c>
      <c r="E1503" s="10">
        <v>4</v>
      </c>
      <c r="F1503" s="10">
        <v>4</v>
      </c>
      <c r="G1503" s="119" t="str">
        <f t="shared" si="229"/>
        <v>MAYBE</v>
      </c>
      <c r="H1503" s="147" t="s">
        <v>901</v>
      </c>
      <c r="I1503" s="189" t="s">
        <v>901</v>
      </c>
      <c r="J1503" s="10" t="str">
        <f>IF(AND(G1503="Excluded", H1503="Excluded"), "Mutually Excluded", IF(AND(OR(G1503="CERTAINLY INCLUDED", G1503="INCLUDED", G1503="MAYBE" ), OR(H1503="INCLUDED", H1503="MAYBE")), "MUTUALLY INCLUDED", IF(AND(G1503="MAYBE", H1503="MAYBE"), "Mutually MAYBE", IF(AND(G1503="Excluded", OR(H1503="INCLUDED", H1503="MAYBE")), "AI: No, Human: Yes", IF(AND(H1503="Excluded", OR(G1503="INCLUDED", G1503="CERTAINLY INCLUDED", G1503="MAYBE")), "AI: Yes, Human: No", "Other Conflict")))))</f>
        <v>AI: Yes, Human: No</v>
      </c>
      <c r="K1503" s="10" t="s">
        <v>19</v>
      </c>
      <c r="L1503" s="10" t="s">
        <v>19</v>
      </c>
      <c r="M1503" s="54" t="s">
        <v>19</v>
      </c>
      <c r="N1503" s="220" t="s">
        <v>19</v>
      </c>
      <c r="O1503" s="54" t="str">
        <f>IF(J1503="Mutually Excluded","Exclude",IF(J1503= "Mutually Included","Include",M1503))</f>
        <v>Exclude</v>
      </c>
      <c r="P1503" s="54" t="str">
        <f>'Humans Alignment T&amp;A'!Z1503</f>
        <v>Exclude</v>
      </c>
      <c r="Q1503" s="120" t="str">
        <f>IF(AND(O1503="Exclude", P1503="Exclude"), "Mutually Excluded", IF(AND(OR(O1503="CERTAINLY INCLUDED", O1503="INCLUDE" ), OR(P1503="INCLUDE", P1503="MAYBE")), "MUTUALLY INCLUDED", IF(AND(O1503="MAYBE", P1503="MAYBE"), "Mutually MAYBE", IF(AND(O1503="Exclude", OR(P1503="INCLUDE", P1503="MAYBE")), "AI+Hum: No, Hum1+2: Yes", IF(AND(P1503="Exclude", OR(O1503="INCLUDE", O1503="CERTAINLY INCLUDED", H1503="MAYBE")), "Ai+hum: Yes, Hum1+2: No", "Other Conflict")))))</f>
        <v>Mutually Excluded</v>
      </c>
      <c r="U1503" s="121" t="str">
        <f>IF(Q1503="Mutually Excluded","Exclude",IF(Q1503= "Mutually Included","Include",R1503))</f>
        <v>Exclude</v>
      </c>
      <c r="V1503" s="122"/>
      <c r="X1503" s="117"/>
      <c r="Y1503" s="117"/>
      <c r="Z1503" s="103" t="str">
        <f t="shared" si="225"/>
        <v/>
      </c>
      <c r="AA1503" s="256"/>
      <c r="AB1503" s="186"/>
      <c r="AC1503" s="186"/>
      <c r="AD1503" s="203"/>
      <c r="AF1503" s="203"/>
      <c r="AG1503" s="102" t="str">
        <f t="shared" si="226"/>
        <v/>
      </c>
      <c r="AH1503" s="10" t="str">
        <f t="shared" si="228"/>
        <v/>
      </c>
      <c r="AI1503" s="102"/>
      <c r="AJ1503" s="10"/>
      <c r="AK1503" s="10"/>
      <c r="AL1503" s="105"/>
      <c r="AM1503" s="102"/>
      <c r="AN1503" s="10"/>
      <c r="AO1503" s="10" t="str">
        <f t="shared" si="227"/>
        <v/>
      </c>
      <c r="AT1503" s="10"/>
      <c r="AU1503" s="10" t="str">
        <f>IF(O1503="include",AF1503,"")</f>
        <v/>
      </c>
      <c r="AV1503" s="54" t="str">
        <f>IF(P1503="include",AF1503,"")</f>
        <v/>
      </c>
    </row>
    <row r="1504" spans="1:48" s="54" customFormat="1" ht="45">
      <c r="A1504" s="10">
        <v>1646</v>
      </c>
      <c r="B1504" s="10"/>
      <c r="C1504" s="10" t="s">
        <v>2020</v>
      </c>
      <c r="D1504" s="10">
        <v>2</v>
      </c>
      <c r="E1504" s="10">
        <v>2</v>
      </c>
      <c r="F1504" s="10">
        <v>2</v>
      </c>
      <c r="G1504" s="119" t="str">
        <f t="shared" si="229"/>
        <v>EXCLUDED</v>
      </c>
      <c r="H1504" s="147" t="s">
        <v>901</v>
      </c>
      <c r="I1504" s="189" t="s">
        <v>901</v>
      </c>
      <c r="J1504" s="10" t="str">
        <f>IF(AND(G1504="Excluded", H1504="Excluded"), "Mutually Excluded", IF(AND(OR(G1504="CERTAINLY INCLUDED", G1504="INCLUDED", G1504="MAYBE" ), OR(H1504="INCLUDED", H1504="MAYBE")), "MUTUALLY INCLUDED", IF(AND(G1504="MAYBE", H1504="MAYBE"), "Mutually MAYBE", IF(AND(G1504="Excluded", OR(H1504="INCLUDED", H1504="MAYBE")), "AI: No, Human: Yes", IF(AND(H1504="Excluded", OR(G1504="INCLUDED", G1504="CERTAINLY INCLUDED", G1504="MAYBE")), "AI: Yes, Human: No", "Other Conflict")))))</f>
        <v>Mutually Excluded</v>
      </c>
      <c r="K1504" s="10"/>
      <c r="L1504" s="10"/>
      <c r="N1504" s="220" t="s">
        <v>19</v>
      </c>
      <c r="O1504" s="54" t="str">
        <f>IF(J1504="Mutually Excluded","Exclude",IF(J1504= "Mutually Included","Include",M1504))</f>
        <v>Exclude</v>
      </c>
      <c r="P1504" s="54" t="str">
        <f>'Humans Alignment T&amp;A'!Z1504</f>
        <v>Exclude</v>
      </c>
      <c r="Q1504" s="120" t="str">
        <f>IF(AND(O1504="Exclude", P1504="Exclude"), "Mutually Excluded", IF(AND(OR(O1504="CERTAINLY INCLUDED", O1504="INCLUDE" ), OR(P1504="INCLUDE", P1504="MAYBE")), "MUTUALLY INCLUDED", IF(AND(O1504="MAYBE", P1504="MAYBE"), "Mutually MAYBE", IF(AND(O1504="Exclude", OR(P1504="INCLUDE", P1504="MAYBE")), "AI+Hum: No, Hum1+2: Yes", IF(AND(P1504="Exclude", OR(O1504="INCLUDE", O1504="CERTAINLY INCLUDED", H1504="MAYBE")), "Ai+hum: Yes, Hum1+2: No", "Other Conflict")))))</f>
        <v>Mutually Excluded</v>
      </c>
      <c r="U1504" s="121" t="str">
        <f>IF(Q1504="Mutually Excluded","Exclude",IF(Q1504= "Mutually Included","Include",R1504))</f>
        <v>Exclude</v>
      </c>
      <c r="V1504" s="122"/>
      <c r="X1504" s="117"/>
      <c r="Y1504" s="117"/>
      <c r="Z1504" s="103" t="str">
        <f t="shared" si="225"/>
        <v/>
      </c>
      <c r="AA1504" s="256"/>
      <c r="AB1504" s="186"/>
      <c r="AC1504" s="186"/>
      <c r="AD1504" s="203"/>
      <c r="AF1504" s="203"/>
      <c r="AG1504" s="102" t="str">
        <f t="shared" si="226"/>
        <v/>
      </c>
      <c r="AH1504" s="10" t="str">
        <f t="shared" si="228"/>
        <v/>
      </c>
      <c r="AI1504" s="102"/>
      <c r="AJ1504" s="10"/>
      <c r="AK1504" s="10"/>
      <c r="AL1504" s="105"/>
      <c r="AM1504" s="102"/>
      <c r="AN1504" s="10"/>
      <c r="AO1504" s="10" t="str">
        <f t="shared" si="227"/>
        <v/>
      </c>
      <c r="AT1504" s="10"/>
      <c r="AU1504" s="10" t="str">
        <f>IF(O1504="include",AF1504,"")</f>
        <v/>
      </c>
      <c r="AV1504" s="54" t="str">
        <f>IF(P1504="include",AF1504,"")</f>
        <v/>
      </c>
    </row>
    <row r="1505" spans="1:48" s="54" customFormat="1" ht="62.25" customHeight="1">
      <c r="A1505" s="10">
        <v>1647</v>
      </c>
      <c r="B1505" s="10"/>
      <c r="C1505" s="10" t="s">
        <v>2021</v>
      </c>
      <c r="D1505" s="10">
        <v>4</v>
      </c>
      <c r="E1505" s="10">
        <v>3</v>
      </c>
      <c r="F1505" s="10">
        <v>4</v>
      </c>
      <c r="G1505" s="119" t="str">
        <f t="shared" si="229"/>
        <v>EXCLUDED</v>
      </c>
      <c r="H1505" s="147" t="s">
        <v>901</v>
      </c>
      <c r="I1505" s="189" t="s">
        <v>901</v>
      </c>
      <c r="J1505" s="10" t="str">
        <f>IF(AND(G1505="Excluded", H1505="Excluded"), "Mutually Excluded", IF(AND(OR(G1505="CERTAINLY INCLUDED", G1505="INCLUDED", G1505="MAYBE" ), OR(H1505="INCLUDED", H1505="MAYBE")), "MUTUALLY INCLUDED", IF(AND(G1505="MAYBE", H1505="MAYBE"), "Mutually MAYBE", IF(AND(G1505="Excluded", OR(H1505="INCLUDED", H1505="MAYBE")), "AI: No, Human: Yes", IF(AND(H1505="Excluded", OR(G1505="INCLUDED", G1505="CERTAINLY INCLUDED", G1505="MAYBE")), "AI: Yes, Human: No", "Other Conflict")))))</f>
        <v>Mutually Excluded</v>
      </c>
      <c r="K1505" s="10"/>
      <c r="L1505" s="10"/>
      <c r="N1505" s="220" t="s">
        <v>19</v>
      </c>
      <c r="O1505" s="54" t="str">
        <f>IF(J1505="Mutually Excluded","Exclude",IF(J1505= "Mutually Included","Include",M1505))</f>
        <v>Exclude</v>
      </c>
      <c r="P1505" s="54" t="str">
        <f>'Humans Alignment T&amp;A'!Z1505</f>
        <v>Exclude</v>
      </c>
      <c r="Q1505" s="120" t="str">
        <f>IF(AND(O1505="Exclude", P1505="Exclude"), "Mutually Excluded", IF(AND(OR(O1505="CERTAINLY INCLUDED", O1505="INCLUDE" ), OR(P1505="INCLUDE", P1505="MAYBE")), "MUTUALLY INCLUDED", IF(AND(O1505="MAYBE", P1505="MAYBE"), "Mutually MAYBE", IF(AND(O1505="Exclude", OR(P1505="INCLUDE", P1505="MAYBE")), "AI+Hum: No, Hum1+2: Yes", IF(AND(P1505="Exclude", OR(O1505="INCLUDE", O1505="CERTAINLY INCLUDED", H1505="MAYBE")), "Ai+hum: Yes, Hum1+2: No", "Other Conflict")))))</f>
        <v>Mutually Excluded</v>
      </c>
      <c r="U1505" s="121" t="str">
        <f>IF(Q1505="Mutually Excluded","Exclude",IF(Q1505= "Mutually Included","Include",R1505))</f>
        <v>Exclude</v>
      </c>
      <c r="V1505" s="122"/>
      <c r="X1505" s="117"/>
      <c r="Y1505" s="117"/>
      <c r="Z1505" s="103" t="str">
        <f t="shared" si="225"/>
        <v/>
      </c>
      <c r="AA1505" s="256"/>
      <c r="AB1505" s="186"/>
      <c r="AC1505" s="186"/>
      <c r="AD1505" s="203"/>
      <c r="AF1505" s="203"/>
      <c r="AG1505" s="102" t="str">
        <f t="shared" si="226"/>
        <v/>
      </c>
      <c r="AH1505" s="10" t="str">
        <f t="shared" si="228"/>
        <v/>
      </c>
      <c r="AI1505" s="102"/>
      <c r="AJ1505" s="10"/>
      <c r="AK1505" s="10"/>
      <c r="AL1505" s="105"/>
      <c r="AM1505" s="102"/>
      <c r="AN1505" s="10"/>
      <c r="AO1505" s="10" t="str">
        <f t="shared" si="227"/>
        <v/>
      </c>
      <c r="AT1505" s="10"/>
      <c r="AU1505" s="10" t="str">
        <f>IF(O1505="include",AF1505,"")</f>
        <v/>
      </c>
      <c r="AV1505" s="54" t="str">
        <f>IF(P1505="include",AF1505,"")</f>
        <v/>
      </c>
    </row>
    <row r="1506" spans="1:48" s="54" customFormat="1" ht="45">
      <c r="A1506" s="10">
        <v>1648</v>
      </c>
      <c r="B1506" s="10"/>
      <c r="C1506" s="10" t="s">
        <v>2022</v>
      </c>
      <c r="D1506" s="10">
        <v>2</v>
      </c>
      <c r="E1506" s="10">
        <v>2</v>
      </c>
      <c r="F1506" s="10">
        <v>2</v>
      </c>
      <c r="G1506" s="119" t="str">
        <f t="shared" si="229"/>
        <v>EXCLUDED</v>
      </c>
      <c r="H1506" s="147" t="s">
        <v>901</v>
      </c>
      <c r="I1506" s="189" t="s">
        <v>901</v>
      </c>
      <c r="J1506" s="10" t="str">
        <f>IF(AND(G1506="Excluded", H1506="Excluded"), "Mutually Excluded", IF(AND(OR(G1506="CERTAINLY INCLUDED", G1506="INCLUDED", G1506="MAYBE" ), OR(H1506="INCLUDED", H1506="MAYBE")), "MUTUALLY INCLUDED", IF(AND(G1506="MAYBE", H1506="MAYBE"), "Mutually MAYBE", IF(AND(G1506="Excluded", OR(H1506="INCLUDED", H1506="MAYBE")), "AI: No, Human: Yes", IF(AND(H1506="Excluded", OR(G1506="INCLUDED", G1506="CERTAINLY INCLUDED", G1506="MAYBE")), "AI: Yes, Human: No", "Other Conflict")))))</f>
        <v>Mutually Excluded</v>
      </c>
      <c r="K1506" s="10"/>
      <c r="L1506" s="10"/>
      <c r="N1506" s="220" t="s">
        <v>19</v>
      </c>
      <c r="O1506" s="54" t="str">
        <f>IF(J1506="Mutually Excluded","Exclude",IF(J1506= "Mutually Included","Include",M1506))</f>
        <v>Exclude</v>
      </c>
      <c r="P1506" s="54" t="str">
        <f>'Humans Alignment T&amp;A'!Z1506</f>
        <v>Exclude</v>
      </c>
      <c r="Q1506" s="120" t="str">
        <f>IF(AND(O1506="Exclude", P1506="Exclude"), "Mutually Excluded", IF(AND(OR(O1506="CERTAINLY INCLUDED", O1506="INCLUDE" ), OR(P1506="INCLUDE", P1506="MAYBE")), "MUTUALLY INCLUDED", IF(AND(O1506="MAYBE", P1506="MAYBE"), "Mutually MAYBE", IF(AND(O1506="Exclude", OR(P1506="INCLUDE", P1506="MAYBE")), "AI+Hum: No, Hum1+2: Yes", IF(AND(P1506="Exclude", OR(O1506="INCLUDE", O1506="CERTAINLY INCLUDED", H1506="MAYBE")), "Ai+hum: Yes, Hum1+2: No", "Other Conflict")))))</f>
        <v>Mutually Excluded</v>
      </c>
      <c r="U1506" s="121" t="str">
        <f>IF(Q1506="Mutually Excluded","Exclude",IF(Q1506= "Mutually Included","Include",R1506))</f>
        <v>Exclude</v>
      </c>
      <c r="V1506" s="122"/>
      <c r="X1506" s="117"/>
      <c r="Y1506" s="117"/>
      <c r="Z1506" s="103" t="str">
        <f t="shared" si="225"/>
        <v/>
      </c>
      <c r="AA1506" s="256"/>
      <c r="AB1506" s="186"/>
      <c r="AC1506" s="186"/>
      <c r="AD1506" s="203"/>
      <c r="AF1506" s="203"/>
      <c r="AG1506" s="102" t="str">
        <f t="shared" si="226"/>
        <v/>
      </c>
      <c r="AH1506" s="10" t="str">
        <f t="shared" si="228"/>
        <v/>
      </c>
      <c r="AI1506" s="102"/>
      <c r="AJ1506" s="10"/>
      <c r="AK1506" s="10"/>
      <c r="AL1506" s="105"/>
      <c r="AM1506" s="102"/>
      <c r="AN1506" s="10"/>
      <c r="AO1506" s="10" t="str">
        <f t="shared" si="227"/>
        <v/>
      </c>
      <c r="AT1506" s="10"/>
      <c r="AU1506" s="10" t="str">
        <f>IF(O1506="include",AF1506,"")</f>
        <v/>
      </c>
      <c r="AV1506" s="54" t="str">
        <f>IF(P1506="include",AF1506,"")</f>
        <v/>
      </c>
    </row>
    <row r="1507" spans="1:48" s="54" customFormat="1" ht="30">
      <c r="A1507" s="10">
        <v>1649</v>
      </c>
      <c r="B1507" s="10"/>
      <c r="C1507" s="10" t="s">
        <v>2023</v>
      </c>
      <c r="D1507" s="10">
        <v>1</v>
      </c>
      <c r="E1507" s="10">
        <v>1</v>
      </c>
      <c r="F1507" s="10">
        <v>1</v>
      </c>
      <c r="G1507" s="119" t="str">
        <f t="shared" si="229"/>
        <v>EXCLUDED</v>
      </c>
      <c r="H1507" s="147" t="s">
        <v>901</v>
      </c>
      <c r="I1507" s="189" t="s">
        <v>901</v>
      </c>
      <c r="J1507" s="10" t="str">
        <f>IF(AND(G1507="Excluded", H1507="Excluded"), "Mutually Excluded", IF(AND(OR(G1507="CERTAINLY INCLUDED", G1507="INCLUDED", G1507="MAYBE" ), OR(H1507="INCLUDED", H1507="MAYBE")), "MUTUALLY INCLUDED", IF(AND(G1507="MAYBE", H1507="MAYBE"), "Mutually MAYBE", IF(AND(G1507="Excluded", OR(H1507="INCLUDED", H1507="MAYBE")), "AI: No, Human: Yes", IF(AND(H1507="Excluded", OR(G1507="INCLUDED", G1507="CERTAINLY INCLUDED", G1507="MAYBE")), "AI: Yes, Human: No", "Other Conflict")))))</f>
        <v>Mutually Excluded</v>
      </c>
      <c r="K1507" s="10"/>
      <c r="L1507" s="10"/>
      <c r="N1507" s="220" t="s">
        <v>19</v>
      </c>
      <c r="O1507" s="54" t="str">
        <f>IF(J1507="Mutually Excluded","Exclude",IF(J1507= "Mutually Included","Include",M1507))</f>
        <v>Exclude</v>
      </c>
      <c r="P1507" s="54" t="str">
        <f>'Humans Alignment T&amp;A'!Z1507</f>
        <v>Exclude</v>
      </c>
      <c r="Q1507" s="120" t="str">
        <f>IF(AND(O1507="Exclude", P1507="Exclude"), "Mutually Excluded", IF(AND(OR(O1507="CERTAINLY INCLUDED", O1507="INCLUDE" ), OR(P1507="INCLUDE", P1507="MAYBE")), "MUTUALLY INCLUDED", IF(AND(O1507="MAYBE", P1507="MAYBE"), "Mutually MAYBE", IF(AND(O1507="Exclude", OR(P1507="INCLUDE", P1507="MAYBE")), "AI+Hum: No, Hum1+2: Yes", IF(AND(P1507="Exclude", OR(O1507="INCLUDE", O1507="CERTAINLY INCLUDED", H1507="MAYBE")), "Ai+hum: Yes, Hum1+2: No", "Other Conflict")))))</f>
        <v>Mutually Excluded</v>
      </c>
      <c r="U1507" s="121" t="str">
        <f>IF(Q1507="Mutually Excluded","Exclude",IF(Q1507= "Mutually Included","Include",R1507))</f>
        <v>Exclude</v>
      </c>
      <c r="V1507" s="122"/>
      <c r="X1507" s="117"/>
      <c r="Y1507" s="117"/>
      <c r="Z1507" s="103" t="str">
        <f t="shared" si="225"/>
        <v/>
      </c>
      <c r="AA1507" s="256"/>
      <c r="AB1507" s="186"/>
      <c r="AC1507" s="186"/>
      <c r="AD1507" s="203"/>
      <c r="AF1507" s="203"/>
      <c r="AG1507" s="102" t="str">
        <f t="shared" si="226"/>
        <v/>
      </c>
      <c r="AH1507" s="10" t="str">
        <f t="shared" si="228"/>
        <v/>
      </c>
      <c r="AI1507" s="102"/>
      <c r="AJ1507" s="10"/>
      <c r="AK1507" s="10"/>
      <c r="AL1507" s="105"/>
      <c r="AM1507" s="102"/>
      <c r="AN1507" s="10"/>
      <c r="AO1507" s="10" t="str">
        <f t="shared" si="227"/>
        <v/>
      </c>
      <c r="AT1507" s="10"/>
      <c r="AU1507" s="10" t="str">
        <f>IF(O1507="include",AF1507,"")</f>
        <v/>
      </c>
      <c r="AV1507" s="54" t="str">
        <f>IF(P1507="include",AF1507,"")</f>
        <v/>
      </c>
    </row>
    <row r="1508" spans="1:48" s="54" customFormat="1" ht="45">
      <c r="A1508" s="10">
        <v>1650</v>
      </c>
      <c r="B1508" s="10"/>
      <c r="C1508" s="10" t="s">
        <v>2024</v>
      </c>
      <c r="D1508" s="10">
        <v>1</v>
      </c>
      <c r="E1508" s="10">
        <v>1</v>
      </c>
      <c r="F1508" s="10">
        <v>1</v>
      </c>
      <c r="G1508" s="119" t="str">
        <f t="shared" si="229"/>
        <v>EXCLUDED</v>
      </c>
      <c r="H1508" s="147" t="s">
        <v>901</v>
      </c>
      <c r="I1508" s="189" t="s">
        <v>901</v>
      </c>
      <c r="J1508" s="10" t="str">
        <f>IF(AND(G1508="Excluded", H1508="Excluded"), "Mutually Excluded", IF(AND(OR(G1508="CERTAINLY INCLUDED", G1508="INCLUDED", G1508="MAYBE" ), OR(H1508="INCLUDED", H1508="MAYBE")), "MUTUALLY INCLUDED", IF(AND(G1508="MAYBE", H1508="MAYBE"), "Mutually MAYBE", IF(AND(G1508="Excluded", OR(H1508="INCLUDED", H1508="MAYBE")), "AI: No, Human: Yes", IF(AND(H1508="Excluded", OR(G1508="INCLUDED", G1508="CERTAINLY INCLUDED", G1508="MAYBE")), "AI: Yes, Human: No", "Other Conflict")))))</f>
        <v>Mutually Excluded</v>
      </c>
      <c r="K1508" s="10"/>
      <c r="L1508" s="10"/>
      <c r="N1508" s="220" t="s">
        <v>19</v>
      </c>
      <c r="O1508" s="54" t="str">
        <f>IF(J1508="Mutually Excluded","Exclude",IF(J1508= "Mutually Included","Include",M1508))</f>
        <v>Exclude</v>
      </c>
      <c r="P1508" s="54" t="str">
        <f>'Humans Alignment T&amp;A'!Z1508</f>
        <v>Exclude</v>
      </c>
      <c r="Q1508" s="120" t="str">
        <f>IF(AND(O1508="Exclude", P1508="Exclude"), "Mutually Excluded", IF(AND(OR(O1508="CERTAINLY INCLUDED", O1508="INCLUDE" ), OR(P1508="INCLUDE", P1508="MAYBE")), "MUTUALLY INCLUDED", IF(AND(O1508="MAYBE", P1508="MAYBE"), "Mutually MAYBE", IF(AND(O1508="Exclude", OR(P1508="INCLUDE", P1508="MAYBE")), "AI+Hum: No, Hum1+2: Yes", IF(AND(P1508="Exclude", OR(O1508="INCLUDE", O1508="CERTAINLY INCLUDED", H1508="MAYBE")), "Ai+hum: Yes, Hum1+2: No", "Other Conflict")))))</f>
        <v>Mutually Excluded</v>
      </c>
      <c r="U1508" s="121" t="str">
        <f>IF(Q1508="Mutually Excluded","Exclude",IF(Q1508= "Mutually Included","Include",R1508))</f>
        <v>Exclude</v>
      </c>
      <c r="V1508" s="122"/>
      <c r="X1508" s="117"/>
      <c r="Y1508" s="117"/>
      <c r="Z1508" s="103" t="str">
        <f t="shared" si="225"/>
        <v/>
      </c>
      <c r="AA1508" s="256"/>
      <c r="AB1508" s="186"/>
      <c r="AC1508" s="186"/>
      <c r="AD1508" s="203"/>
      <c r="AF1508" s="203"/>
      <c r="AG1508" s="102" t="str">
        <f t="shared" si="226"/>
        <v/>
      </c>
      <c r="AH1508" s="10" t="str">
        <f t="shared" si="228"/>
        <v/>
      </c>
      <c r="AI1508" s="102"/>
      <c r="AJ1508" s="10"/>
      <c r="AK1508" s="10"/>
      <c r="AL1508" s="105"/>
      <c r="AM1508" s="102"/>
      <c r="AN1508" s="10"/>
      <c r="AO1508" s="10" t="str">
        <f t="shared" si="227"/>
        <v/>
      </c>
      <c r="AT1508" s="10"/>
      <c r="AU1508" s="10" t="str">
        <f>IF(O1508="include",AF1508,"")</f>
        <v/>
      </c>
      <c r="AV1508" s="54" t="str">
        <f>IF(P1508="include",AF1508,"")</f>
        <v/>
      </c>
    </row>
    <row r="1509" spans="1:48" s="54" customFormat="1" ht="45">
      <c r="A1509" s="10">
        <v>1651</v>
      </c>
      <c r="B1509" s="10"/>
      <c r="C1509" s="10" t="s">
        <v>2025</v>
      </c>
      <c r="D1509" s="10">
        <v>3</v>
      </c>
      <c r="E1509" s="10">
        <v>3</v>
      </c>
      <c r="F1509" s="10">
        <v>2</v>
      </c>
      <c r="G1509" s="119" t="str">
        <f t="shared" si="229"/>
        <v>EXCLUDED</v>
      </c>
      <c r="H1509" s="147" t="s">
        <v>901</v>
      </c>
      <c r="I1509" s="189" t="s">
        <v>901</v>
      </c>
      <c r="J1509" s="10" t="str">
        <f>IF(AND(G1509="Excluded", H1509="Excluded"), "Mutually Excluded", IF(AND(OR(G1509="CERTAINLY INCLUDED", G1509="INCLUDED", G1509="MAYBE" ), OR(H1509="INCLUDED", H1509="MAYBE")), "MUTUALLY INCLUDED", IF(AND(G1509="MAYBE", H1509="MAYBE"), "Mutually MAYBE", IF(AND(G1509="Excluded", OR(H1509="INCLUDED", H1509="MAYBE")), "AI: No, Human: Yes", IF(AND(H1509="Excluded", OR(G1509="INCLUDED", G1509="CERTAINLY INCLUDED", G1509="MAYBE")), "AI: Yes, Human: No", "Other Conflict")))))</f>
        <v>Mutually Excluded</v>
      </c>
      <c r="K1509" s="10"/>
      <c r="L1509" s="10"/>
      <c r="N1509" s="220" t="s">
        <v>19</v>
      </c>
      <c r="O1509" s="54" t="str">
        <f>IF(J1509="Mutually Excluded","Exclude",IF(J1509= "Mutually Included","Include",M1509))</f>
        <v>Exclude</v>
      </c>
      <c r="P1509" s="54" t="str">
        <f>'Humans Alignment T&amp;A'!Z1509</f>
        <v>Exclude</v>
      </c>
      <c r="Q1509" s="120" t="str">
        <f>IF(AND(O1509="Exclude", P1509="Exclude"), "Mutually Excluded", IF(AND(OR(O1509="CERTAINLY INCLUDED", O1509="INCLUDE" ), OR(P1509="INCLUDE", P1509="MAYBE")), "MUTUALLY INCLUDED", IF(AND(O1509="MAYBE", P1509="MAYBE"), "Mutually MAYBE", IF(AND(O1509="Exclude", OR(P1509="INCLUDE", P1509="MAYBE")), "AI+Hum: No, Hum1+2: Yes", IF(AND(P1509="Exclude", OR(O1509="INCLUDE", O1509="CERTAINLY INCLUDED", H1509="MAYBE")), "Ai+hum: Yes, Hum1+2: No", "Other Conflict")))))</f>
        <v>Mutually Excluded</v>
      </c>
      <c r="U1509" s="121" t="str">
        <f>IF(Q1509="Mutually Excluded","Exclude",IF(Q1509= "Mutually Included","Include",R1509))</f>
        <v>Exclude</v>
      </c>
      <c r="V1509" s="122"/>
      <c r="X1509" s="117"/>
      <c r="Y1509" s="117"/>
      <c r="Z1509" s="103" t="str">
        <f t="shared" si="225"/>
        <v/>
      </c>
      <c r="AA1509" s="256"/>
      <c r="AB1509" s="186"/>
      <c r="AC1509" s="186"/>
      <c r="AD1509" s="203"/>
      <c r="AF1509" s="203"/>
      <c r="AG1509" s="102" t="str">
        <f t="shared" si="226"/>
        <v/>
      </c>
      <c r="AH1509" s="10" t="str">
        <f t="shared" si="228"/>
        <v/>
      </c>
      <c r="AI1509" s="102"/>
      <c r="AJ1509" s="10"/>
      <c r="AK1509" s="10"/>
      <c r="AL1509" s="105"/>
      <c r="AM1509" s="102"/>
      <c r="AN1509" s="10"/>
      <c r="AO1509" s="10" t="str">
        <f t="shared" si="227"/>
        <v/>
      </c>
      <c r="AT1509" s="10"/>
      <c r="AU1509" s="10" t="str">
        <f>IF(O1509="include",AF1509,"")</f>
        <v/>
      </c>
      <c r="AV1509" s="54" t="str">
        <f>IF(P1509="include",AF1509,"")</f>
        <v/>
      </c>
    </row>
    <row r="1510" spans="1:48" s="54" customFormat="1" ht="60">
      <c r="A1510" s="10">
        <v>1652</v>
      </c>
      <c r="B1510" s="10"/>
      <c r="C1510" s="10" t="s">
        <v>2027</v>
      </c>
      <c r="D1510" s="10">
        <v>2</v>
      </c>
      <c r="E1510" s="10">
        <v>2</v>
      </c>
      <c r="F1510" s="10">
        <v>2</v>
      </c>
      <c r="G1510" s="119" t="str">
        <f t="shared" si="229"/>
        <v>EXCLUDED</v>
      </c>
      <c r="H1510" s="147" t="s">
        <v>901</v>
      </c>
      <c r="I1510" s="189" t="s">
        <v>901</v>
      </c>
      <c r="J1510" s="10" t="str">
        <f>IF(AND(G1510="Excluded", H1510="Excluded"), "Mutually Excluded", IF(AND(OR(G1510="CERTAINLY INCLUDED", G1510="INCLUDED", G1510="MAYBE" ), OR(H1510="INCLUDED", H1510="MAYBE")), "MUTUALLY INCLUDED", IF(AND(G1510="MAYBE", H1510="MAYBE"), "Mutually MAYBE", IF(AND(G1510="Excluded", OR(H1510="INCLUDED", H1510="MAYBE")), "AI: No, Human: Yes", IF(AND(H1510="Excluded", OR(G1510="INCLUDED", G1510="CERTAINLY INCLUDED", G1510="MAYBE")), "AI: Yes, Human: No", "Other Conflict")))))</f>
        <v>Mutually Excluded</v>
      </c>
      <c r="K1510" s="10"/>
      <c r="L1510" s="10"/>
      <c r="N1510" s="220" t="s">
        <v>19</v>
      </c>
      <c r="O1510" s="54" t="str">
        <f>IF(J1510="Mutually Excluded","Exclude",IF(J1510= "Mutually Included","Include",M1510))</f>
        <v>Exclude</v>
      </c>
      <c r="P1510" s="54" t="str">
        <f>'Humans Alignment T&amp;A'!Z1510</f>
        <v>Exclude</v>
      </c>
      <c r="Q1510" s="120" t="str">
        <f>IF(AND(O1510="Exclude", P1510="Exclude"), "Mutually Excluded", IF(AND(OR(O1510="CERTAINLY INCLUDED", O1510="INCLUDE" ), OR(P1510="INCLUDE", P1510="MAYBE")), "MUTUALLY INCLUDED", IF(AND(O1510="MAYBE", P1510="MAYBE"), "Mutually MAYBE", IF(AND(O1510="Exclude", OR(P1510="INCLUDE", P1510="MAYBE")), "AI+Hum: No, Hum1+2: Yes", IF(AND(P1510="Exclude", OR(O1510="INCLUDE", O1510="CERTAINLY INCLUDED", H1510="MAYBE")), "Ai+hum: Yes, Hum1+2: No", "Other Conflict")))))</f>
        <v>Mutually Excluded</v>
      </c>
      <c r="U1510" s="121" t="str">
        <f>IF(Q1510="Mutually Excluded","Exclude",IF(Q1510= "Mutually Included","Include",R1510))</f>
        <v>Exclude</v>
      </c>
      <c r="V1510" s="122"/>
      <c r="X1510" s="117"/>
      <c r="Y1510" s="117"/>
      <c r="Z1510" s="103" t="str">
        <f t="shared" si="225"/>
        <v/>
      </c>
      <c r="AA1510" s="256"/>
      <c r="AB1510" s="186"/>
      <c r="AC1510" s="186"/>
      <c r="AD1510" s="203"/>
      <c r="AF1510" s="203"/>
      <c r="AG1510" s="102" t="str">
        <f t="shared" si="226"/>
        <v/>
      </c>
      <c r="AH1510" s="10" t="str">
        <f t="shared" si="228"/>
        <v/>
      </c>
      <c r="AI1510" s="102"/>
      <c r="AJ1510" s="10"/>
      <c r="AK1510" s="10"/>
      <c r="AL1510" s="105"/>
      <c r="AM1510" s="102"/>
      <c r="AN1510" s="10"/>
      <c r="AO1510" s="10" t="str">
        <f t="shared" si="227"/>
        <v/>
      </c>
      <c r="AT1510" s="10"/>
      <c r="AU1510" s="10" t="str">
        <f>IF(O1510="include",AF1510,"")</f>
        <v/>
      </c>
      <c r="AV1510" s="54" t="str">
        <f>IF(P1510="include",AF1510,"")</f>
        <v/>
      </c>
    </row>
    <row r="1511" spans="1:48" s="54" customFormat="1" ht="60">
      <c r="A1511" s="10">
        <v>1653</v>
      </c>
      <c r="B1511" s="10"/>
      <c r="C1511" s="10" t="s">
        <v>2028</v>
      </c>
      <c r="D1511" s="10">
        <v>2</v>
      </c>
      <c r="E1511" s="10">
        <v>3</v>
      </c>
      <c r="F1511" s="10">
        <v>2</v>
      </c>
      <c r="G1511" s="119" t="str">
        <f t="shared" si="229"/>
        <v>EXCLUDED</v>
      </c>
      <c r="H1511" s="147" t="s">
        <v>901</v>
      </c>
      <c r="I1511" s="189" t="s">
        <v>901</v>
      </c>
      <c r="J1511" s="10" t="str">
        <f>IF(AND(G1511="Excluded", H1511="Excluded"), "Mutually Excluded", IF(AND(OR(G1511="CERTAINLY INCLUDED", G1511="INCLUDED", G1511="MAYBE" ), OR(H1511="INCLUDED", H1511="MAYBE")), "MUTUALLY INCLUDED", IF(AND(G1511="MAYBE", H1511="MAYBE"), "Mutually MAYBE", IF(AND(G1511="Excluded", OR(H1511="INCLUDED", H1511="MAYBE")), "AI: No, Human: Yes", IF(AND(H1511="Excluded", OR(G1511="INCLUDED", G1511="CERTAINLY INCLUDED", G1511="MAYBE")), "AI: Yes, Human: No", "Other Conflict")))))</f>
        <v>Mutually Excluded</v>
      </c>
      <c r="K1511" s="10"/>
      <c r="L1511" s="10"/>
      <c r="N1511" s="220" t="s">
        <v>19</v>
      </c>
      <c r="O1511" s="54" t="str">
        <f>IF(J1511="Mutually Excluded","Exclude",IF(J1511= "Mutually Included","Include",M1511))</f>
        <v>Exclude</v>
      </c>
      <c r="P1511" s="54" t="str">
        <f>'Humans Alignment T&amp;A'!Z1511</f>
        <v>Exclude</v>
      </c>
      <c r="Q1511" s="120" t="str">
        <f>IF(AND(O1511="Exclude", P1511="Exclude"), "Mutually Excluded", IF(AND(OR(O1511="CERTAINLY INCLUDED", O1511="INCLUDE" ), OR(P1511="INCLUDE", P1511="MAYBE")), "MUTUALLY INCLUDED", IF(AND(O1511="MAYBE", P1511="MAYBE"), "Mutually MAYBE", IF(AND(O1511="Exclude", OR(P1511="INCLUDE", P1511="MAYBE")), "AI+Hum: No, Hum1+2: Yes", IF(AND(P1511="Exclude", OR(O1511="INCLUDE", O1511="CERTAINLY INCLUDED", H1511="MAYBE")), "Ai+hum: Yes, Hum1+2: No", "Other Conflict")))))</f>
        <v>Mutually Excluded</v>
      </c>
      <c r="U1511" s="121" t="str">
        <f>IF(Q1511="Mutually Excluded","Exclude",IF(Q1511= "Mutually Included","Include",R1511))</f>
        <v>Exclude</v>
      </c>
      <c r="V1511" s="122"/>
      <c r="X1511" s="117"/>
      <c r="Y1511" s="117"/>
      <c r="Z1511" s="103" t="str">
        <f t="shared" si="225"/>
        <v/>
      </c>
      <c r="AA1511" s="256"/>
      <c r="AB1511" s="186"/>
      <c r="AC1511" s="186"/>
      <c r="AD1511" s="203"/>
      <c r="AF1511" s="203"/>
      <c r="AG1511" s="102" t="str">
        <f t="shared" si="226"/>
        <v/>
      </c>
      <c r="AH1511" s="10" t="str">
        <f t="shared" si="228"/>
        <v/>
      </c>
      <c r="AI1511" s="102"/>
      <c r="AJ1511" s="10"/>
      <c r="AK1511" s="10"/>
      <c r="AL1511" s="105"/>
      <c r="AM1511" s="102"/>
      <c r="AN1511" s="10"/>
      <c r="AO1511" s="10" t="str">
        <f t="shared" si="227"/>
        <v/>
      </c>
      <c r="AT1511" s="10"/>
      <c r="AU1511" s="10" t="str">
        <f>IF(O1511="include",AF1511,"")</f>
        <v/>
      </c>
      <c r="AV1511" s="54" t="str">
        <f>IF(P1511="include",AF1511,"")</f>
        <v/>
      </c>
    </row>
    <row r="1512" spans="1:48" s="54" customFormat="1" ht="30">
      <c r="A1512" s="10">
        <v>1654</v>
      </c>
      <c r="B1512" s="10"/>
      <c r="C1512" s="10" t="s">
        <v>2029</v>
      </c>
      <c r="D1512" s="10">
        <v>1</v>
      </c>
      <c r="E1512" s="10">
        <v>1</v>
      </c>
      <c r="F1512" s="10">
        <v>1</v>
      </c>
      <c r="G1512" s="119" t="str">
        <f t="shared" si="229"/>
        <v>EXCLUDED</v>
      </c>
      <c r="H1512" s="147" t="s">
        <v>901</v>
      </c>
      <c r="I1512" s="189" t="s">
        <v>901</v>
      </c>
      <c r="J1512" s="10" t="str">
        <f>IF(AND(G1512="Excluded", H1512="Excluded"), "Mutually Excluded", IF(AND(OR(G1512="CERTAINLY INCLUDED", G1512="INCLUDED", G1512="MAYBE" ), OR(H1512="INCLUDED", H1512="MAYBE")), "MUTUALLY INCLUDED", IF(AND(G1512="MAYBE", H1512="MAYBE"), "Mutually MAYBE", IF(AND(G1512="Excluded", OR(H1512="INCLUDED", H1512="MAYBE")), "AI: No, Human: Yes", IF(AND(H1512="Excluded", OR(G1512="INCLUDED", G1512="CERTAINLY INCLUDED", G1512="MAYBE")), "AI: Yes, Human: No", "Other Conflict")))))</f>
        <v>Mutually Excluded</v>
      </c>
      <c r="K1512" s="10"/>
      <c r="L1512" s="10"/>
      <c r="N1512" s="220" t="s">
        <v>19</v>
      </c>
      <c r="O1512" s="54" t="str">
        <f>IF(J1512="Mutually Excluded","Exclude",IF(J1512= "Mutually Included","Include",M1512))</f>
        <v>Exclude</v>
      </c>
      <c r="P1512" s="54" t="str">
        <f>'Humans Alignment T&amp;A'!Z1512</f>
        <v>Exclude</v>
      </c>
      <c r="Q1512" s="120" t="str">
        <f>IF(AND(O1512="Exclude", P1512="Exclude"), "Mutually Excluded", IF(AND(OR(O1512="CERTAINLY INCLUDED", O1512="INCLUDE" ), OR(P1512="INCLUDE", P1512="MAYBE")), "MUTUALLY INCLUDED", IF(AND(O1512="MAYBE", P1512="MAYBE"), "Mutually MAYBE", IF(AND(O1512="Exclude", OR(P1512="INCLUDE", P1512="MAYBE")), "AI+Hum: No, Hum1+2: Yes", IF(AND(P1512="Exclude", OR(O1512="INCLUDE", O1512="CERTAINLY INCLUDED", H1512="MAYBE")), "Ai+hum: Yes, Hum1+2: No", "Other Conflict")))))</f>
        <v>Mutually Excluded</v>
      </c>
      <c r="U1512" s="121" t="str">
        <f>IF(Q1512="Mutually Excluded","Exclude",IF(Q1512= "Mutually Included","Include",R1512))</f>
        <v>Exclude</v>
      </c>
      <c r="V1512" s="122"/>
      <c r="X1512" s="117"/>
      <c r="Y1512" s="117"/>
      <c r="Z1512" s="103" t="str">
        <f t="shared" si="225"/>
        <v/>
      </c>
      <c r="AA1512" s="256"/>
      <c r="AB1512" s="186"/>
      <c r="AC1512" s="186"/>
      <c r="AD1512" s="203"/>
      <c r="AF1512" s="203"/>
      <c r="AG1512" s="102" t="str">
        <f t="shared" si="226"/>
        <v/>
      </c>
      <c r="AH1512" s="10" t="str">
        <f t="shared" si="228"/>
        <v/>
      </c>
      <c r="AI1512" s="102"/>
      <c r="AJ1512" s="10"/>
      <c r="AK1512" s="10"/>
      <c r="AL1512" s="105"/>
      <c r="AM1512" s="102"/>
      <c r="AN1512" s="10"/>
      <c r="AO1512" s="10" t="str">
        <f t="shared" si="227"/>
        <v/>
      </c>
      <c r="AT1512" s="10"/>
      <c r="AU1512" s="10" t="str">
        <f>IF(O1512="include",AF1512,"")</f>
        <v/>
      </c>
      <c r="AV1512" s="54" t="str">
        <f>IF(P1512="include",AF1512,"")</f>
        <v/>
      </c>
    </row>
    <row r="1513" spans="1:48" s="54" customFormat="1" ht="45">
      <c r="A1513" s="10">
        <v>1655</v>
      </c>
      <c r="B1513" s="10"/>
      <c r="C1513" s="10" t="s">
        <v>2030</v>
      </c>
      <c r="D1513" s="10">
        <v>5</v>
      </c>
      <c r="E1513" s="10">
        <v>4</v>
      </c>
      <c r="F1513" s="10">
        <v>5</v>
      </c>
      <c r="G1513" s="119" t="str">
        <f t="shared" si="229"/>
        <v>MAYBE</v>
      </c>
      <c r="H1513" s="147" t="s">
        <v>901</v>
      </c>
      <c r="I1513" s="189" t="s">
        <v>901</v>
      </c>
      <c r="J1513" s="10" t="str">
        <f>IF(AND(G1513="Excluded", H1513="Excluded"), "Mutually Excluded", IF(AND(OR(G1513="CERTAINLY INCLUDED", G1513="INCLUDED", G1513="MAYBE" ), OR(H1513="INCLUDED", H1513="MAYBE")), "MUTUALLY INCLUDED", IF(AND(G1513="MAYBE", H1513="MAYBE"), "Mutually MAYBE", IF(AND(G1513="Excluded", OR(H1513="INCLUDED", H1513="MAYBE")), "AI: No, Human: Yes", IF(AND(H1513="Excluded", OR(G1513="INCLUDED", G1513="CERTAINLY INCLUDED", G1513="MAYBE")), "AI: Yes, Human: No", "Other Conflict")))))</f>
        <v>AI: Yes, Human: No</v>
      </c>
      <c r="K1513" s="10" t="s">
        <v>3024</v>
      </c>
      <c r="L1513" s="10" t="s">
        <v>19</v>
      </c>
      <c r="M1513" s="54" t="s">
        <v>19</v>
      </c>
      <c r="N1513" s="220" t="s">
        <v>19</v>
      </c>
      <c r="O1513" s="54" t="str">
        <f>IF(J1513="Mutually Excluded","Exclude",IF(J1513= "Mutually Included","Include",M1513))</f>
        <v>Exclude</v>
      </c>
      <c r="P1513" s="54" t="str">
        <f>'Humans Alignment T&amp;A'!Z1513</f>
        <v>Exclude</v>
      </c>
      <c r="Q1513" s="120" t="str">
        <f>IF(AND(O1513="Exclude", P1513="Exclude"), "Mutually Excluded", IF(AND(OR(O1513="CERTAINLY INCLUDED", O1513="INCLUDE" ), OR(P1513="INCLUDE", P1513="MAYBE")), "MUTUALLY INCLUDED", IF(AND(O1513="MAYBE", P1513="MAYBE"), "Mutually MAYBE", IF(AND(O1513="Exclude", OR(P1513="INCLUDE", P1513="MAYBE")), "AI+Hum: No, Hum1+2: Yes", IF(AND(P1513="Exclude", OR(O1513="INCLUDE", O1513="CERTAINLY INCLUDED", H1513="MAYBE")), "Ai+hum: Yes, Hum1+2: No", "Other Conflict")))))</f>
        <v>Mutually Excluded</v>
      </c>
      <c r="U1513" s="121" t="str">
        <f>IF(Q1513="Mutually Excluded","Exclude",IF(Q1513= "Mutually Included","Include",R1513))</f>
        <v>Exclude</v>
      </c>
      <c r="V1513" s="122"/>
      <c r="X1513" s="117"/>
      <c r="Y1513" s="117"/>
      <c r="Z1513" s="103" t="str">
        <f t="shared" si="225"/>
        <v/>
      </c>
      <c r="AA1513" s="256"/>
      <c r="AB1513" s="186"/>
      <c r="AC1513" s="186"/>
      <c r="AD1513" s="203"/>
      <c r="AF1513" s="203"/>
      <c r="AG1513" s="102" t="str">
        <f t="shared" si="226"/>
        <v/>
      </c>
      <c r="AH1513" s="10" t="str">
        <f t="shared" si="228"/>
        <v/>
      </c>
      <c r="AI1513" s="102"/>
      <c r="AJ1513" s="10"/>
      <c r="AK1513" s="10"/>
      <c r="AL1513" s="105"/>
      <c r="AM1513" s="102"/>
      <c r="AN1513" s="10"/>
      <c r="AO1513" s="10" t="str">
        <f t="shared" si="227"/>
        <v/>
      </c>
      <c r="AT1513" s="10"/>
      <c r="AU1513" s="10" t="str">
        <f>IF(O1513="include",AF1513,"")</f>
        <v/>
      </c>
      <c r="AV1513" s="54" t="str">
        <f>IF(P1513="include",AF1513,"")</f>
        <v/>
      </c>
    </row>
    <row r="1514" spans="1:48" s="54" customFormat="1" ht="30">
      <c r="A1514" s="10">
        <v>1656</v>
      </c>
      <c r="B1514" s="10"/>
      <c r="C1514" s="10" t="s">
        <v>2031</v>
      </c>
      <c r="D1514" s="10">
        <v>2</v>
      </c>
      <c r="E1514" s="10">
        <v>2</v>
      </c>
      <c r="F1514" s="10">
        <v>2</v>
      </c>
      <c r="G1514" s="119" t="str">
        <f t="shared" si="229"/>
        <v>EXCLUDED</v>
      </c>
      <c r="H1514" s="147" t="s">
        <v>901</v>
      </c>
      <c r="I1514" s="189" t="s">
        <v>901</v>
      </c>
      <c r="J1514" s="10" t="str">
        <f>IF(AND(G1514="Excluded", H1514="Excluded"), "Mutually Excluded", IF(AND(OR(G1514="CERTAINLY INCLUDED", G1514="INCLUDED", G1514="MAYBE" ), OR(H1514="INCLUDED", H1514="MAYBE")), "MUTUALLY INCLUDED", IF(AND(G1514="MAYBE", H1514="MAYBE"), "Mutually MAYBE", IF(AND(G1514="Excluded", OR(H1514="INCLUDED", H1514="MAYBE")), "AI: No, Human: Yes", IF(AND(H1514="Excluded", OR(G1514="INCLUDED", G1514="CERTAINLY INCLUDED", G1514="MAYBE")), "AI: Yes, Human: No", "Other Conflict")))))</f>
        <v>Mutually Excluded</v>
      </c>
      <c r="K1514" s="10"/>
      <c r="L1514" s="10"/>
      <c r="N1514" s="220" t="s">
        <v>19</v>
      </c>
      <c r="O1514" s="54" t="str">
        <f>IF(J1514="Mutually Excluded","Exclude",IF(J1514= "Mutually Included","Include",M1514))</f>
        <v>Exclude</v>
      </c>
      <c r="P1514" s="54" t="str">
        <f>'Humans Alignment T&amp;A'!Z1514</f>
        <v>Exclude</v>
      </c>
      <c r="Q1514" s="120" t="str">
        <f>IF(AND(O1514="Exclude", P1514="Exclude"), "Mutually Excluded", IF(AND(OR(O1514="CERTAINLY INCLUDED", O1514="INCLUDE" ), OR(P1514="INCLUDE", P1514="MAYBE")), "MUTUALLY INCLUDED", IF(AND(O1514="MAYBE", P1514="MAYBE"), "Mutually MAYBE", IF(AND(O1514="Exclude", OR(P1514="INCLUDE", P1514="MAYBE")), "AI+Hum: No, Hum1+2: Yes", IF(AND(P1514="Exclude", OR(O1514="INCLUDE", O1514="CERTAINLY INCLUDED", H1514="MAYBE")), "Ai+hum: Yes, Hum1+2: No", "Other Conflict")))))</f>
        <v>Mutually Excluded</v>
      </c>
      <c r="U1514" s="121" t="str">
        <f>IF(Q1514="Mutually Excluded","Exclude",IF(Q1514= "Mutually Included","Include",R1514))</f>
        <v>Exclude</v>
      </c>
      <c r="V1514" s="122"/>
      <c r="X1514" s="117"/>
      <c r="Y1514" s="117"/>
      <c r="Z1514" s="103" t="str">
        <f t="shared" si="225"/>
        <v/>
      </c>
      <c r="AA1514" s="256"/>
      <c r="AB1514" s="186"/>
      <c r="AC1514" s="186"/>
      <c r="AD1514" s="203"/>
      <c r="AF1514" s="203"/>
      <c r="AG1514" s="102" t="str">
        <f t="shared" si="226"/>
        <v/>
      </c>
      <c r="AH1514" s="10" t="str">
        <f t="shared" si="228"/>
        <v/>
      </c>
      <c r="AI1514" s="102"/>
      <c r="AJ1514" s="10"/>
      <c r="AK1514" s="10"/>
      <c r="AL1514" s="105"/>
      <c r="AM1514" s="102"/>
      <c r="AN1514" s="10"/>
      <c r="AO1514" s="10" t="str">
        <f t="shared" si="227"/>
        <v/>
      </c>
      <c r="AT1514" s="10"/>
      <c r="AU1514" s="10" t="str">
        <f>IF(O1514="include",AF1514,"")</f>
        <v/>
      </c>
      <c r="AV1514" s="54" t="str">
        <f>IF(P1514="include",AF1514,"")</f>
        <v/>
      </c>
    </row>
    <row r="1515" spans="1:48" s="54" customFormat="1" ht="30">
      <c r="A1515" s="10">
        <v>1657</v>
      </c>
      <c r="B1515" s="10"/>
      <c r="C1515" s="10" t="s">
        <v>169</v>
      </c>
      <c r="D1515" s="10">
        <v>3</v>
      </c>
      <c r="E1515" s="10">
        <v>3</v>
      </c>
      <c r="F1515" s="10">
        <v>4</v>
      </c>
      <c r="G1515" s="119" t="str">
        <f t="shared" si="229"/>
        <v>EXCLUDED</v>
      </c>
      <c r="H1515" s="147" t="s">
        <v>901</v>
      </c>
      <c r="I1515" s="189" t="s">
        <v>901</v>
      </c>
      <c r="J1515" s="10" t="str">
        <f>IF(AND(G1515="Excluded", H1515="Excluded"), "Mutually Excluded", IF(AND(OR(G1515="CERTAINLY INCLUDED", G1515="INCLUDED", G1515="MAYBE" ), OR(H1515="INCLUDED", H1515="MAYBE")), "MUTUALLY INCLUDED", IF(AND(G1515="MAYBE", H1515="MAYBE"), "Mutually MAYBE", IF(AND(G1515="Excluded", OR(H1515="INCLUDED", H1515="MAYBE")), "AI: No, Human: Yes", IF(AND(H1515="Excluded", OR(G1515="INCLUDED", G1515="CERTAINLY INCLUDED", G1515="MAYBE")), "AI: Yes, Human: No", "Other Conflict")))))</f>
        <v>Mutually Excluded</v>
      </c>
      <c r="K1515" s="10"/>
      <c r="L1515" s="10"/>
      <c r="N1515" s="220" t="s">
        <v>19</v>
      </c>
      <c r="O1515" s="54" t="str">
        <f>IF(J1515="Mutually Excluded","Exclude",IF(J1515= "Mutually Included","Include",M1515))</f>
        <v>Exclude</v>
      </c>
      <c r="P1515" s="54" t="str">
        <f>'Humans Alignment T&amp;A'!Z1515</f>
        <v>Exclude</v>
      </c>
      <c r="Q1515" s="120" t="str">
        <f>IF(AND(O1515="Exclude", P1515="Exclude"), "Mutually Excluded", IF(AND(OR(O1515="CERTAINLY INCLUDED", O1515="INCLUDE" ), OR(P1515="INCLUDE", P1515="MAYBE")), "MUTUALLY INCLUDED", IF(AND(O1515="MAYBE", P1515="MAYBE"), "Mutually MAYBE", IF(AND(O1515="Exclude", OR(P1515="INCLUDE", P1515="MAYBE")), "AI+Hum: No, Hum1+2: Yes", IF(AND(P1515="Exclude", OR(O1515="INCLUDE", O1515="CERTAINLY INCLUDED", H1515="MAYBE")), "Ai+hum: Yes, Hum1+2: No", "Other Conflict")))))</f>
        <v>Mutually Excluded</v>
      </c>
      <c r="U1515" s="121" t="str">
        <f>IF(Q1515="Mutually Excluded","Exclude",IF(Q1515= "Mutually Included","Include",R1515))</f>
        <v>Exclude</v>
      </c>
      <c r="V1515" s="122"/>
      <c r="X1515" s="117"/>
      <c r="Y1515" s="117"/>
      <c r="Z1515" s="103" t="str">
        <f t="shared" si="225"/>
        <v/>
      </c>
      <c r="AA1515" s="256"/>
      <c r="AB1515" s="186"/>
      <c r="AC1515" s="186"/>
      <c r="AD1515" s="203"/>
      <c r="AF1515" s="203"/>
      <c r="AG1515" s="102" t="str">
        <f t="shared" si="226"/>
        <v/>
      </c>
      <c r="AH1515" s="10" t="str">
        <f t="shared" si="228"/>
        <v/>
      </c>
      <c r="AI1515" s="102"/>
      <c r="AJ1515" s="10"/>
      <c r="AK1515" s="10"/>
      <c r="AL1515" s="105"/>
      <c r="AM1515" s="102"/>
      <c r="AN1515" s="10"/>
      <c r="AO1515" s="10" t="str">
        <f t="shared" si="227"/>
        <v/>
      </c>
      <c r="AT1515" s="10"/>
      <c r="AU1515" s="10" t="str">
        <f>IF(O1515="include",AF1515,"")</f>
        <v/>
      </c>
      <c r="AV1515" s="54" t="str">
        <f>IF(P1515="include",AF1515,"")</f>
        <v/>
      </c>
    </row>
    <row r="1516" spans="1:48" s="54" customFormat="1" ht="30">
      <c r="A1516" s="10">
        <v>1658</v>
      </c>
      <c r="B1516" s="10"/>
      <c r="C1516" s="10" t="s">
        <v>2032</v>
      </c>
      <c r="D1516" s="10">
        <v>2</v>
      </c>
      <c r="E1516" s="10">
        <v>2</v>
      </c>
      <c r="F1516" s="10">
        <v>2</v>
      </c>
      <c r="G1516" s="119" t="str">
        <f t="shared" si="229"/>
        <v>EXCLUDED</v>
      </c>
      <c r="H1516" s="147" t="s">
        <v>901</v>
      </c>
      <c r="I1516" s="189" t="s">
        <v>901</v>
      </c>
      <c r="J1516" s="10" t="str">
        <f>IF(AND(G1516="Excluded", H1516="Excluded"), "Mutually Excluded", IF(AND(OR(G1516="CERTAINLY INCLUDED", G1516="INCLUDED", G1516="MAYBE" ), OR(H1516="INCLUDED", H1516="MAYBE")), "MUTUALLY INCLUDED", IF(AND(G1516="MAYBE", H1516="MAYBE"), "Mutually MAYBE", IF(AND(G1516="Excluded", OR(H1516="INCLUDED", H1516="MAYBE")), "AI: No, Human: Yes", IF(AND(H1516="Excluded", OR(G1516="INCLUDED", G1516="CERTAINLY INCLUDED", G1516="MAYBE")), "AI: Yes, Human: No", "Other Conflict")))))</f>
        <v>Mutually Excluded</v>
      </c>
      <c r="K1516" s="10"/>
      <c r="L1516" s="10"/>
      <c r="N1516" s="220" t="s">
        <v>19</v>
      </c>
      <c r="O1516" s="54" t="str">
        <f>IF(J1516="Mutually Excluded","Exclude",IF(J1516= "Mutually Included","Include",M1516))</f>
        <v>Exclude</v>
      </c>
      <c r="P1516" s="54" t="str">
        <f>'Humans Alignment T&amp;A'!Z1516</f>
        <v>Exclude</v>
      </c>
      <c r="Q1516" s="120" t="str">
        <f>IF(AND(O1516="Exclude", P1516="Exclude"), "Mutually Excluded", IF(AND(OR(O1516="CERTAINLY INCLUDED", O1516="INCLUDE" ), OR(P1516="INCLUDE", P1516="MAYBE")), "MUTUALLY INCLUDED", IF(AND(O1516="MAYBE", P1516="MAYBE"), "Mutually MAYBE", IF(AND(O1516="Exclude", OR(P1516="INCLUDE", P1516="MAYBE")), "AI+Hum: No, Hum1+2: Yes", IF(AND(P1516="Exclude", OR(O1516="INCLUDE", O1516="CERTAINLY INCLUDED", H1516="MAYBE")), "Ai+hum: Yes, Hum1+2: No", "Other Conflict")))))</f>
        <v>Mutually Excluded</v>
      </c>
      <c r="U1516" s="121" t="str">
        <f>IF(Q1516="Mutually Excluded","Exclude",IF(Q1516= "Mutually Included","Include",R1516))</f>
        <v>Exclude</v>
      </c>
      <c r="V1516" s="122"/>
      <c r="X1516" s="117"/>
      <c r="Y1516" s="117"/>
      <c r="Z1516" s="103" t="str">
        <f t="shared" si="225"/>
        <v/>
      </c>
      <c r="AA1516" s="256"/>
      <c r="AB1516" s="186"/>
      <c r="AC1516" s="186"/>
      <c r="AD1516" s="203"/>
      <c r="AF1516" s="203"/>
      <c r="AG1516" s="102" t="str">
        <f t="shared" si="226"/>
        <v/>
      </c>
      <c r="AH1516" s="10" t="str">
        <f t="shared" si="228"/>
        <v/>
      </c>
      <c r="AI1516" s="102"/>
      <c r="AJ1516" s="10"/>
      <c r="AK1516" s="10"/>
      <c r="AL1516" s="105"/>
      <c r="AM1516" s="102"/>
      <c r="AN1516" s="10"/>
      <c r="AO1516" s="10" t="str">
        <f t="shared" si="227"/>
        <v/>
      </c>
      <c r="AT1516" s="10"/>
      <c r="AU1516" s="10" t="str">
        <f>IF(O1516="include",AF1516,"")</f>
        <v/>
      </c>
      <c r="AV1516" s="54" t="str">
        <f>IF(P1516="include",AF1516,"")</f>
        <v/>
      </c>
    </row>
    <row r="1517" spans="1:48" s="54" customFormat="1" ht="45">
      <c r="A1517" s="10">
        <v>1659</v>
      </c>
      <c r="B1517" s="10"/>
      <c r="C1517" s="10" t="s">
        <v>2033</v>
      </c>
      <c r="D1517" s="10">
        <v>1</v>
      </c>
      <c r="E1517" s="10">
        <v>1</v>
      </c>
      <c r="F1517" s="10">
        <v>1</v>
      </c>
      <c r="G1517" s="119" t="str">
        <f t="shared" si="229"/>
        <v>EXCLUDED</v>
      </c>
      <c r="H1517" s="147" t="s">
        <v>901</v>
      </c>
      <c r="I1517" s="189" t="s">
        <v>901</v>
      </c>
      <c r="J1517" s="10" t="str">
        <f>IF(AND(G1517="Excluded", H1517="Excluded"), "Mutually Excluded", IF(AND(OR(G1517="CERTAINLY INCLUDED", G1517="INCLUDED", G1517="MAYBE" ), OR(H1517="INCLUDED", H1517="MAYBE")), "MUTUALLY INCLUDED", IF(AND(G1517="MAYBE", H1517="MAYBE"), "Mutually MAYBE", IF(AND(G1517="Excluded", OR(H1517="INCLUDED", H1517="MAYBE")), "AI: No, Human: Yes", IF(AND(H1517="Excluded", OR(G1517="INCLUDED", G1517="CERTAINLY INCLUDED", G1517="MAYBE")), "AI: Yes, Human: No", "Other Conflict")))))</f>
        <v>Mutually Excluded</v>
      </c>
      <c r="K1517" s="10"/>
      <c r="L1517" s="10"/>
      <c r="N1517" s="220" t="s">
        <v>19</v>
      </c>
      <c r="O1517" s="54" t="str">
        <f>IF(J1517="Mutually Excluded","Exclude",IF(J1517= "Mutually Included","Include",M1517))</f>
        <v>Exclude</v>
      </c>
      <c r="P1517" s="54" t="str">
        <f>'Humans Alignment T&amp;A'!Z1517</f>
        <v>Exclude</v>
      </c>
      <c r="Q1517" s="120" t="str">
        <f>IF(AND(O1517="Exclude", P1517="Exclude"), "Mutually Excluded", IF(AND(OR(O1517="CERTAINLY INCLUDED", O1517="INCLUDE" ), OR(P1517="INCLUDE", P1517="MAYBE")), "MUTUALLY INCLUDED", IF(AND(O1517="MAYBE", P1517="MAYBE"), "Mutually MAYBE", IF(AND(O1517="Exclude", OR(P1517="INCLUDE", P1517="MAYBE")), "AI+Hum: No, Hum1+2: Yes", IF(AND(P1517="Exclude", OR(O1517="INCLUDE", O1517="CERTAINLY INCLUDED", H1517="MAYBE")), "Ai+hum: Yes, Hum1+2: No", "Other Conflict")))))</f>
        <v>Mutually Excluded</v>
      </c>
      <c r="U1517" s="121" t="str">
        <f>IF(Q1517="Mutually Excluded","Exclude",IF(Q1517= "Mutually Included","Include",R1517))</f>
        <v>Exclude</v>
      </c>
      <c r="V1517" s="122"/>
      <c r="X1517" s="117"/>
      <c r="Y1517" s="117"/>
      <c r="Z1517" s="103" t="str">
        <f t="shared" si="225"/>
        <v/>
      </c>
      <c r="AA1517" s="256"/>
      <c r="AB1517" s="186"/>
      <c r="AC1517" s="186"/>
      <c r="AD1517" s="203"/>
      <c r="AF1517" s="203"/>
      <c r="AG1517" s="102" t="str">
        <f t="shared" si="226"/>
        <v/>
      </c>
      <c r="AH1517" s="10" t="str">
        <f t="shared" si="228"/>
        <v/>
      </c>
      <c r="AI1517" s="102"/>
      <c r="AJ1517" s="10"/>
      <c r="AK1517" s="10"/>
      <c r="AL1517" s="105"/>
      <c r="AM1517" s="102"/>
      <c r="AN1517" s="10"/>
      <c r="AO1517" s="10" t="str">
        <f t="shared" si="227"/>
        <v/>
      </c>
      <c r="AT1517" s="10"/>
      <c r="AU1517" s="10" t="str">
        <f>IF(O1517="include",AF1517,"")</f>
        <v/>
      </c>
      <c r="AV1517" s="54" t="str">
        <f>IF(P1517="include",AF1517,"")</f>
        <v/>
      </c>
    </row>
    <row r="1518" spans="1:48" s="54" customFormat="1" ht="30">
      <c r="A1518" s="10">
        <v>1660</v>
      </c>
      <c r="B1518" s="10"/>
      <c r="C1518" s="10" t="s">
        <v>2034</v>
      </c>
      <c r="D1518" s="10">
        <v>2</v>
      </c>
      <c r="E1518" s="10">
        <v>2</v>
      </c>
      <c r="F1518" s="10">
        <v>2</v>
      </c>
      <c r="G1518" s="119" t="str">
        <f t="shared" si="229"/>
        <v>EXCLUDED</v>
      </c>
      <c r="H1518" s="147" t="s">
        <v>901</v>
      </c>
      <c r="I1518" s="189" t="s">
        <v>901</v>
      </c>
      <c r="J1518" s="10" t="str">
        <f>IF(AND(G1518="Excluded", H1518="Excluded"), "Mutually Excluded", IF(AND(OR(G1518="CERTAINLY INCLUDED", G1518="INCLUDED", G1518="MAYBE" ), OR(H1518="INCLUDED", H1518="MAYBE")), "MUTUALLY INCLUDED", IF(AND(G1518="MAYBE", H1518="MAYBE"), "Mutually MAYBE", IF(AND(G1518="Excluded", OR(H1518="INCLUDED", H1518="MAYBE")), "AI: No, Human: Yes", IF(AND(H1518="Excluded", OR(G1518="INCLUDED", G1518="CERTAINLY INCLUDED", G1518="MAYBE")), "AI: Yes, Human: No", "Other Conflict")))))</f>
        <v>Mutually Excluded</v>
      </c>
      <c r="K1518" s="10"/>
      <c r="L1518" s="10"/>
      <c r="N1518" s="220" t="s">
        <v>19</v>
      </c>
      <c r="O1518" s="54" t="str">
        <f>IF(J1518="Mutually Excluded","Exclude",IF(J1518= "Mutually Included","Include",M1518))</f>
        <v>Exclude</v>
      </c>
      <c r="P1518" s="54" t="str">
        <f>'Humans Alignment T&amp;A'!Z1518</f>
        <v>Exclude</v>
      </c>
      <c r="Q1518" s="120" t="str">
        <f>IF(AND(O1518="Exclude", P1518="Exclude"), "Mutually Excluded", IF(AND(OR(O1518="CERTAINLY INCLUDED", O1518="INCLUDE" ), OR(P1518="INCLUDE", P1518="MAYBE")), "MUTUALLY INCLUDED", IF(AND(O1518="MAYBE", P1518="MAYBE"), "Mutually MAYBE", IF(AND(O1518="Exclude", OR(P1518="INCLUDE", P1518="MAYBE")), "AI+Hum: No, Hum1+2: Yes", IF(AND(P1518="Exclude", OR(O1518="INCLUDE", O1518="CERTAINLY INCLUDED", H1518="MAYBE")), "Ai+hum: Yes, Hum1+2: No", "Other Conflict")))))</f>
        <v>Mutually Excluded</v>
      </c>
      <c r="U1518" s="121" t="str">
        <f>IF(Q1518="Mutually Excluded","Exclude",IF(Q1518= "Mutually Included","Include",R1518))</f>
        <v>Exclude</v>
      </c>
      <c r="V1518" s="122"/>
      <c r="X1518" s="117"/>
      <c r="Y1518" s="117"/>
      <c r="Z1518" s="103" t="str">
        <f t="shared" si="225"/>
        <v/>
      </c>
      <c r="AA1518" s="256"/>
      <c r="AB1518" s="186"/>
      <c r="AC1518" s="186"/>
      <c r="AD1518" s="203"/>
      <c r="AF1518" s="203"/>
      <c r="AG1518" s="102" t="str">
        <f t="shared" si="226"/>
        <v/>
      </c>
      <c r="AH1518" s="10" t="str">
        <f t="shared" si="228"/>
        <v/>
      </c>
      <c r="AI1518" s="102"/>
      <c r="AJ1518" s="10"/>
      <c r="AK1518" s="10"/>
      <c r="AL1518" s="105"/>
      <c r="AM1518" s="102"/>
      <c r="AN1518" s="10"/>
      <c r="AO1518" s="10" t="str">
        <f t="shared" si="227"/>
        <v/>
      </c>
      <c r="AT1518" s="10"/>
      <c r="AU1518" s="10" t="str">
        <f>IF(O1518="include",AF1518,"")</f>
        <v/>
      </c>
      <c r="AV1518" s="54" t="str">
        <f>IF(P1518="include",AF1518,"")</f>
        <v/>
      </c>
    </row>
    <row r="1519" spans="1:48" s="54" customFormat="1" ht="45">
      <c r="A1519" s="10">
        <v>1661</v>
      </c>
      <c r="B1519" s="10"/>
      <c r="C1519" s="10" t="s">
        <v>2036</v>
      </c>
      <c r="D1519" s="10">
        <v>1</v>
      </c>
      <c r="E1519" s="10">
        <v>1</v>
      </c>
      <c r="F1519" s="10">
        <v>1</v>
      </c>
      <c r="G1519" s="119" t="str">
        <f t="shared" si="229"/>
        <v>EXCLUDED</v>
      </c>
      <c r="H1519" s="147" t="s">
        <v>901</v>
      </c>
      <c r="I1519" s="189" t="s">
        <v>901</v>
      </c>
      <c r="J1519" s="10" t="str">
        <f>IF(AND(G1519="Excluded", H1519="Excluded"), "Mutually Excluded", IF(AND(OR(G1519="CERTAINLY INCLUDED", G1519="INCLUDED", G1519="MAYBE" ), OR(H1519="INCLUDED", H1519="MAYBE")), "MUTUALLY INCLUDED", IF(AND(G1519="MAYBE", H1519="MAYBE"), "Mutually MAYBE", IF(AND(G1519="Excluded", OR(H1519="INCLUDED", H1519="MAYBE")), "AI: No, Human: Yes", IF(AND(H1519="Excluded", OR(G1519="INCLUDED", G1519="CERTAINLY INCLUDED", G1519="MAYBE")), "AI: Yes, Human: No", "Other Conflict")))))</f>
        <v>Mutually Excluded</v>
      </c>
      <c r="K1519" s="10"/>
      <c r="L1519" s="10"/>
      <c r="N1519" s="220" t="s">
        <v>19</v>
      </c>
      <c r="O1519" s="54" t="str">
        <f>IF(J1519="Mutually Excluded","Exclude",IF(J1519= "Mutually Included","Include",M1519))</f>
        <v>Exclude</v>
      </c>
      <c r="P1519" s="54" t="str">
        <f>'Humans Alignment T&amp;A'!Z1519</f>
        <v>Exclude</v>
      </c>
      <c r="Q1519" s="120" t="str">
        <f>IF(AND(O1519="Exclude", P1519="Exclude"), "Mutually Excluded", IF(AND(OR(O1519="CERTAINLY INCLUDED", O1519="INCLUDE" ), OR(P1519="INCLUDE", P1519="MAYBE")), "MUTUALLY INCLUDED", IF(AND(O1519="MAYBE", P1519="MAYBE"), "Mutually MAYBE", IF(AND(O1519="Exclude", OR(P1519="INCLUDE", P1519="MAYBE")), "AI+Hum: No, Hum1+2: Yes", IF(AND(P1519="Exclude", OR(O1519="INCLUDE", O1519="CERTAINLY INCLUDED", H1519="MAYBE")), "Ai+hum: Yes, Hum1+2: No", "Other Conflict")))))</f>
        <v>Mutually Excluded</v>
      </c>
      <c r="U1519" s="121" t="str">
        <f>IF(Q1519="Mutually Excluded","Exclude",IF(Q1519= "Mutually Included","Include",R1519))</f>
        <v>Exclude</v>
      </c>
      <c r="V1519" s="122"/>
      <c r="X1519" s="117"/>
      <c r="Y1519" s="117"/>
      <c r="Z1519" s="103" t="str">
        <f t="shared" si="225"/>
        <v/>
      </c>
      <c r="AA1519" s="256"/>
      <c r="AB1519" s="186"/>
      <c r="AC1519" s="186"/>
      <c r="AD1519" s="203"/>
      <c r="AF1519" s="203"/>
      <c r="AG1519" s="102" t="str">
        <f t="shared" si="226"/>
        <v/>
      </c>
      <c r="AH1519" s="10" t="str">
        <f t="shared" si="228"/>
        <v/>
      </c>
      <c r="AI1519" s="102"/>
      <c r="AJ1519" s="10"/>
      <c r="AK1519" s="10"/>
      <c r="AL1519" s="105"/>
      <c r="AM1519" s="102"/>
      <c r="AN1519" s="10"/>
      <c r="AO1519" s="10" t="str">
        <f t="shared" si="227"/>
        <v/>
      </c>
      <c r="AT1519" s="10"/>
      <c r="AU1519" s="10" t="str">
        <f>IF(O1519="include",AF1519,"")</f>
        <v/>
      </c>
      <c r="AV1519" s="54" t="str">
        <f>IF(P1519="include",AF1519,"")</f>
        <v/>
      </c>
    </row>
    <row r="1520" spans="1:48" s="54" customFormat="1" ht="30">
      <c r="A1520" s="10">
        <v>1662</v>
      </c>
      <c r="B1520" s="10"/>
      <c r="C1520" s="10" t="s">
        <v>2037</v>
      </c>
      <c r="D1520" s="10">
        <v>3</v>
      </c>
      <c r="E1520" s="10">
        <v>3</v>
      </c>
      <c r="F1520" s="10">
        <v>3</v>
      </c>
      <c r="G1520" s="119" t="str">
        <f t="shared" si="229"/>
        <v>EXCLUDED</v>
      </c>
      <c r="H1520" s="147" t="s">
        <v>901</v>
      </c>
      <c r="I1520" s="189" t="s">
        <v>901</v>
      </c>
      <c r="J1520" s="10" t="str">
        <f>IF(AND(G1520="Excluded", H1520="Excluded"), "Mutually Excluded", IF(AND(OR(G1520="CERTAINLY INCLUDED", G1520="INCLUDED", G1520="MAYBE" ), OR(H1520="INCLUDED", H1520="MAYBE")), "MUTUALLY INCLUDED", IF(AND(G1520="MAYBE", H1520="MAYBE"), "Mutually MAYBE", IF(AND(G1520="Excluded", OR(H1520="INCLUDED", H1520="MAYBE")), "AI: No, Human: Yes", IF(AND(H1520="Excluded", OR(G1520="INCLUDED", G1520="CERTAINLY INCLUDED", G1520="MAYBE")), "AI: Yes, Human: No", "Other Conflict")))))</f>
        <v>Mutually Excluded</v>
      </c>
      <c r="K1520" s="10"/>
      <c r="L1520" s="10"/>
      <c r="N1520" s="220" t="s">
        <v>19</v>
      </c>
      <c r="O1520" s="54" t="str">
        <f>IF(J1520="Mutually Excluded","Exclude",IF(J1520= "Mutually Included","Include",M1520))</f>
        <v>Exclude</v>
      </c>
      <c r="P1520" s="54" t="str">
        <f>'Humans Alignment T&amp;A'!Z1520</f>
        <v>Exclude</v>
      </c>
      <c r="Q1520" s="120" t="str">
        <f>IF(AND(O1520="Exclude", P1520="Exclude"), "Mutually Excluded", IF(AND(OR(O1520="CERTAINLY INCLUDED", O1520="INCLUDE" ), OR(P1520="INCLUDE", P1520="MAYBE")), "MUTUALLY INCLUDED", IF(AND(O1520="MAYBE", P1520="MAYBE"), "Mutually MAYBE", IF(AND(O1520="Exclude", OR(P1520="INCLUDE", P1520="MAYBE")), "AI+Hum: No, Hum1+2: Yes", IF(AND(P1520="Exclude", OR(O1520="INCLUDE", O1520="CERTAINLY INCLUDED", H1520="MAYBE")), "Ai+hum: Yes, Hum1+2: No", "Other Conflict")))))</f>
        <v>Mutually Excluded</v>
      </c>
      <c r="U1520" s="121" t="str">
        <f>IF(Q1520="Mutually Excluded","Exclude",IF(Q1520= "Mutually Included","Include",R1520))</f>
        <v>Exclude</v>
      </c>
      <c r="V1520" s="122"/>
      <c r="X1520" s="117"/>
      <c r="Y1520" s="117"/>
      <c r="Z1520" s="103" t="str">
        <f t="shared" si="225"/>
        <v/>
      </c>
      <c r="AA1520" s="256"/>
      <c r="AB1520" s="186"/>
      <c r="AC1520" s="186"/>
      <c r="AD1520" s="203"/>
      <c r="AF1520" s="203"/>
      <c r="AG1520" s="102" t="str">
        <f t="shared" si="226"/>
        <v/>
      </c>
      <c r="AH1520" s="10" t="str">
        <f t="shared" si="228"/>
        <v/>
      </c>
      <c r="AI1520" s="102"/>
      <c r="AJ1520" s="10"/>
      <c r="AK1520" s="10"/>
      <c r="AL1520" s="105"/>
      <c r="AM1520" s="102"/>
      <c r="AN1520" s="10"/>
      <c r="AO1520" s="10" t="str">
        <f t="shared" si="227"/>
        <v/>
      </c>
      <c r="AT1520" s="10"/>
      <c r="AU1520" s="10" t="str">
        <f>IF(O1520="include",AF1520,"")</f>
        <v/>
      </c>
      <c r="AV1520" s="54" t="str">
        <f>IF(P1520="include",AF1520,"")</f>
        <v/>
      </c>
    </row>
    <row r="1521" spans="1:48" s="54" customFormat="1" ht="30">
      <c r="A1521" s="10">
        <v>1663</v>
      </c>
      <c r="B1521" s="10"/>
      <c r="C1521" s="10" t="s">
        <v>2038</v>
      </c>
      <c r="D1521" s="10">
        <v>4</v>
      </c>
      <c r="E1521" s="10">
        <v>3</v>
      </c>
      <c r="F1521" s="10">
        <v>3</v>
      </c>
      <c r="G1521" s="119" t="str">
        <f t="shared" si="229"/>
        <v>EXCLUDED</v>
      </c>
      <c r="H1521" s="147" t="s">
        <v>901</v>
      </c>
      <c r="I1521" s="189" t="s">
        <v>901</v>
      </c>
      <c r="J1521" s="10" t="str">
        <f>IF(AND(G1521="Excluded", H1521="Excluded"), "Mutually Excluded", IF(AND(OR(G1521="CERTAINLY INCLUDED", G1521="INCLUDED", G1521="MAYBE" ), OR(H1521="INCLUDED", H1521="MAYBE")), "MUTUALLY INCLUDED", IF(AND(G1521="MAYBE", H1521="MAYBE"), "Mutually MAYBE", IF(AND(G1521="Excluded", OR(H1521="INCLUDED", H1521="MAYBE")), "AI: No, Human: Yes", IF(AND(H1521="Excluded", OR(G1521="INCLUDED", G1521="CERTAINLY INCLUDED", G1521="MAYBE")), "AI: Yes, Human: No", "Other Conflict")))))</f>
        <v>Mutually Excluded</v>
      </c>
      <c r="K1521" s="10"/>
      <c r="L1521" s="10"/>
      <c r="N1521" s="220" t="s">
        <v>19</v>
      </c>
      <c r="O1521" s="54" t="str">
        <f>IF(J1521="Mutually Excluded","Exclude",IF(J1521= "Mutually Included","Include",M1521))</f>
        <v>Exclude</v>
      </c>
      <c r="P1521" s="54" t="str">
        <f>'Humans Alignment T&amp;A'!Z1521</f>
        <v>Exclude</v>
      </c>
      <c r="Q1521" s="120" t="str">
        <f>IF(AND(O1521="Exclude", P1521="Exclude"), "Mutually Excluded", IF(AND(OR(O1521="CERTAINLY INCLUDED", O1521="INCLUDE" ), OR(P1521="INCLUDE", P1521="MAYBE")), "MUTUALLY INCLUDED", IF(AND(O1521="MAYBE", P1521="MAYBE"), "Mutually MAYBE", IF(AND(O1521="Exclude", OR(P1521="INCLUDE", P1521="MAYBE")), "AI+Hum: No, Hum1+2: Yes", IF(AND(P1521="Exclude", OR(O1521="INCLUDE", O1521="CERTAINLY INCLUDED", H1521="MAYBE")), "Ai+hum: Yes, Hum1+2: No", "Other Conflict")))))</f>
        <v>Mutually Excluded</v>
      </c>
      <c r="U1521" s="121" t="str">
        <f>IF(Q1521="Mutually Excluded","Exclude",IF(Q1521= "Mutually Included","Include",R1521))</f>
        <v>Exclude</v>
      </c>
      <c r="V1521" s="122"/>
      <c r="X1521" s="117"/>
      <c r="Y1521" s="117"/>
      <c r="Z1521" s="103" t="str">
        <f t="shared" si="225"/>
        <v/>
      </c>
      <c r="AA1521" s="256"/>
      <c r="AB1521" s="186"/>
      <c r="AC1521" s="186"/>
      <c r="AD1521" s="203"/>
      <c r="AF1521" s="203"/>
      <c r="AG1521" s="102" t="str">
        <f t="shared" si="226"/>
        <v/>
      </c>
      <c r="AH1521" s="10" t="str">
        <f t="shared" si="228"/>
        <v/>
      </c>
      <c r="AI1521" s="102"/>
      <c r="AJ1521" s="10"/>
      <c r="AK1521" s="10"/>
      <c r="AL1521" s="105"/>
      <c r="AM1521" s="102"/>
      <c r="AN1521" s="10"/>
      <c r="AO1521" s="10" t="str">
        <f t="shared" si="227"/>
        <v/>
      </c>
      <c r="AT1521" s="10"/>
      <c r="AU1521" s="10" t="str">
        <f>IF(O1521="include",AF1521,"")</f>
        <v/>
      </c>
      <c r="AV1521" s="54" t="str">
        <f>IF(P1521="include",AF1521,"")</f>
        <v/>
      </c>
    </row>
    <row r="1522" spans="1:48" s="54" customFormat="1" ht="60">
      <c r="A1522" s="10">
        <v>1664</v>
      </c>
      <c r="B1522" s="10"/>
      <c r="C1522" s="10" t="s">
        <v>2039</v>
      </c>
      <c r="D1522" s="10">
        <v>1</v>
      </c>
      <c r="E1522" s="10">
        <v>1</v>
      </c>
      <c r="F1522" s="10">
        <v>1</v>
      </c>
      <c r="G1522" s="119" t="str">
        <f t="shared" si="229"/>
        <v>EXCLUDED</v>
      </c>
      <c r="H1522" s="147" t="s">
        <v>901</v>
      </c>
      <c r="I1522" s="189" t="s">
        <v>901</v>
      </c>
      <c r="J1522" s="10" t="str">
        <f>IF(AND(G1522="Excluded", H1522="Excluded"), "Mutually Excluded", IF(AND(OR(G1522="CERTAINLY INCLUDED", G1522="INCLUDED", G1522="MAYBE" ), OR(H1522="INCLUDED", H1522="MAYBE")), "MUTUALLY INCLUDED", IF(AND(G1522="MAYBE", H1522="MAYBE"), "Mutually MAYBE", IF(AND(G1522="Excluded", OR(H1522="INCLUDED", H1522="MAYBE")), "AI: No, Human: Yes", IF(AND(H1522="Excluded", OR(G1522="INCLUDED", G1522="CERTAINLY INCLUDED", G1522="MAYBE")), "AI: Yes, Human: No", "Other Conflict")))))</f>
        <v>Mutually Excluded</v>
      </c>
      <c r="K1522" s="10"/>
      <c r="L1522" s="10"/>
      <c r="N1522" s="220" t="s">
        <v>19</v>
      </c>
      <c r="O1522" s="54" t="str">
        <f>IF(J1522="Mutually Excluded","Exclude",IF(J1522= "Mutually Included","Include",M1522))</f>
        <v>Exclude</v>
      </c>
      <c r="P1522" s="54" t="str">
        <f>'Humans Alignment T&amp;A'!Z1522</f>
        <v>Exclude</v>
      </c>
      <c r="Q1522" s="120" t="str">
        <f>IF(AND(O1522="Exclude", P1522="Exclude"), "Mutually Excluded", IF(AND(OR(O1522="CERTAINLY INCLUDED", O1522="INCLUDE" ), OR(P1522="INCLUDE", P1522="MAYBE")), "MUTUALLY INCLUDED", IF(AND(O1522="MAYBE", P1522="MAYBE"), "Mutually MAYBE", IF(AND(O1522="Exclude", OR(P1522="INCLUDE", P1522="MAYBE")), "AI+Hum: No, Hum1+2: Yes", IF(AND(P1522="Exclude", OR(O1522="INCLUDE", O1522="CERTAINLY INCLUDED", H1522="MAYBE")), "Ai+hum: Yes, Hum1+2: No", "Other Conflict")))))</f>
        <v>Mutually Excluded</v>
      </c>
      <c r="U1522" s="121" t="str">
        <f>IF(Q1522="Mutually Excluded","Exclude",IF(Q1522= "Mutually Included","Include",R1522))</f>
        <v>Exclude</v>
      </c>
      <c r="V1522" s="122"/>
      <c r="X1522" s="117"/>
      <c r="Y1522" s="117"/>
      <c r="Z1522" s="103" t="str">
        <f t="shared" si="225"/>
        <v/>
      </c>
      <c r="AA1522" s="256"/>
      <c r="AB1522" s="186"/>
      <c r="AC1522" s="186"/>
      <c r="AD1522" s="203"/>
      <c r="AF1522" s="203"/>
      <c r="AG1522" s="102" t="str">
        <f t="shared" si="226"/>
        <v/>
      </c>
      <c r="AH1522" s="10" t="str">
        <f t="shared" si="228"/>
        <v/>
      </c>
      <c r="AI1522" s="102"/>
      <c r="AJ1522" s="10"/>
      <c r="AK1522" s="10"/>
      <c r="AL1522" s="105"/>
      <c r="AM1522" s="102"/>
      <c r="AN1522" s="10"/>
      <c r="AO1522" s="10" t="str">
        <f t="shared" si="227"/>
        <v/>
      </c>
      <c r="AT1522" s="10"/>
      <c r="AU1522" s="10" t="str">
        <f>IF(O1522="include",AF1522,"")</f>
        <v/>
      </c>
      <c r="AV1522" s="54" t="str">
        <f>IF(P1522="include",AF1522,"")</f>
        <v/>
      </c>
    </row>
    <row r="1523" spans="1:48" s="54" customFormat="1" ht="45">
      <c r="A1523" s="10">
        <v>1665</v>
      </c>
      <c r="B1523" s="10"/>
      <c r="C1523" s="10" t="s">
        <v>2040</v>
      </c>
      <c r="D1523" s="10">
        <v>2</v>
      </c>
      <c r="E1523" s="10">
        <v>3</v>
      </c>
      <c r="F1523" s="10">
        <v>2</v>
      </c>
      <c r="G1523" s="119" t="str">
        <f t="shared" si="229"/>
        <v>EXCLUDED</v>
      </c>
      <c r="H1523" s="147" t="s">
        <v>901</v>
      </c>
      <c r="I1523" s="189" t="s">
        <v>901</v>
      </c>
      <c r="J1523" s="10" t="str">
        <f>IF(AND(G1523="Excluded", H1523="Excluded"), "Mutually Excluded", IF(AND(OR(G1523="CERTAINLY INCLUDED", G1523="INCLUDED", G1523="MAYBE" ), OR(H1523="INCLUDED", H1523="MAYBE")), "MUTUALLY INCLUDED", IF(AND(G1523="MAYBE", H1523="MAYBE"), "Mutually MAYBE", IF(AND(G1523="Excluded", OR(H1523="INCLUDED", H1523="MAYBE")), "AI: No, Human: Yes", IF(AND(H1523="Excluded", OR(G1523="INCLUDED", G1523="CERTAINLY INCLUDED", G1523="MAYBE")), "AI: Yes, Human: No", "Other Conflict")))))</f>
        <v>Mutually Excluded</v>
      </c>
      <c r="K1523" s="10"/>
      <c r="L1523" s="10"/>
      <c r="N1523" s="220" t="s">
        <v>19</v>
      </c>
      <c r="O1523" s="54" t="str">
        <f>IF(J1523="Mutually Excluded","Exclude",IF(J1523= "Mutually Included","Include",M1523))</f>
        <v>Exclude</v>
      </c>
      <c r="P1523" s="54" t="str">
        <f>'Humans Alignment T&amp;A'!Z1523</f>
        <v>Exclude</v>
      </c>
      <c r="Q1523" s="120" t="str">
        <f>IF(AND(O1523="Exclude", P1523="Exclude"), "Mutually Excluded", IF(AND(OR(O1523="CERTAINLY INCLUDED", O1523="INCLUDE" ), OR(P1523="INCLUDE", P1523="MAYBE")), "MUTUALLY INCLUDED", IF(AND(O1523="MAYBE", P1523="MAYBE"), "Mutually MAYBE", IF(AND(O1523="Exclude", OR(P1523="INCLUDE", P1523="MAYBE")), "AI+Hum: No, Hum1+2: Yes", IF(AND(P1523="Exclude", OR(O1523="INCLUDE", O1523="CERTAINLY INCLUDED", H1523="MAYBE")), "Ai+hum: Yes, Hum1+2: No", "Other Conflict")))))</f>
        <v>Mutually Excluded</v>
      </c>
      <c r="U1523" s="121" t="str">
        <f>IF(Q1523="Mutually Excluded","Exclude",IF(Q1523= "Mutually Included","Include",R1523))</f>
        <v>Exclude</v>
      </c>
      <c r="V1523" s="122"/>
      <c r="X1523" s="117"/>
      <c r="Y1523" s="117"/>
      <c r="Z1523" s="103" t="str">
        <f t="shared" si="225"/>
        <v/>
      </c>
      <c r="AA1523" s="256"/>
      <c r="AB1523" s="186"/>
      <c r="AC1523" s="186"/>
      <c r="AD1523" s="203"/>
      <c r="AF1523" s="203"/>
      <c r="AG1523" s="102" t="str">
        <f t="shared" si="226"/>
        <v/>
      </c>
      <c r="AH1523" s="10" t="str">
        <f t="shared" si="228"/>
        <v/>
      </c>
      <c r="AI1523" s="102"/>
      <c r="AJ1523" s="10"/>
      <c r="AK1523" s="10"/>
      <c r="AL1523" s="105"/>
      <c r="AM1523" s="102"/>
      <c r="AN1523" s="10"/>
      <c r="AO1523" s="10" t="str">
        <f t="shared" si="227"/>
        <v/>
      </c>
      <c r="AT1523" s="10"/>
      <c r="AU1523" s="10" t="str">
        <f>IF(O1523="include",AF1523,"")</f>
        <v/>
      </c>
      <c r="AV1523" s="54" t="str">
        <f>IF(P1523="include",AF1523,"")</f>
        <v/>
      </c>
    </row>
    <row r="1524" spans="1:48" s="54" customFormat="1" ht="75">
      <c r="A1524" s="10">
        <v>1666</v>
      </c>
      <c r="B1524" s="10"/>
      <c r="C1524" s="10" t="s">
        <v>2041</v>
      </c>
      <c r="D1524" s="10">
        <v>3</v>
      </c>
      <c r="E1524" s="10">
        <v>4</v>
      </c>
      <c r="F1524" s="10">
        <v>4</v>
      </c>
      <c r="G1524" s="119" t="str">
        <f t="shared" si="229"/>
        <v>EXCLUDED</v>
      </c>
      <c r="H1524" s="147" t="s">
        <v>901</v>
      </c>
      <c r="I1524" s="189" t="s">
        <v>901</v>
      </c>
      <c r="J1524" s="10" t="str">
        <f>IF(AND(G1524="Excluded", H1524="Excluded"), "Mutually Excluded", IF(AND(OR(G1524="CERTAINLY INCLUDED", G1524="INCLUDED", G1524="MAYBE" ), OR(H1524="INCLUDED", H1524="MAYBE")), "MUTUALLY INCLUDED", IF(AND(G1524="MAYBE", H1524="MAYBE"), "Mutually MAYBE", IF(AND(G1524="Excluded", OR(H1524="INCLUDED", H1524="MAYBE")), "AI: No, Human: Yes", IF(AND(H1524="Excluded", OR(G1524="INCLUDED", G1524="CERTAINLY INCLUDED", G1524="MAYBE")), "AI: Yes, Human: No", "Other Conflict")))))</f>
        <v>Mutually Excluded</v>
      </c>
      <c r="K1524" s="10"/>
      <c r="L1524" s="10"/>
      <c r="N1524" s="220" t="s">
        <v>19</v>
      </c>
      <c r="O1524" s="54" t="str">
        <f>IF(J1524="Mutually Excluded","Exclude",IF(J1524= "Mutually Included","Include",M1524))</f>
        <v>Exclude</v>
      </c>
      <c r="P1524" s="54" t="str">
        <f>'Humans Alignment T&amp;A'!Z1524</f>
        <v>Exclude</v>
      </c>
      <c r="Q1524" s="120" t="str">
        <f>IF(AND(O1524="Exclude", P1524="Exclude"), "Mutually Excluded", IF(AND(OR(O1524="CERTAINLY INCLUDED", O1524="INCLUDE" ), OR(P1524="INCLUDE", P1524="MAYBE")), "MUTUALLY INCLUDED", IF(AND(O1524="MAYBE", P1524="MAYBE"), "Mutually MAYBE", IF(AND(O1524="Exclude", OR(P1524="INCLUDE", P1524="MAYBE")), "AI+Hum: No, Hum1+2: Yes", IF(AND(P1524="Exclude", OR(O1524="INCLUDE", O1524="CERTAINLY INCLUDED", H1524="MAYBE")), "Ai+hum: Yes, Hum1+2: No", "Other Conflict")))))</f>
        <v>Mutually Excluded</v>
      </c>
      <c r="U1524" s="121" t="str">
        <f>IF(Q1524="Mutually Excluded","Exclude",IF(Q1524= "Mutually Included","Include",R1524))</f>
        <v>Exclude</v>
      </c>
      <c r="V1524" s="122"/>
      <c r="X1524" s="117"/>
      <c r="Y1524" s="117"/>
      <c r="Z1524" s="103" t="str">
        <f t="shared" si="225"/>
        <v/>
      </c>
      <c r="AA1524" s="256"/>
      <c r="AB1524" s="186"/>
      <c r="AC1524" s="186"/>
      <c r="AD1524" s="203"/>
      <c r="AF1524" s="203"/>
      <c r="AG1524" s="102" t="str">
        <f t="shared" si="226"/>
        <v/>
      </c>
      <c r="AH1524" s="10" t="str">
        <f t="shared" si="228"/>
        <v/>
      </c>
      <c r="AI1524" s="102"/>
      <c r="AJ1524" s="10"/>
      <c r="AK1524" s="10"/>
      <c r="AL1524" s="105"/>
      <c r="AM1524" s="102"/>
      <c r="AN1524" s="10"/>
      <c r="AO1524" s="10" t="str">
        <f t="shared" si="227"/>
        <v/>
      </c>
      <c r="AT1524" s="10"/>
      <c r="AU1524" s="10" t="str">
        <f>IF(O1524="include",AF1524,"")</f>
        <v/>
      </c>
      <c r="AV1524" s="54" t="str">
        <f>IF(P1524="include",AF1524,"")</f>
        <v/>
      </c>
    </row>
    <row r="1525" spans="1:48" s="54" customFormat="1" ht="45">
      <c r="A1525" s="10">
        <v>1667</v>
      </c>
      <c r="B1525" s="10"/>
      <c r="C1525" s="10" t="s">
        <v>2042</v>
      </c>
      <c r="D1525" s="10">
        <v>2</v>
      </c>
      <c r="E1525" s="10">
        <v>2</v>
      </c>
      <c r="F1525" s="10">
        <v>1</v>
      </c>
      <c r="G1525" s="119" t="str">
        <f t="shared" si="229"/>
        <v>EXCLUDED</v>
      </c>
      <c r="H1525" s="147" t="s">
        <v>901</v>
      </c>
      <c r="I1525" s="189" t="s">
        <v>901</v>
      </c>
      <c r="J1525" s="10" t="str">
        <f>IF(AND(G1525="Excluded", H1525="Excluded"), "Mutually Excluded", IF(AND(OR(G1525="CERTAINLY INCLUDED", G1525="INCLUDED", G1525="MAYBE" ), OR(H1525="INCLUDED", H1525="MAYBE")), "MUTUALLY INCLUDED", IF(AND(G1525="MAYBE", H1525="MAYBE"), "Mutually MAYBE", IF(AND(G1525="Excluded", OR(H1525="INCLUDED", H1525="MAYBE")), "AI: No, Human: Yes", IF(AND(H1525="Excluded", OR(G1525="INCLUDED", G1525="CERTAINLY INCLUDED", G1525="MAYBE")), "AI: Yes, Human: No", "Other Conflict")))))</f>
        <v>Mutually Excluded</v>
      </c>
      <c r="K1525" s="10"/>
      <c r="L1525" s="10"/>
      <c r="N1525" s="220" t="s">
        <v>19</v>
      </c>
      <c r="O1525" s="54" t="str">
        <f>IF(J1525="Mutually Excluded","Exclude",IF(J1525= "Mutually Included","Include",M1525))</f>
        <v>Exclude</v>
      </c>
      <c r="P1525" s="54" t="str">
        <f>'Humans Alignment T&amp;A'!Z1525</f>
        <v>Exclude</v>
      </c>
      <c r="Q1525" s="120" t="str">
        <f>IF(AND(O1525="Exclude", P1525="Exclude"), "Mutually Excluded", IF(AND(OR(O1525="CERTAINLY INCLUDED", O1525="INCLUDE" ), OR(P1525="INCLUDE", P1525="MAYBE")), "MUTUALLY INCLUDED", IF(AND(O1525="MAYBE", P1525="MAYBE"), "Mutually MAYBE", IF(AND(O1525="Exclude", OR(P1525="INCLUDE", P1525="MAYBE")), "AI+Hum: No, Hum1+2: Yes", IF(AND(P1525="Exclude", OR(O1525="INCLUDE", O1525="CERTAINLY INCLUDED", H1525="MAYBE")), "Ai+hum: Yes, Hum1+2: No", "Other Conflict")))))</f>
        <v>Mutually Excluded</v>
      </c>
      <c r="U1525" s="121" t="str">
        <f>IF(Q1525="Mutually Excluded","Exclude",IF(Q1525= "Mutually Included","Include",R1525))</f>
        <v>Exclude</v>
      </c>
      <c r="V1525" s="122"/>
      <c r="X1525" s="117"/>
      <c r="Y1525" s="117"/>
      <c r="Z1525" s="103" t="str">
        <f t="shared" ref="Z1525:Z1586" si="230">IF(OR(ISBLANK(AF1525), ISBLANK(V1525)), "", IF(AND(OR(AF1525="Include", AF1525="Maybe"), OR(V1525="Include", V1525="Maybe", V1525="Certainly Included")), "Mutually Included", IF(AND(AF1525="Exclude", V1525="Exclude"), "Mutually Excluded", IF(AND(AF1525="Exclude", OR(V1525="Include", V1525="Maybe")), "Nikos Excluded, Cindy Included", IF(AND(OR(AF1525="Include", AF1525="Maybe"), V1525="Exclude"), "Nikos Included, Cindy Excluded", "Pal")))))</f>
        <v/>
      </c>
      <c r="AA1525" s="256"/>
      <c r="AB1525" s="186"/>
      <c r="AC1525" s="186"/>
      <c r="AD1525" s="203"/>
      <c r="AF1525" s="203"/>
      <c r="AG1525" s="102" t="str">
        <f t="shared" ref="AG1525:AG1586" si="231">IF(OR(ISBLANK(AF1525), ISBLANK(AD1525)), "", IF(AND(OR(AF1525="Include", AF1525="Maybe"), OR(AD1525="Include", AD1525="Maybe", AD1525="Certainly Included")), "Mutually Included", IF(AND(AF1525="Exclude", AD1525="Exclude"), "Mutually Excluded", IF(AND(AF1525="Exclude", OR(AD1525="Include", AD1525="Maybe")), "Nikos Excluded, Mikhail Included", IF(AND(OR(AF1525="Include", AF1525="Maybe"), AD1525="Exclude"), "Nikos Included, Mikhail Excluded", "Pal")))))</f>
        <v/>
      </c>
      <c r="AH1525" s="10" t="str">
        <f t="shared" si="228"/>
        <v/>
      </c>
      <c r="AI1525" s="102"/>
      <c r="AJ1525" s="10"/>
      <c r="AK1525" s="10"/>
      <c r="AL1525" s="105"/>
      <c r="AM1525" s="102"/>
      <c r="AN1525" s="10"/>
      <c r="AO1525" s="10" t="str">
        <f t="shared" ref="AO1525:AO1586" si="232">IF(OR(ISBLANK(AF1525), ISBLANK(AP1525)), "", IF(AND(OR(AF1525="Include", AF1525="Maybe"), OR(AP1525="Include", AP1525="Maybe", AP1525="Certainly Included")), "Mutually Included", IF(AND(AF1525="Exclude", AP1525="Exclude"), "Mutually Excluded", IF(AND(AF1525="Exclude", OR(AP1525="Include", AP1525="Maybe",, AP1525="Certainly Included")), "Human Excluded, AI Included", IF(AND(OR(AF1525="Include", AF1525="Maybe"), AP1525="Exclude"), "Human Included, AI Excluded", "Pal")))))</f>
        <v/>
      </c>
      <c r="AT1525" s="10"/>
      <c r="AU1525" s="10" t="str">
        <f>IF(O1525="include",AF1525,"")</f>
        <v/>
      </c>
      <c r="AV1525" s="54" t="str">
        <f>IF(P1525="include",AF1525,"")</f>
        <v/>
      </c>
    </row>
    <row r="1526" spans="1:48" s="54" customFormat="1" ht="45">
      <c r="A1526" s="10">
        <v>1668</v>
      </c>
      <c r="B1526" s="10"/>
      <c r="C1526" s="10" t="s">
        <v>2043</v>
      </c>
      <c r="D1526" s="10">
        <v>4</v>
      </c>
      <c r="E1526" s="10">
        <v>5</v>
      </c>
      <c r="F1526" s="10">
        <v>4</v>
      </c>
      <c r="G1526" s="119" t="str">
        <f t="shared" si="229"/>
        <v>MAYBE</v>
      </c>
      <c r="H1526" s="147" t="s">
        <v>901</v>
      </c>
      <c r="I1526" s="189" t="s">
        <v>901</v>
      </c>
      <c r="J1526" s="10" t="str">
        <f>IF(AND(G1526="Excluded", H1526="Excluded"), "Mutually Excluded", IF(AND(OR(G1526="CERTAINLY INCLUDED", G1526="INCLUDED", G1526="MAYBE" ), OR(H1526="INCLUDED", H1526="MAYBE")), "MUTUALLY INCLUDED", IF(AND(G1526="MAYBE", H1526="MAYBE"), "Mutually MAYBE", IF(AND(G1526="Excluded", OR(H1526="INCLUDED", H1526="MAYBE")), "AI: No, Human: Yes", IF(AND(H1526="Excluded", OR(G1526="INCLUDED", G1526="CERTAINLY INCLUDED", G1526="MAYBE")), "AI: Yes, Human: No", "Other Conflict")))))</f>
        <v>AI: Yes, Human: No</v>
      </c>
      <c r="K1526" s="10" t="s">
        <v>3018</v>
      </c>
      <c r="L1526" s="10" t="s">
        <v>19</v>
      </c>
      <c r="M1526" s="54" t="s">
        <v>19</v>
      </c>
      <c r="N1526" s="220" t="s">
        <v>19</v>
      </c>
      <c r="O1526" s="54" t="str">
        <f>IF(J1526="Mutually Excluded","Exclude",IF(J1526= "Mutually Included","Include",M1526))</f>
        <v>Exclude</v>
      </c>
      <c r="P1526" s="54" t="str">
        <f>'Humans Alignment T&amp;A'!Z1526</f>
        <v>Exclude</v>
      </c>
      <c r="Q1526" s="120" t="str">
        <f>IF(AND(O1526="Exclude", P1526="Exclude"), "Mutually Excluded", IF(AND(OR(O1526="CERTAINLY INCLUDED", O1526="INCLUDE" ), OR(P1526="INCLUDE", P1526="MAYBE")), "MUTUALLY INCLUDED", IF(AND(O1526="MAYBE", P1526="MAYBE"), "Mutually MAYBE", IF(AND(O1526="Exclude", OR(P1526="INCLUDE", P1526="MAYBE")), "AI+Hum: No, Hum1+2: Yes", IF(AND(P1526="Exclude", OR(O1526="INCLUDE", O1526="CERTAINLY INCLUDED", H1526="MAYBE")), "Ai+hum: Yes, Hum1+2: No", "Other Conflict")))))</f>
        <v>Mutually Excluded</v>
      </c>
      <c r="U1526" s="121" t="str">
        <f>IF(Q1526="Mutually Excluded","Exclude",IF(Q1526= "Mutually Included","Include",R1526))</f>
        <v>Exclude</v>
      </c>
      <c r="V1526" s="122"/>
      <c r="X1526" s="117"/>
      <c r="Y1526" s="117"/>
      <c r="Z1526" s="103" t="str">
        <f t="shared" si="230"/>
        <v/>
      </c>
      <c r="AA1526" s="256"/>
      <c r="AB1526" s="186"/>
      <c r="AC1526" s="186"/>
      <c r="AD1526" s="203"/>
      <c r="AF1526" s="203"/>
      <c r="AG1526" s="102" t="str">
        <f t="shared" si="231"/>
        <v/>
      </c>
      <c r="AH1526" s="10" t="str">
        <f t="shared" si="228"/>
        <v/>
      </c>
      <c r="AI1526" s="102"/>
      <c r="AJ1526" s="10"/>
      <c r="AK1526" s="10"/>
      <c r="AL1526" s="105"/>
      <c r="AM1526" s="102"/>
      <c r="AN1526" s="10"/>
      <c r="AO1526" s="10" t="str">
        <f t="shared" si="232"/>
        <v/>
      </c>
      <c r="AT1526" s="10"/>
      <c r="AU1526" s="10" t="str">
        <f>IF(O1526="include",AF1526,"")</f>
        <v/>
      </c>
      <c r="AV1526" s="54" t="str">
        <f>IF(P1526="include",AF1526,"")</f>
        <v/>
      </c>
    </row>
    <row r="1527" spans="1:48" s="54" customFormat="1" ht="30">
      <c r="A1527" s="10">
        <v>1669</v>
      </c>
      <c r="B1527" s="10"/>
      <c r="C1527" s="10" t="s">
        <v>2044</v>
      </c>
      <c r="D1527" s="10">
        <v>3</v>
      </c>
      <c r="E1527" s="10">
        <v>4</v>
      </c>
      <c r="F1527" s="10">
        <v>3</v>
      </c>
      <c r="G1527" s="119" t="str">
        <f t="shared" si="229"/>
        <v>EXCLUDED</v>
      </c>
      <c r="H1527" s="147" t="s">
        <v>901</v>
      </c>
      <c r="I1527" s="189" t="s">
        <v>901</v>
      </c>
      <c r="J1527" s="10" t="str">
        <f>IF(AND(G1527="Excluded", H1527="Excluded"), "Mutually Excluded", IF(AND(OR(G1527="CERTAINLY INCLUDED", G1527="INCLUDED", G1527="MAYBE" ), OR(H1527="INCLUDED", H1527="MAYBE")), "MUTUALLY INCLUDED", IF(AND(G1527="MAYBE", H1527="MAYBE"), "Mutually MAYBE", IF(AND(G1527="Excluded", OR(H1527="INCLUDED", H1527="MAYBE")), "AI: No, Human: Yes", IF(AND(H1527="Excluded", OR(G1527="INCLUDED", G1527="CERTAINLY INCLUDED", G1527="MAYBE")), "AI: Yes, Human: No", "Other Conflict")))))</f>
        <v>Mutually Excluded</v>
      </c>
      <c r="K1527" s="10"/>
      <c r="L1527" s="10"/>
      <c r="N1527" s="220" t="s">
        <v>19</v>
      </c>
      <c r="O1527" s="54" t="str">
        <f>IF(J1527="Mutually Excluded","Exclude",IF(J1527= "Mutually Included","Include",M1527))</f>
        <v>Exclude</v>
      </c>
      <c r="P1527" s="54" t="str">
        <f>'Humans Alignment T&amp;A'!Z1527</f>
        <v>Exclude</v>
      </c>
      <c r="Q1527" s="120" t="str">
        <f>IF(AND(O1527="Exclude", P1527="Exclude"), "Mutually Excluded", IF(AND(OR(O1527="CERTAINLY INCLUDED", O1527="INCLUDE" ), OR(P1527="INCLUDE", P1527="MAYBE")), "MUTUALLY INCLUDED", IF(AND(O1527="MAYBE", P1527="MAYBE"), "Mutually MAYBE", IF(AND(O1527="Exclude", OR(P1527="INCLUDE", P1527="MAYBE")), "AI+Hum: No, Hum1+2: Yes", IF(AND(P1527="Exclude", OR(O1527="INCLUDE", O1527="CERTAINLY INCLUDED", H1527="MAYBE")), "Ai+hum: Yes, Hum1+2: No", "Other Conflict")))))</f>
        <v>Mutually Excluded</v>
      </c>
      <c r="U1527" s="121" t="str">
        <f>IF(Q1527="Mutually Excluded","Exclude",IF(Q1527= "Mutually Included","Include",R1527))</f>
        <v>Exclude</v>
      </c>
      <c r="V1527" s="122"/>
      <c r="X1527" s="117"/>
      <c r="Y1527" s="117"/>
      <c r="Z1527" s="103" t="str">
        <f t="shared" si="230"/>
        <v/>
      </c>
      <c r="AA1527" s="256"/>
      <c r="AB1527" s="186"/>
      <c r="AC1527" s="186"/>
      <c r="AD1527" s="203"/>
      <c r="AF1527" s="203"/>
      <c r="AG1527" s="102" t="str">
        <f t="shared" si="231"/>
        <v/>
      </c>
      <c r="AH1527" s="10" t="str">
        <f t="shared" si="228"/>
        <v/>
      </c>
      <c r="AI1527" s="102"/>
      <c r="AJ1527" s="10"/>
      <c r="AK1527" s="10"/>
      <c r="AL1527" s="105"/>
      <c r="AM1527" s="102"/>
      <c r="AN1527" s="10"/>
      <c r="AO1527" s="10" t="str">
        <f t="shared" si="232"/>
        <v/>
      </c>
      <c r="AT1527" s="10"/>
      <c r="AU1527" s="10" t="str">
        <f>IF(O1527="include",AF1527,"")</f>
        <v/>
      </c>
      <c r="AV1527" s="54" t="str">
        <f>IF(P1527="include",AF1527,"")</f>
        <v/>
      </c>
    </row>
    <row r="1528" spans="1:48" s="54" customFormat="1" ht="30">
      <c r="A1528" s="10">
        <v>1670</v>
      </c>
      <c r="B1528" s="10"/>
      <c r="C1528" s="10" t="s">
        <v>2045</v>
      </c>
      <c r="D1528" s="10">
        <v>3</v>
      </c>
      <c r="E1528" s="10">
        <v>2</v>
      </c>
      <c r="F1528" s="10">
        <v>3</v>
      </c>
      <c r="G1528" s="119" t="str">
        <f t="shared" si="229"/>
        <v>EXCLUDED</v>
      </c>
      <c r="H1528" s="147" t="s">
        <v>901</v>
      </c>
      <c r="I1528" s="189" t="s">
        <v>901</v>
      </c>
      <c r="J1528" s="10" t="str">
        <f>IF(AND(G1528="Excluded", H1528="Excluded"), "Mutually Excluded", IF(AND(OR(G1528="CERTAINLY INCLUDED", G1528="INCLUDED", G1528="MAYBE" ), OR(H1528="INCLUDED", H1528="MAYBE")), "MUTUALLY INCLUDED", IF(AND(G1528="MAYBE", H1528="MAYBE"), "Mutually MAYBE", IF(AND(G1528="Excluded", OR(H1528="INCLUDED", H1528="MAYBE")), "AI: No, Human: Yes", IF(AND(H1528="Excluded", OR(G1528="INCLUDED", G1528="CERTAINLY INCLUDED", G1528="MAYBE")), "AI: Yes, Human: No", "Other Conflict")))))</f>
        <v>Mutually Excluded</v>
      </c>
      <c r="K1528" s="10"/>
      <c r="L1528" s="10"/>
      <c r="N1528" s="220" t="s">
        <v>19</v>
      </c>
      <c r="O1528" s="54" t="str">
        <f>IF(J1528="Mutually Excluded","Exclude",IF(J1528= "Mutually Included","Include",M1528))</f>
        <v>Exclude</v>
      </c>
      <c r="P1528" s="54" t="str">
        <f>'Humans Alignment T&amp;A'!Z1528</f>
        <v>Exclude</v>
      </c>
      <c r="Q1528" s="120" t="str">
        <f>IF(AND(O1528="Exclude", P1528="Exclude"), "Mutually Excluded", IF(AND(OR(O1528="CERTAINLY INCLUDED", O1528="INCLUDE" ), OR(P1528="INCLUDE", P1528="MAYBE")), "MUTUALLY INCLUDED", IF(AND(O1528="MAYBE", P1528="MAYBE"), "Mutually MAYBE", IF(AND(O1528="Exclude", OR(P1528="INCLUDE", P1528="MAYBE")), "AI+Hum: No, Hum1+2: Yes", IF(AND(P1528="Exclude", OR(O1528="INCLUDE", O1528="CERTAINLY INCLUDED", H1528="MAYBE")), "Ai+hum: Yes, Hum1+2: No", "Other Conflict")))))</f>
        <v>Mutually Excluded</v>
      </c>
      <c r="U1528" s="121" t="str">
        <f>IF(Q1528="Mutually Excluded","Exclude",IF(Q1528= "Mutually Included","Include",R1528))</f>
        <v>Exclude</v>
      </c>
      <c r="V1528" s="122"/>
      <c r="X1528" s="117"/>
      <c r="Y1528" s="117"/>
      <c r="Z1528" s="103" t="str">
        <f t="shared" si="230"/>
        <v/>
      </c>
      <c r="AA1528" s="256"/>
      <c r="AB1528" s="186"/>
      <c r="AC1528" s="186"/>
      <c r="AD1528" s="203"/>
      <c r="AF1528" s="203"/>
      <c r="AG1528" s="102" t="str">
        <f t="shared" si="231"/>
        <v/>
      </c>
      <c r="AH1528" s="10" t="str">
        <f t="shared" si="228"/>
        <v/>
      </c>
      <c r="AI1528" s="102"/>
      <c r="AJ1528" s="10"/>
      <c r="AK1528" s="10"/>
      <c r="AL1528" s="105"/>
      <c r="AM1528" s="102"/>
      <c r="AN1528" s="10"/>
      <c r="AO1528" s="10" t="str">
        <f t="shared" si="232"/>
        <v/>
      </c>
      <c r="AT1528" s="10"/>
      <c r="AU1528" s="10" t="str">
        <f>IF(O1528="include",AF1528,"")</f>
        <v/>
      </c>
      <c r="AV1528" s="54" t="str">
        <f>IF(P1528="include",AF1528,"")</f>
        <v/>
      </c>
    </row>
    <row r="1529" spans="1:48" s="54" customFormat="1" ht="30">
      <c r="A1529" s="10">
        <v>1671</v>
      </c>
      <c r="B1529" s="10"/>
      <c r="C1529" s="10" t="s">
        <v>2047</v>
      </c>
      <c r="D1529" s="10">
        <v>1</v>
      </c>
      <c r="E1529" s="10">
        <v>1</v>
      </c>
      <c r="F1529" s="10">
        <v>1</v>
      </c>
      <c r="G1529" s="119" t="str">
        <f t="shared" si="229"/>
        <v>EXCLUDED</v>
      </c>
      <c r="H1529" s="147" t="s">
        <v>901</v>
      </c>
      <c r="I1529" s="189" t="s">
        <v>901</v>
      </c>
      <c r="J1529" s="10" t="str">
        <f>IF(AND(G1529="Excluded", H1529="Excluded"), "Mutually Excluded", IF(AND(OR(G1529="CERTAINLY INCLUDED", G1529="INCLUDED", G1529="MAYBE" ), OR(H1529="INCLUDED", H1529="MAYBE")), "MUTUALLY INCLUDED", IF(AND(G1529="MAYBE", H1529="MAYBE"), "Mutually MAYBE", IF(AND(G1529="Excluded", OR(H1529="INCLUDED", H1529="MAYBE")), "AI: No, Human: Yes", IF(AND(H1529="Excluded", OR(G1529="INCLUDED", G1529="CERTAINLY INCLUDED", G1529="MAYBE")), "AI: Yes, Human: No", "Other Conflict")))))</f>
        <v>Mutually Excluded</v>
      </c>
      <c r="K1529" s="10"/>
      <c r="L1529" s="10"/>
      <c r="N1529" s="220" t="s">
        <v>19</v>
      </c>
      <c r="O1529" s="54" t="str">
        <f>IF(J1529="Mutually Excluded","Exclude",IF(J1529= "Mutually Included","Include",M1529))</f>
        <v>Exclude</v>
      </c>
      <c r="P1529" s="54" t="str">
        <f>'Humans Alignment T&amp;A'!Z1529</f>
        <v>Exclude</v>
      </c>
      <c r="Q1529" s="120" t="str">
        <f>IF(AND(O1529="Exclude", P1529="Exclude"), "Mutually Excluded", IF(AND(OR(O1529="CERTAINLY INCLUDED", O1529="INCLUDE" ), OR(P1529="INCLUDE", P1529="MAYBE")), "MUTUALLY INCLUDED", IF(AND(O1529="MAYBE", P1529="MAYBE"), "Mutually MAYBE", IF(AND(O1529="Exclude", OR(P1529="INCLUDE", P1529="MAYBE")), "AI+Hum: No, Hum1+2: Yes", IF(AND(P1529="Exclude", OR(O1529="INCLUDE", O1529="CERTAINLY INCLUDED", H1529="MAYBE")), "Ai+hum: Yes, Hum1+2: No", "Other Conflict")))))</f>
        <v>Mutually Excluded</v>
      </c>
      <c r="U1529" s="121" t="str">
        <f>IF(Q1529="Mutually Excluded","Exclude",IF(Q1529= "Mutually Included","Include",R1529))</f>
        <v>Exclude</v>
      </c>
      <c r="V1529" s="122"/>
      <c r="X1529" s="117"/>
      <c r="Y1529" s="117"/>
      <c r="Z1529" s="103" t="str">
        <f t="shared" si="230"/>
        <v/>
      </c>
      <c r="AA1529" s="256"/>
      <c r="AB1529" s="186"/>
      <c r="AC1529" s="186"/>
      <c r="AD1529" s="203"/>
      <c r="AF1529" s="203"/>
      <c r="AG1529" s="102" t="str">
        <f t="shared" si="231"/>
        <v/>
      </c>
      <c r="AH1529" s="10" t="str">
        <f t="shared" si="228"/>
        <v/>
      </c>
      <c r="AI1529" s="102"/>
      <c r="AJ1529" s="10"/>
      <c r="AK1529" s="10"/>
      <c r="AL1529" s="105"/>
      <c r="AM1529" s="102"/>
      <c r="AN1529" s="10"/>
      <c r="AO1529" s="10" t="str">
        <f t="shared" si="232"/>
        <v/>
      </c>
      <c r="AT1529" s="10"/>
      <c r="AU1529" s="10" t="str">
        <f>IF(O1529="include",AF1529,"")</f>
        <v/>
      </c>
      <c r="AV1529" s="54" t="str">
        <f>IF(P1529="include",AF1529,"")</f>
        <v/>
      </c>
    </row>
    <row r="1530" spans="1:48" s="54" customFormat="1" ht="45">
      <c r="A1530" s="10">
        <v>1672</v>
      </c>
      <c r="B1530" s="10"/>
      <c r="C1530" s="261" t="s">
        <v>1196</v>
      </c>
      <c r="D1530" s="10">
        <v>4</v>
      </c>
      <c r="E1530" s="10">
        <v>3</v>
      </c>
      <c r="F1530" s="10">
        <v>3</v>
      </c>
      <c r="G1530" s="119" t="str">
        <f t="shared" si="229"/>
        <v>EXCLUDED</v>
      </c>
      <c r="H1530" s="147" t="s">
        <v>901</v>
      </c>
      <c r="I1530" s="189" t="s">
        <v>901</v>
      </c>
      <c r="J1530" s="10" t="str">
        <f>IF(AND(G1530="Excluded", H1530="Excluded"), "Mutually Excluded", IF(AND(OR(G1530="CERTAINLY INCLUDED", G1530="INCLUDED", G1530="MAYBE" ), OR(H1530="INCLUDED", H1530="MAYBE")), "MUTUALLY INCLUDED", IF(AND(G1530="MAYBE", H1530="MAYBE"), "Mutually MAYBE", IF(AND(G1530="Excluded", OR(H1530="INCLUDED", H1530="MAYBE")), "AI: No, Human: Yes", IF(AND(H1530="Excluded", OR(G1530="INCLUDED", G1530="CERTAINLY INCLUDED", G1530="MAYBE")), "AI: Yes, Human: No", "Other Conflict")))))</f>
        <v>Mutually Excluded</v>
      </c>
      <c r="K1530" s="10"/>
      <c r="L1530" s="10"/>
      <c r="N1530" s="220" t="s">
        <v>19</v>
      </c>
      <c r="O1530" s="54" t="str">
        <f>IF(J1530="Mutually Excluded","Exclude",IF(J1530= "Mutually Included","Include",M1530))</f>
        <v>Exclude</v>
      </c>
      <c r="P1530" s="54" t="str">
        <f>'Humans Alignment T&amp;A'!Z1530</f>
        <v>Exclude</v>
      </c>
      <c r="Q1530" s="120" t="str">
        <f>IF(AND(O1530="Exclude", P1530="Exclude"), "Mutually Excluded", IF(AND(OR(O1530="CERTAINLY INCLUDED", O1530="INCLUDE" ), OR(P1530="INCLUDE", P1530="MAYBE")), "MUTUALLY INCLUDED", IF(AND(O1530="MAYBE", P1530="MAYBE"), "Mutually MAYBE", IF(AND(O1530="Exclude", OR(P1530="INCLUDE", P1530="MAYBE")), "AI+Hum: No, Hum1+2: Yes", IF(AND(P1530="Exclude", OR(O1530="INCLUDE", O1530="CERTAINLY INCLUDED", H1530="MAYBE")), "Ai+hum: Yes, Hum1+2: No", "Other Conflict")))))</f>
        <v>Mutually Excluded</v>
      </c>
      <c r="U1530" s="121" t="str">
        <f>IF(Q1530="Mutually Excluded","Exclude",IF(Q1530= "Mutually Included","Include",R1530))</f>
        <v>Exclude</v>
      </c>
      <c r="V1530" s="122"/>
      <c r="X1530" s="117"/>
      <c r="Y1530" s="117"/>
      <c r="Z1530" s="103" t="str">
        <f t="shared" si="230"/>
        <v/>
      </c>
      <c r="AA1530" s="256"/>
      <c r="AB1530" s="186"/>
      <c r="AC1530" s="186"/>
      <c r="AD1530" s="203"/>
      <c r="AF1530" s="203"/>
      <c r="AG1530" s="102" t="str">
        <f t="shared" si="231"/>
        <v/>
      </c>
      <c r="AH1530" s="10" t="str">
        <f t="shared" si="228"/>
        <v/>
      </c>
      <c r="AI1530" s="102"/>
      <c r="AJ1530" s="10"/>
      <c r="AK1530" s="10"/>
      <c r="AL1530" s="105"/>
      <c r="AM1530" s="102"/>
      <c r="AN1530" s="10"/>
      <c r="AO1530" s="10" t="str">
        <f t="shared" si="232"/>
        <v/>
      </c>
      <c r="AT1530" s="10"/>
      <c r="AU1530" s="10" t="str">
        <f>IF(O1530="include",AF1530,"")</f>
        <v/>
      </c>
      <c r="AV1530" s="54" t="str">
        <f>IF(P1530="include",AF1530,"")</f>
        <v/>
      </c>
    </row>
    <row r="1531" spans="1:48" s="54" customFormat="1" ht="30">
      <c r="A1531" s="10">
        <v>1673</v>
      </c>
      <c r="B1531" s="10"/>
      <c r="C1531" s="10" t="s">
        <v>2048</v>
      </c>
      <c r="D1531" s="10">
        <v>1</v>
      </c>
      <c r="E1531" s="10">
        <v>1</v>
      </c>
      <c r="F1531" s="10">
        <v>1</v>
      </c>
      <c r="G1531" s="119" t="str">
        <f t="shared" si="229"/>
        <v>EXCLUDED</v>
      </c>
      <c r="H1531" s="147" t="s">
        <v>901</v>
      </c>
      <c r="I1531" s="189" t="s">
        <v>901</v>
      </c>
      <c r="J1531" s="10" t="str">
        <f>IF(AND(G1531="Excluded", H1531="Excluded"), "Mutually Excluded", IF(AND(OR(G1531="CERTAINLY INCLUDED", G1531="INCLUDED", G1531="MAYBE" ), OR(H1531="INCLUDED", H1531="MAYBE")), "MUTUALLY INCLUDED", IF(AND(G1531="MAYBE", H1531="MAYBE"), "Mutually MAYBE", IF(AND(G1531="Excluded", OR(H1531="INCLUDED", H1531="MAYBE")), "AI: No, Human: Yes", IF(AND(H1531="Excluded", OR(G1531="INCLUDED", G1531="CERTAINLY INCLUDED", G1531="MAYBE")), "AI: Yes, Human: No", "Other Conflict")))))</f>
        <v>Mutually Excluded</v>
      </c>
      <c r="K1531" s="10"/>
      <c r="L1531" s="10"/>
      <c r="N1531" s="220" t="s">
        <v>19</v>
      </c>
      <c r="O1531" s="54" t="str">
        <f>IF(J1531="Mutually Excluded","Exclude",IF(J1531= "Mutually Included","Include",M1531))</f>
        <v>Exclude</v>
      </c>
      <c r="P1531" s="54" t="str">
        <f>'Humans Alignment T&amp;A'!Z1531</f>
        <v>Exclude</v>
      </c>
      <c r="Q1531" s="120" t="str">
        <f>IF(AND(O1531="Exclude", P1531="Exclude"), "Mutually Excluded", IF(AND(OR(O1531="CERTAINLY INCLUDED", O1531="INCLUDE" ), OR(P1531="INCLUDE", P1531="MAYBE")), "MUTUALLY INCLUDED", IF(AND(O1531="MAYBE", P1531="MAYBE"), "Mutually MAYBE", IF(AND(O1531="Exclude", OR(P1531="INCLUDE", P1531="MAYBE")), "AI+Hum: No, Hum1+2: Yes", IF(AND(P1531="Exclude", OR(O1531="INCLUDE", O1531="CERTAINLY INCLUDED", H1531="MAYBE")), "Ai+hum: Yes, Hum1+2: No", "Other Conflict")))))</f>
        <v>Mutually Excluded</v>
      </c>
      <c r="U1531" s="121" t="str">
        <f>IF(Q1531="Mutually Excluded","Exclude",IF(Q1531= "Mutually Included","Include",R1531))</f>
        <v>Exclude</v>
      </c>
      <c r="V1531" s="122"/>
      <c r="X1531" s="117"/>
      <c r="Y1531" s="117"/>
      <c r="Z1531" s="103" t="str">
        <f t="shared" si="230"/>
        <v/>
      </c>
      <c r="AA1531" s="256"/>
      <c r="AB1531" s="186"/>
      <c r="AC1531" s="186"/>
      <c r="AD1531" s="203"/>
      <c r="AF1531" s="203"/>
      <c r="AG1531" s="102" t="str">
        <f t="shared" si="231"/>
        <v/>
      </c>
      <c r="AH1531" s="10" t="str">
        <f t="shared" si="228"/>
        <v/>
      </c>
      <c r="AI1531" s="102"/>
      <c r="AJ1531" s="10"/>
      <c r="AK1531" s="10"/>
      <c r="AL1531" s="105"/>
      <c r="AM1531" s="102"/>
      <c r="AN1531" s="10"/>
      <c r="AO1531" s="10" t="str">
        <f t="shared" si="232"/>
        <v/>
      </c>
      <c r="AT1531" s="10"/>
      <c r="AU1531" s="10" t="str">
        <f>IF(O1531="include",AF1531,"")</f>
        <v/>
      </c>
      <c r="AV1531" s="54" t="str">
        <f>IF(P1531="include",AF1531,"")</f>
        <v/>
      </c>
    </row>
    <row r="1532" spans="1:48" s="54" customFormat="1" ht="45">
      <c r="A1532" s="10">
        <v>1674</v>
      </c>
      <c r="B1532" s="10"/>
      <c r="C1532" s="10" t="s">
        <v>1292</v>
      </c>
      <c r="D1532" s="10">
        <v>2</v>
      </c>
      <c r="E1532" s="10">
        <v>2</v>
      </c>
      <c r="F1532" s="10">
        <v>1</v>
      </c>
      <c r="G1532" s="119" t="str">
        <f t="shared" si="229"/>
        <v>EXCLUDED</v>
      </c>
      <c r="H1532" s="147" t="s">
        <v>901</v>
      </c>
      <c r="I1532" s="189" t="s">
        <v>901</v>
      </c>
      <c r="J1532" s="10" t="str">
        <f>IF(AND(G1532="Excluded", H1532="Excluded"), "Mutually Excluded", IF(AND(OR(G1532="CERTAINLY INCLUDED", G1532="INCLUDED", G1532="MAYBE" ), OR(H1532="INCLUDED", H1532="MAYBE")), "MUTUALLY INCLUDED", IF(AND(G1532="MAYBE", H1532="MAYBE"), "Mutually MAYBE", IF(AND(G1532="Excluded", OR(H1532="INCLUDED", H1532="MAYBE")), "AI: No, Human: Yes", IF(AND(H1532="Excluded", OR(G1532="INCLUDED", G1532="CERTAINLY INCLUDED", G1532="MAYBE")), "AI: Yes, Human: No", "Other Conflict")))))</f>
        <v>Mutually Excluded</v>
      </c>
      <c r="K1532" s="10"/>
      <c r="L1532" s="10"/>
      <c r="N1532" s="220" t="s">
        <v>19</v>
      </c>
      <c r="O1532" s="54" t="str">
        <f>IF(J1532="Mutually Excluded","Exclude",IF(J1532= "Mutually Included","Include",M1532))</f>
        <v>Exclude</v>
      </c>
      <c r="P1532" s="54" t="str">
        <f>'Humans Alignment T&amp;A'!Z1532</f>
        <v>Exclude</v>
      </c>
      <c r="Q1532" s="120" t="str">
        <f>IF(AND(O1532="Exclude", P1532="Exclude"), "Mutually Excluded", IF(AND(OR(O1532="CERTAINLY INCLUDED", O1532="INCLUDE" ), OR(P1532="INCLUDE", P1532="MAYBE")), "MUTUALLY INCLUDED", IF(AND(O1532="MAYBE", P1532="MAYBE"), "Mutually MAYBE", IF(AND(O1532="Exclude", OR(P1532="INCLUDE", P1532="MAYBE")), "AI+Hum: No, Hum1+2: Yes", IF(AND(P1532="Exclude", OR(O1532="INCLUDE", O1532="CERTAINLY INCLUDED", H1532="MAYBE")), "Ai+hum: Yes, Hum1+2: No", "Other Conflict")))))</f>
        <v>Mutually Excluded</v>
      </c>
      <c r="U1532" s="121" t="str">
        <f>IF(Q1532="Mutually Excluded","Exclude",IF(Q1532= "Mutually Included","Include",R1532))</f>
        <v>Exclude</v>
      </c>
      <c r="V1532" s="122"/>
      <c r="X1532" s="117"/>
      <c r="Y1532" s="117"/>
      <c r="Z1532" s="103" t="str">
        <f t="shared" si="230"/>
        <v/>
      </c>
      <c r="AA1532" s="256"/>
      <c r="AB1532" s="186"/>
      <c r="AC1532" s="186"/>
      <c r="AD1532" s="203"/>
      <c r="AF1532" s="203"/>
      <c r="AG1532" s="102" t="str">
        <f t="shared" si="231"/>
        <v/>
      </c>
      <c r="AH1532" s="10" t="str">
        <f t="shared" si="228"/>
        <v/>
      </c>
      <c r="AI1532" s="102"/>
      <c r="AJ1532" s="10"/>
      <c r="AK1532" s="10"/>
      <c r="AL1532" s="105"/>
      <c r="AM1532" s="102"/>
      <c r="AN1532" s="10"/>
      <c r="AO1532" s="10" t="str">
        <f t="shared" si="232"/>
        <v/>
      </c>
      <c r="AT1532" s="10"/>
      <c r="AU1532" s="10" t="str">
        <f>IF(O1532="include",AF1532,"")</f>
        <v/>
      </c>
      <c r="AV1532" s="54" t="str">
        <f>IF(P1532="include",AF1532,"")</f>
        <v/>
      </c>
    </row>
    <row r="1533" spans="1:48" s="54" customFormat="1" ht="45">
      <c r="A1533" s="10">
        <v>1675</v>
      </c>
      <c r="B1533" s="10"/>
      <c r="C1533" s="10" t="s">
        <v>2049</v>
      </c>
      <c r="D1533" s="10">
        <v>1</v>
      </c>
      <c r="E1533" s="10">
        <v>1</v>
      </c>
      <c r="F1533" s="10">
        <v>1</v>
      </c>
      <c r="G1533" s="119" t="str">
        <f t="shared" si="229"/>
        <v>EXCLUDED</v>
      </c>
      <c r="H1533" s="147" t="s">
        <v>901</v>
      </c>
      <c r="I1533" s="189" t="s">
        <v>901</v>
      </c>
      <c r="J1533" s="10" t="str">
        <f>IF(AND(G1533="Excluded", H1533="Excluded"), "Mutually Excluded", IF(AND(OR(G1533="CERTAINLY INCLUDED", G1533="INCLUDED", G1533="MAYBE" ), OR(H1533="INCLUDED", H1533="MAYBE")), "MUTUALLY INCLUDED", IF(AND(G1533="MAYBE", H1533="MAYBE"), "Mutually MAYBE", IF(AND(G1533="Excluded", OR(H1533="INCLUDED", H1533="MAYBE")), "AI: No, Human: Yes", IF(AND(H1533="Excluded", OR(G1533="INCLUDED", G1533="CERTAINLY INCLUDED", G1533="MAYBE")), "AI: Yes, Human: No", "Other Conflict")))))</f>
        <v>Mutually Excluded</v>
      </c>
      <c r="K1533" s="10"/>
      <c r="L1533" s="10"/>
      <c r="N1533" s="220" t="s">
        <v>19</v>
      </c>
      <c r="O1533" s="54" t="str">
        <f>IF(J1533="Mutually Excluded","Exclude",IF(J1533= "Mutually Included","Include",M1533))</f>
        <v>Exclude</v>
      </c>
      <c r="P1533" s="54" t="str">
        <f>'Humans Alignment T&amp;A'!Z1533</f>
        <v>Exclude</v>
      </c>
      <c r="Q1533" s="120" t="str">
        <f>IF(AND(O1533="Exclude", P1533="Exclude"), "Mutually Excluded", IF(AND(OR(O1533="CERTAINLY INCLUDED", O1533="INCLUDE" ), OR(P1533="INCLUDE", P1533="MAYBE")), "MUTUALLY INCLUDED", IF(AND(O1533="MAYBE", P1533="MAYBE"), "Mutually MAYBE", IF(AND(O1533="Exclude", OR(P1533="INCLUDE", P1533="MAYBE")), "AI+Hum: No, Hum1+2: Yes", IF(AND(P1533="Exclude", OR(O1533="INCLUDE", O1533="CERTAINLY INCLUDED", H1533="MAYBE")), "Ai+hum: Yes, Hum1+2: No", "Other Conflict")))))</f>
        <v>Mutually Excluded</v>
      </c>
      <c r="U1533" s="121" t="str">
        <f>IF(Q1533="Mutually Excluded","Exclude",IF(Q1533= "Mutually Included","Include",R1533))</f>
        <v>Exclude</v>
      </c>
      <c r="V1533" s="122"/>
      <c r="X1533" s="117"/>
      <c r="Y1533" s="117"/>
      <c r="Z1533" s="103" t="str">
        <f t="shared" si="230"/>
        <v/>
      </c>
      <c r="AA1533" s="256"/>
      <c r="AB1533" s="186"/>
      <c r="AC1533" s="186"/>
      <c r="AD1533" s="203"/>
      <c r="AF1533" s="203"/>
      <c r="AG1533" s="102" t="str">
        <f t="shared" si="231"/>
        <v/>
      </c>
      <c r="AH1533" s="10" t="str">
        <f t="shared" si="228"/>
        <v/>
      </c>
      <c r="AI1533" s="102"/>
      <c r="AJ1533" s="10"/>
      <c r="AK1533" s="10"/>
      <c r="AL1533" s="105"/>
      <c r="AM1533" s="102"/>
      <c r="AN1533" s="10"/>
      <c r="AO1533" s="10" t="str">
        <f t="shared" si="232"/>
        <v/>
      </c>
      <c r="AT1533" s="10"/>
      <c r="AU1533" s="10" t="str">
        <f>IF(O1533="include",AF1533,"")</f>
        <v/>
      </c>
      <c r="AV1533" s="54" t="str">
        <f>IF(P1533="include",AF1533,"")</f>
        <v/>
      </c>
    </row>
    <row r="1534" spans="1:48" s="54" customFormat="1" ht="45">
      <c r="A1534" s="10">
        <v>1676</v>
      </c>
      <c r="B1534" s="10"/>
      <c r="C1534" s="10" t="s">
        <v>2051</v>
      </c>
      <c r="D1534" s="10">
        <v>4</v>
      </c>
      <c r="E1534" s="10">
        <v>4</v>
      </c>
      <c r="F1534" s="10">
        <v>3</v>
      </c>
      <c r="G1534" s="119" t="str">
        <f t="shared" si="229"/>
        <v>EXCLUDED</v>
      </c>
      <c r="H1534" s="147" t="s">
        <v>901</v>
      </c>
      <c r="I1534" s="189" t="s">
        <v>901</v>
      </c>
      <c r="J1534" s="10" t="str">
        <f>IF(AND(G1534="Excluded", H1534="Excluded"), "Mutually Excluded", IF(AND(OR(G1534="CERTAINLY INCLUDED", G1534="INCLUDED", G1534="MAYBE" ), OR(H1534="INCLUDED", H1534="MAYBE")), "MUTUALLY INCLUDED", IF(AND(G1534="MAYBE", H1534="MAYBE"), "Mutually MAYBE", IF(AND(G1534="Excluded", OR(H1534="INCLUDED", H1534="MAYBE")), "AI: No, Human: Yes", IF(AND(H1534="Excluded", OR(G1534="INCLUDED", G1534="CERTAINLY INCLUDED", G1534="MAYBE")), "AI: Yes, Human: No", "Other Conflict")))))</f>
        <v>Mutually Excluded</v>
      </c>
      <c r="K1534" s="10"/>
      <c r="L1534" s="10"/>
      <c r="N1534" s="220" t="s">
        <v>19</v>
      </c>
      <c r="O1534" s="54" t="str">
        <f>IF(J1534="Mutually Excluded","Exclude",IF(J1534= "Mutually Included","Include",M1534))</f>
        <v>Exclude</v>
      </c>
      <c r="P1534" s="54" t="str">
        <f>'Humans Alignment T&amp;A'!Z1534</f>
        <v>Exclude</v>
      </c>
      <c r="Q1534" s="120" t="str">
        <f>IF(AND(O1534="Exclude", P1534="Exclude"), "Mutually Excluded", IF(AND(OR(O1534="CERTAINLY INCLUDED", O1534="INCLUDE" ), OR(P1534="INCLUDE", P1534="MAYBE")), "MUTUALLY INCLUDED", IF(AND(O1534="MAYBE", P1534="MAYBE"), "Mutually MAYBE", IF(AND(O1534="Exclude", OR(P1534="INCLUDE", P1534="MAYBE")), "AI+Hum: No, Hum1+2: Yes", IF(AND(P1534="Exclude", OR(O1534="INCLUDE", O1534="CERTAINLY INCLUDED", H1534="MAYBE")), "Ai+hum: Yes, Hum1+2: No", "Other Conflict")))))</f>
        <v>Mutually Excluded</v>
      </c>
      <c r="U1534" s="121" t="str">
        <f>IF(Q1534="Mutually Excluded","Exclude",IF(Q1534= "Mutually Included","Include",R1534))</f>
        <v>Exclude</v>
      </c>
      <c r="V1534" s="122"/>
      <c r="X1534" s="117"/>
      <c r="Y1534" s="117"/>
      <c r="Z1534" s="103" t="str">
        <f t="shared" si="230"/>
        <v/>
      </c>
      <c r="AA1534" s="256"/>
      <c r="AB1534" s="186"/>
      <c r="AC1534" s="186"/>
      <c r="AD1534" s="203"/>
      <c r="AF1534" s="203"/>
      <c r="AG1534" s="102" t="str">
        <f t="shared" si="231"/>
        <v/>
      </c>
      <c r="AH1534" s="10" t="str">
        <f t="shared" si="228"/>
        <v/>
      </c>
      <c r="AI1534" s="102"/>
      <c r="AJ1534" s="10"/>
      <c r="AK1534" s="10"/>
      <c r="AL1534" s="105"/>
      <c r="AM1534" s="102"/>
      <c r="AN1534" s="10"/>
      <c r="AO1534" s="10" t="str">
        <f t="shared" si="232"/>
        <v/>
      </c>
      <c r="AT1534" s="10"/>
      <c r="AU1534" s="10" t="str">
        <f>IF(O1534="include",AF1534,"")</f>
        <v/>
      </c>
      <c r="AV1534" s="54" t="str">
        <f>IF(P1534="include",AF1534,"")</f>
        <v/>
      </c>
    </row>
    <row r="1535" spans="1:48" s="54" customFormat="1" ht="30.75" thickBot="1">
      <c r="A1535" s="10">
        <v>1677</v>
      </c>
      <c r="B1535" s="10"/>
      <c r="C1535" s="10" t="s">
        <v>2052</v>
      </c>
      <c r="D1535" s="10">
        <v>1</v>
      </c>
      <c r="E1535" s="10">
        <v>1</v>
      </c>
      <c r="F1535" s="10">
        <v>2</v>
      </c>
      <c r="G1535" s="119" t="str">
        <f t="shared" si="229"/>
        <v>EXCLUDED</v>
      </c>
      <c r="H1535" s="147" t="s">
        <v>901</v>
      </c>
      <c r="I1535" s="189" t="s">
        <v>901</v>
      </c>
      <c r="J1535" s="10" t="str">
        <f>IF(AND(G1535="Excluded", H1535="Excluded"), "Mutually Excluded", IF(AND(OR(G1535="CERTAINLY INCLUDED", G1535="INCLUDED", G1535="MAYBE" ), OR(H1535="INCLUDED", H1535="MAYBE")), "MUTUALLY INCLUDED", IF(AND(G1535="MAYBE", H1535="MAYBE"), "Mutually MAYBE", IF(AND(G1535="Excluded", OR(H1535="INCLUDED", H1535="MAYBE")), "AI: No, Human: Yes", IF(AND(H1535="Excluded", OR(G1535="INCLUDED", G1535="CERTAINLY INCLUDED", G1535="MAYBE")), "AI: Yes, Human: No", "Other Conflict")))))</f>
        <v>Mutually Excluded</v>
      </c>
      <c r="K1535" s="10"/>
      <c r="L1535" s="10"/>
      <c r="N1535" s="220" t="s">
        <v>19</v>
      </c>
      <c r="O1535" s="54" t="str">
        <f>IF(J1535="Mutually Excluded","Exclude",IF(J1535= "Mutually Included","Include",M1535))</f>
        <v>Exclude</v>
      </c>
      <c r="P1535" s="54" t="str">
        <f>'Humans Alignment T&amp;A'!Z1535</f>
        <v>Exclude</v>
      </c>
      <c r="Q1535" s="120" t="str">
        <f>IF(AND(O1535="Exclude", P1535="Exclude"), "Mutually Excluded", IF(AND(OR(O1535="CERTAINLY INCLUDED", O1535="INCLUDE" ), OR(P1535="INCLUDE", P1535="MAYBE")), "MUTUALLY INCLUDED", IF(AND(O1535="MAYBE", P1535="MAYBE"), "Mutually MAYBE", IF(AND(O1535="Exclude", OR(P1535="INCLUDE", P1535="MAYBE")), "AI+Hum: No, Hum1+2: Yes", IF(AND(P1535="Exclude", OR(O1535="INCLUDE", O1535="CERTAINLY INCLUDED", H1535="MAYBE")), "Ai+hum: Yes, Hum1+2: No", "Other Conflict")))))</f>
        <v>Mutually Excluded</v>
      </c>
      <c r="U1535" s="121" t="str">
        <f>IF(Q1535="Mutually Excluded","Exclude",IF(Q1535= "Mutually Included","Include",R1535))</f>
        <v>Exclude</v>
      </c>
      <c r="V1535" s="122"/>
      <c r="X1535" s="117"/>
      <c r="Y1535" s="117"/>
      <c r="Z1535" s="103" t="str">
        <f t="shared" si="230"/>
        <v/>
      </c>
      <c r="AA1535" s="256"/>
      <c r="AB1535" s="186"/>
      <c r="AC1535" s="186"/>
      <c r="AD1535" s="203"/>
      <c r="AF1535" s="203"/>
      <c r="AG1535" s="102" t="str">
        <f t="shared" si="231"/>
        <v/>
      </c>
      <c r="AH1535" s="10" t="str">
        <f t="shared" si="228"/>
        <v/>
      </c>
      <c r="AI1535" s="102"/>
      <c r="AJ1535" s="10"/>
      <c r="AK1535" s="10"/>
      <c r="AL1535" s="105"/>
      <c r="AM1535" s="102"/>
      <c r="AN1535" s="10"/>
      <c r="AO1535" s="10" t="str">
        <f t="shared" si="232"/>
        <v/>
      </c>
      <c r="AT1535" s="10"/>
      <c r="AU1535" s="10" t="str">
        <f>IF(O1535="include",AF1535,"")</f>
        <v/>
      </c>
      <c r="AV1535" s="54" t="str">
        <f>IF(P1535="include",AF1535,"")</f>
        <v/>
      </c>
    </row>
    <row r="1536" spans="1:48" s="54" customFormat="1" ht="30.75" thickBot="1">
      <c r="A1536" s="10">
        <v>1678</v>
      </c>
      <c r="B1536" s="10"/>
      <c r="C1536" s="10" t="s">
        <v>2053</v>
      </c>
      <c r="D1536" s="10">
        <v>2</v>
      </c>
      <c r="E1536" s="10">
        <v>3</v>
      </c>
      <c r="F1536" s="10">
        <v>2</v>
      </c>
      <c r="G1536" s="119" t="str">
        <f t="shared" si="229"/>
        <v>EXCLUDED</v>
      </c>
      <c r="H1536" s="147" t="s">
        <v>901</v>
      </c>
      <c r="I1536" s="189" t="s">
        <v>901</v>
      </c>
      <c r="J1536" s="10" t="str">
        <f>IF(AND(G1536="Excluded", H1536="Excluded"), "Mutually Excluded", IF(AND(OR(G1536="CERTAINLY INCLUDED", G1536="INCLUDED", G1536="MAYBE" ), OR(H1536="INCLUDED", H1536="MAYBE")), "MUTUALLY INCLUDED", IF(AND(G1536="MAYBE", H1536="MAYBE"), "Mutually MAYBE", IF(AND(G1536="Excluded", OR(H1536="INCLUDED", H1536="MAYBE")), "AI: No, Human: Yes", IF(AND(H1536="Excluded", OR(G1536="INCLUDED", G1536="CERTAINLY INCLUDED", G1536="MAYBE")), "AI: Yes, Human: No", "Other Conflict")))))</f>
        <v>Mutually Excluded</v>
      </c>
      <c r="K1536" s="10"/>
      <c r="L1536" s="10"/>
      <c r="N1536" s="220" t="s">
        <v>19</v>
      </c>
      <c r="O1536" s="54" t="str">
        <f>IF(J1536="Mutually Excluded","Exclude",IF(J1536= "Mutually Included","Include",M1536))</f>
        <v>Exclude</v>
      </c>
      <c r="P1536" s="54" t="str">
        <f>'Humans Alignment T&amp;A'!Z1536</f>
        <v>Exclude</v>
      </c>
      <c r="Q1536" s="120" t="str">
        <f>IF(AND(O1536="Exclude", P1536="Exclude"), "Mutually Excluded", IF(AND(OR(O1536="CERTAINLY INCLUDED", O1536="INCLUDE" ), OR(P1536="INCLUDE", P1536="MAYBE")), "MUTUALLY INCLUDED", IF(AND(O1536="MAYBE", P1536="MAYBE"), "Mutually MAYBE", IF(AND(O1536="Exclude", OR(P1536="INCLUDE", P1536="MAYBE")), "AI+Hum: No, Hum1+2: Yes", IF(AND(P1536="Exclude", OR(O1536="INCLUDE", O1536="CERTAINLY INCLUDED", H1536="MAYBE")), "Ai+hum: Yes, Hum1+2: No", "Other Conflict")))))</f>
        <v>Mutually Excluded</v>
      </c>
      <c r="S1536" s="54" t="s">
        <v>23</v>
      </c>
      <c r="T1536" s="54" t="s">
        <v>23</v>
      </c>
      <c r="U1536" s="121" t="str">
        <f>IF(Q1536="Mutually Excluded","Exclude",IF(Q1536= "Mutually Included","Include",R1536))</f>
        <v>Exclude</v>
      </c>
      <c r="V1536" s="122"/>
      <c r="X1536" s="201"/>
      <c r="Y1536" s="123"/>
      <c r="Z1536" s="103"/>
      <c r="AA1536" s="149"/>
      <c r="AB1536" s="124"/>
      <c r="AC1536" s="124"/>
      <c r="AD1536" s="205"/>
      <c r="AF1536" s="203"/>
      <c r="AG1536" s="102"/>
      <c r="AH1536" s="10"/>
      <c r="AI1536" s="184"/>
      <c r="AJ1536" s="10"/>
      <c r="AK1536" s="10"/>
      <c r="AL1536" s="135"/>
      <c r="AM1536" s="102"/>
      <c r="AN1536" s="10"/>
      <c r="AO1536" s="10" t="str">
        <f t="shared" si="232"/>
        <v/>
      </c>
      <c r="AT1536" s="10"/>
      <c r="AU1536" s="10" t="str">
        <f>IF(O1536="include",AF1536,"")</f>
        <v/>
      </c>
      <c r="AV1536" s="54" t="str">
        <f>IF(P1536="include",AF1536,"")</f>
        <v/>
      </c>
    </row>
    <row r="1537" spans="1:48" s="54" customFormat="1" ht="151.5" customHeight="1">
      <c r="A1537" s="10">
        <v>1679</v>
      </c>
      <c r="B1537" s="10" t="s">
        <v>2054</v>
      </c>
      <c r="C1537" s="10" t="s">
        <v>2054</v>
      </c>
      <c r="D1537" s="10">
        <v>4</v>
      </c>
      <c r="E1537" s="10">
        <v>4</v>
      </c>
      <c r="F1537" s="10">
        <v>3</v>
      </c>
      <c r="G1537" s="119" t="str">
        <f t="shared" si="229"/>
        <v>EXCLUDED</v>
      </c>
      <c r="H1537" s="147" t="s">
        <v>65</v>
      </c>
      <c r="I1537" s="189" t="s">
        <v>1752</v>
      </c>
      <c r="J1537" s="10" t="str">
        <f>IF(AND(G1537="Excluded", H1537="Excluded"), "Mutually Excluded", IF(AND(OR(G1537="CERTAINLY INCLUDED", G1537="INCLUDED", G1537="MAYBE" ), OR(H1537="INCLUDED", H1537="MAYBE")), "MUTUALLY INCLUDED", IF(AND(G1537="MAYBE", H1537="MAYBE"), "Mutually MAYBE", IF(AND(G1537="Excluded", OR(H1537="INCLUDED", H1537="MAYBE")), "AI: No, Human: Yes", IF(AND(H1537="Excluded", OR(G1537="INCLUDED", G1537="CERTAINLY INCLUDED", G1537="MAYBE")), "AI: Yes, Human: No", "Other Conflict")))))</f>
        <v>AI: No, Human: Yes</v>
      </c>
      <c r="K1537" s="10" t="s">
        <v>23</v>
      </c>
      <c r="L1537" s="10" t="s">
        <v>23</v>
      </c>
      <c r="M1537" s="54" t="s">
        <v>23</v>
      </c>
      <c r="N1537" s="220" t="s">
        <v>23</v>
      </c>
      <c r="O1537" s="54" t="str">
        <f>IF(J1537="Mutually Excluded","Exclude",IF(J1537= "Mutually Included","Include",M1537))</f>
        <v>Include</v>
      </c>
      <c r="P1537" s="54" t="str">
        <f>'Humans Alignment T&amp;A'!Z1537</f>
        <v>Include</v>
      </c>
      <c r="Q1537" s="120" t="str">
        <f>IF(AND(O1537="Exclude", P1537="Exclude"), "Mutually Excluded", IF(AND(OR(O1537="CERTAINLY INCLUDED", O1537="INCLUDE" ), OR(P1537="INCLUDE", P1537="MAYBE")), "MUTUALLY INCLUDED", IF(AND(O1537="MAYBE", P1537="MAYBE"), "Mutually MAYBE", IF(AND(O1537="Exclude", OR(P1537="INCLUDE", P1537="MAYBE")), "AI+Hum: No, Hum1+2: Yes", IF(AND(P1537="Exclude", OR(O1537="INCLUDE", O1537="CERTAINLY INCLUDED", H1537="MAYBE")), "Ai+hum: Yes, Hum1+2: No", "Other Conflict")))))</f>
        <v>MUTUALLY INCLUDED</v>
      </c>
      <c r="U1537" s="121" t="str">
        <f>IF(Q1537="Mutually Excluded","Exclude",IF(Q1537= "Mutually Included","Include",R1537))</f>
        <v>Include</v>
      </c>
      <c r="V1537" s="122" t="s">
        <v>23</v>
      </c>
      <c r="W1537" s="54" t="s">
        <v>23</v>
      </c>
      <c r="X1537" s="201" t="s">
        <v>1752</v>
      </c>
      <c r="Y1537" s="117"/>
      <c r="Z1537" s="103" t="str">
        <f t="shared" si="230"/>
        <v>Mutually Included</v>
      </c>
      <c r="AA1537" s="104" t="s">
        <v>23</v>
      </c>
      <c r="AB1537" s="186"/>
      <c r="AC1537" s="186"/>
      <c r="AD1537" s="203" t="s">
        <v>23</v>
      </c>
      <c r="AF1537" s="203" t="s">
        <v>23</v>
      </c>
      <c r="AG1537" s="102" t="str">
        <f t="shared" si="231"/>
        <v>Mutually Included</v>
      </c>
      <c r="AH1537" s="10" t="str">
        <f t="shared" si="228"/>
        <v>Mutually Included</v>
      </c>
      <c r="AI1537" s="102" t="s">
        <v>23</v>
      </c>
      <c r="AJ1537" s="10"/>
      <c r="AK1537" s="10"/>
      <c r="AL1537" s="107" t="s">
        <v>23</v>
      </c>
      <c r="AM1537" s="102"/>
      <c r="AN1537" s="10"/>
      <c r="AO1537" s="10" t="str">
        <f t="shared" ref="AO1537" si="233">IF(OR(ISBLANK(AF1537), ISBLANK(AP1537)), "", IF(AND(OR(AF1537="Include", AF1537="Maybe"), OR(AP1537="Include", AP1537="Maybe", AP1537="Certainly Included")), "Mutually Included", IF(AND(AF1537="Exclude", AP1537="Exclude"), "Mutually Excluded", IF(AND(AF1537="Exclude", OR(AP1537="Include", AP1537="Maybe",, AP1537="Certainly Included")), "Human Excluded, AI Included", IF(AND(OR(AF1537="Include", AF1537="Maybe"), AP1537="Exclude"), "Human Included, AI Excluded", "Pal")))))</f>
        <v>Mutually Included</v>
      </c>
      <c r="AP1537" s="54" t="str">
        <f>IF(COUNTA(AQ1537:AS1537)=0, "", IF(COUNTIF(AQ1537:AS1537,5)=3, "Include", IF(COUNTIF(AQ1537:AS1537,5)&gt;=1, "Maybe", "Exclude")))</f>
        <v>Maybe</v>
      </c>
      <c r="AQ1537" s="54">
        <v>5</v>
      </c>
      <c r="AR1537" s="54">
        <v>4</v>
      </c>
      <c r="AS1537" s="54">
        <v>5</v>
      </c>
      <c r="AT1537" s="10" t="s">
        <v>3097</v>
      </c>
      <c r="AU1537" s="10" t="str">
        <f>IF(O1537="include",AF1537,"")</f>
        <v>Include</v>
      </c>
      <c r="AV1537" s="54" t="str">
        <f>IF(P1537="include",AF1537,"")</f>
        <v>Include</v>
      </c>
    </row>
    <row r="1538" spans="1:48" s="54" customFormat="1" ht="60">
      <c r="A1538" s="10">
        <v>1680</v>
      </c>
      <c r="B1538" s="10"/>
      <c r="C1538" s="10" t="s">
        <v>2056</v>
      </c>
      <c r="D1538" s="10">
        <v>3</v>
      </c>
      <c r="E1538" s="10">
        <v>4</v>
      </c>
      <c r="F1538" s="10">
        <v>2</v>
      </c>
      <c r="G1538" s="119" t="str">
        <f t="shared" si="229"/>
        <v>EXCLUDED</v>
      </c>
      <c r="H1538" s="147" t="s">
        <v>901</v>
      </c>
      <c r="I1538" s="189" t="s">
        <v>901</v>
      </c>
      <c r="J1538" s="10" t="str">
        <f>IF(AND(G1538="Excluded", H1538="Excluded"), "Mutually Excluded", IF(AND(OR(G1538="CERTAINLY INCLUDED", G1538="INCLUDED", G1538="MAYBE" ), OR(H1538="INCLUDED", H1538="MAYBE")), "MUTUALLY INCLUDED", IF(AND(G1538="MAYBE", H1538="MAYBE"), "Mutually MAYBE", IF(AND(G1538="Excluded", OR(H1538="INCLUDED", H1538="MAYBE")), "AI: No, Human: Yes", IF(AND(H1538="Excluded", OR(G1538="INCLUDED", G1538="CERTAINLY INCLUDED", G1538="MAYBE")), "AI: Yes, Human: No", "Other Conflict")))))</f>
        <v>Mutually Excluded</v>
      </c>
      <c r="K1538" s="10"/>
      <c r="L1538" s="10"/>
      <c r="N1538" s="220" t="s">
        <v>19</v>
      </c>
      <c r="O1538" s="54" t="str">
        <f>IF(J1538="Mutually Excluded","Exclude",IF(J1538= "Mutually Included","Include",M1538))</f>
        <v>Exclude</v>
      </c>
      <c r="P1538" s="54" t="str">
        <f>'Humans Alignment T&amp;A'!Z1538</f>
        <v>Exclude</v>
      </c>
      <c r="Q1538" s="120" t="str">
        <f>IF(AND(O1538="Exclude", P1538="Exclude"), "Mutually Excluded", IF(AND(OR(O1538="CERTAINLY INCLUDED", O1538="INCLUDE" ), OR(P1538="INCLUDE", P1538="MAYBE")), "MUTUALLY INCLUDED", IF(AND(O1538="MAYBE", P1538="MAYBE"), "Mutually MAYBE", IF(AND(O1538="Exclude", OR(P1538="INCLUDE", P1538="MAYBE")), "AI+Hum: No, Hum1+2: Yes", IF(AND(P1538="Exclude", OR(O1538="INCLUDE", O1538="CERTAINLY INCLUDED", H1538="MAYBE")), "Ai+hum: Yes, Hum1+2: No", "Other Conflict")))))</f>
        <v>Mutually Excluded</v>
      </c>
      <c r="U1538" s="121" t="str">
        <f>IF(Q1538="Mutually Excluded","Exclude",IF(Q1538= "Mutually Included","Include",R1538))</f>
        <v>Exclude</v>
      </c>
      <c r="V1538" s="122"/>
      <c r="X1538" s="117"/>
      <c r="Y1538" s="117"/>
      <c r="Z1538" s="103" t="str">
        <f t="shared" si="230"/>
        <v/>
      </c>
      <c r="AA1538" s="256"/>
      <c r="AB1538" s="186"/>
      <c r="AC1538" s="186"/>
      <c r="AD1538" s="203"/>
      <c r="AF1538" s="203"/>
      <c r="AG1538" s="102" t="str">
        <f t="shared" si="231"/>
        <v/>
      </c>
      <c r="AH1538" s="10" t="str">
        <f t="shared" si="228"/>
        <v/>
      </c>
      <c r="AI1538" s="102"/>
      <c r="AJ1538" s="10"/>
      <c r="AK1538" s="10"/>
      <c r="AL1538" s="105"/>
      <c r="AM1538" s="102"/>
      <c r="AN1538" s="10"/>
      <c r="AO1538" s="10" t="str">
        <f t="shared" si="232"/>
        <v/>
      </c>
      <c r="AT1538" s="10"/>
      <c r="AU1538" s="10" t="str">
        <f>IF(O1538="include",AF1538,"")</f>
        <v/>
      </c>
      <c r="AV1538" s="54" t="str">
        <f>IF(P1538="include",AF1538,"")</f>
        <v/>
      </c>
    </row>
    <row r="1539" spans="1:48" s="54" customFormat="1" ht="30">
      <c r="A1539" s="10">
        <v>1681</v>
      </c>
      <c r="B1539" s="10"/>
      <c r="C1539" s="10" t="s">
        <v>2058</v>
      </c>
      <c r="D1539" s="10">
        <v>1</v>
      </c>
      <c r="E1539" s="10">
        <v>2</v>
      </c>
      <c r="F1539" s="10">
        <v>1</v>
      </c>
      <c r="G1539" s="119" t="str">
        <f t="shared" si="229"/>
        <v>EXCLUDED</v>
      </c>
      <c r="H1539" s="147" t="s">
        <v>1752</v>
      </c>
      <c r="I1539" s="189" t="s">
        <v>901</v>
      </c>
      <c r="J1539" s="10" t="str">
        <f>IF(AND(G1539="Excluded", H1539="Excluded"), "Mutually Excluded", IF(AND(OR(G1539="CERTAINLY INCLUDED", G1539="INCLUDED", G1539="MAYBE" ), OR(H1539="INCLUDED", H1539="MAYBE")), "MUTUALLY INCLUDED", IF(AND(G1539="MAYBE", H1539="MAYBE"), "Mutually MAYBE", IF(AND(G1539="Excluded", OR(H1539="INCLUDED", H1539="MAYBE")), "AI: No, Human: Yes", IF(AND(H1539="Excluded", OR(G1539="INCLUDED", G1539="CERTAINLY INCLUDED", G1539="MAYBE")), "AI: Yes, Human: No", "Other Conflict")))))</f>
        <v>AI: No, Human: Yes</v>
      </c>
      <c r="K1539" s="10" t="s">
        <v>19</v>
      </c>
      <c r="L1539" s="10" t="s">
        <v>19</v>
      </c>
      <c r="M1539" s="54" t="s">
        <v>19</v>
      </c>
      <c r="N1539" s="220" t="s">
        <v>19</v>
      </c>
      <c r="O1539" s="54" t="str">
        <f>IF(J1539="Mutually Excluded","Exclude",IF(J1539= "Mutually Included","Include",M1539))</f>
        <v>Exclude</v>
      </c>
      <c r="P1539" s="54" t="str">
        <f>'Humans Alignment T&amp;A'!Z1539</f>
        <v>Exclude</v>
      </c>
      <c r="Q1539" s="120" t="str">
        <f>IF(AND(O1539="Exclude", P1539="Exclude"), "Mutually Excluded", IF(AND(OR(O1539="CERTAINLY INCLUDED", O1539="INCLUDE" ), OR(P1539="INCLUDE", P1539="MAYBE")), "MUTUALLY INCLUDED", IF(AND(O1539="MAYBE", P1539="MAYBE"), "Mutually MAYBE", IF(AND(O1539="Exclude", OR(P1539="INCLUDE", P1539="MAYBE")), "AI+Hum: No, Hum1+2: Yes", IF(AND(P1539="Exclude", OR(O1539="INCLUDE", O1539="CERTAINLY INCLUDED", H1539="MAYBE")), "Ai+hum: Yes, Hum1+2: No", "Other Conflict")))))</f>
        <v>Mutually Excluded</v>
      </c>
      <c r="U1539" s="121" t="str">
        <f>IF(Q1539="Mutually Excluded","Exclude",IF(Q1539= "Mutually Included","Include",R1539))</f>
        <v>Exclude</v>
      </c>
      <c r="V1539" s="122"/>
      <c r="X1539" s="117"/>
      <c r="Y1539" s="117"/>
      <c r="Z1539" s="103" t="str">
        <f t="shared" si="230"/>
        <v/>
      </c>
      <c r="AA1539" s="256"/>
      <c r="AB1539" s="186"/>
      <c r="AC1539" s="186"/>
      <c r="AD1539" s="203"/>
      <c r="AF1539" s="203"/>
      <c r="AG1539" s="102" t="str">
        <f t="shared" si="231"/>
        <v/>
      </c>
      <c r="AH1539" s="10" t="str">
        <f t="shared" si="228"/>
        <v/>
      </c>
      <c r="AI1539" s="102"/>
      <c r="AJ1539" s="10"/>
      <c r="AK1539" s="10"/>
      <c r="AL1539" s="105"/>
      <c r="AM1539" s="102"/>
      <c r="AN1539" s="10"/>
      <c r="AO1539" s="10" t="str">
        <f t="shared" si="232"/>
        <v/>
      </c>
      <c r="AT1539" s="10"/>
      <c r="AU1539" s="10" t="str">
        <f>IF(O1539="include",AF1539,"")</f>
        <v/>
      </c>
      <c r="AV1539" s="54" t="str">
        <f>IF(P1539="include",AF1539,"")</f>
        <v/>
      </c>
    </row>
    <row r="1540" spans="1:48" s="54" customFormat="1" ht="30">
      <c r="A1540" s="10">
        <v>1682</v>
      </c>
      <c r="B1540" s="10"/>
      <c r="C1540" s="10" t="s">
        <v>2059</v>
      </c>
      <c r="D1540" s="10">
        <v>3</v>
      </c>
      <c r="E1540" s="10">
        <v>3</v>
      </c>
      <c r="F1540" s="10">
        <v>2</v>
      </c>
      <c r="G1540" s="119" t="str">
        <f t="shared" si="229"/>
        <v>EXCLUDED</v>
      </c>
      <c r="H1540" s="147" t="s">
        <v>901</v>
      </c>
      <c r="I1540" s="189" t="s">
        <v>901</v>
      </c>
      <c r="J1540" s="10" t="str">
        <f>IF(AND(G1540="Excluded", H1540="Excluded"), "Mutually Excluded", IF(AND(OR(G1540="CERTAINLY INCLUDED", G1540="INCLUDED", G1540="MAYBE" ), OR(H1540="INCLUDED", H1540="MAYBE")), "MUTUALLY INCLUDED", IF(AND(G1540="MAYBE", H1540="MAYBE"), "Mutually MAYBE", IF(AND(G1540="Excluded", OR(H1540="INCLUDED", H1540="MAYBE")), "AI: No, Human: Yes", IF(AND(H1540="Excluded", OR(G1540="INCLUDED", G1540="CERTAINLY INCLUDED", G1540="MAYBE")), "AI: Yes, Human: No", "Other Conflict")))))</f>
        <v>Mutually Excluded</v>
      </c>
      <c r="K1540" s="10"/>
      <c r="L1540" s="10"/>
      <c r="N1540" s="220" t="s">
        <v>19</v>
      </c>
      <c r="O1540" s="54" t="str">
        <f>IF(J1540="Mutually Excluded","Exclude",IF(J1540= "Mutually Included","Include",M1540))</f>
        <v>Exclude</v>
      </c>
      <c r="P1540" s="54" t="str">
        <f>'Humans Alignment T&amp;A'!Z1540</f>
        <v>Exclude</v>
      </c>
      <c r="Q1540" s="120" t="str">
        <f>IF(AND(O1540="Exclude", P1540="Exclude"), "Mutually Excluded", IF(AND(OR(O1540="CERTAINLY INCLUDED", O1540="INCLUDE" ), OR(P1540="INCLUDE", P1540="MAYBE")), "MUTUALLY INCLUDED", IF(AND(O1540="MAYBE", P1540="MAYBE"), "Mutually MAYBE", IF(AND(O1540="Exclude", OR(P1540="INCLUDE", P1540="MAYBE")), "AI+Hum: No, Hum1+2: Yes", IF(AND(P1540="Exclude", OR(O1540="INCLUDE", O1540="CERTAINLY INCLUDED", H1540="MAYBE")), "Ai+hum: Yes, Hum1+2: No", "Other Conflict")))))</f>
        <v>Mutually Excluded</v>
      </c>
      <c r="U1540" s="121" t="str">
        <f>IF(Q1540="Mutually Excluded","Exclude",IF(Q1540= "Mutually Included","Include",R1540))</f>
        <v>Exclude</v>
      </c>
      <c r="V1540" s="122"/>
      <c r="X1540" s="117"/>
      <c r="Y1540" s="117"/>
      <c r="Z1540" s="103" t="str">
        <f t="shared" si="230"/>
        <v/>
      </c>
      <c r="AA1540" s="256"/>
      <c r="AB1540" s="186"/>
      <c r="AC1540" s="186"/>
      <c r="AD1540" s="203"/>
      <c r="AF1540" s="203"/>
      <c r="AG1540" s="102" t="str">
        <f t="shared" si="231"/>
        <v/>
      </c>
      <c r="AH1540" s="10" t="str">
        <f t="shared" si="228"/>
        <v/>
      </c>
      <c r="AI1540" s="102"/>
      <c r="AJ1540" s="10"/>
      <c r="AK1540" s="10"/>
      <c r="AL1540" s="105"/>
      <c r="AM1540" s="102"/>
      <c r="AN1540" s="10"/>
      <c r="AO1540" s="10" t="str">
        <f t="shared" si="232"/>
        <v/>
      </c>
      <c r="AT1540" s="10"/>
      <c r="AU1540" s="10" t="str">
        <f>IF(O1540="include",AF1540,"")</f>
        <v/>
      </c>
      <c r="AV1540" s="54" t="str">
        <f>IF(P1540="include",AF1540,"")</f>
        <v/>
      </c>
    </row>
    <row r="1541" spans="1:48" s="54" customFormat="1" ht="30">
      <c r="A1541" s="10">
        <v>1683</v>
      </c>
      <c r="B1541" s="10"/>
      <c r="C1541" s="10" t="s">
        <v>2060</v>
      </c>
      <c r="D1541" s="10">
        <v>1</v>
      </c>
      <c r="E1541" s="10">
        <v>1</v>
      </c>
      <c r="F1541" s="10">
        <v>1</v>
      </c>
      <c r="G1541" s="119" t="str">
        <f t="shared" si="229"/>
        <v>EXCLUDED</v>
      </c>
      <c r="H1541" s="147" t="s">
        <v>901</v>
      </c>
      <c r="I1541" s="189" t="s">
        <v>901</v>
      </c>
      <c r="J1541" s="10" t="str">
        <f>IF(AND(G1541="Excluded", H1541="Excluded"), "Mutually Excluded", IF(AND(OR(G1541="CERTAINLY INCLUDED", G1541="INCLUDED", G1541="MAYBE" ), OR(H1541="INCLUDED", H1541="MAYBE")), "MUTUALLY INCLUDED", IF(AND(G1541="MAYBE", H1541="MAYBE"), "Mutually MAYBE", IF(AND(G1541="Excluded", OR(H1541="INCLUDED", H1541="MAYBE")), "AI: No, Human: Yes", IF(AND(H1541="Excluded", OR(G1541="INCLUDED", G1541="CERTAINLY INCLUDED", G1541="MAYBE")), "AI: Yes, Human: No", "Other Conflict")))))</f>
        <v>Mutually Excluded</v>
      </c>
      <c r="K1541" s="10"/>
      <c r="L1541" s="10"/>
      <c r="N1541" s="220" t="s">
        <v>19</v>
      </c>
      <c r="O1541" s="54" t="str">
        <f>IF(J1541="Mutually Excluded","Exclude",IF(J1541= "Mutually Included","Include",M1541))</f>
        <v>Exclude</v>
      </c>
      <c r="P1541" s="54" t="str">
        <f>'Humans Alignment T&amp;A'!Z1541</f>
        <v>Exclude</v>
      </c>
      <c r="Q1541" s="120" t="str">
        <f>IF(AND(O1541="Exclude", P1541="Exclude"), "Mutually Excluded", IF(AND(OR(O1541="CERTAINLY INCLUDED", O1541="INCLUDE" ), OR(P1541="INCLUDE", P1541="MAYBE")), "MUTUALLY INCLUDED", IF(AND(O1541="MAYBE", P1541="MAYBE"), "Mutually MAYBE", IF(AND(O1541="Exclude", OR(P1541="INCLUDE", P1541="MAYBE")), "AI+Hum: No, Hum1+2: Yes", IF(AND(P1541="Exclude", OR(O1541="INCLUDE", O1541="CERTAINLY INCLUDED", H1541="MAYBE")), "Ai+hum: Yes, Hum1+2: No", "Other Conflict")))))</f>
        <v>Mutually Excluded</v>
      </c>
      <c r="U1541" s="121" t="str">
        <f>IF(Q1541="Mutually Excluded","Exclude",IF(Q1541= "Mutually Included","Include",R1541))</f>
        <v>Exclude</v>
      </c>
      <c r="V1541" s="122"/>
      <c r="X1541" s="117"/>
      <c r="Y1541" s="117"/>
      <c r="Z1541" s="103" t="str">
        <f t="shared" si="230"/>
        <v/>
      </c>
      <c r="AA1541" s="256"/>
      <c r="AB1541" s="186"/>
      <c r="AC1541" s="186"/>
      <c r="AD1541" s="203"/>
      <c r="AF1541" s="203"/>
      <c r="AG1541" s="102" t="str">
        <f t="shared" si="231"/>
        <v/>
      </c>
      <c r="AH1541" s="10" t="str">
        <f t="shared" si="228"/>
        <v/>
      </c>
      <c r="AI1541" s="102"/>
      <c r="AJ1541" s="10"/>
      <c r="AK1541" s="10"/>
      <c r="AL1541" s="105"/>
      <c r="AM1541" s="102"/>
      <c r="AN1541" s="10"/>
      <c r="AO1541" s="10" t="str">
        <f t="shared" si="232"/>
        <v/>
      </c>
      <c r="AT1541" s="10"/>
      <c r="AU1541" s="10" t="str">
        <f>IF(O1541="include",AF1541,"")</f>
        <v/>
      </c>
      <c r="AV1541" s="54" t="str">
        <f>IF(P1541="include",AF1541,"")</f>
        <v/>
      </c>
    </row>
    <row r="1542" spans="1:48" s="54" customFormat="1" ht="30">
      <c r="A1542" s="10">
        <v>1684</v>
      </c>
      <c r="B1542" s="10"/>
      <c r="C1542" s="10" t="s">
        <v>2061</v>
      </c>
      <c r="D1542" s="10">
        <v>1</v>
      </c>
      <c r="E1542" s="10">
        <v>1</v>
      </c>
      <c r="F1542" s="10">
        <v>1</v>
      </c>
      <c r="G1542" s="119" t="str">
        <f t="shared" si="229"/>
        <v>EXCLUDED</v>
      </c>
      <c r="H1542" s="147" t="s">
        <v>901</v>
      </c>
      <c r="I1542" s="189" t="s">
        <v>901</v>
      </c>
      <c r="J1542" s="10" t="str">
        <f>IF(AND(G1542="Excluded", H1542="Excluded"), "Mutually Excluded", IF(AND(OR(G1542="CERTAINLY INCLUDED", G1542="INCLUDED", G1542="MAYBE" ), OR(H1542="INCLUDED", H1542="MAYBE")), "MUTUALLY INCLUDED", IF(AND(G1542="MAYBE", H1542="MAYBE"), "Mutually MAYBE", IF(AND(G1542="Excluded", OR(H1542="INCLUDED", H1542="MAYBE")), "AI: No, Human: Yes", IF(AND(H1542="Excluded", OR(G1542="INCLUDED", G1542="CERTAINLY INCLUDED", G1542="MAYBE")), "AI: Yes, Human: No", "Other Conflict")))))</f>
        <v>Mutually Excluded</v>
      </c>
      <c r="K1542" s="10"/>
      <c r="L1542" s="10"/>
      <c r="N1542" s="220" t="s">
        <v>19</v>
      </c>
      <c r="O1542" s="54" t="str">
        <f>IF(J1542="Mutually Excluded","Exclude",IF(J1542= "Mutually Included","Include",M1542))</f>
        <v>Exclude</v>
      </c>
      <c r="P1542" s="54" t="str">
        <f>'Humans Alignment T&amp;A'!Z1542</f>
        <v>Exclude</v>
      </c>
      <c r="Q1542" s="120" t="str">
        <f>IF(AND(O1542="Exclude", P1542="Exclude"), "Mutually Excluded", IF(AND(OR(O1542="CERTAINLY INCLUDED", O1542="INCLUDE" ), OR(P1542="INCLUDE", P1542="MAYBE")), "MUTUALLY INCLUDED", IF(AND(O1542="MAYBE", P1542="MAYBE"), "Mutually MAYBE", IF(AND(O1542="Exclude", OR(P1542="INCLUDE", P1542="MAYBE")), "AI+Hum: No, Hum1+2: Yes", IF(AND(P1542="Exclude", OR(O1542="INCLUDE", O1542="CERTAINLY INCLUDED", H1542="MAYBE")), "Ai+hum: Yes, Hum1+2: No", "Other Conflict")))))</f>
        <v>Mutually Excluded</v>
      </c>
      <c r="U1542" s="121" t="str">
        <f>IF(Q1542="Mutually Excluded","Exclude",IF(Q1542= "Mutually Included","Include",R1542))</f>
        <v>Exclude</v>
      </c>
      <c r="V1542" s="122"/>
      <c r="X1542" s="117"/>
      <c r="Y1542" s="117"/>
      <c r="Z1542" s="103" t="str">
        <f t="shared" si="230"/>
        <v/>
      </c>
      <c r="AA1542" s="256"/>
      <c r="AB1542" s="186"/>
      <c r="AC1542" s="186"/>
      <c r="AD1542" s="203"/>
      <c r="AF1542" s="203"/>
      <c r="AG1542" s="102" t="str">
        <f t="shared" si="231"/>
        <v/>
      </c>
      <c r="AH1542" s="10" t="str">
        <f t="shared" si="228"/>
        <v/>
      </c>
      <c r="AI1542" s="102"/>
      <c r="AJ1542" s="10"/>
      <c r="AK1542" s="10"/>
      <c r="AL1542" s="105"/>
      <c r="AM1542" s="102"/>
      <c r="AN1542" s="10"/>
      <c r="AO1542" s="10" t="str">
        <f t="shared" si="232"/>
        <v/>
      </c>
      <c r="AT1542" s="10"/>
      <c r="AU1542" s="10" t="str">
        <f>IF(O1542="include",AF1542,"")</f>
        <v/>
      </c>
      <c r="AV1542" s="54" t="str">
        <f>IF(P1542="include",AF1542,"")</f>
        <v/>
      </c>
    </row>
    <row r="1543" spans="1:48" s="54" customFormat="1" ht="45">
      <c r="A1543" s="10">
        <v>1685</v>
      </c>
      <c r="B1543" s="10"/>
      <c r="C1543" s="10" t="s">
        <v>2062</v>
      </c>
      <c r="D1543" s="10">
        <v>2</v>
      </c>
      <c r="E1543" s="10">
        <v>2</v>
      </c>
      <c r="F1543" s="10">
        <v>2</v>
      </c>
      <c r="G1543" s="119" t="str">
        <f t="shared" si="229"/>
        <v>EXCLUDED</v>
      </c>
      <c r="H1543" s="147" t="s">
        <v>901</v>
      </c>
      <c r="I1543" s="189" t="s">
        <v>901</v>
      </c>
      <c r="J1543" s="10" t="str">
        <f>IF(AND(G1543="Excluded", H1543="Excluded"), "Mutually Excluded", IF(AND(OR(G1543="CERTAINLY INCLUDED", G1543="INCLUDED", G1543="MAYBE" ), OR(H1543="INCLUDED", H1543="MAYBE")), "MUTUALLY INCLUDED", IF(AND(G1543="MAYBE", H1543="MAYBE"), "Mutually MAYBE", IF(AND(G1543="Excluded", OR(H1543="INCLUDED", H1543="MAYBE")), "AI: No, Human: Yes", IF(AND(H1543="Excluded", OR(G1543="INCLUDED", G1543="CERTAINLY INCLUDED", G1543="MAYBE")), "AI: Yes, Human: No", "Other Conflict")))))</f>
        <v>Mutually Excluded</v>
      </c>
      <c r="K1543" s="10"/>
      <c r="L1543" s="10"/>
      <c r="N1543" s="220" t="s">
        <v>19</v>
      </c>
      <c r="O1543" s="54" t="str">
        <f>IF(J1543="Mutually Excluded","Exclude",IF(J1543= "Mutually Included","Include",M1543))</f>
        <v>Exclude</v>
      </c>
      <c r="P1543" s="54" t="str">
        <f>'Humans Alignment T&amp;A'!Z1543</f>
        <v>Exclude</v>
      </c>
      <c r="Q1543" s="120" t="str">
        <f>IF(AND(O1543="Exclude", P1543="Exclude"), "Mutually Excluded", IF(AND(OR(O1543="CERTAINLY INCLUDED", O1543="INCLUDE" ), OR(P1543="INCLUDE", P1543="MAYBE")), "MUTUALLY INCLUDED", IF(AND(O1543="MAYBE", P1543="MAYBE"), "Mutually MAYBE", IF(AND(O1543="Exclude", OR(P1543="INCLUDE", P1543="MAYBE")), "AI+Hum: No, Hum1+2: Yes", IF(AND(P1543="Exclude", OR(O1543="INCLUDE", O1543="CERTAINLY INCLUDED", H1543="MAYBE")), "Ai+hum: Yes, Hum1+2: No", "Other Conflict")))))</f>
        <v>Mutually Excluded</v>
      </c>
      <c r="U1543" s="121" t="str">
        <f>IF(Q1543="Mutually Excluded","Exclude",IF(Q1543= "Mutually Included","Include",R1543))</f>
        <v>Exclude</v>
      </c>
      <c r="V1543" s="122"/>
      <c r="X1543" s="117"/>
      <c r="Y1543" s="117"/>
      <c r="Z1543" s="103" t="str">
        <f t="shared" si="230"/>
        <v/>
      </c>
      <c r="AA1543" s="256"/>
      <c r="AB1543" s="186"/>
      <c r="AC1543" s="186"/>
      <c r="AD1543" s="203"/>
      <c r="AF1543" s="203"/>
      <c r="AG1543" s="102" t="str">
        <f t="shared" si="231"/>
        <v/>
      </c>
      <c r="AH1543" s="10" t="str">
        <f t="shared" si="228"/>
        <v/>
      </c>
      <c r="AI1543" s="102"/>
      <c r="AJ1543" s="10"/>
      <c r="AK1543" s="10"/>
      <c r="AL1543" s="105"/>
      <c r="AM1543" s="102"/>
      <c r="AN1543" s="10"/>
      <c r="AO1543" s="10" t="str">
        <f t="shared" si="232"/>
        <v/>
      </c>
      <c r="AT1543" s="10"/>
      <c r="AU1543" s="10" t="str">
        <f>IF(O1543="include",AF1543,"")</f>
        <v/>
      </c>
      <c r="AV1543" s="54" t="str">
        <f>IF(P1543="include",AF1543,"")</f>
        <v/>
      </c>
    </row>
    <row r="1544" spans="1:48" s="54" customFormat="1" ht="30">
      <c r="A1544" s="10">
        <v>1686</v>
      </c>
      <c r="B1544" s="10"/>
      <c r="C1544" s="10" t="s">
        <v>2063</v>
      </c>
      <c r="D1544" s="10">
        <v>1</v>
      </c>
      <c r="E1544" s="10">
        <v>1</v>
      </c>
      <c r="F1544" s="10">
        <v>1</v>
      </c>
      <c r="G1544" s="119" t="str">
        <f t="shared" si="229"/>
        <v>EXCLUDED</v>
      </c>
      <c r="H1544" s="147" t="s">
        <v>901</v>
      </c>
      <c r="I1544" s="189" t="s">
        <v>901</v>
      </c>
      <c r="J1544" s="10" t="str">
        <f>IF(AND(G1544="Excluded", H1544="Excluded"), "Mutually Excluded", IF(AND(OR(G1544="CERTAINLY INCLUDED", G1544="INCLUDED", G1544="MAYBE" ), OR(H1544="INCLUDED", H1544="MAYBE")), "MUTUALLY INCLUDED", IF(AND(G1544="MAYBE", H1544="MAYBE"), "Mutually MAYBE", IF(AND(G1544="Excluded", OR(H1544="INCLUDED", H1544="MAYBE")), "AI: No, Human: Yes", IF(AND(H1544="Excluded", OR(G1544="INCLUDED", G1544="CERTAINLY INCLUDED", G1544="MAYBE")), "AI: Yes, Human: No", "Other Conflict")))))</f>
        <v>Mutually Excluded</v>
      </c>
      <c r="K1544" s="10"/>
      <c r="L1544" s="10"/>
      <c r="N1544" s="220" t="s">
        <v>19</v>
      </c>
      <c r="O1544" s="54" t="str">
        <f>IF(J1544="Mutually Excluded","Exclude",IF(J1544= "Mutually Included","Include",M1544))</f>
        <v>Exclude</v>
      </c>
      <c r="P1544" s="54" t="str">
        <f>'Humans Alignment T&amp;A'!Z1544</f>
        <v>Exclude</v>
      </c>
      <c r="Q1544" s="120" t="str">
        <f>IF(AND(O1544="Exclude", P1544="Exclude"), "Mutually Excluded", IF(AND(OR(O1544="CERTAINLY INCLUDED", O1544="INCLUDE" ), OR(P1544="INCLUDE", P1544="MAYBE")), "MUTUALLY INCLUDED", IF(AND(O1544="MAYBE", P1544="MAYBE"), "Mutually MAYBE", IF(AND(O1544="Exclude", OR(P1544="INCLUDE", P1544="MAYBE")), "AI+Hum: No, Hum1+2: Yes", IF(AND(P1544="Exclude", OR(O1544="INCLUDE", O1544="CERTAINLY INCLUDED", H1544="MAYBE")), "Ai+hum: Yes, Hum1+2: No", "Other Conflict")))))</f>
        <v>Mutually Excluded</v>
      </c>
      <c r="U1544" s="121" t="str">
        <f>IF(Q1544="Mutually Excluded","Exclude",IF(Q1544= "Mutually Included","Include",R1544))</f>
        <v>Exclude</v>
      </c>
      <c r="V1544" s="122"/>
      <c r="X1544" s="117"/>
      <c r="Y1544" s="117"/>
      <c r="Z1544" s="103" t="str">
        <f t="shared" si="230"/>
        <v/>
      </c>
      <c r="AA1544" s="256"/>
      <c r="AB1544" s="186"/>
      <c r="AC1544" s="186"/>
      <c r="AD1544" s="203"/>
      <c r="AF1544" s="203"/>
      <c r="AG1544" s="102" t="str">
        <f t="shared" si="231"/>
        <v/>
      </c>
      <c r="AH1544" s="10" t="str">
        <f t="shared" si="228"/>
        <v/>
      </c>
      <c r="AI1544" s="102"/>
      <c r="AJ1544" s="10"/>
      <c r="AK1544" s="10"/>
      <c r="AL1544" s="105"/>
      <c r="AM1544" s="102"/>
      <c r="AN1544" s="10"/>
      <c r="AO1544" s="10" t="str">
        <f t="shared" si="232"/>
        <v/>
      </c>
      <c r="AT1544" s="10"/>
      <c r="AU1544" s="10" t="str">
        <f>IF(O1544="include",AF1544,"")</f>
        <v/>
      </c>
      <c r="AV1544" s="54" t="str">
        <f>IF(P1544="include",AF1544,"")</f>
        <v/>
      </c>
    </row>
    <row r="1545" spans="1:48" s="54" customFormat="1" ht="30">
      <c r="A1545" s="10">
        <v>1687</v>
      </c>
      <c r="B1545" s="10"/>
      <c r="C1545" s="10" t="s">
        <v>2064</v>
      </c>
      <c r="D1545" s="10">
        <v>1</v>
      </c>
      <c r="E1545" s="10">
        <v>1</v>
      </c>
      <c r="F1545" s="10">
        <v>1</v>
      </c>
      <c r="G1545" s="119" t="str">
        <f t="shared" si="229"/>
        <v>EXCLUDED</v>
      </c>
      <c r="H1545" s="147" t="s">
        <v>901</v>
      </c>
      <c r="I1545" s="189" t="s">
        <v>901</v>
      </c>
      <c r="J1545" s="10" t="str">
        <f>IF(AND(G1545="Excluded", H1545="Excluded"), "Mutually Excluded", IF(AND(OR(G1545="CERTAINLY INCLUDED", G1545="INCLUDED", G1545="MAYBE" ), OR(H1545="INCLUDED", H1545="MAYBE")), "MUTUALLY INCLUDED", IF(AND(G1545="MAYBE", H1545="MAYBE"), "Mutually MAYBE", IF(AND(G1545="Excluded", OR(H1545="INCLUDED", H1545="MAYBE")), "AI: No, Human: Yes", IF(AND(H1545="Excluded", OR(G1545="INCLUDED", G1545="CERTAINLY INCLUDED", G1545="MAYBE")), "AI: Yes, Human: No", "Other Conflict")))))</f>
        <v>Mutually Excluded</v>
      </c>
      <c r="K1545" s="10"/>
      <c r="L1545" s="10"/>
      <c r="N1545" s="220" t="s">
        <v>19</v>
      </c>
      <c r="O1545" s="54" t="str">
        <f>IF(J1545="Mutually Excluded","Exclude",IF(J1545= "Mutually Included","Include",M1545))</f>
        <v>Exclude</v>
      </c>
      <c r="P1545" s="54" t="str">
        <f>'Humans Alignment T&amp;A'!Z1545</f>
        <v>Exclude</v>
      </c>
      <c r="Q1545" s="120" t="str">
        <f>IF(AND(O1545="Exclude", P1545="Exclude"), "Mutually Excluded", IF(AND(OR(O1545="CERTAINLY INCLUDED", O1545="INCLUDE" ), OR(P1545="INCLUDE", P1545="MAYBE")), "MUTUALLY INCLUDED", IF(AND(O1545="MAYBE", P1545="MAYBE"), "Mutually MAYBE", IF(AND(O1545="Exclude", OR(P1545="INCLUDE", P1545="MAYBE")), "AI+Hum: No, Hum1+2: Yes", IF(AND(P1545="Exclude", OR(O1545="INCLUDE", O1545="CERTAINLY INCLUDED", H1545="MAYBE")), "Ai+hum: Yes, Hum1+2: No", "Other Conflict")))))</f>
        <v>Mutually Excluded</v>
      </c>
      <c r="U1545" s="121" t="str">
        <f>IF(Q1545="Mutually Excluded","Exclude",IF(Q1545= "Mutually Included","Include",R1545))</f>
        <v>Exclude</v>
      </c>
      <c r="V1545" s="122"/>
      <c r="X1545" s="117"/>
      <c r="Y1545" s="117"/>
      <c r="Z1545" s="103" t="str">
        <f t="shared" si="230"/>
        <v/>
      </c>
      <c r="AA1545" s="256"/>
      <c r="AB1545" s="186"/>
      <c r="AC1545" s="186"/>
      <c r="AD1545" s="203"/>
      <c r="AF1545" s="203"/>
      <c r="AG1545" s="102" t="str">
        <f t="shared" si="231"/>
        <v/>
      </c>
      <c r="AH1545" s="10" t="str">
        <f t="shared" si="228"/>
        <v/>
      </c>
      <c r="AI1545" s="102"/>
      <c r="AJ1545" s="10"/>
      <c r="AK1545" s="10"/>
      <c r="AL1545" s="105"/>
      <c r="AM1545" s="102"/>
      <c r="AN1545" s="10"/>
      <c r="AO1545" s="10" t="str">
        <f t="shared" si="232"/>
        <v/>
      </c>
      <c r="AT1545" s="10"/>
      <c r="AU1545" s="10" t="str">
        <f>IF(O1545="include",AF1545,"")</f>
        <v/>
      </c>
      <c r="AV1545" s="54" t="str">
        <f>IF(P1545="include",AF1545,"")</f>
        <v/>
      </c>
    </row>
    <row r="1546" spans="1:48" s="54" customFormat="1" ht="30">
      <c r="A1546" s="10">
        <v>1689</v>
      </c>
      <c r="B1546" s="10"/>
      <c r="C1546" s="10" t="s">
        <v>2066</v>
      </c>
      <c r="D1546" s="10">
        <v>1</v>
      </c>
      <c r="E1546" s="10">
        <v>1</v>
      </c>
      <c r="F1546" s="10">
        <v>1</v>
      </c>
      <c r="G1546" s="119" t="str">
        <f t="shared" si="229"/>
        <v>EXCLUDED</v>
      </c>
      <c r="H1546" s="147" t="s">
        <v>901</v>
      </c>
      <c r="I1546" s="189" t="s">
        <v>901</v>
      </c>
      <c r="J1546" s="10" t="str">
        <f>IF(AND(G1546="Excluded", H1546="Excluded"), "Mutually Excluded", IF(AND(OR(G1546="CERTAINLY INCLUDED", G1546="INCLUDED", G1546="MAYBE" ), OR(H1546="INCLUDED", H1546="MAYBE")), "MUTUALLY INCLUDED", IF(AND(G1546="MAYBE", H1546="MAYBE"), "Mutually MAYBE", IF(AND(G1546="Excluded", OR(H1546="INCLUDED", H1546="MAYBE")), "AI: No, Human: Yes", IF(AND(H1546="Excluded", OR(G1546="INCLUDED", G1546="CERTAINLY INCLUDED", G1546="MAYBE")), "AI: Yes, Human: No", "Other Conflict")))))</f>
        <v>Mutually Excluded</v>
      </c>
      <c r="K1546" s="10"/>
      <c r="L1546" s="10"/>
      <c r="N1546" s="220" t="s">
        <v>19</v>
      </c>
      <c r="O1546" s="54" t="str">
        <f>IF(J1546="Mutually Excluded","Exclude",IF(J1546= "Mutually Included","Include",M1546))</f>
        <v>Exclude</v>
      </c>
      <c r="P1546" s="54" t="str">
        <f>'Humans Alignment T&amp;A'!Z1546</f>
        <v>Exclude</v>
      </c>
      <c r="Q1546" s="120" t="str">
        <f>IF(AND(O1546="Exclude", P1546="Exclude"), "Mutually Excluded", IF(AND(OR(O1546="CERTAINLY INCLUDED", O1546="INCLUDE" ), OR(P1546="INCLUDE", P1546="MAYBE")), "MUTUALLY INCLUDED", IF(AND(O1546="MAYBE", P1546="MAYBE"), "Mutually MAYBE", IF(AND(O1546="Exclude", OR(P1546="INCLUDE", P1546="MAYBE")), "AI+Hum: No, Hum1+2: Yes", IF(AND(P1546="Exclude", OR(O1546="INCLUDE", O1546="CERTAINLY INCLUDED", H1546="MAYBE")), "Ai+hum: Yes, Hum1+2: No", "Other Conflict")))))</f>
        <v>Mutually Excluded</v>
      </c>
      <c r="U1546" s="121" t="str">
        <f>IF(Q1546="Mutually Excluded","Exclude",IF(Q1546= "Mutually Included","Include",R1546))</f>
        <v>Exclude</v>
      </c>
      <c r="V1546" s="122"/>
      <c r="X1546" s="117"/>
      <c r="Y1546" s="117"/>
      <c r="Z1546" s="103" t="str">
        <f t="shared" si="230"/>
        <v/>
      </c>
      <c r="AA1546" s="256"/>
      <c r="AB1546" s="186"/>
      <c r="AC1546" s="186"/>
      <c r="AD1546" s="203"/>
      <c r="AF1546" s="203"/>
      <c r="AG1546" s="102" t="str">
        <f t="shared" si="231"/>
        <v/>
      </c>
      <c r="AH1546" s="10" t="str">
        <f t="shared" si="228"/>
        <v/>
      </c>
      <c r="AI1546" s="102"/>
      <c r="AJ1546" s="10"/>
      <c r="AK1546" s="10"/>
      <c r="AL1546" s="105"/>
      <c r="AM1546" s="102"/>
      <c r="AN1546" s="10"/>
      <c r="AO1546" s="10" t="str">
        <f t="shared" si="232"/>
        <v/>
      </c>
      <c r="AT1546" s="10"/>
      <c r="AU1546" s="10" t="str">
        <f>IF(O1546="include",AF1546,"")</f>
        <v/>
      </c>
      <c r="AV1546" s="54" t="str">
        <f>IF(P1546="include",AF1546,"")</f>
        <v/>
      </c>
    </row>
    <row r="1547" spans="1:48" s="54" customFormat="1" ht="30">
      <c r="A1547" s="10">
        <v>1690</v>
      </c>
      <c r="B1547" s="10"/>
      <c r="C1547" s="10" t="s">
        <v>2068</v>
      </c>
      <c r="D1547" s="10">
        <v>4</v>
      </c>
      <c r="E1547" s="10">
        <v>3</v>
      </c>
      <c r="F1547" s="10">
        <v>4</v>
      </c>
      <c r="G1547" s="119" t="str">
        <f t="shared" si="229"/>
        <v>EXCLUDED</v>
      </c>
      <c r="H1547" s="147" t="s">
        <v>901</v>
      </c>
      <c r="I1547" s="189" t="s">
        <v>901</v>
      </c>
      <c r="J1547" s="10" t="str">
        <f>IF(AND(G1547="Excluded", H1547="Excluded"), "Mutually Excluded", IF(AND(OR(G1547="CERTAINLY INCLUDED", G1547="INCLUDED", G1547="MAYBE" ), OR(H1547="INCLUDED", H1547="MAYBE")), "MUTUALLY INCLUDED", IF(AND(G1547="MAYBE", H1547="MAYBE"), "Mutually MAYBE", IF(AND(G1547="Excluded", OR(H1547="INCLUDED", H1547="MAYBE")), "AI: No, Human: Yes", IF(AND(H1547="Excluded", OR(G1547="INCLUDED", G1547="CERTAINLY INCLUDED", G1547="MAYBE")), "AI: Yes, Human: No", "Other Conflict")))))</f>
        <v>Mutually Excluded</v>
      </c>
      <c r="K1547" s="10"/>
      <c r="L1547" s="10"/>
      <c r="N1547" s="220" t="s">
        <v>19</v>
      </c>
      <c r="O1547" s="54" t="str">
        <f>IF(J1547="Mutually Excluded","Exclude",IF(J1547= "Mutually Included","Include",M1547))</f>
        <v>Exclude</v>
      </c>
      <c r="P1547" s="54" t="str">
        <f>'Humans Alignment T&amp;A'!Z1547</f>
        <v>Exclude</v>
      </c>
      <c r="Q1547" s="120" t="str">
        <f>IF(AND(O1547="Exclude", P1547="Exclude"), "Mutually Excluded", IF(AND(OR(O1547="CERTAINLY INCLUDED", O1547="INCLUDE" ), OR(P1547="INCLUDE", P1547="MAYBE")), "MUTUALLY INCLUDED", IF(AND(O1547="MAYBE", P1547="MAYBE"), "Mutually MAYBE", IF(AND(O1547="Exclude", OR(P1547="INCLUDE", P1547="MAYBE")), "AI+Hum: No, Hum1+2: Yes", IF(AND(P1547="Exclude", OR(O1547="INCLUDE", O1547="CERTAINLY INCLUDED", H1547="MAYBE")), "Ai+hum: Yes, Hum1+2: No", "Other Conflict")))))</f>
        <v>Mutually Excluded</v>
      </c>
      <c r="U1547" s="121" t="str">
        <f>IF(Q1547="Mutually Excluded","Exclude",IF(Q1547= "Mutually Included","Include",R1547))</f>
        <v>Exclude</v>
      </c>
      <c r="V1547" s="122"/>
      <c r="X1547" s="117"/>
      <c r="Y1547" s="117"/>
      <c r="Z1547" s="103" t="str">
        <f t="shared" si="230"/>
        <v/>
      </c>
      <c r="AA1547" s="256"/>
      <c r="AB1547" s="186"/>
      <c r="AC1547" s="186"/>
      <c r="AD1547" s="203"/>
      <c r="AF1547" s="203"/>
      <c r="AG1547" s="102" t="str">
        <f t="shared" si="231"/>
        <v/>
      </c>
      <c r="AH1547" s="10" t="str">
        <f t="shared" ref="AH1547:AH1608" si="234">IF(OR(ISBLANK(AF1547), ISBLANK(AP1547)), "", IF(AND(OR(AF1547="Include", AF1547="Maybe"), OR(AP1547="Included", AP1547="Maybe", AP1547="Certainly Included")), "Mutually Included", IF(AND(AF1547="Exclude", AP1547="Exclude"), "Mutually Excluded", IF(AND(AF1547="Exclude", OR(AP1547="Include", AP1547="Maybe")), "Human Excluded, AI Included", IF(AND(OR(AF1547="Include", AF1547="Maybe"), AP1547="Exclude"), "Human Included, AI Excluded", "Pal")))))</f>
        <v/>
      </c>
      <c r="AI1547" s="102"/>
      <c r="AJ1547" s="10"/>
      <c r="AK1547" s="10"/>
      <c r="AL1547" s="105"/>
      <c r="AM1547" s="102"/>
      <c r="AN1547" s="10"/>
      <c r="AO1547" s="10" t="str">
        <f t="shared" si="232"/>
        <v/>
      </c>
      <c r="AT1547" s="10"/>
      <c r="AU1547" s="10" t="str">
        <f>IF(O1547="include",AF1547,"")</f>
        <v/>
      </c>
      <c r="AV1547" s="54" t="str">
        <f>IF(P1547="include",AF1547,"")</f>
        <v/>
      </c>
    </row>
    <row r="1548" spans="1:48" s="54" customFormat="1" ht="30">
      <c r="A1548" s="10">
        <v>1691</v>
      </c>
      <c r="B1548" s="10"/>
      <c r="C1548" s="10" t="s">
        <v>2069</v>
      </c>
      <c r="D1548" s="10">
        <v>3</v>
      </c>
      <c r="E1548" s="10">
        <v>3</v>
      </c>
      <c r="F1548" s="10">
        <v>2</v>
      </c>
      <c r="G1548" s="119" t="str">
        <f t="shared" si="229"/>
        <v>EXCLUDED</v>
      </c>
      <c r="H1548" s="147" t="s">
        <v>901</v>
      </c>
      <c r="I1548" s="189" t="s">
        <v>901</v>
      </c>
      <c r="J1548" s="10" t="str">
        <f>IF(AND(G1548="Excluded", H1548="Excluded"), "Mutually Excluded", IF(AND(OR(G1548="CERTAINLY INCLUDED", G1548="INCLUDED", G1548="MAYBE" ), OR(H1548="INCLUDED", H1548="MAYBE")), "MUTUALLY INCLUDED", IF(AND(G1548="MAYBE", H1548="MAYBE"), "Mutually MAYBE", IF(AND(G1548="Excluded", OR(H1548="INCLUDED", H1548="MAYBE")), "AI: No, Human: Yes", IF(AND(H1548="Excluded", OR(G1548="INCLUDED", G1548="CERTAINLY INCLUDED", G1548="MAYBE")), "AI: Yes, Human: No", "Other Conflict")))))</f>
        <v>Mutually Excluded</v>
      </c>
      <c r="K1548" s="10"/>
      <c r="L1548" s="10"/>
      <c r="N1548" s="220" t="s">
        <v>19</v>
      </c>
      <c r="O1548" s="54" t="str">
        <f>IF(J1548="Mutually Excluded","Exclude",IF(J1548= "Mutually Included","Include",M1548))</f>
        <v>Exclude</v>
      </c>
      <c r="P1548" s="54" t="str">
        <f>'Humans Alignment T&amp;A'!Z1548</f>
        <v>Exclude</v>
      </c>
      <c r="Q1548" s="120" t="str">
        <f>IF(AND(O1548="Exclude", P1548="Exclude"), "Mutually Excluded", IF(AND(OR(O1548="CERTAINLY INCLUDED", O1548="INCLUDE" ), OR(P1548="INCLUDE", P1548="MAYBE")), "MUTUALLY INCLUDED", IF(AND(O1548="MAYBE", P1548="MAYBE"), "Mutually MAYBE", IF(AND(O1548="Exclude", OR(P1548="INCLUDE", P1548="MAYBE")), "AI+Hum: No, Hum1+2: Yes", IF(AND(P1548="Exclude", OR(O1548="INCLUDE", O1548="CERTAINLY INCLUDED", H1548="MAYBE")), "Ai+hum: Yes, Hum1+2: No", "Other Conflict")))))</f>
        <v>Mutually Excluded</v>
      </c>
      <c r="U1548" s="121" t="str">
        <f>IF(Q1548="Mutually Excluded","Exclude",IF(Q1548= "Mutually Included","Include",R1548))</f>
        <v>Exclude</v>
      </c>
      <c r="V1548" s="122"/>
      <c r="X1548" s="117"/>
      <c r="Y1548" s="117"/>
      <c r="Z1548" s="103" t="str">
        <f t="shared" si="230"/>
        <v/>
      </c>
      <c r="AA1548" s="256"/>
      <c r="AB1548" s="186"/>
      <c r="AC1548" s="186"/>
      <c r="AD1548" s="203"/>
      <c r="AF1548" s="203"/>
      <c r="AG1548" s="102" t="str">
        <f t="shared" si="231"/>
        <v/>
      </c>
      <c r="AH1548" s="10" t="str">
        <f t="shared" si="234"/>
        <v/>
      </c>
      <c r="AI1548" s="102"/>
      <c r="AJ1548" s="10"/>
      <c r="AK1548" s="10"/>
      <c r="AL1548" s="105"/>
      <c r="AM1548" s="102"/>
      <c r="AN1548" s="10"/>
      <c r="AO1548" s="10" t="str">
        <f t="shared" si="232"/>
        <v/>
      </c>
      <c r="AT1548" s="10"/>
      <c r="AU1548" s="10" t="str">
        <f>IF(O1548="include",AF1548,"")</f>
        <v/>
      </c>
      <c r="AV1548" s="54" t="str">
        <f>IF(P1548="include",AF1548,"")</f>
        <v/>
      </c>
    </row>
    <row r="1549" spans="1:48" s="54" customFormat="1" ht="30">
      <c r="A1549" s="10">
        <v>1692</v>
      </c>
      <c r="B1549" s="10"/>
      <c r="C1549" s="10" t="s">
        <v>2070</v>
      </c>
      <c r="D1549" s="10">
        <v>3</v>
      </c>
      <c r="E1549" s="10">
        <v>2</v>
      </c>
      <c r="F1549" s="10">
        <v>3</v>
      </c>
      <c r="G1549" s="119" t="str">
        <f t="shared" si="229"/>
        <v>EXCLUDED</v>
      </c>
      <c r="H1549" s="147" t="s">
        <v>901</v>
      </c>
      <c r="I1549" s="189" t="s">
        <v>901</v>
      </c>
      <c r="J1549" s="10" t="str">
        <f>IF(AND(G1549="Excluded", H1549="Excluded"), "Mutually Excluded", IF(AND(OR(G1549="CERTAINLY INCLUDED", G1549="INCLUDED", G1549="MAYBE" ), OR(H1549="INCLUDED", H1549="MAYBE")), "MUTUALLY INCLUDED", IF(AND(G1549="MAYBE", H1549="MAYBE"), "Mutually MAYBE", IF(AND(G1549="Excluded", OR(H1549="INCLUDED", H1549="MAYBE")), "AI: No, Human: Yes", IF(AND(H1549="Excluded", OR(G1549="INCLUDED", G1549="CERTAINLY INCLUDED", G1549="MAYBE")), "AI: Yes, Human: No", "Other Conflict")))))</f>
        <v>Mutually Excluded</v>
      </c>
      <c r="K1549" s="10"/>
      <c r="L1549" s="10"/>
      <c r="N1549" s="220" t="s">
        <v>19</v>
      </c>
      <c r="O1549" s="54" t="str">
        <f>IF(J1549="Mutually Excluded","Exclude",IF(J1549= "Mutually Included","Include",M1549))</f>
        <v>Exclude</v>
      </c>
      <c r="P1549" s="54" t="str">
        <f>'Humans Alignment T&amp;A'!Z1549</f>
        <v>Exclude</v>
      </c>
      <c r="Q1549" s="120" t="str">
        <f>IF(AND(O1549="Exclude", P1549="Exclude"), "Mutually Excluded", IF(AND(OR(O1549="CERTAINLY INCLUDED", O1549="INCLUDE" ), OR(P1549="INCLUDE", P1549="MAYBE")), "MUTUALLY INCLUDED", IF(AND(O1549="MAYBE", P1549="MAYBE"), "Mutually MAYBE", IF(AND(O1549="Exclude", OR(P1549="INCLUDE", P1549="MAYBE")), "AI+Hum: No, Hum1+2: Yes", IF(AND(P1549="Exclude", OR(O1549="INCLUDE", O1549="CERTAINLY INCLUDED", H1549="MAYBE")), "Ai+hum: Yes, Hum1+2: No", "Other Conflict")))))</f>
        <v>Mutually Excluded</v>
      </c>
      <c r="U1549" s="121" t="str">
        <f>IF(Q1549="Mutually Excluded","Exclude",IF(Q1549= "Mutually Included","Include",R1549))</f>
        <v>Exclude</v>
      </c>
      <c r="V1549" s="122"/>
      <c r="X1549" s="117"/>
      <c r="Y1549" s="117"/>
      <c r="Z1549" s="103" t="str">
        <f t="shared" si="230"/>
        <v/>
      </c>
      <c r="AA1549" s="256"/>
      <c r="AB1549" s="186"/>
      <c r="AC1549" s="186"/>
      <c r="AD1549" s="203"/>
      <c r="AF1549" s="203"/>
      <c r="AG1549" s="102" t="str">
        <f t="shared" si="231"/>
        <v/>
      </c>
      <c r="AH1549" s="10" t="str">
        <f t="shared" si="234"/>
        <v/>
      </c>
      <c r="AI1549" s="102"/>
      <c r="AJ1549" s="10"/>
      <c r="AK1549" s="10"/>
      <c r="AL1549" s="105"/>
      <c r="AM1549" s="102"/>
      <c r="AN1549" s="10"/>
      <c r="AO1549" s="10" t="str">
        <f t="shared" si="232"/>
        <v/>
      </c>
      <c r="AT1549" s="10"/>
      <c r="AU1549" s="10" t="str">
        <f>IF(O1549="include",AF1549,"")</f>
        <v/>
      </c>
      <c r="AV1549" s="54" t="str">
        <f>IF(P1549="include",AF1549,"")</f>
        <v/>
      </c>
    </row>
    <row r="1550" spans="1:48" s="54" customFormat="1" ht="30">
      <c r="A1550" s="10">
        <v>1693</v>
      </c>
      <c r="B1550" s="10"/>
      <c r="C1550" s="10" t="s">
        <v>2071</v>
      </c>
      <c r="D1550" s="10">
        <v>4</v>
      </c>
      <c r="E1550" s="10">
        <v>3</v>
      </c>
      <c r="F1550" s="10">
        <v>4</v>
      </c>
      <c r="G1550" s="119" t="str">
        <f t="shared" si="229"/>
        <v>EXCLUDED</v>
      </c>
      <c r="H1550" s="147" t="s">
        <v>901</v>
      </c>
      <c r="I1550" s="189" t="s">
        <v>901</v>
      </c>
      <c r="J1550" s="10" t="str">
        <f>IF(AND(G1550="Excluded", H1550="Excluded"), "Mutually Excluded", IF(AND(OR(G1550="CERTAINLY INCLUDED", G1550="INCLUDED", G1550="MAYBE" ), OR(H1550="INCLUDED", H1550="MAYBE")), "MUTUALLY INCLUDED", IF(AND(G1550="MAYBE", H1550="MAYBE"), "Mutually MAYBE", IF(AND(G1550="Excluded", OR(H1550="INCLUDED", H1550="MAYBE")), "AI: No, Human: Yes", IF(AND(H1550="Excluded", OR(G1550="INCLUDED", G1550="CERTAINLY INCLUDED", G1550="MAYBE")), "AI: Yes, Human: No", "Other Conflict")))))</f>
        <v>Mutually Excluded</v>
      </c>
      <c r="K1550" s="10"/>
      <c r="L1550" s="10"/>
      <c r="N1550" s="220" t="s">
        <v>19</v>
      </c>
      <c r="O1550" s="54" t="str">
        <f>IF(J1550="Mutually Excluded","Exclude",IF(J1550= "Mutually Included","Include",M1550))</f>
        <v>Exclude</v>
      </c>
      <c r="P1550" s="54" t="str">
        <f>'Humans Alignment T&amp;A'!Z1550</f>
        <v>Exclude</v>
      </c>
      <c r="Q1550" s="120" t="str">
        <f>IF(AND(O1550="Exclude", P1550="Exclude"), "Mutually Excluded", IF(AND(OR(O1550="CERTAINLY INCLUDED", O1550="INCLUDE" ), OR(P1550="INCLUDE", P1550="MAYBE")), "MUTUALLY INCLUDED", IF(AND(O1550="MAYBE", P1550="MAYBE"), "Mutually MAYBE", IF(AND(O1550="Exclude", OR(P1550="INCLUDE", P1550="MAYBE")), "AI+Hum: No, Hum1+2: Yes", IF(AND(P1550="Exclude", OR(O1550="INCLUDE", O1550="CERTAINLY INCLUDED", H1550="MAYBE")), "Ai+hum: Yes, Hum1+2: No", "Other Conflict")))))</f>
        <v>Mutually Excluded</v>
      </c>
      <c r="U1550" s="121" t="str">
        <f>IF(Q1550="Mutually Excluded","Exclude",IF(Q1550= "Mutually Included","Include",R1550))</f>
        <v>Exclude</v>
      </c>
      <c r="V1550" s="122"/>
      <c r="X1550" s="117"/>
      <c r="Y1550" s="117"/>
      <c r="Z1550" s="103" t="str">
        <f t="shared" si="230"/>
        <v/>
      </c>
      <c r="AA1550" s="256"/>
      <c r="AB1550" s="186"/>
      <c r="AC1550" s="186"/>
      <c r="AD1550" s="203"/>
      <c r="AF1550" s="203"/>
      <c r="AG1550" s="102" t="str">
        <f t="shared" si="231"/>
        <v/>
      </c>
      <c r="AH1550" s="10" t="str">
        <f t="shared" si="234"/>
        <v/>
      </c>
      <c r="AI1550" s="102"/>
      <c r="AJ1550" s="10"/>
      <c r="AK1550" s="10"/>
      <c r="AL1550" s="105"/>
      <c r="AM1550" s="102"/>
      <c r="AN1550" s="10"/>
      <c r="AO1550" s="10" t="str">
        <f t="shared" si="232"/>
        <v/>
      </c>
      <c r="AT1550" s="10"/>
      <c r="AU1550" s="10" t="str">
        <f>IF(O1550="include",AF1550,"")</f>
        <v/>
      </c>
      <c r="AV1550" s="54" t="str">
        <f>IF(P1550="include",AF1550,"")</f>
        <v/>
      </c>
    </row>
    <row r="1551" spans="1:48" s="54" customFormat="1" ht="30">
      <c r="A1551" s="10">
        <v>1694</v>
      </c>
      <c r="B1551" s="10"/>
      <c r="C1551" s="10" t="s">
        <v>2072</v>
      </c>
      <c r="D1551" s="10">
        <v>1</v>
      </c>
      <c r="E1551" s="10">
        <v>1</v>
      </c>
      <c r="F1551" s="10">
        <v>1</v>
      </c>
      <c r="G1551" s="119" t="str">
        <f t="shared" si="229"/>
        <v>EXCLUDED</v>
      </c>
      <c r="H1551" s="147" t="s">
        <v>901</v>
      </c>
      <c r="I1551" s="189" t="s">
        <v>901</v>
      </c>
      <c r="J1551" s="10" t="str">
        <f>IF(AND(G1551="Excluded", H1551="Excluded"), "Mutually Excluded", IF(AND(OR(G1551="CERTAINLY INCLUDED", G1551="INCLUDED", G1551="MAYBE" ), OR(H1551="INCLUDED", H1551="MAYBE")), "MUTUALLY INCLUDED", IF(AND(G1551="MAYBE", H1551="MAYBE"), "Mutually MAYBE", IF(AND(G1551="Excluded", OR(H1551="INCLUDED", H1551="MAYBE")), "AI: No, Human: Yes", IF(AND(H1551="Excluded", OR(G1551="INCLUDED", G1551="CERTAINLY INCLUDED", G1551="MAYBE")), "AI: Yes, Human: No", "Other Conflict")))))</f>
        <v>Mutually Excluded</v>
      </c>
      <c r="K1551" s="10"/>
      <c r="L1551" s="10"/>
      <c r="N1551" s="220" t="s">
        <v>19</v>
      </c>
      <c r="O1551" s="54" t="str">
        <f>IF(J1551="Mutually Excluded","Exclude",IF(J1551= "Mutually Included","Include",M1551))</f>
        <v>Exclude</v>
      </c>
      <c r="P1551" s="54" t="str">
        <f>'Humans Alignment T&amp;A'!Z1551</f>
        <v>Exclude</v>
      </c>
      <c r="Q1551" s="120" t="str">
        <f>IF(AND(O1551="Exclude", P1551="Exclude"), "Mutually Excluded", IF(AND(OR(O1551="CERTAINLY INCLUDED", O1551="INCLUDE" ), OR(P1551="INCLUDE", P1551="MAYBE")), "MUTUALLY INCLUDED", IF(AND(O1551="MAYBE", P1551="MAYBE"), "Mutually MAYBE", IF(AND(O1551="Exclude", OR(P1551="INCLUDE", P1551="MAYBE")), "AI+Hum: No, Hum1+2: Yes", IF(AND(P1551="Exclude", OR(O1551="INCLUDE", O1551="CERTAINLY INCLUDED", H1551="MAYBE")), "Ai+hum: Yes, Hum1+2: No", "Other Conflict")))))</f>
        <v>Mutually Excluded</v>
      </c>
      <c r="U1551" s="121" t="str">
        <f>IF(Q1551="Mutually Excluded","Exclude",IF(Q1551= "Mutually Included","Include",R1551))</f>
        <v>Exclude</v>
      </c>
      <c r="V1551" s="122"/>
      <c r="X1551" s="117"/>
      <c r="Y1551" s="117"/>
      <c r="Z1551" s="103" t="str">
        <f t="shared" si="230"/>
        <v/>
      </c>
      <c r="AA1551" s="256"/>
      <c r="AB1551" s="186"/>
      <c r="AC1551" s="186"/>
      <c r="AD1551" s="203"/>
      <c r="AF1551" s="203"/>
      <c r="AG1551" s="102" t="str">
        <f t="shared" si="231"/>
        <v/>
      </c>
      <c r="AH1551" s="10" t="str">
        <f t="shared" si="234"/>
        <v/>
      </c>
      <c r="AI1551" s="102"/>
      <c r="AJ1551" s="10"/>
      <c r="AK1551" s="10"/>
      <c r="AL1551" s="105"/>
      <c r="AM1551" s="102"/>
      <c r="AN1551" s="10"/>
      <c r="AO1551" s="10" t="str">
        <f t="shared" si="232"/>
        <v/>
      </c>
      <c r="AT1551" s="10"/>
      <c r="AU1551" s="10" t="str">
        <f>IF(O1551="include",AF1551,"")</f>
        <v/>
      </c>
      <c r="AV1551" s="54" t="str">
        <f>IF(P1551="include",AF1551,"")</f>
        <v/>
      </c>
    </row>
    <row r="1552" spans="1:48" s="54" customFormat="1" ht="30">
      <c r="A1552" s="10">
        <v>1695</v>
      </c>
      <c r="B1552" s="10"/>
      <c r="C1552" s="10" t="s">
        <v>1392</v>
      </c>
      <c r="D1552" s="10">
        <v>3</v>
      </c>
      <c r="E1552" s="10">
        <v>2</v>
      </c>
      <c r="F1552" s="10">
        <v>3</v>
      </c>
      <c r="G1552" s="119" t="str">
        <f t="shared" si="229"/>
        <v>EXCLUDED</v>
      </c>
      <c r="H1552" s="147" t="s">
        <v>1752</v>
      </c>
      <c r="I1552" s="189" t="s">
        <v>901</v>
      </c>
      <c r="J1552" s="10" t="str">
        <f>IF(AND(G1552="Excluded", H1552="Excluded"), "Mutually Excluded", IF(AND(OR(G1552="CERTAINLY INCLUDED", G1552="INCLUDED", G1552="MAYBE" ), OR(H1552="INCLUDED", H1552="MAYBE")), "MUTUALLY INCLUDED", IF(AND(G1552="MAYBE", H1552="MAYBE"), "Mutually MAYBE", IF(AND(G1552="Excluded", OR(H1552="INCLUDED", H1552="MAYBE")), "AI: No, Human: Yes", IF(AND(H1552="Excluded", OR(G1552="INCLUDED", G1552="CERTAINLY INCLUDED", G1552="MAYBE")), "AI: Yes, Human: No", "Other Conflict")))))</f>
        <v>AI: No, Human: Yes</v>
      </c>
      <c r="K1552" s="10" t="s">
        <v>19</v>
      </c>
      <c r="L1552" s="10" t="s">
        <v>19</v>
      </c>
      <c r="M1552" s="54" t="s">
        <v>19</v>
      </c>
      <c r="N1552" s="220" t="s">
        <v>19</v>
      </c>
      <c r="O1552" s="54" t="str">
        <f>IF(J1552="Mutually Excluded","Exclude",IF(J1552= "Mutually Included","Include",M1552))</f>
        <v>Exclude</v>
      </c>
      <c r="P1552" s="54" t="str">
        <f>'Humans Alignment T&amp;A'!Z1552</f>
        <v>Exclude</v>
      </c>
      <c r="Q1552" s="120" t="str">
        <f>IF(AND(O1552="Exclude", P1552="Exclude"), "Mutually Excluded", IF(AND(OR(O1552="CERTAINLY INCLUDED", O1552="INCLUDE" ), OR(P1552="INCLUDE", P1552="MAYBE")), "MUTUALLY INCLUDED", IF(AND(O1552="MAYBE", P1552="MAYBE"), "Mutually MAYBE", IF(AND(O1552="Exclude", OR(P1552="INCLUDE", P1552="MAYBE")), "AI+Hum: No, Hum1+2: Yes", IF(AND(P1552="Exclude", OR(O1552="INCLUDE", O1552="CERTAINLY INCLUDED", H1552="MAYBE")), "Ai+hum: Yes, Hum1+2: No", "Other Conflict")))))</f>
        <v>Mutually Excluded</v>
      </c>
      <c r="U1552" s="121" t="str">
        <f>IF(Q1552="Mutually Excluded","Exclude",IF(Q1552= "Mutually Included","Include",R1552))</f>
        <v>Exclude</v>
      </c>
      <c r="V1552" s="122"/>
      <c r="X1552" s="117"/>
      <c r="Y1552" s="117"/>
      <c r="Z1552" s="103" t="str">
        <f t="shared" si="230"/>
        <v/>
      </c>
      <c r="AA1552" s="256"/>
      <c r="AB1552" s="186"/>
      <c r="AC1552" s="186"/>
      <c r="AD1552" s="203"/>
      <c r="AF1552" s="203"/>
      <c r="AG1552" s="102" t="str">
        <f t="shared" si="231"/>
        <v/>
      </c>
      <c r="AH1552" s="10" t="str">
        <f t="shared" si="234"/>
        <v/>
      </c>
      <c r="AI1552" s="102"/>
      <c r="AJ1552" s="10"/>
      <c r="AK1552" s="10"/>
      <c r="AL1552" s="105"/>
      <c r="AM1552" s="102"/>
      <c r="AN1552" s="10"/>
      <c r="AO1552" s="10" t="str">
        <f t="shared" si="232"/>
        <v/>
      </c>
      <c r="AT1552" s="10"/>
      <c r="AU1552" s="10" t="str">
        <f>IF(O1552="include",AF1552,"")</f>
        <v/>
      </c>
      <c r="AV1552" s="54" t="str">
        <f>IF(P1552="include",AF1552,"")</f>
        <v/>
      </c>
    </row>
    <row r="1553" spans="1:48" s="54" customFormat="1" ht="45">
      <c r="A1553" s="10">
        <v>1696</v>
      </c>
      <c r="B1553" s="10"/>
      <c r="C1553" s="10" t="s">
        <v>2074</v>
      </c>
      <c r="D1553" s="10">
        <v>3</v>
      </c>
      <c r="E1553" s="10">
        <v>4</v>
      </c>
      <c r="F1553" s="10">
        <v>2</v>
      </c>
      <c r="G1553" s="119" t="str">
        <f t="shared" si="229"/>
        <v>EXCLUDED</v>
      </c>
      <c r="H1553" s="147" t="s">
        <v>901</v>
      </c>
      <c r="I1553" s="189" t="s">
        <v>901</v>
      </c>
      <c r="J1553" s="10" t="str">
        <f>IF(AND(G1553="Excluded", H1553="Excluded"), "Mutually Excluded", IF(AND(OR(G1553="CERTAINLY INCLUDED", G1553="INCLUDED", G1553="MAYBE" ), OR(H1553="INCLUDED", H1553="MAYBE")), "MUTUALLY INCLUDED", IF(AND(G1553="MAYBE", H1553="MAYBE"), "Mutually MAYBE", IF(AND(G1553="Excluded", OR(H1553="INCLUDED", H1553="MAYBE")), "AI: No, Human: Yes", IF(AND(H1553="Excluded", OR(G1553="INCLUDED", G1553="CERTAINLY INCLUDED", G1553="MAYBE")), "AI: Yes, Human: No", "Other Conflict")))))</f>
        <v>Mutually Excluded</v>
      </c>
      <c r="K1553" s="10"/>
      <c r="L1553" s="10"/>
      <c r="N1553" s="220" t="s">
        <v>19</v>
      </c>
      <c r="O1553" s="54" t="str">
        <f>IF(J1553="Mutually Excluded","Exclude",IF(J1553= "Mutually Included","Include",M1553))</f>
        <v>Exclude</v>
      </c>
      <c r="P1553" s="54" t="str">
        <f>'Humans Alignment T&amp;A'!Z1553</f>
        <v>Exclude</v>
      </c>
      <c r="Q1553" s="120" t="str">
        <f>IF(AND(O1553="Exclude", P1553="Exclude"), "Mutually Excluded", IF(AND(OR(O1553="CERTAINLY INCLUDED", O1553="INCLUDE" ), OR(P1553="INCLUDE", P1553="MAYBE")), "MUTUALLY INCLUDED", IF(AND(O1553="MAYBE", P1553="MAYBE"), "Mutually MAYBE", IF(AND(O1553="Exclude", OR(P1553="INCLUDE", P1553="MAYBE")), "AI+Hum: No, Hum1+2: Yes", IF(AND(P1553="Exclude", OR(O1553="INCLUDE", O1553="CERTAINLY INCLUDED", H1553="MAYBE")), "Ai+hum: Yes, Hum1+2: No", "Other Conflict")))))</f>
        <v>Mutually Excluded</v>
      </c>
      <c r="U1553" s="121" t="str">
        <f>IF(Q1553="Mutually Excluded","Exclude",IF(Q1553= "Mutually Included","Include",R1553))</f>
        <v>Exclude</v>
      </c>
      <c r="V1553" s="122"/>
      <c r="X1553" s="117"/>
      <c r="Y1553" s="117"/>
      <c r="Z1553" s="103" t="str">
        <f t="shared" si="230"/>
        <v/>
      </c>
      <c r="AA1553" s="256"/>
      <c r="AB1553" s="186"/>
      <c r="AC1553" s="186"/>
      <c r="AD1553" s="203"/>
      <c r="AF1553" s="203"/>
      <c r="AG1553" s="102" t="str">
        <f t="shared" si="231"/>
        <v/>
      </c>
      <c r="AH1553" s="10" t="str">
        <f t="shared" si="234"/>
        <v/>
      </c>
      <c r="AI1553" s="102"/>
      <c r="AJ1553" s="10"/>
      <c r="AK1553" s="10"/>
      <c r="AL1553" s="105"/>
      <c r="AM1553" s="102"/>
      <c r="AN1553" s="10"/>
      <c r="AO1553" s="10" t="str">
        <f t="shared" si="232"/>
        <v/>
      </c>
      <c r="AT1553" s="10"/>
      <c r="AU1553" s="10" t="str">
        <f>IF(O1553="include",AF1553,"")</f>
        <v/>
      </c>
      <c r="AV1553" s="54" t="str">
        <f>IF(P1553="include",AF1553,"")</f>
        <v/>
      </c>
    </row>
    <row r="1554" spans="1:48" s="54" customFormat="1" ht="45">
      <c r="A1554" s="10">
        <v>1697</v>
      </c>
      <c r="B1554" s="10"/>
      <c r="C1554" s="10" t="s">
        <v>859</v>
      </c>
      <c r="D1554" s="10">
        <v>1</v>
      </c>
      <c r="E1554" s="10">
        <v>1</v>
      </c>
      <c r="F1554" s="10">
        <v>1</v>
      </c>
      <c r="G1554" s="119" t="str">
        <f t="shared" ref="G1554:G1615" si="235">IF(COUNTIF(D1554:F1554,5)=3,"CERTAINLY INCLUDED",IF(COUNTIF(D1554:F1554,5)&gt;0,"MAYBE","EXCLUDED"))</f>
        <v>EXCLUDED</v>
      </c>
      <c r="H1554" s="147" t="s">
        <v>901</v>
      </c>
      <c r="I1554" s="189" t="s">
        <v>901</v>
      </c>
      <c r="J1554" s="10" t="str">
        <f>IF(AND(G1554="Excluded", H1554="Excluded"), "Mutually Excluded", IF(AND(OR(G1554="CERTAINLY INCLUDED", G1554="INCLUDED", G1554="MAYBE" ), OR(H1554="INCLUDED", H1554="MAYBE")), "MUTUALLY INCLUDED", IF(AND(G1554="MAYBE", H1554="MAYBE"), "Mutually MAYBE", IF(AND(G1554="Excluded", OR(H1554="INCLUDED", H1554="MAYBE")), "AI: No, Human: Yes", IF(AND(H1554="Excluded", OR(G1554="INCLUDED", G1554="CERTAINLY INCLUDED", G1554="MAYBE")), "AI: Yes, Human: No", "Other Conflict")))))</f>
        <v>Mutually Excluded</v>
      </c>
      <c r="K1554" s="10"/>
      <c r="L1554" s="10"/>
      <c r="N1554" s="220" t="s">
        <v>19</v>
      </c>
      <c r="O1554" s="54" t="str">
        <f>IF(J1554="Mutually Excluded","Exclude",IF(J1554= "Mutually Included","Include",M1554))</f>
        <v>Exclude</v>
      </c>
      <c r="P1554" s="54" t="str">
        <f>'Humans Alignment T&amp;A'!Z1554</f>
        <v>Exclude</v>
      </c>
      <c r="Q1554" s="120" t="str">
        <f>IF(AND(O1554="Exclude", P1554="Exclude"), "Mutually Excluded", IF(AND(OR(O1554="CERTAINLY INCLUDED", O1554="INCLUDE" ), OR(P1554="INCLUDE", P1554="MAYBE")), "MUTUALLY INCLUDED", IF(AND(O1554="MAYBE", P1554="MAYBE"), "Mutually MAYBE", IF(AND(O1554="Exclude", OR(P1554="INCLUDE", P1554="MAYBE")), "AI+Hum: No, Hum1+2: Yes", IF(AND(P1554="Exclude", OR(O1554="INCLUDE", O1554="CERTAINLY INCLUDED", H1554="MAYBE")), "Ai+hum: Yes, Hum1+2: No", "Other Conflict")))))</f>
        <v>Mutually Excluded</v>
      </c>
      <c r="U1554" s="121" t="str">
        <f>IF(Q1554="Mutually Excluded","Exclude",IF(Q1554= "Mutually Included","Include",R1554))</f>
        <v>Exclude</v>
      </c>
      <c r="V1554" s="122"/>
      <c r="X1554" s="117"/>
      <c r="Y1554" s="117"/>
      <c r="Z1554" s="103" t="str">
        <f t="shared" si="230"/>
        <v/>
      </c>
      <c r="AA1554" s="256"/>
      <c r="AB1554" s="186"/>
      <c r="AC1554" s="186"/>
      <c r="AD1554" s="203"/>
      <c r="AF1554" s="203"/>
      <c r="AG1554" s="102" t="str">
        <f t="shared" si="231"/>
        <v/>
      </c>
      <c r="AH1554" s="10" t="str">
        <f t="shared" si="234"/>
        <v/>
      </c>
      <c r="AI1554" s="102"/>
      <c r="AJ1554" s="10"/>
      <c r="AK1554" s="10"/>
      <c r="AL1554" s="105"/>
      <c r="AM1554" s="102"/>
      <c r="AN1554" s="10"/>
      <c r="AO1554" s="10" t="str">
        <f t="shared" si="232"/>
        <v/>
      </c>
      <c r="AT1554" s="10"/>
      <c r="AU1554" s="10" t="str">
        <f>IF(O1554="include",AF1554,"")</f>
        <v/>
      </c>
      <c r="AV1554" s="54" t="str">
        <f>IF(P1554="include",AF1554,"")</f>
        <v/>
      </c>
    </row>
    <row r="1555" spans="1:48" s="54" customFormat="1" ht="30">
      <c r="A1555" s="10">
        <v>1698</v>
      </c>
      <c r="B1555" s="10"/>
      <c r="C1555" s="10" t="s">
        <v>2075</v>
      </c>
      <c r="D1555" s="10">
        <v>3</v>
      </c>
      <c r="E1555" s="10">
        <v>4</v>
      </c>
      <c r="F1555" s="10">
        <v>2</v>
      </c>
      <c r="G1555" s="119" t="str">
        <f t="shared" si="235"/>
        <v>EXCLUDED</v>
      </c>
      <c r="H1555" s="147" t="s">
        <v>901</v>
      </c>
      <c r="I1555" s="189" t="s">
        <v>901</v>
      </c>
      <c r="J1555" s="10" t="str">
        <f>IF(AND(G1555="Excluded", H1555="Excluded"), "Mutually Excluded", IF(AND(OR(G1555="CERTAINLY INCLUDED", G1555="INCLUDED", G1555="MAYBE" ), OR(H1555="INCLUDED", H1555="MAYBE")), "MUTUALLY INCLUDED", IF(AND(G1555="MAYBE", H1555="MAYBE"), "Mutually MAYBE", IF(AND(G1555="Excluded", OR(H1555="INCLUDED", H1555="MAYBE")), "AI: No, Human: Yes", IF(AND(H1555="Excluded", OR(G1555="INCLUDED", G1555="CERTAINLY INCLUDED", G1555="MAYBE")), "AI: Yes, Human: No", "Other Conflict")))))</f>
        <v>Mutually Excluded</v>
      </c>
      <c r="K1555" s="10"/>
      <c r="L1555" s="10"/>
      <c r="N1555" s="220" t="s">
        <v>19</v>
      </c>
      <c r="O1555" s="54" t="str">
        <f>IF(J1555="Mutually Excluded","Exclude",IF(J1555= "Mutually Included","Include",M1555))</f>
        <v>Exclude</v>
      </c>
      <c r="P1555" s="54" t="str">
        <f>'Humans Alignment T&amp;A'!Z1555</f>
        <v>Exclude</v>
      </c>
      <c r="Q1555" s="120" t="str">
        <f>IF(AND(O1555="Exclude", P1555="Exclude"), "Mutually Excluded", IF(AND(OR(O1555="CERTAINLY INCLUDED", O1555="INCLUDE" ), OR(P1555="INCLUDE", P1555="MAYBE")), "MUTUALLY INCLUDED", IF(AND(O1555="MAYBE", P1555="MAYBE"), "Mutually MAYBE", IF(AND(O1555="Exclude", OR(P1555="INCLUDE", P1555="MAYBE")), "AI+Hum: No, Hum1+2: Yes", IF(AND(P1555="Exclude", OR(O1555="INCLUDE", O1555="CERTAINLY INCLUDED", H1555="MAYBE")), "Ai+hum: Yes, Hum1+2: No", "Other Conflict")))))</f>
        <v>Mutually Excluded</v>
      </c>
      <c r="U1555" s="121" t="str">
        <f>IF(Q1555="Mutually Excluded","Exclude",IF(Q1555= "Mutually Included","Include",R1555))</f>
        <v>Exclude</v>
      </c>
      <c r="V1555" s="122"/>
      <c r="X1555" s="117"/>
      <c r="Y1555" s="117"/>
      <c r="Z1555" s="103" t="str">
        <f t="shared" si="230"/>
        <v/>
      </c>
      <c r="AA1555" s="256"/>
      <c r="AB1555" s="186"/>
      <c r="AC1555" s="186"/>
      <c r="AD1555" s="203"/>
      <c r="AF1555" s="203"/>
      <c r="AG1555" s="102" t="str">
        <f t="shared" si="231"/>
        <v/>
      </c>
      <c r="AH1555" s="10" t="str">
        <f t="shared" si="234"/>
        <v/>
      </c>
      <c r="AI1555" s="102"/>
      <c r="AJ1555" s="10"/>
      <c r="AK1555" s="10"/>
      <c r="AL1555" s="105"/>
      <c r="AM1555" s="102"/>
      <c r="AN1555" s="10"/>
      <c r="AO1555" s="10" t="str">
        <f t="shared" si="232"/>
        <v/>
      </c>
      <c r="AT1555" s="10"/>
      <c r="AU1555" s="10" t="str">
        <f>IF(O1555="include",AF1555,"")</f>
        <v/>
      </c>
      <c r="AV1555" s="54" t="str">
        <f>IF(P1555="include",AF1555,"")</f>
        <v/>
      </c>
    </row>
    <row r="1556" spans="1:48" s="54" customFormat="1" ht="45">
      <c r="A1556" s="10">
        <v>1699</v>
      </c>
      <c r="B1556" s="10"/>
      <c r="C1556" s="10" t="s">
        <v>2076</v>
      </c>
      <c r="D1556" s="10">
        <v>2</v>
      </c>
      <c r="E1556" s="10">
        <v>2</v>
      </c>
      <c r="F1556" s="10">
        <v>2</v>
      </c>
      <c r="G1556" s="119" t="str">
        <f t="shared" si="235"/>
        <v>EXCLUDED</v>
      </c>
      <c r="H1556" s="147" t="s">
        <v>901</v>
      </c>
      <c r="I1556" s="189" t="s">
        <v>901</v>
      </c>
      <c r="J1556" s="10" t="str">
        <f>IF(AND(G1556="Excluded", H1556="Excluded"), "Mutually Excluded", IF(AND(OR(G1556="CERTAINLY INCLUDED", G1556="INCLUDED", G1556="MAYBE" ), OR(H1556="INCLUDED", H1556="MAYBE")), "MUTUALLY INCLUDED", IF(AND(G1556="MAYBE", H1556="MAYBE"), "Mutually MAYBE", IF(AND(G1556="Excluded", OR(H1556="INCLUDED", H1556="MAYBE")), "AI: No, Human: Yes", IF(AND(H1556="Excluded", OR(G1556="INCLUDED", G1556="CERTAINLY INCLUDED", G1556="MAYBE")), "AI: Yes, Human: No", "Other Conflict")))))</f>
        <v>Mutually Excluded</v>
      </c>
      <c r="K1556" s="10"/>
      <c r="L1556" s="10"/>
      <c r="N1556" s="220" t="s">
        <v>19</v>
      </c>
      <c r="O1556" s="54" t="str">
        <f>IF(J1556="Mutually Excluded","Exclude",IF(J1556= "Mutually Included","Include",M1556))</f>
        <v>Exclude</v>
      </c>
      <c r="P1556" s="54" t="str">
        <f>'Humans Alignment T&amp;A'!Z1556</f>
        <v>Exclude</v>
      </c>
      <c r="Q1556" s="120" t="str">
        <f>IF(AND(O1556="Exclude", P1556="Exclude"), "Mutually Excluded", IF(AND(OR(O1556="CERTAINLY INCLUDED", O1556="INCLUDE" ), OR(P1556="INCLUDE", P1556="MAYBE")), "MUTUALLY INCLUDED", IF(AND(O1556="MAYBE", P1556="MAYBE"), "Mutually MAYBE", IF(AND(O1556="Exclude", OR(P1556="INCLUDE", P1556="MAYBE")), "AI+Hum: No, Hum1+2: Yes", IF(AND(P1556="Exclude", OR(O1556="INCLUDE", O1556="CERTAINLY INCLUDED", H1556="MAYBE")), "Ai+hum: Yes, Hum1+2: No", "Other Conflict")))))</f>
        <v>Mutually Excluded</v>
      </c>
      <c r="U1556" s="121" t="str">
        <f>IF(Q1556="Mutually Excluded","Exclude",IF(Q1556= "Mutually Included","Include",R1556))</f>
        <v>Exclude</v>
      </c>
      <c r="V1556" s="122"/>
      <c r="X1556" s="117"/>
      <c r="Y1556" s="117"/>
      <c r="Z1556" s="103" t="str">
        <f t="shared" si="230"/>
        <v/>
      </c>
      <c r="AA1556" s="256"/>
      <c r="AB1556" s="186"/>
      <c r="AC1556" s="186"/>
      <c r="AD1556" s="203"/>
      <c r="AF1556" s="203"/>
      <c r="AG1556" s="102" t="str">
        <f t="shared" si="231"/>
        <v/>
      </c>
      <c r="AH1556" s="10" t="str">
        <f t="shared" si="234"/>
        <v/>
      </c>
      <c r="AI1556" s="102"/>
      <c r="AJ1556" s="10"/>
      <c r="AK1556" s="10"/>
      <c r="AL1556" s="105"/>
      <c r="AM1556" s="102"/>
      <c r="AN1556" s="10"/>
      <c r="AO1556" s="10" t="str">
        <f t="shared" si="232"/>
        <v/>
      </c>
      <c r="AT1556" s="10"/>
      <c r="AU1556" s="10" t="str">
        <f>IF(O1556="include",AF1556,"")</f>
        <v/>
      </c>
      <c r="AV1556" s="54" t="str">
        <f>IF(P1556="include",AF1556,"")</f>
        <v/>
      </c>
    </row>
    <row r="1557" spans="1:48" s="54" customFormat="1" ht="75" customHeight="1">
      <c r="A1557" s="10">
        <v>1700</v>
      </c>
      <c r="B1557" s="10" t="s">
        <v>2077</v>
      </c>
      <c r="C1557" s="10" t="s">
        <v>2077</v>
      </c>
      <c r="D1557" s="10">
        <v>5</v>
      </c>
      <c r="E1557" s="10">
        <v>5</v>
      </c>
      <c r="F1557" s="10">
        <v>5</v>
      </c>
      <c r="G1557" s="119" t="str">
        <f t="shared" si="235"/>
        <v>CERTAINLY INCLUDED</v>
      </c>
      <c r="H1557" s="46" t="s">
        <v>1752</v>
      </c>
      <c r="I1557" s="189" t="s">
        <v>1752</v>
      </c>
      <c r="J1557" s="10" t="str">
        <f>IF(AND(G1557="Excluded", H1557="Excluded"), "Mutually Excluded", IF(AND(OR(G1557="CERTAINLY INCLUDED", G1557="INCLUDED", G1557="MAYBE" ), OR(H1557="INCLUDED", H1557="MAYBE")), "MUTUALLY INCLUDED", IF(AND(G1557="MAYBE", H1557="MAYBE"), "Mutually MAYBE", IF(AND(G1557="Excluded", OR(H1557="INCLUDED", H1557="MAYBE")), "AI: No, Human: Yes", IF(AND(H1557="Excluded", OR(G1557="INCLUDED", G1557="CERTAINLY INCLUDED", G1557="MAYBE")), "AI: Yes, Human: No", "Other Conflict")))))</f>
        <v>MUTUALLY INCLUDED</v>
      </c>
      <c r="K1557" s="10"/>
      <c r="L1557" s="10"/>
      <c r="N1557" s="220" t="s">
        <v>23</v>
      </c>
      <c r="O1557" s="54" t="str">
        <f>IF(J1557="Mutually Excluded","Exclude",IF(J1557= "Mutually Included","Include",M1557))</f>
        <v>Include</v>
      </c>
      <c r="P1557" s="54" t="str">
        <f>'Humans Alignment T&amp;A'!Z1557</f>
        <v>Include</v>
      </c>
      <c r="Q1557" s="120" t="str">
        <f>IF(AND(O1557="Exclude", P1557="Exclude"), "Mutually Excluded", IF(AND(OR(O1557="CERTAINLY INCLUDED", O1557="INCLUDE" ), OR(P1557="INCLUDE", P1557="MAYBE")), "MUTUALLY INCLUDED", IF(AND(O1557="MAYBE", P1557="MAYBE"), "Mutually MAYBE", IF(AND(O1557="Exclude", OR(P1557="INCLUDE", P1557="MAYBE")), "AI+Hum: No, Hum1+2: Yes", IF(AND(P1557="Exclude", OR(O1557="INCLUDE", O1557="CERTAINLY INCLUDED", H1557="MAYBE")), "Ai+hum: Yes, Hum1+2: No", "Other Conflict")))))</f>
        <v>MUTUALLY INCLUDED</v>
      </c>
      <c r="U1557" s="121" t="str">
        <f>IF(Q1557="Mutually Excluded","Exclude",IF(Q1557= "Mutually Included","Include",R1557))</f>
        <v>Include</v>
      </c>
      <c r="V1557" s="122" t="s">
        <v>23</v>
      </c>
      <c r="W1557" s="54" t="s">
        <v>23</v>
      </c>
      <c r="X1557" s="201" t="s">
        <v>1752</v>
      </c>
      <c r="Y1557" s="117"/>
      <c r="Z1557" s="103" t="str">
        <f t="shared" ref="Z1557" si="236">IF(OR(ISBLANK(AF1557), ISBLANK(V1557)), "", IF(AND(OR(AF1557="Include", AF1557="Maybe"), OR(V1557="Include", V1557="Maybe", V1557="Certainly Included")), "Mutually Included", IF(AND(AF1557="Exclude", V1557="Exclude"), "Mutually Excluded", IF(AND(AF1557="Exclude", OR(V1557="Include", V1557="Maybe")), "Nikos Excluded, Cindy Included", IF(AND(OR(AF1557="Include", AF1557="Maybe"), V1557="Exclude"), "Nikos Included, Cindy Excluded", "Pal")))))</f>
        <v>Mutually Included</v>
      </c>
      <c r="AA1557" s="104" t="s">
        <v>23</v>
      </c>
      <c r="AB1557" s="186"/>
      <c r="AC1557" s="186"/>
      <c r="AD1557" s="203" t="s">
        <v>23</v>
      </c>
      <c r="AF1557" s="203" t="s">
        <v>23</v>
      </c>
      <c r="AG1557" s="102" t="str">
        <f t="shared" ref="AG1557" si="237">IF(OR(ISBLANK(AF1557), ISBLANK(AD1557)), "", IF(AND(OR(AF1557="Include", AF1557="Maybe"), OR(AD1557="Include", AD1557="Maybe", AD1557="Certainly Included")), "Mutually Included", IF(AND(AF1557="Exclude", AD1557="Exclude"), "Mutually Excluded", IF(AND(AF1557="Exclude", OR(AD1557="Include", AD1557="Maybe")), "Nikos Excluded, Mikhail Included", IF(AND(OR(AF1557="Include", AF1557="Maybe"), AD1557="Exclude"), "Nikos Included, Mikhail Excluded", "Pal")))))</f>
        <v>Mutually Included</v>
      </c>
      <c r="AH1557" s="10" t="str">
        <f t="shared" si="234"/>
        <v>Mutually Included</v>
      </c>
      <c r="AI1557" s="102" t="s">
        <v>23</v>
      </c>
      <c r="AJ1557" s="10"/>
      <c r="AK1557" s="10"/>
      <c r="AL1557" s="107" t="s">
        <v>23</v>
      </c>
      <c r="AM1557" s="102"/>
      <c r="AN1557" s="10"/>
      <c r="AO1557" s="10" t="str">
        <f t="shared" si="232"/>
        <v>Mutually Included</v>
      </c>
      <c r="AP1557" s="54" t="str">
        <f>IF(COUNTA(AQ1557:AS1557)=0, "", IF(COUNTIF(AQ1557:AS1557,5)=3, "Include", IF(COUNTIF(AQ1557:AS1557,5)&gt;=1, "Maybe", "Exclude")))</f>
        <v>Maybe</v>
      </c>
      <c r="AQ1557" s="54">
        <v>4</v>
      </c>
      <c r="AR1557" s="54">
        <v>5</v>
      </c>
      <c r="AS1557" s="54">
        <v>3</v>
      </c>
      <c r="AT1557" s="10" t="s">
        <v>3098</v>
      </c>
      <c r="AU1557" s="10" t="str">
        <f>IF(O1557="include",AF1557,"")</f>
        <v>Include</v>
      </c>
      <c r="AV1557" s="54" t="str">
        <f>IF(P1557="include",AF1557,"")</f>
        <v>Include</v>
      </c>
    </row>
    <row r="1558" spans="1:48" s="54" customFormat="1" ht="30">
      <c r="A1558" s="10">
        <v>1702</v>
      </c>
      <c r="B1558" s="10"/>
      <c r="C1558" s="10" t="s">
        <v>2080</v>
      </c>
      <c r="D1558" s="10">
        <v>1</v>
      </c>
      <c r="E1558" s="10">
        <v>1</v>
      </c>
      <c r="F1558" s="10">
        <v>1</v>
      </c>
      <c r="G1558" s="119" t="str">
        <f t="shared" si="235"/>
        <v>EXCLUDED</v>
      </c>
      <c r="H1558" s="147" t="s">
        <v>901</v>
      </c>
      <c r="I1558" s="189" t="s">
        <v>901</v>
      </c>
      <c r="J1558" s="10" t="str">
        <f>IF(AND(G1558="Excluded", H1558="Excluded"), "Mutually Excluded", IF(AND(OR(G1558="CERTAINLY INCLUDED", G1558="INCLUDED", G1558="MAYBE" ), OR(H1558="INCLUDED", H1558="MAYBE")), "MUTUALLY INCLUDED", IF(AND(G1558="MAYBE", H1558="MAYBE"), "Mutually MAYBE", IF(AND(G1558="Excluded", OR(H1558="INCLUDED", H1558="MAYBE")), "AI: No, Human: Yes", IF(AND(H1558="Excluded", OR(G1558="INCLUDED", G1558="CERTAINLY INCLUDED", G1558="MAYBE")), "AI: Yes, Human: No", "Other Conflict")))))</f>
        <v>Mutually Excluded</v>
      </c>
      <c r="K1558" s="10"/>
      <c r="L1558" s="10"/>
      <c r="N1558" s="220" t="s">
        <v>19</v>
      </c>
      <c r="O1558" s="54" t="str">
        <f>IF(J1558="Mutually Excluded","Exclude",IF(J1558= "Mutually Included","Include",M1558))</f>
        <v>Exclude</v>
      </c>
      <c r="P1558" s="54" t="str">
        <f>'Humans Alignment T&amp;A'!Z1558</f>
        <v>Exclude</v>
      </c>
      <c r="Q1558" s="120" t="str">
        <f>IF(AND(O1558="Exclude", P1558="Exclude"), "Mutually Excluded", IF(AND(OR(O1558="CERTAINLY INCLUDED", O1558="INCLUDE" ), OR(P1558="INCLUDE", P1558="MAYBE")), "MUTUALLY INCLUDED", IF(AND(O1558="MAYBE", P1558="MAYBE"), "Mutually MAYBE", IF(AND(O1558="Exclude", OR(P1558="INCLUDE", P1558="MAYBE")), "AI+Hum: No, Hum1+2: Yes", IF(AND(P1558="Exclude", OR(O1558="INCLUDE", O1558="CERTAINLY INCLUDED", H1558="MAYBE")), "Ai+hum: Yes, Hum1+2: No", "Other Conflict")))))</f>
        <v>Mutually Excluded</v>
      </c>
      <c r="U1558" s="121" t="str">
        <f>IF(Q1558="Mutually Excluded","Exclude",IF(Q1558= "Mutually Included","Include",R1558))</f>
        <v>Exclude</v>
      </c>
      <c r="V1558" s="122"/>
      <c r="X1558" s="117"/>
      <c r="Y1558" s="117"/>
      <c r="Z1558" s="103" t="str">
        <f t="shared" si="230"/>
        <v/>
      </c>
      <c r="AA1558" s="256"/>
      <c r="AB1558" s="186"/>
      <c r="AC1558" s="186"/>
      <c r="AD1558" s="203"/>
      <c r="AF1558" s="203"/>
      <c r="AG1558" s="102" t="str">
        <f t="shared" si="231"/>
        <v/>
      </c>
      <c r="AH1558" s="10" t="str">
        <f t="shared" si="234"/>
        <v/>
      </c>
      <c r="AI1558" s="102"/>
      <c r="AJ1558" s="10"/>
      <c r="AK1558" s="10"/>
      <c r="AL1558" s="105"/>
      <c r="AM1558" s="102"/>
      <c r="AN1558" s="10"/>
      <c r="AO1558" s="10" t="str">
        <f t="shared" si="232"/>
        <v/>
      </c>
      <c r="AT1558" s="10"/>
      <c r="AU1558" s="10" t="str">
        <f>IF(O1558="include",AF1558,"")</f>
        <v/>
      </c>
      <c r="AV1558" s="54" t="str">
        <f>IF(P1558="include",AF1558,"")</f>
        <v/>
      </c>
    </row>
    <row r="1559" spans="1:48" s="54" customFormat="1" ht="30">
      <c r="A1559" s="10">
        <v>1703</v>
      </c>
      <c r="B1559" s="10"/>
      <c r="C1559" s="10" t="s">
        <v>2081</v>
      </c>
      <c r="D1559" s="10">
        <v>1</v>
      </c>
      <c r="E1559" s="10">
        <v>1</v>
      </c>
      <c r="F1559" s="10">
        <v>1</v>
      </c>
      <c r="G1559" s="119" t="str">
        <f t="shared" si="235"/>
        <v>EXCLUDED</v>
      </c>
      <c r="H1559" s="147" t="s">
        <v>901</v>
      </c>
      <c r="I1559" s="189" t="s">
        <v>901</v>
      </c>
      <c r="J1559" s="10" t="str">
        <f>IF(AND(G1559="Excluded", H1559="Excluded"), "Mutually Excluded", IF(AND(OR(G1559="CERTAINLY INCLUDED", G1559="INCLUDED", G1559="MAYBE" ), OR(H1559="INCLUDED", H1559="MAYBE")), "MUTUALLY INCLUDED", IF(AND(G1559="MAYBE", H1559="MAYBE"), "Mutually MAYBE", IF(AND(G1559="Excluded", OR(H1559="INCLUDED", H1559="MAYBE")), "AI: No, Human: Yes", IF(AND(H1559="Excluded", OR(G1559="INCLUDED", G1559="CERTAINLY INCLUDED", G1559="MAYBE")), "AI: Yes, Human: No", "Other Conflict")))))</f>
        <v>Mutually Excluded</v>
      </c>
      <c r="K1559" s="10"/>
      <c r="L1559" s="10"/>
      <c r="N1559" s="220" t="s">
        <v>19</v>
      </c>
      <c r="O1559" s="54" t="str">
        <f>IF(J1559="Mutually Excluded","Exclude",IF(J1559= "Mutually Included","Include",M1559))</f>
        <v>Exclude</v>
      </c>
      <c r="P1559" s="54" t="str">
        <f>'Humans Alignment T&amp;A'!Z1559</f>
        <v>Exclude</v>
      </c>
      <c r="Q1559" s="120" t="str">
        <f>IF(AND(O1559="Exclude", P1559="Exclude"), "Mutually Excluded", IF(AND(OR(O1559="CERTAINLY INCLUDED", O1559="INCLUDE" ), OR(P1559="INCLUDE", P1559="MAYBE")), "MUTUALLY INCLUDED", IF(AND(O1559="MAYBE", P1559="MAYBE"), "Mutually MAYBE", IF(AND(O1559="Exclude", OR(P1559="INCLUDE", P1559="MAYBE")), "AI+Hum: No, Hum1+2: Yes", IF(AND(P1559="Exclude", OR(O1559="INCLUDE", O1559="CERTAINLY INCLUDED", H1559="MAYBE")), "Ai+hum: Yes, Hum1+2: No", "Other Conflict")))))</f>
        <v>Mutually Excluded</v>
      </c>
      <c r="U1559" s="121" t="str">
        <f>IF(Q1559="Mutually Excluded","Exclude",IF(Q1559= "Mutually Included","Include",R1559))</f>
        <v>Exclude</v>
      </c>
      <c r="V1559" s="122"/>
      <c r="X1559" s="117"/>
      <c r="Y1559" s="117"/>
      <c r="Z1559" s="103" t="str">
        <f t="shared" si="230"/>
        <v/>
      </c>
      <c r="AA1559" s="256"/>
      <c r="AB1559" s="186"/>
      <c r="AC1559" s="186"/>
      <c r="AD1559" s="203"/>
      <c r="AF1559" s="203"/>
      <c r="AG1559" s="102" t="str">
        <f t="shared" si="231"/>
        <v/>
      </c>
      <c r="AH1559" s="10" t="str">
        <f t="shared" si="234"/>
        <v/>
      </c>
      <c r="AI1559" s="102"/>
      <c r="AJ1559" s="10"/>
      <c r="AK1559" s="10"/>
      <c r="AL1559" s="105"/>
      <c r="AM1559" s="102"/>
      <c r="AN1559" s="10"/>
      <c r="AO1559" s="10" t="str">
        <f t="shared" si="232"/>
        <v/>
      </c>
      <c r="AT1559" s="10"/>
      <c r="AU1559" s="10" t="str">
        <f>IF(O1559="include",AF1559,"")</f>
        <v/>
      </c>
      <c r="AV1559" s="54" t="str">
        <f>IF(P1559="include",AF1559,"")</f>
        <v/>
      </c>
    </row>
    <row r="1560" spans="1:48" s="54" customFormat="1" ht="30">
      <c r="A1560" s="10">
        <v>1704</v>
      </c>
      <c r="B1560" s="10"/>
      <c r="C1560" s="10" t="s">
        <v>2082</v>
      </c>
      <c r="D1560" s="10">
        <v>3</v>
      </c>
      <c r="E1560" s="10">
        <v>2</v>
      </c>
      <c r="F1560" s="10">
        <v>2</v>
      </c>
      <c r="G1560" s="119" t="str">
        <f t="shared" si="235"/>
        <v>EXCLUDED</v>
      </c>
      <c r="H1560" s="147" t="s">
        <v>901</v>
      </c>
      <c r="I1560" s="189" t="s">
        <v>901</v>
      </c>
      <c r="J1560" s="10" t="str">
        <f>IF(AND(G1560="Excluded", H1560="Excluded"), "Mutually Excluded", IF(AND(OR(G1560="CERTAINLY INCLUDED", G1560="INCLUDED", G1560="MAYBE" ), OR(H1560="INCLUDED", H1560="MAYBE")), "MUTUALLY INCLUDED", IF(AND(G1560="MAYBE", H1560="MAYBE"), "Mutually MAYBE", IF(AND(G1560="Excluded", OR(H1560="INCLUDED", H1560="MAYBE")), "AI: No, Human: Yes", IF(AND(H1560="Excluded", OR(G1560="INCLUDED", G1560="CERTAINLY INCLUDED", G1560="MAYBE")), "AI: Yes, Human: No", "Other Conflict")))))</f>
        <v>Mutually Excluded</v>
      </c>
      <c r="K1560" s="10"/>
      <c r="L1560" s="10"/>
      <c r="N1560" s="220" t="s">
        <v>19</v>
      </c>
      <c r="O1560" s="54" t="str">
        <f>IF(J1560="Mutually Excluded","Exclude",IF(J1560= "Mutually Included","Include",M1560))</f>
        <v>Exclude</v>
      </c>
      <c r="P1560" s="54" t="str">
        <f>'Humans Alignment T&amp;A'!Z1560</f>
        <v>Exclude</v>
      </c>
      <c r="Q1560" s="120" t="str">
        <f>IF(AND(O1560="Exclude", P1560="Exclude"), "Mutually Excluded", IF(AND(OR(O1560="CERTAINLY INCLUDED", O1560="INCLUDE" ), OR(P1560="INCLUDE", P1560="MAYBE")), "MUTUALLY INCLUDED", IF(AND(O1560="MAYBE", P1560="MAYBE"), "Mutually MAYBE", IF(AND(O1560="Exclude", OR(P1560="INCLUDE", P1560="MAYBE")), "AI+Hum: No, Hum1+2: Yes", IF(AND(P1560="Exclude", OR(O1560="INCLUDE", O1560="CERTAINLY INCLUDED", H1560="MAYBE")), "Ai+hum: Yes, Hum1+2: No", "Other Conflict")))))</f>
        <v>Mutually Excluded</v>
      </c>
      <c r="U1560" s="121" t="str">
        <f>IF(Q1560="Mutually Excluded","Exclude",IF(Q1560= "Mutually Included","Include",R1560))</f>
        <v>Exclude</v>
      </c>
      <c r="V1560" s="122"/>
      <c r="X1560" s="117"/>
      <c r="Y1560" s="117"/>
      <c r="Z1560" s="103" t="str">
        <f t="shared" si="230"/>
        <v/>
      </c>
      <c r="AA1560" s="256"/>
      <c r="AB1560" s="186"/>
      <c r="AC1560" s="186"/>
      <c r="AD1560" s="203"/>
      <c r="AF1560" s="203"/>
      <c r="AG1560" s="102" t="str">
        <f t="shared" si="231"/>
        <v/>
      </c>
      <c r="AH1560" s="10" t="str">
        <f t="shared" si="234"/>
        <v/>
      </c>
      <c r="AI1560" s="102"/>
      <c r="AJ1560" s="10"/>
      <c r="AK1560" s="10"/>
      <c r="AL1560" s="105"/>
      <c r="AM1560" s="102"/>
      <c r="AN1560" s="10"/>
      <c r="AO1560" s="10" t="str">
        <f t="shared" si="232"/>
        <v/>
      </c>
      <c r="AT1560" s="10"/>
      <c r="AU1560" s="10" t="str">
        <f>IF(O1560="include",AF1560,"")</f>
        <v/>
      </c>
      <c r="AV1560" s="54" t="str">
        <f>IF(P1560="include",AF1560,"")</f>
        <v/>
      </c>
    </row>
    <row r="1561" spans="1:48" s="54" customFormat="1" ht="45">
      <c r="A1561" s="10">
        <v>1705</v>
      </c>
      <c r="B1561" s="10"/>
      <c r="C1561" s="10" t="s">
        <v>2084</v>
      </c>
      <c r="D1561" s="10">
        <v>2</v>
      </c>
      <c r="E1561" s="10">
        <v>2</v>
      </c>
      <c r="F1561" s="10">
        <v>2</v>
      </c>
      <c r="G1561" s="119" t="str">
        <f t="shared" si="235"/>
        <v>EXCLUDED</v>
      </c>
      <c r="H1561" s="147" t="s">
        <v>901</v>
      </c>
      <c r="I1561" s="189" t="s">
        <v>901</v>
      </c>
      <c r="J1561" s="10" t="str">
        <f>IF(AND(G1561="Excluded", H1561="Excluded"), "Mutually Excluded", IF(AND(OR(G1561="CERTAINLY INCLUDED", G1561="INCLUDED", G1561="MAYBE" ), OR(H1561="INCLUDED", H1561="MAYBE")), "MUTUALLY INCLUDED", IF(AND(G1561="MAYBE", H1561="MAYBE"), "Mutually MAYBE", IF(AND(G1561="Excluded", OR(H1561="INCLUDED", H1561="MAYBE")), "AI: No, Human: Yes", IF(AND(H1561="Excluded", OR(G1561="INCLUDED", G1561="CERTAINLY INCLUDED", G1561="MAYBE")), "AI: Yes, Human: No", "Other Conflict")))))</f>
        <v>Mutually Excluded</v>
      </c>
      <c r="K1561" s="10"/>
      <c r="L1561" s="10"/>
      <c r="N1561" s="220" t="s">
        <v>19</v>
      </c>
      <c r="O1561" s="54" t="str">
        <f>IF(J1561="Mutually Excluded","Exclude",IF(J1561= "Mutually Included","Include",M1561))</f>
        <v>Exclude</v>
      </c>
      <c r="P1561" s="54" t="str">
        <f>'Humans Alignment T&amp;A'!Z1561</f>
        <v>Exclude</v>
      </c>
      <c r="Q1561" s="120" t="str">
        <f>IF(AND(O1561="Exclude", P1561="Exclude"), "Mutually Excluded", IF(AND(OR(O1561="CERTAINLY INCLUDED", O1561="INCLUDE" ), OR(P1561="INCLUDE", P1561="MAYBE")), "MUTUALLY INCLUDED", IF(AND(O1561="MAYBE", P1561="MAYBE"), "Mutually MAYBE", IF(AND(O1561="Exclude", OR(P1561="INCLUDE", P1561="MAYBE")), "AI+Hum: No, Hum1+2: Yes", IF(AND(P1561="Exclude", OR(O1561="INCLUDE", O1561="CERTAINLY INCLUDED", H1561="MAYBE")), "Ai+hum: Yes, Hum1+2: No", "Other Conflict")))))</f>
        <v>Mutually Excluded</v>
      </c>
      <c r="U1561" s="121" t="str">
        <f>IF(Q1561="Mutually Excluded","Exclude",IF(Q1561= "Mutually Included","Include",R1561))</f>
        <v>Exclude</v>
      </c>
      <c r="V1561" s="122"/>
      <c r="X1561" s="117"/>
      <c r="Y1561" s="117"/>
      <c r="Z1561" s="103" t="str">
        <f t="shared" si="230"/>
        <v/>
      </c>
      <c r="AA1561" s="256"/>
      <c r="AB1561" s="186"/>
      <c r="AC1561" s="186"/>
      <c r="AD1561" s="203"/>
      <c r="AF1561" s="203"/>
      <c r="AG1561" s="102" t="str">
        <f t="shared" si="231"/>
        <v/>
      </c>
      <c r="AH1561" s="10" t="str">
        <f t="shared" si="234"/>
        <v/>
      </c>
      <c r="AI1561" s="102"/>
      <c r="AJ1561" s="10"/>
      <c r="AK1561" s="10"/>
      <c r="AL1561" s="105"/>
      <c r="AM1561" s="102"/>
      <c r="AN1561" s="10"/>
      <c r="AO1561" s="10" t="str">
        <f t="shared" si="232"/>
        <v/>
      </c>
      <c r="AT1561" s="10"/>
      <c r="AU1561" s="10" t="str">
        <f>IF(O1561="include",AF1561,"")</f>
        <v/>
      </c>
      <c r="AV1561" s="54" t="str">
        <f>IF(P1561="include",AF1561,"")</f>
        <v/>
      </c>
    </row>
    <row r="1562" spans="1:48" s="54" customFormat="1" ht="30">
      <c r="A1562" s="10">
        <v>1706</v>
      </c>
      <c r="B1562" s="10"/>
      <c r="C1562" s="10" t="s">
        <v>2086</v>
      </c>
      <c r="D1562" s="10">
        <v>1</v>
      </c>
      <c r="E1562" s="10">
        <v>1</v>
      </c>
      <c r="F1562" s="10">
        <v>1</v>
      </c>
      <c r="G1562" s="119" t="str">
        <f t="shared" si="235"/>
        <v>EXCLUDED</v>
      </c>
      <c r="H1562" s="147" t="s">
        <v>901</v>
      </c>
      <c r="I1562" s="189" t="s">
        <v>901</v>
      </c>
      <c r="J1562" s="10" t="str">
        <f>IF(AND(G1562="Excluded", H1562="Excluded"), "Mutually Excluded", IF(AND(OR(G1562="CERTAINLY INCLUDED", G1562="INCLUDED", G1562="MAYBE" ), OR(H1562="INCLUDED", H1562="MAYBE")), "MUTUALLY INCLUDED", IF(AND(G1562="MAYBE", H1562="MAYBE"), "Mutually MAYBE", IF(AND(G1562="Excluded", OR(H1562="INCLUDED", H1562="MAYBE")), "AI: No, Human: Yes", IF(AND(H1562="Excluded", OR(G1562="INCLUDED", G1562="CERTAINLY INCLUDED", G1562="MAYBE")), "AI: Yes, Human: No", "Other Conflict")))))</f>
        <v>Mutually Excluded</v>
      </c>
      <c r="K1562" s="10"/>
      <c r="L1562" s="10"/>
      <c r="N1562" s="220" t="s">
        <v>19</v>
      </c>
      <c r="O1562" s="54" t="str">
        <f>IF(J1562="Mutually Excluded","Exclude",IF(J1562= "Mutually Included","Include",M1562))</f>
        <v>Exclude</v>
      </c>
      <c r="P1562" s="54" t="str">
        <f>'Humans Alignment T&amp;A'!Z1562</f>
        <v>Exclude</v>
      </c>
      <c r="Q1562" s="120" t="str">
        <f>IF(AND(O1562="Exclude", P1562="Exclude"), "Mutually Excluded", IF(AND(OR(O1562="CERTAINLY INCLUDED", O1562="INCLUDE" ), OR(P1562="INCLUDE", P1562="MAYBE")), "MUTUALLY INCLUDED", IF(AND(O1562="MAYBE", P1562="MAYBE"), "Mutually MAYBE", IF(AND(O1562="Exclude", OR(P1562="INCLUDE", P1562="MAYBE")), "AI+Hum: No, Hum1+2: Yes", IF(AND(P1562="Exclude", OR(O1562="INCLUDE", O1562="CERTAINLY INCLUDED", H1562="MAYBE")), "Ai+hum: Yes, Hum1+2: No", "Other Conflict")))))</f>
        <v>Mutually Excluded</v>
      </c>
      <c r="U1562" s="121" t="str">
        <f>IF(Q1562="Mutually Excluded","Exclude",IF(Q1562= "Mutually Included","Include",R1562))</f>
        <v>Exclude</v>
      </c>
      <c r="V1562" s="122"/>
      <c r="X1562" s="117"/>
      <c r="Y1562" s="117"/>
      <c r="Z1562" s="103" t="str">
        <f t="shared" si="230"/>
        <v/>
      </c>
      <c r="AA1562" s="256"/>
      <c r="AB1562" s="186"/>
      <c r="AC1562" s="186"/>
      <c r="AD1562" s="203"/>
      <c r="AF1562" s="203"/>
      <c r="AG1562" s="102" t="str">
        <f t="shared" si="231"/>
        <v/>
      </c>
      <c r="AH1562" s="10" t="str">
        <f t="shared" si="234"/>
        <v/>
      </c>
      <c r="AI1562" s="102"/>
      <c r="AJ1562" s="10"/>
      <c r="AK1562" s="10"/>
      <c r="AL1562" s="105"/>
      <c r="AM1562" s="102"/>
      <c r="AN1562" s="10"/>
      <c r="AO1562" s="10" t="str">
        <f t="shared" si="232"/>
        <v/>
      </c>
      <c r="AT1562" s="10"/>
      <c r="AU1562" s="10" t="str">
        <f>IF(O1562="include",AF1562,"")</f>
        <v/>
      </c>
      <c r="AV1562" s="54" t="str">
        <f>IF(P1562="include",AF1562,"")</f>
        <v/>
      </c>
    </row>
    <row r="1563" spans="1:48" s="54" customFormat="1" ht="45">
      <c r="A1563" s="10">
        <v>1707</v>
      </c>
      <c r="B1563" s="10" t="s">
        <v>2087</v>
      </c>
      <c r="C1563" s="10" t="s">
        <v>2087</v>
      </c>
      <c r="D1563" s="10">
        <v>3</v>
      </c>
      <c r="E1563" s="10">
        <v>3</v>
      </c>
      <c r="F1563" s="10">
        <v>4</v>
      </c>
      <c r="G1563" s="119" t="str">
        <f t="shared" si="235"/>
        <v>EXCLUDED</v>
      </c>
      <c r="H1563" s="147" t="s">
        <v>901</v>
      </c>
      <c r="I1563" s="189" t="s">
        <v>1752</v>
      </c>
      <c r="J1563" s="10" t="str">
        <f>IF(AND(G1563="Excluded", H1563="Excluded"), "Mutually Excluded", IF(AND(OR(G1563="CERTAINLY INCLUDED", G1563="INCLUDED", G1563="MAYBE" ), OR(H1563="INCLUDED", H1563="MAYBE")), "MUTUALLY INCLUDED", IF(AND(G1563="MAYBE", H1563="MAYBE"), "Mutually MAYBE", IF(AND(G1563="Excluded", OR(H1563="INCLUDED", H1563="MAYBE")), "AI: No, Human: Yes", IF(AND(H1563="Excluded", OR(G1563="INCLUDED", G1563="CERTAINLY INCLUDED", G1563="MAYBE")), "AI: Yes, Human: No", "Other Conflict")))))</f>
        <v>Mutually Excluded</v>
      </c>
      <c r="K1563" s="10"/>
      <c r="L1563" s="10"/>
      <c r="N1563" s="220" t="s">
        <v>19</v>
      </c>
      <c r="O1563" s="54" t="str">
        <f>IF(J1563="Mutually Excluded","Exclude",IF(J1563= "Mutually Included","Include",M1563))</f>
        <v>Exclude</v>
      </c>
      <c r="P1563" s="54" t="str">
        <f>'Humans Alignment T&amp;A'!Z1563</f>
        <v>Include</v>
      </c>
      <c r="Q1563" s="120" t="str">
        <f>IF(AND(O1563="Exclude", P1563="Exclude"), "Mutually Excluded", IF(AND(OR(O1563="CERTAINLY INCLUDED", O1563="INCLUDE" ), OR(P1563="INCLUDE", P1563="MAYBE")), "MUTUALLY INCLUDED", IF(AND(O1563="MAYBE", P1563="MAYBE"), "Mutually MAYBE", IF(AND(O1563="Exclude", OR(P1563="INCLUDE", P1563="MAYBE")), "AI+Hum: No, Hum1+2: Yes", IF(AND(P1563="Exclude", OR(O1563="INCLUDE", O1563="CERTAINLY INCLUDED", H1563="MAYBE")), "Ai+hum: Yes, Hum1+2: No", "Other Conflict")))))</f>
        <v>AI+Hum: No, Hum1+2: Yes</v>
      </c>
      <c r="R1563" s="185" t="s">
        <v>23</v>
      </c>
      <c r="U1563" s="121" t="str">
        <f>IF(Q1563="Mutually Excluded","Exclude",IF(Q1563= "Mutually Included","Include",R1563))</f>
        <v>Include</v>
      </c>
      <c r="V1563" s="185"/>
      <c r="W1563" s="185"/>
      <c r="X1563" s="201" t="s">
        <v>1752</v>
      </c>
      <c r="Y1563" s="117"/>
      <c r="Z1563" s="103" t="str">
        <f t="shared" si="230"/>
        <v/>
      </c>
      <c r="AA1563" s="104"/>
      <c r="AB1563" s="186"/>
      <c r="AC1563" s="186"/>
      <c r="AD1563" s="203" t="s">
        <v>23</v>
      </c>
      <c r="AF1563" s="203" t="s">
        <v>23</v>
      </c>
      <c r="AG1563" s="102" t="str">
        <f t="shared" si="231"/>
        <v>Mutually Included</v>
      </c>
      <c r="AH1563" s="10" t="str">
        <f t="shared" ref="AH1563" si="238">IF(OR(ISBLANK(AF1563), ISBLANK(AP1563)), "", IF(AND(OR(AF1563="Include", AF1563="Maybe"), OR(AP1563="Included", AP1563="Maybe", AP1563="Certainly Included")), "Mutually Included", IF(AND(AF1563="Exclude", AP1563="Exclude"), "Mutually Excluded", IF(AND(AF1563="Exclude", OR(AP1563="Include", AP1563="Maybe")), "Human Excluded, AI Included", IF(AND(OR(AF1563="Include", AF1563="Maybe"), AP1563="Exclude"), "Human Included, AI Excluded", "Pal")))))</f>
        <v/>
      </c>
      <c r="AI1563" s="102" t="s">
        <v>23</v>
      </c>
      <c r="AJ1563" s="10"/>
      <c r="AK1563" s="10"/>
      <c r="AL1563" s="107"/>
      <c r="AM1563" s="102"/>
      <c r="AN1563" s="10"/>
      <c r="AO1563" s="10" t="str">
        <f t="shared" si="232"/>
        <v/>
      </c>
      <c r="AT1563" s="10"/>
      <c r="AU1563" s="10" t="str">
        <f>IF(O1563="include",AF1563,"")</f>
        <v/>
      </c>
      <c r="AV1563" s="54" t="str">
        <f>IF(P1563="include",AF1563,"")</f>
        <v>Include</v>
      </c>
    </row>
    <row r="1564" spans="1:48" s="54" customFormat="1" ht="30">
      <c r="A1564" s="10">
        <v>1708</v>
      </c>
      <c r="B1564" s="10"/>
      <c r="C1564" s="10" t="s">
        <v>2089</v>
      </c>
      <c r="D1564" s="10">
        <v>4</v>
      </c>
      <c r="E1564" s="10">
        <v>3</v>
      </c>
      <c r="F1564" s="10">
        <v>4</v>
      </c>
      <c r="G1564" s="119" t="str">
        <f t="shared" si="235"/>
        <v>EXCLUDED</v>
      </c>
      <c r="H1564" s="147" t="s">
        <v>901</v>
      </c>
      <c r="I1564" s="189" t="s">
        <v>901</v>
      </c>
      <c r="J1564" s="10" t="str">
        <f>IF(AND(G1564="Excluded", H1564="Excluded"), "Mutually Excluded", IF(AND(OR(G1564="CERTAINLY INCLUDED", G1564="INCLUDED", G1564="MAYBE" ), OR(H1564="INCLUDED", H1564="MAYBE")), "MUTUALLY INCLUDED", IF(AND(G1564="MAYBE", H1564="MAYBE"), "Mutually MAYBE", IF(AND(G1564="Excluded", OR(H1564="INCLUDED", H1564="MAYBE")), "AI: No, Human: Yes", IF(AND(H1564="Excluded", OR(G1564="INCLUDED", G1564="CERTAINLY INCLUDED", G1564="MAYBE")), "AI: Yes, Human: No", "Other Conflict")))))</f>
        <v>Mutually Excluded</v>
      </c>
      <c r="K1564" s="10"/>
      <c r="L1564" s="10"/>
      <c r="N1564" s="220" t="s">
        <v>19</v>
      </c>
      <c r="O1564" s="54" t="str">
        <f>IF(J1564="Mutually Excluded","Exclude",IF(J1564= "Mutually Included","Include",M1564))</f>
        <v>Exclude</v>
      </c>
      <c r="P1564" s="54" t="str">
        <f>'Humans Alignment T&amp;A'!Z1564</f>
        <v>Exclude</v>
      </c>
      <c r="Q1564" s="120" t="str">
        <f>IF(AND(O1564="Exclude", P1564="Exclude"), "Mutually Excluded", IF(AND(OR(O1564="CERTAINLY INCLUDED", O1564="INCLUDE" ), OR(P1564="INCLUDE", P1564="MAYBE")), "MUTUALLY INCLUDED", IF(AND(O1564="MAYBE", P1564="MAYBE"), "Mutually MAYBE", IF(AND(O1564="Exclude", OR(P1564="INCLUDE", P1564="MAYBE")), "AI+Hum: No, Hum1+2: Yes", IF(AND(P1564="Exclude", OR(O1564="INCLUDE", O1564="CERTAINLY INCLUDED", H1564="MAYBE")), "Ai+hum: Yes, Hum1+2: No", "Other Conflict")))))</f>
        <v>Mutually Excluded</v>
      </c>
      <c r="U1564" s="121" t="str">
        <f>IF(Q1564="Mutually Excluded","Exclude",IF(Q1564= "Mutually Included","Include",R1564))</f>
        <v>Exclude</v>
      </c>
      <c r="V1564" s="122"/>
      <c r="X1564" s="117"/>
      <c r="Y1564" s="117"/>
      <c r="Z1564" s="103" t="str">
        <f t="shared" si="230"/>
        <v/>
      </c>
      <c r="AA1564" s="256"/>
      <c r="AB1564" s="186"/>
      <c r="AC1564" s="186"/>
      <c r="AD1564" s="203"/>
      <c r="AF1564" s="203"/>
      <c r="AG1564" s="102" t="str">
        <f t="shared" si="231"/>
        <v/>
      </c>
      <c r="AH1564" s="10" t="str">
        <f t="shared" si="234"/>
        <v/>
      </c>
      <c r="AI1564" s="102"/>
      <c r="AJ1564" s="10"/>
      <c r="AK1564" s="10"/>
      <c r="AL1564" s="105"/>
      <c r="AM1564" s="102"/>
      <c r="AN1564" s="10"/>
      <c r="AO1564" s="10" t="str">
        <f t="shared" si="232"/>
        <v/>
      </c>
      <c r="AT1564" s="10"/>
      <c r="AU1564" s="10" t="str">
        <f>IF(O1564="include",AF1564,"")</f>
        <v/>
      </c>
      <c r="AV1564" s="54" t="str">
        <f>IF(P1564="include",AF1564,"")</f>
        <v/>
      </c>
    </row>
    <row r="1565" spans="1:48" s="54" customFormat="1" ht="30">
      <c r="A1565" s="10">
        <v>1709</v>
      </c>
      <c r="B1565" s="10"/>
      <c r="C1565" s="10" t="s">
        <v>2091</v>
      </c>
      <c r="D1565" s="10">
        <v>1</v>
      </c>
      <c r="E1565" s="10">
        <v>1</v>
      </c>
      <c r="F1565" s="10">
        <v>1</v>
      </c>
      <c r="G1565" s="119" t="str">
        <f t="shared" si="235"/>
        <v>EXCLUDED</v>
      </c>
      <c r="H1565" s="147" t="s">
        <v>901</v>
      </c>
      <c r="I1565" s="189" t="s">
        <v>901</v>
      </c>
      <c r="J1565" s="10" t="str">
        <f>IF(AND(G1565="Excluded", H1565="Excluded"), "Mutually Excluded", IF(AND(OR(G1565="CERTAINLY INCLUDED", G1565="INCLUDED", G1565="MAYBE" ), OR(H1565="INCLUDED", H1565="MAYBE")), "MUTUALLY INCLUDED", IF(AND(G1565="MAYBE", H1565="MAYBE"), "Mutually MAYBE", IF(AND(G1565="Excluded", OR(H1565="INCLUDED", H1565="MAYBE")), "AI: No, Human: Yes", IF(AND(H1565="Excluded", OR(G1565="INCLUDED", G1565="CERTAINLY INCLUDED", G1565="MAYBE")), "AI: Yes, Human: No", "Other Conflict")))))</f>
        <v>Mutually Excluded</v>
      </c>
      <c r="K1565" s="10"/>
      <c r="L1565" s="10"/>
      <c r="N1565" s="220" t="s">
        <v>19</v>
      </c>
      <c r="O1565" s="54" t="str">
        <f>IF(J1565="Mutually Excluded","Exclude",IF(J1565= "Mutually Included","Include",M1565))</f>
        <v>Exclude</v>
      </c>
      <c r="P1565" s="54" t="str">
        <f>'Humans Alignment T&amp;A'!Z1565</f>
        <v>Exclude</v>
      </c>
      <c r="Q1565" s="120" t="str">
        <f>IF(AND(O1565="Exclude", P1565="Exclude"), "Mutually Excluded", IF(AND(OR(O1565="CERTAINLY INCLUDED", O1565="INCLUDE" ), OR(P1565="INCLUDE", P1565="MAYBE")), "MUTUALLY INCLUDED", IF(AND(O1565="MAYBE", P1565="MAYBE"), "Mutually MAYBE", IF(AND(O1565="Exclude", OR(P1565="INCLUDE", P1565="MAYBE")), "AI+Hum: No, Hum1+2: Yes", IF(AND(P1565="Exclude", OR(O1565="INCLUDE", O1565="CERTAINLY INCLUDED", H1565="MAYBE")), "Ai+hum: Yes, Hum1+2: No", "Other Conflict")))))</f>
        <v>Mutually Excluded</v>
      </c>
      <c r="U1565" s="121" t="str">
        <f>IF(Q1565="Mutually Excluded","Exclude",IF(Q1565= "Mutually Included","Include",R1565))</f>
        <v>Exclude</v>
      </c>
      <c r="V1565" s="122"/>
      <c r="X1565" s="117"/>
      <c r="Y1565" s="117"/>
      <c r="Z1565" s="103" t="str">
        <f t="shared" si="230"/>
        <v/>
      </c>
      <c r="AA1565" s="256"/>
      <c r="AB1565" s="186"/>
      <c r="AC1565" s="186"/>
      <c r="AD1565" s="203"/>
      <c r="AF1565" s="203"/>
      <c r="AG1565" s="102" t="str">
        <f t="shared" si="231"/>
        <v/>
      </c>
      <c r="AH1565" s="10" t="str">
        <f t="shared" si="234"/>
        <v/>
      </c>
      <c r="AI1565" s="102"/>
      <c r="AJ1565" s="10"/>
      <c r="AK1565" s="10"/>
      <c r="AL1565" s="105"/>
      <c r="AM1565" s="102"/>
      <c r="AN1565" s="10"/>
      <c r="AO1565" s="10" t="str">
        <f t="shared" si="232"/>
        <v/>
      </c>
      <c r="AT1565" s="10"/>
      <c r="AU1565" s="10" t="str">
        <f>IF(O1565="include",AF1565,"")</f>
        <v/>
      </c>
      <c r="AV1565" s="54" t="str">
        <f>IF(P1565="include",AF1565,"")</f>
        <v/>
      </c>
    </row>
    <row r="1566" spans="1:48" s="54" customFormat="1" ht="30">
      <c r="A1566" s="10">
        <v>1710</v>
      </c>
      <c r="B1566" s="10"/>
      <c r="C1566" s="10" t="s">
        <v>2092</v>
      </c>
      <c r="D1566" s="10">
        <v>1</v>
      </c>
      <c r="E1566" s="10">
        <v>1</v>
      </c>
      <c r="F1566" s="10">
        <v>1</v>
      </c>
      <c r="G1566" s="119" t="str">
        <f t="shared" si="235"/>
        <v>EXCLUDED</v>
      </c>
      <c r="H1566" s="147" t="s">
        <v>901</v>
      </c>
      <c r="I1566" s="189" t="s">
        <v>901</v>
      </c>
      <c r="J1566" s="10" t="str">
        <f>IF(AND(G1566="Excluded", H1566="Excluded"), "Mutually Excluded", IF(AND(OR(G1566="CERTAINLY INCLUDED", G1566="INCLUDED", G1566="MAYBE" ), OR(H1566="INCLUDED", H1566="MAYBE")), "MUTUALLY INCLUDED", IF(AND(G1566="MAYBE", H1566="MAYBE"), "Mutually MAYBE", IF(AND(G1566="Excluded", OR(H1566="INCLUDED", H1566="MAYBE")), "AI: No, Human: Yes", IF(AND(H1566="Excluded", OR(G1566="INCLUDED", G1566="CERTAINLY INCLUDED", G1566="MAYBE")), "AI: Yes, Human: No", "Other Conflict")))))</f>
        <v>Mutually Excluded</v>
      </c>
      <c r="K1566" s="10"/>
      <c r="L1566" s="10"/>
      <c r="N1566" s="220" t="s">
        <v>19</v>
      </c>
      <c r="O1566" s="54" t="str">
        <f>IF(J1566="Mutually Excluded","Exclude",IF(J1566= "Mutually Included","Include",M1566))</f>
        <v>Exclude</v>
      </c>
      <c r="P1566" s="54" t="str">
        <f>'Humans Alignment T&amp;A'!Z1566</f>
        <v>Exclude</v>
      </c>
      <c r="Q1566" s="120" t="str">
        <f>IF(AND(O1566="Exclude", P1566="Exclude"), "Mutually Excluded", IF(AND(OR(O1566="CERTAINLY INCLUDED", O1566="INCLUDE" ), OR(P1566="INCLUDE", P1566="MAYBE")), "MUTUALLY INCLUDED", IF(AND(O1566="MAYBE", P1566="MAYBE"), "Mutually MAYBE", IF(AND(O1566="Exclude", OR(P1566="INCLUDE", P1566="MAYBE")), "AI+Hum: No, Hum1+2: Yes", IF(AND(P1566="Exclude", OR(O1566="INCLUDE", O1566="CERTAINLY INCLUDED", H1566="MAYBE")), "Ai+hum: Yes, Hum1+2: No", "Other Conflict")))))</f>
        <v>Mutually Excluded</v>
      </c>
      <c r="U1566" s="121" t="str">
        <f>IF(Q1566="Mutually Excluded","Exclude",IF(Q1566= "Mutually Included","Include",R1566))</f>
        <v>Exclude</v>
      </c>
      <c r="V1566" s="122"/>
      <c r="X1566" s="117"/>
      <c r="Y1566" s="117"/>
      <c r="Z1566" s="103" t="str">
        <f t="shared" si="230"/>
        <v/>
      </c>
      <c r="AA1566" s="256"/>
      <c r="AB1566" s="186"/>
      <c r="AC1566" s="186"/>
      <c r="AD1566" s="203"/>
      <c r="AF1566" s="203"/>
      <c r="AG1566" s="102" t="str">
        <f t="shared" si="231"/>
        <v/>
      </c>
      <c r="AH1566" s="10" t="str">
        <f t="shared" si="234"/>
        <v/>
      </c>
      <c r="AI1566" s="102"/>
      <c r="AJ1566" s="10"/>
      <c r="AK1566" s="10"/>
      <c r="AL1566" s="105"/>
      <c r="AM1566" s="102"/>
      <c r="AN1566" s="10"/>
      <c r="AO1566" s="10" t="str">
        <f t="shared" si="232"/>
        <v/>
      </c>
      <c r="AT1566" s="10"/>
      <c r="AU1566" s="10" t="str">
        <f>IF(O1566="include",AF1566,"")</f>
        <v/>
      </c>
      <c r="AV1566" s="54" t="str">
        <f>IF(P1566="include",AF1566,"")</f>
        <v/>
      </c>
    </row>
    <row r="1567" spans="1:48" s="54" customFormat="1" ht="30">
      <c r="A1567" s="10">
        <v>1711</v>
      </c>
      <c r="B1567" s="10"/>
      <c r="C1567" s="10" t="s">
        <v>2093</v>
      </c>
      <c r="D1567" s="10">
        <v>1</v>
      </c>
      <c r="E1567" s="10">
        <v>1</v>
      </c>
      <c r="F1567" s="10">
        <v>1</v>
      </c>
      <c r="G1567" s="119" t="str">
        <f t="shared" si="235"/>
        <v>EXCLUDED</v>
      </c>
      <c r="H1567" s="147" t="s">
        <v>901</v>
      </c>
      <c r="I1567" s="189" t="s">
        <v>901</v>
      </c>
      <c r="J1567" s="10" t="str">
        <f>IF(AND(G1567="Excluded", H1567="Excluded"), "Mutually Excluded", IF(AND(OR(G1567="CERTAINLY INCLUDED", G1567="INCLUDED", G1567="MAYBE" ), OR(H1567="INCLUDED", H1567="MAYBE")), "MUTUALLY INCLUDED", IF(AND(G1567="MAYBE", H1567="MAYBE"), "Mutually MAYBE", IF(AND(G1567="Excluded", OR(H1567="INCLUDED", H1567="MAYBE")), "AI: No, Human: Yes", IF(AND(H1567="Excluded", OR(G1567="INCLUDED", G1567="CERTAINLY INCLUDED", G1567="MAYBE")), "AI: Yes, Human: No", "Other Conflict")))))</f>
        <v>Mutually Excluded</v>
      </c>
      <c r="K1567" s="10"/>
      <c r="L1567" s="10"/>
      <c r="N1567" s="220" t="s">
        <v>19</v>
      </c>
      <c r="O1567" s="54" t="str">
        <f>IF(J1567="Mutually Excluded","Exclude",IF(J1567= "Mutually Included","Include",M1567))</f>
        <v>Exclude</v>
      </c>
      <c r="P1567" s="54" t="str">
        <f>'Humans Alignment T&amp;A'!Z1567</f>
        <v>Exclude</v>
      </c>
      <c r="Q1567" s="120" t="str">
        <f>IF(AND(O1567="Exclude", P1567="Exclude"), "Mutually Excluded", IF(AND(OR(O1567="CERTAINLY INCLUDED", O1567="INCLUDE" ), OR(P1567="INCLUDE", P1567="MAYBE")), "MUTUALLY INCLUDED", IF(AND(O1567="MAYBE", P1567="MAYBE"), "Mutually MAYBE", IF(AND(O1567="Exclude", OR(P1567="INCLUDE", P1567="MAYBE")), "AI+Hum: No, Hum1+2: Yes", IF(AND(P1567="Exclude", OR(O1567="INCLUDE", O1567="CERTAINLY INCLUDED", H1567="MAYBE")), "Ai+hum: Yes, Hum1+2: No", "Other Conflict")))))</f>
        <v>Mutually Excluded</v>
      </c>
      <c r="U1567" s="121" t="str">
        <f>IF(Q1567="Mutually Excluded","Exclude",IF(Q1567= "Mutually Included","Include",R1567))</f>
        <v>Exclude</v>
      </c>
      <c r="V1567" s="122"/>
      <c r="X1567" s="117"/>
      <c r="Y1567" s="117"/>
      <c r="Z1567" s="103" t="str">
        <f t="shared" si="230"/>
        <v/>
      </c>
      <c r="AA1567" s="256"/>
      <c r="AB1567" s="186"/>
      <c r="AC1567" s="186"/>
      <c r="AD1567" s="203"/>
      <c r="AF1567" s="203"/>
      <c r="AG1567" s="102" t="str">
        <f t="shared" si="231"/>
        <v/>
      </c>
      <c r="AH1567" s="10" t="str">
        <f t="shared" si="234"/>
        <v/>
      </c>
      <c r="AI1567" s="102"/>
      <c r="AJ1567" s="10"/>
      <c r="AK1567" s="10"/>
      <c r="AL1567" s="105"/>
      <c r="AM1567" s="102"/>
      <c r="AN1567" s="10"/>
      <c r="AO1567" s="10" t="str">
        <f t="shared" si="232"/>
        <v/>
      </c>
      <c r="AT1567" s="10"/>
      <c r="AU1567" s="10" t="str">
        <f>IF(O1567="include",AF1567,"")</f>
        <v/>
      </c>
      <c r="AV1567" s="54" t="str">
        <f>IF(P1567="include",AF1567,"")</f>
        <v/>
      </c>
    </row>
    <row r="1568" spans="1:48" s="54" customFormat="1" ht="30">
      <c r="A1568" s="10">
        <v>1712</v>
      </c>
      <c r="B1568" s="10"/>
      <c r="C1568" s="10" t="s">
        <v>1409</v>
      </c>
      <c r="D1568" s="10">
        <v>4</v>
      </c>
      <c r="E1568" s="10">
        <v>5</v>
      </c>
      <c r="F1568" s="10">
        <v>4</v>
      </c>
      <c r="G1568" s="119" t="str">
        <f t="shared" si="235"/>
        <v>MAYBE</v>
      </c>
      <c r="H1568" s="147" t="s">
        <v>901</v>
      </c>
      <c r="I1568" s="189" t="s">
        <v>901</v>
      </c>
      <c r="J1568" s="10" t="str">
        <f>IF(AND(G1568="Excluded", H1568="Excluded"), "Mutually Excluded", IF(AND(OR(G1568="CERTAINLY INCLUDED", G1568="INCLUDED", G1568="MAYBE" ), OR(H1568="INCLUDED", H1568="MAYBE")), "MUTUALLY INCLUDED", IF(AND(G1568="MAYBE", H1568="MAYBE"), "Mutually MAYBE", IF(AND(G1568="Excluded", OR(H1568="INCLUDED", H1568="MAYBE")), "AI: No, Human: Yes", IF(AND(H1568="Excluded", OR(G1568="INCLUDED", G1568="CERTAINLY INCLUDED", G1568="MAYBE")), "AI: Yes, Human: No", "Other Conflict")))))</f>
        <v>AI: Yes, Human: No</v>
      </c>
      <c r="K1568" s="10" t="s">
        <v>3018</v>
      </c>
      <c r="L1568" s="10" t="s">
        <v>19</v>
      </c>
      <c r="M1568" s="54" t="s">
        <v>19</v>
      </c>
      <c r="N1568" s="220" t="s">
        <v>19</v>
      </c>
      <c r="O1568" s="54" t="str">
        <f>IF(J1568="Mutually Excluded","Exclude",IF(J1568= "Mutually Included","Include",M1568))</f>
        <v>Exclude</v>
      </c>
      <c r="P1568" s="54" t="str">
        <f>'Humans Alignment T&amp;A'!Z1568</f>
        <v>Exclude</v>
      </c>
      <c r="Q1568" s="120" t="str">
        <f>IF(AND(O1568="Exclude", P1568="Exclude"), "Mutually Excluded", IF(AND(OR(O1568="CERTAINLY INCLUDED", O1568="INCLUDE" ), OR(P1568="INCLUDE", P1568="MAYBE")), "MUTUALLY INCLUDED", IF(AND(O1568="MAYBE", P1568="MAYBE"), "Mutually MAYBE", IF(AND(O1568="Exclude", OR(P1568="INCLUDE", P1568="MAYBE")), "AI+Hum: No, Hum1+2: Yes", IF(AND(P1568="Exclude", OR(O1568="INCLUDE", O1568="CERTAINLY INCLUDED", H1568="MAYBE")), "Ai+hum: Yes, Hum1+2: No", "Other Conflict")))))</f>
        <v>Mutually Excluded</v>
      </c>
      <c r="U1568" s="121" t="str">
        <f>IF(Q1568="Mutually Excluded","Exclude",IF(Q1568= "Mutually Included","Include",R1568))</f>
        <v>Exclude</v>
      </c>
      <c r="V1568" s="122"/>
      <c r="X1568" s="117"/>
      <c r="Y1568" s="117"/>
      <c r="Z1568" s="103" t="str">
        <f t="shared" si="230"/>
        <v/>
      </c>
      <c r="AA1568" s="256"/>
      <c r="AB1568" s="186"/>
      <c r="AC1568" s="186"/>
      <c r="AD1568" s="203"/>
      <c r="AF1568" s="203"/>
      <c r="AG1568" s="102" t="str">
        <f t="shared" si="231"/>
        <v/>
      </c>
      <c r="AH1568" s="10" t="str">
        <f t="shared" si="234"/>
        <v/>
      </c>
      <c r="AI1568" s="102"/>
      <c r="AJ1568" s="10"/>
      <c r="AK1568" s="10"/>
      <c r="AL1568" s="105"/>
      <c r="AM1568" s="102"/>
      <c r="AN1568" s="10"/>
      <c r="AO1568" s="10" t="str">
        <f t="shared" si="232"/>
        <v/>
      </c>
      <c r="AT1568" s="10"/>
      <c r="AU1568" s="10" t="str">
        <f>IF(O1568="include",AF1568,"")</f>
        <v/>
      </c>
      <c r="AV1568" s="54" t="str">
        <f>IF(P1568="include",AF1568,"")</f>
        <v/>
      </c>
    </row>
    <row r="1569" spans="1:48" s="54" customFormat="1" ht="45">
      <c r="A1569" s="10">
        <v>1713</v>
      </c>
      <c r="B1569" s="10"/>
      <c r="C1569" s="10" t="s">
        <v>2095</v>
      </c>
      <c r="D1569" s="10">
        <v>2</v>
      </c>
      <c r="E1569" s="10">
        <v>2</v>
      </c>
      <c r="F1569" s="10">
        <v>2</v>
      </c>
      <c r="G1569" s="119" t="str">
        <f t="shared" si="235"/>
        <v>EXCLUDED</v>
      </c>
      <c r="H1569" s="147" t="s">
        <v>901</v>
      </c>
      <c r="I1569" s="189" t="s">
        <v>901</v>
      </c>
      <c r="J1569" s="10" t="str">
        <f>IF(AND(G1569="Excluded", H1569="Excluded"), "Mutually Excluded", IF(AND(OR(G1569="CERTAINLY INCLUDED", G1569="INCLUDED", G1569="MAYBE" ), OR(H1569="INCLUDED", H1569="MAYBE")), "MUTUALLY INCLUDED", IF(AND(G1569="MAYBE", H1569="MAYBE"), "Mutually MAYBE", IF(AND(G1569="Excluded", OR(H1569="INCLUDED", H1569="MAYBE")), "AI: No, Human: Yes", IF(AND(H1569="Excluded", OR(G1569="INCLUDED", G1569="CERTAINLY INCLUDED", G1569="MAYBE")), "AI: Yes, Human: No", "Other Conflict")))))</f>
        <v>Mutually Excluded</v>
      </c>
      <c r="K1569" s="10"/>
      <c r="L1569" s="10"/>
      <c r="N1569" s="220" t="s">
        <v>19</v>
      </c>
      <c r="O1569" s="54" t="str">
        <f>IF(J1569="Mutually Excluded","Exclude",IF(J1569= "Mutually Included","Include",M1569))</f>
        <v>Exclude</v>
      </c>
      <c r="P1569" s="54" t="str">
        <f>'Humans Alignment T&amp;A'!Z1569</f>
        <v>Exclude</v>
      </c>
      <c r="Q1569" s="120" t="str">
        <f>IF(AND(O1569="Exclude", P1569="Exclude"), "Mutually Excluded", IF(AND(OR(O1569="CERTAINLY INCLUDED", O1569="INCLUDE" ), OR(P1569="INCLUDE", P1569="MAYBE")), "MUTUALLY INCLUDED", IF(AND(O1569="MAYBE", P1569="MAYBE"), "Mutually MAYBE", IF(AND(O1569="Exclude", OR(P1569="INCLUDE", P1569="MAYBE")), "AI+Hum: No, Hum1+2: Yes", IF(AND(P1569="Exclude", OR(O1569="INCLUDE", O1569="CERTAINLY INCLUDED", H1569="MAYBE")), "Ai+hum: Yes, Hum1+2: No", "Other Conflict")))))</f>
        <v>Mutually Excluded</v>
      </c>
      <c r="U1569" s="121" t="str">
        <f>IF(Q1569="Mutually Excluded","Exclude",IF(Q1569= "Mutually Included","Include",R1569))</f>
        <v>Exclude</v>
      </c>
      <c r="V1569" s="122"/>
      <c r="X1569" s="117"/>
      <c r="Y1569" s="117"/>
      <c r="Z1569" s="103" t="str">
        <f t="shared" si="230"/>
        <v/>
      </c>
      <c r="AA1569" s="256"/>
      <c r="AB1569" s="186"/>
      <c r="AC1569" s="186"/>
      <c r="AD1569" s="203"/>
      <c r="AF1569" s="203"/>
      <c r="AG1569" s="102" t="str">
        <f t="shared" si="231"/>
        <v/>
      </c>
      <c r="AH1569" s="10" t="str">
        <f t="shared" si="234"/>
        <v/>
      </c>
      <c r="AI1569" s="102"/>
      <c r="AJ1569" s="10"/>
      <c r="AK1569" s="10"/>
      <c r="AL1569" s="105"/>
      <c r="AM1569" s="102"/>
      <c r="AN1569" s="10"/>
      <c r="AO1569" s="10" t="str">
        <f t="shared" si="232"/>
        <v/>
      </c>
      <c r="AT1569" s="10"/>
      <c r="AU1569" s="10" t="str">
        <f>IF(O1569="include",AF1569,"")</f>
        <v/>
      </c>
      <c r="AV1569" s="54" t="str">
        <f>IF(P1569="include",AF1569,"")</f>
        <v/>
      </c>
    </row>
    <row r="1570" spans="1:48" s="54" customFormat="1" ht="30">
      <c r="A1570" s="10">
        <v>1714</v>
      </c>
      <c r="B1570" s="10"/>
      <c r="C1570" s="10" t="s">
        <v>2096</v>
      </c>
      <c r="D1570" s="10">
        <v>2</v>
      </c>
      <c r="E1570" s="10">
        <v>2</v>
      </c>
      <c r="F1570" s="10">
        <v>2</v>
      </c>
      <c r="G1570" s="119" t="str">
        <f t="shared" si="235"/>
        <v>EXCLUDED</v>
      </c>
      <c r="H1570" s="147" t="s">
        <v>901</v>
      </c>
      <c r="I1570" s="189" t="s">
        <v>901</v>
      </c>
      <c r="J1570" s="10" t="str">
        <f>IF(AND(G1570="Excluded", H1570="Excluded"), "Mutually Excluded", IF(AND(OR(G1570="CERTAINLY INCLUDED", G1570="INCLUDED", G1570="MAYBE" ), OR(H1570="INCLUDED", H1570="MAYBE")), "MUTUALLY INCLUDED", IF(AND(G1570="MAYBE", H1570="MAYBE"), "Mutually MAYBE", IF(AND(G1570="Excluded", OR(H1570="INCLUDED", H1570="MAYBE")), "AI: No, Human: Yes", IF(AND(H1570="Excluded", OR(G1570="INCLUDED", G1570="CERTAINLY INCLUDED", G1570="MAYBE")), "AI: Yes, Human: No", "Other Conflict")))))</f>
        <v>Mutually Excluded</v>
      </c>
      <c r="K1570" s="10"/>
      <c r="L1570" s="10"/>
      <c r="N1570" s="220" t="s">
        <v>19</v>
      </c>
      <c r="O1570" s="54" t="str">
        <f>IF(J1570="Mutually Excluded","Exclude",IF(J1570= "Mutually Included","Include",M1570))</f>
        <v>Exclude</v>
      </c>
      <c r="P1570" s="54" t="str">
        <f>'Humans Alignment T&amp;A'!Z1570</f>
        <v>Exclude</v>
      </c>
      <c r="Q1570" s="120" t="str">
        <f>IF(AND(O1570="Exclude", P1570="Exclude"), "Mutually Excluded", IF(AND(OR(O1570="CERTAINLY INCLUDED", O1570="INCLUDE" ), OR(P1570="INCLUDE", P1570="MAYBE")), "MUTUALLY INCLUDED", IF(AND(O1570="MAYBE", P1570="MAYBE"), "Mutually MAYBE", IF(AND(O1570="Exclude", OR(P1570="INCLUDE", P1570="MAYBE")), "AI+Hum: No, Hum1+2: Yes", IF(AND(P1570="Exclude", OR(O1570="INCLUDE", O1570="CERTAINLY INCLUDED", H1570="MAYBE")), "Ai+hum: Yes, Hum1+2: No", "Other Conflict")))))</f>
        <v>Mutually Excluded</v>
      </c>
      <c r="U1570" s="121" t="str">
        <f>IF(Q1570="Mutually Excluded","Exclude",IF(Q1570= "Mutually Included","Include",R1570))</f>
        <v>Exclude</v>
      </c>
      <c r="V1570" s="122"/>
      <c r="X1570" s="117"/>
      <c r="Y1570" s="117"/>
      <c r="Z1570" s="103" t="str">
        <f t="shared" si="230"/>
        <v/>
      </c>
      <c r="AA1570" s="256"/>
      <c r="AB1570" s="186"/>
      <c r="AC1570" s="186"/>
      <c r="AD1570" s="203"/>
      <c r="AF1570" s="203"/>
      <c r="AG1570" s="102" t="str">
        <f t="shared" si="231"/>
        <v/>
      </c>
      <c r="AH1570" s="10" t="str">
        <f t="shared" si="234"/>
        <v/>
      </c>
      <c r="AI1570" s="102"/>
      <c r="AJ1570" s="10"/>
      <c r="AK1570" s="10"/>
      <c r="AL1570" s="105"/>
      <c r="AM1570" s="102"/>
      <c r="AN1570" s="10"/>
      <c r="AO1570" s="10" t="str">
        <f t="shared" si="232"/>
        <v/>
      </c>
      <c r="AT1570" s="10"/>
      <c r="AU1570" s="10" t="str">
        <f>IF(O1570="include",AF1570,"")</f>
        <v/>
      </c>
      <c r="AV1570" s="54" t="str">
        <f>IF(P1570="include",AF1570,"")</f>
        <v/>
      </c>
    </row>
    <row r="1571" spans="1:48" s="54" customFormat="1" ht="30">
      <c r="A1571" s="10">
        <v>1715</v>
      </c>
      <c r="B1571" s="10"/>
      <c r="C1571" s="10" t="s">
        <v>2098</v>
      </c>
      <c r="D1571" s="10">
        <v>3</v>
      </c>
      <c r="E1571" s="10">
        <v>4</v>
      </c>
      <c r="F1571" s="10">
        <v>4</v>
      </c>
      <c r="G1571" s="119" t="str">
        <f t="shared" si="235"/>
        <v>EXCLUDED</v>
      </c>
      <c r="H1571" s="147" t="s">
        <v>901</v>
      </c>
      <c r="I1571" s="189" t="s">
        <v>901</v>
      </c>
      <c r="J1571" s="10" t="str">
        <f>IF(AND(G1571="Excluded", H1571="Excluded"), "Mutually Excluded", IF(AND(OR(G1571="CERTAINLY INCLUDED", G1571="INCLUDED", G1571="MAYBE" ), OR(H1571="INCLUDED", H1571="MAYBE")), "MUTUALLY INCLUDED", IF(AND(G1571="MAYBE", H1571="MAYBE"), "Mutually MAYBE", IF(AND(G1571="Excluded", OR(H1571="INCLUDED", H1571="MAYBE")), "AI: No, Human: Yes", IF(AND(H1571="Excluded", OR(G1571="INCLUDED", G1571="CERTAINLY INCLUDED", G1571="MAYBE")), "AI: Yes, Human: No", "Other Conflict")))))</f>
        <v>Mutually Excluded</v>
      </c>
      <c r="K1571" s="10"/>
      <c r="L1571" s="10"/>
      <c r="N1571" s="220" t="s">
        <v>19</v>
      </c>
      <c r="O1571" s="54" t="str">
        <f>IF(J1571="Mutually Excluded","Exclude",IF(J1571= "Mutually Included","Include",M1571))</f>
        <v>Exclude</v>
      </c>
      <c r="P1571" s="54" t="str">
        <f>'Humans Alignment T&amp;A'!Z1571</f>
        <v>Exclude</v>
      </c>
      <c r="Q1571" s="120" t="str">
        <f>IF(AND(O1571="Exclude", P1571="Exclude"), "Mutually Excluded", IF(AND(OR(O1571="CERTAINLY INCLUDED", O1571="INCLUDE" ), OR(P1571="INCLUDE", P1571="MAYBE")), "MUTUALLY INCLUDED", IF(AND(O1571="MAYBE", P1571="MAYBE"), "Mutually MAYBE", IF(AND(O1571="Exclude", OR(P1571="INCLUDE", P1571="MAYBE")), "AI+Hum: No, Hum1+2: Yes", IF(AND(P1571="Exclude", OR(O1571="INCLUDE", O1571="CERTAINLY INCLUDED", H1571="MAYBE")), "Ai+hum: Yes, Hum1+2: No", "Other Conflict")))))</f>
        <v>Mutually Excluded</v>
      </c>
      <c r="U1571" s="121" t="str">
        <f>IF(Q1571="Mutually Excluded","Exclude",IF(Q1571= "Mutually Included","Include",R1571))</f>
        <v>Exclude</v>
      </c>
      <c r="V1571" s="122"/>
      <c r="X1571" s="117"/>
      <c r="Y1571" s="117"/>
      <c r="Z1571" s="103" t="str">
        <f t="shared" si="230"/>
        <v/>
      </c>
      <c r="AA1571" s="256"/>
      <c r="AB1571" s="186"/>
      <c r="AC1571" s="186"/>
      <c r="AD1571" s="203"/>
      <c r="AF1571" s="203"/>
      <c r="AG1571" s="102" t="str">
        <f t="shared" si="231"/>
        <v/>
      </c>
      <c r="AH1571" s="10" t="str">
        <f t="shared" si="234"/>
        <v/>
      </c>
      <c r="AI1571" s="102"/>
      <c r="AJ1571" s="10"/>
      <c r="AK1571" s="10"/>
      <c r="AL1571" s="105"/>
      <c r="AM1571" s="102"/>
      <c r="AN1571" s="10"/>
      <c r="AO1571" s="10" t="str">
        <f t="shared" si="232"/>
        <v/>
      </c>
      <c r="AT1571" s="10"/>
      <c r="AU1571" s="10" t="str">
        <f>IF(O1571="include",AF1571,"")</f>
        <v/>
      </c>
      <c r="AV1571" s="54" t="str">
        <f>IF(P1571="include",AF1571,"")</f>
        <v/>
      </c>
    </row>
    <row r="1572" spans="1:48" s="54" customFormat="1" ht="30">
      <c r="A1572" s="10">
        <v>1716</v>
      </c>
      <c r="B1572" s="10"/>
      <c r="C1572" s="10" t="s">
        <v>2099</v>
      </c>
      <c r="D1572" s="10">
        <v>3</v>
      </c>
      <c r="E1572" s="10">
        <v>4</v>
      </c>
      <c r="F1572" s="10">
        <v>3</v>
      </c>
      <c r="G1572" s="119" t="str">
        <f t="shared" si="235"/>
        <v>EXCLUDED</v>
      </c>
      <c r="H1572" s="147" t="s">
        <v>901</v>
      </c>
      <c r="I1572" s="189" t="s">
        <v>901</v>
      </c>
      <c r="J1572" s="10" t="str">
        <f>IF(AND(G1572="Excluded", H1572="Excluded"), "Mutually Excluded", IF(AND(OR(G1572="CERTAINLY INCLUDED", G1572="INCLUDED", G1572="MAYBE" ), OR(H1572="INCLUDED", H1572="MAYBE")), "MUTUALLY INCLUDED", IF(AND(G1572="MAYBE", H1572="MAYBE"), "Mutually MAYBE", IF(AND(G1572="Excluded", OR(H1572="INCLUDED", H1572="MAYBE")), "AI: No, Human: Yes", IF(AND(H1572="Excluded", OR(G1572="INCLUDED", G1572="CERTAINLY INCLUDED", G1572="MAYBE")), "AI: Yes, Human: No", "Other Conflict")))))</f>
        <v>Mutually Excluded</v>
      </c>
      <c r="K1572" s="10"/>
      <c r="L1572" s="10"/>
      <c r="N1572" s="220" t="s">
        <v>19</v>
      </c>
      <c r="O1572" s="54" t="str">
        <f>IF(J1572="Mutually Excluded","Exclude",IF(J1572= "Mutually Included","Include",M1572))</f>
        <v>Exclude</v>
      </c>
      <c r="P1572" s="54" t="str">
        <f>'Humans Alignment T&amp;A'!Z1572</f>
        <v>Exclude</v>
      </c>
      <c r="Q1572" s="120" t="str">
        <f>IF(AND(O1572="Exclude", P1572="Exclude"), "Mutually Excluded", IF(AND(OR(O1572="CERTAINLY INCLUDED", O1572="INCLUDE" ), OR(P1572="INCLUDE", P1572="MAYBE")), "MUTUALLY INCLUDED", IF(AND(O1572="MAYBE", P1572="MAYBE"), "Mutually MAYBE", IF(AND(O1572="Exclude", OR(P1572="INCLUDE", P1572="MAYBE")), "AI+Hum: No, Hum1+2: Yes", IF(AND(P1572="Exclude", OR(O1572="INCLUDE", O1572="CERTAINLY INCLUDED", H1572="MAYBE")), "Ai+hum: Yes, Hum1+2: No", "Other Conflict")))))</f>
        <v>Mutually Excluded</v>
      </c>
      <c r="U1572" s="121" t="str">
        <f>IF(Q1572="Mutually Excluded","Exclude",IF(Q1572= "Mutually Included","Include",R1572))</f>
        <v>Exclude</v>
      </c>
      <c r="V1572" s="122"/>
      <c r="X1572" s="117"/>
      <c r="Y1572" s="117"/>
      <c r="Z1572" s="103" t="str">
        <f t="shared" si="230"/>
        <v/>
      </c>
      <c r="AA1572" s="256"/>
      <c r="AB1572" s="186"/>
      <c r="AC1572" s="186"/>
      <c r="AD1572" s="203"/>
      <c r="AF1572" s="203"/>
      <c r="AG1572" s="102" t="str">
        <f t="shared" si="231"/>
        <v/>
      </c>
      <c r="AH1572" s="10" t="str">
        <f t="shared" si="234"/>
        <v/>
      </c>
      <c r="AI1572" s="102"/>
      <c r="AJ1572" s="10"/>
      <c r="AK1572" s="10"/>
      <c r="AL1572" s="105"/>
      <c r="AM1572" s="102"/>
      <c r="AN1572" s="10"/>
      <c r="AO1572" s="10" t="str">
        <f t="shared" si="232"/>
        <v/>
      </c>
      <c r="AT1572" s="10"/>
      <c r="AU1572" s="10" t="str">
        <f>IF(O1572="include",AF1572,"")</f>
        <v/>
      </c>
      <c r="AV1572" s="54" t="str">
        <f>IF(P1572="include",AF1572,"")</f>
        <v/>
      </c>
    </row>
    <row r="1573" spans="1:48" s="54" customFormat="1" ht="45">
      <c r="A1573" s="10">
        <v>1717</v>
      </c>
      <c r="B1573" s="10"/>
      <c r="C1573" s="10" t="s">
        <v>2101</v>
      </c>
      <c r="D1573" s="10">
        <v>2</v>
      </c>
      <c r="E1573" s="10">
        <v>2</v>
      </c>
      <c r="F1573" s="10">
        <v>2</v>
      </c>
      <c r="G1573" s="119" t="str">
        <f t="shared" si="235"/>
        <v>EXCLUDED</v>
      </c>
      <c r="H1573" s="147" t="s">
        <v>901</v>
      </c>
      <c r="I1573" s="189" t="s">
        <v>901</v>
      </c>
      <c r="J1573" s="10" t="str">
        <f>IF(AND(G1573="Excluded", H1573="Excluded"), "Mutually Excluded", IF(AND(OR(G1573="CERTAINLY INCLUDED", G1573="INCLUDED", G1573="MAYBE" ), OR(H1573="INCLUDED", H1573="MAYBE")), "MUTUALLY INCLUDED", IF(AND(G1573="MAYBE", H1573="MAYBE"), "Mutually MAYBE", IF(AND(G1573="Excluded", OR(H1573="INCLUDED", H1573="MAYBE")), "AI: No, Human: Yes", IF(AND(H1573="Excluded", OR(G1573="INCLUDED", G1573="CERTAINLY INCLUDED", G1573="MAYBE")), "AI: Yes, Human: No", "Other Conflict")))))</f>
        <v>Mutually Excluded</v>
      </c>
      <c r="K1573" s="10"/>
      <c r="L1573" s="10"/>
      <c r="N1573" s="220" t="s">
        <v>19</v>
      </c>
      <c r="O1573" s="54" t="str">
        <f>IF(J1573="Mutually Excluded","Exclude",IF(J1573= "Mutually Included","Include",M1573))</f>
        <v>Exclude</v>
      </c>
      <c r="P1573" s="54" t="str">
        <f>'Humans Alignment T&amp;A'!Z1573</f>
        <v>Exclude</v>
      </c>
      <c r="Q1573" s="120" t="str">
        <f>IF(AND(O1573="Exclude", P1573="Exclude"), "Mutually Excluded", IF(AND(OR(O1573="CERTAINLY INCLUDED", O1573="INCLUDE" ), OR(P1573="INCLUDE", P1573="MAYBE")), "MUTUALLY INCLUDED", IF(AND(O1573="MAYBE", P1573="MAYBE"), "Mutually MAYBE", IF(AND(O1573="Exclude", OR(P1573="INCLUDE", P1573="MAYBE")), "AI+Hum: No, Hum1+2: Yes", IF(AND(P1573="Exclude", OR(O1573="INCLUDE", O1573="CERTAINLY INCLUDED", H1573="MAYBE")), "Ai+hum: Yes, Hum1+2: No", "Other Conflict")))))</f>
        <v>Mutually Excluded</v>
      </c>
      <c r="U1573" s="121" t="str">
        <f>IF(Q1573="Mutually Excluded","Exclude",IF(Q1573= "Mutually Included","Include",R1573))</f>
        <v>Exclude</v>
      </c>
      <c r="V1573" s="122"/>
      <c r="X1573" s="117"/>
      <c r="Y1573" s="117"/>
      <c r="Z1573" s="103" t="str">
        <f t="shared" si="230"/>
        <v/>
      </c>
      <c r="AA1573" s="256"/>
      <c r="AB1573" s="186"/>
      <c r="AC1573" s="186"/>
      <c r="AD1573" s="203"/>
      <c r="AF1573" s="203"/>
      <c r="AG1573" s="102" t="str">
        <f t="shared" si="231"/>
        <v/>
      </c>
      <c r="AH1573" s="10" t="str">
        <f t="shared" si="234"/>
        <v/>
      </c>
      <c r="AI1573" s="102"/>
      <c r="AJ1573" s="10"/>
      <c r="AK1573" s="10"/>
      <c r="AL1573" s="105"/>
      <c r="AM1573" s="102"/>
      <c r="AN1573" s="10"/>
      <c r="AO1573" s="10" t="str">
        <f t="shared" si="232"/>
        <v/>
      </c>
      <c r="AT1573" s="10"/>
      <c r="AU1573" s="10" t="str">
        <f>IF(O1573="include",AF1573,"")</f>
        <v/>
      </c>
      <c r="AV1573" s="54" t="str">
        <f>IF(P1573="include",AF1573,"")</f>
        <v/>
      </c>
    </row>
    <row r="1574" spans="1:48" s="54" customFormat="1" ht="30">
      <c r="A1574" s="10">
        <v>1718</v>
      </c>
      <c r="B1574" s="10"/>
      <c r="C1574" s="10" t="s">
        <v>2102</v>
      </c>
      <c r="D1574" s="10">
        <v>2</v>
      </c>
      <c r="E1574" s="10">
        <v>2</v>
      </c>
      <c r="F1574" s="10">
        <v>2</v>
      </c>
      <c r="G1574" s="119" t="str">
        <f t="shared" si="235"/>
        <v>EXCLUDED</v>
      </c>
      <c r="H1574" s="147" t="s">
        <v>901</v>
      </c>
      <c r="I1574" s="189" t="s">
        <v>901</v>
      </c>
      <c r="J1574" s="10" t="str">
        <f>IF(AND(G1574="Excluded", H1574="Excluded"), "Mutually Excluded", IF(AND(OR(G1574="CERTAINLY INCLUDED", G1574="INCLUDED", G1574="MAYBE" ), OR(H1574="INCLUDED", H1574="MAYBE")), "MUTUALLY INCLUDED", IF(AND(G1574="MAYBE", H1574="MAYBE"), "Mutually MAYBE", IF(AND(G1574="Excluded", OR(H1574="INCLUDED", H1574="MAYBE")), "AI: No, Human: Yes", IF(AND(H1574="Excluded", OR(G1574="INCLUDED", G1574="CERTAINLY INCLUDED", G1574="MAYBE")), "AI: Yes, Human: No", "Other Conflict")))))</f>
        <v>Mutually Excluded</v>
      </c>
      <c r="K1574" s="10"/>
      <c r="L1574" s="10"/>
      <c r="N1574" s="220" t="s">
        <v>19</v>
      </c>
      <c r="O1574" s="54" t="str">
        <f>IF(J1574="Mutually Excluded","Exclude",IF(J1574= "Mutually Included","Include",M1574))</f>
        <v>Exclude</v>
      </c>
      <c r="P1574" s="54" t="str">
        <f>'Humans Alignment T&amp;A'!Z1574</f>
        <v>Exclude</v>
      </c>
      <c r="Q1574" s="120" t="str">
        <f>IF(AND(O1574="Exclude", P1574="Exclude"), "Mutually Excluded", IF(AND(OR(O1574="CERTAINLY INCLUDED", O1574="INCLUDE" ), OR(P1574="INCLUDE", P1574="MAYBE")), "MUTUALLY INCLUDED", IF(AND(O1574="MAYBE", P1574="MAYBE"), "Mutually MAYBE", IF(AND(O1574="Exclude", OR(P1574="INCLUDE", P1574="MAYBE")), "AI+Hum: No, Hum1+2: Yes", IF(AND(P1574="Exclude", OR(O1574="INCLUDE", O1574="CERTAINLY INCLUDED", H1574="MAYBE")), "Ai+hum: Yes, Hum1+2: No", "Other Conflict")))))</f>
        <v>Mutually Excluded</v>
      </c>
      <c r="U1574" s="121" t="str">
        <f>IF(Q1574="Mutually Excluded","Exclude",IF(Q1574= "Mutually Included","Include",R1574))</f>
        <v>Exclude</v>
      </c>
      <c r="V1574" s="122"/>
      <c r="X1574" s="117"/>
      <c r="Y1574" s="117"/>
      <c r="Z1574" s="103" t="str">
        <f t="shared" si="230"/>
        <v/>
      </c>
      <c r="AA1574" s="256"/>
      <c r="AB1574" s="186"/>
      <c r="AC1574" s="186"/>
      <c r="AD1574" s="203"/>
      <c r="AF1574" s="203"/>
      <c r="AG1574" s="102" t="str">
        <f t="shared" si="231"/>
        <v/>
      </c>
      <c r="AH1574" s="10" t="str">
        <f t="shared" si="234"/>
        <v/>
      </c>
      <c r="AI1574" s="102"/>
      <c r="AJ1574" s="10"/>
      <c r="AK1574" s="10"/>
      <c r="AL1574" s="105"/>
      <c r="AM1574" s="102"/>
      <c r="AN1574" s="10"/>
      <c r="AO1574" s="10" t="str">
        <f t="shared" si="232"/>
        <v/>
      </c>
      <c r="AT1574" s="10"/>
      <c r="AU1574" s="10" t="str">
        <f>IF(O1574="include",AF1574,"")</f>
        <v/>
      </c>
      <c r="AV1574" s="54" t="str">
        <f>IF(P1574="include",AF1574,"")</f>
        <v/>
      </c>
    </row>
    <row r="1575" spans="1:48" s="54" customFormat="1" ht="30">
      <c r="A1575" s="10">
        <v>1719</v>
      </c>
      <c r="B1575" s="10"/>
      <c r="C1575" s="10" t="s">
        <v>2103</v>
      </c>
      <c r="D1575" s="10">
        <v>1</v>
      </c>
      <c r="E1575" s="10">
        <v>1</v>
      </c>
      <c r="F1575" s="10">
        <v>1</v>
      </c>
      <c r="G1575" s="119" t="str">
        <f t="shared" si="235"/>
        <v>EXCLUDED</v>
      </c>
      <c r="H1575" s="147" t="s">
        <v>901</v>
      </c>
      <c r="I1575" s="189" t="s">
        <v>901</v>
      </c>
      <c r="J1575" s="10" t="str">
        <f>IF(AND(G1575="Excluded", H1575="Excluded"), "Mutually Excluded", IF(AND(OR(G1575="CERTAINLY INCLUDED", G1575="INCLUDED", G1575="MAYBE" ), OR(H1575="INCLUDED", H1575="MAYBE")), "MUTUALLY INCLUDED", IF(AND(G1575="MAYBE", H1575="MAYBE"), "Mutually MAYBE", IF(AND(G1575="Excluded", OR(H1575="INCLUDED", H1575="MAYBE")), "AI: No, Human: Yes", IF(AND(H1575="Excluded", OR(G1575="INCLUDED", G1575="CERTAINLY INCLUDED", G1575="MAYBE")), "AI: Yes, Human: No", "Other Conflict")))))</f>
        <v>Mutually Excluded</v>
      </c>
      <c r="K1575" s="10"/>
      <c r="L1575" s="10"/>
      <c r="N1575" s="220" t="s">
        <v>19</v>
      </c>
      <c r="O1575" s="54" t="str">
        <f>IF(J1575="Mutually Excluded","Exclude",IF(J1575= "Mutually Included","Include",M1575))</f>
        <v>Exclude</v>
      </c>
      <c r="P1575" s="54" t="str">
        <f>'Humans Alignment T&amp;A'!Z1575</f>
        <v>Exclude</v>
      </c>
      <c r="Q1575" s="120" t="str">
        <f>IF(AND(O1575="Exclude", P1575="Exclude"), "Mutually Excluded", IF(AND(OR(O1575="CERTAINLY INCLUDED", O1575="INCLUDE" ), OR(P1575="INCLUDE", P1575="MAYBE")), "MUTUALLY INCLUDED", IF(AND(O1575="MAYBE", P1575="MAYBE"), "Mutually MAYBE", IF(AND(O1575="Exclude", OR(P1575="INCLUDE", P1575="MAYBE")), "AI+Hum: No, Hum1+2: Yes", IF(AND(P1575="Exclude", OR(O1575="INCLUDE", O1575="CERTAINLY INCLUDED", H1575="MAYBE")), "Ai+hum: Yes, Hum1+2: No", "Other Conflict")))))</f>
        <v>Mutually Excluded</v>
      </c>
      <c r="U1575" s="121" t="str">
        <f>IF(Q1575="Mutually Excluded","Exclude",IF(Q1575= "Mutually Included","Include",R1575))</f>
        <v>Exclude</v>
      </c>
      <c r="V1575" s="122"/>
      <c r="X1575" s="117"/>
      <c r="Y1575" s="117"/>
      <c r="Z1575" s="103" t="str">
        <f t="shared" si="230"/>
        <v/>
      </c>
      <c r="AA1575" s="256"/>
      <c r="AB1575" s="186"/>
      <c r="AC1575" s="186"/>
      <c r="AD1575" s="203"/>
      <c r="AF1575" s="203"/>
      <c r="AG1575" s="102" t="str">
        <f t="shared" si="231"/>
        <v/>
      </c>
      <c r="AH1575" s="10" t="str">
        <f t="shared" si="234"/>
        <v/>
      </c>
      <c r="AI1575" s="102"/>
      <c r="AJ1575" s="10"/>
      <c r="AK1575" s="10"/>
      <c r="AL1575" s="105"/>
      <c r="AM1575" s="102"/>
      <c r="AN1575" s="10"/>
      <c r="AO1575" s="10" t="str">
        <f t="shared" si="232"/>
        <v/>
      </c>
      <c r="AT1575" s="10"/>
      <c r="AU1575" s="10" t="str">
        <f>IF(O1575="include",AF1575,"")</f>
        <v/>
      </c>
      <c r="AV1575" s="54" t="str">
        <f>IF(P1575="include",AF1575,"")</f>
        <v/>
      </c>
    </row>
    <row r="1576" spans="1:48" s="54" customFormat="1" ht="45">
      <c r="A1576" s="10">
        <v>1720</v>
      </c>
      <c r="B1576" s="10"/>
      <c r="C1576" s="10" t="s">
        <v>2104</v>
      </c>
      <c r="D1576" s="10">
        <v>4</v>
      </c>
      <c r="E1576" s="10">
        <v>3</v>
      </c>
      <c r="F1576" s="10">
        <v>4</v>
      </c>
      <c r="G1576" s="119" t="str">
        <f t="shared" si="235"/>
        <v>EXCLUDED</v>
      </c>
      <c r="H1576" s="147" t="s">
        <v>901</v>
      </c>
      <c r="I1576" s="189" t="s">
        <v>901</v>
      </c>
      <c r="J1576" s="10" t="str">
        <f>IF(AND(G1576="Excluded", H1576="Excluded"), "Mutually Excluded", IF(AND(OR(G1576="CERTAINLY INCLUDED", G1576="INCLUDED", G1576="MAYBE" ), OR(H1576="INCLUDED", H1576="MAYBE")), "MUTUALLY INCLUDED", IF(AND(G1576="MAYBE", H1576="MAYBE"), "Mutually MAYBE", IF(AND(G1576="Excluded", OR(H1576="INCLUDED", H1576="MAYBE")), "AI: No, Human: Yes", IF(AND(H1576="Excluded", OR(G1576="INCLUDED", G1576="CERTAINLY INCLUDED", G1576="MAYBE")), "AI: Yes, Human: No", "Other Conflict")))))</f>
        <v>Mutually Excluded</v>
      </c>
      <c r="K1576" s="10"/>
      <c r="L1576" s="10"/>
      <c r="N1576" s="220" t="s">
        <v>19</v>
      </c>
      <c r="O1576" s="54" t="str">
        <f>IF(J1576="Mutually Excluded","Exclude",IF(J1576= "Mutually Included","Include",M1576))</f>
        <v>Exclude</v>
      </c>
      <c r="P1576" s="54" t="str">
        <f>'Humans Alignment T&amp;A'!Z1576</f>
        <v>Exclude</v>
      </c>
      <c r="Q1576" s="120" t="str">
        <f>IF(AND(O1576="Exclude", P1576="Exclude"), "Mutually Excluded", IF(AND(OR(O1576="CERTAINLY INCLUDED", O1576="INCLUDE" ), OR(P1576="INCLUDE", P1576="MAYBE")), "MUTUALLY INCLUDED", IF(AND(O1576="MAYBE", P1576="MAYBE"), "Mutually MAYBE", IF(AND(O1576="Exclude", OR(P1576="INCLUDE", P1576="MAYBE")), "AI+Hum: No, Hum1+2: Yes", IF(AND(P1576="Exclude", OR(O1576="INCLUDE", O1576="CERTAINLY INCLUDED", H1576="MAYBE")), "Ai+hum: Yes, Hum1+2: No", "Other Conflict")))))</f>
        <v>Mutually Excluded</v>
      </c>
      <c r="U1576" s="121" t="str">
        <f>IF(Q1576="Mutually Excluded","Exclude",IF(Q1576= "Mutually Included","Include",R1576))</f>
        <v>Exclude</v>
      </c>
      <c r="V1576" s="122"/>
      <c r="X1576" s="117"/>
      <c r="Y1576" s="117"/>
      <c r="Z1576" s="103" t="str">
        <f t="shared" si="230"/>
        <v/>
      </c>
      <c r="AA1576" s="256"/>
      <c r="AB1576" s="186"/>
      <c r="AC1576" s="186"/>
      <c r="AD1576" s="203"/>
      <c r="AF1576" s="203"/>
      <c r="AG1576" s="102" t="str">
        <f t="shared" si="231"/>
        <v/>
      </c>
      <c r="AH1576" s="10" t="str">
        <f t="shared" si="234"/>
        <v/>
      </c>
      <c r="AI1576" s="102"/>
      <c r="AJ1576" s="10"/>
      <c r="AK1576" s="10"/>
      <c r="AL1576" s="105"/>
      <c r="AM1576" s="102"/>
      <c r="AN1576" s="10"/>
      <c r="AO1576" s="10" t="str">
        <f t="shared" si="232"/>
        <v/>
      </c>
      <c r="AT1576" s="10"/>
      <c r="AU1576" s="10" t="str">
        <f>IF(O1576="include",AF1576,"")</f>
        <v/>
      </c>
      <c r="AV1576" s="54" t="str">
        <f>IF(P1576="include",AF1576,"")</f>
        <v/>
      </c>
    </row>
    <row r="1577" spans="1:48" s="54" customFormat="1" ht="45">
      <c r="A1577" s="10">
        <v>1721</v>
      </c>
      <c r="B1577" s="10"/>
      <c r="C1577" s="10" t="s">
        <v>2106</v>
      </c>
      <c r="D1577" s="10">
        <v>3</v>
      </c>
      <c r="E1577" s="10">
        <v>2</v>
      </c>
      <c r="F1577" s="10">
        <v>3</v>
      </c>
      <c r="G1577" s="119" t="str">
        <f t="shared" si="235"/>
        <v>EXCLUDED</v>
      </c>
      <c r="H1577" s="147" t="s">
        <v>901</v>
      </c>
      <c r="I1577" s="189" t="s">
        <v>901</v>
      </c>
      <c r="J1577" s="10" t="str">
        <f>IF(AND(G1577="Excluded", H1577="Excluded"), "Mutually Excluded", IF(AND(OR(G1577="CERTAINLY INCLUDED", G1577="INCLUDED", G1577="MAYBE" ), OR(H1577="INCLUDED", H1577="MAYBE")), "MUTUALLY INCLUDED", IF(AND(G1577="MAYBE", H1577="MAYBE"), "Mutually MAYBE", IF(AND(G1577="Excluded", OR(H1577="INCLUDED", H1577="MAYBE")), "AI: No, Human: Yes", IF(AND(H1577="Excluded", OR(G1577="INCLUDED", G1577="CERTAINLY INCLUDED", G1577="MAYBE")), "AI: Yes, Human: No", "Other Conflict")))))</f>
        <v>Mutually Excluded</v>
      </c>
      <c r="K1577" s="10"/>
      <c r="L1577" s="10"/>
      <c r="N1577" s="220" t="s">
        <v>19</v>
      </c>
      <c r="O1577" s="54" t="str">
        <f>IF(J1577="Mutually Excluded","Exclude",IF(J1577= "Mutually Included","Include",M1577))</f>
        <v>Exclude</v>
      </c>
      <c r="P1577" s="54" t="str">
        <f>'Humans Alignment T&amp;A'!Z1577</f>
        <v>Exclude</v>
      </c>
      <c r="Q1577" s="120" t="str">
        <f>IF(AND(O1577="Exclude", P1577="Exclude"), "Mutually Excluded", IF(AND(OR(O1577="CERTAINLY INCLUDED", O1577="INCLUDE" ), OR(P1577="INCLUDE", P1577="MAYBE")), "MUTUALLY INCLUDED", IF(AND(O1577="MAYBE", P1577="MAYBE"), "Mutually MAYBE", IF(AND(O1577="Exclude", OR(P1577="INCLUDE", P1577="MAYBE")), "AI+Hum: No, Hum1+2: Yes", IF(AND(P1577="Exclude", OR(O1577="INCLUDE", O1577="CERTAINLY INCLUDED", H1577="MAYBE")), "Ai+hum: Yes, Hum1+2: No", "Other Conflict")))))</f>
        <v>Mutually Excluded</v>
      </c>
      <c r="U1577" s="121" t="str">
        <f>IF(Q1577="Mutually Excluded","Exclude",IF(Q1577= "Mutually Included","Include",R1577))</f>
        <v>Exclude</v>
      </c>
      <c r="V1577" s="122"/>
      <c r="X1577" s="117"/>
      <c r="Y1577" s="117"/>
      <c r="Z1577" s="103" t="str">
        <f t="shared" si="230"/>
        <v/>
      </c>
      <c r="AA1577" s="256"/>
      <c r="AB1577" s="186"/>
      <c r="AC1577" s="186"/>
      <c r="AD1577" s="203"/>
      <c r="AF1577" s="203"/>
      <c r="AG1577" s="102" t="str">
        <f t="shared" si="231"/>
        <v/>
      </c>
      <c r="AH1577" s="10" t="str">
        <f t="shared" si="234"/>
        <v/>
      </c>
      <c r="AI1577" s="102"/>
      <c r="AJ1577" s="10"/>
      <c r="AK1577" s="10"/>
      <c r="AL1577" s="105"/>
      <c r="AM1577" s="102"/>
      <c r="AN1577" s="10"/>
      <c r="AO1577" s="10" t="str">
        <f t="shared" si="232"/>
        <v/>
      </c>
      <c r="AT1577" s="10"/>
      <c r="AU1577" s="10" t="str">
        <f>IF(O1577="include",AF1577,"")</f>
        <v/>
      </c>
      <c r="AV1577" s="54" t="str">
        <f>IF(P1577="include",AF1577,"")</f>
        <v/>
      </c>
    </row>
    <row r="1578" spans="1:48" s="54" customFormat="1" ht="70.150000000000006" customHeight="1">
      <c r="A1578" s="10">
        <v>1722</v>
      </c>
      <c r="B1578" s="10"/>
      <c r="C1578" s="10" t="s">
        <v>2107</v>
      </c>
      <c r="D1578" s="10">
        <v>1</v>
      </c>
      <c r="E1578" s="10">
        <v>1</v>
      </c>
      <c r="F1578" s="10">
        <v>1</v>
      </c>
      <c r="G1578" s="119" t="str">
        <f t="shared" si="235"/>
        <v>EXCLUDED</v>
      </c>
      <c r="H1578" s="147" t="s">
        <v>901</v>
      </c>
      <c r="I1578" s="189" t="s">
        <v>901</v>
      </c>
      <c r="J1578" s="10" t="str">
        <f>IF(AND(G1578="Excluded", H1578="Excluded"), "Mutually Excluded", IF(AND(OR(G1578="CERTAINLY INCLUDED", G1578="INCLUDED", G1578="MAYBE" ), OR(H1578="INCLUDED", H1578="MAYBE")), "MUTUALLY INCLUDED", IF(AND(G1578="MAYBE", H1578="MAYBE"), "Mutually MAYBE", IF(AND(G1578="Excluded", OR(H1578="INCLUDED", H1578="MAYBE")), "AI: No, Human: Yes", IF(AND(H1578="Excluded", OR(G1578="INCLUDED", G1578="CERTAINLY INCLUDED", G1578="MAYBE")), "AI: Yes, Human: No", "Other Conflict")))))</f>
        <v>Mutually Excluded</v>
      </c>
      <c r="K1578" s="10"/>
      <c r="L1578" s="10"/>
      <c r="N1578" s="220" t="s">
        <v>19</v>
      </c>
      <c r="O1578" s="54" t="str">
        <f>IF(J1578="Mutually Excluded","Exclude",IF(J1578= "Mutually Included","Include",M1578))</f>
        <v>Exclude</v>
      </c>
      <c r="P1578" s="54" t="str">
        <f>'Humans Alignment T&amp;A'!Z1578</f>
        <v>Exclude</v>
      </c>
      <c r="Q1578" s="120" t="str">
        <f>IF(AND(O1578="Exclude", P1578="Exclude"), "Mutually Excluded", IF(AND(OR(O1578="CERTAINLY INCLUDED", O1578="INCLUDE" ), OR(P1578="INCLUDE", P1578="MAYBE")), "MUTUALLY INCLUDED", IF(AND(O1578="MAYBE", P1578="MAYBE"), "Mutually MAYBE", IF(AND(O1578="Exclude", OR(P1578="INCLUDE", P1578="MAYBE")), "AI+Hum: No, Hum1+2: Yes", IF(AND(P1578="Exclude", OR(O1578="INCLUDE", O1578="CERTAINLY INCLUDED", H1578="MAYBE")), "Ai+hum: Yes, Hum1+2: No", "Other Conflict")))))</f>
        <v>Mutually Excluded</v>
      </c>
      <c r="U1578" s="121" t="str">
        <f>IF(Q1578="Mutually Excluded","Exclude",IF(Q1578= "Mutually Included","Include",R1578))</f>
        <v>Exclude</v>
      </c>
      <c r="V1578" s="122"/>
      <c r="X1578" s="117"/>
      <c r="Y1578" s="117"/>
      <c r="Z1578" s="103" t="str">
        <f t="shared" si="230"/>
        <v/>
      </c>
      <c r="AA1578" s="256"/>
      <c r="AB1578" s="186"/>
      <c r="AC1578" s="186"/>
      <c r="AD1578" s="203"/>
      <c r="AF1578" s="203"/>
      <c r="AG1578" s="102" t="str">
        <f t="shared" si="231"/>
        <v/>
      </c>
      <c r="AH1578" s="10" t="str">
        <f t="shared" si="234"/>
        <v/>
      </c>
      <c r="AI1578" s="102"/>
      <c r="AJ1578" s="10"/>
      <c r="AK1578" s="10"/>
      <c r="AL1578" s="105"/>
      <c r="AM1578" s="102"/>
      <c r="AN1578" s="10"/>
      <c r="AO1578" s="10" t="str">
        <f t="shared" si="232"/>
        <v/>
      </c>
      <c r="AT1578" s="10"/>
      <c r="AU1578" s="10" t="str">
        <f>IF(O1578="include",AF1578,"")</f>
        <v/>
      </c>
      <c r="AV1578" s="54" t="str">
        <f>IF(P1578="include",AF1578,"")</f>
        <v/>
      </c>
    </row>
    <row r="1579" spans="1:48" s="54" customFormat="1" ht="60">
      <c r="A1579" s="10">
        <v>1723</v>
      </c>
      <c r="B1579" s="10"/>
      <c r="C1579" s="10" t="s">
        <v>2108</v>
      </c>
      <c r="D1579" s="10">
        <v>2</v>
      </c>
      <c r="E1579" s="10">
        <v>2</v>
      </c>
      <c r="F1579" s="10">
        <v>2</v>
      </c>
      <c r="G1579" s="119" t="str">
        <f t="shared" si="235"/>
        <v>EXCLUDED</v>
      </c>
      <c r="H1579" s="147" t="s">
        <v>901</v>
      </c>
      <c r="I1579" s="189" t="s">
        <v>901</v>
      </c>
      <c r="J1579" s="10" t="str">
        <f>IF(AND(G1579="Excluded", H1579="Excluded"), "Mutually Excluded", IF(AND(OR(G1579="CERTAINLY INCLUDED", G1579="INCLUDED", G1579="MAYBE" ), OR(H1579="INCLUDED", H1579="MAYBE")), "MUTUALLY INCLUDED", IF(AND(G1579="MAYBE", H1579="MAYBE"), "Mutually MAYBE", IF(AND(G1579="Excluded", OR(H1579="INCLUDED", H1579="MAYBE")), "AI: No, Human: Yes", IF(AND(H1579="Excluded", OR(G1579="INCLUDED", G1579="CERTAINLY INCLUDED", G1579="MAYBE")), "AI: Yes, Human: No", "Other Conflict")))))</f>
        <v>Mutually Excluded</v>
      </c>
      <c r="K1579" s="10"/>
      <c r="L1579" s="10"/>
      <c r="N1579" s="220" t="s">
        <v>19</v>
      </c>
      <c r="O1579" s="54" t="str">
        <f>IF(J1579="Mutually Excluded","Exclude",IF(J1579= "Mutually Included","Include",M1579))</f>
        <v>Exclude</v>
      </c>
      <c r="P1579" s="54" t="str">
        <f>'Humans Alignment T&amp;A'!Z1579</f>
        <v>Exclude</v>
      </c>
      <c r="Q1579" s="120" t="str">
        <f>IF(AND(O1579="Exclude", P1579="Exclude"), "Mutually Excluded", IF(AND(OR(O1579="CERTAINLY INCLUDED", O1579="INCLUDE" ), OR(P1579="INCLUDE", P1579="MAYBE")), "MUTUALLY INCLUDED", IF(AND(O1579="MAYBE", P1579="MAYBE"), "Mutually MAYBE", IF(AND(O1579="Exclude", OR(P1579="INCLUDE", P1579="MAYBE")), "AI+Hum: No, Hum1+2: Yes", IF(AND(P1579="Exclude", OR(O1579="INCLUDE", O1579="CERTAINLY INCLUDED", H1579="MAYBE")), "Ai+hum: Yes, Hum1+2: No", "Other Conflict")))))</f>
        <v>Mutually Excluded</v>
      </c>
      <c r="U1579" s="121" t="str">
        <f>IF(Q1579="Mutually Excluded","Exclude",IF(Q1579= "Mutually Included","Include",R1579))</f>
        <v>Exclude</v>
      </c>
      <c r="V1579" s="122"/>
      <c r="X1579" s="117"/>
      <c r="Y1579" s="117"/>
      <c r="Z1579" s="103" t="str">
        <f t="shared" si="230"/>
        <v/>
      </c>
      <c r="AA1579" s="256"/>
      <c r="AB1579" s="186"/>
      <c r="AC1579" s="186"/>
      <c r="AD1579" s="203"/>
      <c r="AF1579" s="203"/>
      <c r="AG1579" s="102" t="str">
        <f t="shared" si="231"/>
        <v/>
      </c>
      <c r="AH1579" s="10" t="str">
        <f t="shared" si="234"/>
        <v/>
      </c>
      <c r="AI1579" s="102"/>
      <c r="AJ1579" s="10"/>
      <c r="AK1579" s="10"/>
      <c r="AL1579" s="105"/>
      <c r="AM1579" s="102"/>
      <c r="AN1579" s="10"/>
      <c r="AO1579" s="10" t="str">
        <f t="shared" si="232"/>
        <v/>
      </c>
      <c r="AT1579" s="10"/>
      <c r="AU1579" s="10" t="str">
        <f>IF(O1579="include",AF1579,"")</f>
        <v/>
      </c>
      <c r="AV1579" s="54" t="str">
        <f>IF(P1579="include",AF1579,"")</f>
        <v/>
      </c>
    </row>
    <row r="1580" spans="1:48" s="54" customFormat="1" ht="45">
      <c r="A1580" s="10">
        <v>1724</v>
      </c>
      <c r="B1580" s="10"/>
      <c r="C1580" s="10" t="s">
        <v>2109</v>
      </c>
      <c r="D1580" s="10">
        <v>1</v>
      </c>
      <c r="E1580" s="10">
        <v>1</v>
      </c>
      <c r="F1580" s="10">
        <v>1</v>
      </c>
      <c r="G1580" s="119" t="str">
        <f t="shared" si="235"/>
        <v>EXCLUDED</v>
      </c>
      <c r="H1580" s="147" t="s">
        <v>901</v>
      </c>
      <c r="I1580" s="189" t="s">
        <v>901</v>
      </c>
      <c r="J1580" s="10" t="str">
        <f>IF(AND(G1580="Excluded", H1580="Excluded"), "Mutually Excluded", IF(AND(OR(G1580="CERTAINLY INCLUDED", G1580="INCLUDED", G1580="MAYBE" ), OR(H1580="INCLUDED", H1580="MAYBE")), "MUTUALLY INCLUDED", IF(AND(G1580="MAYBE", H1580="MAYBE"), "Mutually MAYBE", IF(AND(G1580="Excluded", OR(H1580="INCLUDED", H1580="MAYBE")), "AI: No, Human: Yes", IF(AND(H1580="Excluded", OR(G1580="INCLUDED", G1580="CERTAINLY INCLUDED", G1580="MAYBE")), "AI: Yes, Human: No", "Other Conflict")))))</f>
        <v>Mutually Excluded</v>
      </c>
      <c r="K1580" s="10"/>
      <c r="L1580" s="10"/>
      <c r="N1580" s="220" t="s">
        <v>19</v>
      </c>
      <c r="O1580" s="54" t="str">
        <f>IF(J1580="Mutually Excluded","Exclude",IF(J1580= "Mutually Included","Include",M1580))</f>
        <v>Exclude</v>
      </c>
      <c r="P1580" s="54" t="str">
        <f>'Humans Alignment T&amp;A'!Z1580</f>
        <v>Exclude</v>
      </c>
      <c r="Q1580" s="120" t="str">
        <f>IF(AND(O1580="Exclude", P1580="Exclude"), "Mutually Excluded", IF(AND(OR(O1580="CERTAINLY INCLUDED", O1580="INCLUDE" ), OR(P1580="INCLUDE", P1580="MAYBE")), "MUTUALLY INCLUDED", IF(AND(O1580="MAYBE", P1580="MAYBE"), "Mutually MAYBE", IF(AND(O1580="Exclude", OR(P1580="INCLUDE", P1580="MAYBE")), "AI+Hum: No, Hum1+2: Yes", IF(AND(P1580="Exclude", OR(O1580="INCLUDE", O1580="CERTAINLY INCLUDED", H1580="MAYBE")), "Ai+hum: Yes, Hum1+2: No", "Other Conflict")))))</f>
        <v>Mutually Excluded</v>
      </c>
      <c r="U1580" s="121" t="str">
        <f>IF(Q1580="Mutually Excluded","Exclude",IF(Q1580= "Mutually Included","Include",R1580))</f>
        <v>Exclude</v>
      </c>
      <c r="V1580" s="122"/>
      <c r="X1580" s="117"/>
      <c r="Y1580" s="117"/>
      <c r="Z1580" s="103" t="str">
        <f t="shared" si="230"/>
        <v/>
      </c>
      <c r="AA1580" s="256"/>
      <c r="AB1580" s="186"/>
      <c r="AC1580" s="186"/>
      <c r="AD1580" s="203"/>
      <c r="AF1580" s="203"/>
      <c r="AG1580" s="102" t="str">
        <f t="shared" si="231"/>
        <v/>
      </c>
      <c r="AH1580" s="10" t="str">
        <f t="shared" si="234"/>
        <v/>
      </c>
      <c r="AI1580" s="102"/>
      <c r="AJ1580" s="10"/>
      <c r="AK1580" s="10"/>
      <c r="AL1580" s="105"/>
      <c r="AM1580" s="102"/>
      <c r="AN1580" s="10"/>
      <c r="AO1580" s="10" t="str">
        <f t="shared" si="232"/>
        <v/>
      </c>
      <c r="AT1580" s="10"/>
      <c r="AU1580" s="10" t="str">
        <f>IF(O1580="include",AF1580,"")</f>
        <v/>
      </c>
      <c r="AV1580" s="54" t="str">
        <f>IF(P1580="include",AF1580,"")</f>
        <v/>
      </c>
    </row>
    <row r="1581" spans="1:48" s="54" customFormat="1" ht="45">
      <c r="A1581" s="10">
        <v>1725</v>
      </c>
      <c r="B1581" s="10"/>
      <c r="C1581" s="10" t="s">
        <v>2111</v>
      </c>
      <c r="D1581" s="10">
        <v>2</v>
      </c>
      <c r="E1581" s="10">
        <v>2</v>
      </c>
      <c r="F1581" s="10">
        <v>2</v>
      </c>
      <c r="G1581" s="119" t="str">
        <f t="shared" si="235"/>
        <v>EXCLUDED</v>
      </c>
      <c r="H1581" s="147" t="s">
        <v>901</v>
      </c>
      <c r="I1581" s="189" t="s">
        <v>901</v>
      </c>
      <c r="J1581" s="10" t="str">
        <f>IF(AND(G1581="Excluded", H1581="Excluded"), "Mutually Excluded", IF(AND(OR(G1581="CERTAINLY INCLUDED", G1581="INCLUDED", G1581="MAYBE" ), OR(H1581="INCLUDED", H1581="MAYBE")), "MUTUALLY INCLUDED", IF(AND(G1581="MAYBE", H1581="MAYBE"), "Mutually MAYBE", IF(AND(G1581="Excluded", OR(H1581="INCLUDED", H1581="MAYBE")), "AI: No, Human: Yes", IF(AND(H1581="Excluded", OR(G1581="INCLUDED", G1581="CERTAINLY INCLUDED", G1581="MAYBE")), "AI: Yes, Human: No", "Other Conflict")))))</f>
        <v>Mutually Excluded</v>
      </c>
      <c r="K1581" s="10"/>
      <c r="L1581" s="10"/>
      <c r="N1581" s="220" t="s">
        <v>19</v>
      </c>
      <c r="O1581" s="54" t="str">
        <f>IF(J1581="Mutually Excluded","Exclude",IF(J1581= "Mutually Included","Include",M1581))</f>
        <v>Exclude</v>
      </c>
      <c r="P1581" s="54" t="str">
        <f>'Humans Alignment T&amp;A'!Z1581</f>
        <v>Exclude</v>
      </c>
      <c r="Q1581" s="120" t="str">
        <f>IF(AND(O1581="Exclude", P1581="Exclude"), "Mutually Excluded", IF(AND(OR(O1581="CERTAINLY INCLUDED", O1581="INCLUDE" ), OR(P1581="INCLUDE", P1581="MAYBE")), "MUTUALLY INCLUDED", IF(AND(O1581="MAYBE", P1581="MAYBE"), "Mutually MAYBE", IF(AND(O1581="Exclude", OR(P1581="INCLUDE", P1581="MAYBE")), "AI+Hum: No, Hum1+2: Yes", IF(AND(P1581="Exclude", OR(O1581="INCLUDE", O1581="CERTAINLY INCLUDED", H1581="MAYBE")), "Ai+hum: Yes, Hum1+2: No", "Other Conflict")))))</f>
        <v>Mutually Excluded</v>
      </c>
      <c r="U1581" s="121" t="str">
        <f>IF(Q1581="Mutually Excluded","Exclude",IF(Q1581= "Mutually Included","Include",R1581))</f>
        <v>Exclude</v>
      </c>
      <c r="V1581" s="122"/>
      <c r="X1581" s="117"/>
      <c r="Y1581" s="117"/>
      <c r="Z1581" s="103" t="str">
        <f t="shared" si="230"/>
        <v/>
      </c>
      <c r="AA1581" s="256"/>
      <c r="AB1581" s="186"/>
      <c r="AC1581" s="186"/>
      <c r="AD1581" s="203"/>
      <c r="AF1581" s="203"/>
      <c r="AG1581" s="102" t="str">
        <f t="shared" si="231"/>
        <v/>
      </c>
      <c r="AH1581" s="10" t="str">
        <f t="shared" si="234"/>
        <v/>
      </c>
      <c r="AI1581" s="102"/>
      <c r="AJ1581" s="10"/>
      <c r="AK1581" s="10"/>
      <c r="AL1581" s="105"/>
      <c r="AM1581" s="102"/>
      <c r="AN1581" s="10"/>
      <c r="AO1581" s="10" t="str">
        <f t="shared" si="232"/>
        <v/>
      </c>
      <c r="AT1581" s="10"/>
      <c r="AU1581" s="10" t="str">
        <f>IF(O1581="include",AF1581,"")</f>
        <v/>
      </c>
      <c r="AV1581" s="54" t="str">
        <f>IF(P1581="include",AF1581,"")</f>
        <v/>
      </c>
    </row>
    <row r="1582" spans="1:48" s="54" customFormat="1" ht="30">
      <c r="A1582" s="10">
        <v>1726</v>
      </c>
      <c r="B1582" s="10"/>
      <c r="C1582" s="10" t="s">
        <v>2112</v>
      </c>
      <c r="D1582" s="10">
        <v>1</v>
      </c>
      <c r="E1582" s="10">
        <v>1</v>
      </c>
      <c r="F1582" s="10">
        <v>1</v>
      </c>
      <c r="G1582" s="119" t="str">
        <f t="shared" si="235"/>
        <v>EXCLUDED</v>
      </c>
      <c r="H1582" s="147" t="s">
        <v>901</v>
      </c>
      <c r="I1582" s="189" t="s">
        <v>901</v>
      </c>
      <c r="J1582" s="10" t="str">
        <f>IF(AND(G1582="Excluded", H1582="Excluded"), "Mutually Excluded", IF(AND(OR(G1582="CERTAINLY INCLUDED", G1582="INCLUDED", G1582="MAYBE" ), OR(H1582="INCLUDED", H1582="MAYBE")), "MUTUALLY INCLUDED", IF(AND(G1582="MAYBE", H1582="MAYBE"), "Mutually MAYBE", IF(AND(G1582="Excluded", OR(H1582="INCLUDED", H1582="MAYBE")), "AI: No, Human: Yes", IF(AND(H1582="Excluded", OR(G1582="INCLUDED", G1582="CERTAINLY INCLUDED", G1582="MAYBE")), "AI: Yes, Human: No", "Other Conflict")))))</f>
        <v>Mutually Excluded</v>
      </c>
      <c r="K1582" s="10"/>
      <c r="L1582" s="10"/>
      <c r="N1582" s="220" t="s">
        <v>19</v>
      </c>
      <c r="O1582" s="54" t="str">
        <f>IF(J1582="Mutually Excluded","Exclude",IF(J1582= "Mutually Included","Include",M1582))</f>
        <v>Exclude</v>
      </c>
      <c r="P1582" s="54" t="str">
        <f>'Humans Alignment T&amp;A'!Z1582</f>
        <v>Exclude</v>
      </c>
      <c r="Q1582" s="120" t="str">
        <f>IF(AND(O1582="Exclude", P1582="Exclude"), "Mutually Excluded", IF(AND(OR(O1582="CERTAINLY INCLUDED", O1582="INCLUDE" ), OR(P1582="INCLUDE", P1582="MAYBE")), "MUTUALLY INCLUDED", IF(AND(O1582="MAYBE", P1582="MAYBE"), "Mutually MAYBE", IF(AND(O1582="Exclude", OR(P1582="INCLUDE", P1582="MAYBE")), "AI+Hum: No, Hum1+2: Yes", IF(AND(P1582="Exclude", OR(O1582="INCLUDE", O1582="CERTAINLY INCLUDED", H1582="MAYBE")), "Ai+hum: Yes, Hum1+2: No", "Other Conflict")))))</f>
        <v>Mutually Excluded</v>
      </c>
      <c r="U1582" s="121" t="str">
        <f>IF(Q1582="Mutually Excluded","Exclude",IF(Q1582= "Mutually Included","Include",R1582))</f>
        <v>Exclude</v>
      </c>
      <c r="V1582" s="122"/>
      <c r="X1582" s="117"/>
      <c r="Y1582" s="117"/>
      <c r="Z1582" s="103" t="str">
        <f t="shared" si="230"/>
        <v/>
      </c>
      <c r="AA1582" s="256"/>
      <c r="AB1582" s="186"/>
      <c r="AC1582" s="186"/>
      <c r="AD1582" s="203"/>
      <c r="AF1582" s="203"/>
      <c r="AG1582" s="102" t="str">
        <f t="shared" si="231"/>
        <v/>
      </c>
      <c r="AH1582" s="10" t="str">
        <f t="shared" si="234"/>
        <v/>
      </c>
      <c r="AI1582" s="102"/>
      <c r="AJ1582" s="10"/>
      <c r="AK1582" s="10"/>
      <c r="AL1582" s="105"/>
      <c r="AM1582" s="102"/>
      <c r="AN1582" s="10"/>
      <c r="AO1582" s="10" t="str">
        <f t="shared" si="232"/>
        <v/>
      </c>
      <c r="AT1582" s="10"/>
      <c r="AU1582" s="10" t="str">
        <f>IF(O1582="include",AF1582,"")</f>
        <v/>
      </c>
      <c r="AV1582" s="54" t="str">
        <f>IF(P1582="include",AF1582,"")</f>
        <v/>
      </c>
    </row>
    <row r="1583" spans="1:48" s="54" customFormat="1" ht="30">
      <c r="A1583" s="10">
        <v>1727</v>
      </c>
      <c r="B1583" s="10"/>
      <c r="C1583" s="10" t="s">
        <v>2113</v>
      </c>
      <c r="D1583" s="10">
        <v>2</v>
      </c>
      <c r="E1583" s="10">
        <v>2</v>
      </c>
      <c r="F1583" s="10">
        <v>2</v>
      </c>
      <c r="G1583" s="119" t="str">
        <f t="shared" si="235"/>
        <v>EXCLUDED</v>
      </c>
      <c r="H1583" s="147" t="s">
        <v>901</v>
      </c>
      <c r="I1583" s="189" t="s">
        <v>901</v>
      </c>
      <c r="J1583" s="10" t="str">
        <f>IF(AND(G1583="Excluded", H1583="Excluded"), "Mutually Excluded", IF(AND(OR(G1583="CERTAINLY INCLUDED", G1583="INCLUDED", G1583="MAYBE" ), OR(H1583="INCLUDED", H1583="MAYBE")), "MUTUALLY INCLUDED", IF(AND(G1583="MAYBE", H1583="MAYBE"), "Mutually MAYBE", IF(AND(G1583="Excluded", OR(H1583="INCLUDED", H1583="MAYBE")), "AI: No, Human: Yes", IF(AND(H1583="Excluded", OR(G1583="INCLUDED", G1583="CERTAINLY INCLUDED", G1583="MAYBE")), "AI: Yes, Human: No", "Other Conflict")))))</f>
        <v>Mutually Excluded</v>
      </c>
      <c r="K1583" s="10"/>
      <c r="L1583" s="10"/>
      <c r="N1583" s="220" t="s">
        <v>19</v>
      </c>
      <c r="O1583" s="54" t="str">
        <f>IF(J1583="Mutually Excluded","Exclude",IF(J1583= "Mutually Included","Include",M1583))</f>
        <v>Exclude</v>
      </c>
      <c r="P1583" s="54" t="str">
        <f>'Humans Alignment T&amp;A'!Z1583</f>
        <v>Exclude</v>
      </c>
      <c r="Q1583" s="120" t="str">
        <f>IF(AND(O1583="Exclude", P1583="Exclude"), "Mutually Excluded", IF(AND(OR(O1583="CERTAINLY INCLUDED", O1583="INCLUDE" ), OR(P1583="INCLUDE", P1583="MAYBE")), "MUTUALLY INCLUDED", IF(AND(O1583="MAYBE", P1583="MAYBE"), "Mutually MAYBE", IF(AND(O1583="Exclude", OR(P1583="INCLUDE", P1583="MAYBE")), "AI+Hum: No, Hum1+2: Yes", IF(AND(P1583="Exclude", OR(O1583="INCLUDE", O1583="CERTAINLY INCLUDED", H1583="MAYBE")), "Ai+hum: Yes, Hum1+2: No", "Other Conflict")))))</f>
        <v>Mutually Excluded</v>
      </c>
      <c r="U1583" s="121" t="str">
        <f>IF(Q1583="Mutually Excluded","Exclude",IF(Q1583= "Mutually Included","Include",R1583))</f>
        <v>Exclude</v>
      </c>
      <c r="V1583" s="122"/>
      <c r="X1583" s="117"/>
      <c r="Y1583" s="117"/>
      <c r="Z1583" s="103" t="str">
        <f t="shared" si="230"/>
        <v/>
      </c>
      <c r="AA1583" s="256"/>
      <c r="AB1583" s="186"/>
      <c r="AC1583" s="186"/>
      <c r="AD1583" s="203"/>
      <c r="AF1583" s="203"/>
      <c r="AG1583" s="102" t="str">
        <f t="shared" si="231"/>
        <v/>
      </c>
      <c r="AH1583" s="10" t="str">
        <f t="shared" si="234"/>
        <v/>
      </c>
      <c r="AI1583" s="102"/>
      <c r="AJ1583" s="10"/>
      <c r="AK1583" s="10"/>
      <c r="AL1583" s="105"/>
      <c r="AM1583" s="102"/>
      <c r="AN1583" s="10"/>
      <c r="AO1583" s="10" t="str">
        <f t="shared" si="232"/>
        <v/>
      </c>
      <c r="AT1583" s="10"/>
      <c r="AU1583" s="10" t="str">
        <f>IF(O1583="include",AF1583,"")</f>
        <v/>
      </c>
      <c r="AV1583" s="54" t="str">
        <f>IF(P1583="include",AF1583,"")</f>
        <v/>
      </c>
    </row>
    <row r="1584" spans="1:48" s="54" customFormat="1" ht="30">
      <c r="A1584" s="10">
        <v>1728</v>
      </c>
      <c r="B1584" s="10"/>
      <c r="C1584" s="10" t="s">
        <v>2114</v>
      </c>
      <c r="D1584" s="10">
        <v>1</v>
      </c>
      <c r="E1584" s="10">
        <v>1</v>
      </c>
      <c r="F1584" s="10">
        <v>1</v>
      </c>
      <c r="G1584" s="119" t="str">
        <f t="shared" si="235"/>
        <v>EXCLUDED</v>
      </c>
      <c r="H1584" s="147" t="s">
        <v>901</v>
      </c>
      <c r="I1584" s="189" t="s">
        <v>901</v>
      </c>
      <c r="J1584" s="10" t="str">
        <f>IF(AND(G1584="Excluded", H1584="Excluded"), "Mutually Excluded", IF(AND(OR(G1584="CERTAINLY INCLUDED", G1584="INCLUDED", G1584="MAYBE" ), OR(H1584="INCLUDED", H1584="MAYBE")), "MUTUALLY INCLUDED", IF(AND(G1584="MAYBE", H1584="MAYBE"), "Mutually MAYBE", IF(AND(G1584="Excluded", OR(H1584="INCLUDED", H1584="MAYBE")), "AI: No, Human: Yes", IF(AND(H1584="Excluded", OR(G1584="INCLUDED", G1584="CERTAINLY INCLUDED", G1584="MAYBE")), "AI: Yes, Human: No", "Other Conflict")))))</f>
        <v>Mutually Excluded</v>
      </c>
      <c r="K1584" s="10"/>
      <c r="L1584" s="10"/>
      <c r="N1584" s="220" t="s">
        <v>19</v>
      </c>
      <c r="O1584" s="54" t="str">
        <f>IF(J1584="Mutually Excluded","Exclude",IF(J1584= "Mutually Included","Include",M1584))</f>
        <v>Exclude</v>
      </c>
      <c r="P1584" s="54" t="str">
        <f>'Humans Alignment T&amp;A'!Z1584</f>
        <v>Exclude</v>
      </c>
      <c r="Q1584" s="120" t="str">
        <f>IF(AND(O1584="Exclude", P1584="Exclude"), "Mutually Excluded", IF(AND(OR(O1584="CERTAINLY INCLUDED", O1584="INCLUDE" ), OR(P1584="INCLUDE", P1584="MAYBE")), "MUTUALLY INCLUDED", IF(AND(O1584="MAYBE", P1584="MAYBE"), "Mutually MAYBE", IF(AND(O1584="Exclude", OR(P1584="INCLUDE", P1584="MAYBE")), "AI+Hum: No, Hum1+2: Yes", IF(AND(P1584="Exclude", OR(O1584="INCLUDE", O1584="CERTAINLY INCLUDED", H1584="MAYBE")), "Ai+hum: Yes, Hum1+2: No", "Other Conflict")))))</f>
        <v>Mutually Excluded</v>
      </c>
      <c r="U1584" s="121" t="str">
        <f>IF(Q1584="Mutually Excluded","Exclude",IF(Q1584= "Mutually Included","Include",R1584))</f>
        <v>Exclude</v>
      </c>
      <c r="V1584" s="122"/>
      <c r="X1584" s="117"/>
      <c r="Y1584" s="117"/>
      <c r="Z1584" s="103" t="str">
        <f t="shared" si="230"/>
        <v/>
      </c>
      <c r="AA1584" s="256"/>
      <c r="AB1584" s="186"/>
      <c r="AC1584" s="186"/>
      <c r="AD1584" s="203"/>
      <c r="AF1584" s="203"/>
      <c r="AG1584" s="102" t="str">
        <f t="shared" si="231"/>
        <v/>
      </c>
      <c r="AH1584" s="10" t="str">
        <f t="shared" si="234"/>
        <v/>
      </c>
      <c r="AI1584" s="102"/>
      <c r="AJ1584" s="10"/>
      <c r="AK1584" s="10"/>
      <c r="AL1584" s="105"/>
      <c r="AM1584" s="102"/>
      <c r="AN1584" s="10"/>
      <c r="AO1584" s="10" t="str">
        <f t="shared" si="232"/>
        <v/>
      </c>
      <c r="AT1584" s="10"/>
      <c r="AU1584" s="10" t="str">
        <f>IF(O1584="include",AF1584,"")</f>
        <v/>
      </c>
      <c r="AV1584" s="54" t="str">
        <f>IF(P1584="include",AF1584,"")</f>
        <v/>
      </c>
    </row>
    <row r="1585" spans="1:48" s="54" customFormat="1" ht="30" customHeight="1">
      <c r="A1585" s="10">
        <v>1729</v>
      </c>
      <c r="B1585" s="10"/>
      <c r="C1585" s="10" t="s">
        <v>2115</v>
      </c>
      <c r="D1585" s="10">
        <v>3</v>
      </c>
      <c r="E1585" s="10">
        <v>2</v>
      </c>
      <c r="F1585" s="10">
        <v>3</v>
      </c>
      <c r="G1585" s="119" t="str">
        <f t="shared" si="235"/>
        <v>EXCLUDED</v>
      </c>
      <c r="H1585" s="147" t="s">
        <v>901</v>
      </c>
      <c r="I1585" s="189" t="s">
        <v>901</v>
      </c>
      <c r="J1585" s="10" t="str">
        <f>IF(AND(G1585="Excluded", H1585="Excluded"), "Mutually Excluded", IF(AND(OR(G1585="CERTAINLY INCLUDED", G1585="INCLUDED", G1585="MAYBE" ), OR(H1585="INCLUDED", H1585="MAYBE")), "MUTUALLY INCLUDED", IF(AND(G1585="MAYBE", H1585="MAYBE"), "Mutually MAYBE", IF(AND(G1585="Excluded", OR(H1585="INCLUDED", H1585="MAYBE")), "AI: No, Human: Yes", IF(AND(H1585="Excluded", OR(G1585="INCLUDED", G1585="CERTAINLY INCLUDED", G1585="MAYBE")), "AI: Yes, Human: No", "Other Conflict")))))</f>
        <v>Mutually Excluded</v>
      </c>
      <c r="K1585" s="10"/>
      <c r="L1585" s="10"/>
      <c r="N1585" s="220" t="s">
        <v>19</v>
      </c>
      <c r="O1585" s="54" t="str">
        <f>IF(J1585="Mutually Excluded","Exclude",IF(J1585= "Mutually Included","Include",M1585))</f>
        <v>Exclude</v>
      </c>
      <c r="P1585" s="54" t="str">
        <f>'Humans Alignment T&amp;A'!Z1585</f>
        <v>Exclude</v>
      </c>
      <c r="Q1585" s="120" t="str">
        <f>IF(AND(O1585="Exclude", P1585="Exclude"), "Mutually Excluded", IF(AND(OR(O1585="CERTAINLY INCLUDED", O1585="INCLUDE" ), OR(P1585="INCLUDE", P1585="MAYBE")), "MUTUALLY INCLUDED", IF(AND(O1585="MAYBE", P1585="MAYBE"), "Mutually MAYBE", IF(AND(O1585="Exclude", OR(P1585="INCLUDE", P1585="MAYBE")), "AI+Hum: No, Hum1+2: Yes", IF(AND(P1585="Exclude", OR(O1585="INCLUDE", O1585="CERTAINLY INCLUDED", H1585="MAYBE")), "Ai+hum: Yes, Hum1+2: No", "Other Conflict")))))</f>
        <v>Mutually Excluded</v>
      </c>
      <c r="U1585" s="121" t="str">
        <f>IF(Q1585="Mutually Excluded","Exclude",IF(Q1585= "Mutually Included","Include",R1585))</f>
        <v>Exclude</v>
      </c>
      <c r="V1585" s="122"/>
      <c r="X1585" s="117"/>
      <c r="Y1585" s="117"/>
      <c r="Z1585" s="103" t="str">
        <f t="shared" si="230"/>
        <v/>
      </c>
      <c r="AA1585" s="256"/>
      <c r="AB1585" s="186"/>
      <c r="AC1585" s="186"/>
      <c r="AD1585" s="203"/>
      <c r="AF1585" s="203"/>
      <c r="AG1585" s="102" t="str">
        <f t="shared" si="231"/>
        <v/>
      </c>
      <c r="AH1585" s="10" t="str">
        <f t="shared" si="234"/>
        <v/>
      </c>
      <c r="AI1585" s="102"/>
      <c r="AJ1585" s="10"/>
      <c r="AK1585" s="10"/>
      <c r="AL1585" s="105"/>
      <c r="AM1585" s="102"/>
      <c r="AN1585" s="10"/>
      <c r="AO1585" s="10" t="str">
        <f t="shared" si="232"/>
        <v/>
      </c>
      <c r="AT1585" s="10"/>
      <c r="AU1585" s="10" t="str">
        <f>IF(O1585="include",AF1585,"")</f>
        <v/>
      </c>
      <c r="AV1585" s="54" t="str">
        <f>IF(P1585="include",AF1585,"")</f>
        <v/>
      </c>
    </row>
    <row r="1586" spans="1:48" s="54" customFormat="1" ht="45">
      <c r="A1586" s="10">
        <v>1730</v>
      </c>
      <c r="B1586" s="10"/>
      <c r="C1586" s="10" t="s">
        <v>2117</v>
      </c>
      <c r="D1586" s="10">
        <v>2</v>
      </c>
      <c r="E1586" s="10">
        <v>2</v>
      </c>
      <c r="F1586" s="10">
        <v>2</v>
      </c>
      <c r="G1586" s="119" t="str">
        <f t="shared" si="235"/>
        <v>EXCLUDED</v>
      </c>
      <c r="H1586" s="147" t="s">
        <v>901</v>
      </c>
      <c r="I1586" s="189" t="s">
        <v>901</v>
      </c>
      <c r="J1586" s="10" t="str">
        <f>IF(AND(G1586="Excluded", H1586="Excluded"), "Mutually Excluded", IF(AND(OR(G1586="CERTAINLY INCLUDED", G1586="INCLUDED", G1586="MAYBE" ), OR(H1586="INCLUDED", H1586="MAYBE")), "MUTUALLY INCLUDED", IF(AND(G1586="MAYBE", H1586="MAYBE"), "Mutually MAYBE", IF(AND(G1586="Excluded", OR(H1586="INCLUDED", H1586="MAYBE")), "AI: No, Human: Yes", IF(AND(H1586="Excluded", OR(G1586="INCLUDED", G1586="CERTAINLY INCLUDED", G1586="MAYBE")), "AI: Yes, Human: No", "Other Conflict")))))</f>
        <v>Mutually Excluded</v>
      </c>
      <c r="K1586" s="10"/>
      <c r="L1586" s="10"/>
      <c r="N1586" s="220" t="s">
        <v>19</v>
      </c>
      <c r="O1586" s="54" t="str">
        <f>IF(J1586="Mutually Excluded","Exclude",IF(J1586= "Mutually Included","Include",M1586))</f>
        <v>Exclude</v>
      </c>
      <c r="P1586" s="54" t="str">
        <f>'Humans Alignment T&amp;A'!Z1586</f>
        <v>Exclude</v>
      </c>
      <c r="Q1586" s="120" t="str">
        <f>IF(AND(O1586="Exclude", P1586="Exclude"), "Mutually Excluded", IF(AND(OR(O1586="CERTAINLY INCLUDED", O1586="INCLUDE" ), OR(P1586="INCLUDE", P1586="MAYBE")), "MUTUALLY INCLUDED", IF(AND(O1586="MAYBE", P1586="MAYBE"), "Mutually MAYBE", IF(AND(O1586="Exclude", OR(P1586="INCLUDE", P1586="MAYBE")), "AI+Hum: No, Hum1+2: Yes", IF(AND(P1586="Exclude", OR(O1586="INCLUDE", O1586="CERTAINLY INCLUDED", H1586="MAYBE")), "Ai+hum: Yes, Hum1+2: No", "Other Conflict")))))</f>
        <v>Mutually Excluded</v>
      </c>
      <c r="U1586" s="121" t="str">
        <f>IF(Q1586="Mutually Excluded","Exclude",IF(Q1586= "Mutually Included","Include",R1586))</f>
        <v>Exclude</v>
      </c>
      <c r="V1586" s="122"/>
      <c r="X1586" s="117"/>
      <c r="Y1586" s="117"/>
      <c r="Z1586" s="103" t="str">
        <f t="shared" si="230"/>
        <v/>
      </c>
      <c r="AA1586" s="256"/>
      <c r="AB1586" s="186"/>
      <c r="AC1586" s="186"/>
      <c r="AD1586" s="203"/>
      <c r="AF1586" s="203"/>
      <c r="AG1586" s="102" t="str">
        <f t="shared" si="231"/>
        <v/>
      </c>
      <c r="AH1586" s="10" t="str">
        <f t="shared" si="234"/>
        <v/>
      </c>
      <c r="AI1586" s="102"/>
      <c r="AJ1586" s="10"/>
      <c r="AK1586" s="10"/>
      <c r="AL1586" s="105"/>
      <c r="AM1586" s="102"/>
      <c r="AN1586" s="10"/>
      <c r="AO1586" s="10" t="str">
        <f t="shared" si="232"/>
        <v/>
      </c>
      <c r="AT1586" s="10"/>
      <c r="AU1586" s="10" t="str">
        <f>IF(O1586="include",AF1586,"")</f>
        <v/>
      </c>
      <c r="AV1586" s="54" t="str">
        <f>IF(P1586="include",AF1586,"")</f>
        <v/>
      </c>
    </row>
    <row r="1587" spans="1:48" s="54" customFormat="1" ht="30">
      <c r="A1587" s="10">
        <v>1731</v>
      </c>
      <c r="B1587" s="10"/>
      <c r="C1587" s="10" t="s">
        <v>2118</v>
      </c>
      <c r="D1587" s="10">
        <v>3</v>
      </c>
      <c r="E1587" s="10">
        <v>3</v>
      </c>
      <c r="F1587" s="10">
        <v>3</v>
      </c>
      <c r="G1587" s="119" t="str">
        <f t="shared" si="235"/>
        <v>EXCLUDED</v>
      </c>
      <c r="H1587" s="147" t="s">
        <v>901</v>
      </c>
      <c r="I1587" s="189" t="s">
        <v>901</v>
      </c>
      <c r="J1587" s="10" t="str">
        <f>IF(AND(G1587="Excluded", H1587="Excluded"), "Mutually Excluded", IF(AND(OR(G1587="CERTAINLY INCLUDED", G1587="INCLUDED", G1587="MAYBE" ), OR(H1587="INCLUDED", H1587="MAYBE")), "MUTUALLY INCLUDED", IF(AND(G1587="MAYBE", H1587="MAYBE"), "Mutually MAYBE", IF(AND(G1587="Excluded", OR(H1587="INCLUDED", H1587="MAYBE")), "AI: No, Human: Yes", IF(AND(H1587="Excluded", OR(G1587="INCLUDED", G1587="CERTAINLY INCLUDED", G1587="MAYBE")), "AI: Yes, Human: No", "Other Conflict")))))</f>
        <v>Mutually Excluded</v>
      </c>
      <c r="K1587" s="10"/>
      <c r="L1587" s="10"/>
      <c r="N1587" s="220" t="s">
        <v>19</v>
      </c>
      <c r="O1587" s="54" t="str">
        <f>IF(J1587="Mutually Excluded","Exclude",IF(J1587= "Mutually Included","Include",M1587))</f>
        <v>Exclude</v>
      </c>
      <c r="P1587" s="54" t="str">
        <f>'Humans Alignment T&amp;A'!Z1587</f>
        <v>Exclude</v>
      </c>
      <c r="Q1587" s="120" t="str">
        <f>IF(AND(O1587="Exclude", P1587="Exclude"), "Mutually Excluded", IF(AND(OR(O1587="CERTAINLY INCLUDED", O1587="INCLUDE" ), OR(P1587="INCLUDE", P1587="MAYBE")), "MUTUALLY INCLUDED", IF(AND(O1587="MAYBE", P1587="MAYBE"), "Mutually MAYBE", IF(AND(O1587="Exclude", OR(P1587="INCLUDE", P1587="MAYBE")), "AI+Hum: No, Hum1+2: Yes", IF(AND(P1587="Exclude", OR(O1587="INCLUDE", O1587="CERTAINLY INCLUDED", H1587="MAYBE")), "Ai+hum: Yes, Hum1+2: No", "Other Conflict")))))</f>
        <v>Mutually Excluded</v>
      </c>
      <c r="U1587" s="121" t="str">
        <f>IF(Q1587="Mutually Excluded","Exclude",IF(Q1587= "Mutually Included","Include",R1587))</f>
        <v>Exclude</v>
      </c>
      <c r="V1587" s="122"/>
      <c r="X1587" s="117"/>
      <c r="Y1587" s="117"/>
      <c r="Z1587" s="103" t="str">
        <f t="shared" ref="Z1587:Z1648" si="239">IF(OR(ISBLANK(AF1587), ISBLANK(V1587)), "", IF(AND(OR(AF1587="Include", AF1587="Maybe"), OR(V1587="Include", V1587="Maybe", V1587="Certainly Included")), "Mutually Included", IF(AND(AF1587="Exclude", V1587="Exclude"), "Mutually Excluded", IF(AND(AF1587="Exclude", OR(V1587="Include", V1587="Maybe")), "Nikos Excluded, Cindy Included", IF(AND(OR(AF1587="Include", AF1587="Maybe"), V1587="Exclude"), "Nikos Included, Cindy Excluded", "Pal")))))</f>
        <v/>
      </c>
      <c r="AA1587" s="256"/>
      <c r="AB1587" s="186"/>
      <c r="AC1587" s="186"/>
      <c r="AD1587" s="203"/>
      <c r="AF1587" s="203"/>
      <c r="AG1587" s="102" t="str">
        <f t="shared" ref="AG1587:AG1648" si="240">IF(OR(ISBLANK(AF1587), ISBLANK(AD1587)), "", IF(AND(OR(AF1587="Include", AF1587="Maybe"), OR(AD1587="Include", AD1587="Maybe", AD1587="Certainly Included")), "Mutually Included", IF(AND(AF1587="Exclude", AD1587="Exclude"), "Mutually Excluded", IF(AND(AF1587="Exclude", OR(AD1587="Include", AD1587="Maybe")), "Nikos Excluded, Mikhail Included", IF(AND(OR(AF1587="Include", AF1587="Maybe"), AD1587="Exclude"), "Nikos Included, Mikhail Excluded", "Pal")))))</f>
        <v/>
      </c>
      <c r="AH1587" s="10" t="str">
        <f t="shared" si="234"/>
        <v/>
      </c>
      <c r="AI1587" s="102"/>
      <c r="AJ1587" s="10"/>
      <c r="AK1587" s="10"/>
      <c r="AL1587" s="105"/>
      <c r="AM1587" s="102"/>
      <c r="AN1587" s="10"/>
      <c r="AO1587" s="10" t="str">
        <f t="shared" ref="AO1587:AO1648" si="241">IF(OR(ISBLANK(AF1587), ISBLANK(AP1587)), "", IF(AND(OR(AF1587="Include", AF1587="Maybe"), OR(AP1587="Include", AP1587="Maybe", AP1587="Certainly Included")), "Mutually Included", IF(AND(AF1587="Exclude", AP1587="Exclude"), "Mutually Excluded", IF(AND(AF1587="Exclude", OR(AP1587="Include", AP1587="Maybe",, AP1587="Certainly Included")), "Human Excluded, AI Included", IF(AND(OR(AF1587="Include", AF1587="Maybe"), AP1587="Exclude"), "Human Included, AI Excluded", "Pal")))))</f>
        <v/>
      </c>
      <c r="AT1587" s="10"/>
      <c r="AU1587" s="10" t="str">
        <f>IF(O1587="include",AF1587,"")</f>
        <v/>
      </c>
      <c r="AV1587" s="54" t="str">
        <f>IF(P1587="include",AF1587,"")</f>
        <v/>
      </c>
    </row>
    <row r="1588" spans="1:48" s="54" customFormat="1" ht="30">
      <c r="A1588" s="10">
        <v>1732</v>
      </c>
      <c r="B1588" s="10"/>
      <c r="C1588" s="10" t="s">
        <v>2119</v>
      </c>
      <c r="D1588" s="10">
        <v>2</v>
      </c>
      <c r="E1588" s="10">
        <v>2</v>
      </c>
      <c r="F1588" s="10">
        <v>2</v>
      </c>
      <c r="G1588" s="119" t="str">
        <f t="shared" si="235"/>
        <v>EXCLUDED</v>
      </c>
      <c r="H1588" s="147" t="s">
        <v>901</v>
      </c>
      <c r="I1588" s="189" t="s">
        <v>901</v>
      </c>
      <c r="J1588" s="10" t="str">
        <f>IF(AND(G1588="Excluded", H1588="Excluded"), "Mutually Excluded", IF(AND(OR(G1588="CERTAINLY INCLUDED", G1588="INCLUDED", G1588="MAYBE" ), OR(H1588="INCLUDED", H1588="MAYBE")), "MUTUALLY INCLUDED", IF(AND(G1588="MAYBE", H1588="MAYBE"), "Mutually MAYBE", IF(AND(G1588="Excluded", OR(H1588="INCLUDED", H1588="MAYBE")), "AI: No, Human: Yes", IF(AND(H1588="Excluded", OR(G1588="INCLUDED", G1588="CERTAINLY INCLUDED", G1588="MAYBE")), "AI: Yes, Human: No", "Other Conflict")))))</f>
        <v>Mutually Excluded</v>
      </c>
      <c r="K1588" s="10"/>
      <c r="L1588" s="10"/>
      <c r="N1588" s="220" t="s">
        <v>19</v>
      </c>
      <c r="O1588" s="54" t="str">
        <f>IF(J1588="Mutually Excluded","Exclude",IF(J1588= "Mutually Included","Include",M1588))</f>
        <v>Exclude</v>
      </c>
      <c r="P1588" s="54" t="str">
        <f>'Humans Alignment T&amp;A'!Z1588</f>
        <v>Exclude</v>
      </c>
      <c r="Q1588" s="120" t="str">
        <f>IF(AND(O1588="Exclude", P1588="Exclude"), "Mutually Excluded", IF(AND(OR(O1588="CERTAINLY INCLUDED", O1588="INCLUDE" ), OR(P1588="INCLUDE", P1588="MAYBE")), "MUTUALLY INCLUDED", IF(AND(O1588="MAYBE", P1588="MAYBE"), "Mutually MAYBE", IF(AND(O1588="Exclude", OR(P1588="INCLUDE", P1588="MAYBE")), "AI+Hum: No, Hum1+2: Yes", IF(AND(P1588="Exclude", OR(O1588="INCLUDE", O1588="CERTAINLY INCLUDED", H1588="MAYBE")), "Ai+hum: Yes, Hum1+2: No", "Other Conflict")))))</f>
        <v>Mutually Excluded</v>
      </c>
      <c r="U1588" s="121" t="str">
        <f>IF(Q1588="Mutually Excluded","Exclude",IF(Q1588= "Mutually Included","Include",R1588))</f>
        <v>Exclude</v>
      </c>
      <c r="V1588" s="122"/>
      <c r="X1588" s="117"/>
      <c r="Y1588" s="117"/>
      <c r="Z1588" s="103" t="str">
        <f t="shared" si="239"/>
        <v/>
      </c>
      <c r="AA1588" s="256"/>
      <c r="AB1588" s="186"/>
      <c r="AC1588" s="186"/>
      <c r="AD1588" s="203"/>
      <c r="AF1588" s="203"/>
      <c r="AG1588" s="102" t="str">
        <f t="shared" si="240"/>
        <v/>
      </c>
      <c r="AH1588" s="10" t="str">
        <f t="shared" si="234"/>
        <v/>
      </c>
      <c r="AI1588" s="102"/>
      <c r="AJ1588" s="10"/>
      <c r="AK1588" s="10"/>
      <c r="AL1588" s="105"/>
      <c r="AM1588" s="102"/>
      <c r="AN1588" s="10"/>
      <c r="AO1588" s="10" t="str">
        <f t="shared" si="241"/>
        <v/>
      </c>
      <c r="AT1588" s="10"/>
      <c r="AU1588" s="10" t="str">
        <f>IF(O1588="include",AF1588,"")</f>
        <v/>
      </c>
      <c r="AV1588" s="54" t="str">
        <f>IF(P1588="include",AF1588,"")</f>
        <v/>
      </c>
    </row>
    <row r="1589" spans="1:48" s="54" customFormat="1" ht="30">
      <c r="A1589" s="10">
        <v>1733</v>
      </c>
      <c r="B1589" s="10"/>
      <c r="C1589" s="10" t="s">
        <v>2122</v>
      </c>
      <c r="D1589" s="10">
        <v>1</v>
      </c>
      <c r="E1589" s="10">
        <v>1</v>
      </c>
      <c r="F1589" s="10">
        <v>1</v>
      </c>
      <c r="G1589" s="119" t="str">
        <f t="shared" si="235"/>
        <v>EXCLUDED</v>
      </c>
      <c r="H1589" s="147" t="s">
        <v>901</v>
      </c>
      <c r="I1589" s="189" t="s">
        <v>901</v>
      </c>
      <c r="J1589" s="10" t="str">
        <f>IF(AND(G1589="Excluded", H1589="Excluded"), "Mutually Excluded", IF(AND(OR(G1589="CERTAINLY INCLUDED", G1589="INCLUDED", G1589="MAYBE" ), OR(H1589="INCLUDED", H1589="MAYBE")), "MUTUALLY INCLUDED", IF(AND(G1589="MAYBE", H1589="MAYBE"), "Mutually MAYBE", IF(AND(G1589="Excluded", OR(H1589="INCLUDED", H1589="MAYBE")), "AI: No, Human: Yes", IF(AND(H1589="Excluded", OR(G1589="INCLUDED", G1589="CERTAINLY INCLUDED", G1589="MAYBE")), "AI: Yes, Human: No", "Other Conflict")))))</f>
        <v>Mutually Excluded</v>
      </c>
      <c r="K1589" s="10"/>
      <c r="L1589" s="10"/>
      <c r="N1589" s="220" t="s">
        <v>19</v>
      </c>
      <c r="O1589" s="54" t="str">
        <f>IF(J1589="Mutually Excluded","Exclude",IF(J1589= "Mutually Included","Include",M1589))</f>
        <v>Exclude</v>
      </c>
      <c r="P1589" s="54" t="str">
        <f>'Humans Alignment T&amp;A'!Z1589</f>
        <v>Exclude</v>
      </c>
      <c r="Q1589" s="120" t="str">
        <f>IF(AND(O1589="Exclude", P1589="Exclude"), "Mutually Excluded", IF(AND(OR(O1589="CERTAINLY INCLUDED", O1589="INCLUDE" ), OR(P1589="INCLUDE", P1589="MAYBE")), "MUTUALLY INCLUDED", IF(AND(O1589="MAYBE", P1589="MAYBE"), "Mutually MAYBE", IF(AND(O1589="Exclude", OR(P1589="INCLUDE", P1589="MAYBE")), "AI+Hum: No, Hum1+2: Yes", IF(AND(P1589="Exclude", OR(O1589="INCLUDE", O1589="CERTAINLY INCLUDED", H1589="MAYBE")), "Ai+hum: Yes, Hum1+2: No", "Other Conflict")))))</f>
        <v>Mutually Excluded</v>
      </c>
      <c r="U1589" s="121" t="str">
        <f>IF(Q1589="Mutually Excluded","Exclude",IF(Q1589= "Mutually Included","Include",R1589))</f>
        <v>Exclude</v>
      </c>
      <c r="V1589" s="122"/>
      <c r="X1589" s="117"/>
      <c r="Y1589" s="117"/>
      <c r="Z1589" s="103" t="str">
        <f t="shared" si="239"/>
        <v/>
      </c>
      <c r="AA1589" s="256"/>
      <c r="AB1589" s="186"/>
      <c r="AC1589" s="186"/>
      <c r="AD1589" s="203"/>
      <c r="AF1589" s="203"/>
      <c r="AG1589" s="102" t="str">
        <f t="shared" si="240"/>
        <v/>
      </c>
      <c r="AH1589" s="10" t="str">
        <f t="shared" si="234"/>
        <v/>
      </c>
      <c r="AI1589" s="102"/>
      <c r="AJ1589" s="10"/>
      <c r="AK1589" s="10"/>
      <c r="AL1589" s="105"/>
      <c r="AM1589" s="102"/>
      <c r="AN1589" s="10"/>
      <c r="AO1589" s="10" t="str">
        <f t="shared" si="241"/>
        <v/>
      </c>
      <c r="AT1589" s="10"/>
      <c r="AU1589" s="10" t="str">
        <f>IF(O1589="include",AF1589,"")</f>
        <v/>
      </c>
      <c r="AV1589" s="54" t="str">
        <f>IF(P1589="include",AF1589,"")</f>
        <v/>
      </c>
    </row>
    <row r="1590" spans="1:48" s="54" customFormat="1" ht="30">
      <c r="A1590" s="10">
        <v>1734</v>
      </c>
      <c r="B1590" s="10"/>
      <c r="C1590" s="10" t="s">
        <v>2123</v>
      </c>
      <c r="D1590" s="10">
        <v>2</v>
      </c>
      <c r="E1590" s="10">
        <v>3</v>
      </c>
      <c r="F1590" s="10">
        <v>2</v>
      </c>
      <c r="G1590" s="119" t="str">
        <f t="shared" si="235"/>
        <v>EXCLUDED</v>
      </c>
      <c r="H1590" s="147" t="s">
        <v>901</v>
      </c>
      <c r="I1590" s="189" t="s">
        <v>901</v>
      </c>
      <c r="J1590" s="10" t="str">
        <f>IF(AND(G1590="Excluded", H1590="Excluded"), "Mutually Excluded", IF(AND(OR(G1590="CERTAINLY INCLUDED", G1590="INCLUDED", G1590="MAYBE" ), OR(H1590="INCLUDED", H1590="MAYBE")), "MUTUALLY INCLUDED", IF(AND(G1590="MAYBE", H1590="MAYBE"), "Mutually MAYBE", IF(AND(G1590="Excluded", OR(H1590="INCLUDED", H1590="MAYBE")), "AI: No, Human: Yes", IF(AND(H1590="Excluded", OR(G1590="INCLUDED", G1590="CERTAINLY INCLUDED", G1590="MAYBE")), "AI: Yes, Human: No", "Other Conflict")))))</f>
        <v>Mutually Excluded</v>
      </c>
      <c r="K1590" s="10"/>
      <c r="L1590" s="10"/>
      <c r="N1590" s="220" t="s">
        <v>19</v>
      </c>
      <c r="O1590" s="54" t="str">
        <f>IF(J1590="Mutually Excluded","Exclude",IF(J1590= "Mutually Included","Include",M1590))</f>
        <v>Exclude</v>
      </c>
      <c r="P1590" s="54" t="str">
        <f>'Humans Alignment T&amp;A'!Z1590</f>
        <v>Exclude</v>
      </c>
      <c r="Q1590" s="120" t="str">
        <f>IF(AND(O1590="Exclude", P1590="Exclude"), "Mutually Excluded", IF(AND(OR(O1590="CERTAINLY INCLUDED", O1590="INCLUDE" ), OR(P1590="INCLUDE", P1590="MAYBE")), "MUTUALLY INCLUDED", IF(AND(O1590="MAYBE", P1590="MAYBE"), "Mutually MAYBE", IF(AND(O1590="Exclude", OR(P1590="INCLUDE", P1590="MAYBE")), "AI+Hum: No, Hum1+2: Yes", IF(AND(P1590="Exclude", OR(O1590="INCLUDE", O1590="CERTAINLY INCLUDED", H1590="MAYBE")), "Ai+hum: Yes, Hum1+2: No", "Other Conflict")))))</f>
        <v>Mutually Excluded</v>
      </c>
      <c r="U1590" s="121" t="str">
        <f>IF(Q1590="Mutually Excluded","Exclude",IF(Q1590= "Mutually Included","Include",R1590))</f>
        <v>Exclude</v>
      </c>
      <c r="V1590" s="122"/>
      <c r="X1590" s="117"/>
      <c r="Y1590" s="117"/>
      <c r="Z1590" s="103" t="str">
        <f t="shared" si="239"/>
        <v/>
      </c>
      <c r="AA1590" s="256"/>
      <c r="AB1590" s="186"/>
      <c r="AC1590" s="186"/>
      <c r="AD1590" s="203"/>
      <c r="AF1590" s="203"/>
      <c r="AG1590" s="102" t="str">
        <f t="shared" si="240"/>
        <v/>
      </c>
      <c r="AH1590" s="10" t="str">
        <f t="shared" si="234"/>
        <v/>
      </c>
      <c r="AI1590" s="102"/>
      <c r="AJ1590" s="10"/>
      <c r="AK1590" s="10"/>
      <c r="AL1590" s="105"/>
      <c r="AM1590" s="102"/>
      <c r="AN1590" s="10"/>
      <c r="AO1590" s="10" t="str">
        <f t="shared" si="241"/>
        <v/>
      </c>
      <c r="AT1590" s="10"/>
      <c r="AU1590" s="10" t="str">
        <f>IF(O1590="include",AF1590,"")</f>
        <v/>
      </c>
      <c r="AV1590" s="54" t="str">
        <f>IF(P1590="include",AF1590,"")</f>
        <v/>
      </c>
    </row>
    <row r="1591" spans="1:48" s="54" customFormat="1" ht="45">
      <c r="A1591" s="10">
        <v>1735</v>
      </c>
      <c r="B1591" s="10"/>
      <c r="C1591" s="10" t="s">
        <v>2124</v>
      </c>
      <c r="D1591" s="10">
        <v>2</v>
      </c>
      <c r="E1591" s="10">
        <v>2</v>
      </c>
      <c r="F1591" s="10">
        <v>3</v>
      </c>
      <c r="G1591" s="119" t="str">
        <f t="shared" si="235"/>
        <v>EXCLUDED</v>
      </c>
      <c r="H1591" s="147" t="s">
        <v>901</v>
      </c>
      <c r="I1591" s="189" t="s">
        <v>901</v>
      </c>
      <c r="J1591" s="10" t="str">
        <f>IF(AND(G1591="Excluded", H1591="Excluded"), "Mutually Excluded", IF(AND(OR(G1591="CERTAINLY INCLUDED", G1591="INCLUDED", G1591="MAYBE" ), OR(H1591="INCLUDED", H1591="MAYBE")), "MUTUALLY INCLUDED", IF(AND(G1591="MAYBE", H1591="MAYBE"), "Mutually MAYBE", IF(AND(G1591="Excluded", OR(H1591="INCLUDED", H1591="MAYBE")), "AI: No, Human: Yes", IF(AND(H1591="Excluded", OR(G1591="INCLUDED", G1591="CERTAINLY INCLUDED", G1591="MAYBE")), "AI: Yes, Human: No", "Other Conflict")))))</f>
        <v>Mutually Excluded</v>
      </c>
      <c r="K1591" s="10"/>
      <c r="L1591" s="10"/>
      <c r="N1591" s="220" t="s">
        <v>19</v>
      </c>
      <c r="O1591" s="54" t="str">
        <f>IF(J1591="Mutually Excluded","Exclude",IF(J1591= "Mutually Included","Include",M1591))</f>
        <v>Exclude</v>
      </c>
      <c r="P1591" s="54" t="str">
        <f>'Humans Alignment T&amp;A'!Z1591</f>
        <v>Exclude</v>
      </c>
      <c r="Q1591" s="120" t="str">
        <f>IF(AND(O1591="Exclude", P1591="Exclude"), "Mutually Excluded", IF(AND(OR(O1591="CERTAINLY INCLUDED", O1591="INCLUDE" ), OR(P1591="INCLUDE", P1591="MAYBE")), "MUTUALLY INCLUDED", IF(AND(O1591="MAYBE", P1591="MAYBE"), "Mutually MAYBE", IF(AND(O1591="Exclude", OR(P1591="INCLUDE", P1591="MAYBE")), "AI+Hum: No, Hum1+2: Yes", IF(AND(P1591="Exclude", OR(O1591="INCLUDE", O1591="CERTAINLY INCLUDED", H1591="MAYBE")), "Ai+hum: Yes, Hum1+2: No", "Other Conflict")))))</f>
        <v>Mutually Excluded</v>
      </c>
      <c r="U1591" s="121" t="str">
        <f>IF(Q1591="Mutually Excluded","Exclude",IF(Q1591= "Mutually Included","Include",R1591))</f>
        <v>Exclude</v>
      </c>
      <c r="V1591" s="122"/>
      <c r="X1591" s="117"/>
      <c r="Y1591" s="117"/>
      <c r="Z1591" s="103" t="str">
        <f t="shared" si="239"/>
        <v/>
      </c>
      <c r="AA1591" s="256"/>
      <c r="AB1591" s="186"/>
      <c r="AC1591" s="186"/>
      <c r="AD1591" s="203"/>
      <c r="AF1591" s="203"/>
      <c r="AG1591" s="102" t="str">
        <f t="shared" si="240"/>
        <v/>
      </c>
      <c r="AH1591" s="10" t="str">
        <f t="shared" si="234"/>
        <v/>
      </c>
      <c r="AI1591" s="102"/>
      <c r="AJ1591" s="10"/>
      <c r="AK1591" s="10"/>
      <c r="AL1591" s="105"/>
      <c r="AM1591" s="102"/>
      <c r="AN1591" s="10"/>
      <c r="AO1591" s="10" t="str">
        <f t="shared" si="241"/>
        <v/>
      </c>
      <c r="AT1591" s="10"/>
      <c r="AU1591" s="10" t="str">
        <f>IF(O1591="include",AF1591,"")</f>
        <v/>
      </c>
      <c r="AV1591" s="54" t="str">
        <f>IF(P1591="include",AF1591,"")</f>
        <v/>
      </c>
    </row>
    <row r="1592" spans="1:48" s="54" customFormat="1" ht="30">
      <c r="A1592" s="10">
        <v>1736</v>
      </c>
      <c r="B1592" s="10"/>
      <c r="C1592" s="10" t="s">
        <v>2125</v>
      </c>
      <c r="D1592" s="10">
        <v>1</v>
      </c>
      <c r="E1592" s="10">
        <v>1</v>
      </c>
      <c r="F1592" s="10">
        <v>1</v>
      </c>
      <c r="G1592" s="119" t="str">
        <f t="shared" si="235"/>
        <v>EXCLUDED</v>
      </c>
      <c r="H1592" s="147" t="s">
        <v>901</v>
      </c>
      <c r="I1592" s="189" t="s">
        <v>901</v>
      </c>
      <c r="J1592" s="10" t="str">
        <f>IF(AND(G1592="Excluded", H1592="Excluded"), "Mutually Excluded", IF(AND(OR(G1592="CERTAINLY INCLUDED", G1592="INCLUDED", G1592="MAYBE" ), OR(H1592="INCLUDED", H1592="MAYBE")), "MUTUALLY INCLUDED", IF(AND(G1592="MAYBE", H1592="MAYBE"), "Mutually MAYBE", IF(AND(G1592="Excluded", OR(H1592="INCLUDED", H1592="MAYBE")), "AI: No, Human: Yes", IF(AND(H1592="Excluded", OR(G1592="INCLUDED", G1592="CERTAINLY INCLUDED", G1592="MAYBE")), "AI: Yes, Human: No", "Other Conflict")))))</f>
        <v>Mutually Excluded</v>
      </c>
      <c r="K1592" s="10"/>
      <c r="L1592" s="10"/>
      <c r="N1592" s="220" t="s">
        <v>19</v>
      </c>
      <c r="O1592" s="54" t="str">
        <f>IF(J1592="Mutually Excluded","Exclude",IF(J1592= "Mutually Included","Include",M1592))</f>
        <v>Exclude</v>
      </c>
      <c r="P1592" s="54" t="str">
        <f>'Humans Alignment T&amp;A'!Z1592</f>
        <v>Exclude</v>
      </c>
      <c r="Q1592" s="120" t="str">
        <f>IF(AND(O1592="Exclude", P1592="Exclude"), "Mutually Excluded", IF(AND(OR(O1592="CERTAINLY INCLUDED", O1592="INCLUDE" ), OR(P1592="INCLUDE", P1592="MAYBE")), "MUTUALLY INCLUDED", IF(AND(O1592="MAYBE", P1592="MAYBE"), "Mutually MAYBE", IF(AND(O1592="Exclude", OR(P1592="INCLUDE", P1592="MAYBE")), "AI+Hum: No, Hum1+2: Yes", IF(AND(P1592="Exclude", OR(O1592="INCLUDE", O1592="CERTAINLY INCLUDED", H1592="MAYBE")), "Ai+hum: Yes, Hum1+2: No", "Other Conflict")))))</f>
        <v>Mutually Excluded</v>
      </c>
      <c r="U1592" s="121" t="str">
        <f>IF(Q1592="Mutually Excluded","Exclude",IF(Q1592= "Mutually Included","Include",R1592))</f>
        <v>Exclude</v>
      </c>
      <c r="V1592" s="122"/>
      <c r="X1592" s="117"/>
      <c r="Y1592" s="117"/>
      <c r="Z1592" s="103" t="str">
        <f t="shared" si="239"/>
        <v/>
      </c>
      <c r="AA1592" s="256"/>
      <c r="AB1592" s="186"/>
      <c r="AC1592" s="186"/>
      <c r="AD1592" s="203"/>
      <c r="AF1592" s="203"/>
      <c r="AG1592" s="102" t="str">
        <f t="shared" si="240"/>
        <v/>
      </c>
      <c r="AH1592" s="10" t="str">
        <f t="shared" si="234"/>
        <v/>
      </c>
      <c r="AI1592" s="102"/>
      <c r="AJ1592" s="10"/>
      <c r="AK1592" s="10"/>
      <c r="AL1592" s="105"/>
      <c r="AM1592" s="102"/>
      <c r="AN1592" s="10"/>
      <c r="AO1592" s="10" t="str">
        <f t="shared" si="241"/>
        <v/>
      </c>
      <c r="AT1592" s="10"/>
      <c r="AU1592" s="10" t="str">
        <f>IF(O1592="include",AF1592,"")</f>
        <v/>
      </c>
      <c r="AV1592" s="54" t="str">
        <f>IF(P1592="include",AF1592,"")</f>
        <v/>
      </c>
    </row>
    <row r="1593" spans="1:48" s="54" customFormat="1" ht="45">
      <c r="A1593" s="10">
        <v>1737</v>
      </c>
      <c r="B1593" s="10"/>
      <c r="C1593" s="10" t="s">
        <v>2126</v>
      </c>
      <c r="D1593" s="10">
        <v>1</v>
      </c>
      <c r="E1593" s="10">
        <v>1</v>
      </c>
      <c r="F1593" s="10">
        <v>1</v>
      </c>
      <c r="G1593" s="119" t="str">
        <f t="shared" si="235"/>
        <v>EXCLUDED</v>
      </c>
      <c r="H1593" s="147" t="s">
        <v>901</v>
      </c>
      <c r="I1593" s="189" t="s">
        <v>901</v>
      </c>
      <c r="J1593" s="10" t="str">
        <f>IF(AND(G1593="Excluded", H1593="Excluded"), "Mutually Excluded", IF(AND(OR(G1593="CERTAINLY INCLUDED", G1593="INCLUDED", G1593="MAYBE" ), OR(H1593="INCLUDED", H1593="MAYBE")), "MUTUALLY INCLUDED", IF(AND(G1593="MAYBE", H1593="MAYBE"), "Mutually MAYBE", IF(AND(G1593="Excluded", OR(H1593="INCLUDED", H1593="MAYBE")), "AI: No, Human: Yes", IF(AND(H1593="Excluded", OR(G1593="INCLUDED", G1593="CERTAINLY INCLUDED", G1593="MAYBE")), "AI: Yes, Human: No", "Other Conflict")))))</f>
        <v>Mutually Excluded</v>
      </c>
      <c r="K1593" s="10"/>
      <c r="L1593" s="10"/>
      <c r="N1593" s="220" t="s">
        <v>19</v>
      </c>
      <c r="O1593" s="54" t="str">
        <f>IF(J1593="Mutually Excluded","Exclude",IF(J1593= "Mutually Included","Include",M1593))</f>
        <v>Exclude</v>
      </c>
      <c r="P1593" s="54" t="str">
        <f>'Humans Alignment T&amp;A'!Z1593</f>
        <v>Exclude</v>
      </c>
      <c r="Q1593" s="120" t="str">
        <f>IF(AND(O1593="Exclude", P1593="Exclude"), "Mutually Excluded", IF(AND(OR(O1593="CERTAINLY INCLUDED", O1593="INCLUDE" ), OR(P1593="INCLUDE", P1593="MAYBE")), "MUTUALLY INCLUDED", IF(AND(O1593="MAYBE", P1593="MAYBE"), "Mutually MAYBE", IF(AND(O1593="Exclude", OR(P1593="INCLUDE", P1593="MAYBE")), "AI+Hum: No, Hum1+2: Yes", IF(AND(P1593="Exclude", OR(O1593="INCLUDE", O1593="CERTAINLY INCLUDED", H1593="MAYBE")), "Ai+hum: Yes, Hum1+2: No", "Other Conflict")))))</f>
        <v>Mutually Excluded</v>
      </c>
      <c r="U1593" s="121" t="str">
        <f>IF(Q1593="Mutually Excluded","Exclude",IF(Q1593= "Mutually Included","Include",R1593))</f>
        <v>Exclude</v>
      </c>
      <c r="V1593" s="122"/>
      <c r="X1593" s="117"/>
      <c r="Y1593" s="117"/>
      <c r="Z1593" s="103" t="str">
        <f t="shared" si="239"/>
        <v/>
      </c>
      <c r="AA1593" s="256"/>
      <c r="AB1593" s="186"/>
      <c r="AC1593" s="186"/>
      <c r="AD1593" s="203"/>
      <c r="AF1593" s="203"/>
      <c r="AG1593" s="102" t="str">
        <f t="shared" si="240"/>
        <v/>
      </c>
      <c r="AH1593" s="10" t="str">
        <f t="shared" si="234"/>
        <v/>
      </c>
      <c r="AI1593" s="102"/>
      <c r="AJ1593" s="10"/>
      <c r="AK1593" s="10"/>
      <c r="AL1593" s="105"/>
      <c r="AM1593" s="102"/>
      <c r="AN1593" s="10"/>
      <c r="AO1593" s="10" t="str">
        <f t="shared" si="241"/>
        <v/>
      </c>
      <c r="AT1593" s="10"/>
      <c r="AU1593" s="10" t="str">
        <f>IF(O1593="include",AF1593,"")</f>
        <v/>
      </c>
      <c r="AV1593" s="54" t="str">
        <f>IF(P1593="include",AF1593,"")</f>
        <v/>
      </c>
    </row>
    <row r="1594" spans="1:48" s="54" customFormat="1" ht="30" customHeight="1">
      <c r="A1594" s="10">
        <v>1738</v>
      </c>
      <c r="B1594" s="10"/>
      <c r="C1594" s="10" t="s">
        <v>1050</v>
      </c>
      <c r="D1594" s="10">
        <v>5</v>
      </c>
      <c r="E1594" s="10">
        <v>5</v>
      </c>
      <c r="F1594" s="10">
        <v>5</v>
      </c>
      <c r="G1594" s="119" t="str">
        <f t="shared" si="235"/>
        <v>CERTAINLY INCLUDED</v>
      </c>
      <c r="H1594" s="147" t="s">
        <v>901</v>
      </c>
      <c r="I1594" s="189" t="s">
        <v>901</v>
      </c>
      <c r="J1594" s="10" t="str">
        <f>IF(AND(G1594="Excluded", H1594="Excluded"), "Mutually Excluded", IF(AND(OR(G1594="CERTAINLY INCLUDED", G1594="INCLUDED", G1594="MAYBE" ), OR(H1594="INCLUDED", H1594="MAYBE")), "MUTUALLY INCLUDED", IF(AND(G1594="MAYBE", H1594="MAYBE"), "Mutually MAYBE", IF(AND(G1594="Excluded", OR(H1594="INCLUDED", H1594="MAYBE")), "AI: No, Human: Yes", IF(AND(H1594="Excluded", OR(G1594="INCLUDED", G1594="CERTAINLY INCLUDED", G1594="MAYBE")), "AI: Yes, Human: No", "Other Conflict")))))</f>
        <v>AI: Yes, Human: No</v>
      </c>
      <c r="K1594" s="10" t="s">
        <v>3024</v>
      </c>
      <c r="L1594" s="10" t="s">
        <v>19</v>
      </c>
      <c r="M1594" s="54" t="s">
        <v>19</v>
      </c>
      <c r="N1594" s="220" t="s">
        <v>19</v>
      </c>
      <c r="O1594" s="54" t="str">
        <f>IF(J1594="Mutually Excluded","Exclude",IF(J1594= "Mutually Included","Include",M1594))</f>
        <v>Exclude</v>
      </c>
      <c r="P1594" s="54" t="str">
        <f>'Humans Alignment T&amp;A'!Z1594</f>
        <v>Exclude</v>
      </c>
      <c r="Q1594" s="120" t="str">
        <f>IF(AND(O1594="Exclude", P1594="Exclude"), "Mutually Excluded", IF(AND(OR(O1594="CERTAINLY INCLUDED", O1594="INCLUDE" ), OR(P1594="INCLUDE", P1594="MAYBE")), "MUTUALLY INCLUDED", IF(AND(O1594="MAYBE", P1594="MAYBE"), "Mutually MAYBE", IF(AND(O1594="Exclude", OR(P1594="INCLUDE", P1594="MAYBE")), "AI+Hum: No, Hum1+2: Yes", IF(AND(P1594="Exclude", OR(O1594="INCLUDE", O1594="CERTAINLY INCLUDED", H1594="MAYBE")), "Ai+hum: Yes, Hum1+2: No", "Other Conflict")))))</f>
        <v>Mutually Excluded</v>
      </c>
      <c r="U1594" s="121" t="str">
        <f>IF(Q1594="Mutually Excluded","Exclude",IF(Q1594= "Mutually Included","Include",R1594))</f>
        <v>Exclude</v>
      </c>
      <c r="V1594" s="122"/>
      <c r="X1594" s="117"/>
      <c r="Y1594" s="117"/>
      <c r="Z1594" s="103" t="str">
        <f t="shared" si="239"/>
        <v/>
      </c>
      <c r="AA1594" s="256"/>
      <c r="AB1594" s="186"/>
      <c r="AC1594" s="186"/>
      <c r="AD1594" s="203"/>
      <c r="AF1594" s="203"/>
      <c r="AG1594" s="102" t="str">
        <f t="shared" si="240"/>
        <v/>
      </c>
      <c r="AH1594" s="10" t="str">
        <f t="shared" si="234"/>
        <v/>
      </c>
      <c r="AI1594" s="102"/>
      <c r="AJ1594" s="10"/>
      <c r="AK1594" s="10"/>
      <c r="AL1594" s="105"/>
      <c r="AM1594" s="102"/>
      <c r="AN1594" s="10"/>
      <c r="AO1594" s="10" t="str">
        <f t="shared" si="241"/>
        <v/>
      </c>
      <c r="AT1594" s="10"/>
      <c r="AU1594" s="10" t="str">
        <f>IF(O1594="include",AF1594,"")</f>
        <v/>
      </c>
      <c r="AV1594" s="54" t="str">
        <f>IF(P1594="include",AF1594,"")</f>
        <v/>
      </c>
    </row>
    <row r="1595" spans="1:48" s="54" customFormat="1" ht="30.75" thickBot="1">
      <c r="A1595" s="10">
        <v>1739</v>
      </c>
      <c r="B1595" s="10"/>
      <c r="C1595" s="10" t="s">
        <v>2128</v>
      </c>
      <c r="D1595" s="10">
        <v>1</v>
      </c>
      <c r="E1595" s="10">
        <v>1</v>
      </c>
      <c r="F1595" s="10">
        <v>1</v>
      </c>
      <c r="G1595" s="119" t="str">
        <f t="shared" si="235"/>
        <v>EXCLUDED</v>
      </c>
      <c r="H1595" s="147" t="s">
        <v>901</v>
      </c>
      <c r="I1595" s="189" t="s">
        <v>901</v>
      </c>
      <c r="J1595" s="10" t="str">
        <f>IF(AND(G1595="Excluded", H1595="Excluded"), "Mutually Excluded", IF(AND(OR(G1595="CERTAINLY INCLUDED", G1595="INCLUDED", G1595="MAYBE" ), OR(H1595="INCLUDED", H1595="MAYBE")), "MUTUALLY INCLUDED", IF(AND(G1595="MAYBE", H1595="MAYBE"), "Mutually MAYBE", IF(AND(G1595="Excluded", OR(H1595="INCLUDED", H1595="MAYBE")), "AI: No, Human: Yes", IF(AND(H1595="Excluded", OR(G1595="INCLUDED", G1595="CERTAINLY INCLUDED", G1595="MAYBE")), "AI: Yes, Human: No", "Other Conflict")))))</f>
        <v>Mutually Excluded</v>
      </c>
      <c r="K1595" s="10"/>
      <c r="L1595" s="10"/>
      <c r="N1595" s="220" t="s">
        <v>19</v>
      </c>
      <c r="O1595" s="54" t="str">
        <f>IF(J1595="Mutually Excluded","Exclude",IF(J1595= "Mutually Included","Include",M1595))</f>
        <v>Exclude</v>
      </c>
      <c r="P1595" s="54" t="str">
        <f>'Humans Alignment T&amp;A'!Z1595</f>
        <v>Exclude</v>
      </c>
      <c r="Q1595" s="120" t="str">
        <f>IF(AND(O1595="Exclude", P1595="Exclude"), "Mutually Excluded", IF(AND(OR(O1595="CERTAINLY INCLUDED", O1595="INCLUDE" ), OR(P1595="INCLUDE", P1595="MAYBE")), "MUTUALLY INCLUDED", IF(AND(O1595="MAYBE", P1595="MAYBE"), "Mutually MAYBE", IF(AND(O1595="Exclude", OR(P1595="INCLUDE", P1595="MAYBE")), "AI+Hum: No, Hum1+2: Yes", IF(AND(P1595="Exclude", OR(O1595="INCLUDE", O1595="CERTAINLY INCLUDED", H1595="MAYBE")), "Ai+hum: Yes, Hum1+2: No", "Other Conflict")))))</f>
        <v>Mutually Excluded</v>
      </c>
      <c r="U1595" s="121" t="str">
        <f>IF(Q1595="Mutually Excluded","Exclude",IF(Q1595= "Mutually Included","Include",R1595))</f>
        <v>Exclude</v>
      </c>
      <c r="V1595" s="122"/>
      <c r="X1595" s="117"/>
      <c r="Y1595" s="117"/>
      <c r="Z1595" s="103" t="str">
        <f t="shared" si="239"/>
        <v/>
      </c>
      <c r="AA1595" s="256"/>
      <c r="AB1595" s="186"/>
      <c r="AC1595" s="186"/>
      <c r="AD1595" s="203"/>
      <c r="AF1595" s="203"/>
      <c r="AG1595" s="102" t="str">
        <f t="shared" si="240"/>
        <v/>
      </c>
      <c r="AH1595" s="10" t="str">
        <f t="shared" si="234"/>
        <v/>
      </c>
      <c r="AI1595" s="102"/>
      <c r="AJ1595" s="10"/>
      <c r="AK1595" s="10"/>
      <c r="AL1595" s="105"/>
      <c r="AM1595" s="102"/>
      <c r="AN1595" s="10"/>
      <c r="AO1595" s="10" t="str">
        <f t="shared" si="241"/>
        <v/>
      </c>
      <c r="AT1595" s="10"/>
      <c r="AU1595" s="10" t="str">
        <f>IF(O1595="include",AF1595,"")</f>
        <v/>
      </c>
      <c r="AV1595" s="54" t="str">
        <f>IF(P1595="include",AF1595,"")</f>
        <v/>
      </c>
    </row>
    <row r="1596" spans="1:48" s="54" customFormat="1" ht="45.75" thickBot="1">
      <c r="A1596" s="10">
        <v>1740</v>
      </c>
      <c r="B1596" s="10"/>
      <c r="C1596" s="10" t="s">
        <v>2129</v>
      </c>
      <c r="D1596" s="10">
        <v>1</v>
      </c>
      <c r="E1596" s="10">
        <v>1</v>
      </c>
      <c r="F1596" s="10">
        <v>1</v>
      </c>
      <c r="G1596" s="119" t="str">
        <f t="shared" si="235"/>
        <v>EXCLUDED</v>
      </c>
      <c r="H1596" s="147" t="s">
        <v>901</v>
      </c>
      <c r="I1596" s="189" t="s">
        <v>901</v>
      </c>
      <c r="J1596" s="10" t="str">
        <f>IF(AND(G1596="Excluded", H1596="Excluded"), "Mutually Excluded", IF(AND(OR(G1596="CERTAINLY INCLUDED", G1596="INCLUDED", G1596="MAYBE" ), OR(H1596="INCLUDED", H1596="MAYBE")), "MUTUALLY INCLUDED", IF(AND(G1596="MAYBE", H1596="MAYBE"), "Mutually MAYBE", IF(AND(G1596="Excluded", OR(H1596="INCLUDED", H1596="MAYBE")), "AI: No, Human: Yes", IF(AND(H1596="Excluded", OR(G1596="INCLUDED", G1596="CERTAINLY INCLUDED", G1596="MAYBE")), "AI: Yes, Human: No", "Other Conflict")))))</f>
        <v>Mutually Excluded</v>
      </c>
      <c r="K1596" s="10"/>
      <c r="L1596" s="10"/>
      <c r="N1596" s="220" t="s">
        <v>19</v>
      </c>
      <c r="O1596" s="54" t="str">
        <f>IF(J1596="Mutually Excluded","Exclude",IF(J1596= "Mutually Included","Include",M1596))</f>
        <v>Exclude</v>
      </c>
      <c r="P1596" s="54" t="str">
        <f>'Humans Alignment T&amp;A'!Z1596</f>
        <v>Exclude</v>
      </c>
      <c r="Q1596" s="120" t="str">
        <f>IF(AND(O1596="Exclude", P1596="Exclude"), "Mutually Excluded", IF(AND(OR(O1596="CERTAINLY INCLUDED", O1596="INCLUDE" ), OR(P1596="INCLUDE", P1596="MAYBE")), "MUTUALLY INCLUDED", IF(AND(O1596="MAYBE", P1596="MAYBE"), "Mutually MAYBE", IF(AND(O1596="Exclude", OR(P1596="INCLUDE", P1596="MAYBE")), "AI+Hum: No, Hum1+2: Yes", IF(AND(P1596="Exclude", OR(O1596="INCLUDE", O1596="CERTAINLY INCLUDED", H1596="MAYBE")), "Ai+hum: Yes, Hum1+2: No", "Other Conflict")))))</f>
        <v>Mutually Excluded</v>
      </c>
      <c r="S1596" s="54" t="s">
        <v>23</v>
      </c>
      <c r="T1596" s="54" t="s">
        <v>23</v>
      </c>
      <c r="U1596" s="121" t="str">
        <f>IF(Q1596="Mutually Excluded","Exclude",IF(Q1596= "Mutually Included","Include",R1596))</f>
        <v>Exclude</v>
      </c>
      <c r="V1596" s="122"/>
      <c r="X1596" s="201"/>
      <c r="Y1596" s="123"/>
      <c r="Z1596" s="103"/>
      <c r="AA1596" s="149"/>
      <c r="AB1596" s="124"/>
      <c r="AC1596" s="124"/>
      <c r="AD1596" s="205"/>
      <c r="AF1596" s="203"/>
      <c r="AG1596" s="102"/>
      <c r="AH1596" s="10"/>
      <c r="AI1596" s="184"/>
      <c r="AJ1596" s="10"/>
      <c r="AK1596" s="10"/>
      <c r="AL1596" s="135"/>
      <c r="AM1596" s="102"/>
      <c r="AN1596" s="10"/>
      <c r="AO1596" s="10" t="str">
        <f t="shared" si="241"/>
        <v/>
      </c>
      <c r="AT1596" s="10"/>
      <c r="AU1596" s="10" t="str">
        <f>IF(O1596="include",AF1596,"")</f>
        <v/>
      </c>
      <c r="AV1596" s="54" t="str">
        <f>IF(P1596="include",AF1596,"")</f>
        <v/>
      </c>
    </row>
    <row r="1597" spans="1:48" s="54" customFormat="1" ht="45">
      <c r="A1597" s="10">
        <v>1741</v>
      </c>
      <c r="B1597" s="10"/>
      <c r="C1597" s="10" t="s">
        <v>2130</v>
      </c>
      <c r="D1597" s="10">
        <v>5</v>
      </c>
      <c r="E1597" s="10">
        <v>5</v>
      </c>
      <c r="F1597" s="10">
        <v>5</v>
      </c>
      <c r="G1597" s="119" t="str">
        <f t="shared" si="235"/>
        <v>CERTAINLY INCLUDED</v>
      </c>
      <c r="H1597" s="147" t="s">
        <v>901</v>
      </c>
      <c r="I1597" s="189" t="s">
        <v>901</v>
      </c>
      <c r="J1597" s="10" t="str">
        <f>IF(AND(G1597="Excluded", H1597="Excluded"), "Mutually Excluded", IF(AND(OR(G1597="CERTAINLY INCLUDED", G1597="INCLUDED", G1597="MAYBE" ), OR(H1597="INCLUDED", H1597="MAYBE")), "MUTUALLY INCLUDED", IF(AND(G1597="MAYBE", H1597="MAYBE"), "Mutually MAYBE", IF(AND(G1597="Excluded", OR(H1597="INCLUDED", H1597="MAYBE")), "AI: No, Human: Yes", IF(AND(H1597="Excluded", OR(G1597="INCLUDED", G1597="CERTAINLY INCLUDED", G1597="MAYBE")), "AI: Yes, Human: No", "Other Conflict")))))</f>
        <v>AI: Yes, Human: No</v>
      </c>
      <c r="K1597" s="10" t="s">
        <v>3024</v>
      </c>
      <c r="L1597" s="10" t="s">
        <v>19</v>
      </c>
      <c r="M1597" s="54" t="s">
        <v>19</v>
      </c>
      <c r="N1597" s="220" t="s">
        <v>19</v>
      </c>
      <c r="O1597" s="54" t="str">
        <f>IF(J1597="Mutually Excluded","Exclude",IF(J1597= "Mutually Included","Include",M1597))</f>
        <v>Exclude</v>
      </c>
      <c r="P1597" s="54" t="str">
        <f>'Humans Alignment T&amp;A'!Z1597</f>
        <v>Exclude</v>
      </c>
      <c r="Q1597" s="120" t="str">
        <f>IF(AND(O1597="Exclude", P1597="Exclude"), "Mutually Excluded", IF(AND(OR(O1597="CERTAINLY INCLUDED", O1597="INCLUDE" ), OR(P1597="INCLUDE", P1597="MAYBE")), "MUTUALLY INCLUDED", IF(AND(O1597="MAYBE", P1597="MAYBE"), "Mutually MAYBE", IF(AND(O1597="Exclude", OR(P1597="INCLUDE", P1597="MAYBE")), "AI+Hum: No, Hum1+2: Yes", IF(AND(P1597="Exclude", OR(O1597="INCLUDE", O1597="CERTAINLY INCLUDED", H1597="MAYBE")), "Ai+hum: Yes, Hum1+2: No", "Other Conflict")))))</f>
        <v>Mutually Excluded</v>
      </c>
      <c r="U1597" s="121" t="str">
        <f>IF(Q1597="Mutually Excluded","Exclude",IF(Q1597= "Mutually Included","Include",R1597))</f>
        <v>Exclude</v>
      </c>
      <c r="V1597" s="122"/>
      <c r="X1597" s="117"/>
      <c r="Y1597" s="117"/>
      <c r="Z1597" s="103" t="str">
        <f t="shared" si="239"/>
        <v/>
      </c>
      <c r="AA1597" s="256"/>
      <c r="AB1597" s="186"/>
      <c r="AC1597" s="186"/>
      <c r="AD1597" s="203"/>
      <c r="AF1597" s="203"/>
      <c r="AG1597" s="102" t="str">
        <f t="shared" si="240"/>
        <v/>
      </c>
      <c r="AH1597" s="10" t="str">
        <f t="shared" si="234"/>
        <v/>
      </c>
      <c r="AI1597" s="102"/>
      <c r="AJ1597" s="10"/>
      <c r="AK1597" s="10"/>
      <c r="AL1597" s="105"/>
      <c r="AM1597" s="102"/>
      <c r="AN1597" s="10"/>
      <c r="AO1597" s="10" t="str">
        <f t="shared" si="241"/>
        <v/>
      </c>
      <c r="AT1597" s="10"/>
      <c r="AU1597" s="10" t="str">
        <f>IF(O1597="include",AF1597,"")</f>
        <v/>
      </c>
      <c r="AV1597" s="54" t="str">
        <f>IF(P1597="include",AF1597,"")</f>
        <v/>
      </c>
    </row>
    <row r="1598" spans="1:48" s="54" customFormat="1" ht="45">
      <c r="A1598" s="10">
        <v>1742</v>
      </c>
      <c r="B1598" s="10"/>
      <c r="C1598" s="10" t="s">
        <v>2132</v>
      </c>
      <c r="D1598" s="10">
        <v>3</v>
      </c>
      <c r="E1598" s="10">
        <v>2</v>
      </c>
      <c r="F1598" s="10">
        <v>2</v>
      </c>
      <c r="G1598" s="119" t="str">
        <f t="shared" si="235"/>
        <v>EXCLUDED</v>
      </c>
      <c r="H1598" s="147" t="s">
        <v>901</v>
      </c>
      <c r="I1598" s="189" t="s">
        <v>901</v>
      </c>
      <c r="J1598" s="10" t="str">
        <f>IF(AND(G1598="Excluded", H1598="Excluded"), "Mutually Excluded", IF(AND(OR(G1598="CERTAINLY INCLUDED", G1598="INCLUDED", G1598="MAYBE" ), OR(H1598="INCLUDED", H1598="MAYBE")), "MUTUALLY INCLUDED", IF(AND(G1598="MAYBE", H1598="MAYBE"), "Mutually MAYBE", IF(AND(G1598="Excluded", OR(H1598="INCLUDED", H1598="MAYBE")), "AI: No, Human: Yes", IF(AND(H1598="Excluded", OR(G1598="INCLUDED", G1598="CERTAINLY INCLUDED", G1598="MAYBE")), "AI: Yes, Human: No", "Other Conflict")))))</f>
        <v>Mutually Excluded</v>
      </c>
      <c r="K1598" s="10"/>
      <c r="L1598" s="10"/>
      <c r="N1598" s="220" t="s">
        <v>19</v>
      </c>
      <c r="O1598" s="54" t="str">
        <f>IF(J1598="Mutually Excluded","Exclude",IF(J1598= "Mutually Included","Include",M1598))</f>
        <v>Exclude</v>
      </c>
      <c r="P1598" s="54" t="str">
        <f>'Humans Alignment T&amp;A'!Z1598</f>
        <v>Exclude</v>
      </c>
      <c r="Q1598" s="120" t="str">
        <f>IF(AND(O1598="Exclude", P1598="Exclude"), "Mutually Excluded", IF(AND(OR(O1598="CERTAINLY INCLUDED", O1598="INCLUDE" ), OR(P1598="INCLUDE", P1598="MAYBE")), "MUTUALLY INCLUDED", IF(AND(O1598="MAYBE", P1598="MAYBE"), "Mutually MAYBE", IF(AND(O1598="Exclude", OR(P1598="INCLUDE", P1598="MAYBE")), "AI+Hum: No, Hum1+2: Yes", IF(AND(P1598="Exclude", OR(O1598="INCLUDE", O1598="CERTAINLY INCLUDED", H1598="MAYBE")), "Ai+hum: Yes, Hum1+2: No", "Other Conflict")))))</f>
        <v>Mutually Excluded</v>
      </c>
      <c r="U1598" s="121" t="str">
        <f>IF(Q1598="Mutually Excluded","Exclude",IF(Q1598= "Mutually Included","Include",R1598))</f>
        <v>Exclude</v>
      </c>
      <c r="V1598" s="122"/>
      <c r="X1598" s="117"/>
      <c r="Y1598" s="117"/>
      <c r="Z1598" s="103" t="str">
        <f t="shared" si="239"/>
        <v/>
      </c>
      <c r="AA1598" s="256"/>
      <c r="AB1598" s="186"/>
      <c r="AC1598" s="186"/>
      <c r="AD1598" s="203"/>
      <c r="AF1598" s="203"/>
      <c r="AG1598" s="102" t="str">
        <f t="shared" si="240"/>
        <v/>
      </c>
      <c r="AH1598" s="10" t="str">
        <f t="shared" si="234"/>
        <v/>
      </c>
      <c r="AI1598" s="102"/>
      <c r="AJ1598" s="10"/>
      <c r="AK1598" s="10"/>
      <c r="AL1598" s="105"/>
      <c r="AM1598" s="102"/>
      <c r="AN1598" s="10"/>
      <c r="AO1598" s="10" t="str">
        <f t="shared" si="241"/>
        <v/>
      </c>
      <c r="AT1598" s="10"/>
      <c r="AU1598" s="10" t="str">
        <f>IF(O1598="include",AF1598,"")</f>
        <v/>
      </c>
      <c r="AV1598" s="54" t="str">
        <f>IF(P1598="include",AF1598,"")</f>
        <v/>
      </c>
    </row>
    <row r="1599" spans="1:48" s="54" customFormat="1" ht="30">
      <c r="A1599" s="10">
        <v>1743</v>
      </c>
      <c r="B1599" s="10"/>
      <c r="C1599" s="10" t="s">
        <v>2133</v>
      </c>
      <c r="D1599" s="10">
        <v>3</v>
      </c>
      <c r="E1599" s="10">
        <v>4</v>
      </c>
      <c r="F1599" s="10">
        <v>4</v>
      </c>
      <c r="G1599" s="119" t="str">
        <f t="shared" si="235"/>
        <v>EXCLUDED</v>
      </c>
      <c r="H1599" s="147" t="s">
        <v>901</v>
      </c>
      <c r="I1599" s="189" t="s">
        <v>901</v>
      </c>
      <c r="J1599" s="10" t="str">
        <f>IF(AND(G1599="Excluded", H1599="Excluded"), "Mutually Excluded", IF(AND(OR(G1599="CERTAINLY INCLUDED", G1599="INCLUDED", G1599="MAYBE" ), OR(H1599="INCLUDED", H1599="MAYBE")), "MUTUALLY INCLUDED", IF(AND(G1599="MAYBE", H1599="MAYBE"), "Mutually MAYBE", IF(AND(G1599="Excluded", OR(H1599="INCLUDED", H1599="MAYBE")), "AI: No, Human: Yes", IF(AND(H1599="Excluded", OR(G1599="INCLUDED", G1599="CERTAINLY INCLUDED", G1599="MAYBE")), "AI: Yes, Human: No", "Other Conflict")))))</f>
        <v>Mutually Excluded</v>
      </c>
      <c r="K1599" s="10"/>
      <c r="L1599" s="10"/>
      <c r="N1599" s="220" t="s">
        <v>19</v>
      </c>
      <c r="O1599" s="54" t="str">
        <f>IF(J1599="Mutually Excluded","Exclude",IF(J1599= "Mutually Included","Include",M1599))</f>
        <v>Exclude</v>
      </c>
      <c r="P1599" s="54" t="str">
        <f>'Humans Alignment T&amp;A'!Z1599</f>
        <v>Exclude</v>
      </c>
      <c r="Q1599" s="120" t="str">
        <f>IF(AND(O1599="Exclude", P1599="Exclude"), "Mutually Excluded", IF(AND(OR(O1599="CERTAINLY INCLUDED", O1599="INCLUDE" ), OR(P1599="INCLUDE", P1599="MAYBE")), "MUTUALLY INCLUDED", IF(AND(O1599="MAYBE", P1599="MAYBE"), "Mutually MAYBE", IF(AND(O1599="Exclude", OR(P1599="INCLUDE", P1599="MAYBE")), "AI+Hum: No, Hum1+2: Yes", IF(AND(P1599="Exclude", OR(O1599="INCLUDE", O1599="CERTAINLY INCLUDED", H1599="MAYBE")), "Ai+hum: Yes, Hum1+2: No", "Other Conflict")))))</f>
        <v>Mutually Excluded</v>
      </c>
      <c r="U1599" s="121" t="str">
        <f>IF(Q1599="Mutually Excluded","Exclude",IF(Q1599= "Mutually Included","Include",R1599))</f>
        <v>Exclude</v>
      </c>
      <c r="V1599" s="122"/>
      <c r="X1599" s="117"/>
      <c r="Y1599" s="117"/>
      <c r="Z1599" s="103" t="str">
        <f t="shared" si="239"/>
        <v/>
      </c>
      <c r="AA1599" s="256"/>
      <c r="AB1599" s="186"/>
      <c r="AC1599" s="186"/>
      <c r="AD1599" s="203"/>
      <c r="AF1599" s="203"/>
      <c r="AG1599" s="102" t="str">
        <f t="shared" si="240"/>
        <v/>
      </c>
      <c r="AH1599" s="10" t="str">
        <f t="shared" si="234"/>
        <v/>
      </c>
      <c r="AI1599" s="102"/>
      <c r="AJ1599" s="10"/>
      <c r="AK1599" s="10"/>
      <c r="AL1599" s="105"/>
      <c r="AM1599" s="102"/>
      <c r="AN1599" s="10"/>
      <c r="AO1599" s="10" t="str">
        <f t="shared" si="241"/>
        <v/>
      </c>
      <c r="AT1599" s="10"/>
      <c r="AU1599" s="10" t="str">
        <f>IF(O1599="include",AF1599,"")</f>
        <v/>
      </c>
      <c r="AV1599" s="54" t="str">
        <f>IF(P1599="include",AF1599,"")</f>
        <v/>
      </c>
    </row>
    <row r="1600" spans="1:48" s="54" customFormat="1" ht="45">
      <c r="A1600" s="10">
        <v>1744</v>
      </c>
      <c r="B1600" s="10"/>
      <c r="C1600" s="10" t="s">
        <v>2134</v>
      </c>
      <c r="D1600" s="10">
        <v>3</v>
      </c>
      <c r="E1600" s="10">
        <v>2</v>
      </c>
      <c r="F1600" s="10">
        <v>3</v>
      </c>
      <c r="G1600" s="119" t="str">
        <f t="shared" si="235"/>
        <v>EXCLUDED</v>
      </c>
      <c r="H1600" s="147" t="s">
        <v>901</v>
      </c>
      <c r="I1600" s="189" t="s">
        <v>901</v>
      </c>
      <c r="J1600" s="10" t="str">
        <f>IF(AND(G1600="Excluded", H1600="Excluded"), "Mutually Excluded", IF(AND(OR(G1600="CERTAINLY INCLUDED", G1600="INCLUDED", G1600="MAYBE" ), OR(H1600="INCLUDED", H1600="MAYBE")), "MUTUALLY INCLUDED", IF(AND(G1600="MAYBE", H1600="MAYBE"), "Mutually MAYBE", IF(AND(G1600="Excluded", OR(H1600="INCLUDED", H1600="MAYBE")), "AI: No, Human: Yes", IF(AND(H1600="Excluded", OR(G1600="INCLUDED", G1600="CERTAINLY INCLUDED", G1600="MAYBE")), "AI: Yes, Human: No", "Other Conflict")))))</f>
        <v>Mutually Excluded</v>
      </c>
      <c r="K1600" s="10"/>
      <c r="L1600" s="10"/>
      <c r="N1600" s="220" t="s">
        <v>19</v>
      </c>
      <c r="O1600" s="54" t="str">
        <f>IF(J1600="Mutually Excluded","Exclude",IF(J1600= "Mutually Included","Include",M1600))</f>
        <v>Exclude</v>
      </c>
      <c r="P1600" s="54" t="str">
        <f>'Humans Alignment T&amp;A'!Z1600</f>
        <v>Exclude</v>
      </c>
      <c r="Q1600" s="120" t="str">
        <f>IF(AND(O1600="Exclude", P1600="Exclude"), "Mutually Excluded", IF(AND(OR(O1600="CERTAINLY INCLUDED", O1600="INCLUDE" ), OR(P1600="INCLUDE", P1600="MAYBE")), "MUTUALLY INCLUDED", IF(AND(O1600="MAYBE", P1600="MAYBE"), "Mutually MAYBE", IF(AND(O1600="Exclude", OR(P1600="INCLUDE", P1600="MAYBE")), "AI+Hum: No, Hum1+2: Yes", IF(AND(P1600="Exclude", OR(O1600="INCLUDE", O1600="CERTAINLY INCLUDED", H1600="MAYBE")), "Ai+hum: Yes, Hum1+2: No", "Other Conflict")))))</f>
        <v>Mutually Excluded</v>
      </c>
      <c r="U1600" s="121" t="str">
        <f>IF(Q1600="Mutually Excluded","Exclude",IF(Q1600= "Mutually Included","Include",R1600))</f>
        <v>Exclude</v>
      </c>
      <c r="V1600" s="122"/>
      <c r="X1600" s="117"/>
      <c r="Y1600" s="117"/>
      <c r="Z1600" s="103" t="str">
        <f t="shared" si="239"/>
        <v/>
      </c>
      <c r="AA1600" s="256"/>
      <c r="AB1600" s="186"/>
      <c r="AC1600" s="186"/>
      <c r="AD1600" s="203"/>
      <c r="AF1600" s="203"/>
      <c r="AG1600" s="102" t="str">
        <f t="shared" si="240"/>
        <v/>
      </c>
      <c r="AH1600" s="10" t="str">
        <f t="shared" si="234"/>
        <v/>
      </c>
      <c r="AI1600" s="102"/>
      <c r="AJ1600" s="10"/>
      <c r="AK1600" s="10"/>
      <c r="AL1600" s="105"/>
      <c r="AM1600" s="102"/>
      <c r="AN1600" s="10"/>
      <c r="AO1600" s="10" t="str">
        <f t="shared" si="241"/>
        <v/>
      </c>
      <c r="AT1600" s="10"/>
      <c r="AU1600" s="10" t="str">
        <f>IF(O1600="include",AF1600,"")</f>
        <v/>
      </c>
      <c r="AV1600" s="54" t="str">
        <f>IF(P1600="include",AF1600,"")</f>
        <v/>
      </c>
    </row>
    <row r="1601" spans="1:48" s="54" customFormat="1" ht="47.25" customHeight="1" thickBot="1">
      <c r="A1601" s="10">
        <v>1745</v>
      </c>
      <c r="B1601" s="10"/>
      <c r="C1601" s="10" t="s">
        <v>2136</v>
      </c>
      <c r="D1601" s="10">
        <v>2</v>
      </c>
      <c r="E1601" s="10">
        <v>2</v>
      </c>
      <c r="F1601" s="10">
        <v>2</v>
      </c>
      <c r="G1601" s="119" t="str">
        <f t="shared" si="235"/>
        <v>EXCLUDED</v>
      </c>
      <c r="H1601" s="147" t="s">
        <v>901</v>
      </c>
      <c r="I1601" s="189" t="s">
        <v>901</v>
      </c>
      <c r="J1601" s="10" t="str">
        <f>IF(AND(G1601="Excluded", H1601="Excluded"), "Mutually Excluded", IF(AND(OR(G1601="CERTAINLY INCLUDED", G1601="INCLUDED", G1601="MAYBE" ), OR(H1601="INCLUDED", H1601="MAYBE")), "MUTUALLY INCLUDED", IF(AND(G1601="MAYBE", H1601="MAYBE"), "Mutually MAYBE", IF(AND(G1601="Excluded", OR(H1601="INCLUDED", H1601="MAYBE")), "AI: No, Human: Yes", IF(AND(H1601="Excluded", OR(G1601="INCLUDED", G1601="CERTAINLY INCLUDED", G1601="MAYBE")), "AI: Yes, Human: No", "Other Conflict")))))</f>
        <v>Mutually Excluded</v>
      </c>
      <c r="K1601" s="10"/>
      <c r="L1601" s="10"/>
      <c r="N1601" s="220" t="s">
        <v>19</v>
      </c>
      <c r="O1601" s="54" t="str">
        <f>IF(J1601="Mutually Excluded","Exclude",IF(J1601= "Mutually Included","Include",M1601))</f>
        <v>Exclude</v>
      </c>
      <c r="P1601" s="54" t="str">
        <f>'Humans Alignment T&amp;A'!Z1601</f>
        <v>Exclude</v>
      </c>
      <c r="Q1601" s="120" t="str">
        <f>IF(AND(O1601="Exclude", P1601="Exclude"), "Mutually Excluded", IF(AND(OR(O1601="CERTAINLY INCLUDED", O1601="INCLUDE" ), OR(P1601="INCLUDE", P1601="MAYBE")), "MUTUALLY INCLUDED", IF(AND(O1601="MAYBE", P1601="MAYBE"), "Mutually MAYBE", IF(AND(O1601="Exclude", OR(P1601="INCLUDE", P1601="MAYBE")), "AI+Hum: No, Hum1+2: Yes", IF(AND(P1601="Exclude", OR(O1601="INCLUDE", O1601="CERTAINLY INCLUDED", H1601="MAYBE")), "Ai+hum: Yes, Hum1+2: No", "Other Conflict")))))</f>
        <v>Mutually Excluded</v>
      </c>
      <c r="U1601" s="121" t="str">
        <f>IF(Q1601="Mutually Excluded","Exclude",IF(Q1601= "Mutually Included","Include",R1601))</f>
        <v>Exclude</v>
      </c>
      <c r="V1601" s="122"/>
      <c r="X1601" s="117"/>
      <c r="Y1601" s="117"/>
      <c r="Z1601" s="103" t="str">
        <f t="shared" si="239"/>
        <v/>
      </c>
      <c r="AA1601" s="256"/>
      <c r="AB1601" s="186"/>
      <c r="AC1601" s="186"/>
      <c r="AD1601" s="203"/>
      <c r="AF1601" s="203"/>
      <c r="AG1601" s="102" t="str">
        <f t="shared" si="240"/>
        <v/>
      </c>
      <c r="AH1601" s="10" t="str">
        <f t="shared" si="234"/>
        <v/>
      </c>
      <c r="AI1601" s="102"/>
      <c r="AJ1601" s="10"/>
      <c r="AK1601" s="10"/>
      <c r="AL1601" s="105"/>
      <c r="AM1601" s="102"/>
      <c r="AN1601" s="10"/>
      <c r="AO1601" s="10" t="str">
        <f t="shared" si="241"/>
        <v/>
      </c>
      <c r="AT1601" s="10"/>
      <c r="AU1601" s="10" t="str">
        <f>IF(O1601="include",AF1601,"")</f>
        <v/>
      </c>
      <c r="AV1601" s="54" t="str">
        <f>IF(P1601="include",AF1601,"")</f>
        <v/>
      </c>
    </row>
    <row r="1602" spans="1:48" s="54" customFormat="1" ht="45.75" thickBot="1">
      <c r="A1602" s="10">
        <v>1746</v>
      </c>
      <c r="B1602" s="10"/>
      <c r="C1602" s="10" t="s">
        <v>2138</v>
      </c>
      <c r="D1602" s="10">
        <v>4</v>
      </c>
      <c r="E1602" s="10">
        <v>3</v>
      </c>
      <c r="F1602" s="10">
        <v>4</v>
      </c>
      <c r="G1602" s="119" t="str">
        <f t="shared" si="235"/>
        <v>EXCLUDED</v>
      </c>
      <c r="H1602" s="147" t="s">
        <v>901</v>
      </c>
      <c r="I1602" s="189" t="s">
        <v>901</v>
      </c>
      <c r="J1602" s="10" t="str">
        <f>IF(AND(G1602="Excluded", H1602="Excluded"), "Mutually Excluded", IF(AND(OR(G1602="CERTAINLY INCLUDED", G1602="INCLUDED", G1602="MAYBE" ), OR(H1602="INCLUDED", H1602="MAYBE")), "MUTUALLY INCLUDED", IF(AND(G1602="MAYBE", H1602="MAYBE"), "Mutually MAYBE", IF(AND(G1602="Excluded", OR(H1602="INCLUDED", H1602="MAYBE")), "AI: No, Human: Yes", IF(AND(H1602="Excluded", OR(G1602="INCLUDED", G1602="CERTAINLY INCLUDED", G1602="MAYBE")), "AI: Yes, Human: No", "Other Conflict")))))</f>
        <v>Mutually Excluded</v>
      </c>
      <c r="K1602" s="10"/>
      <c r="L1602" s="10"/>
      <c r="N1602" s="220" t="s">
        <v>19</v>
      </c>
      <c r="O1602" s="54" t="str">
        <f>IF(J1602="Mutually Excluded","Exclude",IF(J1602= "Mutually Included","Include",M1602))</f>
        <v>Exclude</v>
      </c>
      <c r="P1602" s="54" t="str">
        <f>'Humans Alignment T&amp;A'!Z1602</f>
        <v>Exclude</v>
      </c>
      <c r="Q1602" s="120" t="str">
        <f>IF(AND(O1602="Exclude", P1602="Exclude"), "Mutually Excluded", IF(AND(OR(O1602="CERTAINLY INCLUDED", O1602="INCLUDE" ), OR(P1602="INCLUDE", P1602="MAYBE")), "MUTUALLY INCLUDED", IF(AND(O1602="MAYBE", P1602="MAYBE"), "Mutually MAYBE", IF(AND(O1602="Exclude", OR(P1602="INCLUDE", P1602="MAYBE")), "AI+Hum: No, Hum1+2: Yes", IF(AND(P1602="Exclude", OR(O1602="INCLUDE", O1602="CERTAINLY INCLUDED", H1602="MAYBE")), "Ai+hum: Yes, Hum1+2: No", "Other Conflict")))))</f>
        <v>Mutually Excluded</v>
      </c>
      <c r="S1602" s="54" t="s">
        <v>23</v>
      </c>
      <c r="T1602" s="54" t="s">
        <v>23</v>
      </c>
      <c r="U1602" s="121" t="str">
        <f>IF(Q1602="Mutually Excluded","Exclude",IF(Q1602= "Mutually Included","Include",R1602))</f>
        <v>Exclude</v>
      </c>
      <c r="V1602" s="122"/>
      <c r="X1602" s="201"/>
      <c r="Y1602" s="129"/>
      <c r="Z1602" s="103"/>
      <c r="AA1602" s="149"/>
      <c r="AB1602" s="124"/>
      <c r="AC1602" s="124"/>
      <c r="AD1602" s="205"/>
      <c r="AF1602" s="203"/>
      <c r="AG1602" s="102"/>
      <c r="AH1602" s="10"/>
      <c r="AI1602" s="184"/>
      <c r="AJ1602" s="10"/>
      <c r="AK1602" s="10"/>
      <c r="AL1602" s="135"/>
      <c r="AM1602" s="102"/>
      <c r="AN1602" s="10"/>
      <c r="AO1602" s="10" t="str">
        <f t="shared" si="241"/>
        <v/>
      </c>
      <c r="AT1602" s="10"/>
      <c r="AU1602" s="10" t="str">
        <f>IF(O1602="include",AF1602,"")</f>
        <v/>
      </c>
      <c r="AV1602" s="54" t="str">
        <f>IF(P1602="include",AF1602,"")</f>
        <v/>
      </c>
    </row>
    <row r="1603" spans="1:48" s="54" customFormat="1" ht="30">
      <c r="A1603" s="10">
        <v>1747</v>
      </c>
      <c r="B1603" s="10"/>
      <c r="C1603" s="10" t="s">
        <v>2139</v>
      </c>
      <c r="D1603" s="10">
        <v>1</v>
      </c>
      <c r="E1603" s="10">
        <v>1</v>
      </c>
      <c r="F1603" s="10">
        <v>1</v>
      </c>
      <c r="G1603" s="119" t="str">
        <f t="shared" si="235"/>
        <v>EXCLUDED</v>
      </c>
      <c r="H1603" s="147" t="s">
        <v>901</v>
      </c>
      <c r="I1603" s="189" t="s">
        <v>901</v>
      </c>
      <c r="J1603" s="10" t="str">
        <f>IF(AND(G1603="Excluded", H1603="Excluded"), "Mutually Excluded", IF(AND(OR(G1603="CERTAINLY INCLUDED", G1603="INCLUDED", G1603="MAYBE" ), OR(H1603="INCLUDED", H1603="MAYBE")), "MUTUALLY INCLUDED", IF(AND(G1603="MAYBE", H1603="MAYBE"), "Mutually MAYBE", IF(AND(G1603="Excluded", OR(H1603="INCLUDED", H1603="MAYBE")), "AI: No, Human: Yes", IF(AND(H1603="Excluded", OR(G1603="INCLUDED", G1603="CERTAINLY INCLUDED", G1603="MAYBE")), "AI: Yes, Human: No", "Other Conflict")))))</f>
        <v>Mutually Excluded</v>
      </c>
      <c r="K1603" s="10"/>
      <c r="L1603" s="10"/>
      <c r="N1603" s="220" t="s">
        <v>19</v>
      </c>
      <c r="O1603" s="54" t="str">
        <f>IF(J1603="Mutually Excluded","Exclude",IF(J1603= "Mutually Included","Include",M1603))</f>
        <v>Exclude</v>
      </c>
      <c r="P1603" s="54" t="str">
        <f>'Humans Alignment T&amp;A'!Z1603</f>
        <v>Exclude</v>
      </c>
      <c r="Q1603" s="120" t="str">
        <f>IF(AND(O1603="Exclude", P1603="Exclude"), "Mutually Excluded", IF(AND(OR(O1603="CERTAINLY INCLUDED", O1603="INCLUDE" ), OR(P1603="INCLUDE", P1603="MAYBE")), "MUTUALLY INCLUDED", IF(AND(O1603="MAYBE", P1603="MAYBE"), "Mutually MAYBE", IF(AND(O1603="Exclude", OR(P1603="INCLUDE", P1603="MAYBE")), "AI+Hum: No, Hum1+2: Yes", IF(AND(P1603="Exclude", OR(O1603="INCLUDE", O1603="CERTAINLY INCLUDED", H1603="MAYBE")), "Ai+hum: Yes, Hum1+2: No", "Other Conflict")))))</f>
        <v>Mutually Excluded</v>
      </c>
      <c r="U1603" s="121" t="str">
        <f>IF(Q1603="Mutually Excluded","Exclude",IF(Q1603= "Mutually Included","Include",R1603))</f>
        <v>Exclude</v>
      </c>
      <c r="V1603" s="122"/>
      <c r="X1603" s="117"/>
      <c r="Y1603" s="117"/>
      <c r="Z1603" s="103" t="str">
        <f t="shared" si="239"/>
        <v/>
      </c>
      <c r="AA1603" s="256"/>
      <c r="AB1603" s="186"/>
      <c r="AC1603" s="186"/>
      <c r="AD1603" s="203"/>
      <c r="AF1603" s="203"/>
      <c r="AG1603" s="102" t="str">
        <f t="shared" si="240"/>
        <v/>
      </c>
      <c r="AH1603" s="10" t="str">
        <f t="shared" si="234"/>
        <v/>
      </c>
      <c r="AI1603" s="102"/>
      <c r="AJ1603" s="10"/>
      <c r="AK1603" s="10"/>
      <c r="AL1603" s="105"/>
      <c r="AM1603" s="102"/>
      <c r="AN1603" s="10"/>
      <c r="AO1603" s="10" t="str">
        <f t="shared" si="241"/>
        <v/>
      </c>
      <c r="AT1603" s="10"/>
      <c r="AU1603" s="10" t="str">
        <f>IF(O1603="include",AF1603,"")</f>
        <v/>
      </c>
      <c r="AV1603" s="54" t="str">
        <f>IF(P1603="include",AF1603,"")</f>
        <v/>
      </c>
    </row>
    <row r="1604" spans="1:48" s="54" customFormat="1" ht="60">
      <c r="A1604" s="10">
        <v>1749</v>
      </c>
      <c r="B1604" s="10"/>
      <c r="C1604" s="10" t="s">
        <v>2140</v>
      </c>
      <c r="D1604" s="10">
        <v>1</v>
      </c>
      <c r="E1604" s="10">
        <v>1</v>
      </c>
      <c r="F1604" s="10">
        <v>1</v>
      </c>
      <c r="G1604" s="119" t="str">
        <f t="shared" si="235"/>
        <v>EXCLUDED</v>
      </c>
      <c r="H1604" s="147" t="s">
        <v>901</v>
      </c>
      <c r="I1604" s="189" t="s">
        <v>901</v>
      </c>
      <c r="J1604" s="10" t="str">
        <f>IF(AND(G1604="Excluded", H1604="Excluded"), "Mutually Excluded", IF(AND(OR(G1604="CERTAINLY INCLUDED", G1604="INCLUDED", G1604="MAYBE" ), OR(H1604="INCLUDED", H1604="MAYBE")), "MUTUALLY INCLUDED", IF(AND(G1604="MAYBE", H1604="MAYBE"), "Mutually MAYBE", IF(AND(G1604="Excluded", OR(H1604="INCLUDED", H1604="MAYBE")), "AI: No, Human: Yes", IF(AND(H1604="Excluded", OR(G1604="INCLUDED", G1604="CERTAINLY INCLUDED", G1604="MAYBE")), "AI: Yes, Human: No", "Other Conflict")))))</f>
        <v>Mutually Excluded</v>
      </c>
      <c r="K1604" s="10"/>
      <c r="L1604" s="10"/>
      <c r="N1604" s="220" t="s">
        <v>19</v>
      </c>
      <c r="O1604" s="54" t="str">
        <f>IF(J1604="Mutually Excluded","Exclude",IF(J1604= "Mutually Included","Include",M1604))</f>
        <v>Exclude</v>
      </c>
      <c r="P1604" s="54" t="str">
        <f>'Humans Alignment T&amp;A'!Z1604</f>
        <v>Exclude</v>
      </c>
      <c r="Q1604" s="120" t="str">
        <f>IF(AND(O1604="Exclude", P1604="Exclude"), "Mutually Excluded", IF(AND(OR(O1604="CERTAINLY INCLUDED", O1604="INCLUDE" ), OR(P1604="INCLUDE", P1604="MAYBE")), "MUTUALLY INCLUDED", IF(AND(O1604="MAYBE", P1604="MAYBE"), "Mutually MAYBE", IF(AND(O1604="Exclude", OR(P1604="INCLUDE", P1604="MAYBE")), "AI+Hum: No, Hum1+2: Yes", IF(AND(P1604="Exclude", OR(O1604="INCLUDE", O1604="CERTAINLY INCLUDED", H1604="MAYBE")), "Ai+hum: Yes, Hum1+2: No", "Other Conflict")))))</f>
        <v>Mutually Excluded</v>
      </c>
      <c r="U1604" s="121" t="str">
        <f>IF(Q1604="Mutually Excluded","Exclude",IF(Q1604= "Mutually Included","Include",R1604))</f>
        <v>Exclude</v>
      </c>
      <c r="V1604" s="122"/>
      <c r="X1604" s="117"/>
      <c r="Y1604" s="117"/>
      <c r="Z1604" s="103" t="str">
        <f t="shared" si="239"/>
        <v/>
      </c>
      <c r="AA1604" s="256"/>
      <c r="AB1604" s="186"/>
      <c r="AC1604" s="186"/>
      <c r="AD1604" s="203"/>
      <c r="AF1604" s="203"/>
      <c r="AG1604" s="102" t="str">
        <f t="shared" si="240"/>
        <v/>
      </c>
      <c r="AH1604" s="10" t="str">
        <f t="shared" si="234"/>
        <v/>
      </c>
      <c r="AI1604" s="102"/>
      <c r="AJ1604" s="10"/>
      <c r="AK1604" s="10"/>
      <c r="AL1604" s="105"/>
      <c r="AM1604" s="102"/>
      <c r="AN1604" s="10"/>
      <c r="AO1604" s="10" t="str">
        <f t="shared" si="241"/>
        <v/>
      </c>
      <c r="AT1604" s="10"/>
      <c r="AU1604" s="10" t="str">
        <f>IF(O1604="include",AF1604,"")</f>
        <v/>
      </c>
      <c r="AV1604" s="54" t="str">
        <f>IF(P1604="include",AF1604,"")</f>
        <v/>
      </c>
    </row>
    <row r="1605" spans="1:48" s="54" customFormat="1" ht="45">
      <c r="A1605" s="10">
        <v>1750</v>
      </c>
      <c r="B1605" s="10"/>
      <c r="C1605" s="10" t="s">
        <v>2141</v>
      </c>
      <c r="D1605" s="10">
        <v>2</v>
      </c>
      <c r="E1605" s="10">
        <v>3</v>
      </c>
      <c r="F1605" s="10">
        <v>2</v>
      </c>
      <c r="G1605" s="119" t="str">
        <f t="shared" si="235"/>
        <v>EXCLUDED</v>
      </c>
      <c r="H1605" s="147" t="s">
        <v>901</v>
      </c>
      <c r="I1605" s="189" t="s">
        <v>901</v>
      </c>
      <c r="J1605" s="10" t="str">
        <f>IF(AND(G1605="Excluded", H1605="Excluded"), "Mutually Excluded", IF(AND(OR(G1605="CERTAINLY INCLUDED", G1605="INCLUDED", G1605="MAYBE" ), OR(H1605="INCLUDED", H1605="MAYBE")), "MUTUALLY INCLUDED", IF(AND(G1605="MAYBE", H1605="MAYBE"), "Mutually MAYBE", IF(AND(G1605="Excluded", OR(H1605="INCLUDED", H1605="MAYBE")), "AI: No, Human: Yes", IF(AND(H1605="Excluded", OR(G1605="INCLUDED", G1605="CERTAINLY INCLUDED", G1605="MAYBE")), "AI: Yes, Human: No", "Other Conflict")))))</f>
        <v>Mutually Excluded</v>
      </c>
      <c r="K1605" s="10"/>
      <c r="L1605" s="10"/>
      <c r="N1605" s="220" t="s">
        <v>19</v>
      </c>
      <c r="O1605" s="54" t="str">
        <f>IF(J1605="Mutually Excluded","Exclude",IF(J1605= "Mutually Included","Include",M1605))</f>
        <v>Exclude</v>
      </c>
      <c r="P1605" s="54" t="str">
        <f>'Humans Alignment T&amp;A'!Z1605</f>
        <v>Exclude</v>
      </c>
      <c r="Q1605" s="120" t="str">
        <f>IF(AND(O1605="Exclude", P1605="Exclude"), "Mutually Excluded", IF(AND(OR(O1605="CERTAINLY INCLUDED", O1605="INCLUDE" ), OR(P1605="INCLUDE", P1605="MAYBE")), "MUTUALLY INCLUDED", IF(AND(O1605="MAYBE", P1605="MAYBE"), "Mutually MAYBE", IF(AND(O1605="Exclude", OR(P1605="INCLUDE", P1605="MAYBE")), "AI+Hum: No, Hum1+2: Yes", IF(AND(P1605="Exclude", OR(O1605="INCLUDE", O1605="CERTAINLY INCLUDED", H1605="MAYBE")), "Ai+hum: Yes, Hum1+2: No", "Other Conflict")))))</f>
        <v>Mutually Excluded</v>
      </c>
      <c r="U1605" s="121" t="str">
        <f>IF(Q1605="Mutually Excluded","Exclude",IF(Q1605= "Mutually Included","Include",R1605))</f>
        <v>Exclude</v>
      </c>
      <c r="V1605" s="122"/>
      <c r="X1605" s="117"/>
      <c r="Y1605" s="117"/>
      <c r="Z1605" s="103" t="str">
        <f t="shared" si="239"/>
        <v/>
      </c>
      <c r="AA1605" s="256"/>
      <c r="AB1605" s="186"/>
      <c r="AC1605" s="186"/>
      <c r="AD1605" s="203"/>
      <c r="AF1605" s="203"/>
      <c r="AG1605" s="102" t="str">
        <f t="shared" si="240"/>
        <v/>
      </c>
      <c r="AH1605" s="10" t="str">
        <f t="shared" si="234"/>
        <v/>
      </c>
      <c r="AI1605" s="102"/>
      <c r="AJ1605" s="10"/>
      <c r="AK1605" s="10"/>
      <c r="AL1605" s="105"/>
      <c r="AM1605" s="102"/>
      <c r="AN1605" s="10"/>
      <c r="AO1605" s="10" t="str">
        <f t="shared" si="241"/>
        <v/>
      </c>
      <c r="AT1605" s="10"/>
      <c r="AU1605" s="10" t="str">
        <f>IF(O1605="include",AF1605,"")</f>
        <v/>
      </c>
      <c r="AV1605" s="54" t="str">
        <f>IF(P1605="include",AF1605,"")</f>
        <v/>
      </c>
    </row>
    <row r="1606" spans="1:48" s="54" customFormat="1" ht="45">
      <c r="A1606" s="10">
        <v>1751</v>
      </c>
      <c r="B1606" s="10"/>
      <c r="C1606" s="10" t="s">
        <v>2142</v>
      </c>
      <c r="D1606" s="10">
        <v>1</v>
      </c>
      <c r="E1606" s="10">
        <v>1</v>
      </c>
      <c r="F1606" s="10">
        <v>1</v>
      </c>
      <c r="G1606" s="119" t="str">
        <f t="shared" si="235"/>
        <v>EXCLUDED</v>
      </c>
      <c r="H1606" s="147" t="s">
        <v>901</v>
      </c>
      <c r="I1606" s="189" t="s">
        <v>901</v>
      </c>
      <c r="J1606" s="10" t="str">
        <f>IF(AND(G1606="Excluded", H1606="Excluded"), "Mutually Excluded", IF(AND(OR(G1606="CERTAINLY INCLUDED", G1606="INCLUDED", G1606="MAYBE" ), OR(H1606="INCLUDED", H1606="MAYBE")), "MUTUALLY INCLUDED", IF(AND(G1606="MAYBE", H1606="MAYBE"), "Mutually MAYBE", IF(AND(G1606="Excluded", OR(H1606="INCLUDED", H1606="MAYBE")), "AI: No, Human: Yes", IF(AND(H1606="Excluded", OR(G1606="INCLUDED", G1606="CERTAINLY INCLUDED", G1606="MAYBE")), "AI: Yes, Human: No", "Other Conflict")))))</f>
        <v>Mutually Excluded</v>
      </c>
      <c r="K1606" s="10"/>
      <c r="L1606" s="10"/>
      <c r="N1606" s="220" t="s">
        <v>19</v>
      </c>
      <c r="O1606" s="54" t="str">
        <f>IF(J1606="Mutually Excluded","Exclude",IF(J1606= "Mutually Included","Include",M1606))</f>
        <v>Exclude</v>
      </c>
      <c r="P1606" s="54" t="str">
        <f>'Humans Alignment T&amp;A'!Z1606</f>
        <v>Exclude</v>
      </c>
      <c r="Q1606" s="120" t="str">
        <f>IF(AND(O1606="Exclude", P1606="Exclude"), "Mutually Excluded", IF(AND(OR(O1606="CERTAINLY INCLUDED", O1606="INCLUDE" ), OR(P1606="INCLUDE", P1606="MAYBE")), "MUTUALLY INCLUDED", IF(AND(O1606="MAYBE", P1606="MAYBE"), "Mutually MAYBE", IF(AND(O1606="Exclude", OR(P1606="INCLUDE", P1606="MAYBE")), "AI+Hum: No, Hum1+2: Yes", IF(AND(P1606="Exclude", OR(O1606="INCLUDE", O1606="CERTAINLY INCLUDED", H1606="MAYBE")), "Ai+hum: Yes, Hum1+2: No", "Other Conflict")))))</f>
        <v>Mutually Excluded</v>
      </c>
      <c r="U1606" s="121" t="str">
        <f>IF(Q1606="Mutually Excluded","Exclude",IF(Q1606= "Mutually Included","Include",R1606))</f>
        <v>Exclude</v>
      </c>
      <c r="V1606" s="122"/>
      <c r="X1606" s="117"/>
      <c r="Y1606" s="117"/>
      <c r="Z1606" s="103" t="str">
        <f t="shared" si="239"/>
        <v/>
      </c>
      <c r="AA1606" s="256"/>
      <c r="AB1606" s="186"/>
      <c r="AC1606" s="186"/>
      <c r="AD1606" s="203"/>
      <c r="AF1606" s="203"/>
      <c r="AG1606" s="102" t="str">
        <f t="shared" si="240"/>
        <v/>
      </c>
      <c r="AH1606" s="10" t="str">
        <f t="shared" si="234"/>
        <v/>
      </c>
      <c r="AI1606" s="102"/>
      <c r="AJ1606" s="10"/>
      <c r="AK1606" s="10"/>
      <c r="AL1606" s="105"/>
      <c r="AM1606" s="102"/>
      <c r="AN1606" s="10"/>
      <c r="AO1606" s="10" t="str">
        <f t="shared" si="241"/>
        <v/>
      </c>
      <c r="AT1606" s="10"/>
      <c r="AU1606" s="10" t="str">
        <f>IF(O1606="include",AF1606,"")</f>
        <v/>
      </c>
      <c r="AV1606" s="54" t="str">
        <f>IF(P1606="include",AF1606,"")</f>
        <v/>
      </c>
    </row>
    <row r="1607" spans="1:48" s="54" customFormat="1" ht="30">
      <c r="A1607" s="10">
        <v>1752</v>
      </c>
      <c r="B1607" s="10"/>
      <c r="C1607" s="10" t="s">
        <v>1429</v>
      </c>
      <c r="D1607" s="10">
        <v>2</v>
      </c>
      <c r="E1607" s="10">
        <v>2</v>
      </c>
      <c r="F1607" s="10">
        <v>2</v>
      </c>
      <c r="G1607" s="119" t="str">
        <f t="shared" si="235"/>
        <v>EXCLUDED</v>
      </c>
      <c r="H1607" s="147" t="s">
        <v>901</v>
      </c>
      <c r="I1607" s="189" t="s">
        <v>901</v>
      </c>
      <c r="J1607" s="10" t="str">
        <f>IF(AND(G1607="Excluded", H1607="Excluded"), "Mutually Excluded", IF(AND(OR(G1607="CERTAINLY INCLUDED", G1607="INCLUDED", G1607="MAYBE" ), OR(H1607="INCLUDED", H1607="MAYBE")), "MUTUALLY INCLUDED", IF(AND(G1607="MAYBE", H1607="MAYBE"), "Mutually MAYBE", IF(AND(G1607="Excluded", OR(H1607="INCLUDED", H1607="MAYBE")), "AI: No, Human: Yes", IF(AND(H1607="Excluded", OR(G1607="INCLUDED", G1607="CERTAINLY INCLUDED", G1607="MAYBE")), "AI: Yes, Human: No", "Other Conflict")))))</f>
        <v>Mutually Excluded</v>
      </c>
      <c r="K1607" s="10"/>
      <c r="L1607" s="10"/>
      <c r="N1607" s="220" t="s">
        <v>19</v>
      </c>
      <c r="O1607" s="54" t="str">
        <f>IF(J1607="Mutually Excluded","Exclude",IF(J1607= "Mutually Included","Include",M1607))</f>
        <v>Exclude</v>
      </c>
      <c r="P1607" s="54" t="str">
        <f>'Humans Alignment T&amp;A'!Z1607</f>
        <v>Exclude</v>
      </c>
      <c r="Q1607" s="120" t="str">
        <f>IF(AND(O1607="Exclude", P1607="Exclude"), "Mutually Excluded", IF(AND(OR(O1607="CERTAINLY INCLUDED", O1607="INCLUDE" ), OR(P1607="INCLUDE", P1607="MAYBE")), "MUTUALLY INCLUDED", IF(AND(O1607="MAYBE", P1607="MAYBE"), "Mutually MAYBE", IF(AND(O1607="Exclude", OR(P1607="INCLUDE", P1607="MAYBE")), "AI+Hum: No, Hum1+2: Yes", IF(AND(P1607="Exclude", OR(O1607="INCLUDE", O1607="CERTAINLY INCLUDED", H1607="MAYBE")), "Ai+hum: Yes, Hum1+2: No", "Other Conflict")))))</f>
        <v>Mutually Excluded</v>
      </c>
      <c r="U1607" s="121" t="str">
        <f>IF(Q1607="Mutually Excluded","Exclude",IF(Q1607= "Mutually Included","Include",R1607))</f>
        <v>Exclude</v>
      </c>
      <c r="V1607" s="122"/>
      <c r="X1607" s="117"/>
      <c r="Y1607" s="117"/>
      <c r="Z1607" s="103" t="str">
        <f t="shared" si="239"/>
        <v/>
      </c>
      <c r="AA1607" s="256"/>
      <c r="AB1607" s="186"/>
      <c r="AC1607" s="186"/>
      <c r="AD1607" s="203"/>
      <c r="AF1607" s="203"/>
      <c r="AG1607" s="102" t="str">
        <f t="shared" si="240"/>
        <v/>
      </c>
      <c r="AH1607" s="10" t="str">
        <f t="shared" si="234"/>
        <v/>
      </c>
      <c r="AI1607" s="102"/>
      <c r="AJ1607" s="10"/>
      <c r="AK1607" s="10"/>
      <c r="AL1607" s="105"/>
      <c r="AM1607" s="102"/>
      <c r="AN1607" s="10"/>
      <c r="AO1607" s="10" t="str">
        <f t="shared" si="241"/>
        <v/>
      </c>
      <c r="AT1607" s="10"/>
      <c r="AU1607" s="10" t="str">
        <f>IF(O1607="include",AF1607,"")</f>
        <v/>
      </c>
      <c r="AV1607" s="54" t="str">
        <f>IF(P1607="include",AF1607,"")</f>
        <v/>
      </c>
    </row>
    <row r="1608" spans="1:48" s="54" customFormat="1" ht="30">
      <c r="A1608" s="10">
        <v>1753</v>
      </c>
      <c r="B1608" s="10"/>
      <c r="C1608" s="10" t="s">
        <v>2143</v>
      </c>
      <c r="D1608" s="10">
        <v>2</v>
      </c>
      <c r="E1608" s="10">
        <v>2</v>
      </c>
      <c r="F1608" s="10">
        <v>3</v>
      </c>
      <c r="G1608" s="119" t="str">
        <f t="shared" si="235"/>
        <v>EXCLUDED</v>
      </c>
      <c r="H1608" s="147" t="s">
        <v>901</v>
      </c>
      <c r="I1608" s="189" t="s">
        <v>901</v>
      </c>
      <c r="J1608" s="10" t="str">
        <f>IF(AND(G1608="Excluded", H1608="Excluded"), "Mutually Excluded", IF(AND(OR(G1608="CERTAINLY INCLUDED", G1608="INCLUDED", G1608="MAYBE" ), OR(H1608="INCLUDED", H1608="MAYBE")), "MUTUALLY INCLUDED", IF(AND(G1608="MAYBE", H1608="MAYBE"), "Mutually MAYBE", IF(AND(G1608="Excluded", OR(H1608="INCLUDED", H1608="MAYBE")), "AI: No, Human: Yes", IF(AND(H1608="Excluded", OR(G1608="INCLUDED", G1608="CERTAINLY INCLUDED", G1608="MAYBE")), "AI: Yes, Human: No", "Other Conflict")))))</f>
        <v>Mutually Excluded</v>
      </c>
      <c r="K1608" s="10"/>
      <c r="L1608" s="10"/>
      <c r="N1608" s="220" t="s">
        <v>19</v>
      </c>
      <c r="O1608" s="54" t="str">
        <f>IF(J1608="Mutually Excluded","Exclude",IF(J1608= "Mutually Included","Include",M1608))</f>
        <v>Exclude</v>
      </c>
      <c r="P1608" s="54" t="str">
        <f>'Humans Alignment T&amp;A'!Z1608</f>
        <v>Exclude</v>
      </c>
      <c r="Q1608" s="120" t="str">
        <f>IF(AND(O1608="Exclude", P1608="Exclude"), "Mutually Excluded", IF(AND(OR(O1608="CERTAINLY INCLUDED", O1608="INCLUDE" ), OR(P1608="INCLUDE", P1608="MAYBE")), "MUTUALLY INCLUDED", IF(AND(O1608="MAYBE", P1608="MAYBE"), "Mutually MAYBE", IF(AND(O1608="Exclude", OR(P1608="INCLUDE", P1608="MAYBE")), "AI+Hum: No, Hum1+2: Yes", IF(AND(P1608="Exclude", OR(O1608="INCLUDE", O1608="CERTAINLY INCLUDED", H1608="MAYBE")), "Ai+hum: Yes, Hum1+2: No", "Other Conflict")))))</f>
        <v>Mutually Excluded</v>
      </c>
      <c r="U1608" s="121" t="str">
        <f>IF(Q1608="Mutually Excluded","Exclude",IF(Q1608= "Mutually Included","Include",R1608))</f>
        <v>Exclude</v>
      </c>
      <c r="V1608" s="122"/>
      <c r="X1608" s="117"/>
      <c r="Y1608" s="117"/>
      <c r="Z1608" s="103" t="str">
        <f t="shared" si="239"/>
        <v/>
      </c>
      <c r="AA1608" s="256"/>
      <c r="AB1608" s="186"/>
      <c r="AC1608" s="186"/>
      <c r="AD1608" s="203"/>
      <c r="AF1608" s="203"/>
      <c r="AG1608" s="102" t="str">
        <f t="shared" si="240"/>
        <v/>
      </c>
      <c r="AH1608" s="10" t="str">
        <f t="shared" si="234"/>
        <v/>
      </c>
      <c r="AI1608" s="102"/>
      <c r="AJ1608" s="10"/>
      <c r="AK1608" s="10"/>
      <c r="AL1608" s="105"/>
      <c r="AM1608" s="102"/>
      <c r="AN1608" s="10"/>
      <c r="AO1608" s="10" t="str">
        <f t="shared" si="241"/>
        <v/>
      </c>
      <c r="AT1608" s="10"/>
      <c r="AU1608" s="10" t="str">
        <f>IF(O1608="include",AF1608,"")</f>
        <v/>
      </c>
      <c r="AV1608" s="54" t="str">
        <f>IF(P1608="include",AF1608,"")</f>
        <v/>
      </c>
    </row>
    <row r="1609" spans="1:48" s="54" customFormat="1" ht="45">
      <c r="A1609" s="10">
        <v>1754</v>
      </c>
      <c r="B1609" s="10"/>
      <c r="C1609" s="10" t="s">
        <v>2144</v>
      </c>
      <c r="D1609" s="10">
        <v>4</v>
      </c>
      <c r="E1609" s="10">
        <v>4</v>
      </c>
      <c r="F1609" s="10">
        <v>4</v>
      </c>
      <c r="G1609" s="119" t="str">
        <f t="shared" si="235"/>
        <v>EXCLUDED</v>
      </c>
      <c r="H1609" s="147" t="s">
        <v>901</v>
      </c>
      <c r="I1609" s="189" t="s">
        <v>901</v>
      </c>
      <c r="J1609" s="10" t="str">
        <f>IF(AND(G1609="Excluded", H1609="Excluded"), "Mutually Excluded", IF(AND(OR(G1609="CERTAINLY INCLUDED", G1609="INCLUDED", G1609="MAYBE" ), OR(H1609="INCLUDED", H1609="MAYBE")), "MUTUALLY INCLUDED", IF(AND(G1609="MAYBE", H1609="MAYBE"), "Mutually MAYBE", IF(AND(G1609="Excluded", OR(H1609="INCLUDED", H1609="MAYBE")), "AI: No, Human: Yes", IF(AND(H1609="Excluded", OR(G1609="INCLUDED", G1609="CERTAINLY INCLUDED", G1609="MAYBE")), "AI: Yes, Human: No", "Other Conflict")))))</f>
        <v>Mutually Excluded</v>
      </c>
      <c r="K1609" s="10"/>
      <c r="L1609" s="10"/>
      <c r="N1609" s="220" t="s">
        <v>19</v>
      </c>
      <c r="O1609" s="54" t="str">
        <f>IF(J1609="Mutually Excluded","Exclude",IF(J1609= "Mutually Included","Include",M1609))</f>
        <v>Exclude</v>
      </c>
      <c r="P1609" s="54" t="str">
        <f>'Humans Alignment T&amp;A'!Z1609</f>
        <v>Exclude</v>
      </c>
      <c r="Q1609" s="120" t="str">
        <f>IF(AND(O1609="Exclude", P1609="Exclude"), "Mutually Excluded", IF(AND(OR(O1609="CERTAINLY INCLUDED", O1609="INCLUDE" ), OR(P1609="INCLUDE", P1609="MAYBE")), "MUTUALLY INCLUDED", IF(AND(O1609="MAYBE", P1609="MAYBE"), "Mutually MAYBE", IF(AND(O1609="Exclude", OR(P1609="INCLUDE", P1609="MAYBE")), "AI+Hum: No, Hum1+2: Yes", IF(AND(P1609="Exclude", OR(O1609="INCLUDE", O1609="CERTAINLY INCLUDED", H1609="MAYBE")), "Ai+hum: Yes, Hum1+2: No", "Other Conflict")))))</f>
        <v>Mutually Excluded</v>
      </c>
      <c r="U1609" s="121" t="str">
        <f>IF(Q1609="Mutually Excluded","Exclude",IF(Q1609= "Mutually Included","Include",R1609))</f>
        <v>Exclude</v>
      </c>
      <c r="V1609" s="122"/>
      <c r="X1609" s="117"/>
      <c r="Y1609" s="117"/>
      <c r="Z1609" s="103" t="str">
        <f t="shared" si="239"/>
        <v/>
      </c>
      <c r="AA1609" s="256"/>
      <c r="AB1609" s="186"/>
      <c r="AC1609" s="186"/>
      <c r="AD1609" s="203"/>
      <c r="AF1609" s="203"/>
      <c r="AG1609" s="102" t="str">
        <f t="shared" si="240"/>
        <v/>
      </c>
      <c r="AH1609" s="10" t="str">
        <f t="shared" ref="AH1609:AH1671" si="242">IF(OR(ISBLANK(AF1609), ISBLANK(AP1609)), "", IF(AND(OR(AF1609="Include", AF1609="Maybe"), OR(AP1609="Included", AP1609="Maybe", AP1609="Certainly Included")), "Mutually Included", IF(AND(AF1609="Exclude", AP1609="Exclude"), "Mutually Excluded", IF(AND(AF1609="Exclude", OR(AP1609="Include", AP1609="Maybe")), "Human Excluded, AI Included", IF(AND(OR(AF1609="Include", AF1609="Maybe"), AP1609="Exclude"), "Human Included, AI Excluded", "Pal")))))</f>
        <v/>
      </c>
      <c r="AI1609" s="102"/>
      <c r="AJ1609" s="10"/>
      <c r="AK1609" s="10"/>
      <c r="AL1609" s="105"/>
      <c r="AM1609" s="102"/>
      <c r="AN1609" s="10"/>
      <c r="AO1609" s="10" t="str">
        <f t="shared" si="241"/>
        <v/>
      </c>
      <c r="AT1609" s="10"/>
      <c r="AU1609" s="10" t="str">
        <f>IF(O1609="include",AF1609,"")</f>
        <v/>
      </c>
      <c r="AV1609" s="54" t="str">
        <f>IF(P1609="include",AF1609,"")</f>
        <v/>
      </c>
    </row>
    <row r="1610" spans="1:48" s="54" customFormat="1" ht="30">
      <c r="A1610" s="10">
        <v>1755</v>
      </c>
      <c r="B1610" s="10"/>
      <c r="C1610" s="10" t="s">
        <v>2145</v>
      </c>
      <c r="D1610" s="10">
        <v>2</v>
      </c>
      <c r="E1610" s="10">
        <v>2</v>
      </c>
      <c r="F1610" s="10">
        <v>2</v>
      </c>
      <c r="G1610" s="119" t="str">
        <f t="shared" si="235"/>
        <v>EXCLUDED</v>
      </c>
      <c r="H1610" s="147" t="s">
        <v>901</v>
      </c>
      <c r="I1610" s="189" t="s">
        <v>901</v>
      </c>
      <c r="J1610" s="10" t="str">
        <f>IF(AND(G1610="Excluded", H1610="Excluded"), "Mutually Excluded", IF(AND(OR(G1610="CERTAINLY INCLUDED", G1610="INCLUDED", G1610="MAYBE" ), OR(H1610="INCLUDED", H1610="MAYBE")), "MUTUALLY INCLUDED", IF(AND(G1610="MAYBE", H1610="MAYBE"), "Mutually MAYBE", IF(AND(G1610="Excluded", OR(H1610="INCLUDED", H1610="MAYBE")), "AI: No, Human: Yes", IF(AND(H1610="Excluded", OR(G1610="INCLUDED", G1610="CERTAINLY INCLUDED", G1610="MAYBE")), "AI: Yes, Human: No", "Other Conflict")))))</f>
        <v>Mutually Excluded</v>
      </c>
      <c r="K1610" s="10"/>
      <c r="L1610" s="10"/>
      <c r="N1610" s="220" t="s">
        <v>19</v>
      </c>
      <c r="O1610" s="54" t="str">
        <f>IF(J1610="Mutually Excluded","Exclude",IF(J1610= "Mutually Included","Include",M1610))</f>
        <v>Exclude</v>
      </c>
      <c r="P1610" s="54" t="str">
        <f>'Humans Alignment T&amp;A'!Z1610</f>
        <v>Exclude</v>
      </c>
      <c r="Q1610" s="120" t="str">
        <f>IF(AND(O1610="Exclude", P1610="Exclude"), "Mutually Excluded", IF(AND(OR(O1610="CERTAINLY INCLUDED", O1610="INCLUDE" ), OR(P1610="INCLUDE", P1610="MAYBE")), "MUTUALLY INCLUDED", IF(AND(O1610="MAYBE", P1610="MAYBE"), "Mutually MAYBE", IF(AND(O1610="Exclude", OR(P1610="INCLUDE", P1610="MAYBE")), "AI+Hum: No, Hum1+2: Yes", IF(AND(P1610="Exclude", OR(O1610="INCLUDE", O1610="CERTAINLY INCLUDED", H1610="MAYBE")), "Ai+hum: Yes, Hum1+2: No", "Other Conflict")))))</f>
        <v>Mutually Excluded</v>
      </c>
      <c r="U1610" s="121" t="str">
        <f>IF(Q1610="Mutually Excluded","Exclude",IF(Q1610= "Mutually Included","Include",R1610))</f>
        <v>Exclude</v>
      </c>
      <c r="V1610" s="122"/>
      <c r="X1610" s="117"/>
      <c r="Y1610" s="117"/>
      <c r="Z1610" s="103" t="str">
        <f t="shared" si="239"/>
        <v/>
      </c>
      <c r="AA1610" s="256"/>
      <c r="AB1610" s="186"/>
      <c r="AC1610" s="186"/>
      <c r="AD1610" s="203"/>
      <c r="AF1610" s="203"/>
      <c r="AG1610" s="102" t="str">
        <f t="shared" si="240"/>
        <v/>
      </c>
      <c r="AH1610" s="10" t="str">
        <f t="shared" si="242"/>
        <v/>
      </c>
      <c r="AI1610" s="102"/>
      <c r="AJ1610" s="10"/>
      <c r="AK1610" s="10"/>
      <c r="AL1610" s="105"/>
      <c r="AM1610" s="102"/>
      <c r="AN1610" s="10"/>
      <c r="AO1610" s="10" t="str">
        <f t="shared" si="241"/>
        <v/>
      </c>
      <c r="AT1610" s="10"/>
      <c r="AU1610" s="10" t="str">
        <f>IF(O1610="include",AF1610,"")</f>
        <v/>
      </c>
      <c r="AV1610" s="54" t="str">
        <f>IF(P1610="include",AF1610,"")</f>
        <v/>
      </c>
    </row>
    <row r="1611" spans="1:48" s="54" customFormat="1" ht="79.5" customHeight="1">
      <c r="A1611" s="10">
        <v>1756</v>
      </c>
      <c r="B1611" s="10" t="s">
        <v>2146</v>
      </c>
      <c r="C1611" s="10" t="s">
        <v>2146</v>
      </c>
      <c r="D1611" s="10">
        <v>5</v>
      </c>
      <c r="E1611" s="10">
        <v>5</v>
      </c>
      <c r="F1611" s="10">
        <v>5</v>
      </c>
      <c r="G1611" s="119" t="str">
        <f t="shared" si="235"/>
        <v>CERTAINLY INCLUDED</v>
      </c>
      <c r="H1611" s="147" t="s">
        <v>1752</v>
      </c>
      <c r="I1611" s="189" t="s">
        <v>1752</v>
      </c>
      <c r="J1611" s="10" t="str">
        <f>IF(AND(G1611="Excluded", H1611="Excluded"), "Mutually Excluded", IF(AND(OR(G1611="CERTAINLY INCLUDED", G1611="INCLUDED", G1611="MAYBE" ), OR(H1611="INCLUDED", H1611="MAYBE")), "MUTUALLY INCLUDED", IF(AND(G1611="MAYBE", H1611="MAYBE"), "Mutually MAYBE", IF(AND(G1611="Excluded", OR(H1611="INCLUDED", H1611="MAYBE")), "AI: No, Human: Yes", IF(AND(H1611="Excluded", OR(G1611="INCLUDED", G1611="CERTAINLY INCLUDED", G1611="MAYBE")), "AI: Yes, Human: No", "Other Conflict")))))</f>
        <v>MUTUALLY INCLUDED</v>
      </c>
      <c r="K1611" s="10"/>
      <c r="L1611" s="10"/>
      <c r="N1611" s="220" t="s">
        <v>23</v>
      </c>
      <c r="O1611" s="54" t="str">
        <f>IF(J1611="Mutually Excluded","Exclude",IF(J1611= "Mutually Included","Include",M1611))</f>
        <v>Include</v>
      </c>
      <c r="P1611" s="54" t="str">
        <f>'Humans Alignment T&amp;A'!Z1611</f>
        <v>Include</v>
      </c>
      <c r="Q1611" s="120" t="str">
        <f>IF(AND(O1611="Exclude", P1611="Exclude"), "Mutually Excluded", IF(AND(OR(O1611="CERTAINLY INCLUDED", O1611="INCLUDE" ), OR(P1611="INCLUDE", P1611="MAYBE")), "MUTUALLY INCLUDED", IF(AND(O1611="MAYBE", P1611="MAYBE"), "Mutually MAYBE", IF(AND(O1611="Exclude", OR(P1611="INCLUDE", P1611="MAYBE")), "AI+Hum: No, Hum1+2: Yes", IF(AND(P1611="Exclude", OR(O1611="INCLUDE", O1611="CERTAINLY INCLUDED", H1611="MAYBE")), "Ai+hum: Yes, Hum1+2: No", "Other Conflict")))))</f>
        <v>MUTUALLY INCLUDED</v>
      </c>
      <c r="U1611" s="121" t="str">
        <f>IF(Q1611="Mutually Excluded","Exclude",IF(Q1611= "Mutually Included","Include",R1611))</f>
        <v>Include</v>
      </c>
      <c r="V1611" s="122" t="s">
        <v>23</v>
      </c>
      <c r="W1611" s="54" t="s">
        <v>23</v>
      </c>
      <c r="X1611" s="201" t="s">
        <v>1752</v>
      </c>
      <c r="Y1611" s="117"/>
      <c r="Z1611" s="103" t="str">
        <f t="shared" si="239"/>
        <v>Mutually Included</v>
      </c>
      <c r="AA1611" s="104" t="s">
        <v>23</v>
      </c>
      <c r="AB1611" s="186"/>
      <c r="AC1611" s="186"/>
      <c r="AD1611" s="203" t="s">
        <v>23</v>
      </c>
      <c r="AF1611" s="203" t="s">
        <v>23</v>
      </c>
      <c r="AG1611" s="102" t="str">
        <f t="shared" si="240"/>
        <v>Mutually Included</v>
      </c>
      <c r="AH1611" s="10" t="str">
        <f t="shared" si="242"/>
        <v>Mutually Included</v>
      </c>
      <c r="AI1611" s="102" t="s">
        <v>23</v>
      </c>
      <c r="AJ1611" s="10"/>
      <c r="AK1611" s="10"/>
      <c r="AL1611" s="107" t="s">
        <v>23</v>
      </c>
      <c r="AM1611" s="102"/>
      <c r="AN1611" s="10"/>
      <c r="AO1611" s="10" t="str">
        <f t="shared" si="241"/>
        <v>Mutually Included</v>
      </c>
      <c r="AP1611" s="54" t="str">
        <f>IF(COUNTA(AQ1611:AS1611)=0, "", IF(COUNTIF(AQ1611:AS1611,5)=3, "Include", IF(COUNTIF(AQ1611:AS1611,5)&gt;=1, "Maybe", "Exclude")))</f>
        <v>Maybe</v>
      </c>
      <c r="AQ1611" s="54">
        <v>5</v>
      </c>
      <c r="AR1611" s="54">
        <v>3</v>
      </c>
      <c r="AS1611" s="54">
        <v>4</v>
      </c>
      <c r="AT1611" s="10" t="s">
        <v>3099</v>
      </c>
      <c r="AU1611" s="10" t="str">
        <f>IF(O1611="include",AF1611,"")</f>
        <v>Include</v>
      </c>
      <c r="AV1611" s="54" t="str">
        <f>IF(P1611="include",AF1611,"")</f>
        <v>Include</v>
      </c>
    </row>
    <row r="1612" spans="1:48" s="54" customFormat="1" ht="30">
      <c r="A1612" s="10">
        <v>1757</v>
      </c>
      <c r="B1612" s="10"/>
      <c r="C1612" s="10" t="s">
        <v>2147</v>
      </c>
      <c r="D1612" s="10">
        <v>1</v>
      </c>
      <c r="E1612" s="10">
        <v>1</v>
      </c>
      <c r="F1612" s="10">
        <v>1</v>
      </c>
      <c r="G1612" s="119" t="str">
        <f t="shared" si="235"/>
        <v>EXCLUDED</v>
      </c>
      <c r="H1612" s="147" t="s">
        <v>901</v>
      </c>
      <c r="I1612" s="189" t="s">
        <v>901</v>
      </c>
      <c r="J1612" s="10" t="str">
        <f>IF(AND(G1612="Excluded", H1612="Excluded"), "Mutually Excluded", IF(AND(OR(G1612="CERTAINLY INCLUDED", G1612="INCLUDED", G1612="MAYBE" ), OR(H1612="INCLUDED", H1612="MAYBE")), "MUTUALLY INCLUDED", IF(AND(G1612="MAYBE", H1612="MAYBE"), "Mutually MAYBE", IF(AND(G1612="Excluded", OR(H1612="INCLUDED", H1612="MAYBE")), "AI: No, Human: Yes", IF(AND(H1612="Excluded", OR(G1612="INCLUDED", G1612="CERTAINLY INCLUDED", G1612="MAYBE")), "AI: Yes, Human: No", "Other Conflict")))))</f>
        <v>Mutually Excluded</v>
      </c>
      <c r="K1612" s="10"/>
      <c r="L1612" s="10"/>
      <c r="N1612" s="220" t="s">
        <v>19</v>
      </c>
      <c r="O1612" s="54" t="str">
        <f>IF(J1612="Mutually Excluded","Exclude",IF(J1612= "Mutually Included","Include",M1612))</f>
        <v>Exclude</v>
      </c>
      <c r="P1612" s="54" t="str">
        <f>'Humans Alignment T&amp;A'!Z1612</f>
        <v>Exclude</v>
      </c>
      <c r="Q1612" s="120" t="str">
        <f>IF(AND(O1612="Exclude", P1612="Exclude"), "Mutually Excluded", IF(AND(OR(O1612="CERTAINLY INCLUDED", O1612="INCLUDE" ), OR(P1612="INCLUDE", P1612="MAYBE")), "MUTUALLY INCLUDED", IF(AND(O1612="MAYBE", P1612="MAYBE"), "Mutually MAYBE", IF(AND(O1612="Exclude", OR(P1612="INCLUDE", P1612="MAYBE")), "AI+Hum: No, Hum1+2: Yes", IF(AND(P1612="Exclude", OR(O1612="INCLUDE", O1612="CERTAINLY INCLUDED", H1612="MAYBE")), "Ai+hum: Yes, Hum1+2: No", "Other Conflict")))))</f>
        <v>Mutually Excluded</v>
      </c>
      <c r="U1612" s="121" t="str">
        <f>IF(Q1612="Mutually Excluded","Exclude",IF(Q1612= "Mutually Included","Include",R1612))</f>
        <v>Exclude</v>
      </c>
      <c r="V1612" s="122"/>
      <c r="X1612" s="117"/>
      <c r="Y1612" s="117"/>
      <c r="Z1612" s="103" t="str">
        <f t="shared" si="239"/>
        <v/>
      </c>
      <c r="AA1612" s="256"/>
      <c r="AB1612" s="186"/>
      <c r="AC1612" s="186"/>
      <c r="AD1612" s="203"/>
      <c r="AF1612" s="203"/>
      <c r="AG1612" s="102" t="str">
        <f t="shared" si="240"/>
        <v/>
      </c>
      <c r="AH1612" s="10" t="str">
        <f t="shared" si="242"/>
        <v/>
      </c>
      <c r="AI1612" s="102"/>
      <c r="AJ1612" s="10"/>
      <c r="AK1612" s="10"/>
      <c r="AL1612" s="105"/>
      <c r="AM1612" s="102"/>
      <c r="AN1612" s="10"/>
      <c r="AO1612" s="10" t="str">
        <f t="shared" si="241"/>
        <v/>
      </c>
      <c r="AT1612" s="10"/>
      <c r="AU1612" s="10" t="str">
        <f>IF(O1612="include",AF1612,"")</f>
        <v/>
      </c>
      <c r="AV1612" s="54" t="str">
        <f>IF(P1612="include",AF1612,"")</f>
        <v/>
      </c>
    </row>
    <row r="1613" spans="1:48" s="54" customFormat="1" ht="30">
      <c r="A1613" s="10">
        <v>1758</v>
      </c>
      <c r="B1613" s="10"/>
      <c r="C1613" s="10" t="s">
        <v>2148</v>
      </c>
      <c r="D1613" s="10">
        <v>2</v>
      </c>
      <c r="E1613" s="10">
        <v>3</v>
      </c>
      <c r="F1613" s="10">
        <v>2</v>
      </c>
      <c r="G1613" s="119" t="str">
        <f t="shared" si="235"/>
        <v>EXCLUDED</v>
      </c>
      <c r="H1613" s="147" t="s">
        <v>901</v>
      </c>
      <c r="I1613" s="189" t="s">
        <v>901</v>
      </c>
      <c r="J1613" s="10" t="str">
        <f>IF(AND(G1613="Excluded", H1613="Excluded"), "Mutually Excluded", IF(AND(OR(G1613="CERTAINLY INCLUDED", G1613="INCLUDED", G1613="MAYBE" ), OR(H1613="INCLUDED", H1613="MAYBE")), "MUTUALLY INCLUDED", IF(AND(G1613="MAYBE", H1613="MAYBE"), "Mutually MAYBE", IF(AND(G1613="Excluded", OR(H1613="INCLUDED", H1613="MAYBE")), "AI: No, Human: Yes", IF(AND(H1613="Excluded", OR(G1613="INCLUDED", G1613="CERTAINLY INCLUDED", G1613="MAYBE")), "AI: Yes, Human: No", "Other Conflict")))))</f>
        <v>Mutually Excluded</v>
      </c>
      <c r="K1613" s="10"/>
      <c r="L1613" s="10"/>
      <c r="N1613" s="220" t="s">
        <v>19</v>
      </c>
      <c r="O1613" s="54" t="str">
        <f>IF(J1613="Mutually Excluded","Exclude",IF(J1613= "Mutually Included","Include",M1613))</f>
        <v>Exclude</v>
      </c>
      <c r="P1613" s="54" t="str">
        <f>'Humans Alignment T&amp;A'!Z1613</f>
        <v>Exclude</v>
      </c>
      <c r="Q1613" s="120" t="str">
        <f>IF(AND(O1613="Exclude", P1613="Exclude"), "Mutually Excluded", IF(AND(OR(O1613="CERTAINLY INCLUDED", O1613="INCLUDE" ), OR(P1613="INCLUDE", P1613="MAYBE")), "MUTUALLY INCLUDED", IF(AND(O1613="MAYBE", P1613="MAYBE"), "Mutually MAYBE", IF(AND(O1613="Exclude", OR(P1613="INCLUDE", P1613="MAYBE")), "AI+Hum: No, Hum1+2: Yes", IF(AND(P1613="Exclude", OR(O1613="INCLUDE", O1613="CERTAINLY INCLUDED", H1613="MAYBE")), "Ai+hum: Yes, Hum1+2: No", "Other Conflict")))))</f>
        <v>Mutually Excluded</v>
      </c>
      <c r="U1613" s="121" t="str">
        <f>IF(Q1613="Mutually Excluded","Exclude",IF(Q1613= "Mutually Included","Include",R1613))</f>
        <v>Exclude</v>
      </c>
      <c r="V1613" s="122"/>
      <c r="X1613" s="117"/>
      <c r="Y1613" s="117"/>
      <c r="Z1613" s="103" t="str">
        <f t="shared" si="239"/>
        <v/>
      </c>
      <c r="AA1613" s="256"/>
      <c r="AB1613" s="186"/>
      <c r="AC1613" s="186"/>
      <c r="AD1613" s="203"/>
      <c r="AF1613" s="203"/>
      <c r="AG1613" s="102" t="str">
        <f t="shared" si="240"/>
        <v/>
      </c>
      <c r="AH1613" s="10" t="str">
        <f t="shared" si="242"/>
        <v/>
      </c>
      <c r="AI1613" s="102"/>
      <c r="AJ1613" s="10"/>
      <c r="AK1613" s="10"/>
      <c r="AL1613" s="105"/>
      <c r="AM1613" s="102"/>
      <c r="AN1613" s="10"/>
      <c r="AO1613" s="10" t="str">
        <f t="shared" si="241"/>
        <v/>
      </c>
      <c r="AT1613" s="10"/>
      <c r="AU1613" s="10" t="str">
        <f>IF(O1613="include",AF1613,"")</f>
        <v/>
      </c>
      <c r="AV1613" s="54" t="str">
        <f>IF(P1613="include",AF1613,"")</f>
        <v/>
      </c>
    </row>
    <row r="1614" spans="1:48" s="54" customFormat="1" ht="30">
      <c r="A1614" s="10">
        <v>1759</v>
      </c>
      <c r="B1614" s="10"/>
      <c r="C1614" s="10" t="s">
        <v>2149</v>
      </c>
      <c r="D1614" s="10">
        <v>3</v>
      </c>
      <c r="E1614" s="10">
        <v>4</v>
      </c>
      <c r="F1614" s="10">
        <v>3</v>
      </c>
      <c r="G1614" s="119" t="str">
        <f t="shared" si="235"/>
        <v>EXCLUDED</v>
      </c>
      <c r="H1614" s="147" t="s">
        <v>901</v>
      </c>
      <c r="I1614" s="189" t="s">
        <v>901</v>
      </c>
      <c r="J1614" s="10" t="str">
        <f>IF(AND(G1614="Excluded", H1614="Excluded"), "Mutually Excluded", IF(AND(OR(G1614="CERTAINLY INCLUDED", G1614="INCLUDED", G1614="MAYBE" ), OR(H1614="INCLUDED", H1614="MAYBE")), "MUTUALLY INCLUDED", IF(AND(G1614="MAYBE", H1614="MAYBE"), "Mutually MAYBE", IF(AND(G1614="Excluded", OR(H1614="INCLUDED", H1614="MAYBE")), "AI: No, Human: Yes", IF(AND(H1614="Excluded", OR(G1614="INCLUDED", G1614="CERTAINLY INCLUDED", G1614="MAYBE")), "AI: Yes, Human: No", "Other Conflict")))))</f>
        <v>Mutually Excluded</v>
      </c>
      <c r="K1614" s="10"/>
      <c r="L1614" s="10"/>
      <c r="N1614" s="220" t="s">
        <v>19</v>
      </c>
      <c r="O1614" s="54" t="str">
        <f>IF(J1614="Mutually Excluded","Exclude",IF(J1614= "Mutually Included","Include",M1614))</f>
        <v>Exclude</v>
      </c>
      <c r="P1614" s="54" t="str">
        <f>'Humans Alignment T&amp;A'!Z1614</f>
        <v>Exclude</v>
      </c>
      <c r="Q1614" s="120" t="str">
        <f>IF(AND(O1614="Exclude", P1614="Exclude"), "Mutually Excluded", IF(AND(OR(O1614="CERTAINLY INCLUDED", O1614="INCLUDE" ), OR(P1614="INCLUDE", P1614="MAYBE")), "MUTUALLY INCLUDED", IF(AND(O1614="MAYBE", P1614="MAYBE"), "Mutually MAYBE", IF(AND(O1614="Exclude", OR(P1614="INCLUDE", P1614="MAYBE")), "AI+Hum: No, Hum1+2: Yes", IF(AND(P1614="Exclude", OR(O1614="INCLUDE", O1614="CERTAINLY INCLUDED", H1614="MAYBE")), "Ai+hum: Yes, Hum1+2: No", "Other Conflict")))))</f>
        <v>Mutually Excluded</v>
      </c>
      <c r="U1614" s="121" t="str">
        <f>IF(Q1614="Mutually Excluded","Exclude",IF(Q1614= "Mutually Included","Include",R1614))</f>
        <v>Exclude</v>
      </c>
      <c r="V1614" s="122"/>
      <c r="X1614" s="117"/>
      <c r="Y1614" s="117"/>
      <c r="Z1614" s="103" t="str">
        <f t="shared" si="239"/>
        <v/>
      </c>
      <c r="AA1614" s="256"/>
      <c r="AB1614" s="186"/>
      <c r="AC1614" s="186"/>
      <c r="AD1614" s="203"/>
      <c r="AF1614" s="203"/>
      <c r="AG1614" s="102" t="str">
        <f t="shared" si="240"/>
        <v/>
      </c>
      <c r="AH1614" s="10" t="str">
        <f t="shared" si="242"/>
        <v/>
      </c>
      <c r="AI1614" s="102"/>
      <c r="AJ1614" s="10"/>
      <c r="AK1614" s="10"/>
      <c r="AL1614" s="105"/>
      <c r="AM1614" s="102"/>
      <c r="AN1614" s="10"/>
      <c r="AO1614" s="10" t="str">
        <f t="shared" si="241"/>
        <v/>
      </c>
      <c r="AT1614" s="10"/>
      <c r="AU1614" s="10" t="str">
        <f>IF(O1614="include",AF1614,"")</f>
        <v/>
      </c>
      <c r="AV1614" s="54" t="str">
        <f>IF(P1614="include",AF1614,"")</f>
        <v/>
      </c>
    </row>
    <row r="1615" spans="1:48" s="54" customFormat="1" ht="30">
      <c r="A1615" s="10">
        <v>1760</v>
      </c>
      <c r="B1615" s="10"/>
      <c r="C1615" s="10" t="s">
        <v>2150</v>
      </c>
      <c r="D1615" s="10">
        <v>1</v>
      </c>
      <c r="E1615" s="10">
        <v>1</v>
      </c>
      <c r="F1615" s="10">
        <v>1</v>
      </c>
      <c r="G1615" s="119" t="str">
        <f t="shared" si="235"/>
        <v>EXCLUDED</v>
      </c>
      <c r="H1615" s="147" t="s">
        <v>901</v>
      </c>
      <c r="I1615" s="189" t="s">
        <v>901</v>
      </c>
      <c r="J1615" s="10" t="str">
        <f>IF(AND(G1615="Excluded", H1615="Excluded"), "Mutually Excluded", IF(AND(OR(G1615="CERTAINLY INCLUDED", G1615="INCLUDED", G1615="MAYBE" ), OR(H1615="INCLUDED", H1615="MAYBE")), "MUTUALLY INCLUDED", IF(AND(G1615="MAYBE", H1615="MAYBE"), "Mutually MAYBE", IF(AND(G1615="Excluded", OR(H1615="INCLUDED", H1615="MAYBE")), "AI: No, Human: Yes", IF(AND(H1615="Excluded", OR(G1615="INCLUDED", G1615="CERTAINLY INCLUDED", G1615="MAYBE")), "AI: Yes, Human: No", "Other Conflict")))))</f>
        <v>Mutually Excluded</v>
      </c>
      <c r="K1615" s="10"/>
      <c r="L1615" s="10"/>
      <c r="N1615" s="220" t="s">
        <v>19</v>
      </c>
      <c r="O1615" s="54" t="str">
        <f>IF(J1615="Mutually Excluded","Exclude",IF(J1615= "Mutually Included","Include",M1615))</f>
        <v>Exclude</v>
      </c>
      <c r="P1615" s="54" t="str">
        <f>'Humans Alignment T&amp;A'!Z1615</f>
        <v>Exclude</v>
      </c>
      <c r="Q1615" s="120" t="str">
        <f>IF(AND(O1615="Exclude", P1615="Exclude"), "Mutually Excluded", IF(AND(OR(O1615="CERTAINLY INCLUDED", O1615="INCLUDE" ), OR(P1615="INCLUDE", P1615="MAYBE")), "MUTUALLY INCLUDED", IF(AND(O1615="MAYBE", P1615="MAYBE"), "Mutually MAYBE", IF(AND(O1615="Exclude", OR(P1615="INCLUDE", P1615="MAYBE")), "AI+Hum: No, Hum1+2: Yes", IF(AND(P1615="Exclude", OR(O1615="INCLUDE", O1615="CERTAINLY INCLUDED", H1615="MAYBE")), "Ai+hum: Yes, Hum1+2: No", "Other Conflict")))))</f>
        <v>Mutually Excluded</v>
      </c>
      <c r="U1615" s="121" t="str">
        <f>IF(Q1615="Mutually Excluded","Exclude",IF(Q1615= "Mutually Included","Include",R1615))</f>
        <v>Exclude</v>
      </c>
      <c r="V1615" s="122"/>
      <c r="X1615" s="117"/>
      <c r="Y1615" s="117"/>
      <c r="Z1615" s="103" t="str">
        <f t="shared" si="239"/>
        <v/>
      </c>
      <c r="AA1615" s="256"/>
      <c r="AB1615" s="186"/>
      <c r="AC1615" s="186"/>
      <c r="AD1615" s="203"/>
      <c r="AF1615" s="203"/>
      <c r="AG1615" s="102" t="str">
        <f t="shared" si="240"/>
        <v/>
      </c>
      <c r="AH1615" s="10" t="str">
        <f t="shared" si="242"/>
        <v/>
      </c>
      <c r="AI1615" s="102"/>
      <c r="AJ1615" s="10"/>
      <c r="AK1615" s="10"/>
      <c r="AL1615" s="105"/>
      <c r="AM1615" s="102"/>
      <c r="AN1615" s="10"/>
      <c r="AO1615" s="10" t="str">
        <f t="shared" si="241"/>
        <v/>
      </c>
      <c r="AT1615" s="10"/>
      <c r="AU1615" s="10" t="str">
        <f>IF(O1615="include",AF1615,"")</f>
        <v/>
      </c>
      <c r="AV1615" s="54" t="str">
        <f>IF(P1615="include",AF1615,"")</f>
        <v/>
      </c>
    </row>
    <row r="1616" spans="1:48" s="54" customFormat="1" ht="45">
      <c r="A1616" s="10">
        <v>1761</v>
      </c>
      <c r="B1616" s="10"/>
      <c r="C1616" s="10" t="s">
        <v>2152</v>
      </c>
      <c r="D1616" s="10">
        <v>3</v>
      </c>
      <c r="E1616" s="10">
        <v>2</v>
      </c>
      <c r="F1616" s="10">
        <v>2</v>
      </c>
      <c r="G1616" s="119" t="str">
        <f t="shared" ref="G1616:G1678" si="243">IF(COUNTIF(D1616:F1616,5)=3,"CERTAINLY INCLUDED",IF(COUNTIF(D1616:F1616,5)&gt;0,"MAYBE","EXCLUDED"))</f>
        <v>EXCLUDED</v>
      </c>
      <c r="H1616" s="147" t="s">
        <v>901</v>
      </c>
      <c r="I1616" s="189" t="s">
        <v>901</v>
      </c>
      <c r="J1616" s="10" t="str">
        <f>IF(AND(G1616="Excluded", H1616="Excluded"), "Mutually Excluded", IF(AND(OR(G1616="CERTAINLY INCLUDED", G1616="INCLUDED", G1616="MAYBE" ), OR(H1616="INCLUDED", H1616="MAYBE")), "MUTUALLY INCLUDED", IF(AND(G1616="MAYBE", H1616="MAYBE"), "Mutually MAYBE", IF(AND(G1616="Excluded", OR(H1616="INCLUDED", H1616="MAYBE")), "AI: No, Human: Yes", IF(AND(H1616="Excluded", OR(G1616="INCLUDED", G1616="CERTAINLY INCLUDED", G1616="MAYBE")), "AI: Yes, Human: No", "Other Conflict")))))</f>
        <v>Mutually Excluded</v>
      </c>
      <c r="K1616" s="10"/>
      <c r="L1616" s="10"/>
      <c r="N1616" s="220" t="s">
        <v>19</v>
      </c>
      <c r="O1616" s="54" t="str">
        <f>IF(J1616="Mutually Excluded","Exclude",IF(J1616= "Mutually Included","Include",M1616))</f>
        <v>Exclude</v>
      </c>
      <c r="P1616" s="54" t="str">
        <f>'Humans Alignment T&amp;A'!Z1616</f>
        <v>Exclude</v>
      </c>
      <c r="Q1616" s="120" t="str">
        <f>IF(AND(O1616="Exclude", P1616="Exclude"), "Mutually Excluded", IF(AND(OR(O1616="CERTAINLY INCLUDED", O1616="INCLUDE" ), OR(P1616="INCLUDE", P1616="MAYBE")), "MUTUALLY INCLUDED", IF(AND(O1616="MAYBE", P1616="MAYBE"), "Mutually MAYBE", IF(AND(O1616="Exclude", OR(P1616="INCLUDE", P1616="MAYBE")), "AI+Hum: No, Hum1+2: Yes", IF(AND(P1616="Exclude", OR(O1616="INCLUDE", O1616="CERTAINLY INCLUDED", H1616="MAYBE")), "Ai+hum: Yes, Hum1+2: No", "Other Conflict")))))</f>
        <v>Mutually Excluded</v>
      </c>
      <c r="U1616" s="121" t="str">
        <f>IF(Q1616="Mutually Excluded","Exclude",IF(Q1616= "Mutually Included","Include",R1616))</f>
        <v>Exclude</v>
      </c>
      <c r="V1616" s="122"/>
      <c r="X1616" s="117"/>
      <c r="Y1616" s="117"/>
      <c r="Z1616" s="103" t="str">
        <f t="shared" si="239"/>
        <v/>
      </c>
      <c r="AA1616" s="256"/>
      <c r="AB1616" s="186"/>
      <c r="AC1616" s="186"/>
      <c r="AD1616" s="203"/>
      <c r="AF1616" s="203"/>
      <c r="AG1616" s="102" t="str">
        <f t="shared" si="240"/>
        <v/>
      </c>
      <c r="AH1616" s="10" t="str">
        <f t="shared" si="242"/>
        <v/>
      </c>
      <c r="AI1616" s="102"/>
      <c r="AJ1616" s="10"/>
      <c r="AK1616" s="10"/>
      <c r="AL1616" s="105"/>
      <c r="AM1616" s="102"/>
      <c r="AN1616" s="10"/>
      <c r="AO1616" s="10" t="str">
        <f t="shared" si="241"/>
        <v/>
      </c>
      <c r="AT1616" s="10"/>
      <c r="AU1616" s="10" t="str">
        <f>IF(O1616="include",AF1616,"")</f>
        <v/>
      </c>
      <c r="AV1616" s="54" t="str">
        <f>IF(P1616="include",AF1616,"")</f>
        <v/>
      </c>
    </row>
    <row r="1617" spans="1:48" s="54" customFormat="1" ht="30">
      <c r="A1617" s="10">
        <v>1762</v>
      </c>
      <c r="B1617" s="10"/>
      <c r="C1617" s="10" t="s">
        <v>2153</v>
      </c>
      <c r="D1617" s="10">
        <v>2</v>
      </c>
      <c r="E1617" s="10">
        <v>2</v>
      </c>
      <c r="F1617" s="10">
        <v>2</v>
      </c>
      <c r="G1617" s="119" t="str">
        <f t="shared" si="243"/>
        <v>EXCLUDED</v>
      </c>
      <c r="H1617" s="147" t="s">
        <v>901</v>
      </c>
      <c r="I1617" s="189" t="s">
        <v>901</v>
      </c>
      <c r="J1617" s="10" t="str">
        <f>IF(AND(G1617="Excluded", H1617="Excluded"), "Mutually Excluded", IF(AND(OR(G1617="CERTAINLY INCLUDED", G1617="INCLUDED", G1617="MAYBE" ), OR(H1617="INCLUDED", H1617="MAYBE")), "MUTUALLY INCLUDED", IF(AND(G1617="MAYBE", H1617="MAYBE"), "Mutually MAYBE", IF(AND(G1617="Excluded", OR(H1617="INCLUDED", H1617="MAYBE")), "AI: No, Human: Yes", IF(AND(H1617="Excluded", OR(G1617="INCLUDED", G1617="CERTAINLY INCLUDED", G1617="MAYBE")), "AI: Yes, Human: No", "Other Conflict")))))</f>
        <v>Mutually Excluded</v>
      </c>
      <c r="K1617" s="10"/>
      <c r="L1617" s="10"/>
      <c r="N1617" s="220" t="s">
        <v>19</v>
      </c>
      <c r="O1617" s="54" t="str">
        <f>IF(J1617="Mutually Excluded","Exclude",IF(J1617= "Mutually Included","Include",M1617))</f>
        <v>Exclude</v>
      </c>
      <c r="P1617" s="54" t="str">
        <f>'Humans Alignment T&amp;A'!Z1617</f>
        <v>Exclude</v>
      </c>
      <c r="Q1617" s="120" t="str">
        <f>IF(AND(O1617="Exclude", P1617="Exclude"), "Mutually Excluded", IF(AND(OR(O1617="CERTAINLY INCLUDED", O1617="INCLUDE" ), OR(P1617="INCLUDE", P1617="MAYBE")), "MUTUALLY INCLUDED", IF(AND(O1617="MAYBE", P1617="MAYBE"), "Mutually MAYBE", IF(AND(O1617="Exclude", OR(P1617="INCLUDE", P1617="MAYBE")), "AI+Hum: No, Hum1+2: Yes", IF(AND(P1617="Exclude", OR(O1617="INCLUDE", O1617="CERTAINLY INCLUDED", H1617="MAYBE")), "Ai+hum: Yes, Hum1+2: No", "Other Conflict")))))</f>
        <v>Mutually Excluded</v>
      </c>
      <c r="U1617" s="121" t="str">
        <f>IF(Q1617="Mutually Excluded","Exclude",IF(Q1617= "Mutually Included","Include",R1617))</f>
        <v>Exclude</v>
      </c>
      <c r="V1617" s="122"/>
      <c r="X1617" s="117"/>
      <c r="Y1617" s="117"/>
      <c r="Z1617" s="103" t="str">
        <f t="shared" si="239"/>
        <v/>
      </c>
      <c r="AA1617" s="256"/>
      <c r="AB1617" s="186"/>
      <c r="AC1617" s="186"/>
      <c r="AD1617" s="203"/>
      <c r="AF1617" s="203"/>
      <c r="AG1617" s="102" t="str">
        <f t="shared" si="240"/>
        <v/>
      </c>
      <c r="AH1617" s="10" t="str">
        <f t="shared" si="242"/>
        <v/>
      </c>
      <c r="AI1617" s="102"/>
      <c r="AJ1617" s="10"/>
      <c r="AK1617" s="10"/>
      <c r="AL1617" s="105"/>
      <c r="AM1617" s="102"/>
      <c r="AN1617" s="10"/>
      <c r="AO1617" s="10" t="str">
        <f t="shared" si="241"/>
        <v/>
      </c>
      <c r="AT1617" s="10"/>
      <c r="AU1617" s="10" t="str">
        <f>IF(O1617="include",AF1617,"")</f>
        <v/>
      </c>
      <c r="AV1617" s="54" t="str">
        <f>IF(P1617="include",AF1617,"")</f>
        <v/>
      </c>
    </row>
    <row r="1618" spans="1:48" s="54" customFormat="1" ht="45">
      <c r="A1618" s="10">
        <v>1763</v>
      </c>
      <c r="B1618" s="10"/>
      <c r="C1618" s="10" t="s">
        <v>2154</v>
      </c>
      <c r="D1618" s="10">
        <v>2</v>
      </c>
      <c r="E1618" s="10">
        <v>3</v>
      </c>
      <c r="F1618" s="10">
        <v>2</v>
      </c>
      <c r="G1618" s="119" t="str">
        <f t="shared" si="243"/>
        <v>EXCLUDED</v>
      </c>
      <c r="H1618" s="147" t="s">
        <v>901</v>
      </c>
      <c r="I1618" s="189" t="s">
        <v>901</v>
      </c>
      <c r="J1618" s="10" t="str">
        <f>IF(AND(G1618="Excluded", H1618="Excluded"), "Mutually Excluded", IF(AND(OR(G1618="CERTAINLY INCLUDED", G1618="INCLUDED", G1618="MAYBE" ), OR(H1618="INCLUDED", H1618="MAYBE")), "MUTUALLY INCLUDED", IF(AND(G1618="MAYBE", H1618="MAYBE"), "Mutually MAYBE", IF(AND(G1618="Excluded", OR(H1618="INCLUDED", H1618="MAYBE")), "AI: No, Human: Yes", IF(AND(H1618="Excluded", OR(G1618="INCLUDED", G1618="CERTAINLY INCLUDED", G1618="MAYBE")), "AI: Yes, Human: No", "Other Conflict")))))</f>
        <v>Mutually Excluded</v>
      </c>
      <c r="K1618" s="10"/>
      <c r="L1618" s="10"/>
      <c r="N1618" s="220" t="s">
        <v>19</v>
      </c>
      <c r="O1618" s="54" t="str">
        <f>IF(J1618="Mutually Excluded","Exclude",IF(J1618= "Mutually Included","Include",M1618))</f>
        <v>Exclude</v>
      </c>
      <c r="P1618" s="54" t="str">
        <f>'Humans Alignment T&amp;A'!Z1618</f>
        <v>Exclude</v>
      </c>
      <c r="Q1618" s="120" t="str">
        <f>IF(AND(O1618="Exclude", P1618="Exclude"), "Mutually Excluded", IF(AND(OR(O1618="CERTAINLY INCLUDED", O1618="INCLUDE" ), OR(P1618="INCLUDE", P1618="MAYBE")), "MUTUALLY INCLUDED", IF(AND(O1618="MAYBE", P1618="MAYBE"), "Mutually MAYBE", IF(AND(O1618="Exclude", OR(P1618="INCLUDE", P1618="MAYBE")), "AI+Hum: No, Hum1+2: Yes", IF(AND(P1618="Exclude", OR(O1618="INCLUDE", O1618="CERTAINLY INCLUDED", H1618="MAYBE")), "Ai+hum: Yes, Hum1+2: No", "Other Conflict")))))</f>
        <v>Mutually Excluded</v>
      </c>
      <c r="U1618" s="121" t="str">
        <f>IF(Q1618="Mutually Excluded","Exclude",IF(Q1618= "Mutually Included","Include",R1618))</f>
        <v>Exclude</v>
      </c>
      <c r="V1618" s="122"/>
      <c r="X1618" s="117"/>
      <c r="Y1618" s="117"/>
      <c r="Z1618" s="103" t="str">
        <f t="shared" si="239"/>
        <v/>
      </c>
      <c r="AA1618" s="256"/>
      <c r="AB1618" s="186"/>
      <c r="AC1618" s="186"/>
      <c r="AD1618" s="203"/>
      <c r="AF1618" s="203"/>
      <c r="AG1618" s="102" t="str">
        <f t="shared" si="240"/>
        <v/>
      </c>
      <c r="AH1618" s="10" t="str">
        <f t="shared" si="242"/>
        <v/>
      </c>
      <c r="AI1618" s="102"/>
      <c r="AJ1618" s="10"/>
      <c r="AK1618" s="10"/>
      <c r="AL1618" s="105"/>
      <c r="AM1618" s="102"/>
      <c r="AN1618" s="10"/>
      <c r="AO1618" s="10" t="str">
        <f t="shared" si="241"/>
        <v/>
      </c>
      <c r="AT1618" s="10"/>
      <c r="AU1618" s="10" t="str">
        <f>IF(O1618="include",AF1618,"")</f>
        <v/>
      </c>
      <c r="AV1618" s="54" t="str">
        <f>IF(P1618="include",AF1618,"")</f>
        <v/>
      </c>
    </row>
    <row r="1619" spans="1:48" s="54" customFormat="1" ht="30">
      <c r="A1619" s="10">
        <v>1764</v>
      </c>
      <c r="B1619" s="10"/>
      <c r="C1619" s="10" t="s">
        <v>2155</v>
      </c>
      <c r="D1619" s="10">
        <v>4</v>
      </c>
      <c r="E1619" s="10">
        <v>5</v>
      </c>
      <c r="F1619" s="10">
        <v>4</v>
      </c>
      <c r="G1619" s="119" t="str">
        <f t="shared" si="243"/>
        <v>MAYBE</v>
      </c>
      <c r="H1619" s="147" t="s">
        <v>901</v>
      </c>
      <c r="I1619" s="189" t="s">
        <v>901</v>
      </c>
      <c r="J1619" s="10" t="str">
        <f>IF(AND(G1619="Excluded", H1619="Excluded"), "Mutually Excluded", IF(AND(OR(G1619="CERTAINLY INCLUDED", G1619="INCLUDED", G1619="MAYBE" ), OR(H1619="INCLUDED", H1619="MAYBE")), "MUTUALLY INCLUDED", IF(AND(G1619="MAYBE", H1619="MAYBE"), "Mutually MAYBE", IF(AND(G1619="Excluded", OR(H1619="INCLUDED", H1619="MAYBE")), "AI: No, Human: Yes", IF(AND(H1619="Excluded", OR(G1619="INCLUDED", G1619="CERTAINLY INCLUDED", G1619="MAYBE")), "AI: Yes, Human: No", "Other Conflict")))))</f>
        <v>AI: Yes, Human: No</v>
      </c>
      <c r="K1619" s="10" t="s">
        <v>3024</v>
      </c>
      <c r="L1619" s="10" t="s">
        <v>19</v>
      </c>
      <c r="M1619" s="54" t="s">
        <v>19</v>
      </c>
      <c r="N1619" s="220" t="s">
        <v>19</v>
      </c>
      <c r="O1619" s="54" t="str">
        <f>IF(J1619="Mutually Excluded","Exclude",IF(J1619= "Mutually Included","Include",M1619))</f>
        <v>Exclude</v>
      </c>
      <c r="P1619" s="54" t="str">
        <f>'Humans Alignment T&amp;A'!Z1619</f>
        <v>Exclude</v>
      </c>
      <c r="Q1619" s="120" t="str">
        <f>IF(AND(O1619="Exclude", P1619="Exclude"), "Mutually Excluded", IF(AND(OR(O1619="CERTAINLY INCLUDED", O1619="INCLUDE" ), OR(P1619="INCLUDE", P1619="MAYBE")), "MUTUALLY INCLUDED", IF(AND(O1619="MAYBE", P1619="MAYBE"), "Mutually MAYBE", IF(AND(O1619="Exclude", OR(P1619="INCLUDE", P1619="MAYBE")), "AI+Hum: No, Hum1+2: Yes", IF(AND(P1619="Exclude", OR(O1619="INCLUDE", O1619="CERTAINLY INCLUDED", H1619="MAYBE")), "Ai+hum: Yes, Hum1+2: No", "Other Conflict")))))</f>
        <v>Mutually Excluded</v>
      </c>
      <c r="U1619" s="121" t="str">
        <f>IF(Q1619="Mutually Excluded","Exclude",IF(Q1619= "Mutually Included","Include",R1619))</f>
        <v>Exclude</v>
      </c>
      <c r="V1619" s="122"/>
      <c r="X1619" s="117"/>
      <c r="Y1619" s="117"/>
      <c r="Z1619" s="103" t="str">
        <f t="shared" si="239"/>
        <v/>
      </c>
      <c r="AA1619" s="256"/>
      <c r="AB1619" s="186"/>
      <c r="AC1619" s="186"/>
      <c r="AD1619" s="203"/>
      <c r="AF1619" s="203"/>
      <c r="AG1619" s="102" t="str">
        <f t="shared" si="240"/>
        <v/>
      </c>
      <c r="AH1619" s="10" t="str">
        <f t="shared" si="242"/>
        <v/>
      </c>
      <c r="AI1619" s="102"/>
      <c r="AJ1619" s="10"/>
      <c r="AK1619" s="10"/>
      <c r="AL1619" s="105"/>
      <c r="AM1619" s="102"/>
      <c r="AN1619" s="10"/>
      <c r="AO1619" s="10" t="str">
        <f t="shared" si="241"/>
        <v/>
      </c>
      <c r="AT1619" s="10"/>
      <c r="AU1619" s="10" t="str">
        <f>IF(O1619="include",AF1619,"")</f>
        <v/>
      </c>
      <c r="AV1619" s="54" t="str">
        <f>IF(P1619="include",AF1619,"")</f>
        <v/>
      </c>
    </row>
    <row r="1620" spans="1:48" s="54" customFormat="1" ht="30">
      <c r="A1620" s="10">
        <v>1765</v>
      </c>
      <c r="B1620" s="10" t="s">
        <v>2156</v>
      </c>
      <c r="C1620" s="10" t="s">
        <v>2156</v>
      </c>
      <c r="D1620" s="10">
        <v>4</v>
      </c>
      <c r="E1620" s="10">
        <v>4</v>
      </c>
      <c r="F1620" s="10">
        <v>3</v>
      </c>
      <c r="G1620" s="119" t="str">
        <f t="shared" si="243"/>
        <v>EXCLUDED</v>
      </c>
      <c r="H1620" s="147" t="s">
        <v>901</v>
      </c>
      <c r="I1620" s="189" t="s">
        <v>1752</v>
      </c>
      <c r="J1620" s="10" t="str">
        <f>IF(AND(G1620="Excluded", H1620="Excluded"), "Mutually Excluded", IF(AND(OR(G1620="CERTAINLY INCLUDED", G1620="INCLUDED", G1620="MAYBE" ), OR(H1620="INCLUDED", H1620="MAYBE")), "MUTUALLY INCLUDED", IF(AND(G1620="MAYBE", H1620="MAYBE"), "Mutually MAYBE", IF(AND(G1620="Excluded", OR(H1620="INCLUDED", H1620="MAYBE")), "AI: No, Human: Yes", IF(AND(H1620="Excluded", OR(G1620="INCLUDED", G1620="CERTAINLY INCLUDED", G1620="MAYBE")), "AI: Yes, Human: No", "Other Conflict")))))</f>
        <v>Mutually Excluded</v>
      </c>
      <c r="K1620" s="10"/>
      <c r="L1620" s="10"/>
      <c r="N1620" s="220" t="s">
        <v>19</v>
      </c>
      <c r="O1620" s="54" t="str">
        <f>IF(J1620="Mutually Excluded","Exclude",IF(J1620= "Mutually Included","Include",M1620))</f>
        <v>Exclude</v>
      </c>
      <c r="P1620" s="54" t="str">
        <f>'Humans Alignment T&amp;A'!Z1620</f>
        <v>Include</v>
      </c>
      <c r="Q1620" s="120" t="str">
        <f>IF(AND(O1620="Exclude", P1620="Exclude"), "Mutually Excluded", IF(AND(OR(O1620="CERTAINLY INCLUDED", O1620="INCLUDE" ), OR(P1620="INCLUDE", P1620="MAYBE")), "MUTUALLY INCLUDED", IF(AND(O1620="MAYBE", P1620="MAYBE"), "Mutually MAYBE", IF(AND(O1620="Exclude", OR(P1620="INCLUDE", P1620="MAYBE")), "AI+Hum: No, Hum1+2: Yes", IF(AND(P1620="Exclude", OR(O1620="INCLUDE", O1620="CERTAINLY INCLUDED", H1620="MAYBE")), "Ai+hum: Yes, Hum1+2: No", "Other Conflict")))))</f>
        <v>AI+Hum: No, Hum1+2: Yes</v>
      </c>
      <c r="R1620" s="185" t="s">
        <v>23</v>
      </c>
      <c r="U1620" s="121" t="str">
        <f>IF(Q1620="Mutually Excluded","Exclude",IF(Q1620= "Mutually Included","Include",R1620))</f>
        <v>Include</v>
      </c>
      <c r="V1620" s="122"/>
      <c r="X1620" s="201" t="s">
        <v>1752</v>
      </c>
      <c r="Y1620" s="117"/>
      <c r="Z1620" s="103" t="str">
        <f t="shared" si="239"/>
        <v/>
      </c>
      <c r="AA1620" s="104"/>
      <c r="AB1620" s="186"/>
      <c r="AC1620" s="186"/>
      <c r="AD1620" s="203" t="s">
        <v>23</v>
      </c>
      <c r="AF1620" s="203" t="s">
        <v>23</v>
      </c>
      <c r="AG1620" s="102" t="str">
        <f t="shared" si="240"/>
        <v>Mutually Included</v>
      </c>
      <c r="AH1620" s="10" t="str">
        <f t="shared" si="242"/>
        <v/>
      </c>
      <c r="AI1620" s="102" t="s">
        <v>23</v>
      </c>
      <c r="AJ1620" s="10"/>
      <c r="AK1620" s="10"/>
      <c r="AL1620" s="105"/>
      <c r="AM1620" s="102"/>
      <c r="AN1620" s="10"/>
      <c r="AO1620" s="10" t="str">
        <f t="shared" si="241"/>
        <v/>
      </c>
      <c r="AT1620" s="10"/>
      <c r="AU1620" s="10" t="str">
        <f>IF(O1620="include",AF1620,"")</f>
        <v/>
      </c>
      <c r="AV1620" s="54" t="str">
        <f>IF(P1620="include",AF1620,"")</f>
        <v>Include</v>
      </c>
    </row>
    <row r="1621" spans="1:48" s="54" customFormat="1" ht="30">
      <c r="A1621" s="10">
        <v>1766</v>
      </c>
      <c r="B1621" s="10"/>
      <c r="C1621" s="10" t="s">
        <v>2157</v>
      </c>
      <c r="D1621" s="10">
        <v>1</v>
      </c>
      <c r="E1621" s="10">
        <v>1</v>
      </c>
      <c r="F1621" s="10">
        <v>1</v>
      </c>
      <c r="G1621" s="119" t="str">
        <f t="shared" si="243"/>
        <v>EXCLUDED</v>
      </c>
      <c r="H1621" s="147" t="s">
        <v>901</v>
      </c>
      <c r="I1621" s="189" t="s">
        <v>901</v>
      </c>
      <c r="J1621" s="10" t="str">
        <f>IF(AND(G1621="Excluded", H1621="Excluded"), "Mutually Excluded", IF(AND(OR(G1621="CERTAINLY INCLUDED", G1621="INCLUDED", G1621="MAYBE" ), OR(H1621="INCLUDED", H1621="MAYBE")), "MUTUALLY INCLUDED", IF(AND(G1621="MAYBE", H1621="MAYBE"), "Mutually MAYBE", IF(AND(G1621="Excluded", OR(H1621="INCLUDED", H1621="MAYBE")), "AI: No, Human: Yes", IF(AND(H1621="Excluded", OR(G1621="INCLUDED", G1621="CERTAINLY INCLUDED", G1621="MAYBE")), "AI: Yes, Human: No", "Other Conflict")))))</f>
        <v>Mutually Excluded</v>
      </c>
      <c r="K1621" s="10"/>
      <c r="L1621" s="10"/>
      <c r="N1621" s="220" t="s">
        <v>19</v>
      </c>
      <c r="O1621" s="54" t="str">
        <f>IF(J1621="Mutually Excluded","Exclude",IF(J1621= "Mutually Included","Include",M1621))</f>
        <v>Exclude</v>
      </c>
      <c r="P1621" s="54" t="str">
        <f>'Humans Alignment T&amp;A'!Z1621</f>
        <v>Exclude</v>
      </c>
      <c r="Q1621" s="120" t="str">
        <f>IF(AND(O1621="Exclude", P1621="Exclude"), "Mutually Excluded", IF(AND(OR(O1621="CERTAINLY INCLUDED", O1621="INCLUDE" ), OR(P1621="INCLUDE", P1621="MAYBE")), "MUTUALLY INCLUDED", IF(AND(O1621="MAYBE", P1621="MAYBE"), "Mutually MAYBE", IF(AND(O1621="Exclude", OR(P1621="INCLUDE", P1621="MAYBE")), "AI+Hum: No, Hum1+2: Yes", IF(AND(P1621="Exclude", OR(O1621="INCLUDE", O1621="CERTAINLY INCLUDED", H1621="MAYBE")), "Ai+hum: Yes, Hum1+2: No", "Other Conflict")))))</f>
        <v>Mutually Excluded</v>
      </c>
      <c r="U1621" s="121" t="str">
        <f>IF(Q1621="Mutually Excluded","Exclude",IF(Q1621= "Mutually Included","Include",R1621))</f>
        <v>Exclude</v>
      </c>
      <c r="V1621" s="122"/>
      <c r="X1621" s="117"/>
      <c r="Y1621" s="117"/>
      <c r="Z1621" s="103" t="str">
        <f t="shared" si="239"/>
        <v/>
      </c>
      <c r="AA1621" s="256"/>
      <c r="AB1621" s="186"/>
      <c r="AC1621" s="186"/>
      <c r="AD1621" s="203"/>
      <c r="AF1621" s="203"/>
      <c r="AG1621" s="102" t="str">
        <f t="shared" si="240"/>
        <v/>
      </c>
      <c r="AH1621" s="10" t="str">
        <f t="shared" si="242"/>
        <v/>
      </c>
      <c r="AI1621" s="102"/>
      <c r="AJ1621" s="10"/>
      <c r="AK1621" s="10"/>
      <c r="AL1621" s="105"/>
      <c r="AM1621" s="102"/>
      <c r="AN1621" s="10"/>
      <c r="AO1621" s="10" t="str">
        <f t="shared" si="241"/>
        <v/>
      </c>
      <c r="AT1621" s="10"/>
      <c r="AU1621" s="10" t="str">
        <f>IF(O1621="include",AF1621,"")</f>
        <v/>
      </c>
      <c r="AV1621" s="54" t="str">
        <f>IF(P1621="include",AF1621,"")</f>
        <v/>
      </c>
    </row>
    <row r="1622" spans="1:48" s="54" customFormat="1" ht="30">
      <c r="A1622" s="10">
        <v>1767</v>
      </c>
      <c r="B1622" s="10"/>
      <c r="C1622" s="10" t="s">
        <v>2158</v>
      </c>
      <c r="D1622" s="10">
        <v>1</v>
      </c>
      <c r="E1622" s="10">
        <v>1</v>
      </c>
      <c r="F1622" s="10">
        <v>1</v>
      </c>
      <c r="G1622" s="119" t="str">
        <f t="shared" si="243"/>
        <v>EXCLUDED</v>
      </c>
      <c r="H1622" s="147" t="s">
        <v>901</v>
      </c>
      <c r="I1622" s="189" t="s">
        <v>901</v>
      </c>
      <c r="J1622" s="10" t="str">
        <f>IF(AND(G1622="Excluded", H1622="Excluded"), "Mutually Excluded", IF(AND(OR(G1622="CERTAINLY INCLUDED", G1622="INCLUDED", G1622="MAYBE" ), OR(H1622="INCLUDED", H1622="MAYBE")), "MUTUALLY INCLUDED", IF(AND(G1622="MAYBE", H1622="MAYBE"), "Mutually MAYBE", IF(AND(G1622="Excluded", OR(H1622="INCLUDED", H1622="MAYBE")), "AI: No, Human: Yes", IF(AND(H1622="Excluded", OR(G1622="INCLUDED", G1622="CERTAINLY INCLUDED", G1622="MAYBE")), "AI: Yes, Human: No", "Other Conflict")))))</f>
        <v>Mutually Excluded</v>
      </c>
      <c r="K1622" s="10"/>
      <c r="L1622" s="10"/>
      <c r="N1622" s="220" t="s">
        <v>19</v>
      </c>
      <c r="O1622" s="54" t="str">
        <f>IF(J1622="Mutually Excluded","Exclude",IF(J1622= "Mutually Included","Include",M1622))</f>
        <v>Exclude</v>
      </c>
      <c r="P1622" s="54" t="str">
        <f>'Humans Alignment T&amp;A'!Z1622</f>
        <v>Exclude</v>
      </c>
      <c r="Q1622" s="120" t="str">
        <f>IF(AND(O1622="Exclude", P1622="Exclude"), "Mutually Excluded", IF(AND(OR(O1622="CERTAINLY INCLUDED", O1622="INCLUDE" ), OR(P1622="INCLUDE", P1622="MAYBE")), "MUTUALLY INCLUDED", IF(AND(O1622="MAYBE", P1622="MAYBE"), "Mutually MAYBE", IF(AND(O1622="Exclude", OR(P1622="INCLUDE", P1622="MAYBE")), "AI+Hum: No, Hum1+2: Yes", IF(AND(P1622="Exclude", OR(O1622="INCLUDE", O1622="CERTAINLY INCLUDED", H1622="MAYBE")), "Ai+hum: Yes, Hum1+2: No", "Other Conflict")))))</f>
        <v>Mutually Excluded</v>
      </c>
      <c r="U1622" s="121" t="str">
        <f>IF(Q1622="Mutually Excluded","Exclude",IF(Q1622= "Mutually Included","Include",R1622))</f>
        <v>Exclude</v>
      </c>
      <c r="V1622" s="122"/>
      <c r="X1622" s="117"/>
      <c r="Y1622" s="117"/>
      <c r="Z1622" s="103" t="str">
        <f t="shared" si="239"/>
        <v/>
      </c>
      <c r="AA1622" s="256"/>
      <c r="AB1622" s="186"/>
      <c r="AC1622" s="186"/>
      <c r="AD1622" s="203"/>
      <c r="AF1622" s="203"/>
      <c r="AG1622" s="102" t="str">
        <f t="shared" si="240"/>
        <v/>
      </c>
      <c r="AH1622" s="10" t="str">
        <f t="shared" si="242"/>
        <v/>
      </c>
      <c r="AI1622" s="102"/>
      <c r="AJ1622" s="10"/>
      <c r="AK1622" s="10"/>
      <c r="AL1622" s="105"/>
      <c r="AM1622" s="102"/>
      <c r="AN1622" s="10"/>
      <c r="AO1622" s="10" t="str">
        <f t="shared" si="241"/>
        <v/>
      </c>
      <c r="AT1622" s="10"/>
      <c r="AU1622" s="10" t="str">
        <f>IF(O1622="include",AF1622,"")</f>
        <v/>
      </c>
      <c r="AV1622" s="54" t="str">
        <f>IF(P1622="include",AF1622,"")</f>
        <v/>
      </c>
    </row>
    <row r="1623" spans="1:48" s="54" customFormat="1" ht="45.75" customHeight="1">
      <c r="A1623" s="10">
        <v>1768</v>
      </c>
      <c r="B1623" s="10"/>
      <c r="C1623" s="10" t="s">
        <v>2159</v>
      </c>
      <c r="D1623" s="10">
        <v>2</v>
      </c>
      <c r="E1623" s="10">
        <v>2</v>
      </c>
      <c r="F1623" s="10">
        <v>2</v>
      </c>
      <c r="G1623" s="119" t="str">
        <f t="shared" si="243"/>
        <v>EXCLUDED</v>
      </c>
      <c r="H1623" s="147" t="s">
        <v>901</v>
      </c>
      <c r="I1623" s="189" t="s">
        <v>901</v>
      </c>
      <c r="J1623" s="10" t="str">
        <f>IF(AND(G1623="Excluded", H1623="Excluded"), "Mutually Excluded", IF(AND(OR(G1623="CERTAINLY INCLUDED", G1623="INCLUDED", G1623="MAYBE" ), OR(H1623="INCLUDED", H1623="MAYBE")), "MUTUALLY INCLUDED", IF(AND(G1623="MAYBE", H1623="MAYBE"), "Mutually MAYBE", IF(AND(G1623="Excluded", OR(H1623="INCLUDED", H1623="MAYBE")), "AI: No, Human: Yes", IF(AND(H1623="Excluded", OR(G1623="INCLUDED", G1623="CERTAINLY INCLUDED", G1623="MAYBE")), "AI: Yes, Human: No", "Other Conflict")))))</f>
        <v>Mutually Excluded</v>
      </c>
      <c r="K1623" s="10"/>
      <c r="L1623" s="10"/>
      <c r="N1623" s="220" t="s">
        <v>19</v>
      </c>
      <c r="O1623" s="54" t="str">
        <f>IF(J1623="Mutually Excluded","Exclude",IF(J1623= "Mutually Included","Include",M1623))</f>
        <v>Exclude</v>
      </c>
      <c r="P1623" s="54" t="str">
        <f>'Humans Alignment T&amp;A'!Z1623</f>
        <v>Exclude</v>
      </c>
      <c r="Q1623" s="120" t="str">
        <f>IF(AND(O1623="Exclude", P1623="Exclude"), "Mutually Excluded", IF(AND(OR(O1623="CERTAINLY INCLUDED", O1623="INCLUDE" ), OR(P1623="INCLUDE", P1623="MAYBE")), "MUTUALLY INCLUDED", IF(AND(O1623="MAYBE", P1623="MAYBE"), "Mutually MAYBE", IF(AND(O1623="Exclude", OR(P1623="INCLUDE", P1623="MAYBE")), "AI+Hum: No, Hum1+2: Yes", IF(AND(P1623="Exclude", OR(O1623="INCLUDE", O1623="CERTAINLY INCLUDED", H1623="MAYBE")), "Ai+hum: Yes, Hum1+2: No", "Other Conflict")))))</f>
        <v>Mutually Excluded</v>
      </c>
      <c r="U1623" s="121" t="str">
        <f>IF(Q1623="Mutually Excluded","Exclude",IF(Q1623= "Mutually Included","Include",R1623))</f>
        <v>Exclude</v>
      </c>
      <c r="V1623" s="122"/>
      <c r="X1623" s="117"/>
      <c r="Y1623" s="117"/>
      <c r="Z1623" s="103" t="str">
        <f t="shared" si="239"/>
        <v/>
      </c>
      <c r="AA1623" s="256"/>
      <c r="AB1623" s="186"/>
      <c r="AC1623" s="186"/>
      <c r="AD1623" s="203"/>
      <c r="AF1623" s="203"/>
      <c r="AG1623" s="102" t="str">
        <f t="shared" si="240"/>
        <v/>
      </c>
      <c r="AH1623" s="10" t="str">
        <f t="shared" si="242"/>
        <v/>
      </c>
      <c r="AI1623" s="102"/>
      <c r="AJ1623" s="10"/>
      <c r="AK1623" s="10"/>
      <c r="AL1623" s="105"/>
      <c r="AM1623" s="102"/>
      <c r="AN1623" s="10"/>
      <c r="AO1623" s="10" t="str">
        <f t="shared" si="241"/>
        <v/>
      </c>
      <c r="AT1623" s="10"/>
      <c r="AU1623" s="10" t="str">
        <f>IF(O1623="include",AF1623,"")</f>
        <v/>
      </c>
      <c r="AV1623" s="54" t="str">
        <f>IF(P1623="include",AF1623,"")</f>
        <v/>
      </c>
    </row>
    <row r="1624" spans="1:48" s="54" customFormat="1" ht="45">
      <c r="A1624" s="10">
        <v>1769</v>
      </c>
      <c r="B1624" s="10"/>
      <c r="C1624" s="10" t="s">
        <v>2160</v>
      </c>
      <c r="D1624" s="10">
        <v>1</v>
      </c>
      <c r="E1624" s="10">
        <v>1</v>
      </c>
      <c r="F1624" s="10">
        <v>1</v>
      </c>
      <c r="G1624" s="119" t="str">
        <f t="shared" si="243"/>
        <v>EXCLUDED</v>
      </c>
      <c r="H1624" s="147" t="s">
        <v>901</v>
      </c>
      <c r="I1624" s="189" t="s">
        <v>901</v>
      </c>
      <c r="J1624" s="10" t="str">
        <f>IF(AND(G1624="Excluded", H1624="Excluded"), "Mutually Excluded", IF(AND(OR(G1624="CERTAINLY INCLUDED", G1624="INCLUDED", G1624="MAYBE" ), OR(H1624="INCLUDED", H1624="MAYBE")), "MUTUALLY INCLUDED", IF(AND(G1624="MAYBE", H1624="MAYBE"), "Mutually MAYBE", IF(AND(G1624="Excluded", OR(H1624="INCLUDED", H1624="MAYBE")), "AI: No, Human: Yes", IF(AND(H1624="Excluded", OR(G1624="INCLUDED", G1624="CERTAINLY INCLUDED", G1624="MAYBE")), "AI: Yes, Human: No", "Other Conflict")))))</f>
        <v>Mutually Excluded</v>
      </c>
      <c r="K1624" s="10"/>
      <c r="L1624" s="10"/>
      <c r="N1624" s="220" t="s">
        <v>19</v>
      </c>
      <c r="O1624" s="54" t="str">
        <f>IF(J1624="Mutually Excluded","Exclude",IF(J1624= "Mutually Included","Include",M1624))</f>
        <v>Exclude</v>
      </c>
      <c r="P1624" s="54" t="str">
        <f>'Humans Alignment T&amp;A'!Z1624</f>
        <v>Exclude</v>
      </c>
      <c r="Q1624" s="120" t="str">
        <f>IF(AND(O1624="Exclude", P1624="Exclude"), "Mutually Excluded", IF(AND(OR(O1624="CERTAINLY INCLUDED", O1624="INCLUDE" ), OR(P1624="INCLUDE", P1624="MAYBE")), "MUTUALLY INCLUDED", IF(AND(O1624="MAYBE", P1624="MAYBE"), "Mutually MAYBE", IF(AND(O1624="Exclude", OR(P1624="INCLUDE", P1624="MAYBE")), "AI+Hum: No, Hum1+2: Yes", IF(AND(P1624="Exclude", OR(O1624="INCLUDE", O1624="CERTAINLY INCLUDED", H1624="MAYBE")), "Ai+hum: Yes, Hum1+2: No", "Other Conflict")))))</f>
        <v>Mutually Excluded</v>
      </c>
      <c r="U1624" s="121" t="str">
        <f>IF(Q1624="Mutually Excluded","Exclude",IF(Q1624= "Mutually Included","Include",R1624))</f>
        <v>Exclude</v>
      </c>
      <c r="V1624" s="122"/>
      <c r="X1624" s="117"/>
      <c r="Y1624" s="117"/>
      <c r="Z1624" s="103" t="str">
        <f t="shared" si="239"/>
        <v/>
      </c>
      <c r="AA1624" s="256"/>
      <c r="AB1624" s="186"/>
      <c r="AC1624" s="186"/>
      <c r="AD1624" s="203"/>
      <c r="AF1624" s="203"/>
      <c r="AG1624" s="102" t="str">
        <f t="shared" si="240"/>
        <v/>
      </c>
      <c r="AH1624" s="10" t="str">
        <f t="shared" si="242"/>
        <v/>
      </c>
      <c r="AI1624" s="102"/>
      <c r="AJ1624" s="10"/>
      <c r="AK1624" s="10"/>
      <c r="AL1624" s="105"/>
      <c r="AM1624" s="102"/>
      <c r="AN1624" s="10"/>
      <c r="AO1624" s="10" t="str">
        <f t="shared" si="241"/>
        <v/>
      </c>
      <c r="AT1624" s="10"/>
      <c r="AU1624" s="10" t="str">
        <f>IF(O1624="include",AF1624,"")</f>
        <v/>
      </c>
      <c r="AV1624" s="54" t="str">
        <f>IF(P1624="include",AF1624,"")</f>
        <v/>
      </c>
    </row>
    <row r="1625" spans="1:48" s="54" customFormat="1" ht="30">
      <c r="A1625" s="10">
        <v>1770</v>
      </c>
      <c r="B1625" s="10"/>
      <c r="C1625" s="10" t="s">
        <v>1079</v>
      </c>
      <c r="D1625" s="10">
        <v>2</v>
      </c>
      <c r="E1625" s="10">
        <v>3</v>
      </c>
      <c r="F1625" s="10">
        <v>2</v>
      </c>
      <c r="G1625" s="119" t="str">
        <f t="shared" si="243"/>
        <v>EXCLUDED</v>
      </c>
      <c r="H1625" s="147" t="s">
        <v>901</v>
      </c>
      <c r="I1625" s="189" t="s">
        <v>901</v>
      </c>
      <c r="J1625" s="10" t="str">
        <f>IF(AND(G1625="Excluded", H1625="Excluded"), "Mutually Excluded", IF(AND(OR(G1625="CERTAINLY INCLUDED", G1625="INCLUDED", G1625="MAYBE" ), OR(H1625="INCLUDED", H1625="MAYBE")), "MUTUALLY INCLUDED", IF(AND(G1625="MAYBE", H1625="MAYBE"), "Mutually MAYBE", IF(AND(G1625="Excluded", OR(H1625="INCLUDED", H1625="MAYBE")), "AI: No, Human: Yes", IF(AND(H1625="Excluded", OR(G1625="INCLUDED", G1625="CERTAINLY INCLUDED", G1625="MAYBE")), "AI: Yes, Human: No", "Other Conflict")))))</f>
        <v>Mutually Excluded</v>
      </c>
      <c r="K1625" s="10"/>
      <c r="L1625" s="10"/>
      <c r="N1625" s="220" t="s">
        <v>19</v>
      </c>
      <c r="O1625" s="54" t="str">
        <f>IF(J1625="Mutually Excluded","Exclude",IF(J1625= "Mutually Included","Include",M1625))</f>
        <v>Exclude</v>
      </c>
      <c r="P1625" s="54" t="str">
        <f>'Humans Alignment T&amp;A'!Z1625</f>
        <v>Exclude</v>
      </c>
      <c r="Q1625" s="120" t="str">
        <f>IF(AND(O1625="Exclude", P1625="Exclude"), "Mutually Excluded", IF(AND(OR(O1625="CERTAINLY INCLUDED", O1625="INCLUDE" ), OR(P1625="INCLUDE", P1625="MAYBE")), "MUTUALLY INCLUDED", IF(AND(O1625="MAYBE", P1625="MAYBE"), "Mutually MAYBE", IF(AND(O1625="Exclude", OR(P1625="INCLUDE", P1625="MAYBE")), "AI+Hum: No, Hum1+2: Yes", IF(AND(P1625="Exclude", OR(O1625="INCLUDE", O1625="CERTAINLY INCLUDED", H1625="MAYBE")), "Ai+hum: Yes, Hum1+2: No", "Other Conflict")))))</f>
        <v>Mutually Excluded</v>
      </c>
      <c r="U1625" s="121" t="str">
        <f>IF(Q1625="Mutually Excluded","Exclude",IF(Q1625= "Mutually Included","Include",R1625))</f>
        <v>Exclude</v>
      </c>
      <c r="V1625" s="122"/>
      <c r="X1625" s="117"/>
      <c r="Y1625" s="117"/>
      <c r="Z1625" s="103" t="str">
        <f t="shared" si="239"/>
        <v/>
      </c>
      <c r="AA1625" s="256"/>
      <c r="AB1625" s="186"/>
      <c r="AC1625" s="186"/>
      <c r="AD1625" s="203"/>
      <c r="AF1625" s="203"/>
      <c r="AG1625" s="102" t="str">
        <f t="shared" si="240"/>
        <v/>
      </c>
      <c r="AH1625" s="10" t="str">
        <f t="shared" si="242"/>
        <v/>
      </c>
      <c r="AI1625" s="102"/>
      <c r="AJ1625" s="10"/>
      <c r="AK1625" s="10"/>
      <c r="AL1625" s="105"/>
      <c r="AM1625" s="102"/>
      <c r="AN1625" s="10"/>
      <c r="AO1625" s="10" t="str">
        <f t="shared" si="241"/>
        <v/>
      </c>
      <c r="AT1625" s="10"/>
      <c r="AU1625" s="10" t="str">
        <f>IF(O1625="include",AF1625,"")</f>
        <v/>
      </c>
      <c r="AV1625" s="54" t="str">
        <f>IF(P1625="include",AF1625,"")</f>
        <v/>
      </c>
    </row>
    <row r="1626" spans="1:48" s="54" customFormat="1" ht="222.75" customHeight="1">
      <c r="A1626" s="10">
        <v>1771</v>
      </c>
      <c r="B1626" s="10" t="s">
        <v>2161</v>
      </c>
      <c r="C1626" s="10" t="s">
        <v>2161</v>
      </c>
      <c r="D1626" s="10">
        <v>4</v>
      </c>
      <c r="E1626" s="10">
        <v>5</v>
      </c>
      <c r="F1626" s="10">
        <v>4</v>
      </c>
      <c r="G1626" s="119" t="str">
        <f t="shared" si="243"/>
        <v>MAYBE</v>
      </c>
      <c r="H1626" s="147" t="s">
        <v>901</v>
      </c>
      <c r="I1626" s="189" t="s">
        <v>901</v>
      </c>
      <c r="J1626" s="10" t="str">
        <f>IF(AND(G1626="Excluded", H1626="Excluded"), "Mutually Excluded", IF(AND(OR(G1626="CERTAINLY INCLUDED", G1626="INCLUDED", G1626="MAYBE" ), OR(H1626="INCLUDED", H1626="MAYBE")), "MUTUALLY INCLUDED", IF(AND(G1626="MAYBE", H1626="MAYBE"), "Mutually MAYBE", IF(AND(G1626="Excluded", OR(H1626="INCLUDED", H1626="MAYBE")), "AI: No, Human: Yes", IF(AND(H1626="Excluded", OR(G1626="INCLUDED", G1626="CERTAINLY INCLUDED", G1626="MAYBE")), "AI: Yes, Human: No", "Other Conflict")))))</f>
        <v>AI: Yes, Human: No</v>
      </c>
      <c r="K1626" s="10" t="s">
        <v>23</v>
      </c>
      <c r="L1626" s="10" t="s">
        <v>23</v>
      </c>
      <c r="M1626" s="10" t="s">
        <v>23</v>
      </c>
      <c r="N1626" s="220" t="s">
        <v>23</v>
      </c>
      <c r="O1626" s="54" t="str">
        <f>IF(J1626="Mutually Excluded","Exclude",IF(J1626= "Mutually Included","Include",M1626))</f>
        <v>Include</v>
      </c>
      <c r="P1626" s="54" t="str">
        <f>'Humans Alignment T&amp;A'!Z1626</f>
        <v>Exclude</v>
      </c>
      <c r="Q1626" s="120" t="str">
        <f>IF(AND(O1626="Exclude", P1626="Exclude"), "Mutually Excluded", IF(AND(OR(O1626="CERTAINLY INCLUDED", O1626="INCLUDE" ), OR(P1626="INCLUDE", P1626="MAYBE")), "MUTUALLY INCLUDED", IF(AND(O1626="MAYBE", P1626="MAYBE"), "Mutually MAYBE", IF(AND(O1626="Exclude", OR(P1626="INCLUDE", P1626="MAYBE")), "AI+Hum: No, Hum1+2: Yes", IF(AND(P1626="Exclude", OR(O1626="INCLUDE", O1626="CERTAINLY INCLUDED", H1626="MAYBE")), "Ai+hum: Yes, Hum1+2: No", "Other Conflict")))))</f>
        <v>Ai+hum: Yes, Hum1+2: No</v>
      </c>
      <c r="R1626" s="54" t="s">
        <v>23</v>
      </c>
      <c r="U1626" s="121" t="str">
        <f>IF(Q1626="Mutually Excluded","Exclude",IF(Q1626= "Mutually Included","Include",R1626))</f>
        <v>Include</v>
      </c>
      <c r="V1626" s="122" t="s">
        <v>19</v>
      </c>
      <c r="W1626" s="54" t="s">
        <v>23</v>
      </c>
      <c r="X1626" s="201" t="s">
        <v>901</v>
      </c>
      <c r="Y1626" s="201" t="s">
        <v>3096</v>
      </c>
      <c r="Z1626" s="103" t="str">
        <f t="shared" si="239"/>
        <v>Nikos Included, Cindy Excluded</v>
      </c>
      <c r="AA1626" s="104" t="s">
        <v>23</v>
      </c>
      <c r="AB1626" s="186"/>
      <c r="AC1626" s="186"/>
      <c r="AD1626" s="203"/>
      <c r="AF1626" s="203" t="s">
        <v>23</v>
      </c>
      <c r="AG1626" s="102" t="str">
        <f t="shared" si="240"/>
        <v/>
      </c>
      <c r="AH1626" s="10" t="str">
        <f t="shared" si="242"/>
        <v>Human Included, AI Excluded</v>
      </c>
      <c r="AI1626" s="102"/>
      <c r="AJ1626" s="10"/>
      <c r="AK1626" s="10"/>
      <c r="AL1626" s="107" t="s">
        <v>2914</v>
      </c>
      <c r="AM1626" s="107" t="s">
        <v>23</v>
      </c>
      <c r="AN1626" s="10" t="s">
        <v>23</v>
      </c>
      <c r="AO1626" s="10" t="str">
        <f t="shared" si="241"/>
        <v>Human Included, AI Excluded</v>
      </c>
      <c r="AP1626" s="54" t="str">
        <f>IF(COUNTA(AQ1626:AS1626)=0, "", IF(COUNTIF(AQ1626:AS1626,5)=3, "Include", IF(COUNTIF(AQ1626:AS1626,5)&gt;=1, "Maybe", "Exclude")))</f>
        <v>Exclude</v>
      </c>
      <c r="AQ1626" s="54">
        <v>3</v>
      </c>
      <c r="AR1626" s="54">
        <v>4</v>
      </c>
      <c r="AS1626" s="54">
        <v>2</v>
      </c>
      <c r="AT1626" s="10" t="s">
        <v>3100</v>
      </c>
      <c r="AU1626" s="10" t="str">
        <f>IF(O1626="include",AF1626,"")</f>
        <v>Include</v>
      </c>
      <c r="AV1626" s="54" t="str">
        <f>IF(P1626="include",AF1626,"")</f>
        <v/>
      </c>
    </row>
    <row r="1627" spans="1:48" s="54" customFormat="1" ht="30">
      <c r="A1627" s="10">
        <v>1772</v>
      </c>
      <c r="B1627" s="10"/>
      <c r="C1627" s="10" t="s">
        <v>2163</v>
      </c>
      <c r="D1627" s="10">
        <v>3</v>
      </c>
      <c r="E1627" s="10">
        <v>2</v>
      </c>
      <c r="F1627" s="10">
        <v>2</v>
      </c>
      <c r="G1627" s="119" t="str">
        <f t="shared" si="243"/>
        <v>EXCLUDED</v>
      </c>
      <c r="H1627" s="147" t="s">
        <v>901</v>
      </c>
      <c r="I1627" s="189" t="s">
        <v>901</v>
      </c>
      <c r="J1627" s="10" t="str">
        <f>IF(AND(G1627="Excluded", H1627="Excluded"), "Mutually Excluded", IF(AND(OR(G1627="CERTAINLY INCLUDED", G1627="INCLUDED", G1627="MAYBE" ), OR(H1627="INCLUDED", H1627="MAYBE")), "MUTUALLY INCLUDED", IF(AND(G1627="MAYBE", H1627="MAYBE"), "Mutually MAYBE", IF(AND(G1627="Excluded", OR(H1627="INCLUDED", H1627="MAYBE")), "AI: No, Human: Yes", IF(AND(H1627="Excluded", OR(G1627="INCLUDED", G1627="CERTAINLY INCLUDED", G1627="MAYBE")), "AI: Yes, Human: No", "Other Conflict")))))</f>
        <v>Mutually Excluded</v>
      </c>
      <c r="K1627" s="10"/>
      <c r="L1627" s="10"/>
      <c r="N1627" s="220" t="s">
        <v>19</v>
      </c>
      <c r="O1627" s="54" t="str">
        <f>IF(J1627="Mutually Excluded","Exclude",IF(J1627= "Mutually Included","Include",M1627))</f>
        <v>Exclude</v>
      </c>
      <c r="P1627" s="54" t="str">
        <f>'Humans Alignment T&amp;A'!Z1627</f>
        <v>Exclude</v>
      </c>
      <c r="Q1627" s="120" t="str">
        <f>IF(AND(O1627="Exclude", P1627="Exclude"), "Mutually Excluded", IF(AND(OR(O1627="CERTAINLY INCLUDED", O1627="INCLUDE" ), OR(P1627="INCLUDE", P1627="MAYBE")), "MUTUALLY INCLUDED", IF(AND(O1627="MAYBE", P1627="MAYBE"), "Mutually MAYBE", IF(AND(O1627="Exclude", OR(P1627="INCLUDE", P1627="MAYBE")), "AI+Hum: No, Hum1+2: Yes", IF(AND(P1627="Exclude", OR(O1627="INCLUDE", O1627="CERTAINLY INCLUDED", H1627="MAYBE")), "Ai+hum: Yes, Hum1+2: No", "Other Conflict")))))</f>
        <v>Mutually Excluded</v>
      </c>
      <c r="U1627" s="121" t="str">
        <f>IF(Q1627="Mutually Excluded","Exclude",IF(Q1627= "Mutually Included","Include",R1627))</f>
        <v>Exclude</v>
      </c>
      <c r="V1627" s="122"/>
      <c r="X1627" s="117"/>
      <c r="Y1627" s="117"/>
      <c r="Z1627" s="103" t="str">
        <f t="shared" si="239"/>
        <v/>
      </c>
      <c r="AA1627" s="256"/>
      <c r="AB1627" s="186"/>
      <c r="AC1627" s="186"/>
      <c r="AD1627" s="203"/>
      <c r="AF1627" s="203"/>
      <c r="AG1627" s="102" t="str">
        <f t="shared" si="240"/>
        <v/>
      </c>
      <c r="AH1627" s="10" t="str">
        <f t="shared" si="242"/>
        <v/>
      </c>
      <c r="AI1627" s="102"/>
      <c r="AJ1627" s="10"/>
      <c r="AK1627" s="10"/>
      <c r="AL1627" s="105"/>
      <c r="AM1627" s="102"/>
      <c r="AN1627" s="10"/>
      <c r="AO1627" s="10" t="str">
        <f t="shared" si="241"/>
        <v/>
      </c>
      <c r="AT1627" s="10"/>
      <c r="AU1627" s="10" t="str">
        <f>IF(O1627="include",AF1627,"")</f>
        <v/>
      </c>
      <c r="AV1627" s="54" t="str">
        <f>IF(P1627="include",AF1627,"")</f>
        <v/>
      </c>
    </row>
    <row r="1628" spans="1:48" s="54" customFormat="1" ht="75">
      <c r="A1628" s="10">
        <v>1773</v>
      </c>
      <c r="B1628" s="10"/>
      <c r="C1628" s="10" t="s">
        <v>2164</v>
      </c>
      <c r="D1628" s="10">
        <v>1</v>
      </c>
      <c r="E1628" s="10">
        <v>1</v>
      </c>
      <c r="F1628" s="10">
        <v>1</v>
      </c>
      <c r="G1628" s="119" t="str">
        <f t="shared" si="243"/>
        <v>EXCLUDED</v>
      </c>
      <c r="H1628" s="147" t="s">
        <v>901</v>
      </c>
      <c r="I1628" s="189" t="s">
        <v>901</v>
      </c>
      <c r="J1628" s="10" t="str">
        <f>IF(AND(G1628="Excluded", H1628="Excluded"), "Mutually Excluded", IF(AND(OR(G1628="CERTAINLY INCLUDED", G1628="INCLUDED", G1628="MAYBE" ), OR(H1628="INCLUDED", H1628="MAYBE")), "MUTUALLY INCLUDED", IF(AND(G1628="MAYBE", H1628="MAYBE"), "Mutually MAYBE", IF(AND(G1628="Excluded", OR(H1628="INCLUDED", H1628="MAYBE")), "AI: No, Human: Yes", IF(AND(H1628="Excluded", OR(G1628="INCLUDED", G1628="CERTAINLY INCLUDED", G1628="MAYBE")), "AI: Yes, Human: No", "Other Conflict")))))</f>
        <v>Mutually Excluded</v>
      </c>
      <c r="K1628" s="10"/>
      <c r="L1628" s="10"/>
      <c r="N1628" s="220" t="s">
        <v>19</v>
      </c>
      <c r="O1628" s="54" t="str">
        <f>IF(J1628="Mutually Excluded","Exclude",IF(J1628= "Mutually Included","Include",M1628))</f>
        <v>Exclude</v>
      </c>
      <c r="P1628" s="54" t="str">
        <f>'Humans Alignment T&amp;A'!Z1628</f>
        <v>Exclude</v>
      </c>
      <c r="Q1628" s="120" t="str">
        <f>IF(AND(O1628="Exclude", P1628="Exclude"), "Mutually Excluded", IF(AND(OR(O1628="CERTAINLY INCLUDED", O1628="INCLUDE" ), OR(P1628="INCLUDE", P1628="MAYBE")), "MUTUALLY INCLUDED", IF(AND(O1628="MAYBE", P1628="MAYBE"), "Mutually MAYBE", IF(AND(O1628="Exclude", OR(P1628="INCLUDE", P1628="MAYBE")), "AI+Hum: No, Hum1+2: Yes", IF(AND(P1628="Exclude", OR(O1628="INCLUDE", O1628="CERTAINLY INCLUDED", H1628="MAYBE")), "Ai+hum: Yes, Hum1+2: No", "Other Conflict")))))</f>
        <v>Mutually Excluded</v>
      </c>
      <c r="U1628" s="121" t="str">
        <f>IF(Q1628="Mutually Excluded","Exclude",IF(Q1628= "Mutually Included","Include",R1628))</f>
        <v>Exclude</v>
      </c>
      <c r="V1628" s="122"/>
      <c r="X1628" s="117"/>
      <c r="Y1628" s="117"/>
      <c r="Z1628" s="103" t="str">
        <f t="shared" si="239"/>
        <v/>
      </c>
      <c r="AA1628" s="256"/>
      <c r="AB1628" s="186"/>
      <c r="AC1628" s="186"/>
      <c r="AD1628" s="203"/>
      <c r="AF1628" s="203"/>
      <c r="AG1628" s="102" t="str">
        <f t="shared" si="240"/>
        <v/>
      </c>
      <c r="AH1628" s="10" t="str">
        <f t="shared" si="242"/>
        <v/>
      </c>
      <c r="AI1628" s="102"/>
      <c r="AJ1628" s="10"/>
      <c r="AK1628" s="10"/>
      <c r="AL1628" s="105"/>
      <c r="AM1628" s="102"/>
      <c r="AN1628" s="10"/>
      <c r="AO1628" s="10" t="str">
        <f t="shared" si="241"/>
        <v/>
      </c>
      <c r="AT1628" s="10"/>
      <c r="AU1628" s="10" t="str">
        <f>IF(O1628="include",AF1628,"")</f>
        <v/>
      </c>
      <c r="AV1628" s="54" t="str">
        <f>IF(P1628="include",AF1628,"")</f>
        <v/>
      </c>
    </row>
    <row r="1629" spans="1:48" s="54" customFormat="1" ht="45">
      <c r="A1629" s="10">
        <v>1774</v>
      </c>
      <c r="B1629" s="10"/>
      <c r="C1629" s="10" t="s">
        <v>993</v>
      </c>
      <c r="D1629" s="10">
        <v>2</v>
      </c>
      <c r="E1629" s="10">
        <v>2</v>
      </c>
      <c r="F1629" s="10">
        <v>2</v>
      </c>
      <c r="G1629" s="119" t="str">
        <f t="shared" si="243"/>
        <v>EXCLUDED</v>
      </c>
      <c r="H1629" s="147" t="s">
        <v>901</v>
      </c>
      <c r="I1629" s="189" t="s">
        <v>901</v>
      </c>
      <c r="J1629" s="10" t="str">
        <f>IF(AND(G1629="Excluded", H1629="Excluded"), "Mutually Excluded", IF(AND(OR(G1629="CERTAINLY INCLUDED", G1629="INCLUDED", G1629="MAYBE" ), OR(H1629="INCLUDED", H1629="MAYBE")), "MUTUALLY INCLUDED", IF(AND(G1629="MAYBE", H1629="MAYBE"), "Mutually MAYBE", IF(AND(G1629="Excluded", OR(H1629="INCLUDED", H1629="MAYBE")), "AI: No, Human: Yes", IF(AND(H1629="Excluded", OR(G1629="INCLUDED", G1629="CERTAINLY INCLUDED", G1629="MAYBE")), "AI: Yes, Human: No", "Other Conflict")))))</f>
        <v>Mutually Excluded</v>
      </c>
      <c r="K1629" s="10"/>
      <c r="L1629" s="10"/>
      <c r="N1629" s="220" t="s">
        <v>19</v>
      </c>
      <c r="O1629" s="54" t="str">
        <f>IF(J1629="Mutually Excluded","Exclude",IF(J1629= "Mutually Included","Include",M1629))</f>
        <v>Exclude</v>
      </c>
      <c r="P1629" s="54" t="str">
        <f>'Humans Alignment T&amp;A'!Z1629</f>
        <v>Exclude</v>
      </c>
      <c r="Q1629" s="120" t="str">
        <f>IF(AND(O1629="Exclude", P1629="Exclude"), "Mutually Excluded", IF(AND(OR(O1629="CERTAINLY INCLUDED", O1629="INCLUDE" ), OR(P1629="INCLUDE", P1629="MAYBE")), "MUTUALLY INCLUDED", IF(AND(O1629="MAYBE", P1629="MAYBE"), "Mutually MAYBE", IF(AND(O1629="Exclude", OR(P1629="INCLUDE", P1629="MAYBE")), "AI+Hum: No, Hum1+2: Yes", IF(AND(P1629="Exclude", OR(O1629="INCLUDE", O1629="CERTAINLY INCLUDED", H1629="MAYBE")), "Ai+hum: Yes, Hum1+2: No", "Other Conflict")))))</f>
        <v>Mutually Excluded</v>
      </c>
      <c r="U1629" s="121" t="str">
        <f>IF(Q1629="Mutually Excluded","Exclude",IF(Q1629= "Mutually Included","Include",R1629))</f>
        <v>Exclude</v>
      </c>
      <c r="V1629" s="122"/>
      <c r="X1629" s="117"/>
      <c r="Y1629" s="117"/>
      <c r="Z1629" s="103" t="str">
        <f t="shared" si="239"/>
        <v/>
      </c>
      <c r="AA1629" s="256"/>
      <c r="AB1629" s="186"/>
      <c r="AC1629" s="186"/>
      <c r="AD1629" s="203"/>
      <c r="AF1629" s="203"/>
      <c r="AG1629" s="102" t="str">
        <f t="shared" si="240"/>
        <v/>
      </c>
      <c r="AH1629" s="10" t="str">
        <f t="shared" si="242"/>
        <v/>
      </c>
      <c r="AI1629" s="102"/>
      <c r="AJ1629" s="10"/>
      <c r="AK1629" s="10"/>
      <c r="AL1629" s="105"/>
      <c r="AM1629" s="102"/>
      <c r="AN1629" s="10"/>
      <c r="AO1629" s="10" t="str">
        <f t="shared" si="241"/>
        <v/>
      </c>
      <c r="AT1629" s="10"/>
      <c r="AU1629" s="10" t="str">
        <f>IF(O1629="include",AF1629,"")</f>
        <v/>
      </c>
      <c r="AV1629" s="54" t="str">
        <f>IF(P1629="include",AF1629,"")</f>
        <v/>
      </c>
    </row>
    <row r="1630" spans="1:48" s="54" customFormat="1" ht="45">
      <c r="A1630" s="10">
        <v>1775</v>
      </c>
      <c r="B1630" s="10"/>
      <c r="C1630" s="10" t="s">
        <v>2166</v>
      </c>
      <c r="D1630" s="10">
        <v>1</v>
      </c>
      <c r="E1630" s="10">
        <v>1</v>
      </c>
      <c r="F1630" s="10">
        <v>1</v>
      </c>
      <c r="G1630" s="119" t="str">
        <f t="shared" si="243"/>
        <v>EXCLUDED</v>
      </c>
      <c r="H1630" s="147" t="s">
        <v>901</v>
      </c>
      <c r="I1630" s="189" t="s">
        <v>901</v>
      </c>
      <c r="J1630" s="10" t="str">
        <f>IF(AND(G1630="Excluded", H1630="Excluded"), "Mutually Excluded", IF(AND(OR(G1630="CERTAINLY INCLUDED", G1630="INCLUDED", G1630="MAYBE" ), OR(H1630="INCLUDED", H1630="MAYBE")), "MUTUALLY INCLUDED", IF(AND(G1630="MAYBE", H1630="MAYBE"), "Mutually MAYBE", IF(AND(G1630="Excluded", OR(H1630="INCLUDED", H1630="MAYBE")), "AI: No, Human: Yes", IF(AND(H1630="Excluded", OR(G1630="INCLUDED", G1630="CERTAINLY INCLUDED", G1630="MAYBE")), "AI: Yes, Human: No", "Other Conflict")))))</f>
        <v>Mutually Excluded</v>
      </c>
      <c r="K1630" s="10"/>
      <c r="L1630" s="10"/>
      <c r="N1630" s="220" t="s">
        <v>19</v>
      </c>
      <c r="O1630" s="54" t="str">
        <f>IF(J1630="Mutually Excluded","Exclude",IF(J1630= "Mutually Included","Include",M1630))</f>
        <v>Exclude</v>
      </c>
      <c r="P1630" s="54" t="str">
        <f>'Humans Alignment T&amp;A'!Z1630</f>
        <v>Exclude</v>
      </c>
      <c r="Q1630" s="120" t="str">
        <f>IF(AND(O1630="Exclude", P1630="Exclude"), "Mutually Excluded", IF(AND(OR(O1630="CERTAINLY INCLUDED", O1630="INCLUDE" ), OR(P1630="INCLUDE", P1630="MAYBE")), "MUTUALLY INCLUDED", IF(AND(O1630="MAYBE", P1630="MAYBE"), "Mutually MAYBE", IF(AND(O1630="Exclude", OR(P1630="INCLUDE", P1630="MAYBE")), "AI+Hum: No, Hum1+2: Yes", IF(AND(P1630="Exclude", OR(O1630="INCLUDE", O1630="CERTAINLY INCLUDED", H1630="MAYBE")), "Ai+hum: Yes, Hum1+2: No", "Other Conflict")))))</f>
        <v>Mutually Excluded</v>
      </c>
      <c r="U1630" s="121" t="str">
        <f>IF(Q1630="Mutually Excluded","Exclude",IF(Q1630= "Mutually Included","Include",R1630))</f>
        <v>Exclude</v>
      </c>
      <c r="V1630" s="122"/>
      <c r="X1630" s="117"/>
      <c r="Y1630" s="117"/>
      <c r="Z1630" s="103" t="str">
        <f t="shared" si="239"/>
        <v/>
      </c>
      <c r="AA1630" s="256"/>
      <c r="AB1630" s="186"/>
      <c r="AC1630" s="186"/>
      <c r="AD1630" s="203"/>
      <c r="AF1630" s="203"/>
      <c r="AG1630" s="102" t="str">
        <f t="shared" si="240"/>
        <v/>
      </c>
      <c r="AH1630" s="10" t="str">
        <f t="shared" si="242"/>
        <v/>
      </c>
      <c r="AI1630" s="102"/>
      <c r="AJ1630" s="10"/>
      <c r="AK1630" s="10"/>
      <c r="AL1630" s="105"/>
      <c r="AM1630" s="102"/>
      <c r="AN1630" s="10"/>
      <c r="AO1630" s="10" t="str">
        <f t="shared" si="241"/>
        <v/>
      </c>
      <c r="AT1630" s="10"/>
      <c r="AU1630" s="10" t="str">
        <f>IF(O1630="include",AF1630,"")</f>
        <v/>
      </c>
      <c r="AV1630" s="54" t="str">
        <f>IF(P1630="include",AF1630,"")</f>
        <v/>
      </c>
    </row>
    <row r="1631" spans="1:48" s="54" customFormat="1" ht="45">
      <c r="A1631" s="10">
        <v>1776</v>
      </c>
      <c r="B1631" s="10"/>
      <c r="C1631" s="10" t="s">
        <v>2168</v>
      </c>
      <c r="D1631" s="10">
        <v>3</v>
      </c>
      <c r="E1631" s="10">
        <v>2</v>
      </c>
      <c r="F1631" s="10">
        <v>3</v>
      </c>
      <c r="G1631" s="119" t="str">
        <f t="shared" si="243"/>
        <v>EXCLUDED</v>
      </c>
      <c r="H1631" s="147" t="s">
        <v>901</v>
      </c>
      <c r="I1631" s="189" t="s">
        <v>901</v>
      </c>
      <c r="J1631" s="10" t="str">
        <f>IF(AND(G1631="Excluded", H1631="Excluded"), "Mutually Excluded", IF(AND(OR(G1631="CERTAINLY INCLUDED", G1631="INCLUDED", G1631="MAYBE" ), OR(H1631="INCLUDED", H1631="MAYBE")), "MUTUALLY INCLUDED", IF(AND(G1631="MAYBE", H1631="MAYBE"), "Mutually MAYBE", IF(AND(G1631="Excluded", OR(H1631="INCLUDED", H1631="MAYBE")), "AI: No, Human: Yes", IF(AND(H1631="Excluded", OR(G1631="INCLUDED", G1631="CERTAINLY INCLUDED", G1631="MAYBE")), "AI: Yes, Human: No", "Other Conflict")))))</f>
        <v>Mutually Excluded</v>
      </c>
      <c r="K1631" s="10"/>
      <c r="L1631" s="10"/>
      <c r="N1631" s="220" t="s">
        <v>19</v>
      </c>
      <c r="O1631" s="54" t="str">
        <f>IF(J1631="Mutually Excluded","Exclude",IF(J1631= "Mutually Included","Include",M1631))</f>
        <v>Exclude</v>
      </c>
      <c r="P1631" s="54" t="str">
        <f>'Humans Alignment T&amp;A'!Z1631</f>
        <v>Exclude</v>
      </c>
      <c r="Q1631" s="120" t="str">
        <f>IF(AND(O1631="Exclude", P1631="Exclude"), "Mutually Excluded", IF(AND(OR(O1631="CERTAINLY INCLUDED", O1631="INCLUDE" ), OR(P1631="INCLUDE", P1631="MAYBE")), "MUTUALLY INCLUDED", IF(AND(O1631="MAYBE", P1631="MAYBE"), "Mutually MAYBE", IF(AND(O1631="Exclude", OR(P1631="INCLUDE", P1631="MAYBE")), "AI+Hum: No, Hum1+2: Yes", IF(AND(P1631="Exclude", OR(O1631="INCLUDE", O1631="CERTAINLY INCLUDED", H1631="MAYBE")), "Ai+hum: Yes, Hum1+2: No", "Other Conflict")))))</f>
        <v>Mutually Excluded</v>
      </c>
      <c r="U1631" s="121" t="str">
        <f>IF(Q1631="Mutually Excluded","Exclude",IF(Q1631= "Mutually Included","Include",R1631))</f>
        <v>Exclude</v>
      </c>
      <c r="V1631" s="122"/>
      <c r="X1631" s="117"/>
      <c r="Y1631" s="117"/>
      <c r="Z1631" s="103" t="str">
        <f t="shared" si="239"/>
        <v/>
      </c>
      <c r="AA1631" s="256"/>
      <c r="AB1631" s="186"/>
      <c r="AC1631" s="186"/>
      <c r="AD1631" s="203"/>
      <c r="AF1631" s="203"/>
      <c r="AG1631" s="102" t="str">
        <f t="shared" si="240"/>
        <v/>
      </c>
      <c r="AH1631" s="10" t="str">
        <f t="shared" si="242"/>
        <v/>
      </c>
      <c r="AI1631" s="102"/>
      <c r="AJ1631" s="10"/>
      <c r="AK1631" s="10"/>
      <c r="AL1631" s="105"/>
      <c r="AM1631" s="102"/>
      <c r="AN1631" s="10"/>
      <c r="AO1631" s="10" t="str">
        <f t="shared" si="241"/>
        <v/>
      </c>
      <c r="AT1631" s="10"/>
      <c r="AU1631" s="10" t="str">
        <f>IF(O1631="include",AF1631,"")</f>
        <v/>
      </c>
      <c r="AV1631" s="54" t="str">
        <f>IF(P1631="include",AF1631,"")</f>
        <v/>
      </c>
    </row>
    <row r="1632" spans="1:48" s="54" customFormat="1" ht="60.75" customHeight="1">
      <c r="A1632" s="10">
        <v>1777</v>
      </c>
      <c r="B1632" s="10"/>
      <c r="C1632" s="10" t="s">
        <v>2169</v>
      </c>
      <c r="D1632" s="10">
        <v>2</v>
      </c>
      <c r="E1632" s="10">
        <v>2</v>
      </c>
      <c r="F1632" s="10">
        <v>2</v>
      </c>
      <c r="G1632" s="119" t="str">
        <f t="shared" si="243"/>
        <v>EXCLUDED</v>
      </c>
      <c r="H1632" s="147" t="s">
        <v>901</v>
      </c>
      <c r="I1632" s="189" t="s">
        <v>901</v>
      </c>
      <c r="J1632" s="10" t="str">
        <f>IF(AND(G1632="Excluded", H1632="Excluded"), "Mutually Excluded", IF(AND(OR(G1632="CERTAINLY INCLUDED", G1632="INCLUDED", G1632="MAYBE" ), OR(H1632="INCLUDED", H1632="MAYBE")), "MUTUALLY INCLUDED", IF(AND(G1632="MAYBE", H1632="MAYBE"), "Mutually MAYBE", IF(AND(G1632="Excluded", OR(H1632="INCLUDED", H1632="MAYBE")), "AI: No, Human: Yes", IF(AND(H1632="Excluded", OR(G1632="INCLUDED", G1632="CERTAINLY INCLUDED", G1632="MAYBE")), "AI: Yes, Human: No", "Other Conflict")))))</f>
        <v>Mutually Excluded</v>
      </c>
      <c r="K1632" s="10"/>
      <c r="L1632" s="10"/>
      <c r="N1632" s="220" t="s">
        <v>19</v>
      </c>
      <c r="O1632" s="54" t="str">
        <f>IF(J1632="Mutually Excluded","Exclude",IF(J1632= "Mutually Included","Include",M1632))</f>
        <v>Exclude</v>
      </c>
      <c r="P1632" s="54" t="str">
        <f>'Humans Alignment T&amp;A'!Z1632</f>
        <v>Exclude</v>
      </c>
      <c r="Q1632" s="120" t="str">
        <f>IF(AND(O1632="Exclude", P1632="Exclude"), "Mutually Excluded", IF(AND(OR(O1632="CERTAINLY INCLUDED", O1632="INCLUDE" ), OR(P1632="INCLUDE", P1632="MAYBE")), "MUTUALLY INCLUDED", IF(AND(O1632="MAYBE", P1632="MAYBE"), "Mutually MAYBE", IF(AND(O1632="Exclude", OR(P1632="INCLUDE", P1632="MAYBE")), "AI+Hum: No, Hum1+2: Yes", IF(AND(P1632="Exclude", OR(O1632="INCLUDE", O1632="CERTAINLY INCLUDED", H1632="MAYBE")), "Ai+hum: Yes, Hum1+2: No", "Other Conflict")))))</f>
        <v>Mutually Excluded</v>
      </c>
      <c r="U1632" s="121" t="str">
        <f>IF(Q1632="Mutually Excluded","Exclude",IF(Q1632= "Mutually Included","Include",R1632))</f>
        <v>Exclude</v>
      </c>
      <c r="V1632" s="122"/>
      <c r="X1632" s="117"/>
      <c r="Y1632" s="117"/>
      <c r="Z1632" s="103" t="str">
        <f t="shared" si="239"/>
        <v/>
      </c>
      <c r="AA1632" s="256"/>
      <c r="AB1632" s="186"/>
      <c r="AC1632" s="186"/>
      <c r="AD1632" s="203"/>
      <c r="AF1632" s="203"/>
      <c r="AG1632" s="102" t="str">
        <f t="shared" si="240"/>
        <v/>
      </c>
      <c r="AH1632" s="10" t="str">
        <f t="shared" si="242"/>
        <v/>
      </c>
      <c r="AI1632" s="102"/>
      <c r="AJ1632" s="10"/>
      <c r="AK1632" s="10"/>
      <c r="AL1632" s="105"/>
      <c r="AM1632" s="102"/>
      <c r="AN1632" s="10"/>
      <c r="AO1632" s="10" t="str">
        <f t="shared" si="241"/>
        <v/>
      </c>
      <c r="AT1632" s="10"/>
      <c r="AU1632" s="10" t="str">
        <f>IF(O1632="include",AF1632,"")</f>
        <v/>
      </c>
      <c r="AV1632" s="54" t="str">
        <f>IF(P1632="include",AF1632,"")</f>
        <v/>
      </c>
    </row>
    <row r="1633" spans="1:48" s="54" customFormat="1" ht="70.150000000000006" customHeight="1">
      <c r="A1633" s="10">
        <v>1778</v>
      </c>
      <c r="B1633" s="10"/>
      <c r="C1633" s="10" t="s">
        <v>2170</v>
      </c>
      <c r="D1633" s="10">
        <v>3</v>
      </c>
      <c r="E1633" s="10">
        <v>2</v>
      </c>
      <c r="F1633" s="10">
        <v>3</v>
      </c>
      <c r="G1633" s="119" t="str">
        <f t="shared" si="243"/>
        <v>EXCLUDED</v>
      </c>
      <c r="H1633" s="147" t="s">
        <v>901</v>
      </c>
      <c r="I1633" s="189" t="s">
        <v>901</v>
      </c>
      <c r="J1633" s="10" t="str">
        <f>IF(AND(G1633="Excluded", H1633="Excluded"), "Mutually Excluded", IF(AND(OR(G1633="CERTAINLY INCLUDED", G1633="INCLUDED", G1633="MAYBE" ), OR(H1633="INCLUDED", H1633="MAYBE")), "MUTUALLY INCLUDED", IF(AND(G1633="MAYBE", H1633="MAYBE"), "Mutually MAYBE", IF(AND(G1633="Excluded", OR(H1633="INCLUDED", H1633="MAYBE")), "AI: No, Human: Yes", IF(AND(H1633="Excluded", OR(G1633="INCLUDED", G1633="CERTAINLY INCLUDED", G1633="MAYBE")), "AI: Yes, Human: No", "Other Conflict")))))</f>
        <v>Mutually Excluded</v>
      </c>
      <c r="K1633" s="10"/>
      <c r="L1633" s="10"/>
      <c r="N1633" s="220" t="s">
        <v>19</v>
      </c>
      <c r="O1633" s="54" t="str">
        <f>IF(J1633="Mutually Excluded","Exclude",IF(J1633= "Mutually Included","Include",M1633))</f>
        <v>Exclude</v>
      </c>
      <c r="P1633" s="54" t="str">
        <f>'Humans Alignment T&amp;A'!Z1633</f>
        <v>Exclude</v>
      </c>
      <c r="Q1633" s="120" t="str">
        <f>IF(AND(O1633="Exclude", P1633="Exclude"), "Mutually Excluded", IF(AND(OR(O1633="CERTAINLY INCLUDED", O1633="INCLUDE" ), OR(P1633="INCLUDE", P1633="MAYBE")), "MUTUALLY INCLUDED", IF(AND(O1633="MAYBE", P1633="MAYBE"), "Mutually MAYBE", IF(AND(O1633="Exclude", OR(P1633="INCLUDE", P1633="MAYBE")), "AI+Hum: No, Hum1+2: Yes", IF(AND(P1633="Exclude", OR(O1633="INCLUDE", O1633="CERTAINLY INCLUDED", H1633="MAYBE")), "Ai+hum: Yes, Hum1+2: No", "Other Conflict")))))</f>
        <v>Mutually Excluded</v>
      </c>
      <c r="U1633" s="121" t="str">
        <f>IF(Q1633="Mutually Excluded","Exclude",IF(Q1633= "Mutually Included","Include",R1633))</f>
        <v>Exclude</v>
      </c>
      <c r="V1633" s="122"/>
      <c r="X1633" s="117"/>
      <c r="Y1633" s="117"/>
      <c r="Z1633" s="103" t="str">
        <f t="shared" si="239"/>
        <v/>
      </c>
      <c r="AA1633" s="256"/>
      <c r="AB1633" s="186"/>
      <c r="AC1633" s="186"/>
      <c r="AD1633" s="203"/>
      <c r="AF1633" s="203"/>
      <c r="AG1633" s="102" t="str">
        <f t="shared" si="240"/>
        <v/>
      </c>
      <c r="AH1633" s="10" t="str">
        <f t="shared" si="242"/>
        <v/>
      </c>
      <c r="AI1633" s="102"/>
      <c r="AJ1633" s="10"/>
      <c r="AK1633" s="10"/>
      <c r="AL1633" s="105"/>
      <c r="AM1633" s="102"/>
      <c r="AN1633" s="10"/>
      <c r="AO1633" s="10" t="str">
        <f t="shared" si="241"/>
        <v/>
      </c>
      <c r="AT1633" s="10"/>
      <c r="AU1633" s="10" t="str">
        <f>IF(O1633="include",AF1633,"")</f>
        <v/>
      </c>
      <c r="AV1633" s="54" t="str">
        <f>IF(P1633="include",AF1633,"")</f>
        <v/>
      </c>
    </row>
    <row r="1634" spans="1:48" s="54" customFormat="1" ht="45">
      <c r="A1634" s="10">
        <v>1779</v>
      </c>
      <c r="B1634" s="10"/>
      <c r="C1634" s="10" t="s">
        <v>2171</v>
      </c>
      <c r="D1634" s="10">
        <v>1</v>
      </c>
      <c r="E1634" s="10">
        <v>1</v>
      </c>
      <c r="F1634" s="10">
        <v>1</v>
      </c>
      <c r="G1634" s="119" t="str">
        <f t="shared" si="243"/>
        <v>EXCLUDED</v>
      </c>
      <c r="H1634" s="147" t="s">
        <v>901</v>
      </c>
      <c r="I1634" s="189" t="s">
        <v>901</v>
      </c>
      <c r="J1634" s="10" t="str">
        <f>IF(AND(G1634="Excluded", H1634="Excluded"), "Mutually Excluded", IF(AND(OR(G1634="CERTAINLY INCLUDED", G1634="INCLUDED", G1634="MAYBE" ), OR(H1634="INCLUDED", H1634="MAYBE")), "MUTUALLY INCLUDED", IF(AND(G1634="MAYBE", H1634="MAYBE"), "Mutually MAYBE", IF(AND(G1634="Excluded", OR(H1634="INCLUDED", H1634="MAYBE")), "AI: No, Human: Yes", IF(AND(H1634="Excluded", OR(G1634="INCLUDED", G1634="CERTAINLY INCLUDED", G1634="MAYBE")), "AI: Yes, Human: No", "Other Conflict")))))</f>
        <v>Mutually Excluded</v>
      </c>
      <c r="K1634" s="10"/>
      <c r="L1634" s="10"/>
      <c r="N1634" s="220" t="s">
        <v>19</v>
      </c>
      <c r="O1634" s="54" t="str">
        <f>IF(J1634="Mutually Excluded","Exclude",IF(J1634= "Mutually Included","Include",M1634))</f>
        <v>Exclude</v>
      </c>
      <c r="P1634" s="54" t="str">
        <f>'Humans Alignment T&amp;A'!Z1634</f>
        <v>Exclude</v>
      </c>
      <c r="Q1634" s="120" t="str">
        <f>IF(AND(O1634="Exclude", P1634="Exclude"), "Mutually Excluded", IF(AND(OR(O1634="CERTAINLY INCLUDED", O1634="INCLUDE" ), OR(P1634="INCLUDE", P1634="MAYBE")), "MUTUALLY INCLUDED", IF(AND(O1634="MAYBE", P1634="MAYBE"), "Mutually MAYBE", IF(AND(O1634="Exclude", OR(P1634="INCLUDE", P1634="MAYBE")), "AI+Hum: No, Hum1+2: Yes", IF(AND(P1634="Exclude", OR(O1634="INCLUDE", O1634="CERTAINLY INCLUDED", H1634="MAYBE")), "Ai+hum: Yes, Hum1+2: No", "Other Conflict")))))</f>
        <v>Mutually Excluded</v>
      </c>
      <c r="U1634" s="121" t="str">
        <f>IF(Q1634="Mutually Excluded","Exclude",IF(Q1634= "Mutually Included","Include",R1634))</f>
        <v>Exclude</v>
      </c>
      <c r="V1634" s="122"/>
      <c r="X1634" s="117"/>
      <c r="Y1634" s="117"/>
      <c r="Z1634" s="103" t="str">
        <f t="shared" si="239"/>
        <v/>
      </c>
      <c r="AA1634" s="256"/>
      <c r="AB1634" s="186"/>
      <c r="AC1634" s="186"/>
      <c r="AD1634" s="203"/>
      <c r="AF1634" s="203"/>
      <c r="AG1634" s="102" t="str">
        <f t="shared" si="240"/>
        <v/>
      </c>
      <c r="AH1634" s="10" t="str">
        <f t="shared" si="242"/>
        <v/>
      </c>
      <c r="AI1634" s="102"/>
      <c r="AJ1634" s="10"/>
      <c r="AK1634" s="10"/>
      <c r="AL1634" s="105"/>
      <c r="AM1634" s="102"/>
      <c r="AN1634" s="10"/>
      <c r="AO1634" s="10" t="str">
        <f t="shared" si="241"/>
        <v/>
      </c>
      <c r="AT1634" s="10"/>
      <c r="AU1634" s="10" t="str">
        <f>IF(O1634="include",AF1634,"")</f>
        <v/>
      </c>
      <c r="AV1634" s="54" t="str">
        <f>IF(P1634="include",AF1634,"")</f>
        <v/>
      </c>
    </row>
    <row r="1635" spans="1:48" s="54" customFormat="1" ht="45">
      <c r="A1635" s="10">
        <v>1780</v>
      </c>
      <c r="B1635" s="10"/>
      <c r="C1635" s="262" t="s">
        <v>1000</v>
      </c>
      <c r="D1635" s="10">
        <v>4</v>
      </c>
      <c r="E1635" s="10">
        <v>3</v>
      </c>
      <c r="F1635" s="10">
        <v>4</v>
      </c>
      <c r="G1635" s="119" t="str">
        <f t="shared" si="243"/>
        <v>EXCLUDED</v>
      </c>
      <c r="H1635" s="147" t="s">
        <v>901</v>
      </c>
      <c r="I1635" s="189" t="s">
        <v>901</v>
      </c>
      <c r="J1635" s="10" t="str">
        <f>IF(AND(G1635="Excluded", H1635="Excluded"), "Mutually Excluded", IF(AND(OR(G1635="CERTAINLY INCLUDED", G1635="INCLUDED", G1635="MAYBE" ), OR(H1635="INCLUDED", H1635="MAYBE")), "MUTUALLY INCLUDED", IF(AND(G1635="MAYBE", H1635="MAYBE"), "Mutually MAYBE", IF(AND(G1635="Excluded", OR(H1635="INCLUDED", H1635="MAYBE")), "AI: No, Human: Yes", IF(AND(H1635="Excluded", OR(G1635="INCLUDED", G1635="CERTAINLY INCLUDED", G1635="MAYBE")), "AI: Yes, Human: No", "Other Conflict")))))</f>
        <v>Mutually Excluded</v>
      </c>
      <c r="K1635" s="10"/>
      <c r="L1635" s="10"/>
      <c r="N1635" s="220" t="s">
        <v>19</v>
      </c>
      <c r="O1635" s="54" t="str">
        <f>IF(J1635="Mutually Excluded","Exclude",IF(J1635= "Mutually Included","Include",M1635))</f>
        <v>Exclude</v>
      </c>
      <c r="P1635" s="54" t="str">
        <f>'Humans Alignment T&amp;A'!Z1635</f>
        <v>Exclude</v>
      </c>
      <c r="Q1635" s="120" t="str">
        <f>IF(AND(O1635="Exclude", P1635="Exclude"), "Mutually Excluded", IF(AND(OR(O1635="CERTAINLY INCLUDED", O1635="INCLUDE" ), OR(P1635="INCLUDE", P1635="MAYBE")), "MUTUALLY INCLUDED", IF(AND(O1635="MAYBE", P1635="MAYBE"), "Mutually MAYBE", IF(AND(O1635="Exclude", OR(P1635="INCLUDE", P1635="MAYBE")), "AI+Hum: No, Hum1+2: Yes", IF(AND(P1635="Exclude", OR(O1635="INCLUDE", O1635="CERTAINLY INCLUDED", H1635="MAYBE")), "Ai+hum: Yes, Hum1+2: No", "Other Conflict")))))</f>
        <v>Mutually Excluded</v>
      </c>
      <c r="U1635" s="121" t="str">
        <f>IF(Q1635="Mutually Excluded","Exclude",IF(Q1635= "Mutually Included","Include",R1635))</f>
        <v>Exclude</v>
      </c>
      <c r="V1635" s="122"/>
      <c r="X1635" s="117"/>
      <c r="Y1635" s="117"/>
      <c r="Z1635" s="103" t="str">
        <f t="shared" si="239"/>
        <v/>
      </c>
      <c r="AA1635" s="256"/>
      <c r="AB1635" s="186"/>
      <c r="AC1635" s="186"/>
      <c r="AD1635" s="203"/>
      <c r="AF1635" s="203"/>
      <c r="AG1635" s="102" t="str">
        <f t="shared" si="240"/>
        <v/>
      </c>
      <c r="AH1635" s="10" t="str">
        <f t="shared" si="242"/>
        <v/>
      </c>
      <c r="AI1635" s="102"/>
      <c r="AJ1635" s="10"/>
      <c r="AK1635" s="10"/>
      <c r="AL1635" s="105"/>
      <c r="AM1635" s="102"/>
      <c r="AN1635" s="10"/>
      <c r="AO1635" s="10" t="str">
        <f t="shared" si="241"/>
        <v/>
      </c>
      <c r="AT1635" s="10"/>
      <c r="AU1635" s="10" t="str">
        <f>IF(O1635="include",AF1635,"")</f>
        <v/>
      </c>
      <c r="AV1635" s="54" t="str">
        <f>IF(P1635="include",AF1635,"")</f>
        <v/>
      </c>
    </row>
    <row r="1636" spans="1:48" s="54" customFormat="1" ht="30">
      <c r="A1636" s="10">
        <v>1781</v>
      </c>
      <c r="B1636" s="10"/>
      <c r="C1636" s="10" t="s">
        <v>2172</v>
      </c>
      <c r="D1636" s="10">
        <v>1</v>
      </c>
      <c r="E1636" s="10">
        <v>1</v>
      </c>
      <c r="F1636" s="10">
        <v>1</v>
      </c>
      <c r="G1636" s="119" t="str">
        <f t="shared" si="243"/>
        <v>EXCLUDED</v>
      </c>
      <c r="H1636" s="147" t="s">
        <v>901</v>
      </c>
      <c r="I1636" s="189" t="s">
        <v>901</v>
      </c>
      <c r="J1636" s="10" t="str">
        <f>IF(AND(G1636="Excluded", H1636="Excluded"), "Mutually Excluded", IF(AND(OR(G1636="CERTAINLY INCLUDED", G1636="INCLUDED", G1636="MAYBE" ), OR(H1636="INCLUDED", H1636="MAYBE")), "MUTUALLY INCLUDED", IF(AND(G1636="MAYBE", H1636="MAYBE"), "Mutually MAYBE", IF(AND(G1636="Excluded", OR(H1636="INCLUDED", H1636="MAYBE")), "AI: No, Human: Yes", IF(AND(H1636="Excluded", OR(G1636="INCLUDED", G1636="CERTAINLY INCLUDED", G1636="MAYBE")), "AI: Yes, Human: No", "Other Conflict")))))</f>
        <v>Mutually Excluded</v>
      </c>
      <c r="K1636" s="10"/>
      <c r="L1636" s="10"/>
      <c r="N1636" s="220" t="s">
        <v>19</v>
      </c>
      <c r="O1636" s="54" t="str">
        <f>IF(J1636="Mutually Excluded","Exclude",IF(J1636= "Mutually Included","Include",M1636))</f>
        <v>Exclude</v>
      </c>
      <c r="P1636" s="54" t="str">
        <f>'Humans Alignment T&amp;A'!Z1636</f>
        <v>Exclude</v>
      </c>
      <c r="Q1636" s="120" t="str">
        <f>IF(AND(O1636="Exclude", P1636="Exclude"), "Mutually Excluded", IF(AND(OR(O1636="CERTAINLY INCLUDED", O1636="INCLUDE" ), OR(P1636="INCLUDE", P1636="MAYBE")), "MUTUALLY INCLUDED", IF(AND(O1636="MAYBE", P1636="MAYBE"), "Mutually MAYBE", IF(AND(O1636="Exclude", OR(P1636="INCLUDE", P1636="MAYBE")), "AI+Hum: No, Hum1+2: Yes", IF(AND(P1636="Exclude", OR(O1636="INCLUDE", O1636="CERTAINLY INCLUDED", H1636="MAYBE")), "Ai+hum: Yes, Hum1+2: No", "Other Conflict")))))</f>
        <v>Mutually Excluded</v>
      </c>
      <c r="U1636" s="121" t="str">
        <f>IF(Q1636="Mutually Excluded","Exclude",IF(Q1636= "Mutually Included","Include",R1636))</f>
        <v>Exclude</v>
      </c>
      <c r="V1636" s="122"/>
      <c r="X1636" s="117"/>
      <c r="Y1636" s="117"/>
      <c r="Z1636" s="103" t="str">
        <f t="shared" si="239"/>
        <v/>
      </c>
      <c r="AA1636" s="256"/>
      <c r="AB1636" s="186"/>
      <c r="AC1636" s="186"/>
      <c r="AD1636" s="203"/>
      <c r="AF1636" s="203"/>
      <c r="AG1636" s="102" t="str">
        <f t="shared" si="240"/>
        <v/>
      </c>
      <c r="AH1636" s="10" t="str">
        <f t="shared" si="242"/>
        <v/>
      </c>
      <c r="AI1636" s="102"/>
      <c r="AJ1636" s="10"/>
      <c r="AK1636" s="10"/>
      <c r="AL1636" s="105"/>
      <c r="AM1636" s="102"/>
      <c r="AN1636" s="10"/>
      <c r="AO1636" s="10" t="str">
        <f t="shared" si="241"/>
        <v/>
      </c>
      <c r="AT1636" s="10"/>
      <c r="AU1636" s="10" t="str">
        <f>IF(O1636="include",AF1636,"")</f>
        <v/>
      </c>
      <c r="AV1636" s="54" t="str">
        <f>IF(P1636="include",AF1636,"")</f>
        <v/>
      </c>
    </row>
    <row r="1637" spans="1:48" s="54" customFormat="1" ht="99" customHeight="1">
      <c r="A1637" s="10">
        <v>1782</v>
      </c>
      <c r="B1637" s="10" t="s">
        <v>2173</v>
      </c>
      <c r="C1637" s="10" t="s">
        <v>2173</v>
      </c>
      <c r="D1637" s="10">
        <v>5</v>
      </c>
      <c r="E1637" s="10">
        <v>4</v>
      </c>
      <c r="F1637" s="10">
        <v>5</v>
      </c>
      <c r="G1637" s="119" t="str">
        <f t="shared" si="243"/>
        <v>MAYBE</v>
      </c>
      <c r="H1637" s="147" t="s">
        <v>1752</v>
      </c>
      <c r="I1637" s="189" t="s">
        <v>1752</v>
      </c>
      <c r="J1637" s="10" t="str">
        <f>IF(AND(G1637="Excluded", H1637="Excluded"), "Mutually Excluded", IF(AND(OR(G1637="CERTAINLY INCLUDED", G1637="INCLUDED", G1637="MAYBE" ), OR(H1637="INCLUDED", H1637="MAYBE")), "MUTUALLY INCLUDED", IF(AND(G1637="MAYBE", H1637="MAYBE"), "Mutually MAYBE", IF(AND(G1637="Excluded", OR(H1637="INCLUDED", H1637="MAYBE")), "AI: No, Human: Yes", IF(AND(H1637="Excluded", OR(G1637="INCLUDED", G1637="CERTAINLY INCLUDED", G1637="MAYBE")), "AI: Yes, Human: No", "Other Conflict")))))</f>
        <v>MUTUALLY INCLUDED</v>
      </c>
      <c r="K1637" s="10"/>
      <c r="L1637" s="10"/>
      <c r="N1637" s="220" t="s">
        <v>23</v>
      </c>
      <c r="O1637" s="54" t="str">
        <f>IF(J1637="Mutually Excluded","Exclude",IF(J1637= "Mutually Included","Include",M1637))</f>
        <v>Include</v>
      </c>
      <c r="P1637" s="54" t="str">
        <f>'Humans Alignment T&amp;A'!Z1637</f>
        <v>Include</v>
      </c>
      <c r="Q1637" s="120" t="str">
        <f>IF(AND(O1637="Exclude", P1637="Exclude"), "Mutually Excluded", IF(AND(OR(O1637="CERTAINLY INCLUDED", O1637="INCLUDE" ), OR(P1637="INCLUDE", P1637="MAYBE")), "MUTUALLY INCLUDED", IF(AND(O1637="MAYBE", P1637="MAYBE"), "Mutually MAYBE", IF(AND(O1637="Exclude", OR(P1637="INCLUDE", P1637="MAYBE")), "AI+Hum: No, Hum1+2: Yes", IF(AND(P1637="Exclude", OR(O1637="INCLUDE", O1637="CERTAINLY INCLUDED", H1637="MAYBE")), "Ai+hum: Yes, Hum1+2: No", "Other Conflict")))))</f>
        <v>MUTUALLY INCLUDED</v>
      </c>
      <c r="U1637" s="121" t="str">
        <f>IF(Q1637="Mutually Excluded","Exclude",IF(Q1637= "Mutually Included","Include",R1637))</f>
        <v>Include</v>
      </c>
      <c r="V1637" s="122" t="s">
        <v>23</v>
      </c>
      <c r="W1637" s="54" t="s">
        <v>23</v>
      </c>
      <c r="X1637" s="201" t="s">
        <v>1752</v>
      </c>
      <c r="Y1637" s="117"/>
      <c r="Z1637" s="103" t="str">
        <f t="shared" si="239"/>
        <v>Mutually Included</v>
      </c>
      <c r="AA1637" s="104" t="s">
        <v>23</v>
      </c>
      <c r="AB1637" s="186"/>
      <c r="AC1637" s="186"/>
      <c r="AD1637" s="203" t="s">
        <v>23</v>
      </c>
      <c r="AF1637" s="203" t="s">
        <v>23</v>
      </c>
      <c r="AG1637" s="102" t="str">
        <f t="shared" si="240"/>
        <v>Mutually Included</v>
      </c>
      <c r="AH1637" s="10" t="str">
        <f t="shared" si="242"/>
        <v>Mutually Included</v>
      </c>
      <c r="AI1637" s="102" t="s">
        <v>23</v>
      </c>
      <c r="AJ1637" s="10"/>
      <c r="AK1637" s="10"/>
      <c r="AL1637" s="107" t="s">
        <v>2914</v>
      </c>
      <c r="AM1637" s="107"/>
      <c r="AN1637" s="10"/>
      <c r="AO1637" s="10" t="str">
        <f t="shared" si="241"/>
        <v>Mutually Included</v>
      </c>
      <c r="AP1637" s="54" t="str">
        <f>IF(COUNTA(AQ1637:AS1637)=0, "", IF(COUNTIF(AQ1637:AS1637,5)=3, "Include", IF(COUNTIF(AQ1637:AS1637,5)&gt;=1, "Maybe", "Exclude")))</f>
        <v>Maybe</v>
      </c>
      <c r="AQ1637" s="54">
        <v>4</v>
      </c>
      <c r="AR1637" s="54">
        <v>3</v>
      </c>
      <c r="AS1637" s="54">
        <v>5</v>
      </c>
      <c r="AT1637" s="10" t="s">
        <v>3101</v>
      </c>
      <c r="AU1637" s="10" t="str">
        <f>IF(O1637="include",AF1637,"")</f>
        <v>Include</v>
      </c>
      <c r="AV1637" s="54" t="str">
        <f>IF(P1637="include",AF1637,"")</f>
        <v>Include</v>
      </c>
    </row>
    <row r="1638" spans="1:48" s="54" customFormat="1" ht="30">
      <c r="A1638" s="10">
        <v>1783</v>
      </c>
      <c r="B1638" s="10"/>
      <c r="C1638" s="10" t="s">
        <v>2174</v>
      </c>
      <c r="D1638" s="10">
        <v>2</v>
      </c>
      <c r="E1638" s="10">
        <v>2</v>
      </c>
      <c r="F1638" s="10">
        <v>2</v>
      </c>
      <c r="G1638" s="119" t="str">
        <f t="shared" si="243"/>
        <v>EXCLUDED</v>
      </c>
      <c r="H1638" s="147" t="s">
        <v>901</v>
      </c>
      <c r="I1638" s="189" t="s">
        <v>901</v>
      </c>
      <c r="J1638" s="10" t="str">
        <f>IF(AND(G1638="Excluded", H1638="Excluded"), "Mutually Excluded", IF(AND(OR(G1638="CERTAINLY INCLUDED", G1638="INCLUDED", G1638="MAYBE" ), OR(H1638="INCLUDED", H1638="MAYBE")), "MUTUALLY INCLUDED", IF(AND(G1638="MAYBE", H1638="MAYBE"), "Mutually MAYBE", IF(AND(G1638="Excluded", OR(H1638="INCLUDED", H1638="MAYBE")), "AI: No, Human: Yes", IF(AND(H1638="Excluded", OR(G1638="INCLUDED", G1638="CERTAINLY INCLUDED", G1638="MAYBE")), "AI: Yes, Human: No", "Other Conflict")))))</f>
        <v>Mutually Excluded</v>
      </c>
      <c r="K1638" s="10"/>
      <c r="L1638" s="10"/>
      <c r="N1638" s="220" t="s">
        <v>19</v>
      </c>
      <c r="O1638" s="54" t="str">
        <f>IF(J1638="Mutually Excluded","Exclude",IF(J1638= "Mutually Included","Include",M1638))</f>
        <v>Exclude</v>
      </c>
      <c r="P1638" s="54" t="str">
        <f>'Humans Alignment T&amp;A'!Z1638</f>
        <v>Exclude</v>
      </c>
      <c r="Q1638" s="120" t="str">
        <f>IF(AND(O1638="Exclude", P1638="Exclude"), "Mutually Excluded", IF(AND(OR(O1638="CERTAINLY INCLUDED", O1638="INCLUDE" ), OR(P1638="INCLUDE", P1638="MAYBE")), "MUTUALLY INCLUDED", IF(AND(O1638="MAYBE", P1638="MAYBE"), "Mutually MAYBE", IF(AND(O1638="Exclude", OR(P1638="INCLUDE", P1638="MAYBE")), "AI+Hum: No, Hum1+2: Yes", IF(AND(P1638="Exclude", OR(O1638="INCLUDE", O1638="CERTAINLY INCLUDED", H1638="MAYBE")), "Ai+hum: Yes, Hum1+2: No", "Other Conflict")))))</f>
        <v>Mutually Excluded</v>
      </c>
      <c r="U1638" s="121" t="str">
        <f>IF(Q1638="Mutually Excluded","Exclude",IF(Q1638= "Mutually Included","Include",R1638))</f>
        <v>Exclude</v>
      </c>
      <c r="V1638" s="122"/>
      <c r="X1638" s="117"/>
      <c r="Y1638" s="117"/>
      <c r="Z1638" s="103" t="str">
        <f t="shared" si="239"/>
        <v/>
      </c>
      <c r="AA1638" s="256"/>
      <c r="AB1638" s="186"/>
      <c r="AC1638" s="186"/>
      <c r="AD1638" s="203"/>
      <c r="AF1638" s="203"/>
      <c r="AG1638" s="102" t="str">
        <f t="shared" si="240"/>
        <v/>
      </c>
      <c r="AH1638" s="10" t="str">
        <f t="shared" si="242"/>
        <v/>
      </c>
      <c r="AI1638" s="102"/>
      <c r="AJ1638" s="10"/>
      <c r="AK1638" s="10"/>
      <c r="AL1638" s="105"/>
      <c r="AM1638" s="102"/>
      <c r="AN1638" s="10"/>
      <c r="AO1638" s="10" t="str">
        <f t="shared" si="241"/>
        <v/>
      </c>
      <c r="AT1638" s="10"/>
      <c r="AU1638" s="10" t="str">
        <f>IF(O1638="include",AF1638,"")</f>
        <v/>
      </c>
      <c r="AV1638" s="54" t="str">
        <f>IF(P1638="include",AF1638,"")</f>
        <v/>
      </c>
    </row>
    <row r="1639" spans="1:48" s="54" customFormat="1" ht="45">
      <c r="A1639" s="10">
        <v>1784</v>
      </c>
      <c r="B1639" s="10"/>
      <c r="C1639" s="10" t="s">
        <v>2175</v>
      </c>
      <c r="D1639" s="10">
        <v>4</v>
      </c>
      <c r="E1639" s="10">
        <v>3</v>
      </c>
      <c r="F1639" s="10">
        <v>4</v>
      </c>
      <c r="G1639" s="119" t="str">
        <f t="shared" si="243"/>
        <v>EXCLUDED</v>
      </c>
      <c r="H1639" s="147" t="s">
        <v>901</v>
      </c>
      <c r="I1639" s="189" t="s">
        <v>901</v>
      </c>
      <c r="J1639" s="10" t="str">
        <f>IF(AND(G1639="Excluded", H1639="Excluded"), "Mutually Excluded", IF(AND(OR(G1639="CERTAINLY INCLUDED", G1639="INCLUDED", G1639="MAYBE" ), OR(H1639="INCLUDED", H1639="MAYBE")), "MUTUALLY INCLUDED", IF(AND(G1639="MAYBE", H1639="MAYBE"), "Mutually MAYBE", IF(AND(G1639="Excluded", OR(H1639="INCLUDED", H1639="MAYBE")), "AI: No, Human: Yes", IF(AND(H1639="Excluded", OR(G1639="INCLUDED", G1639="CERTAINLY INCLUDED", G1639="MAYBE")), "AI: Yes, Human: No", "Other Conflict")))))</f>
        <v>Mutually Excluded</v>
      </c>
      <c r="K1639" s="10"/>
      <c r="L1639" s="10"/>
      <c r="N1639" s="220" t="s">
        <v>19</v>
      </c>
      <c r="O1639" s="54" t="str">
        <f>IF(J1639="Mutually Excluded","Exclude",IF(J1639= "Mutually Included","Include",M1639))</f>
        <v>Exclude</v>
      </c>
      <c r="P1639" s="54" t="str">
        <f>'Humans Alignment T&amp;A'!Z1639</f>
        <v>Exclude</v>
      </c>
      <c r="Q1639" s="120" t="str">
        <f>IF(AND(O1639="Exclude", P1639="Exclude"), "Mutually Excluded", IF(AND(OR(O1639="CERTAINLY INCLUDED", O1639="INCLUDE" ), OR(P1639="INCLUDE", P1639="MAYBE")), "MUTUALLY INCLUDED", IF(AND(O1639="MAYBE", P1639="MAYBE"), "Mutually MAYBE", IF(AND(O1639="Exclude", OR(P1639="INCLUDE", P1639="MAYBE")), "AI+Hum: No, Hum1+2: Yes", IF(AND(P1639="Exclude", OR(O1639="INCLUDE", O1639="CERTAINLY INCLUDED", H1639="MAYBE")), "Ai+hum: Yes, Hum1+2: No", "Other Conflict")))))</f>
        <v>Mutually Excluded</v>
      </c>
      <c r="U1639" s="121" t="str">
        <f>IF(Q1639="Mutually Excluded","Exclude",IF(Q1639= "Mutually Included","Include",R1639))</f>
        <v>Exclude</v>
      </c>
      <c r="V1639" s="122"/>
      <c r="X1639" s="117"/>
      <c r="Y1639" s="117"/>
      <c r="Z1639" s="103" t="str">
        <f t="shared" si="239"/>
        <v/>
      </c>
      <c r="AA1639" s="256"/>
      <c r="AB1639" s="186"/>
      <c r="AC1639" s="186"/>
      <c r="AD1639" s="203"/>
      <c r="AF1639" s="203"/>
      <c r="AG1639" s="102" t="str">
        <f t="shared" si="240"/>
        <v/>
      </c>
      <c r="AH1639" s="10" t="str">
        <f t="shared" si="242"/>
        <v/>
      </c>
      <c r="AI1639" s="102"/>
      <c r="AJ1639" s="10"/>
      <c r="AK1639" s="10"/>
      <c r="AL1639" s="105"/>
      <c r="AM1639" s="102"/>
      <c r="AN1639" s="10"/>
      <c r="AO1639" s="10" t="str">
        <f t="shared" si="241"/>
        <v/>
      </c>
      <c r="AT1639" s="10"/>
      <c r="AU1639" s="10" t="str">
        <f>IF(O1639="include",AF1639,"")</f>
        <v/>
      </c>
      <c r="AV1639" s="54" t="str">
        <f>IF(P1639="include",AF1639,"")</f>
        <v/>
      </c>
    </row>
    <row r="1640" spans="1:48" s="54" customFormat="1" ht="45">
      <c r="A1640" s="10">
        <v>1785</v>
      </c>
      <c r="B1640" s="10"/>
      <c r="C1640" s="10" t="s">
        <v>2176</v>
      </c>
      <c r="D1640" s="10">
        <v>1</v>
      </c>
      <c r="E1640" s="10">
        <v>1</v>
      </c>
      <c r="F1640" s="10">
        <v>1</v>
      </c>
      <c r="G1640" s="119" t="str">
        <f t="shared" si="243"/>
        <v>EXCLUDED</v>
      </c>
      <c r="H1640" s="147" t="s">
        <v>901</v>
      </c>
      <c r="I1640" s="189" t="s">
        <v>901</v>
      </c>
      <c r="J1640" s="10" t="str">
        <f>IF(AND(G1640="Excluded", H1640="Excluded"), "Mutually Excluded", IF(AND(OR(G1640="CERTAINLY INCLUDED", G1640="INCLUDED", G1640="MAYBE" ), OR(H1640="INCLUDED", H1640="MAYBE")), "MUTUALLY INCLUDED", IF(AND(G1640="MAYBE", H1640="MAYBE"), "Mutually MAYBE", IF(AND(G1640="Excluded", OR(H1640="INCLUDED", H1640="MAYBE")), "AI: No, Human: Yes", IF(AND(H1640="Excluded", OR(G1640="INCLUDED", G1640="CERTAINLY INCLUDED", G1640="MAYBE")), "AI: Yes, Human: No", "Other Conflict")))))</f>
        <v>Mutually Excluded</v>
      </c>
      <c r="K1640" s="10"/>
      <c r="L1640" s="10"/>
      <c r="N1640" s="220" t="s">
        <v>19</v>
      </c>
      <c r="O1640" s="54" t="str">
        <f>IF(J1640="Mutually Excluded","Exclude",IF(J1640= "Mutually Included","Include",M1640))</f>
        <v>Exclude</v>
      </c>
      <c r="P1640" s="54" t="str">
        <f>'Humans Alignment T&amp;A'!Z1640</f>
        <v>Exclude</v>
      </c>
      <c r="Q1640" s="120" t="str">
        <f>IF(AND(O1640="Exclude", P1640="Exclude"), "Mutually Excluded", IF(AND(OR(O1640="CERTAINLY INCLUDED", O1640="INCLUDE" ), OR(P1640="INCLUDE", P1640="MAYBE")), "MUTUALLY INCLUDED", IF(AND(O1640="MAYBE", P1640="MAYBE"), "Mutually MAYBE", IF(AND(O1640="Exclude", OR(P1640="INCLUDE", P1640="MAYBE")), "AI+Hum: No, Hum1+2: Yes", IF(AND(P1640="Exclude", OR(O1640="INCLUDE", O1640="CERTAINLY INCLUDED", H1640="MAYBE")), "Ai+hum: Yes, Hum1+2: No", "Other Conflict")))))</f>
        <v>Mutually Excluded</v>
      </c>
      <c r="U1640" s="121" t="str">
        <f>IF(Q1640="Mutually Excluded","Exclude",IF(Q1640= "Mutually Included","Include",R1640))</f>
        <v>Exclude</v>
      </c>
      <c r="V1640" s="122"/>
      <c r="X1640" s="117"/>
      <c r="Y1640" s="117"/>
      <c r="Z1640" s="103" t="str">
        <f t="shared" si="239"/>
        <v/>
      </c>
      <c r="AA1640" s="256"/>
      <c r="AB1640" s="186"/>
      <c r="AC1640" s="186"/>
      <c r="AD1640" s="203"/>
      <c r="AF1640" s="203"/>
      <c r="AG1640" s="102" t="str">
        <f t="shared" si="240"/>
        <v/>
      </c>
      <c r="AH1640" s="10" t="str">
        <f t="shared" si="242"/>
        <v/>
      </c>
      <c r="AI1640" s="102"/>
      <c r="AJ1640" s="10"/>
      <c r="AK1640" s="10"/>
      <c r="AL1640" s="105"/>
      <c r="AM1640" s="102"/>
      <c r="AN1640" s="10"/>
      <c r="AO1640" s="10" t="str">
        <f t="shared" si="241"/>
        <v/>
      </c>
      <c r="AT1640" s="10"/>
      <c r="AU1640" s="10" t="str">
        <f>IF(O1640="include",AF1640,"")</f>
        <v/>
      </c>
      <c r="AV1640" s="54" t="str">
        <f>IF(P1640="include",AF1640,"")</f>
        <v/>
      </c>
    </row>
    <row r="1641" spans="1:48" s="54" customFormat="1" ht="60.75" customHeight="1" thickBot="1">
      <c r="A1641" s="10">
        <v>1786</v>
      </c>
      <c r="B1641" s="187" t="s">
        <v>2177</v>
      </c>
      <c r="C1641" s="10" t="s">
        <v>2177</v>
      </c>
      <c r="D1641" s="10">
        <v>5</v>
      </c>
      <c r="E1641" s="10">
        <v>5</v>
      </c>
      <c r="F1641" s="10">
        <v>5</v>
      </c>
      <c r="G1641" s="119" t="str">
        <f t="shared" si="243"/>
        <v>CERTAINLY INCLUDED</v>
      </c>
      <c r="H1641" s="147" t="s">
        <v>1752</v>
      </c>
      <c r="I1641" s="189" t="s">
        <v>1752</v>
      </c>
      <c r="J1641" s="10" t="str">
        <f>IF(AND(G1641="Excluded", H1641="Excluded"), "Mutually Excluded", IF(AND(OR(G1641="CERTAINLY INCLUDED", G1641="INCLUDED", G1641="MAYBE" ), OR(H1641="INCLUDED", H1641="MAYBE")), "MUTUALLY INCLUDED", IF(AND(G1641="MAYBE", H1641="MAYBE"), "Mutually MAYBE", IF(AND(G1641="Excluded", OR(H1641="INCLUDED", H1641="MAYBE")), "AI: No, Human: Yes", IF(AND(H1641="Excluded", OR(G1641="INCLUDED", G1641="CERTAINLY INCLUDED", G1641="MAYBE")), "AI: Yes, Human: No", "Other Conflict")))))</f>
        <v>MUTUALLY INCLUDED</v>
      </c>
      <c r="K1641" s="10"/>
      <c r="L1641" s="10"/>
      <c r="N1641" s="220" t="s">
        <v>23</v>
      </c>
      <c r="O1641" s="54" t="str">
        <f>IF(J1641="Mutually Excluded","Exclude",IF(J1641= "Mutually Included","Include",M1641))</f>
        <v>Include</v>
      </c>
      <c r="P1641" s="54" t="str">
        <f>'Humans Alignment T&amp;A'!Z1641</f>
        <v>Include</v>
      </c>
      <c r="Q1641" s="120" t="str">
        <f>IF(AND(O1641="Exclude", P1641="Exclude"), "Mutually Excluded", IF(AND(OR(O1641="CERTAINLY INCLUDED", O1641="INCLUDE" ), OR(P1641="INCLUDE", P1641="MAYBE")), "MUTUALLY INCLUDED", IF(AND(O1641="MAYBE", P1641="MAYBE"), "Mutually MAYBE", IF(AND(O1641="Exclude", OR(P1641="INCLUDE", P1641="MAYBE")), "AI+Hum: No, Hum1+2: Yes", IF(AND(P1641="Exclude", OR(O1641="INCLUDE", O1641="CERTAINLY INCLUDED", H1641="MAYBE")), "Ai+hum: Yes, Hum1+2: No", "Other Conflict")))))</f>
        <v>MUTUALLY INCLUDED</v>
      </c>
      <c r="R1641" s="185"/>
      <c r="U1641" s="121" t="str">
        <f>IF(Q1641="Mutually Excluded","Exclude",IF(Q1641= "Mutually Included","Include",R1641))</f>
        <v>Include</v>
      </c>
      <c r="V1641" s="122" t="s">
        <v>19</v>
      </c>
      <c r="W1641" s="54" t="s">
        <v>23</v>
      </c>
      <c r="X1641" s="201" t="s">
        <v>901</v>
      </c>
      <c r="Y1641" s="201" t="s">
        <v>3096</v>
      </c>
      <c r="Z1641" s="103" t="str">
        <f t="shared" si="239"/>
        <v>Nikos Included, Cindy Excluded</v>
      </c>
      <c r="AA1641" s="104" t="s">
        <v>19</v>
      </c>
      <c r="AB1641" s="186"/>
      <c r="AC1641" s="186"/>
      <c r="AD1641" s="203" t="s">
        <v>19</v>
      </c>
      <c r="AF1641" s="203" t="s">
        <v>23</v>
      </c>
      <c r="AG1641" s="102" t="str">
        <f t="shared" si="240"/>
        <v>Nikos Included, Mikhail Excluded</v>
      </c>
      <c r="AH1641" s="10" t="str">
        <f t="shared" si="242"/>
        <v>Mutually Included</v>
      </c>
      <c r="AI1641" s="102" t="s">
        <v>23</v>
      </c>
      <c r="AJ1641" s="10"/>
      <c r="AK1641" s="10"/>
      <c r="AL1641" s="107" t="s">
        <v>2914</v>
      </c>
      <c r="AM1641" s="102"/>
      <c r="AN1641" s="10"/>
      <c r="AO1641" s="10" t="str">
        <f t="shared" si="241"/>
        <v>Mutually Included</v>
      </c>
      <c r="AP1641" s="54" t="str">
        <f>IF(COUNTA(AQ1641:AS1641)=0, "", IF(COUNTIF(AQ1641:AS1641,5)=3, "Include", IF(COUNTIF(AQ1641:AS1641,5)&gt;=1, "Maybe", "Exclude")))</f>
        <v>Maybe</v>
      </c>
      <c r="AQ1641" s="54">
        <v>4</v>
      </c>
      <c r="AR1641" s="54">
        <v>5</v>
      </c>
      <c r="AS1641" s="54">
        <v>3</v>
      </c>
      <c r="AT1641" s="10" t="s">
        <v>3102</v>
      </c>
      <c r="AU1641" s="10" t="str">
        <f>IF(O1641="include",AF1641,"")</f>
        <v>Include</v>
      </c>
      <c r="AV1641" s="54" t="str">
        <f>IF(P1641="include",AF1641,"")</f>
        <v>Include</v>
      </c>
    </row>
    <row r="1642" spans="1:48" s="54" customFormat="1" ht="30.75" thickBot="1">
      <c r="A1642" s="10">
        <v>1787</v>
      </c>
      <c r="B1642" s="10"/>
      <c r="C1642" s="10" t="s">
        <v>2178</v>
      </c>
      <c r="D1642" s="10">
        <v>4</v>
      </c>
      <c r="E1642" s="10">
        <v>4</v>
      </c>
      <c r="F1642" s="10">
        <v>3</v>
      </c>
      <c r="G1642" s="119" t="str">
        <f t="shared" si="243"/>
        <v>EXCLUDED</v>
      </c>
      <c r="H1642" s="147" t="s">
        <v>901</v>
      </c>
      <c r="I1642" s="189" t="s">
        <v>901</v>
      </c>
      <c r="J1642" s="10" t="str">
        <f>IF(AND(G1642="Excluded", H1642="Excluded"), "Mutually Excluded", IF(AND(OR(G1642="CERTAINLY INCLUDED", G1642="INCLUDED", G1642="MAYBE" ), OR(H1642="INCLUDED", H1642="MAYBE")), "MUTUALLY INCLUDED", IF(AND(G1642="MAYBE", H1642="MAYBE"), "Mutually MAYBE", IF(AND(G1642="Excluded", OR(H1642="INCLUDED", H1642="MAYBE")), "AI: No, Human: Yes", IF(AND(H1642="Excluded", OR(G1642="INCLUDED", G1642="CERTAINLY INCLUDED", G1642="MAYBE")), "AI: Yes, Human: No", "Other Conflict")))))</f>
        <v>Mutually Excluded</v>
      </c>
      <c r="K1642" s="10"/>
      <c r="L1642" s="10"/>
      <c r="N1642" s="220" t="s">
        <v>19</v>
      </c>
      <c r="O1642" s="54" t="str">
        <f>IF(J1642="Mutually Excluded","Exclude",IF(J1642= "Mutually Included","Include",M1642))</f>
        <v>Exclude</v>
      </c>
      <c r="P1642" s="54" t="str">
        <f>'Humans Alignment T&amp;A'!Z1642</f>
        <v>Exclude</v>
      </c>
      <c r="Q1642" s="120" t="str">
        <f>IF(AND(O1642="Exclude", P1642="Exclude"), "Mutually Excluded", IF(AND(OR(O1642="CERTAINLY INCLUDED", O1642="INCLUDE" ), OR(P1642="INCLUDE", P1642="MAYBE")), "MUTUALLY INCLUDED", IF(AND(O1642="MAYBE", P1642="MAYBE"), "Mutually MAYBE", IF(AND(O1642="Exclude", OR(P1642="INCLUDE", P1642="MAYBE")), "AI+Hum: No, Hum1+2: Yes", IF(AND(P1642="Exclude", OR(O1642="INCLUDE", O1642="CERTAINLY INCLUDED", H1642="MAYBE")), "Ai+hum: Yes, Hum1+2: No", "Other Conflict")))))</f>
        <v>Mutually Excluded</v>
      </c>
      <c r="S1642" s="54" t="s">
        <v>23</v>
      </c>
      <c r="T1642" s="54" t="s">
        <v>23</v>
      </c>
      <c r="U1642" s="121" t="str">
        <f>IF(Q1642="Mutually Excluded","Exclude",IF(Q1642= "Mutually Included","Include",R1642))</f>
        <v>Exclude</v>
      </c>
      <c r="V1642" s="122"/>
      <c r="X1642" s="201"/>
      <c r="Y1642" s="123"/>
      <c r="Z1642" s="103"/>
      <c r="AA1642" s="149"/>
      <c r="AB1642" s="124"/>
      <c r="AC1642" s="124"/>
      <c r="AD1642" s="205"/>
      <c r="AF1642" s="203"/>
      <c r="AG1642" s="102"/>
      <c r="AH1642" s="10"/>
      <c r="AI1642" s="184"/>
      <c r="AJ1642" s="10"/>
      <c r="AK1642" s="10"/>
      <c r="AL1642" s="135"/>
      <c r="AM1642" s="102"/>
      <c r="AN1642" s="10"/>
      <c r="AO1642" s="10"/>
      <c r="AT1642" s="10"/>
      <c r="AU1642" s="10" t="str">
        <f>IF(O1642="include",AF1642,"")</f>
        <v/>
      </c>
      <c r="AV1642" s="54" t="str">
        <f>IF(P1642="include",AF1642,"")</f>
        <v/>
      </c>
    </row>
    <row r="1643" spans="1:48" s="54" customFormat="1" ht="45" customHeight="1">
      <c r="A1643" s="10">
        <v>1789</v>
      </c>
      <c r="B1643" s="10"/>
      <c r="C1643" s="10" t="s">
        <v>2180</v>
      </c>
      <c r="D1643" s="10">
        <v>4</v>
      </c>
      <c r="E1643" s="10">
        <v>4</v>
      </c>
      <c r="F1643" s="10">
        <v>3</v>
      </c>
      <c r="G1643" s="119" t="str">
        <f t="shared" si="243"/>
        <v>EXCLUDED</v>
      </c>
      <c r="H1643" s="147" t="s">
        <v>901</v>
      </c>
      <c r="I1643" s="189" t="s">
        <v>901</v>
      </c>
      <c r="J1643" s="10" t="str">
        <f>IF(AND(G1643="Excluded", H1643="Excluded"), "Mutually Excluded", IF(AND(OR(G1643="CERTAINLY INCLUDED", G1643="INCLUDED", G1643="MAYBE" ), OR(H1643="INCLUDED", H1643="MAYBE")), "MUTUALLY INCLUDED", IF(AND(G1643="MAYBE", H1643="MAYBE"), "Mutually MAYBE", IF(AND(G1643="Excluded", OR(H1643="INCLUDED", H1643="MAYBE")), "AI: No, Human: Yes", IF(AND(H1643="Excluded", OR(G1643="INCLUDED", G1643="CERTAINLY INCLUDED", G1643="MAYBE")), "AI: Yes, Human: No", "Other Conflict")))))</f>
        <v>Mutually Excluded</v>
      </c>
      <c r="K1643" s="10"/>
      <c r="L1643" s="10"/>
      <c r="N1643" s="220" t="s">
        <v>19</v>
      </c>
      <c r="O1643" s="54" t="str">
        <f>IF(J1643="Mutually Excluded","Exclude",IF(J1643= "Mutually Included","Include",M1643))</f>
        <v>Exclude</v>
      </c>
      <c r="P1643" s="54" t="str">
        <f>'Humans Alignment T&amp;A'!Z1643</f>
        <v>Exclude</v>
      </c>
      <c r="Q1643" s="120" t="str">
        <f>IF(AND(O1643="Exclude", P1643="Exclude"), "Mutually Excluded", IF(AND(OR(O1643="CERTAINLY INCLUDED", O1643="INCLUDE" ), OR(P1643="INCLUDE", P1643="MAYBE")), "MUTUALLY INCLUDED", IF(AND(O1643="MAYBE", P1643="MAYBE"), "Mutually MAYBE", IF(AND(O1643="Exclude", OR(P1643="INCLUDE", P1643="MAYBE")), "AI+Hum: No, Hum1+2: Yes", IF(AND(P1643="Exclude", OR(O1643="INCLUDE", O1643="CERTAINLY INCLUDED", H1643="MAYBE")), "Ai+hum: Yes, Hum1+2: No", "Other Conflict")))))</f>
        <v>Mutually Excluded</v>
      </c>
      <c r="U1643" s="121" t="str">
        <f>IF(Q1643="Mutually Excluded","Exclude",IF(Q1643= "Mutually Included","Include",R1643))</f>
        <v>Exclude</v>
      </c>
      <c r="V1643" s="122"/>
      <c r="X1643" s="117"/>
      <c r="Y1643" s="117"/>
      <c r="Z1643" s="103" t="str">
        <f t="shared" si="239"/>
        <v/>
      </c>
      <c r="AA1643" s="256"/>
      <c r="AB1643" s="186"/>
      <c r="AC1643" s="186"/>
      <c r="AD1643" s="203"/>
      <c r="AF1643" s="203"/>
      <c r="AG1643" s="102" t="str">
        <f t="shared" si="240"/>
        <v/>
      </c>
      <c r="AH1643" s="10" t="str">
        <f t="shared" si="242"/>
        <v/>
      </c>
      <c r="AI1643" s="102"/>
      <c r="AJ1643" s="10"/>
      <c r="AK1643" s="10"/>
      <c r="AL1643" s="105"/>
      <c r="AM1643" s="102"/>
      <c r="AN1643" s="10"/>
      <c r="AO1643" s="10" t="str">
        <f t="shared" si="241"/>
        <v/>
      </c>
      <c r="AT1643" s="10"/>
      <c r="AU1643" s="10" t="str">
        <f>IF(O1643="include",AF1643,"")</f>
        <v/>
      </c>
      <c r="AV1643" s="54" t="str">
        <f>IF(P1643="include",AF1643,"")</f>
        <v/>
      </c>
    </row>
    <row r="1644" spans="1:48" s="54" customFormat="1" ht="30">
      <c r="A1644" s="10">
        <v>1790</v>
      </c>
      <c r="B1644" s="10"/>
      <c r="C1644" s="10" t="s">
        <v>2182</v>
      </c>
      <c r="D1644" s="10">
        <v>1</v>
      </c>
      <c r="E1644" s="10">
        <v>1</v>
      </c>
      <c r="F1644" s="10">
        <v>1</v>
      </c>
      <c r="G1644" s="119" t="str">
        <f t="shared" si="243"/>
        <v>EXCLUDED</v>
      </c>
      <c r="H1644" s="147" t="s">
        <v>901</v>
      </c>
      <c r="I1644" s="189" t="s">
        <v>1752</v>
      </c>
      <c r="J1644" s="10" t="str">
        <f>IF(AND(G1644="Excluded", H1644="Excluded"), "Mutually Excluded", IF(AND(OR(G1644="CERTAINLY INCLUDED", G1644="INCLUDED", G1644="MAYBE" ), OR(H1644="INCLUDED", H1644="MAYBE")), "MUTUALLY INCLUDED", IF(AND(G1644="MAYBE", H1644="MAYBE"), "Mutually MAYBE", IF(AND(G1644="Excluded", OR(H1644="INCLUDED", H1644="MAYBE")), "AI: No, Human: Yes", IF(AND(H1644="Excluded", OR(G1644="INCLUDED", G1644="CERTAINLY INCLUDED", G1644="MAYBE")), "AI: Yes, Human: No", "Other Conflict")))))</f>
        <v>Mutually Excluded</v>
      </c>
      <c r="K1644" s="10"/>
      <c r="L1644" s="10"/>
      <c r="N1644" s="220" t="s">
        <v>19</v>
      </c>
      <c r="O1644" s="54" t="str">
        <f>IF(J1644="Mutually Excluded","Exclude",IF(J1644= "Mutually Included","Include",M1644))</f>
        <v>Exclude</v>
      </c>
      <c r="P1644" s="54" t="str">
        <f>'Humans Alignment T&amp;A'!Z1644</f>
        <v>Exclude</v>
      </c>
      <c r="Q1644" s="120" t="str">
        <f>IF(AND(O1644="Exclude", P1644="Exclude"), "Mutually Excluded", IF(AND(OR(O1644="CERTAINLY INCLUDED", O1644="INCLUDE" ), OR(P1644="INCLUDE", P1644="MAYBE")), "MUTUALLY INCLUDED", IF(AND(O1644="MAYBE", P1644="MAYBE"), "Mutually MAYBE", IF(AND(O1644="Exclude", OR(P1644="INCLUDE", P1644="MAYBE")), "AI+Hum: No, Hum1+2: Yes", IF(AND(P1644="Exclude", OR(O1644="INCLUDE", O1644="CERTAINLY INCLUDED", H1644="MAYBE")), "Ai+hum: Yes, Hum1+2: No", "Other Conflict")))))</f>
        <v>Mutually Excluded</v>
      </c>
      <c r="U1644" s="121" t="str">
        <f>IF(Q1644="Mutually Excluded","Exclude",IF(Q1644= "Mutually Included","Include",R1644))</f>
        <v>Exclude</v>
      </c>
      <c r="V1644" s="122"/>
      <c r="X1644" s="117"/>
      <c r="Y1644" s="117"/>
      <c r="Z1644" s="103" t="str">
        <f t="shared" si="239"/>
        <v/>
      </c>
      <c r="AA1644" s="256"/>
      <c r="AB1644" s="186"/>
      <c r="AC1644" s="186"/>
      <c r="AD1644" s="203"/>
      <c r="AF1644" s="203"/>
      <c r="AG1644" s="102" t="str">
        <f t="shared" si="240"/>
        <v/>
      </c>
      <c r="AH1644" s="10" t="str">
        <f t="shared" si="242"/>
        <v/>
      </c>
      <c r="AI1644" s="102"/>
      <c r="AJ1644" s="10"/>
      <c r="AK1644" s="10"/>
      <c r="AL1644" s="105"/>
      <c r="AM1644" s="102"/>
      <c r="AN1644" s="10"/>
      <c r="AO1644" s="10" t="str">
        <f t="shared" si="241"/>
        <v/>
      </c>
      <c r="AT1644" s="10"/>
      <c r="AU1644" s="10" t="str">
        <f>IF(O1644="include",AF1644,"")</f>
        <v/>
      </c>
      <c r="AV1644" s="54" t="str">
        <f>IF(P1644="include",AF1644,"")</f>
        <v/>
      </c>
    </row>
    <row r="1645" spans="1:48" s="54" customFormat="1" ht="30">
      <c r="A1645" s="10">
        <v>1791</v>
      </c>
      <c r="B1645" s="10"/>
      <c r="C1645" s="10" t="s">
        <v>2184</v>
      </c>
      <c r="D1645" s="10">
        <v>2</v>
      </c>
      <c r="E1645" s="10">
        <v>2</v>
      </c>
      <c r="F1645" s="10">
        <v>2</v>
      </c>
      <c r="G1645" s="119" t="str">
        <f t="shared" si="243"/>
        <v>EXCLUDED</v>
      </c>
      <c r="H1645" s="147" t="s">
        <v>901</v>
      </c>
      <c r="I1645" s="189" t="s">
        <v>901</v>
      </c>
      <c r="J1645" s="10" t="str">
        <f>IF(AND(G1645="Excluded", H1645="Excluded"), "Mutually Excluded", IF(AND(OR(G1645="CERTAINLY INCLUDED", G1645="INCLUDED", G1645="MAYBE" ), OR(H1645="INCLUDED", H1645="MAYBE")), "MUTUALLY INCLUDED", IF(AND(G1645="MAYBE", H1645="MAYBE"), "Mutually MAYBE", IF(AND(G1645="Excluded", OR(H1645="INCLUDED", H1645="MAYBE")), "AI: No, Human: Yes", IF(AND(H1645="Excluded", OR(G1645="INCLUDED", G1645="CERTAINLY INCLUDED", G1645="MAYBE")), "AI: Yes, Human: No", "Other Conflict")))))</f>
        <v>Mutually Excluded</v>
      </c>
      <c r="K1645" s="10"/>
      <c r="L1645" s="10"/>
      <c r="N1645" s="220" t="s">
        <v>19</v>
      </c>
      <c r="O1645" s="54" t="str">
        <f>IF(J1645="Mutually Excluded","Exclude",IF(J1645= "Mutually Included","Include",M1645))</f>
        <v>Exclude</v>
      </c>
      <c r="P1645" s="54" t="str">
        <f>'Humans Alignment T&amp;A'!Z1645</f>
        <v>Exclude</v>
      </c>
      <c r="Q1645" s="120" t="str">
        <f>IF(AND(O1645="Exclude", P1645="Exclude"), "Mutually Excluded", IF(AND(OR(O1645="CERTAINLY INCLUDED", O1645="INCLUDE" ), OR(P1645="INCLUDE", P1645="MAYBE")), "MUTUALLY INCLUDED", IF(AND(O1645="MAYBE", P1645="MAYBE"), "Mutually MAYBE", IF(AND(O1645="Exclude", OR(P1645="INCLUDE", P1645="MAYBE")), "AI+Hum: No, Hum1+2: Yes", IF(AND(P1645="Exclude", OR(O1645="INCLUDE", O1645="CERTAINLY INCLUDED", H1645="MAYBE")), "Ai+hum: Yes, Hum1+2: No", "Other Conflict")))))</f>
        <v>Mutually Excluded</v>
      </c>
      <c r="U1645" s="121" t="str">
        <f>IF(Q1645="Mutually Excluded","Exclude",IF(Q1645= "Mutually Included","Include",R1645))</f>
        <v>Exclude</v>
      </c>
      <c r="V1645" s="122"/>
      <c r="X1645" s="117"/>
      <c r="Y1645" s="117"/>
      <c r="Z1645" s="103" t="str">
        <f t="shared" si="239"/>
        <v/>
      </c>
      <c r="AA1645" s="256"/>
      <c r="AB1645" s="186"/>
      <c r="AC1645" s="186"/>
      <c r="AD1645" s="203"/>
      <c r="AF1645" s="203"/>
      <c r="AG1645" s="102" t="str">
        <f t="shared" si="240"/>
        <v/>
      </c>
      <c r="AH1645" s="10" t="str">
        <f t="shared" si="242"/>
        <v/>
      </c>
      <c r="AI1645" s="102"/>
      <c r="AJ1645" s="10"/>
      <c r="AK1645" s="10"/>
      <c r="AL1645" s="105"/>
      <c r="AM1645" s="102"/>
      <c r="AN1645" s="10"/>
      <c r="AO1645" s="10" t="str">
        <f t="shared" si="241"/>
        <v/>
      </c>
      <c r="AT1645" s="10"/>
      <c r="AU1645" s="10" t="str">
        <f>IF(O1645="include",AF1645,"")</f>
        <v/>
      </c>
      <c r="AV1645" s="54" t="str">
        <f>IF(P1645="include",AF1645,"")</f>
        <v/>
      </c>
    </row>
    <row r="1646" spans="1:48" s="54" customFormat="1" ht="30">
      <c r="A1646" s="10">
        <v>1792</v>
      </c>
      <c r="B1646" s="10"/>
      <c r="C1646" s="10" t="s">
        <v>2185</v>
      </c>
      <c r="D1646" s="10">
        <v>2</v>
      </c>
      <c r="E1646" s="10">
        <v>2</v>
      </c>
      <c r="F1646" s="10">
        <v>2</v>
      </c>
      <c r="G1646" s="119" t="str">
        <f t="shared" si="243"/>
        <v>EXCLUDED</v>
      </c>
      <c r="H1646" s="147" t="s">
        <v>901</v>
      </c>
      <c r="I1646" s="189" t="s">
        <v>901</v>
      </c>
      <c r="J1646" s="10" t="str">
        <f>IF(AND(G1646="Excluded", H1646="Excluded"), "Mutually Excluded", IF(AND(OR(G1646="CERTAINLY INCLUDED", G1646="INCLUDED", G1646="MAYBE" ), OR(H1646="INCLUDED", H1646="MAYBE")), "MUTUALLY INCLUDED", IF(AND(G1646="MAYBE", H1646="MAYBE"), "Mutually MAYBE", IF(AND(G1646="Excluded", OR(H1646="INCLUDED", H1646="MAYBE")), "AI: No, Human: Yes", IF(AND(H1646="Excluded", OR(G1646="INCLUDED", G1646="CERTAINLY INCLUDED", G1646="MAYBE")), "AI: Yes, Human: No", "Other Conflict")))))</f>
        <v>Mutually Excluded</v>
      </c>
      <c r="K1646" s="10"/>
      <c r="L1646" s="10"/>
      <c r="N1646" s="220" t="s">
        <v>19</v>
      </c>
      <c r="O1646" s="54" t="str">
        <f>IF(J1646="Mutually Excluded","Exclude",IF(J1646= "Mutually Included","Include",M1646))</f>
        <v>Exclude</v>
      </c>
      <c r="P1646" s="54" t="str">
        <f>'Humans Alignment T&amp;A'!Z1646</f>
        <v>Exclude</v>
      </c>
      <c r="Q1646" s="120" t="str">
        <f>IF(AND(O1646="Exclude", P1646="Exclude"), "Mutually Excluded", IF(AND(OR(O1646="CERTAINLY INCLUDED", O1646="INCLUDE" ), OR(P1646="INCLUDE", P1646="MAYBE")), "MUTUALLY INCLUDED", IF(AND(O1646="MAYBE", P1646="MAYBE"), "Mutually MAYBE", IF(AND(O1646="Exclude", OR(P1646="INCLUDE", P1646="MAYBE")), "AI+Hum: No, Hum1+2: Yes", IF(AND(P1646="Exclude", OR(O1646="INCLUDE", O1646="CERTAINLY INCLUDED", H1646="MAYBE")), "Ai+hum: Yes, Hum1+2: No", "Other Conflict")))))</f>
        <v>Mutually Excluded</v>
      </c>
      <c r="U1646" s="121" t="str">
        <f>IF(Q1646="Mutually Excluded","Exclude",IF(Q1646= "Mutually Included","Include",R1646))</f>
        <v>Exclude</v>
      </c>
      <c r="V1646" s="122"/>
      <c r="X1646" s="117"/>
      <c r="Y1646" s="117"/>
      <c r="Z1646" s="103" t="str">
        <f t="shared" si="239"/>
        <v/>
      </c>
      <c r="AA1646" s="256"/>
      <c r="AB1646" s="186"/>
      <c r="AC1646" s="186"/>
      <c r="AD1646" s="203"/>
      <c r="AF1646" s="203"/>
      <c r="AG1646" s="102" t="str">
        <f t="shared" si="240"/>
        <v/>
      </c>
      <c r="AH1646" s="10" t="str">
        <f t="shared" si="242"/>
        <v/>
      </c>
      <c r="AI1646" s="102"/>
      <c r="AJ1646" s="10"/>
      <c r="AK1646" s="10"/>
      <c r="AL1646" s="105"/>
      <c r="AM1646" s="102"/>
      <c r="AN1646" s="10"/>
      <c r="AO1646" s="10" t="str">
        <f t="shared" si="241"/>
        <v/>
      </c>
      <c r="AT1646" s="10"/>
      <c r="AU1646" s="10" t="str">
        <f>IF(O1646="include",AF1646,"")</f>
        <v/>
      </c>
      <c r="AV1646" s="54" t="str">
        <f>IF(P1646="include",AF1646,"")</f>
        <v/>
      </c>
    </row>
    <row r="1647" spans="1:48" s="54" customFormat="1" ht="70.150000000000006" customHeight="1">
      <c r="A1647" s="10">
        <v>1793</v>
      </c>
      <c r="B1647" s="10"/>
      <c r="C1647" s="10" t="s">
        <v>2186</v>
      </c>
      <c r="D1647" s="10">
        <v>2</v>
      </c>
      <c r="E1647" s="10">
        <v>2</v>
      </c>
      <c r="F1647" s="10">
        <v>2</v>
      </c>
      <c r="G1647" s="119" t="str">
        <f t="shared" si="243"/>
        <v>EXCLUDED</v>
      </c>
      <c r="H1647" s="147" t="s">
        <v>901</v>
      </c>
      <c r="I1647" s="189" t="s">
        <v>901</v>
      </c>
      <c r="J1647" s="10" t="str">
        <f>IF(AND(G1647="Excluded", H1647="Excluded"), "Mutually Excluded", IF(AND(OR(G1647="CERTAINLY INCLUDED", G1647="INCLUDED", G1647="MAYBE" ), OR(H1647="INCLUDED", H1647="MAYBE")), "MUTUALLY INCLUDED", IF(AND(G1647="MAYBE", H1647="MAYBE"), "Mutually MAYBE", IF(AND(G1647="Excluded", OR(H1647="INCLUDED", H1647="MAYBE")), "AI: No, Human: Yes", IF(AND(H1647="Excluded", OR(G1647="INCLUDED", G1647="CERTAINLY INCLUDED", G1647="MAYBE")), "AI: Yes, Human: No", "Other Conflict")))))</f>
        <v>Mutually Excluded</v>
      </c>
      <c r="K1647" s="10"/>
      <c r="L1647" s="10"/>
      <c r="N1647" s="220" t="s">
        <v>19</v>
      </c>
      <c r="O1647" s="54" t="str">
        <f>IF(J1647="Mutually Excluded","Exclude",IF(J1647= "Mutually Included","Include",M1647))</f>
        <v>Exclude</v>
      </c>
      <c r="P1647" s="54" t="str">
        <f>'Humans Alignment T&amp;A'!Z1647</f>
        <v>Exclude</v>
      </c>
      <c r="Q1647" s="120" t="str">
        <f>IF(AND(O1647="Exclude", P1647="Exclude"), "Mutually Excluded", IF(AND(OR(O1647="CERTAINLY INCLUDED", O1647="INCLUDE" ), OR(P1647="INCLUDE", P1647="MAYBE")), "MUTUALLY INCLUDED", IF(AND(O1647="MAYBE", P1647="MAYBE"), "Mutually MAYBE", IF(AND(O1647="Exclude", OR(P1647="INCLUDE", P1647="MAYBE")), "AI+Hum: No, Hum1+2: Yes", IF(AND(P1647="Exclude", OR(O1647="INCLUDE", O1647="CERTAINLY INCLUDED", H1647="MAYBE")), "Ai+hum: Yes, Hum1+2: No", "Other Conflict")))))</f>
        <v>Mutually Excluded</v>
      </c>
      <c r="U1647" s="121" t="str">
        <f>IF(Q1647="Mutually Excluded","Exclude",IF(Q1647= "Mutually Included","Include",R1647))</f>
        <v>Exclude</v>
      </c>
      <c r="V1647" s="122"/>
      <c r="X1647" s="117"/>
      <c r="Y1647" s="117"/>
      <c r="Z1647" s="103" t="str">
        <f t="shared" si="239"/>
        <v/>
      </c>
      <c r="AA1647" s="256"/>
      <c r="AB1647" s="186"/>
      <c r="AC1647" s="186"/>
      <c r="AD1647" s="203"/>
      <c r="AF1647" s="203"/>
      <c r="AG1647" s="102" t="str">
        <f t="shared" si="240"/>
        <v/>
      </c>
      <c r="AH1647" s="10" t="str">
        <f t="shared" si="242"/>
        <v/>
      </c>
      <c r="AI1647" s="102"/>
      <c r="AJ1647" s="10"/>
      <c r="AK1647" s="10"/>
      <c r="AL1647" s="105"/>
      <c r="AM1647" s="102"/>
      <c r="AN1647" s="10"/>
      <c r="AO1647" s="10" t="str">
        <f t="shared" si="241"/>
        <v/>
      </c>
      <c r="AT1647" s="10"/>
      <c r="AU1647" s="10" t="str">
        <f>IF(O1647="include",AF1647,"")</f>
        <v/>
      </c>
      <c r="AV1647" s="54" t="str">
        <f>IF(P1647="include",AF1647,"")</f>
        <v/>
      </c>
    </row>
    <row r="1648" spans="1:48" s="54" customFormat="1" ht="30">
      <c r="A1648" s="10">
        <v>1794</v>
      </c>
      <c r="B1648" s="10"/>
      <c r="C1648" s="10" t="s">
        <v>2187</v>
      </c>
      <c r="D1648" s="10">
        <v>3</v>
      </c>
      <c r="E1648" s="10">
        <v>3</v>
      </c>
      <c r="F1648" s="10">
        <v>3</v>
      </c>
      <c r="G1648" s="119" t="str">
        <f t="shared" si="243"/>
        <v>EXCLUDED</v>
      </c>
      <c r="H1648" s="147" t="s">
        <v>901</v>
      </c>
      <c r="I1648" s="189" t="s">
        <v>901</v>
      </c>
      <c r="J1648" s="10" t="str">
        <f>IF(AND(G1648="Excluded", H1648="Excluded"), "Mutually Excluded", IF(AND(OR(G1648="CERTAINLY INCLUDED", G1648="INCLUDED", G1648="MAYBE" ), OR(H1648="INCLUDED", H1648="MAYBE")), "MUTUALLY INCLUDED", IF(AND(G1648="MAYBE", H1648="MAYBE"), "Mutually MAYBE", IF(AND(G1648="Excluded", OR(H1648="INCLUDED", H1648="MAYBE")), "AI: No, Human: Yes", IF(AND(H1648="Excluded", OR(G1648="INCLUDED", G1648="CERTAINLY INCLUDED", G1648="MAYBE")), "AI: Yes, Human: No", "Other Conflict")))))</f>
        <v>Mutually Excluded</v>
      </c>
      <c r="K1648" s="10"/>
      <c r="L1648" s="10"/>
      <c r="N1648" s="220" t="s">
        <v>19</v>
      </c>
      <c r="O1648" s="54" t="str">
        <f>IF(J1648="Mutually Excluded","Exclude",IF(J1648= "Mutually Included","Include",M1648))</f>
        <v>Exclude</v>
      </c>
      <c r="P1648" s="54" t="str">
        <f>'Humans Alignment T&amp;A'!Z1648</f>
        <v>Exclude</v>
      </c>
      <c r="Q1648" s="120" t="str">
        <f>IF(AND(O1648="Exclude", P1648="Exclude"), "Mutually Excluded", IF(AND(OR(O1648="CERTAINLY INCLUDED", O1648="INCLUDE" ), OR(P1648="INCLUDE", P1648="MAYBE")), "MUTUALLY INCLUDED", IF(AND(O1648="MAYBE", P1648="MAYBE"), "Mutually MAYBE", IF(AND(O1648="Exclude", OR(P1648="INCLUDE", P1648="MAYBE")), "AI+Hum: No, Hum1+2: Yes", IF(AND(P1648="Exclude", OR(O1648="INCLUDE", O1648="CERTAINLY INCLUDED", H1648="MAYBE")), "Ai+hum: Yes, Hum1+2: No", "Other Conflict")))))</f>
        <v>Mutually Excluded</v>
      </c>
      <c r="U1648" s="121" t="str">
        <f>IF(Q1648="Mutually Excluded","Exclude",IF(Q1648= "Mutually Included","Include",R1648))</f>
        <v>Exclude</v>
      </c>
      <c r="V1648" s="122"/>
      <c r="X1648" s="117"/>
      <c r="Y1648" s="117"/>
      <c r="Z1648" s="103" t="str">
        <f t="shared" si="239"/>
        <v/>
      </c>
      <c r="AA1648" s="256"/>
      <c r="AB1648" s="186"/>
      <c r="AC1648" s="186"/>
      <c r="AD1648" s="203"/>
      <c r="AF1648" s="203"/>
      <c r="AG1648" s="102" t="str">
        <f t="shared" si="240"/>
        <v/>
      </c>
      <c r="AH1648" s="10" t="str">
        <f t="shared" si="242"/>
        <v/>
      </c>
      <c r="AI1648" s="102"/>
      <c r="AJ1648" s="10"/>
      <c r="AK1648" s="10"/>
      <c r="AL1648" s="105"/>
      <c r="AM1648" s="102"/>
      <c r="AN1648" s="10"/>
      <c r="AO1648" s="10" t="str">
        <f t="shared" si="241"/>
        <v/>
      </c>
      <c r="AT1648" s="10"/>
      <c r="AU1648" s="10" t="str">
        <f>IF(O1648="include",AF1648,"")</f>
        <v/>
      </c>
      <c r="AV1648" s="54" t="str">
        <f>IF(P1648="include",AF1648,"")</f>
        <v/>
      </c>
    </row>
    <row r="1649" spans="1:48" s="54" customFormat="1" ht="30">
      <c r="A1649" s="10">
        <v>1795</v>
      </c>
      <c r="B1649" s="10"/>
      <c r="C1649" s="10" t="s">
        <v>2188</v>
      </c>
      <c r="D1649" s="10">
        <v>5</v>
      </c>
      <c r="E1649" s="10">
        <v>5</v>
      </c>
      <c r="F1649" s="10">
        <v>5</v>
      </c>
      <c r="G1649" s="119" t="str">
        <f t="shared" si="243"/>
        <v>CERTAINLY INCLUDED</v>
      </c>
      <c r="H1649" s="147" t="s">
        <v>901</v>
      </c>
      <c r="I1649" s="189" t="s">
        <v>901</v>
      </c>
      <c r="J1649" s="10" t="str">
        <f>IF(AND(G1649="Excluded", H1649="Excluded"), "Mutually Excluded", IF(AND(OR(G1649="CERTAINLY INCLUDED", G1649="INCLUDED", G1649="MAYBE" ), OR(H1649="INCLUDED", H1649="MAYBE")), "MUTUALLY INCLUDED", IF(AND(G1649="MAYBE", H1649="MAYBE"), "Mutually MAYBE", IF(AND(G1649="Excluded", OR(H1649="INCLUDED", H1649="MAYBE")), "AI: No, Human: Yes", IF(AND(H1649="Excluded", OR(G1649="INCLUDED", G1649="CERTAINLY INCLUDED", G1649="MAYBE")), "AI: Yes, Human: No", "Other Conflict")))))</f>
        <v>AI: Yes, Human: No</v>
      </c>
      <c r="K1649" s="10" t="s">
        <v>3024</v>
      </c>
      <c r="L1649" s="10" t="s">
        <v>19</v>
      </c>
      <c r="M1649" s="54" t="s">
        <v>19</v>
      </c>
      <c r="N1649" s="220" t="s">
        <v>19</v>
      </c>
      <c r="O1649" s="54" t="str">
        <f>IF(J1649="Mutually Excluded","Exclude",IF(J1649= "Mutually Included","Include",M1649))</f>
        <v>Exclude</v>
      </c>
      <c r="P1649" s="54" t="str">
        <f>'Humans Alignment T&amp;A'!Z1649</f>
        <v>Exclude</v>
      </c>
      <c r="Q1649" s="120" t="str">
        <f>IF(AND(O1649="Exclude", P1649="Exclude"), "Mutually Excluded", IF(AND(OR(O1649="CERTAINLY INCLUDED", O1649="INCLUDE" ), OR(P1649="INCLUDE", P1649="MAYBE")), "MUTUALLY INCLUDED", IF(AND(O1649="MAYBE", P1649="MAYBE"), "Mutually MAYBE", IF(AND(O1649="Exclude", OR(P1649="INCLUDE", P1649="MAYBE")), "AI+Hum: No, Hum1+2: Yes", IF(AND(P1649="Exclude", OR(O1649="INCLUDE", O1649="CERTAINLY INCLUDED", H1649="MAYBE")), "Ai+hum: Yes, Hum1+2: No", "Other Conflict")))))</f>
        <v>Mutually Excluded</v>
      </c>
      <c r="U1649" s="121" t="str">
        <f>IF(Q1649="Mutually Excluded","Exclude",IF(Q1649= "Mutually Included","Include",R1649))</f>
        <v>Exclude</v>
      </c>
      <c r="V1649" s="122"/>
      <c r="X1649" s="117"/>
      <c r="Y1649" s="117"/>
      <c r="Z1649" s="103" t="str">
        <f t="shared" ref="Z1649:Z1712" si="244">IF(OR(ISBLANK(AF1649), ISBLANK(V1649)), "", IF(AND(OR(AF1649="Include", AF1649="Maybe"), OR(V1649="Include", V1649="Maybe", V1649="Certainly Included")), "Mutually Included", IF(AND(AF1649="Exclude", V1649="Exclude"), "Mutually Excluded", IF(AND(AF1649="Exclude", OR(V1649="Include", V1649="Maybe")), "Nikos Excluded, Cindy Included", IF(AND(OR(AF1649="Include", AF1649="Maybe"), V1649="Exclude"), "Nikos Included, Cindy Excluded", "Pal")))))</f>
        <v/>
      </c>
      <c r="AA1649" s="256"/>
      <c r="AB1649" s="186"/>
      <c r="AC1649" s="186"/>
      <c r="AD1649" s="203"/>
      <c r="AF1649" s="203"/>
      <c r="AG1649" s="102" t="str">
        <f t="shared" ref="AG1649:AG1712" si="245">IF(OR(ISBLANK(AF1649), ISBLANK(AD1649)), "", IF(AND(OR(AF1649="Include", AF1649="Maybe"), OR(AD1649="Include", AD1649="Maybe", AD1649="Certainly Included")), "Mutually Included", IF(AND(AF1649="Exclude", AD1649="Exclude"), "Mutually Excluded", IF(AND(AF1649="Exclude", OR(AD1649="Include", AD1649="Maybe")), "Nikos Excluded, Mikhail Included", IF(AND(OR(AF1649="Include", AF1649="Maybe"), AD1649="Exclude"), "Nikos Included, Mikhail Excluded", "Pal")))))</f>
        <v/>
      </c>
      <c r="AH1649" s="10" t="str">
        <f t="shared" si="242"/>
        <v/>
      </c>
      <c r="AI1649" s="102"/>
      <c r="AJ1649" s="10"/>
      <c r="AK1649" s="10"/>
      <c r="AL1649" s="105"/>
      <c r="AM1649" s="102"/>
      <c r="AN1649" s="10"/>
      <c r="AO1649" s="10" t="str">
        <f t="shared" ref="AO1649:AO1712" si="246">IF(OR(ISBLANK(AF1649), ISBLANK(AP1649)), "", IF(AND(OR(AF1649="Include", AF1649="Maybe"), OR(AP1649="Include", AP1649="Maybe", AP1649="Certainly Included")), "Mutually Included", IF(AND(AF1649="Exclude", AP1649="Exclude"), "Mutually Excluded", IF(AND(AF1649="Exclude", OR(AP1649="Include", AP1649="Maybe",, AP1649="Certainly Included")), "Human Excluded, AI Included", IF(AND(OR(AF1649="Include", AF1649="Maybe"), AP1649="Exclude"), "Human Included, AI Excluded", "Pal")))))</f>
        <v/>
      </c>
      <c r="AT1649" s="10"/>
      <c r="AU1649" s="10" t="str">
        <f>IF(O1649="include",AF1649,"")</f>
        <v/>
      </c>
      <c r="AV1649" s="54" t="str">
        <f>IF(P1649="include",AF1649,"")</f>
        <v/>
      </c>
    </row>
    <row r="1650" spans="1:48" s="54" customFormat="1" ht="60">
      <c r="A1650" s="10">
        <v>1796</v>
      </c>
      <c r="B1650" s="10" t="s">
        <v>1423</v>
      </c>
      <c r="C1650" s="10" t="s">
        <v>1423</v>
      </c>
      <c r="D1650" s="10">
        <v>4</v>
      </c>
      <c r="E1650" s="10">
        <v>4</v>
      </c>
      <c r="F1650" s="10">
        <v>4</v>
      </c>
      <c r="G1650" s="119" t="str">
        <f t="shared" si="243"/>
        <v>EXCLUDED</v>
      </c>
      <c r="H1650" s="147" t="s">
        <v>901</v>
      </c>
      <c r="I1650" s="189" t="s">
        <v>1752</v>
      </c>
      <c r="J1650" s="10" t="str">
        <f>IF(AND(G1650="Excluded", H1650="Excluded"), "Mutually Excluded", IF(AND(OR(G1650="CERTAINLY INCLUDED", G1650="INCLUDED", G1650="MAYBE" ), OR(H1650="INCLUDED", H1650="MAYBE")), "MUTUALLY INCLUDED", IF(AND(G1650="MAYBE", H1650="MAYBE"), "Mutually MAYBE", IF(AND(G1650="Excluded", OR(H1650="INCLUDED", H1650="MAYBE")), "AI: No, Human: Yes", IF(AND(H1650="Excluded", OR(G1650="INCLUDED", G1650="CERTAINLY INCLUDED", G1650="MAYBE")), "AI: Yes, Human: No", "Other Conflict")))))</f>
        <v>Mutually Excluded</v>
      </c>
      <c r="K1650" s="10"/>
      <c r="L1650" s="10"/>
      <c r="N1650" s="220" t="s">
        <v>19</v>
      </c>
      <c r="O1650" s="54" t="str">
        <f>IF(J1650="Mutually Excluded","Exclude",IF(J1650= "Mutually Included","Include",M1650))</f>
        <v>Exclude</v>
      </c>
      <c r="P1650" s="54" t="str">
        <f>'Humans Alignment T&amp;A'!Z1650</f>
        <v>Include</v>
      </c>
      <c r="Q1650" s="120" t="str">
        <f>IF(AND(O1650="Exclude", P1650="Exclude"), "Mutually Excluded", IF(AND(OR(O1650="CERTAINLY INCLUDED", O1650="INCLUDE" ), OR(P1650="INCLUDE", P1650="MAYBE")), "MUTUALLY INCLUDED", IF(AND(O1650="MAYBE", P1650="MAYBE"), "Mutually MAYBE", IF(AND(O1650="Exclude", OR(P1650="INCLUDE", P1650="MAYBE")), "AI+Hum: No, Hum1+2: Yes", IF(AND(P1650="Exclude", OR(O1650="INCLUDE", O1650="CERTAINLY INCLUDED", H1650="MAYBE")), "Ai+hum: Yes, Hum1+2: No", "Other Conflict")))))</f>
        <v>AI+Hum: No, Hum1+2: Yes</v>
      </c>
      <c r="R1650" s="185" t="s">
        <v>23</v>
      </c>
      <c r="U1650" s="121" t="str">
        <f>IF(Q1650="Mutually Excluded","Exclude",IF(Q1650= "Mutually Included","Include",R1650))</f>
        <v>Include</v>
      </c>
      <c r="V1650" s="122"/>
      <c r="X1650" s="201" t="s">
        <v>1752</v>
      </c>
      <c r="Y1650" s="117"/>
      <c r="Z1650" s="103" t="str">
        <f t="shared" si="244"/>
        <v/>
      </c>
      <c r="AA1650" s="256"/>
      <c r="AB1650" s="186"/>
      <c r="AC1650" s="186"/>
      <c r="AD1650" s="203" t="s">
        <v>23</v>
      </c>
      <c r="AF1650" s="203" t="s">
        <v>23</v>
      </c>
      <c r="AG1650" s="102" t="str">
        <f t="shared" si="245"/>
        <v>Mutually Included</v>
      </c>
      <c r="AH1650" s="10" t="str">
        <f t="shared" si="242"/>
        <v/>
      </c>
      <c r="AI1650" s="102" t="s">
        <v>23</v>
      </c>
      <c r="AJ1650" s="10"/>
      <c r="AK1650" s="10"/>
      <c r="AL1650" s="105"/>
      <c r="AM1650" s="102"/>
      <c r="AN1650" s="10"/>
      <c r="AO1650" s="10" t="str">
        <f t="shared" si="246"/>
        <v/>
      </c>
      <c r="AT1650" s="10"/>
      <c r="AU1650" s="10" t="str">
        <f>IF(O1650="include",AF1650,"")</f>
        <v/>
      </c>
      <c r="AV1650" s="54" t="str">
        <f>IF(P1650="include",AF1650,"")</f>
        <v>Include</v>
      </c>
    </row>
    <row r="1651" spans="1:48" s="54" customFormat="1" ht="30">
      <c r="A1651" s="10">
        <v>1797</v>
      </c>
      <c r="B1651" s="10"/>
      <c r="C1651" s="10" t="s">
        <v>2189</v>
      </c>
      <c r="D1651" s="10">
        <v>1</v>
      </c>
      <c r="E1651" s="10">
        <v>1</v>
      </c>
      <c r="F1651" s="10">
        <v>1</v>
      </c>
      <c r="G1651" s="119" t="str">
        <f t="shared" si="243"/>
        <v>EXCLUDED</v>
      </c>
      <c r="H1651" s="147" t="s">
        <v>901</v>
      </c>
      <c r="I1651" s="189" t="s">
        <v>901</v>
      </c>
      <c r="J1651" s="10" t="str">
        <f>IF(AND(G1651="Excluded", H1651="Excluded"), "Mutually Excluded", IF(AND(OR(G1651="CERTAINLY INCLUDED", G1651="INCLUDED", G1651="MAYBE" ), OR(H1651="INCLUDED", H1651="MAYBE")), "MUTUALLY INCLUDED", IF(AND(G1651="MAYBE", H1651="MAYBE"), "Mutually MAYBE", IF(AND(G1651="Excluded", OR(H1651="INCLUDED", H1651="MAYBE")), "AI: No, Human: Yes", IF(AND(H1651="Excluded", OR(G1651="INCLUDED", G1651="CERTAINLY INCLUDED", G1651="MAYBE")), "AI: Yes, Human: No", "Other Conflict")))))</f>
        <v>Mutually Excluded</v>
      </c>
      <c r="K1651" s="10"/>
      <c r="L1651" s="10"/>
      <c r="N1651" s="220" t="s">
        <v>19</v>
      </c>
      <c r="O1651" s="54" t="str">
        <f>IF(J1651="Mutually Excluded","Exclude",IF(J1651= "Mutually Included","Include",M1651))</f>
        <v>Exclude</v>
      </c>
      <c r="P1651" s="54" t="str">
        <f>'Humans Alignment T&amp;A'!Z1651</f>
        <v>Exclude</v>
      </c>
      <c r="Q1651" s="120" t="str">
        <f>IF(AND(O1651="Exclude", P1651="Exclude"), "Mutually Excluded", IF(AND(OR(O1651="CERTAINLY INCLUDED", O1651="INCLUDE" ), OR(P1651="INCLUDE", P1651="MAYBE")), "MUTUALLY INCLUDED", IF(AND(O1651="MAYBE", P1651="MAYBE"), "Mutually MAYBE", IF(AND(O1651="Exclude", OR(P1651="INCLUDE", P1651="MAYBE")), "AI+Hum: No, Hum1+2: Yes", IF(AND(P1651="Exclude", OR(O1651="INCLUDE", O1651="CERTAINLY INCLUDED", H1651="MAYBE")), "Ai+hum: Yes, Hum1+2: No", "Other Conflict")))))</f>
        <v>Mutually Excluded</v>
      </c>
      <c r="U1651" s="121" t="str">
        <f>IF(Q1651="Mutually Excluded","Exclude",IF(Q1651= "Mutually Included","Include",R1651))</f>
        <v>Exclude</v>
      </c>
      <c r="V1651" s="122"/>
      <c r="X1651" s="117"/>
      <c r="Y1651" s="117"/>
      <c r="Z1651" s="103" t="str">
        <f t="shared" si="244"/>
        <v/>
      </c>
      <c r="AA1651" s="256"/>
      <c r="AB1651" s="186"/>
      <c r="AC1651" s="186"/>
      <c r="AD1651" s="203"/>
      <c r="AF1651" s="203"/>
      <c r="AG1651" s="102" t="str">
        <f t="shared" si="245"/>
        <v/>
      </c>
      <c r="AH1651" s="10" t="str">
        <f t="shared" si="242"/>
        <v/>
      </c>
      <c r="AI1651" s="102"/>
      <c r="AJ1651" s="10"/>
      <c r="AK1651" s="10"/>
      <c r="AL1651" s="105"/>
      <c r="AM1651" s="102"/>
      <c r="AN1651" s="10"/>
      <c r="AO1651" s="10" t="str">
        <f t="shared" si="246"/>
        <v/>
      </c>
      <c r="AT1651" s="10"/>
      <c r="AU1651" s="10" t="str">
        <f>IF(O1651="include",AF1651,"")</f>
        <v/>
      </c>
      <c r="AV1651" s="54" t="str">
        <f>IF(P1651="include",AF1651,"")</f>
        <v/>
      </c>
    </row>
    <row r="1652" spans="1:48" s="54" customFormat="1" ht="45">
      <c r="A1652" s="10">
        <v>1798</v>
      </c>
      <c r="B1652" s="10"/>
      <c r="C1652" s="10" t="s">
        <v>2190</v>
      </c>
      <c r="D1652" s="10">
        <v>1</v>
      </c>
      <c r="E1652" s="10">
        <v>1</v>
      </c>
      <c r="F1652" s="10">
        <v>1</v>
      </c>
      <c r="G1652" s="119" t="str">
        <f t="shared" si="243"/>
        <v>EXCLUDED</v>
      </c>
      <c r="H1652" s="147" t="s">
        <v>901</v>
      </c>
      <c r="I1652" s="189" t="s">
        <v>901</v>
      </c>
      <c r="J1652" s="10" t="str">
        <f>IF(AND(G1652="Excluded", H1652="Excluded"), "Mutually Excluded", IF(AND(OR(G1652="CERTAINLY INCLUDED", G1652="INCLUDED", G1652="MAYBE" ), OR(H1652="INCLUDED", H1652="MAYBE")), "MUTUALLY INCLUDED", IF(AND(G1652="MAYBE", H1652="MAYBE"), "Mutually MAYBE", IF(AND(G1652="Excluded", OR(H1652="INCLUDED", H1652="MAYBE")), "AI: No, Human: Yes", IF(AND(H1652="Excluded", OR(G1652="INCLUDED", G1652="CERTAINLY INCLUDED", G1652="MAYBE")), "AI: Yes, Human: No", "Other Conflict")))))</f>
        <v>Mutually Excluded</v>
      </c>
      <c r="K1652" s="10"/>
      <c r="L1652" s="10"/>
      <c r="N1652" s="220" t="s">
        <v>19</v>
      </c>
      <c r="O1652" s="54" t="str">
        <f>IF(J1652="Mutually Excluded","Exclude",IF(J1652= "Mutually Included","Include",M1652))</f>
        <v>Exclude</v>
      </c>
      <c r="P1652" s="54" t="str">
        <f>'Humans Alignment T&amp;A'!Z1652</f>
        <v>Exclude</v>
      </c>
      <c r="Q1652" s="120" t="str">
        <f>IF(AND(O1652="Exclude", P1652="Exclude"), "Mutually Excluded", IF(AND(OR(O1652="CERTAINLY INCLUDED", O1652="INCLUDE" ), OR(P1652="INCLUDE", P1652="MAYBE")), "MUTUALLY INCLUDED", IF(AND(O1652="MAYBE", P1652="MAYBE"), "Mutually MAYBE", IF(AND(O1652="Exclude", OR(P1652="INCLUDE", P1652="MAYBE")), "AI+Hum: No, Hum1+2: Yes", IF(AND(P1652="Exclude", OR(O1652="INCLUDE", O1652="CERTAINLY INCLUDED", H1652="MAYBE")), "Ai+hum: Yes, Hum1+2: No", "Other Conflict")))))</f>
        <v>Mutually Excluded</v>
      </c>
      <c r="U1652" s="121" t="str">
        <f>IF(Q1652="Mutually Excluded","Exclude",IF(Q1652= "Mutually Included","Include",R1652))</f>
        <v>Exclude</v>
      </c>
      <c r="V1652" s="122"/>
      <c r="X1652" s="117"/>
      <c r="Y1652" s="117"/>
      <c r="Z1652" s="103" t="str">
        <f t="shared" si="244"/>
        <v/>
      </c>
      <c r="AA1652" s="256"/>
      <c r="AB1652" s="186"/>
      <c r="AC1652" s="186"/>
      <c r="AD1652" s="203"/>
      <c r="AF1652" s="203"/>
      <c r="AG1652" s="102" t="str">
        <f t="shared" si="245"/>
        <v/>
      </c>
      <c r="AH1652" s="10" t="str">
        <f t="shared" si="242"/>
        <v/>
      </c>
      <c r="AI1652" s="102"/>
      <c r="AJ1652" s="10"/>
      <c r="AK1652" s="10"/>
      <c r="AL1652" s="105"/>
      <c r="AM1652" s="102"/>
      <c r="AN1652" s="10"/>
      <c r="AO1652" s="10" t="str">
        <f t="shared" si="246"/>
        <v/>
      </c>
      <c r="AT1652" s="10"/>
      <c r="AU1652" s="10" t="str">
        <f>IF(O1652="include",AF1652,"")</f>
        <v/>
      </c>
      <c r="AV1652" s="54" t="str">
        <f>IF(P1652="include",AF1652,"")</f>
        <v/>
      </c>
    </row>
    <row r="1653" spans="1:48" s="54" customFormat="1" ht="30">
      <c r="A1653" s="10">
        <v>1799</v>
      </c>
      <c r="B1653" s="10"/>
      <c r="C1653" s="10" t="s">
        <v>2191</v>
      </c>
      <c r="D1653" s="10">
        <v>2</v>
      </c>
      <c r="E1653" s="10">
        <v>2</v>
      </c>
      <c r="F1653" s="10">
        <v>2</v>
      </c>
      <c r="G1653" s="119" t="str">
        <f t="shared" si="243"/>
        <v>EXCLUDED</v>
      </c>
      <c r="H1653" s="147" t="s">
        <v>901</v>
      </c>
      <c r="I1653" s="189" t="s">
        <v>901</v>
      </c>
      <c r="J1653" s="10" t="str">
        <f>IF(AND(G1653="Excluded", H1653="Excluded"), "Mutually Excluded", IF(AND(OR(G1653="CERTAINLY INCLUDED", G1653="INCLUDED", G1653="MAYBE" ), OR(H1653="INCLUDED", H1653="MAYBE")), "MUTUALLY INCLUDED", IF(AND(G1653="MAYBE", H1653="MAYBE"), "Mutually MAYBE", IF(AND(G1653="Excluded", OR(H1653="INCLUDED", H1653="MAYBE")), "AI: No, Human: Yes", IF(AND(H1653="Excluded", OR(G1653="INCLUDED", G1653="CERTAINLY INCLUDED", G1653="MAYBE")), "AI: Yes, Human: No", "Other Conflict")))))</f>
        <v>Mutually Excluded</v>
      </c>
      <c r="K1653" s="10"/>
      <c r="L1653" s="10"/>
      <c r="N1653" s="220" t="s">
        <v>19</v>
      </c>
      <c r="O1653" s="54" t="str">
        <f>IF(J1653="Mutually Excluded","Exclude",IF(J1653= "Mutually Included","Include",M1653))</f>
        <v>Exclude</v>
      </c>
      <c r="P1653" s="54" t="str">
        <f>'Humans Alignment T&amp;A'!Z1653</f>
        <v>Exclude</v>
      </c>
      <c r="Q1653" s="120" t="str">
        <f>IF(AND(O1653="Exclude", P1653="Exclude"), "Mutually Excluded", IF(AND(OR(O1653="CERTAINLY INCLUDED", O1653="INCLUDE" ), OR(P1653="INCLUDE", P1653="MAYBE")), "MUTUALLY INCLUDED", IF(AND(O1653="MAYBE", P1653="MAYBE"), "Mutually MAYBE", IF(AND(O1653="Exclude", OR(P1653="INCLUDE", P1653="MAYBE")), "AI+Hum: No, Hum1+2: Yes", IF(AND(P1653="Exclude", OR(O1653="INCLUDE", O1653="CERTAINLY INCLUDED", H1653="MAYBE")), "Ai+hum: Yes, Hum1+2: No", "Other Conflict")))))</f>
        <v>Mutually Excluded</v>
      </c>
      <c r="U1653" s="121" t="str">
        <f>IF(Q1653="Mutually Excluded","Exclude",IF(Q1653= "Mutually Included","Include",R1653))</f>
        <v>Exclude</v>
      </c>
      <c r="V1653" s="122"/>
      <c r="X1653" s="117"/>
      <c r="Y1653" s="117"/>
      <c r="Z1653" s="103" t="str">
        <f t="shared" si="244"/>
        <v/>
      </c>
      <c r="AA1653" s="256"/>
      <c r="AB1653" s="186"/>
      <c r="AC1653" s="186"/>
      <c r="AD1653" s="203"/>
      <c r="AF1653" s="203"/>
      <c r="AG1653" s="102" t="str">
        <f t="shared" si="245"/>
        <v/>
      </c>
      <c r="AH1653" s="10" t="str">
        <f t="shared" si="242"/>
        <v/>
      </c>
      <c r="AI1653" s="102"/>
      <c r="AJ1653" s="10"/>
      <c r="AK1653" s="10"/>
      <c r="AL1653" s="105"/>
      <c r="AM1653" s="102"/>
      <c r="AN1653" s="10"/>
      <c r="AO1653" s="10" t="str">
        <f t="shared" si="246"/>
        <v/>
      </c>
      <c r="AT1653" s="10"/>
      <c r="AU1653" s="10" t="str">
        <f>IF(O1653="include",AF1653,"")</f>
        <v/>
      </c>
      <c r="AV1653" s="54" t="str">
        <f>IF(P1653="include",AF1653,"")</f>
        <v/>
      </c>
    </row>
    <row r="1654" spans="1:48" s="54" customFormat="1" ht="45">
      <c r="A1654" s="10">
        <v>1800</v>
      </c>
      <c r="B1654" s="10"/>
      <c r="C1654" s="10" t="s">
        <v>2192</v>
      </c>
      <c r="D1654" s="10">
        <v>3</v>
      </c>
      <c r="E1654" s="10">
        <v>3</v>
      </c>
      <c r="F1654" s="10">
        <v>3</v>
      </c>
      <c r="G1654" s="119" t="str">
        <f t="shared" si="243"/>
        <v>EXCLUDED</v>
      </c>
      <c r="H1654" s="147" t="s">
        <v>901</v>
      </c>
      <c r="I1654" s="189" t="s">
        <v>901</v>
      </c>
      <c r="J1654" s="10" t="str">
        <f>IF(AND(G1654="Excluded", H1654="Excluded"), "Mutually Excluded", IF(AND(OR(G1654="CERTAINLY INCLUDED", G1654="INCLUDED", G1654="MAYBE" ), OR(H1654="INCLUDED", H1654="MAYBE")), "MUTUALLY INCLUDED", IF(AND(G1654="MAYBE", H1654="MAYBE"), "Mutually MAYBE", IF(AND(G1654="Excluded", OR(H1654="INCLUDED", H1654="MAYBE")), "AI: No, Human: Yes", IF(AND(H1654="Excluded", OR(G1654="INCLUDED", G1654="CERTAINLY INCLUDED", G1654="MAYBE")), "AI: Yes, Human: No", "Other Conflict")))))</f>
        <v>Mutually Excluded</v>
      </c>
      <c r="K1654" s="10"/>
      <c r="L1654" s="10"/>
      <c r="N1654" s="220" t="s">
        <v>19</v>
      </c>
      <c r="O1654" s="54" t="str">
        <f>IF(J1654="Mutually Excluded","Exclude",IF(J1654= "Mutually Included","Include",M1654))</f>
        <v>Exclude</v>
      </c>
      <c r="P1654" s="54" t="str">
        <f>'Humans Alignment T&amp;A'!Z1654</f>
        <v>Exclude</v>
      </c>
      <c r="Q1654" s="120" t="str">
        <f>IF(AND(O1654="Exclude", P1654="Exclude"), "Mutually Excluded", IF(AND(OR(O1654="CERTAINLY INCLUDED", O1654="INCLUDE" ), OR(P1654="INCLUDE", P1654="MAYBE")), "MUTUALLY INCLUDED", IF(AND(O1654="MAYBE", P1654="MAYBE"), "Mutually MAYBE", IF(AND(O1654="Exclude", OR(P1654="INCLUDE", P1654="MAYBE")), "AI+Hum: No, Hum1+2: Yes", IF(AND(P1654="Exclude", OR(O1654="INCLUDE", O1654="CERTAINLY INCLUDED", H1654="MAYBE")), "Ai+hum: Yes, Hum1+2: No", "Other Conflict")))))</f>
        <v>Mutually Excluded</v>
      </c>
      <c r="U1654" s="121" t="str">
        <f>IF(Q1654="Mutually Excluded","Exclude",IF(Q1654= "Mutually Included","Include",R1654))</f>
        <v>Exclude</v>
      </c>
      <c r="V1654" s="122"/>
      <c r="X1654" s="117"/>
      <c r="Y1654" s="117"/>
      <c r="Z1654" s="103" t="str">
        <f t="shared" si="244"/>
        <v/>
      </c>
      <c r="AA1654" s="256"/>
      <c r="AB1654" s="186"/>
      <c r="AC1654" s="186"/>
      <c r="AD1654" s="203"/>
      <c r="AF1654" s="203"/>
      <c r="AG1654" s="102" t="str">
        <f t="shared" si="245"/>
        <v/>
      </c>
      <c r="AH1654" s="10" t="str">
        <f t="shared" si="242"/>
        <v/>
      </c>
      <c r="AI1654" s="102"/>
      <c r="AJ1654" s="10"/>
      <c r="AK1654" s="10"/>
      <c r="AL1654" s="105"/>
      <c r="AM1654" s="102"/>
      <c r="AN1654" s="10"/>
      <c r="AO1654" s="10" t="str">
        <f t="shared" si="246"/>
        <v/>
      </c>
      <c r="AT1654" s="10"/>
      <c r="AU1654" s="10" t="str">
        <f>IF(O1654="include",AF1654,"")</f>
        <v/>
      </c>
      <c r="AV1654" s="54" t="str">
        <f>IF(P1654="include",AF1654,"")</f>
        <v/>
      </c>
    </row>
    <row r="1655" spans="1:48" s="54" customFormat="1" ht="45">
      <c r="A1655" s="10">
        <v>1801</v>
      </c>
      <c r="B1655" s="10"/>
      <c r="C1655" s="10" t="s">
        <v>2193</v>
      </c>
      <c r="D1655" s="10">
        <v>1</v>
      </c>
      <c r="E1655" s="10">
        <v>1</v>
      </c>
      <c r="F1655" s="10">
        <v>1</v>
      </c>
      <c r="G1655" s="119" t="str">
        <f t="shared" si="243"/>
        <v>EXCLUDED</v>
      </c>
      <c r="H1655" s="147" t="s">
        <v>901</v>
      </c>
      <c r="I1655" s="189" t="s">
        <v>901</v>
      </c>
      <c r="J1655" s="10" t="str">
        <f>IF(AND(G1655="Excluded", H1655="Excluded"), "Mutually Excluded", IF(AND(OR(G1655="CERTAINLY INCLUDED", G1655="INCLUDED", G1655="MAYBE" ), OR(H1655="INCLUDED", H1655="MAYBE")), "MUTUALLY INCLUDED", IF(AND(G1655="MAYBE", H1655="MAYBE"), "Mutually MAYBE", IF(AND(G1655="Excluded", OR(H1655="INCLUDED", H1655="MAYBE")), "AI: No, Human: Yes", IF(AND(H1655="Excluded", OR(G1655="INCLUDED", G1655="CERTAINLY INCLUDED", G1655="MAYBE")), "AI: Yes, Human: No", "Other Conflict")))))</f>
        <v>Mutually Excluded</v>
      </c>
      <c r="K1655" s="10"/>
      <c r="L1655" s="10"/>
      <c r="N1655" s="220" t="s">
        <v>19</v>
      </c>
      <c r="O1655" s="54" t="str">
        <f>IF(J1655="Mutually Excluded","Exclude",IF(J1655= "Mutually Included","Include",M1655))</f>
        <v>Exclude</v>
      </c>
      <c r="P1655" s="54" t="str">
        <f>'Humans Alignment T&amp;A'!Z1655</f>
        <v>Exclude</v>
      </c>
      <c r="Q1655" s="120" t="str">
        <f>IF(AND(O1655="Exclude", P1655="Exclude"), "Mutually Excluded", IF(AND(OR(O1655="CERTAINLY INCLUDED", O1655="INCLUDE" ), OR(P1655="INCLUDE", P1655="MAYBE")), "MUTUALLY INCLUDED", IF(AND(O1655="MAYBE", P1655="MAYBE"), "Mutually MAYBE", IF(AND(O1655="Exclude", OR(P1655="INCLUDE", P1655="MAYBE")), "AI+Hum: No, Hum1+2: Yes", IF(AND(P1655="Exclude", OR(O1655="INCLUDE", O1655="CERTAINLY INCLUDED", H1655="MAYBE")), "Ai+hum: Yes, Hum1+2: No", "Other Conflict")))))</f>
        <v>Mutually Excluded</v>
      </c>
      <c r="U1655" s="121" t="str">
        <f>IF(Q1655="Mutually Excluded","Exclude",IF(Q1655= "Mutually Included","Include",R1655))</f>
        <v>Exclude</v>
      </c>
      <c r="V1655" s="122"/>
      <c r="X1655" s="117"/>
      <c r="Y1655" s="117"/>
      <c r="Z1655" s="103" t="str">
        <f t="shared" si="244"/>
        <v/>
      </c>
      <c r="AA1655" s="256"/>
      <c r="AB1655" s="186"/>
      <c r="AC1655" s="186"/>
      <c r="AD1655" s="203"/>
      <c r="AF1655" s="203"/>
      <c r="AG1655" s="102" t="str">
        <f t="shared" si="245"/>
        <v/>
      </c>
      <c r="AH1655" s="10" t="str">
        <f t="shared" si="242"/>
        <v/>
      </c>
      <c r="AI1655" s="102"/>
      <c r="AJ1655" s="10"/>
      <c r="AK1655" s="10"/>
      <c r="AL1655" s="105"/>
      <c r="AM1655" s="102"/>
      <c r="AN1655" s="10"/>
      <c r="AO1655" s="10" t="str">
        <f t="shared" si="246"/>
        <v/>
      </c>
      <c r="AT1655" s="10"/>
      <c r="AU1655" s="10" t="str">
        <f>IF(O1655="include",AF1655,"")</f>
        <v/>
      </c>
      <c r="AV1655" s="54" t="str">
        <f>IF(P1655="include",AF1655,"")</f>
        <v/>
      </c>
    </row>
    <row r="1656" spans="1:48" s="54" customFormat="1" ht="30.75" thickBot="1">
      <c r="A1656" s="10">
        <v>1802</v>
      </c>
      <c r="B1656" s="10"/>
      <c r="C1656" s="10" t="s">
        <v>2194</v>
      </c>
      <c r="D1656" s="10">
        <v>2</v>
      </c>
      <c r="E1656" s="10">
        <v>2</v>
      </c>
      <c r="F1656" s="10">
        <v>2</v>
      </c>
      <c r="G1656" s="119" t="str">
        <f t="shared" si="243"/>
        <v>EXCLUDED</v>
      </c>
      <c r="H1656" s="147" t="s">
        <v>901</v>
      </c>
      <c r="I1656" s="189" t="s">
        <v>901</v>
      </c>
      <c r="J1656" s="10" t="str">
        <f>IF(AND(G1656="Excluded", H1656="Excluded"), "Mutually Excluded", IF(AND(OR(G1656="CERTAINLY INCLUDED", G1656="INCLUDED", G1656="MAYBE" ), OR(H1656="INCLUDED", H1656="MAYBE")), "MUTUALLY INCLUDED", IF(AND(G1656="MAYBE", H1656="MAYBE"), "Mutually MAYBE", IF(AND(G1656="Excluded", OR(H1656="INCLUDED", H1656="MAYBE")), "AI: No, Human: Yes", IF(AND(H1656="Excluded", OR(G1656="INCLUDED", G1656="CERTAINLY INCLUDED", G1656="MAYBE")), "AI: Yes, Human: No", "Other Conflict")))))</f>
        <v>Mutually Excluded</v>
      </c>
      <c r="K1656" s="10"/>
      <c r="L1656" s="10"/>
      <c r="N1656" s="220" t="s">
        <v>19</v>
      </c>
      <c r="O1656" s="54" t="str">
        <f>IF(J1656="Mutually Excluded","Exclude",IF(J1656= "Mutually Included","Include",M1656))</f>
        <v>Exclude</v>
      </c>
      <c r="P1656" s="54" t="str">
        <f>'Humans Alignment T&amp;A'!Z1656</f>
        <v>Exclude</v>
      </c>
      <c r="Q1656" s="120" t="str">
        <f>IF(AND(O1656="Exclude", P1656="Exclude"), "Mutually Excluded", IF(AND(OR(O1656="CERTAINLY INCLUDED", O1656="INCLUDE" ), OR(P1656="INCLUDE", P1656="MAYBE")), "MUTUALLY INCLUDED", IF(AND(O1656="MAYBE", P1656="MAYBE"), "Mutually MAYBE", IF(AND(O1656="Exclude", OR(P1656="INCLUDE", P1656="MAYBE")), "AI+Hum: No, Hum1+2: Yes", IF(AND(P1656="Exclude", OR(O1656="INCLUDE", O1656="CERTAINLY INCLUDED", H1656="MAYBE")), "Ai+hum: Yes, Hum1+2: No", "Other Conflict")))))</f>
        <v>Mutually Excluded</v>
      </c>
      <c r="U1656" s="121" t="str">
        <f>IF(Q1656="Mutually Excluded","Exclude",IF(Q1656= "Mutually Included","Include",R1656))</f>
        <v>Exclude</v>
      </c>
      <c r="V1656" s="122"/>
      <c r="X1656" s="117"/>
      <c r="Y1656" s="117"/>
      <c r="Z1656" s="103" t="str">
        <f t="shared" si="244"/>
        <v/>
      </c>
      <c r="AA1656" s="256"/>
      <c r="AB1656" s="186"/>
      <c r="AC1656" s="186"/>
      <c r="AD1656" s="203"/>
      <c r="AF1656" s="203"/>
      <c r="AG1656" s="102" t="str">
        <f t="shared" si="245"/>
        <v/>
      </c>
      <c r="AH1656" s="10" t="str">
        <f t="shared" si="242"/>
        <v/>
      </c>
      <c r="AI1656" s="102"/>
      <c r="AJ1656" s="10"/>
      <c r="AK1656" s="10"/>
      <c r="AL1656" s="105"/>
      <c r="AM1656" s="102"/>
      <c r="AN1656" s="10"/>
      <c r="AO1656" s="10" t="str">
        <f t="shared" si="246"/>
        <v/>
      </c>
      <c r="AT1656" s="10"/>
      <c r="AU1656" s="10" t="str">
        <f>IF(O1656="include",AF1656,"")</f>
        <v/>
      </c>
      <c r="AV1656" s="54" t="str">
        <f>IF(P1656="include",AF1656,"")</f>
        <v/>
      </c>
    </row>
    <row r="1657" spans="1:48" s="54" customFormat="1" ht="30.75" thickBot="1">
      <c r="A1657" s="10">
        <v>1803</v>
      </c>
      <c r="B1657" s="10"/>
      <c r="C1657" s="10" t="s">
        <v>2195</v>
      </c>
      <c r="D1657" s="10">
        <v>2</v>
      </c>
      <c r="E1657" s="10">
        <v>2</v>
      </c>
      <c r="F1657" s="10">
        <v>2</v>
      </c>
      <c r="G1657" s="119" t="str">
        <f t="shared" si="243"/>
        <v>EXCLUDED</v>
      </c>
      <c r="H1657" s="147" t="s">
        <v>901</v>
      </c>
      <c r="I1657" s="189" t="s">
        <v>901</v>
      </c>
      <c r="J1657" s="10" t="str">
        <f>IF(AND(G1657="Excluded", H1657="Excluded"), "Mutually Excluded", IF(AND(OR(G1657="CERTAINLY INCLUDED", G1657="INCLUDED", G1657="MAYBE" ), OR(H1657="INCLUDED", H1657="MAYBE")), "MUTUALLY INCLUDED", IF(AND(G1657="MAYBE", H1657="MAYBE"), "Mutually MAYBE", IF(AND(G1657="Excluded", OR(H1657="INCLUDED", H1657="MAYBE")), "AI: No, Human: Yes", IF(AND(H1657="Excluded", OR(G1657="INCLUDED", G1657="CERTAINLY INCLUDED", G1657="MAYBE")), "AI: Yes, Human: No", "Other Conflict")))))</f>
        <v>Mutually Excluded</v>
      </c>
      <c r="K1657" s="10"/>
      <c r="L1657" s="10"/>
      <c r="N1657" s="220" t="s">
        <v>19</v>
      </c>
      <c r="O1657" s="54" t="str">
        <f>IF(J1657="Mutually Excluded","Exclude",IF(J1657= "Mutually Included","Include",M1657))</f>
        <v>Exclude</v>
      </c>
      <c r="P1657" s="54" t="str">
        <f>'Humans Alignment T&amp;A'!Z1657</f>
        <v>Exclude</v>
      </c>
      <c r="Q1657" s="120" t="str">
        <f>IF(AND(O1657="Exclude", P1657="Exclude"), "Mutually Excluded", IF(AND(OR(O1657="CERTAINLY INCLUDED", O1657="INCLUDE" ), OR(P1657="INCLUDE", P1657="MAYBE")), "MUTUALLY INCLUDED", IF(AND(O1657="MAYBE", P1657="MAYBE"), "Mutually MAYBE", IF(AND(O1657="Exclude", OR(P1657="INCLUDE", P1657="MAYBE")), "AI+Hum: No, Hum1+2: Yes", IF(AND(P1657="Exclude", OR(O1657="INCLUDE", O1657="CERTAINLY INCLUDED", H1657="MAYBE")), "Ai+hum: Yes, Hum1+2: No", "Other Conflict")))))</f>
        <v>Mutually Excluded</v>
      </c>
      <c r="S1657" s="54" t="s">
        <v>23</v>
      </c>
      <c r="T1657" s="54" t="s">
        <v>23</v>
      </c>
      <c r="U1657" s="121" t="str">
        <f>IF(Q1657="Mutually Excluded","Exclude",IF(Q1657= "Mutually Included","Include",R1657))</f>
        <v>Exclude</v>
      </c>
      <c r="V1657" s="122"/>
      <c r="X1657" s="201"/>
      <c r="Y1657" s="129"/>
      <c r="Z1657" s="103"/>
      <c r="AA1657" s="149"/>
      <c r="AB1657" s="124"/>
      <c r="AC1657" s="124"/>
      <c r="AD1657" s="205"/>
      <c r="AF1657" s="203"/>
      <c r="AG1657" s="102"/>
      <c r="AH1657" s="10"/>
      <c r="AI1657" s="184"/>
      <c r="AJ1657" s="10"/>
      <c r="AK1657" s="10"/>
      <c r="AL1657" s="135"/>
      <c r="AM1657" s="102"/>
      <c r="AN1657" s="10"/>
      <c r="AO1657" s="10" t="str">
        <f t="shared" si="246"/>
        <v/>
      </c>
      <c r="AT1657" s="10"/>
      <c r="AU1657" s="10" t="str">
        <f>IF(O1657="include",AF1657,"")</f>
        <v/>
      </c>
      <c r="AV1657" s="54" t="str">
        <f>IF(P1657="include",AF1657,"")</f>
        <v/>
      </c>
    </row>
    <row r="1658" spans="1:48" s="54" customFormat="1" ht="70.150000000000006" customHeight="1">
      <c r="A1658" s="10">
        <v>1804</v>
      </c>
      <c r="B1658" s="10"/>
      <c r="C1658" s="10" t="s">
        <v>2196</v>
      </c>
      <c r="D1658" s="10">
        <v>2</v>
      </c>
      <c r="E1658" s="10">
        <v>2</v>
      </c>
      <c r="F1658" s="10">
        <v>2</v>
      </c>
      <c r="G1658" s="119" t="str">
        <f t="shared" si="243"/>
        <v>EXCLUDED</v>
      </c>
      <c r="H1658" s="147" t="s">
        <v>901</v>
      </c>
      <c r="I1658" s="189" t="s">
        <v>901</v>
      </c>
      <c r="J1658" s="10" t="str">
        <f>IF(AND(G1658="Excluded", H1658="Excluded"), "Mutually Excluded", IF(AND(OR(G1658="CERTAINLY INCLUDED", G1658="INCLUDED", G1658="MAYBE" ), OR(H1658="INCLUDED", H1658="MAYBE")), "MUTUALLY INCLUDED", IF(AND(G1658="MAYBE", H1658="MAYBE"), "Mutually MAYBE", IF(AND(G1658="Excluded", OR(H1658="INCLUDED", H1658="MAYBE")), "AI: No, Human: Yes", IF(AND(H1658="Excluded", OR(G1658="INCLUDED", G1658="CERTAINLY INCLUDED", G1658="MAYBE")), "AI: Yes, Human: No", "Other Conflict")))))</f>
        <v>Mutually Excluded</v>
      </c>
      <c r="K1658" s="10"/>
      <c r="L1658" s="10"/>
      <c r="N1658" s="220" t="s">
        <v>19</v>
      </c>
      <c r="O1658" s="54" t="str">
        <f>IF(J1658="Mutually Excluded","Exclude",IF(J1658= "Mutually Included","Include",M1658))</f>
        <v>Exclude</v>
      </c>
      <c r="P1658" s="54" t="str">
        <f>'Humans Alignment T&amp;A'!Z1658</f>
        <v>Exclude</v>
      </c>
      <c r="Q1658" s="120" t="str">
        <f>IF(AND(O1658="Exclude", P1658="Exclude"), "Mutually Excluded", IF(AND(OR(O1658="CERTAINLY INCLUDED", O1658="INCLUDE" ), OR(P1658="INCLUDE", P1658="MAYBE")), "MUTUALLY INCLUDED", IF(AND(O1658="MAYBE", P1658="MAYBE"), "Mutually MAYBE", IF(AND(O1658="Exclude", OR(P1658="INCLUDE", P1658="MAYBE")), "AI+Hum: No, Hum1+2: Yes", IF(AND(P1658="Exclude", OR(O1658="INCLUDE", O1658="CERTAINLY INCLUDED", H1658="MAYBE")), "Ai+hum: Yes, Hum1+2: No", "Other Conflict")))))</f>
        <v>Mutually Excluded</v>
      </c>
      <c r="U1658" s="121" t="str">
        <f>IF(Q1658="Mutually Excluded","Exclude",IF(Q1658= "Mutually Included","Include",R1658))</f>
        <v>Exclude</v>
      </c>
      <c r="V1658" s="122"/>
      <c r="X1658" s="117"/>
      <c r="Y1658" s="117"/>
      <c r="Z1658" s="103" t="str">
        <f t="shared" si="244"/>
        <v/>
      </c>
      <c r="AA1658" s="256"/>
      <c r="AB1658" s="186"/>
      <c r="AC1658" s="186"/>
      <c r="AD1658" s="203"/>
      <c r="AF1658" s="203"/>
      <c r="AG1658" s="102" t="str">
        <f t="shared" si="245"/>
        <v/>
      </c>
      <c r="AH1658" s="10" t="str">
        <f t="shared" si="242"/>
        <v/>
      </c>
      <c r="AI1658" s="102"/>
      <c r="AJ1658" s="10"/>
      <c r="AK1658" s="10"/>
      <c r="AL1658" s="105"/>
      <c r="AM1658" s="102"/>
      <c r="AN1658" s="10"/>
      <c r="AO1658" s="10" t="str">
        <f t="shared" si="246"/>
        <v/>
      </c>
      <c r="AT1658" s="10"/>
      <c r="AU1658" s="10" t="str">
        <f>IF(O1658="include",AF1658,"")</f>
        <v/>
      </c>
      <c r="AV1658" s="54" t="str">
        <f>IF(P1658="include",AF1658,"")</f>
        <v/>
      </c>
    </row>
    <row r="1659" spans="1:48" s="54" customFormat="1" ht="45">
      <c r="A1659" s="10">
        <v>1805</v>
      </c>
      <c r="B1659" s="10"/>
      <c r="C1659" s="10" t="s">
        <v>2197</v>
      </c>
      <c r="D1659" s="10">
        <v>3</v>
      </c>
      <c r="E1659" s="10">
        <v>2</v>
      </c>
      <c r="F1659" s="10">
        <v>3</v>
      </c>
      <c r="G1659" s="119" t="str">
        <f t="shared" si="243"/>
        <v>EXCLUDED</v>
      </c>
      <c r="H1659" s="147" t="s">
        <v>901</v>
      </c>
      <c r="I1659" s="189" t="s">
        <v>901</v>
      </c>
      <c r="J1659" s="10" t="str">
        <f>IF(AND(G1659="Excluded", H1659="Excluded"), "Mutually Excluded", IF(AND(OR(G1659="CERTAINLY INCLUDED", G1659="INCLUDED", G1659="MAYBE" ), OR(H1659="INCLUDED", H1659="MAYBE")), "MUTUALLY INCLUDED", IF(AND(G1659="MAYBE", H1659="MAYBE"), "Mutually MAYBE", IF(AND(G1659="Excluded", OR(H1659="INCLUDED", H1659="MAYBE")), "AI: No, Human: Yes", IF(AND(H1659="Excluded", OR(G1659="INCLUDED", G1659="CERTAINLY INCLUDED", G1659="MAYBE")), "AI: Yes, Human: No", "Other Conflict")))))</f>
        <v>Mutually Excluded</v>
      </c>
      <c r="K1659" s="10"/>
      <c r="L1659" s="10"/>
      <c r="N1659" s="220" t="s">
        <v>19</v>
      </c>
      <c r="O1659" s="54" t="str">
        <f>IF(J1659="Mutually Excluded","Exclude",IF(J1659= "Mutually Included","Include",M1659))</f>
        <v>Exclude</v>
      </c>
      <c r="P1659" s="54" t="str">
        <f>'Humans Alignment T&amp;A'!Z1659</f>
        <v>Exclude</v>
      </c>
      <c r="Q1659" s="120" t="str">
        <f>IF(AND(O1659="Exclude", P1659="Exclude"), "Mutually Excluded", IF(AND(OR(O1659="CERTAINLY INCLUDED", O1659="INCLUDE" ), OR(P1659="INCLUDE", P1659="MAYBE")), "MUTUALLY INCLUDED", IF(AND(O1659="MAYBE", P1659="MAYBE"), "Mutually MAYBE", IF(AND(O1659="Exclude", OR(P1659="INCLUDE", P1659="MAYBE")), "AI+Hum: No, Hum1+2: Yes", IF(AND(P1659="Exclude", OR(O1659="INCLUDE", O1659="CERTAINLY INCLUDED", H1659="MAYBE")), "Ai+hum: Yes, Hum1+2: No", "Other Conflict")))))</f>
        <v>Mutually Excluded</v>
      </c>
      <c r="U1659" s="121" t="str">
        <f>IF(Q1659="Mutually Excluded","Exclude",IF(Q1659= "Mutually Included","Include",R1659))</f>
        <v>Exclude</v>
      </c>
      <c r="V1659" s="122"/>
      <c r="X1659" s="117"/>
      <c r="Y1659" s="117"/>
      <c r="Z1659" s="103" t="str">
        <f t="shared" si="244"/>
        <v/>
      </c>
      <c r="AA1659" s="256"/>
      <c r="AB1659" s="186"/>
      <c r="AC1659" s="186"/>
      <c r="AD1659" s="203"/>
      <c r="AF1659" s="203"/>
      <c r="AG1659" s="102" t="str">
        <f t="shared" si="245"/>
        <v/>
      </c>
      <c r="AH1659" s="10" t="str">
        <f t="shared" si="242"/>
        <v/>
      </c>
      <c r="AI1659" s="102"/>
      <c r="AJ1659" s="10"/>
      <c r="AK1659" s="10"/>
      <c r="AL1659" s="105"/>
      <c r="AM1659" s="102"/>
      <c r="AN1659" s="10"/>
      <c r="AO1659" s="10" t="str">
        <f t="shared" si="246"/>
        <v/>
      </c>
      <c r="AT1659" s="10"/>
      <c r="AU1659" s="10" t="str">
        <f>IF(O1659="include",AF1659,"")</f>
        <v/>
      </c>
      <c r="AV1659" s="54" t="str">
        <f>IF(P1659="include",AF1659,"")</f>
        <v/>
      </c>
    </row>
    <row r="1660" spans="1:48" s="54" customFormat="1" ht="45">
      <c r="A1660" s="10">
        <v>1806</v>
      </c>
      <c r="B1660" s="10"/>
      <c r="C1660" s="10" t="s">
        <v>2199</v>
      </c>
      <c r="D1660" s="10">
        <v>2</v>
      </c>
      <c r="E1660" s="10">
        <v>2</v>
      </c>
      <c r="F1660" s="10">
        <v>2</v>
      </c>
      <c r="G1660" s="119" t="str">
        <f t="shared" si="243"/>
        <v>EXCLUDED</v>
      </c>
      <c r="H1660" s="147" t="s">
        <v>901</v>
      </c>
      <c r="I1660" s="189" t="s">
        <v>901</v>
      </c>
      <c r="J1660" s="10" t="str">
        <f>IF(AND(G1660="Excluded", H1660="Excluded"), "Mutually Excluded", IF(AND(OR(G1660="CERTAINLY INCLUDED", G1660="INCLUDED", G1660="MAYBE" ), OR(H1660="INCLUDED", H1660="MAYBE")), "MUTUALLY INCLUDED", IF(AND(G1660="MAYBE", H1660="MAYBE"), "Mutually MAYBE", IF(AND(G1660="Excluded", OR(H1660="INCLUDED", H1660="MAYBE")), "AI: No, Human: Yes", IF(AND(H1660="Excluded", OR(G1660="INCLUDED", G1660="CERTAINLY INCLUDED", G1660="MAYBE")), "AI: Yes, Human: No", "Other Conflict")))))</f>
        <v>Mutually Excluded</v>
      </c>
      <c r="K1660" s="10"/>
      <c r="L1660" s="10"/>
      <c r="N1660" s="220" t="s">
        <v>19</v>
      </c>
      <c r="O1660" s="54" t="str">
        <f>IF(J1660="Mutually Excluded","Exclude",IF(J1660= "Mutually Included","Include",M1660))</f>
        <v>Exclude</v>
      </c>
      <c r="P1660" s="54" t="str">
        <f>'Humans Alignment T&amp;A'!Z1660</f>
        <v>Exclude</v>
      </c>
      <c r="Q1660" s="120" t="str">
        <f>IF(AND(O1660="Exclude", P1660="Exclude"), "Mutually Excluded", IF(AND(OR(O1660="CERTAINLY INCLUDED", O1660="INCLUDE" ), OR(P1660="INCLUDE", P1660="MAYBE")), "MUTUALLY INCLUDED", IF(AND(O1660="MAYBE", P1660="MAYBE"), "Mutually MAYBE", IF(AND(O1660="Exclude", OR(P1660="INCLUDE", P1660="MAYBE")), "AI+Hum: No, Hum1+2: Yes", IF(AND(P1660="Exclude", OR(O1660="INCLUDE", O1660="CERTAINLY INCLUDED", H1660="MAYBE")), "Ai+hum: Yes, Hum1+2: No", "Other Conflict")))))</f>
        <v>Mutually Excluded</v>
      </c>
      <c r="U1660" s="121" t="str">
        <f>IF(Q1660="Mutually Excluded","Exclude",IF(Q1660= "Mutually Included","Include",R1660))</f>
        <v>Exclude</v>
      </c>
      <c r="V1660" s="122"/>
      <c r="X1660" s="117"/>
      <c r="Y1660" s="117"/>
      <c r="Z1660" s="103" t="str">
        <f t="shared" si="244"/>
        <v/>
      </c>
      <c r="AA1660" s="256"/>
      <c r="AB1660" s="186"/>
      <c r="AC1660" s="186"/>
      <c r="AD1660" s="203"/>
      <c r="AF1660" s="203"/>
      <c r="AG1660" s="102" t="str">
        <f t="shared" si="245"/>
        <v/>
      </c>
      <c r="AH1660" s="10" t="str">
        <f t="shared" si="242"/>
        <v/>
      </c>
      <c r="AI1660" s="102"/>
      <c r="AJ1660" s="10"/>
      <c r="AK1660" s="10"/>
      <c r="AL1660" s="105"/>
      <c r="AM1660" s="102"/>
      <c r="AN1660" s="10"/>
      <c r="AO1660" s="10" t="str">
        <f t="shared" si="246"/>
        <v/>
      </c>
      <c r="AT1660" s="10"/>
      <c r="AU1660" s="10" t="str">
        <f>IF(O1660="include",AF1660,"")</f>
        <v/>
      </c>
      <c r="AV1660" s="54" t="str">
        <f>IF(P1660="include",AF1660,"")</f>
        <v/>
      </c>
    </row>
    <row r="1661" spans="1:48" s="54" customFormat="1" ht="45">
      <c r="A1661" s="10">
        <v>1807</v>
      </c>
      <c r="B1661" s="10"/>
      <c r="C1661" s="10" t="s">
        <v>2200</v>
      </c>
      <c r="D1661" s="10">
        <v>3</v>
      </c>
      <c r="E1661" s="10">
        <v>3</v>
      </c>
      <c r="F1661" s="10">
        <v>4</v>
      </c>
      <c r="G1661" s="119" t="str">
        <f t="shared" si="243"/>
        <v>EXCLUDED</v>
      </c>
      <c r="H1661" s="147" t="s">
        <v>901</v>
      </c>
      <c r="I1661" s="189" t="s">
        <v>901</v>
      </c>
      <c r="J1661" s="10" t="str">
        <f>IF(AND(G1661="Excluded", H1661="Excluded"), "Mutually Excluded", IF(AND(OR(G1661="CERTAINLY INCLUDED", G1661="INCLUDED", G1661="MAYBE" ), OR(H1661="INCLUDED", H1661="MAYBE")), "MUTUALLY INCLUDED", IF(AND(G1661="MAYBE", H1661="MAYBE"), "Mutually MAYBE", IF(AND(G1661="Excluded", OR(H1661="INCLUDED", H1661="MAYBE")), "AI: No, Human: Yes", IF(AND(H1661="Excluded", OR(G1661="INCLUDED", G1661="CERTAINLY INCLUDED", G1661="MAYBE")), "AI: Yes, Human: No", "Other Conflict")))))</f>
        <v>Mutually Excluded</v>
      </c>
      <c r="K1661" s="10"/>
      <c r="L1661" s="10"/>
      <c r="N1661" s="220" t="s">
        <v>19</v>
      </c>
      <c r="O1661" s="54" t="str">
        <f>IF(J1661="Mutually Excluded","Exclude",IF(J1661= "Mutually Included","Include",M1661))</f>
        <v>Exclude</v>
      </c>
      <c r="P1661" s="54" t="str">
        <f>'Humans Alignment T&amp;A'!Z1661</f>
        <v>Exclude</v>
      </c>
      <c r="Q1661" s="120" t="str">
        <f>IF(AND(O1661="Exclude", P1661="Exclude"), "Mutually Excluded", IF(AND(OR(O1661="CERTAINLY INCLUDED", O1661="INCLUDE" ), OR(P1661="INCLUDE", P1661="MAYBE")), "MUTUALLY INCLUDED", IF(AND(O1661="MAYBE", P1661="MAYBE"), "Mutually MAYBE", IF(AND(O1661="Exclude", OR(P1661="INCLUDE", P1661="MAYBE")), "AI+Hum: No, Hum1+2: Yes", IF(AND(P1661="Exclude", OR(O1661="INCLUDE", O1661="CERTAINLY INCLUDED", H1661="MAYBE")), "Ai+hum: Yes, Hum1+2: No", "Other Conflict")))))</f>
        <v>Mutually Excluded</v>
      </c>
      <c r="U1661" s="121" t="str">
        <f>IF(Q1661="Mutually Excluded","Exclude",IF(Q1661= "Mutually Included","Include",R1661))</f>
        <v>Exclude</v>
      </c>
      <c r="V1661" s="122"/>
      <c r="X1661" s="117"/>
      <c r="Y1661" s="117"/>
      <c r="Z1661" s="103" t="str">
        <f t="shared" si="244"/>
        <v/>
      </c>
      <c r="AA1661" s="256"/>
      <c r="AB1661" s="186"/>
      <c r="AC1661" s="186"/>
      <c r="AD1661" s="203"/>
      <c r="AF1661" s="203"/>
      <c r="AG1661" s="102" t="str">
        <f t="shared" si="245"/>
        <v/>
      </c>
      <c r="AH1661" s="10" t="str">
        <f t="shared" si="242"/>
        <v/>
      </c>
      <c r="AI1661" s="102"/>
      <c r="AJ1661" s="10"/>
      <c r="AK1661" s="10"/>
      <c r="AL1661" s="105"/>
      <c r="AM1661" s="102"/>
      <c r="AN1661" s="10"/>
      <c r="AO1661" s="10" t="str">
        <f t="shared" si="246"/>
        <v/>
      </c>
      <c r="AT1661" s="10"/>
      <c r="AU1661" s="10" t="str">
        <f>IF(O1661="include",AF1661,"")</f>
        <v/>
      </c>
      <c r="AV1661" s="54" t="str">
        <f>IF(P1661="include",AF1661,"")</f>
        <v/>
      </c>
    </row>
    <row r="1662" spans="1:48" s="54" customFormat="1" ht="70.150000000000006" customHeight="1">
      <c r="A1662" s="10">
        <v>1808</v>
      </c>
      <c r="B1662" s="10"/>
      <c r="C1662" s="10" t="s">
        <v>2201</v>
      </c>
      <c r="D1662" s="10">
        <v>3</v>
      </c>
      <c r="E1662" s="10">
        <v>2</v>
      </c>
      <c r="F1662" s="10">
        <v>3</v>
      </c>
      <c r="G1662" s="119" t="str">
        <f t="shared" si="243"/>
        <v>EXCLUDED</v>
      </c>
      <c r="H1662" s="147" t="s">
        <v>901</v>
      </c>
      <c r="I1662" s="189" t="s">
        <v>901</v>
      </c>
      <c r="J1662" s="10" t="str">
        <f>IF(AND(G1662="Excluded", H1662="Excluded"), "Mutually Excluded", IF(AND(OR(G1662="CERTAINLY INCLUDED", G1662="INCLUDED", G1662="MAYBE" ), OR(H1662="INCLUDED", H1662="MAYBE")), "MUTUALLY INCLUDED", IF(AND(G1662="MAYBE", H1662="MAYBE"), "Mutually MAYBE", IF(AND(G1662="Excluded", OR(H1662="INCLUDED", H1662="MAYBE")), "AI: No, Human: Yes", IF(AND(H1662="Excluded", OR(G1662="INCLUDED", G1662="CERTAINLY INCLUDED", G1662="MAYBE")), "AI: Yes, Human: No", "Other Conflict")))))</f>
        <v>Mutually Excluded</v>
      </c>
      <c r="K1662" s="10"/>
      <c r="L1662" s="10"/>
      <c r="N1662" s="220" t="s">
        <v>19</v>
      </c>
      <c r="O1662" s="54" t="str">
        <f>IF(J1662="Mutually Excluded","Exclude",IF(J1662= "Mutually Included","Include",M1662))</f>
        <v>Exclude</v>
      </c>
      <c r="P1662" s="54" t="str">
        <f>'Humans Alignment T&amp;A'!Z1662</f>
        <v>Exclude</v>
      </c>
      <c r="Q1662" s="120" t="str">
        <f>IF(AND(O1662="Exclude", P1662="Exclude"), "Mutually Excluded", IF(AND(OR(O1662="CERTAINLY INCLUDED", O1662="INCLUDE" ), OR(P1662="INCLUDE", P1662="MAYBE")), "MUTUALLY INCLUDED", IF(AND(O1662="MAYBE", P1662="MAYBE"), "Mutually MAYBE", IF(AND(O1662="Exclude", OR(P1662="INCLUDE", P1662="MAYBE")), "AI+Hum: No, Hum1+2: Yes", IF(AND(P1662="Exclude", OR(O1662="INCLUDE", O1662="CERTAINLY INCLUDED", H1662="MAYBE")), "Ai+hum: Yes, Hum1+2: No", "Other Conflict")))))</f>
        <v>Mutually Excluded</v>
      </c>
      <c r="U1662" s="121" t="str">
        <f>IF(Q1662="Mutually Excluded","Exclude",IF(Q1662= "Mutually Included","Include",R1662))</f>
        <v>Exclude</v>
      </c>
      <c r="V1662" s="122"/>
      <c r="X1662" s="117"/>
      <c r="Y1662" s="117"/>
      <c r="Z1662" s="103" t="str">
        <f t="shared" si="244"/>
        <v/>
      </c>
      <c r="AA1662" s="256"/>
      <c r="AB1662" s="186"/>
      <c r="AC1662" s="186"/>
      <c r="AD1662" s="203"/>
      <c r="AF1662" s="203"/>
      <c r="AG1662" s="102" t="str">
        <f t="shared" si="245"/>
        <v/>
      </c>
      <c r="AH1662" s="10" t="str">
        <f t="shared" si="242"/>
        <v/>
      </c>
      <c r="AI1662" s="102"/>
      <c r="AJ1662" s="10"/>
      <c r="AK1662" s="10"/>
      <c r="AL1662" s="105"/>
      <c r="AM1662" s="102"/>
      <c r="AN1662" s="10"/>
      <c r="AO1662" s="10" t="str">
        <f t="shared" si="246"/>
        <v/>
      </c>
      <c r="AT1662" s="10"/>
      <c r="AU1662" s="10" t="str">
        <f>IF(O1662="include",AF1662,"")</f>
        <v/>
      </c>
      <c r="AV1662" s="54" t="str">
        <f>IF(P1662="include",AF1662,"")</f>
        <v/>
      </c>
    </row>
    <row r="1663" spans="1:48" s="54" customFormat="1" ht="45">
      <c r="A1663" s="10">
        <v>1809</v>
      </c>
      <c r="B1663" s="10"/>
      <c r="C1663" s="10" t="s">
        <v>2202</v>
      </c>
      <c r="D1663" s="10">
        <v>1</v>
      </c>
      <c r="E1663" s="10">
        <v>1</v>
      </c>
      <c r="F1663" s="10">
        <v>1</v>
      </c>
      <c r="G1663" s="119" t="str">
        <f t="shared" si="243"/>
        <v>EXCLUDED</v>
      </c>
      <c r="H1663" s="147" t="s">
        <v>901</v>
      </c>
      <c r="I1663" s="189" t="s">
        <v>901</v>
      </c>
      <c r="J1663" s="10" t="str">
        <f>IF(AND(G1663="Excluded", H1663="Excluded"), "Mutually Excluded", IF(AND(OR(G1663="CERTAINLY INCLUDED", G1663="INCLUDED", G1663="MAYBE" ), OR(H1663="INCLUDED", H1663="MAYBE")), "MUTUALLY INCLUDED", IF(AND(G1663="MAYBE", H1663="MAYBE"), "Mutually MAYBE", IF(AND(G1663="Excluded", OR(H1663="INCLUDED", H1663="MAYBE")), "AI: No, Human: Yes", IF(AND(H1663="Excluded", OR(G1663="INCLUDED", G1663="CERTAINLY INCLUDED", G1663="MAYBE")), "AI: Yes, Human: No", "Other Conflict")))))</f>
        <v>Mutually Excluded</v>
      </c>
      <c r="K1663" s="10"/>
      <c r="L1663" s="10"/>
      <c r="N1663" s="220" t="s">
        <v>19</v>
      </c>
      <c r="O1663" s="54" t="str">
        <f>IF(J1663="Mutually Excluded","Exclude",IF(J1663= "Mutually Included","Include",M1663))</f>
        <v>Exclude</v>
      </c>
      <c r="P1663" s="54" t="str">
        <f>'Humans Alignment T&amp;A'!Z1663</f>
        <v>Exclude</v>
      </c>
      <c r="Q1663" s="120" t="str">
        <f>IF(AND(O1663="Exclude", P1663="Exclude"), "Mutually Excluded", IF(AND(OR(O1663="CERTAINLY INCLUDED", O1663="INCLUDE" ), OR(P1663="INCLUDE", P1663="MAYBE")), "MUTUALLY INCLUDED", IF(AND(O1663="MAYBE", P1663="MAYBE"), "Mutually MAYBE", IF(AND(O1663="Exclude", OR(P1663="INCLUDE", P1663="MAYBE")), "AI+Hum: No, Hum1+2: Yes", IF(AND(P1663="Exclude", OR(O1663="INCLUDE", O1663="CERTAINLY INCLUDED", H1663="MAYBE")), "Ai+hum: Yes, Hum1+2: No", "Other Conflict")))))</f>
        <v>Mutually Excluded</v>
      </c>
      <c r="U1663" s="121" t="str">
        <f>IF(Q1663="Mutually Excluded","Exclude",IF(Q1663= "Mutually Included","Include",R1663))</f>
        <v>Exclude</v>
      </c>
      <c r="V1663" s="122"/>
      <c r="X1663" s="117"/>
      <c r="Y1663" s="117"/>
      <c r="Z1663" s="103" t="str">
        <f t="shared" si="244"/>
        <v/>
      </c>
      <c r="AA1663" s="256"/>
      <c r="AB1663" s="186"/>
      <c r="AC1663" s="186"/>
      <c r="AD1663" s="203"/>
      <c r="AF1663" s="203"/>
      <c r="AG1663" s="102" t="str">
        <f t="shared" si="245"/>
        <v/>
      </c>
      <c r="AH1663" s="10" t="str">
        <f t="shared" si="242"/>
        <v/>
      </c>
      <c r="AI1663" s="102"/>
      <c r="AJ1663" s="10"/>
      <c r="AK1663" s="10"/>
      <c r="AL1663" s="105"/>
      <c r="AM1663" s="102"/>
      <c r="AN1663" s="10"/>
      <c r="AO1663" s="10" t="str">
        <f t="shared" si="246"/>
        <v/>
      </c>
      <c r="AT1663" s="10"/>
      <c r="AU1663" s="10" t="str">
        <f>IF(O1663="include",AF1663,"")</f>
        <v/>
      </c>
      <c r="AV1663" s="54" t="str">
        <f>IF(P1663="include",AF1663,"")</f>
        <v/>
      </c>
    </row>
    <row r="1664" spans="1:48" s="54" customFormat="1" ht="45">
      <c r="A1664" s="10">
        <v>1810</v>
      </c>
      <c r="B1664" s="10"/>
      <c r="C1664" s="10" t="s">
        <v>2203</v>
      </c>
      <c r="D1664" s="10">
        <v>2</v>
      </c>
      <c r="E1664" s="10">
        <v>2</v>
      </c>
      <c r="F1664" s="10">
        <v>2</v>
      </c>
      <c r="G1664" s="119" t="str">
        <f t="shared" si="243"/>
        <v>EXCLUDED</v>
      </c>
      <c r="H1664" s="147" t="s">
        <v>901</v>
      </c>
      <c r="I1664" s="189" t="s">
        <v>901</v>
      </c>
      <c r="J1664" s="10" t="str">
        <f>IF(AND(G1664="Excluded", H1664="Excluded"), "Mutually Excluded", IF(AND(OR(G1664="CERTAINLY INCLUDED", G1664="INCLUDED", G1664="MAYBE" ), OR(H1664="INCLUDED", H1664="MAYBE")), "MUTUALLY INCLUDED", IF(AND(G1664="MAYBE", H1664="MAYBE"), "Mutually MAYBE", IF(AND(G1664="Excluded", OR(H1664="INCLUDED", H1664="MAYBE")), "AI: No, Human: Yes", IF(AND(H1664="Excluded", OR(G1664="INCLUDED", G1664="CERTAINLY INCLUDED", G1664="MAYBE")), "AI: Yes, Human: No", "Other Conflict")))))</f>
        <v>Mutually Excluded</v>
      </c>
      <c r="K1664" s="10"/>
      <c r="L1664" s="10"/>
      <c r="N1664" s="220" t="s">
        <v>19</v>
      </c>
      <c r="O1664" s="54" t="str">
        <f>IF(J1664="Mutually Excluded","Exclude",IF(J1664= "Mutually Included","Include",M1664))</f>
        <v>Exclude</v>
      </c>
      <c r="P1664" s="54" t="str">
        <f>'Humans Alignment T&amp;A'!Z1664</f>
        <v>Exclude</v>
      </c>
      <c r="Q1664" s="120" t="str">
        <f>IF(AND(O1664="Exclude", P1664="Exclude"), "Mutually Excluded", IF(AND(OR(O1664="CERTAINLY INCLUDED", O1664="INCLUDE" ), OR(P1664="INCLUDE", P1664="MAYBE")), "MUTUALLY INCLUDED", IF(AND(O1664="MAYBE", P1664="MAYBE"), "Mutually MAYBE", IF(AND(O1664="Exclude", OR(P1664="INCLUDE", P1664="MAYBE")), "AI+Hum: No, Hum1+2: Yes", IF(AND(P1664="Exclude", OR(O1664="INCLUDE", O1664="CERTAINLY INCLUDED", H1664="MAYBE")), "Ai+hum: Yes, Hum1+2: No", "Other Conflict")))))</f>
        <v>Mutually Excluded</v>
      </c>
      <c r="U1664" s="121" t="str">
        <f>IF(Q1664="Mutually Excluded","Exclude",IF(Q1664= "Mutually Included","Include",R1664))</f>
        <v>Exclude</v>
      </c>
      <c r="V1664" s="122"/>
      <c r="X1664" s="117"/>
      <c r="Y1664" s="117"/>
      <c r="Z1664" s="103" t="str">
        <f t="shared" si="244"/>
        <v/>
      </c>
      <c r="AA1664" s="256"/>
      <c r="AB1664" s="186"/>
      <c r="AC1664" s="186"/>
      <c r="AD1664" s="203"/>
      <c r="AF1664" s="203"/>
      <c r="AG1664" s="102" t="str">
        <f t="shared" si="245"/>
        <v/>
      </c>
      <c r="AH1664" s="10" t="str">
        <f t="shared" si="242"/>
        <v/>
      </c>
      <c r="AI1664" s="102"/>
      <c r="AJ1664" s="10"/>
      <c r="AK1664" s="10"/>
      <c r="AL1664" s="105"/>
      <c r="AM1664" s="102"/>
      <c r="AN1664" s="10"/>
      <c r="AO1664" s="10" t="str">
        <f t="shared" si="246"/>
        <v/>
      </c>
      <c r="AT1664" s="10"/>
      <c r="AU1664" s="10" t="str">
        <f>IF(O1664="include",AF1664,"")</f>
        <v/>
      </c>
      <c r="AV1664" s="54" t="str">
        <f>IF(P1664="include",AF1664,"")</f>
        <v/>
      </c>
    </row>
    <row r="1665" spans="1:48" s="54" customFormat="1" ht="45">
      <c r="A1665" s="10">
        <v>1811</v>
      </c>
      <c r="B1665" s="10"/>
      <c r="C1665" s="10" t="s">
        <v>2204</v>
      </c>
      <c r="D1665" s="10">
        <v>3</v>
      </c>
      <c r="E1665" s="10">
        <v>4</v>
      </c>
      <c r="F1665" s="10">
        <v>3</v>
      </c>
      <c r="G1665" s="119" t="str">
        <f t="shared" si="243"/>
        <v>EXCLUDED</v>
      </c>
      <c r="H1665" s="147" t="s">
        <v>901</v>
      </c>
      <c r="I1665" s="189" t="s">
        <v>901</v>
      </c>
      <c r="J1665" s="10" t="str">
        <f>IF(AND(G1665="Excluded", H1665="Excluded"), "Mutually Excluded", IF(AND(OR(G1665="CERTAINLY INCLUDED", G1665="INCLUDED", G1665="MAYBE" ), OR(H1665="INCLUDED", H1665="MAYBE")), "MUTUALLY INCLUDED", IF(AND(G1665="MAYBE", H1665="MAYBE"), "Mutually MAYBE", IF(AND(G1665="Excluded", OR(H1665="INCLUDED", H1665="MAYBE")), "AI: No, Human: Yes", IF(AND(H1665="Excluded", OR(G1665="INCLUDED", G1665="CERTAINLY INCLUDED", G1665="MAYBE")), "AI: Yes, Human: No", "Other Conflict")))))</f>
        <v>Mutually Excluded</v>
      </c>
      <c r="K1665" s="10"/>
      <c r="L1665" s="10"/>
      <c r="N1665" s="220" t="s">
        <v>19</v>
      </c>
      <c r="O1665" s="54" t="str">
        <f>IF(J1665="Mutually Excluded","Exclude",IF(J1665= "Mutually Included","Include",M1665))</f>
        <v>Exclude</v>
      </c>
      <c r="P1665" s="54" t="str">
        <f>'Humans Alignment T&amp;A'!Z1665</f>
        <v>Exclude</v>
      </c>
      <c r="Q1665" s="120" t="str">
        <f>IF(AND(O1665="Exclude", P1665="Exclude"), "Mutually Excluded", IF(AND(OR(O1665="CERTAINLY INCLUDED", O1665="INCLUDE" ), OR(P1665="INCLUDE", P1665="MAYBE")), "MUTUALLY INCLUDED", IF(AND(O1665="MAYBE", P1665="MAYBE"), "Mutually MAYBE", IF(AND(O1665="Exclude", OR(P1665="INCLUDE", P1665="MAYBE")), "AI+Hum: No, Hum1+2: Yes", IF(AND(P1665="Exclude", OR(O1665="INCLUDE", O1665="CERTAINLY INCLUDED", H1665="MAYBE")), "Ai+hum: Yes, Hum1+2: No", "Other Conflict")))))</f>
        <v>Mutually Excluded</v>
      </c>
      <c r="U1665" s="121" t="str">
        <f>IF(Q1665="Mutually Excluded","Exclude",IF(Q1665= "Mutually Included","Include",R1665))</f>
        <v>Exclude</v>
      </c>
      <c r="V1665" s="122"/>
      <c r="X1665" s="117"/>
      <c r="Y1665" s="117"/>
      <c r="Z1665" s="103" t="str">
        <f t="shared" si="244"/>
        <v/>
      </c>
      <c r="AA1665" s="256"/>
      <c r="AB1665" s="186"/>
      <c r="AC1665" s="186"/>
      <c r="AD1665" s="203"/>
      <c r="AF1665" s="203"/>
      <c r="AG1665" s="102" t="str">
        <f t="shared" si="245"/>
        <v/>
      </c>
      <c r="AH1665" s="10" t="str">
        <f t="shared" si="242"/>
        <v/>
      </c>
      <c r="AI1665" s="102"/>
      <c r="AJ1665" s="10"/>
      <c r="AK1665" s="10"/>
      <c r="AL1665" s="105"/>
      <c r="AM1665" s="102"/>
      <c r="AN1665" s="10"/>
      <c r="AO1665" s="10" t="str">
        <f t="shared" si="246"/>
        <v/>
      </c>
      <c r="AT1665" s="10"/>
      <c r="AU1665" s="10" t="str">
        <f>IF(O1665="include",AF1665,"")</f>
        <v/>
      </c>
      <c r="AV1665" s="54" t="str">
        <f>IF(P1665="include",AF1665,"")</f>
        <v/>
      </c>
    </row>
    <row r="1666" spans="1:48" s="54" customFormat="1" ht="45">
      <c r="A1666" s="10">
        <v>1812</v>
      </c>
      <c r="B1666" s="10"/>
      <c r="C1666" s="10" t="s">
        <v>2206</v>
      </c>
      <c r="D1666" s="10">
        <v>1</v>
      </c>
      <c r="E1666" s="10">
        <v>1</v>
      </c>
      <c r="F1666" s="10">
        <v>1</v>
      </c>
      <c r="G1666" s="119" t="str">
        <f t="shared" si="243"/>
        <v>EXCLUDED</v>
      </c>
      <c r="H1666" s="147" t="s">
        <v>901</v>
      </c>
      <c r="I1666" s="189" t="s">
        <v>901</v>
      </c>
      <c r="J1666" s="10" t="str">
        <f>IF(AND(G1666="Excluded", H1666="Excluded"), "Mutually Excluded", IF(AND(OR(G1666="CERTAINLY INCLUDED", G1666="INCLUDED", G1666="MAYBE" ), OR(H1666="INCLUDED", H1666="MAYBE")), "MUTUALLY INCLUDED", IF(AND(G1666="MAYBE", H1666="MAYBE"), "Mutually MAYBE", IF(AND(G1666="Excluded", OR(H1666="INCLUDED", H1666="MAYBE")), "AI: No, Human: Yes", IF(AND(H1666="Excluded", OR(G1666="INCLUDED", G1666="CERTAINLY INCLUDED", G1666="MAYBE")), "AI: Yes, Human: No", "Other Conflict")))))</f>
        <v>Mutually Excluded</v>
      </c>
      <c r="K1666" s="10"/>
      <c r="L1666" s="10"/>
      <c r="N1666" s="220" t="s">
        <v>19</v>
      </c>
      <c r="O1666" s="54" t="str">
        <f>IF(J1666="Mutually Excluded","Exclude",IF(J1666= "Mutually Included","Include",M1666))</f>
        <v>Exclude</v>
      </c>
      <c r="P1666" s="54" t="str">
        <f>'Humans Alignment T&amp;A'!Z1666</f>
        <v>Exclude</v>
      </c>
      <c r="Q1666" s="120" t="str">
        <f>IF(AND(O1666="Exclude", P1666="Exclude"), "Mutually Excluded", IF(AND(OR(O1666="CERTAINLY INCLUDED", O1666="INCLUDE" ), OR(P1666="INCLUDE", P1666="MAYBE")), "MUTUALLY INCLUDED", IF(AND(O1666="MAYBE", P1666="MAYBE"), "Mutually MAYBE", IF(AND(O1666="Exclude", OR(P1666="INCLUDE", P1666="MAYBE")), "AI+Hum: No, Hum1+2: Yes", IF(AND(P1666="Exclude", OR(O1666="INCLUDE", O1666="CERTAINLY INCLUDED", H1666="MAYBE")), "Ai+hum: Yes, Hum1+2: No", "Other Conflict")))))</f>
        <v>Mutually Excluded</v>
      </c>
      <c r="U1666" s="121" t="str">
        <f>IF(Q1666="Mutually Excluded","Exclude",IF(Q1666= "Mutually Included","Include",R1666))</f>
        <v>Exclude</v>
      </c>
      <c r="V1666" s="122"/>
      <c r="X1666" s="117"/>
      <c r="Y1666" s="117"/>
      <c r="Z1666" s="103" t="str">
        <f t="shared" si="244"/>
        <v/>
      </c>
      <c r="AA1666" s="256"/>
      <c r="AB1666" s="186"/>
      <c r="AC1666" s="186"/>
      <c r="AD1666" s="203"/>
      <c r="AF1666" s="203"/>
      <c r="AG1666" s="102" t="str">
        <f t="shared" si="245"/>
        <v/>
      </c>
      <c r="AH1666" s="10" t="str">
        <f t="shared" si="242"/>
        <v/>
      </c>
      <c r="AI1666" s="102"/>
      <c r="AJ1666" s="10"/>
      <c r="AK1666" s="10"/>
      <c r="AL1666" s="105"/>
      <c r="AM1666" s="102"/>
      <c r="AN1666" s="10"/>
      <c r="AO1666" s="10" t="str">
        <f t="shared" si="246"/>
        <v/>
      </c>
      <c r="AT1666" s="10"/>
      <c r="AU1666" s="10" t="str">
        <f>IF(O1666="include",AF1666,"")</f>
        <v/>
      </c>
      <c r="AV1666" s="54" t="str">
        <f>IF(P1666="include",AF1666,"")</f>
        <v/>
      </c>
    </row>
    <row r="1667" spans="1:48" s="54" customFormat="1" ht="45">
      <c r="A1667" s="10">
        <v>1813</v>
      </c>
      <c r="B1667" s="10"/>
      <c r="C1667" s="10" t="s">
        <v>2208</v>
      </c>
      <c r="D1667" s="10">
        <v>3</v>
      </c>
      <c r="E1667" s="10">
        <v>3</v>
      </c>
      <c r="F1667" s="10">
        <v>3</v>
      </c>
      <c r="G1667" s="119" t="str">
        <f t="shared" si="243"/>
        <v>EXCLUDED</v>
      </c>
      <c r="H1667" s="147" t="s">
        <v>901</v>
      </c>
      <c r="I1667" s="189" t="s">
        <v>901</v>
      </c>
      <c r="J1667" s="10" t="str">
        <f>IF(AND(G1667="Excluded", H1667="Excluded"), "Mutually Excluded", IF(AND(OR(G1667="CERTAINLY INCLUDED", G1667="INCLUDED", G1667="MAYBE" ), OR(H1667="INCLUDED", H1667="MAYBE")), "MUTUALLY INCLUDED", IF(AND(G1667="MAYBE", H1667="MAYBE"), "Mutually MAYBE", IF(AND(G1667="Excluded", OR(H1667="INCLUDED", H1667="MAYBE")), "AI: No, Human: Yes", IF(AND(H1667="Excluded", OR(G1667="INCLUDED", G1667="CERTAINLY INCLUDED", G1667="MAYBE")), "AI: Yes, Human: No", "Other Conflict")))))</f>
        <v>Mutually Excluded</v>
      </c>
      <c r="K1667" s="10"/>
      <c r="L1667" s="10"/>
      <c r="N1667" s="220" t="s">
        <v>19</v>
      </c>
      <c r="O1667" s="54" t="str">
        <f>IF(J1667="Mutually Excluded","Exclude",IF(J1667= "Mutually Included","Include",M1667))</f>
        <v>Exclude</v>
      </c>
      <c r="P1667" s="54" t="str">
        <f>'Humans Alignment T&amp;A'!Z1667</f>
        <v>Exclude</v>
      </c>
      <c r="Q1667" s="120" t="str">
        <f>IF(AND(O1667="Exclude", P1667="Exclude"), "Mutually Excluded", IF(AND(OR(O1667="CERTAINLY INCLUDED", O1667="INCLUDE" ), OR(P1667="INCLUDE", P1667="MAYBE")), "MUTUALLY INCLUDED", IF(AND(O1667="MAYBE", P1667="MAYBE"), "Mutually MAYBE", IF(AND(O1667="Exclude", OR(P1667="INCLUDE", P1667="MAYBE")), "AI+Hum: No, Hum1+2: Yes", IF(AND(P1667="Exclude", OR(O1667="INCLUDE", O1667="CERTAINLY INCLUDED", H1667="MAYBE")), "Ai+hum: Yes, Hum1+2: No", "Other Conflict")))))</f>
        <v>Mutually Excluded</v>
      </c>
      <c r="U1667" s="121" t="str">
        <f>IF(Q1667="Mutually Excluded","Exclude",IF(Q1667= "Mutually Included","Include",R1667))</f>
        <v>Exclude</v>
      </c>
      <c r="V1667" s="122"/>
      <c r="X1667" s="117"/>
      <c r="Y1667" s="117"/>
      <c r="Z1667" s="103" t="str">
        <f t="shared" si="244"/>
        <v/>
      </c>
      <c r="AA1667" s="256"/>
      <c r="AB1667" s="186"/>
      <c r="AC1667" s="186"/>
      <c r="AD1667" s="203"/>
      <c r="AF1667" s="203"/>
      <c r="AG1667" s="102" t="str">
        <f t="shared" si="245"/>
        <v/>
      </c>
      <c r="AH1667" s="10" t="str">
        <f t="shared" si="242"/>
        <v/>
      </c>
      <c r="AI1667" s="102"/>
      <c r="AJ1667" s="10"/>
      <c r="AK1667" s="10"/>
      <c r="AL1667" s="105"/>
      <c r="AM1667" s="102"/>
      <c r="AN1667" s="10"/>
      <c r="AO1667" s="10" t="str">
        <f t="shared" si="246"/>
        <v/>
      </c>
      <c r="AT1667" s="10"/>
      <c r="AU1667" s="10" t="str">
        <f>IF(O1667="include",AF1667,"")</f>
        <v/>
      </c>
      <c r="AV1667" s="54" t="str">
        <f>IF(P1667="include",AF1667,"")</f>
        <v/>
      </c>
    </row>
    <row r="1668" spans="1:48" s="54" customFormat="1" ht="30">
      <c r="A1668" s="10">
        <v>1814</v>
      </c>
      <c r="B1668" s="10"/>
      <c r="C1668" s="10" t="s">
        <v>2209</v>
      </c>
      <c r="D1668" s="10">
        <v>3</v>
      </c>
      <c r="E1668" s="10">
        <v>2</v>
      </c>
      <c r="F1668" s="10">
        <v>2</v>
      </c>
      <c r="G1668" s="119" t="str">
        <f t="shared" si="243"/>
        <v>EXCLUDED</v>
      </c>
      <c r="H1668" s="147" t="s">
        <v>901</v>
      </c>
      <c r="I1668" s="189" t="s">
        <v>901</v>
      </c>
      <c r="J1668" s="10" t="str">
        <f>IF(AND(G1668="Excluded", H1668="Excluded"), "Mutually Excluded", IF(AND(OR(G1668="CERTAINLY INCLUDED", G1668="INCLUDED", G1668="MAYBE" ), OR(H1668="INCLUDED", H1668="MAYBE")), "MUTUALLY INCLUDED", IF(AND(G1668="MAYBE", H1668="MAYBE"), "Mutually MAYBE", IF(AND(G1668="Excluded", OR(H1668="INCLUDED", H1668="MAYBE")), "AI: No, Human: Yes", IF(AND(H1668="Excluded", OR(G1668="INCLUDED", G1668="CERTAINLY INCLUDED", G1668="MAYBE")), "AI: Yes, Human: No", "Other Conflict")))))</f>
        <v>Mutually Excluded</v>
      </c>
      <c r="K1668" s="10"/>
      <c r="L1668" s="10"/>
      <c r="N1668" s="220" t="s">
        <v>19</v>
      </c>
      <c r="O1668" s="54" t="str">
        <f>IF(J1668="Mutually Excluded","Exclude",IF(J1668= "Mutually Included","Include",M1668))</f>
        <v>Exclude</v>
      </c>
      <c r="P1668" s="54" t="str">
        <f>'Humans Alignment T&amp;A'!Z1668</f>
        <v>Exclude</v>
      </c>
      <c r="Q1668" s="120" t="str">
        <f>IF(AND(O1668="Exclude", P1668="Exclude"), "Mutually Excluded", IF(AND(OR(O1668="CERTAINLY INCLUDED", O1668="INCLUDE" ), OR(P1668="INCLUDE", P1668="MAYBE")), "MUTUALLY INCLUDED", IF(AND(O1668="MAYBE", P1668="MAYBE"), "Mutually MAYBE", IF(AND(O1668="Exclude", OR(P1668="INCLUDE", P1668="MAYBE")), "AI+Hum: No, Hum1+2: Yes", IF(AND(P1668="Exclude", OR(O1668="INCLUDE", O1668="CERTAINLY INCLUDED", H1668="MAYBE")), "Ai+hum: Yes, Hum1+2: No", "Other Conflict")))))</f>
        <v>Mutually Excluded</v>
      </c>
      <c r="U1668" s="121" t="str">
        <f>IF(Q1668="Mutually Excluded","Exclude",IF(Q1668= "Mutually Included","Include",R1668))</f>
        <v>Exclude</v>
      </c>
      <c r="V1668" s="122"/>
      <c r="X1668" s="117"/>
      <c r="Y1668" s="117"/>
      <c r="Z1668" s="103" t="str">
        <f t="shared" si="244"/>
        <v/>
      </c>
      <c r="AA1668" s="256"/>
      <c r="AB1668" s="186"/>
      <c r="AC1668" s="186"/>
      <c r="AD1668" s="203"/>
      <c r="AF1668" s="203"/>
      <c r="AG1668" s="102" t="str">
        <f t="shared" si="245"/>
        <v/>
      </c>
      <c r="AH1668" s="10" t="str">
        <f t="shared" si="242"/>
        <v/>
      </c>
      <c r="AI1668" s="102"/>
      <c r="AJ1668" s="10"/>
      <c r="AK1668" s="10"/>
      <c r="AL1668" s="105"/>
      <c r="AM1668" s="102"/>
      <c r="AN1668" s="10"/>
      <c r="AO1668" s="10" t="str">
        <f t="shared" si="246"/>
        <v/>
      </c>
      <c r="AT1668" s="10"/>
      <c r="AU1668" s="10" t="str">
        <f>IF(O1668="include",AF1668,"")</f>
        <v/>
      </c>
      <c r="AV1668" s="54" t="str">
        <f>IF(P1668="include",AF1668,"")</f>
        <v/>
      </c>
    </row>
    <row r="1669" spans="1:48" s="54" customFormat="1" ht="45">
      <c r="A1669" s="10">
        <v>1815</v>
      </c>
      <c r="B1669" s="10"/>
      <c r="C1669" s="10" t="s">
        <v>2211</v>
      </c>
      <c r="D1669" s="10">
        <v>3</v>
      </c>
      <c r="E1669" s="10">
        <v>3</v>
      </c>
      <c r="F1669" s="10">
        <v>3</v>
      </c>
      <c r="G1669" s="119" t="str">
        <f t="shared" si="243"/>
        <v>EXCLUDED</v>
      </c>
      <c r="H1669" s="147" t="s">
        <v>901</v>
      </c>
      <c r="I1669" s="189" t="s">
        <v>901</v>
      </c>
      <c r="J1669" s="10" t="str">
        <f>IF(AND(G1669="Excluded", H1669="Excluded"), "Mutually Excluded", IF(AND(OR(G1669="CERTAINLY INCLUDED", G1669="INCLUDED", G1669="MAYBE" ), OR(H1669="INCLUDED", H1669="MAYBE")), "MUTUALLY INCLUDED", IF(AND(G1669="MAYBE", H1669="MAYBE"), "Mutually MAYBE", IF(AND(G1669="Excluded", OR(H1669="INCLUDED", H1669="MAYBE")), "AI: No, Human: Yes", IF(AND(H1669="Excluded", OR(G1669="INCLUDED", G1669="CERTAINLY INCLUDED", G1669="MAYBE")), "AI: Yes, Human: No", "Other Conflict")))))</f>
        <v>Mutually Excluded</v>
      </c>
      <c r="K1669" s="10"/>
      <c r="L1669" s="10"/>
      <c r="N1669" s="220" t="s">
        <v>19</v>
      </c>
      <c r="O1669" s="54" t="str">
        <f>IF(J1669="Mutually Excluded","Exclude",IF(J1669= "Mutually Included","Include",M1669))</f>
        <v>Exclude</v>
      </c>
      <c r="P1669" s="54" t="str">
        <f>'Humans Alignment T&amp;A'!Z1669</f>
        <v>Exclude</v>
      </c>
      <c r="Q1669" s="120" t="str">
        <f>IF(AND(O1669="Exclude", P1669="Exclude"), "Mutually Excluded", IF(AND(OR(O1669="CERTAINLY INCLUDED", O1669="INCLUDE" ), OR(P1669="INCLUDE", P1669="MAYBE")), "MUTUALLY INCLUDED", IF(AND(O1669="MAYBE", P1669="MAYBE"), "Mutually MAYBE", IF(AND(O1669="Exclude", OR(P1669="INCLUDE", P1669="MAYBE")), "AI+Hum: No, Hum1+2: Yes", IF(AND(P1669="Exclude", OR(O1669="INCLUDE", O1669="CERTAINLY INCLUDED", H1669="MAYBE")), "Ai+hum: Yes, Hum1+2: No", "Other Conflict")))))</f>
        <v>Mutually Excluded</v>
      </c>
      <c r="U1669" s="121" t="str">
        <f>IF(Q1669="Mutually Excluded","Exclude",IF(Q1669= "Mutually Included","Include",R1669))</f>
        <v>Exclude</v>
      </c>
      <c r="V1669" s="122"/>
      <c r="X1669" s="117"/>
      <c r="Y1669" s="117"/>
      <c r="Z1669" s="103" t="str">
        <f t="shared" si="244"/>
        <v/>
      </c>
      <c r="AA1669" s="256"/>
      <c r="AB1669" s="186"/>
      <c r="AC1669" s="186"/>
      <c r="AD1669" s="203"/>
      <c r="AF1669" s="203"/>
      <c r="AG1669" s="102" t="str">
        <f t="shared" si="245"/>
        <v/>
      </c>
      <c r="AH1669" s="10" t="str">
        <f t="shared" si="242"/>
        <v/>
      </c>
      <c r="AI1669" s="102"/>
      <c r="AJ1669" s="10"/>
      <c r="AK1669" s="10"/>
      <c r="AL1669" s="105"/>
      <c r="AM1669" s="102"/>
      <c r="AN1669" s="10"/>
      <c r="AO1669" s="10" t="str">
        <f t="shared" si="246"/>
        <v/>
      </c>
      <c r="AT1669" s="10"/>
      <c r="AU1669" s="10" t="str">
        <f>IF(O1669="include",AF1669,"")</f>
        <v/>
      </c>
      <c r="AV1669" s="54" t="str">
        <f>IF(P1669="include",AF1669,"")</f>
        <v/>
      </c>
    </row>
    <row r="1670" spans="1:48" s="54" customFormat="1" ht="30">
      <c r="A1670" s="10">
        <v>1816</v>
      </c>
      <c r="B1670" s="10"/>
      <c r="C1670" s="10" t="s">
        <v>2212</v>
      </c>
      <c r="D1670" s="10">
        <v>2</v>
      </c>
      <c r="E1670" s="10">
        <v>2</v>
      </c>
      <c r="F1670" s="10">
        <v>2</v>
      </c>
      <c r="G1670" s="119" t="str">
        <f t="shared" si="243"/>
        <v>EXCLUDED</v>
      </c>
      <c r="H1670" s="147" t="s">
        <v>901</v>
      </c>
      <c r="I1670" s="189" t="s">
        <v>901</v>
      </c>
      <c r="J1670" s="10" t="str">
        <f>IF(AND(G1670="Excluded", H1670="Excluded"), "Mutually Excluded", IF(AND(OR(G1670="CERTAINLY INCLUDED", G1670="INCLUDED", G1670="MAYBE" ), OR(H1670="INCLUDED", H1670="MAYBE")), "MUTUALLY INCLUDED", IF(AND(G1670="MAYBE", H1670="MAYBE"), "Mutually MAYBE", IF(AND(G1670="Excluded", OR(H1670="INCLUDED", H1670="MAYBE")), "AI: No, Human: Yes", IF(AND(H1670="Excluded", OR(G1670="INCLUDED", G1670="CERTAINLY INCLUDED", G1670="MAYBE")), "AI: Yes, Human: No", "Other Conflict")))))</f>
        <v>Mutually Excluded</v>
      </c>
      <c r="K1670" s="10"/>
      <c r="L1670" s="10"/>
      <c r="N1670" s="220" t="s">
        <v>19</v>
      </c>
      <c r="O1670" s="54" t="str">
        <f>IF(J1670="Mutually Excluded","Exclude",IF(J1670= "Mutually Included","Include",M1670))</f>
        <v>Exclude</v>
      </c>
      <c r="P1670" s="54" t="str">
        <f>'Humans Alignment T&amp;A'!Z1670</f>
        <v>Exclude</v>
      </c>
      <c r="Q1670" s="120" t="str">
        <f>IF(AND(O1670="Exclude", P1670="Exclude"), "Mutually Excluded", IF(AND(OR(O1670="CERTAINLY INCLUDED", O1670="INCLUDE" ), OR(P1670="INCLUDE", P1670="MAYBE")), "MUTUALLY INCLUDED", IF(AND(O1670="MAYBE", P1670="MAYBE"), "Mutually MAYBE", IF(AND(O1670="Exclude", OR(P1670="INCLUDE", P1670="MAYBE")), "AI+Hum: No, Hum1+2: Yes", IF(AND(P1670="Exclude", OR(O1670="INCLUDE", O1670="CERTAINLY INCLUDED", H1670="MAYBE")), "Ai+hum: Yes, Hum1+2: No", "Other Conflict")))))</f>
        <v>Mutually Excluded</v>
      </c>
      <c r="U1670" s="121" t="str">
        <f>IF(Q1670="Mutually Excluded","Exclude",IF(Q1670= "Mutually Included","Include",R1670))</f>
        <v>Exclude</v>
      </c>
      <c r="V1670" s="122"/>
      <c r="X1670" s="117"/>
      <c r="Y1670" s="117"/>
      <c r="Z1670" s="103" t="str">
        <f t="shared" si="244"/>
        <v/>
      </c>
      <c r="AA1670" s="256"/>
      <c r="AB1670" s="186"/>
      <c r="AC1670" s="186"/>
      <c r="AD1670" s="203"/>
      <c r="AF1670" s="203"/>
      <c r="AG1670" s="102" t="str">
        <f t="shared" si="245"/>
        <v/>
      </c>
      <c r="AH1670" s="10" t="str">
        <f t="shared" si="242"/>
        <v/>
      </c>
      <c r="AI1670" s="102"/>
      <c r="AJ1670" s="10"/>
      <c r="AK1670" s="10"/>
      <c r="AL1670" s="105"/>
      <c r="AM1670" s="102"/>
      <c r="AN1670" s="10"/>
      <c r="AO1670" s="10" t="str">
        <f t="shared" si="246"/>
        <v/>
      </c>
      <c r="AT1670" s="10"/>
      <c r="AU1670" s="10" t="str">
        <f>IF(O1670="include",AF1670,"")</f>
        <v/>
      </c>
      <c r="AV1670" s="54" t="str">
        <f>IF(P1670="include",AF1670,"")</f>
        <v/>
      </c>
    </row>
    <row r="1671" spans="1:48" s="54" customFormat="1" ht="45">
      <c r="A1671" s="10">
        <v>1817</v>
      </c>
      <c r="B1671" s="10"/>
      <c r="C1671" s="10" t="s">
        <v>2213</v>
      </c>
      <c r="D1671" s="10">
        <v>2</v>
      </c>
      <c r="E1671" s="10">
        <v>1</v>
      </c>
      <c r="F1671" s="10">
        <v>2</v>
      </c>
      <c r="G1671" s="119" t="str">
        <f t="shared" si="243"/>
        <v>EXCLUDED</v>
      </c>
      <c r="H1671" s="147" t="s">
        <v>901</v>
      </c>
      <c r="I1671" s="189" t="s">
        <v>901</v>
      </c>
      <c r="J1671" s="10" t="str">
        <f>IF(AND(G1671="Excluded", H1671="Excluded"), "Mutually Excluded", IF(AND(OR(G1671="CERTAINLY INCLUDED", G1671="INCLUDED", G1671="MAYBE" ), OR(H1671="INCLUDED", H1671="MAYBE")), "MUTUALLY INCLUDED", IF(AND(G1671="MAYBE", H1671="MAYBE"), "Mutually MAYBE", IF(AND(G1671="Excluded", OR(H1671="INCLUDED", H1671="MAYBE")), "AI: No, Human: Yes", IF(AND(H1671="Excluded", OR(G1671="INCLUDED", G1671="CERTAINLY INCLUDED", G1671="MAYBE")), "AI: Yes, Human: No", "Other Conflict")))))</f>
        <v>Mutually Excluded</v>
      </c>
      <c r="K1671" s="10"/>
      <c r="L1671" s="10"/>
      <c r="N1671" s="220" t="s">
        <v>19</v>
      </c>
      <c r="O1671" s="54" t="str">
        <f>IF(J1671="Mutually Excluded","Exclude",IF(J1671= "Mutually Included","Include",M1671))</f>
        <v>Exclude</v>
      </c>
      <c r="P1671" s="54" t="str">
        <f>'Humans Alignment T&amp;A'!Z1671</f>
        <v>Exclude</v>
      </c>
      <c r="Q1671" s="120" t="str">
        <f>IF(AND(O1671="Exclude", P1671="Exclude"), "Mutually Excluded", IF(AND(OR(O1671="CERTAINLY INCLUDED", O1671="INCLUDE" ), OR(P1671="INCLUDE", P1671="MAYBE")), "MUTUALLY INCLUDED", IF(AND(O1671="MAYBE", P1671="MAYBE"), "Mutually MAYBE", IF(AND(O1671="Exclude", OR(P1671="INCLUDE", P1671="MAYBE")), "AI+Hum: No, Hum1+2: Yes", IF(AND(P1671="Exclude", OR(O1671="INCLUDE", O1671="CERTAINLY INCLUDED", H1671="MAYBE")), "Ai+hum: Yes, Hum1+2: No", "Other Conflict")))))</f>
        <v>Mutually Excluded</v>
      </c>
      <c r="U1671" s="121" t="str">
        <f>IF(Q1671="Mutually Excluded","Exclude",IF(Q1671= "Mutually Included","Include",R1671))</f>
        <v>Exclude</v>
      </c>
      <c r="V1671" s="122"/>
      <c r="X1671" s="117"/>
      <c r="Y1671" s="117"/>
      <c r="Z1671" s="103" t="str">
        <f t="shared" si="244"/>
        <v/>
      </c>
      <c r="AA1671" s="256"/>
      <c r="AB1671" s="186"/>
      <c r="AC1671" s="186"/>
      <c r="AD1671" s="203"/>
      <c r="AF1671" s="203"/>
      <c r="AG1671" s="102" t="str">
        <f t="shared" si="245"/>
        <v/>
      </c>
      <c r="AH1671" s="10" t="str">
        <f t="shared" si="242"/>
        <v/>
      </c>
      <c r="AI1671" s="102"/>
      <c r="AJ1671" s="10"/>
      <c r="AK1671" s="10"/>
      <c r="AL1671" s="105"/>
      <c r="AM1671" s="102"/>
      <c r="AN1671" s="10"/>
      <c r="AO1671" s="10" t="str">
        <f t="shared" si="246"/>
        <v/>
      </c>
      <c r="AT1671" s="10"/>
      <c r="AU1671" s="10" t="str">
        <f>IF(O1671="include",AF1671,"")</f>
        <v/>
      </c>
      <c r="AV1671" s="54" t="str">
        <f>IF(P1671="include",AF1671,"")</f>
        <v/>
      </c>
    </row>
    <row r="1672" spans="1:48" s="54" customFormat="1" ht="45">
      <c r="A1672" s="10">
        <v>1818</v>
      </c>
      <c r="B1672" s="10"/>
      <c r="C1672" s="10" t="s">
        <v>2214</v>
      </c>
      <c r="D1672" s="10">
        <v>2</v>
      </c>
      <c r="E1672" s="10">
        <v>3</v>
      </c>
      <c r="F1672" s="10">
        <v>2</v>
      </c>
      <c r="G1672" s="119" t="str">
        <f t="shared" si="243"/>
        <v>EXCLUDED</v>
      </c>
      <c r="H1672" s="147" t="s">
        <v>901</v>
      </c>
      <c r="I1672" s="189" t="s">
        <v>901</v>
      </c>
      <c r="J1672" s="10" t="str">
        <f>IF(AND(G1672="Excluded", H1672="Excluded"), "Mutually Excluded", IF(AND(OR(G1672="CERTAINLY INCLUDED", G1672="INCLUDED", G1672="MAYBE" ), OR(H1672="INCLUDED", H1672="MAYBE")), "MUTUALLY INCLUDED", IF(AND(G1672="MAYBE", H1672="MAYBE"), "Mutually MAYBE", IF(AND(G1672="Excluded", OR(H1672="INCLUDED", H1672="MAYBE")), "AI: No, Human: Yes", IF(AND(H1672="Excluded", OR(G1672="INCLUDED", G1672="CERTAINLY INCLUDED", G1672="MAYBE")), "AI: Yes, Human: No", "Other Conflict")))))</f>
        <v>Mutually Excluded</v>
      </c>
      <c r="K1672" s="10"/>
      <c r="L1672" s="10"/>
      <c r="N1672" s="220" t="s">
        <v>19</v>
      </c>
      <c r="O1672" s="54" t="str">
        <f>IF(J1672="Mutually Excluded","Exclude",IF(J1672= "Mutually Included","Include",M1672))</f>
        <v>Exclude</v>
      </c>
      <c r="P1672" s="54" t="str">
        <f>'Humans Alignment T&amp;A'!Z1672</f>
        <v>Exclude</v>
      </c>
      <c r="Q1672" s="120" t="str">
        <f>IF(AND(O1672="Exclude", P1672="Exclude"), "Mutually Excluded", IF(AND(OR(O1672="CERTAINLY INCLUDED", O1672="INCLUDE" ), OR(P1672="INCLUDE", P1672="MAYBE")), "MUTUALLY INCLUDED", IF(AND(O1672="MAYBE", P1672="MAYBE"), "Mutually MAYBE", IF(AND(O1672="Exclude", OR(P1672="INCLUDE", P1672="MAYBE")), "AI+Hum: No, Hum1+2: Yes", IF(AND(P1672="Exclude", OR(O1672="INCLUDE", O1672="CERTAINLY INCLUDED", H1672="MAYBE")), "Ai+hum: Yes, Hum1+2: No", "Other Conflict")))))</f>
        <v>Mutually Excluded</v>
      </c>
      <c r="U1672" s="121" t="str">
        <f>IF(Q1672="Mutually Excluded","Exclude",IF(Q1672= "Mutually Included","Include",R1672))</f>
        <v>Exclude</v>
      </c>
      <c r="V1672" s="122"/>
      <c r="X1672" s="117"/>
      <c r="Y1672" s="117"/>
      <c r="Z1672" s="103" t="str">
        <f t="shared" si="244"/>
        <v/>
      </c>
      <c r="AA1672" s="256"/>
      <c r="AB1672" s="186"/>
      <c r="AC1672" s="186"/>
      <c r="AD1672" s="203"/>
      <c r="AF1672" s="203"/>
      <c r="AG1672" s="102" t="str">
        <f t="shared" si="245"/>
        <v/>
      </c>
      <c r="AH1672" s="10" t="str">
        <f t="shared" ref="AH1672:AH1735" si="247">IF(OR(ISBLANK(AF1672), ISBLANK(AP1672)), "", IF(AND(OR(AF1672="Include", AF1672="Maybe"), OR(AP1672="Included", AP1672="Maybe", AP1672="Certainly Included")), "Mutually Included", IF(AND(AF1672="Exclude", AP1672="Exclude"), "Mutually Excluded", IF(AND(AF1672="Exclude", OR(AP1672="Include", AP1672="Maybe")), "Human Excluded, AI Included", IF(AND(OR(AF1672="Include", AF1672="Maybe"), AP1672="Exclude"), "Human Included, AI Excluded", "Pal")))))</f>
        <v/>
      </c>
      <c r="AI1672" s="102"/>
      <c r="AJ1672" s="10"/>
      <c r="AK1672" s="10"/>
      <c r="AL1672" s="105"/>
      <c r="AM1672" s="102"/>
      <c r="AN1672" s="10"/>
      <c r="AO1672" s="10" t="str">
        <f t="shared" si="246"/>
        <v/>
      </c>
      <c r="AT1672" s="10"/>
      <c r="AU1672" s="10" t="str">
        <f>IF(O1672="include",AF1672,"")</f>
        <v/>
      </c>
      <c r="AV1672" s="54" t="str">
        <f>IF(P1672="include",AF1672,"")</f>
        <v/>
      </c>
    </row>
    <row r="1673" spans="1:48" s="54" customFormat="1" ht="30">
      <c r="A1673" s="10">
        <v>1819</v>
      </c>
      <c r="B1673" s="10"/>
      <c r="C1673" s="10" t="s">
        <v>2215</v>
      </c>
      <c r="D1673" s="10">
        <v>2</v>
      </c>
      <c r="E1673" s="10">
        <v>2</v>
      </c>
      <c r="F1673" s="10">
        <v>2</v>
      </c>
      <c r="G1673" s="119" t="str">
        <f t="shared" si="243"/>
        <v>EXCLUDED</v>
      </c>
      <c r="H1673" s="147" t="s">
        <v>901</v>
      </c>
      <c r="I1673" s="189" t="s">
        <v>901</v>
      </c>
      <c r="J1673" s="10" t="str">
        <f>IF(AND(G1673="Excluded", H1673="Excluded"), "Mutually Excluded", IF(AND(OR(G1673="CERTAINLY INCLUDED", G1673="INCLUDED", G1673="MAYBE" ), OR(H1673="INCLUDED", H1673="MAYBE")), "MUTUALLY INCLUDED", IF(AND(G1673="MAYBE", H1673="MAYBE"), "Mutually MAYBE", IF(AND(G1673="Excluded", OR(H1673="INCLUDED", H1673="MAYBE")), "AI: No, Human: Yes", IF(AND(H1673="Excluded", OR(G1673="INCLUDED", G1673="CERTAINLY INCLUDED", G1673="MAYBE")), "AI: Yes, Human: No", "Other Conflict")))))</f>
        <v>Mutually Excluded</v>
      </c>
      <c r="K1673" s="10"/>
      <c r="L1673" s="10"/>
      <c r="N1673" s="220" t="s">
        <v>19</v>
      </c>
      <c r="O1673" s="54" t="str">
        <f>IF(J1673="Mutually Excluded","Exclude",IF(J1673= "Mutually Included","Include",M1673))</f>
        <v>Exclude</v>
      </c>
      <c r="P1673" s="54" t="str">
        <f>'Humans Alignment T&amp;A'!Z1673</f>
        <v>Exclude</v>
      </c>
      <c r="Q1673" s="120" t="str">
        <f>IF(AND(O1673="Exclude", P1673="Exclude"), "Mutually Excluded", IF(AND(OR(O1673="CERTAINLY INCLUDED", O1673="INCLUDE" ), OR(P1673="INCLUDE", P1673="MAYBE")), "MUTUALLY INCLUDED", IF(AND(O1673="MAYBE", P1673="MAYBE"), "Mutually MAYBE", IF(AND(O1673="Exclude", OR(P1673="INCLUDE", P1673="MAYBE")), "AI+Hum: No, Hum1+2: Yes", IF(AND(P1673="Exclude", OR(O1673="INCLUDE", O1673="CERTAINLY INCLUDED", H1673="MAYBE")), "Ai+hum: Yes, Hum1+2: No", "Other Conflict")))))</f>
        <v>Mutually Excluded</v>
      </c>
      <c r="U1673" s="121" t="str">
        <f>IF(Q1673="Mutually Excluded","Exclude",IF(Q1673= "Mutually Included","Include",R1673))</f>
        <v>Exclude</v>
      </c>
      <c r="V1673" s="122"/>
      <c r="X1673" s="117"/>
      <c r="Y1673" s="117"/>
      <c r="Z1673" s="103" t="str">
        <f t="shared" si="244"/>
        <v/>
      </c>
      <c r="AA1673" s="256"/>
      <c r="AB1673" s="186"/>
      <c r="AC1673" s="186"/>
      <c r="AD1673" s="203"/>
      <c r="AF1673" s="203"/>
      <c r="AG1673" s="102" t="str">
        <f t="shared" si="245"/>
        <v/>
      </c>
      <c r="AH1673" s="10" t="str">
        <f t="shared" si="247"/>
        <v/>
      </c>
      <c r="AI1673" s="102"/>
      <c r="AJ1673" s="10"/>
      <c r="AK1673" s="10"/>
      <c r="AL1673" s="105"/>
      <c r="AM1673" s="102"/>
      <c r="AN1673" s="10"/>
      <c r="AO1673" s="10" t="str">
        <f t="shared" si="246"/>
        <v/>
      </c>
      <c r="AT1673" s="10"/>
      <c r="AU1673" s="10" t="str">
        <f>IF(O1673="include",AF1673,"")</f>
        <v/>
      </c>
      <c r="AV1673" s="54" t="str">
        <f>IF(P1673="include",AF1673,"")</f>
        <v/>
      </c>
    </row>
    <row r="1674" spans="1:48" s="54" customFormat="1" ht="30">
      <c r="A1674" s="10">
        <v>1820</v>
      </c>
      <c r="B1674" s="10"/>
      <c r="C1674" s="10" t="s">
        <v>2216</v>
      </c>
      <c r="D1674" s="10">
        <v>1</v>
      </c>
      <c r="E1674" s="10">
        <v>1</v>
      </c>
      <c r="F1674" s="10">
        <v>1</v>
      </c>
      <c r="G1674" s="119" t="str">
        <f t="shared" si="243"/>
        <v>EXCLUDED</v>
      </c>
      <c r="H1674" s="147" t="s">
        <v>901</v>
      </c>
      <c r="I1674" s="189" t="s">
        <v>901</v>
      </c>
      <c r="J1674" s="10" t="str">
        <f>IF(AND(G1674="Excluded", H1674="Excluded"), "Mutually Excluded", IF(AND(OR(G1674="CERTAINLY INCLUDED", G1674="INCLUDED", G1674="MAYBE" ), OR(H1674="INCLUDED", H1674="MAYBE")), "MUTUALLY INCLUDED", IF(AND(G1674="MAYBE", H1674="MAYBE"), "Mutually MAYBE", IF(AND(G1674="Excluded", OR(H1674="INCLUDED", H1674="MAYBE")), "AI: No, Human: Yes", IF(AND(H1674="Excluded", OR(G1674="INCLUDED", G1674="CERTAINLY INCLUDED", G1674="MAYBE")), "AI: Yes, Human: No", "Other Conflict")))))</f>
        <v>Mutually Excluded</v>
      </c>
      <c r="K1674" s="10"/>
      <c r="L1674" s="10"/>
      <c r="N1674" s="220" t="s">
        <v>19</v>
      </c>
      <c r="O1674" s="54" t="str">
        <f>IF(J1674="Mutually Excluded","Exclude",IF(J1674= "Mutually Included","Include",M1674))</f>
        <v>Exclude</v>
      </c>
      <c r="P1674" s="54" t="str">
        <f>'Humans Alignment T&amp;A'!Z1674</f>
        <v>Exclude</v>
      </c>
      <c r="Q1674" s="120" t="str">
        <f>IF(AND(O1674="Exclude", P1674="Exclude"), "Mutually Excluded", IF(AND(OR(O1674="CERTAINLY INCLUDED", O1674="INCLUDE" ), OR(P1674="INCLUDE", P1674="MAYBE")), "MUTUALLY INCLUDED", IF(AND(O1674="MAYBE", P1674="MAYBE"), "Mutually MAYBE", IF(AND(O1674="Exclude", OR(P1674="INCLUDE", P1674="MAYBE")), "AI+Hum: No, Hum1+2: Yes", IF(AND(P1674="Exclude", OR(O1674="INCLUDE", O1674="CERTAINLY INCLUDED", H1674="MAYBE")), "Ai+hum: Yes, Hum1+2: No", "Other Conflict")))))</f>
        <v>Mutually Excluded</v>
      </c>
      <c r="U1674" s="121" t="str">
        <f>IF(Q1674="Mutually Excluded","Exclude",IF(Q1674= "Mutually Included","Include",R1674))</f>
        <v>Exclude</v>
      </c>
      <c r="V1674" s="122"/>
      <c r="X1674" s="117"/>
      <c r="Y1674" s="117"/>
      <c r="Z1674" s="103" t="str">
        <f t="shared" si="244"/>
        <v/>
      </c>
      <c r="AA1674" s="256"/>
      <c r="AB1674" s="186"/>
      <c r="AC1674" s="186"/>
      <c r="AD1674" s="203"/>
      <c r="AF1674" s="203"/>
      <c r="AG1674" s="102" t="str">
        <f t="shared" si="245"/>
        <v/>
      </c>
      <c r="AH1674" s="10" t="str">
        <f t="shared" si="247"/>
        <v/>
      </c>
      <c r="AI1674" s="102"/>
      <c r="AJ1674" s="10"/>
      <c r="AK1674" s="10"/>
      <c r="AL1674" s="105"/>
      <c r="AM1674" s="102"/>
      <c r="AN1674" s="10"/>
      <c r="AO1674" s="10" t="str">
        <f t="shared" si="246"/>
        <v/>
      </c>
      <c r="AT1674" s="10"/>
      <c r="AU1674" s="10" t="str">
        <f>IF(O1674="include",AF1674,"")</f>
        <v/>
      </c>
      <c r="AV1674" s="54" t="str">
        <f>IF(P1674="include",AF1674,"")</f>
        <v/>
      </c>
    </row>
    <row r="1675" spans="1:48" s="54" customFormat="1" ht="45">
      <c r="A1675" s="10">
        <v>1821</v>
      </c>
      <c r="B1675" s="10"/>
      <c r="C1675" s="10" t="s">
        <v>2217</v>
      </c>
      <c r="D1675" s="10">
        <v>3</v>
      </c>
      <c r="E1675" s="10">
        <v>2</v>
      </c>
      <c r="F1675" s="10">
        <v>3</v>
      </c>
      <c r="G1675" s="119" t="str">
        <f t="shared" si="243"/>
        <v>EXCLUDED</v>
      </c>
      <c r="H1675" s="147" t="s">
        <v>901</v>
      </c>
      <c r="I1675" s="189" t="s">
        <v>901</v>
      </c>
      <c r="J1675" s="10" t="str">
        <f>IF(AND(G1675="Excluded", H1675="Excluded"), "Mutually Excluded", IF(AND(OR(G1675="CERTAINLY INCLUDED", G1675="INCLUDED", G1675="MAYBE" ), OR(H1675="INCLUDED", H1675="MAYBE")), "MUTUALLY INCLUDED", IF(AND(G1675="MAYBE", H1675="MAYBE"), "Mutually MAYBE", IF(AND(G1675="Excluded", OR(H1675="INCLUDED", H1675="MAYBE")), "AI: No, Human: Yes", IF(AND(H1675="Excluded", OR(G1675="INCLUDED", G1675="CERTAINLY INCLUDED", G1675="MAYBE")), "AI: Yes, Human: No", "Other Conflict")))))</f>
        <v>Mutually Excluded</v>
      </c>
      <c r="K1675" s="10"/>
      <c r="L1675" s="10"/>
      <c r="N1675" s="220" t="s">
        <v>19</v>
      </c>
      <c r="O1675" s="54" t="str">
        <f>IF(J1675="Mutually Excluded","Exclude",IF(J1675= "Mutually Included","Include",M1675))</f>
        <v>Exclude</v>
      </c>
      <c r="P1675" s="54" t="str">
        <f>'Humans Alignment T&amp;A'!Z1675</f>
        <v>Exclude</v>
      </c>
      <c r="Q1675" s="120" t="str">
        <f>IF(AND(O1675="Exclude", P1675="Exclude"), "Mutually Excluded", IF(AND(OR(O1675="CERTAINLY INCLUDED", O1675="INCLUDE" ), OR(P1675="INCLUDE", P1675="MAYBE")), "MUTUALLY INCLUDED", IF(AND(O1675="MAYBE", P1675="MAYBE"), "Mutually MAYBE", IF(AND(O1675="Exclude", OR(P1675="INCLUDE", P1675="MAYBE")), "AI+Hum: No, Hum1+2: Yes", IF(AND(P1675="Exclude", OR(O1675="INCLUDE", O1675="CERTAINLY INCLUDED", H1675="MAYBE")), "Ai+hum: Yes, Hum1+2: No", "Other Conflict")))))</f>
        <v>Mutually Excluded</v>
      </c>
      <c r="U1675" s="121" t="str">
        <f>IF(Q1675="Mutually Excluded","Exclude",IF(Q1675= "Mutually Included","Include",R1675))</f>
        <v>Exclude</v>
      </c>
      <c r="V1675" s="122"/>
      <c r="X1675" s="117"/>
      <c r="Y1675" s="117"/>
      <c r="Z1675" s="103" t="str">
        <f t="shared" si="244"/>
        <v/>
      </c>
      <c r="AA1675" s="256"/>
      <c r="AB1675" s="186"/>
      <c r="AC1675" s="186"/>
      <c r="AD1675" s="203"/>
      <c r="AF1675" s="203"/>
      <c r="AG1675" s="102" t="str">
        <f t="shared" si="245"/>
        <v/>
      </c>
      <c r="AH1675" s="10" t="str">
        <f t="shared" si="247"/>
        <v/>
      </c>
      <c r="AI1675" s="102"/>
      <c r="AJ1675" s="10"/>
      <c r="AK1675" s="10"/>
      <c r="AL1675" s="105"/>
      <c r="AM1675" s="102"/>
      <c r="AN1675" s="10"/>
      <c r="AO1675" s="10" t="str">
        <f t="shared" si="246"/>
        <v/>
      </c>
      <c r="AT1675" s="10"/>
      <c r="AU1675" s="10" t="str">
        <f>IF(O1675="include",AF1675,"")</f>
        <v/>
      </c>
      <c r="AV1675" s="54" t="str">
        <f>IF(P1675="include",AF1675,"")</f>
        <v/>
      </c>
    </row>
    <row r="1676" spans="1:48" s="54" customFormat="1" ht="30">
      <c r="A1676" s="10">
        <v>1822</v>
      </c>
      <c r="B1676" s="10"/>
      <c r="C1676" s="10" t="s">
        <v>2218</v>
      </c>
      <c r="D1676" s="10">
        <v>2</v>
      </c>
      <c r="E1676" s="10">
        <v>2</v>
      </c>
      <c r="F1676" s="10">
        <v>2</v>
      </c>
      <c r="G1676" s="119" t="str">
        <f t="shared" si="243"/>
        <v>EXCLUDED</v>
      </c>
      <c r="H1676" s="147" t="s">
        <v>901</v>
      </c>
      <c r="I1676" s="189" t="s">
        <v>901</v>
      </c>
      <c r="J1676" s="10" t="str">
        <f>IF(AND(G1676="Excluded", H1676="Excluded"), "Mutually Excluded", IF(AND(OR(G1676="CERTAINLY INCLUDED", G1676="INCLUDED", G1676="MAYBE" ), OR(H1676="INCLUDED", H1676="MAYBE")), "MUTUALLY INCLUDED", IF(AND(G1676="MAYBE", H1676="MAYBE"), "Mutually MAYBE", IF(AND(G1676="Excluded", OR(H1676="INCLUDED", H1676="MAYBE")), "AI: No, Human: Yes", IF(AND(H1676="Excluded", OR(G1676="INCLUDED", G1676="CERTAINLY INCLUDED", G1676="MAYBE")), "AI: Yes, Human: No", "Other Conflict")))))</f>
        <v>Mutually Excluded</v>
      </c>
      <c r="K1676" s="10"/>
      <c r="L1676" s="10"/>
      <c r="N1676" s="220" t="s">
        <v>19</v>
      </c>
      <c r="O1676" s="54" t="str">
        <f>IF(J1676="Mutually Excluded","Exclude",IF(J1676= "Mutually Included","Include",M1676))</f>
        <v>Exclude</v>
      </c>
      <c r="P1676" s="54" t="str">
        <f>'Humans Alignment T&amp;A'!Z1676</f>
        <v>Exclude</v>
      </c>
      <c r="Q1676" s="120" t="str">
        <f>IF(AND(O1676="Exclude", P1676="Exclude"), "Mutually Excluded", IF(AND(OR(O1676="CERTAINLY INCLUDED", O1676="INCLUDE" ), OR(P1676="INCLUDE", P1676="MAYBE")), "MUTUALLY INCLUDED", IF(AND(O1676="MAYBE", P1676="MAYBE"), "Mutually MAYBE", IF(AND(O1676="Exclude", OR(P1676="INCLUDE", P1676="MAYBE")), "AI+Hum: No, Hum1+2: Yes", IF(AND(P1676="Exclude", OR(O1676="INCLUDE", O1676="CERTAINLY INCLUDED", H1676="MAYBE")), "Ai+hum: Yes, Hum1+2: No", "Other Conflict")))))</f>
        <v>Mutually Excluded</v>
      </c>
      <c r="U1676" s="121" t="str">
        <f>IF(Q1676="Mutually Excluded","Exclude",IF(Q1676= "Mutually Included","Include",R1676))</f>
        <v>Exclude</v>
      </c>
      <c r="V1676" s="122"/>
      <c r="X1676" s="117"/>
      <c r="Y1676" s="117"/>
      <c r="Z1676" s="103" t="str">
        <f t="shared" si="244"/>
        <v/>
      </c>
      <c r="AA1676" s="256"/>
      <c r="AB1676" s="186"/>
      <c r="AC1676" s="186"/>
      <c r="AD1676" s="203"/>
      <c r="AF1676" s="203"/>
      <c r="AG1676" s="102" t="str">
        <f t="shared" si="245"/>
        <v/>
      </c>
      <c r="AH1676" s="10" t="str">
        <f t="shared" si="247"/>
        <v/>
      </c>
      <c r="AI1676" s="102"/>
      <c r="AJ1676" s="10"/>
      <c r="AK1676" s="10"/>
      <c r="AL1676" s="105"/>
      <c r="AM1676" s="102"/>
      <c r="AN1676" s="10"/>
      <c r="AO1676" s="10" t="str">
        <f t="shared" si="246"/>
        <v/>
      </c>
      <c r="AT1676" s="10"/>
      <c r="AU1676" s="10" t="str">
        <f>IF(O1676="include",AF1676,"")</f>
        <v/>
      </c>
      <c r="AV1676" s="54" t="str">
        <f>IF(P1676="include",AF1676,"")</f>
        <v/>
      </c>
    </row>
    <row r="1677" spans="1:48" s="54" customFormat="1" ht="30">
      <c r="A1677" s="10">
        <v>1823</v>
      </c>
      <c r="B1677" s="10"/>
      <c r="C1677" s="10" t="s">
        <v>2219</v>
      </c>
      <c r="D1677" s="10">
        <v>2</v>
      </c>
      <c r="E1677" s="10">
        <v>3</v>
      </c>
      <c r="F1677" s="10">
        <v>2</v>
      </c>
      <c r="G1677" s="119" t="str">
        <f t="shared" si="243"/>
        <v>EXCLUDED</v>
      </c>
      <c r="H1677" s="147" t="s">
        <v>901</v>
      </c>
      <c r="I1677" s="189" t="s">
        <v>901</v>
      </c>
      <c r="J1677" s="10" t="str">
        <f>IF(AND(G1677="Excluded", H1677="Excluded"), "Mutually Excluded", IF(AND(OR(G1677="CERTAINLY INCLUDED", G1677="INCLUDED", G1677="MAYBE" ), OR(H1677="INCLUDED", H1677="MAYBE")), "MUTUALLY INCLUDED", IF(AND(G1677="MAYBE", H1677="MAYBE"), "Mutually MAYBE", IF(AND(G1677="Excluded", OR(H1677="INCLUDED", H1677="MAYBE")), "AI: No, Human: Yes", IF(AND(H1677="Excluded", OR(G1677="INCLUDED", G1677="CERTAINLY INCLUDED", G1677="MAYBE")), "AI: Yes, Human: No", "Other Conflict")))))</f>
        <v>Mutually Excluded</v>
      </c>
      <c r="K1677" s="10"/>
      <c r="L1677" s="10"/>
      <c r="N1677" s="220" t="s">
        <v>19</v>
      </c>
      <c r="O1677" s="54" t="str">
        <f>IF(J1677="Mutually Excluded","Exclude",IF(J1677= "Mutually Included","Include",M1677))</f>
        <v>Exclude</v>
      </c>
      <c r="P1677" s="54" t="str">
        <f>'Humans Alignment T&amp;A'!Z1677</f>
        <v>Exclude</v>
      </c>
      <c r="Q1677" s="120" t="str">
        <f>IF(AND(O1677="Exclude", P1677="Exclude"), "Mutually Excluded", IF(AND(OR(O1677="CERTAINLY INCLUDED", O1677="INCLUDE" ), OR(P1677="INCLUDE", P1677="MAYBE")), "MUTUALLY INCLUDED", IF(AND(O1677="MAYBE", P1677="MAYBE"), "Mutually MAYBE", IF(AND(O1677="Exclude", OR(P1677="INCLUDE", P1677="MAYBE")), "AI+Hum: No, Hum1+2: Yes", IF(AND(P1677="Exclude", OR(O1677="INCLUDE", O1677="CERTAINLY INCLUDED", H1677="MAYBE")), "Ai+hum: Yes, Hum1+2: No", "Other Conflict")))))</f>
        <v>Mutually Excluded</v>
      </c>
      <c r="U1677" s="121" t="str">
        <f>IF(Q1677="Mutually Excluded","Exclude",IF(Q1677= "Mutually Included","Include",R1677))</f>
        <v>Exclude</v>
      </c>
      <c r="V1677" s="122"/>
      <c r="X1677" s="117"/>
      <c r="Y1677" s="117"/>
      <c r="Z1677" s="103" t="str">
        <f t="shared" si="244"/>
        <v/>
      </c>
      <c r="AA1677" s="256"/>
      <c r="AB1677" s="186"/>
      <c r="AC1677" s="186"/>
      <c r="AD1677" s="203"/>
      <c r="AF1677" s="203"/>
      <c r="AG1677" s="102" t="str">
        <f t="shared" si="245"/>
        <v/>
      </c>
      <c r="AH1677" s="10" t="str">
        <f t="shared" si="247"/>
        <v/>
      </c>
      <c r="AI1677" s="102"/>
      <c r="AJ1677" s="10"/>
      <c r="AK1677" s="10"/>
      <c r="AL1677" s="105"/>
      <c r="AM1677" s="102"/>
      <c r="AN1677" s="10"/>
      <c r="AO1677" s="10" t="str">
        <f t="shared" si="246"/>
        <v/>
      </c>
      <c r="AT1677" s="10"/>
      <c r="AU1677" s="10" t="str">
        <f>IF(O1677="include",AF1677,"")</f>
        <v/>
      </c>
      <c r="AV1677" s="54" t="str">
        <f>IF(P1677="include",AF1677,"")</f>
        <v/>
      </c>
    </row>
    <row r="1678" spans="1:48" s="54" customFormat="1" ht="60.75" customHeight="1">
      <c r="A1678" s="10">
        <v>1824</v>
      </c>
      <c r="B1678" s="10"/>
      <c r="C1678" s="10" t="s">
        <v>2220</v>
      </c>
      <c r="D1678" s="10">
        <v>2</v>
      </c>
      <c r="E1678" s="10">
        <v>2</v>
      </c>
      <c r="F1678" s="10">
        <v>2</v>
      </c>
      <c r="G1678" s="119" t="str">
        <f t="shared" si="243"/>
        <v>EXCLUDED</v>
      </c>
      <c r="H1678" s="147" t="s">
        <v>901</v>
      </c>
      <c r="I1678" s="189" t="s">
        <v>901</v>
      </c>
      <c r="J1678" s="10" t="str">
        <f>IF(AND(G1678="Excluded", H1678="Excluded"), "Mutually Excluded", IF(AND(OR(G1678="CERTAINLY INCLUDED", G1678="INCLUDED", G1678="MAYBE" ), OR(H1678="INCLUDED", H1678="MAYBE")), "MUTUALLY INCLUDED", IF(AND(G1678="MAYBE", H1678="MAYBE"), "Mutually MAYBE", IF(AND(G1678="Excluded", OR(H1678="INCLUDED", H1678="MAYBE")), "AI: No, Human: Yes", IF(AND(H1678="Excluded", OR(G1678="INCLUDED", G1678="CERTAINLY INCLUDED", G1678="MAYBE")), "AI: Yes, Human: No", "Other Conflict")))))</f>
        <v>Mutually Excluded</v>
      </c>
      <c r="K1678" s="10"/>
      <c r="L1678" s="10"/>
      <c r="N1678" s="220" t="s">
        <v>19</v>
      </c>
      <c r="O1678" s="54" t="str">
        <f>IF(J1678="Mutually Excluded","Exclude",IF(J1678= "Mutually Included","Include",M1678))</f>
        <v>Exclude</v>
      </c>
      <c r="P1678" s="54" t="str">
        <f>'Humans Alignment T&amp;A'!Z1678</f>
        <v>Exclude</v>
      </c>
      <c r="Q1678" s="120" t="str">
        <f>IF(AND(O1678="Exclude", P1678="Exclude"), "Mutually Excluded", IF(AND(OR(O1678="CERTAINLY INCLUDED", O1678="INCLUDE" ), OR(P1678="INCLUDE", P1678="MAYBE")), "MUTUALLY INCLUDED", IF(AND(O1678="MAYBE", P1678="MAYBE"), "Mutually MAYBE", IF(AND(O1678="Exclude", OR(P1678="INCLUDE", P1678="MAYBE")), "AI+Hum: No, Hum1+2: Yes", IF(AND(P1678="Exclude", OR(O1678="INCLUDE", O1678="CERTAINLY INCLUDED", H1678="MAYBE")), "Ai+hum: Yes, Hum1+2: No", "Other Conflict")))))</f>
        <v>Mutually Excluded</v>
      </c>
      <c r="U1678" s="121" t="str">
        <f>IF(Q1678="Mutually Excluded","Exclude",IF(Q1678= "Mutually Included","Include",R1678))</f>
        <v>Exclude</v>
      </c>
      <c r="V1678" s="122"/>
      <c r="X1678" s="117"/>
      <c r="Y1678" s="117"/>
      <c r="Z1678" s="103" t="str">
        <f t="shared" si="244"/>
        <v/>
      </c>
      <c r="AA1678" s="256"/>
      <c r="AB1678" s="186"/>
      <c r="AC1678" s="186"/>
      <c r="AD1678" s="203"/>
      <c r="AF1678" s="203"/>
      <c r="AG1678" s="102" t="str">
        <f t="shared" si="245"/>
        <v/>
      </c>
      <c r="AH1678" s="10" t="str">
        <f t="shared" si="247"/>
        <v/>
      </c>
      <c r="AI1678" s="102"/>
      <c r="AJ1678" s="10"/>
      <c r="AK1678" s="10"/>
      <c r="AL1678" s="105"/>
      <c r="AM1678" s="102"/>
      <c r="AN1678" s="10"/>
      <c r="AO1678" s="10" t="str">
        <f t="shared" si="246"/>
        <v/>
      </c>
      <c r="AT1678" s="10"/>
      <c r="AU1678" s="10" t="str">
        <f>IF(O1678="include",AF1678,"")</f>
        <v/>
      </c>
      <c r="AV1678" s="54" t="str">
        <f>IF(P1678="include",AF1678,"")</f>
        <v/>
      </c>
    </row>
    <row r="1679" spans="1:48" s="54" customFormat="1" ht="45">
      <c r="A1679" s="10">
        <v>1825</v>
      </c>
      <c r="B1679" s="10"/>
      <c r="C1679" s="261" t="s">
        <v>2221</v>
      </c>
      <c r="D1679" s="10">
        <v>3</v>
      </c>
      <c r="E1679" s="10">
        <v>3</v>
      </c>
      <c r="F1679" s="10">
        <v>2</v>
      </c>
      <c r="G1679" s="119" t="str">
        <f t="shared" ref="G1679:G1742" si="248">IF(COUNTIF(D1679:F1679,5)=3,"CERTAINLY INCLUDED",IF(COUNTIF(D1679:F1679,5)&gt;0,"MAYBE","EXCLUDED"))</f>
        <v>EXCLUDED</v>
      </c>
      <c r="H1679" s="147" t="s">
        <v>901</v>
      </c>
      <c r="I1679" s="189" t="s">
        <v>901</v>
      </c>
      <c r="J1679" s="10" t="str">
        <f>IF(AND(G1679="Excluded", H1679="Excluded"), "Mutually Excluded", IF(AND(OR(G1679="CERTAINLY INCLUDED", G1679="INCLUDED", G1679="MAYBE" ), OR(H1679="INCLUDED", H1679="MAYBE")), "MUTUALLY INCLUDED", IF(AND(G1679="MAYBE", H1679="MAYBE"), "Mutually MAYBE", IF(AND(G1679="Excluded", OR(H1679="INCLUDED", H1679="MAYBE")), "AI: No, Human: Yes", IF(AND(H1679="Excluded", OR(G1679="INCLUDED", G1679="CERTAINLY INCLUDED", G1679="MAYBE")), "AI: Yes, Human: No", "Other Conflict")))))</f>
        <v>Mutually Excluded</v>
      </c>
      <c r="K1679" s="10"/>
      <c r="L1679" s="10"/>
      <c r="N1679" s="220" t="s">
        <v>19</v>
      </c>
      <c r="O1679" s="54" t="str">
        <f>IF(J1679="Mutually Excluded","Exclude",IF(J1679= "Mutually Included","Include",M1679))</f>
        <v>Exclude</v>
      </c>
      <c r="P1679" s="54" t="str">
        <f>'Humans Alignment T&amp;A'!Z1679</f>
        <v>Exclude</v>
      </c>
      <c r="Q1679" s="120" t="str">
        <f>IF(AND(O1679="Exclude", P1679="Exclude"), "Mutually Excluded", IF(AND(OR(O1679="CERTAINLY INCLUDED", O1679="INCLUDE" ), OR(P1679="INCLUDE", P1679="MAYBE")), "MUTUALLY INCLUDED", IF(AND(O1679="MAYBE", P1679="MAYBE"), "Mutually MAYBE", IF(AND(O1679="Exclude", OR(P1679="INCLUDE", P1679="MAYBE")), "AI+Hum: No, Hum1+2: Yes", IF(AND(P1679="Exclude", OR(O1679="INCLUDE", O1679="CERTAINLY INCLUDED", H1679="MAYBE")), "Ai+hum: Yes, Hum1+2: No", "Other Conflict")))))</f>
        <v>Mutually Excluded</v>
      </c>
      <c r="U1679" s="121" t="str">
        <f>IF(Q1679="Mutually Excluded","Exclude",IF(Q1679= "Mutually Included","Include",R1679))</f>
        <v>Exclude</v>
      </c>
      <c r="V1679" s="122"/>
      <c r="X1679" s="117"/>
      <c r="Y1679" s="117"/>
      <c r="Z1679" s="103" t="str">
        <f t="shared" si="244"/>
        <v/>
      </c>
      <c r="AA1679" s="256"/>
      <c r="AB1679" s="186"/>
      <c r="AC1679" s="186"/>
      <c r="AD1679" s="203"/>
      <c r="AF1679" s="203"/>
      <c r="AG1679" s="102" t="str">
        <f t="shared" si="245"/>
        <v/>
      </c>
      <c r="AH1679" s="10" t="str">
        <f t="shared" si="247"/>
        <v/>
      </c>
      <c r="AI1679" s="102"/>
      <c r="AJ1679" s="10"/>
      <c r="AK1679" s="10"/>
      <c r="AL1679" s="105"/>
      <c r="AM1679" s="102"/>
      <c r="AN1679" s="10"/>
      <c r="AO1679" s="10" t="str">
        <f t="shared" si="246"/>
        <v/>
      </c>
      <c r="AT1679" s="10"/>
      <c r="AU1679" s="10" t="str">
        <f>IF(O1679="include",AF1679,"")</f>
        <v/>
      </c>
      <c r="AV1679" s="54" t="str">
        <f>IF(P1679="include",AF1679,"")</f>
        <v/>
      </c>
    </row>
    <row r="1680" spans="1:48" s="54" customFormat="1" ht="30">
      <c r="A1680" s="10">
        <v>1826</v>
      </c>
      <c r="B1680" s="10"/>
      <c r="C1680" s="10" t="s">
        <v>2222</v>
      </c>
      <c r="D1680" s="10">
        <v>3</v>
      </c>
      <c r="E1680" s="10">
        <v>3</v>
      </c>
      <c r="F1680" s="10">
        <v>2</v>
      </c>
      <c r="G1680" s="119" t="str">
        <f t="shared" si="248"/>
        <v>EXCLUDED</v>
      </c>
      <c r="H1680" s="147" t="s">
        <v>901</v>
      </c>
      <c r="I1680" s="189" t="s">
        <v>901</v>
      </c>
      <c r="J1680" s="10" t="str">
        <f>IF(AND(G1680="Excluded", H1680="Excluded"), "Mutually Excluded", IF(AND(OR(G1680="CERTAINLY INCLUDED", G1680="INCLUDED", G1680="MAYBE" ), OR(H1680="INCLUDED", H1680="MAYBE")), "MUTUALLY INCLUDED", IF(AND(G1680="MAYBE", H1680="MAYBE"), "Mutually MAYBE", IF(AND(G1680="Excluded", OR(H1680="INCLUDED", H1680="MAYBE")), "AI: No, Human: Yes", IF(AND(H1680="Excluded", OR(G1680="INCLUDED", G1680="CERTAINLY INCLUDED", G1680="MAYBE")), "AI: Yes, Human: No", "Other Conflict")))))</f>
        <v>Mutually Excluded</v>
      </c>
      <c r="K1680" s="10"/>
      <c r="L1680" s="10"/>
      <c r="N1680" s="220" t="s">
        <v>19</v>
      </c>
      <c r="O1680" s="54" t="str">
        <f>IF(J1680="Mutually Excluded","Exclude",IF(J1680= "Mutually Included","Include",M1680))</f>
        <v>Exclude</v>
      </c>
      <c r="P1680" s="54" t="str">
        <f>'Humans Alignment T&amp;A'!Z1680</f>
        <v>Exclude</v>
      </c>
      <c r="Q1680" s="120" t="str">
        <f>IF(AND(O1680="Exclude", P1680="Exclude"), "Mutually Excluded", IF(AND(OR(O1680="CERTAINLY INCLUDED", O1680="INCLUDE" ), OR(P1680="INCLUDE", P1680="MAYBE")), "MUTUALLY INCLUDED", IF(AND(O1680="MAYBE", P1680="MAYBE"), "Mutually MAYBE", IF(AND(O1680="Exclude", OR(P1680="INCLUDE", P1680="MAYBE")), "AI+Hum: No, Hum1+2: Yes", IF(AND(P1680="Exclude", OR(O1680="INCLUDE", O1680="CERTAINLY INCLUDED", H1680="MAYBE")), "Ai+hum: Yes, Hum1+2: No", "Other Conflict")))))</f>
        <v>Mutually Excluded</v>
      </c>
      <c r="U1680" s="121" t="str">
        <f>IF(Q1680="Mutually Excluded","Exclude",IF(Q1680= "Mutually Included","Include",R1680))</f>
        <v>Exclude</v>
      </c>
      <c r="V1680" s="122"/>
      <c r="X1680" s="117"/>
      <c r="Y1680" s="117"/>
      <c r="Z1680" s="103" t="str">
        <f t="shared" si="244"/>
        <v/>
      </c>
      <c r="AA1680" s="256"/>
      <c r="AB1680" s="186"/>
      <c r="AC1680" s="186"/>
      <c r="AD1680" s="203"/>
      <c r="AF1680" s="203"/>
      <c r="AG1680" s="102" t="str">
        <f t="shared" si="245"/>
        <v/>
      </c>
      <c r="AH1680" s="10" t="str">
        <f t="shared" si="247"/>
        <v/>
      </c>
      <c r="AI1680" s="102"/>
      <c r="AJ1680" s="10"/>
      <c r="AK1680" s="10"/>
      <c r="AL1680" s="105"/>
      <c r="AM1680" s="102"/>
      <c r="AN1680" s="10"/>
      <c r="AO1680" s="10" t="str">
        <f t="shared" si="246"/>
        <v/>
      </c>
      <c r="AT1680" s="10"/>
      <c r="AU1680" s="10" t="str">
        <f>IF(O1680="include",AF1680,"")</f>
        <v/>
      </c>
      <c r="AV1680" s="54" t="str">
        <f>IF(P1680="include",AF1680,"")</f>
        <v/>
      </c>
    </row>
    <row r="1681" spans="1:48" s="54" customFormat="1" ht="60">
      <c r="A1681" s="10">
        <v>1827</v>
      </c>
      <c r="B1681" s="10"/>
      <c r="C1681" s="10" t="s">
        <v>2223</v>
      </c>
      <c r="D1681" s="10">
        <v>3</v>
      </c>
      <c r="E1681" s="10">
        <v>2</v>
      </c>
      <c r="F1681" s="10">
        <v>3</v>
      </c>
      <c r="G1681" s="119" t="str">
        <f t="shared" si="248"/>
        <v>EXCLUDED</v>
      </c>
      <c r="H1681" s="147" t="s">
        <v>1752</v>
      </c>
      <c r="I1681" s="189" t="s">
        <v>901</v>
      </c>
      <c r="J1681" s="10" t="str">
        <f>IF(AND(G1681="Excluded", H1681="Excluded"), "Mutually Excluded", IF(AND(OR(G1681="CERTAINLY INCLUDED", G1681="INCLUDED", G1681="MAYBE" ), OR(H1681="INCLUDED", H1681="MAYBE")), "MUTUALLY INCLUDED", IF(AND(G1681="MAYBE", H1681="MAYBE"), "Mutually MAYBE", IF(AND(G1681="Excluded", OR(H1681="INCLUDED", H1681="MAYBE")), "AI: No, Human: Yes", IF(AND(H1681="Excluded", OR(G1681="INCLUDED", G1681="CERTAINLY INCLUDED", G1681="MAYBE")), "AI: Yes, Human: No", "Other Conflict")))))</f>
        <v>AI: No, Human: Yes</v>
      </c>
      <c r="K1681" s="10" t="s">
        <v>19</v>
      </c>
      <c r="L1681" s="10" t="s">
        <v>3012</v>
      </c>
      <c r="M1681" s="54" t="s">
        <v>19</v>
      </c>
      <c r="N1681" s="220" t="s">
        <v>19</v>
      </c>
      <c r="O1681" s="54" t="str">
        <f>IF(J1681="Mutually Excluded","Exclude",IF(J1681= "Mutually Included","Include",M1681))</f>
        <v>Exclude</v>
      </c>
      <c r="P1681" s="54" t="str">
        <f>'Humans Alignment T&amp;A'!Z1681</f>
        <v>Exclude</v>
      </c>
      <c r="Q1681" s="120" t="str">
        <f>IF(AND(O1681="Exclude", P1681="Exclude"), "Mutually Excluded", IF(AND(OR(O1681="CERTAINLY INCLUDED", O1681="INCLUDE" ), OR(P1681="INCLUDE", P1681="MAYBE")), "MUTUALLY INCLUDED", IF(AND(O1681="MAYBE", P1681="MAYBE"), "Mutually MAYBE", IF(AND(O1681="Exclude", OR(P1681="INCLUDE", P1681="MAYBE")), "AI+Hum: No, Hum1+2: Yes", IF(AND(P1681="Exclude", OR(O1681="INCLUDE", O1681="CERTAINLY INCLUDED", H1681="MAYBE")), "Ai+hum: Yes, Hum1+2: No", "Other Conflict")))))</f>
        <v>Mutually Excluded</v>
      </c>
      <c r="U1681" s="121" t="str">
        <f>IF(Q1681="Mutually Excluded","Exclude",IF(Q1681= "Mutually Included","Include",R1681))</f>
        <v>Exclude</v>
      </c>
      <c r="V1681" s="122"/>
      <c r="X1681" s="117"/>
      <c r="Y1681" s="117"/>
      <c r="Z1681" s="103" t="str">
        <f t="shared" si="244"/>
        <v/>
      </c>
      <c r="AA1681" s="256"/>
      <c r="AB1681" s="186"/>
      <c r="AC1681" s="186"/>
      <c r="AD1681" s="203"/>
      <c r="AF1681" s="203"/>
      <c r="AG1681" s="102" t="str">
        <f t="shared" si="245"/>
        <v/>
      </c>
      <c r="AH1681" s="10" t="str">
        <f t="shared" si="247"/>
        <v/>
      </c>
      <c r="AI1681" s="102"/>
      <c r="AJ1681" s="10"/>
      <c r="AK1681" s="10"/>
      <c r="AL1681" s="105"/>
      <c r="AM1681" s="102"/>
      <c r="AN1681" s="10"/>
      <c r="AO1681" s="10" t="str">
        <f t="shared" si="246"/>
        <v/>
      </c>
      <c r="AT1681" s="10"/>
      <c r="AU1681" s="10" t="str">
        <f>IF(O1681="include",AF1681,"")</f>
        <v/>
      </c>
      <c r="AV1681" s="54" t="str">
        <f>IF(P1681="include",AF1681,"")</f>
        <v/>
      </c>
    </row>
    <row r="1682" spans="1:48" s="54" customFormat="1" ht="45">
      <c r="A1682" s="10">
        <v>1828</v>
      </c>
      <c r="B1682" s="10"/>
      <c r="C1682" s="10" t="s">
        <v>2224</v>
      </c>
      <c r="D1682" s="10">
        <v>2</v>
      </c>
      <c r="E1682" s="10">
        <v>2</v>
      </c>
      <c r="F1682" s="10">
        <v>2</v>
      </c>
      <c r="G1682" s="119" t="str">
        <f t="shared" si="248"/>
        <v>EXCLUDED</v>
      </c>
      <c r="H1682" s="147" t="s">
        <v>901</v>
      </c>
      <c r="I1682" s="189" t="s">
        <v>901</v>
      </c>
      <c r="J1682" s="10" t="str">
        <f>IF(AND(G1682="Excluded", H1682="Excluded"), "Mutually Excluded", IF(AND(OR(G1682="CERTAINLY INCLUDED", G1682="INCLUDED", G1682="MAYBE" ), OR(H1682="INCLUDED", H1682="MAYBE")), "MUTUALLY INCLUDED", IF(AND(G1682="MAYBE", H1682="MAYBE"), "Mutually MAYBE", IF(AND(G1682="Excluded", OR(H1682="INCLUDED", H1682="MAYBE")), "AI: No, Human: Yes", IF(AND(H1682="Excluded", OR(G1682="INCLUDED", G1682="CERTAINLY INCLUDED", G1682="MAYBE")), "AI: Yes, Human: No", "Other Conflict")))))</f>
        <v>Mutually Excluded</v>
      </c>
      <c r="K1682" s="10"/>
      <c r="L1682" s="10"/>
      <c r="N1682" s="220" t="s">
        <v>19</v>
      </c>
      <c r="O1682" s="54" t="str">
        <f>IF(J1682="Mutually Excluded","Exclude",IF(J1682= "Mutually Included","Include",M1682))</f>
        <v>Exclude</v>
      </c>
      <c r="P1682" s="54" t="str">
        <f>'Humans Alignment T&amp;A'!Z1682</f>
        <v>Exclude</v>
      </c>
      <c r="Q1682" s="120" t="str">
        <f>IF(AND(O1682="Exclude", P1682="Exclude"), "Mutually Excluded", IF(AND(OR(O1682="CERTAINLY INCLUDED", O1682="INCLUDE" ), OR(P1682="INCLUDE", P1682="MAYBE")), "MUTUALLY INCLUDED", IF(AND(O1682="MAYBE", P1682="MAYBE"), "Mutually MAYBE", IF(AND(O1682="Exclude", OR(P1682="INCLUDE", P1682="MAYBE")), "AI+Hum: No, Hum1+2: Yes", IF(AND(P1682="Exclude", OR(O1682="INCLUDE", O1682="CERTAINLY INCLUDED", H1682="MAYBE")), "Ai+hum: Yes, Hum1+2: No", "Other Conflict")))))</f>
        <v>Mutually Excluded</v>
      </c>
      <c r="U1682" s="121" t="str">
        <f>IF(Q1682="Mutually Excluded","Exclude",IF(Q1682= "Mutually Included","Include",R1682))</f>
        <v>Exclude</v>
      </c>
      <c r="V1682" s="122"/>
      <c r="X1682" s="117"/>
      <c r="Y1682" s="117"/>
      <c r="Z1682" s="103" t="str">
        <f t="shared" si="244"/>
        <v/>
      </c>
      <c r="AA1682" s="256"/>
      <c r="AB1682" s="186"/>
      <c r="AC1682" s="186"/>
      <c r="AD1682" s="203"/>
      <c r="AF1682" s="203"/>
      <c r="AG1682" s="102" t="str">
        <f t="shared" si="245"/>
        <v/>
      </c>
      <c r="AH1682" s="10" t="str">
        <f t="shared" si="247"/>
        <v/>
      </c>
      <c r="AI1682" s="102"/>
      <c r="AJ1682" s="10"/>
      <c r="AK1682" s="10"/>
      <c r="AL1682" s="105"/>
      <c r="AM1682" s="102"/>
      <c r="AN1682" s="10"/>
      <c r="AO1682" s="10" t="str">
        <f t="shared" si="246"/>
        <v/>
      </c>
      <c r="AT1682" s="10"/>
      <c r="AU1682" s="10" t="str">
        <f>IF(O1682="include",AF1682,"")</f>
        <v/>
      </c>
      <c r="AV1682" s="54" t="str">
        <f>IF(P1682="include",AF1682,"")</f>
        <v/>
      </c>
    </row>
    <row r="1683" spans="1:48" s="54" customFormat="1" ht="45">
      <c r="A1683" s="10">
        <v>1829</v>
      </c>
      <c r="B1683" s="10"/>
      <c r="C1683" s="10" t="s">
        <v>2225</v>
      </c>
      <c r="D1683" s="10">
        <v>2</v>
      </c>
      <c r="E1683" s="10">
        <v>2</v>
      </c>
      <c r="F1683" s="10">
        <v>2</v>
      </c>
      <c r="G1683" s="119" t="str">
        <f t="shared" si="248"/>
        <v>EXCLUDED</v>
      </c>
      <c r="H1683" s="147" t="s">
        <v>901</v>
      </c>
      <c r="I1683" s="189" t="s">
        <v>901</v>
      </c>
      <c r="J1683" s="10" t="str">
        <f>IF(AND(G1683="Excluded", H1683="Excluded"), "Mutually Excluded", IF(AND(OR(G1683="CERTAINLY INCLUDED", G1683="INCLUDED", G1683="MAYBE" ), OR(H1683="INCLUDED", H1683="MAYBE")), "MUTUALLY INCLUDED", IF(AND(G1683="MAYBE", H1683="MAYBE"), "Mutually MAYBE", IF(AND(G1683="Excluded", OR(H1683="INCLUDED", H1683="MAYBE")), "AI: No, Human: Yes", IF(AND(H1683="Excluded", OR(G1683="INCLUDED", G1683="CERTAINLY INCLUDED", G1683="MAYBE")), "AI: Yes, Human: No", "Other Conflict")))))</f>
        <v>Mutually Excluded</v>
      </c>
      <c r="K1683" s="10"/>
      <c r="L1683" s="10"/>
      <c r="N1683" s="220" t="s">
        <v>19</v>
      </c>
      <c r="O1683" s="54" t="str">
        <f>IF(J1683="Mutually Excluded","Exclude",IF(J1683= "Mutually Included","Include",M1683))</f>
        <v>Exclude</v>
      </c>
      <c r="P1683" s="54" t="str">
        <f>'Humans Alignment T&amp;A'!Z1683</f>
        <v>Exclude</v>
      </c>
      <c r="Q1683" s="120" t="str">
        <f>IF(AND(O1683="Exclude", P1683="Exclude"), "Mutually Excluded", IF(AND(OR(O1683="CERTAINLY INCLUDED", O1683="INCLUDE" ), OR(P1683="INCLUDE", P1683="MAYBE")), "MUTUALLY INCLUDED", IF(AND(O1683="MAYBE", P1683="MAYBE"), "Mutually MAYBE", IF(AND(O1683="Exclude", OR(P1683="INCLUDE", P1683="MAYBE")), "AI+Hum: No, Hum1+2: Yes", IF(AND(P1683="Exclude", OR(O1683="INCLUDE", O1683="CERTAINLY INCLUDED", H1683="MAYBE")), "Ai+hum: Yes, Hum1+2: No", "Other Conflict")))))</f>
        <v>Mutually Excluded</v>
      </c>
      <c r="U1683" s="121" t="str">
        <f>IF(Q1683="Mutually Excluded","Exclude",IF(Q1683= "Mutually Included","Include",R1683))</f>
        <v>Exclude</v>
      </c>
      <c r="V1683" s="122"/>
      <c r="X1683" s="117"/>
      <c r="Y1683" s="117"/>
      <c r="Z1683" s="103" t="str">
        <f t="shared" si="244"/>
        <v/>
      </c>
      <c r="AA1683" s="256"/>
      <c r="AB1683" s="186"/>
      <c r="AC1683" s="186"/>
      <c r="AD1683" s="203"/>
      <c r="AF1683" s="203"/>
      <c r="AG1683" s="102" t="str">
        <f t="shared" si="245"/>
        <v/>
      </c>
      <c r="AH1683" s="10" t="str">
        <f t="shared" si="247"/>
        <v/>
      </c>
      <c r="AI1683" s="102"/>
      <c r="AJ1683" s="10"/>
      <c r="AK1683" s="10"/>
      <c r="AL1683" s="105"/>
      <c r="AM1683" s="102"/>
      <c r="AN1683" s="10"/>
      <c r="AO1683" s="10" t="str">
        <f t="shared" si="246"/>
        <v/>
      </c>
      <c r="AT1683" s="10"/>
      <c r="AU1683" s="10" t="str">
        <f>IF(O1683="include",AF1683,"")</f>
        <v/>
      </c>
      <c r="AV1683" s="54" t="str">
        <f>IF(P1683="include",AF1683,"")</f>
        <v/>
      </c>
    </row>
    <row r="1684" spans="1:48" s="54" customFormat="1" ht="30.75" thickBot="1">
      <c r="A1684" s="10">
        <v>1830</v>
      </c>
      <c r="B1684" s="10"/>
      <c r="C1684" s="10" t="s">
        <v>2226</v>
      </c>
      <c r="D1684" s="10">
        <v>1</v>
      </c>
      <c r="E1684" s="10">
        <v>1</v>
      </c>
      <c r="F1684" s="10">
        <v>1</v>
      </c>
      <c r="G1684" s="119" t="str">
        <f t="shared" si="248"/>
        <v>EXCLUDED</v>
      </c>
      <c r="H1684" s="147" t="s">
        <v>901</v>
      </c>
      <c r="I1684" s="189" t="s">
        <v>901</v>
      </c>
      <c r="J1684" s="10" t="str">
        <f>IF(AND(G1684="Excluded", H1684="Excluded"), "Mutually Excluded", IF(AND(OR(G1684="CERTAINLY INCLUDED", G1684="INCLUDED", G1684="MAYBE" ), OR(H1684="INCLUDED", H1684="MAYBE")), "MUTUALLY INCLUDED", IF(AND(G1684="MAYBE", H1684="MAYBE"), "Mutually MAYBE", IF(AND(G1684="Excluded", OR(H1684="INCLUDED", H1684="MAYBE")), "AI: No, Human: Yes", IF(AND(H1684="Excluded", OR(G1684="INCLUDED", G1684="CERTAINLY INCLUDED", G1684="MAYBE")), "AI: Yes, Human: No", "Other Conflict")))))</f>
        <v>Mutually Excluded</v>
      </c>
      <c r="K1684" s="10"/>
      <c r="L1684" s="10"/>
      <c r="N1684" s="220" t="s">
        <v>19</v>
      </c>
      <c r="O1684" s="54" t="str">
        <f>IF(J1684="Mutually Excluded","Exclude",IF(J1684= "Mutually Included","Include",M1684))</f>
        <v>Exclude</v>
      </c>
      <c r="P1684" s="54" t="str">
        <f>'Humans Alignment T&amp;A'!Z1684</f>
        <v>Exclude</v>
      </c>
      <c r="Q1684" s="120" t="str">
        <f>IF(AND(O1684="Exclude", P1684="Exclude"), "Mutually Excluded", IF(AND(OR(O1684="CERTAINLY INCLUDED", O1684="INCLUDE" ), OR(P1684="INCLUDE", P1684="MAYBE")), "MUTUALLY INCLUDED", IF(AND(O1684="MAYBE", P1684="MAYBE"), "Mutually MAYBE", IF(AND(O1684="Exclude", OR(P1684="INCLUDE", P1684="MAYBE")), "AI+Hum: No, Hum1+2: Yes", IF(AND(P1684="Exclude", OR(O1684="INCLUDE", O1684="CERTAINLY INCLUDED", H1684="MAYBE")), "Ai+hum: Yes, Hum1+2: No", "Other Conflict")))))</f>
        <v>Mutually Excluded</v>
      </c>
      <c r="U1684" s="121" t="str">
        <f>IF(Q1684="Mutually Excluded","Exclude",IF(Q1684= "Mutually Included","Include",R1684))</f>
        <v>Exclude</v>
      </c>
      <c r="V1684" s="122"/>
      <c r="X1684" s="117"/>
      <c r="Y1684" s="117"/>
      <c r="Z1684" s="103" t="str">
        <f t="shared" si="244"/>
        <v/>
      </c>
      <c r="AA1684" s="256"/>
      <c r="AB1684" s="186"/>
      <c r="AC1684" s="186"/>
      <c r="AD1684" s="203"/>
      <c r="AF1684" s="203"/>
      <c r="AG1684" s="102"/>
      <c r="AH1684" s="10"/>
      <c r="AI1684" s="102"/>
      <c r="AJ1684" s="10"/>
      <c r="AK1684" s="10"/>
      <c r="AL1684" s="105"/>
      <c r="AM1684" s="102"/>
      <c r="AN1684" s="10"/>
      <c r="AO1684" s="10" t="str">
        <f t="shared" si="246"/>
        <v/>
      </c>
      <c r="AT1684" s="10"/>
      <c r="AU1684" s="10" t="str">
        <f>IF(O1684="include",AF1684,"")</f>
        <v/>
      </c>
      <c r="AV1684" s="54" t="str">
        <f>IF(P1684="include",AF1684,"")</f>
        <v/>
      </c>
    </row>
    <row r="1685" spans="1:48" s="54" customFormat="1" ht="30.75" thickBot="1">
      <c r="A1685" s="10">
        <v>1831</v>
      </c>
      <c r="B1685" s="10"/>
      <c r="C1685" s="10" t="s">
        <v>2227</v>
      </c>
      <c r="D1685" s="10">
        <v>2</v>
      </c>
      <c r="E1685" s="10">
        <v>2</v>
      </c>
      <c r="F1685" s="10">
        <v>2</v>
      </c>
      <c r="G1685" s="119" t="str">
        <f t="shared" si="248"/>
        <v>EXCLUDED</v>
      </c>
      <c r="H1685" s="147" t="s">
        <v>901</v>
      </c>
      <c r="I1685" s="189" t="s">
        <v>901</v>
      </c>
      <c r="J1685" s="10" t="str">
        <f>IF(AND(G1685="Excluded", H1685="Excluded"), "Mutually Excluded", IF(AND(OR(G1685="CERTAINLY INCLUDED", G1685="INCLUDED", G1685="MAYBE" ), OR(H1685="INCLUDED", H1685="MAYBE")), "MUTUALLY INCLUDED", IF(AND(G1685="MAYBE", H1685="MAYBE"), "Mutually MAYBE", IF(AND(G1685="Excluded", OR(H1685="INCLUDED", H1685="MAYBE")), "AI: No, Human: Yes", IF(AND(H1685="Excluded", OR(G1685="INCLUDED", G1685="CERTAINLY INCLUDED", G1685="MAYBE")), "AI: Yes, Human: No", "Other Conflict")))))</f>
        <v>Mutually Excluded</v>
      </c>
      <c r="K1685" s="10"/>
      <c r="L1685" s="10"/>
      <c r="N1685" s="220" t="s">
        <v>19</v>
      </c>
      <c r="O1685" s="54" t="str">
        <f>IF(J1685="Mutually Excluded","Exclude",IF(J1685= "Mutually Included","Include",M1685))</f>
        <v>Exclude</v>
      </c>
      <c r="P1685" s="54" t="str">
        <f>'Humans Alignment T&amp;A'!Z1685</f>
        <v>Exclude</v>
      </c>
      <c r="Q1685" s="120" t="str">
        <f>IF(AND(O1685="Exclude", P1685="Exclude"), "Mutually Excluded", IF(AND(OR(O1685="CERTAINLY INCLUDED", O1685="INCLUDE" ), OR(P1685="INCLUDE", P1685="MAYBE")), "MUTUALLY INCLUDED", IF(AND(O1685="MAYBE", P1685="MAYBE"), "Mutually MAYBE", IF(AND(O1685="Exclude", OR(P1685="INCLUDE", P1685="MAYBE")), "AI+Hum: No, Hum1+2: Yes", IF(AND(P1685="Exclude", OR(O1685="INCLUDE", O1685="CERTAINLY INCLUDED", H1685="MAYBE")), "Ai+hum: Yes, Hum1+2: No", "Other Conflict")))))</f>
        <v>Mutually Excluded</v>
      </c>
      <c r="S1685" s="54" t="s">
        <v>23</v>
      </c>
      <c r="T1685" s="54" t="s">
        <v>23</v>
      </c>
      <c r="U1685" s="121" t="str">
        <f>IF(Q1685="Mutually Excluded","Exclude",IF(Q1685= "Mutually Included","Include",R1685))</f>
        <v>Exclude</v>
      </c>
      <c r="V1685" s="122"/>
      <c r="X1685" s="201"/>
      <c r="Y1685" s="129"/>
      <c r="Z1685" s="103" t="str">
        <f t="shared" si="244"/>
        <v/>
      </c>
      <c r="AA1685" s="149"/>
      <c r="AB1685" s="124"/>
      <c r="AC1685" s="124"/>
      <c r="AD1685" s="205"/>
      <c r="AF1685" s="203"/>
      <c r="AG1685" s="102"/>
      <c r="AH1685" s="10"/>
      <c r="AI1685" s="184"/>
      <c r="AJ1685" s="10"/>
      <c r="AK1685" s="10"/>
      <c r="AL1685" s="135"/>
      <c r="AM1685" s="102"/>
      <c r="AN1685" s="10"/>
      <c r="AO1685" s="10" t="str">
        <f t="shared" si="246"/>
        <v/>
      </c>
      <c r="AT1685" s="10"/>
      <c r="AU1685" s="10" t="str">
        <f>IF(O1685="include",AF1685,"")</f>
        <v/>
      </c>
      <c r="AV1685" s="54" t="str">
        <f>IF(P1685="include",AF1685,"")</f>
        <v/>
      </c>
    </row>
    <row r="1686" spans="1:48" s="54" customFormat="1" ht="30">
      <c r="A1686" s="10">
        <v>1832</v>
      </c>
      <c r="B1686" s="10"/>
      <c r="C1686" s="10" t="s">
        <v>2228</v>
      </c>
      <c r="D1686" s="10">
        <v>3</v>
      </c>
      <c r="E1686" s="10">
        <v>3</v>
      </c>
      <c r="F1686" s="10">
        <v>3</v>
      </c>
      <c r="G1686" s="119" t="str">
        <f t="shared" si="248"/>
        <v>EXCLUDED</v>
      </c>
      <c r="H1686" s="147" t="s">
        <v>901</v>
      </c>
      <c r="I1686" s="189" t="s">
        <v>901</v>
      </c>
      <c r="J1686" s="10" t="str">
        <f>IF(AND(G1686="Excluded", H1686="Excluded"), "Mutually Excluded", IF(AND(OR(G1686="CERTAINLY INCLUDED", G1686="INCLUDED", G1686="MAYBE" ), OR(H1686="INCLUDED", H1686="MAYBE")), "MUTUALLY INCLUDED", IF(AND(G1686="MAYBE", H1686="MAYBE"), "Mutually MAYBE", IF(AND(G1686="Excluded", OR(H1686="INCLUDED", H1686="MAYBE")), "AI: No, Human: Yes", IF(AND(H1686="Excluded", OR(G1686="INCLUDED", G1686="CERTAINLY INCLUDED", G1686="MAYBE")), "AI: Yes, Human: No", "Other Conflict")))))</f>
        <v>Mutually Excluded</v>
      </c>
      <c r="K1686" s="10"/>
      <c r="L1686" s="10"/>
      <c r="N1686" s="220" t="s">
        <v>19</v>
      </c>
      <c r="O1686" s="54" t="str">
        <f>IF(J1686="Mutually Excluded","Exclude",IF(J1686= "Mutually Included","Include",M1686))</f>
        <v>Exclude</v>
      </c>
      <c r="P1686" s="54" t="str">
        <f>'Humans Alignment T&amp;A'!Z1686</f>
        <v>Exclude</v>
      </c>
      <c r="Q1686" s="120" t="str">
        <f>IF(AND(O1686="Exclude", P1686="Exclude"), "Mutually Excluded", IF(AND(OR(O1686="CERTAINLY INCLUDED", O1686="INCLUDE" ), OR(P1686="INCLUDE", P1686="MAYBE")), "MUTUALLY INCLUDED", IF(AND(O1686="MAYBE", P1686="MAYBE"), "Mutually MAYBE", IF(AND(O1686="Exclude", OR(P1686="INCLUDE", P1686="MAYBE")), "AI+Hum: No, Hum1+2: Yes", IF(AND(P1686="Exclude", OR(O1686="INCLUDE", O1686="CERTAINLY INCLUDED", H1686="MAYBE")), "Ai+hum: Yes, Hum1+2: No", "Other Conflict")))))</f>
        <v>Mutually Excluded</v>
      </c>
      <c r="U1686" s="121" t="str">
        <f>IF(Q1686="Mutually Excluded","Exclude",IF(Q1686= "Mutually Included","Include",R1686))</f>
        <v>Exclude</v>
      </c>
      <c r="V1686" s="122"/>
      <c r="X1686" s="117"/>
      <c r="Y1686" s="117"/>
      <c r="Z1686" s="103" t="str">
        <f t="shared" si="244"/>
        <v/>
      </c>
      <c r="AA1686" s="256"/>
      <c r="AB1686" s="186"/>
      <c r="AC1686" s="186"/>
      <c r="AD1686" s="203"/>
      <c r="AF1686" s="203"/>
      <c r="AG1686" s="102" t="str">
        <f t="shared" si="245"/>
        <v/>
      </c>
      <c r="AH1686" s="10" t="str">
        <f t="shared" si="247"/>
        <v/>
      </c>
      <c r="AI1686" s="102"/>
      <c r="AJ1686" s="10"/>
      <c r="AK1686" s="10"/>
      <c r="AL1686" s="105"/>
      <c r="AM1686" s="102"/>
      <c r="AN1686" s="10"/>
      <c r="AO1686" s="10" t="str">
        <f t="shared" si="246"/>
        <v/>
      </c>
      <c r="AT1686" s="10"/>
      <c r="AU1686" s="10" t="str">
        <f>IF(O1686="include",AF1686,"")</f>
        <v/>
      </c>
      <c r="AV1686" s="54" t="str">
        <f>IF(P1686="include",AF1686,"")</f>
        <v/>
      </c>
    </row>
    <row r="1687" spans="1:48" s="54" customFormat="1" ht="90.75" customHeight="1">
      <c r="A1687" s="10">
        <v>1833</v>
      </c>
      <c r="B1687" s="187" t="s">
        <v>2229</v>
      </c>
      <c r="C1687" s="10" t="s">
        <v>2229</v>
      </c>
      <c r="D1687" s="10">
        <v>4</v>
      </c>
      <c r="E1687" s="10">
        <v>4</v>
      </c>
      <c r="F1687" s="10">
        <v>4</v>
      </c>
      <c r="G1687" s="119" t="str">
        <f t="shared" si="248"/>
        <v>EXCLUDED</v>
      </c>
      <c r="H1687" s="147" t="s">
        <v>1752</v>
      </c>
      <c r="I1687" s="189" t="s">
        <v>1752</v>
      </c>
      <c r="J1687" s="10" t="str">
        <f>IF(AND(G1687="Excluded", H1687="Excluded"), "Mutually Excluded", IF(AND(OR(G1687="CERTAINLY INCLUDED", G1687="INCLUDED", G1687="MAYBE" ), OR(H1687="INCLUDED", H1687="MAYBE")), "MUTUALLY INCLUDED", IF(AND(G1687="MAYBE", H1687="MAYBE"), "Mutually MAYBE", IF(AND(G1687="Excluded", OR(H1687="INCLUDED", H1687="MAYBE")), "AI: No, Human: Yes", IF(AND(H1687="Excluded", OR(G1687="INCLUDED", G1687="CERTAINLY INCLUDED", G1687="MAYBE")), "AI: Yes, Human: No", "Other Conflict")))))</f>
        <v>AI: No, Human: Yes</v>
      </c>
      <c r="K1687" s="10" t="s">
        <v>23</v>
      </c>
      <c r="L1687" s="10" t="s">
        <v>23</v>
      </c>
      <c r="M1687" s="54" t="s">
        <v>23</v>
      </c>
      <c r="N1687" s="220" t="s">
        <v>19</v>
      </c>
      <c r="O1687" s="54" t="str">
        <f>IF(J1687="Mutually Excluded","Exclude",IF(J1687= "Mutually Included","Include",M1687))</f>
        <v>Include</v>
      </c>
      <c r="P1687" s="54" t="str">
        <f>'Humans Alignment T&amp;A'!Z1687</f>
        <v>Include</v>
      </c>
      <c r="Q1687" s="120" t="str">
        <f>IF(AND(O1687="Exclude", P1687="Exclude"), "Mutually Excluded", IF(AND(OR(O1687="CERTAINLY INCLUDED", O1687="INCLUDE" ), OR(P1687="INCLUDE", P1687="MAYBE")), "MUTUALLY INCLUDED", IF(AND(O1687="MAYBE", P1687="MAYBE"), "Mutually MAYBE", IF(AND(O1687="Exclude", OR(P1687="INCLUDE", P1687="MAYBE")), "AI+Hum: No, Hum1+2: Yes", IF(AND(P1687="Exclude", OR(O1687="INCLUDE", O1687="CERTAINLY INCLUDED", H1687="MAYBE")), "Ai+hum: Yes, Hum1+2: No", "Other Conflict")))))</f>
        <v>MUTUALLY INCLUDED</v>
      </c>
      <c r="R1687" s="185"/>
      <c r="U1687" s="121" t="str">
        <f>IF(Q1687="Mutually Excluded","Exclude",IF(Q1687= "Mutually Included","Include",R1687))</f>
        <v>Include</v>
      </c>
      <c r="V1687" s="122" t="s">
        <v>19</v>
      </c>
      <c r="W1687" s="185" t="s">
        <v>19</v>
      </c>
      <c r="X1687" s="201" t="s">
        <v>901</v>
      </c>
      <c r="Y1687" s="201" t="s">
        <v>3003</v>
      </c>
      <c r="Z1687" s="103" t="str">
        <f t="shared" si="244"/>
        <v>Nikos Included, Cindy Excluded</v>
      </c>
      <c r="AA1687" s="104" t="s">
        <v>19</v>
      </c>
      <c r="AB1687" s="186"/>
      <c r="AC1687" s="186"/>
      <c r="AD1687" s="203" t="s">
        <v>19</v>
      </c>
      <c r="AF1687" s="203" t="s">
        <v>1714</v>
      </c>
      <c r="AG1687" s="102" t="str">
        <f t="shared" si="245"/>
        <v>Nikos Included, Mikhail Excluded</v>
      </c>
      <c r="AH1687" s="10" t="str">
        <f t="shared" si="247"/>
        <v>Human Included, AI Excluded</v>
      </c>
      <c r="AI1687" s="102" t="s">
        <v>19</v>
      </c>
      <c r="AJ1687" s="10"/>
      <c r="AK1687" s="10"/>
      <c r="AL1687" s="107" t="s">
        <v>19</v>
      </c>
      <c r="AM1687" s="107" t="s">
        <v>19</v>
      </c>
      <c r="AN1687" s="10"/>
      <c r="AO1687" s="10" t="str">
        <f t="shared" si="246"/>
        <v>Human Included, AI Excluded</v>
      </c>
      <c r="AP1687" s="185" t="str">
        <f>IF(COUNTA(AQ1687:AS1687)=0, "", IF(COUNTIF(AQ1687:AS1687,5)=3, "Include", IF(COUNTIF(AQ1687:AS1687,5)&gt;=1, "Maybe", "Exclude")))</f>
        <v>Exclude</v>
      </c>
      <c r="AQ1687" s="185">
        <v>3</v>
      </c>
      <c r="AR1687" s="185">
        <v>2</v>
      </c>
      <c r="AS1687" s="185">
        <v>4</v>
      </c>
      <c r="AT1687" s="187" t="s">
        <v>3103</v>
      </c>
      <c r="AU1687" s="10" t="str">
        <f>IF(O1687="include",AF1687,"")</f>
        <v>Maybe</v>
      </c>
      <c r="AV1687" s="54" t="str">
        <f>IF(P1687="include",AF1687,"")</f>
        <v>Maybe</v>
      </c>
    </row>
    <row r="1688" spans="1:48" s="54" customFormat="1" ht="30">
      <c r="A1688" s="10">
        <v>1834</v>
      </c>
      <c r="B1688" s="10"/>
      <c r="C1688" s="10" t="s">
        <v>2230</v>
      </c>
      <c r="D1688" s="10">
        <v>2</v>
      </c>
      <c r="E1688" s="10">
        <v>2</v>
      </c>
      <c r="F1688" s="10">
        <v>2</v>
      </c>
      <c r="G1688" s="119" t="str">
        <f t="shared" si="248"/>
        <v>EXCLUDED</v>
      </c>
      <c r="H1688" s="147" t="s">
        <v>901</v>
      </c>
      <c r="I1688" s="189" t="s">
        <v>901</v>
      </c>
      <c r="J1688" s="10" t="str">
        <f>IF(AND(G1688="Excluded", H1688="Excluded"), "Mutually Excluded", IF(AND(OR(G1688="CERTAINLY INCLUDED", G1688="INCLUDED", G1688="MAYBE" ), OR(H1688="INCLUDED", H1688="MAYBE")), "MUTUALLY INCLUDED", IF(AND(G1688="MAYBE", H1688="MAYBE"), "Mutually MAYBE", IF(AND(G1688="Excluded", OR(H1688="INCLUDED", H1688="MAYBE")), "AI: No, Human: Yes", IF(AND(H1688="Excluded", OR(G1688="INCLUDED", G1688="CERTAINLY INCLUDED", G1688="MAYBE")), "AI: Yes, Human: No", "Other Conflict")))))</f>
        <v>Mutually Excluded</v>
      </c>
      <c r="K1688" s="10"/>
      <c r="L1688" s="10"/>
      <c r="N1688" s="220" t="s">
        <v>19</v>
      </c>
      <c r="O1688" s="54" t="str">
        <f>IF(J1688="Mutually Excluded","Exclude",IF(J1688= "Mutually Included","Include",M1688))</f>
        <v>Exclude</v>
      </c>
      <c r="P1688" s="54" t="str">
        <f>'Humans Alignment T&amp;A'!Z1688</f>
        <v>Exclude</v>
      </c>
      <c r="Q1688" s="120" t="str">
        <f>IF(AND(O1688="Exclude", P1688="Exclude"), "Mutually Excluded", IF(AND(OR(O1688="CERTAINLY INCLUDED", O1688="INCLUDE" ), OR(P1688="INCLUDE", P1688="MAYBE")), "MUTUALLY INCLUDED", IF(AND(O1688="MAYBE", P1688="MAYBE"), "Mutually MAYBE", IF(AND(O1688="Exclude", OR(P1688="INCLUDE", P1688="MAYBE")), "AI+Hum: No, Hum1+2: Yes", IF(AND(P1688="Exclude", OR(O1688="INCLUDE", O1688="CERTAINLY INCLUDED", H1688="MAYBE")), "Ai+hum: Yes, Hum1+2: No", "Other Conflict")))))</f>
        <v>Mutually Excluded</v>
      </c>
      <c r="U1688" s="121" t="str">
        <f>IF(Q1688="Mutually Excluded","Exclude",IF(Q1688= "Mutually Included","Include",R1688))</f>
        <v>Exclude</v>
      </c>
      <c r="V1688" s="122"/>
      <c r="X1688" s="117"/>
      <c r="Y1688" s="117"/>
      <c r="Z1688" s="103" t="str">
        <f t="shared" si="244"/>
        <v/>
      </c>
      <c r="AA1688" s="256"/>
      <c r="AB1688" s="186"/>
      <c r="AC1688" s="186"/>
      <c r="AD1688" s="203"/>
      <c r="AF1688" s="203"/>
      <c r="AG1688" s="102" t="str">
        <f t="shared" si="245"/>
        <v/>
      </c>
      <c r="AH1688" s="10" t="str">
        <f t="shared" si="247"/>
        <v/>
      </c>
      <c r="AI1688" s="102"/>
      <c r="AJ1688" s="10"/>
      <c r="AK1688" s="10"/>
      <c r="AL1688" s="105"/>
      <c r="AM1688" s="102"/>
      <c r="AN1688" s="10"/>
      <c r="AO1688" s="10" t="str">
        <f t="shared" si="246"/>
        <v/>
      </c>
      <c r="AT1688" s="10"/>
      <c r="AU1688" s="10" t="str">
        <f>IF(O1688="include",AF1688,"")</f>
        <v/>
      </c>
      <c r="AV1688" s="54" t="str">
        <f>IF(P1688="include",AF1688,"")</f>
        <v/>
      </c>
    </row>
    <row r="1689" spans="1:48" s="54" customFormat="1" ht="30">
      <c r="A1689" s="10">
        <v>1835</v>
      </c>
      <c r="B1689" s="10"/>
      <c r="C1689" s="10" t="s">
        <v>637</v>
      </c>
      <c r="D1689" s="10">
        <v>2</v>
      </c>
      <c r="E1689" s="10">
        <v>2</v>
      </c>
      <c r="F1689" s="10">
        <v>2</v>
      </c>
      <c r="G1689" s="119" t="str">
        <f t="shared" si="248"/>
        <v>EXCLUDED</v>
      </c>
      <c r="H1689" s="147" t="s">
        <v>901</v>
      </c>
      <c r="I1689" s="189" t="s">
        <v>901</v>
      </c>
      <c r="J1689" s="10" t="str">
        <f>IF(AND(G1689="Excluded", H1689="Excluded"), "Mutually Excluded", IF(AND(OR(G1689="CERTAINLY INCLUDED", G1689="INCLUDED", G1689="MAYBE" ), OR(H1689="INCLUDED", H1689="MAYBE")), "MUTUALLY INCLUDED", IF(AND(G1689="MAYBE", H1689="MAYBE"), "Mutually MAYBE", IF(AND(G1689="Excluded", OR(H1689="INCLUDED", H1689="MAYBE")), "AI: No, Human: Yes", IF(AND(H1689="Excluded", OR(G1689="INCLUDED", G1689="CERTAINLY INCLUDED", G1689="MAYBE")), "AI: Yes, Human: No", "Other Conflict")))))</f>
        <v>Mutually Excluded</v>
      </c>
      <c r="K1689" s="10"/>
      <c r="L1689" s="10"/>
      <c r="N1689" s="220" t="s">
        <v>19</v>
      </c>
      <c r="O1689" s="54" t="str">
        <f>IF(J1689="Mutually Excluded","Exclude",IF(J1689= "Mutually Included","Include",M1689))</f>
        <v>Exclude</v>
      </c>
      <c r="P1689" s="54" t="str">
        <f>'Humans Alignment T&amp;A'!Z1689</f>
        <v>Exclude</v>
      </c>
      <c r="Q1689" s="120" t="str">
        <f>IF(AND(O1689="Exclude", P1689="Exclude"), "Mutually Excluded", IF(AND(OR(O1689="CERTAINLY INCLUDED", O1689="INCLUDE" ), OR(P1689="INCLUDE", P1689="MAYBE")), "MUTUALLY INCLUDED", IF(AND(O1689="MAYBE", P1689="MAYBE"), "Mutually MAYBE", IF(AND(O1689="Exclude", OR(P1689="INCLUDE", P1689="MAYBE")), "AI+Hum: No, Hum1+2: Yes", IF(AND(P1689="Exclude", OR(O1689="INCLUDE", O1689="CERTAINLY INCLUDED", H1689="MAYBE")), "Ai+hum: Yes, Hum1+2: No", "Other Conflict")))))</f>
        <v>Mutually Excluded</v>
      </c>
      <c r="U1689" s="121" t="str">
        <f>IF(Q1689="Mutually Excluded","Exclude",IF(Q1689= "Mutually Included","Include",R1689))</f>
        <v>Exclude</v>
      </c>
      <c r="V1689" s="122"/>
      <c r="X1689" s="117"/>
      <c r="Y1689" s="117"/>
      <c r="Z1689" s="103" t="str">
        <f t="shared" si="244"/>
        <v/>
      </c>
      <c r="AA1689" s="256"/>
      <c r="AB1689" s="186"/>
      <c r="AC1689" s="186"/>
      <c r="AD1689" s="203"/>
      <c r="AF1689" s="203"/>
      <c r="AG1689" s="102" t="str">
        <f t="shared" si="245"/>
        <v/>
      </c>
      <c r="AH1689" s="10" t="str">
        <f t="shared" si="247"/>
        <v/>
      </c>
      <c r="AI1689" s="102"/>
      <c r="AJ1689" s="10"/>
      <c r="AK1689" s="10"/>
      <c r="AL1689" s="105"/>
      <c r="AM1689" s="102"/>
      <c r="AN1689" s="10"/>
      <c r="AO1689" s="10" t="str">
        <f t="shared" si="246"/>
        <v/>
      </c>
      <c r="AT1689" s="10"/>
      <c r="AU1689" s="10" t="str">
        <f>IF(O1689="include",AF1689,"")</f>
        <v/>
      </c>
      <c r="AV1689" s="54" t="str">
        <f>IF(P1689="include",AF1689,"")</f>
        <v/>
      </c>
    </row>
    <row r="1690" spans="1:48" s="54" customFormat="1" ht="30">
      <c r="A1690" s="10">
        <v>1836</v>
      </c>
      <c r="B1690" s="10"/>
      <c r="C1690" s="10" t="s">
        <v>2231</v>
      </c>
      <c r="D1690" s="10">
        <v>2</v>
      </c>
      <c r="E1690" s="10">
        <v>2</v>
      </c>
      <c r="F1690" s="10">
        <v>2</v>
      </c>
      <c r="G1690" s="119" t="str">
        <f t="shared" si="248"/>
        <v>EXCLUDED</v>
      </c>
      <c r="H1690" s="147" t="s">
        <v>901</v>
      </c>
      <c r="I1690" s="189" t="s">
        <v>901</v>
      </c>
      <c r="J1690" s="10" t="str">
        <f>IF(AND(G1690="Excluded", H1690="Excluded"), "Mutually Excluded", IF(AND(OR(G1690="CERTAINLY INCLUDED", G1690="INCLUDED", G1690="MAYBE" ), OR(H1690="INCLUDED", H1690="MAYBE")), "MUTUALLY INCLUDED", IF(AND(G1690="MAYBE", H1690="MAYBE"), "Mutually MAYBE", IF(AND(G1690="Excluded", OR(H1690="INCLUDED", H1690="MAYBE")), "AI: No, Human: Yes", IF(AND(H1690="Excluded", OR(G1690="INCLUDED", G1690="CERTAINLY INCLUDED", G1690="MAYBE")), "AI: Yes, Human: No", "Other Conflict")))))</f>
        <v>Mutually Excluded</v>
      </c>
      <c r="K1690" s="10"/>
      <c r="L1690" s="10"/>
      <c r="N1690" s="220" t="s">
        <v>19</v>
      </c>
      <c r="O1690" s="54" t="str">
        <f>IF(J1690="Mutually Excluded","Exclude",IF(J1690= "Mutually Included","Include",M1690))</f>
        <v>Exclude</v>
      </c>
      <c r="P1690" s="54" t="str">
        <f>'Humans Alignment T&amp;A'!Z1690</f>
        <v>Exclude</v>
      </c>
      <c r="Q1690" s="120" t="str">
        <f>IF(AND(O1690="Exclude", P1690="Exclude"), "Mutually Excluded", IF(AND(OR(O1690="CERTAINLY INCLUDED", O1690="INCLUDE" ), OR(P1690="INCLUDE", P1690="MAYBE")), "MUTUALLY INCLUDED", IF(AND(O1690="MAYBE", P1690="MAYBE"), "Mutually MAYBE", IF(AND(O1690="Exclude", OR(P1690="INCLUDE", P1690="MAYBE")), "AI+Hum: No, Hum1+2: Yes", IF(AND(P1690="Exclude", OR(O1690="INCLUDE", O1690="CERTAINLY INCLUDED", H1690="MAYBE")), "Ai+hum: Yes, Hum1+2: No", "Other Conflict")))))</f>
        <v>Mutually Excluded</v>
      </c>
      <c r="U1690" s="121" t="str">
        <f>IF(Q1690="Mutually Excluded","Exclude",IF(Q1690= "Mutually Included","Include",R1690))</f>
        <v>Exclude</v>
      </c>
      <c r="V1690" s="122"/>
      <c r="X1690" s="117"/>
      <c r="Y1690" s="117"/>
      <c r="Z1690" s="103" t="str">
        <f t="shared" si="244"/>
        <v/>
      </c>
      <c r="AA1690" s="256"/>
      <c r="AB1690" s="186"/>
      <c r="AC1690" s="186"/>
      <c r="AD1690" s="203"/>
      <c r="AF1690" s="203"/>
      <c r="AG1690" s="102" t="str">
        <f t="shared" si="245"/>
        <v/>
      </c>
      <c r="AH1690" s="10" t="str">
        <f t="shared" si="247"/>
        <v/>
      </c>
      <c r="AI1690" s="102"/>
      <c r="AJ1690" s="10"/>
      <c r="AK1690" s="10"/>
      <c r="AL1690" s="105"/>
      <c r="AM1690" s="102"/>
      <c r="AN1690" s="10"/>
      <c r="AO1690" s="10" t="str">
        <f t="shared" si="246"/>
        <v/>
      </c>
      <c r="AT1690" s="10"/>
      <c r="AU1690" s="10" t="str">
        <f>IF(O1690="include",AF1690,"")</f>
        <v/>
      </c>
      <c r="AV1690" s="54" t="str">
        <f>IF(P1690="include",AF1690,"")</f>
        <v/>
      </c>
    </row>
    <row r="1691" spans="1:48" s="54" customFormat="1" ht="30">
      <c r="A1691" s="10">
        <v>1837</v>
      </c>
      <c r="B1691" s="10"/>
      <c r="C1691" s="10" t="s">
        <v>2232</v>
      </c>
      <c r="D1691" s="10">
        <v>1</v>
      </c>
      <c r="E1691" s="10">
        <v>1</v>
      </c>
      <c r="F1691" s="10">
        <v>1</v>
      </c>
      <c r="G1691" s="119" t="str">
        <f t="shared" si="248"/>
        <v>EXCLUDED</v>
      </c>
      <c r="H1691" s="147" t="s">
        <v>901</v>
      </c>
      <c r="I1691" s="189" t="s">
        <v>901</v>
      </c>
      <c r="J1691" s="10" t="str">
        <f>IF(AND(G1691="Excluded", H1691="Excluded"), "Mutually Excluded", IF(AND(OR(G1691="CERTAINLY INCLUDED", G1691="INCLUDED", G1691="MAYBE" ), OR(H1691="INCLUDED", H1691="MAYBE")), "MUTUALLY INCLUDED", IF(AND(G1691="MAYBE", H1691="MAYBE"), "Mutually MAYBE", IF(AND(G1691="Excluded", OR(H1691="INCLUDED", H1691="MAYBE")), "AI: No, Human: Yes", IF(AND(H1691="Excluded", OR(G1691="INCLUDED", G1691="CERTAINLY INCLUDED", G1691="MAYBE")), "AI: Yes, Human: No", "Other Conflict")))))</f>
        <v>Mutually Excluded</v>
      </c>
      <c r="K1691" s="10"/>
      <c r="L1691" s="10"/>
      <c r="N1691" s="220" t="s">
        <v>19</v>
      </c>
      <c r="O1691" s="54" t="str">
        <f>IF(J1691="Mutually Excluded","Exclude",IF(J1691= "Mutually Included","Include",M1691))</f>
        <v>Exclude</v>
      </c>
      <c r="P1691" s="54" t="str">
        <f>'Humans Alignment T&amp;A'!Z1691</f>
        <v>Exclude</v>
      </c>
      <c r="Q1691" s="120" t="str">
        <f>IF(AND(O1691="Exclude", P1691="Exclude"), "Mutually Excluded", IF(AND(OR(O1691="CERTAINLY INCLUDED", O1691="INCLUDE" ), OR(P1691="INCLUDE", P1691="MAYBE")), "MUTUALLY INCLUDED", IF(AND(O1691="MAYBE", P1691="MAYBE"), "Mutually MAYBE", IF(AND(O1691="Exclude", OR(P1691="INCLUDE", P1691="MAYBE")), "AI+Hum: No, Hum1+2: Yes", IF(AND(P1691="Exclude", OR(O1691="INCLUDE", O1691="CERTAINLY INCLUDED", H1691="MAYBE")), "Ai+hum: Yes, Hum1+2: No", "Other Conflict")))))</f>
        <v>Mutually Excluded</v>
      </c>
      <c r="U1691" s="121" t="str">
        <f>IF(Q1691="Mutually Excluded","Exclude",IF(Q1691= "Mutually Included","Include",R1691))</f>
        <v>Exclude</v>
      </c>
      <c r="V1691" s="122"/>
      <c r="X1691" s="117"/>
      <c r="Y1691" s="117"/>
      <c r="Z1691" s="103" t="str">
        <f t="shared" si="244"/>
        <v/>
      </c>
      <c r="AA1691" s="256"/>
      <c r="AB1691" s="186"/>
      <c r="AC1691" s="186"/>
      <c r="AD1691" s="203"/>
      <c r="AF1691" s="203"/>
      <c r="AG1691" s="102" t="str">
        <f t="shared" si="245"/>
        <v/>
      </c>
      <c r="AH1691" s="10" t="str">
        <f t="shared" si="247"/>
        <v/>
      </c>
      <c r="AI1691" s="102"/>
      <c r="AJ1691" s="10"/>
      <c r="AK1691" s="10"/>
      <c r="AL1691" s="105"/>
      <c r="AM1691" s="102"/>
      <c r="AN1691" s="10"/>
      <c r="AO1691" s="10" t="str">
        <f t="shared" si="246"/>
        <v/>
      </c>
      <c r="AT1691" s="10"/>
      <c r="AU1691" s="10" t="str">
        <f>IF(O1691="include",AF1691,"")</f>
        <v/>
      </c>
      <c r="AV1691" s="54" t="str">
        <f>IF(P1691="include",AF1691,"")</f>
        <v/>
      </c>
    </row>
    <row r="1692" spans="1:48" s="54" customFormat="1" ht="60">
      <c r="A1692" s="10">
        <v>1838</v>
      </c>
      <c r="B1692" s="10"/>
      <c r="C1692" s="10" t="s">
        <v>2234</v>
      </c>
      <c r="D1692" s="10">
        <v>3</v>
      </c>
      <c r="E1692" s="10">
        <v>2</v>
      </c>
      <c r="F1692" s="10">
        <v>3</v>
      </c>
      <c r="G1692" s="119" t="str">
        <f t="shared" si="248"/>
        <v>EXCLUDED</v>
      </c>
      <c r="H1692" s="147" t="s">
        <v>901</v>
      </c>
      <c r="I1692" s="189" t="s">
        <v>901</v>
      </c>
      <c r="J1692" s="10" t="str">
        <f>IF(AND(G1692="Excluded", H1692="Excluded"), "Mutually Excluded", IF(AND(OR(G1692="CERTAINLY INCLUDED", G1692="INCLUDED", G1692="MAYBE" ), OR(H1692="INCLUDED", H1692="MAYBE")), "MUTUALLY INCLUDED", IF(AND(G1692="MAYBE", H1692="MAYBE"), "Mutually MAYBE", IF(AND(G1692="Excluded", OR(H1692="INCLUDED", H1692="MAYBE")), "AI: No, Human: Yes", IF(AND(H1692="Excluded", OR(G1692="INCLUDED", G1692="CERTAINLY INCLUDED", G1692="MAYBE")), "AI: Yes, Human: No", "Other Conflict")))))</f>
        <v>Mutually Excluded</v>
      </c>
      <c r="K1692" s="10"/>
      <c r="L1692" s="10"/>
      <c r="N1692" s="220" t="s">
        <v>19</v>
      </c>
      <c r="O1692" s="54" t="str">
        <f>IF(J1692="Mutually Excluded","Exclude",IF(J1692= "Mutually Included","Include",M1692))</f>
        <v>Exclude</v>
      </c>
      <c r="P1692" s="54" t="str">
        <f>'Humans Alignment T&amp;A'!Z1692</f>
        <v>Exclude</v>
      </c>
      <c r="Q1692" s="120" t="str">
        <f>IF(AND(O1692="Exclude", P1692="Exclude"), "Mutually Excluded", IF(AND(OR(O1692="CERTAINLY INCLUDED", O1692="INCLUDE" ), OR(P1692="INCLUDE", P1692="MAYBE")), "MUTUALLY INCLUDED", IF(AND(O1692="MAYBE", P1692="MAYBE"), "Mutually MAYBE", IF(AND(O1692="Exclude", OR(P1692="INCLUDE", P1692="MAYBE")), "AI+Hum: No, Hum1+2: Yes", IF(AND(P1692="Exclude", OR(O1692="INCLUDE", O1692="CERTAINLY INCLUDED", H1692="MAYBE")), "Ai+hum: Yes, Hum1+2: No", "Other Conflict")))))</f>
        <v>Mutually Excluded</v>
      </c>
      <c r="U1692" s="121" t="str">
        <f>IF(Q1692="Mutually Excluded","Exclude",IF(Q1692= "Mutually Included","Include",R1692))</f>
        <v>Exclude</v>
      </c>
      <c r="V1692" s="122"/>
      <c r="X1692" s="117"/>
      <c r="Y1692" s="117"/>
      <c r="Z1692" s="103" t="str">
        <f t="shared" si="244"/>
        <v/>
      </c>
      <c r="AA1692" s="256"/>
      <c r="AB1692" s="186"/>
      <c r="AC1692" s="186"/>
      <c r="AD1692" s="203"/>
      <c r="AF1692" s="203"/>
      <c r="AG1692" s="102" t="str">
        <f t="shared" si="245"/>
        <v/>
      </c>
      <c r="AH1692" s="10" t="str">
        <f t="shared" si="247"/>
        <v/>
      </c>
      <c r="AI1692" s="102"/>
      <c r="AJ1692" s="10"/>
      <c r="AK1692" s="10"/>
      <c r="AL1692" s="105"/>
      <c r="AM1692" s="102"/>
      <c r="AN1692" s="10"/>
      <c r="AO1692" s="10" t="str">
        <f t="shared" si="246"/>
        <v/>
      </c>
      <c r="AT1692" s="10"/>
      <c r="AU1692" s="10" t="str">
        <f>IF(O1692="include",AF1692,"")</f>
        <v/>
      </c>
      <c r="AV1692" s="54" t="str">
        <f>IF(P1692="include",AF1692,"")</f>
        <v/>
      </c>
    </row>
    <row r="1693" spans="1:48" s="54" customFormat="1" ht="45">
      <c r="A1693" s="10">
        <v>1839</v>
      </c>
      <c r="B1693" s="10"/>
      <c r="C1693" s="10" t="s">
        <v>2235</v>
      </c>
      <c r="D1693" s="10">
        <v>2</v>
      </c>
      <c r="E1693" s="10">
        <v>2</v>
      </c>
      <c r="F1693" s="10">
        <v>2</v>
      </c>
      <c r="G1693" s="119" t="str">
        <f t="shared" si="248"/>
        <v>EXCLUDED</v>
      </c>
      <c r="H1693" s="147" t="s">
        <v>901</v>
      </c>
      <c r="I1693" s="189" t="s">
        <v>901</v>
      </c>
      <c r="J1693" s="10" t="str">
        <f>IF(AND(G1693="Excluded", H1693="Excluded"), "Mutually Excluded", IF(AND(OR(G1693="CERTAINLY INCLUDED", G1693="INCLUDED", G1693="MAYBE" ), OR(H1693="INCLUDED", H1693="MAYBE")), "MUTUALLY INCLUDED", IF(AND(G1693="MAYBE", H1693="MAYBE"), "Mutually MAYBE", IF(AND(G1693="Excluded", OR(H1693="INCLUDED", H1693="MAYBE")), "AI: No, Human: Yes", IF(AND(H1693="Excluded", OR(G1693="INCLUDED", G1693="CERTAINLY INCLUDED", G1693="MAYBE")), "AI: Yes, Human: No", "Other Conflict")))))</f>
        <v>Mutually Excluded</v>
      </c>
      <c r="K1693" s="10"/>
      <c r="L1693" s="10"/>
      <c r="N1693" s="220" t="s">
        <v>19</v>
      </c>
      <c r="O1693" s="54" t="str">
        <f>IF(J1693="Mutually Excluded","Exclude",IF(J1693= "Mutually Included","Include",M1693))</f>
        <v>Exclude</v>
      </c>
      <c r="P1693" s="54" t="str">
        <f>'Humans Alignment T&amp;A'!Z1693</f>
        <v>Exclude</v>
      </c>
      <c r="Q1693" s="120" t="str">
        <f>IF(AND(O1693="Exclude", P1693="Exclude"), "Mutually Excluded", IF(AND(OR(O1693="CERTAINLY INCLUDED", O1693="INCLUDE" ), OR(P1693="INCLUDE", P1693="MAYBE")), "MUTUALLY INCLUDED", IF(AND(O1693="MAYBE", P1693="MAYBE"), "Mutually MAYBE", IF(AND(O1693="Exclude", OR(P1693="INCLUDE", P1693="MAYBE")), "AI+Hum: No, Hum1+2: Yes", IF(AND(P1693="Exclude", OR(O1693="INCLUDE", O1693="CERTAINLY INCLUDED", H1693="MAYBE")), "Ai+hum: Yes, Hum1+2: No", "Other Conflict")))))</f>
        <v>Mutually Excluded</v>
      </c>
      <c r="U1693" s="121" t="str">
        <f>IF(Q1693="Mutually Excluded","Exclude",IF(Q1693= "Mutually Included","Include",R1693))</f>
        <v>Exclude</v>
      </c>
      <c r="V1693" s="122"/>
      <c r="X1693" s="117"/>
      <c r="Y1693" s="117"/>
      <c r="Z1693" s="103" t="str">
        <f t="shared" si="244"/>
        <v/>
      </c>
      <c r="AA1693" s="256"/>
      <c r="AB1693" s="186"/>
      <c r="AC1693" s="186"/>
      <c r="AD1693" s="203"/>
      <c r="AF1693" s="203"/>
      <c r="AG1693" s="102" t="str">
        <f t="shared" si="245"/>
        <v/>
      </c>
      <c r="AH1693" s="10" t="str">
        <f t="shared" si="247"/>
        <v/>
      </c>
      <c r="AI1693" s="102"/>
      <c r="AJ1693" s="10"/>
      <c r="AK1693" s="10"/>
      <c r="AL1693" s="105"/>
      <c r="AM1693" s="102"/>
      <c r="AN1693" s="10"/>
      <c r="AO1693" s="10" t="str">
        <f t="shared" si="246"/>
        <v/>
      </c>
      <c r="AT1693" s="10"/>
      <c r="AU1693" s="10" t="str">
        <f>IF(O1693="include",AF1693,"")</f>
        <v/>
      </c>
      <c r="AV1693" s="54" t="str">
        <f>IF(P1693="include",AF1693,"")</f>
        <v/>
      </c>
    </row>
    <row r="1694" spans="1:48" s="54" customFormat="1" ht="45" customHeight="1">
      <c r="A1694" s="10">
        <v>1840</v>
      </c>
      <c r="B1694" s="10"/>
      <c r="C1694" s="10" t="s">
        <v>2236</v>
      </c>
      <c r="D1694" s="10">
        <v>2</v>
      </c>
      <c r="E1694" s="10">
        <v>2</v>
      </c>
      <c r="F1694" s="10">
        <v>2</v>
      </c>
      <c r="G1694" s="119" t="str">
        <f t="shared" si="248"/>
        <v>EXCLUDED</v>
      </c>
      <c r="H1694" s="147" t="s">
        <v>901</v>
      </c>
      <c r="I1694" s="189" t="s">
        <v>901</v>
      </c>
      <c r="J1694" s="10" t="str">
        <f>IF(AND(G1694="Excluded", H1694="Excluded"), "Mutually Excluded", IF(AND(OR(G1694="CERTAINLY INCLUDED", G1694="INCLUDED", G1694="MAYBE" ), OR(H1694="INCLUDED", H1694="MAYBE")), "MUTUALLY INCLUDED", IF(AND(G1694="MAYBE", H1694="MAYBE"), "Mutually MAYBE", IF(AND(G1694="Excluded", OR(H1694="INCLUDED", H1694="MAYBE")), "AI: No, Human: Yes", IF(AND(H1694="Excluded", OR(G1694="INCLUDED", G1694="CERTAINLY INCLUDED", G1694="MAYBE")), "AI: Yes, Human: No", "Other Conflict")))))</f>
        <v>Mutually Excluded</v>
      </c>
      <c r="K1694" s="10"/>
      <c r="L1694" s="10"/>
      <c r="N1694" s="220" t="s">
        <v>19</v>
      </c>
      <c r="O1694" s="54" t="str">
        <f>IF(J1694="Mutually Excluded","Exclude",IF(J1694= "Mutually Included","Include",M1694))</f>
        <v>Exclude</v>
      </c>
      <c r="P1694" s="54" t="str">
        <f>'Humans Alignment T&amp;A'!Z1694</f>
        <v>Exclude</v>
      </c>
      <c r="Q1694" s="120" t="str">
        <f>IF(AND(O1694="Exclude", P1694="Exclude"), "Mutually Excluded", IF(AND(OR(O1694="CERTAINLY INCLUDED", O1694="INCLUDE" ), OR(P1694="INCLUDE", P1694="MAYBE")), "MUTUALLY INCLUDED", IF(AND(O1694="MAYBE", P1694="MAYBE"), "Mutually MAYBE", IF(AND(O1694="Exclude", OR(P1694="INCLUDE", P1694="MAYBE")), "AI+Hum: No, Hum1+2: Yes", IF(AND(P1694="Exclude", OR(O1694="INCLUDE", O1694="CERTAINLY INCLUDED", H1694="MAYBE")), "Ai+hum: Yes, Hum1+2: No", "Other Conflict")))))</f>
        <v>Mutually Excluded</v>
      </c>
      <c r="U1694" s="121" t="str">
        <f>IF(Q1694="Mutually Excluded","Exclude",IF(Q1694= "Mutually Included","Include",R1694))</f>
        <v>Exclude</v>
      </c>
      <c r="V1694" s="122"/>
      <c r="X1694" s="117"/>
      <c r="Y1694" s="117"/>
      <c r="Z1694" s="103" t="str">
        <f t="shared" si="244"/>
        <v/>
      </c>
      <c r="AA1694" s="256"/>
      <c r="AB1694" s="186"/>
      <c r="AC1694" s="186"/>
      <c r="AD1694" s="203"/>
      <c r="AF1694" s="203"/>
      <c r="AG1694" s="102" t="str">
        <f t="shared" si="245"/>
        <v/>
      </c>
      <c r="AH1694" s="10" t="str">
        <f t="shared" si="247"/>
        <v/>
      </c>
      <c r="AI1694" s="102"/>
      <c r="AJ1694" s="10"/>
      <c r="AK1694" s="10"/>
      <c r="AL1694" s="105"/>
      <c r="AM1694" s="102"/>
      <c r="AN1694" s="10"/>
      <c r="AO1694" s="10" t="str">
        <f t="shared" si="246"/>
        <v/>
      </c>
      <c r="AT1694" s="10"/>
      <c r="AU1694" s="10" t="str">
        <f>IF(O1694="include",AF1694,"")</f>
        <v/>
      </c>
      <c r="AV1694" s="54" t="str">
        <f>IF(P1694="include",AF1694,"")</f>
        <v/>
      </c>
    </row>
    <row r="1695" spans="1:48" s="54" customFormat="1" ht="60">
      <c r="A1695" s="10">
        <v>1841</v>
      </c>
      <c r="B1695" s="10"/>
      <c r="C1695" s="10" t="s">
        <v>2238</v>
      </c>
      <c r="D1695" s="10">
        <v>2</v>
      </c>
      <c r="E1695" s="10">
        <v>1</v>
      </c>
      <c r="F1695" s="10">
        <v>1</v>
      </c>
      <c r="G1695" s="119" t="str">
        <f t="shared" si="248"/>
        <v>EXCLUDED</v>
      </c>
      <c r="H1695" s="147" t="s">
        <v>901</v>
      </c>
      <c r="I1695" s="189" t="s">
        <v>901</v>
      </c>
      <c r="J1695" s="10" t="str">
        <f>IF(AND(G1695="Excluded", H1695="Excluded"), "Mutually Excluded", IF(AND(OR(G1695="CERTAINLY INCLUDED", G1695="INCLUDED", G1695="MAYBE" ), OR(H1695="INCLUDED", H1695="MAYBE")), "MUTUALLY INCLUDED", IF(AND(G1695="MAYBE", H1695="MAYBE"), "Mutually MAYBE", IF(AND(G1695="Excluded", OR(H1695="INCLUDED", H1695="MAYBE")), "AI: No, Human: Yes", IF(AND(H1695="Excluded", OR(G1695="INCLUDED", G1695="CERTAINLY INCLUDED", G1695="MAYBE")), "AI: Yes, Human: No", "Other Conflict")))))</f>
        <v>Mutually Excluded</v>
      </c>
      <c r="K1695" s="10"/>
      <c r="L1695" s="10"/>
      <c r="N1695" s="220" t="s">
        <v>19</v>
      </c>
      <c r="O1695" s="54" t="str">
        <f>IF(J1695="Mutually Excluded","Exclude",IF(J1695= "Mutually Included","Include",M1695))</f>
        <v>Exclude</v>
      </c>
      <c r="P1695" s="54" t="str">
        <f>'Humans Alignment T&amp;A'!Z1695</f>
        <v>Exclude</v>
      </c>
      <c r="Q1695" s="120" t="str">
        <f>IF(AND(O1695="Exclude", P1695="Exclude"), "Mutually Excluded", IF(AND(OR(O1695="CERTAINLY INCLUDED", O1695="INCLUDE" ), OR(P1695="INCLUDE", P1695="MAYBE")), "MUTUALLY INCLUDED", IF(AND(O1695="MAYBE", P1695="MAYBE"), "Mutually MAYBE", IF(AND(O1695="Exclude", OR(P1695="INCLUDE", P1695="MAYBE")), "AI+Hum: No, Hum1+2: Yes", IF(AND(P1695="Exclude", OR(O1695="INCLUDE", O1695="CERTAINLY INCLUDED", H1695="MAYBE")), "Ai+hum: Yes, Hum1+2: No", "Other Conflict")))))</f>
        <v>Mutually Excluded</v>
      </c>
      <c r="U1695" s="121" t="str">
        <f>IF(Q1695="Mutually Excluded","Exclude",IF(Q1695= "Mutually Included","Include",R1695))</f>
        <v>Exclude</v>
      </c>
      <c r="V1695" s="122"/>
      <c r="X1695" s="117"/>
      <c r="Y1695" s="117"/>
      <c r="Z1695" s="103" t="str">
        <f t="shared" si="244"/>
        <v/>
      </c>
      <c r="AA1695" s="256"/>
      <c r="AB1695" s="186"/>
      <c r="AC1695" s="186"/>
      <c r="AD1695" s="203"/>
      <c r="AF1695" s="203"/>
      <c r="AG1695" s="102" t="str">
        <f t="shared" si="245"/>
        <v/>
      </c>
      <c r="AH1695" s="10" t="str">
        <f t="shared" si="247"/>
        <v/>
      </c>
      <c r="AI1695" s="102"/>
      <c r="AJ1695" s="10"/>
      <c r="AK1695" s="10"/>
      <c r="AL1695" s="105"/>
      <c r="AM1695" s="102"/>
      <c r="AN1695" s="10"/>
      <c r="AO1695" s="10" t="str">
        <f t="shared" si="246"/>
        <v/>
      </c>
      <c r="AT1695" s="10"/>
      <c r="AU1695" s="10" t="str">
        <f>IF(O1695="include",AF1695,"")</f>
        <v/>
      </c>
      <c r="AV1695" s="54" t="str">
        <f>IF(P1695="include",AF1695,"")</f>
        <v/>
      </c>
    </row>
    <row r="1696" spans="1:48" s="54" customFormat="1" ht="30">
      <c r="A1696" s="10">
        <v>1842</v>
      </c>
      <c r="B1696" s="10"/>
      <c r="C1696" s="10" t="s">
        <v>2239</v>
      </c>
      <c r="D1696" s="10">
        <v>2</v>
      </c>
      <c r="E1696" s="10">
        <v>2</v>
      </c>
      <c r="F1696" s="10">
        <v>2</v>
      </c>
      <c r="G1696" s="119" t="str">
        <f t="shared" si="248"/>
        <v>EXCLUDED</v>
      </c>
      <c r="H1696" s="147" t="s">
        <v>901</v>
      </c>
      <c r="I1696" s="189" t="s">
        <v>901</v>
      </c>
      <c r="J1696" s="10" t="str">
        <f>IF(AND(G1696="Excluded", H1696="Excluded"), "Mutually Excluded", IF(AND(OR(G1696="CERTAINLY INCLUDED", G1696="INCLUDED", G1696="MAYBE" ), OR(H1696="INCLUDED", H1696="MAYBE")), "MUTUALLY INCLUDED", IF(AND(G1696="MAYBE", H1696="MAYBE"), "Mutually MAYBE", IF(AND(G1696="Excluded", OR(H1696="INCLUDED", H1696="MAYBE")), "AI: No, Human: Yes", IF(AND(H1696="Excluded", OR(G1696="INCLUDED", G1696="CERTAINLY INCLUDED", G1696="MAYBE")), "AI: Yes, Human: No", "Other Conflict")))))</f>
        <v>Mutually Excluded</v>
      </c>
      <c r="K1696" s="10"/>
      <c r="L1696" s="10"/>
      <c r="N1696" s="220" t="s">
        <v>19</v>
      </c>
      <c r="O1696" s="54" t="str">
        <f>IF(J1696="Mutually Excluded","Exclude",IF(J1696= "Mutually Included","Include",M1696))</f>
        <v>Exclude</v>
      </c>
      <c r="P1696" s="54" t="str">
        <f>'Humans Alignment T&amp;A'!Z1696</f>
        <v>Exclude</v>
      </c>
      <c r="Q1696" s="120" t="str">
        <f>IF(AND(O1696="Exclude", P1696="Exclude"), "Mutually Excluded", IF(AND(OR(O1696="CERTAINLY INCLUDED", O1696="INCLUDE" ), OR(P1696="INCLUDE", P1696="MAYBE")), "MUTUALLY INCLUDED", IF(AND(O1696="MAYBE", P1696="MAYBE"), "Mutually MAYBE", IF(AND(O1696="Exclude", OR(P1696="INCLUDE", P1696="MAYBE")), "AI+Hum: No, Hum1+2: Yes", IF(AND(P1696="Exclude", OR(O1696="INCLUDE", O1696="CERTAINLY INCLUDED", H1696="MAYBE")), "Ai+hum: Yes, Hum1+2: No", "Other Conflict")))))</f>
        <v>Mutually Excluded</v>
      </c>
      <c r="U1696" s="121" t="str">
        <f>IF(Q1696="Mutually Excluded","Exclude",IF(Q1696= "Mutually Included","Include",R1696))</f>
        <v>Exclude</v>
      </c>
      <c r="V1696" s="122"/>
      <c r="X1696" s="117"/>
      <c r="Y1696" s="117"/>
      <c r="Z1696" s="103" t="str">
        <f t="shared" si="244"/>
        <v/>
      </c>
      <c r="AA1696" s="256"/>
      <c r="AB1696" s="186"/>
      <c r="AC1696" s="186"/>
      <c r="AD1696" s="203"/>
      <c r="AF1696" s="203"/>
      <c r="AG1696" s="102" t="str">
        <f t="shared" si="245"/>
        <v/>
      </c>
      <c r="AH1696" s="10" t="str">
        <f t="shared" si="247"/>
        <v/>
      </c>
      <c r="AI1696" s="102"/>
      <c r="AJ1696" s="10"/>
      <c r="AK1696" s="10"/>
      <c r="AL1696" s="105"/>
      <c r="AM1696" s="102"/>
      <c r="AN1696" s="10"/>
      <c r="AO1696" s="10" t="str">
        <f t="shared" si="246"/>
        <v/>
      </c>
      <c r="AT1696" s="10"/>
      <c r="AU1696" s="10" t="str">
        <f>IF(O1696="include",AF1696,"")</f>
        <v/>
      </c>
      <c r="AV1696" s="54" t="str">
        <f>IF(P1696="include",AF1696,"")</f>
        <v/>
      </c>
    </row>
    <row r="1697" spans="1:48" s="54" customFormat="1" ht="60" customHeight="1">
      <c r="A1697" s="10">
        <v>1843</v>
      </c>
      <c r="B1697" s="10"/>
      <c r="C1697" s="10" t="s">
        <v>2240</v>
      </c>
      <c r="D1697" s="10">
        <v>2</v>
      </c>
      <c r="E1697" s="10">
        <v>3</v>
      </c>
      <c r="F1697" s="10">
        <v>3</v>
      </c>
      <c r="G1697" s="119" t="str">
        <f t="shared" si="248"/>
        <v>EXCLUDED</v>
      </c>
      <c r="H1697" s="147" t="s">
        <v>901</v>
      </c>
      <c r="I1697" s="189" t="s">
        <v>901</v>
      </c>
      <c r="J1697" s="10" t="str">
        <f>IF(AND(G1697="Excluded", H1697="Excluded"), "Mutually Excluded", IF(AND(OR(G1697="CERTAINLY INCLUDED", G1697="INCLUDED", G1697="MAYBE" ), OR(H1697="INCLUDED", H1697="MAYBE")), "MUTUALLY INCLUDED", IF(AND(G1697="MAYBE", H1697="MAYBE"), "Mutually MAYBE", IF(AND(G1697="Excluded", OR(H1697="INCLUDED", H1697="MAYBE")), "AI: No, Human: Yes", IF(AND(H1697="Excluded", OR(G1697="INCLUDED", G1697="CERTAINLY INCLUDED", G1697="MAYBE")), "AI: Yes, Human: No", "Other Conflict")))))</f>
        <v>Mutually Excluded</v>
      </c>
      <c r="K1697" s="10"/>
      <c r="L1697" s="10"/>
      <c r="N1697" s="220" t="s">
        <v>19</v>
      </c>
      <c r="O1697" s="54" t="str">
        <f>IF(J1697="Mutually Excluded","Exclude",IF(J1697= "Mutually Included","Include",M1697))</f>
        <v>Exclude</v>
      </c>
      <c r="P1697" s="54" t="str">
        <f>'Humans Alignment T&amp;A'!Z1697</f>
        <v>Exclude</v>
      </c>
      <c r="Q1697" s="120" t="str">
        <f>IF(AND(O1697="Exclude", P1697="Exclude"), "Mutually Excluded", IF(AND(OR(O1697="CERTAINLY INCLUDED", O1697="INCLUDE" ), OR(P1697="INCLUDE", P1697="MAYBE")), "MUTUALLY INCLUDED", IF(AND(O1697="MAYBE", P1697="MAYBE"), "Mutually MAYBE", IF(AND(O1697="Exclude", OR(P1697="INCLUDE", P1697="MAYBE")), "AI+Hum: No, Hum1+2: Yes", IF(AND(P1697="Exclude", OR(O1697="INCLUDE", O1697="CERTAINLY INCLUDED", H1697="MAYBE")), "Ai+hum: Yes, Hum1+2: No", "Other Conflict")))))</f>
        <v>Mutually Excluded</v>
      </c>
      <c r="U1697" s="121" t="str">
        <f>IF(Q1697="Mutually Excluded","Exclude",IF(Q1697= "Mutually Included","Include",R1697))</f>
        <v>Exclude</v>
      </c>
      <c r="V1697" s="122"/>
      <c r="X1697" s="117"/>
      <c r="Y1697" s="117"/>
      <c r="Z1697" s="103" t="str">
        <f t="shared" si="244"/>
        <v/>
      </c>
      <c r="AA1697" s="256"/>
      <c r="AB1697" s="186"/>
      <c r="AC1697" s="186"/>
      <c r="AD1697" s="203"/>
      <c r="AF1697" s="203"/>
      <c r="AG1697" s="102" t="str">
        <f t="shared" si="245"/>
        <v/>
      </c>
      <c r="AH1697" s="10" t="str">
        <f t="shared" si="247"/>
        <v/>
      </c>
      <c r="AI1697" s="102"/>
      <c r="AJ1697" s="10"/>
      <c r="AK1697" s="10"/>
      <c r="AL1697" s="105"/>
      <c r="AM1697" s="102"/>
      <c r="AN1697" s="10"/>
      <c r="AO1697" s="10" t="str">
        <f t="shared" si="246"/>
        <v/>
      </c>
      <c r="AT1697" s="10"/>
      <c r="AU1697" s="10" t="str">
        <f>IF(O1697="include",AF1697,"")</f>
        <v/>
      </c>
      <c r="AV1697" s="54" t="str">
        <f>IF(P1697="include",AF1697,"")</f>
        <v/>
      </c>
    </row>
    <row r="1698" spans="1:48" s="54" customFormat="1" ht="30">
      <c r="A1698" s="10">
        <v>1844</v>
      </c>
      <c r="B1698" s="10"/>
      <c r="C1698" s="10" t="s">
        <v>2242</v>
      </c>
      <c r="D1698" s="10">
        <v>2</v>
      </c>
      <c r="E1698" s="10">
        <v>3</v>
      </c>
      <c r="F1698" s="10">
        <v>3</v>
      </c>
      <c r="G1698" s="119" t="str">
        <f t="shared" si="248"/>
        <v>EXCLUDED</v>
      </c>
      <c r="H1698" s="147" t="s">
        <v>901</v>
      </c>
      <c r="I1698" s="189" t="s">
        <v>901</v>
      </c>
      <c r="J1698" s="10" t="str">
        <f>IF(AND(G1698="Excluded", H1698="Excluded"), "Mutually Excluded", IF(AND(OR(G1698="CERTAINLY INCLUDED", G1698="INCLUDED", G1698="MAYBE" ), OR(H1698="INCLUDED", H1698="MAYBE")), "MUTUALLY INCLUDED", IF(AND(G1698="MAYBE", H1698="MAYBE"), "Mutually MAYBE", IF(AND(G1698="Excluded", OR(H1698="INCLUDED", H1698="MAYBE")), "AI: No, Human: Yes", IF(AND(H1698="Excluded", OR(G1698="INCLUDED", G1698="CERTAINLY INCLUDED", G1698="MAYBE")), "AI: Yes, Human: No", "Other Conflict")))))</f>
        <v>Mutually Excluded</v>
      </c>
      <c r="K1698" s="10"/>
      <c r="L1698" s="10"/>
      <c r="N1698" s="220" t="s">
        <v>19</v>
      </c>
      <c r="O1698" s="54" t="str">
        <f>IF(J1698="Mutually Excluded","Exclude",IF(J1698= "Mutually Included","Include",M1698))</f>
        <v>Exclude</v>
      </c>
      <c r="P1698" s="54" t="str">
        <f>'Humans Alignment T&amp;A'!Z1698</f>
        <v>Exclude</v>
      </c>
      <c r="Q1698" s="120" t="str">
        <f>IF(AND(O1698="Exclude", P1698="Exclude"), "Mutually Excluded", IF(AND(OR(O1698="CERTAINLY INCLUDED", O1698="INCLUDE" ), OR(P1698="INCLUDE", P1698="MAYBE")), "MUTUALLY INCLUDED", IF(AND(O1698="MAYBE", P1698="MAYBE"), "Mutually MAYBE", IF(AND(O1698="Exclude", OR(P1698="INCLUDE", P1698="MAYBE")), "AI+Hum: No, Hum1+2: Yes", IF(AND(P1698="Exclude", OR(O1698="INCLUDE", O1698="CERTAINLY INCLUDED", H1698="MAYBE")), "Ai+hum: Yes, Hum1+2: No", "Other Conflict")))))</f>
        <v>Mutually Excluded</v>
      </c>
      <c r="U1698" s="121" t="str">
        <f>IF(Q1698="Mutually Excluded","Exclude",IF(Q1698= "Mutually Included","Include",R1698))</f>
        <v>Exclude</v>
      </c>
      <c r="V1698" s="122"/>
      <c r="X1698" s="117"/>
      <c r="Y1698" s="117"/>
      <c r="Z1698" s="103" t="str">
        <f t="shared" si="244"/>
        <v/>
      </c>
      <c r="AA1698" s="256"/>
      <c r="AB1698" s="186"/>
      <c r="AC1698" s="186"/>
      <c r="AD1698" s="203"/>
      <c r="AF1698" s="203"/>
      <c r="AG1698" s="102" t="str">
        <f t="shared" si="245"/>
        <v/>
      </c>
      <c r="AH1698" s="10" t="str">
        <f t="shared" si="247"/>
        <v/>
      </c>
      <c r="AI1698" s="102"/>
      <c r="AJ1698" s="10"/>
      <c r="AK1698" s="10"/>
      <c r="AL1698" s="105"/>
      <c r="AM1698" s="102"/>
      <c r="AN1698" s="10"/>
      <c r="AO1698" s="10" t="str">
        <f t="shared" si="246"/>
        <v/>
      </c>
      <c r="AT1698" s="10"/>
      <c r="AU1698" s="10" t="str">
        <f>IF(O1698="include",AF1698,"")</f>
        <v/>
      </c>
      <c r="AV1698" s="54" t="str">
        <f>IF(P1698="include",AF1698,"")</f>
        <v/>
      </c>
    </row>
    <row r="1699" spans="1:48" s="54" customFormat="1" ht="30">
      <c r="A1699" s="10">
        <v>1845</v>
      </c>
      <c r="B1699" s="10"/>
      <c r="C1699" s="261" t="s">
        <v>2243</v>
      </c>
      <c r="D1699" s="10">
        <v>3</v>
      </c>
      <c r="E1699" s="10">
        <v>4</v>
      </c>
      <c r="F1699" s="10">
        <v>3</v>
      </c>
      <c r="G1699" s="119" t="str">
        <f t="shared" si="248"/>
        <v>EXCLUDED</v>
      </c>
      <c r="H1699" s="147" t="s">
        <v>901</v>
      </c>
      <c r="I1699" s="189" t="s">
        <v>901</v>
      </c>
      <c r="J1699" s="10" t="str">
        <f>IF(AND(G1699="Excluded", H1699="Excluded"), "Mutually Excluded", IF(AND(OR(G1699="CERTAINLY INCLUDED", G1699="INCLUDED", G1699="MAYBE" ), OR(H1699="INCLUDED", H1699="MAYBE")), "MUTUALLY INCLUDED", IF(AND(G1699="MAYBE", H1699="MAYBE"), "Mutually MAYBE", IF(AND(G1699="Excluded", OR(H1699="INCLUDED", H1699="MAYBE")), "AI: No, Human: Yes", IF(AND(H1699="Excluded", OR(G1699="INCLUDED", G1699="CERTAINLY INCLUDED", G1699="MAYBE")), "AI: Yes, Human: No", "Other Conflict")))))</f>
        <v>Mutually Excluded</v>
      </c>
      <c r="K1699" s="10"/>
      <c r="L1699" s="10"/>
      <c r="N1699" s="220" t="s">
        <v>19</v>
      </c>
      <c r="O1699" s="54" t="str">
        <f>IF(J1699="Mutually Excluded","Exclude",IF(J1699= "Mutually Included","Include",M1699))</f>
        <v>Exclude</v>
      </c>
      <c r="P1699" s="54" t="str">
        <f>'Humans Alignment T&amp;A'!Z1699</f>
        <v>Exclude</v>
      </c>
      <c r="Q1699" s="120" t="str">
        <f>IF(AND(O1699="Exclude", P1699="Exclude"), "Mutually Excluded", IF(AND(OR(O1699="CERTAINLY INCLUDED", O1699="INCLUDE" ), OR(P1699="INCLUDE", P1699="MAYBE")), "MUTUALLY INCLUDED", IF(AND(O1699="MAYBE", P1699="MAYBE"), "Mutually MAYBE", IF(AND(O1699="Exclude", OR(P1699="INCLUDE", P1699="MAYBE")), "AI+Hum: No, Hum1+2: Yes", IF(AND(P1699="Exclude", OR(O1699="INCLUDE", O1699="CERTAINLY INCLUDED", H1699="MAYBE")), "Ai+hum: Yes, Hum1+2: No", "Other Conflict")))))</f>
        <v>Mutually Excluded</v>
      </c>
      <c r="U1699" s="121" t="str">
        <f>IF(Q1699="Mutually Excluded","Exclude",IF(Q1699= "Mutually Included","Include",R1699))</f>
        <v>Exclude</v>
      </c>
      <c r="V1699" s="122"/>
      <c r="X1699" s="117"/>
      <c r="Y1699" s="117"/>
      <c r="Z1699" s="103" t="str">
        <f t="shared" si="244"/>
        <v/>
      </c>
      <c r="AA1699" s="256"/>
      <c r="AB1699" s="186"/>
      <c r="AC1699" s="186"/>
      <c r="AD1699" s="203"/>
      <c r="AF1699" s="203"/>
      <c r="AG1699" s="102" t="str">
        <f t="shared" si="245"/>
        <v/>
      </c>
      <c r="AH1699" s="10" t="str">
        <f t="shared" si="247"/>
        <v/>
      </c>
      <c r="AI1699" s="102"/>
      <c r="AJ1699" s="10"/>
      <c r="AK1699" s="10"/>
      <c r="AL1699" s="105"/>
      <c r="AM1699" s="102"/>
      <c r="AN1699" s="10"/>
      <c r="AO1699" s="10" t="str">
        <f t="shared" si="246"/>
        <v/>
      </c>
      <c r="AT1699" s="10"/>
      <c r="AU1699" s="10" t="str">
        <f>IF(O1699="include",AF1699,"")</f>
        <v/>
      </c>
      <c r="AV1699" s="54" t="str">
        <f>IF(P1699="include",AF1699,"")</f>
        <v/>
      </c>
    </row>
    <row r="1700" spans="1:48" s="54" customFormat="1" ht="60" customHeight="1">
      <c r="A1700" s="10">
        <v>1846</v>
      </c>
      <c r="B1700" s="10"/>
      <c r="C1700" s="10" t="s">
        <v>2244</v>
      </c>
      <c r="D1700" s="10">
        <v>3</v>
      </c>
      <c r="E1700" s="10">
        <v>2</v>
      </c>
      <c r="F1700" s="10">
        <v>3</v>
      </c>
      <c r="G1700" s="119" t="str">
        <f t="shared" si="248"/>
        <v>EXCLUDED</v>
      </c>
      <c r="H1700" s="147" t="s">
        <v>901</v>
      </c>
      <c r="I1700" s="189" t="s">
        <v>901</v>
      </c>
      <c r="J1700" s="10" t="str">
        <f>IF(AND(G1700="Excluded", H1700="Excluded"), "Mutually Excluded", IF(AND(OR(G1700="CERTAINLY INCLUDED", G1700="INCLUDED", G1700="MAYBE" ), OR(H1700="INCLUDED", H1700="MAYBE")), "MUTUALLY INCLUDED", IF(AND(G1700="MAYBE", H1700="MAYBE"), "Mutually MAYBE", IF(AND(G1700="Excluded", OR(H1700="INCLUDED", H1700="MAYBE")), "AI: No, Human: Yes", IF(AND(H1700="Excluded", OR(G1700="INCLUDED", G1700="CERTAINLY INCLUDED", G1700="MAYBE")), "AI: Yes, Human: No", "Other Conflict")))))</f>
        <v>Mutually Excluded</v>
      </c>
      <c r="K1700" s="10"/>
      <c r="L1700" s="10"/>
      <c r="N1700" s="220" t="s">
        <v>19</v>
      </c>
      <c r="O1700" s="54" t="str">
        <f>IF(J1700="Mutually Excluded","Exclude",IF(J1700= "Mutually Included","Include",M1700))</f>
        <v>Exclude</v>
      </c>
      <c r="P1700" s="54" t="str">
        <f>'Humans Alignment T&amp;A'!Z1700</f>
        <v>Exclude</v>
      </c>
      <c r="Q1700" s="120" t="str">
        <f>IF(AND(O1700="Exclude", P1700="Exclude"), "Mutually Excluded", IF(AND(OR(O1700="CERTAINLY INCLUDED", O1700="INCLUDE" ), OR(P1700="INCLUDE", P1700="MAYBE")), "MUTUALLY INCLUDED", IF(AND(O1700="MAYBE", P1700="MAYBE"), "Mutually MAYBE", IF(AND(O1700="Exclude", OR(P1700="INCLUDE", P1700="MAYBE")), "AI+Hum: No, Hum1+2: Yes", IF(AND(P1700="Exclude", OR(O1700="INCLUDE", O1700="CERTAINLY INCLUDED", H1700="MAYBE")), "Ai+hum: Yes, Hum1+2: No", "Other Conflict")))))</f>
        <v>Mutually Excluded</v>
      </c>
      <c r="U1700" s="121" t="str">
        <f>IF(Q1700="Mutually Excluded","Exclude",IF(Q1700= "Mutually Included","Include",R1700))</f>
        <v>Exclude</v>
      </c>
      <c r="V1700" s="122"/>
      <c r="X1700" s="117"/>
      <c r="Y1700" s="117"/>
      <c r="Z1700" s="103" t="str">
        <f t="shared" si="244"/>
        <v/>
      </c>
      <c r="AA1700" s="256"/>
      <c r="AB1700" s="186"/>
      <c r="AC1700" s="186"/>
      <c r="AD1700" s="203"/>
      <c r="AF1700" s="203"/>
      <c r="AG1700" s="102" t="str">
        <f t="shared" si="245"/>
        <v/>
      </c>
      <c r="AH1700" s="10" t="str">
        <f t="shared" si="247"/>
        <v/>
      </c>
      <c r="AI1700" s="102"/>
      <c r="AJ1700" s="10"/>
      <c r="AK1700" s="10"/>
      <c r="AL1700" s="105"/>
      <c r="AM1700" s="102"/>
      <c r="AN1700" s="10"/>
      <c r="AO1700" s="10" t="str">
        <f t="shared" si="246"/>
        <v/>
      </c>
      <c r="AT1700" s="10"/>
      <c r="AU1700" s="10" t="str">
        <f>IF(O1700="include",AF1700,"")</f>
        <v/>
      </c>
      <c r="AV1700" s="54" t="str">
        <f>IF(P1700="include",AF1700,"")</f>
        <v/>
      </c>
    </row>
    <row r="1701" spans="1:48" s="54" customFormat="1" ht="45">
      <c r="A1701" s="10">
        <v>1847</v>
      </c>
      <c r="B1701" s="10"/>
      <c r="C1701" s="10" t="s">
        <v>2246</v>
      </c>
      <c r="D1701" s="10">
        <v>2</v>
      </c>
      <c r="E1701" s="10">
        <v>2</v>
      </c>
      <c r="F1701" s="10">
        <v>2</v>
      </c>
      <c r="G1701" s="119" t="str">
        <f t="shared" si="248"/>
        <v>EXCLUDED</v>
      </c>
      <c r="H1701" s="147" t="s">
        <v>901</v>
      </c>
      <c r="I1701" s="189" t="s">
        <v>901</v>
      </c>
      <c r="J1701" s="10" t="str">
        <f>IF(AND(G1701="Excluded", H1701="Excluded"), "Mutually Excluded", IF(AND(OR(G1701="CERTAINLY INCLUDED", G1701="INCLUDED", G1701="MAYBE" ), OR(H1701="INCLUDED", H1701="MAYBE")), "MUTUALLY INCLUDED", IF(AND(G1701="MAYBE", H1701="MAYBE"), "Mutually MAYBE", IF(AND(G1701="Excluded", OR(H1701="INCLUDED", H1701="MAYBE")), "AI: No, Human: Yes", IF(AND(H1701="Excluded", OR(G1701="INCLUDED", G1701="CERTAINLY INCLUDED", G1701="MAYBE")), "AI: Yes, Human: No", "Other Conflict")))))</f>
        <v>Mutually Excluded</v>
      </c>
      <c r="K1701" s="10"/>
      <c r="L1701" s="10"/>
      <c r="N1701" s="220" t="s">
        <v>19</v>
      </c>
      <c r="O1701" s="54" t="str">
        <f>IF(J1701="Mutually Excluded","Exclude",IF(J1701= "Mutually Included","Include",M1701))</f>
        <v>Exclude</v>
      </c>
      <c r="P1701" s="54" t="str">
        <f>'Humans Alignment T&amp;A'!Z1701</f>
        <v>Exclude</v>
      </c>
      <c r="Q1701" s="120" t="str">
        <f>IF(AND(O1701="Exclude", P1701="Exclude"), "Mutually Excluded", IF(AND(OR(O1701="CERTAINLY INCLUDED", O1701="INCLUDE" ), OR(P1701="INCLUDE", P1701="MAYBE")), "MUTUALLY INCLUDED", IF(AND(O1701="MAYBE", P1701="MAYBE"), "Mutually MAYBE", IF(AND(O1701="Exclude", OR(P1701="INCLUDE", P1701="MAYBE")), "AI+Hum: No, Hum1+2: Yes", IF(AND(P1701="Exclude", OR(O1701="INCLUDE", O1701="CERTAINLY INCLUDED", H1701="MAYBE")), "Ai+hum: Yes, Hum1+2: No", "Other Conflict")))))</f>
        <v>Mutually Excluded</v>
      </c>
      <c r="U1701" s="121" t="str">
        <f>IF(Q1701="Mutually Excluded","Exclude",IF(Q1701= "Mutually Included","Include",R1701))</f>
        <v>Exclude</v>
      </c>
      <c r="V1701" s="122"/>
      <c r="X1701" s="117"/>
      <c r="Y1701" s="117"/>
      <c r="Z1701" s="103" t="str">
        <f t="shared" si="244"/>
        <v/>
      </c>
      <c r="AA1701" s="256"/>
      <c r="AB1701" s="186"/>
      <c r="AC1701" s="186"/>
      <c r="AD1701" s="203"/>
      <c r="AF1701" s="203"/>
      <c r="AG1701" s="102" t="str">
        <f t="shared" si="245"/>
        <v/>
      </c>
      <c r="AH1701" s="10" t="str">
        <f t="shared" si="247"/>
        <v/>
      </c>
      <c r="AI1701" s="102"/>
      <c r="AJ1701" s="10"/>
      <c r="AK1701" s="10"/>
      <c r="AL1701" s="105"/>
      <c r="AM1701" s="102"/>
      <c r="AN1701" s="10"/>
      <c r="AO1701" s="10" t="str">
        <f t="shared" si="246"/>
        <v/>
      </c>
      <c r="AT1701" s="10"/>
      <c r="AU1701" s="10" t="str">
        <f>IF(O1701="include",AF1701,"")</f>
        <v/>
      </c>
      <c r="AV1701" s="54" t="str">
        <f>IF(P1701="include",AF1701,"")</f>
        <v/>
      </c>
    </row>
    <row r="1702" spans="1:48" s="54" customFormat="1" ht="60">
      <c r="A1702" s="10">
        <v>1848</v>
      </c>
      <c r="B1702" s="10"/>
      <c r="C1702" s="10" t="s">
        <v>2247</v>
      </c>
      <c r="D1702" s="10">
        <v>2</v>
      </c>
      <c r="E1702" s="10">
        <v>3</v>
      </c>
      <c r="F1702" s="10">
        <v>2</v>
      </c>
      <c r="G1702" s="119" t="str">
        <f t="shared" si="248"/>
        <v>EXCLUDED</v>
      </c>
      <c r="H1702" s="147" t="s">
        <v>1752</v>
      </c>
      <c r="I1702" s="189" t="s">
        <v>1752</v>
      </c>
      <c r="J1702" s="10" t="str">
        <f>IF(AND(G1702="Excluded", H1702="Excluded"), "Mutually Excluded", IF(AND(OR(G1702="CERTAINLY INCLUDED", G1702="INCLUDED", G1702="MAYBE" ), OR(H1702="INCLUDED", H1702="MAYBE")), "MUTUALLY INCLUDED", IF(AND(G1702="MAYBE", H1702="MAYBE"), "Mutually MAYBE", IF(AND(G1702="Excluded", OR(H1702="INCLUDED", H1702="MAYBE")), "AI: No, Human: Yes", IF(AND(H1702="Excluded", OR(G1702="INCLUDED", G1702="CERTAINLY INCLUDED", G1702="MAYBE")), "AI: Yes, Human: No", "Other Conflict")))))</f>
        <v>AI: No, Human: Yes</v>
      </c>
      <c r="K1702" s="10" t="s">
        <v>19</v>
      </c>
      <c r="L1702" s="10" t="s">
        <v>19</v>
      </c>
      <c r="M1702" s="10" t="s">
        <v>19</v>
      </c>
      <c r="N1702" s="220" t="s">
        <v>19</v>
      </c>
      <c r="O1702" s="54" t="str">
        <f>IF(J1702="Mutually Excluded","Exclude",IF(J1702= "Mutually Included","Include",M1702))</f>
        <v>Exclude</v>
      </c>
      <c r="P1702" s="54" t="str">
        <f>'Humans Alignment T&amp;A'!Z1702</f>
        <v>Include</v>
      </c>
      <c r="Q1702" s="120" t="str">
        <f>IF(AND(O1702="Exclude", P1702="Exclude"), "Mutually Excluded", IF(AND(OR(O1702="CERTAINLY INCLUDED", O1702="INCLUDE" ), OR(P1702="INCLUDE", P1702="MAYBE")), "MUTUALLY INCLUDED", IF(AND(O1702="MAYBE", P1702="MAYBE"), "Mutually MAYBE", IF(AND(O1702="Exclude", OR(P1702="INCLUDE", P1702="MAYBE")), "AI+Hum: No, Hum1+2: Yes", IF(AND(P1702="Exclude", OR(O1702="INCLUDE", O1702="CERTAINLY INCLUDED", H1702="MAYBE")), "Ai+hum: Yes, Hum1+2: No", "Other Conflict")))))</f>
        <v>AI+Hum: No, Hum1+2: Yes</v>
      </c>
      <c r="R1702" s="185" t="s">
        <v>23</v>
      </c>
      <c r="U1702" s="121" t="str">
        <f>IF(Q1702="Mutually Excluded","Exclude",IF(Q1702= "Mutually Included","Include",R1702))</f>
        <v>Include</v>
      </c>
      <c r="V1702" s="122"/>
      <c r="X1702" s="201" t="s">
        <v>901</v>
      </c>
      <c r="Y1702" s="201" t="s">
        <v>3003</v>
      </c>
      <c r="Z1702" s="103" t="str">
        <f t="shared" si="244"/>
        <v/>
      </c>
      <c r="AA1702" s="256"/>
      <c r="AB1702" s="186"/>
      <c r="AC1702" s="186"/>
      <c r="AD1702" s="203" t="s">
        <v>19</v>
      </c>
      <c r="AF1702" s="203" t="s">
        <v>19</v>
      </c>
      <c r="AG1702" s="102" t="str">
        <f t="shared" si="245"/>
        <v>Mutually Excluded</v>
      </c>
      <c r="AH1702" s="10" t="str">
        <f t="shared" si="247"/>
        <v/>
      </c>
      <c r="AI1702" s="102" t="s">
        <v>19</v>
      </c>
      <c r="AJ1702" s="10"/>
      <c r="AK1702" s="10"/>
      <c r="AL1702" s="105"/>
      <c r="AM1702" s="102"/>
      <c r="AN1702" s="10"/>
      <c r="AO1702" s="10" t="str">
        <f t="shared" si="246"/>
        <v/>
      </c>
      <c r="AT1702" s="10"/>
      <c r="AU1702" s="10" t="str">
        <f>IF(O1702="include",AF1702,"")</f>
        <v/>
      </c>
      <c r="AV1702" s="54" t="str">
        <f>IF(P1702="include",AF1702,"")</f>
        <v>Exclude</v>
      </c>
    </row>
    <row r="1703" spans="1:48" s="54" customFormat="1" ht="30">
      <c r="A1703" s="10">
        <v>1849</v>
      </c>
      <c r="B1703" s="10"/>
      <c r="C1703" s="10" t="s">
        <v>2248</v>
      </c>
      <c r="D1703" s="10">
        <v>3</v>
      </c>
      <c r="E1703" s="10">
        <v>4</v>
      </c>
      <c r="F1703" s="10">
        <v>3</v>
      </c>
      <c r="G1703" s="119" t="str">
        <f t="shared" si="248"/>
        <v>EXCLUDED</v>
      </c>
      <c r="H1703" s="147" t="s">
        <v>901</v>
      </c>
      <c r="I1703" s="189" t="s">
        <v>901</v>
      </c>
      <c r="J1703" s="10" t="str">
        <f>IF(AND(G1703="Excluded", H1703="Excluded"), "Mutually Excluded", IF(AND(OR(G1703="CERTAINLY INCLUDED", G1703="INCLUDED", G1703="MAYBE" ), OR(H1703="INCLUDED", H1703="MAYBE")), "MUTUALLY INCLUDED", IF(AND(G1703="MAYBE", H1703="MAYBE"), "Mutually MAYBE", IF(AND(G1703="Excluded", OR(H1703="INCLUDED", H1703="MAYBE")), "AI: No, Human: Yes", IF(AND(H1703="Excluded", OR(G1703="INCLUDED", G1703="CERTAINLY INCLUDED", G1703="MAYBE")), "AI: Yes, Human: No", "Other Conflict")))))</f>
        <v>Mutually Excluded</v>
      </c>
      <c r="K1703" s="10"/>
      <c r="L1703" s="10"/>
      <c r="N1703" s="220" t="s">
        <v>19</v>
      </c>
      <c r="O1703" s="54" t="str">
        <f>IF(J1703="Mutually Excluded","Exclude",IF(J1703= "Mutually Included","Include",M1703))</f>
        <v>Exclude</v>
      </c>
      <c r="P1703" s="54" t="str">
        <f>'Humans Alignment T&amp;A'!Z1703</f>
        <v>Exclude</v>
      </c>
      <c r="Q1703" s="120" t="str">
        <f>IF(AND(O1703="Exclude", P1703="Exclude"), "Mutually Excluded", IF(AND(OR(O1703="CERTAINLY INCLUDED", O1703="INCLUDE" ), OR(P1703="INCLUDE", P1703="MAYBE")), "MUTUALLY INCLUDED", IF(AND(O1703="MAYBE", P1703="MAYBE"), "Mutually MAYBE", IF(AND(O1703="Exclude", OR(P1703="INCLUDE", P1703="MAYBE")), "AI+Hum: No, Hum1+2: Yes", IF(AND(P1703="Exclude", OR(O1703="INCLUDE", O1703="CERTAINLY INCLUDED", H1703="MAYBE")), "Ai+hum: Yes, Hum1+2: No", "Other Conflict")))))</f>
        <v>Mutually Excluded</v>
      </c>
      <c r="U1703" s="121" t="str">
        <f>IF(Q1703="Mutually Excluded","Exclude",IF(Q1703= "Mutually Included","Include",R1703))</f>
        <v>Exclude</v>
      </c>
      <c r="V1703" s="122"/>
      <c r="X1703" s="117"/>
      <c r="Y1703" s="117"/>
      <c r="Z1703" s="103" t="str">
        <f t="shared" si="244"/>
        <v/>
      </c>
      <c r="AA1703" s="256"/>
      <c r="AB1703" s="186"/>
      <c r="AC1703" s="186"/>
      <c r="AD1703" s="203"/>
      <c r="AF1703" s="203"/>
      <c r="AG1703" s="102" t="str">
        <f t="shared" si="245"/>
        <v/>
      </c>
      <c r="AH1703" s="10" t="str">
        <f t="shared" si="247"/>
        <v/>
      </c>
      <c r="AI1703" s="102"/>
      <c r="AJ1703" s="10"/>
      <c r="AK1703" s="10"/>
      <c r="AL1703" s="105"/>
      <c r="AM1703" s="102"/>
      <c r="AN1703" s="10"/>
      <c r="AO1703" s="10" t="str">
        <f t="shared" si="246"/>
        <v/>
      </c>
      <c r="AT1703" s="10"/>
      <c r="AU1703" s="10" t="str">
        <f>IF(O1703="include",AF1703,"")</f>
        <v/>
      </c>
      <c r="AV1703" s="54" t="str">
        <f>IF(P1703="include",AF1703,"")</f>
        <v/>
      </c>
    </row>
    <row r="1704" spans="1:48" s="54" customFormat="1" ht="45">
      <c r="A1704" s="10">
        <v>1850</v>
      </c>
      <c r="B1704" s="10"/>
      <c r="C1704" s="10" t="s">
        <v>2249</v>
      </c>
      <c r="D1704" s="10">
        <v>1</v>
      </c>
      <c r="E1704" s="10">
        <v>1</v>
      </c>
      <c r="F1704" s="10">
        <v>1</v>
      </c>
      <c r="G1704" s="119" t="str">
        <f t="shared" si="248"/>
        <v>EXCLUDED</v>
      </c>
      <c r="H1704" s="147" t="s">
        <v>901</v>
      </c>
      <c r="I1704" s="189" t="s">
        <v>901</v>
      </c>
      <c r="J1704" s="10" t="str">
        <f>IF(AND(G1704="Excluded", H1704="Excluded"), "Mutually Excluded", IF(AND(OR(G1704="CERTAINLY INCLUDED", G1704="INCLUDED", G1704="MAYBE" ), OR(H1704="INCLUDED", H1704="MAYBE")), "MUTUALLY INCLUDED", IF(AND(G1704="MAYBE", H1704="MAYBE"), "Mutually MAYBE", IF(AND(G1704="Excluded", OR(H1704="INCLUDED", H1704="MAYBE")), "AI: No, Human: Yes", IF(AND(H1704="Excluded", OR(G1704="INCLUDED", G1704="CERTAINLY INCLUDED", G1704="MAYBE")), "AI: Yes, Human: No", "Other Conflict")))))</f>
        <v>Mutually Excluded</v>
      </c>
      <c r="K1704" s="10"/>
      <c r="L1704" s="10"/>
      <c r="N1704" s="220" t="s">
        <v>19</v>
      </c>
      <c r="O1704" s="54" t="str">
        <f>IF(J1704="Mutually Excluded","Exclude",IF(J1704= "Mutually Included","Include",M1704))</f>
        <v>Exclude</v>
      </c>
      <c r="P1704" s="54" t="str">
        <f>'Humans Alignment T&amp;A'!Z1704</f>
        <v>Exclude</v>
      </c>
      <c r="Q1704" s="120" t="str">
        <f>IF(AND(O1704="Exclude", P1704="Exclude"), "Mutually Excluded", IF(AND(OR(O1704="CERTAINLY INCLUDED", O1704="INCLUDE" ), OR(P1704="INCLUDE", P1704="MAYBE")), "MUTUALLY INCLUDED", IF(AND(O1704="MAYBE", P1704="MAYBE"), "Mutually MAYBE", IF(AND(O1704="Exclude", OR(P1704="INCLUDE", P1704="MAYBE")), "AI+Hum: No, Hum1+2: Yes", IF(AND(P1704="Exclude", OR(O1704="INCLUDE", O1704="CERTAINLY INCLUDED", H1704="MAYBE")), "Ai+hum: Yes, Hum1+2: No", "Other Conflict")))))</f>
        <v>Mutually Excluded</v>
      </c>
      <c r="U1704" s="121" t="str">
        <f>IF(Q1704="Mutually Excluded","Exclude",IF(Q1704= "Mutually Included","Include",R1704))</f>
        <v>Exclude</v>
      </c>
      <c r="V1704" s="122"/>
      <c r="X1704" s="117"/>
      <c r="Y1704" s="117"/>
      <c r="Z1704" s="103" t="str">
        <f t="shared" si="244"/>
        <v/>
      </c>
      <c r="AA1704" s="256"/>
      <c r="AB1704" s="186"/>
      <c r="AC1704" s="186"/>
      <c r="AD1704" s="203"/>
      <c r="AF1704" s="203"/>
      <c r="AG1704" s="102" t="str">
        <f t="shared" si="245"/>
        <v/>
      </c>
      <c r="AH1704" s="10" t="str">
        <f t="shared" si="247"/>
        <v/>
      </c>
      <c r="AI1704" s="102"/>
      <c r="AJ1704" s="10"/>
      <c r="AK1704" s="10"/>
      <c r="AL1704" s="105"/>
      <c r="AM1704" s="102"/>
      <c r="AN1704" s="10"/>
      <c r="AO1704" s="10" t="str">
        <f t="shared" si="246"/>
        <v/>
      </c>
      <c r="AT1704" s="10"/>
      <c r="AU1704" s="10" t="str">
        <f>IF(O1704="include",AF1704,"")</f>
        <v/>
      </c>
      <c r="AV1704" s="54" t="str">
        <f>IF(P1704="include",AF1704,"")</f>
        <v/>
      </c>
    </row>
    <row r="1705" spans="1:48" s="54" customFormat="1" ht="30">
      <c r="A1705" s="10">
        <v>1851</v>
      </c>
      <c r="B1705" s="10"/>
      <c r="C1705" s="10" t="s">
        <v>2250</v>
      </c>
      <c r="D1705" s="10">
        <v>3</v>
      </c>
      <c r="E1705" s="10">
        <v>4</v>
      </c>
      <c r="F1705" s="10">
        <v>3</v>
      </c>
      <c r="G1705" s="119" t="str">
        <f t="shared" si="248"/>
        <v>EXCLUDED</v>
      </c>
      <c r="H1705" s="147" t="s">
        <v>901</v>
      </c>
      <c r="I1705" s="189" t="s">
        <v>901</v>
      </c>
      <c r="J1705" s="10" t="str">
        <f>IF(AND(G1705="Excluded", H1705="Excluded"), "Mutually Excluded", IF(AND(OR(G1705="CERTAINLY INCLUDED", G1705="INCLUDED", G1705="MAYBE" ), OR(H1705="INCLUDED", H1705="MAYBE")), "MUTUALLY INCLUDED", IF(AND(G1705="MAYBE", H1705="MAYBE"), "Mutually MAYBE", IF(AND(G1705="Excluded", OR(H1705="INCLUDED", H1705="MAYBE")), "AI: No, Human: Yes", IF(AND(H1705="Excluded", OR(G1705="INCLUDED", G1705="CERTAINLY INCLUDED", G1705="MAYBE")), "AI: Yes, Human: No", "Other Conflict")))))</f>
        <v>Mutually Excluded</v>
      </c>
      <c r="K1705" s="10"/>
      <c r="L1705" s="10"/>
      <c r="N1705" s="220" t="s">
        <v>19</v>
      </c>
      <c r="O1705" s="54" t="str">
        <f>IF(J1705="Mutually Excluded","Exclude",IF(J1705= "Mutually Included","Include",M1705))</f>
        <v>Exclude</v>
      </c>
      <c r="P1705" s="54" t="str">
        <f>'Humans Alignment T&amp;A'!Z1705</f>
        <v>Exclude</v>
      </c>
      <c r="Q1705" s="120" t="str">
        <f>IF(AND(O1705="Exclude", P1705="Exclude"), "Mutually Excluded", IF(AND(OR(O1705="CERTAINLY INCLUDED", O1705="INCLUDE" ), OR(P1705="INCLUDE", P1705="MAYBE")), "MUTUALLY INCLUDED", IF(AND(O1705="MAYBE", P1705="MAYBE"), "Mutually MAYBE", IF(AND(O1705="Exclude", OR(P1705="INCLUDE", P1705="MAYBE")), "AI+Hum: No, Hum1+2: Yes", IF(AND(P1705="Exclude", OR(O1705="INCLUDE", O1705="CERTAINLY INCLUDED", H1705="MAYBE")), "Ai+hum: Yes, Hum1+2: No", "Other Conflict")))))</f>
        <v>Mutually Excluded</v>
      </c>
      <c r="U1705" s="121" t="str">
        <f>IF(Q1705="Mutually Excluded","Exclude",IF(Q1705= "Mutually Included","Include",R1705))</f>
        <v>Exclude</v>
      </c>
      <c r="V1705" s="122"/>
      <c r="X1705" s="117"/>
      <c r="Y1705" s="117"/>
      <c r="Z1705" s="103" t="str">
        <f t="shared" si="244"/>
        <v/>
      </c>
      <c r="AA1705" s="256"/>
      <c r="AB1705" s="186"/>
      <c r="AC1705" s="186"/>
      <c r="AD1705" s="203"/>
      <c r="AF1705" s="203"/>
      <c r="AG1705" s="102" t="str">
        <f t="shared" si="245"/>
        <v/>
      </c>
      <c r="AH1705" s="10" t="str">
        <f t="shared" si="247"/>
        <v/>
      </c>
      <c r="AI1705" s="102"/>
      <c r="AJ1705" s="10"/>
      <c r="AK1705" s="10"/>
      <c r="AL1705" s="105"/>
      <c r="AM1705" s="102"/>
      <c r="AN1705" s="10"/>
      <c r="AO1705" s="10" t="str">
        <f t="shared" si="246"/>
        <v/>
      </c>
      <c r="AT1705" s="10"/>
      <c r="AU1705" s="10" t="str">
        <f>IF(O1705="include",AF1705,"")</f>
        <v/>
      </c>
      <c r="AV1705" s="54" t="str">
        <f>IF(P1705="include",AF1705,"")</f>
        <v/>
      </c>
    </row>
    <row r="1706" spans="1:48" s="54" customFormat="1" ht="30">
      <c r="A1706" s="10">
        <v>1852</v>
      </c>
      <c r="B1706" s="10"/>
      <c r="C1706" s="10" t="s">
        <v>2251</v>
      </c>
      <c r="D1706" s="10">
        <v>3</v>
      </c>
      <c r="E1706" s="10">
        <v>4</v>
      </c>
      <c r="F1706" s="10">
        <v>3</v>
      </c>
      <c r="G1706" s="119" t="str">
        <f t="shared" si="248"/>
        <v>EXCLUDED</v>
      </c>
      <c r="H1706" s="147" t="s">
        <v>901</v>
      </c>
      <c r="I1706" s="189" t="s">
        <v>901</v>
      </c>
      <c r="J1706" s="10" t="str">
        <f>IF(AND(G1706="Excluded", H1706="Excluded"), "Mutually Excluded", IF(AND(OR(G1706="CERTAINLY INCLUDED", G1706="INCLUDED", G1706="MAYBE" ), OR(H1706="INCLUDED", H1706="MAYBE")), "MUTUALLY INCLUDED", IF(AND(G1706="MAYBE", H1706="MAYBE"), "Mutually MAYBE", IF(AND(G1706="Excluded", OR(H1706="INCLUDED", H1706="MAYBE")), "AI: No, Human: Yes", IF(AND(H1706="Excluded", OR(G1706="INCLUDED", G1706="CERTAINLY INCLUDED", G1706="MAYBE")), "AI: Yes, Human: No", "Other Conflict")))))</f>
        <v>Mutually Excluded</v>
      </c>
      <c r="K1706" s="10"/>
      <c r="L1706" s="10"/>
      <c r="N1706" s="220" t="s">
        <v>19</v>
      </c>
      <c r="O1706" s="54" t="str">
        <f>IF(J1706="Mutually Excluded","Exclude",IF(J1706= "Mutually Included","Include",M1706))</f>
        <v>Exclude</v>
      </c>
      <c r="P1706" s="54" t="str">
        <f>'Humans Alignment T&amp;A'!Z1706</f>
        <v>Exclude</v>
      </c>
      <c r="Q1706" s="120" t="str">
        <f>IF(AND(O1706="Exclude", P1706="Exclude"), "Mutually Excluded", IF(AND(OR(O1706="CERTAINLY INCLUDED", O1706="INCLUDE" ), OR(P1706="INCLUDE", P1706="MAYBE")), "MUTUALLY INCLUDED", IF(AND(O1706="MAYBE", P1706="MAYBE"), "Mutually MAYBE", IF(AND(O1706="Exclude", OR(P1706="INCLUDE", P1706="MAYBE")), "AI+Hum: No, Hum1+2: Yes", IF(AND(P1706="Exclude", OR(O1706="INCLUDE", O1706="CERTAINLY INCLUDED", H1706="MAYBE")), "Ai+hum: Yes, Hum1+2: No", "Other Conflict")))))</f>
        <v>Mutually Excluded</v>
      </c>
      <c r="U1706" s="121" t="str">
        <f>IF(Q1706="Mutually Excluded","Exclude",IF(Q1706= "Mutually Included","Include",R1706))</f>
        <v>Exclude</v>
      </c>
      <c r="V1706" s="122"/>
      <c r="X1706" s="117"/>
      <c r="Y1706" s="117"/>
      <c r="Z1706" s="103" t="str">
        <f t="shared" si="244"/>
        <v/>
      </c>
      <c r="AA1706" s="256"/>
      <c r="AB1706" s="186"/>
      <c r="AC1706" s="186"/>
      <c r="AD1706" s="203"/>
      <c r="AF1706" s="203"/>
      <c r="AG1706" s="102" t="str">
        <f t="shared" si="245"/>
        <v/>
      </c>
      <c r="AH1706" s="10" t="str">
        <f t="shared" si="247"/>
        <v/>
      </c>
      <c r="AI1706" s="102"/>
      <c r="AJ1706" s="10"/>
      <c r="AK1706" s="10"/>
      <c r="AL1706" s="105"/>
      <c r="AM1706" s="102"/>
      <c r="AN1706" s="10"/>
      <c r="AO1706" s="10" t="str">
        <f t="shared" si="246"/>
        <v/>
      </c>
      <c r="AT1706" s="10"/>
      <c r="AU1706" s="10" t="str">
        <f>IF(O1706="include",AF1706,"")</f>
        <v/>
      </c>
      <c r="AV1706" s="54" t="str">
        <f>IF(P1706="include",AF1706,"")</f>
        <v/>
      </c>
    </row>
    <row r="1707" spans="1:48" s="54" customFormat="1" ht="30">
      <c r="A1707" s="10">
        <v>1853</v>
      </c>
      <c r="B1707" s="10"/>
      <c r="C1707" s="10" t="s">
        <v>2252</v>
      </c>
      <c r="D1707" s="10">
        <v>2</v>
      </c>
      <c r="E1707" s="10">
        <v>2</v>
      </c>
      <c r="F1707" s="10">
        <v>2</v>
      </c>
      <c r="G1707" s="119" t="str">
        <f t="shared" si="248"/>
        <v>EXCLUDED</v>
      </c>
      <c r="H1707" s="147" t="s">
        <v>901</v>
      </c>
      <c r="I1707" s="189" t="s">
        <v>901</v>
      </c>
      <c r="J1707" s="10" t="str">
        <f>IF(AND(G1707="Excluded", H1707="Excluded"), "Mutually Excluded", IF(AND(OR(G1707="CERTAINLY INCLUDED", G1707="INCLUDED", G1707="MAYBE" ), OR(H1707="INCLUDED", H1707="MAYBE")), "MUTUALLY INCLUDED", IF(AND(G1707="MAYBE", H1707="MAYBE"), "Mutually MAYBE", IF(AND(G1707="Excluded", OR(H1707="INCLUDED", H1707="MAYBE")), "AI: No, Human: Yes", IF(AND(H1707="Excluded", OR(G1707="INCLUDED", G1707="CERTAINLY INCLUDED", G1707="MAYBE")), "AI: Yes, Human: No", "Other Conflict")))))</f>
        <v>Mutually Excluded</v>
      </c>
      <c r="K1707" s="10"/>
      <c r="L1707" s="10"/>
      <c r="N1707" s="220" t="s">
        <v>19</v>
      </c>
      <c r="O1707" s="54" t="str">
        <f>IF(J1707="Mutually Excluded","Exclude",IF(J1707= "Mutually Included","Include",M1707))</f>
        <v>Exclude</v>
      </c>
      <c r="P1707" s="54" t="str">
        <f>'Humans Alignment T&amp;A'!Z1707</f>
        <v>Exclude</v>
      </c>
      <c r="Q1707" s="120" t="str">
        <f>IF(AND(O1707="Exclude", P1707="Exclude"), "Mutually Excluded", IF(AND(OR(O1707="CERTAINLY INCLUDED", O1707="INCLUDE" ), OR(P1707="INCLUDE", P1707="MAYBE")), "MUTUALLY INCLUDED", IF(AND(O1707="MAYBE", P1707="MAYBE"), "Mutually MAYBE", IF(AND(O1707="Exclude", OR(P1707="INCLUDE", P1707="MAYBE")), "AI+Hum: No, Hum1+2: Yes", IF(AND(P1707="Exclude", OR(O1707="INCLUDE", O1707="CERTAINLY INCLUDED", H1707="MAYBE")), "Ai+hum: Yes, Hum1+2: No", "Other Conflict")))))</f>
        <v>Mutually Excluded</v>
      </c>
      <c r="U1707" s="121" t="str">
        <f>IF(Q1707="Mutually Excluded","Exclude",IF(Q1707= "Mutually Included","Include",R1707))</f>
        <v>Exclude</v>
      </c>
      <c r="V1707" s="122"/>
      <c r="X1707" s="117"/>
      <c r="Y1707" s="117"/>
      <c r="Z1707" s="103" t="str">
        <f t="shared" si="244"/>
        <v/>
      </c>
      <c r="AA1707" s="256"/>
      <c r="AB1707" s="186"/>
      <c r="AC1707" s="186"/>
      <c r="AD1707" s="203"/>
      <c r="AF1707" s="203"/>
      <c r="AG1707" s="102" t="str">
        <f t="shared" si="245"/>
        <v/>
      </c>
      <c r="AH1707" s="10" t="str">
        <f t="shared" si="247"/>
        <v/>
      </c>
      <c r="AI1707" s="102"/>
      <c r="AJ1707" s="10"/>
      <c r="AK1707" s="10"/>
      <c r="AL1707" s="105"/>
      <c r="AM1707" s="102"/>
      <c r="AN1707" s="10"/>
      <c r="AO1707" s="10" t="str">
        <f t="shared" si="246"/>
        <v/>
      </c>
      <c r="AT1707" s="10"/>
      <c r="AU1707" s="10" t="str">
        <f>IF(O1707="include",AF1707,"")</f>
        <v/>
      </c>
      <c r="AV1707" s="54" t="str">
        <f>IF(P1707="include",AF1707,"")</f>
        <v/>
      </c>
    </row>
    <row r="1708" spans="1:48" s="54" customFormat="1" ht="30">
      <c r="A1708" s="10">
        <v>1854</v>
      </c>
      <c r="B1708" s="10"/>
      <c r="C1708" s="10" t="s">
        <v>2253</v>
      </c>
      <c r="D1708" s="10">
        <v>2</v>
      </c>
      <c r="E1708" s="10">
        <v>2</v>
      </c>
      <c r="F1708" s="10">
        <v>2</v>
      </c>
      <c r="G1708" s="119" t="str">
        <f t="shared" si="248"/>
        <v>EXCLUDED</v>
      </c>
      <c r="H1708" s="147" t="s">
        <v>901</v>
      </c>
      <c r="I1708" s="189" t="s">
        <v>901</v>
      </c>
      <c r="J1708" s="10" t="str">
        <f>IF(AND(G1708="Excluded", H1708="Excluded"), "Mutually Excluded", IF(AND(OR(G1708="CERTAINLY INCLUDED", G1708="INCLUDED", G1708="MAYBE" ), OR(H1708="INCLUDED", H1708="MAYBE")), "MUTUALLY INCLUDED", IF(AND(G1708="MAYBE", H1708="MAYBE"), "Mutually MAYBE", IF(AND(G1708="Excluded", OR(H1708="INCLUDED", H1708="MAYBE")), "AI: No, Human: Yes", IF(AND(H1708="Excluded", OR(G1708="INCLUDED", G1708="CERTAINLY INCLUDED", G1708="MAYBE")), "AI: Yes, Human: No", "Other Conflict")))))</f>
        <v>Mutually Excluded</v>
      </c>
      <c r="K1708" s="10"/>
      <c r="L1708" s="10"/>
      <c r="N1708" s="220" t="s">
        <v>19</v>
      </c>
      <c r="O1708" s="54" t="str">
        <f>IF(J1708="Mutually Excluded","Exclude",IF(J1708= "Mutually Included","Include",M1708))</f>
        <v>Exclude</v>
      </c>
      <c r="P1708" s="54" t="str">
        <f>'Humans Alignment T&amp;A'!Z1708</f>
        <v>Exclude</v>
      </c>
      <c r="Q1708" s="120" t="str">
        <f>IF(AND(O1708="Exclude", P1708="Exclude"), "Mutually Excluded", IF(AND(OR(O1708="CERTAINLY INCLUDED", O1708="INCLUDE" ), OR(P1708="INCLUDE", P1708="MAYBE")), "MUTUALLY INCLUDED", IF(AND(O1708="MAYBE", P1708="MAYBE"), "Mutually MAYBE", IF(AND(O1708="Exclude", OR(P1708="INCLUDE", P1708="MAYBE")), "AI+Hum: No, Hum1+2: Yes", IF(AND(P1708="Exclude", OR(O1708="INCLUDE", O1708="CERTAINLY INCLUDED", H1708="MAYBE")), "Ai+hum: Yes, Hum1+2: No", "Other Conflict")))))</f>
        <v>Mutually Excluded</v>
      </c>
      <c r="U1708" s="121" t="str">
        <f>IF(Q1708="Mutually Excluded","Exclude",IF(Q1708= "Mutually Included","Include",R1708))</f>
        <v>Exclude</v>
      </c>
      <c r="V1708" s="122"/>
      <c r="X1708" s="117"/>
      <c r="Y1708" s="117"/>
      <c r="Z1708" s="103" t="str">
        <f t="shared" si="244"/>
        <v/>
      </c>
      <c r="AA1708" s="256"/>
      <c r="AB1708" s="186"/>
      <c r="AC1708" s="186"/>
      <c r="AD1708" s="203"/>
      <c r="AF1708" s="203"/>
      <c r="AG1708" s="102" t="str">
        <f t="shared" si="245"/>
        <v/>
      </c>
      <c r="AH1708" s="10" t="str">
        <f t="shared" si="247"/>
        <v/>
      </c>
      <c r="AI1708" s="102"/>
      <c r="AJ1708" s="10"/>
      <c r="AK1708" s="10"/>
      <c r="AL1708" s="105"/>
      <c r="AM1708" s="102"/>
      <c r="AN1708" s="10"/>
      <c r="AO1708" s="10" t="str">
        <f t="shared" si="246"/>
        <v/>
      </c>
      <c r="AT1708" s="10"/>
      <c r="AU1708" s="10" t="str">
        <f>IF(O1708="include",AF1708,"")</f>
        <v/>
      </c>
      <c r="AV1708" s="54" t="str">
        <f>IF(P1708="include",AF1708,"")</f>
        <v/>
      </c>
    </row>
    <row r="1709" spans="1:48" s="54" customFormat="1" ht="70.150000000000006" customHeight="1">
      <c r="A1709" s="10">
        <v>1855</v>
      </c>
      <c r="B1709" s="10" t="s">
        <v>2254</v>
      </c>
      <c r="C1709" s="10" t="s">
        <v>2254</v>
      </c>
      <c r="D1709" s="10">
        <v>3</v>
      </c>
      <c r="E1709" s="10">
        <v>2</v>
      </c>
      <c r="F1709" s="10">
        <v>2</v>
      </c>
      <c r="G1709" s="119" t="str">
        <f t="shared" si="248"/>
        <v>EXCLUDED</v>
      </c>
      <c r="H1709" s="147" t="s">
        <v>1752</v>
      </c>
      <c r="I1709" s="189" t="s">
        <v>901</v>
      </c>
      <c r="J1709" s="10" t="str">
        <f>IF(AND(G1709="Excluded", H1709="Excluded"), "Mutually Excluded", IF(AND(OR(G1709="CERTAINLY INCLUDED", G1709="INCLUDED", G1709="MAYBE" ), OR(H1709="INCLUDED", H1709="MAYBE")), "MUTUALLY INCLUDED", IF(AND(G1709="MAYBE", H1709="MAYBE"), "Mutually MAYBE", IF(AND(G1709="Excluded", OR(H1709="INCLUDED", H1709="MAYBE")), "AI: No, Human: Yes", IF(AND(H1709="Excluded", OR(G1709="INCLUDED", G1709="CERTAINLY INCLUDED", G1709="MAYBE")), "AI: Yes, Human: No", "Other Conflict")))))</f>
        <v>AI: No, Human: Yes</v>
      </c>
      <c r="K1709" s="10" t="s">
        <v>23</v>
      </c>
      <c r="L1709" s="10" t="s">
        <v>23</v>
      </c>
      <c r="M1709" s="54" t="s">
        <v>23</v>
      </c>
      <c r="N1709" s="220" t="s">
        <v>19</v>
      </c>
      <c r="O1709" s="54" t="str">
        <f>IF(J1709="Mutually Excluded","Exclude",IF(J1709= "Mutually Included","Include",M1709))</f>
        <v>Include</v>
      </c>
      <c r="P1709" s="54" t="str">
        <f>'Humans Alignment T&amp;A'!Z1709</f>
        <v>Include</v>
      </c>
      <c r="Q1709" s="120" t="str">
        <f>IF(AND(O1709="Exclude", P1709="Exclude"), "Mutually Excluded", IF(AND(OR(O1709="CERTAINLY INCLUDED", O1709="INCLUDE" ), OR(P1709="INCLUDE", P1709="MAYBE")), "MUTUALLY INCLUDED", IF(AND(O1709="MAYBE", P1709="MAYBE"), "Mutually MAYBE", IF(AND(O1709="Exclude", OR(P1709="INCLUDE", P1709="MAYBE")), "AI+Hum: No, Hum1+2: Yes", IF(AND(P1709="Exclude", OR(O1709="INCLUDE", O1709="CERTAINLY INCLUDED", H1709="MAYBE")), "Ai+hum: Yes, Hum1+2: No", "Other Conflict")))))</f>
        <v>MUTUALLY INCLUDED</v>
      </c>
      <c r="U1709" s="121" t="str">
        <f>IF(Q1709="Mutually Excluded","Exclude",IF(Q1709= "Mutually Included","Include",R1709))</f>
        <v>Include</v>
      </c>
      <c r="V1709" s="122" t="s">
        <v>19</v>
      </c>
      <c r="W1709" s="54" t="s">
        <v>19</v>
      </c>
      <c r="X1709" s="201" t="s">
        <v>901</v>
      </c>
      <c r="Y1709" s="201" t="s">
        <v>3011</v>
      </c>
      <c r="Z1709" s="103" t="str">
        <f t="shared" si="244"/>
        <v>Mutually Excluded</v>
      </c>
      <c r="AA1709" s="104" t="s">
        <v>19</v>
      </c>
      <c r="AB1709" s="186"/>
      <c r="AC1709" s="186"/>
      <c r="AD1709" s="203" t="s">
        <v>19</v>
      </c>
      <c r="AF1709" s="203" t="s">
        <v>19</v>
      </c>
      <c r="AG1709" s="102" t="str">
        <f t="shared" si="245"/>
        <v>Mutually Excluded</v>
      </c>
      <c r="AH1709" s="10" t="str">
        <f t="shared" si="247"/>
        <v>Mutually Excluded</v>
      </c>
      <c r="AI1709" s="102" t="s">
        <v>23</v>
      </c>
      <c r="AJ1709" s="10"/>
      <c r="AK1709" s="10"/>
      <c r="AL1709" s="107" t="s">
        <v>19</v>
      </c>
      <c r="AM1709" s="107"/>
      <c r="AN1709" s="10"/>
      <c r="AO1709" s="10" t="str">
        <f t="shared" si="246"/>
        <v>Mutually Excluded</v>
      </c>
      <c r="AP1709" s="54" t="str">
        <f>IF(COUNTA(AQ1709:AS1709)=0, "", IF(COUNTIF(AQ1709:AS1709,5)=3, "Include", IF(COUNTIF(AQ1709:AS1709,5)&gt;=1, "Maybe", "Exclude")))</f>
        <v>Exclude</v>
      </c>
      <c r="AQ1709" s="54">
        <v>3</v>
      </c>
      <c r="AR1709" s="54">
        <v>2</v>
      </c>
      <c r="AS1709" s="54">
        <v>4</v>
      </c>
      <c r="AT1709" s="10" t="s">
        <v>3104</v>
      </c>
      <c r="AU1709" s="10" t="str">
        <f>IF(O1709="include",AF1709,"")</f>
        <v>Exclude</v>
      </c>
      <c r="AV1709" s="54" t="str">
        <f>IF(P1709="include",AF1709,"")</f>
        <v>Exclude</v>
      </c>
    </row>
    <row r="1710" spans="1:48" s="54" customFormat="1" ht="30">
      <c r="A1710" s="10">
        <v>1856</v>
      </c>
      <c r="B1710" s="10"/>
      <c r="C1710" s="10" t="s">
        <v>2255</v>
      </c>
      <c r="D1710" s="10">
        <v>3</v>
      </c>
      <c r="E1710" s="10">
        <v>4</v>
      </c>
      <c r="F1710" s="10">
        <v>3</v>
      </c>
      <c r="G1710" s="119" t="str">
        <f t="shared" si="248"/>
        <v>EXCLUDED</v>
      </c>
      <c r="H1710" s="147" t="s">
        <v>901</v>
      </c>
      <c r="I1710" s="189" t="s">
        <v>901</v>
      </c>
      <c r="J1710" s="10" t="str">
        <f>IF(AND(G1710="Excluded", H1710="Excluded"), "Mutually Excluded", IF(AND(OR(G1710="CERTAINLY INCLUDED", G1710="INCLUDED", G1710="MAYBE" ), OR(H1710="INCLUDED", H1710="MAYBE")), "MUTUALLY INCLUDED", IF(AND(G1710="MAYBE", H1710="MAYBE"), "Mutually MAYBE", IF(AND(G1710="Excluded", OR(H1710="INCLUDED", H1710="MAYBE")), "AI: No, Human: Yes", IF(AND(H1710="Excluded", OR(G1710="INCLUDED", G1710="CERTAINLY INCLUDED", G1710="MAYBE")), "AI: Yes, Human: No", "Other Conflict")))))</f>
        <v>Mutually Excluded</v>
      </c>
      <c r="K1710" s="10"/>
      <c r="L1710" s="10"/>
      <c r="N1710" s="220" t="s">
        <v>19</v>
      </c>
      <c r="O1710" s="54" t="str">
        <f>IF(J1710="Mutually Excluded","Exclude",IF(J1710= "Mutually Included","Include",M1710))</f>
        <v>Exclude</v>
      </c>
      <c r="P1710" s="54" t="str">
        <f>'Humans Alignment T&amp;A'!Z1710</f>
        <v>Exclude</v>
      </c>
      <c r="Q1710" s="120" t="str">
        <f>IF(AND(O1710="Exclude", P1710="Exclude"), "Mutually Excluded", IF(AND(OR(O1710="CERTAINLY INCLUDED", O1710="INCLUDE" ), OR(P1710="INCLUDE", P1710="MAYBE")), "MUTUALLY INCLUDED", IF(AND(O1710="MAYBE", P1710="MAYBE"), "Mutually MAYBE", IF(AND(O1710="Exclude", OR(P1710="INCLUDE", P1710="MAYBE")), "AI+Hum: No, Hum1+2: Yes", IF(AND(P1710="Exclude", OR(O1710="INCLUDE", O1710="CERTAINLY INCLUDED", H1710="MAYBE")), "Ai+hum: Yes, Hum1+2: No", "Other Conflict")))))</f>
        <v>Mutually Excluded</v>
      </c>
      <c r="U1710" s="121" t="str">
        <f>IF(Q1710="Mutually Excluded","Exclude",IF(Q1710= "Mutually Included","Include",R1710))</f>
        <v>Exclude</v>
      </c>
      <c r="V1710" s="122"/>
      <c r="X1710" s="117"/>
      <c r="Y1710" s="117"/>
      <c r="Z1710" s="103" t="str">
        <f t="shared" si="244"/>
        <v/>
      </c>
      <c r="AA1710" s="256"/>
      <c r="AB1710" s="186"/>
      <c r="AC1710" s="186"/>
      <c r="AD1710" s="203"/>
      <c r="AF1710" s="203"/>
      <c r="AG1710" s="102" t="str">
        <f t="shared" si="245"/>
        <v/>
      </c>
      <c r="AH1710" s="10" t="str">
        <f t="shared" si="247"/>
        <v/>
      </c>
      <c r="AI1710" s="102"/>
      <c r="AJ1710" s="10"/>
      <c r="AK1710" s="10"/>
      <c r="AL1710" s="105"/>
      <c r="AM1710" s="102"/>
      <c r="AN1710" s="10"/>
      <c r="AO1710" s="10" t="str">
        <f t="shared" si="246"/>
        <v/>
      </c>
      <c r="AT1710" s="10"/>
      <c r="AU1710" s="10" t="str">
        <f>IF(O1710="include",AF1710,"")</f>
        <v/>
      </c>
      <c r="AV1710" s="54" t="str">
        <f>IF(P1710="include",AF1710,"")</f>
        <v/>
      </c>
    </row>
    <row r="1711" spans="1:48" s="54" customFormat="1" ht="45">
      <c r="A1711" s="10">
        <v>1857</v>
      </c>
      <c r="B1711" s="10"/>
      <c r="C1711" s="10" t="s">
        <v>2256</v>
      </c>
      <c r="D1711" s="10">
        <v>2</v>
      </c>
      <c r="E1711" s="10">
        <v>3</v>
      </c>
      <c r="F1711" s="10">
        <v>2</v>
      </c>
      <c r="G1711" s="119" t="str">
        <f t="shared" si="248"/>
        <v>EXCLUDED</v>
      </c>
      <c r="H1711" s="147" t="s">
        <v>901</v>
      </c>
      <c r="I1711" s="189" t="s">
        <v>901</v>
      </c>
      <c r="J1711" s="10" t="str">
        <f>IF(AND(G1711="Excluded", H1711="Excluded"), "Mutually Excluded", IF(AND(OR(G1711="CERTAINLY INCLUDED", G1711="INCLUDED", G1711="MAYBE" ), OR(H1711="INCLUDED", H1711="MAYBE")), "MUTUALLY INCLUDED", IF(AND(G1711="MAYBE", H1711="MAYBE"), "Mutually MAYBE", IF(AND(G1711="Excluded", OR(H1711="INCLUDED", H1711="MAYBE")), "AI: No, Human: Yes", IF(AND(H1711="Excluded", OR(G1711="INCLUDED", G1711="CERTAINLY INCLUDED", G1711="MAYBE")), "AI: Yes, Human: No", "Other Conflict")))))</f>
        <v>Mutually Excluded</v>
      </c>
      <c r="K1711" s="10"/>
      <c r="L1711" s="10"/>
      <c r="N1711" s="220" t="s">
        <v>19</v>
      </c>
      <c r="O1711" s="54" t="str">
        <f>IF(J1711="Mutually Excluded","Exclude",IF(J1711= "Mutually Included","Include",M1711))</f>
        <v>Exclude</v>
      </c>
      <c r="P1711" s="54" t="str">
        <f>'Humans Alignment T&amp;A'!Z1711</f>
        <v>Exclude</v>
      </c>
      <c r="Q1711" s="120" t="str">
        <f>IF(AND(O1711="Exclude", P1711="Exclude"), "Mutually Excluded", IF(AND(OR(O1711="CERTAINLY INCLUDED", O1711="INCLUDE" ), OR(P1711="INCLUDE", P1711="MAYBE")), "MUTUALLY INCLUDED", IF(AND(O1711="MAYBE", P1711="MAYBE"), "Mutually MAYBE", IF(AND(O1711="Exclude", OR(P1711="INCLUDE", P1711="MAYBE")), "AI+Hum: No, Hum1+2: Yes", IF(AND(P1711="Exclude", OR(O1711="INCLUDE", O1711="CERTAINLY INCLUDED", H1711="MAYBE")), "Ai+hum: Yes, Hum1+2: No", "Other Conflict")))))</f>
        <v>Mutually Excluded</v>
      </c>
      <c r="U1711" s="121" t="str">
        <f>IF(Q1711="Mutually Excluded","Exclude",IF(Q1711= "Mutually Included","Include",R1711))</f>
        <v>Exclude</v>
      </c>
      <c r="V1711" s="122"/>
      <c r="X1711" s="117"/>
      <c r="Y1711" s="117"/>
      <c r="Z1711" s="103" t="str">
        <f t="shared" si="244"/>
        <v/>
      </c>
      <c r="AA1711" s="256"/>
      <c r="AB1711" s="186"/>
      <c r="AC1711" s="186"/>
      <c r="AD1711" s="203"/>
      <c r="AF1711" s="203"/>
      <c r="AG1711" s="102" t="str">
        <f t="shared" si="245"/>
        <v/>
      </c>
      <c r="AH1711" s="10" t="str">
        <f t="shared" si="247"/>
        <v/>
      </c>
      <c r="AI1711" s="102"/>
      <c r="AJ1711" s="10"/>
      <c r="AK1711" s="10"/>
      <c r="AL1711" s="105"/>
      <c r="AM1711" s="102"/>
      <c r="AN1711" s="10"/>
      <c r="AO1711" s="10" t="str">
        <f t="shared" si="246"/>
        <v/>
      </c>
      <c r="AT1711" s="10"/>
      <c r="AU1711" s="10" t="str">
        <f>IF(O1711="include",AF1711,"")</f>
        <v/>
      </c>
      <c r="AV1711" s="54" t="str">
        <f>IF(P1711="include",AF1711,"")</f>
        <v/>
      </c>
    </row>
    <row r="1712" spans="1:48" s="54" customFormat="1" ht="60">
      <c r="A1712" s="10">
        <v>1858</v>
      </c>
      <c r="B1712" s="10"/>
      <c r="C1712" s="10" t="s">
        <v>2257</v>
      </c>
      <c r="D1712" s="10">
        <v>1</v>
      </c>
      <c r="E1712" s="10">
        <v>1</v>
      </c>
      <c r="F1712" s="10">
        <v>1</v>
      </c>
      <c r="G1712" s="119" t="str">
        <f t="shared" si="248"/>
        <v>EXCLUDED</v>
      </c>
      <c r="H1712" s="147" t="s">
        <v>901</v>
      </c>
      <c r="I1712" s="189" t="s">
        <v>901</v>
      </c>
      <c r="J1712" s="10" t="str">
        <f>IF(AND(G1712="Excluded", H1712="Excluded"), "Mutually Excluded", IF(AND(OR(G1712="CERTAINLY INCLUDED", G1712="INCLUDED", G1712="MAYBE" ), OR(H1712="INCLUDED", H1712="MAYBE")), "MUTUALLY INCLUDED", IF(AND(G1712="MAYBE", H1712="MAYBE"), "Mutually MAYBE", IF(AND(G1712="Excluded", OR(H1712="INCLUDED", H1712="MAYBE")), "AI: No, Human: Yes", IF(AND(H1712="Excluded", OR(G1712="INCLUDED", G1712="CERTAINLY INCLUDED", G1712="MAYBE")), "AI: Yes, Human: No", "Other Conflict")))))</f>
        <v>Mutually Excluded</v>
      </c>
      <c r="K1712" s="10"/>
      <c r="L1712" s="10"/>
      <c r="N1712" s="220" t="s">
        <v>19</v>
      </c>
      <c r="O1712" s="54" t="str">
        <f>IF(J1712="Mutually Excluded","Exclude",IF(J1712= "Mutually Included","Include",M1712))</f>
        <v>Exclude</v>
      </c>
      <c r="P1712" s="54" t="str">
        <f>'Humans Alignment T&amp;A'!Z1712</f>
        <v>Exclude</v>
      </c>
      <c r="Q1712" s="120" t="str">
        <f>IF(AND(O1712="Exclude", P1712="Exclude"), "Mutually Excluded", IF(AND(OR(O1712="CERTAINLY INCLUDED", O1712="INCLUDE" ), OR(P1712="INCLUDE", P1712="MAYBE")), "MUTUALLY INCLUDED", IF(AND(O1712="MAYBE", P1712="MAYBE"), "Mutually MAYBE", IF(AND(O1712="Exclude", OR(P1712="INCLUDE", P1712="MAYBE")), "AI+Hum: No, Hum1+2: Yes", IF(AND(P1712="Exclude", OR(O1712="INCLUDE", O1712="CERTAINLY INCLUDED", H1712="MAYBE")), "Ai+hum: Yes, Hum1+2: No", "Other Conflict")))))</f>
        <v>Mutually Excluded</v>
      </c>
      <c r="U1712" s="121" t="str">
        <f>IF(Q1712="Mutually Excluded","Exclude",IF(Q1712= "Mutually Included","Include",R1712))</f>
        <v>Exclude</v>
      </c>
      <c r="V1712" s="122"/>
      <c r="X1712" s="117"/>
      <c r="Y1712" s="117"/>
      <c r="Z1712" s="103" t="str">
        <f t="shared" si="244"/>
        <v/>
      </c>
      <c r="AA1712" s="256"/>
      <c r="AB1712" s="186"/>
      <c r="AC1712" s="186"/>
      <c r="AD1712" s="203"/>
      <c r="AF1712" s="203"/>
      <c r="AG1712" s="102" t="str">
        <f t="shared" si="245"/>
        <v/>
      </c>
      <c r="AH1712" s="10" t="str">
        <f t="shared" si="247"/>
        <v/>
      </c>
      <c r="AI1712" s="102"/>
      <c r="AJ1712" s="10"/>
      <c r="AK1712" s="10"/>
      <c r="AL1712" s="105"/>
      <c r="AM1712" s="102"/>
      <c r="AN1712" s="10"/>
      <c r="AO1712" s="10" t="str">
        <f t="shared" si="246"/>
        <v/>
      </c>
      <c r="AT1712" s="10"/>
      <c r="AU1712" s="10" t="str">
        <f>IF(O1712="include",AF1712,"")</f>
        <v/>
      </c>
      <c r="AV1712" s="54" t="str">
        <f>IF(P1712="include",AF1712,"")</f>
        <v/>
      </c>
    </row>
    <row r="1713" spans="1:48" s="54" customFormat="1" ht="30">
      <c r="A1713" s="10">
        <v>1859</v>
      </c>
      <c r="B1713" s="10"/>
      <c r="C1713" s="10" t="s">
        <v>2258</v>
      </c>
      <c r="D1713" s="10">
        <v>5</v>
      </c>
      <c r="E1713" s="10">
        <v>5</v>
      </c>
      <c r="F1713" s="10">
        <v>5</v>
      </c>
      <c r="G1713" s="119" t="str">
        <f t="shared" si="248"/>
        <v>CERTAINLY INCLUDED</v>
      </c>
      <c r="H1713" s="147" t="s">
        <v>901</v>
      </c>
      <c r="I1713" s="189" t="s">
        <v>901</v>
      </c>
      <c r="J1713" s="10" t="str">
        <f>IF(AND(G1713="Excluded", H1713="Excluded"), "Mutually Excluded", IF(AND(OR(G1713="CERTAINLY INCLUDED", G1713="INCLUDED", G1713="MAYBE" ), OR(H1713="INCLUDED", H1713="MAYBE")), "MUTUALLY INCLUDED", IF(AND(G1713="MAYBE", H1713="MAYBE"), "Mutually MAYBE", IF(AND(G1713="Excluded", OR(H1713="INCLUDED", H1713="MAYBE")), "AI: No, Human: Yes", IF(AND(H1713="Excluded", OR(G1713="INCLUDED", G1713="CERTAINLY INCLUDED", G1713="MAYBE")), "AI: Yes, Human: No", "Other Conflict")))))</f>
        <v>AI: Yes, Human: No</v>
      </c>
      <c r="K1713" s="10" t="s">
        <v>19</v>
      </c>
      <c r="L1713" s="10" t="s">
        <v>19</v>
      </c>
      <c r="M1713" s="54" t="s">
        <v>19</v>
      </c>
      <c r="N1713" s="220" t="s">
        <v>19</v>
      </c>
      <c r="O1713" s="54" t="str">
        <f>IF(J1713="Mutually Excluded","Exclude",IF(J1713= "Mutually Included","Include",M1713))</f>
        <v>Exclude</v>
      </c>
      <c r="P1713" s="54" t="str">
        <f>'Humans Alignment T&amp;A'!Z1713</f>
        <v>Exclude</v>
      </c>
      <c r="Q1713" s="120" t="str">
        <f>IF(AND(O1713="Exclude", P1713="Exclude"), "Mutually Excluded", IF(AND(OR(O1713="CERTAINLY INCLUDED", O1713="INCLUDE" ), OR(P1713="INCLUDE", P1713="MAYBE")), "MUTUALLY INCLUDED", IF(AND(O1713="MAYBE", P1713="MAYBE"), "Mutually MAYBE", IF(AND(O1713="Exclude", OR(P1713="INCLUDE", P1713="MAYBE")), "AI+Hum: No, Hum1+2: Yes", IF(AND(P1713="Exclude", OR(O1713="INCLUDE", O1713="CERTAINLY INCLUDED", H1713="MAYBE")), "Ai+hum: Yes, Hum1+2: No", "Other Conflict")))))</f>
        <v>Mutually Excluded</v>
      </c>
      <c r="U1713" s="121" t="str">
        <f>IF(Q1713="Mutually Excluded","Exclude",IF(Q1713= "Mutually Included","Include",R1713))</f>
        <v>Exclude</v>
      </c>
      <c r="V1713" s="122"/>
      <c r="X1713" s="117"/>
      <c r="Y1713" s="117"/>
      <c r="Z1713" s="103" t="str">
        <f t="shared" ref="Z1713:Z1776" si="249">IF(OR(ISBLANK(AF1713), ISBLANK(V1713)), "", IF(AND(OR(AF1713="Include", AF1713="Maybe"), OR(V1713="Include", V1713="Maybe", V1713="Certainly Included")), "Mutually Included", IF(AND(AF1713="Exclude", V1713="Exclude"), "Mutually Excluded", IF(AND(AF1713="Exclude", OR(V1713="Include", V1713="Maybe")), "Nikos Excluded, Cindy Included", IF(AND(OR(AF1713="Include", AF1713="Maybe"), V1713="Exclude"), "Nikos Included, Cindy Excluded", "Pal")))))</f>
        <v/>
      </c>
      <c r="AA1713" s="256"/>
      <c r="AB1713" s="186"/>
      <c r="AC1713" s="186"/>
      <c r="AD1713" s="203"/>
      <c r="AF1713" s="203"/>
      <c r="AG1713" s="102" t="str">
        <f t="shared" ref="AG1713:AG1776" si="250">IF(OR(ISBLANK(AF1713), ISBLANK(AD1713)), "", IF(AND(OR(AF1713="Include", AF1713="Maybe"), OR(AD1713="Include", AD1713="Maybe", AD1713="Certainly Included")), "Mutually Included", IF(AND(AF1713="Exclude", AD1713="Exclude"), "Mutually Excluded", IF(AND(AF1713="Exclude", OR(AD1713="Include", AD1713="Maybe")), "Nikos Excluded, Mikhail Included", IF(AND(OR(AF1713="Include", AF1713="Maybe"), AD1713="Exclude"), "Nikos Included, Mikhail Excluded", "Pal")))))</f>
        <v/>
      </c>
      <c r="AH1713" s="10" t="str">
        <f t="shared" si="247"/>
        <v/>
      </c>
      <c r="AI1713" s="102"/>
      <c r="AJ1713" s="10"/>
      <c r="AK1713" s="10"/>
      <c r="AL1713" s="105"/>
      <c r="AM1713" s="102"/>
      <c r="AN1713" s="10"/>
      <c r="AO1713" s="10" t="str">
        <f t="shared" ref="AO1713:AO1776" si="251">IF(OR(ISBLANK(AF1713), ISBLANK(AP1713)), "", IF(AND(OR(AF1713="Include", AF1713="Maybe"), OR(AP1713="Include", AP1713="Maybe", AP1713="Certainly Included")), "Mutually Included", IF(AND(AF1713="Exclude", AP1713="Exclude"), "Mutually Excluded", IF(AND(AF1713="Exclude", OR(AP1713="Include", AP1713="Maybe",, AP1713="Certainly Included")), "Human Excluded, AI Included", IF(AND(OR(AF1713="Include", AF1713="Maybe"), AP1713="Exclude"), "Human Included, AI Excluded", "Pal")))))</f>
        <v/>
      </c>
      <c r="AT1713" s="10"/>
      <c r="AU1713" s="10" t="str">
        <f>IF(O1713="include",AF1713,"")</f>
        <v/>
      </c>
      <c r="AV1713" s="54" t="str">
        <f>IF(P1713="include",AF1713,"")</f>
        <v/>
      </c>
    </row>
    <row r="1714" spans="1:48" s="54" customFormat="1" ht="45" customHeight="1">
      <c r="A1714" s="10">
        <v>1860</v>
      </c>
      <c r="B1714" s="10"/>
      <c r="C1714" s="10" t="s">
        <v>2259</v>
      </c>
      <c r="D1714" s="10">
        <v>2</v>
      </c>
      <c r="E1714" s="10">
        <v>2</v>
      </c>
      <c r="F1714" s="10">
        <v>2</v>
      </c>
      <c r="G1714" s="119" t="str">
        <f t="shared" si="248"/>
        <v>EXCLUDED</v>
      </c>
      <c r="H1714" s="147" t="s">
        <v>901</v>
      </c>
      <c r="I1714" s="189" t="s">
        <v>901</v>
      </c>
      <c r="J1714" s="10" t="str">
        <f>IF(AND(G1714="Excluded", H1714="Excluded"), "Mutually Excluded", IF(AND(OR(G1714="CERTAINLY INCLUDED", G1714="INCLUDED", G1714="MAYBE" ), OR(H1714="INCLUDED", H1714="MAYBE")), "MUTUALLY INCLUDED", IF(AND(G1714="MAYBE", H1714="MAYBE"), "Mutually MAYBE", IF(AND(G1714="Excluded", OR(H1714="INCLUDED", H1714="MAYBE")), "AI: No, Human: Yes", IF(AND(H1714="Excluded", OR(G1714="INCLUDED", G1714="CERTAINLY INCLUDED", G1714="MAYBE")), "AI: Yes, Human: No", "Other Conflict")))))</f>
        <v>Mutually Excluded</v>
      </c>
      <c r="K1714" s="10"/>
      <c r="L1714" s="10"/>
      <c r="N1714" s="220" t="s">
        <v>19</v>
      </c>
      <c r="O1714" s="54" t="str">
        <f>IF(J1714="Mutually Excluded","Exclude",IF(J1714= "Mutually Included","Include",M1714))</f>
        <v>Exclude</v>
      </c>
      <c r="P1714" s="54" t="str">
        <f>'Humans Alignment T&amp;A'!Z1714</f>
        <v>Exclude</v>
      </c>
      <c r="Q1714" s="120" t="str">
        <f>IF(AND(O1714="Exclude", P1714="Exclude"), "Mutually Excluded", IF(AND(OR(O1714="CERTAINLY INCLUDED", O1714="INCLUDE" ), OR(P1714="INCLUDE", P1714="MAYBE")), "MUTUALLY INCLUDED", IF(AND(O1714="MAYBE", P1714="MAYBE"), "Mutually MAYBE", IF(AND(O1714="Exclude", OR(P1714="INCLUDE", P1714="MAYBE")), "AI+Hum: No, Hum1+2: Yes", IF(AND(P1714="Exclude", OR(O1714="INCLUDE", O1714="CERTAINLY INCLUDED", H1714="MAYBE")), "Ai+hum: Yes, Hum1+2: No", "Other Conflict")))))</f>
        <v>Mutually Excluded</v>
      </c>
      <c r="U1714" s="121" t="str">
        <f>IF(Q1714="Mutually Excluded","Exclude",IF(Q1714= "Mutually Included","Include",R1714))</f>
        <v>Exclude</v>
      </c>
      <c r="V1714" s="122"/>
      <c r="X1714" s="117"/>
      <c r="Y1714" s="117"/>
      <c r="Z1714" s="103" t="str">
        <f t="shared" si="249"/>
        <v/>
      </c>
      <c r="AA1714" s="256"/>
      <c r="AB1714" s="186"/>
      <c r="AC1714" s="186"/>
      <c r="AD1714" s="203"/>
      <c r="AF1714" s="203"/>
      <c r="AG1714" s="102" t="str">
        <f t="shared" si="250"/>
        <v/>
      </c>
      <c r="AH1714" s="10" t="str">
        <f t="shared" si="247"/>
        <v/>
      </c>
      <c r="AI1714" s="102"/>
      <c r="AJ1714" s="10"/>
      <c r="AK1714" s="10"/>
      <c r="AL1714" s="105"/>
      <c r="AM1714" s="102"/>
      <c r="AN1714" s="10"/>
      <c r="AO1714" s="10" t="str">
        <f t="shared" si="251"/>
        <v/>
      </c>
      <c r="AT1714" s="10"/>
      <c r="AU1714" s="10" t="str">
        <f>IF(O1714="include",AF1714,"")</f>
        <v/>
      </c>
      <c r="AV1714" s="54" t="str">
        <f>IF(P1714="include",AF1714,"")</f>
        <v/>
      </c>
    </row>
    <row r="1715" spans="1:48" s="54" customFormat="1" ht="30">
      <c r="A1715" s="10">
        <v>1861</v>
      </c>
      <c r="B1715" s="10"/>
      <c r="C1715" s="10" t="s">
        <v>2262</v>
      </c>
      <c r="D1715" s="10">
        <v>2</v>
      </c>
      <c r="E1715" s="10">
        <v>3</v>
      </c>
      <c r="F1715" s="10">
        <v>13</v>
      </c>
      <c r="G1715" s="119" t="str">
        <f t="shared" si="248"/>
        <v>EXCLUDED</v>
      </c>
      <c r="H1715" s="147" t="s">
        <v>901</v>
      </c>
      <c r="I1715" s="189" t="s">
        <v>901</v>
      </c>
      <c r="J1715" s="10" t="str">
        <f>IF(AND(G1715="Excluded", H1715="Excluded"), "Mutually Excluded", IF(AND(OR(G1715="CERTAINLY INCLUDED", G1715="INCLUDED", G1715="MAYBE" ), OR(H1715="INCLUDED", H1715="MAYBE")), "MUTUALLY INCLUDED", IF(AND(G1715="MAYBE", H1715="MAYBE"), "Mutually MAYBE", IF(AND(G1715="Excluded", OR(H1715="INCLUDED", H1715="MAYBE")), "AI: No, Human: Yes", IF(AND(H1715="Excluded", OR(G1715="INCLUDED", G1715="CERTAINLY INCLUDED", G1715="MAYBE")), "AI: Yes, Human: No", "Other Conflict")))))</f>
        <v>Mutually Excluded</v>
      </c>
      <c r="K1715" s="10"/>
      <c r="L1715" s="10"/>
      <c r="N1715" s="220" t="s">
        <v>19</v>
      </c>
      <c r="O1715" s="54" t="str">
        <f>IF(J1715="Mutually Excluded","Exclude",IF(J1715= "Mutually Included","Include",M1715))</f>
        <v>Exclude</v>
      </c>
      <c r="P1715" s="54" t="str">
        <f>'Humans Alignment T&amp;A'!Z1715</f>
        <v>Exclude</v>
      </c>
      <c r="Q1715" s="120" t="str">
        <f>IF(AND(O1715="Exclude", P1715="Exclude"), "Mutually Excluded", IF(AND(OR(O1715="CERTAINLY INCLUDED", O1715="INCLUDE" ), OR(P1715="INCLUDE", P1715="MAYBE")), "MUTUALLY INCLUDED", IF(AND(O1715="MAYBE", P1715="MAYBE"), "Mutually MAYBE", IF(AND(O1715="Exclude", OR(P1715="INCLUDE", P1715="MAYBE")), "AI+Hum: No, Hum1+2: Yes", IF(AND(P1715="Exclude", OR(O1715="INCLUDE", O1715="CERTAINLY INCLUDED", H1715="MAYBE")), "Ai+hum: Yes, Hum1+2: No", "Other Conflict")))))</f>
        <v>Mutually Excluded</v>
      </c>
      <c r="U1715" s="121" t="str">
        <f>IF(Q1715="Mutually Excluded","Exclude",IF(Q1715= "Mutually Included","Include",R1715))</f>
        <v>Exclude</v>
      </c>
      <c r="V1715" s="122"/>
      <c r="X1715" s="117"/>
      <c r="Y1715" s="117"/>
      <c r="Z1715" s="103" t="str">
        <f t="shared" si="249"/>
        <v/>
      </c>
      <c r="AA1715" s="256"/>
      <c r="AB1715" s="186"/>
      <c r="AC1715" s="186"/>
      <c r="AD1715" s="203"/>
      <c r="AF1715" s="203"/>
      <c r="AG1715" s="102" t="str">
        <f t="shared" si="250"/>
        <v/>
      </c>
      <c r="AH1715" s="10" t="str">
        <f t="shared" si="247"/>
        <v/>
      </c>
      <c r="AI1715" s="102"/>
      <c r="AJ1715" s="10"/>
      <c r="AK1715" s="10"/>
      <c r="AL1715" s="105"/>
      <c r="AM1715" s="102"/>
      <c r="AN1715" s="10"/>
      <c r="AO1715" s="10" t="str">
        <f t="shared" si="251"/>
        <v/>
      </c>
      <c r="AT1715" s="10"/>
      <c r="AU1715" s="10" t="str">
        <f>IF(O1715="include",AF1715,"")</f>
        <v/>
      </c>
      <c r="AV1715" s="54" t="str">
        <f>IF(P1715="include",AF1715,"")</f>
        <v/>
      </c>
    </row>
    <row r="1716" spans="1:48" s="54" customFormat="1" ht="60" customHeight="1">
      <c r="A1716" s="10">
        <v>1862</v>
      </c>
      <c r="B1716" s="10"/>
      <c r="C1716" s="10" t="s">
        <v>2263</v>
      </c>
      <c r="D1716" s="10">
        <v>2</v>
      </c>
      <c r="E1716" s="10">
        <v>2</v>
      </c>
      <c r="F1716" s="10">
        <v>2</v>
      </c>
      <c r="G1716" s="119" t="str">
        <f t="shared" si="248"/>
        <v>EXCLUDED</v>
      </c>
      <c r="H1716" s="147" t="s">
        <v>901</v>
      </c>
      <c r="I1716" s="189" t="s">
        <v>901</v>
      </c>
      <c r="J1716" s="10" t="str">
        <f>IF(AND(G1716="Excluded", H1716="Excluded"), "Mutually Excluded", IF(AND(OR(G1716="CERTAINLY INCLUDED", G1716="INCLUDED", G1716="MAYBE" ), OR(H1716="INCLUDED", H1716="MAYBE")), "MUTUALLY INCLUDED", IF(AND(G1716="MAYBE", H1716="MAYBE"), "Mutually MAYBE", IF(AND(G1716="Excluded", OR(H1716="INCLUDED", H1716="MAYBE")), "AI: No, Human: Yes", IF(AND(H1716="Excluded", OR(G1716="INCLUDED", G1716="CERTAINLY INCLUDED", G1716="MAYBE")), "AI: Yes, Human: No", "Other Conflict")))))</f>
        <v>Mutually Excluded</v>
      </c>
      <c r="K1716" s="10"/>
      <c r="L1716" s="10"/>
      <c r="N1716" s="220" t="s">
        <v>19</v>
      </c>
      <c r="O1716" s="54" t="str">
        <f>IF(J1716="Mutually Excluded","Exclude",IF(J1716= "Mutually Included","Include",M1716))</f>
        <v>Exclude</v>
      </c>
      <c r="P1716" s="54" t="str">
        <f>'Humans Alignment T&amp;A'!Z1716</f>
        <v>Exclude</v>
      </c>
      <c r="Q1716" s="120" t="str">
        <f>IF(AND(O1716="Exclude", P1716="Exclude"), "Mutually Excluded", IF(AND(OR(O1716="CERTAINLY INCLUDED", O1716="INCLUDE" ), OR(P1716="INCLUDE", P1716="MAYBE")), "MUTUALLY INCLUDED", IF(AND(O1716="MAYBE", P1716="MAYBE"), "Mutually MAYBE", IF(AND(O1716="Exclude", OR(P1716="INCLUDE", P1716="MAYBE")), "AI+Hum: No, Hum1+2: Yes", IF(AND(P1716="Exclude", OR(O1716="INCLUDE", O1716="CERTAINLY INCLUDED", H1716="MAYBE")), "Ai+hum: Yes, Hum1+2: No", "Other Conflict")))))</f>
        <v>Mutually Excluded</v>
      </c>
      <c r="U1716" s="121" t="str">
        <f>IF(Q1716="Mutually Excluded","Exclude",IF(Q1716= "Mutually Included","Include",R1716))</f>
        <v>Exclude</v>
      </c>
      <c r="V1716" s="122"/>
      <c r="X1716" s="117"/>
      <c r="Y1716" s="117"/>
      <c r="Z1716" s="103" t="str">
        <f t="shared" si="249"/>
        <v/>
      </c>
      <c r="AA1716" s="256"/>
      <c r="AB1716" s="186"/>
      <c r="AC1716" s="186"/>
      <c r="AD1716" s="203"/>
      <c r="AF1716" s="203"/>
      <c r="AG1716" s="102" t="str">
        <f t="shared" si="250"/>
        <v/>
      </c>
      <c r="AH1716" s="10" t="str">
        <f t="shared" si="247"/>
        <v/>
      </c>
      <c r="AI1716" s="102"/>
      <c r="AJ1716" s="10"/>
      <c r="AK1716" s="10"/>
      <c r="AL1716" s="105"/>
      <c r="AM1716" s="102"/>
      <c r="AN1716" s="10"/>
      <c r="AO1716" s="10" t="str">
        <f t="shared" si="251"/>
        <v/>
      </c>
      <c r="AT1716" s="10"/>
      <c r="AU1716" s="10" t="str">
        <f>IF(O1716="include",AF1716,"")</f>
        <v/>
      </c>
      <c r="AV1716" s="54" t="str">
        <f>IF(P1716="include",AF1716,"")</f>
        <v/>
      </c>
    </row>
    <row r="1717" spans="1:48" s="54" customFormat="1" ht="45">
      <c r="A1717" s="10">
        <v>1863</v>
      </c>
      <c r="B1717" s="10"/>
      <c r="C1717" s="10" t="s">
        <v>2265</v>
      </c>
      <c r="D1717" s="10">
        <v>2</v>
      </c>
      <c r="E1717" s="10">
        <v>3</v>
      </c>
      <c r="F1717" s="10">
        <v>2</v>
      </c>
      <c r="G1717" s="119" t="str">
        <f t="shared" si="248"/>
        <v>EXCLUDED</v>
      </c>
      <c r="H1717" s="147" t="s">
        <v>901</v>
      </c>
      <c r="I1717" s="189" t="s">
        <v>901</v>
      </c>
      <c r="J1717" s="10" t="str">
        <f>IF(AND(G1717="Excluded", H1717="Excluded"), "Mutually Excluded", IF(AND(OR(G1717="CERTAINLY INCLUDED", G1717="INCLUDED", G1717="MAYBE" ), OR(H1717="INCLUDED", H1717="MAYBE")), "MUTUALLY INCLUDED", IF(AND(G1717="MAYBE", H1717="MAYBE"), "Mutually MAYBE", IF(AND(G1717="Excluded", OR(H1717="INCLUDED", H1717="MAYBE")), "AI: No, Human: Yes", IF(AND(H1717="Excluded", OR(G1717="INCLUDED", G1717="CERTAINLY INCLUDED", G1717="MAYBE")), "AI: Yes, Human: No", "Other Conflict")))))</f>
        <v>Mutually Excluded</v>
      </c>
      <c r="K1717" s="10"/>
      <c r="L1717" s="10"/>
      <c r="N1717" s="220" t="s">
        <v>19</v>
      </c>
      <c r="O1717" s="54" t="str">
        <f>IF(J1717="Mutually Excluded","Exclude",IF(J1717= "Mutually Included","Include",M1717))</f>
        <v>Exclude</v>
      </c>
      <c r="P1717" s="54" t="str">
        <f>'Humans Alignment T&amp;A'!Z1717</f>
        <v>Exclude</v>
      </c>
      <c r="Q1717" s="120" t="str">
        <f>IF(AND(O1717="Exclude", P1717="Exclude"), "Mutually Excluded", IF(AND(OR(O1717="CERTAINLY INCLUDED", O1717="INCLUDE" ), OR(P1717="INCLUDE", P1717="MAYBE")), "MUTUALLY INCLUDED", IF(AND(O1717="MAYBE", P1717="MAYBE"), "Mutually MAYBE", IF(AND(O1717="Exclude", OR(P1717="INCLUDE", P1717="MAYBE")), "AI+Hum: No, Hum1+2: Yes", IF(AND(P1717="Exclude", OR(O1717="INCLUDE", O1717="CERTAINLY INCLUDED", H1717="MAYBE")), "Ai+hum: Yes, Hum1+2: No", "Other Conflict")))))</f>
        <v>Mutually Excluded</v>
      </c>
      <c r="U1717" s="121" t="str">
        <f>IF(Q1717="Mutually Excluded","Exclude",IF(Q1717= "Mutually Included","Include",R1717))</f>
        <v>Exclude</v>
      </c>
      <c r="V1717" s="122"/>
      <c r="X1717" s="117"/>
      <c r="Y1717" s="117"/>
      <c r="Z1717" s="103" t="str">
        <f t="shared" si="249"/>
        <v/>
      </c>
      <c r="AA1717" s="256"/>
      <c r="AB1717" s="186"/>
      <c r="AC1717" s="186"/>
      <c r="AD1717" s="203"/>
      <c r="AF1717" s="203"/>
      <c r="AG1717" s="102" t="str">
        <f t="shared" si="250"/>
        <v/>
      </c>
      <c r="AH1717" s="10" t="str">
        <f t="shared" si="247"/>
        <v/>
      </c>
      <c r="AI1717" s="102"/>
      <c r="AJ1717" s="10"/>
      <c r="AK1717" s="10"/>
      <c r="AL1717" s="105"/>
      <c r="AM1717" s="102"/>
      <c r="AN1717" s="10"/>
      <c r="AO1717" s="10" t="str">
        <f t="shared" si="251"/>
        <v/>
      </c>
      <c r="AT1717" s="10"/>
      <c r="AU1717" s="10" t="str">
        <f>IF(O1717="include",AF1717,"")</f>
        <v/>
      </c>
      <c r="AV1717" s="54" t="str">
        <f>IF(P1717="include",AF1717,"")</f>
        <v/>
      </c>
    </row>
    <row r="1718" spans="1:48" s="54" customFormat="1" ht="30">
      <c r="A1718" s="10">
        <v>1864</v>
      </c>
      <c r="B1718" s="10"/>
      <c r="C1718" s="10" t="s">
        <v>2266</v>
      </c>
      <c r="D1718" s="10">
        <v>4</v>
      </c>
      <c r="E1718" s="10">
        <v>3</v>
      </c>
      <c r="F1718" s="10">
        <v>4</v>
      </c>
      <c r="G1718" s="119" t="str">
        <f t="shared" si="248"/>
        <v>EXCLUDED</v>
      </c>
      <c r="H1718" s="147" t="s">
        <v>901</v>
      </c>
      <c r="I1718" s="189" t="s">
        <v>901</v>
      </c>
      <c r="J1718" s="10" t="str">
        <f>IF(AND(G1718="Excluded", H1718="Excluded"), "Mutually Excluded", IF(AND(OR(G1718="CERTAINLY INCLUDED", G1718="INCLUDED", G1718="MAYBE" ), OR(H1718="INCLUDED", H1718="MAYBE")), "MUTUALLY INCLUDED", IF(AND(G1718="MAYBE", H1718="MAYBE"), "Mutually MAYBE", IF(AND(G1718="Excluded", OR(H1718="INCLUDED", H1718="MAYBE")), "AI: No, Human: Yes", IF(AND(H1718="Excluded", OR(G1718="INCLUDED", G1718="CERTAINLY INCLUDED", G1718="MAYBE")), "AI: Yes, Human: No", "Other Conflict")))))</f>
        <v>Mutually Excluded</v>
      </c>
      <c r="K1718" s="10"/>
      <c r="L1718" s="10"/>
      <c r="N1718" s="220" t="s">
        <v>19</v>
      </c>
      <c r="O1718" s="54" t="str">
        <f>IF(J1718="Mutually Excluded","Exclude",IF(J1718= "Mutually Included","Include",M1718))</f>
        <v>Exclude</v>
      </c>
      <c r="P1718" s="54" t="str">
        <f>'Humans Alignment T&amp;A'!Z1718</f>
        <v>Exclude</v>
      </c>
      <c r="Q1718" s="120" t="str">
        <f>IF(AND(O1718="Exclude", P1718="Exclude"), "Mutually Excluded", IF(AND(OR(O1718="CERTAINLY INCLUDED", O1718="INCLUDE" ), OR(P1718="INCLUDE", P1718="MAYBE")), "MUTUALLY INCLUDED", IF(AND(O1718="MAYBE", P1718="MAYBE"), "Mutually MAYBE", IF(AND(O1718="Exclude", OR(P1718="INCLUDE", P1718="MAYBE")), "AI+Hum: No, Hum1+2: Yes", IF(AND(P1718="Exclude", OR(O1718="INCLUDE", O1718="CERTAINLY INCLUDED", H1718="MAYBE")), "Ai+hum: Yes, Hum1+2: No", "Other Conflict")))))</f>
        <v>Mutually Excluded</v>
      </c>
      <c r="U1718" s="121" t="str">
        <f>IF(Q1718="Mutually Excluded","Exclude",IF(Q1718= "Mutually Included","Include",R1718))</f>
        <v>Exclude</v>
      </c>
      <c r="V1718" s="122"/>
      <c r="X1718" s="117"/>
      <c r="Y1718" s="117"/>
      <c r="Z1718" s="103" t="str">
        <f t="shared" si="249"/>
        <v/>
      </c>
      <c r="AA1718" s="256"/>
      <c r="AB1718" s="186"/>
      <c r="AC1718" s="186"/>
      <c r="AD1718" s="203"/>
      <c r="AF1718" s="203"/>
      <c r="AG1718" s="102" t="str">
        <f t="shared" si="250"/>
        <v/>
      </c>
      <c r="AH1718" s="10" t="str">
        <f t="shared" si="247"/>
        <v/>
      </c>
      <c r="AI1718" s="102"/>
      <c r="AJ1718" s="10"/>
      <c r="AK1718" s="10"/>
      <c r="AL1718" s="105"/>
      <c r="AM1718" s="102"/>
      <c r="AN1718" s="10"/>
      <c r="AO1718" s="10" t="str">
        <f t="shared" si="251"/>
        <v/>
      </c>
      <c r="AT1718" s="10"/>
      <c r="AU1718" s="10" t="str">
        <f>IF(O1718="include",AF1718,"")</f>
        <v/>
      </c>
      <c r="AV1718" s="54" t="str">
        <f>IF(P1718="include",AF1718,"")</f>
        <v/>
      </c>
    </row>
    <row r="1719" spans="1:48" s="54" customFormat="1" ht="30" customHeight="1">
      <c r="A1719" s="10">
        <v>1865</v>
      </c>
      <c r="B1719" s="10"/>
      <c r="C1719" s="10" t="s">
        <v>2268</v>
      </c>
      <c r="D1719" s="10">
        <v>1</v>
      </c>
      <c r="E1719" s="10">
        <v>1</v>
      </c>
      <c r="F1719" s="10">
        <v>1</v>
      </c>
      <c r="G1719" s="119" t="str">
        <f t="shared" si="248"/>
        <v>EXCLUDED</v>
      </c>
      <c r="H1719" s="147" t="s">
        <v>901</v>
      </c>
      <c r="I1719" s="189" t="s">
        <v>901</v>
      </c>
      <c r="J1719" s="10" t="str">
        <f>IF(AND(G1719="Excluded", H1719="Excluded"), "Mutually Excluded", IF(AND(OR(G1719="CERTAINLY INCLUDED", G1719="INCLUDED", G1719="MAYBE" ), OR(H1719="INCLUDED", H1719="MAYBE")), "MUTUALLY INCLUDED", IF(AND(G1719="MAYBE", H1719="MAYBE"), "Mutually MAYBE", IF(AND(G1719="Excluded", OR(H1719="INCLUDED", H1719="MAYBE")), "AI: No, Human: Yes", IF(AND(H1719="Excluded", OR(G1719="INCLUDED", G1719="CERTAINLY INCLUDED", G1719="MAYBE")), "AI: Yes, Human: No", "Other Conflict")))))</f>
        <v>Mutually Excluded</v>
      </c>
      <c r="K1719" s="10"/>
      <c r="L1719" s="10"/>
      <c r="N1719" s="220" t="s">
        <v>19</v>
      </c>
      <c r="O1719" s="54" t="str">
        <f>IF(J1719="Mutually Excluded","Exclude",IF(J1719= "Mutually Included","Include",M1719))</f>
        <v>Exclude</v>
      </c>
      <c r="P1719" s="54" t="str">
        <f>'Humans Alignment T&amp;A'!Z1719</f>
        <v>Exclude</v>
      </c>
      <c r="Q1719" s="120" t="str">
        <f>IF(AND(O1719="Exclude", P1719="Exclude"), "Mutually Excluded", IF(AND(OR(O1719="CERTAINLY INCLUDED", O1719="INCLUDE" ), OR(P1719="INCLUDE", P1719="MAYBE")), "MUTUALLY INCLUDED", IF(AND(O1719="MAYBE", P1719="MAYBE"), "Mutually MAYBE", IF(AND(O1719="Exclude", OR(P1719="INCLUDE", P1719="MAYBE")), "AI+Hum: No, Hum1+2: Yes", IF(AND(P1719="Exclude", OR(O1719="INCLUDE", O1719="CERTAINLY INCLUDED", H1719="MAYBE")), "Ai+hum: Yes, Hum1+2: No", "Other Conflict")))))</f>
        <v>Mutually Excluded</v>
      </c>
      <c r="U1719" s="121" t="str">
        <f>IF(Q1719="Mutually Excluded","Exclude",IF(Q1719= "Mutually Included","Include",R1719))</f>
        <v>Exclude</v>
      </c>
      <c r="V1719" s="122"/>
      <c r="X1719" s="117"/>
      <c r="Y1719" s="117"/>
      <c r="Z1719" s="103" t="str">
        <f t="shared" si="249"/>
        <v/>
      </c>
      <c r="AA1719" s="256"/>
      <c r="AB1719" s="186"/>
      <c r="AC1719" s="186"/>
      <c r="AD1719" s="203"/>
      <c r="AF1719" s="203"/>
      <c r="AG1719" s="102" t="str">
        <f t="shared" si="250"/>
        <v/>
      </c>
      <c r="AH1719" s="10" t="str">
        <f t="shared" si="247"/>
        <v/>
      </c>
      <c r="AI1719" s="102"/>
      <c r="AJ1719" s="10"/>
      <c r="AK1719" s="10"/>
      <c r="AL1719" s="105"/>
      <c r="AM1719" s="102"/>
      <c r="AN1719" s="10"/>
      <c r="AO1719" s="10" t="str">
        <f t="shared" si="251"/>
        <v/>
      </c>
      <c r="AT1719" s="10"/>
      <c r="AU1719" s="10" t="str">
        <f>IF(O1719="include",AF1719,"")</f>
        <v/>
      </c>
      <c r="AV1719" s="54" t="str">
        <f>IF(P1719="include",AF1719,"")</f>
        <v/>
      </c>
    </row>
    <row r="1720" spans="1:48" s="54" customFormat="1" ht="30" customHeight="1">
      <c r="A1720" s="10">
        <v>1866</v>
      </c>
      <c r="B1720" s="10"/>
      <c r="C1720" s="10" t="s">
        <v>2270</v>
      </c>
      <c r="D1720" s="10">
        <v>2</v>
      </c>
      <c r="E1720" s="10">
        <v>2</v>
      </c>
      <c r="F1720" s="10">
        <v>2</v>
      </c>
      <c r="G1720" s="119" t="str">
        <f t="shared" si="248"/>
        <v>EXCLUDED</v>
      </c>
      <c r="H1720" s="147" t="s">
        <v>901</v>
      </c>
      <c r="I1720" s="189" t="s">
        <v>901</v>
      </c>
      <c r="J1720" s="10" t="str">
        <f>IF(AND(G1720="Excluded", H1720="Excluded"), "Mutually Excluded", IF(AND(OR(G1720="CERTAINLY INCLUDED", G1720="INCLUDED", G1720="MAYBE" ), OR(H1720="INCLUDED", H1720="MAYBE")), "MUTUALLY INCLUDED", IF(AND(G1720="MAYBE", H1720="MAYBE"), "Mutually MAYBE", IF(AND(G1720="Excluded", OR(H1720="INCLUDED", H1720="MAYBE")), "AI: No, Human: Yes", IF(AND(H1720="Excluded", OR(G1720="INCLUDED", G1720="CERTAINLY INCLUDED", G1720="MAYBE")), "AI: Yes, Human: No", "Other Conflict")))))</f>
        <v>Mutually Excluded</v>
      </c>
      <c r="K1720" s="10"/>
      <c r="L1720" s="10"/>
      <c r="N1720" s="220" t="s">
        <v>19</v>
      </c>
      <c r="O1720" s="54" t="str">
        <f>IF(J1720="Mutually Excluded","Exclude",IF(J1720= "Mutually Included","Include",M1720))</f>
        <v>Exclude</v>
      </c>
      <c r="P1720" s="54" t="str">
        <f>'Humans Alignment T&amp;A'!Z1720</f>
        <v>Exclude</v>
      </c>
      <c r="Q1720" s="120" t="str">
        <f>IF(AND(O1720="Exclude", P1720="Exclude"), "Mutually Excluded", IF(AND(OR(O1720="CERTAINLY INCLUDED", O1720="INCLUDE" ), OR(P1720="INCLUDE", P1720="MAYBE")), "MUTUALLY INCLUDED", IF(AND(O1720="MAYBE", P1720="MAYBE"), "Mutually MAYBE", IF(AND(O1720="Exclude", OR(P1720="INCLUDE", P1720="MAYBE")), "AI+Hum: No, Hum1+2: Yes", IF(AND(P1720="Exclude", OR(O1720="INCLUDE", O1720="CERTAINLY INCLUDED", H1720="MAYBE")), "Ai+hum: Yes, Hum1+2: No", "Other Conflict")))))</f>
        <v>Mutually Excluded</v>
      </c>
      <c r="U1720" s="121" t="str">
        <f>IF(Q1720="Mutually Excluded","Exclude",IF(Q1720= "Mutually Included","Include",R1720))</f>
        <v>Exclude</v>
      </c>
      <c r="V1720" s="122"/>
      <c r="X1720" s="117"/>
      <c r="Y1720" s="117"/>
      <c r="Z1720" s="103" t="str">
        <f t="shared" si="249"/>
        <v/>
      </c>
      <c r="AA1720" s="256"/>
      <c r="AB1720" s="186"/>
      <c r="AC1720" s="186"/>
      <c r="AD1720" s="203"/>
      <c r="AF1720" s="203"/>
      <c r="AG1720" s="102" t="str">
        <f t="shared" si="250"/>
        <v/>
      </c>
      <c r="AH1720" s="10" t="str">
        <f t="shared" si="247"/>
        <v/>
      </c>
      <c r="AI1720" s="102"/>
      <c r="AJ1720" s="10"/>
      <c r="AK1720" s="10"/>
      <c r="AL1720" s="105"/>
      <c r="AM1720" s="102"/>
      <c r="AN1720" s="10"/>
      <c r="AO1720" s="10" t="str">
        <f t="shared" si="251"/>
        <v/>
      </c>
      <c r="AT1720" s="10"/>
      <c r="AU1720" s="10" t="str">
        <f>IF(O1720="include",AF1720,"")</f>
        <v/>
      </c>
      <c r="AV1720" s="54" t="str">
        <f>IF(P1720="include",AF1720,"")</f>
        <v/>
      </c>
    </row>
    <row r="1721" spans="1:48" s="54" customFormat="1" ht="45">
      <c r="A1721" s="10">
        <v>1867</v>
      </c>
      <c r="B1721" s="10"/>
      <c r="C1721" s="10" t="s">
        <v>2272</v>
      </c>
      <c r="D1721" s="10">
        <v>2</v>
      </c>
      <c r="E1721" s="10">
        <v>2</v>
      </c>
      <c r="F1721" s="10">
        <v>2</v>
      </c>
      <c r="G1721" s="119" t="str">
        <f t="shared" si="248"/>
        <v>EXCLUDED</v>
      </c>
      <c r="H1721" s="147" t="s">
        <v>901</v>
      </c>
      <c r="I1721" s="189" t="s">
        <v>901</v>
      </c>
      <c r="J1721" s="10" t="str">
        <f>IF(AND(G1721="Excluded", H1721="Excluded"), "Mutually Excluded", IF(AND(OR(G1721="CERTAINLY INCLUDED", G1721="INCLUDED", G1721="MAYBE" ), OR(H1721="INCLUDED", H1721="MAYBE")), "MUTUALLY INCLUDED", IF(AND(G1721="MAYBE", H1721="MAYBE"), "Mutually MAYBE", IF(AND(G1721="Excluded", OR(H1721="INCLUDED", H1721="MAYBE")), "AI: No, Human: Yes", IF(AND(H1721="Excluded", OR(G1721="INCLUDED", G1721="CERTAINLY INCLUDED", G1721="MAYBE")), "AI: Yes, Human: No", "Other Conflict")))))</f>
        <v>Mutually Excluded</v>
      </c>
      <c r="K1721" s="10"/>
      <c r="L1721" s="10"/>
      <c r="N1721" s="220" t="s">
        <v>19</v>
      </c>
      <c r="O1721" s="54" t="str">
        <f>IF(J1721="Mutually Excluded","Exclude",IF(J1721= "Mutually Included","Include",M1721))</f>
        <v>Exclude</v>
      </c>
      <c r="P1721" s="54" t="str">
        <f>'Humans Alignment T&amp;A'!Z1721</f>
        <v>Exclude</v>
      </c>
      <c r="Q1721" s="120" t="str">
        <f>IF(AND(O1721="Exclude", P1721="Exclude"), "Mutually Excluded", IF(AND(OR(O1721="CERTAINLY INCLUDED", O1721="INCLUDE" ), OR(P1721="INCLUDE", P1721="MAYBE")), "MUTUALLY INCLUDED", IF(AND(O1721="MAYBE", P1721="MAYBE"), "Mutually MAYBE", IF(AND(O1721="Exclude", OR(P1721="INCLUDE", P1721="MAYBE")), "AI+Hum: No, Hum1+2: Yes", IF(AND(P1721="Exclude", OR(O1721="INCLUDE", O1721="CERTAINLY INCLUDED", H1721="MAYBE")), "Ai+hum: Yes, Hum1+2: No", "Other Conflict")))))</f>
        <v>Mutually Excluded</v>
      </c>
      <c r="U1721" s="121" t="str">
        <f>IF(Q1721="Mutually Excluded","Exclude",IF(Q1721= "Mutually Included","Include",R1721))</f>
        <v>Exclude</v>
      </c>
      <c r="V1721" s="122"/>
      <c r="X1721" s="117"/>
      <c r="Y1721" s="117"/>
      <c r="Z1721" s="103" t="str">
        <f t="shared" si="249"/>
        <v/>
      </c>
      <c r="AA1721" s="256"/>
      <c r="AB1721" s="186"/>
      <c r="AC1721" s="186"/>
      <c r="AD1721" s="203"/>
      <c r="AF1721" s="203"/>
      <c r="AG1721" s="102" t="str">
        <f t="shared" si="250"/>
        <v/>
      </c>
      <c r="AH1721" s="10" t="str">
        <f t="shared" si="247"/>
        <v/>
      </c>
      <c r="AI1721" s="102"/>
      <c r="AJ1721" s="10"/>
      <c r="AK1721" s="10"/>
      <c r="AL1721" s="105"/>
      <c r="AM1721" s="102"/>
      <c r="AN1721" s="10"/>
      <c r="AO1721" s="10" t="str">
        <f t="shared" si="251"/>
        <v/>
      </c>
      <c r="AT1721" s="10"/>
      <c r="AU1721" s="10" t="str">
        <f>IF(O1721="include",AF1721,"")</f>
        <v/>
      </c>
      <c r="AV1721" s="54" t="str">
        <f>IF(P1721="include",AF1721,"")</f>
        <v/>
      </c>
    </row>
    <row r="1722" spans="1:48" s="54" customFormat="1" ht="45">
      <c r="A1722" s="10">
        <v>1868</v>
      </c>
      <c r="B1722" s="10"/>
      <c r="C1722" s="10" t="s">
        <v>2273</v>
      </c>
      <c r="D1722" s="10">
        <v>2</v>
      </c>
      <c r="E1722" s="10">
        <v>2</v>
      </c>
      <c r="F1722" s="10">
        <v>2</v>
      </c>
      <c r="G1722" s="119" t="str">
        <f t="shared" si="248"/>
        <v>EXCLUDED</v>
      </c>
      <c r="H1722" s="147" t="s">
        <v>901</v>
      </c>
      <c r="I1722" s="189" t="s">
        <v>901</v>
      </c>
      <c r="J1722" s="10" t="str">
        <f>IF(AND(G1722="Excluded", H1722="Excluded"), "Mutually Excluded", IF(AND(OR(G1722="CERTAINLY INCLUDED", G1722="INCLUDED", G1722="MAYBE" ), OR(H1722="INCLUDED", H1722="MAYBE")), "MUTUALLY INCLUDED", IF(AND(G1722="MAYBE", H1722="MAYBE"), "Mutually MAYBE", IF(AND(G1722="Excluded", OR(H1722="INCLUDED", H1722="MAYBE")), "AI: No, Human: Yes", IF(AND(H1722="Excluded", OR(G1722="INCLUDED", G1722="CERTAINLY INCLUDED", G1722="MAYBE")), "AI: Yes, Human: No", "Other Conflict")))))</f>
        <v>Mutually Excluded</v>
      </c>
      <c r="K1722" s="10"/>
      <c r="L1722" s="10"/>
      <c r="N1722" s="220" t="s">
        <v>19</v>
      </c>
      <c r="O1722" s="54" t="str">
        <f>IF(J1722="Mutually Excluded","Exclude",IF(J1722= "Mutually Included","Include",M1722))</f>
        <v>Exclude</v>
      </c>
      <c r="P1722" s="54" t="str">
        <f>'Humans Alignment T&amp;A'!Z1722</f>
        <v>Exclude</v>
      </c>
      <c r="Q1722" s="120" t="str">
        <f>IF(AND(O1722="Exclude", P1722="Exclude"), "Mutually Excluded", IF(AND(OR(O1722="CERTAINLY INCLUDED", O1722="INCLUDE" ), OR(P1722="INCLUDE", P1722="MAYBE")), "MUTUALLY INCLUDED", IF(AND(O1722="MAYBE", P1722="MAYBE"), "Mutually MAYBE", IF(AND(O1722="Exclude", OR(P1722="INCLUDE", P1722="MAYBE")), "AI+Hum: No, Hum1+2: Yes", IF(AND(P1722="Exclude", OR(O1722="INCLUDE", O1722="CERTAINLY INCLUDED", H1722="MAYBE")), "Ai+hum: Yes, Hum1+2: No", "Other Conflict")))))</f>
        <v>Mutually Excluded</v>
      </c>
      <c r="U1722" s="121" t="str">
        <f>IF(Q1722="Mutually Excluded","Exclude",IF(Q1722= "Mutually Included","Include",R1722))</f>
        <v>Exclude</v>
      </c>
      <c r="V1722" s="122"/>
      <c r="X1722" s="117"/>
      <c r="Y1722" s="117"/>
      <c r="Z1722" s="103" t="str">
        <f t="shared" si="249"/>
        <v/>
      </c>
      <c r="AA1722" s="256"/>
      <c r="AB1722" s="186"/>
      <c r="AC1722" s="186"/>
      <c r="AD1722" s="203"/>
      <c r="AF1722" s="203"/>
      <c r="AG1722" s="102" t="str">
        <f t="shared" si="250"/>
        <v/>
      </c>
      <c r="AH1722" s="10" t="str">
        <f t="shared" si="247"/>
        <v/>
      </c>
      <c r="AI1722" s="102"/>
      <c r="AJ1722" s="10"/>
      <c r="AK1722" s="10"/>
      <c r="AL1722" s="105"/>
      <c r="AM1722" s="102"/>
      <c r="AN1722" s="10"/>
      <c r="AO1722" s="10" t="str">
        <f t="shared" si="251"/>
        <v/>
      </c>
      <c r="AT1722" s="10"/>
      <c r="AU1722" s="10" t="str">
        <f>IF(O1722="include",AF1722,"")</f>
        <v/>
      </c>
      <c r="AV1722" s="54" t="str">
        <f>IF(P1722="include",AF1722,"")</f>
        <v/>
      </c>
    </row>
    <row r="1723" spans="1:48" s="54" customFormat="1" ht="75">
      <c r="A1723" s="10">
        <v>1869</v>
      </c>
      <c r="B1723" s="10"/>
      <c r="C1723" s="10" t="s">
        <v>2274</v>
      </c>
      <c r="D1723" s="10">
        <v>3</v>
      </c>
      <c r="E1723" s="10">
        <v>2</v>
      </c>
      <c r="F1723" s="10">
        <v>3</v>
      </c>
      <c r="G1723" s="119" t="str">
        <f t="shared" si="248"/>
        <v>EXCLUDED</v>
      </c>
      <c r="H1723" s="147" t="s">
        <v>901</v>
      </c>
      <c r="I1723" s="189" t="s">
        <v>901</v>
      </c>
      <c r="J1723" s="10" t="str">
        <f>IF(AND(G1723="Excluded", H1723="Excluded"), "Mutually Excluded", IF(AND(OR(G1723="CERTAINLY INCLUDED", G1723="INCLUDED", G1723="MAYBE" ), OR(H1723="INCLUDED", H1723="MAYBE")), "MUTUALLY INCLUDED", IF(AND(G1723="MAYBE", H1723="MAYBE"), "Mutually MAYBE", IF(AND(G1723="Excluded", OR(H1723="INCLUDED", H1723="MAYBE")), "AI: No, Human: Yes", IF(AND(H1723="Excluded", OR(G1723="INCLUDED", G1723="CERTAINLY INCLUDED", G1723="MAYBE")), "AI: Yes, Human: No", "Other Conflict")))))</f>
        <v>Mutually Excluded</v>
      </c>
      <c r="K1723" s="10"/>
      <c r="L1723" s="10"/>
      <c r="N1723" s="220" t="s">
        <v>19</v>
      </c>
      <c r="O1723" s="54" t="str">
        <f>IF(J1723="Mutually Excluded","Exclude",IF(J1723= "Mutually Included","Include",M1723))</f>
        <v>Exclude</v>
      </c>
      <c r="P1723" s="54" t="str">
        <f>'Humans Alignment T&amp;A'!Z1723</f>
        <v>Exclude</v>
      </c>
      <c r="Q1723" s="120" t="str">
        <f>IF(AND(O1723="Exclude", P1723="Exclude"), "Mutually Excluded", IF(AND(OR(O1723="CERTAINLY INCLUDED", O1723="INCLUDE" ), OR(P1723="INCLUDE", P1723="MAYBE")), "MUTUALLY INCLUDED", IF(AND(O1723="MAYBE", P1723="MAYBE"), "Mutually MAYBE", IF(AND(O1723="Exclude", OR(P1723="INCLUDE", P1723="MAYBE")), "AI+Hum: No, Hum1+2: Yes", IF(AND(P1723="Exclude", OR(O1723="INCLUDE", O1723="CERTAINLY INCLUDED", H1723="MAYBE")), "Ai+hum: Yes, Hum1+2: No", "Other Conflict")))))</f>
        <v>Mutually Excluded</v>
      </c>
      <c r="U1723" s="121" t="str">
        <f>IF(Q1723="Mutually Excluded","Exclude",IF(Q1723= "Mutually Included","Include",R1723))</f>
        <v>Exclude</v>
      </c>
      <c r="V1723" s="122"/>
      <c r="X1723" s="117"/>
      <c r="Y1723" s="117"/>
      <c r="Z1723" s="103" t="str">
        <f t="shared" si="249"/>
        <v/>
      </c>
      <c r="AA1723" s="256"/>
      <c r="AB1723" s="186"/>
      <c r="AC1723" s="186"/>
      <c r="AD1723" s="203"/>
      <c r="AF1723" s="203"/>
      <c r="AG1723" s="102" t="str">
        <f t="shared" si="250"/>
        <v/>
      </c>
      <c r="AH1723" s="10" t="str">
        <f t="shared" si="247"/>
        <v/>
      </c>
      <c r="AI1723" s="102"/>
      <c r="AJ1723" s="10"/>
      <c r="AK1723" s="10"/>
      <c r="AL1723" s="105"/>
      <c r="AM1723" s="102"/>
      <c r="AN1723" s="10"/>
      <c r="AO1723" s="10" t="str">
        <f t="shared" si="251"/>
        <v/>
      </c>
      <c r="AT1723" s="10"/>
      <c r="AU1723" s="10" t="str">
        <f>IF(O1723="include",AF1723,"")</f>
        <v/>
      </c>
      <c r="AV1723" s="54" t="str">
        <f>IF(P1723="include",AF1723,"")</f>
        <v/>
      </c>
    </row>
    <row r="1724" spans="1:48" s="54" customFormat="1" ht="45">
      <c r="A1724" s="10">
        <v>1870</v>
      </c>
      <c r="B1724" s="10"/>
      <c r="C1724" s="10" t="s">
        <v>2275</v>
      </c>
      <c r="D1724" s="10">
        <v>1</v>
      </c>
      <c r="E1724" s="10">
        <v>1</v>
      </c>
      <c r="F1724" s="10">
        <v>1</v>
      </c>
      <c r="G1724" s="119" t="str">
        <f t="shared" si="248"/>
        <v>EXCLUDED</v>
      </c>
      <c r="H1724" s="147" t="s">
        <v>901</v>
      </c>
      <c r="I1724" s="189" t="s">
        <v>901</v>
      </c>
      <c r="J1724" s="10" t="str">
        <f>IF(AND(G1724="Excluded", H1724="Excluded"), "Mutually Excluded", IF(AND(OR(G1724="CERTAINLY INCLUDED", G1724="INCLUDED", G1724="MAYBE" ), OR(H1724="INCLUDED", H1724="MAYBE")), "MUTUALLY INCLUDED", IF(AND(G1724="MAYBE", H1724="MAYBE"), "Mutually MAYBE", IF(AND(G1724="Excluded", OR(H1724="INCLUDED", H1724="MAYBE")), "AI: No, Human: Yes", IF(AND(H1724="Excluded", OR(G1724="INCLUDED", G1724="CERTAINLY INCLUDED", G1724="MAYBE")), "AI: Yes, Human: No", "Other Conflict")))))</f>
        <v>Mutually Excluded</v>
      </c>
      <c r="K1724" s="10"/>
      <c r="L1724" s="10"/>
      <c r="N1724" s="220" t="s">
        <v>19</v>
      </c>
      <c r="O1724" s="54" t="str">
        <f>IF(J1724="Mutually Excluded","Exclude",IF(J1724= "Mutually Included","Include",M1724))</f>
        <v>Exclude</v>
      </c>
      <c r="P1724" s="54" t="str">
        <f>'Humans Alignment T&amp;A'!Z1724</f>
        <v>Exclude</v>
      </c>
      <c r="Q1724" s="120" t="str">
        <f>IF(AND(O1724="Exclude", P1724="Exclude"), "Mutually Excluded", IF(AND(OR(O1724="CERTAINLY INCLUDED", O1724="INCLUDE" ), OR(P1724="INCLUDE", P1724="MAYBE")), "MUTUALLY INCLUDED", IF(AND(O1724="MAYBE", P1724="MAYBE"), "Mutually MAYBE", IF(AND(O1724="Exclude", OR(P1724="INCLUDE", P1724="MAYBE")), "AI+Hum: No, Hum1+2: Yes", IF(AND(P1724="Exclude", OR(O1724="INCLUDE", O1724="CERTAINLY INCLUDED", H1724="MAYBE")), "Ai+hum: Yes, Hum1+2: No", "Other Conflict")))))</f>
        <v>Mutually Excluded</v>
      </c>
      <c r="U1724" s="121" t="str">
        <f>IF(Q1724="Mutually Excluded","Exclude",IF(Q1724= "Mutually Included","Include",R1724))</f>
        <v>Exclude</v>
      </c>
      <c r="V1724" s="122"/>
      <c r="X1724" s="117"/>
      <c r="Y1724" s="117"/>
      <c r="Z1724" s="103" t="str">
        <f t="shared" si="249"/>
        <v/>
      </c>
      <c r="AA1724" s="256"/>
      <c r="AB1724" s="186"/>
      <c r="AC1724" s="186"/>
      <c r="AD1724" s="203"/>
      <c r="AF1724" s="203"/>
      <c r="AG1724" s="102" t="str">
        <f t="shared" si="250"/>
        <v/>
      </c>
      <c r="AH1724" s="10" t="str">
        <f t="shared" si="247"/>
        <v/>
      </c>
      <c r="AI1724" s="102"/>
      <c r="AJ1724" s="10"/>
      <c r="AK1724" s="10"/>
      <c r="AL1724" s="105"/>
      <c r="AM1724" s="102"/>
      <c r="AN1724" s="10"/>
      <c r="AO1724" s="10" t="str">
        <f t="shared" si="251"/>
        <v/>
      </c>
      <c r="AT1724" s="10"/>
      <c r="AU1724" s="10" t="str">
        <f>IF(O1724="include",AF1724,"")</f>
        <v/>
      </c>
      <c r="AV1724" s="54" t="str">
        <f>IF(P1724="include",AF1724,"")</f>
        <v/>
      </c>
    </row>
    <row r="1725" spans="1:48" s="54" customFormat="1" ht="30">
      <c r="A1725" s="10">
        <v>1871</v>
      </c>
      <c r="B1725" s="10"/>
      <c r="C1725" s="10" t="s">
        <v>2278</v>
      </c>
      <c r="D1725" s="10">
        <v>1</v>
      </c>
      <c r="E1725" s="10">
        <v>1</v>
      </c>
      <c r="F1725" s="10">
        <v>1</v>
      </c>
      <c r="G1725" s="119" t="str">
        <f t="shared" si="248"/>
        <v>EXCLUDED</v>
      </c>
      <c r="H1725" s="147" t="s">
        <v>901</v>
      </c>
      <c r="I1725" s="189" t="s">
        <v>901</v>
      </c>
      <c r="J1725" s="10" t="str">
        <f>IF(AND(G1725="Excluded", H1725="Excluded"), "Mutually Excluded", IF(AND(OR(G1725="CERTAINLY INCLUDED", G1725="INCLUDED", G1725="MAYBE" ), OR(H1725="INCLUDED", H1725="MAYBE")), "MUTUALLY INCLUDED", IF(AND(G1725="MAYBE", H1725="MAYBE"), "Mutually MAYBE", IF(AND(G1725="Excluded", OR(H1725="INCLUDED", H1725="MAYBE")), "AI: No, Human: Yes", IF(AND(H1725="Excluded", OR(G1725="INCLUDED", G1725="CERTAINLY INCLUDED", G1725="MAYBE")), "AI: Yes, Human: No", "Other Conflict")))))</f>
        <v>Mutually Excluded</v>
      </c>
      <c r="K1725" s="10"/>
      <c r="L1725" s="10"/>
      <c r="N1725" s="220" t="s">
        <v>19</v>
      </c>
      <c r="O1725" s="54" t="str">
        <f>IF(J1725="Mutually Excluded","Exclude",IF(J1725= "Mutually Included","Include",M1725))</f>
        <v>Exclude</v>
      </c>
      <c r="P1725" s="54" t="str">
        <f>'Humans Alignment T&amp;A'!Z1725</f>
        <v>Exclude</v>
      </c>
      <c r="Q1725" s="120" t="str">
        <f>IF(AND(O1725="Exclude", P1725="Exclude"), "Mutually Excluded", IF(AND(OR(O1725="CERTAINLY INCLUDED", O1725="INCLUDE" ), OR(P1725="INCLUDE", P1725="MAYBE")), "MUTUALLY INCLUDED", IF(AND(O1725="MAYBE", P1725="MAYBE"), "Mutually MAYBE", IF(AND(O1725="Exclude", OR(P1725="INCLUDE", P1725="MAYBE")), "AI+Hum: No, Hum1+2: Yes", IF(AND(P1725="Exclude", OR(O1725="INCLUDE", O1725="CERTAINLY INCLUDED", H1725="MAYBE")), "Ai+hum: Yes, Hum1+2: No", "Other Conflict")))))</f>
        <v>Mutually Excluded</v>
      </c>
      <c r="U1725" s="121" t="str">
        <f>IF(Q1725="Mutually Excluded","Exclude",IF(Q1725= "Mutually Included","Include",R1725))</f>
        <v>Exclude</v>
      </c>
      <c r="V1725" s="122"/>
      <c r="X1725" s="117"/>
      <c r="Y1725" s="117"/>
      <c r="Z1725" s="103" t="str">
        <f t="shared" si="249"/>
        <v/>
      </c>
      <c r="AA1725" s="256"/>
      <c r="AB1725" s="186"/>
      <c r="AC1725" s="186"/>
      <c r="AD1725" s="203"/>
      <c r="AF1725" s="203"/>
      <c r="AG1725" s="102" t="str">
        <f t="shared" si="250"/>
        <v/>
      </c>
      <c r="AH1725" s="10" t="str">
        <f t="shared" si="247"/>
        <v/>
      </c>
      <c r="AI1725" s="102"/>
      <c r="AJ1725" s="10"/>
      <c r="AK1725" s="10"/>
      <c r="AL1725" s="105"/>
      <c r="AM1725" s="102"/>
      <c r="AN1725" s="10"/>
      <c r="AO1725" s="10" t="str">
        <f t="shared" si="251"/>
        <v/>
      </c>
      <c r="AT1725" s="10"/>
      <c r="AU1725" s="10" t="str">
        <f>IF(O1725="include",AF1725,"")</f>
        <v/>
      </c>
      <c r="AV1725" s="54" t="str">
        <f>IF(P1725="include",AF1725,"")</f>
        <v/>
      </c>
    </row>
    <row r="1726" spans="1:48" s="54" customFormat="1" ht="75" customHeight="1">
      <c r="A1726" s="10">
        <v>1872</v>
      </c>
      <c r="B1726" s="10"/>
      <c r="C1726" s="10" t="s">
        <v>2279</v>
      </c>
      <c r="D1726" s="10">
        <v>4</v>
      </c>
      <c r="E1726" s="10">
        <v>4</v>
      </c>
      <c r="F1726" s="10">
        <v>4</v>
      </c>
      <c r="G1726" s="119" t="str">
        <f t="shared" si="248"/>
        <v>EXCLUDED</v>
      </c>
      <c r="H1726" s="147" t="s">
        <v>901</v>
      </c>
      <c r="I1726" s="189" t="s">
        <v>901</v>
      </c>
      <c r="J1726" s="10" t="str">
        <f>IF(AND(G1726="Excluded", H1726="Excluded"), "Mutually Excluded", IF(AND(OR(G1726="CERTAINLY INCLUDED", G1726="INCLUDED", G1726="MAYBE" ), OR(H1726="INCLUDED", H1726="MAYBE")), "MUTUALLY INCLUDED", IF(AND(G1726="MAYBE", H1726="MAYBE"), "Mutually MAYBE", IF(AND(G1726="Excluded", OR(H1726="INCLUDED", H1726="MAYBE")), "AI: No, Human: Yes", IF(AND(H1726="Excluded", OR(G1726="INCLUDED", G1726="CERTAINLY INCLUDED", G1726="MAYBE")), "AI: Yes, Human: No", "Other Conflict")))))</f>
        <v>Mutually Excluded</v>
      </c>
      <c r="K1726" s="10"/>
      <c r="L1726" s="10"/>
      <c r="N1726" s="220" t="s">
        <v>19</v>
      </c>
      <c r="O1726" s="54" t="str">
        <f>IF(J1726="Mutually Excluded","Exclude",IF(J1726= "Mutually Included","Include",M1726))</f>
        <v>Exclude</v>
      </c>
      <c r="P1726" s="54" t="str">
        <f>'Humans Alignment T&amp;A'!Z1726</f>
        <v>Exclude</v>
      </c>
      <c r="Q1726" s="120" t="str">
        <f>IF(AND(O1726="Exclude", P1726="Exclude"), "Mutually Excluded", IF(AND(OR(O1726="CERTAINLY INCLUDED", O1726="INCLUDE" ), OR(P1726="INCLUDE", P1726="MAYBE")), "MUTUALLY INCLUDED", IF(AND(O1726="MAYBE", P1726="MAYBE"), "Mutually MAYBE", IF(AND(O1726="Exclude", OR(P1726="INCLUDE", P1726="MAYBE")), "AI+Hum: No, Hum1+2: Yes", IF(AND(P1726="Exclude", OR(O1726="INCLUDE", O1726="CERTAINLY INCLUDED", H1726="MAYBE")), "Ai+hum: Yes, Hum1+2: No", "Other Conflict")))))</f>
        <v>Mutually Excluded</v>
      </c>
      <c r="U1726" s="121" t="str">
        <f>IF(Q1726="Mutually Excluded","Exclude",IF(Q1726= "Mutually Included","Include",R1726))</f>
        <v>Exclude</v>
      </c>
      <c r="V1726" s="122"/>
      <c r="X1726" s="117"/>
      <c r="Y1726" s="117"/>
      <c r="Z1726" s="103" t="str">
        <f t="shared" si="249"/>
        <v/>
      </c>
      <c r="AA1726" s="256"/>
      <c r="AB1726" s="186"/>
      <c r="AC1726" s="186"/>
      <c r="AD1726" s="203"/>
      <c r="AF1726" s="203"/>
      <c r="AG1726" s="102" t="str">
        <f t="shared" si="250"/>
        <v/>
      </c>
      <c r="AH1726" s="10" t="str">
        <f t="shared" si="247"/>
        <v/>
      </c>
      <c r="AI1726" s="102"/>
      <c r="AJ1726" s="10"/>
      <c r="AK1726" s="10"/>
      <c r="AL1726" s="105"/>
      <c r="AM1726" s="102"/>
      <c r="AN1726" s="10"/>
      <c r="AO1726" s="10" t="str">
        <f t="shared" si="251"/>
        <v/>
      </c>
      <c r="AT1726" s="10"/>
      <c r="AU1726" s="10" t="str">
        <f>IF(O1726="include",AF1726,"")</f>
        <v/>
      </c>
      <c r="AV1726" s="54" t="str">
        <f>IF(P1726="include",AF1726,"")</f>
        <v/>
      </c>
    </row>
    <row r="1727" spans="1:48" s="54" customFormat="1" ht="45">
      <c r="A1727" s="10">
        <v>1873</v>
      </c>
      <c r="B1727" s="10"/>
      <c r="C1727" s="10" t="s">
        <v>2281</v>
      </c>
      <c r="D1727" s="10">
        <v>4</v>
      </c>
      <c r="E1727" s="10">
        <v>4</v>
      </c>
      <c r="F1727" s="10">
        <v>5</v>
      </c>
      <c r="G1727" s="119" t="str">
        <f t="shared" si="248"/>
        <v>MAYBE</v>
      </c>
      <c r="H1727" s="147" t="s">
        <v>901</v>
      </c>
      <c r="I1727" s="189" t="s">
        <v>901</v>
      </c>
      <c r="J1727" s="10" t="str">
        <f>IF(AND(G1727="Excluded", H1727="Excluded"), "Mutually Excluded", IF(AND(OR(G1727="CERTAINLY INCLUDED", G1727="INCLUDED", G1727="MAYBE" ), OR(H1727="INCLUDED", H1727="MAYBE")), "MUTUALLY INCLUDED", IF(AND(G1727="MAYBE", H1727="MAYBE"), "Mutually MAYBE", IF(AND(G1727="Excluded", OR(H1727="INCLUDED", H1727="MAYBE")), "AI: No, Human: Yes", IF(AND(H1727="Excluded", OR(G1727="INCLUDED", G1727="CERTAINLY INCLUDED", G1727="MAYBE")), "AI: Yes, Human: No", "Other Conflict")))))</f>
        <v>AI: Yes, Human: No</v>
      </c>
      <c r="K1727" s="10" t="s">
        <v>19</v>
      </c>
      <c r="L1727" s="10" t="s">
        <v>19</v>
      </c>
      <c r="M1727" s="54" t="s">
        <v>19</v>
      </c>
      <c r="N1727" s="220" t="s">
        <v>19</v>
      </c>
      <c r="O1727" s="54" t="str">
        <f>IF(J1727="Mutually Excluded","Exclude",IF(J1727= "Mutually Included","Include",M1727))</f>
        <v>Exclude</v>
      </c>
      <c r="P1727" s="54" t="str">
        <f>'Humans Alignment T&amp;A'!Z1727</f>
        <v>Exclude</v>
      </c>
      <c r="Q1727" s="120" t="str">
        <f>IF(AND(O1727="Exclude", P1727="Exclude"), "Mutually Excluded", IF(AND(OR(O1727="CERTAINLY INCLUDED", O1727="INCLUDE" ), OR(P1727="INCLUDE", P1727="MAYBE")), "MUTUALLY INCLUDED", IF(AND(O1727="MAYBE", P1727="MAYBE"), "Mutually MAYBE", IF(AND(O1727="Exclude", OR(P1727="INCLUDE", P1727="MAYBE")), "AI+Hum: No, Hum1+2: Yes", IF(AND(P1727="Exclude", OR(O1727="INCLUDE", O1727="CERTAINLY INCLUDED", H1727="MAYBE")), "Ai+hum: Yes, Hum1+2: No", "Other Conflict")))))</f>
        <v>Mutually Excluded</v>
      </c>
      <c r="U1727" s="121" t="str">
        <f>IF(Q1727="Mutually Excluded","Exclude",IF(Q1727= "Mutually Included","Include",R1727))</f>
        <v>Exclude</v>
      </c>
      <c r="V1727" s="122"/>
      <c r="X1727" s="117"/>
      <c r="Y1727" s="117"/>
      <c r="Z1727" s="103" t="str">
        <f t="shared" si="249"/>
        <v/>
      </c>
      <c r="AA1727" s="256"/>
      <c r="AB1727" s="186"/>
      <c r="AC1727" s="186"/>
      <c r="AD1727" s="203"/>
      <c r="AF1727" s="203"/>
      <c r="AG1727" s="102" t="str">
        <f t="shared" si="250"/>
        <v/>
      </c>
      <c r="AH1727" s="10" t="str">
        <f t="shared" si="247"/>
        <v/>
      </c>
      <c r="AI1727" s="102"/>
      <c r="AJ1727" s="10"/>
      <c r="AK1727" s="10"/>
      <c r="AL1727" s="105"/>
      <c r="AM1727" s="102"/>
      <c r="AN1727" s="10"/>
      <c r="AO1727" s="10" t="str">
        <f t="shared" si="251"/>
        <v/>
      </c>
      <c r="AT1727" s="10"/>
      <c r="AU1727" s="10" t="str">
        <f>IF(O1727="include",AF1727,"")</f>
        <v/>
      </c>
      <c r="AV1727" s="54" t="str">
        <f>IF(P1727="include",AF1727,"")</f>
        <v/>
      </c>
    </row>
    <row r="1728" spans="1:48" s="54" customFormat="1" ht="60.75" customHeight="1">
      <c r="A1728" s="10">
        <v>1874</v>
      </c>
      <c r="B1728" s="10"/>
      <c r="C1728" s="10" t="s">
        <v>2282</v>
      </c>
      <c r="D1728" s="10">
        <v>2</v>
      </c>
      <c r="E1728" s="10">
        <v>2</v>
      </c>
      <c r="F1728" s="10">
        <v>2</v>
      </c>
      <c r="G1728" s="119" t="str">
        <f t="shared" si="248"/>
        <v>EXCLUDED</v>
      </c>
      <c r="H1728" s="147" t="s">
        <v>901</v>
      </c>
      <c r="I1728" s="189" t="s">
        <v>901</v>
      </c>
      <c r="J1728" s="10" t="str">
        <f>IF(AND(G1728="Excluded", H1728="Excluded"), "Mutually Excluded", IF(AND(OR(G1728="CERTAINLY INCLUDED", G1728="INCLUDED", G1728="MAYBE" ), OR(H1728="INCLUDED", H1728="MAYBE")), "MUTUALLY INCLUDED", IF(AND(G1728="MAYBE", H1728="MAYBE"), "Mutually MAYBE", IF(AND(G1728="Excluded", OR(H1728="INCLUDED", H1728="MAYBE")), "AI: No, Human: Yes", IF(AND(H1728="Excluded", OR(G1728="INCLUDED", G1728="CERTAINLY INCLUDED", G1728="MAYBE")), "AI: Yes, Human: No", "Other Conflict")))))</f>
        <v>Mutually Excluded</v>
      </c>
      <c r="K1728" s="10"/>
      <c r="L1728" s="10"/>
      <c r="N1728" s="220" t="s">
        <v>19</v>
      </c>
      <c r="O1728" s="54" t="str">
        <f>IF(J1728="Mutually Excluded","Exclude",IF(J1728= "Mutually Included","Include",M1728))</f>
        <v>Exclude</v>
      </c>
      <c r="P1728" s="54" t="str">
        <f>'Humans Alignment T&amp;A'!Z1728</f>
        <v>Exclude</v>
      </c>
      <c r="Q1728" s="120" t="str">
        <f>IF(AND(O1728="Exclude", P1728="Exclude"), "Mutually Excluded", IF(AND(OR(O1728="CERTAINLY INCLUDED", O1728="INCLUDE" ), OR(P1728="INCLUDE", P1728="MAYBE")), "MUTUALLY INCLUDED", IF(AND(O1728="MAYBE", P1728="MAYBE"), "Mutually MAYBE", IF(AND(O1728="Exclude", OR(P1728="INCLUDE", P1728="MAYBE")), "AI+Hum: No, Hum1+2: Yes", IF(AND(P1728="Exclude", OR(O1728="INCLUDE", O1728="CERTAINLY INCLUDED", H1728="MAYBE")), "Ai+hum: Yes, Hum1+2: No", "Other Conflict")))))</f>
        <v>Mutually Excluded</v>
      </c>
      <c r="U1728" s="121" t="str">
        <f>IF(Q1728="Mutually Excluded","Exclude",IF(Q1728= "Mutually Included","Include",R1728))</f>
        <v>Exclude</v>
      </c>
      <c r="V1728" s="122"/>
      <c r="X1728" s="117"/>
      <c r="Y1728" s="117"/>
      <c r="Z1728" s="103" t="str">
        <f t="shared" si="249"/>
        <v/>
      </c>
      <c r="AA1728" s="256"/>
      <c r="AB1728" s="186"/>
      <c r="AC1728" s="186"/>
      <c r="AD1728" s="203"/>
      <c r="AF1728" s="203"/>
      <c r="AG1728" s="102" t="str">
        <f t="shared" si="250"/>
        <v/>
      </c>
      <c r="AH1728" s="10" t="str">
        <f t="shared" si="247"/>
        <v/>
      </c>
      <c r="AI1728" s="102"/>
      <c r="AJ1728" s="10"/>
      <c r="AK1728" s="10"/>
      <c r="AL1728" s="105"/>
      <c r="AM1728" s="102"/>
      <c r="AN1728" s="10"/>
      <c r="AO1728" s="10" t="str">
        <f t="shared" si="251"/>
        <v/>
      </c>
      <c r="AT1728" s="10"/>
      <c r="AU1728" s="10" t="str">
        <f>IF(O1728="include",AF1728,"")</f>
        <v/>
      </c>
      <c r="AV1728" s="54" t="str">
        <f>IF(P1728="include",AF1728,"")</f>
        <v/>
      </c>
    </row>
    <row r="1729" spans="1:65" s="54" customFormat="1" ht="60">
      <c r="A1729" s="10">
        <v>1875</v>
      </c>
      <c r="B1729" s="10"/>
      <c r="C1729" s="10" t="s">
        <v>2283</v>
      </c>
      <c r="D1729" s="10">
        <v>1</v>
      </c>
      <c r="E1729" s="10">
        <v>1</v>
      </c>
      <c r="F1729" s="10">
        <v>1</v>
      </c>
      <c r="G1729" s="119" t="str">
        <f t="shared" si="248"/>
        <v>EXCLUDED</v>
      </c>
      <c r="H1729" s="147" t="s">
        <v>901</v>
      </c>
      <c r="I1729" s="189" t="s">
        <v>901</v>
      </c>
      <c r="J1729" s="10" t="str">
        <f>IF(AND(G1729="Excluded", H1729="Excluded"), "Mutually Excluded", IF(AND(OR(G1729="CERTAINLY INCLUDED", G1729="INCLUDED", G1729="MAYBE" ), OR(H1729="INCLUDED", H1729="MAYBE")), "MUTUALLY INCLUDED", IF(AND(G1729="MAYBE", H1729="MAYBE"), "Mutually MAYBE", IF(AND(G1729="Excluded", OR(H1729="INCLUDED", H1729="MAYBE")), "AI: No, Human: Yes", IF(AND(H1729="Excluded", OR(G1729="INCLUDED", G1729="CERTAINLY INCLUDED", G1729="MAYBE")), "AI: Yes, Human: No", "Other Conflict")))))</f>
        <v>Mutually Excluded</v>
      </c>
      <c r="K1729" s="10"/>
      <c r="L1729" s="10"/>
      <c r="N1729" s="220" t="s">
        <v>19</v>
      </c>
      <c r="O1729" s="54" t="str">
        <f>IF(J1729="Mutually Excluded","Exclude",IF(J1729= "Mutually Included","Include",M1729))</f>
        <v>Exclude</v>
      </c>
      <c r="P1729" s="54" t="str">
        <f>'Humans Alignment T&amp;A'!Z1729</f>
        <v>Exclude</v>
      </c>
      <c r="Q1729" s="120" t="str">
        <f>IF(AND(O1729="Exclude", P1729="Exclude"), "Mutually Excluded", IF(AND(OR(O1729="CERTAINLY INCLUDED", O1729="INCLUDE" ), OR(P1729="INCLUDE", P1729="MAYBE")), "MUTUALLY INCLUDED", IF(AND(O1729="MAYBE", P1729="MAYBE"), "Mutually MAYBE", IF(AND(O1729="Exclude", OR(P1729="INCLUDE", P1729="MAYBE")), "AI+Hum: No, Hum1+2: Yes", IF(AND(P1729="Exclude", OR(O1729="INCLUDE", O1729="CERTAINLY INCLUDED", H1729="MAYBE")), "Ai+hum: Yes, Hum1+2: No", "Other Conflict")))))</f>
        <v>Mutually Excluded</v>
      </c>
      <c r="U1729" s="121" t="str">
        <f>IF(Q1729="Mutually Excluded","Exclude",IF(Q1729= "Mutually Included","Include",R1729))</f>
        <v>Exclude</v>
      </c>
      <c r="V1729" s="122"/>
      <c r="X1729" s="117"/>
      <c r="Y1729" s="117"/>
      <c r="Z1729" s="103" t="str">
        <f t="shared" si="249"/>
        <v/>
      </c>
      <c r="AA1729" s="256"/>
      <c r="AB1729" s="186"/>
      <c r="AC1729" s="186"/>
      <c r="AD1729" s="203"/>
      <c r="AF1729" s="203"/>
      <c r="AG1729" s="102" t="str">
        <f t="shared" si="250"/>
        <v/>
      </c>
      <c r="AH1729" s="10" t="str">
        <f t="shared" si="247"/>
        <v/>
      </c>
      <c r="AI1729" s="102"/>
      <c r="AJ1729" s="10"/>
      <c r="AK1729" s="10"/>
      <c r="AL1729" s="105"/>
      <c r="AM1729" s="102"/>
      <c r="AN1729" s="10"/>
      <c r="AO1729" s="10" t="str">
        <f t="shared" si="251"/>
        <v/>
      </c>
      <c r="AT1729" s="10"/>
      <c r="AU1729" s="10" t="str">
        <f>IF(O1729="include",AF1729,"")</f>
        <v/>
      </c>
      <c r="AV1729" s="54" t="str">
        <f>IF(P1729="include",AF1729,"")</f>
        <v/>
      </c>
    </row>
    <row r="1730" spans="1:65" s="54" customFormat="1" ht="45" customHeight="1">
      <c r="A1730" s="10">
        <v>1876</v>
      </c>
      <c r="B1730" s="10" t="s">
        <v>2284</v>
      </c>
      <c r="C1730" s="10" t="s">
        <v>2284</v>
      </c>
      <c r="D1730" s="10">
        <v>5</v>
      </c>
      <c r="E1730" s="10">
        <v>4</v>
      </c>
      <c r="F1730" s="10">
        <v>4</v>
      </c>
      <c r="G1730" s="119" t="str">
        <f t="shared" si="248"/>
        <v>MAYBE</v>
      </c>
      <c r="H1730" s="147" t="s">
        <v>901</v>
      </c>
      <c r="I1730" s="189" t="s">
        <v>901</v>
      </c>
      <c r="J1730" s="10" t="str">
        <f>IF(AND(G1730="Excluded", H1730="Excluded"), "Mutually Excluded", IF(AND(OR(G1730="CERTAINLY INCLUDED", G1730="INCLUDED", G1730="MAYBE" ), OR(H1730="INCLUDED", H1730="MAYBE")), "MUTUALLY INCLUDED", IF(AND(G1730="MAYBE", H1730="MAYBE"), "Mutually MAYBE", IF(AND(G1730="Excluded", OR(H1730="INCLUDED", H1730="MAYBE")), "AI: No, Human: Yes", IF(AND(H1730="Excluded", OR(G1730="INCLUDED", G1730="CERTAINLY INCLUDED", G1730="MAYBE")), "AI: Yes, Human: No", "Other Conflict")))))</f>
        <v>AI: Yes, Human: No</v>
      </c>
      <c r="K1730" s="10" t="s">
        <v>23</v>
      </c>
      <c r="L1730" s="10" t="s">
        <v>23</v>
      </c>
      <c r="M1730" s="54" t="s">
        <v>23</v>
      </c>
      <c r="N1730" s="220" t="s">
        <v>19</v>
      </c>
      <c r="O1730" s="54" t="str">
        <f>IF(J1730="Mutually Excluded","Exclude",IF(J1730= "Mutually Included","Include",M1730))</f>
        <v>Include</v>
      </c>
      <c r="P1730" s="54" t="str">
        <f>'Humans Alignment T&amp;A'!Z1730</f>
        <v>Exclude</v>
      </c>
      <c r="Q1730" s="120" t="str">
        <f>IF(AND(O1730="Exclude", P1730="Exclude"), "Mutually Excluded", IF(AND(OR(O1730="CERTAINLY INCLUDED", O1730="INCLUDE" ), OR(P1730="INCLUDE", P1730="MAYBE")), "MUTUALLY INCLUDED", IF(AND(O1730="MAYBE", P1730="MAYBE"), "Mutually MAYBE", IF(AND(O1730="Exclude", OR(P1730="INCLUDE", P1730="MAYBE")), "AI+Hum: No, Hum1+2: Yes", IF(AND(P1730="Exclude", OR(O1730="INCLUDE", O1730="CERTAINLY INCLUDED", H1730="MAYBE")), "Ai+hum: Yes, Hum1+2: No", "Other Conflict")))))</f>
        <v>Ai+hum: Yes, Hum1+2: No</v>
      </c>
      <c r="R1730" s="190" t="s">
        <v>23</v>
      </c>
      <c r="U1730" s="121" t="str">
        <f>IF(Q1730="Mutually Excluded","Exclude",IF(Q1730= "Mutually Included","Include",R1730))</f>
        <v>Include</v>
      </c>
      <c r="V1730" s="122" t="s">
        <v>19</v>
      </c>
      <c r="W1730" s="54" t="s">
        <v>19</v>
      </c>
      <c r="X1730" s="201" t="s">
        <v>901</v>
      </c>
      <c r="Y1730" s="201" t="s">
        <v>3011</v>
      </c>
      <c r="Z1730" s="103" t="str">
        <f t="shared" si="249"/>
        <v>Mutually Excluded</v>
      </c>
      <c r="AA1730" s="104" t="s">
        <v>19</v>
      </c>
      <c r="AB1730" s="186"/>
      <c r="AC1730" s="186"/>
      <c r="AD1730" s="203"/>
      <c r="AF1730" s="203" t="s">
        <v>19</v>
      </c>
      <c r="AG1730" s="102" t="str">
        <f t="shared" si="250"/>
        <v/>
      </c>
      <c r="AH1730" s="10" t="str">
        <f t="shared" si="247"/>
        <v>Human Excluded, AI Included</v>
      </c>
      <c r="AI1730" s="102"/>
      <c r="AJ1730" s="10"/>
      <c r="AK1730" s="10"/>
      <c r="AL1730" s="107" t="s">
        <v>19</v>
      </c>
      <c r="AM1730" s="107" t="s">
        <v>19</v>
      </c>
      <c r="AN1730" s="107" t="s">
        <v>19</v>
      </c>
      <c r="AO1730" s="10" t="str">
        <f t="shared" si="251"/>
        <v>Human Excluded, AI Included</v>
      </c>
      <c r="AP1730" s="190" t="str">
        <f>IF(COUNTA(AQ1730:AS1730)=0, "", IF(COUNTIF(AQ1730:AS1730,5)=3, "Include", IF(COUNTIF(AQ1730:AS1730,5)&gt;=1, "Maybe", "Exclude")))</f>
        <v>Maybe</v>
      </c>
      <c r="AQ1730" s="190">
        <v>5</v>
      </c>
      <c r="AR1730" s="190">
        <v>4</v>
      </c>
      <c r="AS1730" s="190">
        <v>5</v>
      </c>
      <c r="AT1730" s="199" t="s">
        <v>3105</v>
      </c>
      <c r="AU1730" s="10" t="str">
        <f>IF(O1730="include",AF1730,"")</f>
        <v>Exclude</v>
      </c>
      <c r="AV1730" s="54" t="str">
        <f>IF(P1730="include",AF1730,"")</f>
        <v/>
      </c>
    </row>
    <row r="1731" spans="1:65" s="54" customFormat="1" ht="70.150000000000006" customHeight="1">
      <c r="A1731" s="10">
        <v>1877</v>
      </c>
      <c r="B1731" s="10"/>
      <c r="C1731" s="10" t="s">
        <v>2286</v>
      </c>
      <c r="D1731" s="10">
        <v>2</v>
      </c>
      <c r="E1731" s="10">
        <v>2</v>
      </c>
      <c r="F1731" s="10">
        <v>2</v>
      </c>
      <c r="G1731" s="119" t="str">
        <f t="shared" si="248"/>
        <v>EXCLUDED</v>
      </c>
      <c r="H1731" s="147" t="s">
        <v>901</v>
      </c>
      <c r="I1731" s="189" t="s">
        <v>901</v>
      </c>
      <c r="J1731" s="10" t="str">
        <f>IF(AND(G1731="Excluded", H1731="Excluded"), "Mutually Excluded", IF(AND(OR(G1731="CERTAINLY INCLUDED", G1731="INCLUDED", G1731="MAYBE" ), OR(H1731="INCLUDED", H1731="MAYBE")), "MUTUALLY INCLUDED", IF(AND(G1731="MAYBE", H1731="MAYBE"), "Mutually MAYBE", IF(AND(G1731="Excluded", OR(H1731="INCLUDED", H1731="MAYBE")), "AI: No, Human: Yes", IF(AND(H1731="Excluded", OR(G1731="INCLUDED", G1731="CERTAINLY INCLUDED", G1731="MAYBE")), "AI: Yes, Human: No", "Other Conflict")))))</f>
        <v>Mutually Excluded</v>
      </c>
      <c r="K1731" s="10"/>
      <c r="L1731" s="10"/>
      <c r="N1731" s="220" t="s">
        <v>19</v>
      </c>
      <c r="O1731" s="54" t="str">
        <f>IF(J1731="Mutually Excluded","Exclude",IF(J1731= "Mutually Included","Include",M1731))</f>
        <v>Exclude</v>
      </c>
      <c r="P1731" s="54" t="str">
        <f>'Humans Alignment T&amp;A'!Z1731</f>
        <v>Exclude</v>
      </c>
      <c r="Q1731" s="120" t="str">
        <f>IF(AND(O1731="Exclude", P1731="Exclude"), "Mutually Excluded", IF(AND(OR(O1731="CERTAINLY INCLUDED", O1731="INCLUDE" ), OR(P1731="INCLUDE", P1731="MAYBE")), "MUTUALLY INCLUDED", IF(AND(O1731="MAYBE", P1731="MAYBE"), "Mutually MAYBE", IF(AND(O1731="Exclude", OR(P1731="INCLUDE", P1731="MAYBE")), "AI+Hum: No, Hum1+2: Yes", IF(AND(P1731="Exclude", OR(O1731="INCLUDE", O1731="CERTAINLY INCLUDED", H1731="MAYBE")), "Ai+hum: Yes, Hum1+2: No", "Other Conflict")))))</f>
        <v>Mutually Excluded</v>
      </c>
      <c r="U1731" s="121" t="str">
        <f>IF(Q1731="Mutually Excluded","Exclude",IF(Q1731= "Mutually Included","Include",R1731))</f>
        <v>Exclude</v>
      </c>
      <c r="V1731" s="122"/>
      <c r="X1731" s="117"/>
      <c r="Y1731" s="117"/>
      <c r="Z1731" s="103" t="str">
        <f t="shared" si="249"/>
        <v/>
      </c>
      <c r="AA1731" s="256"/>
      <c r="AB1731" s="186"/>
      <c r="AC1731" s="186"/>
      <c r="AD1731" s="203"/>
      <c r="AF1731" s="203"/>
      <c r="AG1731" s="102" t="str">
        <f t="shared" si="250"/>
        <v/>
      </c>
      <c r="AH1731" s="10" t="str">
        <f t="shared" si="247"/>
        <v/>
      </c>
      <c r="AI1731" s="102"/>
      <c r="AJ1731" s="10"/>
      <c r="AK1731" s="10"/>
      <c r="AL1731" s="105"/>
      <c r="AM1731" s="102"/>
      <c r="AN1731" s="10"/>
      <c r="AO1731" s="10" t="str">
        <f t="shared" si="251"/>
        <v/>
      </c>
      <c r="AT1731" s="10"/>
      <c r="AU1731" s="10" t="str">
        <f>IF(O1731="include",AF1731,"")</f>
        <v/>
      </c>
      <c r="AV1731" s="54" t="str">
        <f>IF(P1731="include",AF1731,"")</f>
        <v/>
      </c>
    </row>
    <row r="1732" spans="1:65" s="54" customFormat="1" ht="45">
      <c r="A1732" s="10">
        <v>1878</v>
      </c>
      <c r="B1732" s="10"/>
      <c r="C1732" s="10" t="s">
        <v>2288</v>
      </c>
      <c r="D1732" s="10">
        <v>2</v>
      </c>
      <c r="E1732" s="10">
        <v>2</v>
      </c>
      <c r="F1732" s="10">
        <v>2</v>
      </c>
      <c r="G1732" s="119" t="str">
        <f t="shared" si="248"/>
        <v>EXCLUDED</v>
      </c>
      <c r="H1732" s="147" t="s">
        <v>901</v>
      </c>
      <c r="I1732" s="189" t="s">
        <v>901</v>
      </c>
      <c r="J1732" s="10" t="str">
        <f>IF(AND(G1732="Excluded", H1732="Excluded"), "Mutually Excluded", IF(AND(OR(G1732="CERTAINLY INCLUDED", G1732="INCLUDED", G1732="MAYBE" ), OR(H1732="INCLUDED", H1732="MAYBE")), "MUTUALLY INCLUDED", IF(AND(G1732="MAYBE", H1732="MAYBE"), "Mutually MAYBE", IF(AND(G1732="Excluded", OR(H1732="INCLUDED", H1732="MAYBE")), "AI: No, Human: Yes", IF(AND(H1732="Excluded", OR(G1732="INCLUDED", G1732="CERTAINLY INCLUDED", G1732="MAYBE")), "AI: Yes, Human: No", "Other Conflict")))))</f>
        <v>Mutually Excluded</v>
      </c>
      <c r="K1732" s="10"/>
      <c r="L1732" s="10"/>
      <c r="N1732" s="220" t="s">
        <v>19</v>
      </c>
      <c r="O1732" s="54" t="str">
        <f>IF(J1732="Mutually Excluded","Exclude",IF(J1732= "Mutually Included","Include",M1732))</f>
        <v>Exclude</v>
      </c>
      <c r="P1732" s="54" t="str">
        <f>'Humans Alignment T&amp;A'!Z1732</f>
        <v>Exclude</v>
      </c>
      <c r="Q1732" s="120" t="str">
        <f>IF(AND(O1732="Exclude", P1732="Exclude"), "Mutually Excluded", IF(AND(OR(O1732="CERTAINLY INCLUDED", O1732="INCLUDE" ), OR(P1732="INCLUDE", P1732="MAYBE")), "MUTUALLY INCLUDED", IF(AND(O1732="MAYBE", P1732="MAYBE"), "Mutually MAYBE", IF(AND(O1732="Exclude", OR(P1732="INCLUDE", P1732="MAYBE")), "AI+Hum: No, Hum1+2: Yes", IF(AND(P1732="Exclude", OR(O1732="INCLUDE", O1732="CERTAINLY INCLUDED", H1732="MAYBE")), "Ai+hum: Yes, Hum1+2: No", "Other Conflict")))))</f>
        <v>Mutually Excluded</v>
      </c>
      <c r="U1732" s="121" t="str">
        <f>IF(Q1732="Mutually Excluded","Exclude",IF(Q1732= "Mutually Included","Include",R1732))</f>
        <v>Exclude</v>
      </c>
      <c r="V1732" s="122"/>
      <c r="X1732" s="117"/>
      <c r="Y1732" s="117"/>
      <c r="Z1732" s="103" t="str">
        <f t="shared" si="249"/>
        <v/>
      </c>
      <c r="AA1732" s="256"/>
      <c r="AB1732" s="186"/>
      <c r="AC1732" s="186"/>
      <c r="AD1732" s="203"/>
      <c r="AF1732" s="203"/>
      <c r="AG1732" s="102" t="str">
        <f t="shared" si="250"/>
        <v/>
      </c>
      <c r="AH1732" s="10" t="str">
        <f t="shared" si="247"/>
        <v/>
      </c>
      <c r="AI1732" s="102"/>
      <c r="AJ1732" s="10"/>
      <c r="AK1732" s="10"/>
      <c r="AL1732" s="105"/>
      <c r="AM1732" s="102"/>
      <c r="AN1732" s="10"/>
      <c r="AO1732" s="10" t="str">
        <f t="shared" si="251"/>
        <v/>
      </c>
      <c r="AT1732" s="10"/>
      <c r="AU1732" s="10" t="str">
        <f>IF(O1732="include",AF1732,"")</f>
        <v/>
      </c>
      <c r="AV1732" s="54" t="str">
        <f>IF(P1732="include",AF1732,"")</f>
        <v/>
      </c>
    </row>
    <row r="1733" spans="1:65" s="54" customFormat="1" ht="217.5" customHeight="1">
      <c r="A1733" s="10">
        <v>1879</v>
      </c>
      <c r="B1733" s="10" t="s">
        <v>2289</v>
      </c>
      <c r="C1733" s="10" t="s">
        <v>2289</v>
      </c>
      <c r="D1733" s="10">
        <v>5</v>
      </c>
      <c r="E1733" s="10">
        <v>4</v>
      </c>
      <c r="F1733" s="10">
        <v>5</v>
      </c>
      <c r="G1733" s="10" t="str">
        <f t="shared" si="248"/>
        <v>MAYBE</v>
      </c>
      <c r="H1733" s="198" t="s">
        <v>901</v>
      </c>
      <c r="I1733" s="189" t="s">
        <v>1752</v>
      </c>
      <c r="J1733" s="10" t="str">
        <f>IF(AND(G1733="Excluded", H1733="Excluded"), "Mutually Excluded", IF(AND(OR(G1733="CERTAINLY INCLUDED", G1733="INCLUDED", G1733="MAYBE" ), OR(H1733="INCLUDED", H1733="MAYBE")), "MUTUALLY INCLUDED", IF(AND(G1733="MAYBE", H1733="MAYBE"), "Mutually MAYBE", IF(AND(G1733="Excluded", OR(H1733="INCLUDED", H1733="MAYBE")), "AI: No, Human: Yes", IF(AND(H1733="Excluded", OR(G1733="INCLUDED", G1733="CERTAINLY INCLUDED", G1733="MAYBE")), "AI: Yes, Human: No", "Other Conflict")))))</f>
        <v>AI: Yes, Human: No</v>
      </c>
      <c r="K1733" s="10" t="s">
        <v>23</v>
      </c>
      <c r="L1733" s="10" t="s">
        <v>23</v>
      </c>
      <c r="M1733" s="54" t="s">
        <v>23</v>
      </c>
      <c r="N1733" s="220" t="s">
        <v>19</v>
      </c>
      <c r="O1733" s="54" t="str">
        <f>IF(J1733="Mutually Excluded","Exclude",IF(J1733= "Mutually Included","Include",M1733))</f>
        <v>Include</v>
      </c>
      <c r="P1733" s="54" t="str">
        <f>'Humans Alignment T&amp;A'!Z1733</f>
        <v>Include</v>
      </c>
      <c r="Q1733" s="10" t="str">
        <f>IF(AND(O1733="Exclude", P1733="Exclude"), "Mutually Excluded", IF(AND(OR(O1733="CERTAINLY INCLUDED", O1733="INCLUDE" ), OR(P1733="INCLUDE", P1733="MAYBE")), "MUTUALLY INCLUDED", IF(AND(O1733="MAYBE", P1733="MAYBE"), "Mutually MAYBE", IF(AND(O1733="Exclude", OR(P1733="INCLUDE", P1733="MAYBE")), "AI+Hum: No, Hum1+2: Yes", IF(AND(P1733="Exclude", OR(O1733="INCLUDE", O1733="CERTAINLY INCLUDED", H1733="MAYBE")), "Ai+hum: Yes, Hum1+2: No", "Other Conflict")))))</f>
        <v>MUTUALLY INCLUDED</v>
      </c>
      <c r="U1733" s="121" t="str">
        <f>IF(Q1733="Mutually Excluded","Exclude",IF(Q1733= "Mutually Included","Include",R1733))</f>
        <v>Include</v>
      </c>
      <c r="V1733" s="122" t="s">
        <v>19</v>
      </c>
      <c r="W1733" s="54" t="s">
        <v>19</v>
      </c>
      <c r="X1733" s="201" t="s">
        <v>901</v>
      </c>
      <c r="Y1733" s="201" t="s">
        <v>3096</v>
      </c>
      <c r="Z1733" s="103" t="str">
        <f t="shared" si="249"/>
        <v>Mutually Excluded</v>
      </c>
      <c r="AA1733" s="104" t="s">
        <v>19</v>
      </c>
      <c r="AB1733" s="186"/>
      <c r="AC1733" s="186"/>
      <c r="AD1733" s="203" t="s">
        <v>19</v>
      </c>
      <c r="AF1733" s="203" t="s">
        <v>19</v>
      </c>
      <c r="AG1733" s="102" t="str">
        <f t="shared" si="250"/>
        <v>Mutually Excluded</v>
      </c>
      <c r="AH1733" s="10" t="str">
        <f t="shared" si="247"/>
        <v>Human Excluded, AI Included</v>
      </c>
      <c r="AI1733" s="102" t="s">
        <v>19</v>
      </c>
      <c r="AJ1733" s="10"/>
      <c r="AK1733" s="10"/>
      <c r="AL1733" s="107" t="s">
        <v>19</v>
      </c>
      <c r="AM1733" s="10" t="s">
        <v>19</v>
      </c>
      <c r="AN1733" s="10" t="s">
        <v>19</v>
      </c>
      <c r="AO1733" s="10" t="str">
        <f t="shared" ref="AO1733" si="252">IF(OR(ISBLANK(AF1733), ISBLANK(AP1733)), "", IF(AND(OR(AF1733="Include", AF1733="Maybe"), OR(AP1733="Include", AP1733="Maybe", AP1733="Certainly Included")), "Mutually Included", IF(AND(AF1733="Exclude", AP1733="Exclude"), "Mutually Excluded", IF(AND(AF1733="Exclude", OR(AP1733="Include", AP1733="Maybe",, AP1733="Certainly Included")), "Human Excluded, AI Included", IF(AND(OR(AF1733="Include", AF1733="Maybe"), AP1733="Exclude"), "Human Included, AI Excluded", "Pal")))))</f>
        <v>Human Excluded, AI Included</v>
      </c>
      <c r="AP1733" s="54" t="str">
        <f>IF(COUNTA(AQ1733:AS1733)=0, "", IF(COUNTIF(AQ1733:AS1733,5)=3, "Include", IF(COUNTIF(AQ1733:AS1733,5)&gt;=1, "Maybe", "Exclude")))</f>
        <v>Maybe</v>
      </c>
      <c r="AQ1733" s="54">
        <v>4</v>
      </c>
      <c r="AR1733" s="54">
        <v>3</v>
      </c>
      <c r="AS1733" s="54">
        <v>5</v>
      </c>
      <c r="AT1733" s="10" t="s">
        <v>3106</v>
      </c>
      <c r="AU1733" s="10" t="str">
        <f>IF(O1733="include",AF1733,"")</f>
        <v>Exclude</v>
      </c>
      <c r="AV1733" s="54" t="str">
        <f>IF(P1733="include",AF1733,"")</f>
        <v>Exclude</v>
      </c>
    </row>
    <row r="1734" spans="1:65" s="54" customFormat="1" ht="45.75" customHeight="1">
      <c r="A1734" s="10">
        <v>1880</v>
      </c>
      <c r="B1734" s="10"/>
      <c r="C1734" s="10" t="s">
        <v>2291</v>
      </c>
      <c r="D1734" s="10">
        <v>2</v>
      </c>
      <c r="E1734" s="10">
        <v>2</v>
      </c>
      <c r="F1734" s="10">
        <v>1</v>
      </c>
      <c r="G1734" s="119" t="str">
        <f t="shared" si="248"/>
        <v>EXCLUDED</v>
      </c>
      <c r="H1734" s="147" t="s">
        <v>901</v>
      </c>
      <c r="I1734" s="189" t="s">
        <v>901</v>
      </c>
      <c r="J1734" s="10" t="str">
        <f>IF(AND(G1734="Excluded", H1734="Excluded"), "Mutually Excluded", IF(AND(OR(G1734="CERTAINLY INCLUDED", G1734="INCLUDED", G1734="MAYBE" ), OR(H1734="INCLUDED", H1734="MAYBE")), "MUTUALLY INCLUDED", IF(AND(G1734="MAYBE", H1734="MAYBE"), "Mutually MAYBE", IF(AND(G1734="Excluded", OR(H1734="INCLUDED", H1734="MAYBE")), "AI: No, Human: Yes", IF(AND(H1734="Excluded", OR(G1734="INCLUDED", G1734="CERTAINLY INCLUDED", G1734="MAYBE")), "AI: Yes, Human: No", "Other Conflict")))))</f>
        <v>Mutually Excluded</v>
      </c>
      <c r="K1734" s="10"/>
      <c r="L1734" s="10"/>
      <c r="N1734" s="220" t="s">
        <v>19</v>
      </c>
      <c r="O1734" s="54" t="str">
        <f>IF(J1734="Mutually Excluded","Exclude",IF(J1734= "Mutually Included","Include",M1734))</f>
        <v>Exclude</v>
      </c>
      <c r="P1734" s="54" t="str">
        <f>'Humans Alignment T&amp;A'!Z1734</f>
        <v>Exclude</v>
      </c>
      <c r="Q1734" s="120" t="str">
        <f>IF(AND(O1734="Exclude", P1734="Exclude"), "Mutually Excluded", IF(AND(OR(O1734="CERTAINLY INCLUDED", O1734="INCLUDE" ), OR(P1734="INCLUDE", P1734="MAYBE")), "MUTUALLY INCLUDED", IF(AND(O1734="MAYBE", P1734="MAYBE"), "Mutually MAYBE", IF(AND(O1734="Exclude", OR(P1734="INCLUDE", P1734="MAYBE")), "AI+Hum: No, Hum1+2: Yes", IF(AND(P1734="Exclude", OR(O1734="INCLUDE", O1734="CERTAINLY INCLUDED", H1734="MAYBE")), "Ai+hum: Yes, Hum1+2: No", "Other Conflict")))))</f>
        <v>Mutually Excluded</v>
      </c>
      <c r="U1734" s="121" t="str">
        <f>IF(Q1734="Mutually Excluded","Exclude",IF(Q1734= "Mutually Included","Include",R1734))</f>
        <v>Exclude</v>
      </c>
      <c r="V1734" s="122"/>
      <c r="X1734" s="117"/>
      <c r="Y1734" s="117"/>
      <c r="Z1734" s="103" t="str">
        <f t="shared" si="249"/>
        <v/>
      </c>
      <c r="AA1734" s="256"/>
      <c r="AB1734" s="186"/>
      <c r="AC1734" s="186"/>
      <c r="AD1734" s="203"/>
      <c r="AF1734" s="203"/>
      <c r="AG1734" s="102" t="str">
        <f t="shared" si="250"/>
        <v/>
      </c>
      <c r="AH1734" s="10" t="str">
        <f t="shared" si="247"/>
        <v/>
      </c>
      <c r="AI1734" s="102"/>
      <c r="AJ1734" s="10"/>
      <c r="AK1734" s="10"/>
      <c r="AL1734" s="107"/>
      <c r="AM1734" s="102"/>
      <c r="AN1734" s="10"/>
      <c r="AO1734" s="10" t="str">
        <f t="shared" si="251"/>
        <v/>
      </c>
      <c r="AT1734" s="10"/>
      <c r="AU1734" s="10" t="str">
        <f>IF(O1734="include",AF1734,"")</f>
        <v/>
      </c>
      <c r="AV1734" s="54" t="str">
        <f>IF(P1734="include",AF1734,"")</f>
        <v/>
      </c>
    </row>
    <row r="1735" spans="1:65" s="54" customFormat="1" ht="45.75" thickBot="1">
      <c r="A1735" s="10">
        <v>1881</v>
      </c>
      <c r="B1735" s="10"/>
      <c r="C1735" s="10" t="s">
        <v>2292</v>
      </c>
      <c r="D1735" s="10">
        <v>3</v>
      </c>
      <c r="E1735" s="10">
        <v>4</v>
      </c>
      <c r="F1735" s="10">
        <v>3</v>
      </c>
      <c r="G1735" s="119" t="str">
        <f t="shared" si="248"/>
        <v>EXCLUDED</v>
      </c>
      <c r="H1735" s="147" t="s">
        <v>901</v>
      </c>
      <c r="I1735" s="189" t="s">
        <v>901</v>
      </c>
      <c r="J1735" s="10" t="str">
        <f>IF(AND(G1735="Excluded", H1735="Excluded"), "Mutually Excluded", IF(AND(OR(G1735="CERTAINLY INCLUDED", G1735="INCLUDED", G1735="MAYBE" ), OR(H1735="INCLUDED", H1735="MAYBE")), "MUTUALLY INCLUDED", IF(AND(G1735="MAYBE", H1735="MAYBE"), "Mutually MAYBE", IF(AND(G1735="Excluded", OR(H1735="INCLUDED", H1735="MAYBE")), "AI: No, Human: Yes", IF(AND(H1735="Excluded", OR(G1735="INCLUDED", G1735="CERTAINLY INCLUDED", G1735="MAYBE")), "AI: Yes, Human: No", "Other Conflict")))))</f>
        <v>Mutually Excluded</v>
      </c>
      <c r="K1735" s="10"/>
      <c r="L1735" s="10"/>
      <c r="N1735" s="220" t="s">
        <v>19</v>
      </c>
      <c r="O1735" s="54" t="str">
        <f>IF(J1735="Mutually Excluded","Exclude",IF(J1735= "Mutually Included","Include",M1735))</f>
        <v>Exclude</v>
      </c>
      <c r="P1735" s="54" t="str">
        <f>'Humans Alignment T&amp;A'!Z1735</f>
        <v>Exclude</v>
      </c>
      <c r="Q1735" s="120" t="str">
        <f>IF(AND(O1735="Exclude", P1735="Exclude"), "Mutually Excluded", IF(AND(OR(O1735="CERTAINLY INCLUDED", O1735="INCLUDE" ), OR(P1735="INCLUDE", P1735="MAYBE")), "MUTUALLY INCLUDED", IF(AND(O1735="MAYBE", P1735="MAYBE"), "Mutually MAYBE", IF(AND(O1735="Exclude", OR(P1735="INCLUDE", P1735="MAYBE")), "AI+Hum: No, Hum1+2: Yes", IF(AND(P1735="Exclude", OR(O1735="INCLUDE", O1735="CERTAINLY INCLUDED", H1735="MAYBE")), "Ai+hum: Yes, Hum1+2: No", "Other Conflict")))))</f>
        <v>Mutually Excluded</v>
      </c>
      <c r="U1735" s="121" t="str">
        <f>IF(Q1735="Mutually Excluded","Exclude",IF(Q1735= "Mutually Included","Include",R1735))</f>
        <v>Exclude</v>
      </c>
      <c r="V1735" s="122"/>
      <c r="X1735" s="117"/>
      <c r="Y1735" s="117"/>
      <c r="Z1735" s="103" t="str">
        <f t="shared" si="249"/>
        <v/>
      </c>
      <c r="AA1735" s="256"/>
      <c r="AB1735" s="186"/>
      <c r="AC1735" s="186"/>
      <c r="AD1735" s="203"/>
      <c r="AF1735" s="203"/>
      <c r="AG1735" s="102" t="str">
        <f t="shared" si="250"/>
        <v/>
      </c>
      <c r="AH1735" s="10" t="str">
        <f t="shared" si="247"/>
        <v/>
      </c>
      <c r="AI1735" s="102"/>
      <c r="AJ1735" s="10"/>
      <c r="AK1735" s="10"/>
      <c r="AL1735" s="107"/>
      <c r="AM1735" s="102"/>
      <c r="AN1735" s="10"/>
      <c r="AO1735" s="10" t="str">
        <f t="shared" si="251"/>
        <v/>
      </c>
      <c r="AT1735" s="10"/>
      <c r="AU1735" s="10" t="str">
        <f>IF(O1735="include",AF1735,"")</f>
        <v/>
      </c>
      <c r="AV1735" s="54" t="str">
        <f>IF(P1735="include",AF1735,"")</f>
        <v/>
      </c>
    </row>
    <row r="1736" spans="1:65" s="54" customFormat="1" ht="45.75" thickBot="1">
      <c r="A1736" s="10">
        <v>1882</v>
      </c>
      <c r="B1736" s="10"/>
      <c r="C1736" s="10" t="s">
        <v>2293</v>
      </c>
      <c r="D1736" s="10">
        <v>3</v>
      </c>
      <c r="E1736" s="10">
        <v>2</v>
      </c>
      <c r="F1736" s="10">
        <v>2</v>
      </c>
      <c r="G1736" s="119" t="str">
        <f t="shared" si="248"/>
        <v>EXCLUDED</v>
      </c>
      <c r="H1736" s="147" t="s">
        <v>901</v>
      </c>
      <c r="I1736" s="189" t="s">
        <v>901</v>
      </c>
      <c r="J1736" s="10" t="str">
        <f>IF(AND(G1736="Excluded", H1736="Excluded"), "Mutually Excluded", IF(AND(OR(G1736="CERTAINLY INCLUDED", G1736="INCLUDED", G1736="MAYBE" ), OR(H1736="INCLUDED", H1736="MAYBE")), "MUTUALLY INCLUDED", IF(AND(G1736="MAYBE", H1736="MAYBE"), "Mutually MAYBE", IF(AND(G1736="Excluded", OR(H1736="INCLUDED", H1736="MAYBE")), "AI: No, Human: Yes", IF(AND(H1736="Excluded", OR(G1736="INCLUDED", G1736="CERTAINLY INCLUDED", G1736="MAYBE")), "AI: Yes, Human: No", "Other Conflict")))))</f>
        <v>Mutually Excluded</v>
      </c>
      <c r="K1736" s="10"/>
      <c r="L1736" s="10"/>
      <c r="N1736" s="220" t="s">
        <v>19</v>
      </c>
      <c r="O1736" s="54" t="str">
        <f>IF(J1736="Mutually Excluded","Exclude",IF(J1736= "Mutually Included","Include",M1736))</f>
        <v>Exclude</v>
      </c>
      <c r="P1736" s="54" t="str">
        <f>'Humans Alignment T&amp;A'!Z1736</f>
        <v>Exclude</v>
      </c>
      <c r="Q1736" s="120" t="str">
        <f>IF(AND(O1736="Exclude", P1736="Exclude"), "Mutually Excluded", IF(AND(OR(O1736="CERTAINLY INCLUDED", O1736="INCLUDE" ), OR(P1736="INCLUDE", P1736="MAYBE")), "MUTUALLY INCLUDED", IF(AND(O1736="MAYBE", P1736="MAYBE"), "Mutually MAYBE", IF(AND(O1736="Exclude", OR(P1736="INCLUDE", P1736="MAYBE")), "AI+Hum: No, Hum1+2: Yes", IF(AND(P1736="Exclude", OR(O1736="INCLUDE", O1736="CERTAINLY INCLUDED", H1736="MAYBE")), "Ai+hum: Yes, Hum1+2: No", "Other Conflict")))))</f>
        <v>Mutually Excluded</v>
      </c>
      <c r="S1736" s="54" t="s">
        <v>23</v>
      </c>
      <c r="T1736" s="54" t="s">
        <v>23</v>
      </c>
      <c r="U1736" s="121" t="str">
        <f>IF(Q1736="Mutually Excluded","Exclude",IF(Q1736= "Mutually Included","Include",R1736))</f>
        <v>Exclude</v>
      </c>
      <c r="V1736" s="122"/>
      <c r="X1736" s="201"/>
      <c r="Y1736" s="123"/>
      <c r="Z1736" s="103"/>
      <c r="AA1736" s="149"/>
      <c r="AB1736" s="124"/>
      <c r="AC1736" s="124"/>
      <c r="AD1736" s="205"/>
      <c r="AF1736" s="203"/>
      <c r="AG1736" s="102"/>
      <c r="AH1736" s="10"/>
      <c r="AI1736" s="184"/>
      <c r="AJ1736" s="10"/>
      <c r="AK1736" s="10"/>
      <c r="AL1736" s="107"/>
      <c r="AM1736" s="102"/>
      <c r="AN1736" s="10"/>
      <c r="AO1736" s="10" t="str">
        <f t="shared" si="251"/>
        <v/>
      </c>
      <c r="AT1736" s="10"/>
      <c r="AU1736" s="10" t="str">
        <f>IF(O1736="include",AF1736,"")</f>
        <v/>
      </c>
      <c r="AV1736" s="54" t="str">
        <f>IF(P1736="include",AF1736,"")</f>
        <v/>
      </c>
    </row>
    <row r="1737" spans="1:65" s="54" customFormat="1" ht="30">
      <c r="A1737" s="10">
        <v>1883</v>
      </c>
      <c r="B1737" s="10"/>
      <c r="C1737" s="10" t="s">
        <v>2294</v>
      </c>
      <c r="D1737" s="10">
        <v>4</v>
      </c>
      <c r="E1737" s="10">
        <v>3</v>
      </c>
      <c r="F1737" s="10">
        <v>4</v>
      </c>
      <c r="G1737" s="119" t="str">
        <f t="shared" si="248"/>
        <v>EXCLUDED</v>
      </c>
      <c r="H1737" s="147" t="s">
        <v>901</v>
      </c>
      <c r="I1737" s="189" t="s">
        <v>901</v>
      </c>
      <c r="J1737" s="10" t="str">
        <f>IF(AND(G1737="Excluded", H1737="Excluded"), "Mutually Excluded", IF(AND(OR(G1737="CERTAINLY INCLUDED", G1737="INCLUDED", G1737="MAYBE" ), OR(H1737="INCLUDED", H1737="MAYBE")), "MUTUALLY INCLUDED", IF(AND(G1737="MAYBE", H1737="MAYBE"), "Mutually MAYBE", IF(AND(G1737="Excluded", OR(H1737="INCLUDED", H1737="MAYBE")), "AI: No, Human: Yes", IF(AND(H1737="Excluded", OR(G1737="INCLUDED", G1737="CERTAINLY INCLUDED", G1737="MAYBE")), "AI: Yes, Human: No", "Other Conflict")))))</f>
        <v>Mutually Excluded</v>
      </c>
      <c r="K1737" s="10"/>
      <c r="L1737" s="10"/>
      <c r="N1737" s="220" t="s">
        <v>19</v>
      </c>
      <c r="O1737" s="54" t="str">
        <f>IF(J1737="Mutually Excluded","Exclude",IF(J1737= "Mutually Included","Include",M1737))</f>
        <v>Exclude</v>
      </c>
      <c r="P1737" s="54" t="str">
        <f>'Humans Alignment T&amp;A'!Z1737</f>
        <v>Exclude</v>
      </c>
      <c r="Q1737" s="120" t="str">
        <f>IF(AND(O1737="Exclude", P1737="Exclude"), "Mutually Excluded", IF(AND(OR(O1737="CERTAINLY INCLUDED", O1737="INCLUDE" ), OR(P1737="INCLUDE", P1737="MAYBE")), "MUTUALLY INCLUDED", IF(AND(O1737="MAYBE", P1737="MAYBE"), "Mutually MAYBE", IF(AND(O1737="Exclude", OR(P1737="INCLUDE", P1737="MAYBE")), "AI+Hum: No, Hum1+2: Yes", IF(AND(P1737="Exclude", OR(O1737="INCLUDE", O1737="CERTAINLY INCLUDED", H1737="MAYBE")), "Ai+hum: Yes, Hum1+2: No", "Other Conflict")))))</f>
        <v>Mutually Excluded</v>
      </c>
      <c r="U1737" s="121" t="str">
        <f>IF(Q1737="Mutually Excluded","Exclude",IF(Q1737= "Mutually Included","Include",R1737))</f>
        <v>Exclude</v>
      </c>
      <c r="V1737" s="122"/>
      <c r="X1737" s="117"/>
      <c r="Y1737" s="117"/>
      <c r="Z1737" s="103" t="str">
        <f t="shared" si="249"/>
        <v/>
      </c>
      <c r="AA1737" s="256"/>
      <c r="AB1737" s="186"/>
      <c r="AC1737" s="186"/>
      <c r="AD1737" s="203"/>
      <c r="AF1737" s="203"/>
      <c r="AG1737" s="102" t="str">
        <f t="shared" si="250"/>
        <v/>
      </c>
      <c r="AH1737" s="10" t="str">
        <f t="shared" ref="AH1737:AH1798" si="253">IF(OR(ISBLANK(AF1737), ISBLANK(AP1737)), "", IF(AND(OR(AF1737="Include", AF1737="Maybe"), OR(AP1737="Included", AP1737="Maybe", AP1737="Certainly Included")), "Mutually Included", IF(AND(AF1737="Exclude", AP1737="Exclude"), "Mutually Excluded", IF(AND(AF1737="Exclude", OR(AP1737="Include", AP1737="Maybe")), "Human Excluded, AI Included", IF(AND(OR(AF1737="Include", AF1737="Maybe"), AP1737="Exclude"), "Human Included, AI Excluded", "Pal")))))</f>
        <v/>
      </c>
      <c r="AI1737" s="102"/>
      <c r="AJ1737" s="10"/>
      <c r="AK1737" s="10"/>
      <c r="AL1737" s="107"/>
      <c r="AM1737" s="102"/>
      <c r="AN1737" s="10"/>
      <c r="AO1737" s="10" t="str">
        <f t="shared" si="251"/>
        <v/>
      </c>
      <c r="AT1737" s="10"/>
      <c r="AU1737" s="10" t="str">
        <f>IF(O1737="include",AF1737,"")</f>
        <v/>
      </c>
      <c r="AV1737" s="54" t="str">
        <f>IF(P1737="include",AF1737,"")</f>
        <v/>
      </c>
    </row>
    <row r="1738" spans="1:65" s="54" customFormat="1" ht="45">
      <c r="A1738" s="10">
        <v>1884</v>
      </c>
      <c r="B1738" s="10"/>
      <c r="C1738" s="10" t="s">
        <v>2296</v>
      </c>
      <c r="D1738" s="10">
        <v>4</v>
      </c>
      <c r="E1738" s="10">
        <v>5</v>
      </c>
      <c r="F1738" s="10">
        <v>5</v>
      </c>
      <c r="G1738" s="119" t="str">
        <f t="shared" si="248"/>
        <v>MAYBE</v>
      </c>
      <c r="H1738" s="147" t="s">
        <v>901</v>
      </c>
      <c r="I1738" s="189" t="s">
        <v>901</v>
      </c>
      <c r="J1738" s="10" t="str">
        <f>IF(AND(G1738="Excluded", H1738="Excluded"), "Mutually Excluded", IF(AND(OR(G1738="CERTAINLY INCLUDED", G1738="INCLUDED", G1738="MAYBE" ), OR(H1738="INCLUDED", H1738="MAYBE")), "MUTUALLY INCLUDED", IF(AND(G1738="MAYBE", H1738="MAYBE"), "Mutually MAYBE", IF(AND(G1738="Excluded", OR(H1738="INCLUDED", H1738="MAYBE")), "AI: No, Human: Yes", IF(AND(H1738="Excluded", OR(G1738="INCLUDED", G1738="CERTAINLY INCLUDED", G1738="MAYBE")), "AI: Yes, Human: No", "Other Conflict")))))</f>
        <v>AI: Yes, Human: No</v>
      </c>
      <c r="K1738" s="10" t="s">
        <v>3012</v>
      </c>
      <c r="L1738" s="10" t="s">
        <v>19</v>
      </c>
      <c r="M1738" s="54" t="s">
        <v>19</v>
      </c>
      <c r="N1738" s="220" t="s">
        <v>19</v>
      </c>
      <c r="O1738" s="54" t="str">
        <f>IF(J1738="Mutually Excluded","Exclude",IF(J1738= "Mutually Included","Include",M1738))</f>
        <v>Exclude</v>
      </c>
      <c r="P1738" s="54" t="str">
        <f>'Humans Alignment T&amp;A'!Z1738</f>
        <v>Exclude</v>
      </c>
      <c r="Q1738" s="120" t="str">
        <f>IF(AND(O1738="Exclude", P1738="Exclude"), "Mutually Excluded", IF(AND(OR(O1738="CERTAINLY INCLUDED", O1738="INCLUDE" ), OR(P1738="INCLUDE", P1738="MAYBE")), "MUTUALLY INCLUDED", IF(AND(O1738="MAYBE", P1738="MAYBE"), "Mutually MAYBE", IF(AND(O1738="Exclude", OR(P1738="INCLUDE", P1738="MAYBE")), "AI+Hum: No, Hum1+2: Yes", IF(AND(P1738="Exclude", OR(O1738="INCLUDE", O1738="CERTAINLY INCLUDED", H1738="MAYBE")), "Ai+hum: Yes, Hum1+2: No", "Other Conflict")))))</f>
        <v>Mutually Excluded</v>
      </c>
      <c r="U1738" s="121" t="str">
        <f>IF(Q1738="Mutually Excluded","Exclude",IF(Q1738= "Mutually Included","Include",R1738))</f>
        <v>Exclude</v>
      </c>
      <c r="V1738" s="122"/>
      <c r="X1738" s="117"/>
      <c r="Y1738" s="117"/>
      <c r="Z1738" s="103" t="str">
        <f t="shared" si="249"/>
        <v/>
      </c>
      <c r="AA1738" s="256"/>
      <c r="AB1738" s="186"/>
      <c r="AC1738" s="186"/>
      <c r="AD1738" s="203"/>
      <c r="AF1738" s="203"/>
      <c r="AG1738" s="102" t="str">
        <f t="shared" si="250"/>
        <v/>
      </c>
      <c r="AH1738" s="10" t="str">
        <f t="shared" si="253"/>
        <v/>
      </c>
      <c r="AI1738" s="102"/>
      <c r="AJ1738" s="10"/>
      <c r="AK1738" s="10"/>
      <c r="AL1738" s="107"/>
      <c r="AM1738" s="102"/>
      <c r="AN1738" s="10"/>
      <c r="AO1738" s="10" t="str">
        <f t="shared" si="251"/>
        <v/>
      </c>
      <c r="AT1738" s="10"/>
      <c r="AU1738" s="10" t="str">
        <f>IF(O1738="include",AF1738,"")</f>
        <v/>
      </c>
      <c r="AV1738" s="54" t="str">
        <f>IF(P1738="include",AF1738,"")</f>
        <v/>
      </c>
    </row>
    <row r="1739" spans="1:65" s="54" customFormat="1" ht="45">
      <c r="A1739" s="10">
        <v>1885</v>
      </c>
      <c r="B1739" s="10"/>
      <c r="C1739" s="10" t="s">
        <v>2298</v>
      </c>
      <c r="D1739" s="10">
        <v>1</v>
      </c>
      <c r="E1739" s="10">
        <v>1</v>
      </c>
      <c r="F1739" s="10">
        <v>1</v>
      </c>
      <c r="G1739" s="119" t="str">
        <f t="shared" si="248"/>
        <v>EXCLUDED</v>
      </c>
      <c r="H1739" s="147" t="s">
        <v>901</v>
      </c>
      <c r="I1739" s="189" t="s">
        <v>901</v>
      </c>
      <c r="J1739" s="10" t="str">
        <f>IF(AND(G1739="Excluded", H1739="Excluded"), "Mutually Excluded", IF(AND(OR(G1739="CERTAINLY INCLUDED", G1739="INCLUDED", G1739="MAYBE" ), OR(H1739="INCLUDED", H1739="MAYBE")), "MUTUALLY INCLUDED", IF(AND(G1739="MAYBE", H1739="MAYBE"), "Mutually MAYBE", IF(AND(G1739="Excluded", OR(H1739="INCLUDED", H1739="MAYBE")), "AI: No, Human: Yes", IF(AND(H1739="Excluded", OR(G1739="INCLUDED", G1739="CERTAINLY INCLUDED", G1739="MAYBE")), "AI: Yes, Human: No", "Other Conflict")))))</f>
        <v>Mutually Excluded</v>
      </c>
      <c r="K1739" s="10"/>
      <c r="L1739" s="10"/>
      <c r="N1739" s="220" t="s">
        <v>19</v>
      </c>
      <c r="O1739" s="54" t="str">
        <f>IF(J1739="Mutually Excluded","Exclude",IF(J1739= "Mutually Included","Include",M1739))</f>
        <v>Exclude</v>
      </c>
      <c r="P1739" s="54" t="str">
        <f>'Humans Alignment T&amp;A'!Z1739</f>
        <v>Exclude</v>
      </c>
      <c r="Q1739" s="120" t="str">
        <f>IF(AND(O1739="Exclude", P1739="Exclude"), "Mutually Excluded", IF(AND(OR(O1739="CERTAINLY INCLUDED", O1739="INCLUDE" ), OR(P1739="INCLUDE", P1739="MAYBE")), "MUTUALLY INCLUDED", IF(AND(O1739="MAYBE", P1739="MAYBE"), "Mutually MAYBE", IF(AND(O1739="Exclude", OR(P1739="INCLUDE", P1739="MAYBE")), "AI+Hum: No, Hum1+2: Yes", IF(AND(P1739="Exclude", OR(O1739="INCLUDE", O1739="CERTAINLY INCLUDED", H1739="MAYBE")), "Ai+hum: Yes, Hum1+2: No", "Other Conflict")))))</f>
        <v>Mutually Excluded</v>
      </c>
      <c r="U1739" s="121" t="str">
        <f>IF(Q1739="Mutually Excluded","Exclude",IF(Q1739= "Mutually Included","Include",R1739))</f>
        <v>Exclude</v>
      </c>
      <c r="V1739" s="122"/>
      <c r="X1739" s="117"/>
      <c r="Y1739" s="117"/>
      <c r="Z1739" s="103" t="str">
        <f t="shared" si="249"/>
        <v/>
      </c>
      <c r="AA1739" s="256"/>
      <c r="AB1739" s="186"/>
      <c r="AC1739" s="186"/>
      <c r="AD1739" s="203"/>
      <c r="AF1739" s="203"/>
      <c r="AG1739" s="102" t="str">
        <f t="shared" si="250"/>
        <v/>
      </c>
      <c r="AH1739" s="10" t="str">
        <f t="shared" si="253"/>
        <v/>
      </c>
      <c r="AI1739" s="102"/>
      <c r="AJ1739" s="10"/>
      <c r="AK1739" s="10"/>
      <c r="AL1739" s="107"/>
      <c r="AM1739" s="102"/>
      <c r="AN1739" s="10"/>
      <c r="AO1739" s="10" t="str">
        <f t="shared" si="251"/>
        <v/>
      </c>
      <c r="AT1739" s="10"/>
      <c r="AU1739" s="10" t="str">
        <f>IF(O1739="include",AF1739,"")</f>
        <v/>
      </c>
      <c r="AV1739" s="54" t="str">
        <f>IF(P1739="include",AF1739,"")</f>
        <v/>
      </c>
    </row>
    <row r="1740" spans="1:65" s="54" customFormat="1" ht="45">
      <c r="A1740" s="10">
        <v>1886</v>
      </c>
      <c r="B1740" s="10"/>
      <c r="C1740" s="10" t="s">
        <v>2299</v>
      </c>
      <c r="D1740" s="10">
        <v>1</v>
      </c>
      <c r="E1740" s="10">
        <v>1</v>
      </c>
      <c r="F1740" s="10">
        <v>1</v>
      </c>
      <c r="G1740" s="119" t="str">
        <f t="shared" si="248"/>
        <v>EXCLUDED</v>
      </c>
      <c r="H1740" s="147" t="s">
        <v>901</v>
      </c>
      <c r="I1740" s="189" t="s">
        <v>901</v>
      </c>
      <c r="J1740" s="10" t="str">
        <f>IF(AND(G1740="Excluded", H1740="Excluded"), "Mutually Excluded", IF(AND(OR(G1740="CERTAINLY INCLUDED", G1740="INCLUDED", G1740="MAYBE" ), OR(H1740="INCLUDED", H1740="MAYBE")), "MUTUALLY INCLUDED", IF(AND(G1740="MAYBE", H1740="MAYBE"), "Mutually MAYBE", IF(AND(G1740="Excluded", OR(H1740="INCLUDED", H1740="MAYBE")), "AI: No, Human: Yes", IF(AND(H1740="Excluded", OR(G1740="INCLUDED", G1740="CERTAINLY INCLUDED", G1740="MAYBE")), "AI: Yes, Human: No", "Other Conflict")))))</f>
        <v>Mutually Excluded</v>
      </c>
      <c r="K1740" s="10"/>
      <c r="L1740" s="10"/>
      <c r="N1740" s="220" t="s">
        <v>19</v>
      </c>
      <c r="O1740" s="54" t="str">
        <f>IF(J1740="Mutually Excluded","Exclude",IF(J1740= "Mutually Included","Include",M1740))</f>
        <v>Exclude</v>
      </c>
      <c r="P1740" s="54" t="str">
        <f>'Humans Alignment T&amp;A'!Z1740</f>
        <v>Exclude</v>
      </c>
      <c r="Q1740" s="120" t="str">
        <f>IF(AND(O1740="Exclude", P1740="Exclude"), "Mutually Excluded", IF(AND(OR(O1740="CERTAINLY INCLUDED", O1740="INCLUDE" ), OR(P1740="INCLUDE", P1740="MAYBE")), "MUTUALLY INCLUDED", IF(AND(O1740="MAYBE", P1740="MAYBE"), "Mutually MAYBE", IF(AND(O1740="Exclude", OR(P1740="INCLUDE", P1740="MAYBE")), "AI+Hum: No, Hum1+2: Yes", IF(AND(P1740="Exclude", OR(O1740="INCLUDE", O1740="CERTAINLY INCLUDED", H1740="MAYBE")), "Ai+hum: Yes, Hum1+2: No", "Other Conflict")))))</f>
        <v>Mutually Excluded</v>
      </c>
      <c r="U1740" s="121" t="str">
        <f>IF(Q1740="Mutually Excluded","Exclude",IF(Q1740= "Mutually Included","Include",R1740))</f>
        <v>Exclude</v>
      </c>
      <c r="V1740" s="122"/>
      <c r="X1740" s="117"/>
      <c r="Y1740" s="117"/>
      <c r="Z1740" s="103" t="str">
        <f t="shared" si="249"/>
        <v/>
      </c>
      <c r="AA1740" s="256"/>
      <c r="AB1740" s="186"/>
      <c r="AC1740" s="186"/>
      <c r="AD1740" s="203"/>
      <c r="AF1740" s="203"/>
      <c r="AG1740" s="102" t="str">
        <f t="shared" si="250"/>
        <v/>
      </c>
      <c r="AH1740" s="10" t="str">
        <f t="shared" si="253"/>
        <v/>
      </c>
      <c r="AI1740" s="102"/>
      <c r="AJ1740" s="10"/>
      <c r="AK1740" s="10"/>
      <c r="AL1740" s="107"/>
      <c r="AM1740" s="102"/>
      <c r="AN1740" s="10"/>
      <c r="AO1740" s="10" t="str">
        <f t="shared" si="251"/>
        <v/>
      </c>
      <c r="AT1740" s="10"/>
      <c r="AU1740" s="10" t="str">
        <f>IF(O1740="include",AF1740,"")</f>
        <v/>
      </c>
      <c r="AV1740" s="54" t="str">
        <f>IF(P1740="include",AF1740,"")</f>
        <v/>
      </c>
    </row>
    <row r="1741" spans="1:65" s="54" customFormat="1" ht="45">
      <c r="A1741" s="10">
        <v>1887</v>
      </c>
      <c r="B1741" s="10"/>
      <c r="C1741" s="10" t="s">
        <v>2300</v>
      </c>
      <c r="D1741" s="10">
        <v>1</v>
      </c>
      <c r="E1741" s="10">
        <v>1</v>
      </c>
      <c r="F1741" s="10">
        <v>1</v>
      </c>
      <c r="G1741" s="119" t="str">
        <f t="shared" si="248"/>
        <v>EXCLUDED</v>
      </c>
      <c r="H1741" s="147" t="s">
        <v>901</v>
      </c>
      <c r="I1741" s="189" t="s">
        <v>901</v>
      </c>
      <c r="J1741" s="10" t="str">
        <f>IF(AND(G1741="Excluded", H1741="Excluded"), "Mutually Excluded", IF(AND(OR(G1741="CERTAINLY INCLUDED", G1741="INCLUDED", G1741="MAYBE" ), OR(H1741="INCLUDED", H1741="MAYBE")), "MUTUALLY INCLUDED", IF(AND(G1741="MAYBE", H1741="MAYBE"), "Mutually MAYBE", IF(AND(G1741="Excluded", OR(H1741="INCLUDED", H1741="MAYBE")), "AI: No, Human: Yes", IF(AND(H1741="Excluded", OR(G1741="INCLUDED", G1741="CERTAINLY INCLUDED", G1741="MAYBE")), "AI: Yes, Human: No", "Other Conflict")))))</f>
        <v>Mutually Excluded</v>
      </c>
      <c r="K1741" s="10"/>
      <c r="L1741" s="10"/>
      <c r="N1741" s="220" t="s">
        <v>19</v>
      </c>
      <c r="O1741" s="54" t="str">
        <f>IF(J1741="Mutually Excluded","Exclude",IF(J1741= "Mutually Included","Include",M1741))</f>
        <v>Exclude</v>
      </c>
      <c r="P1741" s="54" t="str">
        <f>'Humans Alignment T&amp;A'!Z1741</f>
        <v>Exclude</v>
      </c>
      <c r="Q1741" s="120" t="str">
        <f>IF(AND(O1741="Exclude", P1741="Exclude"), "Mutually Excluded", IF(AND(OR(O1741="CERTAINLY INCLUDED", O1741="INCLUDE" ), OR(P1741="INCLUDE", P1741="MAYBE")), "MUTUALLY INCLUDED", IF(AND(O1741="MAYBE", P1741="MAYBE"), "Mutually MAYBE", IF(AND(O1741="Exclude", OR(P1741="INCLUDE", P1741="MAYBE")), "AI+Hum: No, Hum1+2: Yes", IF(AND(P1741="Exclude", OR(O1741="INCLUDE", O1741="CERTAINLY INCLUDED", H1741="MAYBE")), "Ai+hum: Yes, Hum1+2: No", "Other Conflict")))))</f>
        <v>Mutually Excluded</v>
      </c>
      <c r="U1741" s="121" t="str">
        <f>IF(Q1741="Mutually Excluded","Exclude",IF(Q1741= "Mutually Included","Include",R1741))</f>
        <v>Exclude</v>
      </c>
      <c r="V1741" s="122"/>
      <c r="X1741" s="117"/>
      <c r="Y1741" s="117"/>
      <c r="Z1741" s="103" t="str">
        <f t="shared" si="249"/>
        <v/>
      </c>
      <c r="AA1741" s="256"/>
      <c r="AB1741" s="186"/>
      <c r="AC1741" s="186"/>
      <c r="AD1741" s="203"/>
      <c r="AF1741" s="203"/>
      <c r="AG1741" s="102" t="str">
        <f t="shared" si="250"/>
        <v/>
      </c>
      <c r="AH1741" s="10" t="str">
        <f t="shared" si="253"/>
        <v/>
      </c>
      <c r="AI1741" s="102"/>
      <c r="AJ1741" s="10"/>
      <c r="AK1741" s="10"/>
      <c r="AL1741" s="107"/>
      <c r="AM1741" s="102"/>
      <c r="AN1741" s="10"/>
      <c r="AO1741" s="10" t="str">
        <f t="shared" si="251"/>
        <v/>
      </c>
      <c r="AT1741" s="10"/>
      <c r="AU1741" s="10" t="str">
        <f>IF(O1741="include",AF1741,"")</f>
        <v/>
      </c>
      <c r="AV1741" s="54" t="str">
        <f>IF(P1741="include",AF1741,"")</f>
        <v/>
      </c>
    </row>
    <row r="1742" spans="1:65" s="54" customFormat="1" ht="30.75" thickBot="1">
      <c r="A1742" s="10">
        <v>1888</v>
      </c>
      <c r="B1742" s="10"/>
      <c r="C1742" s="10" t="s">
        <v>2301</v>
      </c>
      <c r="D1742" s="10">
        <v>4</v>
      </c>
      <c r="E1742" s="10">
        <v>4</v>
      </c>
      <c r="F1742" s="10">
        <v>3</v>
      </c>
      <c r="G1742" s="119" t="str">
        <f t="shared" si="248"/>
        <v>EXCLUDED</v>
      </c>
      <c r="H1742" s="147" t="s">
        <v>901</v>
      </c>
      <c r="I1742" s="189" t="s">
        <v>901</v>
      </c>
      <c r="J1742" s="10" t="str">
        <f>IF(AND(G1742="Excluded", H1742="Excluded"), "Mutually Excluded", IF(AND(OR(G1742="CERTAINLY INCLUDED", G1742="INCLUDED", G1742="MAYBE" ), OR(H1742="INCLUDED", H1742="MAYBE")), "MUTUALLY INCLUDED", IF(AND(G1742="MAYBE", H1742="MAYBE"), "Mutually MAYBE", IF(AND(G1742="Excluded", OR(H1742="INCLUDED", H1742="MAYBE")), "AI: No, Human: Yes", IF(AND(H1742="Excluded", OR(G1742="INCLUDED", G1742="CERTAINLY INCLUDED", G1742="MAYBE")), "AI: Yes, Human: No", "Other Conflict")))))</f>
        <v>Mutually Excluded</v>
      </c>
      <c r="K1742" s="10"/>
      <c r="L1742" s="10"/>
      <c r="N1742" s="220" t="s">
        <v>19</v>
      </c>
      <c r="O1742" s="54" t="str">
        <f>IF(J1742="Mutually Excluded","Exclude",IF(J1742= "Mutually Included","Include",M1742))</f>
        <v>Exclude</v>
      </c>
      <c r="P1742" s="54" t="str">
        <f>'Humans Alignment T&amp;A'!Z1742</f>
        <v>Exclude</v>
      </c>
      <c r="Q1742" s="120" t="str">
        <f>IF(AND(O1742="Exclude", P1742="Exclude"), "Mutually Excluded", IF(AND(OR(O1742="CERTAINLY INCLUDED", O1742="INCLUDE" ), OR(P1742="INCLUDE", P1742="MAYBE")), "MUTUALLY INCLUDED", IF(AND(O1742="MAYBE", P1742="MAYBE"), "Mutually MAYBE", IF(AND(O1742="Exclude", OR(P1742="INCLUDE", P1742="MAYBE")), "AI+Hum: No, Hum1+2: Yes", IF(AND(P1742="Exclude", OR(O1742="INCLUDE", O1742="CERTAINLY INCLUDED", H1742="MAYBE")), "Ai+hum: Yes, Hum1+2: No", "Other Conflict")))))</f>
        <v>Mutually Excluded</v>
      </c>
      <c r="U1742" s="121" t="str">
        <f>IF(Q1742="Mutually Excluded","Exclude",IF(Q1742= "Mutually Included","Include",R1742))</f>
        <v>Exclude</v>
      </c>
      <c r="V1742" s="122"/>
      <c r="X1742" s="117"/>
      <c r="Y1742" s="117"/>
      <c r="Z1742" s="103" t="str">
        <f t="shared" si="249"/>
        <v/>
      </c>
      <c r="AA1742" s="256"/>
      <c r="AB1742" s="186"/>
      <c r="AC1742" s="186"/>
      <c r="AD1742" s="203"/>
      <c r="AF1742" s="203"/>
      <c r="AG1742" s="102" t="str">
        <f t="shared" si="250"/>
        <v/>
      </c>
      <c r="AH1742" s="10" t="str">
        <f t="shared" si="253"/>
        <v/>
      </c>
      <c r="AI1742" s="102"/>
      <c r="AJ1742" s="10"/>
      <c r="AK1742" s="10"/>
      <c r="AL1742" s="107"/>
      <c r="AM1742" s="102"/>
      <c r="AN1742" s="10"/>
      <c r="AO1742" s="10" t="str">
        <f t="shared" si="251"/>
        <v/>
      </c>
      <c r="AT1742" s="10"/>
      <c r="AU1742" s="10" t="str">
        <f>IF(O1742="include",AF1742,"")</f>
        <v/>
      </c>
      <c r="AV1742" s="54" t="str">
        <f>IF(P1742="include",AF1742,"")</f>
        <v/>
      </c>
    </row>
    <row r="1743" spans="1:65" s="54" customFormat="1" ht="321" customHeight="1" thickBot="1">
      <c r="A1743" s="10">
        <v>1889</v>
      </c>
      <c r="B1743" s="10"/>
      <c r="C1743" s="10" t="s">
        <v>2303</v>
      </c>
      <c r="D1743" s="10">
        <v>3</v>
      </c>
      <c r="E1743" s="10">
        <v>3</v>
      </c>
      <c r="F1743" s="10">
        <v>3</v>
      </c>
      <c r="G1743" s="119" t="str">
        <f t="shared" ref="G1743:G1805" si="254">IF(COUNTIF(D1743:F1743,5)=3,"CERTAINLY INCLUDED",IF(COUNTIF(D1743:F1743,5)&gt;0,"MAYBE","EXCLUDED"))</f>
        <v>EXCLUDED</v>
      </c>
      <c r="H1743" s="147" t="s">
        <v>901</v>
      </c>
      <c r="I1743" s="189" t="s">
        <v>901</v>
      </c>
      <c r="J1743" s="10" t="str">
        <f>IF(AND(G1743="Excluded", H1743="Excluded"), "Mutually Excluded", IF(AND(OR(G1743="CERTAINLY INCLUDED", G1743="INCLUDED", G1743="MAYBE" ), OR(H1743="INCLUDED", H1743="MAYBE")), "MUTUALLY INCLUDED", IF(AND(G1743="MAYBE", H1743="MAYBE"), "Mutually MAYBE", IF(AND(G1743="Excluded", OR(H1743="INCLUDED", H1743="MAYBE")), "AI: No, Human: Yes", IF(AND(H1743="Excluded", OR(G1743="INCLUDED", G1743="CERTAINLY INCLUDED", G1743="MAYBE")), "AI: Yes, Human: No", "Other Conflict")))))</f>
        <v>Mutually Excluded</v>
      </c>
      <c r="K1743" s="10"/>
      <c r="L1743" s="10"/>
      <c r="N1743" s="220" t="s">
        <v>19</v>
      </c>
      <c r="O1743" s="54" t="str">
        <f>IF(J1743="Mutually Excluded","Exclude",IF(J1743= "Mutually Included","Include",M1743))</f>
        <v>Exclude</v>
      </c>
      <c r="P1743" s="54" t="str">
        <f>'Humans Alignment T&amp;A'!Z1743</f>
        <v>Exclude</v>
      </c>
      <c r="Q1743" s="120" t="str">
        <f>IF(AND(O1743="Exclude", P1743="Exclude"), "Mutually Excluded", IF(AND(OR(O1743="CERTAINLY INCLUDED", O1743="INCLUDE" ), OR(P1743="INCLUDE", P1743="MAYBE")), "MUTUALLY INCLUDED", IF(AND(O1743="MAYBE", P1743="MAYBE"), "Mutually MAYBE", IF(AND(O1743="Exclude", OR(P1743="INCLUDE", P1743="MAYBE")), "AI+Hum: No, Hum1+2: Yes", IF(AND(P1743="Exclude", OR(O1743="INCLUDE", O1743="CERTAINLY INCLUDED", H1743="MAYBE")), "Ai+hum: Yes, Hum1+2: No", "Other Conflict")))))</f>
        <v>Mutually Excluded</v>
      </c>
      <c r="U1743" s="121" t="str">
        <f>IF(Q1743="Mutually Excluded","Exclude",IF(Q1743= "Mutually Included","Include",R1743))</f>
        <v>Exclude</v>
      </c>
      <c r="V1743" s="122"/>
      <c r="X1743" s="201"/>
      <c r="Y1743" s="123"/>
      <c r="Z1743" s="103"/>
      <c r="AA1743" s="149"/>
      <c r="AB1743" s="186"/>
      <c r="AC1743" s="186"/>
      <c r="AD1743" s="203"/>
      <c r="AF1743" s="203"/>
      <c r="AG1743" s="102"/>
      <c r="AH1743" s="10"/>
      <c r="AI1743" s="184"/>
      <c r="AJ1743" s="10"/>
      <c r="AK1743" s="10"/>
      <c r="AL1743" s="107"/>
      <c r="AM1743" s="102"/>
      <c r="AN1743" s="10"/>
      <c r="AO1743" s="10"/>
      <c r="AP1743" s="125"/>
      <c r="AT1743" s="10"/>
      <c r="AU1743" s="10" t="str">
        <f>IF(O1743="include",AF1743,"")</f>
        <v/>
      </c>
      <c r="AV1743" s="54" t="str">
        <f>IF(P1743="include",AF1743,"")</f>
        <v/>
      </c>
      <c r="BC1743" s="10"/>
      <c r="BH1743" s="10"/>
      <c r="BM1743" s="10"/>
    </row>
    <row r="1744" spans="1:65" s="54" customFormat="1" ht="66.75" customHeight="1">
      <c r="A1744" s="10">
        <v>1890</v>
      </c>
      <c r="B1744" s="10" t="s">
        <v>2304</v>
      </c>
      <c r="C1744" s="10" t="s">
        <v>2304</v>
      </c>
      <c r="D1744" s="10">
        <v>5</v>
      </c>
      <c r="E1744" s="10">
        <v>5</v>
      </c>
      <c r="F1744" s="10">
        <v>5</v>
      </c>
      <c r="G1744" s="119" t="str">
        <f t="shared" si="254"/>
        <v>CERTAINLY INCLUDED</v>
      </c>
      <c r="H1744" s="46" t="s">
        <v>1752</v>
      </c>
      <c r="I1744" s="189" t="s">
        <v>1752</v>
      </c>
      <c r="J1744" s="10" t="str">
        <f>IF(AND(G1744="Excluded", H1744="Excluded"), "Mutually Excluded", IF(AND(OR(G1744="CERTAINLY INCLUDED", G1744="INCLUDED", G1744="MAYBE" ), OR(H1744="INCLUDED", H1744="MAYBE")), "MUTUALLY INCLUDED", IF(AND(G1744="MAYBE", H1744="MAYBE"), "Mutually MAYBE", IF(AND(G1744="Excluded", OR(H1744="INCLUDED", H1744="MAYBE")), "AI: No, Human: Yes", IF(AND(H1744="Excluded", OR(G1744="INCLUDED", G1744="CERTAINLY INCLUDED", G1744="MAYBE")), "AI: Yes, Human: No", "Other Conflict")))))</f>
        <v>MUTUALLY INCLUDED</v>
      </c>
      <c r="K1744" s="10"/>
      <c r="L1744" s="10"/>
      <c r="N1744" s="220" t="s">
        <v>23</v>
      </c>
      <c r="O1744" s="54" t="str">
        <f>IF(J1744="Mutually Excluded","Exclude",IF(J1744= "Mutually Included","Include",M1744))</f>
        <v>Include</v>
      </c>
      <c r="P1744" s="54" t="str">
        <f>'Humans Alignment T&amp;A'!Z1744</f>
        <v>Include</v>
      </c>
      <c r="Q1744" s="120" t="str">
        <f>IF(AND(O1744="Exclude", P1744="Exclude"), "Mutually Excluded", IF(AND(OR(O1744="CERTAINLY INCLUDED", O1744="INCLUDE" ), OR(P1744="INCLUDE", P1744="MAYBE")), "MUTUALLY INCLUDED", IF(AND(O1744="MAYBE", P1744="MAYBE"), "Mutually MAYBE", IF(AND(O1744="Exclude", OR(P1744="INCLUDE", P1744="MAYBE")), "AI+Hum: No, Hum1+2: Yes", IF(AND(P1744="Exclude", OR(O1744="INCLUDE", O1744="CERTAINLY INCLUDED", H1744="MAYBE")), "Ai+hum: Yes, Hum1+2: No", "Other Conflict")))))</f>
        <v>MUTUALLY INCLUDED</v>
      </c>
      <c r="R1744" s="185"/>
      <c r="U1744" s="121" t="str">
        <f>IF(Q1744="Mutually Excluded","Exclude",IF(Q1744= "Mutually Included","Include",R1744))</f>
        <v>Include</v>
      </c>
      <c r="V1744" s="185" t="s">
        <v>23</v>
      </c>
      <c r="W1744" s="185" t="s">
        <v>23</v>
      </c>
      <c r="X1744" s="201" t="s">
        <v>1752</v>
      </c>
      <c r="Y1744" s="201"/>
      <c r="Z1744" s="103" t="str">
        <f t="shared" ref="Z1744" si="255">IF(OR(ISBLANK(AF1744), ISBLANK(V1744)), "", IF(AND(OR(AF1744="Include", AF1744="Maybe"), OR(V1744="Include", V1744="Maybe", V1744="Certainly Included")), "Mutually Included", IF(AND(AF1744="Exclude", V1744="Exclude"), "Mutually Excluded", IF(AND(AF1744="Exclude", OR(V1744="Include", V1744="Maybe")), "Nikos Excluded, Cindy Included", IF(AND(OR(AF1744="Include", AF1744="Maybe"), V1744="Exclude"), "Nikos Included, Cindy Excluded", "Pal")))))</f>
        <v>Mutually Included</v>
      </c>
      <c r="AA1744" s="104" t="s">
        <v>23</v>
      </c>
      <c r="AB1744" s="186"/>
      <c r="AC1744" s="186"/>
      <c r="AD1744" s="203" t="s">
        <v>23</v>
      </c>
      <c r="AF1744" s="203" t="s">
        <v>23</v>
      </c>
      <c r="AG1744" s="102" t="str">
        <f t="shared" ref="AG1744" si="256">IF(OR(ISBLANK(AF1744), ISBLANK(AD1744)), "", IF(AND(OR(AF1744="Include", AF1744="Maybe"), OR(AD1744="Include", AD1744="Maybe", AD1744="Certainly Included")), "Mutually Included", IF(AND(AF1744="Exclude", AD1744="Exclude"), "Mutually Excluded", IF(AND(AF1744="Exclude", OR(AD1744="Include", AD1744="Maybe")), "Nikos Excluded, Mikhail Included", IF(AND(OR(AF1744="Include", AF1744="Maybe"), AD1744="Exclude"), "Nikos Included, Mikhail Excluded", "Pal")))))</f>
        <v>Mutually Included</v>
      </c>
      <c r="AH1744" s="10" t="str">
        <f t="shared" si="253"/>
        <v>Human Included, AI Excluded</v>
      </c>
      <c r="AI1744" s="102" t="s">
        <v>23</v>
      </c>
      <c r="AJ1744" s="10"/>
      <c r="AK1744" s="10"/>
      <c r="AL1744" s="107" t="s">
        <v>23</v>
      </c>
      <c r="AM1744" s="10"/>
      <c r="AN1744" s="10"/>
      <c r="AO1744" s="10" t="str">
        <f t="shared" si="251"/>
        <v>Human Included, AI Excluded</v>
      </c>
      <c r="AP1744" s="54" t="str">
        <f>IF(COUNTA(AQ1744:AS1744)=0, "", IF(COUNTIF(AQ1744:AS1744,5)=3, "Include", IF(COUNTIF(AQ1744:AS1744,5)&gt;=1, "Maybe", "Exclude")))</f>
        <v>Exclude</v>
      </c>
      <c r="AQ1744" s="54">
        <v>3</v>
      </c>
      <c r="AR1744" s="54">
        <v>2</v>
      </c>
      <c r="AS1744" s="54">
        <v>4</v>
      </c>
      <c r="AT1744" s="10" t="s">
        <v>3107</v>
      </c>
      <c r="AU1744" s="10" t="str">
        <f>IF(O1744="include",AF1744,"")</f>
        <v>Include</v>
      </c>
      <c r="AV1744" s="54" t="str">
        <f>IF(P1744="include",AF1744,"")</f>
        <v>Include</v>
      </c>
      <c r="BC1744" s="10"/>
      <c r="BH1744" s="10"/>
      <c r="BM1744" s="10"/>
    </row>
    <row r="1745" spans="1:65" s="54" customFormat="1" ht="60">
      <c r="A1745" s="10">
        <v>1891</v>
      </c>
      <c r="B1745" s="10"/>
      <c r="C1745" s="10" t="s">
        <v>2307</v>
      </c>
      <c r="D1745" s="10">
        <v>3</v>
      </c>
      <c r="E1745" s="10">
        <v>2</v>
      </c>
      <c r="F1745" s="10">
        <v>3</v>
      </c>
      <c r="G1745" s="119" t="str">
        <f t="shared" si="254"/>
        <v>EXCLUDED</v>
      </c>
      <c r="H1745" s="147" t="s">
        <v>65</v>
      </c>
      <c r="I1745" s="189" t="s">
        <v>901</v>
      </c>
      <c r="J1745" s="10" t="str">
        <f>IF(AND(G1745="Excluded", H1745="Excluded"), "Mutually Excluded", IF(AND(OR(G1745="CERTAINLY INCLUDED", G1745="INCLUDED", G1745="MAYBE" ), OR(H1745="INCLUDED", H1745="MAYBE")), "MUTUALLY INCLUDED", IF(AND(G1745="MAYBE", H1745="MAYBE"), "Mutually MAYBE", IF(AND(G1745="Excluded", OR(H1745="INCLUDED", H1745="MAYBE")), "AI: No, Human: Yes", IF(AND(H1745="Excluded", OR(G1745="INCLUDED", G1745="CERTAINLY INCLUDED", G1745="MAYBE")), "AI: Yes, Human: No", "Other Conflict")))))</f>
        <v>AI: No, Human: Yes</v>
      </c>
      <c r="K1745" s="10" t="s">
        <v>19</v>
      </c>
      <c r="L1745" s="10" t="s">
        <v>19</v>
      </c>
      <c r="M1745" s="54" t="s">
        <v>19</v>
      </c>
      <c r="N1745" s="220" t="s">
        <v>19</v>
      </c>
      <c r="O1745" s="54" t="str">
        <f>IF(J1745="Mutually Excluded","Exclude",IF(J1745= "Mutually Included","Include",M1745))</f>
        <v>Exclude</v>
      </c>
      <c r="P1745" s="54" t="str">
        <f>'Humans Alignment T&amp;A'!Z1745</f>
        <v>Exclude</v>
      </c>
      <c r="Q1745" s="120" t="str">
        <f>IF(AND(O1745="Exclude", P1745="Exclude"), "Mutually Excluded", IF(AND(OR(O1745="CERTAINLY INCLUDED", O1745="INCLUDE" ), OR(P1745="INCLUDE", P1745="MAYBE")), "MUTUALLY INCLUDED", IF(AND(O1745="MAYBE", P1745="MAYBE"), "Mutually MAYBE", IF(AND(O1745="Exclude", OR(P1745="INCLUDE", P1745="MAYBE")), "AI+Hum: No, Hum1+2: Yes", IF(AND(P1745="Exclude", OR(O1745="INCLUDE", O1745="CERTAINLY INCLUDED", H1745="MAYBE")), "Ai+hum: Yes, Hum1+2: No", "Other Conflict")))))</f>
        <v>Mutually Excluded</v>
      </c>
      <c r="U1745" s="121" t="str">
        <f>IF(Q1745="Mutually Excluded","Exclude",IF(Q1745= "Mutually Included","Include",R1745))</f>
        <v>Exclude</v>
      </c>
      <c r="V1745" s="122"/>
      <c r="X1745" s="117"/>
      <c r="Y1745" s="117"/>
      <c r="Z1745" s="103" t="str">
        <f t="shared" si="249"/>
        <v/>
      </c>
      <c r="AA1745" s="256"/>
      <c r="AB1745" s="186"/>
      <c r="AC1745" s="186"/>
      <c r="AD1745" s="203"/>
      <c r="AF1745" s="203"/>
      <c r="AG1745" s="102" t="str">
        <f t="shared" si="250"/>
        <v/>
      </c>
      <c r="AH1745" s="10" t="str">
        <f t="shared" si="253"/>
        <v/>
      </c>
      <c r="AI1745" s="102"/>
      <c r="AJ1745" s="10"/>
      <c r="AK1745" s="10"/>
      <c r="AL1745" s="107"/>
      <c r="AM1745" s="102"/>
      <c r="AN1745" s="10"/>
      <c r="AO1745" s="10" t="str">
        <f t="shared" si="251"/>
        <v/>
      </c>
      <c r="AT1745" s="10"/>
      <c r="AU1745" s="10" t="str">
        <f>IF(O1745="include",AF1745,"")</f>
        <v/>
      </c>
      <c r="AV1745" s="54" t="str">
        <f>IF(P1745="include",AF1745,"")</f>
        <v/>
      </c>
      <c r="BC1745" s="10"/>
      <c r="BH1745" s="10"/>
      <c r="BM1745" s="10"/>
    </row>
    <row r="1746" spans="1:65" s="54" customFormat="1" ht="45">
      <c r="A1746" s="10">
        <v>1892</v>
      </c>
      <c r="B1746" s="10"/>
      <c r="C1746" s="10" t="s">
        <v>2308</v>
      </c>
      <c r="D1746" s="10">
        <v>4</v>
      </c>
      <c r="E1746" s="10">
        <v>3</v>
      </c>
      <c r="F1746" s="10">
        <v>3</v>
      </c>
      <c r="G1746" s="119" t="str">
        <f t="shared" si="254"/>
        <v>EXCLUDED</v>
      </c>
      <c r="H1746" s="147" t="s">
        <v>901</v>
      </c>
      <c r="I1746" s="189" t="s">
        <v>901</v>
      </c>
      <c r="J1746" s="10" t="str">
        <f>IF(AND(G1746="Excluded", H1746="Excluded"), "Mutually Excluded", IF(AND(OR(G1746="CERTAINLY INCLUDED", G1746="INCLUDED", G1746="MAYBE" ), OR(H1746="INCLUDED", H1746="MAYBE")), "MUTUALLY INCLUDED", IF(AND(G1746="MAYBE", H1746="MAYBE"), "Mutually MAYBE", IF(AND(G1746="Excluded", OR(H1746="INCLUDED", H1746="MAYBE")), "AI: No, Human: Yes", IF(AND(H1746="Excluded", OR(G1746="INCLUDED", G1746="CERTAINLY INCLUDED", G1746="MAYBE")), "AI: Yes, Human: No", "Other Conflict")))))</f>
        <v>Mutually Excluded</v>
      </c>
      <c r="K1746" s="10"/>
      <c r="L1746" s="10"/>
      <c r="N1746" s="220" t="s">
        <v>19</v>
      </c>
      <c r="O1746" s="54" t="str">
        <f>IF(J1746="Mutually Excluded","Exclude",IF(J1746= "Mutually Included","Include",M1746))</f>
        <v>Exclude</v>
      </c>
      <c r="P1746" s="54" t="str">
        <f>'Humans Alignment T&amp;A'!Z1746</f>
        <v>Exclude</v>
      </c>
      <c r="Q1746" s="120" t="str">
        <f>IF(AND(O1746="Exclude", P1746="Exclude"), "Mutually Excluded", IF(AND(OR(O1746="CERTAINLY INCLUDED", O1746="INCLUDE" ), OR(P1746="INCLUDE", P1746="MAYBE")), "MUTUALLY INCLUDED", IF(AND(O1746="MAYBE", P1746="MAYBE"), "Mutually MAYBE", IF(AND(O1746="Exclude", OR(P1746="INCLUDE", P1746="MAYBE")), "AI+Hum: No, Hum1+2: Yes", IF(AND(P1746="Exclude", OR(O1746="INCLUDE", O1746="CERTAINLY INCLUDED", H1746="MAYBE")), "Ai+hum: Yes, Hum1+2: No", "Other Conflict")))))</f>
        <v>Mutually Excluded</v>
      </c>
      <c r="U1746" s="121" t="str">
        <f>IF(Q1746="Mutually Excluded","Exclude",IF(Q1746= "Mutually Included","Include",R1746))</f>
        <v>Exclude</v>
      </c>
      <c r="V1746" s="122"/>
      <c r="X1746" s="117"/>
      <c r="Y1746" s="117"/>
      <c r="Z1746" s="103" t="str">
        <f t="shared" si="249"/>
        <v/>
      </c>
      <c r="AA1746" s="256"/>
      <c r="AB1746" s="186"/>
      <c r="AC1746" s="186"/>
      <c r="AD1746" s="203"/>
      <c r="AF1746" s="203"/>
      <c r="AG1746" s="102" t="str">
        <f t="shared" si="250"/>
        <v/>
      </c>
      <c r="AH1746" s="10" t="str">
        <f t="shared" si="253"/>
        <v/>
      </c>
      <c r="AI1746" s="102"/>
      <c r="AJ1746" s="10"/>
      <c r="AK1746" s="10"/>
      <c r="AL1746" s="107"/>
      <c r="AM1746" s="102"/>
      <c r="AN1746" s="10"/>
      <c r="AO1746" s="10" t="str">
        <f t="shared" si="251"/>
        <v/>
      </c>
      <c r="AT1746" s="10"/>
      <c r="AU1746" s="10" t="str">
        <f>IF(O1746="include",AF1746,"")</f>
        <v/>
      </c>
      <c r="AV1746" s="54" t="str">
        <f>IF(P1746="include",AF1746,"")</f>
        <v/>
      </c>
      <c r="BC1746" s="10"/>
      <c r="BH1746" s="10"/>
      <c r="BM1746" s="10"/>
    </row>
    <row r="1747" spans="1:65" s="54" customFormat="1" ht="30">
      <c r="A1747" s="10">
        <v>1893</v>
      </c>
      <c r="B1747" s="10"/>
      <c r="C1747" s="10" t="s">
        <v>2309</v>
      </c>
      <c r="D1747" s="10">
        <v>2</v>
      </c>
      <c r="E1747" s="10">
        <v>3</v>
      </c>
      <c r="F1747" s="10">
        <v>3</v>
      </c>
      <c r="G1747" s="119" t="str">
        <f t="shared" si="254"/>
        <v>EXCLUDED</v>
      </c>
      <c r="H1747" s="147" t="s">
        <v>901</v>
      </c>
      <c r="I1747" s="189" t="s">
        <v>901</v>
      </c>
      <c r="J1747" s="10" t="str">
        <f>IF(AND(G1747="Excluded", H1747="Excluded"), "Mutually Excluded", IF(AND(OR(G1747="CERTAINLY INCLUDED", G1747="INCLUDED", G1747="MAYBE" ), OR(H1747="INCLUDED", H1747="MAYBE")), "MUTUALLY INCLUDED", IF(AND(G1747="MAYBE", H1747="MAYBE"), "Mutually MAYBE", IF(AND(G1747="Excluded", OR(H1747="INCLUDED", H1747="MAYBE")), "AI: No, Human: Yes", IF(AND(H1747="Excluded", OR(G1747="INCLUDED", G1747="CERTAINLY INCLUDED", G1747="MAYBE")), "AI: Yes, Human: No", "Other Conflict")))))</f>
        <v>Mutually Excluded</v>
      </c>
      <c r="K1747" s="10"/>
      <c r="L1747" s="10"/>
      <c r="N1747" s="220" t="s">
        <v>19</v>
      </c>
      <c r="O1747" s="54" t="str">
        <f>IF(J1747="Mutually Excluded","Exclude",IF(J1747= "Mutually Included","Include",M1747))</f>
        <v>Exclude</v>
      </c>
      <c r="P1747" s="54" t="str">
        <f>'Humans Alignment T&amp;A'!Z1747</f>
        <v>Exclude</v>
      </c>
      <c r="Q1747" s="120" t="str">
        <f>IF(AND(O1747="Exclude", P1747="Exclude"), "Mutually Excluded", IF(AND(OR(O1747="CERTAINLY INCLUDED", O1747="INCLUDE" ), OR(P1747="INCLUDE", P1747="MAYBE")), "MUTUALLY INCLUDED", IF(AND(O1747="MAYBE", P1747="MAYBE"), "Mutually MAYBE", IF(AND(O1747="Exclude", OR(P1747="INCLUDE", P1747="MAYBE")), "AI+Hum: No, Hum1+2: Yes", IF(AND(P1747="Exclude", OR(O1747="INCLUDE", O1747="CERTAINLY INCLUDED", H1747="MAYBE")), "Ai+hum: Yes, Hum1+2: No", "Other Conflict")))))</f>
        <v>Mutually Excluded</v>
      </c>
      <c r="U1747" s="121" t="str">
        <f>IF(Q1747="Mutually Excluded","Exclude",IF(Q1747= "Mutually Included","Include",R1747))</f>
        <v>Exclude</v>
      </c>
      <c r="V1747" s="122"/>
      <c r="X1747" s="117"/>
      <c r="Y1747" s="117"/>
      <c r="Z1747" s="103" t="str">
        <f t="shared" si="249"/>
        <v/>
      </c>
      <c r="AA1747" s="256"/>
      <c r="AB1747" s="186"/>
      <c r="AC1747" s="186"/>
      <c r="AD1747" s="203"/>
      <c r="AF1747" s="203"/>
      <c r="AG1747" s="102" t="str">
        <f t="shared" si="250"/>
        <v/>
      </c>
      <c r="AH1747" s="10" t="str">
        <f t="shared" si="253"/>
        <v/>
      </c>
      <c r="AI1747" s="102"/>
      <c r="AJ1747" s="10"/>
      <c r="AK1747" s="10"/>
      <c r="AL1747" s="107"/>
      <c r="AM1747" s="102"/>
      <c r="AN1747" s="10"/>
      <c r="AO1747" s="10" t="str">
        <f t="shared" si="251"/>
        <v/>
      </c>
      <c r="AT1747" s="10"/>
      <c r="AU1747" s="10" t="str">
        <f>IF(O1747="include",AF1747,"")</f>
        <v/>
      </c>
      <c r="AV1747" s="54" t="str">
        <f>IF(P1747="include",AF1747,"")</f>
        <v/>
      </c>
      <c r="BC1747" s="10"/>
      <c r="BH1747" s="10"/>
      <c r="BM1747" s="10"/>
    </row>
    <row r="1748" spans="1:65" s="54" customFormat="1" ht="30.75" customHeight="1">
      <c r="A1748" s="10">
        <v>1894</v>
      </c>
      <c r="B1748" s="10"/>
      <c r="C1748" s="10" t="s">
        <v>2310</v>
      </c>
      <c r="D1748" s="10">
        <v>4</v>
      </c>
      <c r="E1748" s="10">
        <v>3</v>
      </c>
      <c r="F1748" s="10">
        <v>4</v>
      </c>
      <c r="G1748" s="119" t="str">
        <f t="shared" si="254"/>
        <v>EXCLUDED</v>
      </c>
      <c r="H1748" s="147" t="s">
        <v>901</v>
      </c>
      <c r="I1748" s="189" t="s">
        <v>901</v>
      </c>
      <c r="J1748" s="10" t="str">
        <f>IF(AND(G1748="Excluded", H1748="Excluded"), "Mutually Excluded", IF(AND(OR(G1748="CERTAINLY INCLUDED", G1748="INCLUDED", G1748="MAYBE" ), OR(H1748="INCLUDED", H1748="MAYBE")), "MUTUALLY INCLUDED", IF(AND(G1748="MAYBE", H1748="MAYBE"), "Mutually MAYBE", IF(AND(G1748="Excluded", OR(H1748="INCLUDED", H1748="MAYBE")), "AI: No, Human: Yes", IF(AND(H1748="Excluded", OR(G1748="INCLUDED", G1748="CERTAINLY INCLUDED", G1748="MAYBE")), "AI: Yes, Human: No", "Other Conflict")))))</f>
        <v>Mutually Excluded</v>
      </c>
      <c r="K1748" s="10"/>
      <c r="L1748" s="10"/>
      <c r="N1748" s="220" t="s">
        <v>19</v>
      </c>
      <c r="O1748" s="54" t="str">
        <f>IF(J1748="Mutually Excluded","Exclude",IF(J1748= "Mutually Included","Include",M1748))</f>
        <v>Exclude</v>
      </c>
      <c r="P1748" s="54" t="str">
        <f>'Humans Alignment T&amp;A'!Z1748</f>
        <v>Exclude</v>
      </c>
      <c r="Q1748" s="120" t="str">
        <f>IF(AND(O1748="Exclude", P1748="Exclude"), "Mutually Excluded", IF(AND(OR(O1748="CERTAINLY INCLUDED", O1748="INCLUDE" ), OR(P1748="INCLUDE", P1748="MAYBE")), "MUTUALLY INCLUDED", IF(AND(O1748="MAYBE", P1748="MAYBE"), "Mutually MAYBE", IF(AND(O1748="Exclude", OR(P1748="INCLUDE", P1748="MAYBE")), "AI+Hum: No, Hum1+2: Yes", IF(AND(P1748="Exclude", OR(O1748="INCLUDE", O1748="CERTAINLY INCLUDED", H1748="MAYBE")), "Ai+hum: Yes, Hum1+2: No", "Other Conflict")))))</f>
        <v>Mutually Excluded</v>
      </c>
      <c r="U1748" s="121" t="str">
        <f>IF(Q1748="Mutually Excluded","Exclude",IF(Q1748= "Mutually Included","Include",R1748))</f>
        <v>Exclude</v>
      </c>
      <c r="V1748" s="122"/>
      <c r="X1748" s="117"/>
      <c r="Y1748" s="117"/>
      <c r="Z1748" s="103" t="str">
        <f t="shared" si="249"/>
        <v/>
      </c>
      <c r="AA1748" s="256"/>
      <c r="AB1748" s="186"/>
      <c r="AC1748" s="186"/>
      <c r="AD1748" s="203"/>
      <c r="AF1748" s="203"/>
      <c r="AG1748" s="102" t="str">
        <f t="shared" si="250"/>
        <v/>
      </c>
      <c r="AH1748" s="10" t="str">
        <f t="shared" si="253"/>
        <v/>
      </c>
      <c r="AI1748" s="102"/>
      <c r="AJ1748" s="10"/>
      <c r="AK1748" s="10"/>
      <c r="AL1748" s="107"/>
      <c r="AM1748" s="102"/>
      <c r="AN1748" s="10"/>
      <c r="AO1748" s="10" t="str">
        <f t="shared" si="251"/>
        <v/>
      </c>
      <c r="AT1748" s="10"/>
      <c r="AU1748" s="10" t="str">
        <f>IF(O1748="include",AF1748,"")</f>
        <v/>
      </c>
      <c r="AV1748" s="54" t="str">
        <f>IF(P1748="include",AF1748,"")</f>
        <v/>
      </c>
      <c r="BC1748" s="10"/>
      <c r="BH1748" s="10"/>
      <c r="BM1748" s="10"/>
    </row>
    <row r="1749" spans="1:65" s="54" customFormat="1" ht="45">
      <c r="A1749" s="10">
        <v>1895</v>
      </c>
      <c r="B1749" s="10"/>
      <c r="C1749" s="10" t="s">
        <v>2311</v>
      </c>
      <c r="D1749" s="10">
        <v>3</v>
      </c>
      <c r="E1749" s="10">
        <v>3</v>
      </c>
      <c r="F1749" s="10">
        <v>3</v>
      </c>
      <c r="G1749" s="119" t="str">
        <f t="shared" si="254"/>
        <v>EXCLUDED</v>
      </c>
      <c r="H1749" s="147" t="s">
        <v>901</v>
      </c>
      <c r="I1749" s="189" t="s">
        <v>901</v>
      </c>
      <c r="J1749" s="10" t="str">
        <f>IF(AND(G1749="Excluded", H1749="Excluded"), "Mutually Excluded", IF(AND(OR(G1749="CERTAINLY INCLUDED", G1749="INCLUDED", G1749="MAYBE" ), OR(H1749="INCLUDED", H1749="MAYBE")), "MUTUALLY INCLUDED", IF(AND(G1749="MAYBE", H1749="MAYBE"), "Mutually MAYBE", IF(AND(G1749="Excluded", OR(H1749="INCLUDED", H1749="MAYBE")), "AI: No, Human: Yes", IF(AND(H1749="Excluded", OR(G1749="INCLUDED", G1749="CERTAINLY INCLUDED", G1749="MAYBE")), "AI: Yes, Human: No", "Other Conflict")))))</f>
        <v>Mutually Excluded</v>
      </c>
      <c r="K1749" s="10"/>
      <c r="L1749" s="10"/>
      <c r="N1749" s="220" t="s">
        <v>19</v>
      </c>
      <c r="O1749" s="54" t="str">
        <f>IF(J1749="Mutually Excluded","Exclude",IF(J1749= "Mutually Included","Include",M1749))</f>
        <v>Exclude</v>
      </c>
      <c r="P1749" s="54" t="str">
        <f>'Humans Alignment T&amp;A'!Z1749</f>
        <v>Exclude</v>
      </c>
      <c r="Q1749" s="120" t="str">
        <f>IF(AND(O1749="Exclude", P1749="Exclude"), "Mutually Excluded", IF(AND(OR(O1749="CERTAINLY INCLUDED", O1749="INCLUDE" ), OR(P1749="INCLUDE", P1749="MAYBE")), "MUTUALLY INCLUDED", IF(AND(O1749="MAYBE", P1749="MAYBE"), "Mutually MAYBE", IF(AND(O1749="Exclude", OR(P1749="INCLUDE", P1749="MAYBE")), "AI+Hum: No, Hum1+2: Yes", IF(AND(P1749="Exclude", OR(O1749="INCLUDE", O1749="CERTAINLY INCLUDED", H1749="MAYBE")), "Ai+hum: Yes, Hum1+2: No", "Other Conflict")))))</f>
        <v>Mutually Excluded</v>
      </c>
      <c r="U1749" s="121" t="str">
        <f>IF(Q1749="Mutually Excluded","Exclude",IF(Q1749= "Mutually Included","Include",R1749))</f>
        <v>Exclude</v>
      </c>
      <c r="V1749" s="122"/>
      <c r="X1749" s="117"/>
      <c r="Y1749" s="117"/>
      <c r="Z1749" s="103" t="str">
        <f t="shared" si="249"/>
        <v/>
      </c>
      <c r="AA1749" s="256"/>
      <c r="AB1749" s="186"/>
      <c r="AC1749" s="186"/>
      <c r="AD1749" s="203"/>
      <c r="AF1749" s="203"/>
      <c r="AG1749" s="102" t="str">
        <f t="shared" si="250"/>
        <v/>
      </c>
      <c r="AH1749" s="10" t="str">
        <f t="shared" si="253"/>
        <v/>
      </c>
      <c r="AI1749" s="102"/>
      <c r="AJ1749" s="10"/>
      <c r="AK1749" s="10"/>
      <c r="AL1749" s="107"/>
      <c r="AM1749" s="102"/>
      <c r="AN1749" s="10"/>
      <c r="AO1749" s="10" t="str">
        <f t="shared" si="251"/>
        <v/>
      </c>
      <c r="AT1749" s="10"/>
      <c r="AU1749" s="10" t="str">
        <f>IF(O1749="include",AF1749,"")</f>
        <v/>
      </c>
      <c r="AV1749" s="54" t="str">
        <f>IF(P1749="include",AF1749,"")</f>
        <v/>
      </c>
      <c r="BC1749" s="10"/>
      <c r="BH1749" s="10"/>
      <c r="BM1749" s="10"/>
    </row>
    <row r="1750" spans="1:65" s="54" customFormat="1" ht="45.75" customHeight="1">
      <c r="A1750" s="10">
        <v>1896</v>
      </c>
      <c r="B1750" s="10"/>
      <c r="C1750" s="10" t="s">
        <v>2312</v>
      </c>
      <c r="D1750" s="10">
        <v>4</v>
      </c>
      <c r="E1750" s="10">
        <v>4</v>
      </c>
      <c r="F1750" s="10">
        <v>3</v>
      </c>
      <c r="G1750" s="119" t="str">
        <f t="shared" si="254"/>
        <v>EXCLUDED</v>
      </c>
      <c r="H1750" s="147" t="s">
        <v>901</v>
      </c>
      <c r="I1750" s="189" t="s">
        <v>901</v>
      </c>
      <c r="J1750" s="10" t="str">
        <f>IF(AND(G1750="Excluded", H1750="Excluded"), "Mutually Excluded", IF(AND(OR(G1750="CERTAINLY INCLUDED", G1750="INCLUDED", G1750="MAYBE" ), OR(H1750="INCLUDED", H1750="MAYBE")), "MUTUALLY INCLUDED", IF(AND(G1750="MAYBE", H1750="MAYBE"), "Mutually MAYBE", IF(AND(G1750="Excluded", OR(H1750="INCLUDED", H1750="MAYBE")), "AI: No, Human: Yes", IF(AND(H1750="Excluded", OR(G1750="INCLUDED", G1750="CERTAINLY INCLUDED", G1750="MAYBE")), "AI: Yes, Human: No", "Other Conflict")))))</f>
        <v>Mutually Excluded</v>
      </c>
      <c r="K1750" s="10"/>
      <c r="L1750" s="10"/>
      <c r="N1750" s="220" t="s">
        <v>19</v>
      </c>
      <c r="O1750" s="54" t="str">
        <f>IF(J1750="Mutually Excluded","Exclude",IF(J1750= "Mutually Included","Include",M1750))</f>
        <v>Exclude</v>
      </c>
      <c r="P1750" s="54" t="str">
        <f>'Humans Alignment T&amp;A'!Z1750</f>
        <v>Exclude</v>
      </c>
      <c r="Q1750" s="120" t="str">
        <f>IF(AND(O1750="Exclude", P1750="Exclude"), "Mutually Excluded", IF(AND(OR(O1750="CERTAINLY INCLUDED", O1750="INCLUDE" ), OR(P1750="INCLUDE", P1750="MAYBE")), "MUTUALLY INCLUDED", IF(AND(O1750="MAYBE", P1750="MAYBE"), "Mutually MAYBE", IF(AND(O1750="Exclude", OR(P1750="INCLUDE", P1750="MAYBE")), "AI+Hum: No, Hum1+2: Yes", IF(AND(P1750="Exclude", OR(O1750="INCLUDE", O1750="CERTAINLY INCLUDED", H1750="MAYBE")), "Ai+hum: Yes, Hum1+2: No", "Other Conflict")))))</f>
        <v>Mutually Excluded</v>
      </c>
      <c r="U1750" s="121" t="str">
        <f>IF(Q1750="Mutually Excluded","Exclude",IF(Q1750= "Mutually Included","Include",R1750))</f>
        <v>Exclude</v>
      </c>
      <c r="V1750" s="122"/>
      <c r="X1750" s="117"/>
      <c r="Y1750" s="117"/>
      <c r="Z1750" s="103" t="str">
        <f t="shared" si="249"/>
        <v/>
      </c>
      <c r="AA1750" s="256"/>
      <c r="AB1750" s="186"/>
      <c r="AC1750" s="186"/>
      <c r="AD1750" s="203"/>
      <c r="AF1750" s="203"/>
      <c r="AG1750" s="102" t="str">
        <f t="shared" si="250"/>
        <v/>
      </c>
      <c r="AH1750" s="10" t="str">
        <f t="shared" si="253"/>
        <v/>
      </c>
      <c r="AI1750" s="102"/>
      <c r="AJ1750" s="10"/>
      <c r="AK1750" s="10"/>
      <c r="AL1750" s="107"/>
      <c r="AM1750" s="102"/>
      <c r="AN1750" s="10"/>
      <c r="AO1750" s="10" t="str">
        <f t="shared" si="251"/>
        <v/>
      </c>
      <c r="AT1750" s="10"/>
      <c r="AU1750" s="10" t="str">
        <f>IF(O1750="include",AF1750,"")</f>
        <v/>
      </c>
      <c r="AV1750" s="54" t="str">
        <f>IF(P1750="include",AF1750,"")</f>
        <v/>
      </c>
      <c r="BC1750" s="10"/>
      <c r="BH1750" s="10"/>
      <c r="BM1750" s="10"/>
    </row>
    <row r="1751" spans="1:65" s="54" customFormat="1" ht="30">
      <c r="A1751" s="10">
        <v>1897</v>
      </c>
      <c r="B1751" s="10"/>
      <c r="C1751" s="10" t="s">
        <v>2313</v>
      </c>
      <c r="D1751" s="10">
        <v>2</v>
      </c>
      <c r="E1751" s="10">
        <v>3</v>
      </c>
      <c r="F1751" s="10">
        <v>2</v>
      </c>
      <c r="G1751" s="119" t="str">
        <f t="shared" si="254"/>
        <v>EXCLUDED</v>
      </c>
      <c r="H1751" s="147" t="s">
        <v>901</v>
      </c>
      <c r="I1751" s="189" t="s">
        <v>901</v>
      </c>
      <c r="J1751" s="10" t="str">
        <f>IF(AND(G1751="Excluded", H1751="Excluded"), "Mutually Excluded", IF(AND(OR(G1751="CERTAINLY INCLUDED", G1751="INCLUDED", G1751="MAYBE" ), OR(H1751="INCLUDED", H1751="MAYBE")), "MUTUALLY INCLUDED", IF(AND(G1751="MAYBE", H1751="MAYBE"), "Mutually MAYBE", IF(AND(G1751="Excluded", OR(H1751="INCLUDED", H1751="MAYBE")), "AI: No, Human: Yes", IF(AND(H1751="Excluded", OR(G1751="INCLUDED", G1751="CERTAINLY INCLUDED", G1751="MAYBE")), "AI: Yes, Human: No", "Other Conflict")))))</f>
        <v>Mutually Excluded</v>
      </c>
      <c r="K1751" s="10"/>
      <c r="L1751" s="10"/>
      <c r="N1751" s="220" t="s">
        <v>19</v>
      </c>
      <c r="O1751" s="54" t="str">
        <f>IF(J1751="Mutually Excluded","Exclude",IF(J1751= "Mutually Included","Include",M1751))</f>
        <v>Exclude</v>
      </c>
      <c r="P1751" s="54" t="str">
        <f>'Humans Alignment T&amp;A'!Z1751</f>
        <v>Exclude</v>
      </c>
      <c r="Q1751" s="120" t="str">
        <f>IF(AND(O1751="Exclude", P1751="Exclude"), "Mutually Excluded", IF(AND(OR(O1751="CERTAINLY INCLUDED", O1751="INCLUDE" ), OR(P1751="INCLUDE", P1751="MAYBE")), "MUTUALLY INCLUDED", IF(AND(O1751="MAYBE", P1751="MAYBE"), "Mutually MAYBE", IF(AND(O1751="Exclude", OR(P1751="INCLUDE", P1751="MAYBE")), "AI+Hum: No, Hum1+2: Yes", IF(AND(P1751="Exclude", OR(O1751="INCLUDE", O1751="CERTAINLY INCLUDED", H1751="MAYBE")), "Ai+hum: Yes, Hum1+2: No", "Other Conflict")))))</f>
        <v>Mutually Excluded</v>
      </c>
      <c r="U1751" s="121" t="str">
        <f>IF(Q1751="Mutually Excluded","Exclude",IF(Q1751= "Mutually Included","Include",R1751))</f>
        <v>Exclude</v>
      </c>
      <c r="V1751" s="122"/>
      <c r="X1751" s="117"/>
      <c r="Y1751" s="117"/>
      <c r="Z1751" s="103" t="str">
        <f t="shared" si="249"/>
        <v/>
      </c>
      <c r="AA1751" s="256"/>
      <c r="AB1751" s="186"/>
      <c r="AC1751" s="186"/>
      <c r="AD1751" s="203"/>
      <c r="AF1751" s="203"/>
      <c r="AG1751" s="102" t="str">
        <f t="shared" si="250"/>
        <v/>
      </c>
      <c r="AH1751" s="10" t="str">
        <f t="shared" si="253"/>
        <v/>
      </c>
      <c r="AI1751" s="102"/>
      <c r="AJ1751" s="10"/>
      <c r="AK1751" s="10"/>
      <c r="AL1751" s="107"/>
      <c r="AM1751" s="102"/>
      <c r="AN1751" s="10"/>
      <c r="AO1751" s="10" t="str">
        <f t="shared" si="251"/>
        <v/>
      </c>
      <c r="AT1751" s="10"/>
      <c r="AU1751" s="10" t="str">
        <f>IF(O1751="include",AF1751,"")</f>
        <v/>
      </c>
      <c r="AV1751" s="54" t="str">
        <f>IF(P1751="include",AF1751,"")</f>
        <v/>
      </c>
      <c r="BC1751" s="10"/>
      <c r="BH1751" s="10"/>
      <c r="BM1751" s="10"/>
    </row>
    <row r="1752" spans="1:65" s="54" customFormat="1" ht="70.150000000000006" customHeight="1">
      <c r="A1752" s="10">
        <v>1898</v>
      </c>
      <c r="B1752" s="10"/>
      <c r="C1752" s="10" t="s">
        <v>2314</v>
      </c>
      <c r="D1752" s="10">
        <v>3</v>
      </c>
      <c r="E1752" s="10">
        <v>4</v>
      </c>
      <c r="F1752" s="10">
        <v>3</v>
      </c>
      <c r="G1752" s="119" t="str">
        <f t="shared" si="254"/>
        <v>EXCLUDED</v>
      </c>
      <c r="H1752" s="147" t="s">
        <v>901</v>
      </c>
      <c r="I1752" s="189" t="s">
        <v>901</v>
      </c>
      <c r="J1752" s="10" t="str">
        <f>IF(AND(G1752="Excluded", H1752="Excluded"), "Mutually Excluded", IF(AND(OR(G1752="CERTAINLY INCLUDED", G1752="INCLUDED", G1752="MAYBE" ), OR(H1752="INCLUDED", H1752="MAYBE")), "MUTUALLY INCLUDED", IF(AND(G1752="MAYBE", H1752="MAYBE"), "Mutually MAYBE", IF(AND(G1752="Excluded", OR(H1752="INCLUDED", H1752="MAYBE")), "AI: No, Human: Yes", IF(AND(H1752="Excluded", OR(G1752="INCLUDED", G1752="CERTAINLY INCLUDED", G1752="MAYBE")), "AI: Yes, Human: No", "Other Conflict")))))</f>
        <v>Mutually Excluded</v>
      </c>
      <c r="K1752" s="10"/>
      <c r="L1752" s="10"/>
      <c r="N1752" s="220" t="s">
        <v>19</v>
      </c>
      <c r="O1752" s="54" t="str">
        <f>IF(J1752="Mutually Excluded","Exclude",IF(J1752= "Mutually Included","Include",M1752))</f>
        <v>Exclude</v>
      </c>
      <c r="P1752" s="54" t="str">
        <f>'Humans Alignment T&amp;A'!Z1752</f>
        <v>Exclude</v>
      </c>
      <c r="Q1752" s="120" t="str">
        <f>IF(AND(O1752="Exclude", P1752="Exclude"), "Mutually Excluded", IF(AND(OR(O1752="CERTAINLY INCLUDED", O1752="INCLUDE" ), OR(P1752="INCLUDE", P1752="MAYBE")), "MUTUALLY INCLUDED", IF(AND(O1752="MAYBE", P1752="MAYBE"), "Mutually MAYBE", IF(AND(O1752="Exclude", OR(P1752="INCLUDE", P1752="MAYBE")), "AI+Hum: No, Hum1+2: Yes", IF(AND(P1752="Exclude", OR(O1752="INCLUDE", O1752="CERTAINLY INCLUDED", H1752="MAYBE")), "Ai+hum: Yes, Hum1+2: No", "Other Conflict")))))</f>
        <v>Mutually Excluded</v>
      </c>
      <c r="U1752" s="121" t="str">
        <f>IF(Q1752="Mutually Excluded","Exclude",IF(Q1752= "Mutually Included","Include",R1752))</f>
        <v>Exclude</v>
      </c>
      <c r="V1752" s="122"/>
      <c r="X1752" s="117"/>
      <c r="Y1752" s="117"/>
      <c r="Z1752" s="103" t="str">
        <f t="shared" si="249"/>
        <v/>
      </c>
      <c r="AA1752" s="256"/>
      <c r="AB1752" s="186"/>
      <c r="AC1752" s="186"/>
      <c r="AD1752" s="203"/>
      <c r="AF1752" s="203"/>
      <c r="AG1752" s="102" t="str">
        <f t="shared" si="250"/>
        <v/>
      </c>
      <c r="AH1752" s="10" t="str">
        <f t="shared" si="253"/>
        <v/>
      </c>
      <c r="AI1752" s="102"/>
      <c r="AJ1752" s="10"/>
      <c r="AK1752" s="10"/>
      <c r="AL1752" s="107"/>
      <c r="AM1752" s="102"/>
      <c r="AN1752" s="10"/>
      <c r="AO1752" s="10" t="str">
        <f t="shared" si="251"/>
        <v/>
      </c>
      <c r="AT1752" s="10"/>
      <c r="AU1752" s="10" t="str">
        <f>IF(O1752="include",AF1752,"")</f>
        <v/>
      </c>
      <c r="AV1752" s="54" t="str">
        <f>IF(P1752="include",AF1752,"")</f>
        <v/>
      </c>
      <c r="BC1752" s="10"/>
      <c r="BH1752" s="10"/>
      <c r="BM1752" s="10"/>
    </row>
    <row r="1753" spans="1:65" s="54" customFormat="1" ht="45.75" customHeight="1">
      <c r="A1753" s="10">
        <v>1899</v>
      </c>
      <c r="B1753" s="10"/>
      <c r="C1753" s="10" t="s">
        <v>2315</v>
      </c>
      <c r="D1753" s="10">
        <v>2</v>
      </c>
      <c r="E1753" s="10">
        <v>3</v>
      </c>
      <c r="F1753" s="10">
        <v>3</v>
      </c>
      <c r="G1753" s="119" t="str">
        <f t="shared" si="254"/>
        <v>EXCLUDED</v>
      </c>
      <c r="H1753" s="147" t="s">
        <v>901</v>
      </c>
      <c r="I1753" s="189" t="s">
        <v>901</v>
      </c>
      <c r="J1753" s="10" t="str">
        <f>IF(AND(G1753="Excluded", H1753="Excluded"), "Mutually Excluded", IF(AND(OR(G1753="CERTAINLY INCLUDED", G1753="INCLUDED", G1753="MAYBE" ), OR(H1753="INCLUDED", H1753="MAYBE")), "MUTUALLY INCLUDED", IF(AND(G1753="MAYBE", H1753="MAYBE"), "Mutually MAYBE", IF(AND(G1753="Excluded", OR(H1753="INCLUDED", H1753="MAYBE")), "AI: No, Human: Yes", IF(AND(H1753="Excluded", OR(G1753="INCLUDED", G1753="CERTAINLY INCLUDED", G1753="MAYBE")), "AI: Yes, Human: No", "Other Conflict")))))</f>
        <v>Mutually Excluded</v>
      </c>
      <c r="K1753" s="10"/>
      <c r="L1753" s="10"/>
      <c r="N1753" s="220" t="s">
        <v>19</v>
      </c>
      <c r="O1753" s="54" t="str">
        <f>IF(J1753="Mutually Excluded","Exclude",IF(J1753= "Mutually Included","Include",M1753))</f>
        <v>Exclude</v>
      </c>
      <c r="P1753" s="54" t="str">
        <f>'Humans Alignment T&amp;A'!Z1753</f>
        <v>Exclude</v>
      </c>
      <c r="Q1753" s="120" t="str">
        <f>IF(AND(O1753="Exclude", P1753="Exclude"), "Mutually Excluded", IF(AND(OR(O1753="CERTAINLY INCLUDED", O1753="INCLUDE" ), OR(P1753="INCLUDE", P1753="MAYBE")), "MUTUALLY INCLUDED", IF(AND(O1753="MAYBE", P1753="MAYBE"), "Mutually MAYBE", IF(AND(O1753="Exclude", OR(P1753="INCLUDE", P1753="MAYBE")), "AI+Hum: No, Hum1+2: Yes", IF(AND(P1753="Exclude", OR(O1753="INCLUDE", O1753="CERTAINLY INCLUDED", H1753="MAYBE")), "Ai+hum: Yes, Hum1+2: No", "Other Conflict")))))</f>
        <v>Mutually Excluded</v>
      </c>
      <c r="U1753" s="121" t="str">
        <f>IF(Q1753="Mutually Excluded","Exclude",IF(Q1753= "Mutually Included","Include",R1753))</f>
        <v>Exclude</v>
      </c>
      <c r="V1753" s="122"/>
      <c r="X1753" s="117"/>
      <c r="Y1753" s="117"/>
      <c r="Z1753" s="103" t="str">
        <f t="shared" si="249"/>
        <v/>
      </c>
      <c r="AA1753" s="256"/>
      <c r="AB1753" s="186"/>
      <c r="AC1753" s="186"/>
      <c r="AD1753" s="203"/>
      <c r="AF1753" s="203"/>
      <c r="AG1753" s="102" t="str">
        <f t="shared" si="250"/>
        <v/>
      </c>
      <c r="AH1753" s="10" t="str">
        <f t="shared" si="253"/>
        <v/>
      </c>
      <c r="AI1753" s="102"/>
      <c r="AJ1753" s="10"/>
      <c r="AK1753" s="10"/>
      <c r="AL1753" s="107"/>
      <c r="AM1753" s="102"/>
      <c r="AN1753" s="10"/>
      <c r="AO1753" s="10" t="str">
        <f t="shared" si="251"/>
        <v/>
      </c>
      <c r="AT1753" s="10"/>
      <c r="AU1753" s="10" t="str">
        <f>IF(O1753="include",AF1753,"")</f>
        <v/>
      </c>
      <c r="AV1753" s="54" t="str">
        <f>IF(P1753="include",AF1753,"")</f>
        <v/>
      </c>
      <c r="BC1753" s="10"/>
      <c r="BH1753" s="10"/>
      <c r="BM1753" s="10"/>
    </row>
    <row r="1754" spans="1:65" s="54" customFormat="1" ht="45.75" customHeight="1">
      <c r="A1754" s="10">
        <v>1900</v>
      </c>
      <c r="B1754" s="10"/>
      <c r="C1754" s="10" t="s">
        <v>2316</v>
      </c>
      <c r="D1754" s="10">
        <v>3</v>
      </c>
      <c r="E1754" s="10">
        <v>4</v>
      </c>
      <c r="F1754" s="10">
        <v>4</v>
      </c>
      <c r="G1754" s="119" t="str">
        <f t="shared" si="254"/>
        <v>EXCLUDED</v>
      </c>
      <c r="H1754" s="147" t="s">
        <v>901</v>
      </c>
      <c r="I1754" s="189" t="s">
        <v>901</v>
      </c>
      <c r="J1754" s="10" t="str">
        <f>IF(AND(G1754="Excluded", H1754="Excluded"), "Mutually Excluded", IF(AND(OR(G1754="CERTAINLY INCLUDED", G1754="INCLUDED", G1754="MAYBE" ), OR(H1754="INCLUDED", H1754="MAYBE")), "MUTUALLY INCLUDED", IF(AND(G1754="MAYBE", H1754="MAYBE"), "Mutually MAYBE", IF(AND(G1754="Excluded", OR(H1754="INCLUDED", H1754="MAYBE")), "AI: No, Human: Yes", IF(AND(H1754="Excluded", OR(G1754="INCLUDED", G1754="CERTAINLY INCLUDED", G1754="MAYBE")), "AI: Yes, Human: No", "Other Conflict")))))</f>
        <v>Mutually Excluded</v>
      </c>
      <c r="K1754" s="10"/>
      <c r="L1754" s="10"/>
      <c r="N1754" s="220" t="s">
        <v>19</v>
      </c>
      <c r="O1754" s="54" t="str">
        <f>IF(J1754="Mutually Excluded","Exclude",IF(J1754= "Mutually Included","Include",M1754))</f>
        <v>Exclude</v>
      </c>
      <c r="P1754" s="54" t="str">
        <f>'Humans Alignment T&amp;A'!Z1754</f>
        <v>Exclude</v>
      </c>
      <c r="Q1754" s="120" t="str">
        <f>IF(AND(O1754="Exclude", P1754="Exclude"), "Mutually Excluded", IF(AND(OR(O1754="CERTAINLY INCLUDED", O1754="INCLUDE" ), OR(P1754="INCLUDE", P1754="MAYBE")), "MUTUALLY INCLUDED", IF(AND(O1754="MAYBE", P1754="MAYBE"), "Mutually MAYBE", IF(AND(O1754="Exclude", OR(P1754="INCLUDE", P1754="MAYBE")), "AI+Hum: No, Hum1+2: Yes", IF(AND(P1754="Exclude", OR(O1754="INCLUDE", O1754="CERTAINLY INCLUDED", H1754="MAYBE")), "Ai+hum: Yes, Hum1+2: No", "Other Conflict")))))</f>
        <v>Mutually Excluded</v>
      </c>
      <c r="U1754" s="121" t="str">
        <f>IF(Q1754="Mutually Excluded","Exclude",IF(Q1754= "Mutually Included","Include",R1754))</f>
        <v>Exclude</v>
      </c>
      <c r="V1754" s="122"/>
      <c r="X1754" s="117"/>
      <c r="Y1754" s="117"/>
      <c r="Z1754" s="103" t="str">
        <f t="shared" si="249"/>
        <v/>
      </c>
      <c r="AA1754" s="256"/>
      <c r="AB1754" s="186"/>
      <c r="AC1754" s="186"/>
      <c r="AD1754" s="203"/>
      <c r="AF1754" s="203"/>
      <c r="AG1754" s="102" t="str">
        <f t="shared" si="250"/>
        <v/>
      </c>
      <c r="AH1754" s="10" t="str">
        <f t="shared" si="253"/>
        <v/>
      </c>
      <c r="AI1754" s="102"/>
      <c r="AJ1754" s="10"/>
      <c r="AK1754" s="10"/>
      <c r="AL1754" s="107"/>
      <c r="AM1754" s="102"/>
      <c r="AN1754" s="10"/>
      <c r="AO1754" s="10" t="str">
        <f t="shared" si="251"/>
        <v/>
      </c>
      <c r="AT1754" s="10"/>
      <c r="AU1754" s="10" t="str">
        <f>IF(O1754="include",AF1754,"")</f>
        <v/>
      </c>
      <c r="AV1754" s="54" t="str">
        <f>IF(P1754="include",AF1754,"")</f>
        <v/>
      </c>
      <c r="BC1754" s="10"/>
      <c r="BH1754" s="10"/>
      <c r="BM1754" s="10"/>
    </row>
    <row r="1755" spans="1:65" s="54" customFormat="1" ht="70.150000000000006" customHeight="1">
      <c r="A1755" s="10">
        <v>1901</v>
      </c>
      <c r="B1755" s="10"/>
      <c r="C1755" s="10" t="s">
        <v>2317</v>
      </c>
      <c r="D1755" s="10">
        <v>3</v>
      </c>
      <c r="E1755" s="10">
        <v>4</v>
      </c>
      <c r="F1755" s="10">
        <v>3</v>
      </c>
      <c r="G1755" s="119" t="str">
        <f t="shared" si="254"/>
        <v>EXCLUDED</v>
      </c>
      <c r="H1755" s="147" t="s">
        <v>901</v>
      </c>
      <c r="I1755" s="189" t="s">
        <v>901</v>
      </c>
      <c r="J1755" s="10" t="str">
        <f>IF(AND(G1755="Excluded", H1755="Excluded"), "Mutually Excluded", IF(AND(OR(G1755="CERTAINLY INCLUDED", G1755="INCLUDED", G1755="MAYBE" ), OR(H1755="INCLUDED", H1755="MAYBE")), "MUTUALLY INCLUDED", IF(AND(G1755="MAYBE", H1755="MAYBE"), "Mutually MAYBE", IF(AND(G1755="Excluded", OR(H1755="INCLUDED", H1755="MAYBE")), "AI: No, Human: Yes", IF(AND(H1755="Excluded", OR(G1755="INCLUDED", G1755="CERTAINLY INCLUDED", G1755="MAYBE")), "AI: Yes, Human: No", "Other Conflict")))))</f>
        <v>Mutually Excluded</v>
      </c>
      <c r="K1755" s="10"/>
      <c r="L1755" s="10"/>
      <c r="N1755" s="220" t="s">
        <v>19</v>
      </c>
      <c r="O1755" s="54" t="str">
        <f>IF(J1755="Mutually Excluded","Exclude",IF(J1755= "Mutually Included","Include",M1755))</f>
        <v>Exclude</v>
      </c>
      <c r="P1755" s="54" t="str">
        <f>'Humans Alignment T&amp;A'!Z1755</f>
        <v>Exclude</v>
      </c>
      <c r="Q1755" s="120" t="str">
        <f>IF(AND(O1755="Exclude", P1755="Exclude"), "Mutually Excluded", IF(AND(OR(O1755="CERTAINLY INCLUDED", O1755="INCLUDE" ), OR(P1755="INCLUDE", P1755="MAYBE")), "MUTUALLY INCLUDED", IF(AND(O1755="MAYBE", P1755="MAYBE"), "Mutually MAYBE", IF(AND(O1755="Exclude", OR(P1755="INCLUDE", P1755="MAYBE")), "AI+Hum: No, Hum1+2: Yes", IF(AND(P1755="Exclude", OR(O1755="INCLUDE", O1755="CERTAINLY INCLUDED", H1755="MAYBE")), "Ai+hum: Yes, Hum1+2: No", "Other Conflict")))))</f>
        <v>Mutually Excluded</v>
      </c>
      <c r="U1755" s="121" t="str">
        <f>IF(Q1755="Mutually Excluded","Exclude",IF(Q1755= "Mutually Included","Include",R1755))</f>
        <v>Exclude</v>
      </c>
      <c r="V1755" s="122"/>
      <c r="X1755" s="117"/>
      <c r="Y1755" s="117"/>
      <c r="Z1755" s="103" t="str">
        <f t="shared" si="249"/>
        <v/>
      </c>
      <c r="AA1755" s="256"/>
      <c r="AB1755" s="186"/>
      <c r="AC1755" s="186"/>
      <c r="AD1755" s="203"/>
      <c r="AF1755" s="203"/>
      <c r="AG1755" s="102" t="str">
        <f t="shared" si="250"/>
        <v/>
      </c>
      <c r="AH1755" s="10" t="str">
        <f t="shared" si="253"/>
        <v/>
      </c>
      <c r="AI1755" s="102"/>
      <c r="AJ1755" s="10"/>
      <c r="AK1755" s="10"/>
      <c r="AL1755" s="107"/>
      <c r="AM1755" s="102"/>
      <c r="AN1755" s="10"/>
      <c r="AO1755" s="10" t="str">
        <f t="shared" si="251"/>
        <v/>
      </c>
      <c r="AT1755" s="10"/>
      <c r="AU1755" s="10" t="str">
        <f>IF(O1755="include",AF1755,"")</f>
        <v/>
      </c>
      <c r="AV1755" s="54" t="str">
        <f>IF(P1755="include",AF1755,"")</f>
        <v/>
      </c>
      <c r="BC1755" s="10"/>
      <c r="BH1755" s="10"/>
      <c r="BM1755" s="10"/>
    </row>
    <row r="1756" spans="1:65" s="54" customFormat="1" ht="30">
      <c r="A1756" s="10">
        <v>1902</v>
      </c>
      <c r="B1756" s="10"/>
      <c r="C1756" s="10" t="s">
        <v>2318</v>
      </c>
      <c r="D1756" s="10">
        <v>2</v>
      </c>
      <c r="E1756" s="10">
        <v>2</v>
      </c>
      <c r="F1756" s="10">
        <v>2</v>
      </c>
      <c r="G1756" s="119" t="str">
        <f t="shared" si="254"/>
        <v>EXCLUDED</v>
      </c>
      <c r="H1756" s="147" t="s">
        <v>901</v>
      </c>
      <c r="I1756" s="189" t="s">
        <v>901</v>
      </c>
      <c r="J1756" s="10" t="str">
        <f>IF(AND(G1756="Excluded", H1756="Excluded"), "Mutually Excluded", IF(AND(OR(G1756="CERTAINLY INCLUDED", G1756="INCLUDED", G1756="MAYBE" ), OR(H1756="INCLUDED", H1756="MAYBE")), "MUTUALLY INCLUDED", IF(AND(G1756="MAYBE", H1756="MAYBE"), "Mutually MAYBE", IF(AND(G1756="Excluded", OR(H1756="INCLUDED", H1756="MAYBE")), "AI: No, Human: Yes", IF(AND(H1756="Excluded", OR(G1756="INCLUDED", G1756="CERTAINLY INCLUDED", G1756="MAYBE")), "AI: Yes, Human: No", "Other Conflict")))))</f>
        <v>Mutually Excluded</v>
      </c>
      <c r="K1756" s="10"/>
      <c r="L1756" s="10"/>
      <c r="N1756" s="220" t="s">
        <v>19</v>
      </c>
      <c r="O1756" s="54" t="str">
        <f>IF(J1756="Mutually Excluded","Exclude",IF(J1756= "Mutually Included","Include",M1756))</f>
        <v>Exclude</v>
      </c>
      <c r="P1756" s="54" t="str">
        <f>'Humans Alignment T&amp;A'!Z1756</f>
        <v>Exclude</v>
      </c>
      <c r="Q1756" s="120" t="str">
        <f>IF(AND(O1756="Exclude", P1756="Exclude"), "Mutually Excluded", IF(AND(OR(O1756="CERTAINLY INCLUDED", O1756="INCLUDE" ), OR(P1756="INCLUDE", P1756="MAYBE")), "MUTUALLY INCLUDED", IF(AND(O1756="MAYBE", P1756="MAYBE"), "Mutually MAYBE", IF(AND(O1756="Exclude", OR(P1756="INCLUDE", P1756="MAYBE")), "AI+Hum: No, Hum1+2: Yes", IF(AND(P1756="Exclude", OR(O1756="INCLUDE", O1756="CERTAINLY INCLUDED", H1756="MAYBE")), "Ai+hum: Yes, Hum1+2: No", "Other Conflict")))))</f>
        <v>Mutually Excluded</v>
      </c>
      <c r="U1756" s="121" t="str">
        <f>IF(Q1756="Mutually Excluded","Exclude",IF(Q1756= "Mutually Included","Include",R1756))</f>
        <v>Exclude</v>
      </c>
      <c r="V1756" s="122"/>
      <c r="X1756" s="117"/>
      <c r="Y1756" s="117"/>
      <c r="Z1756" s="103" t="str">
        <f t="shared" si="249"/>
        <v/>
      </c>
      <c r="AA1756" s="256"/>
      <c r="AB1756" s="186"/>
      <c r="AC1756" s="186"/>
      <c r="AD1756" s="203"/>
      <c r="AF1756" s="203"/>
      <c r="AG1756" s="102" t="str">
        <f t="shared" si="250"/>
        <v/>
      </c>
      <c r="AH1756" s="10" t="str">
        <f t="shared" si="253"/>
        <v/>
      </c>
      <c r="AI1756" s="102"/>
      <c r="AJ1756" s="10"/>
      <c r="AK1756" s="10"/>
      <c r="AL1756" s="107"/>
      <c r="AM1756" s="102"/>
      <c r="AN1756" s="10"/>
      <c r="AO1756" s="10" t="str">
        <f t="shared" si="251"/>
        <v/>
      </c>
      <c r="AT1756" s="10"/>
      <c r="AU1756" s="10" t="str">
        <f>IF(O1756="include",AF1756,"")</f>
        <v/>
      </c>
      <c r="AV1756" s="54" t="str">
        <f>IF(P1756="include",AF1756,"")</f>
        <v/>
      </c>
      <c r="BC1756" s="10"/>
      <c r="BH1756" s="10"/>
      <c r="BM1756" s="10"/>
    </row>
    <row r="1757" spans="1:65" s="54" customFormat="1" ht="30">
      <c r="A1757" s="10">
        <v>1903</v>
      </c>
      <c r="B1757" s="10"/>
      <c r="C1757" s="10" t="s">
        <v>2319</v>
      </c>
      <c r="D1757" s="10">
        <v>4</v>
      </c>
      <c r="E1757" s="10">
        <v>3</v>
      </c>
      <c r="F1757" s="10">
        <v>3</v>
      </c>
      <c r="G1757" s="119" t="str">
        <f t="shared" si="254"/>
        <v>EXCLUDED</v>
      </c>
      <c r="H1757" s="147" t="s">
        <v>901</v>
      </c>
      <c r="I1757" s="189" t="s">
        <v>901</v>
      </c>
      <c r="J1757" s="10" t="str">
        <f>IF(AND(G1757="Excluded", H1757="Excluded"), "Mutually Excluded", IF(AND(OR(G1757="CERTAINLY INCLUDED", G1757="INCLUDED", G1757="MAYBE" ), OR(H1757="INCLUDED", H1757="MAYBE")), "MUTUALLY INCLUDED", IF(AND(G1757="MAYBE", H1757="MAYBE"), "Mutually MAYBE", IF(AND(G1757="Excluded", OR(H1757="INCLUDED", H1757="MAYBE")), "AI: No, Human: Yes", IF(AND(H1757="Excluded", OR(G1757="INCLUDED", G1757="CERTAINLY INCLUDED", G1757="MAYBE")), "AI: Yes, Human: No", "Other Conflict")))))</f>
        <v>Mutually Excluded</v>
      </c>
      <c r="K1757" s="10"/>
      <c r="L1757" s="10"/>
      <c r="N1757" s="220" t="s">
        <v>19</v>
      </c>
      <c r="O1757" s="54" t="str">
        <f>IF(J1757="Mutually Excluded","Exclude",IF(J1757= "Mutually Included","Include",M1757))</f>
        <v>Exclude</v>
      </c>
      <c r="P1757" s="54" t="str">
        <f>'Humans Alignment T&amp;A'!Z1757</f>
        <v>Exclude</v>
      </c>
      <c r="Q1757" s="120" t="str">
        <f>IF(AND(O1757="Exclude", P1757="Exclude"), "Mutually Excluded", IF(AND(OR(O1757="CERTAINLY INCLUDED", O1757="INCLUDE" ), OR(P1757="INCLUDE", P1757="MAYBE")), "MUTUALLY INCLUDED", IF(AND(O1757="MAYBE", P1757="MAYBE"), "Mutually MAYBE", IF(AND(O1757="Exclude", OR(P1757="INCLUDE", P1757="MAYBE")), "AI+Hum: No, Hum1+2: Yes", IF(AND(P1757="Exclude", OR(O1757="INCLUDE", O1757="CERTAINLY INCLUDED", H1757="MAYBE")), "Ai+hum: Yes, Hum1+2: No", "Other Conflict")))))</f>
        <v>Mutually Excluded</v>
      </c>
      <c r="U1757" s="121" t="str">
        <f>IF(Q1757="Mutually Excluded","Exclude",IF(Q1757= "Mutually Included","Include",R1757))</f>
        <v>Exclude</v>
      </c>
      <c r="V1757" s="122"/>
      <c r="X1757" s="117"/>
      <c r="Y1757" s="117"/>
      <c r="Z1757" s="103" t="str">
        <f t="shared" si="249"/>
        <v/>
      </c>
      <c r="AA1757" s="256"/>
      <c r="AB1757" s="186"/>
      <c r="AC1757" s="186"/>
      <c r="AD1757" s="203"/>
      <c r="AF1757" s="203"/>
      <c r="AG1757" s="102" t="str">
        <f t="shared" si="250"/>
        <v/>
      </c>
      <c r="AH1757" s="10" t="str">
        <f t="shared" si="253"/>
        <v/>
      </c>
      <c r="AI1757" s="102"/>
      <c r="AJ1757" s="10"/>
      <c r="AK1757" s="10"/>
      <c r="AL1757" s="107"/>
      <c r="AM1757" s="102"/>
      <c r="AN1757" s="10"/>
      <c r="AO1757" s="10" t="str">
        <f t="shared" si="251"/>
        <v/>
      </c>
      <c r="AT1757" s="10"/>
      <c r="AU1757" s="10" t="str">
        <f>IF(O1757="include",AF1757,"")</f>
        <v/>
      </c>
      <c r="AV1757" s="54" t="str">
        <f>IF(P1757="include",AF1757,"")</f>
        <v/>
      </c>
      <c r="BC1757" s="10"/>
      <c r="BH1757" s="10"/>
      <c r="BM1757" s="10"/>
    </row>
    <row r="1758" spans="1:65" s="54" customFormat="1" ht="30">
      <c r="A1758" s="10">
        <v>1904</v>
      </c>
      <c r="B1758" s="10"/>
      <c r="C1758" s="10" t="s">
        <v>2320</v>
      </c>
      <c r="D1758" s="10">
        <v>3</v>
      </c>
      <c r="E1758" s="10">
        <v>2</v>
      </c>
      <c r="F1758" s="10">
        <v>2</v>
      </c>
      <c r="G1758" s="119" t="str">
        <f t="shared" si="254"/>
        <v>EXCLUDED</v>
      </c>
      <c r="H1758" s="147" t="s">
        <v>901</v>
      </c>
      <c r="I1758" s="189" t="s">
        <v>901</v>
      </c>
      <c r="J1758" s="10" t="str">
        <f>IF(AND(G1758="Excluded", H1758="Excluded"), "Mutually Excluded", IF(AND(OR(G1758="CERTAINLY INCLUDED", G1758="INCLUDED", G1758="MAYBE" ), OR(H1758="INCLUDED", H1758="MAYBE")), "MUTUALLY INCLUDED", IF(AND(G1758="MAYBE", H1758="MAYBE"), "Mutually MAYBE", IF(AND(G1758="Excluded", OR(H1758="INCLUDED", H1758="MAYBE")), "AI: No, Human: Yes", IF(AND(H1758="Excluded", OR(G1758="INCLUDED", G1758="CERTAINLY INCLUDED", G1758="MAYBE")), "AI: Yes, Human: No", "Other Conflict")))))</f>
        <v>Mutually Excluded</v>
      </c>
      <c r="K1758" s="10"/>
      <c r="L1758" s="10"/>
      <c r="N1758" s="220" t="s">
        <v>19</v>
      </c>
      <c r="O1758" s="54" t="str">
        <f>IF(J1758="Mutually Excluded","Exclude",IF(J1758= "Mutually Included","Include",M1758))</f>
        <v>Exclude</v>
      </c>
      <c r="P1758" s="54" t="str">
        <f>'Humans Alignment T&amp;A'!Z1758</f>
        <v>Exclude</v>
      </c>
      <c r="Q1758" s="120" t="str">
        <f>IF(AND(O1758="Exclude", P1758="Exclude"), "Mutually Excluded", IF(AND(OR(O1758="CERTAINLY INCLUDED", O1758="INCLUDE" ), OR(P1758="INCLUDE", P1758="MAYBE")), "MUTUALLY INCLUDED", IF(AND(O1758="MAYBE", P1758="MAYBE"), "Mutually MAYBE", IF(AND(O1758="Exclude", OR(P1758="INCLUDE", P1758="MAYBE")), "AI+Hum: No, Hum1+2: Yes", IF(AND(P1758="Exclude", OR(O1758="INCLUDE", O1758="CERTAINLY INCLUDED", H1758="MAYBE")), "Ai+hum: Yes, Hum1+2: No", "Other Conflict")))))</f>
        <v>Mutually Excluded</v>
      </c>
      <c r="U1758" s="121" t="str">
        <f>IF(Q1758="Mutually Excluded","Exclude",IF(Q1758= "Mutually Included","Include",R1758))</f>
        <v>Exclude</v>
      </c>
      <c r="V1758" s="122"/>
      <c r="X1758" s="117"/>
      <c r="Y1758" s="117"/>
      <c r="Z1758" s="103" t="str">
        <f t="shared" si="249"/>
        <v/>
      </c>
      <c r="AA1758" s="256"/>
      <c r="AB1758" s="186"/>
      <c r="AC1758" s="186"/>
      <c r="AD1758" s="203"/>
      <c r="AF1758" s="203"/>
      <c r="AG1758" s="102" t="str">
        <f t="shared" si="250"/>
        <v/>
      </c>
      <c r="AH1758" s="10" t="str">
        <f t="shared" si="253"/>
        <v/>
      </c>
      <c r="AI1758" s="102"/>
      <c r="AJ1758" s="10"/>
      <c r="AK1758" s="10"/>
      <c r="AL1758" s="107"/>
      <c r="AM1758" s="102"/>
      <c r="AN1758" s="10"/>
      <c r="AO1758" s="10" t="str">
        <f t="shared" si="251"/>
        <v/>
      </c>
      <c r="AT1758" s="10"/>
      <c r="AU1758" s="10" t="str">
        <f>IF(O1758="include",AF1758,"")</f>
        <v/>
      </c>
      <c r="AV1758" s="54" t="str">
        <f>IF(P1758="include",AF1758,"")</f>
        <v/>
      </c>
      <c r="BC1758" s="10"/>
      <c r="BH1758" s="10"/>
      <c r="BM1758" s="10"/>
    </row>
    <row r="1759" spans="1:65" s="54" customFormat="1" ht="30">
      <c r="A1759" s="10">
        <v>1905</v>
      </c>
      <c r="B1759" s="10"/>
      <c r="C1759" s="10" t="s">
        <v>2321</v>
      </c>
      <c r="D1759" s="10">
        <v>3</v>
      </c>
      <c r="E1759" s="10">
        <v>3</v>
      </c>
      <c r="F1759" s="10">
        <v>3</v>
      </c>
      <c r="G1759" s="119" t="str">
        <f t="shared" si="254"/>
        <v>EXCLUDED</v>
      </c>
      <c r="H1759" s="147" t="s">
        <v>901</v>
      </c>
      <c r="I1759" s="189" t="s">
        <v>901</v>
      </c>
      <c r="J1759" s="10" t="str">
        <f>IF(AND(G1759="Excluded", H1759="Excluded"), "Mutually Excluded", IF(AND(OR(G1759="CERTAINLY INCLUDED", G1759="INCLUDED", G1759="MAYBE" ), OR(H1759="INCLUDED", H1759="MAYBE")), "MUTUALLY INCLUDED", IF(AND(G1759="MAYBE", H1759="MAYBE"), "Mutually MAYBE", IF(AND(G1759="Excluded", OR(H1759="INCLUDED", H1759="MAYBE")), "AI: No, Human: Yes", IF(AND(H1759="Excluded", OR(G1759="INCLUDED", G1759="CERTAINLY INCLUDED", G1759="MAYBE")), "AI: Yes, Human: No", "Other Conflict")))))</f>
        <v>Mutually Excluded</v>
      </c>
      <c r="K1759" s="10"/>
      <c r="L1759" s="10"/>
      <c r="N1759" s="220" t="s">
        <v>19</v>
      </c>
      <c r="O1759" s="54" t="str">
        <f>IF(J1759="Mutually Excluded","Exclude",IF(J1759= "Mutually Included","Include",M1759))</f>
        <v>Exclude</v>
      </c>
      <c r="P1759" s="54" t="str">
        <f>'Humans Alignment T&amp;A'!Z1759</f>
        <v>Exclude</v>
      </c>
      <c r="Q1759" s="120" t="str">
        <f>IF(AND(O1759="Exclude", P1759="Exclude"), "Mutually Excluded", IF(AND(OR(O1759="CERTAINLY INCLUDED", O1759="INCLUDE" ), OR(P1759="INCLUDE", P1759="MAYBE")), "MUTUALLY INCLUDED", IF(AND(O1759="MAYBE", P1759="MAYBE"), "Mutually MAYBE", IF(AND(O1759="Exclude", OR(P1759="INCLUDE", P1759="MAYBE")), "AI+Hum: No, Hum1+2: Yes", IF(AND(P1759="Exclude", OR(O1759="INCLUDE", O1759="CERTAINLY INCLUDED", H1759="MAYBE")), "Ai+hum: Yes, Hum1+2: No", "Other Conflict")))))</f>
        <v>Mutually Excluded</v>
      </c>
      <c r="U1759" s="121" t="str">
        <f>IF(Q1759="Mutually Excluded","Exclude",IF(Q1759= "Mutually Included","Include",R1759))</f>
        <v>Exclude</v>
      </c>
      <c r="V1759" s="122"/>
      <c r="X1759" s="117"/>
      <c r="Y1759" s="117"/>
      <c r="Z1759" s="103" t="str">
        <f t="shared" si="249"/>
        <v/>
      </c>
      <c r="AA1759" s="256"/>
      <c r="AB1759" s="186"/>
      <c r="AC1759" s="186"/>
      <c r="AD1759" s="203"/>
      <c r="AF1759" s="203"/>
      <c r="AG1759" s="102" t="str">
        <f t="shared" si="250"/>
        <v/>
      </c>
      <c r="AH1759" s="10" t="str">
        <f t="shared" si="253"/>
        <v/>
      </c>
      <c r="AI1759" s="102"/>
      <c r="AJ1759" s="10"/>
      <c r="AK1759" s="10"/>
      <c r="AL1759" s="107"/>
      <c r="AM1759" s="102"/>
      <c r="AN1759" s="10"/>
      <c r="AO1759" s="10" t="str">
        <f t="shared" si="251"/>
        <v/>
      </c>
      <c r="AT1759" s="10"/>
      <c r="AU1759" s="10" t="str">
        <f>IF(O1759="include",AF1759,"")</f>
        <v/>
      </c>
      <c r="AV1759" s="54" t="str">
        <f>IF(P1759="include",AF1759,"")</f>
        <v/>
      </c>
      <c r="BC1759" s="10"/>
      <c r="BH1759" s="10"/>
      <c r="BM1759" s="10"/>
    </row>
    <row r="1760" spans="1:65" s="54" customFormat="1" ht="60.75" customHeight="1">
      <c r="A1760" s="10">
        <v>1906</v>
      </c>
      <c r="B1760" s="10"/>
      <c r="C1760" s="10" t="s">
        <v>2322</v>
      </c>
      <c r="D1760" s="10">
        <v>2</v>
      </c>
      <c r="E1760" s="10">
        <v>3</v>
      </c>
      <c r="F1760" s="10">
        <v>3</v>
      </c>
      <c r="G1760" s="119" t="str">
        <f t="shared" si="254"/>
        <v>EXCLUDED</v>
      </c>
      <c r="H1760" s="147" t="s">
        <v>901</v>
      </c>
      <c r="I1760" s="189" t="s">
        <v>901</v>
      </c>
      <c r="J1760" s="10" t="str">
        <f>IF(AND(G1760="Excluded", H1760="Excluded"), "Mutually Excluded", IF(AND(OR(G1760="CERTAINLY INCLUDED", G1760="INCLUDED", G1760="MAYBE" ), OR(H1760="INCLUDED", H1760="MAYBE")), "MUTUALLY INCLUDED", IF(AND(G1760="MAYBE", H1760="MAYBE"), "Mutually MAYBE", IF(AND(G1760="Excluded", OR(H1760="INCLUDED", H1760="MAYBE")), "AI: No, Human: Yes", IF(AND(H1760="Excluded", OR(G1760="INCLUDED", G1760="CERTAINLY INCLUDED", G1760="MAYBE")), "AI: Yes, Human: No", "Other Conflict")))))</f>
        <v>Mutually Excluded</v>
      </c>
      <c r="K1760" s="10"/>
      <c r="L1760" s="10"/>
      <c r="N1760" s="220" t="s">
        <v>19</v>
      </c>
      <c r="O1760" s="54" t="str">
        <f>IF(J1760="Mutually Excluded","Exclude",IF(J1760= "Mutually Included","Include",M1760))</f>
        <v>Exclude</v>
      </c>
      <c r="P1760" s="54" t="str">
        <f>'Humans Alignment T&amp;A'!Z1760</f>
        <v>Exclude</v>
      </c>
      <c r="Q1760" s="120" t="str">
        <f>IF(AND(O1760="Exclude", P1760="Exclude"), "Mutually Excluded", IF(AND(OR(O1760="CERTAINLY INCLUDED", O1760="INCLUDE" ), OR(P1760="INCLUDE", P1760="MAYBE")), "MUTUALLY INCLUDED", IF(AND(O1760="MAYBE", P1760="MAYBE"), "Mutually MAYBE", IF(AND(O1760="Exclude", OR(P1760="INCLUDE", P1760="MAYBE")), "AI+Hum: No, Hum1+2: Yes", IF(AND(P1760="Exclude", OR(O1760="INCLUDE", O1760="CERTAINLY INCLUDED", H1760="MAYBE")), "Ai+hum: Yes, Hum1+2: No", "Other Conflict")))))</f>
        <v>Mutually Excluded</v>
      </c>
      <c r="U1760" s="121" t="str">
        <f>IF(Q1760="Mutually Excluded","Exclude",IF(Q1760= "Mutually Included","Include",R1760))</f>
        <v>Exclude</v>
      </c>
      <c r="V1760" s="122"/>
      <c r="X1760" s="117"/>
      <c r="Y1760" s="117"/>
      <c r="Z1760" s="103" t="str">
        <f t="shared" si="249"/>
        <v/>
      </c>
      <c r="AA1760" s="256"/>
      <c r="AB1760" s="186"/>
      <c r="AC1760" s="186"/>
      <c r="AD1760" s="203"/>
      <c r="AF1760" s="203"/>
      <c r="AG1760" s="102" t="str">
        <f t="shared" si="250"/>
        <v/>
      </c>
      <c r="AH1760" s="10" t="str">
        <f t="shared" si="253"/>
        <v/>
      </c>
      <c r="AI1760" s="102"/>
      <c r="AJ1760" s="10"/>
      <c r="AK1760" s="10"/>
      <c r="AL1760" s="107"/>
      <c r="AM1760" s="102"/>
      <c r="AN1760" s="10"/>
      <c r="AO1760" s="10" t="str">
        <f t="shared" si="251"/>
        <v/>
      </c>
      <c r="AT1760" s="10"/>
      <c r="AU1760" s="10" t="str">
        <f>IF(O1760="include",AF1760,"")</f>
        <v/>
      </c>
      <c r="AV1760" s="54" t="str">
        <f>IF(P1760="include",AF1760,"")</f>
        <v/>
      </c>
      <c r="BC1760" s="10"/>
      <c r="BH1760" s="10"/>
      <c r="BM1760" s="10"/>
    </row>
    <row r="1761" spans="1:65" s="54" customFormat="1" ht="30">
      <c r="A1761" s="10">
        <v>1907</v>
      </c>
      <c r="B1761" s="10"/>
      <c r="C1761" s="10" t="s">
        <v>2323</v>
      </c>
      <c r="D1761" s="10">
        <v>2</v>
      </c>
      <c r="E1761" s="10">
        <v>3</v>
      </c>
      <c r="F1761" s="10">
        <v>2</v>
      </c>
      <c r="G1761" s="119" t="str">
        <f t="shared" si="254"/>
        <v>EXCLUDED</v>
      </c>
      <c r="H1761" s="147" t="s">
        <v>901</v>
      </c>
      <c r="I1761" s="189" t="s">
        <v>901</v>
      </c>
      <c r="J1761" s="10" t="str">
        <f>IF(AND(G1761="Excluded", H1761="Excluded"), "Mutually Excluded", IF(AND(OR(G1761="CERTAINLY INCLUDED", G1761="INCLUDED", G1761="MAYBE" ), OR(H1761="INCLUDED", H1761="MAYBE")), "MUTUALLY INCLUDED", IF(AND(G1761="MAYBE", H1761="MAYBE"), "Mutually MAYBE", IF(AND(G1761="Excluded", OR(H1761="INCLUDED", H1761="MAYBE")), "AI: No, Human: Yes", IF(AND(H1761="Excluded", OR(G1761="INCLUDED", G1761="CERTAINLY INCLUDED", G1761="MAYBE")), "AI: Yes, Human: No", "Other Conflict")))))</f>
        <v>Mutually Excluded</v>
      </c>
      <c r="K1761" s="10"/>
      <c r="L1761" s="10"/>
      <c r="N1761" s="220" t="s">
        <v>19</v>
      </c>
      <c r="O1761" s="54" t="str">
        <f>IF(J1761="Mutually Excluded","Exclude",IF(J1761= "Mutually Included","Include",M1761))</f>
        <v>Exclude</v>
      </c>
      <c r="P1761" s="54" t="str">
        <f>'Humans Alignment T&amp;A'!Z1761</f>
        <v>Exclude</v>
      </c>
      <c r="Q1761" s="120" t="str">
        <f>IF(AND(O1761="Exclude", P1761="Exclude"), "Mutually Excluded", IF(AND(OR(O1761="CERTAINLY INCLUDED", O1761="INCLUDE" ), OR(P1761="INCLUDE", P1761="MAYBE")), "MUTUALLY INCLUDED", IF(AND(O1761="MAYBE", P1761="MAYBE"), "Mutually MAYBE", IF(AND(O1761="Exclude", OR(P1761="INCLUDE", P1761="MAYBE")), "AI+Hum: No, Hum1+2: Yes", IF(AND(P1761="Exclude", OR(O1761="INCLUDE", O1761="CERTAINLY INCLUDED", H1761="MAYBE")), "Ai+hum: Yes, Hum1+2: No", "Other Conflict")))))</f>
        <v>Mutually Excluded</v>
      </c>
      <c r="U1761" s="121" t="str">
        <f>IF(Q1761="Mutually Excluded","Exclude",IF(Q1761= "Mutually Included","Include",R1761))</f>
        <v>Exclude</v>
      </c>
      <c r="V1761" s="122"/>
      <c r="X1761" s="117"/>
      <c r="Y1761" s="117"/>
      <c r="Z1761" s="103" t="str">
        <f t="shared" si="249"/>
        <v/>
      </c>
      <c r="AA1761" s="256"/>
      <c r="AB1761" s="186"/>
      <c r="AC1761" s="186"/>
      <c r="AD1761" s="203"/>
      <c r="AF1761" s="203"/>
      <c r="AG1761" s="102" t="str">
        <f t="shared" si="250"/>
        <v/>
      </c>
      <c r="AH1761" s="10" t="str">
        <f t="shared" si="253"/>
        <v/>
      </c>
      <c r="AI1761" s="102"/>
      <c r="AJ1761" s="10"/>
      <c r="AK1761" s="10"/>
      <c r="AL1761" s="107"/>
      <c r="AM1761" s="102"/>
      <c r="AN1761" s="10"/>
      <c r="AO1761" s="10" t="str">
        <f t="shared" si="251"/>
        <v/>
      </c>
      <c r="AT1761" s="10"/>
      <c r="AU1761" s="10" t="str">
        <f>IF(O1761="include",AF1761,"")</f>
        <v/>
      </c>
      <c r="AV1761" s="54" t="str">
        <f>IF(P1761="include",AF1761,"")</f>
        <v/>
      </c>
      <c r="BC1761" s="10"/>
      <c r="BH1761" s="10"/>
      <c r="BM1761" s="10"/>
    </row>
    <row r="1762" spans="1:65" s="54" customFormat="1" ht="179.25" customHeight="1">
      <c r="A1762" s="10">
        <v>1908</v>
      </c>
      <c r="B1762" s="10" t="s">
        <v>2324</v>
      </c>
      <c r="C1762" s="10" t="s">
        <v>2324</v>
      </c>
      <c r="D1762" s="10">
        <v>3</v>
      </c>
      <c r="E1762" s="10">
        <v>4</v>
      </c>
      <c r="F1762" s="10">
        <v>2</v>
      </c>
      <c r="G1762" s="119" t="str">
        <f t="shared" si="254"/>
        <v>EXCLUDED</v>
      </c>
      <c r="H1762" s="147" t="s">
        <v>1752</v>
      </c>
      <c r="I1762" s="189" t="s">
        <v>1752</v>
      </c>
      <c r="J1762" s="10" t="str">
        <f>IF(AND(G1762="Excluded", H1762="Excluded"), "Mutually Excluded", IF(AND(OR(G1762="CERTAINLY INCLUDED", G1762="INCLUDED", G1762="MAYBE" ), OR(H1762="INCLUDED", H1762="MAYBE")), "MUTUALLY INCLUDED", IF(AND(G1762="MAYBE", H1762="MAYBE"), "Mutually MAYBE", IF(AND(G1762="Excluded", OR(H1762="INCLUDED", H1762="MAYBE")), "AI: No, Human: Yes", IF(AND(H1762="Excluded", OR(G1762="INCLUDED", G1762="CERTAINLY INCLUDED", G1762="MAYBE")), "AI: Yes, Human: No", "Other Conflict")))))</f>
        <v>AI: No, Human: Yes</v>
      </c>
      <c r="K1762" s="10" t="s">
        <v>23</v>
      </c>
      <c r="L1762" s="10" t="s">
        <v>23</v>
      </c>
      <c r="M1762" s="54" t="s">
        <v>23</v>
      </c>
      <c r="N1762" s="220" t="s">
        <v>23</v>
      </c>
      <c r="O1762" s="54" t="str">
        <f>IF(J1762="Mutually Excluded","Exclude",IF(J1762= "Mutually Included","Include",M1762))</f>
        <v>Include</v>
      </c>
      <c r="P1762" s="54" t="str">
        <f>'Humans Alignment T&amp;A'!Z1762</f>
        <v>Include</v>
      </c>
      <c r="Q1762" s="120" t="str">
        <f>IF(AND(O1762="Exclude", P1762="Exclude"), "Mutually Excluded", IF(AND(OR(O1762="CERTAINLY INCLUDED", O1762="INCLUDE" ), OR(P1762="INCLUDE", P1762="MAYBE")), "MUTUALLY INCLUDED", IF(AND(O1762="MAYBE", P1762="MAYBE"), "Mutually MAYBE", IF(AND(O1762="Exclude", OR(P1762="INCLUDE", P1762="MAYBE")), "AI+Hum: No, Hum1+2: Yes", IF(AND(P1762="Exclude", OR(O1762="INCLUDE", O1762="CERTAINLY INCLUDED", H1762="MAYBE")), "Ai+hum: Yes, Hum1+2: No", "Other Conflict")))))</f>
        <v>MUTUALLY INCLUDED</v>
      </c>
      <c r="R1762" s="185"/>
      <c r="U1762" s="121" t="str">
        <f>IF(Q1762="Mutually Excluded","Exclude",IF(Q1762= "Mutually Included","Include",R1762))</f>
        <v>Include</v>
      </c>
      <c r="V1762" s="122" t="s">
        <v>19</v>
      </c>
      <c r="W1762" s="185" t="s">
        <v>19</v>
      </c>
      <c r="X1762" s="201" t="s">
        <v>901</v>
      </c>
      <c r="Y1762" s="201" t="s">
        <v>3003</v>
      </c>
      <c r="Z1762" s="103" t="str">
        <f t="shared" si="249"/>
        <v>Mutually Excluded</v>
      </c>
      <c r="AA1762" s="104" t="s">
        <v>19</v>
      </c>
      <c r="AB1762" s="186"/>
      <c r="AC1762" s="186"/>
      <c r="AD1762" s="203" t="s">
        <v>23</v>
      </c>
      <c r="AF1762" s="203" t="s">
        <v>19</v>
      </c>
      <c r="AG1762" s="102" t="str">
        <f t="shared" si="250"/>
        <v>Nikos Excluded, Mikhail Included</v>
      </c>
      <c r="AH1762" s="10" t="str">
        <f t="shared" si="253"/>
        <v>Human Excluded, AI Included</v>
      </c>
      <c r="AI1762" s="102" t="s">
        <v>19</v>
      </c>
      <c r="AJ1762" s="10"/>
      <c r="AK1762" s="10"/>
      <c r="AL1762" s="107" t="s">
        <v>19</v>
      </c>
      <c r="AM1762" s="10"/>
      <c r="AN1762" s="10"/>
      <c r="AO1762" s="10" t="str">
        <f t="shared" si="251"/>
        <v>Human Excluded, AI Included</v>
      </c>
      <c r="AP1762" s="185" t="str">
        <f>IF(COUNTA(AQ1762:AS1762)=0, "", IF(COUNTIF(AQ1762:AS1762,5)=3, "Include", IF(COUNTIF(AQ1762:AS1762,5)&gt;=1, "Maybe", "Exclude")))</f>
        <v>Maybe</v>
      </c>
      <c r="AQ1762" s="185">
        <v>4</v>
      </c>
      <c r="AR1762" s="185">
        <v>3</v>
      </c>
      <c r="AS1762" s="185">
        <v>5</v>
      </c>
      <c r="AT1762" s="187" t="s">
        <v>3108</v>
      </c>
      <c r="AU1762" s="10" t="str">
        <f>IF(O1762="include",AF1762,"")</f>
        <v>Exclude</v>
      </c>
      <c r="AV1762" s="54" t="str">
        <f>IF(P1762="include",AF1762,"")</f>
        <v>Exclude</v>
      </c>
      <c r="BC1762" s="10"/>
      <c r="BH1762" s="10"/>
      <c r="BM1762" s="10"/>
    </row>
    <row r="1763" spans="1:65" s="54" customFormat="1" ht="45.75" thickBot="1">
      <c r="A1763" s="10">
        <v>1909</v>
      </c>
      <c r="B1763" s="10"/>
      <c r="C1763" s="10" t="s">
        <v>2325</v>
      </c>
      <c r="D1763" s="10">
        <v>1</v>
      </c>
      <c r="E1763" s="10">
        <v>1</v>
      </c>
      <c r="F1763" s="10">
        <v>1</v>
      </c>
      <c r="G1763" s="119" t="str">
        <f t="shared" si="254"/>
        <v>EXCLUDED</v>
      </c>
      <c r="H1763" s="147" t="s">
        <v>901</v>
      </c>
      <c r="I1763" s="189" t="s">
        <v>901</v>
      </c>
      <c r="J1763" s="10" t="str">
        <f>IF(AND(G1763="Excluded", H1763="Excluded"), "Mutually Excluded", IF(AND(OR(G1763="CERTAINLY INCLUDED", G1763="INCLUDED", G1763="MAYBE" ), OR(H1763="INCLUDED", H1763="MAYBE")), "MUTUALLY INCLUDED", IF(AND(G1763="MAYBE", H1763="MAYBE"), "Mutually MAYBE", IF(AND(G1763="Excluded", OR(H1763="INCLUDED", H1763="MAYBE")), "AI: No, Human: Yes", IF(AND(H1763="Excluded", OR(G1763="INCLUDED", G1763="CERTAINLY INCLUDED", G1763="MAYBE")), "AI: Yes, Human: No", "Other Conflict")))))</f>
        <v>Mutually Excluded</v>
      </c>
      <c r="K1763" s="10"/>
      <c r="L1763" s="10"/>
      <c r="N1763" s="220" t="s">
        <v>19</v>
      </c>
      <c r="O1763" s="54" t="str">
        <f>IF(J1763="Mutually Excluded","Exclude",IF(J1763= "Mutually Included","Include",M1763))</f>
        <v>Exclude</v>
      </c>
      <c r="P1763" s="54" t="str">
        <f>'Humans Alignment T&amp;A'!Z1763</f>
        <v>Exclude</v>
      </c>
      <c r="Q1763" s="120" t="str">
        <f>IF(AND(O1763="Exclude", P1763="Exclude"), "Mutually Excluded", IF(AND(OR(O1763="CERTAINLY INCLUDED", O1763="INCLUDE" ), OR(P1763="INCLUDE", P1763="MAYBE")), "MUTUALLY INCLUDED", IF(AND(O1763="MAYBE", P1763="MAYBE"), "Mutually MAYBE", IF(AND(O1763="Exclude", OR(P1763="INCLUDE", P1763="MAYBE")), "AI+Hum: No, Hum1+2: Yes", IF(AND(P1763="Exclude", OR(O1763="INCLUDE", O1763="CERTAINLY INCLUDED", H1763="MAYBE")), "Ai+hum: Yes, Hum1+2: No", "Other Conflict")))))</f>
        <v>Mutually Excluded</v>
      </c>
      <c r="U1763" s="121" t="str">
        <f>IF(Q1763="Mutually Excluded","Exclude",IF(Q1763= "Mutually Included","Include",R1763))</f>
        <v>Exclude</v>
      </c>
      <c r="V1763" s="122"/>
      <c r="X1763" s="117"/>
      <c r="Y1763" s="117"/>
      <c r="Z1763" s="103" t="str">
        <f t="shared" si="249"/>
        <v/>
      </c>
      <c r="AA1763" s="256"/>
      <c r="AB1763" s="186"/>
      <c r="AC1763" s="186"/>
      <c r="AD1763" s="203"/>
      <c r="AF1763" s="203"/>
      <c r="AG1763" s="102" t="str">
        <f t="shared" si="250"/>
        <v/>
      </c>
      <c r="AH1763" s="10" t="str">
        <f t="shared" si="253"/>
        <v/>
      </c>
      <c r="AI1763" s="102"/>
      <c r="AJ1763" s="10"/>
      <c r="AK1763" s="10"/>
      <c r="AL1763" s="107"/>
      <c r="AM1763" s="102"/>
      <c r="AN1763" s="10"/>
      <c r="AO1763" s="10" t="str">
        <f t="shared" si="251"/>
        <v/>
      </c>
      <c r="AT1763" s="10"/>
      <c r="AU1763" s="10" t="str">
        <f>IF(O1763="include",AF1763,"")</f>
        <v/>
      </c>
      <c r="AV1763" s="54" t="str">
        <f>IF(P1763="include",AF1763,"")</f>
        <v/>
      </c>
      <c r="BC1763" s="10"/>
      <c r="BH1763" s="10"/>
      <c r="BM1763" s="10"/>
    </row>
    <row r="1764" spans="1:65" s="54" customFormat="1" ht="409.6" customHeight="1" thickBot="1">
      <c r="A1764" s="10">
        <v>1910</v>
      </c>
      <c r="B1764" s="10"/>
      <c r="C1764" s="10" t="s">
        <v>2326</v>
      </c>
      <c r="D1764" s="10">
        <v>2</v>
      </c>
      <c r="E1764" s="10">
        <v>3</v>
      </c>
      <c r="F1764" s="10">
        <v>2</v>
      </c>
      <c r="G1764" s="119" t="str">
        <f t="shared" si="254"/>
        <v>EXCLUDED</v>
      </c>
      <c r="H1764" s="147" t="s">
        <v>901</v>
      </c>
      <c r="I1764" s="189" t="s">
        <v>901</v>
      </c>
      <c r="J1764" s="10" t="str">
        <f>IF(AND(G1764="Excluded", H1764="Excluded"), "Mutually Excluded", IF(AND(OR(G1764="CERTAINLY INCLUDED", G1764="INCLUDED", G1764="MAYBE" ), OR(H1764="INCLUDED", H1764="MAYBE")), "MUTUALLY INCLUDED", IF(AND(G1764="MAYBE", H1764="MAYBE"), "Mutually MAYBE", IF(AND(G1764="Excluded", OR(H1764="INCLUDED", H1764="MAYBE")), "AI: No, Human: Yes", IF(AND(H1764="Excluded", OR(G1764="INCLUDED", G1764="CERTAINLY INCLUDED", G1764="MAYBE")), "AI: Yes, Human: No", "Other Conflict")))))</f>
        <v>Mutually Excluded</v>
      </c>
      <c r="K1764" s="10"/>
      <c r="L1764" s="10"/>
      <c r="N1764" s="220" t="s">
        <v>19</v>
      </c>
      <c r="O1764" s="54" t="str">
        <f>IF(J1764="Mutually Excluded","Exclude",IF(J1764= "Mutually Included","Include",M1764))</f>
        <v>Exclude</v>
      </c>
      <c r="P1764" s="54" t="str">
        <f>'Humans Alignment T&amp;A'!Z1764</f>
        <v>Exclude</v>
      </c>
      <c r="Q1764" s="120" t="str">
        <f>IF(AND(O1764="Exclude", P1764="Exclude"), "Mutually Excluded", IF(AND(OR(O1764="CERTAINLY INCLUDED", O1764="INCLUDE" ), OR(P1764="INCLUDE", P1764="MAYBE")), "MUTUALLY INCLUDED", IF(AND(O1764="MAYBE", P1764="MAYBE"), "Mutually MAYBE", IF(AND(O1764="Exclude", OR(P1764="INCLUDE", P1764="MAYBE")), "AI+Hum: No, Hum1+2: Yes", IF(AND(P1764="Exclude", OR(O1764="INCLUDE", O1764="CERTAINLY INCLUDED", H1764="MAYBE")), "Ai+hum: Yes, Hum1+2: No", "Other Conflict")))))</f>
        <v>Mutually Excluded</v>
      </c>
      <c r="S1764" s="54" t="s">
        <v>23</v>
      </c>
      <c r="T1764" s="54" t="s">
        <v>23</v>
      </c>
      <c r="U1764" s="121" t="str">
        <f>IF(Q1764="Mutually Excluded","Exclude",IF(Q1764= "Mutually Included","Include",R1764))</f>
        <v>Exclude</v>
      </c>
      <c r="V1764" s="122"/>
      <c r="X1764" s="201"/>
      <c r="Y1764" s="123"/>
      <c r="Z1764" s="103"/>
      <c r="AA1764" s="149"/>
      <c r="AB1764" s="124"/>
      <c r="AC1764" s="124"/>
      <c r="AD1764" s="205"/>
      <c r="AF1764" s="203"/>
      <c r="AG1764" s="102"/>
      <c r="AH1764" s="10"/>
      <c r="AI1764" s="184"/>
      <c r="AJ1764" s="10"/>
      <c r="AK1764" s="10"/>
      <c r="AL1764" s="107"/>
      <c r="AM1764" s="102"/>
      <c r="AN1764" s="10"/>
      <c r="AO1764" s="10"/>
      <c r="AP1764" s="125"/>
      <c r="AT1764" s="10"/>
      <c r="AU1764" s="10" t="str">
        <f>IF(O1764="include",AF1764,"")</f>
        <v/>
      </c>
      <c r="AV1764" s="54" t="str">
        <f>IF(P1764="include",AF1764,"")</f>
        <v/>
      </c>
      <c r="BC1764" s="10"/>
      <c r="BH1764" s="10"/>
      <c r="BM1764" s="10"/>
    </row>
    <row r="1765" spans="1:65" s="54" customFormat="1" ht="45.75" customHeight="1">
      <c r="A1765" s="10">
        <v>1911</v>
      </c>
      <c r="B1765" s="10"/>
      <c r="C1765" s="10" t="s">
        <v>2327</v>
      </c>
      <c r="D1765" s="10">
        <v>2</v>
      </c>
      <c r="E1765" s="10">
        <v>3</v>
      </c>
      <c r="F1765" s="10">
        <v>3</v>
      </c>
      <c r="G1765" s="119" t="str">
        <f t="shared" si="254"/>
        <v>EXCLUDED</v>
      </c>
      <c r="H1765" s="147" t="s">
        <v>1752</v>
      </c>
      <c r="I1765" s="189" t="s">
        <v>901</v>
      </c>
      <c r="J1765" s="10" t="str">
        <f>IF(AND(G1765="Excluded", H1765="Excluded"), "Mutually Excluded", IF(AND(OR(G1765="CERTAINLY INCLUDED", G1765="INCLUDED", G1765="MAYBE" ), OR(H1765="INCLUDED", H1765="MAYBE")), "MUTUALLY INCLUDED", IF(AND(G1765="MAYBE", H1765="MAYBE"), "Mutually MAYBE", IF(AND(G1765="Excluded", OR(H1765="INCLUDED", H1765="MAYBE")), "AI: No, Human: Yes", IF(AND(H1765="Excluded", OR(G1765="INCLUDED", G1765="CERTAINLY INCLUDED", G1765="MAYBE")), "AI: Yes, Human: No", "Other Conflict")))))</f>
        <v>AI: No, Human: Yes</v>
      </c>
      <c r="K1765" s="10" t="s">
        <v>19</v>
      </c>
      <c r="L1765" s="10" t="s">
        <v>19</v>
      </c>
      <c r="M1765" s="54" t="s">
        <v>19</v>
      </c>
      <c r="N1765" s="220" t="s">
        <v>19</v>
      </c>
      <c r="O1765" s="54" t="str">
        <f>IF(J1765="Mutually Excluded","Exclude",IF(J1765= "Mutually Included","Include",M1765))</f>
        <v>Exclude</v>
      </c>
      <c r="P1765" s="54" t="str">
        <f>'Humans Alignment T&amp;A'!Z1765</f>
        <v>Exclude</v>
      </c>
      <c r="Q1765" s="120" t="str">
        <f>IF(AND(O1765="Exclude", P1765="Exclude"), "Mutually Excluded", IF(AND(OR(O1765="CERTAINLY INCLUDED", O1765="INCLUDE" ), OR(P1765="INCLUDE", P1765="MAYBE")), "MUTUALLY INCLUDED", IF(AND(O1765="MAYBE", P1765="MAYBE"), "Mutually MAYBE", IF(AND(O1765="Exclude", OR(P1765="INCLUDE", P1765="MAYBE")), "AI+Hum: No, Hum1+2: Yes", IF(AND(P1765="Exclude", OR(O1765="INCLUDE", O1765="CERTAINLY INCLUDED", H1765="MAYBE")), "Ai+hum: Yes, Hum1+2: No", "Other Conflict")))))</f>
        <v>Mutually Excluded</v>
      </c>
      <c r="U1765" s="121" t="str">
        <f>IF(Q1765="Mutually Excluded","Exclude",IF(Q1765= "Mutually Included","Include",R1765))</f>
        <v>Exclude</v>
      </c>
      <c r="V1765" s="122"/>
      <c r="X1765" s="117"/>
      <c r="Y1765" s="117"/>
      <c r="Z1765" s="103" t="str">
        <f t="shared" si="249"/>
        <v/>
      </c>
      <c r="AA1765" s="256"/>
      <c r="AB1765" s="186"/>
      <c r="AC1765" s="186"/>
      <c r="AD1765" s="203"/>
      <c r="AF1765" s="203"/>
      <c r="AG1765" s="102" t="str">
        <f t="shared" si="250"/>
        <v/>
      </c>
      <c r="AH1765" s="10" t="str">
        <f t="shared" si="253"/>
        <v/>
      </c>
      <c r="AI1765" s="102"/>
      <c r="AJ1765" s="10"/>
      <c r="AK1765" s="10"/>
      <c r="AL1765" s="107"/>
      <c r="AM1765" s="102"/>
      <c r="AN1765" s="10"/>
      <c r="AO1765" s="10" t="str">
        <f t="shared" si="251"/>
        <v/>
      </c>
      <c r="AT1765" s="10"/>
      <c r="AU1765" s="10" t="str">
        <f>IF(O1765="include",AF1765,"")</f>
        <v/>
      </c>
      <c r="AV1765" s="54" t="str">
        <f>IF(P1765="include",AF1765,"")</f>
        <v/>
      </c>
      <c r="BC1765" s="10"/>
      <c r="BH1765" s="10"/>
      <c r="BM1765" s="10"/>
    </row>
    <row r="1766" spans="1:65" s="54" customFormat="1" ht="70.150000000000006" customHeight="1" thickBot="1">
      <c r="A1766" s="10">
        <v>1912</v>
      </c>
      <c r="B1766" s="10"/>
      <c r="C1766" s="10" t="s">
        <v>2328</v>
      </c>
      <c r="D1766" s="10">
        <v>1</v>
      </c>
      <c r="E1766" s="10">
        <v>1</v>
      </c>
      <c r="F1766" s="10">
        <v>1</v>
      </c>
      <c r="G1766" s="119" t="str">
        <f t="shared" si="254"/>
        <v>EXCLUDED</v>
      </c>
      <c r="H1766" s="147" t="s">
        <v>901</v>
      </c>
      <c r="I1766" s="189" t="s">
        <v>901</v>
      </c>
      <c r="J1766" s="10" t="str">
        <f>IF(AND(G1766="Excluded", H1766="Excluded"), "Mutually Excluded", IF(AND(OR(G1766="CERTAINLY INCLUDED", G1766="INCLUDED", G1766="MAYBE" ), OR(H1766="INCLUDED", H1766="MAYBE")), "MUTUALLY INCLUDED", IF(AND(G1766="MAYBE", H1766="MAYBE"), "Mutually MAYBE", IF(AND(G1766="Excluded", OR(H1766="INCLUDED", H1766="MAYBE")), "AI: No, Human: Yes", IF(AND(H1766="Excluded", OR(G1766="INCLUDED", G1766="CERTAINLY INCLUDED", G1766="MAYBE")), "AI: Yes, Human: No", "Other Conflict")))))</f>
        <v>Mutually Excluded</v>
      </c>
      <c r="K1766" s="10"/>
      <c r="L1766" s="10"/>
      <c r="N1766" s="220" t="s">
        <v>19</v>
      </c>
      <c r="O1766" s="54" t="str">
        <f>IF(J1766="Mutually Excluded","Exclude",IF(J1766= "Mutually Included","Include",M1766))</f>
        <v>Exclude</v>
      </c>
      <c r="P1766" s="54" t="str">
        <f>'Humans Alignment T&amp;A'!Z1766</f>
        <v>Exclude</v>
      </c>
      <c r="Q1766" s="120" t="str">
        <f>IF(AND(O1766="Exclude", P1766="Exclude"), "Mutually Excluded", IF(AND(OR(O1766="CERTAINLY INCLUDED", O1766="INCLUDE" ), OR(P1766="INCLUDE", P1766="MAYBE")), "MUTUALLY INCLUDED", IF(AND(O1766="MAYBE", P1766="MAYBE"), "Mutually MAYBE", IF(AND(O1766="Exclude", OR(P1766="INCLUDE", P1766="MAYBE")), "AI+Hum: No, Hum1+2: Yes", IF(AND(P1766="Exclude", OR(O1766="INCLUDE", O1766="CERTAINLY INCLUDED", H1766="MAYBE")), "Ai+hum: Yes, Hum1+2: No", "Other Conflict")))))</f>
        <v>Mutually Excluded</v>
      </c>
      <c r="U1766" s="121" t="str">
        <f>IF(Q1766="Mutually Excluded","Exclude",IF(Q1766= "Mutually Included","Include",R1766))</f>
        <v>Exclude</v>
      </c>
      <c r="V1766" s="122"/>
      <c r="X1766" s="117"/>
      <c r="Y1766" s="117"/>
      <c r="Z1766" s="103" t="str">
        <f t="shared" si="249"/>
        <v/>
      </c>
      <c r="AA1766" s="256"/>
      <c r="AB1766" s="186"/>
      <c r="AC1766" s="186"/>
      <c r="AD1766" s="203"/>
      <c r="AF1766" s="203"/>
      <c r="AG1766" s="102" t="str">
        <f t="shared" si="250"/>
        <v/>
      </c>
      <c r="AH1766" s="10" t="str">
        <f t="shared" si="253"/>
        <v/>
      </c>
      <c r="AI1766" s="102"/>
      <c r="AJ1766" s="10"/>
      <c r="AK1766" s="10"/>
      <c r="AL1766" s="107"/>
      <c r="AM1766" s="102"/>
      <c r="AN1766" s="10"/>
      <c r="AO1766" s="10" t="str">
        <f t="shared" si="251"/>
        <v/>
      </c>
      <c r="AT1766" s="10"/>
      <c r="AU1766" s="10" t="str">
        <f>IF(O1766="include",AF1766,"")</f>
        <v/>
      </c>
      <c r="AV1766" s="54" t="str">
        <f>IF(P1766="include",AF1766,"")</f>
        <v/>
      </c>
      <c r="BC1766" s="10"/>
      <c r="BH1766" s="10"/>
      <c r="BM1766" s="10"/>
    </row>
    <row r="1767" spans="1:65" s="54" customFormat="1" ht="30.75" thickBot="1">
      <c r="A1767" s="10">
        <v>1913</v>
      </c>
      <c r="B1767" s="10"/>
      <c r="C1767" s="10" t="s">
        <v>2329</v>
      </c>
      <c r="D1767" s="10">
        <v>4</v>
      </c>
      <c r="E1767" s="10">
        <v>3</v>
      </c>
      <c r="F1767" s="10">
        <v>3</v>
      </c>
      <c r="G1767" s="119" t="str">
        <f t="shared" si="254"/>
        <v>EXCLUDED</v>
      </c>
      <c r="H1767" s="147" t="s">
        <v>901</v>
      </c>
      <c r="I1767" s="189" t="s">
        <v>901</v>
      </c>
      <c r="J1767" s="10" t="str">
        <f>IF(AND(G1767="Excluded", H1767="Excluded"), "Mutually Excluded", IF(AND(OR(G1767="CERTAINLY INCLUDED", G1767="INCLUDED", G1767="MAYBE" ), OR(H1767="INCLUDED", H1767="MAYBE")), "MUTUALLY INCLUDED", IF(AND(G1767="MAYBE", H1767="MAYBE"), "Mutually MAYBE", IF(AND(G1767="Excluded", OR(H1767="INCLUDED", H1767="MAYBE")), "AI: No, Human: Yes", IF(AND(H1767="Excluded", OR(G1767="INCLUDED", G1767="CERTAINLY INCLUDED", G1767="MAYBE")), "AI: Yes, Human: No", "Other Conflict")))))</f>
        <v>Mutually Excluded</v>
      </c>
      <c r="K1767" s="10"/>
      <c r="L1767" s="10"/>
      <c r="N1767" s="220" t="s">
        <v>19</v>
      </c>
      <c r="O1767" s="54" t="str">
        <f>IF(J1767="Mutually Excluded","Exclude",IF(J1767= "Mutually Included","Include",M1767))</f>
        <v>Exclude</v>
      </c>
      <c r="P1767" s="54" t="str">
        <f>'Humans Alignment T&amp;A'!Z1767</f>
        <v>Exclude</v>
      </c>
      <c r="Q1767" s="120" t="str">
        <f>IF(AND(O1767="Exclude", P1767="Exclude"), "Mutually Excluded", IF(AND(OR(O1767="CERTAINLY INCLUDED", O1767="INCLUDE" ), OR(P1767="INCLUDE", P1767="MAYBE")), "MUTUALLY INCLUDED", IF(AND(O1767="MAYBE", P1767="MAYBE"), "Mutually MAYBE", IF(AND(O1767="Exclude", OR(P1767="INCLUDE", P1767="MAYBE")), "AI+Hum: No, Hum1+2: Yes", IF(AND(P1767="Exclude", OR(O1767="INCLUDE", O1767="CERTAINLY INCLUDED", H1767="MAYBE")), "Ai+hum: Yes, Hum1+2: No", "Other Conflict")))))</f>
        <v>Mutually Excluded</v>
      </c>
      <c r="U1767" s="121" t="str">
        <f>IF(Q1767="Mutually Excluded","Exclude",IF(Q1767= "Mutually Included","Include",R1767))</f>
        <v>Exclude</v>
      </c>
      <c r="V1767" s="122"/>
      <c r="X1767" s="201"/>
      <c r="Y1767" s="123"/>
      <c r="Z1767" s="103"/>
      <c r="AA1767" s="149"/>
      <c r="AB1767" s="124"/>
      <c r="AC1767" s="124"/>
      <c r="AD1767" s="205"/>
      <c r="AF1767" s="203"/>
      <c r="AG1767" s="102"/>
      <c r="AH1767" s="10"/>
      <c r="AI1767" s="184"/>
      <c r="AJ1767" s="10"/>
      <c r="AK1767" s="10"/>
      <c r="AL1767" s="107"/>
      <c r="AM1767" s="102"/>
      <c r="AN1767" s="10"/>
      <c r="AO1767" s="10"/>
      <c r="AP1767" s="125"/>
      <c r="AT1767" s="10"/>
      <c r="AU1767" s="10" t="str">
        <f>IF(O1767="include",AF1767,"")</f>
        <v/>
      </c>
      <c r="AV1767" s="54" t="str">
        <f>IF(P1767="include",AF1767,"")</f>
        <v/>
      </c>
      <c r="BC1767" s="10"/>
      <c r="BH1767" s="10"/>
      <c r="BM1767" s="10"/>
    </row>
    <row r="1768" spans="1:65" s="54" customFormat="1" ht="45">
      <c r="A1768" s="10">
        <v>1914</v>
      </c>
      <c r="B1768" s="10"/>
      <c r="C1768" s="10" t="s">
        <v>2330</v>
      </c>
      <c r="D1768" s="10">
        <v>3</v>
      </c>
      <c r="E1768" s="10">
        <v>2</v>
      </c>
      <c r="F1768" s="10">
        <v>2</v>
      </c>
      <c r="G1768" s="119" t="str">
        <f t="shared" si="254"/>
        <v>EXCLUDED</v>
      </c>
      <c r="H1768" s="147" t="s">
        <v>1752</v>
      </c>
      <c r="I1768" s="189" t="s">
        <v>901</v>
      </c>
      <c r="J1768" s="10" t="str">
        <f>IF(AND(G1768="Excluded", H1768="Excluded"), "Mutually Excluded", IF(AND(OR(G1768="CERTAINLY INCLUDED", G1768="INCLUDED", G1768="MAYBE" ), OR(H1768="INCLUDED", H1768="MAYBE")), "MUTUALLY INCLUDED", IF(AND(G1768="MAYBE", H1768="MAYBE"), "Mutually MAYBE", IF(AND(G1768="Excluded", OR(H1768="INCLUDED", H1768="MAYBE")), "AI: No, Human: Yes", IF(AND(H1768="Excluded", OR(G1768="INCLUDED", G1768="CERTAINLY INCLUDED", G1768="MAYBE")), "AI: Yes, Human: No", "Other Conflict")))))</f>
        <v>AI: No, Human: Yes</v>
      </c>
      <c r="K1768" s="10" t="s">
        <v>19</v>
      </c>
      <c r="L1768" s="10" t="s">
        <v>19</v>
      </c>
      <c r="M1768" s="10" t="s">
        <v>19</v>
      </c>
      <c r="N1768" s="220" t="s">
        <v>19</v>
      </c>
      <c r="O1768" s="54" t="str">
        <f>IF(J1768="Mutually Excluded","Exclude",IF(J1768= "Mutually Included","Include",M1768))</f>
        <v>Exclude</v>
      </c>
      <c r="P1768" s="54" t="str">
        <f>'Humans Alignment T&amp;A'!Z1768</f>
        <v>Include</v>
      </c>
      <c r="Q1768" s="120" t="str">
        <f>IF(AND(O1768="Exclude", P1768="Exclude"), "Mutually Excluded", IF(AND(OR(O1768="CERTAINLY INCLUDED", O1768="INCLUDE" ), OR(P1768="INCLUDE", P1768="MAYBE")), "MUTUALLY INCLUDED", IF(AND(O1768="MAYBE", P1768="MAYBE"), "Mutually MAYBE", IF(AND(O1768="Exclude", OR(P1768="INCLUDE", P1768="MAYBE")), "AI+Hum: No, Hum1+2: Yes", IF(AND(P1768="Exclude", OR(O1768="INCLUDE", O1768="CERTAINLY INCLUDED", H1768="MAYBE")), "Ai+hum: Yes, Hum1+2: No", "Other Conflict")))))</f>
        <v>AI+Hum: No, Hum1+2: Yes</v>
      </c>
      <c r="R1768" s="185" t="s">
        <v>19</v>
      </c>
      <c r="U1768" s="121" t="str">
        <f>IF(Q1768="Mutually Excluded","Exclude",IF(Q1768= "Mutually Included","Include",R1768))</f>
        <v>Exclude</v>
      </c>
      <c r="V1768" s="122"/>
      <c r="X1768" s="201" t="s">
        <v>901</v>
      </c>
      <c r="Y1768" s="201" t="s">
        <v>3096</v>
      </c>
      <c r="Z1768" s="103" t="str">
        <f t="shared" si="249"/>
        <v/>
      </c>
      <c r="AA1768" s="256"/>
      <c r="AB1768" s="186"/>
      <c r="AC1768" s="186"/>
      <c r="AD1768" s="203" t="s">
        <v>19</v>
      </c>
      <c r="AF1768" s="203" t="s">
        <v>23</v>
      </c>
      <c r="AG1768" s="102" t="str">
        <f t="shared" si="250"/>
        <v>Nikos Included, Mikhail Excluded</v>
      </c>
      <c r="AH1768" s="10" t="str">
        <f t="shared" si="253"/>
        <v/>
      </c>
      <c r="AI1768" s="102" t="s">
        <v>19</v>
      </c>
      <c r="AJ1768" s="10"/>
      <c r="AK1768" s="10"/>
      <c r="AL1768" s="107"/>
      <c r="AM1768" s="102"/>
      <c r="AN1768" s="10"/>
      <c r="AO1768" s="10" t="str">
        <f t="shared" si="251"/>
        <v/>
      </c>
      <c r="AT1768" s="10"/>
      <c r="AU1768" s="10" t="str">
        <f>IF(O1768="include",AF1768,"")</f>
        <v/>
      </c>
      <c r="AV1768" s="54" t="str">
        <f>IF(P1768="include",AF1768,"")</f>
        <v>Include</v>
      </c>
      <c r="BC1768" s="10"/>
      <c r="BH1768" s="10"/>
      <c r="BM1768" s="10"/>
    </row>
    <row r="1769" spans="1:65" s="54" customFormat="1" ht="45">
      <c r="A1769" s="10">
        <v>1915</v>
      </c>
      <c r="B1769" s="10"/>
      <c r="C1769" s="10" t="s">
        <v>2331</v>
      </c>
      <c r="D1769" s="10">
        <v>2</v>
      </c>
      <c r="E1769" s="10">
        <v>2</v>
      </c>
      <c r="F1769" s="10">
        <v>3</v>
      </c>
      <c r="G1769" s="119" t="str">
        <f t="shared" si="254"/>
        <v>EXCLUDED</v>
      </c>
      <c r="H1769" s="147" t="s">
        <v>901</v>
      </c>
      <c r="I1769" s="189" t="s">
        <v>901</v>
      </c>
      <c r="J1769" s="10" t="str">
        <f>IF(AND(G1769="Excluded", H1769="Excluded"), "Mutually Excluded", IF(AND(OR(G1769="CERTAINLY INCLUDED", G1769="INCLUDED", G1769="MAYBE" ), OR(H1769="INCLUDED", H1769="MAYBE")), "MUTUALLY INCLUDED", IF(AND(G1769="MAYBE", H1769="MAYBE"), "Mutually MAYBE", IF(AND(G1769="Excluded", OR(H1769="INCLUDED", H1769="MAYBE")), "AI: No, Human: Yes", IF(AND(H1769="Excluded", OR(G1769="INCLUDED", G1769="CERTAINLY INCLUDED", G1769="MAYBE")), "AI: Yes, Human: No", "Other Conflict")))))</f>
        <v>Mutually Excluded</v>
      </c>
      <c r="K1769" s="10"/>
      <c r="L1769" s="10"/>
      <c r="N1769" s="220" t="s">
        <v>19</v>
      </c>
      <c r="O1769" s="54" t="str">
        <f>IF(J1769="Mutually Excluded","Exclude",IF(J1769= "Mutually Included","Include",M1769))</f>
        <v>Exclude</v>
      </c>
      <c r="P1769" s="54" t="str">
        <f>'Humans Alignment T&amp;A'!Z1769</f>
        <v>Exclude</v>
      </c>
      <c r="Q1769" s="120" t="str">
        <f>IF(AND(O1769="Exclude", P1769="Exclude"), "Mutually Excluded", IF(AND(OR(O1769="CERTAINLY INCLUDED", O1769="INCLUDE" ), OR(P1769="INCLUDE", P1769="MAYBE")), "MUTUALLY INCLUDED", IF(AND(O1769="MAYBE", P1769="MAYBE"), "Mutually MAYBE", IF(AND(O1769="Exclude", OR(P1769="INCLUDE", P1769="MAYBE")), "AI+Hum: No, Hum1+2: Yes", IF(AND(P1769="Exclude", OR(O1769="INCLUDE", O1769="CERTAINLY INCLUDED", H1769="MAYBE")), "Ai+hum: Yes, Hum1+2: No", "Other Conflict")))))</f>
        <v>Mutually Excluded</v>
      </c>
      <c r="U1769" s="121" t="str">
        <f>IF(Q1769="Mutually Excluded","Exclude",IF(Q1769= "Mutually Included","Include",R1769))</f>
        <v>Exclude</v>
      </c>
      <c r="V1769" s="122"/>
      <c r="X1769" s="117"/>
      <c r="Y1769" s="117"/>
      <c r="Z1769" s="103" t="str">
        <f t="shared" si="249"/>
        <v/>
      </c>
      <c r="AA1769" s="256"/>
      <c r="AB1769" s="186"/>
      <c r="AC1769" s="186"/>
      <c r="AD1769" s="203"/>
      <c r="AF1769" s="203"/>
      <c r="AG1769" s="102" t="str">
        <f t="shared" si="250"/>
        <v/>
      </c>
      <c r="AH1769" s="10" t="str">
        <f t="shared" si="253"/>
        <v/>
      </c>
      <c r="AI1769" s="102"/>
      <c r="AJ1769" s="10"/>
      <c r="AK1769" s="10"/>
      <c r="AL1769" s="107"/>
      <c r="AM1769" s="102"/>
      <c r="AN1769" s="10"/>
      <c r="AO1769" s="10" t="str">
        <f t="shared" si="251"/>
        <v/>
      </c>
      <c r="AT1769" s="10"/>
      <c r="AU1769" s="10" t="str">
        <f>IF(O1769="include",AF1769,"")</f>
        <v/>
      </c>
      <c r="AV1769" s="54" t="str">
        <f>IF(P1769="include",AF1769,"")</f>
        <v/>
      </c>
      <c r="BC1769" s="10"/>
      <c r="BH1769" s="10"/>
      <c r="BM1769" s="10"/>
    </row>
    <row r="1770" spans="1:65" s="54" customFormat="1" ht="154.5" customHeight="1">
      <c r="A1770" s="10">
        <v>1916</v>
      </c>
      <c r="B1770" s="10" t="s">
        <v>2332</v>
      </c>
      <c r="C1770" s="10" t="s">
        <v>2332</v>
      </c>
      <c r="D1770" s="10">
        <v>3</v>
      </c>
      <c r="E1770" s="10">
        <v>3</v>
      </c>
      <c r="F1770" s="10">
        <v>4</v>
      </c>
      <c r="G1770" s="119" t="str">
        <f t="shared" si="254"/>
        <v>EXCLUDED</v>
      </c>
      <c r="H1770" s="147" t="s">
        <v>1752</v>
      </c>
      <c r="I1770" s="189" t="s">
        <v>1752</v>
      </c>
      <c r="J1770" s="10" t="str">
        <f>IF(AND(G1770="Excluded", H1770="Excluded"), "Mutually Excluded", IF(AND(OR(G1770="CERTAINLY INCLUDED", G1770="INCLUDED", G1770="MAYBE" ), OR(H1770="INCLUDED", H1770="MAYBE")), "MUTUALLY INCLUDED", IF(AND(G1770="MAYBE", H1770="MAYBE"), "Mutually MAYBE", IF(AND(G1770="Excluded", OR(H1770="INCLUDED", H1770="MAYBE")), "AI: No, Human: Yes", IF(AND(H1770="Excluded", OR(G1770="INCLUDED", G1770="CERTAINLY INCLUDED", G1770="MAYBE")), "AI: Yes, Human: No", "Other Conflict")))))</f>
        <v>AI: No, Human: Yes</v>
      </c>
      <c r="K1770" s="54" t="s">
        <v>23</v>
      </c>
      <c r="L1770" s="10" t="s">
        <v>23</v>
      </c>
      <c r="M1770" s="54" t="s">
        <v>23</v>
      </c>
      <c r="N1770" s="220" t="s">
        <v>23</v>
      </c>
      <c r="O1770" s="54" t="str">
        <f>IF(J1770="Mutually Excluded","Exclude",IF(J1770= "Mutually Included","Include",M1770))</f>
        <v>Include</v>
      </c>
      <c r="P1770" s="54" t="str">
        <f>'Humans Alignment T&amp;A'!Z1770</f>
        <v>Include</v>
      </c>
      <c r="Q1770" s="120" t="str">
        <f>IF(AND(O1770="Exclude", P1770="Exclude"), "Mutually Excluded", IF(AND(OR(O1770="CERTAINLY INCLUDED", O1770="INCLUDE" ), OR(P1770="INCLUDE", P1770="MAYBE")), "MUTUALLY INCLUDED", IF(AND(O1770="MAYBE", P1770="MAYBE"), "Mutually MAYBE", IF(AND(O1770="Exclude", OR(P1770="INCLUDE", P1770="MAYBE")), "AI+Hum: No, Hum1+2: Yes", IF(AND(P1770="Exclude", OR(O1770="INCLUDE", O1770="CERTAINLY INCLUDED", H1770="MAYBE")), "Ai+hum: Yes, Hum1+2: No", "Other Conflict")))))</f>
        <v>MUTUALLY INCLUDED</v>
      </c>
      <c r="R1770" s="185"/>
      <c r="U1770" s="121" t="str">
        <f>IF(Q1770="Mutually Excluded","Exclude",IF(Q1770= "Mutually Included","Include",R1770))</f>
        <v>Include</v>
      </c>
      <c r="V1770" s="122" t="s">
        <v>1714</v>
      </c>
      <c r="W1770" s="185" t="s">
        <v>23</v>
      </c>
      <c r="X1770" s="201" t="s">
        <v>1752</v>
      </c>
      <c r="Y1770" s="117"/>
      <c r="Z1770" s="103" t="str">
        <f t="shared" si="249"/>
        <v>Mutually Included</v>
      </c>
      <c r="AA1770" s="104" t="s">
        <v>23</v>
      </c>
      <c r="AB1770" s="186"/>
      <c r="AC1770" s="186"/>
      <c r="AD1770" s="203" t="s">
        <v>23</v>
      </c>
      <c r="AF1770" s="203" t="s">
        <v>23</v>
      </c>
      <c r="AG1770" s="102" t="str">
        <f t="shared" si="250"/>
        <v>Mutually Included</v>
      </c>
      <c r="AH1770" s="10" t="str">
        <f t="shared" si="253"/>
        <v>Human Included, AI Excluded</v>
      </c>
      <c r="AI1770" s="109" t="s">
        <v>23</v>
      </c>
      <c r="AJ1770" s="10"/>
      <c r="AK1770" s="10"/>
      <c r="AL1770" s="107" t="s">
        <v>19</v>
      </c>
      <c r="AM1770" s="102"/>
      <c r="AN1770" s="10"/>
      <c r="AO1770" s="10" t="str">
        <f t="shared" si="251"/>
        <v>Human Included, AI Excluded</v>
      </c>
      <c r="AP1770" s="185" t="str">
        <f>IF(COUNTA(AQ1770:AS1770)=0, "", IF(COUNTIF(AQ1770:AS1770,5)=3, "Include", IF(COUNTIF(AQ1770:AS1770,5)&gt;=1, "Maybe", "Exclude")))</f>
        <v>Exclude</v>
      </c>
      <c r="AQ1770" s="185">
        <v>3</v>
      </c>
      <c r="AR1770" s="185">
        <v>4</v>
      </c>
      <c r="AS1770" s="185">
        <v>2</v>
      </c>
      <c r="AT1770" s="187" t="s">
        <v>3109</v>
      </c>
      <c r="AU1770" s="10" t="str">
        <f>IF(O1770="include",AF1770,"")</f>
        <v>Include</v>
      </c>
      <c r="AV1770" s="54" t="str">
        <f>IF(P1770="include",AF1770,"")</f>
        <v>Include</v>
      </c>
      <c r="BC1770" s="10"/>
      <c r="BH1770" s="10"/>
      <c r="BM1770" s="10"/>
    </row>
    <row r="1771" spans="1:65" s="54" customFormat="1" ht="45">
      <c r="A1771" s="10">
        <v>1917</v>
      </c>
      <c r="B1771" s="10"/>
      <c r="C1771" s="10" t="s">
        <v>2333</v>
      </c>
      <c r="D1771" s="10">
        <v>2</v>
      </c>
      <c r="E1771" s="10">
        <v>2</v>
      </c>
      <c r="F1771" s="10">
        <v>2</v>
      </c>
      <c r="G1771" s="119" t="str">
        <f t="shared" si="254"/>
        <v>EXCLUDED</v>
      </c>
      <c r="H1771" s="147" t="s">
        <v>901</v>
      </c>
      <c r="I1771" s="189" t="s">
        <v>901</v>
      </c>
      <c r="J1771" s="10" t="str">
        <f>IF(AND(G1771="Excluded", H1771="Excluded"), "Mutually Excluded", IF(AND(OR(G1771="CERTAINLY INCLUDED", G1771="INCLUDED", G1771="MAYBE" ), OR(H1771="INCLUDED", H1771="MAYBE")), "MUTUALLY INCLUDED", IF(AND(G1771="MAYBE", H1771="MAYBE"), "Mutually MAYBE", IF(AND(G1771="Excluded", OR(H1771="INCLUDED", H1771="MAYBE")), "AI: No, Human: Yes", IF(AND(H1771="Excluded", OR(G1771="INCLUDED", G1771="CERTAINLY INCLUDED", G1771="MAYBE")), "AI: Yes, Human: No", "Other Conflict")))))</f>
        <v>Mutually Excluded</v>
      </c>
      <c r="K1771" s="10"/>
      <c r="L1771" s="10"/>
      <c r="N1771" s="220" t="s">
        <v>19</v>
      </c>
      <c r="O1771" s="54" t="str">
        <f>IF(J1771="Mutually Excluded","Exclude",IF(J1771= "Mutually Included","Include",M1771))</f>
        <v>Exclude</v>
      </c>
      <c r="P1771" s="54" t="str">
        <f>'Humans Alignment T&amp;A'!Z1771</f>
        <v>Exclude</v>
      </c>
      <c r="Q1771" s="120" t="str">
        <f>IF(AND(O1771="Exclude", P1771="Exclude"), "Mutually Excluded", IF(AND(OR(O1771="CERTAINLY INCLUDED", O1771="INCLUDE" ), OR(P1771="INCLUDE", P1771="MAYBE")), "MUTUALLY INCLUDED", IF(AND(O1771="MAYBE", P1771="MAYBE"), "Mutually MAYBE", IF(AND(O1771="Exclude", OR(P1771="INCLUDE", P1771="MAYBE")), "AI+Hum: No, Hum1+2: Yes", IF(AND(P1771="Exclude", OR(O1771="INCLUDE", O1771="CERTAINLY INCLUDED", H1771="MAYBE")), "Ai+hum: Yes, Hum1+2: No", "Other Conflict")))))</f>
        <v>Mutually Excluded</v>
      </c>
      <c r="U1771" s="121" t="str">
        <f>IF(Q1771="Mutually Excluded","Exclude",IF(Q1771= "Mutually Included","Include",R1771))</f>
        <v>Exclude</v>
      </c>
      <c r="V1771" s="122"/>
      <c r="X1771" s="117"/>
      <c r="Y1771" s="117"/>
      <c r="Z1771" s="103" t="str">
        <f t="shared" si="249"/>
        <v/>
      </c>
      <c r="AA1771" s="256"/>
      <c r="AB1771" s="186"/>
      <c r="AC1771" s="186"/>
      <c r="AD1771" s="203"/>
      <c r="AF1771" s="203"/>
      <c r="AG1771" s="102" t="str">
        <f t="shared" si="250"/>
        <v/>
      </c>
      <c r="AH1771" s="10" t="str">
        <f t="shared" si="253"/>
        <v/>
      </c>
      <c r="AI1771" s="102"/>
      <c r="AJ1771" s="10"/>
      <c r="AK1771" s="10"/>
      <c r="AL1771" s="107"/>
      <c r="AM1771" s="102"/>
      <c r="AN1771" s="10"/>
      <c r="AO1771" s="10" t="str">
        <f t="shared" si="251"/>
        <v/>
      </c>
      <c r="AT1771" s="10"/>
      <c r="AU1771" s="10" t="str">
        <f>IF(O1771="include",AF1771,"")</f>
        <v/>
      </c>
      <c r="AV1771" s="54" t="str">
        <f>IF(P1771="include",AF1771,"")</f>
        <v/>
      </c>
      <c r="BC1771" s="10"/>
      <c r="BH1771" s="10"/>
      <c r="BM1771" s="10"/>
    </row>
    <row r="1772" spans="1:65" s="54" customFormat="1" ht="30">
      <c r="A1772" s="10">
        <v>1918</v>
      </c>
      <c r="B1772" s="10"/>
      <c r="C1772" s="10" t="s">
        <v>2334</v>
      </c>
      <c r="D1772" s="10">
        <v>3</v>
      </c>
      <c r="E1772" s="10">
        <v>3</v>
      </c>
      <c r="F1772" s="10">
        <v>3</v>
      </c>
      <c r="G1772" s="119" t="str">
        <f t="shared" si="254"/>
        <v>EXCLUDED</v>
      </c>
      <c r="H1772" s="147" t="s">
        <v>901</v>
      </c>
      <c r="I1772" s="189" t="s">
        <v>901</v>
      </c>
      <c r="J1772" s="10" t="str">
        <f>IF(AND(G1772="Excluded", H1772="Excluded"), "Mutually Excluded", IF(AND(OR(G1772="CERTAINLY INCLUDED", G1772="INCLUDED", G1772="MAYBE" ), OR(H1772="INCLUDED", H1772="MAYBE")), "MUTUALLY INCLUDED", IF(AND(G1772="MAYBE", H1772="MAYBE"), "Mutually MAYBE", IF(AND(G1772="Excluded", OR(H1772="INCLUDED", H1772="MAYBE")), "AI: No, Human: Yes", IF(AND(H1772="Excluded", OR(G1772="INCLUDED", G1772="CERTAINLY INCLUDED", G1772="MAYBE")), "AI: Yes, Human: No", "Other Conflict")))))</f>
        <v>Mutually Excluded</v>
      </c>
      <c r="K1772" s="10"/>
      <c r="L1772" s="10"/>
      <c r="N1772" s="220" t="s">
        <v>19</v>
      </c>
      <c r="O1772" s="54" t="str">
        <f>IF(J1772="Mutually Excluded","Exclude",IF(J1772= "Mutually Included","Include",M1772))</f>
        <v>Exclude</v>
      </c>
      <c r="P1772" s="54" t="str">
        <f>'Humans Alignment T&amp;A'!Z1772</f>
        <v>Exclude</v>
      </c>
      <c r="Q1772" s="120" t="str">
        <f>IF(AND(O1772="Exclude", P1772="Exclude"), "Mutually Excluded", IF(AND(OR(O1772="CERTAINLY INCLUDED", O1772="INCLUDE" ), OR(P1772="INCLUDE", P1772="MAYBE")), "MUTUALLY INCLUDED", IF(AND(O1772="MAYBE", P1772="MAYBE"), "Mutually MAYBE", IF(AND(O1772="Exclude", OR(P1772="INCLUDE", P1772="MAYBE")), "AI+Hum: No, Hum1+2: Yes", IF(AND(P1772="Exclude", OR(O1772="INCLUDE", O1772="CERTAINLY INCLUDED", H1772="MAYBE")), "Ai+hum: Yes, Hum1+2: No", "Other Conflict")))))</f>
        <v>Mutually Excluded</v>
      </c>
      <c r="U1772" s="121" t="str">
        <f>IF(Q1772="Mutually Excluded","Exclude",IF(Q1772= "Mutually Included","Include",R1772))</f>
        <v>Exclude</v>
      </c>
      <c r="V1772" s="122"/>
      <c r="X1772" s="117"/>
      <c r="Y1772" s="117"/>
      <c r="Z1772" s="103" t="str">
        <f t="shared" si="249"/>
        <v/>
      </c>
      <c r="AA1772" s="256"/>
      <c r="AB1772" s="186"/>
      <c r="AC1772" s="186"/>
      <c r="AD1772" s="203"/>
      <c r="AF1772" s="203"/>
      <c r="AG1772" s="102" t="str">
        <f t="shared" si="250"/>
        <v/>
      </c>
      <c r="AH1772" s="10" t="str">
        <f t="shared" si="253"/>
        <v/>
      </c>
      <c r="AI1772" s="102"/>
      <c r="AJ1772" s="10"/>
      <c r="AK1772" s="10"/>
      <c r="AL1772" s="107"/>
      <c r="AM1772" s="102"/>
      <c r="AN1772" s="10"/>
      <c r="AO1772" s="10" t="str">
        <f t="shared" si="251"/>
        <v/>
      </c>
      <c r="AT1772" s="10"/>
      <c r="AU1772" s="10" t="str">
        <f>IF(O1772="include",AF1772,"")</f>
        <v/>
      </c>
      <c r="AV1772" s="54" t="str">
        <f>IF(P1772="include",AF1772,"")</f>
        <v/>
      </c>
      <c r="BC1772" s="10"/>
      <c r="BH1772" s="10"/>
      <c r="BM1772" s="10"/>
    </row>
    <row r="1773" spans="1:65" s="54" customFormat="1" ht="45">
      <c r="A1773" s="10">
        <v>1919</v>
      </c>
      <c r="B1773" s="10"/>
      <c r="C1773" s="10" t="s">
        <v>2335</v>
      </c>
      <c r="D1773" s="10">
        <v>4</v>
      </c>
      <c r="E1773" s="10">
        <v>3</v>
      </c>
      <c r="F1773" s="10">
        <v>3</v>
      </c>
      <c r="G1773" s="119" t="str">
        <f t="shared" si="254"/>
        <v>EXCLUDED</v>
      </c>
      <c r="H1773" s="147" t="s">
        <v>901</v>
      </c>
      <c r="I1773" s="189" t="s">
        <v>901</v>
      </c>
      <c r="J1773" s="10" t="str">
        <f>IF(AND(G1773="Excluded", H1773="Excluded"), "Mutually Excluded", IF(AND(OR(G1773="CERTAINLY INCLUDED", G1773="INCLUDED", G1773="MAYBE" ), OR(H1773="INCLUDED", H1773="MAYBE")), "MUTUALLY INCLUDED", IF(AND(G1773="MAYBE", H1773="MAYBE"), "Mutually MAYBE", IF(AND(G1773="Excluded", OR(H1773="INCLUDED", H1773="MAYBE")), "AI: No, Human: Yes", IF(AND(H1773="Excluded", OR(G1773="INCLUDED", G1773="CERTAINLY INCLUDED", G1773="MAYBE")), "AI: Yes, Human: No", "Other Conflict")))))</f>
        <v>Mutually Excluded</v>
      </c>
      <c r="K1773" s="10"/>
      <c r="L1773" s="10"/>
      <c r="N1773" s="220" t="s">
        <v>19</v>
      </c>
      <c r="O1773" s="54" t="str">
        <f>IF(J1773="Mutually Excluded","Exclude",IF(J1773= "Mutually Included","Include",M1773))</f>
        <v>Exclude</v>
      </c>
      <c r="P1773" s="54" t="str">
        <f>'Humans Alignment T&amp;A'!Z1773</f>
        <v>Exclude</v>
      </c>
      <c r="Q1773" s="120" t="str">
        <f>IF(AND(O1773="Exclude", P1773="Exclude"), "Mutually Excluded", IF(AND(OR(O1773="CERTAINLY INCLUDED", O1773="INCLUDE" ), OR(P1773="INCLUDE", P1773="MAYBE")), "MUTUALLY INCLUDED", IF(AND(O1773="MAYBE", P1773="MAYBE"), "Mutually MAYBE", IF(AND(O1773="Exclude", OR(P1773="INCLUDE", P1773="MAYBE")), "AI+Hum: No, Hum1+2: Yes", IF(AND(P1773="Exclude", OR(O1773="INCLUDE", O1773="CERTAINLY INCLUDED", H1773="MAYBE")), "Ai+hum: Yes, Hum1+2: No", "Other Conflict")))))</f>
        <v>Mutually Excluded</v>
      </c>
      <c r="U1773" s="121" t="str">
        <f>IF(Q1773="Mutually Excluded","Exclude",IF(Q1773= "Mutually Included","Include",R1773))</f>
        <v>Exclude</v>
      </c>
      <c r="V1773" s="122"/>
      <c r="X1773" s="117"/>
      <c r="Y1773" s="117"/>
      <c r="Z1773" s="103" t="str">
        <f t="shared" si="249"/>
        <v/>
      </c>
      <c r="AA1773" s="256"/>
      <c r="AB1773" s="186"/>
      <c r="AC1773" s="186"/>
      <c r="AD1773" s="203"/>
      <c r="AF1773" s="203"/>
      <c r="AG1773" s="102" t="str">
        <f t="shared" si="250"/>
        <v/>
      </c>
      <c r="AH1773" s="10" t="str">
        <f t="shared" si="253"/>
        <v/>
      </c>
      <c r="AI1773" s="102"/>
      <c r="AJ1773" s="10"/>
      <c r="AK1773" s="10"/>
      <c r="AL1773" s="107"/>
      <c r="AM1773" s="102"/>
      <c r="AN1773" s="10"/>
      <c r="AO1773" s="10" t="str">
        <f t="shared" si="251"/>
        <v/>
      </c>
      <c r="AT1773" s="10"/>
      <c r="AU1773" s="10" t="str">
        <f>IF(O1773="include",AF1773,"")</f>
        <v/>
      </c>
      <c r="AV1773" s="54" t="str">
        <f>IF(P1773="include",AF1773,"")</f>
        <v/>
      </c>
      <c r="BC1773" s="10"/>
      <c r="BH1773" s="10"/>
      <c r="BM1773" s="10"/>
    </row>
    <row r="1774" spans="1:65" s="54" customFormat="1" ht="45" customHeight="1">
      <c r="A1774" s="10">
        <v>1920</v>
      </c>
      <c r="B1774" s="10"/>
      <c r="C1774" s="10" t="s">
        <v>2336</v>
      </c>
      <c r="D1774" s="10">
        <v>3</v>
      </c>
      <c r="E1774" s="10">
        <v>4</v>
      </c>
      <c r="F1774" s="10">
        <v>3</v>
      </c>
      <c r="G1774" s="119" t="str">
        <f t="shared" si="254"/>
        <v>EXCLUDED</v>
      </c>
      <c r="H1774" s="147" t="s">
        <v>901</v>
      </c>
      <c r="I1774" s="189" t="s">
        <v>901</v>
      </c>
      <c r="J1774" s="10" t="str">
        <f>IF(AND(G1774="Excluded", H1774="Excluded"), "Mutually Excluded", IF(AND(OR(G1774="CERTAINLY INCLUDED", G1774="INCLUDED", G1774="MAYBE" ), OR(H1774="INCLUDED", H1774="MAYBE")), "MUTUALLY INCLUDED", IF(AND(G1774="MAYBE", H1774="MAYBE"), "Mutually MAYBE", IF(AND(G1774="Excluded", OR(H1774="INCLUDED", H1774="MAYBE")), "AI: No, Human: Yes", IF(AND(H1774="Excluded", OR(G1774="INCLUDED", G1774="CERTAINLY INCLUDED", G1774="MAYBE")), "AI: Yes, Human: No", "Other Conflict")))))</f>
        <v>Mutually Excluded</v>
      </c>
      <c r="K1774" s="10"/>
      <c r="L1774" s="10"/>
      <c r="N1774" s="220" t="s">
        <v>19</v>
      </c>
      <c r="O1774" s="54" t="str">
        <f>IF(J1774="Mutually Excluded","Exclude",IF(J1774= "Mutually Included","Include",M1774))</f>
        <v>Exclude</v>
      </c>
      <c r="P1774" s="54" t="str">
        <f>'Humans Alignment T&amp;A'!Z1774</f>
        <v>Exclude</v>
      </c>
      <c r="Q1774" s="120" t="str">
        <f>IF(AND(O1774="Exclude", P1774="Exclude"), "Mutually Excluded", IF(AND(OR(O1774="CERTAINLY INCLUDED", O1774="INCLUDE" ), OR(P1774="INCLUDE", P1774="MAYBE")), "MUTUALLY INCLUDED", IF(AND(O1774="MAYBE", P1774="MAYBE"), "Mutually MAYBE", IF(AND(O1774="Exclude", OR(P1774="INCLUDE", P1774="MAYBE")), "AI+Hum: No, Hum1+2: Yes", IF(AND(P1774="Exclude", OR(O1774="INCLUDE", O1774="CERTAINLY INCLUDED", H1774="MAYBE")), "Ai+hum: Yes, Hum1+2: No", "Other Conflict")))))</f>
        <v>Mutually Excluded</v>
      </c>
      <c r="U1774" s="121" t="str">
        <f>IF(Q1774="Mutually Excluded","Exclude",IF(Q1774= "Mutually Included","Include",R1774))</f>
        <v>Exclude</v>
      </c>
      <c r="V1774" s="122"/>
      <c r="X1774" s="117"/>
      <c r="Y1774" s="117"/>
      <c r="Z1774" s="103" t="str">
        <f t="shared" si="249"/>
        <v/>
      </c>
      <c r="AA1774" s="256"/>
      <c r="AB1774" s="186"/>
      <c r="AC1774" s="186"/>
      <c r="AD1774" s="203"/>
      <c r="AF1774" s="203"/>
      <c r="AG1774" s="102" t="str">
        <f t="shared" si="250"/>
        <v/>
      </c>
      <c r="AH1774" s="10" t="str">
        <f t="shared" si="253"/>
        <v/>
      </c>
      <c r="AI1774" s="102"/>
      <c r="AJ1774" s="10"/>
      <c r="AK1774" s="10"/>
      <c r="AL1774" s="107"/>
      <c r="AM1774" s="102"/>
      <c r="AN1774" s="10"/>
      <c r="AO1774" s="10" t="str">
        <f t="shared" si="251"/>
        <v/>
      </c>
      <c r="AT1774" s="10"/>
      <c r="AU1774" s="10" t="str">
        <f>IF(O1774="include",AF1774,"")</f>
        <v/>
      </c>
      <c r="AV1774" s="54" t="str">
        <f>IF(P1774="include",AF1774,"")</f>
        <v/>
      </c>
      <c r="BC1774" s="10"/>
      <c r="BH1774" s="10"/>
      <c r="BM1774" s="10"/>
    </row>
    <row r="1775" spans="1:65" s="54" customFormat="1" ht="30">
      <c r="A1775" s="10">
        <v>1921</v>
      </c>
      <c r="B1775" s="10"/>
      <c r="C1775" s="10" t="s">
        <v>2338</v>
      </c>
      <c r="D1775" s="10">
        <v>4</v>
      </c>
      <c r="E1775" s="10">
        <v>4</v>
      </c>
      <c r="F1775" s="10">
        <v>3</v>
      </c>
      <c r="G1775" s="119" t="str">
        <f t="shared" si="254"/>
        <v>EXCLUDED</v>
      </c>
      <c r="H1775" s="147" t="s">
        <v>901</v>
      </c>
      <c r="I1775" s="189" t="s">
        <v>901</v>
      </c>
      <c r="J1775" s="10" t="str">
        <f>IF(AND(G1775="Excluded", H1775="Excluded"), "Mutually Excluded", IF(AND(OR(G1775="CERTAINLY INCLUDED", G1775="INCLUDED", G1775="MAYBE" ), OR(H1775="INCLUDED", H1775="MAYBE")), "MUTUALLY INCLUDED", IF(AND(G1775="MAYBE", H1775="MAYBE"), "Mutually MAYBE", IF(AND(G1775="Excluded", OR(H1775="INCLUDED", H1775="MAYBE")), "AI: No, Human: Yes", IF(AND(H1775="Excluded", OR(G1775="INCLUDED", G1775="CERTAINLY INCLUDED", G1775="MAYBE")), "AI: Yes, Human: No", "Other Conflict")))))</f>
        <v>Mutually Excluded</v>
      </c>
      <c r="K1775" s="10"/>
      <c r="L1775" s="10"/>
      <c r="N1775" s="220" t="s">
        <v>19</v>
      </c>
      <c r="O1775" s="54" t="str">
        <f>IF(J1775="Mutually Excluded","Exclude",IF(J1775= "Mutually Included","Include",M1775))</f>
        <v>Exclude</v>
      </c>
      <c r="P1775" s="54" t="str">
        <f>'Humans Alignment T&amp;A'!Z1775</f>
        <v>Exclude</v>
      </c>
      <c r="Q1775" s="120" t="str">
        <f>IF(AND(O1775="Exclude", P1775="Exclude"), "Mutually Excluded", IF(AND(OR(O1775="CERTAINLY INCLUDED", O1775="INCLUDE" ), OR(P1775="INCLUDE", P1775="MAYBE")), "MUTUALLY INCLUDED", IF(AND(O1775="MAYBE", P1775="MAYBE"), "Mutually MAYBE", IF(AND(O1775="Exclude", OR(P1775="INCLUDE", P1775="MAYBE")), "AI+Hum: No, Hum1+2: Yes", IF(AND(P1775="Exclude", OR(O1775="INCLUDE", O1775="CERTAINLY INCLUDED", H1775="MAYBE")), "Ai+hum: Yes, Hum1+2: No", "Other Conflict")))))</f>
        <v>Mutually Excluded</v>
      </c>
      <c r="U1775" s="121" t="str">
        <f>IF(Q1775="Mutually Excluded","Exclude",IF(Q1775= "Mutually Included","Include",R1775))</f>
        <v>Exclude</v>
      </c>
      <c r="V1775" s="122"/>
      <c r="X1775" s="117"/>
      <c r="Y1775" s="117"/>
      <c r="Z1775" s="103" t="str">
        <f t="shared" si="249"/>
        <v/>
      </c>
      <c r="AA1775" s="256"/>
      <c r="AB1775" s="186"/>
      <c r="AC1775" s="186"/>
      <c r="AD1775" s="203"/>
      <c r="AF1775" s="203"/>
      <c r="AG1775" s="102" t="str">
        <f t="shared" si="250"/>
        <v/>
      </c>
      <c r="AH1775" s="10" t="str">
        <f t="shared" si="253"/>
        <v/>
      </c>
      <c r="AI1775" s="102"/>
      <c r="AJ1775" s="10"/>
      <c r="AK1775" s="10"/>
      <c r="AL1775" s="107"/>
      <c r="AM1775" s="102"/>
      <c r="AN1775" s="10"/>
      <c r="AO1775" s="10" t="str">
        <f t="shared" si="251"/>
        <v/>
      </c>
      <c r="AT1775" s="10"/>
      <c r="AU1775" s="10" t="str">
        <f>IF(O1775="include",AF1775,"")</f>
        <v/>
      </c>
      <c r="AV1775" s="54" t="str">
        <f>IF(P1775="include",AF1775,"")</f>
        <v/>
      </c>
    </row>
    <row r="1776" spans="1:65" s="54" customFormat="1" ht="30" customHeight="1">
      <c r="A1776" s="10">
        <v>1922</v>
      </c>
      <c r="B1776" s="10"/>
      <c r="C1776" s="10" t="s">
        <v>2339</v>
      </c>
      <c r="D1776" s="10">
        <v>5</v>
      </c>
      <c r="E1776" s="10">
        <v>5</v>
      </c>
      <c r="F1776" s="10">
        <v>5</v>
      </c>
      <c r="G1776" s="119" t="str">
        <f t="shared" si="254"/>
        <v>CERTAINLY INCLUDED</v>
      </c>
      <c r="H1776" s="147" t="s">
        <v>901</v>
      </c>
      <c r="I1776" s="189" t="s">
        <v>901</v>
      </c>
      <c r="J1776" s="10" t="str">
        <f>IF(AND(G1776="Excluded", H1776="Excluded"), "Mutually Excluded", IF(AND(OR(G1776="CERTAINLY INCLUDED", G1776="INCLUDED", G1776="MAYBE" ), OR(H1776="INCLUDED", H1776="MAYBE")), "MUTUALLY INCLUDED", IF(AND(G1776="MAYBE", H1776="MAYBE"), "Mutually MAYBE", IF(AND(G1776="Excluded", OR(H1776="INCLUDED", H1776="MAYBE")), "AI: No, Human: Yes", IF(AND(H1776="Excluded", OR(G1776="INCLUDED", G1776="CERTAINLY INCLUDED", G1776="MAYBE")), "AI: Yes, Human: No", "Other Conflict")))))</f>
        <v>AI: Yes, Human: No</v>
      </c>
      <c r="K1776" s="10" t="s">
        <v>3024</v>
      </c>
      <c r="L1776" s="10" t="s">
        <v>19</v>
      </c>
      <c r="M1776" s="10" t="s">
        <v>19</v>
      </c>
      <c r="N1776" s="220" t="s">
        <v>19</v>
      </c>
      <c r="O1776" s="54" t="str">
        <f>IF(J1776="Mutually Excluded","Exclude",IF(J1776= "Mutually Included","Include",M1776))</f>
        <v>Exclude</v>
      </c>
      <c r="P1776" s="54" t="str">
        <f>'Humans Alignment T&amp;A'!Z1776</f>
        <v>Exclude</v>
      </c>
      <c r="Q1776" s="120" t="str">
        <f>IF(AND(O1776="Exclude", P1776="Exclude"), "Mutually Excluded", IF(AND(OR(O1776="CERTAINLY INCLUDED", O1776="INCLUDE" ), OR(P1776="INCLUDE", P1776="MAYBE")), "MUTUALLY INCLUDED", IF(AND(O1776="MAYBE", P1776="MAYBE"), "Mutually MAYBE", IF(AND(O1776="Exclude", OR(P1776="INCLUDE", P1776="MAYBE")), "AI+Hum: No, Hum1+2: Yes", IF(AND(P1776="Exclude", OR(O1776="INCLUDE", O1776="CERTAINLY INCLUDED", H1776="MAYBE")), "Ai+hum: Yes, Hum1+2: No", "Other Conflict")))))</f>
        <v>Mutually Excluded</v>
      </c>
      <c r="U1776" s="121" t="str">
        <f>IF(Q1776="Mutually Excluded","Exclude",IF(Q1776= "Mutually Included","Include",R1776))</f>
        <v>Exclude</v>
      </c>
      <c r="V1776" s="122"/>
      <c r="X1776" s="117"/>
      <c r="Y1776" s="117"/>
      <c r="Z1776" s="103" t="str">
        <f t="shared" si="249"/>
        <v/>
      </c>
      <c r="AA1776" s="256"/>
      <c r="AB1776" s="186"/>
      <c r="AC1776" s="186"/>
      <c r="AD1776" s="203"/>
      <c r="AF1776" s="203"/>
      <c r="AG1776" s="102" t="str">
        <f t="shared" si="250"/>
        <v/>
      </c>
      <c r="AH1776" s="10" t="str">
        <f t="shared" si="253"/>
        <v/>
      </c>
      <c r="AI1776" s="102"/>
      <c r="AJ1776" s="10"/>
      <c r="AK1776" s="10"/>
      <c r="AL1776" s="107"/>
      <c r="AM1776" s="102"/>
      <c r="AN1776" s="10"/>
      <c r="AO1776" s="10" t="str">
        <f t="shared" si="251"/>
        <v/>
      </c>
      <c r="AT1776" s="10"/>
      <c r="AU1776" s="10" t="str">
        <f>IF(O1776="include",AF1776,"")</f>
        <v/>
      </c>
      <c r="AV1776" s="54" t="str">
        <f>IF(P1776="include",AF1776,"")</f>
        <v/>
      </c>
    </row>
    <row r="1777" spans="1:65" s="54" customFormat="1" ht="45">
      <c r="A1777" s="10">
        <v>1923</v>
      </c>
      <c r="B1777" s="10"/>
      <c r="C1777" s="10" t="s">
        <v>2340</v>
      </c>
      <c r="D1777" s="10">
        <v>4</v>
      </c>
      <c r="E1777" s="10">
        <v>3</v>
      </c>
      <c r="F1777" s="10">
        <v>4</v>
      </c>
      <c r="G1777" s="119" t="str">
        <f t="shared" si="254"/>
        <v>EXCLUDED</v>
      </c>
      <c r="H1777" s="147" t="s">
        <v>901</v>
      </c>
      <c r="I1777" s="189" t="s">
        <v>901</v>
      </c>
      <c r="J1777" s="10" t="str">
        <f>IF(AND(G1777="Excluded", H1777="Excluded"), "Mutually Excluded", IF(AND(OR(G1777="CERTAINLY INCLUDED", G1777="INCLUDED", G1777="MAYBE" ), OR(H1777="INCLUDED", H1777="MAYBE")), "MUTUALLY INCLUDED", IF(AND(G1777="MAYBE", H1777="MAYBE"), "Mutually MAYBE", IF(AND(G1777="Excluded", OR(H1777="INCLUDED", H1777="MAYBE")), "AI: No, Human: Yes", IF(AND(H1777="Excluded", OR(G1777="INCLUDED", G1777="CERTAINLY INCLUDED", G1777="MAYBE")), "AI: Yes, Human: No", "Other Conflict")))))</f>
        <v>Mutually Excluded</v>
      </c>
      <c r="K1777" s="10"/>
      <c r="L1777" s="10"/>
      <c r="N1777" s="220" t="s">
        <v>19</v>
      </c>
      <c r="O1777" s="54" t="str">
        <f>IF(J1777="Mutually Excluded","Exclude",IF(J1777= "Mutually Included","Include",M1777))</f>
        <v>Exclude</v>
      </c>
      <c r="P1777" s="54" t="str">
        <f>'Humans Alignment T&amp;A'!Z1777</f>
        <v>Exclude</v>
      </c>
      <c r="Q1777" s="120" t="str">
        <f>IF(AND(O1777="Exclude", P1777="Exclude"), "Mutually Excluded", IF(AND(OR(O1777="CERTAINLY INCLUDED", O1777="INCLUDE" ), OR(P1777="INCLUDE", P1777="MAYBE")), "MUTUALLY INCLUDED", IF(AND(O1777="MAYBE", P1777="MAYBE"), "Mutually MAYBE", IF(AND(O1777="Exclude", OR(P1777="INCLUDE", P1777="MAYBE")), "AI+Hum: No, Hum1+2: Yes", IF(AND(P1777="Exclude", OR(O1777="INCLUDE", O1777="CERTAINLY INCLUDED", H1777="MAYBE")), "Ai+hum: Yes, Hum1+2: No", "Other Conflict")))))</f>
        <v>Mutually Excluded</v>
      </c>
      <c r="U1777" s="121" t="str">
        <f>IF(Q1777="Mutually Excluded","Exclude",IF(Q1777= "Mutually Included","Include",R1777))</f>
        <v>Exclude</v>
      </c>
      <c r="V1777" s="122"/>
      <c r="X1777" s="117"/>
      <c r="Y1777" s="117"/>
      <c r="Z1777" s="103" t="str">
        <f t="shared" ref="Z1777:Z1793" si="257">IF(OR(ISBLANK(AF1777), ISBLANK(V1777)), "", IF(AND(OR(AF1777="Include", AF1777="Maybe"), OR(V1777="Include", V1777="Maybe", V1777="Certainly Included")), "Mutually Included", IF(AND(AF1777="Exclude", V1777="Exclude"), "Mutually Excluded", IF(AND(AF1777="Exclude", OR(V1777="Include", V1777="Maybe")), "Nikos Excluded, Cindy Included", IF(AND(OR(AF1777="Include", AF1777="Maybe"), V1777="Exclude"), "Nikos Included, Cindy Excluded", "Pal")))))</f>
        <v/>
      </c>
      <c r="AA1777" s="256"/>
      <c r="AB1777" s="186"/>
      <c r="AC1777" s="186"/>
      <c r="AD1777" s="203"/>
      <c r="AF1777" s="203"/>
      <c r="AG1777" s="102" t="str">
        <f t="shared" ref="AG1777:AG1838" si="258">IF(OR(ISBLANK(AF1777), ISBLANK(AD1777)), "", IF(AND(OR(AF1777="Include", AF1777="Maybe"), OR(AD1777="Include", AD1777="Maybe", AD1777="Certainly Included")), "Mutually Included", IF(AND(AF1777="Exclude", AD1777="Exclude"), "Mutually Excluded", IF(AND(AF1777="Exclude", OR(AD1777="Include", AD1777="Maybe")), "Nikos Excluded, Mikhail Included", IF(AND(OR(AF1777="Include", AF1777="Maybe"), AD1777="Exclude"), "Nikos Included, Mikhail Excluded", "Pal")))))</f>
        <v/>
      </c>
      <c r="AH1777" s="10" t="str">
        <f t="shared" si="253"/>
        <v/>
      </c>
      <c r="AI1777" s="102"/>
      <c r="AJ1777" s="10"/>
      <c r="AK1777" s="10"/>
      <c r="AL1777" s="107"/>
      <c r="AM1777" s="102"/>
      <c r="AN1777" s="10"/>
      <c r="AO1777" s="10" t="str">
        <f t="shared" ref="AO1777:AO1838" si="259">IF(OR(ISBLANK(AF1777), ISBLANK(AP1777)), "", IF(AND(OR(AF1777="Include", AF1777="Maybe"), OR(AP1777="Include", AP1777="Maybe", AP1777="Certainly Included")), "Mutually Included", IF(AND(AF1777="Exclude", AP1777="Exclude"), "Mutually Excluded", IF(AND(AF1777="Exclude", OR(AP1777="Include", AP1777="Maybe",, AP1777="Certainly Included")), "Human Excluded, AI Included", IF(AND(OR(AF1777="Include", AF1777="Maybe"), AP1777="Exclude"), "Human Included, AI Excluded", "Pal")))))</f>
        <v/>
      </c>
      <c r="AT1777" s="10"/>
      <c r="AU1777" s="10" t="str">
        <f>IF(O1777="include",AF1777,"")</f>
        <v/>
      </c>
      <c r="AV1777" s="54" t="str">
        <f>IF(P1777="include",AF1777,"")</f>
        <v/>
      </c>
    </row>
    <row r="1778" spans="1:65" s="54" customFormat="1" ht="45">
      <c r="A1778" s="10">
        <v>1924</v>
      </c>
      <c r="B1778" s="10"/>
      <c r="C1778" s="10" t="s">
        <v>2341</v>
      </c>
      <c r="D1778" s="10">
        <v>4</v>
      </c>
      <c r="E1778" s="10">
        <v>3</v>
      </c>
      <c r="F1778" s="10">
        <v>4</v>
      </c>
      <c r="G1778" s="119" t="str">
        <f t="shared" si="254"/>
        <v>EXCLUDED</v>
      </c>
      <c r="H1778" s="147" t="s">
        <v>901</v>
      </c>
      <c r="I1778" s="189" t="s">
        <v>901</v>
      </c>
      <c r="J1778" s="10" t="str">
        <f>IF(AND(G1778="Excluded", H1778="Excluded"), "Mutually Excluded", IF(AND(OR(G1778="CERTAINLY INCLUDED", G1778="INCLUDED", G1778="MAYBE" ), OR(H1778="INCLUDED", H1778="MAYBE")), "MUTUALLY INCLUDED", IF(AND(G1778="MAYBE", H1778="MAYBE"), "Mutually MAYBE", IF(AND(G1778="Excluded", OR(H1778="INCLUDED", H1778="MAYBE")), "AI: No, Human: Yes", IF(AND(H1778="Excluded", OR(G1778="INCLUDED", G1778="CERTAINLY INCLUDED", G1778="MAYBE")), "AI: Yes, Human: No", "Other Conflict")))))</f>
        <v>Mutually Excluded</v>
      </c>
      <c r="K1778" s="10"/>
      <c r="L1778" s="10"/>
      <c r="N1778" s="220" t="s">
        <v>19</v>
      </c>
      <c r="O1778" s="54" t="str">
        <f>IF(J1778="Mutually Excluded","Exclude",IF(J1778= "Mutually Included","Include",M1778))</f>
        <v>Exclude</v>
      </c>
      <c r="P1778" s="54" t="str">
        <f>'Humans Alignment T&amp;A'!Z1778</f>
        <v>Exclude</v>
      </c>
      <c r="Q1778" s="120" t="str">
        <f>IF(AND(O1778="Exclude", P1778="Exclude"), "Mutually Excluded", IF(AND(OR(O1778="CERTAINLY INCLUDED", O1778="INCLUDE" ), OR(P1778="INCLUDE", P1778="MAYBE")), "MUTUALLY INCLUDED", IF(AND(O1778="MAYBE", P1778="MAYBE"), "Mutually MAYBE", IF(AND(O1778="Exclude", OR(P1778="INCLUDE", P1778="MAYBE")), "AI+Hum: No, Hum1+2: Yes", IF(AND(P1778="Exclude", OR(O1778="INCLUDE", O1778="CERTAINLY INCLUDED", H1778="MAYBE")), "Ai+hum: Yes, Hum1+2: No", "Other Conflict")))))</f>
        <v>Mutually Excluded</v>
      </c>
      <c r="U1778" s="121" t="str">
        <f>IF(Q1778="Mutually Excluded","Exclude",IF(Q1778= "Mutually Included","Include",R1778))</f>
        <v>Exclude</v>
      </c>
      <c r="V1778" s="122"/>
      <c r="X1778" s="117"/>
      <c r="Y1778" s="117"/>
      <c r="Z1778" s="103" t="str">
        <f t="shared" si="257"/>
        <v/>
      </c>
      <c r="AA1778" s="256"/>
      <c r="AB1778" s="186"/>
      <c r="AC1778" s="186"/>
      <c r="AD1778" s="203"/>
      <c r="AF1778" s="203"/>
      <c r="AG1778" s="102" t="str">
        <f t="shared" si="258"/>
        <v/>
      </c>
      <c r="AH1778" s="10" t="str">
        <f t="shared" si="253"/>
        <v/>
      </c>
      <c r="AI1778" s="102"/>
      <c r="AJ1778" s="10"/>
      <c r="AK1778" s="10"/>
      <c r="AL1778" s="107"/>
      <c r="AM1778" s="102"/>
      <c r="AN1778" s="10"/>
      <c r="AO1778" s="10" t="str">
        <f t="shared" si="259"/>
        <v/>
      </c>
      <c r="AT1778" s="10"/>
      <c r="AU1778" s="10" t="str">
        <f>IF(O1778="include",AF1778,"")</f>
        <v/>
      </c>
      <c r="AV1778" s="54" t="str">
        <f>IF(P1778="include",AF1778,"")</f>
        <v/>
      </c>
    </row>
    <row r="1779" spans="1:65" s="54" customFormat="1" ht="45">
      <c r="A1779" s="10">
        <v>1925</v>
      </c>
      <c r="B1779" s="10"/>
      <c r="C1779" s="10" t="s">
        <v>2342</v>
      </c>
      <c r="D1779" s="10">
        <v>2</v>
      </c>
      <c r="E1779" s="10">
        <v>2</v>
      </c>
      <c r="F1779" s="10">
        <v>2</v>
      </c>
      <c r="G1779" s="119" t="str">
        <f t="shared" si="254"/>
        <v>EXCLUDED</v>
      </c>
      <c r="H1779" s="147" t="s">
        <v>901</v>
      </c>
      <c r="I1779" s="189" t="s">
        <v>901</v>
      </c>
      <c r="J1779" s="10" t="str">
        <f>IF(AND(G1779="Excluded", H1779="Excluded"), "Mutually Excluded", IF(AND(OR(G1779="CERTAINLY INCLUDED", G1779="INCLUDED", G1779="MAYBE" ), OR(H1779="INCLUDED", H1779="MAYBE")), "MUTUALLY INCLUDED", IF(AND(G1779="MAYBE", H1779="MAYBE"), "Mutually MAYBE", IF(AND(G1779="Excluded", OR(H1779="INCLUDED", H1779="MAYBE")), "AI: No, Human: Yes", IF(AND(H1779="Excluded", OR(G1779="INCLUDED", G1779="CERTAINLY INCLUDED", G1779="MAYBE")), "AI: Yes, Human: No", "Other Conflict")))))</f>
        <v>Mutually Excluded</v>
      </c>
      <c r="K1779" s="10"/>
      <c r="L1779" s="10"/>
      <c r="N1779" s="220" t="s">
        <v>19</v>
      </c>
      <c r="O1779" s="54" t="str">
        <f>IF(J1779="Mutually Excluded","Exclude",IF(J1779= "Mutually Included","Include",M1779))</f>
        <v>Exclude</v>
      </c>
      <c r="P1779" s="54" t="str">
        <f>'Humans Alignment T&amp;A'!Z1779</f>
        <v>Exclude</v>
      </c>
      <c r="Q1779" s="120" t="str">
        <f>IF(AND(O1779="Exclude", P1779="Exclude"), "Mutually Excluded", IF(AND(OR(O1779="CERTAINLY INCLUDED", O1779="INCLUDE" ), OR(P1779="INCLUDE", P1779="MAYBE")), "MUTUALLY INCLUDED", IF(AND(O1779="MAYBE", P1779="MAYBE"), "Mutually MAYBE", IF(AND(O1779="Exclude", OR(P1779="INCLUDE", P1779="MAYBE")), "AI+Hum: No, Hum1+2: Yes", IF(AND(P1779="Exclude", OR(O1779="INCLUDE", O1779="CERTAINLY INCLUDED", H1779="MAYBE")), "Ai+hum: Yes, Hum1+2: No", "Other Conflict")))))</f>
        <v>Mutually Excluded</v>
      </c>
      <c r="U1779" s="121" t="str">
        <f>IF(Q1779="Mutually Excluded","Exclude",IF(Q1779= "Mutually Included","Include",R1779))</f>
        <v>Exclude</v>
      </c>
      <c r="V1779" s="122"/>
      <c r="X1779" s="117"/>
      <c r="Y1779" s="117"/>
      <c r="Z1779" s="103" t="str">
        <f t="shared" si="257"/>
        <v/>
      </c>
      <c r="AA1779" s="256"/>
      <c r="AB1779" s="186"/>
      <c r="AC1779" s="186"/>
      <c r="AD1779" s="203"/>
      <c r="AF1779" s="203"/>
      <c r="AG1779" s="102" t="str">
        <f t="shared" si="258"/>
        <v/>
      </c>
      <c r="AH1779" s="10" t="str">
        <f t="shared" si="253"/>
        <v/>
      </c>
      <c r="AI1779" s="102"/>
      <c r="AJ1779" s="10"/>
      <c r="AK1779" s="10"/>
      <c r="AL1779" s="107"/>
      <c r="AM1779" s="102"/>
      <c r="AN1779" s="10"/>
      <c r="AO1779" s="10" t="str">
        <f t="shared" si="259"/>
        <v/>
      </c>
      <c r="AT1779" s="10"/>
      <c r="AU1779" s="10" t="str">
        <f>IF(O1779="include",AF1779,"")</f>
        <v/>
      </c>
      <c r="AV1779" s="54" t="str">
        <f>IF(P1779="include",AF1779,"")</f>
        <v/>
      </c>
    </row>
    <row r="1780" spans="1:65" s="54" customFormat="1" ht="45">
      <c r="A1780" s="10">
        <v>1926</v>
      </c>
      <c r="B1780" s="10"/>
      <c r="C1780" s="10" t="s">
        <v>2343</v>
      </c>
      <c r="D1780" s="10">
        <v>3</v>
      </c>
      <c r="E1780" s="10">
        <v>3</v>
      </c>
      <c r="F1780" s="10">
        <v>2</v>
      </c>
      <c r="G1780" s="119" t="str">
        <f t="shared" si="254"/>
        <v>EXCLUDED</v>
      </c>
      <c r="H1780" s="147" t="s">
        <v>901</v>
      </c>
      <c r="I1780" s="189" t="s">
        <v>901</v>
      </c>
      <c r="J1780" s="10" t="str">
        <f>IF(AND(G1780="Excluded", H1780="Excluded"), "Mutually Excluded", IF(AND(OR(G1780="CERTAINLY INCLUDED", G1780="INCLUDED", G1780="MAYBE" ), OR(H1780="INCLUDED", H1780="MAYBE")), "MUTUALLY INCLUDED", IF(AND(G1780="MAYBE", H1780="MAYBE"), "Mutually MAYBE", IF(AND(G1780="Excluded", OR(H1780="INCLUDED", H1780="MAYBE")), "AI: No, Human: Yes", IF(AND(H1780="Excluded", OR(G1780="INCLUDED", G1780="CERTAINLY INCLUDED", G1780="MAYBE")), "AI: Yes, Human: No", "Other Conflict")))))</f>
        <v>Mutually Excluded</v>
      </c>
      <c r="K1780" s="10"/>
      <c r="L1780" s="10"/>
      <c r="N1780" s="220" t="s">
        <v>19</v>
      </c>
      <c r="O1780" s="54" t="str">
        <f>IF(J1780="Mutually Excluded","Exclude",IF(J1780= "Mutually Included","Include",M1780))</f>
        <v>Exclude</v>
      </c>
      <c r="P1780" s="54" t="str">
        <f>'Humans Alignment T&amp;A'!Z1780</f>
        <v>Exclude</v>
      </c>
      <c r="Q1780" s="120" t="str">
        <f>IF(AND(O1780="Exclude", P1780="Exclude"), "Mutually Excluded", IF(AND(OR(O1780="CERTAINLY INCLUDED", O1780="INCLUDE" ), OR(P1780="INCLUDE", P1780="MAYBE")), "MUTUALLY INCLUDED", IF(AND(O1780="MAYBE", P1780="MAYBE"), "Mutually MAYBE", IF(AND(O1780="Exclude", OR(P1780="INCLUDE", P1780="MAYBE")), "AI+Hum: No, Hum1+2: Yes", IF(AND(P1780="Exclude", OR(O1780="INCLUDE", O1780="CERTAINLY INCLUDED", H1780="MAYBE")), "Ai+hum: Yes, Hum1+2: No", "Other Conflict")))))</f>
        <v>Mutually Excluded</v>
      </c>
      <c r="U1780" s="121" t="str">
        <f>IF(Q1780="Mutually Excluded","Exclude",IF(Q1780= "Mutually Included","Include",R1780))</f>
        <v>Exclude</v>
      </c>
      <c r="V1780" s="122"/>
      <c r="X1780" s="117"/>
      <c r="Y1780" s="117"/>
      <c r="Z1780" s="103" t="str">
        <f t="shared" si="257"/>
        <v/>
      </c>
      <c r="AA1780" s="256"/>
      <c r="AB1780" s="186"/>
      <c r="AC1780" s="186"/>
      <c r="AD1780" s="203"/>
      <c r="AF1780" s="203"/>
      <c r="AG1780" s="102" t="str">
        <f t="shared" si="258"/>
        <v/>
      </c>
      <c r="AH1780" s="10" t="str">
        <f t="shared" si="253"/>
        <v/>
      </c>
      <c r="AI1780" s="102"/>
      <c r="AJ1780" s="10"/>
      <c r="AK1780" s="10"/>
      <c r="AL1780" s="107"/>
      <c r="AM1780" s="102"/>
      <c r="AN1780" s="10"/>
      <c r="AO1780" s="10" t="str">
        <f t="shared" si="259"/>
        <v/>
      </c>
      <c r="AT1780" s="10"/>
      <c r="AU1780" s="10" t="str">
        <f>IF(O1780="include",AF1780,"")</f>
        <v/>
      </c>
      <c r="AV1780" s="54" t="str">
        <f>IF(P1780="include",AF1780,"")</f>
        <v/>
      </c>
    </row>
    <row r="1781" spans="1:65" s="54" customFormat="1" ht="45">
      <c r="A1781" s="10">
        <v>1927</v>
      </c>
      <c r="B1781" s="10"/>
      <c r="C1781" s="10" t="s">
        <v>2344</v>
      </c>
      <c r="D1781" s="10">
        <v>2</v>
      </c>
      <c r="E1781" s="10">
        <v>3</v>
      </c>
      <c r="F1781" s="10">
        <v>3</v>
      </c>
      <c r="G1781" s="119" t="str">
        <f t="shared" si="254"/>
        <v>EXCLUDED</v>
      </c>
      <c r="H1781" s="147" t="s">
        <v>901</v>
      </c>
      <c r="I1781" s="189" t="s">
        <v>901</v>
      </c>
      <c r="J1781" s="10" t="str">
        <f>IF(AND(G1781="Excluded", H1781="Excluded"), "Mutually Excluded", IF(AND(OR(G1781="CERTAINLY INCLUDED", G1781="INCLUDED", G1781="MAYBE" ), OR(H1781="INCLUDED", H1781="MAYBE")), "MUTUALLY INCLUDED", IF(AND(G1781="MAYBE", H1781="MAYBE"), "Mutually MAYBE", IF(AND(G1781="Excluded", OR(H1781="INCLUDED", H1781="MAYBE")), "AI: No, Human: Yes", IF(AND(H1781="Excluded", OR(G1781="INCLUDED", G1781="CERTAINLY INCLUDED", G1781="MAYBE")), "AI: Yes, Human: No", "Other Conflict")))))</f>
        <v>Mutually Excluded</v>
      </c>
      <c r="K1781" s="10"/>
      <c r="L1781" s="10"/>
      <c r="N1781" s="220" t="s">
        <v>19</v>
      </c>
      <c r="O1781" s="54" t="str">
        <f>IF(J1781="Mutually Excluded","Exclude",IF(J1781= "Mutually Included","Include",M1781))</f>
        <v>Exclude</v>
      </c>
      <c r="P1781" s="54" t="str">
        <f>'Humans Alignment T&amp;A'!Z1781</f>
        <v>Exclude</v>
      </c>
      <c r="Q1781" s="120" t="str">
        <f>IF(AND(O1781="Exclude", P1781="Exclude"), "Mutually Excluded", IF(AND(OR(O1781="CERTAINLY INCLUDED", O1781="INCLUDE" ), OR(P1781="INCLUDE", P1781="MAYBE")), "MUTUALLY INCLUDED", IF(AND(O1781="MAYBE", P1781="MAYBE"), "Mutually MAYBE", IF(AND(O1781="Exclude", OR(P1781="INCLUDE", P1781="MAYBE")), "AI+Hum: No, Hum1+2: Yes", IF(AND(P1781="Exclude", OR(O1781="INCLUDE", O1781="CERTAINLY INCLUDED", H1781="MAYBE")), "Ai+hum: Yes, Hum1+2: No", "Other Conflict")))))</f>
        <v>Mutually Excluded</v>
      </c>
      <c r="U1781" s="121" t="str">
        <f>IF(Q1781="Mutually Excluded","Exclude",IF(Q1781= "Mutually Included","Include",R1781))</f>
        <v>Exclude</v>
      </c>
      <c r="V1781" s="122"/>
      <c r="X1781" s="117"/>
      <c r="Y1781" s="117"/>
      <c r="Z1781" s="103" t="str">
        <f t="shared" si="257"/>
        <v/>
      </c>
      <c r="AA1781" s="256"/>
      <c r="AB1781" s="186"/>
      <c r="AC1781" s="186"/>
      <c r="AD1781" s="203"/>
      <c r="AF1781" s="203"/>
      <c r="AG1781" s="102" t="str">
        <f t="shared" si="258"/>
        <v/>
      </c>
      <c r="AH1781" s="10" t="str">
        <f t="shared" si="253"/>
        <v/>
      </c>
      <c r="AI1781" s="102"/>
      <c r="AJ1781" s="10"/>
      <c r="AK1781" s="10"/>
      <c r="AL1781" s="107"/>
      <c r="AM1781" s="102"/>
      <c r="AN1781" s="10"/>
      <c r="AO1781" s="10" t="str">
        <f t="shared" si="259"/>
        <v/>
      </c>
      <c r="AT1781" s="10"/>
      <c r="AU1781" s="10" t="str">
        <f>IF(O1781="include",AF1781,"")</f>
        <v/>
      </c>
      <c r="AV1781" s="54" t="str">
        <f>IF(P1781="include",AF1781,"")</f>
        <v/>
      </c>
    </row>
    <row r="1782" spans="1:65" s="54" customFormat="1" ht="45">
      <c r="A1782" s="10">
        <v>1928</v>
      </c>
      <c r="B1782" s="10"/>
      <c r="C1782" s="10" t="s">
        <v>2345</v>
      </c>
      <c r="D1782" s="10">
        <v>3</v>
      </c>
      <c r="E1782" s="10">
        <v>3</v>
      </c>
      <c r="F1782" s="10">
        <v>2</v>
      </c>
      <c r="G1782" s="119" t="str">
        <f t="shared" si="254"/>
        <v>EXCLUDED</v>
      </c>
      <c r="H1782" s="147" t="s">
        <v>901</v>
      </c>
      <c r="I1782" s="189" t="s">
        <v>901</v>
      </c>
      <c r="J1782" s="10" t="str">
        <f>IF(AND(G1782="Excluded", H1782="Excluded"), "Mutually Excluded", IF(AND(OR(G1782="CERTAINLY INCLUDED", G1782="INCLUDED", G1782="MAYBE" ), OR(H1782="INCLUDED", H1782="MAYBE")), "MUTUALLY INCLUDED", IF(AND(G1782="MAYBE", H1782="MAYBE"), "Mutually MAYBE", IF(AND(G1782="Excluded", OR(H1782="INCLUDED", H1782="MAYBE")), "AI: No, Human: Yes", IF(AND(H1782="Excluded", OR(G1782="INCLUDED", G1782="CERTAINLY INCLUDED", G1782="MAYBE")), "AI: Yes, Human: No", "Other Conflict")))))</f>
        <v>Mutually Excluded</v>
      </c>
      <c r="K1782" s="10"/>
      <c r="L1782" s="10"/>
      <c r="N1782" s="220" t="s">
        <v>19</v>
      </c>
      <c r="O1782" s="54" t="str">
        <f>IF(J1782="Mutually Excluded","Exclude",IF(J1782= "Mutually Included","Include",M1782))</f>
        <v>Exclude</v>
      </c>
      <c r="P1782" s="54" t="str">
        <f>'Humans Alignment T&amp;A'!Z1782</f>
        <v>Exclude</v>
      </c>
      <c r="Q1782" s="120" t="str">
        <f>IF(AND(O1782="Exclude", P1782="Exclude"), "Mutually Excluded", IF(AND(OR(O1782="CERTAINLY INCLUDED", O1782="INCLUDE" ), OR(P1782="INCLUDE", P1782="MAYBE")), "MUTUALLY INCLUDED", IF(AND(O1782="MAYBE", P1782="MAYBE"), "Mutually MAYBE", IF(AND(O1782="Exclude", OR(P1782="INCLUDE", P1782="MAYBE")), "AI+Hum: No, Hum1+2: Yes", IF(AND(P1782="Exclude", OR(O1782="INCLUDE", O1782="CERTAINLY INCLUDED", H1782="MAYBE")), "Ai+hum: Yes, Hum1+2: No", "Other Conflict")))))</f>
        <v>Mutually Excluded</v>
      </c>
      <c r="U1782" s="121" t="str">
        <f>IF(Q1782="Mutually Excluded","Exclude",IF(Q1782= "Mutually Included","Include",R1782))</f>
        <v>Exclude</v>
      </c>
      <c r="V1782" s="122"/>
      <c r="X1782" s="117"/>
      <c r="Y1782" s="117"/>
      <c r="Z1782" s="103" t="str">
        <f t="shared" si="257"/>
        <v/>
      </c>
      <c r="AA1782" s="256"/>
      <c r="AB1782" s="186"/>
      <c r="AC1782" s="186"/>
      <c r="AD1782" s="203"/>
      <c r="AF1782" s="203"/>
      <c r="AG1782" s="102" t="str">
        <f t="shared" si="258"/>
        <v/>
      </c>
      <c r="AH1782" s="10" t="str">
        <f t="shared" si="253"/>
        <v/>
      </c>
      <c r="AI1782" s="102"/>
      <c r="AJ1782" s="10"/>
      <c r="AK1782" s="10"/>
      <c r="AL1782" s="107"/>
      <c r="AM1782" s="102"/>
      <c r="AN1782" s="10"/>
      <c r="AO1782" s="10" t="str">
        <f t="shared" si="259"/>
        <v/>
      </c>
      <c r="AT1782" s="10"/>
      <c r="AU1782" s="10" t="str">
        <f>IF(O1782="include",AF1782,"")</f>
        <v/>
      </c>
      <c r="AV1782" s="54" t="str">
        <f>IF(P1782="include",AF1782,"")</f>
        <v/>
      </c>
    </row>
    <row r="1783" spans="1:65" s="54" customFormat="1" ht="45">
      <c r="A1783" s="10">
        <v>1929</v>
      </c>
      <c r="B1783" s="10"/>
      <c r="C1783" s="10" t="s">
        <v>2346</v>
      </c>
      <c r="D1783" s="10">
        <v>3</v>
      </c>
      <c r="E1783" s="10">
        <v>2</v>
      </c>
      <c r="F1783" s="10">
        <v>3</v>
      </c>
      <c r="G1783" s="119" t="str">
        <f t="shared" si="254"/>
        <v>EXCLUDED</v>
      </c>
      <c r="H1783" s="147" t="s">
        <v>901</v>
      </c>
      <c r="I1783" s="189" t="s">
        <v>901</v>
      </c>
      <c r="J1783" s="10" t="str">
        <f>IF(AND(G1783="Excluded", H1783="Excluded"), "Mutually Excluded", IF(AND(OR(G1783="CERTAINLY INCLUDED", G1783="INCLUDED", G1783="MAYBE" ), OR(H1783="INCLUDED", H1783="MAYBE")), "MUTUALLY INCLUDED", IF(AND(G1783="MAYBE", H1783="MAYBE"), "Mutually MAYBE", IF(AND(G1783="Excluded", OR(H1783="INCLUDED", H1783="MAYBE")), "AI: No, Human: Yes", IF(AND(H1783="Excluded", OR(G1783="INCLUDED", G1783="CERTAINLY INCLUDED", G1783="MAYBE")), "AI: Yes, Human: No", "Other Conflict")))))</f>
        <v>Mutually Excluded</v>
      </c>
      <c r="K1783" s="10"/>
      <c r="L1783" s="10"/>
      <c r="N1783" s="220" t="s">
        <v>19</v>
      </c>
      <c r="O1783" s="54" t="str">
        <f>IF(J1783="Mutually Excluded","Exclude",IF(J1783= "Mutually Included","Include",M1783))</f>
        <v>Exclude</v>
      </c>
      <c r="P1783" s="54" t="str">
        <f>'Humans Alignment T&amp;A'!Z1783</f>
        <v>Exclude</v>
      </c>
      <c r="Q1783" s="120" t="str">
        <f>IF(AND(O1783="Exclude", P1783="Exclude"), "Mutually Excluded", IF(AND(OR(O1783="CERTAINLY INCLUDED", O1783="INCLUDE" ), OR(P1783="INCLUDE", P1783="MAYBE")), "MUTUALLY INCLUDED", IF(AND(O1783="MAYBE", P1783="MAYBE"), "Mutually MAYBE", IF(AND(O1783="Exclude", OR(P1783="INCLUDE", P1783="MAYBE")), "AI+Hum: No, Hum1+2: Yes", IF(AND(P1783="Exclude", OR(O1783="INCLUDE", O1783="CERTAINLY INCLUDED", H1783="MAYBE")), "Ai+hum: Yes, Hum1+2: No", "Other Conflict")))))</f>
        <v>Mutually Excluded</v>
      </c>
      <c r="U1783" s="121" t="str">
        <f>IF(Q1783="Mutually Excluded","Exclude",IF(Q1783= "Mutually Included","Include",R1783))</f>
        <v>Exclude</v>
      </c>
      <c r="V1783" s="122"/>
      <c r="X1783" s="117"/>
      <c r="Y1783" s="117"/>
      <c r="Z1783" s="103" t="str">
        <f t="shared" si="257"/>
        <v/>
      </c>
      <c r="AA1783" s="256"/>
      <c r="AB1783" s="186"/>
      <c r="AC1783" s="186"/>
      <c r="AD1783" s="203"/>
      <c r="AF1783" s="203"/>
      <c r="AG1783" s="102" t="str">
        <f t="shared" si="258"/>
        <v/>
      </c>
      <c r="AH1783" s="10" t="str">
        <f t="shared" si="253"/>
        <v/>
      </c>
      <c r="AI1783" s="102"/>
      <c r="AJ1783" s="10"/>
      <c r="AK1783" s="10"/>
      <c r="AL1783" s="107"/>
      <c r="AM1783" s="102"/>
      <c r="AN1783" s="10"/>
      <c r="AO1783" s="10" t="str">
        <f t="shared" si="259"/>
        <v/>
      </c>
      <c r="AT1783" s="10"/>
      <c r="AU1783" s="10" t="str">
        <f>IF(O1783="include",AF1783,"")</f>
        <v/>
      </c>
      <c r="AV1783" s="54" t="str">
        <f>IF(P1783="include",AF1783,"")</f>
        <v/>
      </c>
    </row>
    <row r="1784" spans="1:65" s="54" customFormat="1" ht="70.150000000000006" customHeight="1">
      <c r="A1784" s="10">
        <v>1930</v>
      </c>
      <c r="B1784" s="10"/>
      <c r="C1784" s="10" t="s">
        <v>2348</v>
      </c>
      <c r="D1784" s="10">
        <v>1</v>
      </c>
      <c r="E1784" s="10">
        <v>1</v>
      </c>
      <c r="F1784" s="10">
        <v>1</v>
      </c>
      <c r="G1784" s="119" t="str">
        <f t="shared" si="254"/>
        <v>EXCLUDED</v>
      </c>
      <c r="H1784" s="147" t="s">
        <v>901</v>
      </c>
      <c r="I1784" s="189" t="s">
        <v>901</v>
      </c>
      <c r="J1784" s="10" t="str">
        <f>IF(AND(G1784="Excluded", H1784="Excluded"), "Mutually Excluded", IF(AND(OR(G1784="CERTAINLY INCLUDED", G1784="INCLUDED", G1784="MAYBE" ), OR(H1784="INCLUDED", H1784="MAYBE")), "MUTUALLY INCLUDED", IF(AND(G1784="MAYBE", H1784="MAYBE"), "Mutually MAYBE", IF(AND(G1784="Excluded", OR(H1784="INCLUDED", H1784="MAYBE")), "AI: No, Human: Yes", IF(AND(H1784="Excluded", OR(G1784="INCLUDED", G1784="CERTAINLY INCLUDED", G1784="MAYBE")), "AI: Yes, Human: No", "Other Conflict")))))</f>
        <v>Mutually Excluded</v>
      </c>
      <c r="K1784" s="10"/>
      <c r="L1784" s="10"/>
      <c r="N1784" s="220" t="s">
        <v>19</v>
      </c>
      <c r="O1784" s="54" t="str">
        <f>IF(J1784="Mutually Excluded","Exclude",IF(J1784= "Mutually Included","Include",M1784))</f>
        <v>Exclude</v>
      </c>
      <c r="P1784" s="54" t="str">
        <f>'Humans Alignment T&amp;A'!Z1784</f>
        <v>Exclude</v>
      </c>
      <c r="Q1784" s="120" t="str">
        <f>IF(AND(O1784="Exclude", P1784="Exclude"), "Mutually Excluded", IF(AND(OR(O1784="CERTAINLY INCLUDED", O1784="INCLUDE" ), OR(P1784="INCLUDE", P1784="MAYBE")), "MUTUALLY INCLUDED", IF(AND(O1784="MAYBE", P1784="MAYBE"), "Mutually MAYBE", IF(AND(O1784="Exclude", OR(P1784="INCLUDE", P1784="MAYBE")), "AI+Hum: No, Hum1+2: Yes", IF(AND(P1784="Exclude", OR(O1784="INCLUDE", O1784="CERTAINLY INCLUDED", H1784="MAYBE")), "Ai+hum: Yes, Hum1+2: No", "Other Conflict")))))</f>
        <v>Mutually Excluded</v>
      </c>
      <c r="U1784" s="121" t="str">
        <f>IF(Q1784="Mutually Excluded","Exclude",IF(Q1784= "Mutually Included","Include",R1784))</f>
        <v>Exclude</v>
      </c>
      <c r="V1784" s="122"/>
      <c r="X1784" s="117"/>
      <c r="Y1784" s="117"/>
      <c r="Z1784" s="103" t="str">
        <f t="shared" si="257"/>
        <v/>
      </c>
      <c r="AA1784" s="256"/>
      <c r="AB1784" s="186"/>
      <c r="AC1784" s="186"/>
      <c r="AD1784" s="203"/>
      <c r="AF1784" s="203"/>
      <c r="AG1784" s="102" t="str">
        <f t="shared" si="258"/>
        <v/>
      </c>
      <c r="AH1784" s="10" t="str">
        <f t="shared" si="253"/>
        <v/>
      </c>
      <c r="AI1784" s="102"/>
      <c r="AJ1784" s="10"/>
      <c r="AK1784" s="10"/>
      <c r="AL1784" s="107"/>
      <c r="AM1784" s="102"/>
      <c r="AN1784" s="10"/>
      <c r="AO1784" s="10" t="str">
        <f t="shared" si="259"/>
        <v/>
      </c>
      <c r="AT1784" s="10"/>
      <c r="AU1784" s="10" t="str">
        <f>IF(O1784="include",AF1784,"")</f>
        <v/>
      </c>
      <c r="AV1784" s="54" t="str">
        <f>IF(P1784="include",AF1784,"")</f>
        <v/>
      </c>
    </row>
    <row r="1785" spans="1:65" s="54" customFormat="1" ht="45">
      <c r="A1785" s="10">
        <v>1931</v>
      </c>
      <c r="B1785" s="10"/>
      <c r="C1785" s="10" t="s">
        <v>2349</v>
      </c>
      <c r="D1785" s="10">
        <v>1</v>
      </c>
      <c r="E1785" s="10">
        <v>2</v>
      </c>
      <c r="F1785" s="10">
        <v>1</v>
      </c>
      <c r="G1785" s="119" t="str">
        <f t="shared" si="254"/>
        <v>EXCLUDED</v>
      </c>
      <c r="H1785" s="147" t="s">
        <v>901</v>
      </c>
      <c r="I1785" s="189" t="s">
        <v>901</v>
      </c>
      <c r="J1785" s="10" t="str">
        <f>IF(AND(G1785="Excluded", H1785="Excluded"), "Mutually Excluded", IF(AND(OR(G1785="CERTAINLY INCLUDED", G1785="INCLUDED", G1785="MAYBE" ), OR(H1785="INCLUDED", H1785="MAYBE")), "MUTUALLY INCLUDED", IF(AND(G1785="MAYBE", H1785="MAYBE"), "Mutually MAYBE", IF(AND(G1785="Excluded", OR(H1785="INCLUDED", H1785="MAYBE")), "AI: No, Human: Yes", IF(AND(H1785="Excluded", OR(G1785="INCLUDED", G1785="CERTAINLY INCLUDED", G1785="MAYBE")), "AI: Yes, Human: No", "Other Conflict")))))</f>
        <v>Mutually Excluded</v>
      </c>
      <c r="K1785" s="10"/>
      <c r="L1785" s="10"/>
      <c r="N1785" s="220" t="s">
        <v>19</v>
      </c>
      <c r="O1785" s="54" t="str">
        <f>IF(J1785="Mutually Excluded","Exclude",IF(J1785= "Mutually Included","Include",M1785))</f>
        <v>Exclude</v>
      </c>
      <c r="P1785" s="54" t="str">
        <f>'Humans Alignment T&amp;A'!Z1785</f>
        <v>Exclude</v>
      </c>
      <c r="Q1785" s="120" t="str">
        <f>IF(AND(O1785="Exclude", P1785="Exclude"), "Mutually Excluded", IF(AND(OR(O1785="CERTAINLY INCLUDED", O1785="INCLUDE" ), OR(P1785="INCLUDE", P1785="MAYBE")), "MUTUALLY INCLUDED", IF(AND(O1785="MAYBE", P1785="MAYBE"), "Mutually MAYBE", IF(AND(O1785="Exclude", OR(P1785="INCLUDE", P1785="MAYBE")), "AI+Hum: No, Hum1+2: Yes", IF(AND(P1785="Exclude", OR(O1785="INCLUDE", O1785="CERTAINLY INCLUDED", H1785="MAYBE")), "Ai+hum: Yes, Hum1+2: No", "Other Conflict")))))</f>
        <v>Mutually Excluded</v>
      </c>
      <c r="U1785" s="121" t="str">
        <f>IF(Q1785="Mutually Excluded","Exclude",IF(Q1785= "Mutually Included","Include",R1785))</f>
        <v>Exclude</v>
      </c>
      <c r="V1785" s="122"/>
      <c r="X1785" s="117"/>
      <c r="Y1785" s="117"/>
      <c r="Z1785" s="103" t="str">
        <f t="shared" si="257"/>
        <v/>
      </c>
      <c r="AA1785" s="256"/>
      <c r="AB1785" s="186"/>
      <c r="AC1785" s="186"/>
      <c r="AD1785" s="203"/>
      <c r="AF1785" s="203"/>
      <c r="AG1785" s="102" t="str">
        <f t="shared" si="258"/>
        <v/>
      </c>
      <c r="AH1785" s="10" t="str">
        <f t="shared" si="253"/>
        <v/>
      </c>
      <c r="AI1785" s="102"/>
      <c r="AJ1785" s="10"/>
      <c r="AK1785" s="10"/>
      <c r="AL1785" s="107"/>
      <c r="AM1785" s="102"/>
      <c r="AN1785" s="10"/>
      <c r="AO1785" s="10" t="str">
        <f t="shared" si="259"/>
        <v/>
      </c>
      <c r="AT1785" s="10"/>
      <c r="AU1785" s="10" t="str">
        <f>IF(O1785="include",AF1785,"")</f>
        <v/>
      </c>
      <c r="AV1785" s="54" t="str">
        <f>IF(P1785="include",AF1785,"")</f>
        <v/>
      </c>
    </row>
    <row r="1786" spans="1:65" s="54" customFormat="1" ht="30">
      <c r="A1786" s="10">
        <v>1932</v>
      </c>
      <c r="B1786" s="10"/>
      <c r="C1786" s="10" t="s">
        <v>2350</v>
      </c>
      <c r="D1786" s="10">
        <v>2</v>
      </c>
      <c r="E1786" s="10">
        <v>3</v>
      </c>
      <c r="F1786" s="10">
        <v>2</v>
      </c>
      <c r="G1786" s="119" t="str">
        <f t="shared" si="254"/>
        <v>EXCLUDED</v>
      </c>
      <c r="H1786" s="147" t="s">
        <v>65</v>
      </c>
      <c r="I1786" s="189" t="s">
        <v>901</v>
      </c>
      <c r="J1786" s="10" t="str">
        <f>IF(AND(G1786="Excluded", H1786="Excluded"), "Mutually Excluded", IF(AND(OR(G1786="CERTAINLY INCLUDED", G1786="INCLUDED", G1786="MAYBE" ), OR(H1786="INCLUDED", H1786="MAYBE")), "MUTUALLY INCLUDED", IF(AND(G1786="MAYBE", H1786="MAYBE"), "Mutually MAYBE", IF(AND(G1786="Excluded", OR(H1786="INCLUDED", H1786="MAYBE")), "AI: No, Human: Yes", IF(AND(H1786="Excluded", OR(G1786="INCLUDED", G1786="CERTAINLY INCLUDED", G1786="MAYBE")), "AI: Yes, Human: No", "Other Conflict")))))</f>
        <v>AI: No, Human: Yes</v>
      </c>
      <c r="K1786" s="10" t="s">
        <v>19</v>
      </c>
      <c r="L1786" s="10" t="s">
        <v>19</v>
      </c>
      <c r="M1786" s="54" t="s">
        <v>19</v>
      </c>
      <c r="N1786" s="220" t="s">
        <v>19</v>
      </c>
      <c r="O1786" s="54" t="str">
        <f>IF(J1786="Mutually Excluded","Exclude",IF(J1786= "Mutually Included","Include",M1786))</f>
        <v>Exclude</v>
      </c>
      <c r="P1786" s="54" t="str">
        <f>'Humans Alignment T&amp;A'!Z1786</f>
        <v>Exclude</v>
      </c>
      <c r="Q1786" s="120" t="str">
        <f>IF(AND(O1786="Exclude", P1786="Exclude"), "Mutually Excluded", IF(AND(OR(O1786="CERTAINLY INCLUDED", O1786="INCLUDE" ), OR(P1786="INCLUDE", P1786="MAYBE")), "MUTUALLY INCLUDED", IF(AND(O1786="MAYBE", P1786="MAYBE"), "Mutually MAYBE", IF(AND(O1786="Exclude", OR(P1786="INCLUDE", P1786="MAYBE")), "AI+Hum: No, Hum1+2: Yes", IF(AND(P1786="Exclude", OR(O1786="INCLUDE", O1786="CERTAINLY INCLUDED", H1786="MAYBE")), "Ai+hum: Yes, Hum1+2: No", "Other Conflict")))))</f>
        <v>Mutually Excluded</v>
      </c>
      <c r="U1786" s="121" t="str">
        <f>IF(Q1786="Mutually Excluded","Exclude",IF(Q1786= "Mutually Included","Include",R1786))</f>
        <v>Exclude</v>
      </c>
      <c r="V1786" s="122"/>
      <c r="X1786" s="117"/>
      <c r="Y1786" s="117"/>
      <c r="Z1786" s="103" t="str">
        <f t="shared" si="257"/>
        <v/>
      </c>
      <c r="AA1786" s="256"/>
      <c r="AB1786" s="186"/>
      <c r="AC1786" s="186"/>
      <c r="AD1786" s="203"/>
      <c r="AF1786" s="203"/>
      <c r="AG1786" s="102" t="str">
        <f t="shared" si="258"/>
        <v/>
      </c>
      <c r="AH1786" s="10" t="str">
        <f t="shared" si="253"/>
        <v/>
      </c>
      <c r="AI1786" s="102"/>
      <c r="AJ1786" s="10"/>
      <c r="AK1786" s="10"/>
      <c r="AL1786" s="107"/>
      <c r="AM1786" s="102"/>
      <c r="AN1786" s="10"/>
      <c r="AO1786" s="10" t="str">
        <f t="shared" si="259"/>
        <v/>
      </c>
      <c r="AT1786" s="10"/>
      <c r="AU1786" s="10" t="str">
        <f>IF(O1786="include",AF1786,"")</f>
        <v/>
      </c>
      <c r="AV1786" s="54" t="str">
        <f>IF(P1786="include",AF1786,"")</f>
        <v/>
      </c>
    </row>
    <row r="1787" spans="1:65" s="54" customFormat="1" ht="45">
      <c r="A1787" s="10">
        <v>1934</v>
      </c>
      <c r="B1787" s="10"/>
      <c r="C1787" s="10" t="s">
        <v>2351</v>
      </c>
      <c r="D1787" s="10">
        <v>2</v>
      </c>
      <c r="E1787" s="10">
        <v>3</v>
      </c>
      <c r="F1787" s="10">
        <v>3</v>
      </c>
      <c r="G1787" s="119" t="str">
        <f t="shared" si="254"/>
        <v>EXCLUDED</v>
      </c>
      <c r="H1787" s="147" t="s">
        <v>65</v>
      </c>
      <c r="I1787" s="189" t="s">
        <v>901</v>
      </c>
      <c r="J1787" s="10" t="str">
        <f>IF(AND(G1787="Excluded", H1787="Excluded"), "Mutually Excluded", IF(AND(OR(G1787="CERTAINLY INCLUDED", G1787="INCLUDED", G1787="MAYBE" ), OR(H1787="INCLUDED", H1787="MAYBE")), "MUTUALLY INCLUDED", IF(AND(G1787="MAYBE", H1787="MAYBE"), "Mutually MAYBE", IF(AND(G1787="Excluded", OR(H1787="INCLUDED", H1787="MAYBE")), "AI: No, Human: Yes", IF(AND(H1787="Excluded", OR(G1787="INCLUDED", G1787="CERTAINLY INCLUDED", G1787="MAYBE")), "AI: Yes, Human: No", "Other Conflict")))))</f>
        <v>AI: No, Human: Yes</v>
      </c>
      <c r="K1787" s="10" t="s">
        <v>19</v>
      </c>
      <c r="L1787" s="10" t="s">
        <v>3012</v>
      </c>
      <c r="M1787" s="54" t="s">
        <v>19</v>
      </c>
      <c r="N1787" s="220" t="s">
        <v>19</v>
      </c>
      <c r="O1787" s="54" t="str">
        <f>IF(J1787="Mutually Excluded","Exclude",IF(J1787= "Mutually Included","Include",M1787))</f>
        <v>Exclude</v>
      </c>
      <c r="P1787" s="54" t="str">
        <f>'Humans Alignment T&amp;A'!Z1787</f>
        <v>Include</v>
      </c>
      <c r="Q1787" s="120" t="str">
        <f>IF(AND(O1787="Exclude", P1787="Exclude"), "Mutually Excluded", IF(AND(OR(O1787="CERTAINLY INCLUDED", O1787="INCLUDE" ), OR(P1787="INCLUDE", P1787="MAYBE")), "MUTUALLY INCLUDED", IF(AND(O1787="MAYBE", P1787="MAYBE"), "Mutually MAYBE", IF(AND(O1787="Exclude", OR(P1787="INCLUDE", P1787="MAYBE")), "AI+Hum: No, Hum1+2: Yes", IF(AND(P1787="Exclude", OR(O1787="INCLUDE", O1787="CERTAINLY INCLUDED", H1787="MAYBE")), "Ai+hum: Yes, Hum1+2: No", "Other Conflict")))))</f>
        <v>AI+Hum: No, Hum1+2: Yes</v>
      </c>
      <c r="R1787" s="185" t="s">
        <v>23</v>
      </c>
      <c r="U1787" s="121" t="str">
        <f>IF(Q1787="Mutually Excluded","Exclude",IF(Q1787= "Mutually Included","Include",R1787))</f>
        <v>Include</v>
      </c>
      <c r="V1787" s="122"/>
      <c r="X1787" s="201" t="s">
        <v>901</v>
      </c>
      <c r="Y1787" s="201" t="s">
        <v>3028</v>
      </c>
      <c r="Z1787" s="103" t="str">
        <f t="shared" si="257"/>
        <v/>
      </c>
      <c r="AA1787" s="256"/>
      <c r="AB1787" s="186"/>
      <c r="AC1787" s="186"/>
      <c r="AD1787" s="203" t="s">
        <v>19</v>
      </c>
      <c r="AF1787" s="203" t="s">
        <v>19</v>
      </c>
      <c r="AG1787" s="102" t="str">
        <f t="shared" si="258"/>
        <v>Mutually Excluded</v>
      </c>
      <c r="AH1787" s="10" t="str">
        <f t="shared" si="253"/>
        <v/>
      </c>
      <c r="AI1787" s="102" t="s">
        <v>19</v>
      </c>
      <c r="AJ1787" s="10"/>
      <c r="AK1787" s="10"/>
      <c r="AL1787" s="107"/>
      <c r="AM1787" s="102"/>
      <c r="AN1787" s="10"/>
      <c r="AO1787" s="10" t="str">
        <f t="shared" si="259"/>
        <v/>
      </c>
      <c r="AT1787" s="10"/>
      <c r="AU1787" s="10" t="str">
        <f>IF(O1787="include",AF1787,"")</f>
        <v/>
      </c>
      <c r="AV1787" s="54" t="str">
        <f>IF(P1787="include",AF1787,"")</f>
        <v>Exclude</v>
      </c>
    </row>
    <row r="1788" spans="1:65" s="54" customFormat="1" ht="30">
      <c r="A1788" s="10">
        <v>1935</v>
      </c>
      <c r="B1788" s="10"/>
      <c r="C1788" s="10" t="s">
        <v>2352</v>
      </c>
      <c r="D1788" s="10">
        <v>3</v>
      </c>
      <c r="E1788" s="10">
        <v>3</v>
      </c>
      <c r="F1788" s="10">
        <v>4</v>
      </c>
      <c r="G1788" s="119" t="str">
        <f t="shared" si="254"/>
        <v>EXCLUDED</v>
      </c>
      <c r="H1788" s="147" t="s">
        <v>901</v>
      </c>
      <c r="I1788" s="189" t="s">
        <v>901</v>
      </c>
      <c r="J1788" s="10" t="str">
        <f>IF(AND(G1788="Excluded", H1788="Excluded"), "Mutually Excluded", IF(AND(OR(G1788="CERTAINLY INCLUDED", G1788="INCLUDED", G1788="MAYBE" ), OR(H1788="INCLUDED", H1788="MAYBE")), "MUTUALLY INCLUDED", IF(AND(G1788="MAYBE", H1788="MAYBE"), "Mutually MAYBE", IF(AND(G1788="Excluded", OR(H1788="INCLUDED", H1788="MAYBE")), "AI: No, Human: Yes", IF(AND(H1788="Excluded", OR(G1788="INCLUDED", G1788="CERTAINLY INCLUDED", G1788="MAYBE")), "AI: Yes, Human: No", "Other Conflict")))))</f>
        <v>Mutually Excluded</v>
      </c>
      <c r="K1788" s="10"/>
      <c r="L1788" s="10"/>
      <c r="N1788" s="220" t="s">
        <v>19</v>
      </c>
      <c r="O1788" s="54" t="str">
        <f>IF(J1788="Mutually Excluded","Exclude",IF(J1788= "Mutually Included","Include",M1788))</f>
        <v>Exclude</v>
      </c>
      <c r="P1788" s="54" t="str">
        <f>'Humans Alignment T&amp;A'!Z1788</f>
        <v>Exclude</v>
      </c>
      <c r="Q1788" s="120" t="str">
        <f>IF(AND(O1788="Exclude", P1788="Exclude"), "Mutually Excluded", IF(AND(OR(O1788="CERTAINLY INCLUDED", O1788="INCLUDE" ), OR(P1788="INCLUDE", P1788="MAYBE")), "MUTUALLY INCLUDED", IF(AND(O1788="MAYBE", P1788="MAYBE"), "Mutually MAYBE", IF(AND(O1788="Exclude", OR(P1788="INCLUDE", P1788="MAYBE")), "AI+Hum: No, Hum1+2: Yes", IF(AND(P1788="Exclude", OR(O1788="INCLUDE", O1788="CERTAINLY INCLUDED", H1788="MAYBE")), "Ai+hum: Yes, Hum1+2: No", "Other Conflict")))))</f>
        <v>Mutually Excluded</v>
      </c>
      <c r="U1788" s="121" t="str">
        <f>IF(Q1788="Mutually Excluded","Exclude",IF(Q1788= "Mutually Included","Include",R1788))</f>
        <v>Exclude</v>
      </c>
      <c r="V1788" s="122"/>
      <c r="X1788" s="117"/>
      <c r="Y1788" s="117"/>
      <c r="Z1788" s="103" t="str">
        <f t="shared" si="257"/>
        <v/>
      </c>
      <c r="AA1788" s="256"/>
      <c r="AB1788" s="186"/>
      <c r="AC1788" s="186"/>
      <c r="AD1788" s="203"/>
      <c r="AF1788" s="203"/>
      <c r="AG1788" s="102" t="str">
        <f t="shared" si="258"/>
        <v/>
      </c>
      <c r="AH1788" s="10" t="str">
        <f t="shared" si="253"/>
        <v/>
      </c>
      <c r="AI1788" s="102"/>
      <c r="AJ1788" s="10"/>
      <c r="AK1788" s="10"/>
      <c r="AL1788" s="107"/>
      <c r="AM1788" s="102"/>
      <c r="AN1788" s="10"/>
      <c r="AO1788" s="10" t="str">
        <f t="shared" si="259"/>
        <v/>
      </c>
      <c r="AT1788" s="10"/>
      <c r="AU1788" s="10" t="str">
        <f>IF(O1788="include",AF1788,"")</f>
        <v/>
      </c>
      <c r="AV1788" s="54" t="str">
        <f>IF(P1788="include",AF1788,"")</f>
        <v/>
      </c>
    </row>
    <row r="1789" spans="1:65" s="54" customFormat="1" ht="45">
      <c r="A1789" s="10">
        <v>1936</v>
      </c>
      <c r="B1789" s="10"/>
      <c r="C1789" s="10" t="s">
        <v>2353</v>
      </c>
      <c r="D1789" s="10">
        <v>4</v>
      </c>
      <c r="E1789" s="10">
        <v>4</v>
      </c>
      <c r="F1789" s="10">
        <v>3</v>
      </c>
      <c r="G1789" s="119" t="str">
        <f t="shared" si="254"/>
        <v>EXCLUDED</v>
      </c>
      <c r="H1789" s="147" t="s">
        <v>901</v>
      </c>
      <c r="I1789" s="189" t="s">
        <v>901</v>
      </c>
      <c r="J1789" s="10" t="str">
        <f>IF(AND(G1789="Excluded", H1789="Excluded"), "Mutually Excluded", IF(AND(OR(G1789="CERTAINLY INCLUDED", G1789="INCLUDED", G1789="MAYBE" ), OR(H1789="INCLUDED", H1789="MAYBE")), "MUTUALLY INCLUDED", IF(AND(G1789="MAYBE", H1789="MAYBE"), "Mutually MAYBE", IF(AND(G1789="Excluded", OR(H1789="INCLUDED", H1789="MAYBE")), "AI: No, Human: Yes", IF(AND(H1789="Excluded", OR(G1789="INCLUDED", G1789="CERTAINLY INCLUDED", G1789="MAYBE")), "AI: Yes, Human: No", "Other Conflict")))))</f>
        <v>Mutually Excluded</v>
      </c>
      <c r="K1789" s="10"/>
      <c r="L1789" s="10"/>
      <c r="N1789" s="220" t="s">
        <v>19</v>
      </c>
      <c r="O1789" s="54" t="str">
        <f>IF(J1789="Mutually Excluded","Exclude",IF(J1789= "Mutually Included","Include",M1789))</f>
        <v>Exclude</v>
      </c>
      <c r="P1789" s="54" t="str">
        <f>'Humans Alignment T&amp;A'!Z1789</f>
        <v>Exclude</v>
      </c>
      <c r="Q1789" s="120" t="str">
        <f>IF(AND(O1789="Exclude", P1789="Exclude"), "Mutually Excluded", IF(AND(OR(O1789="CERTAINLY INCLUDED", O1789="INCLUDE" ), OR(P1789="INCLUDE", P1789="MAYBE")), "MUTUALLY INCLUDED", IF(AND(O1789="MAYBE", P1789="MAYBE"), "Mutually MAYBE", IF(AND(O1789="Exclude", OR(P1789="INCLUDE", P1789="MAYBE")), "AI+Hum: No, Hum1+2: Yes", IF(AND(P1789="Exclude", OR(O1789="INCLUDE", O1789="CERTAINLY INCLUDED", H1789="MAYBE")), "Ai+hum: Yes, Hum1+2: No", "Other Conflict")))))</f>
        <v>Mutually Excluded</v>
      </c>
      <c r="U1789" s="121" t="str">
        <f>IF(Q1789="Mutually Excluded","Exclude",IF(Q1789= "Mutually Included","Include",R1789))</f>
        <v>Exclude</v>
      </c>
      <c r="V1789" s="122"/>
      <c r="X1789" s="117"/>
      <c r="Y1789" s="117"/>
      <c r="Z1789" s="103" t="str">
        <f t="shared" si="257"/>
        <v/>
      </c>
      <c r="AA1789" s="256"/>
      <c r="AB1789" s="186"/>
      <c r="AC1789" s="186"/>
      <c r="AD1789" s="203"/>
      <c r="AF1789" s="203"/>
      <c r="AG1789" s="102" t="str">
        <f t="shared" si="258"/>
        <v/>
      </c>
      <c r="AH1789" s="10" t="str">
        <f t="shared" si="253"/>
        <v/>
      </c>
      <c r="AI1789" s="102"/>
      <c r="AJ1789" s="10"/>
      <c r="AK1789" s="10"/>
      <c r="AL1789" s="107"/>
      <c r="AM1789" s="102"/>
      <c r="AN1789" s="10"/>
      <c r="AO1789" s="10" t="str">
        <f t="shared" si="259"/>
        <v/>
      </c>
      <c r="AT1789" s="10"/>
      <c r="AU1789" s="10" t="str">
        <f>IF(O1789="include",AF1789,"")</f>
        <v/>
      </c>
      <c r="AV1789" s="54" t="str">
        <f>IF(P1789="include",AF1789,"")</f>
        <v/>
      </c>
    </row>
    <row r="1790" spans="1:65" s="54" customFormat="1" ht="30">
      <c r="A1790" s="10">
        <v>1937</v>
      </c>
      <c r="B1790" s="10"/>
      <c r="C1790" s="10" t="s">
        <v>2354</v>
      </c>
      <c r="D1790" s="10">
        <v>3</v>
      </c>
      <c r="E1790" s="10">
        <v>2</v>
      </c>
      <c r="F1790" s="10">
        <v>3</v>
      </c>
      <c r="G1790" s="119" t="str">
        <f t="shared" si="254"/>
        <v>EXCLUDED</v>
      </c>
      <c r="H1790" s="147" t="s">
        <v>901</v>
      </c>
      <c r="I1790" s="189" t="s">
        <v>901</v>
      </c>
      <c r="J1790" s="10" t="str">
        <f>IF(AND(G1790="Excluded", H1790="Excluded"), "Mutually Excluded", IF(AND(OR(G1790="CERTAINLY INCLUDED", G1790="INCLUDED", G1790="MAYBE" ), OR(H1790="INCLUDED", H1790="MAYBE")), "MUTUALLY INCLUDED", IF(AND(G1790="MAYBE", H1790="MAYBE"), "Mutually MAYBE", IF(AND(G1790="Excluded", OR(H1790="INCLUDED", H1790="MAYBE")), "AI: No, Human: Yes", IF(AND(H1790="Excluded", OR(G1790="INCLUDED", G1790="CERTAINLY INCLUDED", G1790="MAYBE")), "AI: Yes, Human: No", "Other Conflict")))))</f>
        <v>Mutually Excluded</v>
      </c>
      <c r="K1790" s="10"/>
      <c r="L1790" s="10"/>
      <c r="N1790" s="220" t="s">
        <v>19</v>
      </c>
      <c r="O1790" s="54" t="str">
        <f>IF(J1790="Mutually Excluded","Exclude",IF(J1790= "Mutually Included","Include",M1790))</f>
        <v>Exclude</v>
      </c>
      <c r="P1790" s="54" t="str">
        <f>'Humans Alignment T&amp;A'!Z1790</f>
        <v>Exclude</v>
      </c>
      <c r="Q1790" s="120" t="str">
        <f>IF(AND(O1790="Exclude", P1790="Exclude"), "Mutually Excluded", IF(AND(OR(O1790="CERTAINLY INCLUDED", O1790="INCLUDE" ), OR(P1790="INCLUDE", P1790="MAYBE")), "MUTUALLY INCLUDED", IF(AND(O1790="MAYBE", P1790="MAYBE"), "Mutually MAYBE", IF(AND(O1790="Exclude", OR(P1790="INCLUDE", P1790="MAYBE")), "AI+Hum: No, Hum1+2: Yes", IF(AND(P1790="Exclude", OR(O1790="INCLUDE", O1790="CERTAINLY INCLUDED", H1790="MAYBE")), "Ai+hum: Yes, Hum1+2: No", "Other Conflict")))))</f>
        <v>Mutually Excluded</v>
      </c>
      <c r="U1790" s="121" t="str">
        <f>IF(Q1790="Mutually Excluded","Exclude",IF(Q1790= "Mutually Included","Include",R1790))</f>
        <v>Exclude</v>
      </c>
      <c r="V1790" s="122"/>
      <c r="X1790" s="117"/>
      <c r="Y1790" s="117"/>
      <c r="Z1790" s="103" t="str">
        <f t="shared" si="257"/>
        <v/>
      </c>
      <c r="AA1790" s="256"/>
      <c r="AB1790" s="186"/>
      <c r="AC1790" s="186"/>
      <c r="AD1790" s="203"/>
      <c r="AF1790" s="203"/>
      <c r="AG1790" s="102" t="str">
        <f t="shared" si="258"/>
        <v/>
      </c>
      <c r="AH1790" s="10" t="str">
        <f t="shared" si="253"/>
        <v/>
      </c>
      <c r="AI1790" s="102"/>
      <c r="AJ1790" s="10"/>
      <c r="AK1790" s="10"/>
      <c r="AL1790" s="107"/>
      <c r="AM1790" s="102"/>
      <c r="AN1790" s="10"/>
      <c r="AO1790" s="10" t="str">
        <f t="shared" si="259"/>
        <v/>
      </c>
      <c r="AT1790" s="10"/>
      <c r="AU1790" s="10" t="str">
        <f>IF(O1790="include",AF1790,"")</f>
        <v/>
      </c>
      <c r="AV1790" s="54" t="str">
        <f>IF(P1790="include",AF1790,"")</f>
        <v/>
      </c>
      <c r="BC1790" s="10"/>
      <c r="BH1790" s="10"/>
      <c r="BM1790" s="10"/>
    </row>
    <row r="1791" spans="1:65" s="54" customFormat="1" ht="70.150000000000006" customHeight="1">
      <c r="A1791" s="10">
        <v>1938</v>
      </c>
      <c r="B1791" s="10"/>
      <c r="C1791" s="10" t="s">
        <v>2355</v>
      </c>
      <c r="D1791" s="10">
        <v>3</v>
      </c>
      <c r="E1791" s="10">
        <v>2</v>
      </c>
      <c r="F1791" s="10">
        <v>3</v>
      </c>
      <c r="G1791" s="119" t="str">
        <f t="shared" si="254"/>
        <v>EXCLUDED</v>
      </c>
      <c r="H1791" s="147" t="s">
        <v>901</v>
      </c>
      <c r="I1791" s="189" t="s">
        <v>901</v>
      </c>
      <c r="J1791" s="10" t="str">
        <f>IF(AND(G1791="Excluded", H1791="Excluded"), "Mutually Excluded", IF(AND(OR(G1791="CERTAINLY INCLUDED", G1791="INCLUDED", G1791="MAYBE" ), OR(H1791="INCLUDED", H1791="MAYBE")), "MUTUALLY INCLUDED", IF(AND(G1791="MAYBE", H1791="MAYBE"), "Mutually MAYBE", IF(AND(G1791="Excluded", OR(H1791="INCLUDED", H1791="MAYBE")), "AI: No, Human: Yes", IF(AND(H1791="Excluded", OR(G1791="INCLUDED", G1791="CERTAINLY INCLUDED", G1791="MAYBE")), "AI: Yes, Human: No", "Other Conflict")))))</f>
        <v>Mutually Excluded</v>
      </c>
      <c r="K1791" s="10"/>
      <c r="L1791" s="10"/>
      <c r="N1791" s="220" t="s">
        <v>19</v>
      </c>
      <c r="O1791" s="54" t="str">
        <f>IF(J1791="Mutually Excluded","Exclude",IF(J1791= "Mutually Included","Include",M1791))</f>
        <v>Exclude</v>
      </c>
      <c r="P1791" s="54" t="str">
        <f>'Humans Alignment T&amp;A'!Z1791</f>
        <v>Exclude</v>
      </c>
      <c r="Q1791" s="120" t="str">
        <f>IF(AND(O1791="Exclude", P1791="Exclude"), "Mutually Excluded", IF(AND(OR(O1791="CERTAINLY INCLUDED", O1791="INCLUDE" ), OR(P1791="INCLUDE", P1791="MAYBE")), "MUTUALLY INCLUDED", IF(AND(O1791="MAYBE", P1791="MAYBE"), "Mutually MAYBE", IF(AND(O1791="Exclude", OR(P1791="INCLUDE", P1791="MAYBE")), "AI+Hum: No, Hum1+2: Yes", IF(AND(P1791="Exclude", OR(O1791="INCLUDE", O1791="CERTAINLY INCLUDED", H1791="MAYBE")), "Ai+hum: Yes, Hum1+2: No", "Other Conflict")))))</f>
        <v>Mutually Excluded</v>
      </c>
      <c r="U1791" s="121" t="str">
        <f>IF(Q1791="Mutually Excluded","Exclude",IF(Q1791= "Mutually Included","Include",R1791))</f>
        <v>Exclude</v>
      </c>
      <c r="V1791" s="122"/>
      <c r="X1791" s="117"/>
      <c r="Y1791" s="117"/>
      <c r="Z1791" s="103" t="str">
        <f t="shared" si="257"/>
        <v/>
      </c>
      <c r="AA1791" s="256"/>
      <c r="AB1791" s="186"/>
      <c r="AC1791" s="186"/>
      <c r="AD1791" s="203"/>
      <c r="AF1791" s="203"/>
      <c r="AG1791" s="102" t="str">
        <f t="shared" si="258"/>
        <v/>
      </c>
      <c r="AH1791" s="10" t="str">
        <f t="shared" si="253"/>
        <v/>
      </c>
      <c r="AI1791" s="102"/>
      <c r="AJ1791" s="10"/>
      <c r="AK1791" s="10"/>
      <c r="AL1791" s="107"/>
      <c r="AM1791" s="102"/>
      <c r="AN1791" s="10"/>
      <c r="AO1791" s="10" t="str">
        <f t="shared" si="259"/>
        <v/>
      </c>
      <c r="AT1791" s="10"/>
      <c r="AU1791" s="10" t="str">
        <f>IF(O1791="include",AF1791,"")</f>
        <v/>
      </c>
      <c r="AV1791" s="54" t="str">
        <f>IF(P1791="include",AF1791,"")</f>
        <v/>
      </c>
      <c r="BC1791" s="10"/>
      <c r="BH1791" s="10"/>
      <c r="BM1791" s="10"/>
    </row>
    <row r="1792" spans="1:65" s="54" customFormat="1" ht="45">
      <c r="A1792" s="10">
        <v>1939</v>
      </c>
      <c r="B1792" s="10"/>
      <c r="C1792" s="10" t="s">
        <v>2356</v>
      </c>
      <c r="D1792" s="10">
        <v>4</v>
      </c>
      <c r="E1792" s="10">
        <v>4</v>
      </c>
      <c r="F1792" s="10">
        <v>4</v>
      </c>
      <c r="G1792" s="119" t="str">
        <f t="shared" si="254"/>
        <v>EXCLUDED</v>
      </c>
      <c r="H1792" s="147" t="s">
        <v>901</v>
      </c>
      <c r="I1792" s="189" t="s">
        <v>901</v>
      </c>
      <c r="J1792" s="10" t="str">
        <f>IF(AND(G1792="Excluded", H1792="Excluded"), "Mutually Excluded", IF(AND(OR(G1792="CERTAINLY INCLUDED", G1792="INCLUDED", G1792="MAYBE" ), OR(H1792="INCLUDED", H1792="MAYBE")), "MUTUALLY INCLUDED", IF(AND(G1792="MAYBE", H1792="MAYBE"), "Mutually MAYBE", IF(AND(G1792="Excluded", OR(H1792="INCLUDED", H1792="MAYBE")), "AI: No, Human: Yes", IF(AND(H1792="Excluded", OR(G1792="INCLUDED", G1792="CERTAINLY INCLUDED", G1792="MAYBE")), "AI: Yes, Human: No", "Other Conflict")))))</f>
        <v>Mutually Excluded</v>
      </c>
      <c r="K1792" s="10"/>
      <c r="L1792" s="10"/>
      <c r="N1792" s="220" t="s">
        <v>19</v>
      </c>
      <c r="O1792" s="54" t="str">
        <f>IF(J1792="Mutually Excluded","Exclude",IF(J1792= "Mutually Included","Include",M1792))</f>
        <v>Exclude</v>
      </c>
      <c r="P1792" s="54" t="str">
        <f>'Humans Alignment T&amp;A'!Z1792</f>
        <v>Exclude</v>
      </c>
      <c r="Q1792" s="120" t="str">
        <f>IF(AND(O1792="Exclude", P1792="Exclude"), "Mutually Excluded", IF(AND(OR(O1792="CERTAINLY INCLUDED", O1792="INCLUDE" ), OR(P1792="INCLUDE", P1792="MAYBE")), "MUTUALLY INCLUDED", IF(AND(O1792="MAYBE", P1792="MAYBE"), "Mutually MAYBE", IF(AND(O1792="Exclude", OR(P1792="INCLUDE", P1792="MAYBE")), "AI+Hum: No, Hum1+2: Yes", IF(AND(P1792="Exclude", OR(O1792="INCLUDE", O1792="CERTAINLY INCLUDED", H1792="MAYBE")), "Ai+hum: Yes, Hum1+2: No", "Other Conflict")))))</f>
        <v>Mutually Excluded</v>
      </c>
      <c r="U1792" s="121" t="str">
        <f>IF(Q1792="Mutually Excluded","Exclude",IF(Q1792= "Mutually Included","Include",R1792))</f>
        <v>Exclude</v>
      </c>
      <c r="V1792" s="122"/>
      <c r="X1792" s="117"/>
      <c r="Y1792" s="117"/>
      <c r="Z1792" s="103" t="str">
        <f t="shared" si="257"/>
        <v/>
      </c>
      <c r="AA1792" s="256"/>
      <c r="AB1792" s="186"/>
      <c r="AC1792" s="186"/>
      <c r="AD1792" s="203"/>
      <c r="AF1792" s="203"/>
      <c r="AG1792" s="102" t="str">
        <f t="shared" si="258"/>
        <v/>
      </c>
      <c r="AH1792" s="10" t="str">
        <f t="shared" si="253"/>
        <v/>
      </c>
      <c r="AI1792" s="102"/>
      <c r="AJ1792" s="10"/>
      <c r="AK1792" s="10"/>
      <c r="AL1792" s="107"/>
      <c r="AM1792" s="102"/>
      <c r="AN1792" s="10"/>
      <c r="AO1792" s="10" t="str">
        <f t="shared" si="259"/>
        <v/>
      </c>
      <c r="AT1792" s="10"/>
      <c r="AU1792" s="10" t="str">
        <f>IF(O1792="include",AF1792,"")</f>
        <v/>
      </c>
      <c r="AV1792" s="54" t="str">
        <f>IF(P1792="include",AF1792,"")</f>
        <v/>
      </c>
      <c r="BC1792" s="10"/>
      <c r="BH1792" s="10"/>
      <c r="BM1792" s="10"/>
    </row>
    <row r="1793" spans="1:65" s="54" customFormat="1" ht="45.75" thickBot="1">
      <c r="A1793" s="10">
        <v>1940</v>
      </c>
      <c r="B1793" s="10"/>
      <c r="C1793" s="10" t="s">
        <v>2358</v>
      </c>
      <c r="D1793" s="10">
        <v>5</v>
      </c>
      <c r="E1793" s="10">
        <v>5</v>
      </c>
      <c r="F1793" s="10">
        <v>5</v>
      </c>
      <c r="G1793" s="119" t="str">
        <f t="shared" si="254"/>
        <v>CERTAINLY INCLUDED</v>
      </c>
      <c r="H1793" s="147" t="s">
        <v>901</v>
      </c>
      <c r="I1793" s="189" t="s">
        <v>901</v>
      </c>
      <c r="J1793" s="10" t="str">
        <f>IF(AND(G1793="Excluded", H1793="Excluded"), "Mutually Excluded", IF(AND(OR(G1793="CERTAINLY INCLUDED", G1793="INCLUDED", G1793="MAYBE" ), OR(H1793="INCLUDED", H1793="MAYBE")), "MUTUALLY INCLUDED", IF(AND(G1793="MAYBE", H1793="MAYBE"), "Mutually MAYBE", IF(AND(G1793="Excluded", OR(H1793="INCLUDED", H1793="MAYBE")), "AI: No, Human: Yes", IF(AND(H1793="Excluded", OR(G1793="INCLUDED", G1793="CERTAINLY INCLUDED", G1793="MAYBE")), "AI: Yes, Human: No", "Other Conflict")))))</f>
        <v>AI: Yes, Human: No</v>
      </c>
      <c r="K1793" s="10" t="s">
        <v>3024</v>
      </c>
      <c r="L1793" s="10" t="s">
        <v>19</v>
      </c>
      <c r="M1793" s="10" t="s">
        <v>19</v>
      </c>
      <c r="N1793" s="220" t="s">
        <v>19</v>
      </c>
      <c r="O1793" s="54" t="str">
        <f>IF(J1793="Mutually Excluded","Exclude",IF(J1793= "Mutually Included","Include",M1793))</f>
        <v>Exclude</v>
      </c>
      <c r="P1793" s="54" t="str">
        <f>'Humans Alignment T&amp;A'!Z1793</f>
        <v>Exclude</v>
      </c>
      <c r="Q1793" s="120" t="str">
        <f>IF(AND(O1793="Exclude", P1793="Exclude"), "Mutually Excluded", IF(AND(OR(O1793="CERTAINLY INCLUDED", O1793="INCLUDE" ), OR(P1793="INCLUDE", P1793="MAYBE")), "MUTUALLY INCLUDED", IF(AND(O1793="MAYBE", P1793="MAYBE"), "Mutually MAYBE", IF(AND(O1793="Exclude", OR(P1793="INCLUDE", P1793="MAYBE")), "AI+Hum: No, Hum1+2: Yes", IF(AND(P1793="Exclude", OR(O1793="INCLUDE", O1793="CERTAINLY INCLUDED", H1793="MAYBE")), "Ai+hum: Yes, Hum1+2: No", "Other Conflict")))))</f>
        <v>Mutually Excluded</v>
      </c>
      <c r="U1793" s="121" t="str">
        <f>IF(Q1793="Mutually Excluded","Exclude",IF(Q1793= "Mutually Included","Include",R1793))</f>
        <v>Exclude</v>
      </c>
      <c r="V1793" s="122"/>
      <c r="X1793" s="117"/>
      <c r="Y1793" s="117"/>
      <c r="Z1793" s="103" t="str">
        <f t="shared" si="257"/>
        <v/>
      </c>
      <c r="AA1793" s="256"/>
      <c r="AB1793" s="186"/>
      <c r="AC1793" s="186"/>
      <c r="AD1793" s="203"/>
      <c r="AF1793" s="203"/>
      <c r="AG1793" s="102" t="str">
        <f t="shared" si="258"/>
        <v/>
      </c>
      <c r="AH1793" s="10" t="str">
        <f t="shared" si="253"/>
        <v/>
      </c>
      <c r="AI1793" s="102"/>
      <c r="AJ1793" s="10"/>
      <c r="AK1793" s="10"/>
      <c r="AL1793" s="107"/>
      <c r="AM1793" s="102"/>
      <c r="AN1793" s="10"/>
      <c r="AO1793" s="10" t="str">
        <f t="shared" si="259"/>
        <v/>
      </c>
      <c r="AT1793" s="10"/>
      <c r="AU1793" s="10" t="str">
        <f>IF(O1793="include",AF1793,"")</f>
        <v/>
      </c>
      <c r="AV1793" s="54" t="str">
        <f>IF(P1793="include",AF1793,"")</f>
        <v/>
      </c>
      <c r="BC1793" s="10"/>
      <c r="BH1793" s="10"/>
      <c r="BM1793" s="10"/>
    </row>
    <row r="1794" spans="1:65" s="54" customFormat="1" ht="45.75" thickBot="1">
      <c r="A1794" s="10">
        <v>1941</v>
      </c>
      <c r="B1794" s="10"/>
      <c r="C1794" s="10" t="s">
        <v>1104</v>
      </c>
      <c r="D1794" s="10">
        <v>4</v>
      </c>
      <c r="E1794" s="10">
        <v>3</v>
      </c>
      <c r="F1794" s="10">
        <v>4</v>
      </c>
      <c r="G1794" s="119" t="str">
        <f t="shared" si="254"/>
        <v>EXCLUDED</v>
      </c>
      <c r="H1794" s="147" t="s">
        <v>901</v>
      </c>
      <c r="I1794" s="189" t="s">
        <v>901</v>
      </c>
      <c r="J1794" s="10" t="str">
        <f>IF(AND(G1794="Excluded", H1794="Excluded"), "Mutually Excluded", IF(AND(OR(G1794="CERTAINLY INCLUDED", G1794="INCLUDED", G1794="MAYBE" ), OR(H1794="INCLUDED", H1794="MAYBE")), "MUTUALLY INCLUDED", IF(AND(G1794="MAYBE", H1794="MAYBE"), "Mutually MAYBE", IF(AND(G1794="Excluded", OR(H1794="INCLUDED", H1794="MAYBE")), "AI: No, Human: Yes", IF(AND(H1794="Excluded", OR(G1794="INCLUDED", G1794="CERTAINLY INCLUDED", G1794="MAYBE")), "AI: Yes, Human: No", "Other Conflict")))))</f>
        <v>Mutually Excluded</v>
      </c>
      <c r="K1794" s="10"/>
      <c r="L1794" s="10"/>
      <c r="N1794" s="220" t="s">
        <v>19</v>
      </c>
      <c r="O1794" s="54" t="str">
        <f>IF(J1794="Mutually Excluded","Exclude",IF(J1794= "Mutually Included","Include",M1794))</f>
        <v>Exclude</v>
      </c>
      <c r="P1794" s="54" t="str">
        <f>'Humans Alignment T&amp;A'!Z1794</f>
        <v>Exclude</v>
      </c>
      <c r="Q1794" s="120" t="str">
        <f>IF(AND(O1794="Exclude", P1794="Exclude"), "Mutually Excluded", IF(AND(OR(O1794="CERTAINLY INCLUDED", O1794="INCLUDE" ), OR(P1794="INCLUDE", P1794="MAYBE")), "MUTUALLY INCLUDED", IF(AND(O1794="MAYBE", P1794="MAYBE"), "Mutually MAYBE", IF(AND(O1794="Exclude", OR(P1794="INCLUDE", P1794="MAYBE")), "AI+Hum: No, Hum1+2: Yes", IF(AND(P1794="Exclude", OR(O1794="INCLUDE", O1794="CERTAINLY INCLUDED", H1794="MAYBE")), "Ai+hum: Yes, Hum1+2: No", "Other Conflict")))))</f>
        <v>Mutually Excluded</v>
      </c>
      <c r="U1794" s="121" t="str">
        <f>IF(Q1794="Mutually Excluded","Exclude",IF(Q1794= "Mutually Included","Include",R1794))</f>
        <v>Exclude</v>
      </c>
      <c r="V1794" s="122"/>
      <c r="X1794" s="201"/>
      <c r="Y1794" s="123"/>
      <c r="Z1794" s="103"/>
      <c r="AA1794" s="149"/>
      <c r="AB1794" s="124"/>
      <c r="AC1794" s="124"/>
      <c r="AD1794" s="205"/>
      <c r="AF1794" s="203"/>
      <c r="AG1794" s="102"/>
      <c r="AH1794" s="10"/>
      <c r="AI1794" s="184"/>
      <c r="AJ1794" s="10"/>
      <c r="AK1794" s="10"/>
      <c r="AL1794" s="107"/>
      <c r="AM1794" s="102"/>
      <c r="AN1794" s="10"/>
      <c r="AO1794" s="10"/>
      <c r="AP1794" s="125"/>
      <c r="AT1794" s="10"/>
      <c r="AU1794" s="10" t="str">
        <f>IF(O1794="include",AF1794,"")</f>
        <v/>
      </c>
      <c r="AV1794" s="54" t="str">
        <f>IF(P1794="include",AF1794,"")</f>
        <v/>
      </c>
      <c r="BC1794" s="10"/>
      <c r="BH1794" s="10"/>
      <c r="BM1794" s="10"/>
    </row>
    <row r="1795" spans="1:65" s="54" customFormat="1" ht="190.5" customHeight="1">
      <c r="A1795" s="10">
        <v>1942</v>
      </c>
      <c r="B1795" s="187" t="s">
        <v>2359</v>
      </c>
      <c r="C1795" s="10" t="s">
        <v>2359</v>
      </c>
      <c r="D1795" s="10">
        <v>3</v>
      </c>
      <c r="E1795" s="10">
        <v>4</v>
      </c>
      <c r="F1795" s="10">
        <v>3</v>
      </c>
      <c r="G1795" s="119" t="str">
        <f t="shared" si="254"/>
        <v>EXCLUDED</v>
      </c>
      <c r="H1795" s="46" t="s">
        <v>1752</v>
      </c>
      <c r="I1795" s="189" t="s">
        <v>1752</v>
      </c>
      <c r="J1795" s="10" t="str">
        <f>IF(AND(G1795="Excluded", H1795="Excluded"), "Mutually Excluded", IF(AND(OR(G1795="CERTAINLY INCLUDED", G1795="INCLUDED", G1795="MAYBE" ), OR(H1795="INCLUDED", H1795="MAYBE")), "MUTUALLY INCLUDED", IF(AND(G1795="MAYBE", H1795="MAYBE"), "Mutually MAYBE", IF(AND(G1795="Excluded", OR(H1795="INCLUDED", H1795="MAYBE")), "AI: No, Human: Yes", IF(AND(H1795="Excluded", OR(G1795="INCLUDED", G1795="CERTAINLY INCLUDED", G1795="MAYBE")), "AI: Yes, Human: No", "Other Conflict")))))</f>
        <v>AI: No, Human: Yes</v>
      </c>
      <c r="K1795" s="10" t="s">
        <v>3012</v>
      </c>
      <c r="L1795" s="10" t="s">
        <v>1752</v>
      </c>
      <c r="M1795" s="54" t="s">
        <v>23</v>
      </c>
      <c r="N1795" s="220" t="s">
        <v>23</v>
      </c>
      <c r="O1795" s="54" t="str">
        <f>IF(J1795="Mutually Excluded","Exclude",IF(J1795= "Mutually Included","Include",M1795))</f>
        <v>Include</v>
      </c>
      <c r="P1795" s="54" t="str">
        <f>'Humans Alignment T&amp;A'!Z1795</f>
        <v>Include</v>
      </c>
      <c r="Q1795" s="120" t="str">
        <f>IF(AND(O1795="Exclude", P1795="Exclude"), "Mutually Excluded", IF(AND(OR(O1795="CERTAINLY INCLUDED", O1795="INCLUDE" ), OR(P1795="INCLUDE", P1795="MAYBE")), "MUTUALLY INCLUDED", IF(AND(O1795="MAYBE", P1795="MAYBE"), "Mutually MAYBE", IF(AND(O1795="Exclude", OR(P1795="INCLUDE", P1795="MAYBE")), "AI+Hum: No, Hum1+2: Yes", IF(AND(P1795="Exclude", OR(O1795="INCLUDE", O1795="CERTAINLY INCLUDED", H1795="MAYBE")), "Ai+hum: Yes, Hum1+2: No", "Other Conflict")))))</f>
        <v>MUTUALLY INCLUDED</v>
      </c>
      <c r="R1795" s="185"/>
      <c r="U1795" s="121" t="str">
        <f>IF(Q1795="Mutually Excluded","Exclude",IF(Q1795= "Mutually Included","Include",R1795))</f>
        <v>Include</v>
      </c>
      <c r="V1795" s="122" t="s">
        <v>23</v>
      </c>
      <c r="W1795" s="185" t="s">
        <v>23</v>
      </c>
      <c r="X1795" s="201" t="s">
        <v>1752</v>
      </c>
      <c r="Y1795" s="117"/>
      <c r="Z1795" s="103" t="str">
        <f>IF(OR(ISBLANK(AF1795), ISBLANK(V1795)), "", IF(AND(OR(AF1795="Include", AF1795="Maybe"), OR(V1795="Include", V1795="Maybe", V1795="Certainly Included")), "Mutually Included", IF(AND(AF1795="Exclude", V1795="Exclude"), "Mutually Excluded", IF(AND(AF1795="Exclude", OR(V1795="Include", V1795="Maybe")), "Nikos Excluded, Cindy Included", IF(AND(OR(AF1795="Include", AF1795="Maybe"), V1795="Exclude"), "Nikos Included, Cindy Excluded", "Pal")))))</f>
        <v>Mutually Included</v>
      </c>
      <c r="AA1795" s="104" t="s">
        <v>23</v>
      </c>
      <c r="AB1795" s="186"/>
      <c r="AC1795" s="186"/>
      <c r="AD1795" s="203" t="s">
        <v>23</v>
      </c>
      <c r="AF1795" s="203" t="s">
        <v>23</v>
      </c>
      <c r="AG1795" s="102" t="str">
        <f t="shared" si="258"/>
        <v>Mutually Included</v>
      </c>
      <c r="AH1795" s="10" t="str">
        <f t="shared" ref="AH1795" si="260">IF(OR(ISBLANK(AF1795), ISBLANK(AP1795)), "", IF(AND(OR(AF1795="Include", AF1795="Maybe"), OR(AP1795="Included", AP1795="Maybe", AP1795="Certainly Included")), "Mutually Included", IF(AND(AF1795="Exclude", AP1795="Exclude"), "Mutually Excluded", IF(AND(AF1795="Exclude", OR(AP1795="Include", AP1795="Maybe")), "Human Excluded, AI Included", IF(AND(OR(AF1795="Include", AF1795="Maybe"), AP1795="Exclude"), "Human Included, AI Excluded", "Pal")))))</f>
        <v>Mutually Included</v>
      </c>
      <c r="AI1795" s="109" t="s">
        <v>23</v>
      </c>
      <c r="AJ1795" s="10"/>
      <c r="AK1795" s="10"/>
      <c r="AL1795" s="107" t="s">
        <v>23</v>
      </c>
      <c r="AM1795" s="102"/>
      <c r="AN1795" s="10"/>
      <c r="AO1795" s="10" t="str">
        <f t="shared" si="259"/>
        <v>Mutually Included</v>
      </c>
      <c r="AP1795" s="185" t="str">
        <f>IF(COUNTA(AQ1795:AS1795)=0, "", IF(COUNTIF(AQ1795:AS1795,5)=3, "Include", IF(COUNTIF(AQ1795:AS1795,5)&gt;=1, "Maybe", "Exclude")))</f>
        <v>Maybe</v>
      </c>
      <c r="AQ1795" s="185">
        <v>5</v>
      </c>
      <c r="AR1795" s="185">
        <v>4</v>
      </c>
      <c r="AS1795" s="185">
        <v>5</v>
      </c>
      <c r="AT1795" s="187" t="s">
        <v>3110</v>
      </c>
      <c r="AU1795" s="10" t="str">
        <f>IF(O1795="include",AF1795,"")</f>
        <v>Include</v>
      </c>
      <c r="AV1795" s="54" t="str">
        <f>IF(P1795="include",AF1795,"")</f>
        <v>Include</v>
      </c>
      <c r="BC1795" s="10"/>
      <c r="BH1795" s="10"/>
      <c r="BM1795" s="10"/>
    </row>
    <row r="1796" spans="1:65" s="54" customFormat="1" ht="45">
      <c r="A1796" s="10">
        <v>1943</v>
      </c>
      <c r="B1796" s="10"/>
      <c r="C1796" s="10" t="s">
        <v>2361</v>
      </c>
      <c r="D1796" s="10">
        <v>3</v>
      </c>
      <c r="E1796" s="10">
        <v>4</v>
      </c>
      <c r="F1796" s="10">
        <v>3</v>
      </c>
      <c r="G1796" s="119" t="str">
        <f t="shared" si="254"/>
        <v>EXCLUDED</v>
      </c>
      <c r="H1796" s="147" t="s">
        <v>901</v>
      </c>
      <c r="I1796" s="189" t="s">
        <v>901</v>
      </c>
      <c r="J1796" s="10" t="str">
        <f>IF(AND(G1796="Excluded", H1796="Excluded"), "Mutually Excluded", IF(AND(OR(G1796="CERTAINLY INCLUDED", G1796="INCLUDED", G1796="MAYBE" ), OR(H1796="INCLUDED", H1796="MAYBE")), "MUTUALLY INCLUDED", IF(AND(G1796="MAYBE", H1796="MAYBE"), "Mutually MAYBE", IF(AND(G1796="Excluded", OR(H1796="INCLUDED", H1796="MAYBE")), "AI: No, Human: Yes", IF(AND(H1796="Excluded", OR(G1796="INCLUDED", G1796="CERTAINLY INCLUDED", G1796="MAYBE")), "AI: Yes, Human: No", "Other Conflict")))))</f>
        <v>Mutually Excluded</v>
      </c>
      <c r="K1796" s="10"/>
      <c r="L1796" s="10"/>
      <c r="N1796" s="220" t="s">
        <v>19</v>
      </c>
      <c r="O1796" s="54" t="str">
        <f>IF(J1796="Mutually Excluded","Exclude",IF(J1796= "Mutually Included","Include",M1796))</f>
        <v>Exclude</v>
      </c>
      <c r="P1796" s="54" t="str">
        <f>'Humans Alignment T&amp;A'!Z1796</f>
        <v>Exclude</v>
      </c>
      <c r="Q1796" s="120" t="str">
        <f>IF(AND(O1796="Exclude", P1796="Exclude"), "Mutually Excluded", IF(AND(OR(O1796="CERTAINLY INCLUDED", O1796="INCLUDE" ), OR(P1796="INCLUDE", P1796="MAYBE")), "MUTUALLY INCLUDED", IF(AND(O1796="MAYBE", P1796="MAYBE"), "Mutually MAYBE", IF(AND(O1796="Exclude", OR(P1796="INCLUDE", P1796="MAYBE")), "AI+Hum: No, Hum1+2: Yes", IF(AND(P1796="Exclude", OR(O1796="INCLUDE", O1796="CERTAINLY INCLUDED", H1796="MAYBE")), "Ai+hum: Yes, Hum1+2: No", "Other Conflict")))))</f>
        <v>Mutually Excluded</v>
      </c>
      <c r="U1796" s="121" t="str">
        <f>IF(Q1796="Mutually Excluded","Exclude",IF(Q1796= "Mutually Included","Include",R1796))</f>
        <v>Exclude</v>
      </c>
      <c r="V1796" s="122"/>
      <c r="X1796" s="117"/>
      <c r="Y1796" s="117"/>
      <c r="Z1796" s="103" t="str">
        <f>IF(OR(ISBLANK(AF1796), ISBLANK(V1796)), "", IF(AND(OR(AF1796="Include", AF1796="Maybe"), OR(V1796="Include", V1796="Maybe", V1796="Certainly Included")), "Mutually Included", IF(AND(AF1796="Exclude", V1796="Exclude"), "Mutually Excluded", IF(AND(AF1796="Exclude", OR(V1796="Include", V1796="Maybe")), "Nikos Excluded, Cindy Included", IF(AND(OR(AF1796="Include", AF1796="Maybe"), V1796="Exclude"), "Nikos Included, Cindy Excluded", "Pal")))))</f>
        <v/>
      </c>
      <c r="AA1796" s="256"/>
      <c r="AB1796" s="186"/>
      <c r="AC1796" s="186"/>
      <c r="AD1796" s="203"/>
      <c r="AF1796" s="203"/>
      <c r="AG1796" s="102" t="str">
        <f t="shared" si="258"/>
        <v/>
      </c>
      <c r="AH1796" s="10" t="str">
        <f t="shared" si="253"/>
        <v/>
      </c>
      <c r="AI1796" s="102"/>
      <c r="AJ1796" s="10"/>
      <c r="AK1796" s="10"/>
      <c r="AL1796" s="105"/>
      <c r="AM1796" s="102"/>
      <c r="AN1796" s="10"/>
      <c r="AO1796" s="10" t="str">
        <f t="shared" si="259"/>
        <v/>
      </c>
      <c r="AT1796" s="10"/>
      <c r="AU1796" s="10" t="str">
        <f>IF(O1796="include",AF1796,"")</f>
        <v/>
      </c>
      <c r="AV1796" s="54" t="str">
        <f>IF(P1796="include",AF1796,"")</f>
        <v/>
      </c>
      <c r="BC1796" s="10"/>
      <c r="BH1796" s="10"/>
      <c r="BM1796" s="10"/>
    </row>
    <row r="1797" spans="1:65" s="54" customFormat="1" ht="45">
      <c r="A1797" s="10">
        <v>1944</v>
      </c>
      <c r="B1797" s="10"/>
      <c r="C1797" s="10" t="s">
        <v>2362</v>
      </c>
      <c r="D1797" s="10">
        <v>2</v>
      </c>
      <c r="E1797" s="10">
        <v>3</v>
      </c>
      <c r="F1797" s="10">
        <v>2</v>
      </c>
      <c r="G1797" s="119" t="str">
        <f t="shared" si="254"/>
        <v>EXCLUDED</v>
      </c>
      <c r="H1797" s="147" t="s">
        <v>901</v>
      </c>
      <c r="I1797" s="189" t="s">
        <v>901</v>
      </c>
      <c r="J1797" s="10" t="str">
        <f>IF(AND(G1797="Excluded", H1797="Excluded"), "Mutually Excluded", IF(AND(OR(G1797="CERTAINLY INCLUDED", G1797="INCLUDED", G1797="MAYBE" ), OR(H1797="INCLUDED", H1797="MAYBE")), "MUTUALLY INCLUDED", IF(AND(G1797="MAYBE", H1797="MAYBE"), "Mutually MAYBE", IF(AND(G1797="Excluded", OR(H1797="INCLUDED", H1797="MAYBE")), "AI: No, Human: Yes", IF(AND(H1797="Excluded", OR(G1797="INCLUDED", G1797="CERTAINLY INCLUDED", G1797="MAYBE")), "AI: Yes, Human: No", "Other Conflict")))))</f>
        <v>Mutually Excluded</v>
      </c>
      <c r="K1797" s="10"/>
      <c r="L1797" s="10"/>
      <c r="N1797" s="220" t="s">
        <v>19</v>
      </c>
      <c r="O1797" s="54" t="str">
        <f>IF(J1797="Mutually Excluded","Exclude",IF(J1797= "Mutually Included","Include",M1797))</f>
        <v>Exclude</v>
      </c>
      <c r="P1797" s="54" t="str">
        <f>'Humans Alignment T&amp;A'!Z1797</f>
        <v>Exclude</v>
      </c>
      <c r="Q1797" s="120" t="str">
        <f>IF(AND(O1797="Exclude", P1797="Exclude"), "Mutually Excluded", IF(AND(OR(O1797="CERTAINLY INCLUDED", O1797="INCLUDE" ), OR(P1797="INCLUDE", P1797="MAYBE")), "MUTUALLY INCLUDED", IF(AND(O1797="MAYBE", P1797="MAYBE"), "Mutually MAYBE", IF(AND(O1797="Exclude", OR(P1797="INCLUDE", P1797="MAYBE")), "AI+Hum: No, Hum1+2: Yes", IF(AND(P1797="Exclude", OR(O1797="INCLUDE", O1797="CERTAINLY INCLUDED", H1797="MAYBE")), "Ai+hum: Yes, Hum1+2: No", "Other Conflict")))))</f>
        <v>Mutually Excluded</v>
      </c>
      <c r="U1797" s="121" t="str">
        <f>IF(Q1797="Mutually Excluded","Exclude",IF(Q1797= "Mutually Included","Include",R1797))</f>
        <v>Exclude</v>
      </c>
      <c r="V1797" s="122"/>
      <c r="X1797" s="117"/>
      <c r="Y1797" s="117"/>
      <c r="Z1797" s="103" t="str">
        <f>IF(OR(ISBLANK(AF1797), ISBLANK(V1797)), "", IF(AND(OR(AF1797="Include", AF1797="Maybe"), OR(V1797="Include", V1797="Maybe", V1797="Certainly Included")), "Mutually Included", IF(AND(AF1797="Exclude", V1797="Exclude"), "Mutually Excluded", IF(AND(AF1797="Exclude", OR(V1797="Include", V1797="Maybe")), "Nikos Excluded, Cindy Included", IF(AND(OR(AF1797="Include", AF1797="Maybe"), V1797="Exclude"), "Nikos Included, Cindy Excluded", "Pal")))))</f>
        <v/>
      </c>
      <c r="AA1797" s="256"/>
      <c r="AB1797" s="186"/>
      <c r="AC1797" s="186"/>
      <c r="AD1797" s="203"/>
      <c r="AF1797" s="203"/>
      <c r="AG1797" s="102" t="str">
        <f t="shared" si="258"/>
        <v/>
      </c>
      <c r="AH1797" s="10" t="str">
        <f t="shared" si="253"/>
        <v/>
      </c>
      <c r="AI1797" s="102"/>
      <c r="AJ1797" s="10"/>
      <c r="AK1797" s="10"/>
      <c r="AL1797" s="105"/>
      <c r="AM1797" s="102"/>
      <c r="AN1797" s="10"/>
      <c r="AO1797" s="10" t="str">
        <f t="shared" si="259"/>
        <v/>
      </c>
      <c r="AT1797" s="10"/>
      <c r="AU1797" s="10" t="str">
        <f>IF(O1797="include",AF1797,"")</f>
        <v/>
      </c>
      <c r="AV1797" s="54" t="str">
        <f>IF(P1797="include",AF1797,"")</f>
        <v/>
      </c>
      <c r="BC1797" s="10"/>
      <c r="BH1797" s="10"/>
      <c r="BM1797" s="10"/>
    </row>
    <row r="1798" spans="1:65" s="54" customFormat="1" ht="30">
      <c r="A1798" s="10">
        <v>1945</v>
      </c>
      <c r="B1798" s="10"/>
      <c r="C1798" s="10" t="s">
        <v>2363</v>
      </c>
      <c r="D1798" s="10">
        <v>1</v>
      </c>
      <c r="E1798" s="10">
        <v>1</v>
      </c>
      <c r="F1798" s="10">
        <v>1</v>
      </c>
      <c r="G1798" s="119" t="str">
        <f t="shared" si="254"/>
        <v>EXCLUDED</v>
      </c>
      <c r="H1798" s="147" t="s">
        <v>901</v>
      </c>
      <c r="I1798" s="189" t="s">
        <v>901</v>
      </c>
      <c r="J1798" s="10" t="str">
        <f>IF(AND(G1798="Excluded", H1798="Excluded"), "Mutually Excluded", IF(AND(OR(G1798="CERTAINLY INCLUDED", G1798="INCLUDED", G1798="MAYBE" ), OR(H1798="INCLUDED", H1798="MAYBE")), "MUTUALLY INCLUDED", IF(AND(G1798="MAYBE", H1798="MAYBE"), "Mutually MAYBE", IF(AND(G1798="Excluded", OR(H1798="INCLUDED", H1798="MAYBE")), "AI: No, Human: Yes", IF(AND(H1798="Excluded", OR(G1798="INCLUDED", G1798="CERTAINLY INCLUDED", G1798="MAYBE")), "AI: Yes, Human: No", "Other Conflict")))))</f>
        <v>Mutually Excluded</v>
      </c>
      <c r="K1798" s="10"/>
      <c r="L1798" s="10"/>
      <c r="N1798" s="220" t="s">
        <v>19</v>
      </c>
      <c r="O1798" s="54" t="str">
        <f>IF(J1798="Mutually Excluded","Exclude",IF(J1798= "Mutually Included","Include",M1798))</f>
        <v>Exclude</v>
      </c>
      <c r="P1798" s="54" t="str">
        <f>'Humans Alignment T&amp;A'!Z1798</f>
        <v>Exclude</v>
      </c>
      <c r="Q1798" s="120" t="str">
        <f>IF(AND(O1798="Exclude", P1798="Exclude"), "Mutually Excluded", IF(AND(OR(O1798="CERTAINLY INCLUDED", O1798="INCLUDE" ), OR(P1798="INCLUDE", P1798="MAYBE")), "MUTUALLY INCLUDED", IF(AND(O1798="MAYBE", P1798="MAYBE"), "Mutually MAYBE", IF(AND(O1798="Exclude", OR(P1798="INCLUDE", P1798="MAYBE")), "AI+Hum: No, Hum1+2: Yes", IF(AND(P1798="Exclude", OR(O1798="INCLUDE", O1798="CERTAINLY INCLUDED", H1798="MAYBE")), "Ai+hum: Yes, Hum1+2: No", "Other Conflict")))))</f>
        <v>Mutually Excluded</v>
      </c>
      <c r="U1798" s="121" t="str">
        <f>IF(Q1798="Mutually Excluded","Exclude",IF(Q1798= "Mutually Included","Include",R1798))</f>
        <v>Exclude</v>
      </c>
      <c r="V1798" s="122"/>
      <c r="X1798" s="117"/>
      <c r="Y1798" s="117"/>
      <c r="Z1798" s="103" t="str">
        <f>IF(OR(ISBLANK(AF1798), ISBLANK(V1798)), "", IF(AND(OR(AF1798="Include", AF1798="Maybe"), OR(V1798="Include", V1798="Maybe", V1798="Certainly Included")), "Mutually Included", IF(AND(AF1798="Exclude", V1798="Exclude"), "Mutually Excluded", IF(AND(AF1798="Exclude", OR(V1798="Include", V1798="Maybe")), "Nikos Excluded, Cindy Included", IF(AND(OR(AF1798="Include", AF1798="Maybe"), V1798="Exclude"), "Nikos Included, Cindy Excluded", "Pal")))))</f>
        <v/>
      </c>
      <c r="AA1798" s="256"/>
      <c r="AB1798" s="186"/>
      <c r="AC1798" s="186"/>
      <c r="AD1798" s="203"/>
      <c r="AF1798" s="203"/>
      <c r="AG1798" s="102" t="str">
        <f t="shared" si="258"/>
        <v/>
      </c>
      <c r="AH1798" s="10" t="str">
        <f t="shared" si="253"/>
        <v/>
      </c>
      <c r="AI1798" s="102"/>
      <c r="AJ1798" s="10"/>
      <c r="AK1798" s="10"/>
      <c r="AL1798" s="105"/>
      <c r="AM1798" s="102"/>
      <c r="AN1798" s="10"/>
      <c r="AO1798" s="10" t="str">
        <f t="shared" si="259"/>
        <v/>
      </c>
      <c r="AT1798" s="10"/>
      <c r="AU1798" s="10" t="str">
        <f>IF(O1798="include",AF1798,"")</f>
        <v/>
      </c>
      <c r="AV1798" s="54" t="str">
        <f>IF(P1798="include",AF1798,"")</f>
        <v/>
      </c>
      <c r="BC1798" s="10"/>
      <c r="BH1798" s="10"/>
      <c r="BM1798" s="10"/>
    </row>
    <row r="1799" spans="1:65" s="54" customFormat="1" ht="30.75" thickBot="1">
      <c r="A1799" s="10">
        <v>1946</v>
      </c>
      <c r="B1799" s="10"/>
      <c r="C1799" s="10" t="s">
        <v>2364</v>
      </c>
      <c r="D1799" s="10">
        <v>4</v>
      </c>
      <c r="E1799" s="10">
        <v>3</v>
      </c>
      <c r="F1799" s="10">
        <v>4</v>
      </c>
      <c r="G1799" s="119" t="str">
        <f t="shared" si="254"/>
        <v>EXCLUDED</v>
      </c>
      <c r="H1799" s="147" t="s">
        <v>901</v>
      </c>
      <c r="I1799" s="189" t="s">
        <v>901</v>
      </c>
      <c r="J1799" s="10" t="str">
        <f>IF(AND(G1799="Excluded", H1799="Excluded"), "Mutually Excluded", IF(AND(OR(G1799="CERTAINLY INCLUDED", G1799="INCLUDED", G1799="MAYBE" ), OR(H1799="INCLUDED", H1799="MAYBE")), "MUTUALLY INCLUDED", IF(AND(G1799="MAYBE", H1799="MAYBE"), "Mutually MAYBE", IF(AND(G1799="Excluded", OR(H1799="INCLUDED", H1799="MAYBE")), "AI: No, Human: Yes", IF(AND(H1799="Excluded", OR(G1799="INCLUDED", G1799="CERTAINLY INCLUDED", G1799="MAYBE")), "AI: Yes, Human: No", "Other Conflict")))))</f>
        <v>Mutually Excluded</v>
      </c>
      <c r="K1799" s="10"/>
      <c r="L1799" s="10"/>
      <c r="N1799" s="220" t="s">
        <v>19</v>
      </c>
      <c r="O1799" s="54" t="str">
        <f>IF(J1799="Mutually Excluded","Exclude",IF(J1799= "Mutually Included","Include",M1799))</f>
        <v>Exclude</v>
      </c>
      <c r="P1799" s="54" t="str">
        <f>'Humans Alignment T&amp;A'!Z1799</f>
        <v>Exclude</v>
      </c>
      <c r="Q1799" s="120" t="str">
        <f>IF(AND(O1799="Exclude", P1799="Exclude"), "Mutually Excluded", IF(AND(OR(O1799="CERTAINLY INCLUDED", O1799="INCLUDE" ), OR(P1799="INCLUDE", P1799="MAYBE")), "MUTUALLY INCLUDED", IF(AND(O1799="MAYBE", P1799="MAYBE"), "Mutually MAYBE", IF(AND(O1799="Exclude", OR(P1799="INCLUDE", P1799="MAYBE")), "AI+Hum: No, Hum1+2: Yes", IF(AND(P1799="Exclude", OR(O1799="INCLUDE", O1799="CERTAINLY INCLUDED", H1799="MAYBE")), "Ai+hum: Yes, Hum1+2: No", "Other Conflict")))))</f>
        <v>Mutually Excluded</v>
      </c>
      <c r="U1799" s="121" t="str">
        <f>IF(Q1799="Mutually Excluded","Exclude",IF(Q1799= "Mutually Included","Include",R1799))</f>
        <v>Exclude</v>
      </c>
      <c r="V1799" s="122"/>
      <c r="X1799" s="117"/>
      <c r="Y1799" s="117"/>
      <c r="Z1799" s="103" t="str">
        <f>IF(OR(ISBLANK(AF1799), ISBLANK(V1799)), "", IF(AND(OR(AF1799="Include", AF1799="Maybe"), OR(V1799="Include", V1799="Maybe", V1799="Certainly Included")), "Mutually Included", IF(AND(AF1799="Exclude", V1799="Exclude"), "Mutually Excluded", IF(AND(AF1799="Exclude", OR(V1799="Include", V1799="Maybe")), "Nikos Excluded, Cindy Included", IF(AND(OR(AF1799="Include", AF1799="Maybe"), V1799="Exclude"), "Nikos Included, Cindy Excluded", "Pal")))))</f>
        <v/>
      </c>
      <c r="AA1799" s="256"/>
      <c r="AB1799" s="186"/>
      <c r="AC1799" s="186"/>
      <c r="AD1799" s="203"/>
      <c r="AF1799" s="203"/>
      <c r="AG1799" s="102" t="str">
        <f t="shared" si="258"/>
        <v/>
      </c>
      <c r="AH1799" s="10" t="str">
        <f t="shared" ref="AH1799:AH1860" si="261">IF(OR(ISBLANK(AF1799), ISBLANK(AP1799)), "", IF(AND(OR(AF1799="Include", AF1799="Maybe"), OR(AP1799="Included", AP1799="Maybe", AP1799="Certainly Included")), "Mutually Included", IF(AND(AF1799="Exclude", AP1799="Exclude"), "Mutually Excluded", IF(AND(AF1799="Exclude", OR(AP1799="Include", AP1799="Maybe")), "Human Excluded, AI Included", IF(AND(OR(AF1799="Include", AF1799="Maybe"), AP1799="Exclude"), "Human Included, AI Excluded", "Pal")))))</f>
        <v/>
      </c>
      <c r="AI1799" s="102"/>
      <c r="AJ1799" s="10"/>
      <c r="AK1799" s="10"/>
      <c r="AL1799" s="105"/>
      <c r="AM1799" s="102"/>
      <c r="AN1799" s="10"/>
      <c r="AO1799" s="10" t="str">
        <f t="shared" si="259"/>
        <v/>
      </c>
      <c r="AT1799" s="10"/>
      <c r="AU1799" s="10" t="str">
        <f>IF(O1799="include",AF1799,"")</f>
        <v/>
      </c>
      <c r="AV1799" s="54" t="str">
        <f>IF(P1799="include",AF1799,"")</f>
        <v/>
      </c>
      <c r="BC1799" s="10"/>
      <c r="BH1799" s="10"/>
      <c r="BM1799" s="10"/>
    </row>
    <row r="1800" spans="1:65" s="54" customFormat="1" ht="30.75" thickBot="1">
      <c r="A1800" s="10">
        <v>1947</v>
      </c>
      <c r="B1800" s="10"/>
      <c r="C1800" s="10" t="s">
        <v>2365</v>
      </c>
      <c r="D1800" s="10">
        <v>3</v>
      </c>
      <c r="E1800" s="10">
        <v>3</v>
      </c>
      <c r="F1800" s="10">
        <v>2</v>
      </c>
      <c r="G1800" s="119" t="str">
        <f t="shared" si="254"/>
        <v>EXCLUDED</v>
      </c>
      <c r="H1800" s="147" t="s">
        <v>901</v>
      </c>
      <c r="I1800" s="189" t="s">
        <v>901</v>
      </c>
      <c r="J1800" s="10" t="str">
        <f>IF(AND(G1800="Excluded", H1800="Excluded"), "Mutually Excluded", IF(AND(OR(G1800="CERTAINLY INCLUDED", G1800="INCLUDED", G1800="MAYBE" ), OR(H1800="INCLUDED", H1800="MAYBE")), "MUTUALLY INCLUDED", IF(AND(G1800="MAYBE", H1800="MAYBE"), "Mutually MAYBE", IF(AND(G1800="Excluded", OR(H1800="INCLUDED", H1800="MAYBE")), "AI: No, Human: Yes", IF(AND(H1800="Excluded", OR(G1800="INCLUDED", G1800="CERTAINLY INCLUDED", G1800="MAYBE")), "AI: Yes, Human: No", "Other Conflict")))))</f>
        <v>Mutually Excluded</v>
      </c>
      <c r="K1800" s="10"/>
      <c r="L1800" s="10"/>
      <c r="N1800" s="220" t="s">
        <v>19</v>
      </c>
      <c r="O1800" s="54" t="str">
        <f>IF(J1800="Mutually Excluded","Exclude",IF(J1800= "Mutually Included","Include",M1800))</f>
        <v>Exclude</v>
      </c>
      <c r="P1800" s="54" t="str">
        <f>'Humans Alignment T&amp;A'!Z1800</f>
        <v>Exclude</v>
      </c>
      <c r="Q1800" s="120" t="str">
        <f>IF(AND(O1800="Exclude", P1800="Exclude"), "Mutually Excluded", IF(AND(OR(O1800="CERTAINLY INCLUDED", O1800="INCLUDE" ), OR(P1800="INCLUDE", P1800="MAYBE")), "MUTUALLY INCLUDED", IF(AND(O1800="MAYBE", P1800="MAYBE"), "Mutually MAYBE", IF(AND(O1800="Exclude", OR(P1800="INCLUDE", P1800="MAYBE")), "AI+Hum: No, Hum1+2: Yes", IF(AND(P1800="Exclude", OR(O1800="INCLUDE", O1800="CERTAINLY INCLUDED", H1800="MAYBE")), "Ai+hum: Yes, Hum1+2: No", "Other Conflict")))))</f>
        <v>Mutually Excluded</v>
      </c>
      <c r="S1800" s="54" t="s">
        <v>19</v>
      </c>
      <c r="T1800" s="54" t="s">
        <v>19</v>
      </c>
      <c r="U1800" s="121" t="str">
        <f>IF(Q1800="Mutually Excluded","Exclude",IF(Q1800= "Mutually Included","Include",R1800))</f>
        <v>Exclude</v>
      </c>
      <c r="V1800" s="122"/>
      <c r="X1800" s="201"/>
      <c r="Y1800" s="123"/>
      <c r="Z1800" s="103"/>
      <c r="AA1800" s="149"/>
      <c r="AB1800" s="186"/>
      <c r="AD1800" s="203"/>
      <c r="AF1800" s="203"/>
      <c r="AG1800" s="102"/>
      <c r="AH1800" s="10"/>
      <c r="AI1800" s="184"/>
      <c r="AJ1800" s="10"/>
      <c r="AK1800" s="10"/>
      <c r="AL1800" s="135"/>
      <c r="AM1800" s="102"/>
      <c r="AN1800" s="10"/>
      <c r="AO1800" s="10" t="str">
        <f t="shared" si="259"/>
        <v/>
      </c>
      <c r="AT1800" s="10"/>
      <c r="AU1800" s="10" t="str">
        <f>IF(O1800="include",AF1800,"")</f>
        <v/>
      </c>
      <c r="AV1800" s="54" t="str">
        <f>IF(P1800="include",AF1800,"")</f>
        <v/>
      </c>
      <c r="BC1800" s="10"/>
      <c r="BH1800" s="10"/>
      <c r="BM1800" s="10"/>
    </row>
    <row r="1801" spans="1:65" s="54" customFormat="1" ht="45">
      <c r="A1801" s="10">
        <v>1948</v>
      </c>
      <c r="B1801" s="10"/>
      <c r="C1801" s="10" t="s">
        <v>2366</v>
      </c>
      <c r="D1801" s="10">
        <v>3</v>
      </c>
      <c r="E1801" s="10">
        <v>4</v>
      </c>
      <c r="F1801" s="10">
        <v>3</v>
      </c>
      <c r="G1801" s="119" t="str">
        <f t="shared" si="254"/>
        <v>EXCLUDED</v>
      </c>
      <c r="H1801" s="147" t="s">
        <v>901</v>
      </c>
      <c r="I1801" s="189" t="s">
        <v>901</v>
      </c>
      <c r="J1801" s="10" t="str">
        <f>IF(AND(G1801="Excluded", H1801="Excluded"), "Mutually Excluded", IF(AND(OR(G1801="CERTAINLY INCLUDED", G1801="INCLUDED", G1801="MAYBE" ), OR(H1801="INCLUDED", H1801="MAYBE")), "MUTUALLY INCLUDED", IF(AND(G1801="MAYBE", H1801="MAYBE"), "Mutually MAYBE", IF(AND(G1801="Excluded", OR(H1801="INCLUDED", H1801="MAYBE")), "AI: No, Human: Yes", IF(AND(H1801="Excluded", OR(G1801="INCLUDED", G1801="CERTAINLY INCLUDED", G1801="MAYBE")), "AI: Yes, Human: No", "Other Conflict")))))</f>
        <v>Mutually Excluded</v>
      </c>
      <c r="K1801" s="10"/>
      <c r="L1801" s="10"/>
      <c r="N1801" s="220" t="s">
        <v>19</v>
      </c>
      <c r="O1801" s="54" t="str">
        <f>IF(J1801="Mutually Excluded","Exclude",IF(J1801= "Mutually Included","Include",M1801))</f>
        <v>Exclude</v>
      </c>
      <c r="P1801" s="54" t="str">
        <f>'Humans Alignment T&amp;A'!Z1801</f>
        <v>Exclude</v>
      </c>
      <c r="Q1801" s="120" t="str">
        <f>IF(AND(O1801="Exclude", P1801="Exclude"), "Mutually Excluded", IF(AND(OR(O1801="CERTAINLY INCLUDED", O1801="INCLUDE" ), OR(P1801="INCLUDE", P1801="MAYBE")), "MUTUALLY INCLUDED", IF(AND(O1801="MAYBE", P1801="MAYBE"), "Mutually MAYBE", IF(AND(O1801="Exclude", OR(P1801="INCLUDE", P1801="MAYBE")), "AI+Hum: No, Hum1+2: Yes", IF(AND(P1801="Exclude", OR(O1801="INCLUDE", O1801="CERTAINLY INCLUDED", H1801="MAYBE")), "Ai+hum: Yes, Hum1+2: No", "Other Conflict")))))</f>
        <v>Mutually Excluded</v>
      </c>
      <c r="U1801" s="121" t="str">
        <f>IF(Q1801="Mutually Excluded","Exclude",IF(Q1801= "Mutually Included","Include",R1801))</f>
        <v>Exclude</v>
      </c>
      <c r="V1801" s="122"/>
      <c r="X1801" s="117"/>
      <c r="Y1801" s="117"/>
      <c r="Z1801" s="103" t="str">
        <f t="shared" ref="Z1801:Z1814" si="262">IF(OR(ISBLANK(AF1801), ISBLANK(V1801)), "", IF(AND(OR(AF1801="Include", AF1801="Maybe"), OR(V1801="Include", V1801="Maybe", V1801="Certainly Included")), "Mutually Included", IF(AND(AF1801="Exclude", V1801="Exclude"), "Mutually Excluded", IF(AND(AF1801="Exclude", OR(V1801="Include", V1801="Maybe")), "Nikos Excluded, Cindy Included", IF(AND(OR(AF1801="Include", AF1801="Maybe"), V1801="Exclude"), "Nikos Included, Cindy Excluded", "Pal")))))</f>
        <v/>
      </c>
      <c r="AA1801" s="256"/>
      <c r="AB1801" s="186"/>
      <c r="AC1801" s="186"/>
      <c r="AD1801" s="203"/>
      <c r="AF1801" s="203"/>
      <c r="AG1801" s="102" t="str">
        <f t="shared" si="258"/>
        <v/>
      </c>
      <c r="AH1801" s="10" t="str">
        <f t="shared" si="261"/>
        <v/>
      </c>
      <c r="AI1801" s="102"/>
      <c r="AJ1801" s="10"/>
      <c r="AK1801" s="10"/>
      <c r="AL1801" s="105"/>
      <c r="AM1801" s="102"/>
      <c r="AN1801" s="10"/>
      <c r="AO1801" s="10" t="str">
        <f t="shared" si="259"/>
        <v/>
      </c>
      <c r="AT1801" s="10"/>
      <c r="AU1801" s="10" t="str">
        <f>IF(O1801="include",AF1801,"")</f>
        <v/>
      </c>
      <c r="AV1801" s="54" t="str">
        <f>IF(P1801="include",AF1801,"")</f>
        <v/>
      </c>
      <c r="BC1801" s="10"/>
      <c r="BH1801" s="10"/>
      <c r="BM1801" s="10"/>
    </row>
    <row r="1802" spans="1:65" s="54" customFormat="1" ht="60">
      <c r="A1802" s="10">
        <v>1949</v>
      </c>
      <c r="B1802" s="10"/>
      <c r="C1802" s="10" t="s">
        <v>2367</v>
      </c>
      <c r="D1802" s="10">
        <v>1</v>
      </c>
      <c r="E1802" s="10">
        <v>1</v>
      </c>
      <c r="F1802" s="10">
        <v>1</v>
      </c>
      <c r="G1802" s="119" t="str">
        <f t="shared" si="254"/>
        <v>EXCLUDED</v>
      </c>
      <c r="H1802" s="147" t="s">
        <v>901</v>
      </c>
      <c r="I1802" s="189" t="s">
        <v>901</v>
      </c>
      <c r="J1802" s="10" t="str">
        <f>IF(AND(G1802="Excluded", H1802="Excluded"), "Mutually Excluded", IF(AND(OR(G1802="CERTAINLY INCLUDED", G1802="INCLUDED", G1802="MAYBE" ), OR(H1802="INCLUDED", H1802="MAYBE")), "MUTUALLY INCLUDED", IF(AND(G1802="MAYBE", H1802="MAYBE"), "Mutually MAYBE", IF(AND(G1802="Excluded", OR(H1802="INCLUDED", H1802="MAYBE")), "AI: No, Human: Yes", IF(AND(H1802="Excluded", OR(G1802="INCLUDED", G1802="CERTAINLY INCLUDED", G1802="MAYBE")), "AI: Yes, Human: No", "Other Conflict")))))</f>
        <v>Mutually Excluded</v>
      </c>
      <c r="K1802" s="10"/>
      <c r="L1802" s="10"/>
      <c r="N1802" s="220" t="s">
        <v>19</v>
      </c>
      <c r="O1802" s="54" t="str">
        <f>IF(J1802="Mutually Excluded","Exclude",IF(J1802= "Mutually Included","Include",M1802))</f>
        <v>Exclude</v>
      </c>
      <c r="P1802" s="54" t="str">
        <f>'Humans Alignment T&amp;A'!Z1802</f>
        <v>Exclude</v>
      </c>
      <c r="Q1802" s="120" t="str">
        <f>IF(AND(O1802="Exclude", P1802="Exclude"), "Mutually Excluded", IF(AND(OR(O1802="CERTAINLY INCLUDED", O1802="INCLUDE" ), OR(P1802="INCLUDE", P1802="MAYBE")), "MUTUALLY INCLUDED", IF(AND(O1802="MAYBE", P1802="MAYBE"), "Mutually MAYBE", IF(AND(O1802="Exclude", OR(P1802="INCLUDE", P1802="MAYBE")), "AI+Hum: No, Hum1+2: Yes", IF(AND(P1802="Exclude", OR(O1802="INCLUDE", O1802="CERTAINLY INCLUDED", H1802="MAYBE")), "Ai+hum: Yes, Hum1+2: No", "Other Conflict")))))</f>
        <v>Mutually Excluded</v>
      </c>
      <c r="U1802" s="121" t="str">
        <f>IF(Q1802="Mutually Excluded","Exclude",IF(Q1802= "Mutually Included","Include",R1802))</f>
        <v>Exclude</v>
      </c>
      <c r="V1802" s="122"/>
      <c r="X1802" s="117"/>
      <c r="Y1802" s="117"/>
      <c r="Z1802" s="103" t="str">
        <f t="shared" si="262"/>
        <v/>
      </c>
      <c r="AA1802" s="256"/>
      <c r="AB1802" s="186"/>
      <c r="AC1802" s="186"/>
      <c r="AD1802" s="203"/>
      <c r="AF1802" s="203"/>
      <c r="AG1802" s="102" t="str">
        <f t="shared" si="258"/>
        <v/>
      </c>
      <c r="AH1802" s="10" t="str">
        <f t="shared" si="261"/>
        <v/>
      </c>
      <c r="AI1802" s="102"/>
      <c r="AJ1802" s="10"/>
      <c r="AK1802" s="10"/>
      <c r="AL1802" s="105"/>
      <c r="AM1802" s="102"/>
      <c r="AN1802" s="10"/>
      <c r="AO1802" s="10" t="str">
        <f t="shared" si="259"/>
        <v/>
      </c>
      <c r="AT1802" s="10"/>
      <c r="AU1802" s="10" t="str">
        <f>IF(O1802="include",AF1802,"")</f>
        <v/>
      </c>
      <c r="AV1802" s="54" t="str">
        <f>IF(P1802="include",AF1802,"")</f>
        <v/>
      </c>
      <c r="BC1802" s="10"/>
      <c r="BH1802" s="10"/>
      <c r="BM1802" s="10"/>
    </row>
    <row r="1803" spans="1:65" s="54" customFormat="1" ht="30">
      <c r="A1803" s="10">
        <v>1950</v>
      </c>
      <c r="B1803" s="10"/>
      <c r="C1803" s="10" t="s">
        <v>2368</v>
      </c>
      <c r="D1803" s="10">
        <v>3</v>
      </c>
      <c r="E1803" s="10">
        <v>3</v>
      </c>
      <c r="F1803" s="10">
        <v>2</v>
      </c>
      <c r="G1803" s="119" t="str">
        <f t="shared" si="254"/>
        <v>EXCLUDED</v>
      </c>
      <c r="H1803" s="147" t="s">
        <v>901</v>
      </c>
      <c r="I1803" s="189" t="s">
        <v>901</v>
      </c>
      <c r="J1803" s="10" t="str">
        <f>IF(AND(G1803="Excluded", H1803="Excluded"), "Mutually Excluded", IF(AND(OR(G1803="CERTAINLY INCLUDED", G1803="INCLUDED", G1803="MAYBE" ), OR(H1803="INCLUDED", H1803="MAYBE")), "MUTUALLY INCLUDED", IF(AND(G1803="MAYBE", H1803="MAYBE"), "Mutually MAYBE", IF(AND(G1803="Excluded", OR(H1803="INCLUDED", H1803="MAYBE")), "AI: No, Human: Yes", IF(AND(H1803="Excluded", OR(G1803="INCLUDED", G1803="CERTAINLY INCLUDED", G1803="MAYBE")), "AI: Yes, Human: No", "Other Conflict")))))</f>
        <v>Mutually Excluded</v>
      </c>
      <c r="K1803" s="10"/>
      <c r="L1803" s="10"/>
      <c r="N1803" s="220" t="s">
        <v>19</v>
      </c>
      <c r="O1803" s="54" t="str">
        <f>IF(J1803="Mutually Excluded","Exclude",IF(J1803= "Mutually Included","Include",M1803))</f>
        <v>Exclude</v>
      </c>
      <c r="P1803" s="54" t="str">
        <f>'Humans Alignment T&amp;A'!Z1803</f>
        <v>Exclude</v>
      </c>
      <c r="Q1803" s="120" t="str">
        <f>IF(AND(O1803="Exclude", P1803="Exclude"), "Mutually Excluded", IF(AND(OR(O1803="CERTAINLY INCLUDED", O1803="INCLUDE" ), OR(P1803="INCLUDE", P1803="MAYBE")), "MUTUALLY INCLUDED", IF(AND(O1803="MAYBE", P1803="MAYBE"), "Mutually MAYBE", IF(AND(O1803="Exclude", OR(P1803="INCLUDE", P1803="MAYBE")), "AI+Hum: No, Hum1+2: Yes", IF(AND(P1803="Exclude", OR(O1803="INCLUDE", O1803="CERTAINLY INCLUDED", H1803="MAYBE")), "Ai+hum: Yes, Hum1+2: No", "Other Conflict")))))</f>
        <v>Mutually Excluded</v>
      </c>
      <c r="U1803" s="121" t="str">
        <f>IF(Q1803="Mutually Excluded","Exclude",IF(Q1803= "Mutually Included","Include",R1803))</f>
        <v>Exclude</v>
      </c>
      <c r="V1803" s="122"/>
      <c r="X1803" s="117"/>
      <c r="Y1803" s="117"/>
      <c r="Z1803" s="103" t="str">
        <f t="shared" si="262"/>
        <v/>
      </c>
      <c r="AA1803" s="256"/>
      <c r="AB1803" s="186"/>
      <c r="AC1803" s="186"/>
      <c r="AD1803" s="203"/>
      <c r="AF1803" s="203"/>
      <c r="AG1803" s="102" t="str">
        <f t="shared" si="258"/>
        <v/>
      </c>
      <c r="AH1803" s="10" t="str">
        <f t="shared" si="261"/>
        <v/>
      </c>
      <c r="AI1803" s="102"/>
      <c r="AJ1803" s="10"/>
      <c r="AK1803" s="10"/>
      <c r="AL1803" s="105"/>
      <c r="AM1803" s="102"/>
      <c r="AN1803" s="10"/>
      <c r="AO1803" s="10" t="str">
        <f t="shared" si="259"/>
        <v/>
      </c>
      <c r="AT1803" s="10"/>
      <c r="AU1803" s="10" t="str">
        <f>IF(O1803="include",AF1803,"")</f>
        <v/>
      </c>
      <c r="AV1803" s="54" t="str">
        <f>IF(P1803="include",AF1803,"")</f>
        <v/>
      </c>
      <c r="BC1803" s="10"/>
      <c r="BH1803" s="10"/>
      <c r="BM1803" s="10"/>
    </row>
    <row r="1804" spans="1:65" s="54" customFormat="1" ht="45">
      <c r="A1804" s="10">
        <v>1951</v>
      </c>
      <c r="B1804" s="10"/>
      <c r="C1804" s="10" t="s">
        <v>2369</v>
      </c>
      <c r="D1804" s="10">
        <v>3</v>
      </c>
      <c r="E1804" s="10">
        <v>3</v>
      </c>
      <c r="F1804" s="10">
        <v>3</v>
      </c>
      <c r="G1804" s="119" t="str">
        <f t="shared" si="254"/>
        <v>EXCLUDED</v>
      </c>
      <c r="H1804" s="147" t="s">
        <v>901</v>
      </c>
      <c r="I1804" s="189" t="s">
        <v>901</v>
      </c>
      <c r="J1804" s="10" t="str">
        <f>IF(AND(G1804="Excluded", H1804="Excluded"), "Mutually Excluded", IF(AND(OR(G1804="CERTAINLY INCLUDED", G1804="INCLUDED", G1804="MAYBE" ), OR(H1804="INCLUDED", H1804="MAYBE")), "MUTUALLY INCLUDED", IF(AND(G1804="MAYBE", H1804="MAYBE"), "Mutually MAYBE", IF(AND(G1804="Excluded", OR(H1804="INCLUDED", H1804="MAYBE")), "AI: No, Human: Yes", IF(AND(H1804="Excluded", OR(G1804="INCLUDED", G1804="CERTAINLY INCLUDED", G1804="MAYBE")), "AI: Yes, Human: No", "Other Conflict")))))</f>
        <v>Mutually Excluded</v>
      </c>
      <c r="K1804" s="10"/>
      <c r="L1804" s="10"/>
      <c r="N1804" s="220" t="s">
        <v>19</v>
      </c>
      <c r="O1804" s="54" t="str">
        <f>IF(J1804="Mutually Excluded","Exclude",IF(J1804= "Mutually Included","Include",M1804))</f>
        <v>Exclude</v>
      </c>
      <c r="P1804" s="54" t="str">
        <f>'Humans Alignment T&amp;A'!Z1804</f>
        <v>Exclude</v>
      </c>
      <c r="Q1804" s="120" t="str">
        <f>IF(AND(O1804="Exclude", P1804="Exclude"), "Mutually Excluded", IF(AND(OR(O1804="CERTAINLY INCLUDED", O1804="INCLUDE" ), OR(P1804="INCLUDE", P1804="MAYBE")), "MUTUALLY INCLUDED", IF(AND(O1804="MAYBE", P1804="MAYBE"), "Mutually MAYBE", IF(AND(O1804="Exclude", OR(P1804="INCLUDE", P1804="MAYBE")), "AI+Hum: No, Hum1+2: Yes", IF(AND(P1804="Exclude", OR(O1804="INCLUDE", O1804="CERTAINLY INCLUDED", H1804="MAYBE")), "Ai+hum: Yes, Hum1+2: No", "Other Conflict")))))</f>
        <v>Mutually Excluded</v>
      </c>
      <c r="U1804" s="121" t="str">
        <f>IF(Q1804="Mutually Excluded","Exclude",IF(Q1804= "Mutually Included","Include",R1804))</f>
        <v>Exclude</v>
      </c>
      <c r="V1804" s="122"/>
      <c r="X1804" s="117"/>
      <c r="Y1804" s="117"/>
      <c r="Z1804" s="103" t="str">
        <f t="shared" si="262"/>
        <v/>
      </c>
      <c r="AA1804" s="256"/>
      <c r="AB1804" s="186"/>
      <c r="AC1804" s="186"/>
      <c r="AD1804" s="203"/>
      <c r="AF1804" s="203"/>
      <c r="AG1804" s="102" t="str">
        <f t="shared" si="258"/>
        <v/>
      </c>
      <c r="AH1804" s="10" t="str">
        <f t="shared" si="261"/>
        <v/>
      </c>
      <c r="AI1804" s="102"/>
      <c r="AJ1804" s="10"/>
      <c r="AK1804" s="10"/>
      <c r="AL1804" s="105"/>
      <c r="AM1804" s="102"/>
      <c r="AN1804" s="10"/>
      <c r="AO1804" s="10" t="str">
        <f t="shared" si="259"/>
        <v/>
      </c>
      <c r="AT1804" s="10"/>
      <c r="AU1804" s="10" t="str">
        <f>IF(O1804="include",AF1804,"")</f>
        <v/>
      </c>
      <c r="AV1804" s="54" t="str">
        <f>IF(P1804="include",AF1804,"")</f>
        <v/>
      </c>
      <c r="BC1804" s="10"/>
      <c r="BH1804" s="10"/>
      <c r="BM1804" s="10"/>
    </row>
    <row r="1805" spans="1:65" s="54" customFormat="1" ht="75.75" customHeight="1">
      <c r="A1805" s="10">
        <v>1952</v>
      </c>
      <c r="B1805" s="10"/>
      <c r="C1805" s="10" t="s">
        <v>2370</v>
      </c>
      <c r="D1805" s="10">
        <v>3</v>
      </c>
      <c r="E1805" s="10">
        <v>2</v>
      </c>
      <c r="F1805" s="10">
        <v>2</v>
      </c>
      <c r="G1805" s="119" t="str">
        <f t="shared" si="254"/>
        <v>EXCLUDED</v>
      </c>
      <c r="H1805" s="147" t="s">
        <v>901</v>
      </c>
      <c r="I1805" s="189" t="s">
        <v>901</v>
      </c>
      <c r="J1805" s="10" t="str">
        <f>IF(AND(G1805="Excluded", H1805="Excluded"), "Mutually Excluded", IF(AND(OR(G1805="CERTAINLY INCLUDED", G1805="INCLUDED", G1805="MAYBE" ), OR(H1805="INCLUDED", H1805="MAYBE")), "MUTUALLY INCLUDED", IF(AND(G1805="MAYBE", H1805="MAYBE"), "Mutually MAYBE", IF(AND(G1805="Excluded", OR(H1805="INCLUDED", H1805="MAYBE")), "AI: No, Human: Yes", IF(AND(H1805="Excluded", OR(G1805="INCLUDED", G1805="CERTAINLY INCLUDED", G1805="MAYBE")), "AI: Yes, Human: No", "Other Conflict")))))</f>
        <v>Mutually Excluded</v>
      </c>
      <c r="K1805" s="10"/>
      <c r="L1805" s="10"/>
      <c r="N1805" s="220" t="s">
        <v>19</v>
      </c>
      <c r="O1805" s="54" t="str">
        <f>IF(J1805="Mutually Excluded","Exclude",IF(J1805= "Mutually Included","Include",M1805))</f>
        <v>Exclude</v>
      </c>
      <c r="P1805" s="54" t="str">
        <f>'Humans Alignment T&amp;A'!Z1805</f>
        <v>Exclude</v>
      </c>
      <c r="Q1805" s="120" t="str">
        <f>IF(AND(O1805="Exclude", P1805="Exclude"), "Mutually Excluded", IF(AND(OR(O1805="CERTAINLY INCLUDED", O1805="INCLUDE" ), OR(P1805="INCLUDE", P1805="MAYBE")), "MUTUALLY INCLUDED", IF(AND(O1805="MAYBE", P1805="MAYBE"), "Mutually MAYBE", IF(AND(O1805="Exclude", OR(P1805="INCLUDE", P1805="MAYBE")), "AI+Hum: No, Hum1+2: Yes", IF(AND(P1805="Exclude", OR(O1805="INCLUDE", O1805="CERTAINLY INCLUDED", H1805="MAYBE")), "Ai+hum: Yes, Hum1+2: No", "Other Conflict")))))</f>
        <v>Mutually Excluded</v>
      </c>
      <c r="U1805" s="121" t="str">
        <f>IF(Q1805="Mutually Excluded","Exclude",IF(Q1805= "Mutually Included","Include",R1805))</f>
        <v>Exclude</v>
      </c>
      <c r="V1805" s="122"/>
      <c r="X1805" s="117"/>
      <c r="Y1805" s="117"/>
      <c r="Z1805" s="103" t="str">
        <f t="shared" si="262"/>
        <v/>
      </c>
      <c r="AA1805" s="256"/>
      <c r="AB1805" s="186"/>
      <c r="AC1805" s="186"/>
      <c r="AD1805" s="203"/>
      <c r="AF1805" s="203"/>
      <c r="AG1805" s="102" t="str">
        <f t="shared" si="258"/>
        <v/>
      </c>
      <c r="AH1805" s="10" t="str">
        <f t="shared" si="261"/>
        <v/>
      </c>
      <c r="AI1805" s="102"/>
      <c r="AJ1805" s="10"/>
      <c r="AK1805" s="10"/>
      <c r="AL1805" s="105"/>
      <c r="AM1805" s="102"/>
      <c r="AN1805" s="10"/>
      <c r="AO1805" s="10" t="str">
        <f t="shared" si="259"/>
        <v/>
      </c>
      <c r="AT1805" s="10"/>
      <c r="AU1805" s="10" t="str">
        <f>IF(O1805="include",AF1805,"")</f>
        <v/>
      </c>
      <c r="AV1805" s="54" t="str">
        <f>IF(P1805="include",AF1805,"")</f>
        <v/>
      </c>
      <c r="BC1805" s="10"/>
      <c r="BH1805" s="10"/>
      <c r="BM1805" s="10"/>
    </row>
    <row r="1806" spans="1:65" s="54" customFormat="1" ht="45">
      <c r="A1806" s="10">
        <v>1953</v>
      </c>
      <c r="B1806" s="10"/>
      <c r="C1806" s="10" t="s">
        <v>2371</v>
      </c>
      <c r="D1806" s="10">
        <v>3</v>
      </c>
      <c r="E1806" s="10">
        <v>3</v>
      </c>
      <c r="F1806" s="10">
        <v>2</v>
      </c>
      <c r="G1806" s="119" t="str">
        <f t="shared" ref="G1806:G1868" si="263">IF(COUNTIF(D1806:F1806,5)=3,"CERTAINLY INCLUDED",IF(COUNTIF(D1806:F1806,5)&gt;0,"MAYBE","EXCLUDED"))</f>
        <v>EXCLUDED</v>
      </c>
      <c r="H1806" s="147" t="s">
        <v>901</v>
      </c>
      <c r="I1806" s="189" t="s">
        <v>901</v>
      </c>
      <c r="J1806" s="10" t="str">
        <f>IF(AND(G1806="Excluded", H1806="Excluded"), "Mutually Excluded", IF(AND(OR(G1806="CERTAINLY INCLUDED", G1806="INCLUDED", G1806="MAYBE" ), OR(H1806="INCLUDED", H1806="MAYBE")), "MUTUALLY INCLUDED", IF(AND(G1806="MAYBE", H1806="MAYBE"), "Mutually MAYBE", IF(AND(G1806="Excluded", OR(H1806="INCLUDED", H1806="MAYBE")), "AI: No, Human: Yes", IF(AND(H1806="Excluded", OR(G1806="INCLUDED", G1806="CERTAINLY INCLUDED", G1806="MAYBE")), "AI: Yes, Human: No", "Other Conflict")))))</f>
        <v>Mutually Excluded</v>
      </c>
      <c r="K1806" s="10"/>
      <c r="L1806" s="10"/>
      <c r="N1806" s="220" t="s">
        <v>19</v>
      </c>
      <c r="O1806" s="54" t="str">
        <f>IF(J1806="Mutually Excluded","Exclude",IF(J1806= "Mutually Included","Include",M1806))</f>
        <v>Exclude</v>
      </c>
      <c r="P1806" s="54" t="str">
        <f>'Humans Alignment T&amp;A'!Z1806</f>
        <v>Exclude</v>
      </c>
      <c r="Q1806" s="120" t="str">
        <f>IF(AND(O1806="Exclude", P1806="Exclude"), "Mutually Excluded", IF(AND(OR(O1806="CERTAINLY INCLUDED", O1806="INCLUDE" ), OR(P1806="INCLUDE", P1806="MAYBE")), "MUTUALLY INCLUDED", IF(AND(O1806="MAYBE", P1806="MAYBE"), "Mutually MAYBE", IF(AND(O1806="Exclude", OR(P1806="INCLUDE", P1806="MAYBE")), "AI+Hum: No, Hum1+2: Yes", IF(AND(P1806="Exclude", OR(O1806="INCLUDE", O1806="CERTAINLY INCLUDED", H1806="MAYBE")), "Ai+hum: Yes, Hum1+2: No", "Other Conflict")))))</f>
        <v>Mutually Excluded</v>
      </c>
      <c r="U1806" s="121" t="str">
        <f>IF(Q1806="Mutually Excluded","Exclude",IF(Q1806= "Mutually Included","Include",R1806))</f>
        <v>Exclude</v>
      </c>
      <c r="V1806" s="122"/>
      <c r="X1806" s="117"/>
      <c r="Y1806" s="117"/>
      <c r="Z1806" s="103" t="str">
        <f t="shared" si="262"/>
        <v/>
      </c>
      <c r="AA1806" s="256"/>
      <c r="AB1806" s="186"/>
      <c r="AC1806" s="186"/>
      <c r="AD1806" s="203"/>
      <c r="AF1806" s="203"/>
      <c r="AG1806" s="102" t="str">
        <f t="shared" si="258"/>
        <v/>
      </c>
      <c r="AH1806" s="10" t="str">
        <f t="shared" si="261"/>
        <v/>
      </c>
      <c r="AI1806" s="102"/>
      <c r="AJ1806" s="10"/>
      <c r="AK1806" s="10"/>
      <c r="AL1806" s="105"/>
      <c r="AM1806" s="102"/>
      <c r="AN1806" s="10"/>
      <c r="AO1806" s="10" t="str">
        <f t="shared" si="259"/>
        <v/>
      </c>
      <c r="AT1806" s="10"/>
      <c r="AU1806" s="10" t="str">
        <f>IF(O1806="include",AF1806,"")</f>
        <v/>
      </c>
      <c r="AV1806" s="54" t="str">
        <f>IF(P1806="include",AF1806,"")</f>
        <v/>
      </c>
    </row>
    <row r="1807" spans="1:65" s="54" customFormat="1" ht="75.75" customHeight="1">
      <c r="A1807" s="10">
        <v>1954</v>
      </c>
      <c r="B1807" s="187" t="s">
        <v>2372</v>
      </c>
      <c r="C1807" s="10" t="s">
        <v>2372</v>
      </c>
      <c r="D1807" s="10">
        <v>3</v>
      </c>
      <c r="E1807" s="10">
        <v>4</v>
      </c>
      <c r="F1807" s="10">
        <v>3</v>
      </c>
      <c r="G1807" s="119" t="str">
        <f t="shared" si="263"/>
        <v>EXCLUDED</v>
      </c>
      <c r="H1807" s="147" t="s">
        <v>1752</v>
      </c>
      <c r="I1807" s="189" t="s">
        <v>1752</v>
      </c>
      <c r="J1807" s="10" t="str">
        <f>IF(AND(G1807="Excluded", H1807="Excluded"), "Mutually Excluded", IF(AND(OR(G1807="CERTAINLY INCLUDED", G1807="INCLUDED", G1807="MAYBE" ), OR(H1807="INCLUDED", H1807="MAYBE")), "MUTUALLY INCLUDED", IF(AND(G1807="MAYBE", H1807="MAYBE"), "Mutually MAYBE", IF(AND(G1807="Excluded", OR(H1807="INCLUDED", H1807="MAYBE")), "AI: No, Human: Yes", IF(AND(H1807="Excluded", OR(G1807="INCLUDED", G1807="CERTAINLY INCLUDED", G1807="MAYBE")), "AI: Yes, Human: No", "Other Conflict")))))</f>
        <v>AI: No, Human: Yes</v>
      </c>
      <c r="K1807" s="10" t="s">
        <v>23</v>
      </c>
      <c r="L1807" s="10" t="s">
        <v>23</v>
      </c>
      <c r="M1807" s="10" t="s">
        <v>23</v>
      </c>
      <c r="N1807" s="220" t="s">
        <v>19</v>
      </c>
      <c r="O1807" s="54" t="str">
        <f>IF(J1807="Mutually Excluded","Exclude",IF(J1807= "Mutually Included","Include",M1807))</f>
        <v>Include</v>
      </c>
      <c r="P1807" s="54" t="str">
        <f>'Humans Alignment T&amp;A'!Z1807</f>
        <v>Include</v>
      </c>
      <c r="Q1807" s="120" t="str">
        <f>IF(AND(O1807="Exclude", P1807="Exclude"), "Mutually Excluded", IF(AND(OR(O1807="CERTAINLY INCLUDED", O1807="INCLUDE" ), OR(P1807="INCLUDE", P1807="MAYBE")), "MUTUALLY INCLUDED", IF(AND(O1807="MAYBE", P1807="MAYBE"), "Mutually MAYBE", IF(AND(O1807="Exclude", OR(P1807="INCLUDE", P1807="MAYBE")), "AI+Hum: No, Hum1+2: Yes", IF(AND(P1807="Exclude", OR(O1807="INCLUDE", O1807="CERTAINLY INCLUDED", H1807="MAYBE")), "Ai+hum: Yes, Hum1+2: No", "Other Conflict")))))</f>
        <v>MUTUALLY INCLUDED</v>
      </c>
      <c r="R1807" s="185"/>
      <c r="U1807" s="121" t="str">
        <f>IF(Q1807="Mutually Excluded","Exclude",IF(Q1807= "Mutually Included","Include",R1807))</f>
        <v>Include</v>
      </c>
      <c r="V1807" s="122" t="s">
        <v>19</v>
      </c>
      <c r="W1807" s="185" t="s">
        <v>19</v>
      </c>
      <c r="X1807" s="201" t="s">
        <v>1752</v>
      </c>
      <c r="Y1807" s="117"/>
      <c r="Z1807" s="103" t="str">
        <f t="shared" si="262"/>
        <v>Nikos Included, Cindy Excluded</v>
      </c>
      <c r="AA1807" s="104" t="s">
        <v>23</v>
      </c>
      <c r="AB1807" s="186"/>
      <c r="AC1807" s="186"/>
      <c r="AD1807" s="203" t="s">
        <v>19</v>
      </c>
      <c r="AF1807" s="203" t="s">
        <v>23</v>
      </c>
      <c r="AG1807" s="102" t="str">
        <f t="shared" si="258"/>
        <v>Nikos Included, Mikhail Excluded</v>
      </c>
      <c r="AH1807" s="10" t="str">
        <f t="shared" si="261"/>
        <v>Human Included, AI Excluded</v>
      </c>
      <c r="AI1807" s="102" t="s">
        <v>23</v>
      </c>
      <c r="AJ1807" s="10"/>
      <c r="AK1807" s="10"/>
      <c r="AL1807" s="107" t="s">
        <v>23</v>
      </c>
      <c r="AM1807" s="102"/>
      <c r="AN1807" s="10"/>
      <c r="AO1807" s="10" t="str">
        <f t="shared" si="259"/>
        <v>Human Included, AI Excluded</v>
      </c>
      <c r="AP1807" s="185" t="str">
        <f>IF(COUNTA(AQ1807:AS1807)=0, "", IF(COUNTIF(AQ1807:AS1807,5)=3, "Include", IF(COUNTIF(AQ1807:AS1807,5)&gt;=1, "Maybe", "Exclude")))</f>
        <v>Exclude</v>
      </c>
      <c r="AQ1807" s="185">
        <v>4</v>
      </c>
      <c r="AR1807" s="185">
        <v>3</v>
      </c>
      <c r="AS1807" s="185">
        <v>4</v>
      </c>
      <c r="AT1807" s="187" t="s">
        <v>3111</v>
      </c>
      <c r="AU1807" s="10" t="str">
        <f>IF(O1807="include",AF1807,"")</f>
        <v>Include</v>
      </c>
      <c r="AV1807" s="54" t="str">
        <f>IF(P1807="include",AF1807,"")</f>
        <v>Include</v>
      </c>
    </row>
    <row r="1808" spans="1:65" s="54" customFormat="1" ht="45">
      <c r="A1808" s="10">
        <v>1955</v>
      </c>
      <c r="B1808" s="10"/>
      <c r="C1808" s="10" t="s">
        <v>2373</v>
      </c>
      <c r="D1808" s="10">
        <v>4</v>
      </c>
      <c r="E1808" s="10">
        <v>5</v>
      </c>
      <c r="F1808" s="10">
        <v>4</v>
      </c>
      <c r="G1808" s="119" t="str">
        <f t="shared" si="263"/>
        <v>MAYBE</v>
      </c>
      <c r="H1808" s="147" t="s">
        <v>901</v>
      </c>
      <c r="I1808" s="189" t="s">
        <v>901</v>
      </c>
      <c r="J1808" s="10" t="str">
        <f>IF(AND(G1808="Excluded", H1808="Excluded"), "Mutually Excluded", IF(AND(OR(G1808="CERTAINLY INCLUDED", G1808="INCLUDED", G1808="MAYBE" ), OR(H1808="INCLUDED", H1808="MAYBE")), "MUTUALLY INCLUDED", IF(AND(G1808="MAYBE", H1808="MAYBE"), "Mutually MAYBE", IF(AND(G1808="Excluded", OR(H1808="INCLUDED", H1808="MAYBE")), "AI: No, Human: Yes", IF(AND(H1808="Excluded", OR(G1808="INCLUDED", G1808="CERTAINLY INCLUDED", G1808="MAYBE")), "AI: Yes, Human: No", "Other Conflict")))))</f>
        <v>AI: Yes, Human: No</v>
      </c>
      <c r="K1808" s="10" t="s">
        <v>3012</v>
      </c>
      <c r="L1808" s="10" t="s">
        <v>19</v>
      </c>
      <c r="M1808" s="54" t="s">
        <v>19</v>
      </c>
      <c r="N1808" s="220" t="s">
        <v>19</v>
      </c>
      <c r="O1808" s="54" t="str">
        <f>IF(J1808="Mutually Excluded","Exclude",IF(J1808= "Mutually Included","Include",M1808))</f>
        <v>Exclude</v>
      </c>
      <c r="P1808" s="54" t="str">
        <f>'Humans Alignment T&amp;A'!Z1808</f>
        <v>Exclude</v>
      </c>
      <c r="Q1808" s="120" t="str">
        <f>IF(AND(O1808="Exclude", P1808="Exclude"), "Mutually Excluded", IF(AND(OR(O1808="CERTAINLY INCLUDED", O1808="INCLUDE" ), OR(P1808="INCLUDE", P1808="MAYBE")), "MUTUALLY INCLUDED", IF(AND(O1808="MAYBE", P1808="MAYBE"), "Mutually MAYBE", IF(AND(O1808="Exclude", OR(P1808="INCLUDE", P1808="MAYBE")), "AI+Hum: No, Hum1+2: Yes", IF(AND(P1808="Exclude", OR(O1808="INCLUDE", O1808="CERTAINLY INCLUDED", H1808="MAYBE")), "Ai+hum: Yes, Hum1+2: No", "Other Conflict")))))</f>
        <v>Mutually Excluded</v>
      </c>
      <c r="U1808" s="121" t="str">
        <f>IF(Q1808="Mutually Excluded","Exclude",IF(Q1808= "Mutually Included","Include",R1808))</f>
        <v>Exclude</v>
      </c>
      <c r="V1808" s="122"/>
      <c r="X1808" s="117"/>
      <c r="Y1808" s="117"/>
      <c r="Z1808" s="103" t="str">
        <f t="shared" si="262"/>
        <v/>
      </c>
      <c r="AA1808" s="256"/>
      <c r="AB1808" s="186"/>
      <c r="AC1808" s="186"/>
      <c r="AD1808" s="203"/>
      <c r="AF1808" s="203"/>
      <c r="AG1808" s="102" t="str">
        <f t="shared" si="258"/>
        <v/>
      </c>
      <c r="AH1808" s="10" t="str">
        <f t="shared" si="261"/>
        <v/>
      </c>
      <c r="AI1808" s="102"/>
      <c r="AJ1808" s="10"/>
      <c r="AK1808" s="10"/>
      <c r="AL1808" s="105"/>
      <c r="AM1808" s="102"/>
      <c r="AN1808" s="10"/>
      <c r="AO1808" s="10" t="str">
        <f t="shared" si="259"/>
        <v/>
      </c>
      <c r="AT1808" s="10"/>
      <c r="AU1808" s="10" t="str">
        <f>IF(O1808="include",AF1808,"")</f>
        <v/>
      </c>
      <c r="AV1808" s="54" t="str">
        <f>IF(P1808="include",AF1808,"")</f>
        <v/>
      </c>
    </row>
    <row r="1809" spans="1:48" s="54" customFormat="1" ht="45">
      <c r="A1809" s="10">
        <v>1956</v>
      </c>
      <c r="B1809" s="10"/>
      <c r="C1809" s="10" t="s">
        <v>2374</v>
      </c>
      <c r="D1809" s="10">
        <v>2</v>
      </c>
      <c r="E1809" s="10">
        <v>2</v>
      </c>
      <c r="F1809" s="10">
        <v>2</v>
      </c>
      <c r="G1809" s="119" t="str">
        <f t="shared" si="263"/>
        <v>EXCLUDED</v>
      </c>
      <c r="H1809" s="147" t="s">
        <v>901</v>
      </c>
      <c r="I1809" s="189" t="s">
        <v>901</v>
      </c>
      <c r="J1809" s="10" t="str">
        <f>IF(AND(G1809="Excluded", H1809="Excluded"), "Mutually Excluded", IF(AND(OR(G1809="CERTAINLY INCLUDED", G1809="INCLUDED", G1809="MAYBE" ), OR(H1809="INCLUDED", H1809="MAYBE")), "MUTUALLY INCLUDED", IF(AND(G1809="MAYBE", H1809="MAYBE"), "Mutually MAYBE", IF(AND(G1809="Excluded", OR(H1809="INCLUDED", H1809="MAYBE")), "AI: No, Human: Yes", IF(AND(H1809="Excluded", OR(G1809="INCLUDED", G1809="CERTAINLY INCLUDED", G1809="MAYBE")), "AI: Yes, Human: No", "Other Conflict")))))</f>
        <v>Mutually Excluded</v>
      </c>
      <c r="K1809" s="10"/>
      <c r="L1809" s="10"/>
      <c r="N1809" s="220" t="s">
        <v>19</v>
      </c>
      <c r="O1809" s="54" t="str">
        <f>IF(J1809="Mutually Excluded","Exclude",IF(J1809= "Mutually Included","Include",M1809))</f>
        <v>Exclude</v>
      </c>
      <c r="P1809" s="54" t="str">
        <f>'Humans Alignment T&amp;A'!Z1809</f>
        <v>Exclude</v>
      </c>
      <c r="Q1809" s="120" t="str">
        <f>IF(AND(O1809="Exclude", P1809="Exclude"), "Mutually Excluded", IF(AND(OR(O1809="CERTAINLY INCLUDED", O1809="INCLUDE" ), OR(P1809="INCLUDE", P1809="MAYBE")), "MUTUALLY INCLUDED", IF(AND(O1809="MAYBE", P1809="MAYBE"), "Mutually MAYBE", IF(AND(O1809="Exclude", OR(P1809="INCLUDE", P1809="MAYBE")), "AI+Hum: No, Hum1+2: Yes", IF(AND(P1809="Exclude", OR(O1809="INCLUDE", O1809="CERTAINLY INCLUDED", H1809="MAYBE")), "Ai+hum: Yes, Hum1+2: No", "Other Conflict")))))</f>
        <v>Mutually Excluded</v>
      </c>
      <c r="U1809" s="121" t="str">
        <f>IF(Q1809="Mutually Excluded","Exclude",IF(Q1809= "Mutually Included","Include",R1809))</f>
        <v>Exclude</v>
      </c>
      <c r="V1809" s="122"/>
      <c r="X1809" s="117"/>
      <c r="Y1809" s="117"/>
      <c r="Z1809" s="103" t="str">
        <f t="shared" si="262"/>
        <v/>
      </c>
      <c r="AA1809" s="256"/>
      <c r="AB1809" s="186"/>
      <c r="AC1809" s="186"/>
      <c r="AD1809" s="203"/>
      <c r="AF1809" s="203"/>
      <c r="AG1809" s="102" t="str">
        <f t="shared" si="258"/>
        <v/>
      </c>
      <c r="AH1809" s="10" t="str">
        <f t="shared" si="261"/>
        <v/>
      </c>
      <c r="AI1809" s="102"/>
      <c r="AJ1809" s="10"/>
      <c r="AK1809" s="10"/>
      <c r="AL1809" s="105"/>
      <c r="AM1809" s="102"/>
      <c r="AN1809" s="10"/>
      <c r="AO1809" s="10" t="str">
        <f t="shared" si="259"/>
        <v/>
      </c>
      <c r="AT1809" s="10"/>
      <c r="AU1809" s="10" t="str">
        <f>IF(O1809="include",AF1809,"")</f>
        <v/>
      </c>
      <c r="AV1809" s="54" t="str">
        <f>IF(P1809="include",AF1809,"")</f>
        <v/>
      </c>
    </row>
    <row r="1810" spans="1:48" s="54" customFormat="1" ht="30">
      <c r="A1810" s="10">
        <v>1957</v>
      </c>
      <c r="B1810" s="10"/>
      <c r="C1810" s="10" t="s">
        <v>2375</v>
      </c>
      <c r="D1810" s="10">
        <v>3</v>
      </c>
      <c r="E1810" s="10">
        <v>3</v>
      </c>
      <c r="F1810" s="10">
        <v>3</v>
      </c>
      <c r="G1810" s="119" t="str">
        <f t="shared" si="263"/>
        <v>EXCLUDED</v>
      </c>
      <c r="H1810" s="147" t="s">
        <v>901</v>
      </c>
      <c r="I1810" s="189" t="s">
        <v>901</v>
      </c>
      <c r="J1810" s="10" t="str">
        <f>IF(AND(G1810="Excluded", H1810="Excluded"), "Mutually Excluded", IF(AND(OR(G1810="CERTAINLY INCLUDED", G1810="INCLUDED", G1810="MAYBE" ), OR(H1810="INCLUDED", H1810="MAYBE")), "MUTUALLY INCLUDED", IF(AND(G1810="MAYBE", H1810="MAYBE"), "Mutually MAYBE", IF(AND(G1810="Excluded", OR(H1810="INCLUDED", H1810="MAYBE")), "AI: No, Human: Yes", IF(AND(H1810="Excluded", OR(G1810="INCLUDED", G1810="CERTAINLY INCLUDED", G1810="MAYBE")), "AI: Yes, Human: No", "Other Conflict")))))</f>
        <v>Mutually Excluded</v>
      </c>
      <c r="K1810" s="10"/>
      <c r="L1810" s="10"/>
      <c r="N1810" s="220" t="s">
        <v>19</v>
      </c>
      <c r="O1810" s="54" t="str">
        <f>IF(J1810="Mutually Excluded","Exclude",IF(J1810= "Mutually Included","Include",M1810))</f>
        <v>Exclude</v>
      </c>
      <c r="P1810" s="54" t="str">
        <f>'Humans Alignment T&amp;A'!Z1810</f>
        <v>Exclude</v>
      </c>
      <c r="Q1810" s="120" t="str">
        <f>IF(AND(O1810="Exclude", P1810="Exclude"), "Mutually Excluded", IF(AND(OR(O1810="CERTAINLY INCLUDED", O1810="INCLUDE" ), OR(P1810="INCLUDE", P1810="MAYBE")), "MUTUALLY INCLUDED", IF(AND(O1810="MAYBE", P1810="MAYBE"), "Mutually MAYBE", IF(AND(O1810="Exclude", OR(P1810="INCLUDE", P1810="MAYBE")), "AI+Hum: No, Hum1+2: Yes", IF(AND(P1810="Exclude", OR(O1810="INCLUDE", O1810="CERTAINLY INCLUDED", H1810="MAYBE")), "Ai+hum: Yes, Hum1+2: No", "Other Conflict")))))</f>
        <v>Mutually Excluded</v>
      </c>
      <c r="U1810" s="121" t="str">
        <f>IF(Q1810="Mutually Excluded","Exclude",IF(Q1810= "Mutually Included","Include",R1810))</f>
        <v>Exclude</v>
      </c>
      <c r="V1810" s="122"/>
      <c r="X1810" s="117"/>
      <c r="Y1810" s="117"/>
      <c r="Z1810" s="103" t="str">
        <f t="shared" si="262"/>
        <v/>
      </c>
      <c r="AA1810" s="256"/>
      <c r="AB1810" s="186"/>
      <c r="AC1810" s="186"/>
      <c r="AD1810" s="203"/>
      <c r="AF1810" s="203"/>
      <c r="AG1810" s="102" t="str">
        <f t="shared" si="258"/>
        <v/>
      </c>
      <c r="AH1810" s="10" t="str">
        <f t="shared" si="261"/>
        <v/>
      </c>
      <c r="AI1810" s="102"/>
      <c r="AJ1810" s="10"/>
      <c r="AK1810" s="10"/>
      <c r="AL1810" s="105"/>
      <c r="AM1810" s="102"/>
      <c r="AN1810" s="10"/>
      <c r="AO1810" s="10" t="str">
        <f t="shared" si="259"/>
        <v/>
      </c>
      <c r="AT1810" s="10"/>
      <c r="AU1810" s="10" t="str">
        <f>IF(O1810="include",AF1810,"")</f>
        <v/>
      </c>
      <c r="AV1810" s="54" t="str">
        <f>IF(P1810="include",AF1810,"")</f>
        <v/>
      </c>
    </row>
    <row r="1811" spans="1:48" s="54" customFormat="1" ht="127.5" customHeight="1">
      <c r="A1811" s="10">
        <v>1958</v>
      </c>
      <c r="B1811" s="10" t="s">
        <v>2376</v>
      </c>
      <c r="C1811" s="10" t="s">
        <v>2376</v>
      </c>
      <c r="D1811" s="10">
        <v>5</v>
      </c>
      <c r="E1811" s="10">
        <v>5</v>
      </c>
      <c r="F1811" s="10">
        <v>5</v>
      </c>
      <c r="G1811" s="119" t="str">
        <f t="shared" si="263"/>
        <v>CERTAINLY INCLUDED</v>
      </c>
      <c r="H1811" s="147" t="s">
        <v>1752</v>
      </c>
      <c r="I1811" s="189" t="s">
        <v>1752</v>
      </c>
      <c r="J1811" s="10" t="str">
        <f>IF(AND(G1811="Excluded", H1811="Excluded"), "Mutually Excluded", IF(AND(OR(G1811="CERTAINLY INCLUDED", G1811="INCLUDED", G1811="MAYBE" ), OR(H1811="INCLUDED", H1811="MAYBE")), "MUTUALLY INCLUDED", IF(AND(G1811="MAYBE", H1811="MAYBE"), "Mutually MAYBE", IF(AND(G1811="Excluded", OR(H1811="INCLUDED", H1811="MAYBE")), "AI: No, Human: Yes", IF(AND(H1811="Excluded", OR(G1811="INCLUDED", G1811="CERTAINLY INCLUDED", G1811="MAYBE")), "AI: Yes, Human: No", "Other Conflict")))))</f>
        <v>MUTUALLY INCLUDED</v>
      </c>
      <c r="K1811" s="10"/>
      <c r="L1811" s="10"/>
      <c r="N1811" s="220" t="s">
        <v>23</v>
      </c>
      <c r="O1811" s="54" t="str">
        <f>IF(J1811="Mutually Excluded","Exclude",IF(J1811= "Mutually Included","Include",M1811))</f>
        <v>Include</v>
      </c>
      <c r="P1811" s="54" t="str">
        <f>'Humans Alignment T&amp;A'!Z1811</f>
        <v>Include</v>
      </c>
      <c r="Q1811" s="120" t="str">
        <f>IF(AND(O1811="Exclude", P1811="Exclude"), "Mutually Excluded", IF(AND(OR(O1811="CERTAINLY INCLUDED", O1811="INCLUDE" ), OR(P1811="INCLUDE", P1811="MAYBE")), "MUTUALLY INCLUDED", IF(AND(O1811="MAYBE", P1811="MAYBE"), "Mutually MAYBE", IF(AND(O1811="Exclude", OR(P1811="INCLUDE", P1811="MAYBE")), "AI+Hum: No, Hum1+2: Yes", IF(AND(P1811="Exclude", OR(O1811="INCLUDE", O1811="CERTAINLY INCLUDED", H1811="MAYBE")), "Ai+hum: Yes, Hum1+2: No", "Other Conflict")))))</f>
        <v>MUTUALLY INCLUDED</v>
      </c>
      <c r="R1811" s="185"/>
      <c r="U1811" s="121" t="str">
        <f>IF(Q1811="Mutually Excluded","Exclude",IF(Q1811= "Mutually Included","Include",R1811))</f>
        <v>Include</v>
      </c>
      <c r="V1811" s="122" t="s">
        <v>23</v>
      </c>
      <c r="W1811" s="185" t="s">
        <v>23</v>
      </c>
      <c r="X1811" s="201" t="s">
        <v>1752</v>
      </c>
      <c r="Y1811" s="117"/>
      <c r="Z1811" s="103" t="str">
        <f t="shared" si="262"/>
        <v>Mutually Included</v>
      </c>
      <c r="AA1811" s="104" t="s">
        <v>23</v>
      </c>
      <c r="AB1811" s="186"/>
      <c r="AC1811" s="186"/>
      <c r="AD1811" s="203" t="s">
        <v>19</v>
      </c>
      <c r="AF1811" s="203" t="s">
        <v>23</v>
      </c>
      <c r="AG1811" s="102" t="str">
        <f t="shared" si="258"/>
        <v>Nikos Included, Mikhail Excluded</v>
      </c>
      <c r="AH1811" s="10" t="str">
        <f t="shared" si="261"/>
        <v>Human Included, AI Excluded</v>
      </c>
      <c r="AI1811" s="102" t="s">
        <v>23</v>
      </c>
      <c r="AJ1811" s="10"/>
      <c r="AK1811" s="10"/>
      <c r="AL1811" s="107" t="s">
        <v>23</v>
      </c>
      <c r="AM1811" s="102"/>
      <c r="AN1811" s="10"/>
      <c r="AO1811" s="10" t="str">
        <f t="shared" si="259"/>
        <v>Human Included, AI Excluded</v>
      </c>
      <c r="AP1811" s="185" t="str">
        <f>IF(COUNTA(AQ1811:AS1811)=0, "", IF(COUNTIF(AQ1811:AS1811,5)=3, "Include", IF(COUNTIF(AQ1811:AS1811,5)&gt;=1, "Maybe", "Exclude")))</f>
        <v>Exclude</v>
      </c>
      <c r="AQ1811" s="185">
        <v>3</v>
      </c>
      <c r="AR1811" s="185">
        <v>4</v>
      </c>
      <c r="AS1811" s="185">
        <v>3</v>
      </c>
      <c r="AT1811" s="187" t="s">
        <v>3112</v>
      </c>
      <c r="AU1811" s="10" t="str">
        <f>IF(O1811="include",AF1811,"")</f>
        <v>Include</v>
      </c>
      <c r="AV1811" s="54" t="str">
        <f>IF(P1811="include",AF1811,"")</f>
        <v>Include</v>
      </c>
    </row>
    <row r="1812" spans="1:48" s="54" customFormat="1" ht="45">
      <c r="A1812" s="10">
        <v>1959</v>
      </c>
      <c r="B1812" s="10"/>
      <c r="C1812" s="10" t="s">
        <v>2377</v>
      </c>
      <c r="D1812" s="10">
        <v>3</v>
      </c>
      <c r="E1812" s="10">
        <v>2</v>
      </c>
      <c r="F1812" s="10">
        <v>3</v>
      </c>
      <c r="G1812" s="119" t="str">
        <f t="shared" si="263"/>
        <v>EXCLUDED</v>
      </c>
      <c r="H1812" s="147" t="s">
        <v>901</v>
      </c>
      <c r="I1812" s="189" t="s">
        <v>901</v>
      </c>
      <c r="J1812" s="10" t="str">
        <f>IF(AND(G1812="Excluded", H1812="Excluded"), "Mutually Excluded", IF(AND(OR(G1812="CERTAINLY INCLUDED", G1812="INCLUDED", G1812="MAYBE" ), OR(H1812="INCLUDED", H1812="MAYBE")), "MUTUALLY INCLUDED", IF(AND(G1812="MAYBE", H1812="MAYBE"), "Mutually MAYBE", IF(AND(G1812="Excluded", OR(H1812="INCLUDED", H1812="MAYBE")), "AI: No, Human: Yes", IF(AND(H1812="Excluded", OR(G1812="INCLUDED", G1812="CERTAINLY INCLUDED", G1812="MAYBE")), "AI: Yes, Human: No", "Other Conflict")))))</f>
        <v>Mutually Excluded</v>
      </c>
      <c r="K1812" s="10"/>
      <c r="L1812" s="10"/>
      <c r="N1812" s="220" t="s">
        <v>19</v>
      </c>
      <c r="O1812" s="54" t="str">
        <f>IF(J1812="Mutually Excluded","Exclude",IF(J1812= "Mutually Included","Include",M1812))</f>
        <v>Exclude</v>
      </c>
      <c r="P1812" s="54" t="str">
        <f>'Humans Alignment T&amp;A'!Z1812</f>
        <v>Exclude</v>
      </c>
      <c r="Q1812" s="120" t="str">
        <f>IF(AND(O1812="Exclude", P1812="Exclude"), "Mutually Excluded", IF(AND(OR(O1812="CERTAINLY INCLUDED", O1812="INCLUDE" ), OR(P1812="INCLUDE", P1812="MAYBE")), "MUTUALLY INCLUDED", IF(AND(O1812="MAYBE", P1812="MAYBE"), "Mutually MAYBE", IF(AND(O1812="Exclude", OR(P1812="INCLUDE", P1812="MAYBE")), "AI+Hum: No, Hum1+2: Yes", IF(AND(P1812="Exclude", OR(O1812="INCLUDE", O1812="CERTAINLY INCLUDED", H1812="MAYBE")), "Ai+hum: Yes, Hum1+2: No", "Other Conflict")))))</f>
        <v>Mutually Excluded</v>
      </c>
      <c r="U1812" s="121" t="str">
        <f>IF(Q1812="Mutually Excluded","Exclude",IF(Q1812= "Mutually Included","Include",R1812))</f>
        <v>Exclude</v>
      </c>
      <c r="V1812" s="122"/>
      <c r="X1812" s="117"/>
      <c r="Y1812" s="117"/>
      <c r="Z1812" s="103" t="str">
        <f t="shared" si="262"/>
        <v/>
      </c>
      <c r="AA1812" s="256"/>
      <c r="AB1812" s="186"/>
      <c r="AC1812" s="186"/>
      <c r="AD1812" s="203"/>
      <c r="AF1812" s="203"/>
      <c r="AG1812" s="102" t="str">
        <f t="shared" si="258"/>
        <v/>
      </c>
      <c r="AH1812" s="10" t="str">
        <f t="shared" si="261"/>
        <v/>
      </c>
      <c r="AI1812" s="102"/>
      <c r="AJ1812" s="10"/>
      <c r="AK1812" s="10"/>
      <c r="AL1812" s="105"/>
      <c r="AM1812" s="102"/>
      <c r="AN1812" s="10"/>
      <c r="AO1812" s="10" t="str">
        <f t="shared" si="259"/>
        <v/>
      </c>
      <c r="AT1812" s="10"/>
      <c r="AU1812" s="10" t="str">
        <f>IF(O1812="include",AF1812,"")</f>
        <v/>
      </c>
      <c r="AV1812" s="54" t="str">
        <f>IF(P1812="include",AF1812,"")</f>
        <v/>
      </c>
    </row>
    <row r="1813" spans="1:48" s="54" customFormat="1" ht="45">
      <c r="A1813" s="10">
        <v>1961</v>
      </c>
      <c r="B1813" s="10"/>
      <c r="C1813" s="10" t="s">
        <v>2379</v>
      </c>
      <c r="D1813" s="10">
        <v>4</v>
      </c>
      <c r="E1813" s="10">
        <v>3</v>
      </c>
      <c r="F1813" s="10">
        <v>4</v>
      </c>
      <c r="G1813" s="119" t="str">
        <f t="shared" si="263"/>
        <v>EXCLUDED</v>
      </c>
      <c r="H1813" s="147" t="s">
        <v>901</v>
      </c>
      <c r="I1813" s="189" t="s">
        <v>901</v>
      </c>
      <c r="J1813" s="10" t="str">
        <f>IF(AND(G1813="Excluded", H1813="Excluded"), "Mutually Excluded", IF(AND(OR(G1813="CERTAINLY INCLUDED", G1813="INCLUDED", G1813="MAYBE" ), OR(H1813="INCLUDED", H1813="MAYBE")), "MUTUALLY INCLUDED", IF(AND(G1813="MAYBE", H1813="MAYBE"), "Mutually MAYBE", IF(AND(G1813="Excluded", OR(H1813="INCLUDED", H1813="MAYBE")), "AI: No, Human: Yes", IF(AND(H1813="Excluded", OR(G1813="INCLUDED", G1813="CERTAINLY INCLUDED", G1813="MAYBE")), "AI: Yes, Human: No", "Other Conflict")))))</f>
        <v>Mutually Excluded</v>
      </c>
      <c r="K1813" s="10"/>
      <c r="L1813" s="10"/>
      <c r="N1813" s="220" t="s">
        <v>19</v>
      </c>
      <c r="O1813" s="54" t="str">
        <f>IF(J1813="Mutually Excluded","Exclude",IF(J1813= "Mutually Included","Include",M1813))</f>
        <v>Exclude</v>
      </c>
      <c r="P1813" s="54" t="str">
        <f>'Humans Alignment T&amp;A'!Z1813</f>
        <v>Exclude</v>
      </c>
      <c r="Q1813" s="120" t="str">
        <f>IF(AND(O1813="Exclude", P1813="Exclude"), "Mutually Excluded", IF(AND(OR(O1813="CERTAINLY INCLUDED", O1813="INCLUDE" ), OR(P1813="INCLUDE", P1813="MAYBE")), "MUTUALLY INCLUDED", IF(AND(O1813="MAYBE", P1813="MAYBE"), "Mutually MAYBE", IF(AND(O1813="Exclude", OR(P1813="INCLUDE", P1813="MAYBE")), "AI+Hum: No, Hum1+2: Yes", IF(AND(P1813="Exclude", OR(O1813="INCLUDE", O1813="CERTAINLY INCLUDED", H1813="MAYBE")), "Ai+hum: Yes, Hum1+2: No", "Other Conflict")))))</f>
        <v>Mutually Excluded</v>
      </c>
      <c r="U1813" s="121" t="str">
        <f>IF(Q1813="Mutually Excluded","Exclude",IF(Q1813= "Mutually Included","Include",R1813))</f>
        <v>Exclude</v>
      </c>
      <c r="V1813" s="122"/>
      <c r="X1813" s="117"/>
      <c r="Y1813" s="117"/>
      <c r="Z1813" s="103" t="str">
        <f t="shared" si="262"/>
        <v/>
      </c>
      <c r="AA1813" s="256"/>
      <c r="AB1813" s="186"/>
      <c r="AC1813" s="186"/>
      <c r="AD1813" s="203"/>
      <c r="AF1813" s="203"/>
      <c r="AG1813" s="102" t="str">
        <f t="shared" si="258"/>
        <v/>
      </c>
      <c r="AH1813" s="10" t="str">
        <f t="shared" si="261"/>
        <v/>
      </c>
      <c r="AI1813" s="102"/>
      <c r="AJ1813" s="10"/>
      <c r="AK1813" s="10"/>
      <c r="AL1813" s="105"/>
      <c r="AM1813" s="102"/>
      <c r="AN1813" s="10"/>
      <c r="AO1813" s="10" t="str">
        <f t="shared" si="259"/>
        <v/>
      </c>
      <c r="AT1813" s="10"/>
      <c r="AU1813" s="10" t="str">
        <f>IF(O1813="include",AF1813,"")</f>
        <v/>
      </c>
      <c r="AV1813" s="54" t="str">
        <f>IF(P1813="include",AF1813,"")</f>
        <v/>
      </c>
    </row>
    <row r="1814" spans="1:48" s="54" customFormat="1" ht="45">
      <c r="A1814" s="10">
        <v>1962</v>
      </c>
      <c r="B1814" s="10"/>
      <c r="C1814" s="10" t="s">
        <v>2380</v>
      </c>
      <c r="D1814" s="10">
        <v>3</v>
      </c>
      <c r="E1814" s="10">
        <v>4</v>
      </c>
      <c r="F1814" s="10">
        <v>3</v>
      </c>
      <c r="G1814" s="119" t="str">
        <f t="shared" si="263"/>
        <v>EXCLUDED</v>
      </c>
      <c r="H1814" s="147" t="s">
        <v>901</v>
      </c>
      <c r="I1814" s="189" t="s">
        <v>901</v>
      </c>
      <c r="J1814" s="10" t="str">
        <f>IF(AND(G1814="Excluded", H1814="Excluded"), "Mutually Excluded", IF(AND(OR(G1814="CERTAINLY INCLUDED", G1814="INCLUDED", G1814="MAYBE" ), OR(H1814="INCLUDED", H1814="MAYBE")), "MUTUALLY INCLUDED", IF(AND(G1814="MAYBE", H1814="MAYBE"), "Mutually MAYBE", IF(AND(G1814="Excluded", OR(H1814="INCLUDED", H1814="MAYBE")), "AI: No, Human: Yes", IF(AND(H1814="Excluded", OR(G1814="INCLUDED", G1814="CERTAINLY INCLUDED", G1814="MAYBE")), "AI: Yes, Human: No", "Other Conflict")))))</f>
        <v>Mutually Excluded</v>
      </c>
      <c r="K1814" s="10"/>
      <c r="L1814" s="10"/>
      <c r="N1814" s="220" t="s">
        <v>19</v>
      </c>
      <c r="O1814" s="54" t="str">
        <f>IF(J1814="Mutually Excluded","Exclude",IF(J1814= "Mutually Included","Include",M1814))</f>
        <v>Exclude</v>
      </c>
      <c r="P1814" s="54" t="str">
        <f>'Humans Alignment T&amp;A'!Z1814</f>
        <v>Exclude</v>
      </c>
      <c r="Q1814" s="120" t="str">
        <f>IF(AND(O1814="Exclude", P1814="Exclude"), "Mutually Excluded", IF(AND(OR(O1814="CERTAINLY INCLUDED", O1814="INCLUDE" ), OR(P1814="INCLUDE", P1814="MAYBE")), "MUTUALLY INCLUDED", IF(AND(O1814="MAYBE", P1814="MAYBE"), "Mutually MAYBE", IF(AND(O1814="Exclude", OR(P1814="INCLUDE", P1814="MAYBE")), "AI+Hum: No, Hum1+2: Yes", IF(AND(P1814="Exclude", OR(O1814="INCLUDE", O1814="CERTAINLY INCLUDED", H1814="MAYBE")), "Ai+hum: Yes, Hum1+2: No", "Other Conflict")))))</f>
        <v>Mutually Excluded</v>
      </c>
      <c r="U1814" s="121" t="str">
        <f>IF(Q1814="Mutually Excluded","Exclude",IF(Q1814= "Mutually Included","Include",R1814))</f>
        <v>Exclude</v>
      </c>
      <c r="V1814" s="122"/>
      <c r="X1814" s="117"/>
      <c r="Y1814" s="117"/>
      <c r="Z1814" s="103" t="str">
        <f t="shared" si="262"/>
        <v/>
      </c>
      <c r="AA1814" s="256"/>
      <c r="AB1814" s="186"/>
      <c r="AC1814" s="186"/>
      <c r="AD1814" s="203"/>
      <c r="AF1814" s="203"/>
      <c r="AG1814" s="102" t="str">
        <f t="shared" si="258"/>
        <v/>
      </c>
      <c r="AH1814" s="10" t="str">
        <f t="shared" si="261"/>
        <v/>
      </c>
      <c r="AI1814" s="102"/>
      <c r="AJ1814" s="10"/>
      <c r="AK1814" s="10"/>
      <c r="AL1814" s="105"/>
      <c r="AM1814" s="102"/>
      <c r="AN1814" s="10"/>
      <c r="AO1814" s="10" t="str">
        <f t="shared" si="259"/>
        <v/>
      </c>
      <c r="AT1814" s="10"/>
      <c r="AU1814" s="10" t="str">
        <f>IF(O1814="include",AF1814,"")</f>
        <v/>
      </c>
      <c r="AV1814" s="54" t="str">
        <f>IF(P1814="include",AF1814,"")</f>
        <v/>
      </c>
    </row>
    <row r="1815" spans="1:48" s="54" customFormat="1" ht="189" customHeight="1">
      <c r="A1815" s="10">
        <v>1963</v>
      </c>
      <c r="B1815" s="199" t="s">
        <v>2381</v>
      </c>
      <c r="C1815" s="10" t="s">
        <v>2381</v>
      </c>
      <c r="D1815" s="10">
        <v>5</v>
      </c>
      <c r="E1815" s="10">
        <v>5</v>
      </c>
      <c r="F1815" s="10">
        <v>5</v>
      </c>
      <c r="G1815" s="119" t="str">
        <f t="shared" si="263"/>
        <v>CERTAINLY INCLUDED</v>
      </c>
      <c r="H1815" s="147" t="s">
        <v>65</v>
      </c>
      <c r="I1815" s="189" t="s">
        <v>1752</v>
      </c>
      <c r="J1815" s="10" t="str">
        <f>IF(AND(G1815="Excluded", H1815="Excluded"), "Mutually Excluded", IF(AND(OR(G1815="CERTAINLY INCLUDED", G1815="INCLUDED", G1815="MAYBE" ), OR(H1815="INCLUDED", H1815="MAYBE")), "MUTUALLY INCLUDED", IF(AND(G1815="MAYBE", H1815="MAYBE"), "Mutually MAYBE", IF(AND(G1815="Excluded", OR(H1815="INCLUDED", H1815="MAYBE")), "AI: No, Human: Yes", IF(AND(H1815="Excluded", OR(G1815="INCLUDED", G1815="CERTAINLY INCLUDED", G1815="MAYBE")), "AI: Yes, Human: No", "Other Conflict")))))</f>
        <v>MUTUALLY INCLUDED</v>
      </c>
      <c r="K1815" s="10"/>
      <c r="L1815" s="10"/>
      <c r="N1815" s="220" t="s">
        <v>19</v>
      </c>
      <c r="O1815" s="54" t="str">
        <f>IF(J1815="Mutually Excluded","Exclude",IF(J1815= "Mutually Included","Include",M1815))</f>
        <v>Include</v>
      </c>
      <c r="P1815" s="54" t="str">
        <f>'Humans Alignment T&amp;A'!Z1815</f>
        <v>Include</v>
      </c>
      <c r="Q1815" s="120" t="str">
        <f>IF(AND(O1815="Exclude", P1815="Exclude"), "Mutually Excluded", IF(AND(OR(O1815="CERTAINLY INCLUDED", O1815="INCLUDE" ), OR(P1815="INCLUDE", P1815="MAYBE")), "MUTUALLY INCLUDED", IF(AND(O1815="MAYBE", P1815="MAYBE"), "Mutually MAYBE", IF(AND(O1815="Exclude", OR(P1815="INCLUDE", P1815="MAYBE")), "AI+Hum: No, Hum1+2: Yes", IF(AND(P1815="Exclude", OR(O1815="INCLUDE", O1815="CERTAINLY INCLUDED", H1815="MAYBE")), "Ai+hum: Yes, Hum1+2: No", "Other Conflict")))))</f>
        <v>MUTUALLY INCLUDED</v>
      </c>
      <c r="R1815" s="190"/>
      <c r="U1815" s="121" t="str">
        <f>IF(Q1815="Mutually Excluded","Exclude",IF(Q1815= "Mutually Included","Include",R1815))</f>
        <v>Include</v>
      </c>
      <c r="V1815" s="122" t="s">
        <v>19</v>
      </c>
      <c r="W1815" s="54" t="s">
        <v>19</v>
      </c>
      <c r="X1815" s="201" t="s">
        <v>901</v>
      </c>
      <c r="Y1815" s="201" t="s">
        <v>3028</v>
      </c>
      <c r="Z1815" s="103" t="str">
        <f t="shared" ref="Z1815" si="264">IF(OR(ISBLANK(AF1815), ISBLANK(V1815)), "", IF(AND(OR(AF1815="Include", AF1815="Maybe"), OR(V1815="Include", V1815="Maybe", V1815="Certainly Included")), "Mutually Included", IF(AND(AF1815="Exclude", V1815="Exclude"), "Mutually Excluded", IF(AND(AF1815="Exclude", OR(V1815="Include", V1815="Maybe")), "Nikos Excluded, Cindy Included", IF(AND(OR(AF1815="Include", AF1815="Maybe"), V1815="Exclude"), "Nikos Included, Cindy Excluded", "Pal")))))</f>
        <v>Mutually Excluded</v>
      </c>
      <c r="AA1815" s="104" t="s">
        <v>19</v>
      </c>
      <c r="AB1815" s="186"/>
      <c r="AC1815" s="186"/>
      <c r="AD1815" s="203" t="s">
        <v>19</v>
      </c>
      <c r="AF1815" s="203" t="s">
        <v>19</v>
      </c>
      <c r="AG1815" s="102" t="str">
        <f t="shared" si="258"/>
        <v>Mutually Excluded</v>
      </c>
      <c r="AH1815" s="10" t="str">
        <f t="shared" si="261"/>
        <v>Mutually Excluded</v>
      </c>
      <c r="AI1815" s="102" t="s">
        <v>19</v>
      </c>
      <c r="AJ1815" s="10"/>
      <c r="AK1815" s="10"/>
      <c r="AL1815" s="107" t="s">
        <v>19</v>
      </c>
      <c r="AM1815" s="102"/>
      <c r="AN1815" s="10"/>
      <c r="AO1815" s="10" t="str">
        <f t="shared" si="259"/>
        <v>Mutually Excluded</v>
      </c>
      <c r="AP1815" s="54" t="s">
        <v>19</v>
      </c>
      <c r="AQ1815" s="54">
        <v>3</v>
      </c>
      <c r="AR1815" s="54">
        <v>2</v>
      </c>
      <c r="AS1815" s="54">
        <v>4</v>
      </c>
      <c r="AT1815" s="10" t="s">
        <v>3113</v>
      </c>
      <c r="AU1815" s="10" t="str">
        <f>IF(O1815="include",AF1815,"")</f>
        <v>Exclude</v>
      </c>
      <c r="AV1815" s="54" t="str">
        <f>IF(P1815="include",AF1815,"")</f>
        <v>Exclude</v>
      </c>
    </row>
    <row r="1816" spans="1:48" s="54" customFormat="1" ht="70.150000000000006" customHeight="1">
      <c r="A1816" s="10">
        <v>1964</v>
      </c>
      <c r="B1816" s="261" t="s">
        <v>2382</v>
      </c>
      <c r="C1816" s="261" t="s">
        <v>2382</v>
      </c>
      <c r="D1816" s="10">
        <v>4</v>
      </c>
      <c r="E1816" s="10">
        <v>3</v>
      </c>
      <c r="F1816" s="10">
        <v>4</v>
      </c>
      <c r="G1816" s="119" t="str">
        <f t="shared" si="263"/>
        <v>EXCLUDED</v>
      </c>
      <c r="H1816" s="147" t="s">
        <v>901</v>
      </c>
      <c r="I1816" s="189" t="s">
        <v>1752</v>
      </c>
      <c r="J1816" s="10" t="str">
        <f>IF(AND(G1816="Excluded", H1816="Excluded"), "Mutually Excluded", IF(AND(OR(G1816="CERTAINLY INCLUDED", G1816="INCLUDED", G1816="MAYBE" ), OR(H1816="INCLUDED", H1816="MAYBE")), "MUTUALLY INCLUDED", IF(AND(G1816="MAYBE", H1816="MAYBE"), "Mutually MAYBE", IF(AND(G1816="Excluded", OR(H1816="INCLUDED", H1816="MAYBE")), "AI: No, Human: Yes", IF(AND(H1816="Excluded", OR(G1816="INCLUDED", G1816="CERTAINLY INCLUDED", G1816="MAYBE")), "AI: Yes, Human: No", "Other Conflict")))))</f>
        <v>Mutually Excluded</v>
      </c>
      <c r="K1816" s="10"/>
      <c r="L1816" s="10"/>
      <c r="N1816" s="220" t="s">
        <v>23</v>
      </c>
      <c r="O1816" s="54" t="str">
        <f>IF(J1816="Mutually Excluded","Exclude",IF(J1816= "Mutually Included","Include",M1816))</f>
        <v>Exclude</v>
      </c>
      <c r="P1816" s="54" t="str">
        <f>'Humans Alignment T&amp;A'!Z1816</f>
        <v>Include</v>
      </c>
      <c r="Q1816" s="120" t="str">
        <f>IF(AND(O1816="Exclude", P1816="Exclude"), "Mutually Excluded", IF(AND(OR(O1816="CERTAINLY INCLUDED", O1816="INCLUDE" ), OR(P1816="INCLUDE", P1816="MAYBE")), "MUTUALLY INCLUDED", IF(AND(O1816="MAYBE", P1816="MAYBE"), "Mutually MAYBE", IF(AND(O1816="Exclude", OR(P1816="INCLUDE", P1816="MAYBE")), "AI+Hum: No, Hum1+2: Yes", IF(AND(P1816="Exclude", OR(O1816="INCLUDE", O1816="CERTAINLY INCLUDED", H1816="MAYBE")), "Ai+hum: Yes, Hum1+2: No", "Other Conflict")))))</f>
        <v>AI+Hum: No, Hum1+2: Yes</v>
      </c>
      <c r="R1816" s="185" t="s">
        <v>23</v>
      </c>
      <c r="U1816" s="121" t="str">
        <f>IF(Q1816="Mutually Excluded","Exclude",IF(Q1816= "Mutually Included","Include",R1816))</f>
        <v>Include</v>
      </c>
      <c r="V1816" s="185"/>
      <c r="W1816" s="185"/>
      <c r="X1816" s="201" t="s">
        <v>1752</v>
      </c>
      <c r="Y1816" s="117"/>
      <c r="Z1816" s="103" t="str">
        <f>IF(OR(ISBLANK(AF1816), ISBLANK(V1816)), "", IF(AND(OR(AF1816="Include", AF1816="Maybe"), OR(V1816="Include", V1816="Maybe", V1816="Certainly Included")), "Mutually Included", IF(AND(AF1816="Exclude", V1816="Exclude"), "Mutually Excluded", IF(AND(AF1816="Exclude", OR(V1816="Include", V1816="Maybe")), "Nikos Excluded, Cindy Included", IF(AND(OR(AF1816="Include", AF1816="Maybe"), V1816="Exclude"), "Nikos Included, Cindy Excluded", "Pal")))))</f>
        <v/>
      </c>
      <c r="AA1816" s="104"/>
      <c r="AB1816" s="186"/>
      <c r="AC1816" s="186"/>
      <c r="AD1816" s="203" t="s">
        <v>23</v>
      </c>
      <c r="AF1816" s="203" t="s">
        <v>23</v>
      </c>
      <c r="AG1816" s="102" t="str">
        <f t="shared" si="258"/>
        <v>Mutually Included</v>
      </c>
      <c r="AH1816" s="10" t="str">
        <f t="shared" si="261"/>
        <v/>
      </c>
      <c r="AI1816" s="102" t="s">
        <v>23</v>
      </c>
      <c r="AJ1816" s="10"/>
      <c r="AK1816" s="10"/>
      <c r="AL1816" s="105"/>
      <c r="AM1816" s="102"/>
      <c r="AN1816" s="10"/>
      <c r="AO1816" s="10" t="str">
        <f t="shared" si="259"/>
        <v/>
      </c>
      <c r="AT1816" s="10"/>
      <c r="AU1816" s="10" t="str">
        <f>IF(O1816="include",AF1816,"")</f>
        <v/>
      </c>
      <c r="AV1816" s="54" t="str">
        <f>IF(P1816="include",AF1816,"")</f>
        <v>Include</v>
      </c>
    </row>
    <row r="1817" spans="1:48" s="54" customFormat="1" ht="75.75" thickBot="1">
      <c r="A1817" s="10">
        <v>1965</v>
      </c>
      <c r="B1817" s="10"/>
      <c r="C1817" s="10" t="s">
        <v>2383</v>
      </c>
      <c r="D1817" s="10">
        <v>2</v>
      </c>
      <c r="E1817" s="10">
        <v>2</v>
      </c>
      <c r="F1817" s="10">
        <v>3</v>
      </c>
      <c r="G1817" s="119" t="str">
        <f t="shared" si="263"/>
        <v>EXCLUDED</v>
      </c>
      <c r="H1817" s="147" t="s">
        <v>901</v>
      </c>
      <c r="I1817" s="189" t="s">
        <v>901</v>
      </c>
      <c r="J1817" s="10" t="str">
        <f>IF(AND(G1817="Excluded", H1817="Excluded"), "Mutually Excluded", IF(AND(OR(G1817="CERTAINLY INCLUDED", G1817="INCLUDED", G1817="MAYBE" ), OR(H1817="INCLUDED", H1817="MAYBE")), "MUTUALLY INCLUDED", IF(AND(G1817="MAYBE", H1817="MAYBE"), "Mutually MAYBE", IF(AND(G1817="Excluded", OR(H1817="INCLUDED", H1817="MAYBE")), "AI: No, Human: Yes", IF(AND(H1817="Excluded", OR(G1817="INCLUDED", G1817="CERTAINLY INCLUDED", G1817="MAYBE")), "AI: Yes, Human: No", "Other Conflict")))))</f>
        <v>Mutually Excluded</v>
      </c>
      <c r="K1817" s="10"/>
      <c r="L1817" s="10"/>
      <c r="N1817" s="220" t="s">
        <v>19</v>
      </c>
      <c r="O1817" s="54" t="str">
        <f>IF(J1817="Mutually Excluded","Exclude",IF(J1817= "Mutually Included","Include",M1817))</f>
        <v>Exclude</v>
      </c>
      <c r="P1817" s="54" t="str">
        <f>'Humans Alignment T&amp;A'!Z1817</f>
        <v>Exclude</v>
      </c>
      <c r="Q1817" s="120" t="str">
        <f>IF(AND(O1817="Exclude", P1817="Exclude"), "Mutually Excluded", IF(AND(OR(O1817="CERTAINLY INCLUDED", O1817="INCLUDE" ), OR(P1817="INCLUDE", P1817="MAYBE")), "MUTUALLY INCLUDED", IF(AND(O1817="MAYBE", P1817="MAYBE"), "Mutually MAYBE", IF(AND(O1817="Exclude", OR(P1817="INCLUDE", P1817="MAYBE")), "AI+Hum: No, Hum1+2: Yes", IF(AND(P1817="Exclude", OR(O1817="INCLUDE", O1817="CERTAINLY INCLUDED", H1817="MAYBE")), "Ai+hum: Yes, Hum1+2: No", "Other Conflict")))))</f>
        <v>Mutually Excluded</v>
      </c>
      <c r="U1817" s="121" t="str">
        <f>IF(Q1817="Mutually Excluded","Exclude",IF(Q1817= "Mutually Included","Include",R1817))</f>
        <v>Exclude</v>
      </c>
      <c r="V1817" s="122"/>
      <c r="X1817" s="117"/>
      <c r="Y1817" s="117"/>
      <c r="Z1817" s="103" t="str">
        <f>IF(OR(ISBLANK(AF1817), ISBLANK(V1817)), "", IF(AND(OR(AF1817="Include", AF1817="Maybe"), OR(V1817="Include", V1817="Maybe", V1817="Certainly Included")), "Mutually Included", IF(AND(AF1817="Exclude", V1817="Exclude"), "Mutually Excluded", IF(AND(AF1817="Exclude", OR(V1817="Include", V1817="Maybe")), "Nikos Excluded, Cindy Included", IF(AND(OR(AF1817="Include", AF1817="Maybe"), V1817="Exclude"), "Nikos Included, Cindy Excluded", "Pal")))))</f>
        <v/>
      </c>
      <c r="AA1817" s="256"/>
      <c r="AB1817" s="186"/>
      <c r="AC1817" s="186"/>
      <c r="AD1817" s="203"/>
      <c r="AF1817" s="203"/>
      <c r="AG1817" s="102" t="str">
        <f t="shared" si="258"/>
        <v/>
      </c>
      <c r="AH1817" s="10" t="str">
        <f t="shared" si="261"/>
        <v/>
      </c>
      <c r="AI1817" s="102"/>
      <c r="AJ1817" s="10"/>
      <c r="AK1817" s="10"/>
      <c r="AL1817" s="105"/>
      <c r="AM1817" s="102"/>
      <c r="AN1817" s="10"/>
      <c r="AO1817" s="10" t="str">
        <f t="shared" si="259"/>
        <v/>
      </c>
      <c r="AT1817" s="10"/>
      <c r="AU1817" s="10" t="str">
        <f>IF(O1817="include",AF1817,"")</f>
        <v/>
      </c>
      <c r="AV1817" s="54" t="str">
        <f>IF(P1817="include",AF1817,"")</f>
        <v/>
      </c>
    </row>
    <row r="1818" spans="1:48" s="54" customFormat="1" ht="45.75" thickBot="1">
      <c r="A1818" s="10">
        <v>1966</v>
      </c>
      <c r="B1818" s="10"/>
      <c r="C1818" s="10" t="s">
        <v>2384</v>
      </c>
      <c r="D1818" s="10">
        <v>3</v>
      </c>
      <c r="E1818" s="10">
        <v>3</v>
      </c>
      <c r="F1818" s="10">
        <v>2</v>
      </c>
      <c r="G1818" s="119" t="str">
        <f t="shared" si="263"/>
        <v>EXCLUDED</v>
      </c>
      <c r="H1818" s="147" t="s">
        <v>901</v>
      </c>
      <c r="I1818" s="189" t="s">
        <v>901</v>
      </c>
      <c r="J1818" s="10" t="str">
        <f>IF(AND(G1818="Excluded", H1818="Excluded"), "Mutually Excluded", IF(AND(OR(G1818="CERTAINLY INCLUDED", G1818="INCLUDED", G1818="MAYBE" ), OR(H1818="INCLUDED", H1818="MAYBE")), "MUTUALLY INCLUDED", IF(AND(G1818="MAYBE", H1818="MAYBE"), "Mutually MAYBE", IF(AND(G1818="Excluded", OR(H1818="INCLUDED", H1818="MAYBE")), "AI: No, Human: Yes", IF(AND(H1818="Excluded", OR(G1818="INCLUDED", G1818="CERTAINLY INCLUDED", G1818="MAYBE")), "AI: Yes, Human: No", "Other Conflict")))))</f>
        <v>Mutually Excluded</v>
      </c>
      <c r="K1818" s="10"/>
      <c r="L1818" s="10"/>
      <c r="N1818" s="220" t="s">
        <v>19</v>
      </c>
      <c r="O1818" s="54" t="str">
        <f>IF(J1818="Mutually Excluded","Exclude",IF(J1818= "Mutually Included","Include",M1818))</f>
        <v>Exclude</v>
      </c>
      <c r="P1818" s="54" t="str">
        <f>'Humans Alignment T&amp;A'!Z1818</f>
        <v>Exclude</v>
      </c>
      <c r="Q1818" s="120" t="str">
        <f>IF(AND(O1818="Exclude", P1818="Exclude"), "Mutually Excluded", IF(AND(OR(O1818="CERTAINLY INCLUDED", O1818="INCLUDE" ), OR(P1818="INCLUDE", P1818="MAYBE")), "MUTUALLY INCLUDED", IF(AND(O1818="MAYBE", P1818="MAYBE"), "Mutually MAYBE", IF(AND(O1818="Exclude", OR(P1818="INCLUDE", P1818="MAYBE")), "AI+Hum: No, Hum1+2: Yes", IF(AND(P1818="Exclude", OR(O1818="INCLUDE", O1818="CERTAINLY INCLUDED", H1818="MAYBE")), "Ai+hum: Yes, Hum1+2: No", "Other Conflict")))))</f>
        <v>Mutually Excluded</v>
      </c>
      <c r="S1818" s="54" t="s">
        <v>23</v>
      </c>
      <c r="T1818" s="54" t="s">
        <v>23</v>
      </c>
      <c r="U1818" s="121" t="str">
        <f>IF(Q1818="Mutually Excluded","Exclude",IF(Q1818= "Mutually Included","Include",R1818))</f>
        <v>Exclude</v>
      </c>
      <c r="V1818" s="122"/>
      <c r="X1818" s="201"/>
      <c r="Y1818" s="123"/>
      <c r="Z1818" s="103"/>
      <c r="AA1818" s="149"/>
      <c r="AB1818" s="124"/>
      <c r="AD1818" s="203"/>
      <c r="AF1818" s="203"/>
      <c r="AG1818" s="102"/>
      <c r="AH1818" s="10"/>
      <c r="AI1818" s="184"/>
      <c r="AJ1818" s="10"/>
      <c r="AK1818" s="10"/>
      <c r="AL1818" s="135"/>
      <c r="AM1818" s="102"/>
      <c r="AN1818" s="10"/>
      <c r="AO1818" s="10" t="str">
        <f t="shared" si="259"/>
        <v/>
      </c>
      <c r="AT1818" s="10"/>
      <c r="AU1818" s="10" t="str">
        <f>IF(O1818="include",AF1818,"")</f>
        <v/>
      </c>
      <c r="AV1818" s="54" t="str">
        <f>IF(P1818="include",AF1818,"")</f>
        <v/>
      </c>
    </row>
    <row r="1819" spans="1:48" s="54" customFormat="1" ht="30">
      <c r="A1819" s="10">
        <v>1967</v>
      </c>
      <c r="B1819" s="10"/>
      <c r="C1819" s="10" t="s">
        <v>2385</v>
      </c>
      <c r="D1819" s="10">
        <v>3</v>
      </c>
      <c r="E1819" s="10">
        <v>4</v>
      </c>
      <c r="F1819" s="10">
        <v>3</v>
      </c>
      <c r="G1819" s="119" t="str">
        <f t="shared" si="263"/>
        <v>EXCLUDED</v>
      </c>
      <c r="H1819" s="147" t="s">
        <v>901</v>
      </c>
      <c r="I1819" s="189" t="s">
        <v>901</v>
      </c>
      <c r="J1819" s="10" t="str">
        <f>IF(AND(G1819="Excluded", H1819="Excluded"), "Mutually Excluded", IF(AND(OR(G1819="CERTAINLY INCLUDED", G1819="INCLUDED", G1819="MAYBE" ), OR(H1819="INCLUDED", H1819="MAYBE")), "MUTUALLY INCLUDED", IF(AND(G1819="MAYBE", H1819="MAYBE"), "Mutually MAYBE", IF(AND(G1819="Excluded", OR(H1819="INCLUDED", H1819="MAYBE")), "AI: No, Human: Yes", IF(AND(H1819="Excluded", OR(G1819="INCLUDED", G1819="CERTAINLY INCLUDED", G1819="MAYBE")), "AI: Yes, Human: No", "Other Conflict")))))</f>
        <v>Mutually Excluded</v>
      </c>
      <c r="K1819" s="10"/>
      <c r="L1819" s="10"/>
      <c r="N1819" s="220" t="s">
        <v>19</v>
      </c>
      <c r="O1819" s="54" t="str">
        <f>IF(J1819="Mutually Excluded","Exclude",IF(J1819= "Mutually Included","Include",M1819))</f>
        <v>Exclude</v>
      </c>
      <c r="P1819" s="54" t="str">
        <f>'Humans Alignment T&amp;A'!Z1819</f>
        <v>Exclude</v>
      </c>
      <c r="Q1819" s="120" t="str">
        <f>IF(AND(O1819="Exclude", P1819="Exclude"), "Mutually Excluded", IF(AND(OR(O1819="CERTAINLY INCLUDED", O1819="INCLUDE" ), OR(P1819="INCLUDE", P1819="MAYBE")), "MUTUALLY INCLUDED", IF(AND(O1819="MAYBE", P1819="MAYBE"), "Mutually MAYBE", IF(AND(O1819="Exclude", OR(P1819="INCLUDE", P1819="MAYBE")), "AI+Hum: No, Hum1+2: Yes", IF(AND(P1819="Exclude", OR(O1819="INCLUDE", O1819="CERTAINLY INCLUDED", H1819="MAYBE")), "Ai+hum: Yes, Hum1+2: No", "Other Conflict")))))</f>
        <v>Mutually Excluded</v>
      </c>
      <c r="U1819" s="121" t="str">
        <f>IF(Q1819="Mutually Excluded","Exclude",IF(Q1819= "Mutually Included","Include",R1819))</f>
        <v>Exclude</v>
      </c>
      <c r="V1819" s="122"/>
      <c r="X1819" s="117"/>
      <c r="Y1819" s="117"/>
      <c r="Z1819" s="103" t="str">
        <f t="shared" ref="Z1819:Z1842" si="265">IF(OR(ISBLANK(AF1819), ISBLANK(V1819)), "", IF(AND(OR(AF1819="Include", AF1819="Maybe"), OR(V1819="Include", V1819="Maybe", V1819="Certainly Included")), "Mutually Included", IF(AND(AF1819="Exclude", V1819="Exclude"), "Mutually Excluded", IF(AND(AF1819="Exclude", OR(V1819="Include", V1819="Maybe")), "Nikos Excluded, Cindy Included", IF(AND(OR(AF1819="Include", AF1819="Maybe"), V1819="Exclude"), "Nikos Included, Cindy Excluded", "Pal")))))</f>
        <v/>
      </c>
      <c r="AA1819" s="256"/>
      <c r="AB1819" s="186"/>
      <c r="AC1819" s="186"/>
      <c r="AD1819" s="203"/>
      <c r="AF1819" s="203"/>
      <c r="AG1819" s="102" t="str">
        <f t="shared" si="258"/>
        <v/>
      </c>
      <c r="AH1819" s="10" t="str">
        <f t="shared" si="261"/>
        <v/>
      </c>
      <c r="AI1819" s="102"/>
      <c r="AJ1819" s="10"/>
      <c r="AK1819" s="10"/>
      <c r="AL1819" s="105"/>
      <c r="AM1819" s="102"/>
      <c r="AN1819" s="10"/>
      <c r="AO1819" s="10" t="str">
        <f t="shared" si="259"/>
        <v/>
      </c>
      <c r="AT1819" s="10"/>
      <c r="AU1819" s="10" t="str">
        <f>IF(O1819="include",AF1819,"")</f>
        <v/>
      </c>
      <c r="AV1819" s="54" t="str">
        <f>IF(P1819="include",AF1819,"")</f>
        <v/>
      </c>
    </row>
    <row r="1820" spans="1:48" s="54" customFormat="1" ht="45">
      <c r="A1820" s="10">
        <v>1968</v>
      </c>
      <c r="B1820" s="10"/>
      <c r="C1820" s="10" t="s">
        <v>2386</v>
      </c>
      <c r="D1820" s="10">
        <v>4</v>
      </c>
      <c r="E1820" s="10">
        <v>3</v>
      </c>
      <c r="F1820" s="10">
        <v>4</v>
      </c>
      <c r="G1820" s="119" t="str">
        <f t="shared" si="263"/>
        <v>EXCLUDED</v>
      </c>
      <c r="H1820" s="147" t="s">
        <v>901</v>
      </c>
      <c r="I1820" s="189" t="s">
        <v>901</v>
      </c>
      <c r="J1820" s="10" t="str">
        <f>IF(AND(G1820="Excluded", H1820="Excluded"), "Mutually Excluded", IF(AND(OR(G1820="CERTAINLY INCLUDED", G1820="INCLUDED", G1820="MAYBE" ), OR(H1820="INCLUDED", H1820="MAYBE")), "MUTUALLY INCLUDED", IF(AND(G1820="MAYBE", H1820="MAYBE"), "Mutually MAYBE", IF(AND(G1820="Excluded", OR(H1820="INCLUDED", H1820="MAYBE")), "AI: No, Human: Yes", IF(AND(H1820="Excluded", OR(G1820="INCLUDED", G1820="CERTAINLY INCLUDED", G1820="MAYBE")), "AI: Yes, Human: No", "Other Conflict")))))</f>
        <v>Mutually Excluded</v>
      </c>
      <c r="K1820" s="10"/>
      <c r="L1820" s="10"/>
      <c r="N1820" s="220" t="s">
        <v>19</v>
      </c>
      <c r="O1820" s="54" t="str">
        <f>IF(J1820="Mutually Excluded","Exclude",IF(J1820= "Mutually Included","Include",M1820))</f>
        <v>Exclude</v>
      </c>
      <c r="P1820" s="54" t="str">
        <f>'Humans Alignment T&amp;A'!Z1820</f>
        <v>Exclude</v>
      </c>
      <c r="Q1820" s="120" t="str">
        <f>IF(AND(O1820="Exclude", P1820="Exclude"), "Mutually Excluded", IF(AND(OR(O1820="CERTAINLY INCLUDED", O1820="INCLUDE" ), OR(P1820="INCLUDE", P1820="MAYBE")), "MUTUALLY INCLUDED", IF(AND(O1820="MAYBE", P1820="MAYBE"), "Mutually MAYBE", IF(AND(O1820="Exclude", OR(P1820="INCLUDE", P1820="MAYBE")), "AI+Hum: No, Hum1+2: Yes", IF(AND(P1820="Exclude", OR(O1820="INCLUDE", O1820="CERTAINLY INCLUDED", H1820="MAYBE")), "Ai+hum: Yes, Hum1+2: No", "Other Conflict")))))</f>
        <v>Mutually Excluded</v>
      </c>
      <c r="U1820" s="121" t="str">
        <f>IF(Q1820="Mutually Excluded","Exclude",IF(Q1820= "Mutually Included","Include",R1820))</f>
        <v>Exclude</v>
      </c>
      <c r="V1820" s="122"/>
      <c r="X1820" s="117"/>
      <c r="Y1820" s="117"/>
      <c r="Z1820" s="103" t="str">
        <f t="shared" si="265"/>
        <v/>
      </c>
      <c r="AA1820" s="256"/>
      <c r="AB1820" s="186"/>
      <c r="AC1820" s="186"/>
      <c r="AD1820" s="203"/>
      <c r="AF1820" s="203"/>
      <c r="AG1820" s="102" t="str">
        <f t="shared" si="258"/>
        <v/>
      </c>
      <c r="AH1820" s="10" t="str">
        <f t="shared" si="261"/>
        <v/>
      </c>
      <c r="AI1820" s="102"/>
      <c r="AJ1820" s="10"/>
      <c r="AK1820" s="10"/>
      <c r="AL1820" s="105"/>
      <c r="AM1820" s="102"/>
      <c r="AN1820" s="10"/>
      <c r="AO1820" s="10" t="str">
        <f t="shared" si="259"/>
        <v/>
      </c>
      <c r="AT1820" s="10"/>
      <c r="AU1820" s="10" t="str">
        <f>IF(O1820="include",AF1820,"")</f>
        <v/>
      </c>
      <c r="AV1820" s="54" t="str">
        <f>IF(P1820="include",AF1820,"")</f>
        <v/>
      </c>
    </row>
    <row r="1821" spans="1:48" s="54" customFormat="1" ht="30">
      <c r="A1821" s="10">
        <v>1969</v>
      </c>
      <c r="B1821" s="10"/>
      <c r="C1821" s="10" t="s">
        <v>2388</v>
      </c>
      <c r="D1821" s="10">
        <v>2</v>
      </c>
      <c r="E1821" s="10">
        <v>3</v>
      </c>
      <c r="F1821" s="10">
        <v>2</v>
      </c>
      <c r="G1821" s="119" t="str">
        <f t="shared" si="263"/>
        <v>EXCLUDED</v>
      </c>
      <c r="H1821" s="147" t="s">
        <v>901</v>
      </c>
      <c r="I1821" s="189" t="s">
        <v>901</v>
      </c>
      <c r="J1821" s="10" t="str">
        <f>IF(AND(G1821="Excluded", H1821="Excluded"), "Mutually Excluded", IF(AND(OR(G1821="CERTAINLY INCLUDED", G1821="INCLUDED", G1821="MAYBE" ), OR(H1821="INCLUDED", H1821="MAYBE")), "MUTUALLY INCLUDED", IF(AND(G1821="MAYBE", H1821="MAYBE"), "Mutually MAYBE", IF(AND(G1821="Excluded", OR(H1821="INCLUDED", H1821="MAYBE")), "AI: No, Human: Yes", IF(AND(H1821="Excluded", OR(G1821="INCLUDED", G1821="CERTAINLY INCLUDED", G1821="MAYBE")), "AI: Yes, Human: No", "Other Conflict")))))</f>
        <v>Mutually Excluded</v>
      </c>
      <c r="K1821" s="10"/>
      <c r="L1821" s="10"/>
      <c r="N1821" s="220" t="s">
        <v>19</v>
      </c>
      <c r="O1821" s="54" t="str">
        <f>IF(J1821="Mutually Excluded","Exclude",IF(J1821= "Mutually Included","Include",M1821))</f>
        <v>Exclude</v>
      </c>
      <c r="P1821" s="54" t="str">
        <f>'Humans Alignment T&amp;A'!Z1821</f>
        <v>Exclude</v>
      </c>
      <c r="Q1821" s="120" t="str">
        <f>IF(AND(O1821="Exclude", P1821="Exclude"), "Mutually Excluded", IF(AND(OR(O1821="CERTAINLY INCLUDED", O1821="INCLUDE" ), OR(P1821="INCLUDE", P1821="MAYBE")), "MUTUALLY INCLUDED", IF(AND(O1821="MAYBE", P1821="MAYBE"), "Mutually MAYBE", IF(AND(O1821="Exclude", OR(P1821="INCLUDE", P1821="MAYBE")), "AI+Hum: No, Hum1+2: Yes", IF(AND(P1821="Exclude", OR(O1821="INCLUDE", O1821="CERTAINLY INCLUDED", H1821="MAYBE")), "Ai+hum: Yes, Hum1+2: No", "Other Conflict")))))</f>
        <v>Mutually Excluded</v>
      </c>
      <c r="U1821" s="121" t="str">
        <f>IF(Q1821="Mutually Excluded","Exclude",IF(Q1821= "Mutually Included","Include",R1821))</f>
        <v>Exclude</v>
      </c>
      <c r="V1821" s="122"/>
      <c r="X1821" s="117"/>
      <c r="Y1821" s="117"/>
      <c r="Z1821" s="103" t="str">
        <f t="shared" si="265"/>
        <v/>
      </c>
      <c r="AA1821" s="256"/>
      <c r="AB1821" s="186"/>
      <c r="AC1821" s="186"/>
      <c r="AD1821" s="203"/>
      <c r="AF1821" s="203"/>
      <c r="AG1821" s="102" t="str">
        <f t="shared" si="258"/>
        <v/>
      </c>
      <c r="AH1821" s="10" t="str">
        <f t="shared" si="261"/>
        <v/>
      </c>
      <c r="AI1821" s="102"/>
      <c r="AJ1821" s="10"/>
      <c r="AK1821" s="10"/>
      <c r="AL1821" s="105"/>
      <c r="AM1821" s="102"/>
      <c r="AN1821" s="10"/>
      <c r="AO1821" s="10" t="str">
        <f t="shared" si="259"/>
        <v/>
      </c>
      <c r="AT1821" s="10"/>
      <c r="AU1821" s="10" t="str">
        <f>IF(O1821="include",AF1821,"")</f>
        <v/>
      </c>
      <c r="AV1821" s="54" t="str">
        <f>IF(P1821="include",AF1821,"")</f>
        <v/>
      </c>
    </row>
    <row r="1822" spans="1:48" s="54" customFormat="1" ht="60">
      <c r="A1822" s="10">
        <v>1970</v>
      </c>
      <c r="B1822" s="10"/>
      <c r="C1822" s="10" t="s">
        <v>2389</v>
      </c>
      <c r="D1822" s="10">
        <v>3</v>
      </c>
      <c r="E1822" s="10">
        <v>2</v>
      </c>
      <c r="F1822" s="10">
        <v>3</v>
      </c>
      <c r="G1822" s="119" t="str">
        <f t="shared" si="263"/>
        <v>EXCLUDED</v>
      </c>
      <c r="H1822" s="147" t="s">
        <v>901</v>
      </c>
      <c r="I1822" s="189" t="s">
        <v>901</v>
      </c>
      <c r="J1822" s="10" t="str">
        <f>IF(AND(G1822="Excluded", H1822="Excluded"), "Mutually Excluded", IF(AND(OR(G1822="CERTAINLY INCLUDED", G1822="INCLUDED", G1822="MAYBE" ), OR(H1822="INCLUDED", H1822="MAYBE")), "MUTUALLY INCLUDED", IF(AND(G1822="MAYBE", H1822="MAYBE"), "Mutually MAYBE", IF(AND(G1822="Excluded", OR(H1822="INCLUDED", H1822="MAYBE")), "AI: No, Human: Yes", IF(AND(H1822="Excluded", OR(G1822="INCLUDED", G1822="CERTAINLY INCLUDED", G1822="MAYBE")), "AI: Yes, Human: No", "Other Conflict")))))</f>
        <v>Mutually Excluded</v>
      </c>
      <c r="K1822" s="10"/>
      <c r="L1822" s="10"/>
      <c r="N1822" s="220" t="s">
        <v>19</v>
      </c>
      <c r="O1822" s="54" t="str">
        <f>IF(J1822="Mutually Excluded","Exclude",IF(J1822= "Mutually Included","Include",M1822))</f>
        <v>Exclude</v>
      </c>
      <c r="P1822" s="54" t="str">
        <f>'Humans Alignment T&amp;A'!Z1822</f>
        <v>Exclude</v>
      </c>
      <c r="Q1822" s="120" t="str">
        <f>IF(AND(O1822="Exclude", P1822="Exclude"), "Mutually Excluded", IF(AND(OR(O1822="CERTAINLY INCLUDED", O1822="INCLUDE" ), OR(P1822="INCLUDE", P1822="MAYBE")), "MUTUALLY INCLUDED", IF(AND(O1822="MAYBE", P1822="MAYBE"), "Mutually MAYBE", IF(AND(O1822="Exclude", OR(P1822="INCLUDE", P1822="MAYBE")), "AI+Hum: No, Hum1+2: Yes", IF(AND(P1822="Exclude", OR(O1822="INCLUDE", O1822="CERTAINLY INCLUDED", H1822="MAYBE")), "Ai+hum: Yes, Hum1+2: No", "Other Conflict")))))</f>
        <v>Mutually Excluded</v>
      </c>
      <c r="U1822" s="121" t="str">
        <f>IF(Q1822="Mutually Excluded","Exclude",IF(Q1822= "Mutually Included","Include",R1822))</f>
        <v>Exclude</v>
      </c>
      <c r="V1822" s="122"/>
      <c r="X1822" s="117"/>
      <c r="Y1822" s="117"/>
      <c r="Z1822" s="103" t="str">
        <f t="shared" si="265"/>
        <v/>
      </c>
      <c r="AA1822" s="256"/>
      <c r="AB1822" s="186"/>
      <c r="AC1822" s="186"/>
      <c r="AD1822" s="203"/>
      <c r="AF1822" s="203"/>
      <c r="AG1822" s="102" t="str">
        <f t="shared" si="258"/>
        <v/>
      </c>
      <c r="AH1822" s="10" t="str">
        <f t="shared" si="261"/>
        <v/>
      </c>
      <c r="AI1822" s="102"/>
      <c r="AJ1822" s="10"/>
      <c r="AK1822" s="10"/>
      <c r="AL1822" s="105"/>
      <c r="AM1822" s="102"/>
      <c r="AN1822" s="10"/>
      <c r="AO1822" s="10" t="str">
        <f t="shared" si="259"/>
        <v/>
      </c>
      <c r="AT1822" s="10"/>
      <c r="AU1822" s="10" t="str">
        <f>IF(O1822="include",AF1822,"")</f>
        <v/>
      </c>
      <c r="AV1822" s="54" t="str">
        <f>IF(P1822="include",AF1822,"")</f>
        <v/>
      </c>
    </row>
    <row r="1823" spans="1:48" s="54" customFormat="1" ht="30">
      <c r="A1823" s="10">
        <v>1971</v>
      </c>
      <c r="B1823" s="10"/>
      <c r="C1823" s="10" t="s">
        <v>2390</v>
      </c>
      <c r="D1823" s="10">
        <v>4</v>
      </c>
      <c r="E1823" s="10">
        <v>3</v>
      </c>
      <c r="F1823" s="10">
        <v>4</v>
      </c>
      <c r="G1823" s="119" t="str">
        <f t="shared" si="263"/>
        <v>EXCLUDED</v>
      </c>
      <c r="H1823" s="147" t="s">
        <v>901</v>
      </c>
      <c r="I1823" s="189" t="s">
        <v>901</v>
      </c>
      <c r="J1823" s="10" t="str">
        <f>IF(AND(G1823="Excluded", H1823="Excluded"), "Mutually Excluded", IF(AND(OR(G1823="CERTAINLY INCLUDED", G1823="INCLUDED", G1823="MAYBE" ), OR(H1823="INCLUDED", H1823="MAYBE")), "MUTUALLY INCLUDED", IF(AND(G1823="MAYBE", H1823="MAYBE"), "Mutually MAYBE", IF(AND(G1823="Excluded", OR(H1823="INCLUDED", H1823="MAYBE")), "AI: No, Human: Yes", IF(AND(H1823="Excluded", OR(G1823="INCLUDED", G1823="CERTAINLY INCLUDED", G1823="MAYBE")), "AI: Yes, Human: No", "Other Conflict")))))</f>
        <v>Mutually Excluded</v>
      </c>
      <c r="K1823" s="10"/>
      <c r="L1823" s="10"/>
      <c r="N1823" s="220" t="s">
        <v>19</v>
      </c>
      <c r="O1823" s="54" t="str">
        <f>IF(J1823="Mutually Excluded","Exclude",IF(J1823= "Mutually Included","Include",M1823))</f>
        <v>Exclude</v>
      </c>
      <c r="P1823" s="54" t="str">
        <f>'Humans Alignment T&amp;A'!Z1823</f>
        <v>Exclude</v>
      </c>
      <c r="Q1823" s="120" t="str">
        <f>IF(AND(O1823="Exclude", P1823="Exclude"), "Mutually Excluded", IF(AND(OR(O1823="CERTAINLY INCLUDED", O1823="INCLUDE" ), OR(P1823="INCLUDE", P1823="MAYBE")), "MUTUALLY INCLUDED", IF(AND(O1823="MAYBE", P1823="MAYBE"), "Mutually MAYBE", IF(AND(O1823="Exclude", OR(P1823="INCLUDE", P1823="MAYBE")), "AI+Hum: No, Hum1+2: Yes", IF(AND(P1823="Exclude", OR(O1823="INCLUDE", O1823="CERTAINLY INCLUDED", H1823="MAYBE")), "Ai+hum: Yes, Hum1+2: No", "Other Conflict")))))</f>
        <v>Mutually Excluded</v>
      </c>
      <c r="U1823" s="121" t="str">
        <f>IF(Q1823="Mutually Excluded","Exclude",IF(Q1823= "Mutually Included","Include",R1823))</f>
        <v>Exclude</v>
      </c>
      <c r="V1823" s="122"/>
      <c r="X1823" s="117"/>
      <c r="Y1823" s="117"/>
      <c r="Z1823" s="103" t="str">
        <f t="shared" si="265"/>
        <v/>
      </c>
      <c r="AA1823" s="256"/>
      <c r="AB1823" s="186"/>
      <c r="AC1823" s="186"/>
      <c r="AD1823" s="203"/>
      <c r="AF1823" s="203"/>
      <c r="AG1823" s="102" t="str">
        <f t="shared" si="258"/>
        <v/>
      </c>
      <c r="AH1823" s="10" t="str">
        <f t="shared" si="261"/>
        <v/>
      </c>
      <c r="AI1823" s="102"/>
      <c r="AJ1823" s="10"/>
      <c r="AK1823" s="10"/>
      <c r="AL1823" s="105"/>
      <c r="AM1823" s="102"/>
      <c r="AN1823" s="10"/>
      <c r="AO1823" s="10" t="str">
        <f t="shared" si="259"/>
        <v/>
      </c>
      <c r="AT1823" s="10"/>
      <c r="AU1823" s="10" t="str">
        <f>IF(O1823="include",AF1823,"")</f>
        <v/>
      </c>
      <c r="AV1823" s="54" t="str">
        <f>IF(P1823="include",AF1823,"")</f>
        <v/>
      </c>
    </row>
    <row r="1824" spans="1:48" s="54" customFormat="1" ht="248.25" customHeight="1">
      <c r="A1824" s="10">
        <v>1972</v>
      </c>
      <c r="B1824" s="199" t="s">
        <v>2391</v>
      </c>
      <c r="C1824" s="10" t="s">
        <v>2391</v>
      </c>
      <c r="D1824" s="10">
        <v>3</v>
      </c>
      <c r="E1824" s="10">
        <v>3</v>
      </c>
      <c r="F1824" s="10">
        <v>3</v>
      </c>
      <c r="G1824" s="119" t="str">
        <f t="shared" si="263"/>
        <v>EXCLUDED</v>
      </c>
      <c r="H1824" s="147" t="s">
        <v>65</v>
      </c>
      <c r="I1824" s="189" t="s">
        <v>901</v>
      </c>
      <c r="J1824" s="10" t="str">
        <f>IF(AND(G1824="Excluded", H1824="Excluded"), "Mutually Excluded", IF(AND(OR(G1824="CERTAINLY INCLUDED", G1824="INCLUDED", G1824="MAYBE" ), OR(H1824="INCLUDED", H1824="MAYBE")), "MUTUALLY INCLUDED", IF(AND(G1824="MAYBE", H1824="MAYBE"), "Mutually MAYBE", IF(AND(G1824="Excluded", OR(H1824="INCLUDED", H1824="MAYBE")), "AI: No, Human: Yes", IF(AND(H1824="Excluded", OR(G1824="INCLUDED", G1824="CERTAINLY INCLUDED", G1824="MAYBE")), "AI: Yes, Human: No", "Other Conflict")))))</f>
        <v>AI: No, Human: Yes</v>
      </c>
      <c r="K1824" s="10" t="s">
        <v>23</v>
      </c>
      <c r="L1824" s="10" t="s">
        <v>23</v>
      </c>
      <c r="M1824" s="10" t="s">
        <v>23</v>
      </c>
      <c r="N1824" s="220" t="s">
        <v>19</v>
      </c>
      <c r="O1824" s="54" t="str">
        <f>IF(J1824="Mutually Excluded","Exclude",IF(J1824= "Mutually Included","Include",M1824))</f>
        <v>Include</v>
      </c>
      <c r="P1824" s="54" t="str">
        <f>'Humans Alignment T&amp;A'!Z1824</f>
        <v>Exclude</v>
      </c>
      <c r="Q1824" s="120" t="str">
        <f>IF(AND(O1824="Exclude", P1824="Exclude"), "Mutually Excluded", IF(AND(OR(O1824="CERTAINLY INCLUDED", O1824="INCLUDE" ), OR(P1824="INCLUDE", P1824="MAYBE")), "MUTUALLY INCLUDED", IF(AND(O1824="MAYBE", P1824="MAYBE"), "Mutually MAYBE", IF(AND(O1824="Exclude", OR(P1824="INCLUDE", P1824="MAYBE")), "AI+Hum: No, Hum1+2: Yes", IF(AND(P1824="Exclude", OR(O1824="INCLUDE", O1824="CERTAINLY INCLUDED", H1824="MAYBE")), "Ai+hum: Yes, Hum1+2: No", "Other Conflict")))))</f>
        <v>Ai+hum: Yes, Hum1+2: No</v>
      </c>
      <c r="R1824" s="190" t="s">
        <v>23</v>
      </c>
      <c r="U1824" s="121" t="str">
        <f>IF(Q1824="Mutually Excluded","Exclude",IF(Q1824= "Mutually Included","Include",R1824))</f>
        <v>Include</v>
      </c>
      <c r="V1824" s="122" t="s">
        <v>19</v>
      </c>
      <c r="W1824" s="190" t="s">
        <v>19</v>
      </c>
      <c r="X1824" s="201" t="s">
        <v>901</v>
      </c>
      <c r="Y1824" s="201" t="s">
        <v>3003</v>
      </c>
      <c r="Z1824" s="103" t="str">
        <f t="shared" si="265"/>
        <v>Mutually Excluded</v>
      </c>
      <c r="AA1824" s="104" t="s">
        <v>19</v>
      </c>
      <c r="AB1824" s="186"/>
      <c r="AC1824" s="186"/>
      <c r="AD1824" s="203"/>
      <c r="AF1824" s="203" t="s">
        <v>19</v>
      </c>
      <c r="AG1824" s="102" t="str">
        <f t="shared" ref="AG1824:AG1825" si="266">IF(OR(ISBLANK(AF1824), ISBLANK(AD1824)), "", IF(AND(OR(AF1824="Include", AF1824="Maybe"), OR(AD1824="Include", AD1824="Maybe", AD1824="Certainly Included")), "Mutually Included", IF(AND(AF1824="Exclude", AD1824="Exclude"), "Mutually Excluded", IF(AND(AF1824="Exclude", OR(AD1824="Include", AD1824="Maybe")), "Nikos Excluded, Mikhail Included", IF(AND(OR(AF1824="Include", AF1824="Maybe"), AD1824="Exclude"), "Nikos Included, Mikhail Excluded", "Pal")))))</f>
        <v/>
      </c>
      <c r="AH1824" s="10" t="str">
        <f t="shared" ref="AH1824:AH1825" si="267">IF(OR(ISBLANK(AF1824), ISBLANK(AP1824)), "", IF(AND(OR(AF1824="Include", AF1824="Maybe"), OR(AP1824="Included", AP1824="Maybe", AP1824="Certainly Included")), "Mutually Included", IF(AND(AF1824="Exclude", AP1824="Exclude"), "Mutually Excluded", IF(AND(AF1824="Exclude", OR(AP1824="Include", AP1824="Maybe")), "Human Excluded, AI Included", IF(AND(OR(AF1824="Include", AF1824="Maybe"), AP1824="Exclude"), "Human Included, AI Excluded", "Pal")))))</f>
        <v>Human Excluded, AI Included</v>
      </c>
      <c r="AI1824" s="102"/>
      <c r="AJ1824" s="10"/>
      <c r="AK1824" s="10"/>
      <c r="AL1824" s="107" t="s">
        <v>19</v>
      </c>
      <c r="AM1824" s="102"/>
      <c r="AN1824" s="10"/>
      <c r="AO1824" s="10" t="str">
        <f t="shared" si="259"/>
        <v>Human Excluded, AI Included</v>
      </c>
      <c r="AP1824" s="10" t="str">
        <f>IF(COUNTA(AQ1824:AS1824)=0, "", IF(COUNTIF(AQ1824:AS1824,5)=3, "Include", IF(COUNTIF(AQ1824:AS1824,5)&gt;=1, "Maybe", "Exclude")))</f>
        <v>Maybe</v>
      </c>
      <c r="AQ1824" s="10">
        <v>4</v>
      </c>
      <c r="AR1824" s="10">
        <v>5</v>
      </c>
      <c r="AS1824" s="10">
        <v>3</v>
      </c>
      <c r="AT1824" s="10" t="s">
        <v>3114</v>
      </c>
      <c r="AU1824" s="10" t="str">
        <f>IF(O1824="include",AF1824,"")</f>
        <v>Exclude</v>
      </c>
      <c r="AV1824" s="54" t="str">
        <f>IF(P1824="include",AF1824,"")</f>
        <v/>
      </c>
    </row>
    <row r="1825" spans="1:65" s="54" customFormat="1" ht="45">
      <c r="A1825" s="10">
        <v>1973</v>
      </c>
      <c r="B1825" s="10"/>
      <c r="C1825" s="10" t="s">
        <v>2392</v>
      </c>
      <c r="D1825" s="10">
        <v>3</v>
      </c>
      <c r="E1825" s="10">
        <v>3</v>
      </c>
      <c r="F1825" s="10">
        <v>3</v>
      </c>
      <c r="G1825" s="119" t="str">
        <f t="shared" si="263"/>
        <v>EXCLUDED</v>
      </c>
      <c r="H1825" s="147" t="s">
        <v>1752</v>
      </c>
      <c r="I1825" s="189" t="s">
        <v>901</v>
      </c>
      <c r="J1825" s="10" t="str">
        <f>IF(AND(G1825="Excluded", H1825="Excluded"), "Mutually Excluded", IF(AND(OR(G1825="CERTAINLY INCLUDED", G1825="INCLUDED", G1825="MAYBE" ), OR(H1825="INCLUDED", H1825="MAYBE")), "MUTUALLY INCLUDED", IF(AND(G1825="MAYBE", H1825="MAYBE"), "Mutually MAYBE", IF(AND(G1825="Excluded", OR(H1825="INCLUDED", H1825="MAYBE")), "AI: No, Human: Yes", IF(AND(H1825="Excluded", OR(G1825="INCLUDED", G1825="CERTAINLY INCLUDED", G1825="MAYBE")), "AI: Yes, Human: No", "Other Conflict")))))</f>
        <v>AI: No, Human: Yes</v>
      </c>
      <c r="K1825" s="10" t="s">
        <v>19</v>
      </c>
      <c r="L1825" s="10" t="s">
        <v>3012</v>
      </c>
      <c r="M1825" s="54" t="s">
        <v>19</v>
      </c>
      <c r="N1825" s="220" t="s">
        <v>19</v>
      </c>
      <c r="O1825" s="54" t="str">
        <f>IF(J1825="Mutually Excluded","Exclude",IF(J1825= "Mutually Included","Include",M1825))</f>
        <v>Exclude</v>
      </c>
      <c r="P1825" s="54" t="str">
        <f>'Humans Alignment T&amp;A'!Z1825</f>
        <v>Include</v>
      </c>
      <c r="Q1825" s="120" t="str">
        <f>IF(AND(O1825="Exclude", P1825="Exclude"), "Mutually Excluded", IF(AND(OR(O1825="CERTAINLY INCLUDED", O1825="INCLUDE" ), OR(P1825="INCLUDE", P1825="MAYBE")), "MUTUALLY INCLUDED", IF(AND(O1825="MAYBE", P1825="MAYBE"), "Mutually MAYBE", IF(AND(O1825="Exclude", OR(P1825="INCLUDE", P1825="MAYBE")), "AI+Hum: No, Hum1+2: Yes", IF(AND(P1825="Exclude", OR(O1825="INCLUDE", O1825="CERTAINLY INCLUDED", H1825="MAYBE")), "Ai+hum: Yes, Hum1+2: No", "Other Conflict")))))</f>
        <v>AI+Hum: No, Hum1+2: Yes</v>
      </c>
      <c r="R1825" s="185" t="s">
        <v>19</v>
      </c>
      <c r="U1825" s="121" t="str">
        <f>IF(Q1825="Mutually Excluded","Exclude",IF(Q1825= "Mutually Included","Include",R1825))</f>
        <v>Exclude</v>
      </c>
      <c r="V1825" s="122"/>
      <c r="X1825" s="201" t="s">
        <v>901</v>
      </c>
      <c r="Y1825" s="201" t="s">
        <v>3096</v>
      </c>
      <c r="Z1825" s="103" t="str">
        <f t="shared" si="265"/>
        <v/>
      </c>
      <c r="AA1825" s="256"/>
      <c r="AB1825" s="186"/>
      <c r="AC1825" s="186"/>
      <c r="AD1825" s="203" t="s">
        <v>19</v>
      </c>
      <c r="AF1825" s="203" t="s">
        <v>19</v>
      </c>
      <c r="AG1825" s="102" t="str">
        <f t="shared" si="266"/>
        <v>Mutually Excluded</v>
      </c>
      <c r="AH1825" s="10" t="str">
        <f t="shared" si="267"/>
        <v/>
      </c>
      <c r="AI1825" s="102" t="s">
        <v>19</v>
      </c>
      <c r="AJ1825" s="10"/>
      <c r="AK1825" s="10"/>
      <c r="AL1825" s="105"/>
      <c r="AM1825" s="102"/>
      <c r="AN1825" s="10"/>
      <c r="AO1825" s="10" t="str">
        <f t="shared" si="259"/>
        <v/>
      </c>
      <c r="AP1825" s="10"/>
      <c r="AQ1825" s="10"/>
      <c r="AR1825" s="10"/>
      <c r="AS1825" s="10"/>
      <c r="AT1825" s="10"/>
      <c r="AU1825" s="10" t="str">
        <f>IF(O1825="include",AF1825,"")</f>
        <v/>
      </c>
      <c r="AV1825" s="54" t="str">
        <f>IF(P1825="include",AF1825,"")</f>
        <v>Exclude</v>
      </c>
    </row>
    <row r="1826" spans="1:65" s="54" customFormat="1" ht="30">
      <c r="A1826" s="10">
        <v>1974</v>
      </c>
      <c r="B1826" s="10"/>
      <c r="C1826" s="10" t="s">
        <v>2393</v>
      </c>
      <c r="D1826" s="10">
        <v>3</v>
      </c>
      <c r="E1826" s="10">
        <v>3</v>
      </c>
      <c r="F1826" s="10">
        <v>3</v>
      </c>
      <c r="G1826" s="119" t="str">
        <f t="shared" si="263"/>
        <v>EXCLUDED</v>
      </c>
      <c r="H1826" s="147" t="s">
        <v>901</v>
      </c>
      <c r="I1826" s="189" t="s">
        <v>901</v>
      </c>
      <c r="J1826" s="10" t="str">
        <f>IF(AND(G1826="Excluded", H1826="Excluded"), "Mutually Excluded", IF(AND(OR(G1826="CERTAINLY INCLUDED", G1826="INCLUDED", G1826="MAYBE" ), OR(H1826="INCLUDED", H1826="MAYBE")), "MUTUALLY INCLUDED", IF(AND(G1826="MAYBE", H1826="MAYBE"), "Mutually MAYBE", IF(AND(G1826="Excluded", OR(H1826="INCLUDED", H1826="MAYBE")), "AI: No, Human: Yes", IF(AND(H1826="Excluded", OR(G1826="INCLUDED", G1826="CERTAINLY INCLUDED", G1826="MAYBE")), "AI: Yes, Human: No", "Other Conflict")))))</f>
        <v>Mutually Excluded</v>
      </c>
      <c r="K1826" s="10"/>
      <c r="L1826" s="10"/>
      <c r="N1826" s="220" t="s">
        <v>19</v>
      </c>
      <c r="O1826" s="54" t="str">
        <f>IF(J1826="Mutually Excluded","Exclude",IF(J1826= "Mutually Included","Include",M1826))</f>
        <v>Exclude</v>
      </c>
      <c r="P1826" s="54" t="str">
        <f>'Humans Alignment T&amp;A'!Z1826</f>
        <v>Exclude</v>
      </c>
      <c r="Q1826" s="120" t="str">
        <f>IF(AND(O1826="Exclude", P1826="Exclude"), "Mutually Excluded", IF(AND(OR(O1826="CERTAINLY INCLUDED", O1826="INCLUDE" ), OR(P1826="INCLUDE", P1826="MAYBE")), "MUTUALLY INCLUDED", IF(AND(O1826="MAYBE", P1826="MAYBE"), "Mutually MAYBE", IF(AND(O1826="Exclude", OR(P1826="INCLUDE", P1826="MAYBE")), "AI+Hum: No, Hum1+2: Yes", IF(AND(P1826="Exclude", OR(O1826="INCLUDE", O1826="CERTAINLY INCLUDED", H1826="MAYBE")), "Ai+hum: Yes, Hum1+2: No", "Other Conflict")))))</f>
        <v>Mutually Excluded</v>
      </c>
      <c r="U1826" s="121" t="str">
        <f>IF(Q1826="Mutually Excluded","Exclude",IF(Q1826= "Mutually Included","Include",R1826))</f>
        <v>Exclude</v>
      </c>
      <c r="V1826" s="122"/>
      <c r="X1826" s="117"/>
      <c r="Y1826" s="117"/>
      <c r="Z1826" s="103" t="str">
        <f t="shared" si="265"/>
        <v/>
      </c>
      <c r="AA1826" s="256"/>
      <c r="AB1826" s="186"/>
      <c r="AC1826" s="186"/>
      <c r="AD1826" s="203"/>
      <c r="AF1826" s="203"/>
      <c r="AG1826" s="102" t="str">
        <f t="shared" si="258"/>
        <v/>
      </c>
      <c r="AH1826" s="10" t="str">
        <f t="shared" si="261"/>
        <v/>
      </c>
      <c r="AI1826" s="102"/>
      <c r="AJ1826" s="10"/>
      <c r="AK1826" s="10"/>
      <c r="AL1826" s="105"/>
      <c r="AM1826" s="102"/>
      <c r="AN1826" s="10"/>
      <c r="AO1826" s="10" t="str">
        <f t="shared" si="259"/>
        <v/>
      </c>
      <c r="AP1826" s="10"/>
      <c r="AQ1826" s="10"/>
      <c r="AR1826" s="10"/>
      <c r="AS1826" s="10"/>
      <c r="AT1826" s="10"/>
      <c r="AU1826" s="10" t="str">
        <f>IF(O1826="include",AF1826,"")</f>
        <v/>
      </c>
      <c r="AV1826" s="54" t="str">
        <f>IF(P1826="include",AF1826,"")</f>
        <v/>
      </c>
    </row>
    <row r="1827" spans="1:65" s="54" customFormat="1" ht="30">
      <c r="A1827" s="10">
        <v>1975</v>
      </c>
      <c r="B1827" s="10"/>
      <c r="C1827" s="10" t="s">
        <v>2394</v>
      </c>
      <c r="D1827" s="10">
        <v>2</v>
      </c>
      <c r="E1827" s="10">
        <v>2</v>
      </c>
      <c r="F1827" s="10">
        <v>2</v>
      </c>
      <c r="G1827" s="119" t="str">
        <f t="shared" si="263"/>
        <v>EXCLUDED</v>
      </c>
      <c r="H1827" s="147" t="s">
        <v>901</v>
      </c>
      <c r="I1827" s="189" t="s">
        <v>901</v>
      </c>
      <c r="J1827" s="10" t="str">
        <f>IF(AND(G1827="Excluded", H1827="Excluded"), "Mutually Excluded", IF(AND(OR(G1827="CERTAINLY INCLUDED", G1827="INCLUDED", G1827="MAYBE" ), OR(H1827="INCLUDED", H1827="MAYBE")), "MUTUALLY INCLUDED", IF(AND(G1827="MAYBE", H1827="MAYBE"), "Mutually MAYBE", IF(AND(G1827="Excluded", OR(H1827="INCLUDED", H1827="MAYBE")), "AI: No, Human: Yes", IF(AND(H1827="Excluded", OR(G1827="INCLUDED", G1827="CERTAINLY INCLUDED", G1827="MAYBE")), "AI: Yes, Human: No", "Other Conflict")))))</f>
        <v>Mutually Excluded</v>
      </c>
      <c r="K1827" s="10"/>
      <c r="L1827" s="10"/>
      <c r="N1827" s="220" t="s">
        <v>19</v>
      </c>
      <c r="O1827" s="54" t="str">
        <f>IF(J1827="Mutually Excluded","Exclude",IF(J1827= "Mutually Included","Include",M1827))</f>
        <v>Exclude</v>
      </c>
      <c r="P1827" s="54" t="str">
        <f>'Humans Alignment T&amp;A'!Z1827</f>
        <v>Exclude</v>
      </c>
      <c r="Q1827" s="120" t="str">
        <f>IF(AND(O1827="Exclude", P1827="Exclude"), "Mutually Excluded", IF(AND(OR(O1827="CERTAINLY INCLUDED", O1827="INCLUDE" ), OR(P1827="INCLUDE", P1827="MAYBE")), "MUTUALLY INCLUDED", IF(AND(O1827="MAYBE", P1827="MAYBE"), "Mutually MAYBE", IF(AND(O1827="Exclude", OR(P1827="INCLUDE", P1827="MAYBE")), "AI+Hum: No, Hum1+2: Yes", IF(AND(P1827="Exclude", OR(O1827="INCLUDE", O1827="CERTAINLY INCLUDED", H1827="MAYBE")), "Ai+hum: Yes, Hum1+2: No", "Other Conflict")))))</f>
        <v>Mutually Excluded</v>
      </c>
      <c r="U1827" s="121" t="str">
        <f>IF(Q1827="Mutually Excluded","Exclude",IF(Q1827= "Mutually Included","Include",R1827))</f>
        <v>Exclude</v>
      </c>
      <c r="V1827" s="122"/>
      <c r="X1827" s="117"/>
      <c r="Y1827" s="117"/>
      <c r="Z1827" s="103" t="str">
        <f t="shared" si="265"/>
        <v/>
      </c>
      <c r="AA1827" s="256"/>
      <c r="AB1827" s="186"/>
      <c r="AC1827" s="186"/>
      <c r="AD1827" s="203"/>
      <c r="AF1827" s="203"/>
      <c r="AG1827" s="102" t="str">
        <f t="shared" si="258"/>
        <v/>
      </c>
      <c r="AH1827" s="10" t="str">
        <f t="shared" si="261"/>
        <v/>
      </c>
      <c r="AI1827" s="102"/>
      <c r="AJ1827" s="10"/>
      <c r="AK1827" s="10"/>
      <c r="AL1827" s="105"/>
      <c r="AM1827" s="102"/>
      <c r="AN1827" s="10"/>
      <c r="AO1827" s="10" t="str">
        <f t="shared" si="259"/>
        <v/>
      </c>
      <c r="AP1827" s="10"/>
      <c r="AQ1827" s="10"/>
      <c r="AR1827" s="10"/>
      <c r="AS1827" s="10"/>
      <c r="AT1827" s="10"/>
      <c r="AU1827" s="10" t="str">
        <f>IF(O1827="include",AF1827,"")</f>
        <v/>
      </c>
      <c r="AV1827" s="54" t="str">
        <f>IF(P1827="include",AF1827,"")</f>
        <v/>
      </c>
    </row>
    <row r="1828" spans="1:65" s="54" customFormat="1" ht="70.150000000000006" customHeight="1">
      <c r="A1828" s="10">
        <v>1976</v>
      </c>
      <c r="B1828" s="10"/>
      <c r="C1828" s="10" t="s">
        <v>2395</v>
      </c>
      <c r="D1828" s="10">
        <v>3</v>
      </c>
      <c r="E1828" s="10">
        <v>2</v>
      </c>
      <c r="F1828" s="10">
        <v>2</v>
      </c>
      <c r="G1828" s="119" t="str">
        <f t="shared" si="263"/>
        <v>EXCLUDED</v>
      </c>
      <c r="H1828" s="147" t="s">
        <v>901</v>
      </c>
      <c r="I1828" s="189" t="s">
        <v>901</v>
      </c>
      <c r="J1828" s="10" t="str">
        <f>IF(AND(G1828="Excluded", H1828="Excluded"), "Mutually Excluded", IF(AND(OR(G1828="CERTAINLY INCLUDED", G1828="INCLUDED", G1828="MAYBE" ), OR(H1828="INCLUDED", H1828="MAYBE")), "MUTUALLY INCLUDED", IF(AND(G1828="MAYBE", H1828="MAYBE"), "Mutually MAYBE", IF(AND(G1828="Excluded", OR(H1828="INCLUDED", H1828="MAYBE")), "AI: No, Human: Yes", IF(AND(H1828="Excluded", OR(G1828="INCLUDED", G1828="CERTAINLY INCLUDED", G1828="MAYBE")), "AI: Yes, Human: No", "Other Conflict")))))</f>
        <v>Mutually Excluded</v>
      </c>
      <c r="K1828" s="10"/>
      <c r="L1828" s="10"/>
      <c r="N1828" s="220" t="s">
        <v>19</v>
      </c>
      <c r="O1828" s="54" t="str">
        <f>IF(J1828="Mutually Excluded","Exclude",IF(J1828= "Mutually Included","Include",M1828))</f>
        <v>Exclude</v>
      </c>
      <c r="P1828" s="54" t="str">
        <f>'Humans Alignment T&amp;A'!Z1828</f>
        <v>Exclude</v>
      </c>
      <c r="Q1828" s="120" t="str">
        <f>IF(AND(O1828="Exclude", P1828="Exclude"), "Mutually Excluded", IF(AND(OR(O1828="CERTAINLY INCLUDED", O1828="INCLUDE" ), OR(P1828="INCLUDE", P1828="MAYBE")), "MUTUALLY INCLUDED", IF(AND(O1828="MAYBE", P1828="MAYBE"), "Mutually MAYBE", IF(AND(O1828="Exclude", OR(P1828="INCLUDE", P1828="MAYBE")), "AI+Hum: No, Hum1+2: Yes", IF(AND(P1828="Exclude", OR(O1828="INCLUDE", O1828="CERTAINLY INCLUDED", H1828="MAYBE")), "Ai+hum: Yes, Hum1+2: No", "Other Conflict")))))</f>
        <v>Mutually Excluded</v>
      </c>
      <c r="U1828" s="121" t="str">
        <f>IF(Q1828="Mutually Excluded","Exclude",IF(Q1828= "Mutually Included","Include",R1828))</f>
        <v>Exclude</v>
      </c>
      <c r="V1828" s="122"/>
      <c r="X1828" s="117"/>
      <c r="Y1828" s="117"/>
      <c r="Z1828" s="103" t="str">
        <f t="shared" si="265"/>
        <v/>
      </c>
      <c r="AA1828" s="256"/>
      <c r="AB1828" s="186"/>
      <c r="AC1828" s="186"/>
      <c r="AD1828" s="203"/>
      <c r="AF1828" s="203"/>
      <c r="AG1828" s="102" t="str">
        <f t="shared" si="258"/>
        <v/>
      </c>
      <c r="AH1828" s="10" t="str">
        <f t="shared" si="261"/>
        <v/>
      </c>
      <c r="AI1828" s="102"/>
      <c r="AJ1828" s="10"/>
      <c r="AK1828" s="10"/>
      <c r="AL1828" s="105"/>
      <c r="AM1828" s="102"/>
      <c r="AN1828" s="10"/>
      <c r="AO1828" s="10" t="str">
        <f t="shared" si="259"/>
        <v/>
      </c>
      <c r="AP1828" s="10"/>
      <c r="AQ1828" s="10"/>
      <c r="AR1828" s="10"/>
      <c r="AS1828" s="10"/>
      <c r="AT1828" s="10"/>
      <c r="AU1828" s="10" t="str">
        <f>IF(O1828="include",AF1828,"")</f>
        <v/>
      </c>
      <c r="AV1828" s="54" t="str">
        <f>IF(P1828="include",AF1828,"")</f>
        <v/>
      </c>
    </row>
    <row r="1829" spans="1:65" s="54" customFormat="1" ht="30">
      <c r="A1829" s="10">
        <v>1977</v>
      </c>
      <c r="B1829" s="10"/>
      <c r="C1829" s="10" t="s">
        <v>2396</v>
      </c>
      <c r="D1829" s="10">
        <v>3</v>
      </c>
      <c r="E1829" s="10">
        <v>2</v>
      </c>
      <c r="F1829" s="10">
        <v>2</v>
      </c>
      <c r="G1829" s="119" t="str">
        <f t="shared" si="263"/>
        <v>EXCLUDED</v>
      </c>
      <c r="H1829" s="147" t="s">
        <v>901</v>
      </c>
      <c r="I1829" s="189" t="s">
        <v>901</v>
      </c>
      <c r="J1829" s="10" t="str">
        <f>IF(AND(G1829="Excluded", H1829="Excluded"), "Mutually Excluded", IF(AND(OR(G1829="CERTAINLY INCLUDED", G1829="INCLUDED", G1829="MAYBE" ), OR(H1829="INCLUDED", H1829="MAYBE")), "MUTUALLY INCLUDED", IF(AND(G1829="MAYBE", H1829="MAYBE"), "Mutually MAYBE", IF(AND(G1829="Excluded", OR(H1829="INCLUDED", H1829="MAYBE")), "AI: No, Human: Yes", IF(AND(H1829="Excluded", OR(G1829="INCLUDED", G1829="CERTAINLY INCLUDED", G1829="MAYBE")), "AI: Yes, Human: No", "Other Conflict")))))</f>
        <v>Mutually Excluded</v>
      </c>
      <c r="K1829" s="10"/>
      <c r="L1829" s="10"/>
      <c r="N1829" s="220" t="s">
        <v>19</v>
      </c>
      <c r="O1829" s="54" t="str">
        <f>IF(J1829="Mutually Excluded","Exclude",IF(J1829= "Mutually Included","Include",M1829))</f>
        <v>Exclude</v>
      </c>
      <c r="P1829" s="54" t="str">
        <f>'Humans Alignment T&amp;A'!Z1829</f>
        <v>Exclude</v>
      </c>
      <c r="Q1829" s="120" t="str">
        <f>IF(AND(O1829="Exclude", P1829="Exclude"), "Mutually Excluded", IF(AND(OR(O1829="CERTAINLY INCLUDED", O1829="INCLUDE" ), OR(P1829="INCLUDE", P1829="MAYBE")), "MUTUALLY INCLUDED", IF(AND(O1829="MAYBE", P1829="MAYBE"), "Mutually MAYBE", IF(AND(O1829="Exclude", OR(P1829="INCLUDE", P1829="MAYBE")), "AI+Hum: No, Hum1+2: Yes", IF(AND(P1829="Exclude", OR(O1829="INCLUDE", O1829="CERTAINLY INCLUDED", H1829="MAYBE")), "Ai+hum: Yes, Hum1+2: No", "Other Conflict")))))</f>
        <v>Mutually Excluded</v>
      </c>
      <c r="U1829" s="121" t="str">
        <f>IF(Q1829="Mutually Excluded","Exclude",IF(Q1829= "Mutually Included","Include",R1829))</f>
        <v>Exclude</v>
      </c>
      <c r="V1829" s="122"/>
      <c r="X1829" s="117"/>
      <c r="Y1829" s="117"/>
      <c r="Z1829" s="103" t="str">
        <f t="shared" si="265"/>
        <v/>
      </c>
      <c r="AA1829" s="256"/>
      <c r="AB1829" s="186"/>
      <c r="AC1829" s="186"/>
      <c r="AD1829" s="203"/>
      <c r="AF1829" s="203"/>
      <c r="AG1829" s="102" t="str">
        <f t="shared" si="258"/>
        <v/>
      </c>
      <c r="AH1829" s="10" t="str">
        <f t="shared" si="261"/>
        <v/>
      </c>
      <c r="AI1829" s="102"/>
      <c r="AJ1829" s="10"/>
      <c r="AK1829" s="10"/>
      <c r="AL1829" s="105"/>
      <c r="AM1829" s="102"/>
      <c r="AN1829" s="10"/>
      <c r="AO1829" s="10" t="str">
        <f t="shared" si="259"/>
        <v/>
      </c>
      <c r="AP1829" s="10"/>
      <c r="AQ1829" s="10"/>
      <c r="AR1829" s="10"/>
      <c r="AS1829" s="10"/>
      <c r="AT1829" s="10"/>
      <c r="AU1829" s="10" t="str">
        <f>IF(O1829="include",AF1829,"")</f>
        <v/>
      </c>
      <c r="AV1829" s="54" t="str">
        <f>IF(P1829="include",AF1829,"")</f>
        <v/>
      </c>
    </row>
    <row r="1830" spans="1:65" s="54" customFormat="1" ht="60">
      <c r="A1830" s="10">
        <v>1978</v>
      </c>
      <c r="B1830" s="10"/>
      <c r="C1830" s="10" t="s">
        <v>2177</v>
      </c>
      <c r="D1830" s="10">
        <v>4</v>
      </c>
      <c r="E1830" s="10">
        <v>3</v>
      </c>
      <c r="F1830" s="10">
        <v>3</v>
      </c>
      <c r="G1830" s="119" t="str">
        <f t="shared" si="263"/>
        <v>EXCLUDED</v>
      </c>
      <c r="H1830" s="147" t="s">
        <v>901</v>
      </c>
      <c r="I1830" s="189" t="s">
        <v>1752</v>
      </c>
      <c r="J1830" s="10" t="str">
        <f>IF(AND(G1830="Excluded", H1830="Excluded"), "Mutually Excluded", IF(AND(OR(G1830="CERTAINLY INCLUDED", G1830="INCLUDED", G1830="MAYBE" ), OR(H1830="INCLUDED", H1830="MAYBE")), "MUTUALLY INCLUDED", IF(AND(G1830="MAYBE", H1830="MAYBE"), "Mutually MAYBE", IF(AND(G1830="Excluded", OR(H1830="INCLUDED", H1830="MAYBE")), "AI: No, Human: Yes", IF(AND(H1830="Excluded", OR(G1830="INCLUDED", G1830="CERTAINLY INCLUDED", G1830="MAYBE")), "AI: Yes, Human: No", "Other Conflict")))))</f>
        <v>Mutually Excluded</v>
      </c>
      <c r="K1830" s="10"/>
      <c r="L1830" s="10"/>
      <c r="N1830" s="220" t="s">
        <v>19</v>
      </c>
      <c r="O1830" s="54" t="str">
        <f>IF(J1830="Mutually Excluded","Exclude",IF(J1830= "Mutually Included","Include",M1830))</f>
        <v>Exclude</v>
      </c>
      <c r="P1830" s="54" t="str">
        <f>'Humans Alignment T&amp;A'!Z1830</f>
        <v>Exclude</v>
      </c>
      <c r="Q1830" s="120" t="str">
        <f>IF(AND(O1830="Exclude", P1830="Exclude"), "Mutually Excluded", IF(AND(OR(O1830="CERTAINLY INCLUDED", O1830="INCLUDE" ), OR(P1830="INCLUDE", P1830="MAYBE")), "MUTUALLY INCLUDED", IF(AND(O1830="MAYBE", P1830="MAYBE"), "Mutually MAYBE", IF(AND(O1830="Exclude", OR(P1830="INCLUDE", P1830="MAYBE")), "AI+Hum: No, Hum1+2: Yes", IF(AND(P1830="Exclude", OR(O1830="INCLUDE", O1830="CERTAINLY INCLUDED", H1830="MAYBE")), "Ai+hum: Yes, Hum1+2: No", "Other Conflict")))))</f>
        <v>Mutually Excluded</v>
      </c>
      <c r="U1830" s="121" t="str">
        <f>IF(Q1830="Mutually Excluded","Exclude",IF(Q1830= "Mutually Included","Include",R1830))</f>
        <v>Exclude</v>
      </c>
      <c r="V1830" s="122"/>
      <c r="X1830" s="117"/>
      <c r="Y1830" s="117"/>
      <c r="Z1830" s="103" t="str">
        <f t="shared" si="265"/>
        <v/>
      </c>
      <c r="AA1830" s="256"/>
      <c r="AB1830" s="186"/>
      <c r="AC1830" s="186"/>
      <c r="AD1830" s="203"/>
      <c r="AF1830" s="203"/>
      <c r="AG1830" s="102" t="str">
        <f t="shared" si="258"/>
        <v/>
      </c>
      <c r="AH1830" s="10" t="str">
        <f t="shared" si="261"/>
        <v/>
      </c>
      <c r="AI1830" s="102"/>
      <c r="AJ1830" s="10"/>
      <c r="AK1830" s="10"/>
      <c r="AL1830" s="105"/>
      <c r="AM1830" s="102"/>
      <c r="AN1830" s="10"/>
      <c r="AO1830" s="10" t="str">
        <f t="shared" si="259"/>
        <v/>
      </c>
      <c r="AP1830" s="10"/>
      <c r="AQ1830" s="10"/>
      <c r="AR1830" s="10"/>
      <c r="AS1830" s="10"/>
      <c r="AT1830" s="10"/>
      <c r="AU1830" s="10" t="str">
        <f>IF(O1830="include",AF1830,"")</f>
        <v/>
      </c>
      <c r="AV1830" s="54" t="str">
        <f>IF(P1830="include",AF1830,"")</f>
        <v/>
      </c>
    </row>
    <row r="1831" spans="1:65" s="54" customFormat="1" ht="60">
      <c r="A1831" s="10">
        <v>1979</v>
      </c>
      <c r="B1831" s="10"/>
      <c r="C1831" s="10" t="s">
        <v>2397</v>
      </c>
      <c r="D1831" s="10">
        <v>4</v>
      </c>
      <c r="E1831" s="10">
        <v>3</v>
      </c>
      <c r="F1831" s="10">
        <v>4</v>
      </c>
      <c r="G1831" s="119" t="str">
        <f t="shared" si="263"/>
        <v>EXCLUDED</v>
      </c>
      <c r="H1831" s="147" t="s">
        <v>901</v>
      </c>
      <c r="I1831" s="189" t="s">
        <v>1752</v>
      </c>
      <c r="J1831" s="10" t="str">
        <f>IF(AND(G1831="Excluded", H1831="Excluded"), "Mutually Excluded", IF(AND(OR(G1831="CERTAINLY INCLUDED", G1831="INCLUDED", G1831="MAYBE" ), OR(H1831="INCLUDED", H1831="MAYBE")), "MUTUALLY INCLUDED", IF(AND(G1831="MAYBE", H1831="MAYBE"), "Mutually MAYBE", IF(AND(G1831="Excluded", OR(H1831="INCLUDED", H1831="MAYBE")), "AI: No, Human: Yes", IF(AND(H1831="Excluded", OR(G1831="INCLUDED", G1831="CERTAINLY INCLUDED", G1831="MAYBE")), "AI: Yes, Human: No", "Other Conflict")))))</f>
        <v>Mutually Excluded</v>
      </c>
      <c r="K1831" s="10"/>
      <c r="L1831" s="10"/>
      <c r="N1831" s="220" t="s">
        <v>19</v>
      </c>
      <c r="O1831" s="54" t="str">
        <f>IF(J1831="Mutually Excluded","Exclude",IF(J1831= "Mutually Included","Include",M1831))</f>
        <v>Exclude</v>
      </c>
      <c r="P1831" s="54" t="str">
        <f>'Humans Alignment T&amp;A'!Z1831</f>
        <v>Include</v>
      </c>
      <c r="Q1831" s="120" t="str">
        <f>IF(AND(O1831="Exclude", P1831="Exclude"), "Mutually Excluded", IF(AND(OR(O1831="CERTAINLY INCLUDED", O1831="INCLUDE" ), OR(P1831="INCLUDE", P1831="MAYBE")), "MUTUALLY INCLUDED", IF(AND(O1831="MAYBE", P1831="MAYBE"), "Mutually MAYBE", IF(AND(O1831="Exclude", OR(P1831="INCLUDE", P1831="MAYBE")), "AI+Hum: No, Hum1+2: Yes", IF(AND(P1831="Exclude", OR(O1831="INCLUDE", O1831="CERTAINLY INCLUDED", H1831="MAYBE")), "Ai+hum: Yes, Hum1+2: No", "Other Conflict")))))</f>
        <v>AI+Hum: No, Hum1+2: Yes</v>
      </c>
      <c r="R1831" s="185" t="s">
        <v>19</v>
      </c>
      <c r="U1831" s="121" t="str">
        <f>IF(Q1831="Mutually Excluded","Exclude",IF(Q1831= "Mutually Included","Include",R1831))</f>
        <v>Exclude</v>
      </c>
      <c r="V1831" s="122"/>
      <c r="X1831" s="201" t="s">
        <v>901</v>
      </c>
      <c r="Y1831" s="201" t="s">
        <v>3028</v>
      </c>
      <c r="Z1831" s="103" t="str">
        <f t="shared" si="265"/>
        <v/>
      </c>
      <c r="AA1831" s="256"/>
      <c r="AB1831" s="186"/>
      <c r="AC1831" s="186"/>
      <c r="AD1831" s="203" t="s">
        <v>19</v>
      </c>
      <c r="AF1831" s="203" t="s">
        <v>19</v>
      </c>
      <c r="AG1831" s="102" t="str">
        <f t="shared" ref="AG1831" si="268">IF(OR(ISBLANK(AF1831), ISBLANK(AD1831)), "", IF(AND(OR(AF1831="Include", AF1831="Maybe"), OR(AD1831="Include", AD1831="Maybe", AD1831="Certainly Included")), "Mutually Included", IF(AND(AF1831="Exclude", AD1831="Exclude"), "Mutually Excluded", IF(AND(AF1831="Exclude", OR(AD1831="Include", AD1831="Maybe")), "Nikos Excluded, Mikhail Included", IF(AND(OR(AF1831="Include", AF1831="Maybe"), AD1831="Exclude"), "Nikos Included, Mikhail Excluded", "Pal")))))</f>
        <v>Mutually Excluded</v>
      </c>
      <c r="AH1831" s="10" t="str">
        <f t="shared" si="261"/>
        <v/>
      </c>
      <c r="AI1831" s="102" t="s">
        <v>19</v>
      </c>
      <c r="AJ1831" s="10"/>
      <c r="AK1831" s="10"/>
      <c r="AL1831" s="105"/>
      <c r="AM1831" s="102"/>
      <c r="AN1831" s="10"/>
      <c r="AO1831" s="10" t="str">
        <f t="shared" si="259"/>
        <v/>
      </c>
      <c r="AP1831" s="10"/>
      <c r="AQ1831" s="10"/>
      <c r="AR1831" s="10"/>
      <c r="AS1831" s="10"/>
      <c r="AT1831" s="10"/>
      <c r="AU1831" s="10" t="str">
        <f>IF(O1831="include",AF1831,"")</f>
        <v/>
      </c>
      <c r="AV1831" s="54" t="str">
        <f>IF(P1831="include",AF1831,"")</f>
        <v>Exclude</v>
      </c>
    </row>
    <row r="1832" spans="1:65" s="54" customFormat="1" ht="70.150000000000006" customHeight="1">
      <c r="A1832" s="10">
        <v>1980</v>
      </c>
      <c r="B1832" s="10"/>
      <c r="C1832" s="10" t="s">
        <v>2398</v>
      </c>
      <c r="D1832" s="10">
        <v>3</v>
      </c>
      <c r="E1832" s="10">
        <v>2</v>
      </c>
      <c r="F1832" s="10">
        <v>3</v>
      </c>
      <c r="G1832" s="119" t="str">
        <f t="shared" si="263"/>
        <v>EXCLUDED</v>
      </c>
      <c r="H1832" s="147" t="s">
        <v>901</v>
      </c>
      <c r="I1832" s="189" t="s">
        <v>901</v>
      </c>
      <c r="J1832" s="10" t="str">
        <f>IF(AND(G1832="Excluded", H1832="Excluded"), "Mutually Excluded", IF(AND(OR(G1832="CERTAINLY INCLUDED", G1832="INCLUDED", G1832="MAYBE" ), OR(H1832="INCLUDED", H1832="MAYBE")), "MUTUALLY INCLUDED", IF(AND(G1832="MAYBE", H1832="MAYBE"), "Mutually MAYBE", IF(AND(G1832="Excluded", OR(H1832="INCLUDED", H1832="MAYBE")), "AI: No, Human: Yes", IF(AND(H1832="Excluded", OR(G1832="INCLUDED", G1832="CERTAINLY INCLUDED", G1832="MAYBE")), "AI: Yes, Human: No", "Other Conflict")))))</f>
        <v>Mutually Excluded</v>
      </c>
      <c r="K1832" s="10"/>
      <c r="L1832" s="10"/>
      <c r="N1832" s="220" t="s">
        <v>19</v>
      </c>
      <c r="O1832" s="54" t="str">
        <f>IF(J1832="Mutually Excluded","Exclude",IF(J1832= "Mutually Included","Include",M1832))</f>
        <v>Exclude</v>
      </c>
      <c r="P1832" s="54" t="str">
        <f>'Humans Alignment T&amp;A'!Z1832</f>
        <v>Exclude</v>
      </c>
      <c r="Q1832" s="120" t="str">
        <f>IF(AND(O1832="Exclude", P1832="Exclude"), "Mutually Excluded", IF(AND(OR(O1832="CERTAINLY INCLUDED", O1832="INCLUDE" ), OR(P1832="INCLUDE", P1832="MAYBE")), "MUTUALLY INCLUDED", IF(AND(O1832="MAYBE", P1832="MAYBE"), "Mutually MAYBE", IF(AND(O1832="Exclude", OR(P1832="INCLUDE", P1832="MAYBE")), "AI+Hum: No, Hum1+2: Yes", IF(AND(P1832="Exclude", OR(O1832="INCLUDE", O1832="CERTAINLY INCLUDED", H1832="MAYBE")), "Ai+hum: Yes, Hum1+2: No", "Other Conflict")))))</f>
        <v>Mutually Excluded</v>
      </c>
      <c r="U1832" s="121" t="str">
        <f>IF(Q1832="Mutually Excluded","Exclude",IF(Q1832= "Mutually Included","Include",R1832))</f>
        <v>Exclude</v>
      </c>
      <c r="V1832" s="122"/>
      <c r="X1832" s="117"/>
      <c r="Y1832" s="117"/>
      <c r="Z1832" s="103" t="str">
        <f t="shared" si="265"/>
        <v/>
      </c>
      <c r="AA1832" s="256"/>
      <c r="AB1832" s="186"/>
      <c r="AC1832" s="186"/>
      <c r="AD1832" s="203"/>
      <c r="AF1832" s="203"/>
      <c r="AG1832" s="102" t="str">
        <f t="shared" si="258"/>
        <v/>
      </c>
      <c r="AH1832" s="10" t="str">
        <f t="shared" si="261"/>
        <v/>
      </c>
      <c r="AI1832" s="102"/>
      <c r="AJ1832" s="10"/>
      <c r="AK1832" s="10"/>
      <c r="AL1832" s="105"/>
      <c r="AM1832" s="102"/>
      <c r="AN1832" s="10"/>
      <c r="AO1832" s="10" t="str">
        <f t="shared" si="259"/>
        <v/>
      </c>
      <c r="AP1832" s="10"/>
      <c r="AQ1832" s="10"/>
      <c r="AR1832" s="10"/>
      <c r="AS1832" s="10"/>
      <c r="AT1832" s="10"/>
      <c r="AU1832" s="10" t="str">
        <f>IF(O1832="include",AF1832,"")</f>
        <v/>
      </c>
      <c r="AV1832" s="54" t="str">
        <f>IF(P1832="include",AF1832,"")</f>
        <v/>
      </c>
    </row>
    <row r="1833" spans="1:65" s="54" customFormat="1" ht="45">
      <c r="A1833" s="10">
        <v>1981</v>
      </c>
      <c r="B1833" s="10"/>
      <c r="C1833" s="10" t="s">
        <v>2399</v>
      </c>
      <c r="D1833" s="10">
        <v>4</v>
      </c>
      <c r="E1833" s="10">
        <v>3</v>
      </c>
      <c r="F1833" s="10">
        <v>4</v>
      </c>
      <c r="G1833" s="119" t="str">
        <f t="shared" si="263"/>
        <v>EXCLUDED</v>
      </c>
      <c r="H1833" s="147" t="s">
        <v>1752</v>
      </c>
      <c r="I1833" s="189" t="s">
        <v>1752</v>
      </c>
      <c r="J1833" s="10" t="str">
        <f>IF(AND(G1833="Excluded", H1833="Excluded"), "Mutually Excluded", IF(AND(OR(G1833="CERTAINLY INCLUDED", G1833="INCLUDED", G1833="MAYBE" ), OR(H1833="INCLUDED", H1833="MAYBE")), "MUTUALLY INCLUDED", IF(AND(G1833="MAYBE", H1833="MAYBE"), "Mutually MAYBE", IF(AND(G1833="Excluded", OR(H1833="INCLUDED", H1833="MAYBE")), "AI: No, Human: Yes", IF(AND(H1833="Excluded", OR(G1833="INCLUDED", G1833="CERTAINLY INCLUDED", G1833="MAYBE")), "AI: Yes, Human: No", "Other Conflict")))))</f>
        <v>AI: No, Human: Yes</v>
      </c>
      <c r="K1833" s="10" t="s">
        <v>19</v>
      </c>
      <c r="L1833" s="10" t="s">
        <v>19</v>
      </c>
      <c r="M1833" s="54" t="s">
        <v>19</v>
      </c>
      <c r="N1833" s="220" t="s">
        <v>23</v>
      </c>
      <c r="O1833" s="54" t="str">
        <f>IF(J1833="Mutually Excluded","Exclude",IF(J1833= "Mutually Included","Include",M1833))</f>
        <v>Exclude</v>
      </c>
      <c r="P1833" s="54" t="str">
        <f>'Humans Alignment T&amp;A'!Z1833</f>
        <v>Include</v>
      </c>
      <c r="Q1833" s="120" t="str">
        <f>IF(AND(O1833="Exclude", P1833="Exclude"), "Mutually Excluded", IF(AND(OR(O1833="CERTAINLY INCLUDED", O1833="INCLUDE" ), OR(P1833="INCLUDE", P1833="MAYBE")), "MUTUALLY INCLUDED", IF(AND(O1833="MAYBE", P1833="MAYBE"), "Mutually MAYBE", IF(AND(O1833="Exclude", OR(P1833="INCLUDE", P1833="MAYBE")), "AI+Hum: No, Hum1+2: Yes", IF(AND(P1833="Exclude", OR(O1833="INCLUDE", O1833="CERTAINLY INCLUDED", H1833="MAYBE")), "Ai+hum: Yes, Hum1+2: No", "Other Conflict")))))</f>
        <v>AI+Hum: No, Hum1+2: Yes</v>
      </c>
      <c r="R1833" s="185" t="s">
        <v>19</v>
      </c>
      <c r="U1833" s="121" t="str">
        <f>IF(Q1833="Mutually Excluded","Exclude",IF(Q1833= "Mutually Included","Include",R1833))</f>
        <v>Exclude</v>
      </c>
      <c r="V1833" s="122"/>
      <c r="X1833" s="201" t="s">
        <v>901</v>
      </c>
      <c r="Y1833" s="201" t="s">
        <v>3011</v>
      </c>
      <c r="Z1833" s="103" t="str">
        <f t="shared" si="265"/>
        <v/>
      </c>
      <c r="AA1833" s="256"/>
      <c r="AB1833" s="186"/>
      <c r="AC1833" s="186"/>
      <c r="AD1833" s="203" t="s">
        <v>19</v>
      </c>
      <c r="AF1833" s="203" t="s">
        <v>19</v>
      </c>
      <c r="AG1833" s="102" t="str">
        <f t="shared" si="258"/>
        <v>Mutually Excluded</v>
      </c>
      <c r="AH1833" s="10" t="str">
        <f t="shared" ref="AH1833" si="269">IF(OR(ISBLANK(AF1833), ISBLANK(AP1833)), "", IF(AND(OR(AF1833="Include", AF1833="Maybe"), OR(AP1833="Included", AP1833="Maybe", AP1833="Certainly Included")), "Mutually Included", IF(AND(AF1833="Exclude", AP1833="Exclude"), "Mutually Excluded", IF(AND(AF1833="Exclude", OR(AP1833="Include", AP1833="Maybe")), "Human Excluded, AI Included", IF(AND(OR(AF1833="Include", AF1833="Maybe"), AP1833="Exclude"), "Human Included, AI Excluded", "Pal")))))</f>
        <v/>
      </c>
      <c r="AI1833" s="102" t="s">
        <v>19</v>
      </c>
      <c r="AJ1833" s="10"/>
      <c r="AK1833" s="10"/>
      <c r="AL1833" s="105"/>
      <c r="AM1833" s="102"/>
      <c r="AN1833" s="10"/>
      <c r="AO1833" s="10" t="str">
        <f t="shared" si="259"/>
        <v/>
      </c>
      <c r="AP1833" s="10"/>
      <c r="AQ1833" s="10"/>
      <c r="AR1833" s="10"/>
      <c r="AS1833" s="10"/>
      <c r="AT1833" s="10"/>
      <c r="AU1833" s="10" t="str">
        <f>IF(O1833="include",AF1833,"")</f>
        <v/>
      </c>
      <c r="AV1833" s="54" t="str">
        <f>IF(P1833="include",AF1833,"")</f>
        <v>Exclude</v>
      </c>
    </row>
    <row r="1834" spans="1:65" s="54" customFormat="1" ht="70.150000000000006" customHeight="1">
      <c r="A1834" s="10">
        <v>1982</v>
      </c>
      <c r="B1834" s="10"/>
      <c r="C1834" s="10" t="s">
        <v>2400</v>
      </c>
      <c r="D1834" s="10">
        <v>2</v>
      </c>
      <c r="E1834" s="10">
        <v>2</v>
      </c>
      <c r="F1834" s="10">
        <v>3</v>
      </c>
      <c r="G1834" s="119" t="str">
        <f t="shared" si="263"/>
        <v>EXCLUDED</v>
      </c>
      <c r="H1834" s="147" t="s">
        <v>901</v>
      </c>
      <c r="I1834" s="189" t="s">
        <v>901</v>
      </c>
      <c r="J1834" s="10" t="str">
        <f>IF(AND(G1834="Excluded", H1834="Excluded"), "Mutually Excluded", IF(AND(OR(G1834="CERTAINLY INCLUDED", G1834="INCLUDED", G1834="MAYBE" ), OR(H1834="INCLUDED", H1834="MAYBE")), "MUTUALLY INCLUDED", IF(AND(G1834="MAYBE", H1834="MAYBE"), "Mutually MAYBE", IF(AND(G1834="Excluded", OR(H1834="INCLUDED", H1834="MAYBE")), "AI: No, Human: Yes", IF(AND(H1834="Excluded", OR(G1834="INCLUDED", G1834="CERTAINLY INCLUDED", G1834="MAYBE")), "AI: Yes, Human: No", "Other Conflict")))))</f>
        <v>Mutually Excluded</v>
      </c>
      <c r="K1834" s="10"/>
      <c r="L1834" s="10"/>
      <c r="N1834" s="220" t="s">
        <v>19</v>
      </c>
      <c r="O1834" s="54" t="str">
        <f>IF(J1834="Mutually Excluded","Exclude",IF(J1834= "Mutually Included","Include",M1834))</f>
        <v>Exclude</v>
      </c>
      <c r="P1834" s="54" t="str">
        <f>'Humans Alignment T&amp;A'!Z1834</f>
        <v>Exclude</v>
      </c>
      <c r="Q1834" s="120" t="str">
        <f>IF(AND(O1834="Exclude", P1834="Exclude"), "Mutually Excluded", IF(AND(OR(O1834="CERTAINLY INCLUDED", O1834="INCLUDE" ), OR(P1834="INCLUDE", P1834="MAYBE")), "MUTUALLY INCLUDED", IF(AND(O1834="MAYBE", P1834="MAYBE"), "Mutually MAYBE", IF(AND(O1834="Exclude", OR(P1834="INCLUDE", P1834="MAYBE")), "AI+Hum: No, Hum1+2: Yes", IF(AND(P1834="Exclude", OR(O1834="INCLUDE", O1834="CERTAINLY INCLUDED", H1834="MAYBE")), "Ai+hum: Yes, Hum1+2: No", "Other Conflict")))))</f>
        <v>Mutually Excluded</v>
      </c>
      <c r="U1834" s="121" t="str">
        <f>IF(Q1834="Mutually Excluded","Exclude",IF(Q1834= "Mutually Included","Include",R1834))</f>
        <v>Exclude</v>
      </c>
      <c r="V1834" s="122"/>
      <c r="X1834" s="117"/>
      <c r="Y1834" s="117"/>
      <c r="Z1834" s="103" t="str">
        <f t="shared" si="265"/>
        <v/>
      </c>
      <c r="AA1834" s="256"/>
      <c r="AB1834" s="186"/>
      <c r="AC1834" s="186"/>
      <c r="AD1834" s="203"/>
      <c r="AF1834" s="203"/>
      <c r="AG1834" s="102" t="str">
        <f t="shared" si="258"/>
        <v/>
      </c>
      <c r="AH1834" s="10" t="str">
        <f t="shared" si="261"/>
        <v/>
      </c>
      <c r="AI1834" s="102"/>
      <c r="AJ1834" s="10"/>
      <c r="AK1834" s="10"/>
      <c r="AL1834" s="105"/>
      <c r="AM1834" s="102"/>
      <c r="AN1834" s="10"/>
      <c r="AO1834" s="10" t="str">
        <f t="shared" si="259"/>
        <v/>
      </c>
      <c r="AP1834" s="10"/>
      <c r="AQ1834" s="10"/>
      <c r="AR1834" s="10"/>
      <c r="AS1834" s="10"/>
      <c r="AT1834" s="10"/>
      <c r="AU1834" s="10" t="str">
        <f>IF(O1834="include",AF1834,"")</f>
        <v/>
      </c>
      <c r="AV1834" s="54" t="str">
        <f>IF(P1834="include",AF1834,"")</f>
        <v/>
      </c>
    </row>
    <row r="1835" spans="1:65" s="54" customFormat="1" ht="60" customHeight="1">
      <c r="A1835" s="10">
        <v>1983</v>
      </c>
      <c r="B1835" s="187" t="s">
        <v>2401</v>
      </c>
      <c r="C1835" s="10" t="s">
        <v>2401</v>
      </c>
      <c r="D1835" s="10">
        <v>5</v>
      </c>
      <c r="E1835" s="10">
        <v>5</v>
      </c>
      <c r="F1835" s="10">
        <v>5</v>
      </c>
      <c r="G1835" s="119" t="str">
        <f t="shared" si="263"/>
        <v>CERTAINLY INCLUDED</v>
      </c>
      <c r="H1835" s="46" t="s">
        <v>1752</v>
      </c>
      <c r="I1835" s="189" t="s">
        <v>1752</v>
      </c>
      <c r="J1835" s="10" t="str">
        <f>IF(AND(G1835="Excluded", H1835="Excluded"), "Mutually Excluded", IF(AND(OR(G1835="CERTAINLY INCLUDED", G1835="INCLUDED", G1835="MAYBE" ), OR(H1835="INCLUDED", H1835="MAYBE")), "MUTUALLY INCLUDED", IF(AND(G1835="MAYBE", H1835="MAYBE"), "Mutually MAYBE", IF(AND(G1835="Excluded", OR(H1835="INCLUDED", H1835="MAYBE")), "AI: No, Human: Yes", IF(AND(H1835="Excluded", OR(G1835="INCLUDED", G1835="CERTAINLY INCLUDED", G1835="MAYBE")), "AI: Yes, Human: No", "Other Conflict")))))</f>
        <v>MUTUALLY INCLUDED</v>
      </c>
      <c r="K1835" s="10"/>
      <c r="L1835" s="10"/>
      <c r="N1835" s="220" t="s">
        <v>19</v>
      </c>
      <c r="O1835" s="54" t="str">
        <f>IF(J1835="Mutually Excluded","Exclude",IF(J1835= "Mutually Included","Include",M1835))</f>
        <v>Include</v>
      </c>
      <c r="P1835" s="54" t="str">
        <f>'Humans Alignment T&amp;A'!Z1835</f>
        <v>Include</v>
      </c>
      <c r="Q1835" s="120" t="str">
        <f>IF(AND(O1835="Exclude", P1835="Exclude"), "Mutually Excluded", IF(AND(OR(O1835="CERTAINLY INCLUDED", O1835="INCLUDE" ), OR(P1835="INCLUDE", P1835="MAYBE")), "MUTUALLY INCLUDED", IF(AND(O1835="MAYBE", P1835="MAYBE"), "Mutually MAYBE", IF(AND(O1835="Exclude", OR(P1835="INCLUDE", P1835="MAYBE")), "AI+Hum: No, Hum1+2: Yes", IF(AND(P1835="Exclude", OR(O1835="INCLUDE", O1835="CERTAINLY INCLUDED", H1835="MAYBE")), "Ai+hum: Yes, Hum1+2: No", "Other Conflict")))))</f>
        <v>MUTUALLY INCLUDED</v>
      </c>
      <c r="R1835" s="185"/>
      <c r="U1835" s="121" t="str">
        <f>IF(Q1835="Mutually Excluded","Exclude",IF(Q1835= "Mutually Included","Include",R1835))</f>
        <v>Include</v>
      </c>
      <c r="V1835" s="122" t="s">
        <v>19</v>
      </c>
      <c r="W1835" s="190" t="s">
        <v>19</v>
      </c>
      <c r="X1835" s="201" t="s">
        <v>901</v>
      </c>
      <c r="Y1835" s="201" t="s">
        <v>3028</v>
      </c>
      <c r="Z1835" s="103" t="str">
        <f t="shared" si="265"/>
        <v>Mutually Excluded</v>
      </c>
      <c r="AA1835" s="104" t="s">
        <v>19</v>
      </c>
      <c r="AB1835" s="186"/>
      <c r="AC1835" s="186"/>
      <c r="AD1835" s="203" t="s">
        <v>19</v>
      </c>
      <c r="AF1835" s="203" t="s">
        <v>19</v>
      </c>
      <c r="AG1835" s="102" t="str">
        <f t="shared" si="258"/>
        <v>Mutually Excluded</v>
      </c>
      <c r="AH1835" s="10" t="str">
        <f t="shared" si="261"/>
        <v>Mutually Excluded</v>
      </c>
      <c r="AI1835" s="102" t="s">
        <v>19</v>
      </c>
      <c r="AJ1835" s="10"/>
      <c r="AK1835" s="10"/>
      <c r="AL1835" s="107" t="s">
        <v>19</v>
      </c>
      <c r="AM1835" s="102"/>
      <c r="AN1835" s="10"/>
      <c r="AO1835" s="10" t="str">
        <f t="shared" si="259"/>
        <v>Mutually Excluded</v>
      </c>
      <c r="AP1835" s="10" t="str">
        <f>IF(COUNTA(AQ1835:AS1835)=0, "", IF(COUNTIF(AQ1835:AS1835,5)=3, "Include", IF(COUNTIF(AQ1835:AS1835,5)&gt;=1, "Maybe", "Exclude")))</f>
        <v>Exclude</v>
      </c>
      <c r="AQ1835" s="10">
        <v>3</v>
      </c>
      <c r="AR1835" s="10">
        <v>4</v>
      </c>
      <c r="AS1835" s="10">
        <v>2</v>
      </c>
      <c r="AT1835" s="10" t="s">
        <v>3115</v>
      </c>
      <c r="AU1835" s="10" t="str">
        <f>IF(O1835="include",AF1835,"")</f>
        <v>Exclude</v>
      </c>
      <c r="AV1835" s="54" t="str">
        <f>IF(P1835="include",AF1835,"")</f>
        <v>Exclude</v>
      </c>
    </row>
    <row r="1836" spans="1:65" s="54" customFormat="1" ht="27" customHeight="1">
      <c r="A1836" s="10">
        <v>1984</v>
      </c>
      <c r="B1836" s="10"/>
      <c r="C1836" s="10" t="s">
        <v>2403</v>
      </c>
      <c r="D1836" s="10">
        <v>2</v>
      </c>
      <c r="E1836" s="10">
        <v>2</v>
      </c>
      <c r="F1836" s="10">
        <v>3</v>
      </c>
      <c r="G1836" s="119" t="str">
        <f t="shared" si="263"/>
        <v>EXCLUDED</v>
      </c>
      <c r="H1836" s="147" t="s">
        <v>901</v>
      </c>
      <c r="I1836" s="189" t="s">
        <v>901</v>
      </c>
      <c r="J1836" s="10" t="str">
        <f>IF(AND(G1836="Excluded", H1836="Excluded"), "Mutually Excluded", IF(AND(OR(G1836="CERTAINLY INCLUDED", G1836="INCLUDED", G1836="MAYBE" ), OR(H1836="INCLUDED", H1836="MAYBE")), "MUTUALLY INCLUDED", IF(AND(G1836="MAYBE", H1836="MAYBE"), "Mutually MAYBE", IF(AND(G1836="Excluded", OR(H1836="INCLUDED", H1836="MAYBE")), "AI: No, Human: Yes", IF(AND(H1836="Excluded", OR(G1836="INCLUDED", G1836="CERTAINLY INCLUDED", G1836="MAYBE")), "AI: Yes, Human: No", "Other Conflict")))))</f>
        <v>Mutually Excluded</v>
      </c>
      <c r="K1836" s="10"/>
      <c r="L1836" s="10"/>
      <c r="N1836" s="220" t="s">
        <v>19</v>
      </c>
      <c r="O1836" s="54" t="str">
        <f>IF(J1836="Mutually Excluded","Exclude",IF(J1836= "Mutually Included","Include",M1836))</f>
        <v>Exclude</v>
      </c>
      <c r="P1836" s="54" t="str">
        <f>'Humans Alignment T&amp;A'!Z1836</f>
        <v>Exclude</v>
      </c>
      <c r="Q1836" s="120" t="str">
        <f>IF(AND(O1836="Exclude", P1836="Exclude"), "Mutually Excluded", IF(AND(OR(O1836="CERTAINLY INCLUDED", O1836="INCLUDE" ), OR(P1836="INCLUDE", P1836="MAYBE")), "MUTUALLY INCLUDED", IF(AND(O1836="MAYBE", P1836="MAYBE"), "Mutually MAYBE", IF(AND(O1836="Exclude", OR(P1836="INCLUDE", P1836="MAYBE")), "AI+Hum: No, Hum1+2: Yes", IF(AND(P1836="Exclude", OR(O1836="INCLUDE", O1836="CERTAINLY INCLUDED", H1836="MAYBE")), "Ai+hum: Yes, Hum1+2: No", "Other Conflict")))))</f>
        <v>Mutually Excluded</v>
      </c>
      <c r="U1836" s="121" t="str">
        <f>IF(Q1836="Mutually Excluded","Exclude",IF(Q1836= "Mutually Included","Include",R1836))</f>
        <v>Exclude</v>
      </c>
      <c r="V1836" s="122"/>
      <c r="X1836" s="117"/>
      <c r="Y1836" s="117"/>
      <c r="Z1836" s="103" t="str">
        <f t="shared" si="265"/>
        <v/>
      </c>
      <c r="AA1836" s="256"/>
      <c r="AB1836" s="186"/>
      <c r="AC1836" s="186"/>
      <c r="AD1836" s="203"/>
      <c r="AF1836" s="203"/>
      <c r="AG1836" s="102" t="str">
        <f t="shared" si="258"/>
        <v/>
      </c>
      <c r="AH1836" s="10" t="str">
        <f t="shared" si="261"/>
        <v/>
      </c>
      <c r="AI1836" s="102"/>
      <c r="AJ1836" s="10"/>
      <c r="AK1836" s="10"/>
      <c r="AL1836" s="105"/>
      <c r="AM1836" s="102"/>
      <c r="AN1836" s="10"/>
      <c r="AO1836" s="10" t="str">
        <f t="shared" si="259"/>
        <v/>
      </c>
      <c r="AP1836" s="10"/>
      <c r="AQ1836" s="10"/>
      <c r="AR1836" s="10"/>
      <c r="AS1836" s="10"/>
      <c r="AT1836" s="10"/>
      <c r="AU1836" s="10" t="str">
        <f>IF(O1836="include",AF1836,"")</f>
        <v/>
      </c>
      <c r="AV1836" s="54" t="str">
        <f>IF(P1836="include",AF1836,"")</f>
        <v/>
      </c>
    </row>
    <row r="1837" spans="1:65" s="54" customFormat="1" ht="70.150000000000006" customHeight="1">
      <c r="A1837" s="10">
        <v>1985</v>
      </c>
      <c r="B1837" s="10"/>
      <c r="C1837" s="10" t="s">
        <v>2404</v>
      </c>
      <c r="D1837" s="10">
        <v>1</v>
      </c>
      <c r="E1837" s="10">
        <v>1</v>
      </c>
      <c r="F1837" s="10">
        <v>1</v>
      </c>
      <c r="G1837" s="119" t="str">
        <f t="shared" si="263"/>
        <v>EXCLUDED</v>
      </c>
      <c r="H1837" s="147" t="s">
        <v>901</v>
      </c>
      <c r="I1837" s="189" t="s">
        <v>901</v>
      </c>
      <c r="J1837" s="10" t="str">
        <f>IF(AND(G1837="Excluded", H1837="Excluded"), "Mutually Excluded", IF(AND(OR(G1837="CERTAINLY INCLUDED", G1837="INCLUDED", G1837="MAYBE" ), OR(H1837="INCLUDED", H1837="MAYBE")), "MUTUALLY INCLUDED", IF(AND(G1837="MAYBE", H1837="MAYBE"), "Mutually MAYBE", IF(AND(G1837="Excluded", OR(H1837="INCLUDED", H1837="MAYBE")), "AI: No, Human: Yes", IF(AND(H1837="Excluded", OR(G1837="INCLUDED", G1837="CERTAINLY INCLUDED", G1837="MAYBE")), "AI: Yes, Human: No", "Other Conflict")))))</f>
        <v>Mutually Excluded</v>
      </c>
      <c r="K1837" s="10"/>
      <c r="L1837" s="10"/>
      <c r="N1837" s="220" t="s">
        <v>19</v>
      </c>
      <c r="O1837" s="54" t="str">
        <f>IF(J1837="Mutually Excluded","Exclude",IF(J1837= "Mutually Included","Include",M1837))</f>
        <v>Exclude</v>
      </c>
      <c r="P1837" s="54" t="str">
        <f>'Humans Alignment T&amp;A'!Z1837</f>
        <v>Exclude</v>
      </c>
      <c r="Q1837" s="120" t="str">
        <f>IF(AND(O1837="Exclude", P1837="Exclude"), "Mutually Excluded", IF(AND(OR(O1837="CERTAINLY INCLUDED", O1837="INCLUDE" ), OR(P1837="INCLUDE", P1837="MAYBE")), "MUTUALLY INCLUDED", IF(AND(O1837="MAYBE", P1837="MAYBE"), "Mutually MAYBE", IF(AND(O1837="Exclude", OR(P1837="INCLUDE", P1837="MAYBE")), "AI+Hum: No, Hum1+2: Yes", IF(AND(P1837="Exclude", OR(O1837="INCLUDE", O1837="CERTAINLY INCLUDED", H1837="MAYBE")), "Ai+hum: Yes, Hum1+2: No", "Other Conflict")))))</f>
        <v>Mutually Excluded</v>
      </c>
      <c r="U1837" s="121" t="str">
        <f>IF(Q1837="Mutually Excluded","Exclude",IF(Q1837= "Mutually Included","Include",R1837))</f>
        <v>Exclude</v>
      </c>
      <c r="V1837" s="122"/>
      <c r="X1837" s="117"/>
      <c r="Y1837" s="117"/>
      <c r="Z1837" s="103" t="str">
        <f t="shared" si="265"/>
        <v/>
      </c>
      <c r="AA1837" s="256"/>
      <c r="AB1837" s="186"/>
      <c r="AC1837" s="186"/>
      <c r="AD1837" s="203"/>
      <c r="AF1837" s="203"/>
      <c r="AG1837" s="102" t="str">
        <f t="shared" si="258"/>
        <v/>
      </c>
      <c r="AH1837" s="10" t="str">
        <f t="shared" si="261"/>
        <v/>
      </c>
      <c r="AI1837" s="102"/>
      <c r="AJ1837" s="10"/>
      <c r="AK1837" s="10"/>
      <c r="AL1837" s="105"/>
      <c r="AM1837" s="102"/>
      <c r="AN1837" s="10"/>
      <c r="AO1837" s="10" t="str">
        <f t="shared" si="259"/>
        <v/>
      </c>
      <c r="AP1837" s="10"/>
      <c r="AQ1837" s="10"/>
      <c r="AR1837" s="10"/>
      <c r="AS1837" s="10"/>
      <c r="AT1837" s="10"/>
      <c r="AU1837" s="10" t="str">
        <f>IF(O1837="include",AF1837,"")</f>
        <v/>
      </c>
      <c r="AV1837" s="54" t="str">
        <f>IF(P1837="include",AF1837,"")</f>
        <v/>
      </c>
      <c r="BC1837" s="10"/>
      <c r="BH1837" s="10"/>
      <c r="BM1837" s="10"/>
    </row>
    <row r="1838" spans="1:65" s="54" customFormat="1" ht="30">
      <c r="A1838" s="10">
        <v>1986</v>
      </c>
      <c r="B1838" s="10"/>
      <c r="C1838" s="10" t="s">
        <v>2405</v>
      </c>
      <c r="D1838" s="10">
        <v>1</v>
      </c>
      <c r="E1838" s="10">
        <v>1</v>
      </c>
      <c r="F1838" s="10">
        <v>1</v>
      </c>
      <c r="G1838" s="119" t="str">
        <f t="shared" si="263"/>
        <v>EXCLUDED</v>
      </c>
      <c r="H1838" s="147" t="s">
        <v>901</v>
      </c>
      <c r="I1838" s="189" t="s">
        <v>901</v>
      </c>
      <c r="J1838" s="10" t="str">
        <f>IF(AND(G1838="Excluded", H1838="Excluded"), "Mutually Excluded", IF(AND(OR(G1838="CERTAINLY INCLUDED", G1838="INCLUDED", G1838="MAYBE" ), OR(H1838="INCLUDED", H1838="MAYBE")), "MUTUALLY INCLUDED", IF(AND(G1838="MAYBE", H1838="MAYBE"), "Mutually MAYBE", IF(AND(G1838="Excluded", OR(H1838="INCLUDED", H1838="MAYBE")), "AI: No, Human: Yes", IF(AND(H1838="Excluded", OR(G1838="INCLUDED", G1838="CERTAINLY INCLUDED", G1838="MAYBE")), "AI: Yes, Human: No", "Other Conflict")))))</f>
        <v>Mutually Excluded</v>
      </c>
      <c r="K1838" s="10"/>
      <c r="L1838" s="10"/>
      <c r="N1838" s="220" t="s">
        <v>19</v>
      </c>
      <c r="O1838" s="54" t="str">
        <f>IF(J1838="Mutually Excluded","Exclude",IF(J1838= "Mutually Included","Include",M1838))</f>
        <v>Exclude</v>
      </c>
      <c r="P1838" s="54" t="str">
        <f>'Humans Alignment T&amp;A'!Z1838</f>
        <v>Exclude</v>
      </c>
      <c r="Q1838" s="120" t="str">
        <f>IF(AND(O1838="Exclude", P1838="Exclude"), "Mutually Excluded", IF(AND(OR(O1838="CERTAINLY INCLUDED", O1838="INCLUDE" ), OR(P1838="INCLUDE", P1838="MAYBE")), "MUTUALLY INCLUDED", IF(AND(O1838="MAYBE", P1838="MAYBE"), "Mutually MAYBE", IF(AND(O1838="Exclude", OR(P1838="INCLUDE", P1838="MAYBE")), "AI+Hum: No, Hum1+2: Yes", IF(AND(P1838="Exclude", OR(O1838="INCLUDE", O1838="CERTAINLY INCLUDED", H1838="MAYBE")), "Ai+hum: Yes, Hum1+2: No", "Other Conflict")))))</f>
        <v>Mutually Excluded</v>
      </c>
      <c r="U1838" s="121" t="str">
        <f>IF(Q1838="Mutually Excluded","Exclude",IF(Q1838= "Mutually Included","Include",R1838))</f>
        <v>Exclude</v>
      </c>
      <c r="V1838" s="122"/>
      <c r="X1838" s="117"/>
      <c r="Y1838" s="117"/>
      <c r="Z1838" s="103" t="str">
        <f t="shared" si="265"/>
        <v/>
      </c>
      <c r="AA1838" s="256"/>
      <c r="AB1838" s="186"/>
      <c r="AC1838" s="186"/>
      <c r="AD1838" s="203"/>
      <c r="AF1838" s="203"/>
      <c r="AG1838" s="102" t="str">
        <f t="shared" si="258"/>
        <v/>
      </c>
      <c r="AH1838" s="10" t="str">
        <f t="shared" si="261"/>
        <v/>
      </c>
      <c r="AI1838" s="102"/>
      <c r="AJ1838" s="10"/>
      <c r="AK1838" s="10"/>
      <c r="AL1838" s="105"/>
      <c r="AM1838" s="102"/>
      <c r="AN1838" s="10"/>
      <c r="AO1838" s="10" t="str">
        <f t="shared" si="259"/>
        <v/>
      </c>
      <c r="AP1838" s="10"/>
      <c r="AQ1838" s="10"/>
      <c r="AR1838" s="10"/>
      <c r="AS1838" s="10"/>
      <c r="AT1838" s="10"/>
      <c r="AU1838" s="10" t="str">
        <f>IF(O1838="include",AF1838,"")</f>
        <v/>
      </c>
      <c r="AV1838" s="54" t="str">
        <f>IF(P1838="include",AF1838,"")</f>
        <v/>
      </c>
      <c r="BC1838" s="10"/>
      <c r="BH1838" s="10"/>
      <c r="BM1838" s="10"/>
    </row>
    <row r="1839" spans="1:65" s="54" customFormat="1" ht="45">
      <c r="A1839" s="10">
        <v>1987</v>
      </c>
      <c r="B1839" s="10"/>
      <c r="C1839" s="10" t="s">
        <v>2406</v>
      </c>
      <c r="D1839" s="10">
        <v>1</v>
      </c>
      <c r="E1839" s="10">
        <v>1</v>
      </c>
      <c r="F1839" s="10">
        <v>1</v>
      </c>
      <c r="G1839" s="119" t="str">
        <f t="shared" si="263"/>
        <v>EXCLUDED</v>
      </c>
      <c r="H1839" s="147" t="s">
        <v>901</v>
      </c>
      <c r="I1839" s="189" t="s">
        <v>901</v>
      </c>
      <c r="J1839" s="10" t="str">
        <f>IF(AND(G1839="Excluded", H1839="Excluded"), "Mutually Excluded", IF(AND(OR(G1839="CERTAINLY INCLUDED", G1839="INCLUDED", G1839="MAYBE" ), OR(H1839="INCLUDED", H1839="MAYBE")), "MUTUALLY INCLUDED", IF(AND(G1839="MAYBE", H1839="MAYBE"), "Mutually MAYBE", IF(AND(G1839="Excluded", OR(H1839="INCLUDED", H1839="MAYBE")), "AI: No, Human: Yes", IF(AND(H1839="Excluded", OR(G1839="INCLUDED", G1839="CERTAINLY INCLUDED", G1839="MAYBE")), "AI: Yes, Human: No", "Other Conflict")))))</f>
        <v>Mutually Excluded</v>
      </c>
      <c r="K1839" s="10"/>
      <c r="L1839" s="10"/>
      <c r="N1839" s="220" t="s">
        <v>19</v>
      </c>
      <c r="O1839" s="54" t="str">
        <f>IF(J1839="Mutually Excluded","Exclude",IF(J1839= "Mutually Included","Include",M1839))</f>
        <v>Exclude</v>
      </c>
      <c r="P1839" s="54" t="str">
        <f>'Humans Alignment T&amp;A'!Z1839</f>
        <v>Exclude</v>
      </c>
      <c r="Q1839" s="120" t="str">
        <f>IF(AND(O1839="Exclude", P1839="Exclude"), "Mutually Excluded", IF(AND(OR(O1839="CERTAINLY INCLUDED", O1839="INCLUDE" ), OR(P1839="INCLUDE", P1839="MAYBE")), "MUTUALLY INCLUDED", IF(AND(O1839="MAYBE", P1839="MAYBE"), "Mutually MAYBE", IF(AND(O1839="Exclude", OR(P1839="INCLUDE", P1839="MAYBE")), "AI+Hum: No, Hum1+2: Yes", IF(AND(P1839="Exclude", OR(O1839="INCLUDE", O1839="CERTAINLY INCLUDED", H1839="MAYBE")), "Ai+hum: Yes, Hum1+2: No", "Other Conflict")))))</f>
        <v>Mutually Excluded</v>
      </c>
      <c r="U1839" s="121" t="str">
        <f>IF(Q1839="Mutually Excluded","Exclude",IF(Q1839= "Mutually Included","Include",R1839))</f>
        <v>Exclude</v>
      </c>
      <c r="V1839" s="122"/>
      <c r="X1839" s="117"/>
      <c r="Y1839" s="117"/>
      <c r="Z1839" s="103" t="str">
        <f t="shared" si="265"/>
        <v/>
      </c>
      <c r="AA1839" s="256"/>
      <c r="AB1839" s="186"/>
      <c r="AC1839" s="186"/>
      <c r="AD1839" s="203"/>
      <c r="AF1839" s="203"/>
      <c r="AG1839" s="102" t="str">
        <f t="shared" ref="AG1839:AG1903" si="270">IF(OR(ISBLANK(AF1839), ISBLANK(AD1839)), "", IF(AND(OR(AF1839="Include", AF1839="Maybe"), OR(AD1839="Include", AD1839="Maybe", AD1839="Certainly Included")), "Mutually Included", IF(AND(AF1839="Exclude", AD1839="Exclude"), "Mutually Excluded", IF(AND(AF1839="Exclude", OR(AD1839="Include", AD1839="Maybe")), "Nikos Excluded, Mikhail Included", IF(AND(OR(AF1839="Include", AF1839="Maybe"), AD1839="Exclude"), "Nikos Included, Mikhail Excluded", "Pal")))))</f>
        <v/>
      </c>
      <c r="AH1839" s="10" t="str">
        <f t="shared" si="261"/>
        <v/>
      </c>
      <c r="AI1839" s="102"/>
      <c r="AJ1839" s="10"/>
      <c r="AK1839" s="10"/>
      <c r="AL1839" s="105"/>
      <c r="AM1839" s="102"/>
      <c r="AN1839" s="10"/>
      <c r="AO1839" s="10" t="str">
        <f t="shared" ref="AO1839:AO1903" si="271">IF(OR(ISBLANK(AF1839), ISBLANK(AP1839)), "", IF(AND(OR(AF1839="Include", AF1839="Maybe"), OR(AP1839="Include", AP1839="Maybe", AP1839="Certainly Included")), "Mutually Included", IF(AND(AF1839="Exclude", AP1839="Exclude"), "Mutually Excluded", IF(AND(AF1839="Exclude", OR(AP1839="Include", AP1839="Maybe",, AP1839="Certainly Included")), "Human Excluded, AI Included", IF(AND(OR(AF1839="Include", AF1839="Maybe"), AP1839="Exclude"), "Human Included, AI Excluded", "Pal")))))</f>
        <v/>
      </c>
      <c r="AP1839" s="10"/>
      <c r="AQ1839" s="10"/>
      <c r="AR1839" s="10"/>
      <c r="AS1839" s="10"/>
      <c r="AT1839" s="10"/>
      <c r="AU1839" s="10" t="str">
        <f>IF(O1839="include",AF1839,"")</f>
        <v/>
      </c>
      <c r="AV1839" s="54" t="str">
        <f>IF(P1839="include",AF1839,"")</f>
        <v/>
      </c>
      <c r="BC1839" s="10"/>
      <c r="BH1839" s="10"/>
      <c r="BM1839" s="10"/>
    </row>
    <row r="1840" spans="1:65" s="54" customFormat="1" ht="30">
      <c r="A1840" s="10">
        <v>1988</v>
      </c>
      <c r="B1840" s="10"/>
      <c r="C1840" s="10" t="s">
        <v>2407</v>
      </c>
      <c r="D1840" s="10">
        <v>1</v>
      </c>
      <c r="E1840" s="10">
        <v>1</v>
      </c>
      <c r="F1840" s="10">
        <v>1</v>
      </c>
      <c r="G1840" s="119" t="str">
        <f t="shared" si="263"/>
        <v>EXCLUDED</v>
      </c>
      <c r="H1840" s="147" t="s">
        <v>901</v>
      </c>
      <c r="I1840" s="189" t="s">
        <v>901</v>
      </c>
      <c r="J1840" s="10" t="str">
        <f>IF(AND(G1840="Excluded", H1840="Excluded"), "Mutually Excluded", IF(AND(OR(G1840="CERTAINLY INCLUDED", G1840="INCLUDED", G1840="MAYBE" ), OR(H1840="INCLUDED", H1840="MAYBE")), "MUTUALLY INCLUDED", IF(AND(G1840="MAYBE", H1840="MAYBE"), "Mutually MAYBE", IF(AND(G1840="Excluded", OR(H1840="INCLUDED", H1840="MAYBE")), "AI: No, Human: Yes", IF(AND(H1840="Excluded", OR(G1840="INCLUDED", G1840="CERTAINLY INCLUDED", G1840="MAYBE")), "AI: Yes, Human: No", "Other Conflict")))))</f>
        <v>Mutually Excluded</v>
      </c>
      <c r="K1840" s="10"/>
      <c r="L1840" s="10"/>
      <c r="N1840" s="220" t="s">
        <v>19</v>
      </c>
      <c r="O1840" s="54" t="str">
        <f>IF(J1840="Mutually Excluded","Exclude",IF(J1840= "Mutually Included","Include",M1840))</f>
        <v>Exclude</v>
      </c>
      <c r="P1840" s="54" t="str">
        <f>'Humans Alignment T&amp;A'!Z1840</f>
        <v>Exclude</v>
      </c>
      <c r="Q1840" s="120" t="str">
        <f>IF(AND(O1840="Exclude", P1840="Exclude"), "Mutually Excluded", IF(AND(OR(O1840="CERTAINLY INCLUDED", O1840="INCLUDE" ), OR(P1840="INCLUDE", P1840="MAYBE")), "MUTUALLY INCLUDED", IF(AND(O1840="MAYBE", P1840="MAYBE"), "Mutually MAYBE", IF(AND(O1840="Exclude", OR(P1840="INCLUDE", P1840="MAYBE")), "AI+Hum: No, Hum1+2: Yes", IF(AND(P1840="Exclude", OR(O1840="INCLUDE", O1840="CERTAINLY INCLUDED", H1840="MAYBE")), "Ai+hum: Yes, Hum1+2: No", "Other Conflict")))))</f>
        <v>Mutually Excluded</v>
      </c>
      <c r="U1840" s="121" t="str">
        <f>IF(Q1840="Mutually Excluded","Exclude",IF(Q1840= "Mutually Included","Include",R1840))</f>
        <v>Exclude</v>
      </c>
      <c r="V1840" s="122"/>
      <c r="X1840" s="117"/>
      <c r="Y1840" s="117"/>
      <c r="Z1840" s="103" t="str">
        <f t="shared" si="265"/>
        <v/>
      </c>
      <c r="AA1840" s="256"/>
      <c r="AB1840" s="186"/>
      <c r="AC1840" s="186"/>
      <c r="AD1840" s="203"/>
      <c r="AF1840" s="203"/>
      <c r="AG1840" s="102" t="str">
        <f t="shared" si="270"/>
        <v/>
      </c>
      <c r="AH1840" s="10" t="str">
        <f t="shared" si="261"/>
        <v/>
      </c>
      <c r="AI1840" s="102"/>
      <c r="AJ1840" s="10"/>
      <c r="AK1840" s="10"/>
      <c r="AL1840" s="105"/>
      <c r="AM1840" s="102"/>
      <c r="AN1840" s="10"/>
      <c r="AO1840" s="10" t="str">
        <f t="shared" si="271"/>
        <v/>
      </c>
      <c r="AP1840" s="10"/>
      <c r="AQ1840" s="10"/>
      <c r="AR1840" s="10"/>
      <c r="AS1840" s="10"/>
      <c r="AT1840" s="10"/>
      <c r="AU1840" s="10" t="str">
        <f>IF(O1840="include",AF1840,"")</f>
        <v/>
      </c>
      <c r="AV1840" s="54" t="str">
        <f>IF(P1840="include",AF1840,"")</f>
        <v/>
      </c>
      <c r="BC1840" s="10"/>
      <c r="BH1840" s="10"/>
      <c r="BM1840" s="10"/>
    </row>
    <row r="1841" spans="1:65" s="54" customFormat="1" ht="30">
      <c r="A1841" s="10">
        <v>1989</v>
      </c>
      <c r="B1841" s="10"/>
      <c r="C1841" s="10" t="s">
        <v>2408</v>
      </c>
      <c r="D1841" s="10">
        <v>1</v>
      </c>
      <c r="E1841" s="10">
        <v>1</v>
      </c>
      <c r="F1841" s="10">
        <v>1</v>
      </c>
      <c r="G1841" s="119" t="str">
        <f t="shared" si="263"/>
        <v>EXCLUDED</v>
      </c>
      <c r="H1841" s="147" t="s">
        <v>901</v>
      </c>
      <c r="I1841" s="189" t="s">
        <v>901</v>
      </c>
      <c r="J1841" s="10" t="str">
        <f>IF(AND(G1841="Excluded", H1841="Excluded"), "Mutually Excluded", IF(AND(OR(G1841="CERTAINLY INCLUDED", G1841="INCLUDED", G1841="MAYBE" ), OR(H1841="INCLUDED", H1841="MAYBE")), "MUTUALLY INCLUDED", IF(AND(G1841="MAYBE", H1841="MAYBE"), "Mutually MAYBE", IF(AND(G1841="Excluded", OR(H1841="INCLUDED", H1841="MAYBE")), "AI: No, Human: Yes", IF(AND(H1841="Excluded", OR(G1841="INCLUDED", G1841="CERTAINLY INCLUDED", G1841="MAYBE")), "AI: Yes, Human: No", "Other Conflict")))))</f>
        <v>Mutually Excluded</v>
      </c>
      <c r="K1841" s="10"/>
      <c r="L1841" s="10"/>
      <c r="N1841" s="220" t="s">
        <v>19</v>
      </c>
      <c r="O1841" s="54" t="str">
        <f>IF(J1841="Mutually Excluded","Exclude",IF(J1841= "Mutually Included","Include",M1841))</f>
        <v>Exclude</v>
      </c>
      <c r="P1841" s="54" t="str">
        <f>'Humans Alignment T&amp;A'!Z1841</f>
        <v>Exclude</v>
      </c>
      <c r="Q1841" s="120" t="str">
        <f>IF(AND(O1841="Exclude", P1841="Exclude"), "Mutually Excluded", IF(AND(OR(O1841="CERTAINLY INCLUDED", O1841="INCLUDE" ), OR(P1841="INCLUDE", P1841="MAYBE")), "MUTUALLY INCLUDED", IF(AND(O1841="MAYBE", P1841="MAYBE"), "Mutually MAYBE", IF(AND(O1841="Exclude", OR(P1841="INCLUDE", P1841="MAYBE")), "AI+Hum: No, Hum1+2: Yes", IF(AND(P1841="Exclude", OR(O1841="INCLUDE", O1841="CERTAINLY INCLUDED", H1841="MAYBE")), "Ai+hum: Yes, Hum1+2: No", "Other Conflict")))))</f>
        <v>Mutually Excluded</v>
      </c>
      <c r="U1841" s="121" t="str">
        <f>IF(Q1841="Mutually Excluded","Exclude",IF(Q1841= "Mutually Included","Include",R1841))</f>
        <v>Exclude</v>
      </c>
      <c r="V1841" s="122"/>
      <c r="X1841" s="117"/>
      <c r="Y1841" s="117"/>
      <c r="Z1841" s="103" t="str">
        <f t="shared" si="265"/>
        <v/>
      </c>
      <c r="AA1841" s="256"/>
      <c r="AB1841" s="186"/>
      <c r="AC1841" s="186"/>
      <c r="AD1841" s="203"/>
      <c r="AF1841" s="203"/>
      <c r="AG1841" s="102" t="str">
        <f t="shared" si="270"/>
        <v/>
      </c>
      <c r="AH1841" s="10" t="str">
        <f t="shared" si="261"/>
        <v/>
      </c>
      <c r="AI1841" s="102"/>
      <c r="AJ1841" s="10"/>
      <c r="AK1841" s="10"/>
      <c r="AL1841" s="105"/>
      <c r="AM1841" s="102"/>
      <c r="AN1841" s="10"/>
      <c r="AO1841" s="10" t="str">
        <f t="shared" si="271"/>
        <v/>
      </c>
      <c r="AP1841" s="10"/>
      <c r="AQ1841" s="10"/>
      <c r="AR1841" s="10"/>
      <c r="AS1841" s="10"/>
      <c r="AT1841" s="10"/>
      <c r="AU1841" s="10" t="str">
        <f>IF(O1841="include",AF1841,"")</f>
        <v/>
      </c>
      <c r="AV1841" s="54" t="str">
        <f>IF(P1841="include",AF1841,"")</f>
        <v/>
      </c>
      <c r="BC1841" s="10"/>
      <c r="BH1841" s="10"/>
      <c r="BM1841" s="10"/>
    </row>
    <row r="1842" spans="1:65" s="54" customFormat="1" ht="30.75" thickBot="1">
      <c r="A1842" s="10">
        <v>1990</v>
      </c>
      <c r="B1842" s="10"/>
      <c r="C1842" s="10" t="s">
        <v>2409</v>
      </c>
      <c r="D1842" s="10">
        <v>1</v>
      </c>
      <c r="E1842" s="10">
        <v>1</v>
      </c>
      <c r="F1842" s="10">
        <v>1</v>
      </c>
      <c r="G1842" s="119" t="str">
        <f t="shared" si="263"/>
        <v>EXCLUDED</v>
      </c>
      <c r="H1842" s="147" t="s">
        <v>901</v>
      </c>
      <c r="I1842" s="189" t="s">
        <v>901</v>
      </c>
      <c r="J1842" s="10" t="str">
        <f>IF(AND(G1842="Excluded", H1842="Excluded"), "Mutually Excluded", IF(AND(OR(G1842="CERTAINLY INCLUDED", G1842="INCLUDED", G1842="MAYBE" ), OR(H1842="INCLUDED", H1842="MAYBE")), "MUTUALLY INCLUDED", IF(AND(G1842="MAYBE", H1842="MAYBE"), "Mutually MAYBE", IF(AND(G1842="Excluded", OR(H1842="INCLUDED", H1842="MAYBE")), "AI: No, Human: Yes", IF(AND(H1842="Excluded", OR(G1842="INCLUDED", G1842="CERTAINLY INCLUDED", G1842="MAYBE")), "AI: Yes, Human: No", "Other Conflict")))))</f>
        <v>Mutually Excluded</v>
      </c>
      <c r="K1842" s="10"/>
      <c r="L1842" s="10"/>
      <c r="N1842" s="220" t="s">
        <v>19</v>
      </c>
      <c r="O1842" s="54" t="str">
        <f>IF(J1842="Mutually Excluded","Exclude",IF(J1842= "Mutually Included","Include",M1842))</f>
        <v>Exclude</v>
      </c>
      <c r="P1842" s="54" t="str">
        <f>'Humans Alignment T&amp;A'!Z1842</f>
        <v>Exclude</v>
      </c>
      <c r="Q1842" s="120" t="str">
        <f>IF(AND(O1842="Exclude", P1842="Exclude"), "Mutually Excluded", IF(AND(OR(O1842="CERTAINLY INCLUDED", O1842="INCLUDE" ), OR(P1842="INCLUDE", P1842="MAYBE")), "MUTUALLY INCLUDED", IF(AND(O1842="MAYBE", P1842="MAYBE"), "Mutually MAYBE", IF(AND(O1842="Exclude", OR(P1842="INCLUDE", P1842="MAYBE")), "AI+Hum: No, Hum1+2: Yes", IF(AND(P1842="Exclude", OR(O1842="INCLUDE", O1842="CERTAINLY INCLUDED", H1842="MAYBE")), "Ai+hum: Yes, Hum1+2: No", "Other Conflict")))))</f>
        <v>Mutually Excluded</v>
      </c>
      <c r="U1842" s="121" t="str">
        <f>IF(Q1842="Mutually Excluded","Exclude",IF(Q1842= "Mutually Included","Include",R1842))</f>
        <v>Exclude</v>
      </c>
      <c r="V1842" s="122"/>
      <c r="X1842" s="117"/>
      <c r="Y1842" s="117"/>
      <c r="Z1842" s="103" t="str">
        <f t="shared" si="265"/>
        <v/>
      </c>
      <c r="AA1842" s="256"/>
      <c r="AB1842" s="186"/>
      <c r="AC1842" s="186"/>
      <c r="AD1842" s="203"/>
      <c r="AF1842" s="203"/>
      <c r="AG1842" s="102" t="str">
        <f t="shared" si="270"/>
        <v/>
      </c>
      <c r="AH1842" s="10" t="str">
        <f t="shared" si="261"/>
        <v/>
      </c>
      <c r="AI1842" s="102"/>
      <c r="AJ1842" s="10"/>
      <c r="AK1842" s="10"/>
      <c r="AL1842" s="105"/>
      <c r="AM1842" s="102"/>
      <c r="AN1842" s="10"/>
      <c r="AO1842" s="10" t="str">
        <f t="shared" si="271"/>
        <v/>
      </c>
      <c r="AP1842" s="10"/>
      <c r="AQ1842" s="10"/>
      <c r="AR1842" s="10"/>
      <c r="AS1842" s="10"/>
      <c r="AT1842" s="10"/>
      <c r="AU1842" s="10" t="str">
        <f>IF(O1842="include",AF1842,"")</f>
        <v/>
      </c>
      <c r="AV1842" s="54" t="str">
        <f>IF(P1842="include",AF1842,"")</f>
        <v/>
      </c>
      <c r="BC1842" s="10"/>
      <c r="BH1842" s="10"/>
      <c r="BM1842" s="10"/>
    </row>
    <row r="1843" spans="1:65" s="54" customFormat="1" ht="30">
      <c r="A1843" s="10">
        <v>1991</v>
      </c>
      <c r="B1843" s="10"/>
      <c r="C1843" s="10" t="s">
        <v>2410</v>
      </c>
      <c r="D1843" s="10">
        <v>1</v>
      </c>
      <c r="E1843" s="10">
        <v>1</v>
      </c>
      <c r="F1843" s="10">
        <v>1</v>
      </c>
      <c r="G1843" s="119" t="str">
        <f t="shared" si="263"/>
        <v>EXCLUDED</v>
      </c>
      <c r="H1843" s="147" t="s">
        <v>901</v>
      </c>
      <c r="I1843" s="189" t="s">
        <v>901</v>
      </c>
      <c r="J1843" s="10" t="str">
        <f>IF(AND(G1843="Excluded", H1843="Excluded"), "Mutually Excluded", IF(AND(OR(G1843="CERTAINLY INCLUDED", G1843="INCLUDED", G1843="MAYBE" ), OR(H1843="INCLUDED", H1843="MAYBE")), "MUTUALLY INCLUDED", IF(AND(G1843="MAYBE", H1843="MAYBE"), "Mutually MAYBE", IF(AND(G1843="Excluded", OR(H1843="INCLUDED", H1843="MAYBE")), "AI: No, Human: Yes", IF(AND(H1843="Excluded", OR(G1843="INCLUDED", G1843="CERTAINLY INCLUDED", G1843="MAYBE")), "AI: Yes, Human: No", "Other Conflict")))))</f>
        <v>Mutually Excluded</v>
      </c>
      <c r="K1843" s="10"/>
      <c r="L1843" s="10"/>
      <c r="N1843" s="220" t="s">
        <v>19</v>
      </c>
      <c r="O1843" s="54" t="str">
        <f>IF(J1843="Mutually Excluded","Exclude",IF(J1843= "Mutually Included","Include",M1843))</f>
        <v>Exclude</v>
      </c>
      <c r="P1843" s="54" t="str">
        <f>'Humans Alignment T&amp;A'!Z1843</f>
        <v>Exclude</v>
      </c>
      <c r="Q1843" s="120" t="str">
        <f>IF(AND(O1843="Exclude", P1843="Exclude"), "Mutually Excluded", IF(AND(OR(O1843="CERTAINLY INCLUDED", O1843="INCLUDE" ), OR(P1843="INCLUDE", P1843="MAYBE")), "MUTUALLY INCLUDED", IF(AND(O1843="MAYBE", P1843="MAYBE"), "Mutually MAYBE", IF(AND(O1843="Exclude", OR(P1843="INCLUDE", P1843="MAYBE")), "AI+Hum: No, Hum1+2: Yes", IF(AND(P1843="Exclude", OR(O1843="INCLUDE", O1843="CERTAINLY INCLUDED", H1843="MAYBE")), "Ai+hum: Yes, Hum1+2: No", "Other Conflict")))))</f>
        <v>Mutually Excluded</v>
      </c>
      <c r="U1843" s="121" t="str">
        <f>IF(Q1843="Mutually Excluded","Exclude",IF(Q1843= "Mutually Included","Include",R1843))</f>
        <v>Exclude</v>
      </c>
      <c r="V1843" s="122"/>
      <c r="X1843" s="201"/>
      <c r="Y1843" s="123"/>
      <c r="Z1843" s="103"/>
      <c r="AA1843" s="191"/>
      <c r="AB1843" s="124"/>
      <c r="AC1843" s="124"/>
      <c r="AD1843" s="205"/>
      <c r="AF1843" s="203"/>
      <c r="AG1843" s="102"/>
      <c r="AH1843" s="10"/>
      <c r="AI1843" s="264"/>
      <c r="AJ1843" s="10"/>
      <c r="AK1843" s="10"/>
      <c r="AL1843" s="265"/>
      <c r="AM1843" s="102"/>
      <c r="AN1843" s="10"/>
      <c r="AO1843" s="10"/>
      <c r="AP1843" s="10"/>
      <c r="AQ1843" s="10"/>
      <c r="AR1843" s="10"/>
      <c r="AS1843" s="10"/>
      <c r="AT1843" s="10"/>
      <c r="AU1843" s="10" t="str">
        <f>IF(O1843="include",AF1843,"")</f>
        <v/>
      </c>
      <c r="AV1843" s="54" t="str">
        <f>IF(P1843="include",AF1843,"")</f>
        <v/>
      </c>
      <c r="BC1843" s="10"/>
      <c r="BH1843" s="10"/>
      <c r="BM1843" s="10"/>
    </row>
    <row r="1844" spans="1:65" s="54" customFormat="1" ht="45.75" thickBot="1">
      <c r="A1844" s="10">
        <v>1992</v>
      </c>
      <c r="B1844" s="10"/>
      <c r="C1844" s="10" t="s">
        <v>2411</v>
      </c>
      <c r="D1844" s="10">
        <v>1</v>
      </c>
      <c r="E1844" s="10">
        <v>1</v>
      </c>
      <c r="F1844" s="10">
        <v>1</v>
      </c>
      <c r="G1844" s="119" t="str">
        <f t="shared" si="263"/>
        <v>EXCLUDED</v>
      </c>
      <c r="H1844" s="147" t="s">
        <v>901</v>
      </c>
      <c r="I1844" s="189" t="s">
        <v>901</v>
      </c>
      <c r="J1844" s="10" t="str">
        <f>IF(AND(G1844="Excluded", H1844="Excluded"), "Mutually Excluded", IF(AND(OR(G1844="CERTAINLY INCLUDED", G1844="INCLUDED", G1844="MAYBE" ), OR(H1844="INCLUDED", H1844="MAYBE")), "MUTUALLY INCLUDED", IF(AND(G1844="MAYBE", H1844="MAYBE"), "Mutually MAYBE", IF(AND(G1844="Excluded", OR(H1844="INCLUDED", H1844="MAYBE")), "AI: No, Human: Yes", IF(AND(H1844="Excluded", OR(G1844="INCLUDED", G1844="CERTAINLY INCLUDED", G1844="MAYBE")), "AI: Yes, Human: No", "Other Conflict")))))</f>
        <v>Mutually Excluded</v>
      </c>
      <c r="K1844" s="10"/>
      <c r="L1844" s="10"/>
      <c r="N1844" s="220" t="s">
        <v>19</v>
      </c>
      <c r="O1844" s="54" t="str">
        <f>IF(J1844="Mutually Excluded","Exclude",IF(J1844= "Mutually Included","Include",M1844))</f>
        <v>Exclude</v>
      </c>
      <c r="P1844" s="54" t="str">
        <f>'Humans Alignment T&amp;A'!Z1844</f>
        <v>Exclude</v>
      </c>
      <c r="Q1844" s="120" t="str">
        <f>IF(AND(O1844="Exclude", P1844="Exclude"), "Mutually Excluded", IF(AND(OR(O1844="CERTAINLY INCLUDED", O1844="INCLUDE" ), OR(P1844="INCLUDE", P1844="MAYBE")), "MUTUALLY INCLUDED", IF(AND(O1844="MAYBE", P1844="MAYBE"), "Mutually MAYBE", IF(AND(O1844="Exclude", OR(P1844="INCLUDE", P1844="MAYBE")), "AI+Hum: No, Hum1+2: Yes", IF(AND(P1844="Exclude", OR(O1844="INCLUDE", O1844="CERTAINLY INCLUDED", H1844="MAYBE")), "Ai+hum: Yes, Hum1+2: No", "Other Conflict")))))</f>
        <v>Mutually Excluded</v>
      </c>
      <c r="S1844" s="54" t="s">
        <v>23</v>
      </c>
      <c r="T1844" s="54" t="s">
        <v>23</v>
      </c>
      <c r="U1844" s="121" t="str">
        <f>IF(Q1844="Mutually Excluded","Exclude",IF(Q1844= "Mutually Included","Include",R1844))</f>
        <v>Exclude</v>
      </c>
      <c r="V1844" s="122"/>
      <c r="X1844" s="201"/>
      <c r="Y1844" s="129"/>
      <c r="Z1844" s="103"/>
      <c r="AA1844" s="253"/>
      <c r="AB1844" s="124"/>
      <c r="AC1844" s="124"/>
      <c r="AD1844" s="205"/>
      <c r="AF1844" s="203"/>
      <c r="AG1844" s="102"/>
      <c r="AH1844" s="10"/>
      <c r="AI1844" s="254"/>
      <c r="AJ1844" s="10"/>
      <c r="AK1844" s="10"/>
      <c r="AL1844" s="255"/>
      <c r="AM1844" s="102"/>
      <c r="AN1844" s="10"/>
      <c r="AO1844" s="10" t="str">
        <f t="shared" si="271"/>
        <v/>
      </c>
      <c r="AP1844" s="10"/>
      <c r="AQ1844" s="10"/>
      <c r="AR1844" s="10"/>
      <c r="AS1844" s="10"/>
      <c r="AT1844" s="10"/>
      <c r="AU1844" s="10" t="str">
        <f>IF(O1844="include",AF1844,"")</f>
        <v/>
      </c>
      <c r="AV1844" s="54" t="str">
        <f>IF(P1844="include",AF1844,"")</f>
        <v/>
      </c>
      <c r="BC1844" s="10"/>
      <c r="BH1844" s="10"/>
      <c r="BM1844" s="10"/>
    </row>
    <row r="1845" spans="1:65" s="54" customFormat="1" ht="30">
      <c r="A1845" s="10">
        <v>1993</v>
      </c>
      <c r="B1845" s="10"/>
      <c r="C1845" s="10" t="s">
        <v>2412</v>
      </c>
      <c r="D1845" s="10">
        <v>1</v>
      </c>
      <c r="E1845" s="10">
        <v>1</v>
      </c>
      <c r="F1845" s="10">
        <v>1</v>
      </c>
      <c r="G1845" s="119" t="str">
        <f t="shared" si="263"/>
        <v>EXCLUDED</v>
      </c>
      <c r="H1845" s="147" t="s">
        <v>901</v>
      </c>
      <c r="I1845" s="189" t="s">
        <v>901</v>
      </c>
      <c r="J1845" s="10" t="str">
        <f>IF(AND(G1845="Excluded", H1845="Excluded"), "Mutually Excluded", IF(AND(OR(G1845="CERTAINLY INCLUDED", G1845="INCLUDED", G1845="MAYBE" ), OR(H1845="INCLUDED", H1845="MAYBE")), "MUTUALLY INCLUDED", IF(AND(G1845="MAYBE", H1845="MAYBE"), "Mutually MAYBE", IF(AND(G1845="Excluded", OR(H1845="INCLUDED", H1845="MAYBE")), "AI: No, Human: Yes", IF(AND(H1845="Excluded", OR(G1845="INCLUDED", G1845="CERTAINLY INCLUDED", G1845="MAYBE")), "AI: Yes, Human: No", "Other Conflict")))))</f>
        <v>Mutually Excluded</v>
      </c>
      <c r="K1845" s="10"/>
      <c r="L1845" s="10"/>
      <c r="N1845" s="220" t="s">
        <v>19</v>
      </c>
      <c r="O1845" s="54" t="str">
        <f>IF(J1845="Mutually Excluded","Exclude",IF(J1845= "Mutually Included","Include",M1845))</f>
        <v>Exclude</v>
      </c>
      <c r="P1845" s="54" t="str">
        <f>'Humans Alignment T&amp;A'!Z1845</f>
        <v>Exclude</v>
      </c>
      <c r="Q1845" s="120" t="str">
        <f>IF(AND(O1845="Exclude", P1845="Exclude"), "Mutually Excluded", IF(AND(OR(O1845="CERTAINLY INCLUDED", O1845="INCLUDE" ), OR(P1845="INCLUDE", P1845="MAYBE")), "MUTUALLY INCLUDED", IF(AND(O1845="MAYBE", P1845="MAYBE"), "Mutually MAYBE", IF(AND(O1845="Exclude", OR(P1845="INCLUDE", P1845="MAYBE")), "AI+Hum: No, Hum1+2: Yes", IF(AND(P1845="Exclude", OR(O1845="INCLUDE", O1845="CERTAINLY INCLUDED", H1845="MAYBE")), "Ai+hum: Yes, Hum1+2: No", "Other Conflict")))))</f>
        <v>Mutually Excluded</v>
      </c>
      <c r="U1845" s="121" t="str">
        <f>IF(Q1845="Mutually Excluded","Exclude",IF(Q1845= "Mutually Included","Include",R1845))</f>
        <v>Exclude</v>
      </c>
      <c r="V1845" s="122"/>
      <c r="X1845" s="117"/>
      <c r="Y1845" s="117"/>
      <c r="Z1845" s="103" t="str">
        <f t="shared" ref="Z1845:Z1851" si="272">IF(OR(ISBLANK(AF1845), ISBLANK(V1845)), "", IF(AND(OR(AF1845="Include", AF1845="Maybe"), OR(V1845="Include", V1845="Maybe", V1845="Certainly Included")), "Mutually Included", IF(AND(AF1845="Exclude", V1845="Exclude"), "Mutually Excluded", IF(AND(AF1845="Exclude", OR(V1845="Include", V1845="Maybe")), "Nikos Excluded, Cindy Included", IF(AND(OR(AF1845="Include", AF1845="Maybe"), V1845="Exclude"), "Nikos Included, Cindy Excluded", "Pal")))))</f>
        <v/>
      </c>
      <c r="AA1845" s="256"/>
      <c r="AB1845" s="186"/>
      <c r="AC1845" s="186"/>
      <c r="AD1845" s="203"/>
      <c r="AF1845" s="203"/>
      <c r="AG1845" s="102" t="str">
        <f t="shared" si="270"/>
        <v/>
      </c>
      <c r="AH1845" s="10" t="str">
        <f t="shared" si="261"/>
        <v/>
      </c>
      <c r="AI1845" s="102"/>
      <c r="AJ1845" s="10"/>
      <c r="AK1845" s="10"/>
      <c r="AL1845" s="105"/>
      <c r="AM1845" s="102"/>
      <c r="AN1845" s="10"/>
      <c r="AO1845" s="10" t="str">
        <f t="shared" si="271"/>
        <v/>
      </c>
      <c r="AP1845" s="10"/>
      <c r="AQ1845" s="10"/>
      <c r="AR1845" s="10"/>
      <c r="AS1845" s="10"/>
      <c r="AT1845" s="10"/>
      <c r="AU1845" s="10" t="str">
        <f>IF(O1845="include",AF1845,"")</f>
        <v/>
      </c>
      <c r="AV1845" s="54" t="str">
        <f>IF(P1845="include",AF1845,"")</f>
        <v/>
      </c>
      <c r="BC1845" s="10"/>
      <c r="BH1845" s="10"/>
      <c r="BM1845" s="10"/>
    </row>
    <row r="1846" spans="1:65" s="54" customFormat="1" ht="70.150000000000006" customHeight="1">
      <c r="A1846" s="10">
        <v>1994</v>
      </c>
      <c r="B1846" s="10"/>
      <c r="C1846" s="10" t="s">
        <v>2413</v>
      </c>
      <c r="D1846" s="10">
        <v>4</v>
      </c>
      <c r="E1846" s="10">
        <v>3</v>
      </c>
      <c r="F1846" s="10">
        <v>4</v>
      </c>
      <c r="G1846" s="119" t="str">
        <f t="shared" si="263"/>
        <v>EXCLUDED</v>
      </c>
      <c r="H1846" s="147" t="s">
        <v>901</v>
      </c>
      <c r="I1846" s="189" t="s">
        <v>901</v>
      </c>
      <c r="J1846" s="10" t="str">
        <f>IF(AND(G1846="Excluded", H1846="Excluded"), "Mutually Excluded", IF(AND(OR(G1846="CERTAINLY INCLUDED", G1846="INCLUDED", G1846="MAYBE" ), OR(H1846="INCLUDED", H1846="MAYBE")), "MUTUALLY INCLUDED", IF(AND(G1846="MAYBE", H1846="MAYBE"), "Mutually MAYBE", IF(AND(G1846="Excluded", OR(H1846="INCLUDED", H1846="MAYBE")), "AI: No, Human: Yes", IF(AND(H1846="Excluded", OR(G1846="INCLUDED", G1846="CERTAINLY INCLUDED", G1846="MAYBE")), "AI: Yes, Human: No", "Other Conflict")))))</f>
        <v>Mutually Excluded</v>
      </c>
      <c r="K1846" s="10"/>
      <c r="L1846" s="10"/>
      <c r="N1846" s="220" t="s">
        <v>19</v>
      </c>
      <c r="O1846" s="54" t="str">
        <f>IF(J1846="Mutually Excluded","Exclude",IF(J1846= "Mutually Included","Include",M1846))</f>
        <v>Exclude</v>
      </c>
      <c r="P1846" s="54" t="str">
        <f>'Humans Alignment T&amp;A'!Z1846</f>
        <v>Exclude</v>
      </c>
      <c r="Q1846" s="120" t="str">
        <f>IF(AND(O1846="Exclude", P1846="Exclude"), "Mutually Excluded", IF(AND(OR(O1846="CERTAINLY INCLUDED", O1846="INCLUDE" ), OR(P1846="INCLUDE", P1846="MAYBE")), "MUTUALLY INCLUDED", IF(AND(O1846="MAYBE", P1846="MAYBE"), "Mutually MAYBE", IF(AND(O1846="Exclude", OR(P1846="INCLUDE", P1846="MAYBE")), "AI+Hum: No, Hum1+2: Yes", IF(AND(P1846="Exclude", OR(O1846="INCLUDE", O1846="CERTAINLY INCLUDED", H1846="MAYBE")), "Ai+hum: Yes, Hum1+2: No", "Other Conflict")))))</f>
        <v>Mutually Excluded</v>
      </c>
      <c r="U1846" s="121" t="str">
        <f>IF(Q1846="Mutually Excluded","Exclude",IF(Q1846= "Mutually Included","Include",R1846))</f>
        <v>Exclude</v>
      </c>
      <c r="V1846" s="122"/>
      <c r="X1846" s="117"/>
      <c r="Y1846" s="117"/>
      <c r="Z1846" s="103" t="str">
        <f t="shared" si="272"/>
        <v/>
      </c>
      <c r="AA1846" s="256"/>
      <c r="AB1846" s="186"/>
      <c r="AC1846" s="186"/>
      <c r="AD1846" s="203"/>
      <c r="AF1846" s="203"/>
      <c r="AG1846" s="102" t="str">
        <f t="shared" si="270"/>
        <v/>
      </c>
      <c r="AH1846" s="10" t="str">
        <f t="shared" si="261"/>
        <v/>
      </c>
      <c r="AI1846" s="102"/>
      <c r="AJ1846" s="10"/>
      <c r="AK1846" s="10"/>
      <c r="AL1846" s="105"/>
      <c r="AM1846" s="102"/>
      <c r="AN1846" s="10"/>
      <c r="AO1846" s="10" t="str">
        <f t="shared" si="271"/>
        <v/>
      </c>
      <c r="AP1846" s="10"/>
      <c r="AQ1846" s="10"/>
      <c r="AR1846" s="10"/>
      <c r="AS1846" s="10"/>
      <c r="AT1846" s="10"/>
      <c r="AU1846" s="10" t="str">
        <f>IF(O1846="include",AF1846,"")</f>
        <v/>
      </c>
      <c r="AV1846" s="54" t="str">
        <f>IF(P1846="include",AF1846,"")</f>
        <v/>
      </c>
      <c r="BC1846" s="10"/>
      <c r="BH1846" s="10"/>
      <c r="BM1846" s="10"/>
    </row>
    <row r="1847" spans="1:65" s="54" customFormat="1" ht="30">
      <c r="A1847" s="10">
        <v>1995</v>
      </c>
      <c r="B1847" s="10"/>
      <c r="C1847" s="10" t="s">
        <v>2414</v>
      </c>
      <c r="D1847" s="10">
        <v>3</v>
      </c>
      <c r="E1847" s="10">
        <v>3</v>
      </c>
      <c r="F1847" s="10">
        <v>2</v>
      </c>
      <c r="G1847" s="119" t="str">
        <f t="shared" si="263"/>
        <v>EXCLUDED</v>
      </c>
      <c r="H1847" s="147" t="s">
        <v>901</v>
      </c>
      <c r="I1847" s="189" t="s">
        <v>901</v>
      </c>
      <c r="J1847" s="10" t="str">
        <f>IF(AND(G1847="Excluded", H1847="Excluded"), "Mutually Excluded", IF(AND(OR(G1847="CERTAINLY INCLUDED", G1847="INCLUDED", G1847="MAYBE" ), OR(H1847="INCLUDED", H1847="MAYBE")), "MUTUALLY INCLUDED", IF(AND(G1847="MAYBE", H1847="MAYBE"), "Mutually MAYBE", IF(AND(G1847="Excluded", OR(H1847="INCLUDED", H1847="MAYBE")), "AI: No, Human: Yes", IF(AND(H1847="Excluded", OR(G1847="INCLUDED", G1847="CERTAINLY INCLUDED", G1847="MAYBE")), "AI: Yes, Human: No", "Other Conflict")))))</f>
        <v>Mutually Excluded</v>
      </c>
      <c r="K1847" s="10"/>
      <c r="L1847" s="10"/>
      <c r="N1847" s="220" t="s">
        <v>19</v>
      </c>
      <c r="O1847" s="54" t="str">
        <f>IF(J1847="Mutually Excluded","Exclude",IF(J1847= "Mutually Included","Include",M1847))</f>
        <v>Exclude</v>
      </c>
      <c r="P1847" s="54" t="str">
        <f>'Humans Alignment T&amp;A'!Z1847</f>
        <v>Exclude</v>
      </c>
      <c r="Q1847" s="120" t="str">
        <f>IF(AND(O1847="Exclude", P1847="Exclude"), "Mutually Excluded", IF(AND(OR(O1847="CERTAINLY INCLUDED", O1847="INCLUDE" ), OR(P1847="INCLUDE", P1847="MAYBE")), "MUTUALLY INCLUDED", IF(AND(O1847="MAYBE", P1847="MAYBE"), "Mutually MAYBE", IF(AND(O1847="Exclude", OR(P1847="INCLUDE", P1847="MAYBE")), "AI+Hum: No, Hum1+2: Yes", IF(AND(P1847="Exclude", OR(O1847="INCLUDE", O1847="CERTAINLY INCLUDED", H1847="MAYBE")), "Ai+hum: Yes, Hum1+2: No", "Other Conflict")))))</f>
        <v>Mutually Excluded</v>
      </c>
      <c r="U1847" s="121" t="str">
        <f>IF(Q1847="Mutually Excluded","Exclude",IF(Q1847= "Mutually Included","Include",R1847))</f>
        <v>Exclude</v>
      </c>
      <c r="V1847" s="122"/>
      <c r="X1847" s="117"/>
      <c r="Y1847" s="117"/>
      <c r="Z1847" s="103" t="str">
        <f t="shared" si="272"/>
        <v/>
      </c>
      <c r="AA1847" s="256"/>
      <c r="AB1847" s="186"/>
      <c r="AC1847" s="186"/>
      <c r="AD1847" s="203"/>
      <c r="AF1847" s="203"/>
      <c r="AG1847" s="102" t="str">
        <f t="shared" si="270"/>
        <v/>
      </c>
      <c r="AH1847" s="10" t="str">
        <f t="shared" si="261"/>
        <v/>
      </c>
      <c r="AI1847" s="102"/>
      <c r="AJ1847" s="10"/>
      <c r="AK1847" s="10"/>
      <c r="AL1847" s="105"/>
      <c r="AM1847" s="102"/>
      <c r="AN1847" s="10"/>
      <c r="AO1847" s="10" t="str">
        <f t="shared" si="271"/>
        <v/>
      </c>
      <c r="AP1847" s="10"/>
      <c r="AQ1847" s="10"/>
      <c r="AR1847" s="10"/>
      <c r="AS1847" s="10"/>
      <c r="AT1847" s="10"/>
      <c r="AU1847" s="10" t="str">
        <f>IF(O1847="include",AF1847,"")</f>
        <v/>
      </c>
      <c r="AV1847" s="54" t="str">
        <f>IF(P1847="include",AF1847,"")</f>
        <v/>
      </c>
      <c r="BC1847" s="10"/>
      <c r="BH1847" s="10"/>
      <c r="BM1847" s="10"/>
    </row>
    <row r="1848" spans="1:65" s="54" customFormat="1" ht="45">
      <c r="A1848" s="10">
        <v>1996</v>
      </c>
      <c r="B1848" s="10"/>
      <c r="C1848" s="10" t="s">
        <v>2415</v>
      </c>
      <c r="D1848" s="120">
        <v>5</v>
      </c>
      <c r="E1848" s="120">
        <v>5</v>
      </c>
      <c r="F1848" s="120">
        <v>5</v>
      </c>
      <c r="G1848" s="119" t="str">
        <f t="shared" si="263"/>
        <v>CERTAINLY INCLUDED</v>
      </c>
      <c r="H1848" s="147" t="s">
        <v>901</v>
      </c>
      <c r="I1848" s="189" t="s">
        <v>901</v>
      </c>
      <c r="J1848" s="10" t="str">
        <f>IF(AND(G1848="Excluded", H1848="Excluded"), "Mutually Excluded", IF(AND(OR(G1848="CERTAINLY INCLUDED", G1848="INCLUDED", G1848="MAYBE" ), OR(H1848="INCLUDED", H1848="MAYBE")), "MUTUALLY INCLUDED", IF(AND(G1848="MAYBE", H1848="MAYBE"), "Mutually MAYBE", IF(AND(G1848="Excluded", OR(H1848="INCLUDED", H1848="MAYBE")), "AI: No, Human: Yes", IF(AND(H1848="Excluded", OR(G1848="INCLUDED", G1848="CERTAINLY INCLUDED", G1848="MAYBE")), "AI: Yes, Human: No", "Other Conflict")))))</f>
        <v>AI: Yes, Human: No</v>
      </c>
      <c r="K1848" s="10" t="s">
        <v>3012</v>
      </c>
      <c r="L1848" s="10" t="s">
        <v>19</v>
      </c>
      <c r="M1848" s="54" t="s">
        <v>19</v>
      </c>
      <c r="N1848" s="220" t="s">
        <v>19</v>
      </c>
      <c r="O1848" s="54" t="str">
        <f>IF(J1848="Mutually Excluded","Exclude",IF(J1848= "Mutually Included","Include",M1848))</f>
        <v>Exclude</v>
      </c>
      <c r="P1848" s="54" t="str">
        <f>'Humans Alignment T&amp;A'!Z1848</f>
        <v>Exclude</v>
      </c>
      <c r="Q1848" s="120" t="str">
        <f>IF(AND(O1848="Exclude", P1848="Exclude"), "Mutually Excluded", IF(AND(OR(O1848="CERTAINLY INCLUDED", O1848="INCLUDE" ), OR(P1848="INCLUDE", P1848="MAYBE")), "MUTUALLY INCLUDED", IF(AND(O1848="MAYBE", P1848="MAYBE"), "Mutually MAYBE", IF(AND(O1848="Exclude", OR(P1848="INCLUDE", P1848="MAYBE")), "AI+Hum: No, Hum1+2: Yes", IF(AND(P1848="Exclude", OR(O1848="INCLUDE", O1848="CERTAINLY INCLUDED", H1848="MAYBE")), "Ai+hum: Yes, Hum1+2: No", "Other Conflict")))))</f>
        <v>Mutually Excluded</v>
      </c>
      <c r="U1848" s="121" t="str">
        <f>IF(Q1848="Mutually Excluded","Exclude",IF(Q1848= "Mutually Included","Include",R1848))</f>
        <v>Exclude</v>
      </c>
      <c r="V1848" s="122"/>
      <c r="X1848" s="117"/>
      <c r="Y1848" s="117"/>
      <c r="Z1848" s="103" t="str">
        <f t="shared" si="272"/>
        <v/>
      </c>
      <c r="AA1848" s="256"/>
      <c r="AB1848" s="186"/>
      <c r="AC1848" s="186"/>
      <c r="AD1848" s="203"/>
      <c r="AF1848" s="203"/>
      <c r="AG1848" s="102" t="str">
        <f t="shared" si="270"/>
        <v/>
      </c>
      <c r="AH1848" s="10" t="str">
        <f t="shared" si="261"/>
        <v/>
      </c>
      <c r="AI1848" s="102"/>
      <c r="AJ1848" s="10"/>
      <c r="AK1848" s="10"/>
      <c r="AL1848" s="105"/>
      <c r="AM1848" s="102"/>
      <c r="AN1848" s="10"/>
      <c r="AO1848" s="10" t="str">
        <f t="shared" si="271"/>
        <v/>
      </c>
      <c r="AP1848" s="10"/>
      <c r="AQ1848" s="10"/>
      <c r="AR1848" s="10"/>
      <c r="AS1848" s="10"/>
      <c r="AT1848" s="10"/>
      <c r="AU1848" s="10" t="str">
        <f>IF(O1848="include",AF1848,"")</f>
        <v/>
      </c>
      <c r="AV1848" s="54" t="str">
        <f>IF(P1848="include",AF1848,"")</f>
        <v/>
      </c>
      <c r="BC1848" s="10"/>
      <c r="BH1848" s="10"/>
      <c r="BM1848" s="10"/>
    </row>
    <row r="1849" spans="1:65" s="54" customFormat="1" ht="45">
      <c r="A1849" s="10">
        <v>1997</v>
      </c>
      <c r="B1849" s="10"/>
      <c r="C1849" s="10" t="s">
        <v>2417</v>
      </c>
      <c r="D1849" s="120">
        <v>2</v>
      </c>
      <c r="E1849" s="120">
        <v>2</v>
      </c>
      <c r="F1849" s="120">
        <v>3</v>
      </c>
      <c r="G1849" s="119" t="str">
        <f t="shared" si="263"/>
        <v>EXCLUDED</v>
      </c>
      <c r="H1849" s="147" t="s">
        <v>901</v>
      </c>
      <c r="I1849" s="189" t="s">
        <v>901</v>
      </c>
      <c r="J1849" s="10" t="str">
        <f>IF(AND(G1849="Excluded", H1849="Excluded"), "Mutually Excluded", IF(AND(OR(G1849="CERTAINLY INCLUDED", G1849="INCLUDED", G1849="MAYBE" ), OR(H1849="INCLUDED", H1849="MAYBE")), "MUTUALLY INCLUDED", IF(AND(G1849="MAYBE", H1849="MAYBE"), "Mutually MAYBE", IF(AND(G1849="Excluded", OR(H1849="INCLUDED", H1849="MAYBE")), "AI: No, Human: Yes", IF(AND(H1849="Excluded", OR(G1849="INCLUDED", G1849="CERTAINLY INCLUDED", G1849="MAYBE")), "AI: Yes, Human: No", "Other Conflict")))))</f>
        <v>Mutually Excluded</v>
      </c>
      <c r="K1849" s="10"/>
      <c r="L1849" s="10"/>
      <c r="N1849" s="220" t="s">
        <v>19</v>
      </c>
      <c r="O1849" s="54" t="str">
        <f>IF(J1849="Mutually Excluded","Exclude",IF(J1849= "Mutually Included","Include",M1849))</f>
        <v>Exclude</v>
      </c>
      <c r="P1849" s="54" t="str">
        <f>'Humans Alignment T&amp;A'!Z1849</f>
        <v>Exclude</v>
      </c>
      <c r="Q1849" s="120" t="str">
        <f>IF(AND(O1849="Exclude", P1849="Exclude"), "Mutually Excluded", IF(AND(OR(O1849="CERTAINLY INCLUDED", O1849="INCLUDE" ), OR(P1849="INCLUDE", P1849="MAYBE")), "MUTUALLY INCLUDED", IF(AND(O1849="MAYBE", P1849="MAYBE"), "Mutually MAYBE", IF(AND(O1849="Exclude", OR(P1849="INCLUDE", P1849="MAYBE")), "AI+Hum: No, Hum1+2: Yes", IF(AND(P1849="Exclude", OR(O1849="INCLUDE", O1849="CERTAINLY INCLUDED", H1849="MAYBE")), "Ai+hum: Yes, Hum1+2: No", "Other Conflict")))))</f>
        <v>Mutually Excluded</v>
      </c>
      <c r="U1849" s="121" t="str">
        <f>IF(Q1849="Mutually Excluded","Exclude",IF(Q1849= "Mutually Included","Include",R1849))</f>
        <v>Exclude</v>
      </c>
      <c r="V1849" s="122"/>
      <c r="X1849" s="117"/>
      <c r="Y1849" s="117"/>
      <c r="Z1849" s="103" t="str">
        <f t="shared" si="272"/>
        <v/>
      </c>
      <c r="AA1849" s="256"/>
      <c r="AB1849" s="186"/>
      <c r="AC1849" s="186"/>
      <c r="AD1849" s="203"/>
      <c r="AF1849" s="203"/>
      <c r="AG1849" s="102" t="str">
        <f t="shared" si="270"/>
        <v/>
      </c>
      <c r="AH1849" s="10" t="str">
        <f t="shared" si="261"/>
        <v/>
      </c>
      <c r="AI1849" s="102"/>
      <c r="AJ1849" s="10"/>
      <c r="AK1849" s="10"/>
      <c r="AL1849" s="105"/>
      <c r="AM1849" s="102"/>
      <c r="AN1849" s="10"/>
      <c r="AO1849" s="10" t="str">
        <f t="shared" si="271"/>
        <v/>
      </c>
      <c r="AP1849" s="10"/>
      <c r="AQ1849" s="10"/>
      <c r="AR1849" s="10"/>
      <c r="AS1849" s="10"/>
      <c r="AT1849" s="10"/>
      <c r="AU1849" s="10" t="str">
        <f>IF(O1849="include",AF1849,"")</f>
        <v/>
      </c>
      <c r="AV1849" s="54" t="str">
        <f>IF(P1849="include",AF1849,"")</f>
        <v/>
      </c>
      <c r="BC1849" s="10"/>
      <c r="BH1849" s="10"/>
      <c r="BM1849" s="10"/>
    </row>
    <row r="1850" spans="1:65" s="54" customFormat="1" ht="45">
      <c r="A1850" s="10">
        <v>1998</v>
      </c>
      <c r="B1850" s="10"/>
      <c r="C1850" s="10" t="s">
        <v>2418</v>
      </c>
      <c r="D1850" s="120">
        <v>1</v>
      </c>
      <c r="E1850" s="120">
        <v>1</v>
      </c>
      <c r="F1850" s="120">
        <v>1</v>
      </c>
      <c r="G1850" s="119" t="str">
        <f t="shared" si="263"/>
        <v>EXCLUDED</v>
      </c>
      <c r="H1850" s="147" t="s">
        <v>901</v>
      </c>
      <c r="I1850" s="189" t="s">
        <v>901</v>
      </c>
      <c r="J1850" s="10" t="str">
        <f>IF(AND(G1850="Excluded", H1850="Excluded"), "Mutually Excluded", IF(AND(OR(G1850="CERTAINLY INCLUDED", G1850="INCLUDED", G1850="MAYBE" ), OR(H1850="INCLUDED", H1850="MAYBE")), "MUTUALLY INCLUDED", IF(AND(G1850="MAYBE", H1850="MAYBE"), "Mutually MAYBE", IF(AND(G1850="Excluded", OR(H1850="INCLUDED", H1850="MAYBE")), "AI: No, Human: Yes", IF(AND(H1850="Excluded", OR(G1850="INCLUDED", G1850="CERTAINLY INCLUDED", G1850="MAYBE")), "AI: Yes, Human: No", "Other Conflict")))))</f>
        <v>Mutually Excluded</v>
      </c>
      <c r="K1850" s="10"/>
      <c r="L1850" s="10"/>
      <c r="N1850" s="220" t="s">
        <v>19</v>
      </c>
      <c r="O1850" s="54" t="str">
        <f>IF(J1850="Mutually Excluded","Exclude",IF(J1850= "Mutually Included","Include",M1850))</f>
        <v>Exclude</v>
      </c>
      <c r="P1850" s="54" t="str">
        <f>'Humans Alignment T&amp;A'!Z1850</f>
        <v>Exclude</v>
      </c>
      <c r="Q1850" s="120" t="str">
        <f>IF(AND(O1850="Exclude", P1850="Exclude"), "Mutually Excluded", IF(AND(OR(O1850="CERTAINLY INCLUDED", O1850="INCLUDE" ), OR(P1850="INCLUDE", P1850="MAYBE")), "MUTUALLY INCLUDED", IF(AND(O1850="MAYBE", P1850="MAYBE"), "Mutually MAYBE", IF(AND(O1850="Exclude", OR(P1850="INCLUDE", P1850="MAYBE")), "AI+Hum: No, Hum1+2: Yes", IF(AND(P1850="Exclude", OR(O1850="INCLUDE", O1850="CERTAINLY INCLUDED", H1850="MAYBE")), "Ai+hum: Yes, Hum1+2: No", "Other Conflict")))))</f>
        <v>Mutually Excluded</v>
      </c>
      <c r="U1850" s="121" t="str">
        <f>IF(Q1850="Mutually Excluded","Exclude",IF(Q1850= "Mutually Included","Include",R1850))</f>
        <v>Exclude</v>
      </c>
      <c r="V1850" s="122"/>
      <c r="X1850" s="117"/>
      <c r="Y1850" s="117"/>
      <c r="Z1850" s="103" t="str">
        <f t="shared" si="272"/>
        <v/>
      </c>
      <c r="AA1850" s="256"/>
      <c r="AB1850" s="186"/>
      <c r="AC1850" s="186"/>
      <c r="AD1850" s="203"/>
      <c r="AF1850" s="203"/>
      <c r="AG1850" s="102" t="str">
        <f t="shared" si="270"/>
        <v/>
      </c>
      <c r="AH1850" s="10" t="str">
        <f t="shared" si="261"/>
        <v/>
      </c>
      <c r="AI1850" s="102"/>
      <c r="AJ1850" s="10"/>
      <c r="AK1850" s="10"/>
      <c r="AL1850" s="105"/>
      <c r="AM1850" s="102"/>
      <c r="AN1850" s="10"/>
      <c r="AO1850" s="10" t="str">
        <f t="shared" si="271"/>
        <v/>
      </c>
      <c r="AP1850" s="10"/>
      <c r="AQ1850" s="10"/>
      <c r="AR1850" s="10"/>
      <c r="AS1850" s="10"/>
      <c r="AT1850" s="10"/>
      <c r="AU1850" s="10" t="str">
        <f>IF(O1850="include",AF1850,"")</f>
        <v/>
      </c>
      <c r="AV1850" s="54" t="str">
        <f>IF(P1850="include",AF1850,"")</f>
        <v/>
      </c>
      <c r="BC1850" s="10"/>
      <c r="BH1850" s="10"/>
      <c r="BM1850" s="10"/>
    </row>
    <row r="1851" spans="1:65" s="54" customFormat="1" ht="30.75" thickBot="1">
      <c r="A1851" s="10">
        <v>1999</v>
      </c>
      <c r="B1851" s="10"/>
      <c r="C1851" s="10" t="s">
        <v>2419</v>
      </c>
      <c r="D1851" s="120">
        <v>1</v>
      </c>
      <c r="E1851" s="120">
        <v>1</v>
      </c>
      <c r="F1851" s="120">
        <v>1</v>
      </c>
      <c r="G1851" s="119" t="str">
        <f t="shared" si="263"/>
        <v>EXCLUDED</v>
      </c>
      <c r="H1851" s="147" t="s">
        <v>901</v>
      </c>
      <c r="I1851" s="189" t="s">
        <v>901</v>
      </c>
      <c r="J1851" s="10" t="str">
        <f>IF(AND(G1851="Excluded", H1851="Excluded"), "Mutually Excluded", IF(AND(OR(G1851="CERTAINLY INCLUDED", G1851="INCLUDED", G1851="MAYBE" ), OR(H1851="INCLUDED", H1851="MAYBE")), "MUTUALLY INCLUDED", IF(AND(G1851="MAYBE", H1851="MAYBE"), "Mutually MAYBE", IF(AND(G1851="Excluded", OR(H1851="INCLUDED", H1851="MAYBE")), "AI: No, Human: Yes", IF(AND(H1851="Excluded", OR(G1851="INCLUDED", G1851="CERTAINLY INCLUDED", G1851="MAYBE")), "AI: Yes, Human: No", "Other Conflict")))))</f>
        <v>Mutually Excluded</v>
      </c>
      <c r="K1851" s="10"/>
      <c r="L1851" s="10"/>
      <c r="N1851" s="220" t="s">
        <v>19</v>
      </c>
      <c r="O1851" s="54" t="str">
        <f>IF(J1851="Mutually Excluded","Exclude",IF(J1851= "Mutually Included","Include",M1851))</f>
        <v>Exclude</v>
      </c>
      <c r="P1851" s="54" t="str">
        <f>'Humans Alignment T&amp;A'!Z1851</f>
        <v>Exclude</v>
      </c>
      <c r="Q1851" s="120" t="str">
        <f>IF(AND(O1851="Exclude", P1851="Exclude"), "Mutually Excluded", IF(AND(OR(O1851="CERTAINLY INCLUDED", O1851="INCLUDE" ), OR(P1851="INCLUDE", P1851="MAYBE")), "MUTUALLY INCLUDED", IF(AND(O1851="MAYBE", P1851="MAYBE"), "Mutually MAYBE", IF(AND(O1851="Exclude", OR(P1851="INCLUDE", P1851="MAYBE")), "AI+Hum: No, Hum1+2: Yes", IF(AND(P1851="Exclude", OR(O1851="INCLUDE", O1851="CERTAINLY INCLUDED", H1851="MAYBE")), "Ai+hum: Yes, Hum1+2: No", "Other Conflict")))))</f>
        <v>Mutually Excluded</v>
      </c>
      <c r="U1851" s="121" t="str">
        <f>IF(Q1851="Mutually Excluded","Exclude",IF(Q1851= "Mutually Included","Include",R1851))</f>
        <v>Exclude</v>
      </c>
      <c r="V1851" s="122"/>
      <c r="X1851" s="117"/>
      <c r="Y1851" s="117"/>
      <c r="Z1851" s="103" t="str">
        <f t="shared" si="272"/>
        <v/>
      </c>
      <c r="AA1851" s="256"/>
      <c r="AB1851" s="186"/>
      <c r="AC1851" s="186"/>
      <c r="AD1851" s="203"/>
      <c r="AF1851" s="203"/>
      <c r="AG1851" s="102" t="str">
        <f t="shared" si="270"/>
        <v/>
      </c>
      <c r="AH1851" s="10" t="str">
        <f t="shared" si="261"/>
        <v/>
      </c>
      <c r="AI1851" s="102"/>
      <c r="AJ1851" s="10"/>
      <c r="AK1851" s="10"/>
      <c r="AL1851" s="105"/>
      <c r="AM1851" s="102"/>
      <c r="AN1851" s="10"/>
      <c r="AO1851" s="10" t="str">
        <f t="shared" si="271"/>
        <v/>
      </c>
      <c r="AP1851" s="10"/>
      <c r="AQ1851" s="10"/>
      <c r="AR1851" s="10"/>
      <c r="AS1851" s="10"/>
      <c r="AT1851" s="10"/>
      <c r="AU1851" s="10" t="str">
        <f>IF(O1851="include",AF1851,"")</f>
        <v/>
      </c>
      <c r="AV1851" s="54" t="str">
        <f>IF(P1851="include",AF1851,"")</f>
        <v/>
      </c>
      <c r="BC1851" s="10"/>
      <c r="BH1851" s="10"/>
      <c r="BM1851" s="10"/>
    </row>
    <row r="1852" spans="1:65" s="54" customFormat="1" ht="30">
      <c r="A1852" s="10">
        <v>2000</v>
      </c>
      <c r="B1852" s="10"/>
      <c r="C1852" s="10" t="s">
        <v>2420</v>
      </c>
      <c r="D1852" s="120">
        <v>1</v>
      </c>
      <c r="E1852" s="120">
        <v>1</v>
      </c>
      <c r="F1852" s="120">
        <v>1</v>
      </c>
      <c r="G1852" s="119" t="str">
        <f t="shared" si="263"/>
        <v>EXCLUDED</v>
      </c>
      <c r="H1852" s="147" t="s">
        <v>901</v>
      </c>
      <c r="I1852" s="189" t="s">
        <v>901</v>
      </c>
      <c r="J1852" s="10" t="str">
        <f>IF(AND(G1852="Excluded", H1852="Excluded"), "Mutually Excluded", IF(AND(OR(G1852="CERTAINLY INCLUDED", G1852="INCLUDED", G1852="MAYBE" ), OR(H1852="INCLUDED", H1852="MAYBE")), "MUTUALLY INCLUDED", IF(AND(G1852="MAYBE", H1852="MAYBE"), "Mutually MAYBE", IF(AND(G1852="Excluded", OR(H1852="INCLUDED", H1852="MAYBE")), "AI: No, Human: Yes", IF(AND(H1852="Excluded", OR(G1852="INCLUDED", G1852="CERTAINLY INCLUDED", G1852="MAYBE")), "AI: Yes, Human: No", "Other Conflict")))))</f>
        <v>Mutually Excluded</v>
      </c>
      <c r="K1852" s="10"/>
      <c r="L1852" s="10"/>
      <c r="N1852" s="220" t="s">
        <v>19</v>
      </c>
      <c r="O1852" s="54" t="str">
        <f>IF(J1852="Mutually Excluded","Exclude",IF(J1852= "Mutually Included","Include",M1852))</f>
        <v>Exclude</v>
      </c>
      <c r="P1852" s="54" t="str">
        <f>'Humans Alignment T&amp;A'!Z1852</f>
        <v>Exclude</v>
      </c>
      <c r="Q1852" s="120" t="str">
        <f>IF(AND(O1852="Exclude", P1852="Exclude"), "Mutually Excluded", IF(AND(OR(O1852="CERTAINLY INCLUDED", O1852="INCLUDE" ), OR(P1852="INCLUDE", P1852="MAYBE")), "MUTUALLY INCLUDED", IF(AND(O1852="MAYBE", P1852="MAYBE"), "Mutually MAYBE", IF(AND(O1852="Exclude", OR(P1852="INCLUDE", P1852="MAYBE")), "AI+Hum: No, Hum1+2: Yes", IF(AND(P1852="Exclude", OR(O1852="INCLUDE", O1852="CERTAINLY INCLUDED", H1852="MAYBE")), "Ai+hum: Yes, Hum1+2: No", "Other Conflict")))))</f>
        <v>Mutually Excluded</v>
      </c>
      <c r="S1852" s="54" t="s">
        <v>23</v>
      </c>
      <c r="T1852" s="54" t="s">
        <v>23</v>
      </c>
      <c r="U1852" s="121" t="str">
        <f>IF(Q1852="Mutually Excluded","Exclude",IF(Q1852= "Mutually Included","Include",R1852))</f>
        <v>Exclude</v>
      </c>
      <c r="V1852" s="122"/>
      <c r="X1852" s="201"/>
      <c r="Y1852" s="123"/>
      <c r="Z1852" s="103"/>
      <c r="AA1852" s="191"/>
      <c r="AB1852" s="124"/>
      <c r="AC1852" s="124"/>
      <c r="AD1852" s="205"/>
      <c r="AF1852" s="203"/>
      <c r="AG1852" s="102"/>
      <c r="AH1852" s="10"/>
      <c r="AI1852" s="264"/>
      <c r="AJ1852" s="10"/>
      <c r="AK1852" s="10"/>
      <c r="AL1852" s="265"/>
      <c r="AM1852" s="102"/>
      <c r="AN1852" s="10"/>
      <c r="AO1852" s="10"/>
      <c r="AP1852" s="10"/>
      <c r="AQ1852" s="10"/>
      <c r="AR1852" s="10"/>
      <c r="AS1852" s="10"/>
      <c r="AT1852" s="10"/>
      <c r="AU1852" s="10" t="str">
        <f>IF(O1852="include",AF1852,"")</f>
        <v/>
      </c>
      <c r="AV1852" s="54" t="str">
        <f>IF(P1852="include",AF1852,"")</f>
        <v/>
      </c>
      <c r="BC1852" s="10"/>
      <c r="BH1852" s="10"/>
      <c r="BM1852" s="10"/>
    </row>
    <row r="1853" spans="1:65" s="54" customFormat="1" ht="30.75" thickBot="1">
      <c r="A1853" s="10">
        <v>2001</v>
      </c>
      <c r="B1853" s="10"/>
      <c r="C1853" s="10" t="s">
        <v>2421</v>
      </c>
      <c r="D1853" s="120">
        <v>4</v>
      </c>
      <c r="E1853" s="120">
        <v>4</v>
      </c>
      <c r="F1853" s="120">
        <v>4</v>
      </c>
      <c r="G1853" s="119" t="str">
        <f t="shared" si="263"/>
        <v>EXCLUDED</v>
      </c>
      <c r="H1853" s="147" t="s">
        <v>901</v>
      </c>
      <c r="I1853" s="189" t="s">
        <v>901</v>
      </c>
      <c r="J1853" s="10" t="str">
        <f>IF(AND(G1853="Excluded", H1853="Excluded"), "Mutually Excluded", IF(AND(OR(G1853="CERTAINLY INCLUDED", G1853="INCLUDED", G1853="MAYBE" ), OR(H1853="INCLUDED", H1853="MAYBE")), "MUTUALLY INCLUDED", IF(AND(G1853="MAYBE", H1853="MAYBE"), "Mutually MAYBE", IF(AND(G1853="Excluded", OR(H1853="INCLUDED", H1853="MAYBE")), "AI: No, Human: Yes", IF(AND(H1853="Excluded", OR(G1853="INCLUDED", G1853="CERTAINLY INCLUDED", G1853="MAYBE")), "AI: Yes, Human: No", "Other Conflict")))))</f>
        <v>Mutually Excluded</v>
      </c>
      <c r="K1853" s="10"/>
      <c r="L1853" s="10"/>
      <c r="N1853" s="220" t="s">
        <v>19</v>
      </c>
      <c r="O1853" s="54" t="str">
        <f>IF(J1853="Mutually Excluded","Exclude",IF(J1853= "Mutually Included","Include",M1853))</f>
        <v>Exclude</v>
      </c>
      <c r="P1853" s="54" t="str">
        <f>'Humans Alignment T&amp;A'!Z1853</f>
        <v>Exclude</v>
      </c>
      <c r="Q1853" s="120" t="str">
        <f>IF(AND(O1853="Exclude", P1853="Exclude"), "Mutually Excluded", IF(AND(OR(O1853="CERTAINLY INCLUDED", O1853="INCLUDE" ), OR(P1853="INCLUDE", P1853="MAYBE")), "MUTUALLY INCLUDED", IF(AND(O1853="MAYBE", P1853="MAYBE"), "Mutually MAYBE", IF(AND(O1853="Exclude", OR(P1853="INCLUDE", P1853="MAYBE")), "AI+Hum: No, Hum1+2: Yes", IF(AND(P1853="Exclude", OR(O1853="INCLUDE", O1853="CERTAINLY INCLUDED", H1853="MAYBE")), "Ai+hum: Yes, Hum1+2: No", "Other Conflict")))))</f>
        <v>Mutually Excluded</v>
      </c>
      <c r="S1853" s="54" t="s">
        <v>19</v>
      </c>
      <c r="T1853" s="54" t="s">
        <v>19</v>
      </c>
      <c r="U1853" s="121" t="str">
        <f>IF(Q1853="Mutually Excluded","Exclude",IF(Q1853= "Mutually Included","Include",R1853))</f>
        <v>Exclude</v>
      </c>
      <c r="V1853" s="122"/>
      <c r="X1853" s="201"/>
      <c r="Y1853" s="123"/>
      <c r="Z1853" s="103"/>
      <c r="AA1853" s="253"/>
      <c r="AB1853" s="186"/>
      <c r="AD1853" s="203"/>
      <c r="AF1853" s="203"/>
      <c r="AG1853" s="102"/>
      <c r="AH1853" s="10" t="str">
        <f t="shared" si="261"/>
        <v/>
      </c>
      <c r="AI1853" s="254"/>
      <c r="AJ1853" s="10"/>
      <c r="AK1853" s="10"/>
      <c r="AL1853" s="255"/>
      <c r="AM1853" s="102"/>
      <c r="AN1853" s="10"/>
      <c r="AO1853" s="10" t="str">
        <f t="shared" si="271"/>
        <v/>
      </c>
      <c r="AP1853" s="10"/>
      <c r="AQ1853" s="10"/>
      <c r="AR1853" s="10"/>
      <c r="AS1853" s="10"/>
      <c r="AT1853" s="10"/>
      <c r="AU1853" s="10" t="str">
        <f>IF(O1853="include",AF1853,"")</f>
        <v/>
      </c>
      <c r="AV1853" s="54" t="str">
        <f>IF(P1853="include",AF1853,"")</f>
        <v/>
      </c>
      <c r="BC1853" s="10"/>
    </row>
    <row r="1854" spans="1:65" s="54" customFormat="1" ht="30">
      <c r="A1854" s="10">
        <v>2002</v>
      </c>
      <c r="B1854" s="10"/>
      <c r="C1854" s="10" t="s">
        <v>2422</v>
      </c>
      <c r="D1854" s="120">
        <v>1</v>
      </c>
      <c r="E1854" s="120">
        <v>1</v>
      </c>
      <c r="F1854" s="120">
        <v>1</v>
      </c>
      <c r="G1854" s="119" t="str">
        <f t="shared" si="263"/>
        <v>EXCLUDED</v>
      </c>
      <c r="H1854" s="147" t="s">
        <v>901</v>
      </c>
      <c r="I1854" s="189" t="s">
        <v>901</v>
      </c>
      <c r="J1854" s="10" t="str">
        <f>IF(AND(G1854="Excluded", H1854="Excluded"), "Mutually Excluded", IF(AND(OR(G1854="CERTAINLY INCLUDED", G1854="INCLUDED", G1854="MAYBE" ), OR(H1854="INCLUDED", H1854="MAYBE")), "MUTUALLY INCLUDED", IF(AND(G1854="MAYBE", H1854="MAYBE"), "Mutually MAYBE", IF(AND(G1854="Excluded", OR(H1854="INCLUDED", H1854="MAYBE")), "AI: No, Human: Yes", IF(AND(H1854="Excluded", OR(G1854="INCLUDED", G1854="CERTAINLY INCLUDED", G1854="MAYBE")), "AI: Yes, Human: No", "Other Conflict")))))</f>
        <v>Mutually Excluded</v>
      </c>
      <c r="K1854" s="10"/>
      <c r="L1854" s="10"/>
      <c r="N1854" s="220" t="s">
        <v>19</v>
      </c>
      <c r="O1854" s="54" t="str">
        <f>IF(J1854="Mutually Excluded","Exclude",IF(J1854= "Mutually Included","Include",M1854))</f>
        <v>Exclude</v>
      </c>
      <c r="P1854" s="54" t="str">
        <f>'Humans Alignment T&amp;A'!Z1854</f>
        <v>Exclude</v>
      </c>
      <c r="Q1854" s="120" t="str">
        <f>IF(AND(O1854="Exclude", P1854="Exclude"), "Mutually Excluded", IF(AND(OR(O1854="CERTAINLY INCLUDED", O1854="INCLUDE" ), OR(P1854="INCLUDE", P1854="MAYBE")), "MUTUALLY INCLUDED", IF(AND(O1854="MAYBE", P1854="MAYBE"), "Mutually MAYBE", IF(AND(O1854="Exclude", OR(P1854="INCLUDE", P1854="MAYBE")), "AI+Hum: No, Hum1+2: Yes", IF(AND(P1854="Exclude", OR(O1854="INCLUDE", O1854="CERTAINLY INCLUDED", H1854="MAYBE")), "Ai+hum: Yes, Hum1+2: No", "Other Conflict")))))</f>
        <v>Mutually Excluded</v>
      </c>
      <c r="U1854" s="121" t="str">
        <f>IF(Q1854="Mutually Excluded","Exclude",IF(Q1854= "Mutually Included","Include",R1854))</f>
        <v>Exclude</v>
      </c>
      <c r="V1854" s="122"/>
      <c r="X1854" s="117"/>
      <c r="Y1854" s="117"/>
      <c r="Z1854" s="103" t="str">
        <f>IF(OR(ISBLANK(AF1854), ISBLANK(V1854)), "", IF(AND(OR(AF1854="Include", AF1854="Maybe"), OR(V1854="Include", V1854="Maybe", V1854="Certainly Included")), "Mutually Included", IF(AND(AF1854="Exclude", V1854="Exclude"), "Mutually Excluded", IF(AND(AF1854="Exclude", OR(V1854="Include", V1854="Maybe")), "Nikos Excluded, Cindy Included", IF(AND(OR(AF1854="Include", AF1854="Maybe"), V1854="Exclude"), "Nikos Included, Cindy Excluded", "Pal")))))</f>
        <v/>
      </c>
      <c r="AA1854" s="256"/>
      <c r="AB1854" s="186"/>
      <c r="AC1854" s="186"/>
      <c r="AD1854" s="203"/>
      <c r="AF1854" s="203"/>
      <c r="AG1854" s="102" t="str">
        <f t="shared" si="270"/>
        <v/>
      </c>
      <c r="AH1854" s="10" t="str">
        <f t="shared" si="261"/>
        <v/>
      </c>
      <c r="AI1854" s="102"/>
      <c r="AJ1854" s="10"/>
      <c r="AK1854" s="10"/>
      <c r="AL1854" s="105"/>
      <c r="AM1854" s="102"/>
      <c r="AN1854" s="10"/>
      <c r="AO1854" s="10" t="str">
        <f t="shared" si="271"/>
        <v/>
      </c>
      <c r="AP1854" s="10"/>
      <c r="AQ1854" s="10"/>
      <c r="AR1854" s="10"/>
      <c r="AS1854" s="10"/>
      <c r="AT1854" s="10"/>
      <c r="AU1854" s="10" t="str">
        <f>IF(O1854="include",AF1854,"")</f>
        <v/>
      </c>
      <c r="AV1854" s="54" t="str">
        <f>IF(P1854="include",AF1854,"")</f>
        <v/>
      </c>
      <c r="BC1854" s="10"/>
    </row>
    <row r="1855" spans="1:65" s="54" customFormat="1" ht="30">
      <c r="A1855" s="10">
        <v>2003</v>
      </c>
      <c r="B1855" s="10"/>
      <c r="C1855" s="10" t="s">
        <v>2423</v>
      </c>
      <c r="D1855" s="10">
        <v>1</v>
      </c>
      <c r="E1855" s="10">
        <v>1</v>
      </c>
      <c r="F1855" s="10">
        <v>1</v>
      </c>
      <c r="G1855" s="119" t="str">
        <f t="shared" si="263"/>
        <v>EXCLUDED</v>
      </c>
      <c r="H1855" s="147" t="s">
        <v>901</v>
      </c>
      <c r="I1855" s="189" t="s">
        <v>901</v>
      </c>
      <c r="J1855" s="10" t="str">
        <f>IF(AND(G1855="Excluded", H1855="Excluded"), "Mutually Excluded", IF(AND(OR(G1855="CERTAINLY INCLUDED", G1855="INCLUDED", G1855="MAYBE" ), OR(H1855="INCLUDED", H1855="MAYBE")), "MUTUALLY INCLUDED", IF(AND(G1855="MAYBE", H1855="MAYBE"), "Mutually MAYBE", IF(AND(G1855="Excluded", OR(H1855="INCLUDED", H1855="MAYBE")), "AI: No, Human: Yes", IF(AND(H1855="Excluded", OR(G1855="INCLUDED", G1855="CERTAINLY INCLUDED", G1855="MAYBE")), "AI: Yes, Human: No", "Other Conflict")))))</f>
        <v>Mutually Excluded</v>
      </c>
      <c r="K1855" s="10"/>
      <c r="L1855" s="10"/>
      <c r="N1855" s="220" t="s">
        <v>19</v>
      </c>
      <c r="O1855" s="54" t="str">
        <f>IF(J1855="Mutually Excluded","Exclude",IF(J1855= "Mutually Included","Include",M1855))</f>
        <v>Exclude</v>
      </c>
      <c r="P1855" s="54" t="str">
        <f>'Humans Alignment T&amp;A'!Z1855</f>
        <v>Exclude</v>
      </c>
      <c r="Q1855" s="120" t="str">
        <f>IF(AND(O1855="Exclude", P1855="Exclude"), "Mutually Excluded", IF(AND(OR(O1855="CERTAINLY INCLUDED", O1855="INCLUDE" ), OR(P1855="INCLUDE", P1855="MAYBE")), "MUTUALLY INCLUDED", IF(AND(O1855="MAYBE", P1855="MAYBE"), "Mutually MAYBE", IF(AND(O1855="Exclude", OR(P1855="INCLUDE", P1855="MAYBE")), "AI+Hum: No, Hum1+2: Yes", IF(AND(P1855="Exclude", OR(O1855="INCLUDE", O1855="CERTAINLY INCLUDED", H1855="MAYBE")), "Ai+hum: Yes, Hum1+2: No", "Other Conflict")))))</f>
        <v>Mutually Excluded</v>
      </c>
      <c r="U1855" s="121" t="str">
        <f>IF(Q1855="Mutually Excluded","Exclude",IF(Q1855= "Mutually Included","Include",R1855))</f>
        <v>Exclude</v>
      </c>
      <c r="V1855" s="122"/>
      <c r="X1855" s="117"/>
      <c r="Y1855" s="117"/>
      <c r="Z1855" s="103" t="str">
        <f>IF(OR(ISBLANK(AF1855), ISBLANK(V1855)), "", IF(AND(OR(AF1855="Include", AF1855="Maybe"), OR(V1855="Include", V1855="Maybe", V1855="Certainly Included")), "Mutually Included", IF(AND(AF1855="Exclude", V1855="Exclude"), "Mutually Excluded", IF(AND(AF1855="Exclude", OR(V1855="Include", V1855="Maybe")), "Nikos Excluded, Cindy Included", IF(AND(OR(AF1855="Include", AF1855="Maybe"), V1855="Exclude"), "Nikos Included, Cindy Excluded", "Pal")))))</f>
        <v/>
      </c>
      <c r="AA1855" s="256"/>
      <c r="AB1855" s="186"/>
      <c r="AC1855" s="186"/>
      <c r="AD1855" s="203"/>
      <c r="AF1855" s="203"/>
      <c r="AG1855" s="102" t="str">
        <f t="shared" si="270"/>
        <v/>
      </c>
      <c r="AH1855" s="10" t="str">
        <f t="shared" si="261"/>
        <v/>
      </c>
      <c r="AI1855" s="102"/>
      <c r="AJ1855" s="10"/>
      <c r="AK1855" s="10"/>
      <c r="AL1855" s="105"/>
      <c r="AM1855" s="102"/>
      <c r="AN1855" s="10"/>
      <c r="AO1855" s="10" t="str">
        <f t="shared" si="271"/>
        <v/>
      </c>
      <c r="AP1855" s="10"/>
      <c r="AQ1855" s="10"/>
      <c r="AR1855" s="10"/>
      <c r="AS1855" s="10"/>
      <c r="AT1855" s="10"/>
      <c r="AU1855" s="10" t="str">
        <f>IF(O1855="include",AF1855,"")</f>
        <v/>
      </c>
      <c r="AV1855" s="54" t="str">
        <f>IF(P1855="include",AF1855,"")</f>
        <v/>
      </c>
      <c r="BC1855" s="10"/>
    </row>
    <row r="1856" spans="1:65" s="54" customFormat="1" ht="30">
      <c r="A1856" s="10">
        <v>2004</v>
      </c>
      <c r="B1856" s="10"/>
      <c r="C1856" s="10" t="s">
        <v>2424</v>
      </c>
      <c r="D1856" s="10">
        <v>2</v>
      </c>
      <c r="E1856" s="10">
        <v>2</v>
      </c>
      <c r="F1856" s="10">
        <v>2</v>
      </c>
      <c r="G1856" s="119" t="str">
        <f t="shared" si="263"/>
        <v>EXCLUDED</v>
      </c>
      <c r="H1856" s="147" t="s">
        <v>901</v>
      </c>
      <c r="I1856" s="189" t="s">
        <v>901</v>
      </c>
      <c r="J1856" s="10" t="str">
        <f>IF(AND(G1856="Excluded", H1856="Excluded"), "Mutually Excluded", IF(AND(OR(G1856="CERTAINLY INCLUDED", G1856="INCLUDED", G1856="MAYBE" ), OR(H1856="INCLUDED", H1856="MAYBE")), "MUTUALLY INCLUDED", IF(AND(G1856="MAYBE", H1856="MAYBE"), "Mutually MAYBE", IF(AND(G1856="Excluded", OR(H1856="INCLUDED", H1856="MAYBE")), "AI: No, Human: Yes", IF(AND(H1856="Excluded", OR(G1856="INCLUDED", G1856="CERTAINLY INCLUDED", G1856="MAYBE")), "AI: Yes, Human: No", "Other Conflict")))))</f>
        <v>Mutually Excluded</v>
      </c>
      <c r="K1856" s="10"/>
      <c r="L1856" s="10"/>
      <c r="N1856" s="220" t="s">
        <v>19</v>
      </c>
      <c r="O1856" s="54" t="str">
        <f>IF(J1856="Mutually Excluded","Exclude",IF(J1856= "Mutually Included","Include",M1856))</f>
        <v>Exclude</v>
      </c>
      <c r="P1856" s="54" t="str">
        <f>'Humans Alignment T&amp;A'!Z1856</f>
        <v>Exclude</v>
      </c>
      <c r="Q1856" s="120" t="str">
        <f>IF(AND(O1856="Exclude", P1856="Exclude"), "Mutually Excluded", IF(AND(OR(O1856="CERTAINLY INCLUDED", O1856="INCLUDE" ), OR(P1856="INCLUDE", P1856="MAYBE")), "MUTUALLY INCLUDED", IF(AND(O1856="MAYBE", P1856="MAYBE"), "Mutually MAYBE", IF(AND(O1856="Exclude", OR(P1856="INCLUDE", P1856="MAYBE")), "AI+Hum: No, Hum1+2: Yes", IF(AND(P1856="Exclude", OR(O1856="INCLUDE", O1856="CERTAINLY INCLUDED", H1856="MAYBE")), "Ai+hum: Yes, Hum1+2: No", "Other Conflict")))))</f>
        <v>Mutually Excluded</v>
      </c>
      <c r="U1856" s="121" t="str">
        <f>IF(Q1856="Mutually Excluded","Exclude",IF(Q1856= "Mutually Included","Include",R1856))</f>
        <v>Exclude</v>
      </c>
      <c r="V1856" s="122"/>
      <c r="X1856" s="117"/>
      <c r="Y1856" s="117"/>
      <c r="Z1856" s="103" t="str">
        <f>IF(OR(ISBLANK(AF1856), ISBLANK(V1856)), "", IF(AND(OR(AF1856="Include", AF1856="Maybe"), OR(V1856="Include", V1856="Maybe", V1856="Certainly Included")), "Mutually Included", IF(AND(AF1856="Exclude", V1856="Exclude"), "Mutually Excluded", IF(AND(AF1856="Exclude", OR(V1856="Include", V1856="Maybe")), "Nikos Excluded, Cindy Included", IF(AND(OR(AF1856="Include", AF1856="Maybe"), V1856="Exclude"), "Nikos Included, Cindy Excluded", "Pal")))))</f>
        <v/>
      </c>
      <c r="AA1856" s="256"/>
      <c r="AB1856" s="186"/>
      <c r="AC1856" s="186"/>
      <c r="AD1856" s="203"/>
      <c r="AF1856" s="203"/>
      <c r="AG1856" s="102" t="str">
        <f t="shared" si="270"/>
        <v/>
      </c>
      <c r="AH1856" s="10" t="str">
        <f t="shared" si="261"/>
        <v/>
      </c>
      <c r="AI1856" s="102"/>
      <c r="AJ1856" s="10"/>
      <c r="AK1856" s="10"/>
      <c r="AL1856" s="105"/>
      <c r="AM1856" s="102"/>
      <c r="AN1856" s="10"/>
      <c r="AO1856" s="10" t="str">
        <f t="shared" si="271"/>
        <v/>
      </c>
      <c r="AP1856" s="10"/>
      <c r="AQ1856" s="10"/>
      <c r="AR1856" s="10"/>
      <c r="AS1856" s="10"/>
      <c r="AT1856" s="10"/>
      <c r="AU1856" s="10" t="str">
        <f>IF(O1856="include",AF1856,"")</f>
        <v/>
      </c>
      <c r="AV1856" s="54" t="str">
        <f>IF(P1856="include",AF1856,"")</f>
        <v/>
      </c>
      <c r="BC1856" s="10"/>
    </row>
    <row r="1857" spans="1:55" s="54" customFormat="1" ht="70.150000000000006" customHeight="1">
      <c r="A1857" s="10">
        <v>2005</v>
      </c>
      <c r="B1857" s="10"/>
      <c r="C1857" s="10" t="s">
        <v>2425</v>
      </c>
      <c r="D1857" s="10">
        <v>2</v>
      </c>
      <c r="E1857" s="10">
        <v>3</v>
      </c>
      <c r="F1857" s="10">
        <v>3</v>
      </c>
      <c r="G1857" s="119" t="str">
        <f t="shared" si="263"/>
        <v>EXCLUDED</v>
      </c>
      <c r="H1857" s="147" t="s">
        <v>901</v>
      </c>
      <c r="I1857" s="189" t="s">
        <v>901</v>
      </c>
      <c r="J1857" s="10" t="str">
        <f>IF(AND(G1857="Excluded", H1857="Excluded"), "Mutually Excluded", IF(AND(OR(G1857="CERTAINLY INCLUDED", G1857="INCLUDED", G1857="MAYBE" ), OR(H1857="INCLUDED", H1857="MAYBE")), "MUTUALLY INCLUDED", IF(AND(G1857="MAYBE", H1857="MAYBE"), "Mutually MAYBE", IF(AND(G1857="Excluded", OR(H1857="INCLUDED", H1857="MAYBE")), "AI: No, Human: Yes", IF(AND(H1857="Excluded", OR(G1857="INCLUDED", G1857="CERTAINLY INCLUDED", G1857="MAYBE")), "AI: Yes, Human: No", "Other Conflict")))))</f>
        <v>Mutually Excluded</v>
      </c>
      <c r="K1857" s="10"/>
      <c r="L1857" s="10"/>
      <c r="N1857" s="220" t="s">
        <v>19</v>
      </c>
      <c r="O1857" s="54" t="str">
        <f>IF(J1857="Mutually Excluded","Exclude",IF(J1857= "Mutually Included","Include",M1857))</f>
        <v>Exclude</v>
      </c>
      <c r="P1857" s="54" t="str">
        <f>'Humans Alignment T&amp;A'!Z1857</f>
        <v>Exclude</v>
      </c>
      <c r="Q1857" s="120" t="str">
        <f>IF(AND(O1857="Exclude", P1857="Exclude"), "Mutually Excluded", IF(AND(OR(O1857="CERTAINLY INCLUDED", O1857="INCLUDE" ), OR(P1857="INCLUDE", P1857="MAYBE")), "MUTUALLY INCLUDED", IF(AND(O1857="MAYBE", P1857="MAYBE"), "Mutually MAYBE", IF(AND(O1857="Exclude", OR(P1857="INCLUDE", P1857="MAYBE")), "AI+Hum: No, Hum1+2: Yes", IF(AND(P1857="Exclude", OR(O1857="INCLUDE", O1857="CERTAINLY INCLUDED", H1857="MAYBE")), "Ai+hum: Yes, Hum1+2: No", "Other Conflict")))))</f>
        <v>Mutually Excluded</v>
      </c>
      <c r="U1857" s="121" t="str">
        <f>IF(Q1857="Mutually Excluded","Exclude",IF(Q1857= "Mutually Included","Include",R1857))</f>
        <v>Exclude</v>
      </c>
      <c r="V1857" s="122"/>
      <c r="X1857" s="117"/>
      <c r="Y1857" s="117"/>
      <c r="Z1857" s="103" t="str">
        <f>IF(OR(ISBLANK(AF1857), ISBLANK(V1857)), "", IF(AND(OR(AF1857="Include", AF1857="Maybe"), OR(V1857="Include", V1857="Maybe", V1857="Certainly Included")), "Mutually Included", IF(AND(AF1857="Exclude", V1857="Exclude"), "Mutually Excluded", IF(AND(AF1857="Exclude", OR(V1857="Include", V1857="Maybe")), "Nikos Excluded, Cindy Included", IF(AND(OR(AF1857="Include", AF1857="Maybe"), V1857="Exclude"), "Nikos Included, Cindy Excluded", "Pal")))))</f>
        <v/>
      </c>
      <c r="AA1857" s="256"/>
      <c r="AB1857" s="186"/>
      <c r="AC1857" s="186"/>
      <c r="AD1857" s="203"/>
      <c r="AF1857" s="203"/>
      <c r="AG1857" s="102" t="str">
        <f t="shared" si="270"/>
        <v/>
      </c>
      <c r="AH1857" s="10" t="str">
        <f t="shared" si="261"/>
        <v/>
      </c>
      <c r="AI1857" s="102"/>
      <c r="AJ1857" s="10"/>
      <c r="AK1857" s="10"/>
      <c r="AL1857" s="105"/>
      <c r="AM1857" s="102"/>
      <c r="AN1857" s="10"/>
      <c r="AO1857" s="10" t="str">
        <f t="shared" si="271"/>
        <v/>
      </c>
      <c r="AP1857" s="10"/>
      <c r="AQ1857" s="10"/>
      <c r="AR1857" s="10"/>
      <c r="AS1857" s="10"/>
      <c r="AT1857" s="10"/>
      <c r="AU1857" s="10" t="str">
        <f>IF(O1857="include",AF1857,"")</f>
        <v/>
      </c>
      <c r="AV1857" s="54" t="str">
        <f>IF(P1857="include",AF1857,"")</f>
        <v/>
      </c>
      <c r="BC1857" s="10"/>
    </row>
    <row r="1858" spans="1:55" s="54" customFormat="1" ht="45.75" thickBot="1">
      <c r="A1858" s="10">
        <v>2006</v>
      </c>
      <c r="B1858" s="10"/>
      <c r="C1858" s="10" t="s">
        <v>2426</v>
      </c>
      <c r="D1858" s="10">
        <v>1</v>
      </c>
      <c r="E1858" s="10">
        <v>1</v>
      </c>
      <c r="F1858" s="10">
        <v>1</v>
      </c>
      <c r="G1858" s="119" t="str">
        <f t="shared" si="263"/>
        <v>EXCLUDED</v>
      </c>
      <c r="H1858" s="147" t="s">
        <v>901</v>
      </c>
      <c r="I1858" s="189" t="s">
        <v>901</v>
      </c>
      <c r="J1858" s="10" t="str">
        <f>IF(AND(G1858="Excluded", H1858="Excluded"), "Mutually Excluded", IF(AND(OR(G1858="CERTAINLY INCLUDED", G1858="INCLUDED", G1858="MAYBE" ), OR(H1858="INCLUDED", H1858="MAYBE")), "MUTUALLY INCLUDED", IF(AND(G1858="MAYBE", H1858="MAYBE"), "Mutually MAYBE", IF(AND(G1858="Excluded", OR(H1858="INCLUDED", H1858="MAYBE")), "AI: No, Human: Yes", IF(AND(H1858="Excluded", OR(G1858="INCLUDED", G1858="CERTAINLY INCLUDED", G1858="MAYBE")), "AI: Yes, Human: No", "Other Conflict")))))</f>
        <v>Mutually Excluded</v>
      </c>
      <c r="K1858" s="10"/>
      <c r="L1858" s="10"/>
      <c r="N1858" s="220" t="s">
        <v>19</v>
      </c>
      <c r="O1858" s="54" t="str">
        <f>IF(J1858="Mutually Excluded","Exclude",IF(J1858= "Mutually Included","Include",M1858))</f>
        <v>Exclude</v>
      </c>
      <c r="P1858" s="54" t="str">
        <f>'Humans Alignment T&amp;A'!Z1858</f>
        <v>Exclude</v>
      </c>
      <c r="Q1858" s="120" t="str">
        <f>IF(AND(O1858="Exclude", P1858="Exclude"), "Mutually Excluded", IF(AND(OR(O1858="CERTAINLY INCLUDED", O1858="INCLUDE" ), OR(P1858="INCLUDE", P1858="MAYBE")), "MUTUALLY INCLUDED", IF(AND(O1858="MAYBE", P1858="MAYBE"), "Mutually MAYBE", IF(AND(O1858="Exclude", OR(P1858="INCLUDE", P1858="MAYBE")), "AI+Hum: No, Hum1+2: Yes", IF(AND(P1858="Exclude", OR(O1858="INCLUDE", O1858="CERTAINLY INCLUDED", H1858="MAYBE")), "Ai+hum: Yes, Hum1+2: No", "Other Conflict")))))</f>
        <v>Mutually Excluded</v>
      </c>
      <c r="U1858" s="121" t="str">
        <f>IF(Q1858="Mutually Excluded","Exclude",IF(Q1858= "Mutually Included","Include",R1858))</f>
        <v>Exclude</v>
      </c>
      <c r="V1858" s="122"/>
      <c r="X1858" s="117"/>
      <c r="Y1858" s="117"/>
      <c r="Z1858" s="103" t="str">
        <f>IF(OR(ISBLANK(AF1858), ISBLANK(V1858)), "", IF(AND(OR(AF1858="Include", AF1858="Maybe"), OR(V1858="Include", V1858="Maybe", V1858="Certainly Included")), "Mutually Included", IF(AND(AF1858="Exclude", V1858="Exclude"), "Mutually Excluded", IF(AND(AF1858="Exclude", OR(V1858="Include", V1858="Maybe")), "Nikos Excluded, Cindy Included", IF(AND(OR(AF1858="Include", AF1858="Maybe"), V1858="Exclude"), "Nikos Included, Cindy Excluded", "Pal")))))</f>
        <v/>
      </c>
      <c r="AA1858" s="256"/>
      <c r="AB1858" s="186"/>
      <c r="AC1858" s="186"/>
      <c r="AD1858" s="203"/>
      <c r="AF1858" s="203"/>
      <c r="AG1858" s="102" t="str">
        <f t="shared" si="270"/>
        <v/>
      </c>
      <c r="AH1858" s="10" t="str">
        <f t="shared" si="261"/>
        <v/>
      </c>
      <c r="AI1858" s="102"/>
      <c r="AJ1858" s="10"/>
      <c r="AK1858" s="10"/>
      <c r="AL1858" s="105"/>
      <c r="AM1858" s="102"/>
      <c r="AN1858" s="10"/>
      <c r="AO1858" s="10" t="str">
        <f t="shared" si="271"/>
        <v/>
      </c>
      <c r="AP1858" s="10"/>
      <c r="AQ1858" s="10"/>
      <c r="AR1858" s="10"/>
      <c r="AS1858" s="10"/>
      <c r="AT1858" s="10"/>
      <c r="AU1858" s="10" t="str">
        <f>IF(O1858="include",AF1858,"")</f>
        <v/>
      </c>
      <c r="AV1858" s="54" t="str">
        <f>IF(P1858="include",AF1858,"")</f>
        <v/>
      </c>
      <c r="BC1858" s="10"/>
    </row>
    <row r="1859" spans="1:55" s="54" customFormat="1" ht="30.75" thickBot="1">
      <c r="A1859" s="10">
        <v>2007</v>
      </c>
      <c r="B1859" s="10"/>
      <c r="C1859" s="10" t="s">
        <v>2427</v>
      </c>
      <c r="D1859" s="10">
        <v>1</v>
      </c>
      <c r="E1859" s="10">
        <v>1</v>
      </c>
      <c r="F1859" s="10">
        <v>1</v>
      </c>
      <c r="G1859" s="119" t="str">
        <f t="shared" si="263"/>
        <v>EXCLUDED</v>
      </c>
      <c r="H1859" s="147" t="s">
        <v>901</v>
      </c>
      <c r="I1859" s="189" t="s">
        <v>901</v>
      </c>
      <c r="J1859" s="10" t="str">
        <f>IF(AND(G1859="Excluded", H1859="Excluded"), "Mutually Excluded", IF(AND(OR(G1859="CERTAINLY INCLUDED", G1859="INCLUDED", G1859="MAYBE" ), OR(H1859="INCLUDED", H1859="MAYBE")), "MUTUALLY INCLUDED", IF(AND(G1859="MAYBE", H1859="MAYBE"), "Mutually MAYBE", IF(AND(G1859="Excluded", OR(H1859="INCLUDED", H1859="MAYBE")), "AI: No, Human: Yes", IF(AND(H1859="Excluded", OR(G1859="INCLUDED", G1859="CERTAINLY INCLUDED", G1859="MAYBE")), "AI: Yes, Human: No", "Other Conflict")))))</f>
        <v>Mutually Excluded</v>
      </c>
      <c r="K1859" s="10"/>
      <c r="L1859" s="10"/>
      <c r="N1859" s="220" t="s">
        <v>19</v>
      </c>
      <c r="O1859" s="54" t="str">
        <f>IF(J1859="Mutually Excluded","Exclude",IF(J1859= "Mutually Included","Include",M1859))</f>
        <v>Exclude</v>
      </c>
      <c r="P1859" s="54" t="str">
        <f>'Humans Alignment T&amp;A'!Z1859</f>
        <v>Exclude</v>
      </c>
      <c r="Q1859" s="120" t="str">
        <f>IF(AND(O1859="Exclude", P1859="Exclude"), "Mutually Excluded", IF(AND(OR(O1859="CERTAINLY INCLUDED", O1859="INCLUDE" ), OR(P1859="INCLUDE", P1859="MAYBE")), "MUTUALLY INCLUDED", IF(AND(O1859="MAYBE", P1859="MAYBE"), "Mutually MAYBE", IF(AND(O1859="Exclude", OR(P1859="INCLUDE", P1859="MAYBE")), "AI+Hum: No, Hum1+2: Yes", IF(AND(P1859="Exclude", OR(O1859="INCLUDE", O1859="CERTAINLY INCLUDED", H1859="MAYBE")), "Ai+hum: Yes, Hum1+2: No", "Other Conflict")))))</f>
        <v>Mutually Excluded</v>
      </c>
      <c r="S1859" s="54" t="s">
        <v>19</v>
      </c>
      <c r="T1859" s="54" t="s">
        <v>19</v>
      </c>
      <c r="U1859" s="121" t="str">
        <f>IF(Q1859="Mutually Excluded","Exclude",IF(Q1859= "Mutually Included","Include",R1859))</f>
        <v>Exclude</v>
      </c>
      <c r="V1859" s="122"/>
      <c r="X1859" s="201"/>
      <c r="Y1859" s="123"/>
      <c r="Z1859" s="103"/>
      <c r="AA1859" s="149"/>
      <c r="AB1859" s="186"/>
      <c r="AD1859" s="203"/>
      <c r="AF1859" s="203"/>
      <c r="AG1859" s="102"/>
      <c r="AH1859" s="10"/>
      <c r="AI1859" s="184"/>
      <c r="AJ1859" s="10"/>
      <c r="AK1859" s="10"/>
      <c r="AL1859" s="135"/>
      <c r="AM1859" s="102"/>
      <c r="AN1859" s="10"/>
      <c r="AO1859" s="10" t="str">
        <f t="shared" si="271"/>
        <v/>
      </c>
      <c r="AP1859" s="10"/>
      <c r="AQ1859" s="10"/>
      <c r="AR1859" s="10"/>
      <c r="AS1859" s="10"/>
      <c r="AT1859" s="10"/>
      <c r="AU1859" s="10" t="str">
        <f>IF(O1859="include",AF1859,"")</f>
        <v/>
      </c>
      <c r="AV1859" s="54" t="str">
        <f>IF(P1859="include",AF1859,"")</f>
        <v/>
      </c>
      <c r="BC1859" s="10"/>
    </row>
    <row r="1860" spans="1:55" s="54" customFormat="1" ht="30.75" thickBot="1">
      <c r="A1860" s="10">
        <v>2008</v>
      </c>
      <c r="B1860" s="10"/>
      <c r="C1860" s="10" t="s">
        <v>2428</v>
      </c>
      <c r="D1860" s="10">
        <v>5</v>
      </c>
      <c r="E1860" s="10">
        <v>5</v>
      </c>
      <c r="F1860" s="10">
        <v>5</v>
      </c>
      <c r="G1860" s="119" t="str">
        <f t="shared" si="263"/>
        <v>CERTAINLY INCLUDED</v>
      </c>
      <c r="H1860" s="147" t="s">
        <v>901</v>
      </c>
      <c r="I1860" s="189" t="s">
        <v>901</v>
      </c>
      <c r="J1860" s="10" t="str">
        <f>IF(AND(G1860="Excluded", H1860="Excluded"), "Mutually Excluded", IF(AND(OR(G1860="CERTAINLY INCLUDED", G1860="INCLUDED", G1860="MAYBE" ), OR(H1860="INCLUDED", H1860="MAYBE")), "MUTUALLY INCLUDED", IF(AND(G1860="MAYBE", H1860="MAYBE"), "Mutually MAYBE", IF(AND(G1860="Excluded", OR(H1860="INCLUDED", H1860="MAYBE")), "AI: No, Human: Yes", IF(AND(H1860="Excluded", OR(G1860="INCLUDED", G1860="CERTAINLY INCLUDED", G1860="MAYBE")), "AI: Yes, Human: No", "Other Conflict")))))</f>
        <v>AI: Yes, Human: No</v>
      </c>
      <c r="K1860" s="10" t="s">
        <v>3024</v>
      </c>
      <c r="L1860" s="10" t="s">
        <v>19</v>
      </c>
      <c r="M1860" s="54" t="s">
        <v>19</v>
      </c>
      <c r="N1860" s="220" t="s">
        <v>19</v>
      </c>
      <c r="O1860" s="54" t="str">
        <f>IF(J1860="Mutually Excluded","Exclude",IF(J1860= "Mutually Included","Include",M1860))</f>
        <v>Exclude</v>
      </c>
      <c r="P1860" s="54" t="str">
        <f>'Humans Alignment T&amp;A'!Z1860</f>
        <v>Exclude</v>
      </c>
      <c r="Q1860" s="120" t="str">
        <f>IF(AND(O1860="Exclude", P1860="Exclude"), "Mutually Excluded", IF(AND(OR(O1860="CERTAINLY INCLUDED", O1860="INCLUDE" ), OR(P1860="INCLUDE", P1860="MAYBE")), "MUTUALLY INCLUDED", IF(AND(O1860="MAYBE", P1860="MAYBE"), "Mutually MAYBE", IF(AND(O1860="Exclude", OR(P1860="INCLUDE", P1860="MAYBE")), "AI+Hum: No, Hum1+2: Yes", IF(AND(P1860="Exclude", OR(O1860="INCLUDE", O1860="CERTAINLY INCLUDED", H1860="MAYBE")), "Ai+hum: Yes, Hum1+2: No", "Other Conflict")))))</f>
        <v>Mutually Excluded</v>
      </c>
      <c r="U1860" s="121" t="str">
        <f>IF(Q1860="Mutually Excluded","Exclude",IF(Q1860= "Mutually Included","Include",R1860))</f>
        <v>Exclude</v>
      </c>
      <c r="V1860" s="122"/>
      <c r="X1860" s="117"/>
      <c r="Y1860" s="117"/>
      <c r="Z1860" s="103" t="str">
        <f>IF(OR(ISBLANK(AF1860), ISBLANK(V1860)), "", IF(AND(OR(AF1860="Include", AF1860="Maybe"), OR(V1860="Include", V1860="Maybe", V1860="Certainly Included")), "Mutually Included", IF(AND(AF1860="Exclude", V1860="Exclude"), "Mutually Excluded", IF(AND(AF1860="Exclude", OR(V1860="Include", V1860="Maybe")), "Nikos Excluded, Cindy Included", IF(AND(OR(AF1860="Include", AF1860="Maybe"), V1860="Exclude"), "Nikos Included, Cindy Excluded", "Pal")))))</f>
        <v/>
      </c>
      <c r="AA1860" s="256"/>
      <c r="AB1860" s="186"/>
      <c r="AC1860" s="186"/>
      <c r="AD1860" s="203"/>
      <c r="AF1860" s="203"/>
      <c r="AG1860" s="102" t="str">
        <f t="shared" si="270"/>
        <v/>
      </c>
      <c r="AH1860" s="10" t="str">
        <f t="shared" si="261"/>
        <v/>
      </c>
      <c r="AI1860" s="102"/>
      <c r="AJ1860" s="10"/>
      <c r="AK1860" s="10"/>
      <c r="AL1860" s="105"/>
      <c r="AM1860" s="102"/>
      <c r="AN1860" s="10"/>
      <c r="AO1860" s="10" t="str">
        <f t="shared" si="271"/>
        <v/>
      </c>
      <c r="AP1860" s="10"/>
      <c r="AQ1860" s="10"/>
      <c r="AR1860" s="10"/>
      <c r="AS1860" s="10"/>
      <c r="AT1860" s="10"/>
      <c r="AU1860" s="10" t="str">
        <f>IF(O1860="include",AF1860,"")</f>
        <v/>
      </c>
      <c r="AV1860" s="54" t="str">
        <f>IF(P1860="include",AF1860,"")</f>
        <v/>
      </c>
      <c r="BC1860" s="10"/>
    </row>
    <row r="1861" spans="1:55" s="54" customFormat="1" ht="60" customHeight="1" thickBot="1">
      <c r="A1861" s="10">
        <v>2009</v>
      </c>
      <c r="B1861" s="10"/>
      <c r="C1861" s="10" t="s">
        <v>2429</v>
      </c>
      <c r="D1861" s="10">
        <v>5</v>
      </c>
      <c r="E1861" s="10">
        <v>5</v>
      </c>
      <c r="F1861" s="10">
        <v>5</v>
      </c>
      <c r="G1861" s="119" t="str">
        <f t="shared" si="263"/>
        <v>CERTAINLY INCLUDED</v>
      </c>
      <c r="H1861" s="147" t="s">
        <v>901</v>
      </c>
      <c r="I1861" s="189" t="s">
        <v>901</v>
      </c>
      <c r="J1861" s="10" t="str">
        <f>IF(AND(G1861="Excluded", H1861="Excluded"), "Mutually Excluded", IF(AND(OR(G1861="CERTAINLY INCLUDED", G1861="INCLUDED", G1861="MAYBE" ), OR(H1861="INCLUDED", H1861="MAYBE")), "MUTUALLY INCLUDED", IF(AND(G1861="MAYBE", H1861="MAYBE"), "Mutually MAYBE", IF(AND(G1861="Excluded", OR(H1861="INCLUDED", H1861="MAYBE")), "AI: No, Human: Yes", IF(AND(H1861="Excluded", OR(G1861="INCLUDED", G1861="CERTAINLY INCLUDED", G1861="MAYBE")), "AI: Yes, Human: No", "Other Conflict")))))</f>
        <v>AI: Yes, Human: No</v>
      </c>
      <c r="K1861" s="10" t="s">
        <v>3012</v>
      </c>
      <c r="L1861" s="10" t="s">
        <v>19</v>
      </c>
      <c r="M1861" s="54" t="s">
        <v>19</v>
      </c>
      <c r="N1861" s="220" t="s">
        <v>19</v>
      </c>
      <c r="O1861" s="54" t="str">
        <f>IF(J1861="Mutually Excluded","Exclude",IF(J1861= "Mutually Included","Include",M1861))</f>
        <v>Exclude</v>
      </c>
      <c r="P1861" s="54" t="str">
        <f>'Humans Alignment T&amp;A'!Z1861</f>
        <v>Exclude</v>
      </c>
      <c r="Q1861" s="120" t="str">
        <f>IF(AND(O1861="Exclude", P1861="Exclude"), "Mutually Excluded", IF(AND(OR(O1861="CERTAINLY INCLUDED", O1861="INCLUDE" ), OR(P1861="INCLUDE", P1861="MAYBE")), "MUTUALLY INCLUDED", IF(AND(O1861="MAYBE", P1861="MAYBE"), "Mutually MAYBE", IF(AND(O1861="Exclude", OR(P1861="INCLUDE", P1861="MAYBE")), "AI+Hum: No, Hum1+2: Yes", IF(AND(P1861="Exclude", OR(O1861="INCLUDE", O1861="CERTAINLY INCLUDED", H1861="MAYBE")), "Ai+hum: Yes, Hum1+2: No", "Other Conflict")))))</f>
        <v>Mutually Excluded</v>
      </c>
      <c r="S1861" s="54" t="s">
        <v>19</v>
      </c>
      <c r="T1861" s="54" t="s">
        <v>19</v>
      </c>
      <c r="U1861" s="121" t="str">
        <f>IF(Q1861="Mutually Excluded","Exclude",IF(Q1861= "Mutually Included","Include",R1861))</f>
        <v>Exclude</v>
      </c>
      <c r="V1861" s="122"/>
      <c r="X1861" s="201"/>
      <c r="Y1861" s="123"/>
      <c r="Z1861" s="103"/>
      <c r="AA1861" s="149"/>
      <c r="AB1861" s="186"/>
      <c r="AD1861" s="203"/>
      <c r="AF1861" s="203"/>
      <c r="AG1861" s="102"/>
      <c r="AH1861" s="10"/>
      <c r="AI1861" s="184"/>
      <c r="AJ1861" s="10"/>
      <c r="AK1861" s="10"/>
      <c r="AL1861" s="135"/>
      <c r="AM1861" s="102"/>
      <c r="AN1861" s="10"/>
      <c r="AO1861" s="10" t="str">
        <f t="shared" si="271"/>
        <v/>
      </c>
      <c r="AP1861" s="10"/>
      <c r="AQ1861" s="10"/>
      <c r="AR1861" s="10"/>
      <c r="AS1861" s="10"/>
      <c r="AT1861" s="10"/>
      <c r="AU1861" s="10" t="str">
        <f>IF(O1861="include",AF1861,"")</f>
        <v/>
      </c>
      <c r="AV1861" s="54" t="str">
        <f>IF(P1861="include",AF1861,"")</f>
        <v/>
      </c>
      <c r="BC1861" s="10"/>
    </row>
    <row r="1862" spans="1:55" s="54" customFormat="1" ht="30.75" thickBot="1">
      <c r="A1862" s="10">
        <v>2010</v>
      </c>
      <c r="B1862" s="10"/>
      <c r="C1862" s="10" t="s">
        <v>1921</v>
      </c>
      <c r="D1862" s="10">
        <v>1</v>
      </c>
      <c r="E1862" s="10">
        <v>1</v>
      </c>
      <c r="F1862" s="10">
        <v>1</v>
      </c>
      <c r="G1862" s="119" t="str">
        <f t="shared" si="263"/>
        <v>EXCLUDED</v>
      </c>
      <c r="H1862" s="147" t="s">
        <v>901</v>
      </c>
      <c r="I1862" s="189" t="s">
        <v>901</v>
      </c>
      <c r="J1862" s="10" t="str">
        <f>IF(AND(G1862="Excluded", H1862="Excluded"), "Mutually Excluded", IF(AND(OR(G1862="CERTAINLY INCLUDED", G1862="INCLUDED", G1862="MAYBE" ), OR(H1862="INCLUDED", H1862="MAYBE")), "MUTUALLY INCLUDED", IF(AND(G1862="MAYBE", H1862="MAYBE"), "Mutually MAYBE", IF(AND(G1862="Excluded", OR(H1862="INCLUDED", H1862="MAYBE")), "AI: No, Human: Yes", IF(AND(H1862="Excluded", OR(G1862="INCLUDED", G1862="CERTAINLY INCLUDED", G1862="MAYBE")), "AI: Yes, Human: No", "Other Conflict")))))</f>
        <v>Mutually Excluded</v>
      </c>
      <c r="K1862" s="10"/>
      <c r="L1862" s="10"/>
      <c r="N1862" s="220" t="s">
        <v>19</v>
      </c>
      <c r="O1862" s="54" t="str">
        <f>IF(J1862="Mutually Excluded","Exclude",IF(J1862= "Mutually Included","Include",M1862))</f>
        <v>Exclude</v>
      </c>
      <c r="P1862" s="54" t="str">
        <f>'Humans Alignment T&amp;A'!Z1862</f>
        <v>Exclude</v>
      </c>
      <c r="Q1862" s="120" t="str">
        <f>IF(AND(O1862="Exclude", P1862="Exclude"), "Mutually Excluded", IF(AND(OR(O1862="CERTAINLY INCLUDED", O1862="INCLUDE" ), OR(P1862="INCLUDE", P1862="MAYBE")), "MUTUALLY INCLUDED", IF(AND(O1862="MAYBE", P1862="MAYBE"), "Mutually MAYBE", IF(AND(O1862="Exclude", OR(P1862="INCLUDE", P1862="MAYBE")), "AI+Hum: No, Hum1+2: Yes", IF(AND(P1862="Exclude", OR(O1862="INCLUDE", O1862="CERTAINLY INCLUDED", H1862="MAYBE")), "Ai+hum: Yes, Hum1+2: No", "Other Conflict")))))</f>
        <v>Mutually Excluded</v>
      </c>
      <c r="U1862" s="121" t="str">
        <f>IF(Q1862="Mutually Excluded","Exclude",IF(Q1862= "Mutually Included","Include",R1862))</f>
        <v>Exclude</v>
      </c>
      <c r="V1862" s="122"/>
      <c r="X1862" s="117"/>
      <c r="Y1862" s="117"/>
      <c r="Z1862" s="103" t="str">
        <f>IF(OR(ISBLANK(AF1862), ISBLANK(V1862)), "", IF(AND(OR(AF1862="Include", AF1862="Maybe"), OR(V1862="Include", V1862="Maybe", V1862="Certainly Included")), "Mutually Included", IF(AND(AF1862="Exclude", V1862="Exclude"), "Mutually Excluded", IF(AND(AF1862="Exclude", OR(V1862="Include", V1862="Maybe")), "Nikos Excluded, Cindy Included", IF(AND(OR(AF1862="Include", AF1862="Maybe"), V1862="Exclude"), "Nikos Included, Cindy Excluded", "Pal")))))</f>
        <v/>
      </c>
      <c r="AA1862" s="256"/>
      <c r="AB1862" s="186"/>
      <c r="AC1862" s="186"/>
      <c r="AD1862" s="203"/>
      <c r="AF1862" s="203"/>
      <c r="AG1862" s="102" t="str">
        <f t="shared" si="270"/>
        <v/>
      </c>
      <c r="AH1862" s="10" t="str">
        <f t="shared" ref="AH1862:AH1925" si="273">IF(OR(ISBLANK(AF1862), ISBLANK(AP1862)), "", IF(AND(OR(AF1862="Include", AF1862="Maybe"), OR(AP1862="Included", AP1862="Maybe", AP1862="Certainly Included")), "Mutually Included", IF(AND(AF1862="Exclude", AP1862="Exclude"), "Mutually Excluded", IF(AND(AF1862="Exclude", OR(AP1862="Include", AP1862="Maybe")), "Human Excluded, AI Included", IF(AND(OR(AF1862="Include", AF1862="Maybe"), AP1862="Exclude"), "Human Included, AI Excluded", "Pal")))))</f>
        <v/>
      </c>
      <c r="AI1862" s="102"/>
      <c r="AJ1862" s="10"/>
      <c r="AK1862" s="10"/>
      <c r="AL1862" s="105"/>
      <c r="AM1862" s="102"/>
      <c r="AN1862" s="10"/>
      <c r="AO1862" s="10" t="str">
        <f t="shared" si="271"/>
        <v/>
      </c>
      <c r="AP1862" s="10"/>
      <c r="AQ1862" s="10"/>
      <c r="AR1862" s="10"/>
      <c r="AS1862" s="10"/>
      <c r="AT1862" s="10"/>
      <c r="AU1862" s="10" t="str">
        <f>IF(O1862="include",AF1862,"")</f>
        <v/>
      </c>
      <c r="AV1862" s="54" t="str">
        <f>IF(P1862="include",AF1862,"")</f>
        <v/>
      </c>
      <c r="BC1862" s="10"/>
    </row>
    <row r="1863" spans="1:55" s="54" customFormat="1" ht="409.6" customHeight="1" thickBot="1">
      <c r="A1863" s="10">
        <v>2011</v>
      </c>
      <c r="B1863" s="10"/>
      <c r="C1863" s="10" t="s">
        <v>2431</v>
      </c>
      <c r="D1863" s="10">
        <v>4</v>
      </c>
      <c r="E1863" s="10">
        <v>3</v>
      </c>
      <c r="F1863" s="10">
        <v>4</v>
      </c>
      <c r="G1863" s="119" t="str">
        <f t="shared" si="263"/>
        <v>EXCLUDED</v>
      </c>
      <c r="H1863" s="147" t="s">
        <v>901</v>
      </c>
      <c r="I1863" s="189" t="s">
        <v>901</v>
      </c>
      <c r="J1863" s="10" t="str">
        <f>IF(AND(G1863="Excluded", H1863="Excluded"), "Mutually Excluded", IF(AND(OR(G1863="CERTAINLY INCLUDED", G1863="INCLUDED", G1863="MAYBE" ), OR(H1863="INCLUDED", H1863="MAYBE")), "MUTUALLY INCLUDED", IF(AND(G1863="MAYBE", H1863="MAYBE"), "Mutually MAYBE", IF(AND(G1863="Excluded", OR(H1863="INCLUDED", H1863="MAYBE")), "AI: No, Human: Yes", IF(AND(H1863="Excluded", OR(G1863="INCLUDED", G1863="CERTAINLY INCLUDED", G1863="MAYBE")), "AI: Yes, Human: No", "Other Conflict")))))</f>
        <v>Mutually Excluded</v>
      </c>
      <c r="K1863" s="10"/>
      <c r="L1863" s="10"/>
      <c r="N1863" s="220" t="s">
        <v>19</v>
      </c>
      <c r="O1863" s="54" t="str">
        <f>IF(J1863="Mutually Excluded","Exclude",IF(J1863= "Mutually Included","Include",M1863))</f>
        <v>Exclude</v>
      </c>
      <c r="P1863" s="54" t="str">
        <f>'Humans Alignment T&amp;A'!Z1863</f>
        <v>Exclude</v>
      </c>
      <c r="Q1863" s="120" t="str">
        <f>IF(AND(O1863="Exclude", P1863="Exclude"), "Mutually Excluded", IF(AND(OR(O1863="CERTAINLY INCLUDED", O1863="INCLUDE" ), OR(P1863="INCLUDE", P1863="MAYBE")), "MUTUALLY INCLUDED", IF(AND(O1863="MAYBE", P1863="MAYBE"), "Mutually MAYBE", IF(AND(O1863="Exclude", OR(P1863="INCLUDE", P1863="MAYBE")), "AI+Hum: No, Hum1+2: Yes", IF(AND(P1863="Exclude", OR(O1863="INCLUDE", O1863="CERTAINLY INCLUDED", H1863="MAYBE")), "Ai+hum: Yes, Hum1+2: No", "Other Conflict")))))</f>
        <v>Mutually Excluded</v>
      </c>
      <c r="U1863" s="121" t="str">
        <f>IF(Q1863="Mutually Excluded","Exclude",IF(Q1863= "Mutually Included","Include",R1863))</f>
        <v>Exclude</v>
      </c>
      <c r="V1863" s="122"/>
      <c r="X1863" s="201"/>
      <c r="Y1863" s="123"/>
      <c r="Z1863" s="103"/>
      <c r="AA1863" s="149"/>
      <c r="AB1863" s="124"/>
      <c r="AC1863" s="124"/>
      <c r="AD1863" s="205"/>
      <c r="AF1863" s="203"/>
      <c r="AG1863" s="102"/>
      <c r="AH1863" s="10"/>
      <c r="AI1863" s="184"/>
      <c r="AJ1863" s="10"/>
      <c r="AK1863" s="10"/>
      <c r="AL1863" s="135"/>
      <c r="AM1863" s="102"/>
      <c r="AN1863" s="10"/>
      <c r="AO1863" s="10"/>
      <c r="AP1863" s="10"/>
      <c r="AQ1863" s="10"/>
      <c r="AR1863" s="10"/>
      <c r="AS1863" s="10"/>
      <c r="AT1863" s="10"/>
      <c r="AU1863" s="10" t="str">
        <f>IF(O1863="include",AF1863,"")</f>
        <v/>
      </c>
      <c r="AV1863" s="54" t="str">
        <f>IF(P1863="include",AF1863,"")</f>
        <v/>
      </c>
      <c r="BC1863" s="10"/>
    </row>
    <row r="1864" spans="1:55" s="54" customFormat="1" ht="30">
      <c r="A1864" s="10">
        <v>2012</v>
      </c>
      <c r="B1864" s="10"/>
      <c r="C1864" s="10" t="s">
        <v>2432</v>
      </c>
      <c r="D1864" s="10">
        <v>4</v>
      </c>
      <c r="E1864" s="10">
        <v>4</v>
      </c>
      <c r="F1864" s="10">
        <v>3</v>
      </c>
      <c r="G1864" s="119" t="str">
        <f t="shared" si="263"/>
        <v>EXCLUDED</v>
      </c>
      <c r="H1864" s="147" t="s">
        <v>901</v>
      </c>
      <c r="I1864" s="189" t="s">
        <v>901</v>
      </c>
      <c r="J1864" s="10" t="str">
        <f>IF(AND(G1864="Excluded", H1864="Excluded"), "Mutually Excluded", IF(AND(OR(G1864="CERTAINLY INCLUDED", G1864="INCLUDED", G1864="MAYBE" ), OR(H1864="INCLUDED", H1864="MAYBE")), "MUTUALLY INCLUDED", IF(AND(G1864="MAYBE", H1864="MAYBE"), "Mutually MAYBE", IF(AND(G1864="Excluded", OR(H1864="INCLUDED", H1864="MAYBE")), "AI: No, Human: Yes", IF(AND(H1864="Excluded", OR(G1864="INCLUDED", G1864="CERTAINLY INCLUDED", G1864="MAYBE")), "AI: Yes, Human: No", "Other Conflict")))))</f>
        <v>Mutually Excluded</v>
      </c>
      <c r="K1864" s="10"/>
      <c r="L1864" s="10"/>
      <c r="N1864" s="220" t="s">
        <v>19</v>
      </c>
      <c r="O1864" s="54" t="str">
        <f>IF(J1864="Mutually Excluded","Exclude",IF(J1864= "Mutually Included","Include",M1864))</f>
        <v>Exclude</v>
      </c>
      <c r="P1864" s="54" t="str">
        <f>'Humans Alignment T&amp;A'!Z1864</f>
        <v>Exclude</v>
      </c>
      <c r="Q1864" s="120" t="str">
        <f>IF(AND(O1864="Exclude", P1864="Exclude"), "Mutually Excluded", IF(AND(OR(O1864="CERTAINLY INCLUDED", O1864="INCLUDE" ), OR(P1864="INCLUDE", P1864="MAYBE")), "MUTUALLY INCLUDED", IF(AND(O1864="MAYBE", P1864="MAYBE"), "Mutually MAYBE", IF(AND(O1864="Exclude", OR(P1864="INCLUDE", P1864="MAYBE")), "AI+Hum: No, Hum1+2: Yes", IF(AND(P1864="Exclude", OR(O1864="INCLUDE", O1864="CERTAINLY INCLUDED", H1864="MAYBE")), "Ai+hum: Yes, Hum1+2: No", "Other Conflict")))))</f>
        <v>Mutually Excluded</v>
      </c>
      <c r="U1864" s="121" t="str">
        <f>IF(Q1864="Mutually Excluded","Exclude",IF(Q1864= "Mutually Included","Include",R1864))</f>
        <v>Exclude</v>
      </c>
      <c r="V1864" s="122"/>
      <c r="X1864" s="117"/>
      <c r="Y1864" s="117"/>
      <c r="Z1864" s="103" t="str">
        <f t="shared" ref="Z1864:Z1903" si="274">IF(OR(ISBLANK(AF1864), ISBLANK(V1864)), "", IF(AND(OR(AF1864="Include", AF1864="Maybe"), OR(V1864="Include", V1864="Maybe", V1864="Certainly Included")), "Mutually Included", IF(AND(AF1864="Exclude", V1864="Exclude"), "Mutually Excluded", IF(AND(AF1864="Exclude", OR(V1864="Include", V1864="Maybe")), "Nikos Excluded, Cindy Included", IF(AND(OR(AF1864="Include", AF1864="Maybe"), V1864="Exclude"), "Nikos Included, Cindy Excluded", "Pal")))))</f>
        <v/>
      </c>
      <c r="AA1864" s="256"/>
      <c r="AB1864" s="186"/>
      <c r="AC1864" s="186"/>
      <c r="AD1864" s="203"/>
      <c r="AF1864" s="203"/>
      <c r="AG1864" s="102" t="str">
        <f t="shared" si="270"/>
        <v/>
      </c>
      <c r="AH1864" s="10" t="str">
        <f t="shared" si="273"/>
        <v/>
      </c>
      <c r="AI1864" s="102"/>
      <c r="AJ1864" s="10"/>
      <c r="AK1864" s="10"/>
      <c r="AL1864" s="105"/>
      <c r="AM1864" s="102"/>
      <c r="AN1864" s="10"/>
      <c r="AO1864" s="10" t="str">
        <f t="shared" si="271"/>
        <v/>
      </c>
      <c r="AP1864" s="10"/>
      <c r="AQ1864" s="10"/>
      <c r="AR1864" s="10"/>
      <c r="AS1864" s="10"/>
      <c r="AT1864" s="10"/>
      <c r="AU1864" s="10" t="str">
        <f>IF(O1864="include",AF1864,"")</f>
        <v/>
      </c>
      <c r="AV1864" s="54" t="str">
        <f>IF(P1864="include",AF1864,"")</f>
        <v/>
      </c>
      <c r="BC1864" s="10"/>
    </row>
    <row r="1865" spans="1:55" s="54" customFormat="1" ht="30">
      <c r="A1865" s="10">
        <v>2013</v>
      </c>
      <c r="B1865" s="10"/>
      <c r="C1865" s="10" t="s">
        <v>2433</v>
      </c>
      <c r="D1865" s="10">
        <v>1</v>
      </c>
      <c r="E1865" s="10">
        <v>1</v>
      </c>
      <c r="F1865" s="10">
        <v>1</v>
      </c>
      <c r="G1865" s="119" t="str">
        <f t="shared" si="263"/>
        <v>EXCLUDED</v>
      </c>
      <c r="H1865" s="147" t="s">
        <v>901</v>
      </c>
      <c r="I1865" s="189" t="s">
        <v>901</v>
      </c>
      <c r="J1865" s="10" t="str">
        <f>IF(AND(G1865="Excluded", H1865="Excluded"), "Mutually Excluded", IF(AND(OR(G1865="CERTAINLY INCLUDED", G1865="INCLUDED", G1865="MAYBE" ), OR(H1865="INCLUDED", H1865="MAYBE")), "MUTUALLY INCLUDED", IF(AND(G1865="MAYBE", H1865="MAYBE"), "Mutually MAYBE", IF(AND(G1865="Excluded", OR(H1865="INCLUDED", H1865="MAYBE")), "AI: No, Human: Yes", IF(AND(H1865="Excluded", OR(G1865="INCLUDED", G1865="CERTAINLY INCLUDED", G1865="MAYBE")), "AI: Yes, Human: No", "Other Conflict")))))</f>
        <v>Mutually Excluded</v>
      </c>
      <c r="K1865" s="10"/>
      <c r="L1865" s="10"/>
      <c r="N1865" s="220" t="s">
        <v>19</v>
      </c>
      <c r="O1865" s="54" t="str">
        <f>IF(J1865="Mutually Excluded","Exclude",IF(J1865= "Mutually Included","Include",M1865))</f>
        <v>Exclude</v>
      </c>
      <c r="P1865" s="54" t="str">
        <f>'Humans Alignment T&amp;A'!Z1865</f>
        <v>Exclude</v>
      </c>
      <c r="Q1865" s="120" t="str">
        <f>IF(AND(O1865="Exclude", P1865="Exclude"), "Mutually Excluded", IF(AND(OR(O1865="CERTAINLY INCLUDED", O1865="INCLUDE" ), OR(P1865="INCLUDE", P1865="MAYBE")), "MUTUALLY INCLUDED", IF(AND(O1865="MAYBE", P1865="MAYBE"), "Mutually MAYBE", IF(AND(O1865="Exclude", OR(P1865="INCLUDE", P1865="MAYBE")), "AI+Hum: No, Hum1+2: Yes", IF(AND(P1865="Exclude", OR(O1865="INCLUDE", O1865="CERTAINLY INCLUDED", H1865="MAYBE")), "Ai+hum: Yes, Hum1+2: No", "Other Conflict")))))</f>
        <v>Mutually Excluded</v>
      </c>
      <c r="U1865" s="121" t="str">
        <f>IF(Q1865="Mutually Excluded","Exclude",IF(Q1865= "Mutually Included","Include",R1865))</f>
        <v>Exclude</v>
      </c>
      <c r="V1865" s="122"/>
      <c r="X1865" s="117"/>
      <c r="Y1865" s="117"/>
      <c r="Z1865" s="103" t="str">
        <f t="shared" si="274"/>
        <v/>
      </c>
      <c r="AA1865" s="256"/>
      <c r="AB1865" s="186"/>
      <c r="AC1865" s="186"/>
      <c r="AD1865" s="203"/>
      <c r="AF1865" s="203"/>
      <c r="AG1865" s="102" t="str">
        <f t="shared" si="270"/>
        <v/>
      </c>
      <c r="AH1865" s="10" t="str">
        <f t="shared" si="273"/>
        <v/>
      </c>
      <c r="AI1865" s="102"/>
      <c r="AJ1865" s="10"/>
      <c r="AK1865" s="10"/>
      <c r="AL1865" s="105"/>
      <c r="AM1865" s="102"/>
      <c r="AN1865" s="10"/>
      <c r="AO1865" s="10" t="str">
        <f t="shared" si="271"/>
        <v/>
      </c>
      <c r="AP1865" s="10"/>
      <c r="AQ1865" s="10"/>
      <c r="AR1865" s="10"/>
      <c r="AS1865" s="10"/>
      <c r="AT1865" s="10"/>
      <c r="AU1865" s="10" t="str">
        <f>IF(O1865="include",AF1865,"")</f>
        <v/>
      </c>
      <c r="AV1865" s="54" t="str">
        <f>IF(P1865="include",AF1865,"")</f>
        <v/>
      </c>
      <c r="BC1865" s="10"/>
    </row>
    <row r="1866" spans="1:55" s="54" customFormat="1" ht="30">
      <c r="A1866" s="10">
        <v>2014</v>
      </c>
      <c r="B1866" s="10"/>
      <c r="C1866" s="10" t="s">
        <v>2434</v>
      </c>
      <c r="D1866" s="10">
        <v>4</v>
      </c>
      <c r="E1866" s="10">
        <v>5</v>
      </c>
      <c r="F1866" s="10">
        <v>4</v>
      </c>
      <c r="G1866" s="119" t="str">
        <f t="shared" si="263"/>
        <v>MAYBE</v>
      </c>
      <c r="H1866" s="147" t="s">
        <v>901</v>
      </c>
      <c r="I1866" s="189" t="s">
        <v>901</v>
      </c>
      <c r="J1866" s="10" t="str">
        <f>IF(AND(G1866="Excluded", H1866="Excluded"), "Mutually Excluded", IF(AND(OR(G1866="CERTAINLY INCLUDED", G1866="INCLUDED", G1866="MAYBE" ), OR(H1866="INCLUDED", H1866="MAYBE")), "MUTUALLY INCLUDED", IF(AND(G1866="MAYBE", H1866="MAYBE"), "Mutually MAYBE", IF(AND(G1866="Excluded", OR(H1866="INCLUDED", H1866="MAYBE")), "AI: No, Human: Yes", IF(AND(H1866="Excluded", OR(G1866="INCLUDED", G1866="CERTAINLY INCLUDED", G1866="MAYBE")), "AI: Yes, Human: No", "Other Conflict")))))</f>
        <v>AI: Yes, Human: No</v>
      </c>
      <c r="K1866" s="10" t="s">
        <v>3024</v>
      </c>
      <c r="L1866" s="10" t="s">
        <v>19</v>
      </c>
      <c r="M1866" s="54" t="s">
        <v>19</v>
      </c>
      <c r="N1866" s="220" t="s">
        <v>19</v>
      </c>
      <c r="O1866" s="54" t="str">
        <f>IF(J1866="Mutually Excluded","Exclude",IF(J1866= "Mutually Included","Include",M1866))</f>
        <v>Exclude</v>
      </c>
      <c r="P1866" s="54" t="str">
        <f>'Humans Alignment T&amp;A'!Z1866</f>
        <v>Exclude</v>
      </c>
      <c r="Q1866" s="120" t="str">
        <f>IF(AND(O1866="Exclude", P1866="Exclude"), "Mutually Excluded", IF(AND(OR(O1866="CERTAINLY INCLUDED", O1866="INCLUDE" ), OR(P1866="INCLUDE", P1866="MAYBE")), "MUTUALLY INCLUDED", IF(AND(O1866="MAYBE", P1866="MAYBE"), "Mutually MAYBE", IF(AND(O1866="Exclude", OR(P1866="INCLUDE", P1866="MAYBE")), "AI+Hum: No, Hum1+2: Yes", IF(AND(P1866="Exclude", OR(O1866="INCLUDE", O1866="CERTAINLY INCLUDED", H1866="MAYBE")), "Ai+hum: Yes, Hum1+2: No", "Other Conflict")))))</f>
        <v>Mutually Excluded</v>
      </c>
      <c r="U1866" s="121" t="str">
        <f>IF(Q1866="Mutually Excluded","Exclude",IF(Q1866= "Mutually Included","Include",R1866))</f>
        <v>Exclude</v>
      </c>
      <c r="V1866" s="122"/>
      <c r="X1866" s="117"/>
      <c r="Y1866" s="117"/>
      <c r="Z1866" s="103" t="str">
        <f t="shared" si="274"/>
        <v/>
      </c>
      <c r="AA1866" s="256"/>
      <c r="AB1866" s="186"/>
      <c r="AC1866" s="186"/>
      <c r="AD1866" s="203"/>
      <c r="AF1866" s="203"/>
      <c r="AG1866" s="102" t="str">
        <f t="shared" si="270"/>
        <v/>
      </c>
      <c r="AH1866" s="10" t="str">
        <f t="shared" si="273"/>
        <v/>
      </c>
      <c r="AI1866" s="102"/>
      <c r="AJ1866" s="10"/>
      <c r="AK1866" s="10"/>
      <c r="AL1866" s="105"/>
      <c r="AM1866" s="102"/>
      <c r="AN1866" s="10"/>
      <c r="AO1866" s="10" t="str">
        <f t="shared" si="271"/>
        <v/>
      </c>
      <c r="AP1866" s="10"/>
      <c r="AQ1866" s="10"/>
      <c r="AR1866" s="10"/>
      <c r="AS1866" s="10"/>
      <c r="AT1866" s="10"/>
      <c r="AU1866" s="10" t="str">
        <f>IF(O1866="include",AF1866,"")</f>
        <v/>
      </c>
      <c r="AV1866" s="54" t="str">
        <f>IF(P1866="include",AF1866,"")</f>
        <v/>
      </c>
      <c r="BC1866" s="10"/>
    </row>
    <row r="1867" spans="1:55" s="54" customFormat="1" ht="30">
      <c r="A1867" s="10">
        <v>2015</v>
      </c>
      <c r="B1867" s="10"/>
      <c r="C1867" s="10" t="s">
        <v>2435</v>
      </c>
      <c r="D1867" s="10">
        <v>4</v>
      </c>
      <c r="E1867" s="10">
        <v>3</v>
      </c>
      <c r="F1867" s="10">
        <v>4</v>
      </c>
      <c r="G1867" s="119" t="str">
        <f t="shared" si="263"/>
        <v>EXCLUDED</v>
      </c>
      <c r="H1867" s="147" t="s">
        <v>901</v>
      </c>
      <c r="I1867" s="189" t="s">
        <v>901</v>
      </c>
      <c r="J1867" s="10" t="str">
        <f>IF(AND(G1867="Excluded", H1867="Excluded"), "Mutually Excluded", IF(AND(OR(G1867="CERTAINLY INCLUDED", G1867="INCLUDED", G1867="MAYBE" ), OR(H1867="INCLUDED", H1867="MAYBE")), "MUTUALLY INCLUDED", IF(AND(G1867="MAYBE", H1867="MAYBE"), "Mutually MAYBE", IF(AND(G1867="Excluded", OR(H1867="INCLUDED", H1867="MAYBE")), "AI: No, Human: Yes", IF(AND(H1867="Excluded", OR(G1867="INCLUDED", G1867="CERTAINLY INCLUDED", G1867="MAYBE")), "AI: Yes, Human: No", "Other Conflict")))))</f>
        <v>Mutually Excluded</v>
      </c>
      <c r="K1867" s="10"/>
      <c r="L1867" s="10"/>
      <c r="N1867" s="220" t="s">
        <v>19</v>
      </c>
      <c r="O1867" s="54" t="str">
        <f>IF(J1867="Mutually Excluded","Exclude",IF(J1867= "Mutually Included","Include",M1867))</f>
        <v>Exclude</v>
      </c>
      <c r="P1867" s="54" t="str">
        <f>'Humans Alignment T&amp;A'!Z1867</f>
        <v>Exclude</v>
      </c>
      <c r="Q1867" s="120" t="str">
        <f>IF(AND(O1867="Exclude", P1867="Exclude"), "Mutually Excluded", IF(AND(OR(O1867="CERTAINLY INCLUDED", O1867="INCLUDE" ), OR(P1867="INCLUDE", P1867="MAYBE")), "MUTUALLY INCLUDED", IF(AND(O1867="MAYBE", P1867="MAYBE"), "Mutually MAYBE", IF(AND(O1867="Exclude", OR(P1867="INCLUDE", P1867="MAYBE")), "AI+Hum: No, Hum1+2: Yes", IF(AND(P1867="Exclude", OR(O1867="INCLUDE", O1867="CERTAINLY INCLUDED", H1867="MAYBE")), "Ai+hum: Yes, Hum1+2: No", "Other Conflict")))))</f>
        <v>Mutually Excluded</v>
      </c>
      <c r="U1867" s="121" t="str">
        <f>IF(Q1867="Mutually Excluded","Exclude",IF(Q1867= "Mutually Included","Include",R1867))</f>
        <v>Exclude</v>
      </c>
      <c r="V1867" s="122"/>
      <c r="X1867" s="117"/>
      <c r="Y1867" s="117"/>
      <c r="Z1867" s="103" t="str">
        <f t="shared" si="274"/>
        <v/>
      </c>
      <c r="AA1867" s="256"/>
      <c r="AB1867" s="186"/>
      <c r="AC1867" s="186"/>
      <c r="AD1867" s="203"/>
      <c r="AF1867" s="203"/>
      <c r="AG1867" s="102" t="str">
        <f t="shared" si="270"/>
        <v/>
      </c>
      <c r="AH1867" s="10" t="str">
        <f t="shared" si="273"/>
        <v/>
      </c>
      <c r="AI1867" s="102"/>
      <c r="AJ1867" s="10"/>
      <c r="AK1867" s="10"/>
      <c r="AL1867" s="105"/>
      <c r="AM1867" s="102"/>
      <c r="AN1867" s="10"/>
      <c r="AO1867" s="10" t="str">
        <f t="shared" si="271"/>
        <v/>
      </c>
      <c r="AP1867" s="10"/>
      <c r="AQ1867" s="10"/>
      <c r="AR1867" s="10"/>
      <c r="AS1867" s="10"/>
      <c r="AT1867" s="10"/>
      <c r="AU1867" s="10" t="str">
        <f>IF(O1867="include",AF1867,"")</f>
        <v/>
      </c>
      <c r="AV1867" s="54" t="str">
        <f>IF(P1867="include",AF1867,"")</f>
        <v/>
      </c>
      <c r="BC1867" s="10"/>
    </row>
    <row r="1868" spans="1:55" s="54" customFormat="1" ht="30">
      <c r="A1868" s="10">
        <v>2016</v>
      </c>
      <c r="B1868" s="10"/>
      <c r="C1868" s="261" t="s">
        <v>2436</v>
      </c>
      <c r="D1868" s="10">
        <v>1</v>
      </c>
      <c r="E1868" s="10">
        <v>1</v>
      </c>
      <c r="F1868" s="10">
        <v>1</v>
      </c>
      <c r="G1868" s="119" t="str">
        <f t="shared" si="263"/>
        <v>EXCLUDED</v>
      </c>
      <c r="H1868" s="147" t="s">
        <v>901</v>
      </c>
      <c r="I1868" s="189" t="s">
        <v>901</v>
      </c>
      <c r="J1868" s="10" t="str">
        <f>IF(AND(G1868="Excluded", H1868="Excluded"), "Mutually Excluded", IF(AND(OR(G1868="CERTAINLY INCLUDED", G1868="INCLUDED", G1868="MAYBE" ), OR(H1868="INCLUDED", H1868="MAYBE")), "MUTUALLY INCLUDED", IF(AND(G1868="MAYBE", H1868="MAYBE"), "Mutually MAYBE", IF(AND(G1868="Excluded", OR(H1868="INCLUDED", H1868="MAYBE")), "AI: No, Human: Yes", IF(AND(H1868="Excluded", OR(G1868="INCLUDED", G1868="CERTAINLY INCLUDED", G1868="MAYBE")), "AI: Yes, Human: No", "Other Conflict")))))</f>
        <v>Mutually Excluded</v>
      </c>
      <c r="K1868" s="10"/>
      <c r="L1868" s="10"/>
      <c r="N1868" s="220" t="s">
        <v>19</v>
      </c>
      <c r="O1868" s="54" t="str">
        <f>IF(J1868="Mutually Excluded","Exclude",IF(J1868= "Mutually Included","Include",M1868))</f>
        <v>Exclude</v>
      </c>
      <c r="P1868" s="54" t="str">
        <f>'Humans Alignment T&amp;A'!Z1868</f>
        <v>Exclude</v>
      </c>
      <c r="Q1868" s="120" t="str">
        <f>IF(AND(O1868="Exclude", P1868="Exclude"), "Mutually Excluded", IF(AND(OR(O1868="CERTAINLY INCLUDED", O1868="INCLUDE" ), OR(P1868="INCLUDE", P1868="MAYBE")), "MUTUALLY INCLUDED", IF(AND(O1868="MAYBE", P1868="MAYBE"), "Mutually MAYBE", IF(AND(O1868="Exclude", OR(P1868="INCLUDE", P1868="MAYBE")), "AI+Hum: No, Hum1+2: Yes", IF(AND(P1868="Exclude", OR(O1868="INCLUDE", O1868="CERTAINLY INCLUDED", H1868="MAYBE")), "Ai+hum: Yes, Hum1+2: No", "Other Conflict")))))</f>
        <v>Mutually Excluded</v>
      </c>
      <c r="U1868" s="121" t="str">
        <f>IF(Q1868="Mutually Excluded","Exclude",IF(Q1868= "Mutually Included","Include",R1868))</f>
        <v>Exclude</v>
      </c>
      <c r="V1868" s="122"/>
      <c r="X1868" s="117"/>
      <c r="Y1868" s="117"/>
      <c r="Z1868" s="103" t="str">
        <f t="shared" si="274"/>
        <v/>
      </c>
      <c r="AA1868" s="256"/>
      <c r="AB1868" s="186"/>
      <c r="AC1868" s="186"/>
      <c r="AD1868" s="203"/>
      <c r="AF1868" s="203"/>
      <c r="AG1868" s="102" t="str">
        <f t="shared" si="270"/>
        <v/>
      </c>
      <c r="AH1868" s="10" t="str">
        <f t="shared" si="273"/>
        <v/>
      </c>
      <c r="AI1868" s="102"/>
      <c r="AJ1868" s="10"/>
      <c r="AK1868" s="10"/>
      <c r="AL1868" s="105"/>
      <c r="AM1868" s="102"/>
      <c r="AN1868" s="10"/>
      <c r="AO1868" s="10" t="str">
        <f t="shared" si="271"/>
        <v/>
      </c>
      <c r="AP1868" s="10"/>
      <c r="AQ1868" s="10"/>
      <c r="AR1868" s="10"/>
      <c r="AS1868" s="10"/>
      <c r="AT1868" s="10"/>
      <c r="AU1868" s="10" t="str">
        <f>IF(O1868="include",AF1868,"")</f>
        <v/>
      </c>
      <c r="AV1868" s="54" t="str">
        <f>IF(P1868="include",AF1868,"")</f>
        <v/>
      </c>
      <c r="BC1868" s="10"/>
    </row>
    <row r="1869" spans="1:55" s="54" customFormat="1" ht="30">
      <c r="A1869" s="10">
        <v>2017</v>
      </c>
      <c r="B1869" s="10"/>
      <c r="C1869" s="10" t="s">
        <v>2437</v>
      </c>
      <c r="D1869" s="10">
        <v>5</v>
      </c>
      <c r="E1869" s="10">
        <v>4</v>
      </c>
      <c r="F1869" s="10">
        <v>5</v>
      </c>
      <c r="G1869" s="119" t="str">
        <f t="shared" ref="G1869:G1930" si="275">IF(COUNTIF(D1869:F1869,5)=3,"CERTAINLY INCLUDED",IF(COUNTIF(D1869:F1869,5)&gt;0,"MAYBE","EXCLUDED"))</f>
        <v>MAYBE</v>
      </c>
      <c r="H1869" s="147" t="s">
        <v>901</v>
      </c>
      <c r="I1869" s="189" t="s">
        <v>901</v>
      </c>
      <c r="J1869" s="10" t="str">
        <f>IF(AND(G1869="Excluded", H1869="Excluded"), "Mutually Excluded", IF(AND(OR(G1869="CERTAINLY INCLUDED", G1869="INCLUDED", G1869="MAYBE" ), OR(H1869="INCLUDED", H1869="MAYBE")), "MUTUALLY INCLUDED", IF(AND(G1869="MAYBE", H1869="MAYBE"), "Mutually MAYBE", IF(AND(G1869="Excluded", OR(H1869="INCLUDED", H1869="MAYBE")), "AI: No, Human: Yes", IF(AND(H1869="Excluded", OR(G1869="INCLUDED", G1869="CERTAINLY INCLUDED", G1869="MAYBE")), "AI: Yes, Human: No", "Other Conflict")))))</f>
        <v>AI: Yes, Human: No</v>
      </c>
      <c r="K1869" s="10" t="s">
        <v>3012</v>
      </c>
      <c r="L1869" s="10" t="s">
        <v>19</v>
      </c>
      <c r="M1869" s="54" t="s">
        <v>19</v>
      </c>
      <c r="N1869" s="220" t="s">
        <v>19</v>
      </c>
      <c r="O1869" s="54" t="str">
        <f>IF(J1869="Mutually Excluded","Exclude",IF(J1869= "Mutually Included","Include",M1869))</f>
        <v>Exclude</v>
      </c>
      <c r="P1869" s="54" t="str">
        <f>'Humans Alignment T&amp;A'!Z1869</f>
        <v>Exclude</v>
      </c>
      <c r="Q1869" s="120" t="str">
        <f>IF(AND(O1869="Exclude", P1869="Exclude"), "Mutually Excluded", IF(AND(OR(O1869="CERTAINLY INCLUDED", O1869="INCLUDE" ), OR(P1869="INCLUDE", P1869="MAYBE")), "MUTUALLY INCLUDED", IF(AND(O1869="MAYBE", P1869="MAYBE"), "Mutually MAYBE", IF(AND(O1869="Exclude", OR(P1869="INCLUDE", P1869="MAYBE")), "AI+Hum: No, Hum1+2: Yes", IF(AND(P1869="Exclude", OR(O1869="INCLUDE", O1869="CERTAINLY INCLUDED", H1869="MAYBE")), "Ai+hum: Yes, Hum1+2: No", "Other Conflict")))))</f>
        <v>Mutually Excluded</v>
      </c>
      <c r="U1869" s="121" t="str">
        <f>IF(Q1869="Mutually Excluded","Exclude",IF(Q1869= "Mutually Included","Include",R1869))</f>
        <v>Exclude</v>
      </c>
      <c r="V1869" s="122"/>
      <c r="X1869" s="117"/>
      <c r="Y1869" s="117"/>
      <c r="Z1869" s="103" t="str">
        <f t="shared" si="274"/>
        <v/>
      </c>
      <c r="AA1869" s="256"/>
      <c r="AB1869" s="186"/>
      <c r="AC1869" s="186"/>
      <c r="AD1869" s="203"/>
      <c r="AF1869" s="203"/>
      <c r="AG1869" s="102" t="str">
        <f t="shared" si="270"/>
        <v/>
      </c>
      <c r="AH1869" s="10" t="str">
        <f t="shared" si="273"/>
        <v/>
      </c>
      <c r="AI1869" s="102"/>
      <c r="AJ1869" s="10"/>
      <c r="AK1869" s="10"/>
      <c r="AL1869" s="105"/>
      <c r="AM1869" s="102"/>
      <c r="AN1869" s="10"/>
      <c r="AO1869" s="10" t="str">
        <f t="shared" si="271"/>
        <v/>
      </c>
      <c r="AP1869" s="10"/>
      <c r="AQ1869" s="10"/>
      <c r="AR1869" s="10"/>
      <c r="AS1869" s="10"/>
      <c r="AT1869" s="10"/>
      <c r="AU1869" s="10" t="str">
        <f>IF(O1869="include",AF1869,"")</f>
        <v/>
      </c>
      <c r="AV1869" s="54" t="str">
        <f>IF(P1869="include",AF1869,"")</f>
        <v/>
      </c>
    </row>
    <row r="1870" spans="1:55" s="54" customFormat="1" ht="30">
      <c r="A1870" s="10">
        <v>2018</v>
      </c>
      <c r="B1870" s="10"/>
      <c r="C1870" s="10" t="s">
        <v>2439</v>
      </c>
      <c r="D1870" s="10">
        <v>1</v>
      </c>
      <c r="E1870" s="10">
        <v>1</v>
      </c>
      <c r="F1870" s="10">
        <v>1</v>
      </c>
      <c r="G1870" s="119" t="str">
        <f t="shared" si="275"/>
        <v>EXCLUDED</v>
      </c>
      <c r="H1870" s="147" t="s">
        <v>901</v>
      </c>
      <c r="I1870" s="189" t="s">
        <v>901</v>
      </c>
      <c r="J1870" s="10" t="str">
        <f>IF(AND(G1870="Excluded", H1870="Excluded"), "Mutually Excluded", IF(AND(OR(G1870="CERTAINLY INCLUDED", G1870="INCLUDED", G1870="MAYBE" ), OR(H1870="INCLUDED", H1870="MAYBE")), "MUTUALLY INCLUDED", IF(AND(G1870="MAYBE", H1870="MAYBE"), "Mutually MAYBE", IF(AND(G1870="Excluded", OR(H1870="INCLUDED", H1870="MAYBE")), "AI: No, Human: Yes", IF(AND(H1870="Excluded", OR(G1870="INCLUDED", G1870="CERTAINLY INCLUDED", G1870="MAYBE")), "AI: Yes, Human: No", "Other Conflict")))))</f>
        <v>Mutually Excluded</v>
      </c>
      <c r="K1870" s="10"/>
      <c r="L1870" s="10"/>
      <c r="N1870" s="220" t="s">
        <v>19</v>
      </c>
      <c r="O1870" s="54" t="str">
        <f>IF(J1870="Mutually Excluded","Exclude",IF(J1870= "Mutually Included","Include",M1870))</f>
        <v>Exclude</v>
      </c>
      <c r="P1870" s="54" t="str">
        <f>'Humans Alignment T&amp;A'!Z1870</f>
        <v>Exclude</v>
      </c>
      <c r="Q1870" s="120" t="str">
        <f>IF(AND(O1870="Exclude", P1870="Exclude"), "Mutually Excluded", IF(AND(OR(O1870="CERTAINLY INCLUDED", O1870="INCLUDE" ), OR(P1870="INCLUDE", P1870="MAYBE")), "MUTUALLY INCLUDED", IF(AND(O1870="MAYBE", P1870="MAYBE"), "Mutually MAYBE", IF(AND(O1870="Exclude", OR(P1870="INCLUDE", P1870="MAYBE")), "AI+Hum: No, Hum1+2: Yes", IF(AND(P1870="Exclude", OR(O1870="INCLUDE", O1870="CERTAINLY INCLUDED", H1870="MAYBE")), "Ai+hum: Yes, Hum1+2: No", "Other Conflict")))))</f>
        <v>Mutually Excluded</v>
      </c>
      <c r="U1870" s="121" t="str">
        <f>IF(Q1870="Mutually Excluded","Exclude",IF(Q1870= "Mutually Included","Include",R1870))</f>
        <v>Exclude</v>
      </c>
      <c r="V1870" s="122"/>
      <c r="X1870" s="117"/>
      <c r="Y1870" s="117"/>
      <c r="Z1870" s="103" t="str">
        <f t="shared" si="274"/>
        <v/>
      </c>
      <c r="AA1870" s="256"/>
      <c r="AB1870" s="186"/>
      <c r="AC1870" s="186"/>
      <c r="AD1870" s="203"/>
      <c r="AF1870" s="203"/>
      <c r="AG1870" s="102" t="str">
        <f t="shared" si="270"/>
        <v/>
      </c>
      <c r="AH1870" s="10" t="str">
        <f t="shared" si="273"/>
        <v/>
      </c>
      <c r="AI1870" s="102"/>
      <c r="AJ1870" s="10"/>
      <c r="AK1870" s="10"/>
      <c r="AL1870" s="105"/>
      <c r="AM1870" s="102"/>
      <c r="AN1870" s="10"/>
      <c r="AO1870" s="10" t="str">
        <f t="shared" si="271"/>
        <v/>
      </c>
      <c r="AP1870" s="10"/>
      <c r="AQ1870" s="10"/>
      <c r="AR1870" s="10"/>
      <c r="AS1870" s="10"/>
      <c r="AT1870" s="10"/>
      <c r="AU1870" s="10" t="str">
        <f>IF(O1870="include",AF1870,"")</f>
        <v/>
      </c>
      <c r="AV1870" s="54" t="str">
        <f>IF(P1870="include",AF1870,"")</f>
        <v/>
      </c>
    </row>
    <row r="1871" spans="1:55" s="54" customFormat="1" ht="30">
      <c r="A1871" s="10">
        <v>2019</v>
      </c>
      <c r="B1871" s="10"/>
      <c r="C1871" s="10" t="s">
        <v>2440</v>
      </c>
      <c r="D1871" s="10">
        <v>1</v>
      </c>
      <c r="E1871" s="10">
        <v>1</v>
      </c>
      <c r="F1871" s="10">
        <v>1</v>
      </c>
      <c r="G1871" s="119" t="str">
        <f t="shared" si="275"/>
        <v>EXCLUDED</v>
      </c>
      <c r="H1871" s="147" t="s">
        <v>901</v>
      </c>
      <c r="I1871" s="189" t="s">
        <v>901</v>
      </c>
      <c r="J1871" s="10" t="str">
        <f>IF(AND(G1871="Excluded", H1871="Excluded"), "Mutually Excluded", IF(AND(OR(G1871="CERTAINLY INCLUDED", G1871="INCLUDED", G1871="MAYBE" ), OR(H1871="INCLUDED", H1871="MAYBE")), "MUTUALLY INCLUDED", IF(AND(G1871="MAYBE", H1871="MAYBE"), "Mutually MAYBE", IF(AND(G1871="Excluded", OR(H1871="INCLUDED", H1871="MAYBE")), "AI: No, Human: Yes", IF(AND(H1871="Excluded", OR(G1871="INCLUDED", G1871="CERTAINLY INCLUDED", G1871="MAYBE")), "AI: Yes, Human: No", "Other Conflict")))))</f>
        <v>Mutually Excluded</v>
      </c>
      <c r="K1871" s="10"/>
      <c r="L1871" s="10"/>
      <c r="N1871" s="220" t="s">
        <v>19</v>
      </c>
      <c r="O1871" s="54" t="str">
        <f>IF(J1871="Mutually Excluded","Exclude",IF(J1871= "Mutually Included","Include",M1871))</f>
        <v>Exclude</v>
      </c>
      <c r="P1871" s="54" t="str">
        <f>'Humans Alignment T&amp;A'!Z1871</f>
        <v>Exclude</v>
      </c>
      <c r="Q1871" s="120" t="str">
        <f>IF(AND(O1871="Exclude", P1871="Exclude"), "Mutually Excluded", IF(AND(OR(O1871="CERTAINLY INCLUDED", O1871="INCLUDE" ), OR(P1871="INCLUDE", P1871="MAYBE")), "MUTUALLY INCLUDED", IF(AND(O1871="MAYBE", P1871="MAYBE"), "Mutually MAYBE", IF(AND(O1871="Exclude", OR(P1871="INCLUDE", P1871="MAYBE")), "AI+Hum: No, Hum1+2: Yes", IF(AND(P1871="Exclude", OR(O1871="INCLUDE", O1871="CERTAINLY INCLUDED", H1871="MAYBE")), "Ai+hum: Yes, Hum1+2: No", "Other Conflict")))))</f>
        <v>Mutually Excluded</v>
      </c>
      <c r="U1871" s="121" t="str">
        <f>IF(Q1871="Mutually Excluded","Exclude",IF(Q1871= "Mutually Included","Include",R1871))</f>
        <v>Exclude</v>
      </c>
      <c r="V1871" s="122"/>
      <c r="X1871" s="117"/>
      <c r="Y1871" s="117"/>
      <c r="Z1871" s="103" t="str">
        <f t="shared" si="274"/>
        <v/>
      </c>
      <c r="AA1871" s="256"/>
      <c r="AB1871" s="186"/>
      <c r="AC1871" s="186"/>
      <c r="AD1871" s="203"/>
      <c r="AF1871" s="203"/>
      <c r="AG1871" s="102" t="str">
        <f t="shared" si="270"/>
        <v/>
      </c>
      <c r="AH1871" s="10" t="str">
        <f t="shared" si="273"/>
        <v/>
      </c>
      <c r="AI1871" s="102"/>
      <c r="AJ1871" s="10"/>
      <c r="AK1871" s="10"/>
      <c r="AL1871" s="105"/>
      <c r="AM1871" s="102"/>
      <c r="AN1871" s="10"/>
      <c r="AO1871" s="10" t="str">
        <f t="shared" si="271"/>
        <v/>
      </c>
      <c r="AP1871" s="10"/>
      <c r="AQ1871" s="10"/>
      <c r="AR1871" s="10"/>
      <c r="AS1871" s="10"/>
      <c r="AT1871" s="10"/>
      <c r="AU1871" s="10" t="str">
        <f>IF(O1871="include",AF1871,"")</f>
        <v/>
      </c>
      <c r="AV1871" s="54" t="str">
        <f>IF(P1871="include",AF1871,"")</f>
        <v/>
      </c>
    </row>
    <row r="1872" spans="1:55" s="54" customFormat="1" ht="30">
      <c r="A1872" s="10">
        <v>2020</v>
      </c>
      <c r="B1872" s="10"/>
      <c r="C1872" s="10" t="s">
        <v>2442</v>
      </c>
      <c r="D1872" s="10">
        <v>2</v>
      </c>
      <c r="E1872" s="10">
        <v>1</v>
      </c>
      <c r="F1872" s="10">
        <v>2</v>
      </c>
      <c r="G1872" s="119" t="str">
        <f t="shared" si="275"/>
        <v>EXCLUDED</v>
      </c>
      <c r="H1872" s="147" t="s">
        <v>901</v>
      </c>
      <c r="I1872" s="189" t="s">
        <v>901</v>
      </c>
      <c r="J1872" s="10" t="str">
        <f>IF(AND(G1872="Excluded", H1872="Excluded"), "Mutually Excluded", IF(AND(OR(G1872="CERTAINLY INCLUDED", G1872="INCLUDED", G1872="MAYBE" ), OR(H1872="INCLUDED", H1872="MAYBE")), "MUTUALLY INCLUDED", IF(AND(G1872="MAYBE", H1872="MAYBE"), "Mutually MAYBE", IF(AND(G1872="Excluded", OR(H1872="INCLUDED", H1872="MAYBE")), "AI: No, Human: Yes", IF(AND(H1872="Excluded", OR(G1872="INCLUDED", G1872="CERTAINLY INCLUDED", G1872="MAYBE")), "AI: Yes, Human: No", "Other Conflict")))))</f>
        <v>Mutually Excluded</v>
      </c>
      <c r="K1872" s="10"/>
      <c r="L1872" s="10"/>
      <c r="N1872" s="220" t="s">
        <v>19</v>
      </c>
      <c r="O1872" s="54" t="str">
        <f>IF(J1872="Mutually Excluded","Exclude",IF(J1872= "Mutually Included","Include",M1872))</f>
        <v>Exclude</v>
      </c>
      <c r="P1872" s="54" t="str">
        <f>'Humans Alignment T&amp;A'!Z1872</f>
        <v>Exclude</v>
      </c>
      <c r="Q1872" s="120" t="str">
        <f>IF(AND(O1872="Exclude", P1872="Exclude"), "Mutually Excluded", IF(AND(OR(O1872="CERTAINLY INCLUDED", O1872="INCLUDE" ), OR(P1872="INCLUDE", P1872="MAYBE")), "MUTUALLY INCLUDED", IF(AND(O1872="MAYBE", P1872="MAYBE"), "Mutually MAYBE", IF(AND(O1872="Exclude", OR(P1872="INCLUDE", P1872="MAYBE")), "AI+Hum: No, Hum1+2: Yes", IF(AND(P1872="Exclude", OR(O1872="INCLUDE", O1872="CERTAINLY INCLUDED", H1872="MAYBE")), "Ai+hum: Yes, Hum1+2: No", "Other Conflict")))))</f>
        <v>Mutually Excluded</v>
      </c>
      <c r="U1872" s="121" t="str">
        <f>IF(Q1872="Mutually Excluded","Exclude",IF(Q1872= "Mutually Included","Include",R1872))</f>
        <v>Exclude</v>
      </c>
      <c r="V1872" s="122"/>
      <c r="X1872" s="117"/>
      <c r="Y1872" s="117"/>
      <c r="Z1872" s="103" t="str">
        <f t="shared" si="274"/>
        <v/>
      </c>
      <c r="AA1872" s="256"/>
      <c r="AB1872" s="186"/>
      <c r="AC1872" s="186"/>
      <c r="AD1872" s="203"/>
      <c r="AF1872" s="203"/>
      <c r="AG1872" s="102" t="str">
        <f t="shared" si="270"/>
        <v/>
      </c>
      <c r="AH1872" s="10" t="str">
        <f t="shared" si="273"/>
        <v/>
      </c>
      <c r="AI1872" s="102"/>
      <c r="AJ1872" s="10"/>
      <c r="AK1872" s="10"/>
      <c r="AL1872" s="105"/>
      <c r="AM1872" s="102"/>
      <c r="AN1872" s="10"/>
      <c r="AO1872" s="10" t="str">
        <f t="shared" si="271"/>
        <v/>
      </c>
      <c r="AP1872" s="10"/>
      <c r="AQ1872" s="10"/>
      <c r="AR1872" s="10"/>
      <c r="AS1872" s="10"/>
      <c r="AT1872" s="10"/>
      <c r="AU1872" s="10" t="str">
        <f>IF(O1872="include",AF1872,"")</f>
        <v/>
      </c>
      <c r="AV1872" s="54" t="str">
        <f>IF(P1872="include",AF1872,"")</f>
        <v/>
      </c>
    </row>
    <row r="1873" spans="1:48" s="54" customFormat="1" ht="30">
      <c r="A1873" s="10">
        <v>2021</v>
      </c>
      <c r="B1873" s="10"/>
      <c r="C1873" s="10" t="s">
        <v>960</v>
      </c>
      <c r="D1873" s="10">
        <v>5</v>
      </c>
      <c r="E1873" s="10">
        <v>5</v>
      </c>
      <c r="F1873" s="10">
        <v>5</v>
      </c>
      <c r="G1873" s="119" t="str">
        <f t="shared" si="275"/>
        <v>CERTAINLY INCLUDED</v>
      </c>
      <c r="H1873" s="147" t="s">
        <v>901</v>
      </c>
      <c r="I1873" s="189" t="s">
        <v>901</v>
      </c>
      <c r="J1873" s="10" t="str">
        <f>IF(AND(G1873="Excluded", H1873="Excluded"), "Mutually Excluded", IF(AND(OR(G1873="CERTAINLY INCLUDED", G1873="INCLUDED", G1873="MAYBE" ), OR(H1873="INCLUDED", H1873="MAYBE")), "MUTUALLY INCLUDED", IF(AND(G1873="MAYBE", H1873="MAYBE"), "Mutually MAYBE", IF(AND(G1873="Excluded", OR(H1873="INCLUDED", H1873="MAYBE")), "AI: No, Human: Yes", IF(AND(H1873="Excluded", OR(G1873="INCLUDED", G1873="CERTAINLY INCLUDED", G1873="MAYBE")), "AI: Yes, Human: No", "Other Conflict")))))</f>
        <v>AI: Yes, Human: No</v>
      </c>
      <c r="K1873" s="10" t="s">
        <v>3012</v>
      </c>
      <c r="L1873" s="10" t="s">
        <v>19</v>
      </c>
      <c r="M1873" s="54" t="s">
        <v>19</v>
      </c>
      <c r="N1873" s="220" t="s">
        <v>19</v>
      </c>
      <c r="O1873" s="54" t="str">
        <f>IF(J1873="Mutually Excluded","Exclude",IF(J1873= "Mutually Included","Include",M1873))</f>
        <v>Exclude</v>
      </c>
      <c r="P1873" s="54" t="str">
        <f>'Humans Alignment T&amp;A'!Z1873</f>
        <v>Exclude</v>
      </c>
      <c r="Q1873" s="120" t="str">
        <f>IF(AND(O1873="Exclude", P1873="Exclude"), "Mutually Excluded", IF(AND(OR(O1873="CERTAINLY INCLUDED", O1873="INCLUDE" ), OR(P1873="INCLUDE", P1873="MAYBE")), "MUTUALLY INCLUDED", IF(AND(O1873="MAYBE", P1873="MAYBE"), "Mutually MAYBE", IF(AND(O1873="Exclude", OR(P1873="INCLUDE", P1873="MAYBE")), "AI+Hum: No, Hum1+2: Yes", IF(AND(P1873="Exclude", OR(O1873="INCLUDE", O1873="CERTAINLY INCLUDED", H1873="MAYBE")), "Ai+hum: Yes, Hum1+2: No", "Other Conflict")))))</f>
        <v>Mutually Excluded</v>
      </c>
      <c r="U1873" s="121" t="str">
        <f>IF(Q1873="Mutually Excluded","Exclude",IF(Q1873= "Mutually Included","Include",R1873))</f>
        <v>Exclude</v>
      </c>
      <c r="V1873" s="122"/>
      <c r="X1873" s="117"/>
      <c r="Y1873" s="117"/>
      <c r="Z1873" s="103" t="str">
        <f t="shared" si="274"/>
        <v/>
      </c>
      <c r="AA1873" s="256"/>
      <c r="AB1873" s="186"/>
      <c r="AC1873" s="186"/>
      <c r="AD1873" s="203"/>
      <c r="AF1873" s="203"/>
      <c r="AG1873" s="102" t="str">
        <f t="shared" si="270"/>
        <v/>
      </c>
      <c r="AH1873" s="10" t="str">
        <f t="shared" si="273"/>
        <v/>
      </c>
      <c r="AI1873" s="102"/>
      <c r="AJ1873" s="10"/>
      <c r="AK1873" s="10"/>
      <c r="AL1873" s="105"/>
      <c r="AM1873" s="102"/>
      <c r="AN1873" s="10"/>
      <c r="AO1873" s="10" t="str">
        <f t="shared" si="271"/>
        <v/>
      </c>
      <c r="AP1873" s="10"/>
      <c r="AQ1873" s="10"/>
      <c r="AR1873" s="10"/>
      <c r="AS1873" s="10"/>
      <c r="AT1873" s="10"/>
      <c r="AU1873" s="10" t="str">
        <f>IF(O1873="include",AF1873,"")</f>
        <v/>
      </c>
      <c r="AV1873" s="54" t="str">
        <f>IF(P1873="include",AF1873,"")</f>
        <v/>
      </c>
    </row>
    <row r="1874" spans="1:48" s="54" customFormat="1" ht="45">
      <c r="A1874" s="10">
        <v>2022</v>
      </c>
      <c r="B1874" s="10"/>
      <c r="C1874" s="10" t="s">
        <v>2443</v>
      </c>
      <c r="D1874" s="10">
        <v>5</v>
      </c>
      <c r="E1874" s="10">
        <v>5</v>
      </c>
      <c r="F1874" s="10">
        <v>5</v>
      </c>
      <c r="G1874" s="119" t="str">
        <f t="shared" si="275"/>
        <v>CERTAINLY INCLUDED</v>
      </c>
      <c r="H1874" s="147" t="s">
        <v>901</v>
      </c>
      <c r="I1874" s="189" t="s">
        <v>901</v>
      </c>
      <c r="J1874" s="10" t="str">
        <f>IF(AND(G1874="Excluded", H1874="Excluded"), "Mutually Excluded", IF(AND(OR(G1874="CERTAINLY INCLUDED", G1874="INCLUDED", G1874="MAYBE" ), OR(H1874="INCLUDED", H1874="MAYBE")), "MUTUALLY INCLUDED", IF(AND(G1874="MAYBE", H1874="MAYBE"), "Mutually MAYBE", IF(AND(G1874="Excluded", OR(H1874="INCLUDED", H1874="MAYBE")), "AI: No, Human: Yes", IF(AND(H1874="Excluded", OR(G1874="INCLUDED", G1874="CERTAINLY INCLUDED", G1874="MAYBE")), "AI: Yes, Human: No", "Other Conflict")))))</f>
        <v>AI: Yes, Human: No</v>
      </c>
      <c r="K1874" s="10" t="s">
        <v>3024</v>
      </c>
      <c r="L1874" s="10" t="s">
        <v>19</v>
      </c>
      <c r="M1874" s="54" t="s">
        <v>19</v>
      </c>
      <c r="N1874" s="220" t="s">
        <v>19</v>
      </c>
      <c r="O1874" s="54" t="str">
        <f>IF(J1874="Mutually Excluded","Exclude",IF(J1874= "Mutually Included","Include",M1874))</f>
        <v>Exclude</v>
      </c>
      <c r="P1874" s="54" t="str">
        <f>'Humans Alignment T&amp;A'!Z1874</f>
        <v>Exclude</v>
      </c>
      <c r="Q1874" s="120" t="str">
        <f>IF(AND(O1874="Exclude", P1874="Exclude"), "Mutually Excluded", IF(AND(OR(O1874="CERTAINLY INCLUDED", O1874="INCLUDE" ), OR(P1874="INCLUDE", P1874="MAYBE")), "MUTUALLY INCLUDED", IF(AND(O1874="MAYBE", P1874="MAYBE"), "Mutually MAYBE", IF(AND(O1874="Exclude", OR(P1874="INCLUDE", P1874="MAYBE")), "AI+Hum: No, Hum1+2: Yes", IF(AND(P1874="Exclude", OR(O1874="INCLUDE", O1874="CERTAINLY INCLUDED", H1874="MAYBE")), "Ai+hum: Yes, Hum1+2: No", "Other Conflict")))))</f>
        <v>Mutually Excluded</v>
      </c>
      <c r="U1874" s="121" t="str">
        <f>IF(Q1874="Mutually Excluded","Exclude",IF(Q1874= "Mutually Included","Include",R1874))</f>
        <v>Exclude</v>
      </c>
      <c r="V1874" s="122"/>
      <c r="X1874" s="117"/>
      <c r="Y1874" s="117"/>
      <c r="Z1874" s="103" t="str">
        <f t="shared" si="274"/>
        <v/>
      </c>
      <c r="AA1874" s="256"/>
      <c r="AB1874" s="186"/>
      <c r="AC1874" s="186"/>
      <c r="AD1874" s="203"/>
      <c r="AF1874" s="203"/>
      <c r="AG1874" s="102" t="str">
        <f t="shared" si="270"/>
        <v/>
      </c>
      <c r="AH1874" s="10" t="str">
        <f t="shared" si="273"/>
        <v/>
      </c>
      <c r="AI1874" s="102"/>
      <c r="AJ1874" s="10"/>
      <c r="AK1874" s="10"/>
      <c r="AL1874" s="105"/>
      <c r="AM1874" s="102"/>
      <c r="AN1874" s="10"/>
      <c r="AO1874" s="10" t="str">
        <f t="shared" si="271"/>
        <v/>
      </c>
      <c r="AP1874" s="10"/>
      <c r="AQ1874" s="10"/>
      <c r="AR1874" s="10"/>
      <c r="AS1874" s="10"/>
      <c r="AT1874" s="10"/>
      <c r="AU1874" s="10" t="str">
        <f>IF(O1874="include",AF1874,"")</f>
        <v/>
      </c>
      <c r="AV1874" s="54" t="str">
        <f>IF(P1874="include",AF1874,"")</f>
        <v/>
      </c>
    </row>
    <row r="1875" spans="1:48" s="54" customFormat="1" ht="30">
      <c r="A1875" s="10">
        <v>2023</v>
      </c>
      <c r="B1875" s="10"/>
      <c r="C1875" s="10" t="s">
        <v>2444</v>
      </c>
      <c r="D1875" s="10">
        <v>5</v>
      </c>
      <c r="E1875" s="10">
        <v>5</v>
      </c>
      <c r="F1875" s="10">
        <v>5</v>
      </c>
      <c r="G1875" s="119" t="str">
        <f t="shared" si="275"/>
        <v>CERTAINLY INCLUDED</v>
      </c>
      <c r="H1875" s="147" t="s">
        <v>901</v>
      </c>
      <c r="I1875" s="189" t="s">
        <v>901</v>
      </c>
      <c r="J1875" s="10" t="str">
        <f>IF(AND(G1875="Excluded", H1875="Excluded"), "Mutually Excluded", IF(AND(OR(G1875="CERTAINLY INCLUDED", G1875="INCLUDED", G1875="MAYBE" ), OR(H1875="INCLUDED", H1875="MAYBE")), "MUTUALLY INCLUDED", IF(AND(G1875="MAYBE", H1875="MAYBE"), "Mutually MAYBE", IF(AND(G1875="Excluded", OR(H1875="INCLUDED", H1875="MAYBE")), "AI: No, Human: Yes", IF(AND(H1875="Excluded", OR(G1875="INCLUDED", G1875="CERTAINLY INCLUDED", G1875="MAYBE")), "AI: Yes, Human: No", "Other Conflict")))))</f>
        <v>AI: Yes, Human: No</v>
      </c>
      <c r="K1875" s="10" t="s">
        <v>3024</v>
      </c>
      <c r="L1875" s="10" t="s">
        <v>19</v>
      </c>
      <c r="M1875" s="54" t="s">
        <v>19</v>
      </c>
      <c r="N1875" s="220" t="s">
        <v>19</v>
      </c>
      <c r="O1875" s="54" t="str">
        <f>IF(J1875="Mutually Excluded","Exclude",IF(J1875= "Mutually Included","Include",M1875))</f>
        <v>Exclude</v>
      </c>
      <c r="P1875" s="54" t="str">
        <f>'Humans Alignment T&amp;A'!Z1875</f>
        <v>Exclude</v>
      </c>
      <c r="Q1875" s="120" t="str">
        <f>IF(AND(O1875="Exclude", P1875="Exclude"), "Mutually Excluded", IF(AND(OR(O1875="CERTAINLY INCLUDED", O1875="INCLUDE" ), OR(P1875="INCLUDE", P1875="MAYBE")), "MUTUALLY INCLUDED", IF(AND(O1875="MAYBE", P1875="MAYBE"), "Mutually MAYBE", IF(AND(O1875="Exclude", OR(P1875="INCLUDE", P1875="MAYBE")), "AI+Hum: No, Hum1+2: Yes", IF(AND(P1875="Exclude", OR(O1875="INCLUDE", O1875="CERTAINLY INCLUDED", H1875="MAYBE")), "Ai+hum: Yes, Hum1+2: No", "Other Conflict")))))</f>
        <v>Mutually Excluded</v>
      </c>
      <c r="U1875" s="121" t="str">
        <f>IF(Q1875="Mutually Excluded","Exclude",IF(Q1875= "Mutually Included","Include",R1875))</f>
        <v>Exclude</v>
      </c>
      <c r="V1875" s="122"/>
      <c r="X1875" s="117"/>
      <c r="Y1875" s="117"/>
      <c r="Z1875" s="103" t="str">
        <f t="shared" si="274"/>
        <v/>
      </c>
      <c r="AA1875" s="256"/>
      <c r="AB1875" s="186"/>
      <c r="AC1875" s="186"/>
      <c r="AD1875" s="203"/>
      <c r="AF1875" s="203"/>
      <c r="AG1875" s="102" t="str">
        <f t="shared" si="270"/>
        <v/>
      </c>
      <c r="AH1875" s="10" t="str">
        <f t="shared" si="273"/>
        <v/>
      </c>
      <c r="AI1875" s="102"/>
      <c r="AJ1875" s="10"/>
      <c r="AK1875" s="10"/>
      <c r="AL1875" s="105"/>
      <c r="AM1875" s="102"/>
      <c r="AN1875" s="10"/>
      <c r="AO1875" s="10" t="str">
        <f t="shared" si="271"/>
        <v/>
      </c>
      <c r="AP1875" s="10"/>
      <c r="AQ1875" s="10"/>
      <c r="AR1875" s="10"/>
      <c r="AS1875" s="10"/>
      <c r="AT1875" s="10"/>
      <c r="AU1875" s="10" t="str">
        <f>IF(O1875="include",AF1875,"")</f>
        <v/>
      </c>
      <c r="AV1875" s="54" t="str">
        <f>IF(P1875="include",AF1875,"")</f>
        <v/>
      </c>
    </row>
    <row r="1876" spans="1:48" s="54" customFormat="1" ht="30">
      <c r="A1876" s="10">
        <v>2024</v>
      </c>
      <c r="B1876" s="10"/>
      <c r="C1876" s="10" t="s">
        <v>2445</v>
      </c>
      <c r="D1876" s="10">
        <v>1</v>
      </c>
      <c r="E1876" s="10">
        <v>1</v>
      </c>
      <c r="F1876" s="10">
        <v>1</v>
      </c>
      <c r="G1876" s="119" t="str">
        <f t="shared" si="275"/>
        <v>EXCLUDED</v>
      </c>
      <c r="H1876" s="147" t="s">
        <v>901</v>
      </c>
      <c r="I1876" s="189" t="s">
        <v>901</v>
      </c>
      <c r="J1876" s="10" t="str">
        <f>IF(AND(G1876="Excluded", H1876="Excluded"), "Mutually Excluded", IF(AND(OR(G1876="CERTAINLY INCLUDED", G1876="INCLUDED", G1876="MAYBE" ), OR(H1876="INCLUDED", H1876="MAYBE")), "MUTUALLY INCLUDED", IF(AND(G1876="MAYBE", H1876="MAYBE"), "Mutually MAYBE", IF(AND(G1876="Excluded", OR(H1876="INCLUDED", H1876="MAYBE")), "AI: No, Human: Yes", IF(AND(H1876="Excluded", OR(G1876="INCLUDED", G1876="CERTAINLY INCLUDED", G1876="MAYBE")), "AI: Yes, Human: No", "Other Conflict")))))</f>
        <v>Mutually Excluded</v>
      </c>
      <c r="K1876" s="10"/>
      <c r="L1876" s="10"/>
      <c r="N1876" s="220" t="s">
        <v>19</v>
      </c>
      <c r="O1876" s="54" t="str">
        <f>IF(J1876="Mutually Excluded","Exclude",IF(J1876= "Mutually Included","Include",M1876))</f>
        <v>Exclude</v>
      </c>
      <c r="P1876" s="54" t="str">
        <f>'Humans Alignment T&amp;A'!Z1876</f>
        <v>Exclude</v>
      </c>
      <c r="Q1876" s="120" t="str">
        <f>IF(AND(O1876="Exclude", P1876="Exclude"), "Mutually Excluded", IF(AND(OR(O1876="CERTAINLY INCLUDED", O1876="INCLUDE" ), OR(P1876="INCLUDE", P1876="MAYBE")), "MUTUALLY INCLUDED", IF(AND(O1876="MAYBE", P1876="MAYBE"), "Mutually MAYBE", IF(AND(O1876="Exclude", OR(P1876="INCLUDE", P1876="MAYBE")), "AI+Hum: No, Hum1+2: Yes", IF(AND(P1876="Exclude", OR(O1876="INCLUDE", O1876="CERTAINLY INCLUDED", H1876="MAYBE")), "Ai+hum: Yes, Hum1+2: No", "Other Conflict")))))</f>
        <v>Mutually Excluded</v>
      </c>
      <c r="U1876" s="121" t="str">
        <f>IF(Q1876="Mutually Excluded","Exclude",IF(Q1876= "Mutually Included","Include",R1876))</f>
        <v>Exclude</v>
      </c>
      <c r="V1876" s="122"/>
      <c r="X1876" s="117"/>
      <c r="Y1876" s="117"/>
      <c r="Z1876" s="103" t="str">
        <f t="shared" si="274"/>
        <v/>
      </c>
      <c r="AA1876" s="256"/>
      <c r="AB1876" s="186"/>
      <c r="AC1876" s="186"/>
      <c r="AD1876" s="203"/>
      <c r="AF1876" s="203"/>
      <c r="AG1876" s="102" t="str">
        <f t="shared" si="270"/>
        <v/>
      </c>
      <c r="AH1876" s="10" t="str">
        <f t="shared" si="273"/>
        <v/>
      </c>
      <c r="AI1876" s="102"/>
      <c r="AJ1876" s="10"/>
      <c r="AK1876" s="10"/>
      <c r="AL1876" s="105"/>
      <c r="AM1876" s="102"/>
      <c r="AN1876" s="10"/>
      <c r="AO1876" s="10" t="str">
        <f t="shared" si="271"/>
        <v/>
      </c>
      <c r="AP1876" s="10"/>
      <c r="AQ1876" s="10"/>
      <c r="AR1876" s="10"/>
      <c r="AS1876" s="10"/>
      <c r="AT1876" s="10"/>
      <c r="AU1876" s="10" t="str">
        <f>IF(O1876="include",AF1876,"")</f>
        <v/>
      </c>
      <c r="AV1876" s="54" t="str">
        <f>IF(P1876="include",AF1876,"")</f>
        <v/>
      </c>
    </row>
    <row r="1877" spans="1:48" s="54" customFormat="1" ht="30">
      <c r="A1877" s="102" t="s">
        <v>2446</v>
      </c>
      <c r="B1877" s="10"/>
      <c r="C1877" s="261" t="s">
        <v>2447</v>
      </c>
      <c r="D1877" s="10">
        <v>1</v>
      </c>
      <c r="E1877" s="10">
        <v>1</v>
      </c>
      <c r="F1877" s="10">
        <v>1</v>
      </c>
      <c r="G1877" s="119" t="str">
        <f t="shared" si="275"/>
        <v>EXCLUDED</v>
      </c>
      <c r="H1877" s="147" t="s">
        <v>901</v>
      </c>
      <c r="I1877" s="189" t="s">
        <v>901</v>
      </c>
      <c r="J1877" s="10" t="str">
        <f>IF(AND(G1877="Excluded", H1877="Excluded"), "Mutually Excluded", IF(AND(OR(G1877="CERTAINLY INCLUDED", G1877="INCLUDED", G1877="MAYBE" ), OR(H1877="INCLUDED", H1877="MAYBE")), "MUTUALLY INCLUDED", IF(AND(G1877="MAYBE", H1877="MAYBE"), "Mutually MAYBE", IF(AND(G1877="Excluded", OR(H1877="INCLUDED", H1877="MAYBE")), "AI: No, Human: Yes", IF(AND(H1877="Excluded", OR(G1877="INCLUDED", G1877="CERTAINLY INCLUDED", G1877="MAYBE")), "AI: Yes, Human: No", "Other Conflict")))))</f>
        <v>Mutually Excluded</v>
      </c>
      <c r="K1877" s="10"/>
      <c r="L1877" s="10"/>
      <c r="N1877" s="220" t="s">
        <v>19</v>
      </c>
      <c r="O1877" s="54" t="str">
        <f>IF(J1877="Mutually Excluded","Exclude",IF(J1877= "Mutually Included","Include",M1877))</f>
        <v>Exclude</v>
      </c>
      <c r="P1877" s="54" t="str">
        <f>'Humans Alignment T&amp;A'!Z1877</f>
        <v>Exclude</v>
      </c>
      <c r="Q1877" s="120" t="str">
        <f>IF(AND(O1877="Exclude", P1877="Exclude"), "Mutually Excluded", IF(AND(OR(O1877="CERTAINLY INCLUDED", O1877="INCLUDE" ), OR(P1877="INCLUDE", P1877="MAYBE")), "MUTUALLY INCLUDED", IF(AND(O1877="MAYBE", P1877="MAYBE"), "Mutually MAYBE", IF(AND(O1877="Exclude", OR(P1877="INCLUDE", P1877="MAYBE")), "AI+Hum: No, Hum1+2: Yes", IF(AND(P1877="Exclude", OR(O1877="INCLUDE", O1877="CERTAINLY INCLUDED", H1877="MAYBE")), "Ai+hum: Yes, Hum1+2: No", "Other Conflict")))))</f>
        <v>Mutually Excluded</v>
      </c>
      <c r="U1877" s="121" t="str">
        <f>IF(Q1877="Mutually Excluded","Exclude",IF(Q1877= "Mutually Included","Include",R1877))</f>
        <v>Exclude</v>
      </c>
      <c r="V1877" s="122"/>
      <c r="X1877" s="122"/>
      <c r="Y1877" s="122"/>
      <c r="Z1877" s="103" t="str">
        <f t="shared" si="274"/>
        <v/>
      </c>
      <c r="AA1877" s="256"/>
      <c r="AB1877" s="186"/>
      <c r="AC1877" s="186"/>
      <c r="AD1877" s="203"/>
      <c r="AF1877" s="203"/>
      <c r="AG1877" s="102" t="str">
        <f>IF(OR(ISBLANK(AF1877), ISBLANK(AD1877)), "", IF(AND(OR(AF1877="Include", AF1877="Maybe"), OR(AD1877="Include", AD1877="Maybe", AD1877="Certainly Included")), "Mutually Included", IF(AND(AF1877="Exclude", AD1877="Exclude"), "Mutually Excluded", IF(AND(AF1877="Exclude", OR(AD1877="Include", AD1877="Maybe")), "Nikos Excluded, Mikhail Included", IF(AND(OR(AF1877="Include", AF1877="Maybe"), AD1877="Exclude"), "Nikos Included, Mikhail Excluded", "Pal")))))</f>
        <v/>
      </c>
      <c r="AH1877" s="10" t="str">
        <f>IF(OR(ISBLANK(AF1877), ISBLANK(AP1877)), "", IF(AND(OR(AF1877="Include", AF1877="Maybe"), OR(AP1877="Included", AP1877="Maybe", AP1877="Certainly Included")), "Mutually Included", IF(AND(AF1877="Exclude", AP1877="Exclude"), "Mutually Excluded", IF(AND(AF1877="Exclude", OR(AP1877="Include", AP1877="Maybe")), "Human Excluded, AI Included", IF(AND(OR(AF1877="Include", AF1877="Maybe"), AP1877="Exclude"), "Human Included, AI Excluded", "Pal")))))</f>
        <v/>
      </c>
      <c r="AI1877" s="102"/>
      <c r="AJ1877" s="10"/>
      <c r="AK1877" s="10"/>
      <c r="AL1877" s="105"/>
      <c r="AM1877" s="102"/>
      <c r="AN1877" s="10"/>
      <c r="AO1877" s="10" t="str">
        <f>IF(OR(ISBLANK(AF1877), ISBLANK(AP1877)), "", IF(AND(OR(AF1877="Include", AF1877="Maybe"), OR(AP1877="Include", AP1877="Maybe", AP1877="Certainly Included")), "Mutually Included", IF(AND(AF1877="Exclude", AP1877="Exclude"), "Mutually Excluded", IF(AND(AF1877="Exclude", OR(AP1877="Include", AP1877="Maybe",, AP1877="Certainly Included")), "Human Excluded, AI Included", IF(AND(OR(AF1877="Include", AF1877="Maybe"), AP1877="Exclude"), "Human Included, AI Excluded", "Pal")))))</f>
        <v/>
      </c>
      <c r="AP1877" s="10"/>
      <c r="AQ1877" s="10"/>
      <c r="AR1877" s="10"/>
      <c r="AS1877" s="10"/>
      <c r="AT1877" s="10"/>
      <c r="AU1877" s="10" t="str">
        <f>IF(O1877="include",AF1877,"")</f>
        <v/>
      </c>
      <c r="AV1877" s="54" t="str">
        <f>IF(P1877="include",AF1877,"")</f>
        <v/>
      </c>
    </row>
    <row r="1878" spans="1:48" s="54" customFormat="1" ht="30">
      <c r="A1878" s="10">
        <v>2027</v>
      </c>
      <c r="B1878" s="10"/>
      <c r="C1878" s="10" t="s">
        <v>2448</v>
      </c>
      <c r="D1878" s="10">
        <v>4</v>
      </c>
      <c r="E1878" s="10">
        <v>3</v>
      </c>
      <c r="F1878" s="10">
        <v>3</v>
      </c>
      <c r="G1878" s="119" t="str">
        <f t="shared" si="275"/>
        <v>EXCLUDED</v>
      </c>
      <c r="H1878" s="147" t="s">
        <v>901</v>
      </c>
      <c r="I1878" s="189" t="s">
        <v>901</v>
      </c>
      <c r="J1878" s="10" t="str">
        <f>IF(AND(G1878="Excluded", H1878="Excluded"), "Mutually Excluded", IF(AND(OR(G1878="CERTAINLY INCLUDED", G1878="INCLUDED", G1878="MAYBE" ), OR(H1878="INCLUDED", H1878="MAYBE")), "MUTUALLY INCLUDED", IF(AND(G1878="MAYBE", H1878="MAYBE"), "Mutually MAYBE", IF(AND(G1878="Excluded", OR(H1878="INCLUDED", H1878="MAYBE")), "AI: No, Human: Yes", IF(AND(H1878="Excluded", OR(G1878="INCLUDED", G1878="CERTAINLY INCLUDED", G1878="MAYBE")), "AI: Yes, Human: No", "Other Conflict")))))</f>
        <v>Mutually Excluded</v>
      </c>
      <c r="K1878" s="10"/>
      <c r="L1878" s="10"/>
      <c r="N1878" s="220" t="s">
        <v>19</v>
      </c>
      <c r="O1878" s="54" t="str">
        <f>IF(J1878="Mutually Excluded","Exclude",IF(J1878= "Mutually Included","Include",M1878))</f>
        <v>Exclude</v>
      </c>
      <c r="P1878" s="54" t="str">
        <f>'Humans Alignment T&amp;A'!Z1878</f>
        <v>Exclude</v>
      </c>
      <c r="Q1878" s="120" t="str">
        <f>IF(AND(O1878="Exclude", P1878="Exclude"), "Mutually Excluded", IF(AND(OR(O1878="CERTAINLY INCLUDED", O1878="INCLUDE" ), OR(P1878="INCLUDE", P1878="MAYBE")), "MUTUALLY INCLUDED", IF(AND(O1878="MAYBE", P1878="MAYBE"), "Mutually MAYBE", IF(AND(O1878="Exclude", OR(P1878="INCLUDE", P1878="MAYBE")), "AI+Hum: No, Hum1+2: Yes", IF(AND(P1878="Exclude", OR(O1878="INCLUDE", O1878="CERTAINLY INCLUDED", H1878="MAYBE")), "Ai+hum: Yes, Hum1+2: No", "Other Conflict")))))</f>
        <v>Mutually Excluded</v>
      </c>
      <c r="U1878" s="121" t="str">
        <f>IF(Q1878="Mutually Excluded","Exclude",IF(Q1878= "Mutually Included","Include",R1878))</f>
        <v>Exclude</v>
      </c>
      <c r="V1878" s="122"/>
      <c r="X1878" s="117"/>
      <c r="Y1878" s="117"/>
      <c r="Z1878" s="103" t="str">
        <f t="shared" si="274"/>
        <v/>
      </c>
      <c r="AA1878" s="256"/>
      <c r="AB1878" s="186"/>
      <c r="AC1878" s="186"/>
      <c r="AD1878" s="203"/>
      <c r="AF1878" s="203"/>
      <c r="AG1878" s="102" t="str">
        <f t="shared" si="270"/>
        <v/>
      </c>
      <c r="AH1878" s="10" t="str">
        <f t="shared" si="273"/>
        <v/>
      </c>
      <c r="AI1878" s="102"/>
      <c r="AJ1878" s="10"/>
      <c r="AK1878" s="10"/>
      <c r="AL1878" s="105"/>
      <c r="AM1878" s="102"/>
      <c r="AN1878" s="10"/>
      <c r="AO1878" s="10" t="str">
        <f t="shared" si="271"/>
        <v/>
      </c>
      <c r="AP1878" s="10"/>
      <c r="AQ1878" s="10"/>
      <c r="AR1878" s="10"/>
      <c r="AS1878" s="10"/>
      <c r="AT1878" s="10"/>
      <c r="AU1878" s="10" t="str">
        <f>IF(O1878="include",AF1878,"")</f>
        <v/>
      </c>
      <c r="AV1878" s="54" t="str">
        <f>IF(P1878="include",AF1878,"")</f>
        <v/>
      </c>
    </row>
    <row r="1879" spans="1:48" s="54" customFormat="1" ht="30">
      <c r="A1879" s="10">
        <v>2028</v>
      </c>
      <c r="B1879" s="10"/>
      <c r="C1879" s="10" t="s">
        <v>2449</v>
      </c>
      <c r="D1879" s="10">
        <v>5</v>
      </c>
      <c r="E1879" s="10">
        <v>5</v>
      </c>
      <c r="F1879" s="10">
        <v>5</v>
      </c>
      <c r="G1879" s="119" t="str">
        <f t="shared" si="275"/>
        <v>CERTAINLY INCLUDED</v>
      </c>
      <c r="H1879" s="147" t="s">
        <v>901</v>
      </c>
      <c r="I1879" s="189" t="s">
        <v>901</v>
      </c>
      <c r="J1879" s="10" t="str">
        <f>IF(AND(G1879="Excluded", H1879="Excluded"), "Mutually Excluded", IF(AND(OR(G1879="CERTAINLY INCLUDED", G1879="INCLUDED", G1879="MAYBE" ), OR(H1879="INCLUDED", H1879="MAYBE")), "MUTUALLY INCLUDED", IF(AND(G1879="MAYBE", H1879="MAYBE"), "Mutually MAYBE", IF(AND(G1879="Excluded", OR(H1879="INCLUDED", H1879="MAYBE")), "AI: No, Human: Yes", IF(AND(H1879="Excluded", OR(G1879="INCLUDED", G1879="CERTAINLY INCLUDED", G1879="MAYBE")), "AI: Yes, Human: No", "Other Conflict")))))</f>
        <v>AI: Yes, Human: No</v>
      </c>
      <c r="K1879" s="10" t="s">
        <v>3024</v>
      </c>
      <c r="L1879" s="10" t="s">
        <v>19</v>
      </c>
      <c r="M1879" s="54" t="s">
        <v>19</v>
      </c>
      <c r="N1879" s="220" t="s">
        <v>19</v>
      </c>
      <c r="O1879" s="54" t="str">
        <f>IF(J1879="Mutually Excluded","Exclude",IF(J1879= "Mutually Included","Include",M1879))</f>
        <v>Exclude</v>
      </c>
      <c r="P1879" s="54" t="str">
        <f>'Humans Alignment T&amp;A'!Z1879</f>
        <v>Exclude</v>
      </c>
      <c r="Q1879" s="120" t="str">
        <f>IF(AND(O1879="Exclude", P1879="Exclude"), "Mutually Excluded", IF(AND(OR(O1879="CERTAINLY INCLUDED", O1879="INCLUDE" ), OR(P1879="INCLUDE", P1879="MAYBE")), "MUTUALLY INCLUDED", IF(AND(O1879="MAYBE", P1879="MAYBE"), "Mutually MAYBE", IF(AND(O1879="Exclude", OR(P1879="INCLUDE", P1879="MAYBE")), "AI+Hum: No, Hum1+2: Yes", IF(AND(P1879="Exclude", OR(O1879="INCLUDE", O1879="CERTAINLY INCLUDED", H1879="MAYBE")), "Ai+hum: Yes, Hum1+2: No", "Other Conflict")))))</f>
        <v>Mutually Excluded</v>
      </c>
      <c r="U1879" s="121" t="str">
        <f>IF(Q1879="Mutually Excluded","Exclude",IF(Q1879= "Mutually Included","Include",R1879))</f>
        <v>Exclude</v>
      </c>
      <c r="V1879" s="122"/>
      <c r="X1879" s="117"/>
      <c r="Y1879" s="117"/>
      <c r="Z1879" s="103" t="str">
        <f t="shared" si="274"/>
        <v/>
      </c>
      <c r="AA1879" s="256"/>
      <c r="AB1879" s="186"/>
      <c r="AC1879" s="186"/>
      <c r="AD1879" s="203"/>
      <c r="AF1879" s="203"/>
      <c r="AG1879" s="102" t="str">
        <f t="shared" si="270"/>
        <v/>
      </c>
      <c r="AH1879" s="10" t="str">
        <f t="shared" si="273"/>
        <v/>
      </c>
      <c r="AI1879" s="102"/>
      <c r="AJ1879" s="10"/>
      <c r="AK1879" s="10"/>
      <c r="AL1879" s="105"/>
      <c r="AM1879" s="102"/>
      <c r="AN1879" s="10"/>
      <c r="AO1879" s="10" t="str">
        <f t="shared" si="271"/>
        <v/>
      </c>
      <c r="AP1879" s="10"/>
      <c r="AQ1879" s="10"/>
      <c r="AR1879" s="10"/>
      <c r="AS1879" s="10"/>
      <c r="AT1879" s="10"/>
      <c r="AU1879" s="10" t="str">
        <f>IF(O1879="include",AF1879,"")</f>
        <v/>
      </c>
      <c r="AV1879" s="54" t="str">
        <f>IF(P1879="include",AF1879,"")</f>
        <v/>
      </c>
    </row>
    <row r="1880" spans="1:48" s="54" customFormat="1" ht="30">
      <c r="A1880" s="10">
        <v>2029</v>
      </c>
      <c r="B1880" s="10"/>
      <c r="C1880" s="10" t="s">
        <v>2450</v>
      </c>
      <c r="D1880" s="10">
        <v>2</v>
      </c>
      <c r="E1880" s="10">
        <v>2</v>
      </c>
      <c r="F1880" s="10">
        <v>2</v>
      </c>
      <c r="G1880" s="119" t="str">
        <f t="shared" si="275"/>
        <v>EXCLUDED</v>
      </c>
      <c r="H1880" s="147" t="s">
        <v>901</v>
      </c>
      <c r="I1880" s="189" t="s">
        <v>901</v>
      </c>
      <c r="J1880" s="10" t="str">
        <f>IF(AND(G1880="Excluded", H1880="Excluded"), "Mutually Excluded", IF(AND(OR(G1880="CERTAINLY INCLUDED", G1880="INCLUDED", G1880="MAYBE" ), OR(H1880="INCLUDED", H1880="MAYBE")), "MUTUALLY INCLUDED", IF(AND(G1880="MAYBE", H1880="MAYBE"), "Mutually MAYBE", IF(AND(G1880="Excluded", OR(H1880="INCLUDED", H1880="MAYBE")), "AI: No, Human: Yes", IF(AND(H1880="Excluded", OR(G1880="INCLUDED", G1880="CERTAINLY INCLUDED", G1880="MAYBE")), "AI: Yes, Human: No", "Other Conflict")))))</f>
        <v>Mutually Excluded</v>
      </c>
      <c r="K1880" s="10"/>
      <c r="L1880" s="10"/>
      <c r="N1880" s="220" t="s">
        <v>19</v>
      </c>
      <c r="O1880" s="54" t="str">
        <f>IF(J1880="Mutually Excluded","Exclude",IF(J1880= "Mutually Included","Include",M1880))</f>
        <v>Exclude</v>
      </c>
      <c r="P1880" s="54" t="str">
        <f>'Humans Alignment T&amp;A'!Z1880</f>
        <v>Exclude</v>
      </c>
      <c r="Q1880" s="120" t="str">
        <f>IF(AND(O1880="Exclude", P1880="Exclude"), "Mutually Excluded", IF(AND(OR(O1880="CERTAINLY INCLUDED", O1880="INCLUDE" ), OR(P1880="INCLUDE", P1880="MAYBE")), "MUTUALLY INCLUDED", IF(AND(O1880="MAYBE", P1880="MAYBE"), "Mutually MAYBE", IF(AND(O1880="Exclude", OR(P1880="INCLUDE", P1880="MAYBE")), "AI+Hum: No, Hum1+2: Yes", IF(AND(P1880="Exclude", OR(O1880="INCLUDE", O1880="CERTAINLY INCLUDED", H1880="MAYBE")), "Ai+hum: Yes, Hum1+2: No", "Other Conflict")))))</f>
        <v>Mutually Excluded</v>
      </c>
      <c r="U1880" s="121" t="str">
        <f>IF(Q1880="Mutually Excluded","Exclude",IF(Q1880= "Mutually Included","Include",R1880))</f>
        <v>Exclude</v>
      </c>
      <c r="V1880" s="122"/>
      <c r="X1880" s="117"/>
      <c r="Y1880" s="117"/>
      <c r="Z1880" s="103" t="str">
        <f t="shared" si="274"/>
        <v/>
      </c>
      <c r="AA1880" s="256"/>
      <c r="AB1880" s="186"/>
      <c r="AC1880" s="186"/>
      <c r="AD1880" s="203"/>
      <c r="AF1880" s="203"/>
      <c r="AG1880" s="102" t="str">
        <f t="shared" si="270"/>
        <v/>
      </c>
      <c r="AH1880" s="10" t="str">
        <f t="shared" si="273"/>
        <v/>
      </c>
      <c r="AI1880" s="102"/>
      <c r="AJ1880" s="10"/>
      <c r="AK1880" s="10"/>
      <c r="AL1880" s="105"/>
      <c r="AM1880" s="102"/>
      <c r="AN1880" s="10"/>
      <c r="AO1880" s="10" t="str">
        <f t="shared" si="271"/>
        <v/>
      </c>
      <c r="AP1880" s="10"/>
      <c r="AQ1880" s="10"/>
      <c r="AR1880" s="10"/>
      <c r="AS1880" s="10"/>
      <c r="AT1880" s="10"/>
      <c r="AU1880" s="10" t="str">
        <f>IF(O1880="include",AF1880,"")</f>
        <v/>
      </c>
      <c r="AV1880" s="54" t="str">
        <f>IF(P1880="include",AF1880,"")</f>
        <v/>
      </c>
    </row>
    <row r="1881" spans="1:48" s="54" customFormat="1" ht="30">
      <c r="A1881" s="10">
        <v>2030</v>
      </c>
      <c r="B1881" s="10"/>
      <c r="C1881" s="10" t="s">
        <v>2451</v>
      </c>
      <c r="D1881" s="10">
        <v>2</v>
      </c>
      <c r="E1881" s="10">
        <v>2</v>
      </c>
      <c r="F1881" s="10">
        <v>2</v>
      </c>
      <c r="G1881" s="119" t="str">
        <f t="shared" si="275"/>
        <v>EXCLUDED</v>
      </c>
      <c r="H1881" s="147" t="s">
        <v>901</v>
      </c>
      <c r="I1881" s="189" t="s">
        <v>901</v>
      </c>
      <c r="J1881" s="10" t="str">
        <f>IF(AND(G1881="Excluded", H1881="Excluded"), "Mutually Excluded", IF(AND(OR(G1881="CERTAINLY INCLUDED", G1881="INCLUDED", G1881="MAYBE" ), OR(H1881="INCLUDED", H1881="MAYBE")), "MUTUALLY INCLUDED", IF(AND(G1881="MAYBE", H1881="MAYBE"), "Mutually MAYBE", IF(AND(G1881="Excluded", OR(H1881="INCLUDED", H1881="MAYBE")), "AI: No, Human: Yes", IF(AND(H1881="Excluded", OR(G1881="INCLUDED", G1881="CERTAINLY INCLUDED", G1881="MAYBE")), "AI: Yes, Human: No", "Other Conflict")))))</f>
        <v>Mutually Excluded</v>
      </c>
      <c r="K1881" s="10"/>
      <c r="L1881" s="10"/>
      <c r="N1881" s="220" t="s">
        <v>19</v>
      </c>
      <c r="O1881" s="54" t="str">
        <f>IF(J1881="Mutually Excluded","Exclude",IF(J1881= "Mutually Included","Include",M1881))</f>
        <v>Exclude</v>
      </c>
      <c r="P1881" s="54" t="str">
        <f>'Humans Alignment T&amp;A'!Z1881</f>
        <v>Exclude</v>
      </c>
      <c r="Q1881" s="120" t="str">
        <f>IF(AND(O1881="Exclude", P1881="Exclude"), "Mutually Excluded", IF(AND(OR(O1881="CERTAINLY INCLUDED", O1881="INCLUDE" ), OR(P1881="INCLUDE", P1881="MAYBE")), "MUTUALLY INCLUDED", IF(AND(O1881="MAYBE", P1881="MAYBE"), "Mutually MAYBE", IF(AND(O1881="Exclude", OR(P1881="INCLUDE", P1881="MAYBE")), "AI+Hum: No, Hum1+2: Yes", IF(AND(P1881="Exclude", OR(O1881="INCLUDE", O1881="CERTAINLY INCLUDED", H1881="MAYBE")), "Ai+hum: Yes, Hum1+2: No", "Other Conflict")))))</f>
        <v>Mutually Excluded</v>
      </c>
      <c r="U1881" s="121" t="str">
        <f>IF(Q1881="Mutually Excluded","Exclude",IF(Q1881= "Mutually Included","Include",R1881))</f>
        <v>Exclude</v>
      </c>
      <c r="V1881" s="122"/>
      <c r="X1881" s="117"/>
      <c r="Y1881" s="117"/>
      <c r="Z1881" s="103" t="str">
        <f t="shared" si="274"/>
        <v/>
      </c>
      <c r="AA1881" s="256"/>
      <c r="AB1881" s="186"/>
      <c r="AC1881" s="186"/>
      <c r="AD1881" s="203"/>
      <c r="AF1881" s="203"/>
      <c r="AG1881" s="102" t="str">
        <f t="shared" si="270"/>
        <v/>
      </c>
      <c r="AH1881" s="10" t="str">
        <f t="shared" si="273"/>
        <v/>
      </c>
      <c r="AI1881" s="102"/>
      <c r="AJ1881" s="10"/>
      <c r="AK1881" s="10"/>
      <c r="AL1881" s="105"/>
      <c r="AM1881" s="102"/>
      <c r="AN1881" s="10"/>
      <c r="AO1881" s="10" t="str">
        <f t="shared" si="271"/>
        <v/>
      </c>
      <c r="AP1881" s="10"/>
      <c r="AQ1881" s="10"/>
      <c r="AR1881" s="10"/>
      <c r="AS1881" s="10"/>
      <c r="AT1881" s="10"/>
      <c r="AU1881" s="10" t="str">
        <f>IF(O1881="include",AF1881,"")</f>
        <v/>
      </c>
      <c r="AV1881" s="54" t="str">
        <f>IF(P1881="include",AF1881,"")</f>
        <v/>
      </c>
    </row>
    <row r="1882" spans="1:48" s="54" customFormat="1" ht="45">
      <c r="A1882" s="10">
        <v>2031</v>
      </c>
      <c r="B1882" s="10"/>
      <c r="C1882" s="10" t="s">
        <v>2452</v>
      </c>
      <c r="D1882" s="10">
        <v>1</v>
      </c>
      <c r="E1882" s="10">
        <v>1</v>
      </c>
      <c r="F1882" s="10">
        <v>1</v>
      </c>
      <c r="G1882" s="119" t="str">
        <f t="shared" si="275"/>
        <v>EXCLUDED</v>
      </c>
      <c r="H1882" s="147" t="s">
        <v>901</v>
      </c>
      <c r="I1882" s="189" t="s">
        <v>901</v>
      </c>
      <c r="J1882" s="10" t="str">
        <f>IF(AND(G1882="Excluded", H1882="Excluded"), "Mutually Excluded", IF(AND(OR(G1882="CERTAINLY INCLUDED", G1882="INCLUDED", G1882="MAYBE" ), OR(H1882="INCLUDED", H1882="MAYBE")), "MUTUALLY INCLUDED", IF(AND(G1882="MAYBE", H1882="MAYBE"), "Mutually MAYBE", IF(AND(G1882="Excluded", OR(H1882="INCLUDED", H1882="MAYBE")), "AI: No, Human: Yes", IF(AND(H1882="Excluded", OR(G1882="INCLUDED", G1882="CERTAINLY INCLUDED", G1882="MAYBE")), "AI: Yes, Human: No", "Other Conflict")))))</f>
        <v>Mutually Excluded</v>
      </c>
      <c r="K1882" s="10"/>
      <c r="L1882" s="10"/>
      <c r="N1882" s="220" t="s">
        <v>19</v>
      </c>
      <c r="O1882" s="54" t="str">
        <f>IF(J1882="Mutually Excluded","Exclude",IF(J1882= "Mutually Included","Include",M1882))</f>
        <v>Exclude</v>
      </c>
      <c r="P1882" s="54" t="str">
        <f>'Humans Alignment T&amp;A'!Z1882</f>
        <v>Exclude</v>
      </c>
      <c r="Q1882" s="120" t="str">
        <f>IF(AND(O1882="Exclude", P1882="Exclude"), "Mutually Excluded", IF(AND(OR(O1882="CERTAINLY INCLUDED", O1882="INCLUDE" ), OR(P1882="INCLUDE", P1882="MAYBE")), "MUTUALLY INCLUDED", IF(AND(O1882="MAYBE", P1882="MAYBE"), "Mutually MAYBE", IF(AND(O1882="Exclude", OR(P1882="INCLUDE", P1882="MAYBE")), "AI+Hum: No, Hum1+2: Yes", IF(AND(P1882="Exclude", OR(O1882="INCLUDE", O1882="CERTAINLY INCLUDED", H1882="MAYBE")), "Ai+hum: Yes, Hum1+2: No", "Other Conflict")))))</f>
        <v>Mutually Excluded</v>
      </c>
      <c r="U1882" s="121" t="str">
        <f>IF(Q1882="Mutually Excluded","Exclude",IF(Q1882= "Mutually Included","Include",R1882))</f>
        <v>Exclude</v>
      </c>
      <c r="V1882" s="122"/>
      <c r="X1882" s="117"/>
      <c r="Y1882" s="117"/>
      <c r="Z1882" s="103" t="str">
        <f t="shared" si="274"/>
        <v/>
      </c>
      <c r="AA1882" s="256"/>
      <c r="AB1882" s="186"/>
      <c r="AC1882" s="186"/>
      <c r="AD1882" s="203"/>
      <c r="AF1882" s="203"/>
      <c r="AG1882" s="102" t="str">
        <f t="shared" si="270"/>
        <v/>
      </c>
      <c r="AH1882" s="10" t="str">
        <f t="shared" si="273"/>
        <v/>
      </c>
      <c r="AI1882" s="102"/>
      <c r="AJ1882" s="10"/>
      <c r="AK1882" s="10"/>
      <c r="AL1882" s="105"/>
      <c r="AM1882" s="102"/>
      <c r="AN1882" s="10"/>
      <c r="AO1882" s="10" t="str">
        <f t="shared" si="271"/>
        <v/>
      </c>
      <c r="AP1882" s="10"/>
      <c r="AQ1882" s="10"/>
      <c r="AR1882" s="10"/>
      <c r="AS1882" s="10"/>
      <c r="AT1882" s="10"/>
      <c r="AU1882" s="10" t="str">
        <f>IF(O1882="include",AF1882,"")</f>
        <v/>
      </c>
      <c r="AV1882" s="54" t="str">
        <f>IF(P1882="include",AF1882,"")</f>
        <v/>
      </c>
    </row>
    <row r="1883" spans="1:48" s="54" customFormat="1" ht="30">
      <c r="A1883" s="10">
        <v>2032</v>
      </c>
      <c r="B1883" s="10"/>
      <c r="C1883" s="10" t="s">
        <v>2453</v>
      </c>
      <c r="D1883" s="10">
        <v>1</v>
      </c>
      <c r="E1883" s="10">
        <v>1</v>
      </c>
      <c r="F1883" s="10">
        <v>1</v>
      </c>
      <c r="G1883" s="119" t="str">
        <f t="shared" si="275"/>
        <v>EXCLUDED</v>
      </c>
      <c r="H1883" s="147" t="s">
        <v>901</v>
      </c>
      <c r="I1883" s="189" t="s">
        <v>901</v>
      </c>
      <c r="J1883" s="10" t="str">
        <f>IF(AND(G1883="Excluded", H1883="Excluded"), "Mutually Excluded", IF(AND(OR(G1883="CERTAINLY INCLUDED", G1883="INCLUDED", G1883="MAYBE" ), OR(H1883="INCLUDED", H1883="MAYBE")), "MUTUALLY INCLUDED", IF(AND(G1883="MAYBE", H1883="MAYBE"), "Mutually MAYBE", IF(AND(G1883="Excluded", OR(H1883="INCLUDED", H1883="MAYBE")), "AI: No, Human: Yes", IF(AND(H1883="Excluded", OR(G1883="INCLUDED", G1883="CERTAINLY INCLUDED", G1883="MAYBE")), "AI: Yes, Human: No", "Other Conflict")))))</f>
        <v>Mutually Excluded</v>
      </c>
      <c r="K1883" s="10"/>
      <c r="L1883" s="10"/>
      <c r="N1883" s="220" t="s">
        <v>19</v>
      </c>
      <c r="O1883" s="54" t="str">
        <f>IF(J1883="Mutually Excluded","Exclude",IF(J1883= "Mutually Included","Include",M1883))</f>
        <v>Exclude</v>
      </c>
      <c r="P1883" s="54" t="str">
        <f>'Humans Alignment T&amp;A'!Z1883</f>
        <v>Exclude</v>
      </c>
      <c r="Q1883" s="120" t="str">
        <f>IF(AND(O1883="Exclude", P1883="Exclude"), "Mutually Excluded", IF(AND(OR(O1883="CERTAINLY INCLUDED", O1883="INCLUDE" ), OR(P1883="INCLUDE", P1883="MAYBE")), "MUTUALLY INCLUDED", IF(AND(O1883="MAYBE", P1883="MAYBE"), "Mutually MAYBE", IF(AND(O1883="Exclude", OR(P1883="INCLUDE", P1883="MAYBE")), "AI+Hum: No, Hum1+2: Yes", IF(AND(P1883="Exclude", OR(O1883="INCLUDE", O1883="CERTAINLY INCLUDED", H1883="MAYBE")), "Ai+hum: Yes, Hum1+2: No", "Other Conflict")))))</f>
        <v>Mutually Excluded</v>
      </c>
      <c r="U1883" s="121" t="str">
        <f>IF(Q1883="Mutually Excluded","Exclude",IF(Q1883= "Mutually Included","Include",R1883))</f>
        <v>Exclude</v>
      </c>
      <c r="V1883" s="122"/>
      <c r="X1883" s="117"/>
      <c r="Y1883" s="117"/>
      <c r="Z1883" s="103" t="str">
        <f t="shared" si="274"/>
        <v/>
      </c>
      <c r="AA1883" s="256"/>
      <c r="AB1883" s="186"/>
      <c r="AC1883" s="186"/>
      <c r="AD1883" s="203"/>
      <c r="AF1883" s="203"/>
      <c r="AG1883" s="102" t="str">
        <f t="shared" si="270"/>
        <v/>
      </c>
      <c r="AH1883" s="10" t="str">
        <f t="shared" si="273"/>
        <v/>
      </c>
      <c r="AI1883" s="102"/>
      <c r="AJ1883" s="10"/>
      <c r="AK1883" s="10"/>
      <c r="AL1883" s="105"/>
      <c r="AM1883" s="102"/>
      <c r="AN1883" s="10"/>
      <c r="AO1883" s="10" t="str">
        <f t="shared" si="271"/>
        <v/>
      </c>
      <c r="AP1883" s="10"/>
      <c r="AQ1883" s="10"/>
      <c r="AR1883" s="10"/>
      <c r="AS1883" s="10"/>
      <c r="AT1883" s="10"/>
      <c r="AU1883" s="10" t="str">
        <f>IF(O1883="include",AF1883,"")</f>
        <v/>
      </c>
      <c r="AV1883" s="54" t="str">
        <f>IF(P1883="include",AF1883,"")</f>
        <v/>
      </c>
    </row>
    <row r="1884" spans="1:48" s="54" customFormat="1" ht="30">
      <c r="A1884" s="10">
        <v>2033</v>
      </c>
      <c r="B1884" s="10"/>
      <c r="C1884" s="10" t="s">
        <v>2454</v>
      </c>
      <c r="D1884" s="10">
        <v>5</v>
      </c>
      <c r="E1884" s="10">
        <v>5</v>
      </c>
      <c r="F1884" s="10">
        <v>5</v>
      </c>
      <c r="G1884" s="119" t="str">
        <f t="shared" si="275"/>
        <v>CERTAINLY INCLUDED</v>
      </c>
      <c r="H1884" s="147" t="s">
        <v>901</v>
      </c>
      <c r="I1884" s="189" t="s">
        <v>901</v>
      </c>
      <c r="J1884" s="10" t="str">
        <f>IF(AND(G1884="Excluded", H1884="Excluded"), "Mutually Excluded", IF(AND(OR(G1884="CERTAINLY INCLUDED", G1884="INCLUDED", G1884="MAYBE" ), OR(H1884="INCLUDED", H1884="MAYBE")), "MUTUALLY INCLUDED", IF(AND(G1884="MAYBE", H1884="MAYBE"), "Mutually MAYBE", IF(AND(G1884="Excluded", OR(H1884="INCLUDED", H1884="MAYBE")), "AI: No, Human: Yes", IF(AND(H1884="Excluded", OR(G1884="INCLUDED", G1884="CERTAINLY INCLUDED", G1884="MAYBE")), "AI: Yes, Human: No", "Other Conflict")))))</f>
        <v>AI: Yes, Human: No</v>
      </c>
      <c r="K1884" s="10" t="s">
        <v>3024</v>
      </c>
      <c r="L1884" s="10" t="s">
        <v>19</v>
      </c>
      <c r="M1884" s="54" t="s">
        <v>19</v>
      </c>
      <c r="N1884" s="220" t="s">
        <v>19</v>
      </c>
      <c r="O1884" s="54" t="str">
        <f>IF(J1884="Mutually Excluded","Exclude",IF(J1884= "Mutually Included","Include",M1884))</f>
        <v>Exclude</v>
      </c>
      <c r="P1884" s="54" t="str">
        <f>'Humans Alignment T&amp;A'!Z1884</f>
        <v>Exclude</v>
      </c>
      <c r="Q1884" s="120" t="str">
        <f>IF(AND(O1884="Exclude", P1884="Exclude"), "Mutually Excluded", IF(AND(OR(O1884="CERTAINLY INCLUDED", O1884="INCLUDE" ), OR(P1884="INCLUDE", P1884="MAYBE")), "MUTUALLY INCLUDED", IF(AND(O1884="MAYBE", P1884="MAYBE"), "Mutually MAYBE", IF(AND(O1884="Exclude", OR(P1884="INCLUDE", P1884="MAYBE")), "AI+Hum: No, Hum1+2: Yes", IF(AND(P1884="Exclude", OR(O1884="INCLUDE", O1884="CERTAINLY INCLUDED", H1884="MAYBE")), "Ai+hum: Yes, Hum1+2: No", "Other Conflict")))))</f>
        <v>Mutually Excluded</v>
      </c>
      <c r="U1884" s="121" t="str">
        <f>IF(Q1884="Mutually Excluded","Exclude",IF(Q1884= "Mutually Included","Include",R1884))</f>
        <v>Exclude</v>
      </c>
      <c r="V1884" s="122"/>
      <c r="X1884" s="117"/>
      <c r="Y1884" s="117"/>
      <c r="Z1884" s="103" t="str">
        <f t="shared" si="274"/>
        <v/>
      </c>
      <c r="AA1884" s="256"/>
      <c r="AB1884" s="186"/>
      <c r="AC1884" s="186"/>
      <c r="AD1884" s="203"/>
      <c r="AF1884" s="203"/>
      <c r="AG1884" s="102" t="str">
        <f t="shared" si="270"/>
        <v/>
      </c>
      <c r="AH1884" s="10" t="str">
        <f t="shared" si="273"/>
        <v/>
      </c>
      <c r="AI1884" s="102"/>
      <c r="AJ1884" s="10"/>
      <c r="AK1884" s="10"/>
      <c r="AL1884" s="105"/>
      <c r="AM1884" s="102"/>
      <c r="AN1884" s="10"/>
      <c r="AO1884" s="10" t="str">
        <f t="shared" si="271"/>
        <v/>
      </c>
      <c r="AP1884" s="10"/>
      <c r="AQ1884" s="10"/>
      <c r="AR1884" s="10"/>
      <c r="AS1884" s="10"/>
      <c r="AT1884" s="10"/>
      <c r="AU1884" s="10" t="str">
        <f>IF(O1884="include",AF1884,"")</f>
        <v/>
      </c>
      <c r="AV1884" s="54" t="str">
        <f>IF(P1884="include",AF1884,"")</f>
        <v/>
      </c>
    </row>
    <row r="1885" spans="1:48" s="54" customFormat="1" ht="30">
      <c r="A1885" s="10">
        <v>2034</v>
      </c>
      <c r="B1885" s="10"/>
      <c r="C1885" s="10" t="s">
        <v>2455</v>
      </c>
      <c r="D1885" s="10">
        <v>1</v>
      </c>
      <c r="E1885" s="10">
        <v>1</v>
      </c>
      <c r="F1885" s="10">
        <v>1</v>
      </c>
      <c r="G1885" s="119" t="str">
        <f t="shared" si="275"/>
        <v>EXCLUDED</v>
      </c>
      <c r="H1885" s="147" t="s">
        <v>901</v>
      </c>
      <c r="I1885" s="189" t="s">
        <v>901</v>
      </c>
      <c r="J1885" s="10" t="str">
        <f>IF(AND(G1885="Excluded", H1885="Excluded"), "Mutually Excluded", IF(AND(OR(G1885="CERTAINLY INCLUDED", G1885="INCLUDED", G1885="MAYBE" ), OR(H1885="INCLUDED", H1885="MAYBE")), "MUTUALLY INCLUDED", IF(AND(G1885="MAYBE", H1885="MAYBE"), "Mutually MAYBE", IF(AND(G1885="Excluded", OR(H1885="INCLUDED", H1885="MAYBE")), "AI: No, Human: Yes", IF(AND(H1885="Excluded", OR(G1885="INCLUDED", G1885="CERTAINLY INCLUDED", G1885="MAYBE")), "AI: Yes, Human: No", "Other Conflict")))))</f>
        <v>Mutually Excluded</v>
      </c>
      <c r="K1885" s="10"/>
      <c r="L1885" s="10"/>
      <c r="N1885" s="220" t="s">
        <v>19</v>
      </c>
      <c r="O1885" s="54" t="str">
        <f>IF(J1885="Mutually Excluded","Exclude",IF(J1885= "Mutually Included","Include",M1885))</f>
        <v>Exclude</v>
      </c>
      <c r="P1885" s="54" t="str">
        <f>'Humans Alignment T&amp;A'!Z1885</f>
        <v>Exclude</v>
      </c>
      <c r="Q1885" s="120" t="str">
        <f>IF(AND(O1885="Exclude", P1885="Exclude"), "Mutually Excluded", IF(AND(OR(O1885="CERTAINLY INCLUDED", O1885="INCLUDE" ), OR(P1885="INCLUDE", P1885="MAYBE")), "MUTUALLY INCLUDED", IF(AND(O1885="MAYBE", P1885="MAYBE"), "Mutually MAYBE", IF(AND(O1885="Exclude", OR(P1885="INCLUDE", P1885="MAYBE")), "AI+Hum: No, Hum1+2: Yes", IF(AND(P1885="Exclude", OR(O1885="INCLUDE", O1885="CERTAINLY INCLUDED", H1885="MAYBE")), "Ai+hum: Yes, Hum1+2: No", "Other Conflict")))))</f>
        <v>Mutually Excluded</v>
      </c>
      <c r="U1885" s="121" t="str">
        <f>IF(Q1885="Mutually Excluded","Exclude",IF(Q1885= "Mutually Included","Include",R1885))</f>
        <v>Exclude</v>
      </c>
      <c r="V1885" s="122"/>
      <c r="X1885" s="117"/>
      <c r="Y1885" s="117"/>
      <c r="Z1885" s="103" t="str">
        <f t="shared" si="274"/>
        <v/>
      </c>
      <c r="AA1885" s="256"/>
      <c r="AB1885" s="186"/>
      <c r="AC1885" s="186"/>
      <c r="AD1885" s="203"/>
      <c r="AF1885" s="203"/>
      <c r="AG1885" s="102" t="str">
        <f t="shared" si="270"/>
        <v/>
      </c>
      <c r="AH1885" s="10" t="str">
        <f t="shared" si="273"/>
        <v/>
      </c>
      <c r="AI1885" s="102"/>
      <c r="AJ1885" s="10"/>
      <c r="AK1885" s="10"/>
      <c r="AL1885" s="105"/>
      <c r="AM1885" s="102"/>
      <c r="AN1885" s="10"/>
      <c r="AO1885" s="10" t="str">
        <f t="shared" si="271"/>
        <v/>
      </c>
      <c r="AP1885" s="10"/>
      <c r="AQ1885" s="10"/>
      <c r="AR1885" s="10"/>
      <c r="AS1885" s="10"/>
      <c r="AT1885" s="10"/>
      <c r="AU1885" s="10" t="str">
        <f>IF(O1885="include",AF1885,"")</f>
        <v/>
      </c>
      <c r="AV1885" s="54" t="str">
        <f>IF(P1885="include",AF1885,"")</f>
        <v/>
      </c>
    </row>
    <row r="1886" spans="1:48" s="54" customFormat="1" ht="45">
      <c r="A1886" s="10">
        <v>2035</v>
      </c>
      <c r="B1886" s="10"/>
      <c r="C1886" s="10" t="s">
        <v>2456</v>
      </c>
      <c r="D1886" s="10">
        <v>2</v>
      </c>
      <c r="E1886" s="10">
        <v>3</v>
      </c>
      <c r="F1886" s="10">
        <v>2</v>
      </c>
      <c r="G1886" s="119" t="str">
        <f t="shared" si="275"/>
        <v>EXCLUDED</v>
      </c>
      <c r="H1886" s="147" t="s">
        <v>901</v>
      </c>
      <c r="I1886" s="189" t="s">
        <v>901</v>
      </c>
      <c r="J1886" s="10" t="str">
        <f>IF(AND(G1886="Excluded", H1886="Excluded"), "Mutually Excluded", IF(AND(OR(G1886="CERTAINLY INCLUDED", G1886="INCLUDED", G1886="MAYBE" ), OR(H1886="INCLUDED", H1886="MAYBE")), "MUTUALLY INCLUDED", IF(AND(G1886="MAYBE", H1886="MAYBE"), "Mutually MAYBE", IF(AND(G1886="Excluded", OR(H1886="INCLUDED", H1886="MAYBE")), "AI: No, Human: Yes", IF(AND(H1886="Excluded", OR(G1886="INCLUDED", G1886="CERTAINLY INCLUDED", G1886="MAYBE")), "AI: Yes, Human: No", "Other Conflict")))))</f>
        <v>Mutually Excluded</v>
      </c>
      <c r="K1886" s="10"/>
      <c r="L1886" s="10"/>
      <c r="N1886" s="220" t="s">
        <v>19</v>
      </c>
      <c r="O1886" s="54" t="str">
        <f>IF(J1886="Mutually Excluded","Exclude",IF(J1886= "Mutually Included","Include",M1886))</f>
        <v>Exclude</v>
      </c>
      <c r="P1886" s="54" t="str">
        <f>'Humans Alignment T&amp;A'!Z1886</f>
        <v>Exclude</v>
      </c>
      <c r="Q1886" s="120" t="str">
        <f>IF(AND(O1886="Exclude", P1886="Exclude"), "Mutually Excluded", IF(AND(OR(O1886="CERTAINLY INCLUDED", O1886="INCLUDE" ), OR(P1886="INCLUDE", P1886="MAYBE")), "MUTUALLY INCLUDED", IF(AND(O1886="MAYBE", P1886="MAYBE"), "Mutually MAYBE", IF(AND(O1886="Exclude", OR(P1886="INCLUDE", P1886="MAYBE")), "AI+Hum: No, Hum1+2: Yes", IF(AND(P1886="Exclude", OR(O1886="INCLUDE", O1886="CERTAINLY INCLUDED", H1886="MAYBE")), "Ai+hum: Yes, Hum1+2: No", "Other Conflict")))))</f>
        <v>Mutually Excluded</v>
      </c>
      <c r="U1886" s="121" t="str">
        <f>IF(Q1886="Mutually Excluded","Exclude",IF(Q1886= "Mutually Included","Include",R1886))</f>
        <v>Exclude</v>
      </c>
      <c r="V1886" s="122"/>
      <c r="X1886" s="117"/>
      <c r="Y1886" s="117"/>
      <c r="Z1886" s="103" t="str">
        <f t="shared" si="274"/>
        <v/>
      </c>
      <c r="AA1886" s="256"/>
      <c r="AB1886" s="186"/>
      <c r="AC1886" s="186"/>
      <c r="AD1886" s="203"/>
      <c r="AF1886" s="203"/>
      <c r="AG1886" s="102" t="str">
        <f t="shared" si="270"/>
        <v/>
      </c>
      <c r="AH1886" s="10" t="str">
        <f t="shared" si="273"/>
        <v/>
      </c>
      <c r="AI1886" s="102"/>
      <c r="AJ1886" s="10"/>
      <c r="AK1886" s="10"/>
      <c r="AL1886" s="105"/>
      <c r="AM1886" s="102"/>
      <c r="AN1886" s="10"/>
      <c r="AO1886" s="10" t="str">
        <f t="shared" si="271"/>
        <v/>
      </c>
      <c r="AP1886" s="10"/>
      <c r="AQ1886" s="10"/>
      <c r="AR1886" s="10"/>
      <c r="AS1886" s="10"/>
      <c r="AT1886" s="10"/>
      <c r="AU1886" s="10" t="str">
        <f>IF(O1886="include",AF1886,"")</f>
        <v/>
      </c>
      <c r="AV1886" s="54" t="str">
        <f>IF(P1886="include",AF1886,"")</f>
        <v/>
      </c>
    </row>
    <row r="1887" spans="1:48" s="54" customFormat="1" ht="45">
      <c r="A1887" s="10">
        <v>2036</v>
      </c>
      <c r="B1887" s="10"/>
      <c r="C1887" s="10" t="s">
        <v>2457</v>
      </c>
      <c r="D1887" s="10">
        <v>3</v>
      </c>
      <c r="E1887" s="10">
        <v>3</v>
      </c>
      <c r="F1887" s="10">
        <v>4</v>
      </c>
      <c r="G1887" s="119" t="str">
        <f t="shared" si="275"/>
        <v>EXCLUDED</v>
      </c>
      <c r="H1887" s="147" t="s">
        <v>901</v>
      </c>
      <c r="I1887" s="189" t="s">
        <v>901</v>
      </c>
      <c r="J1887" s="10" t="str">
        <f>IF(AND(G1887="Excluded", H1887="Excluded"), "Mutually Excluded", IF(AND(OR(G1887="CERTAINLY INCLUDED", G1887="INCLUDED", G1887="MAYBE" ), OR(H1887="INCLUDED", H1887="MAYBE")), "MUTUALLY INCLUDED", IF(AND(G1887="MAYBE", H1887="MAYBE"), "Mutually MAYBE", IF(AND(G1887="Excluded", OR(H1887="INCLUDED", H1887="MAYBE")), "AI: No, Human: Yes", IF(AND(H1887="Excluded", OR(G1887="INCLUDED", G1887="CERTAINLY INCLUDED", G1887="MAYBE")), "AI: Yes, Human: No", "Other Conflict")))))</f>
        <v>Mutually Excluded</v>
      </c>
      <c r="K1887" s="10"/>
      <c r="L1887" s="10"/>
      <c r="N1887" s="220" t="s">
        <v>19</v>
      </c>
      <c r="O1887" s="54" t="str">
        <f>IF(J1887="Mutually Excluded","Exclude",IF(J1887= "Mutually Included","Include",M1887))</f>
        <v>Exclude</v>
      </c>
      <c r="P1887" s="54" t="str">
        <f>'Humans Alignment T&amp;A'!Z1887</f>
        <v>Exclude</v>
      </c>
      <c r="Q1887" s="120" t="str">
        <f>IF(AND(O1887="Exclude", P1887="Exclude"), "Mutually Excluded", IF(AND(OR(O1887="CERTAINLY INCLUDED", O1887="INCLUDE" ), OR(P1887="INCLUDE", P1887="MAYBE")), "MUTUALLY INCLUDED", IF(AND(O1887="MAYBE", P1887="MAYBE"), "Mutually MAYBE", IF(AND(O1887="Exclude", OR(P1887="INCLUDE", P1887="MAYBE")), "AI+Hum: No, Hum1+2: Yes", IF(AND(P1887="Exclude", OR(O1887="INCLUDE", O1887="CERTAINLY INCLUDED", H1887="MAYBE")), "Ai+hum: Yes, Hum1+2: No", "Other Conflict")))))</f>
        <v>Mutually Excluded</v>
      </c>
      <c r="U1887" s="121" t="str">
        <f>IF(Q1887="Mutually Excluded","Exclude",IF(Q1887= "Mutually Included","Include",R1887))</f>
        <v>Exclude</v>
      </c>
      <c r="V1887" s="122"/>
      <c r="X1887" s="117"/>
      <c r="Y1887" s="117"/>
      <c r="Z1887" s="103" t="str">
        <f t="shared" si="274"/>
        <v/>
      </c>
      <c r="AA1887" s="256"/>
      <c r="AB1887" s="186"/>
      <c r="AC1887" s="186"/>
      <c r="AD1887" s="203"/>
      <c r="AF1887" s="203"/>
      <c r="AG1887" s="102" t="str">
        <f t="shared" si="270"/>
        <v/>
      </c>
      <c r="AH1887" s="10" t="str">
        <f t="shared" si="273"/>
        <v/>
      </c>
      <c r="AI1887" s="102"/>
      <c r="AJ1887" s="10"/>
      <c r="AK1887" s="10"/>
      <c r="AL1887" s="105"/>
      <c r="AM1887" s="102"/>
      <c r="AN1887" s="10"/>
      <c r="AO1887" s="10" t="str">
        <f t="shared" si="271"/>
        <v/>
      </c>
      <c r="AP1887" s="10"/>
      <c r="AQ1887" s="10"/>
      <c r="AR1887" s="10"/>
      <c r="AS1887" s="10"/>
      <c r="AT1887" s="10"/>
      <c r="AU1887" s="10" t="str">
        <f>IF(O1887="include",AF1887,"")</f>
        <v/>
      </c>
      <c r="AV1887" s="54" t="str">
        <f>IF(P1887="include",AF1887,"")</f>
        <v/>
      </c>
    </row>
    <row r="1888" spans="1:48" s="54" customFormat="1" ht="30">
      <c r="A1888" s="10">
        <v>2037</v>
      </c>
      <c r="B1888" s="10"/>
      <c r="C1888" s="10" t="s">
        <v>2458</v>
      </c>
      <c r="D1888" s="10">
        <v>4</v>
      </c>
      <c r="E1888" s="10">
        <v>3</v>
      </c>
      <c r="F1888" s="10">
        <v>4</v>
      </c>
      <c r="G1888" s="119" t="str">
        <f t="shared" si="275"/>
        <v>EXCLUDED</v>
      </c>
      <c r="H1888" s="147" t="s">
        <v>901</v>
      </c>
      <c r="I1888" s="189" t="s">
        <v>901</v>
      </c>
      <c r="J1888" s="10" t="str">
        <f>IF(AND(G1888="Excluded", H1888="Excluded"), "Mutually Excluded", IF(AND(OR(G1888="CERTAINLY INCLUDED", G1888="INCLUDED", G1888="MAYBE" ), OR(H1888="INCLUDED", H1888="MAYBE")), "MUTUALLY INCLUDED", IF(AND(G1888="MAYBE", H1888="MAYBE"), "Mutually MAYBE", IF(AND(G1888="Excluded", OR(H1888="INCLUDED", H1888="MAYBE")), "AI: No, Human: Yes", IF(AND(H1888="Excluded", OR(G1888="INCLUDED", G1888="CERTAINLY INCLUDED", G1888="MAYBE")), "AI: Yes, Human: No", "Other Conflict")))))</f>
        <v>Mutually Excluded</v>
      </c>
      <c r="K1888" s="10"/>
      <c r="L1888" s="10"/>
      <c r="N1888" s="220" t="s">
        <v>19</v>
      </c>
      <c r="O1888" s="54" t="str">
        <f>IF(J1888="Mutually Excluded","Exclude",IF(J1888= "Mutually Included","Include",M1888))</f>
        <v>Exclude</v>
      </c>
      <c r="P1888" s="54" t="str">
        <f>'Humans Alignment T&amp;A'!Z1888</f>
        <v>Exclude</v>
      </c>
      <c r="Q1888" s="120" t="str">
        <f>IF(AND(O1888="Exclude", P1888="Exclude"), "Mutually Excluded", IF(AND(OR(O1888="CERTAINLY INCLUDED", O1888="INCLUDE" ), OR(P1888="INCLUDE", P1888="MAYBE")), "MUTUALLY INCLUDED", IF(AND(O1888="MAYBE", P1888="MAYBE"), "Mutually MAYBE", IF(AND(O1888="Exclude", OR(P1888="INCLUDE", P1888="MAYBE")), "AI+Hum: No, Hum1+2: Yes", IF(AND(P1888="Exclude", OR(O1888="INCLUDE", O1888="CERTAINLY INCLUDED", H1888="MAYBE")), "Ai+hum: Yes, Hum1+2: No", "Other Conflict")))))</f>
        <v>Mutually Excluded</v>
      </c>
      <c r="U1888" s="121" t="str">
        <f>IF(Q1888="Mutually Excluded","Exclude",IF(Q1888= "Mutually Included","Include",R1888))</f>
        <v>Exclude</v>
      </c>
      <c r="V1888" s="122"/>
      <c r="X1888" s="117"/>
      <c r="Y1888" s="117"/>
      <c r="Z1888" s="103" t="str">
        <f t="shared" si="274"/>
        <v/>
      </c>
      <c r="AA1888" s="256"/>
      <c r="AB1888" s="186"/>
      <c r="AC1888" s="186"/>
      <c r="AD1888" s="203"/>
      <c r="AF1888" s="203"/>
      <c r="AG1888" s="102" t="str">
        <f t="shared" si="270"/>
        <v/>
      </c>
      <c r="AH1888" s="10" t="str">
        <f t="shared" si="273"/>
        <v/>
      </c>
      <c r="AI1888" s="102"/>
      <c r="AJ1888" s="10"/>
      <c r="AK1888" s="10"/>
      <c r="AL1888" s="105"/>
      <c r="AM1888" s="102"/>
      <c r="AN1888" s="10"/>
      <c r="AO1888" s="10" t="str">
        <f t="shared" si="271"/>
        <v/>
      </c>
      <c r="AP1888" s="10"/>
      <c r="AQ1888" s="10"/>
      <c r="AR1888" s="10"/>
      <c r="AS1888" s="10"/>
      <c r="AT1888" s="10"/>
      <c r="AU1888" s="10" t="str">
        <f>IF(O1888="include",AF1888,"")</f>
        <v/>
      </c>
      <c r="AV1888" s="54" t="str">
        <f>IF(P1888="include",AF1888,"")</f>
        <v/>
      </c>
    </row>
    <row r="1889" spans="1:48" s="54" customFormat="1" ht="30">
      <c r="A1889" s="10">
        <v>2038</v>
      </c>
      <c r="B1889" s="10"/>
      <c r="C1889" s="10" t="s">
        <v>2459</v>
      </c>
      <c r="D1889" s="10">
        <v>2</v>
      </c>
      <c r="E1889" s="10">
        <v>3</v>
      </c>
      <c r="F1889" s="10">
        <v>3</v>
      </c>
      <c r="G1889" s="119" t="str">
        <f t="shared" si="275"/>
        <v>EXCLUDED</v>
      </c>
      <c r="H1889" s="147" t="s">
        <v>901</v>
      </c>
      <c r="I1889" s="189" t="s">
        <v>901</v>
      </c>
      <c r="J1889" s="10" t="str">
        <f>IF(AND(G1889="Excluded", H1889="Excluded"), "Mutually Excluded", IF(AND(OR(G1889="CERTAINLY INCLUDED", G1889="INCLUDED", G1889="MAYBE" ), OR(H1889="INCLUDED", H1889="MAYBE")), "MUTUALLY INCLUDED", IF(AND(G1889="MAYBE", H1889="MAYBE"), "Mutually MAYBE", IF(AND(G1889="Excluded", OR(H1889="INCLUDED", H1889="MAYBE")), "AI: No, Human: Yes", IF(AND(H1889="Excluded", OR(G1889="INCLUDED", G1889="CERTAINLY INCLUDED", G1889="MAYBE")), "AI: Yes, Human: No", "Other Conflict")))))</f>
        <v>Mutually Excluded</v>
      </c>
      <c r="K1889" s="10"/>
      <c r="L1889" s="10"/>
      <c r="N1889" s="220" t="s">
        <v>19</v>
      </c>
      <c r="O1889" s="54" t="str">
        <f>IF(J1889="Mutually Excluded","Exclude",IF(J1889= "Mutually Included","Include",M1889))</f>
        <v>Exclude</v>
      </c>
      <c r="P1889" s="54" t="str">
        <f>'Humans Alignment T&amp;A'!Z1889</f>
        <v>Exclude</v>
      </c>
      <c r="Q1889" s="120" t="str">
        <f>IF(AND(O1889="Exclude", P1889="Exclude"), "Mutually Excluded", IF(AND(OR(O1889="CERTAINLY INCLUDED", O1889="INCLUDE" ), OR(P1889="INCLUDE", P1889="MAYBE")), "MUTUALLY INCLUDED", IF(AND(O1889="MAYBE", P1889="MAYBE"), "Mutually MAYBE", IF(AND(O1889="Exclude", OR(P1889="INCLUDE", P1889="MAYBE")), "AI+Hum: No, Hum1+2: Yes", IF(AND(P1889="Exclude", OR(O1889="INCLUDE", O1889="CERTAINLY INCLUDED", H1889="MAYBE")), "Ai+hum: Yes, Hum1+2: No", "Other Conflict")))))</f>
        <v>Mutually Excluded</v>
      </c>
      <c r="U1889" s="121" t="str">
        <f>IF(Q1889="Mutually Excluded","Exclude",IF(Q1889= "Mutually Included","Include",R1889))</f>
        <v>Exclude</v>
      </c>
      <c r="V1889" s="122"/>
      <c r="X1889" s="117"/>
      <c r="Y1889" s="117"/>
      <c r="Z1889" s="103" t="str">
        <f t="shared" si="274"/>
        <v/>
      </c>
      <c r="AA1889" s="256"/>
      <c r="AB1889" s="186"/>
      <c r="AC1889" s="186"/>
      <c r="AD1889" s="203"/>
      <c r="AF1889" s="203"/>
      <c r="AG1889" s="102" t="str">
        <f t="shared" si="270"/>
        <v/>
      </c>
      <c r="AH1889" s="10" t="str">
        <f t="shared" si="273"/>
        <v/>
      </c>
      <c r="AI1889" s="102"/>
      <c r="AJ1889" s="10"/>
      <c r="AK1889" s="10"/>
      <c r="AL1889" s="105"/>
      <c r="AM1889" s="102"/>
      <c r="AN1889" s="10"/>
      <c r="AO1889" s="10" t="str">
        <f t="shared" si="271"/>
        <v/>
      </c>
      <c r="AP1889" s="10"/>
      <c r="AQ1889" s="10"/>
      <c r="AR1889" s="10"/>
      <c r="AS1889" s="10"/>
      <c r="AT1889" s="10"/>
      <c r="AU1889" s="10" t="str">
        <f>IF(O1889="include",AF1889,"")</f>
        <v/>
      </c>
      <c r="AV1889" s="54" t="str">
        <f>IF(P1889="include",AF1889,"")</f>
        <v/>
      </c>
    </row>
    <row r="1890" spans="1:48" s="54" customFormat="1" ht="60.75" customHeight="1">
      <c r="A1890" s="10">
        <v>2039</v>
      </c>
      <c r="B1890" s="10"/>
      <c r="C1890" s="10" t="s">
        <v>2460</v>
      </c>
      <c r="D1890" s="10">
        <v>2</v>
      </c>
      <c r="E1890" s="10">
        <v>2</v>
      </c>
      <c r="F1890" s="10">
        <v>2</v>
      </c>
      <c r="G1890" s="119" t="str">
        <f t="shared" si="275"/>
        <v>EXCLUDED</v>
      </c>
      <c r="H1890" s="147" t="s">
        <v>901</v>
      </c>
      <c r="I1890" s="189" t="s">
        <v>901</v>
      </c>
      <c r="J1890" s="10" t="str">
        <f>IF(AND(G1890="Excluded", H1890="Excluded"), "Mutually Excluded", IF(AND(OR(G1890="CERTAINLY INCLUDED", G1890="INCLUDED", G1890="MAYBE" ), OR(H1890="INCLUDED", H1890="MAYBE")), "MUTUALLY INCLUDED", IF(AND(G1890="MAYBE", H1890="MAYBE"), "Mutually MAYBE", IF(AND(G1890="Excluded", OR(H1890="INCLUDED", H1890="MAYBE")), "AI: No, Human: Yes", IF(AND(H1890="Excluded", OR(G1890="INCLUDED", G1890="CERTAINLY INCLUDED", G1890="MAYBE")), "AI: Yes, Human: No", "Other Conflict")))))</f>
        <v>Mutually Excluded</v>
      </c>
      <c r="K1890" s="10"/>
      <c r="L1890" s="10"/>
      <c r="N1890" s="220" t="s">
        <v>19</v>
      </c>
      <c r="O1890" s="54" t="str">
        <f>IF(J1890="Mutually Excluded","Exclude",IF(J1890= "Mutually Included","Include",M1890))</f>
        <v>Exclude</v>
      </c>
      <c r="P1890" s="54" t="str">
        <f>'Humans Alignment T&amp;A'!Z1890</f>
        <v>Exclude</v>
      </c>
      <c r="Q1890" s="120" t="str">
        <f>IF(AND(O1890="Exclude", P1890="Exclude"), "Mutually Excluded", IF(AND(OR(O1890="CERTAINLY INCLUDED", O1890="INCLUDE" ), OR(P1890="INCLUDE", P1890="MAYBE")), "MUTUALLY INCLUDED", IF(AND(O1890="MAYBE", P1890="MAYBE"), "Mutually MAYBE", IF(AND(O1890="Exclude", OR(P1890="INCLUDE", P1890="MAYBE")), "AI+Hum: No, Hum1+2: Yes", IF(AND(P1890="Exclude", OR(O1890="INCLUDE", O1890="CERTAINLY INCLUDED", H1890="MAYBE")), "Ai+hum: Yes, Hum1+2: No", "Other Conflict")))))</f>
        <v>Mutually Excluded</v>
      </c>
      <c r="U1890" s="121" t="str">
        <f>IF(Q1890="Mutually Excluded","Exclude",IF(Q1890= "Mutually Included","Include",R1890))</f>
        <v>Exclude</v>
      </c>
      <c r="V1890" s="122"/>
      <c r="X1890" s="117"/>
      <c r="Y1890" s="117"/>
      <c r="Z1890" s="103" t="str">
        <f t="shared" si="274"/>
        <v/>
      </c>
      <c r="AA1890" s="256"/>
      <c r="AB1890" s="186"/>
      <c r="AC1890" s="186"/>
      <c r="AD1890" s="203"/>
      <c r="AF1890" s="203"/>
      <c r="AG1890" s="102" t="str">
        <f t="shared" si="270"/>
        <v/>
      </c>
      <c r="AH1890" s="10" t="str">
        <f t="shared" si="273"/>
        <v/>
      </c>
      <c r="AI1890" s="102"/>
      <c r="AJ1890" s="10"/>
      <c r="AK1890" s="10"/>
      <c r="AL1890" s="105"/>
      <c r="AM1890" s="102"/>
      <c r="AN1890" s="10"/>
      <c r="AO1890" s="10" t="str">
        <f t="shared" si="271"/>
        <v/>
      </c>
      <c r="AP1890" s="10"/>
      <c r="AQ1890" s="10"/>
      <c r="AR1890" s="10"/>
      <c r="AS1890" s="10"/>
      <c r="AT1890" s="10"/>
      <c r="AU1890" s="10" t="str">
        <f>IF(O1890="include",AF1890,"")</f>
        <v/>
      </c>
      <c r="AV1890" s="54" t="str">
        <f>IF(P1890="include",AF1890,"")</f>
        <v/>
      </c>
    </row>
    <row r="1891" spans="1:48" s="54" customFormat="1" ht="30">
      <c r="A1891" s="10">
        <v>2040</v>
      </c>
      <c r="B1891" s="10"/>
      <c r="C1891" s="10" t="s">
        <v>2461</v>
      </c>
      <c r="D1891" s="10">
        <v>2</v>
      </c>
      <c r="E1891" s="10">
        <v>3</v>
      </c>
      <c r="F1891" s="10">
        <v>2</v>
      </c>
      <c r="G1891" s="119" t="str">
        <f t="shared" si="275"/>
        <v>EXCLUDED</v>
      </c>
      <c r="H1891" s="147" t="s">
        <v>901</v>
      </c>
      <c r="I1891" s="189" t="s">
        <v>901</v>
      </c>
      <c r="J1891" s="10" t="str">
        <f>IF(AND(G1891="Excluded", H1891="Excluded"), "Mutually Excluded", IF(AND(OR(G1891="CERTAINLY INCLUDED", G1891="INCLUDED", G1891="MAYBE" ), OR(H1891="INCLUDED", H1891="MAYBE")), "MUTUALLY INCLUDED", IF(AND(G1891="MAYBE", H1891="MAYBE"), "Mutually MAYBE", IF(AND(G1891="Excluded", OR(H1891="INCLUDED", H1891="MAYBE")), "AI: No, Human: Yes", IF(AND(H1891="Excluded", OR(G1891="INCLUDED", G1891="CERTAINLY INCLUDED", G1891="MAYBE")), "AI: Yes, Human: No", "Other Conflict")))))</f>
        <v>Mutually Excluded</v>
      </c>
      <c r="K1891" s="10"/>
      <c r="L1891" s="10"/>
      <c r="N1891" s="220" t="s">
        <v>19</v>
      </c>
      <c r="O1891" s="54" t="str">
        <f>IF(J1891="Mutually Excluded","Exclude",IF(J1891= "Mutually Included","Include",M1891))</f>
        <v>Exclude</v>
      </c>
      <c r="P1891" s="54" t="str">
        <f>'Humans Alignment T&amp;A'!Z1891</f>
        <v>Exclude</v>
      </c>
      <c r="Q1891" s="120" t="str">
        <f>IF(AND(O1891="Exclude", P1891="Exclude"), "Mutually Excluded", IF(AND(OR(O1891="CERTAINLY INCLUDED", O1891="INCLUDE" ), OR(P1891="INCLUDE", P1891="MAYBE")), "MUTUALLY INCLUDED", IF(AND(O1891="MAYBE", P1891="MAYBE"), "Mutually MAYBE", IF(AND(O1891="Exclude", OR(P1891="INCLUDE", P1891="MAYBE")), "AI+Hum: No, Hum1+2: Yes", IF(AND(P1891="Exclude", OR(O1891="INCLUDE", O1891="CERTAINLY INCLUDED", H1891="MAYBE")), "Ai+hum: Yes, Hum1+2: No", "Other Conflict")))))</f>
        <v>Mutually Excluded</v>
      </c>
      <c r="U1891" s="121" t="str">
        <f>IF(Q1891="Mutually Excluded","Exclude",IF(Q1891= "Mutually Included","Include",R1891))</f>
        <v>Exclude</v>
      </c>
      <c r="V1891" s="122"/>
      <c r="X1891" s="117"/>
      <c r="Y1891" s="117"/>
      <c r="Z1891" s="103" t="str">
        <f t="shared" si="274"/>
        <v/>
      </c>
      <c r="AA1891" s="256"/>
      <c r="AB1891" s="186"/>
      <c r="AC1891" s="186"/>
      <c r="AD1891" s="203"/>
      <c r="AF1891" s="203"/>
      <c r="AG1891" s="102" t="str">
        <f t="shared" si="270"/>
        <v/>
      </c>
      <c r="AH1891" s="10" t="str">
        <f t="shared" si="273"/>
        <v/>
      </c>
      <c r="AI1891" s="102"/>
      <c r="AJ1891" s="10"/>
      <c r="AK1891" s="10"/>
      <c r="AL1891" s="105"/>
      <c r="AM1891" s="102"/>
      <c r="AN1891" s="10"/>
      <c r="AO1891" s="10" t="str">
        <f t="shared" si="271"/>
        <v/>
      </c>
      <c r="AP1891" s="10"/>
      <c r="AQ1891" s="10"/>
      <c r="AR1891" s="10"/>
      <c r="AS1891" s="10"/>
      <c r="AT1891" s="10"/>
      <c r="AU1891" s="10" t="str">
        <f>IF(O1891="include",AF1891,"")</f>
        <v/>
      </c>
      <c r="AV1891" s="54" t="str">
        <f>IF(P1891="include",AF1891,"")</f>
        <v/>
      </c>
    </row>
    <row r="1892" spans="1:48" s="54" customFormat="1" ht="30">
      <c r="A1892" s="10">
        <v>2041</v>
      </c>
      <c r="B1892" s="10"/>
      <c r="C1892" s="10" t="s">
        <v>2462</v>
      </c>
      <c r="D1892" s="10">
        <v>2</v>
      </c>
      <c r="E1892" s="10">
        <v>2</v>
      </c>
      <c r="F1892" s="10">
        <v>2</v>
      </c>
      <c r="G1892" s="119" t="str">
        <f t="shared" si="275"/>
        <v>EXCLUDED</v>
      </c>
      <c r="H1892" s="147" t="s">
        <v>901</v>
      </c>
      <c r="I1892" s="189" t="s">
        <v>901</v>
      </c>
      <c r="J1892" s="10" t="str">
        <f>IF(AND(G1892="Excluded", H1892="Excluded"), "Mutually Excluded", IF(AND(OR(G1892="CERTAINLY INCLUDED", G1892="INCLUDED", G1892="MAYBE" ), OR(H1892="INCLUDED", H1892="MAYBE")), "MUTUALLY INCLUDED", IF(AND(G1892="MAYBE", H1892="MAYBE"), "Mutually MAYBE", IF(AND(G1892="Excluded", OR(H1892="INCLUDED", H1892="MAYBE")), "AI: No, Human: Yes", IF(AND(H1892="Excluded", OR(G1892="INCLUDED", G1892="CERTAINLY INCLUDED", G1892="MAYBE")), "AI: Yes, Human: No", "Other Conflict")))))</f>
        <v>Mutually Excluded</v>
      </c>
      <c r="K1892" s="10"/>
      <c r="L1892" s="10"/>
      <c r="N1892" s="220" t="s">
        <v>19</v>
      </c>
      <c r="O1892" s="54" t="str">
        <f>IF(J1892="Mutually Excluded","Exclude",IF(J1892= "Mutually Included","Include",M1892))</f>
        <v>Exclude</v>
      </c>
      <c r="P1892" s="54" t="str">
        <f>'Humans Alignment T&amp;A'!Z1892</f>
        <v>Exclude</v>
      </c>
      <c r="Q1892" s="120" t="str">
        <f>IF(AND(O1892="Exclude", P1892="Exclude"), "Mutually Excluded", IF(AND(OR(O1892="CERTAINLY INCLUDED", O1892="INCLUDE" ), OR(P1892="INCLUDE", P1892="MAYBE")), "MUTUALLY INCLUDED", IF(AND(O1892="MAYBE", P1892="MAYBE"), "Mutually MAYBE", IF(AND(O1892="Exclude", OR(P1892="INCLUDE", P1892="MAYBE")), "AI+Hum: No, Hum1+2: Yes", IF(AND(P1892="Exclude", OR(O1892="INCLUDE", O1892="CERTAINLY INCLUDED", H1892="MAYBE")), "Ai+hum: Yes, Hum1+2: No", "Other Conflict")))))</f>
        <v>Mutually Excluded</v>
      </c>
      <c r="U1892" s="121" t="str">
        <f>IF(Q1892="Mutually Excluded","Exclude",IF(Q1892= "Mutually Included","Include",R1892))</f>
        <v>Exclude</v>
      </c>
      <c r="V1892" s="122"/>
      <c r="X1892" s="117"/>
      <c r="Y1892" s="117"/>
      <c r="Z1892" s="103" t="str">
        <f t="shared" si="274"/>
        <v/>
      </c>
      <c r="AA1892" s="256"/>
      <c r="AB1892" s="186"/>
      <c r="AC1892" s="186"/>
      <c r="AD1892" s="203"/>
      <c r="AF1892" s="203"/>
      <c r="AG1892" s="102" t="str">
        <f t="shared" si="270"/>
        <v/>
      </c>
      <c r="AH1892" s="10" t="str">
        <f t="shared" si="273"/>
        <v/>
      </c>
      <c r="AI1892" s="102"/>
      <c r="AJ1892" s="10"/>
      <c r="AK1892" s="10"/>
      <c r="AL1892" s="105"/>
      <c r="AM1892" s="102"/>
      <c r="AN1892" s="10"/>
      <c r="AO1892" s="10" t="str">
        <f t="shared" si="271"/>
        <v/>
      </c>
      <c r="AP1892" s="10"/>
      <c r="AQ1892" s="10"/>
      <c r="AR1892" s="10"/>
      <c r="AS1892" s="10"/>
      <c r="AT1892" s="10"/>
      <c r="AU1892" s="10" t="str">
        <f>IF(O1892="include",AF1892,"")</f>
        <v/>
      </c>
      <c r="AV1892" s="54" t="str">
        <f>IF(P1892="include",AF1892,"")</f>
        <v/>
      </c>
    </row>
    <row r="1893" spans="1:48" s="54" customFormat="1" ht="30">
      <c r="A1893" s="10">
        <v>2042</v>
      </c>
      <c r="B1893" s="10"/>
      <c r="C1893" s="10" t="s">
        <v>2463</v>
      </c>
      <c r="D1893" s="10">
        <v>4</v>
      </c>
      <c r="E1893" s="10">
        <v>4</v>
      </c>
      <c r="F1893" s="10">
        <v>3</v>
      </c>
      <c r="G1893" s="119" t="str">
        <f t="shared" si="275"/>
        <v>EXCLUDED</v>
      </c>
      <c r="H1893" s="147" t="s">
        <v>901</v>
      </c>
      <c r="I1893" s="189" t="s">
        <v>901</v>
      </c>
      <c r="J1893" s="10" t="str">
        <f>IF(AND(G1893="Excluded", H1893="Excluded"), "Mutually Excluded", IF(AND(OR(G1893="CERTAINLY INCLUDED", G1893="INCLUDED", G1893="MAYBE" ), OR(H1893="INCLUDED", H1893="MAYBE")), "MUTUALLY INCLUDED", IF(AND(G1893="MAYBE", H1893="MAYBE"), "Mutually MAYBE", IF(AND(G1893="Excluded", OR(H1893="INCLUDED", H1893="MAYBE")), "AI: No, Human: Yes", IF(AND(H1893="Excluded", OR(G1893="INCLUDED", G1893="CERTAINLY INCLUDED", G1893="MAYBE")), "AI: Yes, Human: No", "Other Conflict")))))</f>
        <v>Mutually Excluded</v>
      </c>
      <c r="K1893" s="10"/>
      <c r="L1893" s="10"/>
      <c r="N1893" s="220" t="s">
        <v>19</v>
      </c>
      <c r="O1893" s="54" t="str">
        <f>IF(J1893="Mutually Excluded","Exclude",IF(J1893= "Mutually Included","Include",M1893))</f>
        <v>Exclude</v>
      </c>
      <c r="P1893" s="54" t="str">
        <f>'Humans Alignment T&amp;A'!Z1893</f>
        <v>Exclude</v>
      </c>
      <c r="Q1893" s="120" t="str">
        <f>IF(AND(O1893="Exclude", P1893="Exclude"), "Mutually Excluded", IF(AND(OR(O1893="CERTAINLY INCLUDED", O1893="INCLUDE" ), OR(P1893="INCLUDE", P1893="MAYBE")), "MUTUALLY INCLUDED", IF(AND(O1893="MAYBE", P1893="MAYBE"), "Mutually MAYBE", IF(AND(O1893="Exclude", OR(P1893="INCLUDE", P1893="MAYBE")), "AI+Hum: No, Hum1+2: Yes", IF(AND(P1893="Exclude", OR(O1893="INCLUDE", O1893="CERTAINLY INCLUDED", H1893="MAYBE")), "Ai+hum: Yes, Hum1+2: No", "Other Conflict")))))</f>
        <v>Mutually Excluded</v>
      </c>
      <c r="U1893" s="121" t="str">
        <f>IF(Q1893="Mutually Excluded","Exclude",IF(Q1893= "Mutually Included","Include",R1893))</f>
        <v>Exclude</v>
      </c>
      <c r="V1893" s="122"/>
      <c r="X1893" s="117"/>
      <c r="Y1893" s="117"/>
      <c r="Z1893" s="103" t="str">
        <f t="shared" si="274"/>
        <v/>
      </c>
      <c r="AA1893" s="256"/>
      <c r="AB1893" s="186"/>
      <c r="AC1893" s="186"/>
      <c r="AD1893" s="203"/>
      <c r="AF1893" s="203"/>
      <c r="AG1893" s="102" t="str">
        <f t="shared" si="270"/>
        <v/>
      </c>
      <c r="AH1893" s="10" t="str">
        <f t="shared" si="273"/>
        <v/>
      </c>
      <c r="AI1893" s="102"/>
      <c r="AJ1893" s="10"/>
      <c r="AK1893" s="10"/>
      <c r="AL1893" s="105"/>
      <c r="AM1893" s="102"/>
      <c r="AN1893" s="10"/>
      <c r="AO1893" s="10" t="str">
        <f t="shared" si="271"/>
        <v/>
      </c>
      <c r="AP1893" s="10"/>
      <c r="AQ1893" s="10"/>
      <c r="AR1893" s="10"/>
      <c r="AS1893" s="10"/>
      <c r="AT1893" s="10"/>
      <c r="AU1893" s="10" t="str">
        <f>IF(O1893="include",AF1893,"")</f>
        <v/>
      </c>
      <c r="AV1893" s="54" t="str">
        <f>IF(P1893="include",AF1893,"")</f>
        <v/>
      </c>
    </row>
    <row r="1894" spans="1:48" s="54" customFormat="1" ht="30">
      <c r="A1894" s="10">
        <v>2043</v>
      </c>
      <c r="B1894" s="10"/>
      <c r="C1894" s="10" t="s">
        <v>2464</v>
      </c>
      <c r="D1894" s="10">
        <v>1</v>
      </c>
      <c r="E1894" s="10">
        <v>1</v>
      </c>
      <c r="F1894" s="10">
        <v>1</v>
      </c>
      <c r="G1894" s="119" t="str">
        <f t="shared" si="275"/>
        <v>EXCLUDED</v>
      </c>
      <c r="H1894" s="147" t="s">
        <v>901</v>
      </c>
      <c r="I1894" s="189" t="s">
        <v>901</v>
      </c>
      <c r="J1894" s="10" t="str">
        <f>IF(AND(G1894="Excluded", H1894="Excluded"), "Mutually Excluded", IF(AND(OR(G1894="CERTAINLY INCLUDED", G1894="INCLUDED", G1894="MAYBE" ), OR(H1894="INCLUDED", H1894="MAYBE")), "MUTUALLY INCLUDED", IF(AND(G1894="MAYBE", H1894="MAYBE"), "Mutually MAYBE", IF(AND(G1894="Excluded", OR(H1894="INCLUDED", H1894="MAYBE")), "AI: No, Human: Yes", IF(AND(H1894="Excluded", OR(G1894="INCLUDED", G1894="CERTAINLY INCLUDED", G1894="MAYBE")), "AI: Yes, Human: No", "Other Conflict")))))</f>
        <v>Mutually Excluded</v>
      </c>
      <c r="K1894" s="10"/>
      <c r="L1894" s="10"/>
      <c r="N1894" s="220" t="s">
        <v>19</v>
      </c>
      <c r="O1894" s="54" t="str">
        <f>IF(J1894="Mutually Excluded","Exclude",IF(J1894= "Mutually Included","Include",M1894))</f>
        <v>Exclude</v>
      </c>
      <c r="P1894" s="54" t="str">
        <f>'Humans Alignment T&amp;A'!Z1894</f>
        <v>Exclude</v>
      </c>
      <c r="Q1894" s="120" t="str">
        <f>IF(AND(O1894="Exclude", P1894="Exclude"), "Mutually Excluded", IF(AND(OR(O1894="CERTAINLY INCLUDED", O1894="INCLUDE" ), OR(P1894="INCLUDE", P1894="MAYBE")), "MUTUALLY INCLUDED", IF(AND(O1894="MAYBE", P1894="MAYBE"), "Mutually MAYBE", IF(AND(O1894="Exclude", OR(P1894="INCLUDE", P1894="MAYBE")), "AI+Hum: No, Hum1+2: Yes", IF(AND(P1894="Exclude", OR(O1894="INCLUDE", O1894="CERTAINLY INCLUDED", H1894="MAYBE")), "Ai+hum: Yes, Hum1+2: No", "Other Conflict")))))</f>
        <v>Mutually Excluded</v>
      </c>
      <c r="U1894" s="121" t="str">
        <f>IF(Q1894="Mutually Excluded","Exclude",IF(Q1894= "Mutually Included","Include",R1894))</f>
        <v>Exclude</v>
      </c>
      <c r="V1894" s="122"/>
      <c r="X1894" s="117"/>
      <c r="Y1894" s="117"/>
      <c r="Z1894" s="103" t="str">
        <f t="shared" si="274"/>
        <v/>
      </c>
      <c r="AA1894" s="256"/>
      <c r="AB1894" s="186"/>
      <c r="AC1894" s="186"/>
      <c r="AD1894" s="203"/>
      <c r="AF1894" s="203"/>
      <c r="AG1894" s="102" t="str">
        <f t="shared" si="270"/>
        <v/>
      </c>
      <c r="AH1894" s="10" t="str">
        <f t="shared" si="273"/>
        <v/>
      </c>
      <c r="AI1894" s="102"/>
      <c r="AJ1894" s="10"/>
      <c r="AK1894" s="10"/>
      <c r="AL1894" s="105"/>
      <c r="AM1894" s="102"/>
      <c r="AN1894" s="10"/>
      <c r="AO1894" s="10" t="str">
        <f t="shared" si="271"/>
        <v/>
      </c>
      <c r="AP1894" s="10"/>
      <c r="AQ1894" s="10"/>
      <c r="AR1894" s="10"/>
      <c r="AS1894" s="10"/>
      <c r="AT1894" s="10"/>
      <c r="AU1894" s="10" t="str">
        <f>IF(O1894="include",AF1894,"")</f>
        <v/>
      </c>
      <c r="AV1894" s="54" t="str">
        <f>IF(P1894="include",AF1894,"")</f>
        <v/>
      </c>
    </row>
    <row r="1895" spans="1:48" s="54" customFormat="1" ht="409.5">
      <c r="A1895" s="10">
        <v>2044</v>
      </c>
      <c r="B1895" s="199" t="s">
        <v>2465</v>
      </c>
      <c r="C1895" s="10" t="s">
        <v>2465</v>
      </c>
      <c r="D1895" s="10">
        <v>5</v>
      </c>
      <c r="E1895" s="10">
        <v>5</v>
      </c>
      <c r="F1895" s="10">
        <v>5</v>
      </c>
      <c r="G1895" s="119" t="str">
        <f t="shared" si="275"/>
        <v>CERTAINLY INCLUDED</v>
      </c>
      <c r="H1895" s="147" t="s">
        <v>901</v>
      </c>
      <c r="I1895" s="189" t="s">
        <v>901</v>
      </c>
      <c r="J1895" s="10" t="str">
        <f>IF(AND(G1895="Excluded", H1895="Excluded"), "Mutually Excluded", IF(AND(OR(G1895="CERTAINLY INCLUDED", G1895="INCLUDED", G1895="MAYBE" ), OR(H1895="INCLUDED", H1895="MAYBE")), "MUTUALLY INCLUDED", IF(AND(G1895="MAYBE", H1895="MAYBE"), "Mutually MAYBE", IF(AND(G1895="Excluded", OR(H1895="INCLUDED", H1895="MAYBE")), "AI: No, Human: Yes", IF(AND(H1895="Excluded", OR(G1895="INCLUDED", G1895="CERTAINLY INCLUDED", G1895="MAYBE")), "AI: Yes, Human: No", "Other Conflict")))))</f>
        <v>AI: Yes, Human: No</v>
      </c>
      <c r="K1895" s="10" t="s">
        <v>23</v>
      </c>
      <c r="L1895" s="10" t="s">
        <v>23</v>
      </c>
      <c r="M1895" s="10" t="s">
        <v>23</v>
      </c>
      <c r="N1895" s="220" t="s">
        <v>19</v>
      </c>
      <c r="O1895" s="54" t="str">
        <f>IF(J1895="Mutually Excluded","Exclude",IF(J1895= "Mutually Included","Include",M1895))</f>
        <v>Include</v>
      </c>
      <c r="P1895" s="54" t="str">
        <f>'Humans Alignment T&amp;A'!Z1895</f>
        <v>Exclude</v>
      </c>
      <c r="Q1895" s="120" t="str">
        <f>IF(AND(O1895="Exclude", P1895="Exclude"), "Mutually Excluded", IF(AND(OR(O1895="CERTAINLY INCLUDED", O1895="INCLUDE" ), OR(P1895="INCLUDE", P1895="MAYBE")), "MUTUALLY INCLUDED", IF(AND(O1895="MAYBE", P1895="MAYBE"), "Mutually MAYBE", IF(AND(O1895="Exclude", OR(P1895="INCLUDE", P1895="MAYBE")), "AI+Hum: No, Hum1+2: Yes", IF(AND(P1895="Exclude", OR(O1895="INCLUDE", O1895="CERTAINLY INCLUDED", H1895="MAYBE")), "Ai+hum: Yes, Hum1+2: No", "Other Conflict")))))</f>
        <v>Ai+hum: Yes, Hum1+2: No</v>
      </c>
      <c r="R1895" s="190" t="s">
        <v>19</v>
      </c>
      <c r="U1895" s="121" t="str">
        <f>IF(Q1895="Mutually Excluded","Exclude",IF(Q1895= "Mutually Included","Include",R1895))</f>
        <v>Exclude</v>
      </c>
      <c r="V1895" s="122" t="s">
        <v>19</v>
      </c>
      <c r="W1895" s="190" t="s">
        <v>19</v>
      </c>
      <c r="X1895" s="201" t="s">
        <v>901</v>
      </c>
      <c r="Y1895" s="201" t="s">
        <v>3028</v>
      </c>
      <c r="Z1895" s="103" t="str">
        <f t="shared" si="274"/>
        <v>Mutually Excluded</v>
      </c>
      <c r="AA1895" s="104" t="s">
        <v>19</v>
      </c>
      <c r="AB1895" s="186"/>
      <c r="AC1895" s="186"/>
      <c r="AD1895" s="203"/>
      <c r="AF1895" s="203" t="s">
        <v>19</v>
      </c>
      <c r="AG1895" s="102" t="str">
        <f t="shared" si="270"/>
        <v/>
      </c>
      <c r="AH1895" s="10" t="str">
        <f t="shared" si="273"/>
        <v>Mutually Excluded</v>
      </c>
      <c r="AI1895" s="102"/>
      <c r="AJ1895" s="10"/>
      <c r="AK1895" s="10"/>
      <c r="AL1895" s="107" t="s">
        <v>19</v>
      </c>
      <c r="AM1895" s="102"/>
      <c r="AN1895" s="10"/>
      <c r="AO1895" s="10" t="str">
        <f t="shared" si="271"/>
        <v>Mutually Excluded</v>
      </c>
      <c r="AP1895" s="10" t="str">
        <f>IF(COUNTA(AQ1895:AS1895)=0, "", IF(COUNTIF(AQ1895:AS1895,5)=3, "Include", IF(COUNTIF(AQ1895:AS1895,5)&gt;=1, "Maybe", "Exclude")))</f>
        <v>Exclude</v>
      </c>
      <c r="AQ1895" s="10">
        <v>2</v>
      </c>
      <c r="AR1895" s="10">
        <v>3</v>
      </c>
      <c r="AS1895" s="10">
        <v>1</v>
      </c>
      <c r="AT1895" s="10" t="s">
        <v>3116</v>
      </c>
      <c r="AU1895" s="10" t="str">
        <f>IF(O1895="include",AF1895,"")</f>
        <v>Exclude</v>
      </c>
      <c r="AV1895" s="54" t="str">
        <f>IF(P1895="include",AF1895,"")</f>
        <v/>
      </c>
    </row>
    <row r="1896" spans="1:48" s="54" customFormat="1" ht="60">
      <c r="A1896" s="10">
        <v>2045</v>
      </c>
      <c r="B1896" s="10"/>
      <c r="C1896" s="10" t="s">
        <v>2468</v>
      </c>
      <c r="D1896" s="10">
        <v>4</v>
      </c>
      <c r="E1896" s="10">
        <v>4</v>
      </c>
      <c r="F1896" s="10">
        <v>4</v>
      </c>
      <c r="G1896" s="119" t="str">
        <f t="shared" si="275"/>
        <v>EXCLUDED</v>
      </c>
      <c r="H1896" s="147" t="s">
        <v>901</v>
      </c>
      <c r="I1896" s="189" t="s">
        <v>901</v>
      </c>
      <c r="J1896" s="10" t="str">
        <f>IF(AND(G1896="Excluded", H1896="Excluded"), "Mutually Excluded", IF(AND(OR(G1896="CERTAINLY INCLUDED", G1896="INCLUDED", G1896="MAYBE" ), OR(H1896="INCLUDED", H1896="MAYBE")), "MUTUALLY INCLUDED", IF(AND(G1896="MAYBE", H1896="MAYBE"), "Mutually MAYBE", IF(AND(G1896="Excluded", OR(H1896="INCLUDED", H1896="MAYBE")), "AI: No, Human: Yes", IF(AND(H1896="Excluded", OR(G1896="INCLUDED", G1896="CERTAINLY INCLUDED", G1896="MAYBE")), "AI: Yes, Human: No", "Other Conflict")))))</f>
        <v>Mutually Excluded</v>
      </c>
      <c r="K1896" s="10"/>
      <c r="L1896" s="10"/>
      <c r="N1896" s="220" t="s">
        <v>19</v>
      </c>
      <c r="O1896" s="54" t="str">
        <f>IF(J1896="Mutually Excluded","Exclude",IF(J1896= "Mutually Included","Include",M1896))</f>
        <v>Exclude</v>
      </c>
      <c r="P1896" s="54" t="str">
        <f>'Humans Alignment T&amp;A'!Z1896</f>
        <v>Exclude</v>
      </c>
      <c r="Q1896" s="120" t="str">
        <f>IF(AND(O1896="Exclude", P1896="Exclude"), "Mutually Excluded", IF(AND(OR(O1896="CERTAINLY INCLUDED", O1896="INCLUDE" ), OR(P1896="INCLUDE", P1896="MAYBE")), "MUTUALLY INCLUDED", IF(AND(O1896="MAYBE", P1896="MAYBE"), "Mutually MAYBE", IF(AND(O1896="Exclude", OR(P1896="INCLUDE", P1896="MAYBE")), "AI+Hum: No, Hum1+2: Yes", IF(AND(P1896="Exclude", OR(O1896="INCLUDE", O1896="CERTAINLY INCLUDED", H1896="MAYBE")), "Ai+hum: Yes, Hum1+2: No", "Other Conflict")))))</f>
        <v>Mutually Excluded</v>
      </c>
      <c r="U1896" s="121" t="str">
        <f>IF(Q1896="Mutually Excluded","Exclude",IF(Q1896= "Mutually Included","Include",R1896))</f>
        <v>Exclude</v>
      </c>
      <c r="V1896" s="122"/>
      <c r="X1896" s="117"/>
      <c r="Y1896" s="117"/>
      <c r="Z1896" s="103" t="str">
        <f t="shared" si="274"/>
        <v/>
      </c>
      <c r="AA1896" s="256"/>
      <c r="AB1896" s="186"/>
      <c r="AC1896" s="186"/>
      <c r="AD1896" s="203"/>
      <c r="AF1896" s="203"/>
      <c r="AG1896" s="102" t="str">
        <f t="shared" si="270"/>
        <v/>
      </c>
      <c r="AH1896" s="10" t="str">
        <f t="shared" si="273"/>
        <v/>
      </c>
      <c r="AI1896" s="102"/>
      <c r="AJ1896" s="10"/>
      <c r="AK1896" s="10"/>
      <c r="AL1896" s="105"/>
      <c r="AM1896" s="102"/>
      <c r="AN1896" s="10"/>
      <c r="AO1896" s="10" t="str">
        <f t="shared" si="271"/>
        <v/>
      </c>
      <c r="AT1896" s="10"/>
      <c r="AU1896" s="10" t="str">
        <f>IF(O1896="include",AF1896,"")</f>
        <v/>
      </c>
      <c r="AV1896" s="54" t="str">
        <f>IF(P1896="include",AF1896,"")</f>
        <v/>
      </c>
    </row>
    <row r="1897" spans="1:48" s="54" customFormat="1" ht="30">
      <c r="A1897" s="10">
        <v>2046</v>
      </c>
      <c r="B1897" s="10"/>
      <c r="C1897" s="10" t="s">
        <v>2469</v>
      </c>
      <c r="D1897" s="10">
        <v>3</v>
      </c>
      <c r="E1897" s="10">
        <v>4</v>
      </c>
      <c r="F1897" s="10">
        <v>3</v>
      </c>
      <c r="G1897" s="119" t="str">
        <f t="shared" si="275"/>
        <v>EXCLUDED</v>
      </c>
      <c r="H1897" s="147" t="s">
        <v>901</v>
      </c>
      <c r="I1897" s="189" t="s">
        <v>901</v>
      </c>
      <c r="J1897" s="10" t="str">
        <f>IF(AND(G1897="Excluded", H1897="Excluded"), "Mutually Excluded", IF(AND(OR(G1897="CERTAINLY INCLUDED", G1897="INCLUDED", G1897="MAYBE" ), OR(H1897="INCLUDED", H1897="MAYBE")), "MUTUALLY INCLUDED", IF(AND(G1897="MAYBE", H1897="MAYBE"), "Mutually MAYBE", IF(AND(G1897="Excluded", OR(H1897="INCLUDED", H1897="MAYBE")), "AI: No, Human: Yes", IF(AND(H1897="Excluded", OR(G1897="INCLUDED", G1897="CERTAINLY INCLUDED", G1897="MAYBE")), "AI: Yes, Human: No", "Other Conflict")))))</f>
        <v>Mutually Excluded</v>
      </c>
      <c r="K1897" s="10"/>
      <c r="L1897" s="10"/>
      <c r="N1897" s="220" t="s">
        <v>19</v>
      </c>
      <c r="O1897" s="54" t="str">
        <f>IF(J1897="Mutually Excluded","Exclude",IF(J1897= "Mutually Included","Include",M1897))</f>
        <v>Exclude</v>
      </c>
      <c r="P1897" s="54" t="str">
        <f>'Humans Alignment T&amp;A'!Z1897</f>
        <v>Exclude</v>
      </c>
      <c r="Q1897" s="120" t="str">
        <f>IF(AND(O1897="Exclude", P1897="Exclude"), "Mutually Excluded", IF(AND(OR(O1897="CERTAINLY INCLUDED", O1897="INCLUDE" ), OR(P1897="INCLUDE", P1897="MAYBE")), "MUTUALLY INCLUDED", IF(AND(O1897="MAYBE", P1897="MAYBE"), "Mutually MAYBE", IF(AND(O1897="Exclude", OR(P1897="INCLUDE", P1897="MAYBE")), "AI+Hum: No, Hum1+2: Yes", IF(AND(P1897="Exclude", OR(O1897="INCLUDE", O1897="CERTAINLY INCLUDED", H1897="MAYBE")), "Ai+hum: Yes, Hum1+2: No", "Other Conflict")))))</f>
        <v>Mutually Excluded</v>
      </c>
      <c r="U1897" s="121" t="str">
        <f>IF(Q1897="Mutually Excluded","Exclude",IF(Q1897= "Mutually Included","Include",R1897))</f>
        <v>Exclude</v>
      </c>
      <c r="V1897" s="122"/>
      <c r="X1897" s="117"/>
      <c r="Y1897" s="117"/>
      <c r="Z1897" s="103" t="str">
        <f t="shared" si="274"/>
        <v/>
      </c>
      <c r="AA1897" s="256"/>
      <c r="AB1897" s="186"/>
      <c r="AC1897" s="186"/>
      <c r="AD1897" s="203"/>
      <c r="AF1897" s="203"/>
      <c r="AG1897" s="102" t="str">
        <f t="shared" si="270"/>
        <v/>
      </c>
      <c r="AH1897" s="10" t="str">
        <f t="shared" si="273"/>
        <v/>
      </c>
      <c r="AI1897" s="102"/>
      <c r="AJ1897" s="10"/>
      <c r="AK1897" s="10"/>
      <c r="AL1897" s="105"/>
      <c r="AM1897" s="102"/>
      <c r="AN1897" s="10"/>
      <c r="AO1897" s="10" t="str">
        <f t="shared" si="271"/>
        <v/>
      </c>
      <c r="AT1897" s="10"/>
      <c r="AU1897" s="10" t="str">
        <f>IF(O1897="include",AF1897,"")</f>
        <v/>
      </c>
      <c r="AV1897" s="54" t="str">
        <f>IF(P1897="include",AF1897,"")</f>
        <v/>
      </c>
    </row>
    <row r="1898" spans="1:48" s="54" customFormat="1" ht="30">
      <c r="A1898" s="10">
        <v>2047</v>
      </c>
      <c r="B1898" s="10"/>
      <c r="C1898" s="10" t="s">
        <v>2470</v>
      </c>
      <c r="D1898" s="10">
        <v>2</v>
      </c>
      <c r="E1898" s="10">
        <v>2</v>
      </c>
      <c r="F1898" s="10">
        <v>2</v>
      </c>
      <c r="G1898" s="119" t="str">
        <f t="shared" si="275"/>
        <v>EXCLUDED</v>
      </c>
      <c r="H1898" s="147" t="s">
        <v>65</v>
      </c>
      <c r="I1898" s="189" t="s">
        <v>901</v>
      </c>
      <c r="J1898" s="10" t="str">
        <f>IF(AND(G1898="Excluded", H1898="Excluded"), "Mutually Excluded", IF(AND(OR(G1898="CERTAINLY INCLUDED", G1898="INCLUDED", G1898="MAYBE" ), OR(H1898="INCLUDED", H1898="MAYBE")), "MUTUALLY INCLUDED", IF(AND(G1898="MAYBE", H1898="MAYBE"), "Mutually MAYBE", IF(AND(G1898="Excluded", OR(H1898="INCLUDED", H1898="MAYBE")), "AI: No, Human: Yes", IF(AND(H1898="Excluded", OR(G1898="INCLUDED", G1898="CERTAINLY INCLUDED", G1898="MAYBE")), "AI: Yes, Human: No", "Other Conflict")))))</f>
        <v>AI: No, Human: Yes</v>
      </c>
      <c r="K1898" s="10" t="s">
        <v>19</v>
      </c>
      <c r="L1898" s="10" t="s">
        <v>19</v>
      </c>
      <c r="M1898" s="10" t="s">
        <v>19</v>
      </c>
      <c r="N1898" s="220" t="s">
        <v>19</v>
      </c>
      <c r="O1898" s="54" t="str">
        <f>IF(J1898="Mutually Excluded","Exclude",IF(J1898= "Mutually Included","Include",M1898))</f>
        <v>Exclude</v>
      </c>
      <c r="P1898" s="54" t="str">
        <f>'Humans Alignment T&amp;A'!Z1898</f>
        <v>Exclude</v>
      </c>
      <c r="Q1898" s="120" t="str">
        <f>IF(AND(O1898="Exclude", P1898="Exclude"), "Mutually Excluded", IF(AND(OR(O1898="CERTAINLY INCLUDED", O1898="INCLUDE" ), OR(P1898="INCLUDE", P1898="MAYBE")), "MUTUALLY INCLUDED", IF(AND(O1898="MAYBE", P1898="MAYBE"), "Mutually MAYBE", IF(AND(O1898="Exclude", OR(P1898="INCLUDE", P1898="MAYBE")), "AI+Hum: No, Hum1+2: Yes", IF(AND(P1898="Exclude", OR(O1898="INCLUDE", O1898="CERTAINLY INCLUDED", H1898="MAYBE")), "Ai+hum: Yes, Hum1+2: No", "Other Conflict")))))</f>
        <v>Mutually Excluded</v>
      </c>
      <c r="U1898" s="121" t="str">
        <f>IF(Q1898="Mutually Excluded","Exclude",IF(Q1898= "Mutually Included","Include",R1898))</f>
        <v>Exclude</v>
      </c>
      <c r="V1898" s="122"/>
      <c r="X1898" s="117"/>
      <c r="Y1898" s="117"/>
      <c r="Z1898" s="103" t="str">
        <f t="shared" si="274"/>
        <v/>
      </c>
      <c r="AA1898" s="256"/>
      <c r="AB1898" s="186"/>
      <c r="AC1898" s="186"/>
      <c r="AD1898" s="203"/>
      <c r="AF1898" s="203"/>
      <c r="AG1898" s="102" t="str">
        <f t="shared" si="270"/>
        <v/>
      </c>
      <c r="AH1898" s="10" t="str">
        <f t="shared" si="273"/>
        <v/>
      </c>
      <c r="AI1898" s="102"/>
      <c r="AJ1898" s="10"/>
      <c r="AK1898" s="10"/>
      <c r="AL1898" s="105"/>
      <c r="AM1898" s="102"/>
      <c r="AN1898" s="10"/>
      <c r="AO1898" s="10" t="str">
        <f t="shared" si="271"/>
        <v/>
      </c>
      <c r="AT1898" s="10"/>
      <c r="AU1898" s="10" t="str">
        <f>IF(O1898="include",AF1898,"")</f>
        <v/>
      </c>
      <c r="AV1898" s="54" t="str">
        <f>IF(P1898="include",AF1898,"")</f>
        <v/>
      </c>
    </row>
    <row r="1899" spans="1:48" s="54" customFormat="1" ht="30">
      <c r="A1899" s="10">
        <v>2048</v>
      </c>
      <c r="B1899" s="10"/>
      <c r="C1899" s="10" t="s">
        <v>2471</v>
      </c>
      <c r="D1899" s="10">
        <v>3</v>
      </c>
      <c r="E1899" s="10">
        <v>3</v>
      </c>
      <c r="F1899" s="10">
        <v>2</v>
      </c>
      <c r="G1899" s="119" t="str">
        <f t="shared" si="275"/>
        <v>EXCLUDED</v>
      </c>
      <c r="H1899" s="147" t="s">
        <v>901</v>
      </c>
      <c r="I1899" s="189" t="s">
        <v>901</v>
      </c>
      <c r="J1899" s="10" t="str">
        <f>IF(AND(G1899="Excluded", H1899="Excluded"), "Mutually Excluded", IF(AND(OR(G1899="CERTAINLY INCLUDED", G1899="INCLUDED", G1899="MAYBE" ), OR(H1899="INCLUDED", H1899="MAYBE")), "MUTUALLY INCLUDED", IF(AND(G1899="MAYBE", H1899="MAYBE"), "Mutually MAYBE", IF(AND(G1899="Excluded", OR(H1899="INCLUDED", H1899="MAYBE")), "AI: No, Human: Yes", IF(AND(H1899="Excluded", OR(G1899="INCLUDED", G1899="CERTAINLY INCLUDED", G1899="MAYBE")), "AI: Yes, Human: No", "Other Conflict")))))</f>
        <v>Mutually Excluded</v>
      </c>
      <c r="K1899" s="10"/>
      <c r="L1899" s="10"/>
      <c r="N1899" s="220" t="s">
        <v>19</v>
      </c>
      <c r="O1899" s="54" t="str">
        <f>IF(J1899="Mutually Excluded","Exclude",IF(J1899= "Mutually Included","Include",M1899))</f>
        <v>Exclude</v>
      </c>
      <c r="P1899" s="54" t="str">
        <f>'Humans Alignment T&amp;A'!Z1899</f>
        <v>Exclude</v>
      </c>
      <c r="Q1899" s="120" t="str">
        <f>IF(AND(O1899="Exclude", P1899="Exclude"), "Mutually Excluded", IF(AND(OR(O1899="CERTAINLY INCLUDED", O1899="INCLUDE" ), OR(P1899="INCLUDE", P1899="MAYBE")), "MUTUALLY INCLUDED", IF(AND(O1899="MAYBE", P1899="MAYBE"), "Mutually MAYBE", IF(AND(O1899="Exclude", OR(P1899="INCLUDE", P1899="MAYBE")), "AI+Hum: No, Hum1+2: Yes", IF(AND(P1899="Exclude", OR(O1899="INCLUDE", O1899="CERTAINLY INCLUDED", H1899="MAYBE")), "Ai+hum: Yes, Hum1+2: No", "Other Conflict")))))</f>
        <v>Mutually Excluded</v>
      </c>
      <c r="U1899" s="121" t="str">
        <f>IF(Q1899="Mutually Excluded","Exclude",IF(Q1899= "Mutually Included","Include",R1899))</f>
        <v>Exclude</v>
      </c>
      <c r="V1899" s="122"/>
      <c r="X1899" s="117"/>
      <c r="Y1899" s="117"/>
      <c r="Z1899" s="103" t="str">
        <f t="shared" si="274"/>
        <v/>
      </c>
      <c r="AA1899" s="256"/>
      <c r="AB1899" s="186"/>
      <c r="AC1899" s="186"/>
      <c r="AD1899" s="203"/>
      <c r="AF1899" s="203"/>
      <c r="AG1899" s="102" t="str">
        <f t="shared" si="270"/>
        <v/>
      </c>
      <c r="AH1899" s="10" t="str">
        <f t="shared" si="273"/>
        <v/>
      </c>
      <c r="AI1899" s="102"/>
      <c r="AJ1899" s="10"/>
      <c r="AK1899" s="10"/>
      <c r="AL1899" s="105"/>
      <c r="AM1899" s="102"/>
      <c r="AN1899" s="10"/>
      <c r="AO1899" s="10" t="str">
        <f t="shared" si="271"/>
        <v/>
      </c>
      <c r="AT1899" s="10"/>
      <c r="AU1899" s="10" t="str">
        <f>IF(O1899="include",AF1899,"")</f>
        <v/>
      </c>
      <c r="AV1899" s="54" t="str">
        <f>IF(P1899="include",AF1899,"")</f>
        <v/>
      </c>
    </row>
    <row r="1900" spans="1:48" s="54" customFormat="1" ht="45">
      <c r="A1900" s="10">
        <v>2049</v>
      </c>
      <c r="B1900" s="10"/>
      <c r="C1900" s="266" t="s">
        <v>2472</v>
      </c>
      <c r="D1900" s="10">
        <v>1</v>
      </c>
      <c r="E1900" s="10">
        <v>1</v>
      </c>
      <c r="F1900" s="10">
        <v>1</v>
      </c>
      <c r="G1900" s="119" t="str">
        <f t="shared" si="275"/>
        <v>EXCLUDED</v>
      </c>
      <c r="H1900" s="147" t="s">
        <v>901</v>
      </c>
      <c r="I1900" s="189" t="s">
        <v>901</v>
      </c>
      <c r="J1900" s="10" t="str">
        <f>IF(AND(G1900="Excluded", H1900="Excluded"), "Mutually Excluded", IF(AND(OR(G1900="CERTAINLY INCLUDED", G1900="INCLUDED", G1900="MAYBE" ), OR(H1900="INCLUDED", H1900="MAYBE")), "MUTUALLY INCLUDED", IF(AND(G1900="MAYBE", H1900="MAYBE"), "Mutually MAYBE", IF(AND(G1900="Excluded", OR(H1900="INCLUDED", H1900="MAYBE")), "AI: No, Human: Yes", IF(AND(H1900="Excluded", OR(G1900="INCLUDED", G1900="CERTAINLY INCLUDED", G1900="MAYBE")), "AI: Yes, Human: No", "Other Conflict")))))</f>
        <v>Mutually Excluded</v>
      </c>
      <c r="K1900" s="10"/>
      <c r="L1900" s="10"/>
      <c r="N1900" s="220" t="s">
        <v>19</v>
      </c>
      <c r="O1900" s="54" t="str">
        <f>IF(J1900="Mutually Excluded","Exclude",IF(J1900= "Mutually Included","Include",M1900))</f>
        <v>Exclude</v>
      </c>
      <c r="P1900" s="54" t="str">
        <f>'Humans Alignment T&amp;A'!Z1900</f>
        <v>Exclude</v>
      </c>
      <c r="Q1900" s="120" t="str">
        <f>IF(AND(O1900="Exclude", P1900="Exclude"), "Mutually Excluded", IF(AND(OR(O1900="CERTAINLY INCLUDED", O1900="INCLUDE" ), OR(P1900="INCLUDE", P1900="MAYBE")), "MUTUALLY INCLUDED", IF(AND(O1900="MAYBE", P1900="MAYBE"), "Mutually MAYBE", IF(AND(O1900="Exclude", OR(P1900="INCLUDE", P1900="MAYBE")), "AI+Hum: No, Hum1+2: Yes", IF(AND(P1900="Exclude", OR(O1900="INCLUDE", O1900="CERTAINLY INCLUDED", H1900="MAYBE")), "Ai+hum: Yes, Hum1+2: No", "Other Conflict")))))</f>
        <v>Mutually Excluded</v>
      </c>
      <c r="U1900" s="121" t="str">
        <f>IF(Q1900="Mutually Excluded","Exclude",IF(Q1900= "Mutually Included","Include",R1900))</f>
        <v>Exclude</v>
      </c>
      <c r="V1900" s="122"/>
      <c r="X1900" s="117"/>
      <c r="Y1900" s="117"/>
      <c r="Z1900" s="103" t="str">
        <f t="shared" si="274"/>
        <v/>
      </c>
      <c r="AA1900" s="256"/>
      <c r="AB1900" s="186"/>
      <c r="AC1900" s="186"/>
      <c r="AD1900" s="203"/>
      <c r="AF1900" s="203"/>
      <c r="AG1900" s="102" t="str">
        <f t="shared" si="270"/>
        <v/>
      </c>
      <c r="AH1900" s="10" t="str">
        <f t="shared" si="273"/>
        <v/>
      </c>
      <c r="AI1900" s="102"/>
      <c r="AJ1900" s="10"/>
      <c r="AK1900" s="10"/>
      <c r="AL1900" s="105"/>
      <c r="AM1900" s="102"/>
      <c r="AN1900" s="10"/>
      <c r="AO1900" s="10" t="str">
        <f t="shared" si="271"/>
        <v/>
      </c>
      <c r="AT1900" s="10"/>
      <c r="AU1900" s="10" t="str">
        <f>IF(O1900="include",AF1900,"")</f>
        <v/>
      </c>
      <c r="AV1900" s="54" t="str">
        <f>IF(P1900="include",AF1900,"")</f>
        <v/>
      </c>
    </row>
    <row r="1901" spans="1:48" s="54" customFormat="1" ht="45">
      <c r="A1901" s="10">
        <v>2050</v>
      </c>
      <c r="B1901" s="10"/>
      <c r="C1901" s="10" t="s">
        <v>2473</v>
      </c>
      <c r="D1901" s="10">
        <v>3</v>
      </c>
      <c r="E1901" s="10">
        <v>2</v>
      </c>
      <c r="F1901" s="10">
        <v>3</v>
      </c>
      <c r="G1901" s="119" t="str">
        <f t="shared" si="275"/>
        <v>EXCLUDED</v>
      </c>
      <c r="H1901" s="147" t="s">
        <v>1752</v>
      </c>
      <c r="I1901" s="189" t="s">
        <v>901</v>
      </c>
      <c r="J1901" s="10" t="str">
        <f>IF(AND(G1901="Excluded", H1901="Excluded"), "Mutually Excluded", IF(AND(OR(G1901="CERTAINLY INCLUDED", G1901="INCLUDED", G1901="MAYBE" ), OR(H1901="INCLUDED", H1901="MAYBE")), "MUTUALLY INCLUDED", IF(AND(G1901="MAYBE", H1901="MAYBE"), "Mutually MAYBE", IF(AND(G1901="Excluded", OR(H1901="INCLUDED", H1901="MAYBE")), "AI: No, Human: Yes", IF(AND(H1901="Excluded", OR(G1901="INCLUDED", G1901="CERTAINLY INCLUDED", G1901="MAYBE")), "AI: Yes, Human: No", "Other Conflict")))))</f>
        <v>AI: No, Human: Yes</v>
      </c>
      <c r="K1901" s="10" t="s">
        <v>19</v>
      </c>
      <c r="L1901" s="10" t="s">
        <v>3012</v>
      </c>
      <c r="M1901" s="54" t="s">
        <v>19</v>
      </c>
      <c r="N1901" s="220" t="s">
        <v>19</v>
      </c>
      <c r="O1901" s="54" t="str">
        <f>IF(J1901="Mutually Excluded","Exclude",IF(J1901= "Mutually Included","Include",M1901))</f>
        <v>Exclude</v>
      </c>
      <c r="P1901" s="54" t="str">
        <f>'Humans Alignment T&amp;A'!Z1901</f>
        <v>Exclude</v>
      </c>
      <c r="Q1901" s="120" t="str">
        <f>IF(AND(O1901="Exclude", P1901="Exclude"), "Mutually Excluded", IF(AND(OR(O1901="CERTAINLY INCLUDED", O1901="INCLUDE" ), OR(P1901="INCLUDE", P1901="MAYBE")), "MUTUALLY INCLUDED", IF(AND(O1901="MAYBE", P1901="MAYBE"), "Mutually MAYBE", IF(AND(O1901="Exclude", OR(P1901="INCLUDE", P1901="MAYBE")), "AI+Hum: No, Hum1+2: Yes", IF(AND(P1901="Exclude", OR(O1901="INCLUDE", O1901="CERTAINLY INCLUDED", H1901="MAYBE")), "Ai+hum: Yes, Hum1+2: No", "Other Conflict")))))</f>
        <v>Mutually Excluded</v>
      </c>
      <c r="U1901" s="121" t="str">
        <f>IF(Q1901="Mutually Excluded","Exclude",IF(Q1901= "Mutually Included","Include",R1901))</f>
        <v>Exclude</v>
      </c>
      <c r="V1901" s="122"/>
      <c r="X1901" s="117"/>
      <c r="Y1901" s="117"/>
      <c r="Z1901" s="103" t="str">
        <f t="shared" si="274"/>
        <v/>
      </c>
      <c r="AA1901" s="256"/>
      <c r="AB1901" s="186"/>
      <c r="AC1901" s="186"/>
      <c r="AD1901" s="203"/>
      <c r="AF1901" s="203"/>
      <c r="AG1901" s="102" t="str">
        <f t="shared" si="270"/>
        <v/>
      </c>
      <c r="AH1901" s="10" t="str">
        <f t="shared" si="273"/>
        <v/>
      </c>
      <c r="AI1901" s="102"/>
      <c r="AJ1901" s="10"/>
      <c r="AK1901" s="10"/>
      <c r="AL1901" s="105"/>
      <c r="AM1901" s="102"/>
      <c r="AN1901" s="10"/>
      <c r="AO1901" s="10" t="str">
        <f t="shared" si="271"/>
        <v/>
      </c>
      <c r="AT1901" s="10"/>
      <c r="AU1901" s="10" t="str">
        <f>IF(O1901="include",AF1901,"")</f>
        <v/>
      </c>
      <c r="AV1901" s="54" t="str">
        <f>IF(P1901="include",AF1901,"")</f>
        <v/>
      </c>
    </row>
    <row r="1902" spans="1:48" s="54" customFormat="1" ht="45">
      <c r="A1902" s="10">
        <v>2051</v>
      </c>
      <c r="B1902" s="10"/>
      <c r="C1902" s="10" t="s">
        <v>2474</v>
      </c>
      <c r="D1902" s="10">
        <v>4</v>
      </c>
      <c r="E1902" s="10">
        <v>4</v>
      </c>
      <c r="F1902" s="10">
        <v>3</v>
      </c>
      <c r="G1902" s="119" t="str">
        <f t="shared" si="275"/>
        <v>EXCLUDED</v>
      </c>
      <c r="H1902" s="147" t="s">
        <v>901</v>
      </c>
      <c r="I1902" s="189" t="s">
        <v>901</v>
      </c>
      <c r="J1902" s="10" t="str">
        <f>IF(AND(G1902="Excluded", H1902="Excluded"), "Mutually Excluded", IF(AND(OR(G1902="CERTAINLY INCLUDED", G1902="INCLUDED", G1902="MAYBE" ), OR(H1902="INCLUDED", H1902="MAYBE")), "MUTUALLY INCLUDED", IF(AND(G1902="MAYBE", H1902="MAYBE"), "Mutually MAYBE", IF(AND(G1902="Excluded", OR(H1902="INCLUDED", H1902="MAYBE")), "AI: No, Human: Yes", IF(AND(H1902="Excluded", OR(G1902="INCLUDED", G1902="CERTAINLY INCLUDED", G1902="MAYBE")), "AI: Yes, Human: No", "Other Conflict")))))</f>
        <v>Mutually Excluded</v>
      </c>
      <c r="K1902" s="10"/>
      <c r="L1902" s="10"/>
      <c r="N1902" s="220" t="s">
        <v>19</v>
      </c>
      <c r="O1902" s="54" t="str">
        <f>IF(J1902="Mutually Excluded","Exclude",IF(J1902= "Mutually Included","Include",M1902))</f>
        <v>Exclude</v>
      </c>
      <c r="P1902" s="54" t="str">
        <f>'Humans Alignment T&amp;A'!Z1902</f>
        <v>Exclude</v>
      </c>
      <c r="Q1902" s="120" t="str">
        <f>IF(AND(O1902="Exclude", P1902="Exclude"), "Mutually Excluded", IF(AND(OR(O1902="CERTAINLY INCLUDED", O1902="INCLUDE" ), OR(P1902="INCLUDE", P1902="MAYBE")), "MUTUALLY INCLUDED", IF(AND(O1902="MAYBE", P1902="MAYBE"), "Mutually MAYBE", IF(AND(O1902="Exclude", OR(P1902="INCLUDE", P1902="MAYBE")), "AI+Hum: No, Hum1+2: Yes", IF(AND(P1902="Exclude", OR(O1902="INCLUDE", O1902="CERTAINLY INCLUDED", H1902="MAYBE")), "Ai+hum: Yes, Hum1+2: No", "Other Conflict")))))</f>
        <v>Mutually Excluded</v>
      </c>
      <c r="U1902" s="121" t="str">
        <f>IF(Q1902="Mutually Excluded","Exclude",IF(Q1902= "Mutually Included","Include",R1902))</f>
        <v>Exclude</v>
      </c>
      <c r="V1902" s="122"/>
      <c r="X1902" s="117"/>
      <c r="Y1902" s="117"/>
      <c r="Z1902" s="103" t="str">
        <f t="shared" si="274"/>
        <v/>
      </c>
      <c r="AA1902" s="256"/>
      <c r="AB1902" s="186"/>
      <c r="AC1902" s="186"/>
      <c r="AD1902" s="203"/>
      <c r="AF1902" s="203"/>
      <c r="AG1902" s="102" t="str">
        <f t="shared" si="270"/>
        <v/>
      </c>
      <c r="AH1902" s="10" t="str">
        <f t="shared" si="273"/>
        <v/>
      </c>
      <c r="AI1902" s="102"/>
      <c r="AJ1902" s="10"/>
      <c r="AK1902" s="10"/>
      <c r="AL1902" s="105"/>
      <c r="AM1902" s="102"/>
      <c r="AN1902" s="10"/>
      <c r="AO1902" s="10" t="str">
        <f t="shared" si="271"/>
        <v/>
      </c>
      <c r="AT1902" s="10"/>
      <c r="AU1902" s="10" t="str">
        <f>IF(O1902="include",AF1902,"")</f>
        <v/>
      </c>
      <c r="AV1902" s="54" t="str">
        <f>IF(P1902="include",AF1902,"")</f>
        <v/>
      </c>
    </row>
    <row r="1903" spans="1:48" s="54" customFormat="1" ht="30">
      <c r="A1903" s="10">
        <v>2052</v>
      </c>
      <c r="B1903" s="10"/>
      <c r="C1903" s="10" t="s">
        <v>2475</v>
      </c>
      <c r="D1903" s="10">
        <v>1</v>
      </c>
      <c r="E1903" s="10">
        <v>1</v>
      </c>
      <c r="F1903" s="10">
        <v>1</v>
      </c>
      <c r="G1903" s="119" t="str">
        <f t="shared" si="275"/>
        <v>EXCLUDED</v>
      </c>
      <c r="H1903" s="147" t="s">
        <v>901</v>
      </c>
      <c r="I1903" s="189" t="s">
        <v>901</v>
      </c>
      <c r="J1903" s="10" t="str">
        <f>IF(AND(G1903="Excluded", H1903="Excluded"), "Mutually Excluded", IF(AND(OR(G1903="CERTAINLY INCLUDED", G1903="INCLUDED", G1903="MAYBE" ), OR(H1903="INCLUDED", H1903="MAYBE")), "MUTUALLY INCLUDED", IF(AND(G1903="MAYBE", H1903="MAYBE"), "Mutually MAYBE", IF(AND(G1903="Excluded", OR(H1903="INCLUDED", H1903="MAYBE")), "AI: No, Human: Yes", IF(AND(H1903="Excluded", OR(G1903="INCLUDED", G1903="CERTAINLY INCLUDED", G1903="MAYBE")), "AI: Yes, Human: No", "Other Conflict")))))</f>
        <v>Mutually Excluded</v>
      </c>
      <c r="K1903" s="10"/>
      <c r="L1903" s="10"/>
      <c r="N1903" s="220" t="s">
        <v>19</v>
      </c>
      <c r="O1903" s="54" t="str">
        <f>IF(J1903="Mutually Excluded","Exclude",IF(J1903= "Mutually Included","Include",M1903))</f>
        <v>Exclude</v>
      </c>
      <c r="P1903" s="54" t="str">
        <f>'Humans Alignment T&amp;A'!Z1903</f>
        <v>Exclude</v>
      </c>
      <c r="Q1903" s="120" t="str">
        <f>IF(AND(O1903="Exclude", P1903="Exclude"), "Mutually Excluded", IF(AND(OR(O1903="CERTAINLY INCLUDED", O1903="INCLUDE" ), OR(P1903="INCLUDE", P1903="MAYBE")), "MUTUALLY INCLUDED", IF(AND(O1903="MAYBE", P1903="MAYBE"), "Mutually MAYBE", IF(AND(O1903="Exclude", OR(P1903="INCLUDE", P1903="MAYBE")), "AI+Hum: No, Hum1+2: Yes", IF(AND(P1903="Exclude", OR(O1903="INCLUDE", O1903="CERTAINLY INCLUDED", H1903="MAYBE")), "Ai+hum: Yes, Hum1+2: No", "Other Conflict")))))</f>
        <v>Mutually Excluded</v>
      </c>
      <c r="U1903" s="121" t="str">
        <f>IF(Q1903="Mutually Excluded","Exclude",IF(Q1903= "Mutually Included","Include",R1903))</f>
        <v>Exclude</v>
      </c>
      <c r="V1903" s="122"/>
      <c r="X1903" s="117"/>
      <c r="Y1903" s="117"/>
      <c r="Z1903" s="103" t="str">
        <f t="shared" si="274"/>
        <v/>
      </c>
      <c r="AA1903" s="256"/>
      <c r="AB1903" s="186"/>
      <c r="AC1903" s="186"/>
      <c r="AD1903" s="203"/>
      <c r="AF1903" s="203"/>
      <c r="AG1903" s="102" t="str">
        <f t="shared" si="270"/>
        <v/>
      </c>
      <c r="AH1903" s="10" t="str">
        <f t="shared" si="273"/>
        <v/>
      </c>
      <c r="AI1903" s="102"/>
      <c r="AJ1903" s="10"/>
      <c r="AK1903" s="10"/>
      <c r="AL1903" s="105"/>
      <c r="AM1903" s="102"/>
      <c r="AN1903" s="10"/>
      <c r="AO1903" s="10" t="str">
        <f t="shared" si="271"/>
        <v/>
      </c>
      <c r="AT1903" s="10"/>
      <c r="AU1903" s="10" t="str">
        <f>IF(O1903="include",AF1903,"")</f>
        <v/>
      </c>
      <c r="AV1903" s="54" t="str">
        <f>IF(P1903="include",AF1903,"")</f>
        <v/>
      </c>
    </row>
    <row r="1904" spans="1:48" s="54" customFormat="1" ht="30">
      <c r="A1904" s="10">
        <v>2053</v>
      </c>
      <c r="B1904" s="10"/>
      <c r="C1904" s="10" t="s">
        <v>2476</v>
      </c>
      <c r="D1904" s="10">
        <v>4</v>
      </c>
      <c r="E1904" s="10">
        <v>3</v>
      </c>
      <c r="F1904" s="10">
        <v>4</v>
      </c>
      <c r="G1904" s="119" t="str">
        <f t="shared" si="275"/>
        <v>EXCLUDED</v>
      </c>
      <c r="H1904" s="147" t="s">
        <v>901</v>
      </c>
      <c r="I1904" s="189" t="s">
        <v>901</v>
      </c>
      <c r="J1904" s="10" t="str">
        <f>IF(AND(G1904="Excluded", H1904="Excluded"), "Mutually Excluded", IF(AND(OR(G1904="CERTAINLY INCLUDED", G1904="INCLUDED", G1904="MAYBE" ), OR(H1904="INCLUDED", H1904="MAYBE")), "MUTUALLY INCLUDED", IF(AND(G1904="MAYBE", H1904="MAYBE"), "Mutually MAYBE", IF(AND(G1904="Excluded", OR(H1904="INCLUDED", H1904="MAYBE")), "AI: No, Human: Yes", IF(AND(H1904="Excluded", OR(G1904="INCLUDED", G1904="CERTAINLY INCLUDED", G1904="MAYBE")), "AI: Yes, Human: No", "Other Conflict")))))</f>
        <v>Mutually Excluded</v>
      </c>
      <c r="K1904" s="10"/>
      <c r="L1904" s="10"/>
      <c r="N1904" s="220" t="s">
        <v>19</v>
      </c>
      <c r="O1904" s="54" t="str">
        <f>IF(J1904="Mutually Excluded","Exclude",IF(J1904= "Mutually Included","Include",M1904))</f>
        <v>Exclude</v>
      </c>
      <c r="P1904" s="54" t="str">
        <f>'Humans Alignment T&amp;A'!Z1904</f>
        <v>Exclude</v>
      </c>
      <c r="Q1904" s="120" t="str">
        <f>IF(AND(O1904="Exclude", P1904="Exclude"), "Mutually Excluded", IF(AND(OR(O1904="CERTAINLY INCLUDED", O1904="INCLUDE" ), OR(P1904="INCLUDE", P1904="MAYBE")), "MUTUALLY INCLUDED", IF(AND(O1904="MAYBE", P1904="MAYBE"), "Mutually MAYBE", IF(AND(O1904="Exclude", OR(P1904="INCLUDE", P1904="MAYBE")), "AI+Hum: No, Hum1+2: Yes", IF(AND(P1904="Exclude", OR(O1904="INCLUDE", O1904="CERTAINLY INCLUDED", H1904="MAYBE")), "Ai+hum: Yes, Hum1+2: No", "Other Conflict")))))</f>
        <v>Mutually Excluded</v>
      </c>
      <c r="U1904" s="121" t="str">
        <f>IF(Q1904="Mutually Excluded","Exclude",IF(Q1904= "Mutually Included","Include",R1904))</f>
        <v>Exclude</v>
      </c>
      <c r="V1904" s="122"/>
      <c r="X1904" s="117"/>
      <c r="Y1904" s="117"/>
      <c r="Z1904" s="103" t="str">
        <f t="shared" ref="Z1904:Z1965" si="276">IF(OR(ISBLANK(AF1904), ISBLANK(V1904)), "", IF(AND(OR(AF1904="Include", AF1904="Maybe"), OR(V1904="Include", V1904="Maybe", V1904="Certainly Included")), "Mutually Included", IF(AND(AF1904="Exclude", V1904="Exclude"), "Mutually Excluded", IF(AND(AF1904="Exclude", OR(V1904="Include", V1904="Maybe")), "Nikos Excluded, Cindy Included", IF(AND(OR(AF1904="Include", AF1904="Maybe"), V1904="Exclude"), "Nikos Included, Cindy Excluded", "Pal")))))</f>
        <v/>
      </c>
      <c r="AA1904" s="256"/>
      <c r="AB1904" s="186"/>
      <c r="AC1904" s="186"/>
      <c r="AD1904" s="203"/>
      <c r="AF1904" s="203"/>
      <c r="AG1904" s="102" t="str">
        <f t="shared" ref="AG1904:AG1965" si="277">IF(OR(ISBLANK(AF1904), ISBLANK(AD1904)), "", IF(AND(OR(AF1904="Include", AF1904="Maybe"), OR(AD1904="Include", AD1904="Maybe", AD1904="Certainly Included")), "Mutually Included", IF(AND(AF1904="Exclude", AD1904="Exclude"), "Mutually Excluded", IF(AND(AF1904="Exclude", OR(AD1904="Include", AD1904="Maybe")), "Nikos Excluded, Mikhail Included", IF(AND(OR(AF1904="Include", AF1904="Maybe"), AD1904="Exclude"), "Nikos Included, Mikhail Excluded", "Pal")))))</f>
        <v/>
      </c>
      <c r="AH1904" s="10" t="str">
        <f t="shared" si="273"/>
        <v/>
      </c>
      <c r="AI1904" s="102"/>
      <c r="AJ1904" s="10"/>
      <c r="AK1904" s="10"/>
      <c r="AL1904" s="105"/>
      <c r="AM1904" s="102"/>
      <c r="AN1904" s="10"/>
      <c r="AO1904" s="10" t="str">
        <f t="shared" ref="AO1904:AO1965" si="278">IF(OR(ISBLANK(AF1904), ISBLANK(AP1904)), "", IF(AND(OR(AF1904="Include", AF1904="Maybe"), OR(AP1904="Include", AP1904="Maybe", AP1904="Certainly Included")), "Mutually Included", IF(AND(AF1904="Exclude", AP1904="Exclude"), "Mutually Excluded", IF(AND(AF1904="Exclude", OR(AP1904="Include", AP1904="Maybe",, AP1904="Certainly Included")), "Human Excluded, AI Included", IF(AND(OR(AF1904="Include", AF1904="Maybe"), AP1904="Exclude"), "Human Included, AI Excluded", "Pal")))))</f>
        <v/>
      </c>
      <c r="AT1904" s="10"/>
      <c r="AU1904" s="10" t="str">
        <f>IF(O1904="include",AF1904,"")</f>
        <v/>
      </c>
      <c r="AV1904" s="54" t="str">
        <f>IF(P1904="include",AF1904,"")</f>
        <v/>
      </c>
    </row>
    <row r="1905" spans="1:48" s="54" customFormat="1" ht="30">
      <c r="A1905" s="10">
        <v>2054</v>
      </c>
      <c r="B1905" s="10"/>
      <c r="C1905" s="10" t="s">
        <v>2477</v>
      </c>
      <c r="D1905" s="10">
        <v>3</v>
      </c>
      <c r="E1905" s="10">
        <v>4</v>
      </c>
      <c r="F1905" s="10">
        <v>3</v>
      </c>
      <c r="G1905" s="119" t="str">
        <f t="shared" si="275"/>
        <v>EXCLUDED</v>
      </c>
      <c r="H1905" s="147" t="s">
        <v>901</v>
      </c>
      <c r="I1905" s="189" t="s">
        <v>901</v>
      </c>
      <c r="J1905" s="10" t="str">
        <f>IF(AND(G1905="Excluded", H1905="Excluded"), "Mutually Excluded", IF(AND(OR(G1905="CERTAINLY INCLUDED", G1905="INCLUDED", G1905="MAYBE" ), OR(H1905="INCLUDED", H1905="MAYBE")), "MUTUALLY INCLUDED", IF(AND(G1905="MAYBE", H1905="MAYBE"), "Mutually MAYBE", IF(AND(G1905="Excluded", OR(H1905="INCLUDED", H1905="MAYBE")), "AI: No, Human: Yes", IF(AND(H1905="Excluded", OR(G1905="INCLUDED", G1905="CERTAINLY INCLUDED", G1905="MAYBE")), "AI: Yes, Human: No", "Other Conflict")))))</f>
        <v>Mutually Excluded</v>
      </c>
      <c r="K1905" s="10"/>
      <c r="L1905" s="10"/>
      <c r="N1905" s="220" t="s">
        <v>19</v>
      </c>
      <c r="O1905" s="54" t="str">
        <f>IF(J1905="Mutually Excluded","Exclude",IF(J1905= "Mutually Included","Include",M1905))</f>
        <v>Exclude</v>
      </c>
      <c r="P1905" s="54" t="str">
        <f>'Humans Alignment T&amp;A'!Z1905</f>
        <v>Exclude</v>
      </c>
      <c r="Q1905" s="120" t="str">
        <f>IF(AND(O1905="Exclude", P1905="Exclude"), "Mutually Excluded", IF(AND(OR(O1905="CERTAINLY INCLUDED", O1905="INCLUDE" ), OR(P1905="INCLUDE", P1905="MAYBE")), "MUTUALLY INCLUDED", IF(AND(O1905="MAYBE", P1905="MAYBE"), "Mutually MAYBE", IF(AND(O1905="Exclude", OR(P1905="INCLUDE", P1905="MAYBE")), "AI+Hum: No, Hum1+2: Yes", IF(AND(P1905="Exclude", OR(O1905="INCLUDE", O1905="CERTAINLY INCLUDED", H1905="MAYBE")), "Ai+hum: Yes, Hum1+2: No", "Other Conflict")))))</f>
        <v>Mutually Excluded</v>
      </c>
      <c r="U1905" s="121" t="str">
        <f>IF(Q1905="Mutually Excluded","Exclude",IF(Q1905= "Mutually Included","Include",R1905))</f>
        <v>Exclude</v>
      </c>
      <c r="V1905" s="122"/>
      <c r="X1905" s="117"/>
      <c r="Y1905" s="117"/>
      <c r="Z1905" s="103" t="str">
        <f t="shared" si="276"/>
        <v/>
      </c>
      <c r="AA1905" s="256"/>
      <c r="AB1905" s="186"/>
      <c r="AC1905" s="186"/>
      <c r="AD1905" s="203"/>
      <c r="AF1905" s="203"/>
      <c r="AG1905" s="102" t="str">
        <f t="shared" si="277"/>
        <v/>
      </c>
      <c r="AH1905" s="10" t="str">
        <f t="shared" si="273"/>
        <v/>
      </c>
      <c r="AI1905" s="102"/>
      <c r="AJ1905" s="10"/>
      <c r="AK1905" s="10"/>
      <c r="AL1905" s="105"/>
      <c r="AM1905" s="102"/>
      <c r="AN1905" s="10"/>
      <c r="AO1905" s="10" t="str">
        <f t="shared" si="278"/>
        <v/>
      </c>
      <c r="AT1905" s="10"/>
      <c r="AU1905" s="10" t="str">
        <f>IF(O1905="include",AF1905,"")</f>
        <v/>
      </c>
      <c r="AV1905" s="54" t="str">
        <f>IF(P1905="include",AF1905,"")</f>
        <v/>
      </c>
    </row>
    <row r="1906" spans="1:48" s="54" customFormat="1" ht="45">
      <c r="A1906" s="10">
        <v>2055</v>
      </c>
      <c r="B1906" s="10"/>
      <c r="C1906" s="10" t="s">
        <v>2478</v>
      </c>
      <c r="D1906" s="10">
        <v>5</v>
      </c>
      <c r="E1906" s="10">
        <v>4</v>
      </c>
      <c r="F1906" s="10">
        <v>5</v>
      </c>
      <c r="G1906" s="119" t="str">
        <f t="shared" si="275"/>
        <v>MAYBE</v>
      </c>
      <c r="H1906" s="147" t="s">
        <v>901</v>
      </c>
      <c r="I1906" s="189" t="s">
        <v>901</v>
      </c>
      <c r="J1906" s="10" t="str">
        <f>IF(AND(G1906="Excluded", H1906="Excluded"), "Mutually Excluded", IF(AND(OR(G1906="CERTAINLY INCLUDED", G1906="INCLUDED", G1906="MAYBE" ), OR(H1906="INCLUDED", H1906="MAYBE")), "MUTUALLY INCLUDED", IF(AND(G1906="MAYBE", H1906="MAYBE"), "Mutually MAYBE", IF(AND(G1906="Excluded", OR(H1906="INCLUDED", H1906="MAYBE")), "AI: No, Human: Yes", IF(AND(H1906="Excluded", OR(G1906="INCLUDED", G1906="CERTAINLY INCLUDED", G1906="MAYBE")), "AI: Yes, Human: No", "Other Conflict")))))</f>
        <v>AI: Yes, Human: No</v>
      </c>
      <c r="K1906" s="10" t="s">
        <v>3024</v>
      </c>
      <c r="L1906" s="10" t="s">
        <v>19</v>
      </c>
      <c r="M1906" s="54" t="s">
        <v>19</v>
      </c>
      <c r="N1906" s="220" t="s">
        <v>19</v>
      </c>
      <c r="O1906" s="54" t="str">
        <f>IF(J1906="Mutually Excluded","Exclude",IF(J1906= "Mutually Included","Include",M1906))</f>
        <v>Exclude</v>
      </c>
      <c r="P1906" s="54" t="str">
        <f>'Humans Alignment T&amp;A'!Z1906</f>
        <v>Exclude</v>
      </c>
      <c r="Q1906" s="120" t="str">
        <f>IF(AND(O1906="Exclude", P1906="Exclude"), "Mutually Excluded", IF(AND(OR(O1906="CERTAINLY INCLUDED", O1906="INCLUDE" ), OR(P1906="INCLUDE", P1906="MAYBE")), "MUTUALLY INCLUDED", IF(AND(O1906="MAYBE", P1906="MAYBE"), "Mutually MAYBE", IF(AND(O1906="Exclude", OR(P1906="INCLUDE", P1906="MAYBE")), "AI+Hum: No, Hum1+2: Yes", IF(AND(P1906="Exclude", OR(O1906="INCLUDE", O1906="CERTAINLY INCLUDED", H1906="MAYBE")), "Ai+hum: Yes, Hum1+2: No", "Other Conflict")))))</f>
        <v>Mutually Excluded</v>
      </c>
      <c r="U1906" s="121" t="str">
        <f>IF(Q1906="Mutually Excluded","Exclude",IF(Q1906= "Mutually Included","Include",R1906))</f>
        <v>Exclude</v>
      </c>
      <c r="V1906" s="122"/>
      <c r="X1906" s="117"/>
      <c r="Y1906" s="117"/>
      <c r="Z1906" s="103" t="str">
        <f t="shared" si="276"/>
        <v/>
      </c>
      <c r="AA1906" s="256"/>
      <c r="AB1906" s="186"/>
      <c r="AC1906" s="186"/>
      <c r="AD1906" s="203"/>
      <c r="AF1906" s="203"/>
      <c r="AG1906" s="102" t="str">
        <f t="shared" si="277"/>
        <v/>
      </c>
      <c r="AH1906" s="10" t="str">
        <f t="shared" si="273"/>
        <v/>
      </c>
      <c r="AI1906" s="102"/>
      <c r="AJ1906" s="10"/>
      <c r="AK1906" s="10"/>
      <c r="AL1906" s="105"/>
      <c r="AM1906" s="102"/>
      <c r="AN1906" s="10"/>
      <c r="AO1906" s="10" t="str">
        <f t="shared" si="278"/>
        <v/>
      </c>
      <c r="AT1906" s="10"/>
      <c r="AU1906" s="10" t="str">
        <f>IF(O1906="include",AF1906,"")</f>
        <v/>
      </c>
      <c r="AV1906" s="54" t="str">
        <f>IF(P1906="include",AF1906,"")</f>
        <v/>
      </c>
    </row>
    <row r="1907" spans="1:48" s="54" customFormat="1" ht="30">
      <c r="A1907" s="10">
        <v>2056</v>
      </c>
      <c r="B1907" s="10"/>
      <c r="C1907" s="10" t="s">
        <v>2479</v>
      </c>
      <c r="D1907" s="10">
        <v>2</v>
      </c>
      <c r="E1907" s="10">
        <v>2</v>
      </c>
      <c r="F1907" s="10">
        <v>1</v>
      </c>
      <c r="G1907" s="119" t="str">
        <f t="shared" si="275"/>
        <v>EXCLUDED</v>
      </c>
      <c r="H1907" s="147" t="s">
        <v>901</v>
      </c>
      <c r="I1907" s="189" t="s">
        <v>901</v>
      </c>
      <c r="J1907" s="10" t="str">
        <f>IF(AND(G1907="Excluded", H1907="Excluded"), "Mutually Excluded", IF(AND(OR(G1907="CERTAINLY INCLUDED", G1907="INCLUDED", G1907="MAYBE" ), OR(H1907="INCLUDED", H1907="MAYBE")), "MUTUALLY INCLUDED", IF(AND(G1907="MAYBE", H1907="MAYBE"), "Mutually MAYBE", IF(AND(G1907="Excluded", OR(H1907="INCLUDED", H1907="MAYBE")), "AI: No, Human: Yes", IF(AND(H1907="Excluded", OR(G1907="INCLUDED", G1907="CERTAINLY INCLUDED", G1907="MAYBE")), "AI: Yes, Human: No", "Other Conflict")))))</f>
        <v>Mutually Excluded</v>
      </c>
      <c r="K1907" s="10"/>
      <c r="L1907" s="10"/>
      <c r="N1907" s="220" t="s">
        <v>19</v>
      </c>
      <c r="O1907" s="54" t="str">
        <f>IF(J1907="Mutually Excluded","Exclude",IF(J1907= "Mutually Included","Include",M1907))</f>
        <v>Exclude</v>
      </c>
      <c r="P1907" s="54" t="str">
        <f>'Humans Alignment T&amp;A'!Z1907</f>
        <v>Exclude</v>
      </c>
      <c r="Q1907" s="120" t="str">
        <f>IF(AND(O1907="Exclude", P1907="Exclude"), "Mutually Excluded", IF(AND(OR(O1907="CERTAINLY INCLUDED", O1907="INCLUDE" ), OR(P1907="INCLUDE", P1907="MAYBE")), "MUTUALLY INCLUDED", IF(AND(O1907="MAYBE", P1907="MAYBE"), "Mutually MAYBE", IF(AND(O1907="Exclude", OR(P1907="INCLUDE", P1907="MAYBE")), "AI+Hum: No, Hum1+2: Yes", IF(AND(P1907="Exclude", OR(O1907="INCLUDE", O1907="CERTAINLY INCLUDED", H1907="MAYBE")), "Ai+hum: Yes, Hum1+2: No", "Other Conflict")))))</f>
        <v>Mutually Excluded</v>
      </c>
      <c r="U1907" s="121" t="str">
        <f>IF(Q1907="Mutually Excluded","Exclude",IF(Q1907= "Mutually Included","Include",R1907))</f>
        <v>Exclude</v>
      </c>
      <c r="V1907" s="122"/>
      <c r="X1907" s="117"/>
      <c r="Y1907" s="117"/>
      <c r="Z1907" s="103" t="str">
        <f t="shared" si="276"/>
        <v/>
      </c>
      <c r="AA1907" s="256"/>
      <c r="AB1907" s="186"/>
      <c r="AC1907" s="186"/>
      <c r="AD1907" s="203"/>
      <c r="AF1907" s="203"/>
      <c r="AG1907" s="102" t="str">
        <f t="shared" si="277"/>
        <v/>
      </c>
      <c r="AH1907" s="10" t="str">
        <f t="shared" si="273"/>
        <v/>
      </c>
      <c r="AI1907" s="102"/>
      <c r="AJ1907" s="10"/>
      <c r="AK1907" s="10"/>
      <c r="AL1907" s="105"/>
      <c r="AM1907" s="102"/>
      <c r="AN1907" s="10"/>
      <c r="AO1907" s="10" t="str">
        <f t="shared" si="278"/>
        <v/>
      </c>
      <c r="AT1907" s="10"/>
      <c r="AU1907" s="10" t="str">
        <f>IF(O1907="include",AF1907,"")</f>
        <v/>
      </c>
      <c r="AV1907" s="54" t="str">
        <f>IF(P1907="include",AF1907,"")</f>
        <v/>
      </c>
    </row>
    <row r="1908" spans="1:48" s="54" customFormat="1" ht="60">
      <c r="A1908" s="10">
        <v>2057</v>
      </c>
      <c r="B1908" s="10"/>
      <c r="C1908" s="266" t="s">
        <v>2480</v>
      </c>
      <c r="D1908" s="10">
        <v>2</v>
      </c>
      <c r="E1908" s="10">
        <v>3</v>
      </c>
      <c r="F1908" s="10">
        <v>2</v>
      </c>
      <c r="G1908" s="119" t="str">
        <f t="shared" si="275"/>
        <v>EXCLUDED</v>
      </c>
      <c r="H1908" s="147" t="s">
        <v>65</v>
      </c>
      <c r="I1908" s="189" t="s">
        <v>901</v>
      </c>
      <c r="J1908" s="10" t="str">
        <f>IF(AND(G1908="Excluded", H1908="Excluded"), "Mutually Excluded", IF(AND(OR(G1908="CERTAINLY INCLUDED", G1908="INCLUDED", G1908="MAYBE" ), OR(H1908="INCLUDED", H1908="MAYBE")), "MUTUALLY INCLUDED", IF(AND(G1908="MAYBE", H1908="MAYBE"), "Mutually MAYBE", IF(AND(G1908="Excluded", OR(H1908="INCLUDED", H1908="MAYBE")), "AI: No, Human: Yes", IF(AND(H1908="Excluded", OR(G1908="INCLUDED", G1908="CERTAINLY INCLUDED", G1908="MAYBE")), "AI: Yes, Human: No", "Other Conflict")))))</f>
        <v>AI: No, Human: Yes</v>
      </c>
      <c r="K1908" s="10" t="s">
        <v>19</v>
      </c>
      <c r="L1908" s="10" t="s">
        <v>19</v>
      </c>
      <c r="M1908" s="54" t="s">
        <v>19</v>
      </c>
      <c r="N1908" s="220" t="s">
        <v>19</v>
      </c>
      <c r="O1908" s="54" t="str">
        <f>IF(J1908="Mutually Excluded","Exclude",IF(J1908= "Mutually Included","Include",M1908))</f>
        <v>Exclude</v>
      </c>
      <c r="P1908" s="54" t="str">
        <f>'Humans Alignment T&amp;A'!Z1908</f>
        <v>Exclude</v>
      </c>
      <c r="Q1908" s="120" t="str">
        <f>IF(AND(O1908="Exclude", P1908="Exclude"), "Mutually Excluded", IF(AND(OR(O1908="CERTAINLY INCLUDED", O1908="INCLUDE" ), OR(P1908="INCLUDE", P1908="MAYBE")), "MUTUALLY INCLUDED", IF(AND(O1908="MAYBE", P1908="MAYBE"), "Mutually MAYBE", IF(AND(O1908="Exclude", OR(P1908="INCLUDE", P1908="MAYBE")), "AI+Hum: No, Hum1+2: Yes", IF(AND(P1908="Exclude", OR(O1908="INCLUDE", O1908="CERTAINLY INCLUDED", H1908="MAYBE")), "Ai+hum: Yes, Hum1+2: No", "Other Conflict")))))</f>
        <v>Mutually Excluded</v>
      </c>
      <c r="U1908" s="121" t="str">
        <f>IF(Q1908="Mutually Excluded","Exclude",IF(Q1908= "Mutually Included","Include",R1908))</f>
        <v>Exclude</v>
      </c>
      <c r="V1908" s="122"/>
      <c r="X1908" s="117"/>
      <c r="Y1908" s="117"/>
      <c r="Z1908" s="103" t="str">
        <f t="shared" si="276"/>
        <v/>
      </c>
      <c r="AA1908" s="256"/>
      <c r="AB1908" s="186"/>
      <c r="AC1908" s="186"/>
      <c r="AD1908" s="203"/>
      <c r="AF1908" s="203"/>
      <c r="AG1908" s="102" t="str">
        <f t="shared" si="277"/>
        <v/>
      </c>
      <c r="AH1908" s="10" t="str">
        <f t="shared" si="273"/>
        <v/>
      </c>
      <c r="AI1908" s="102"/>
      <c r="AJ1908" s="10"/>
      <c r="AK1908" s="10"/>
      <c r="AL1908" s="105"/>
      <c r="AM1908" s="102"/>
      <c r="AN1908" s="10"/>
      <c r="AO1908" s="10" t="str">
        <f t="shared" si="278"/>
        <v/>
      </c>
      <c r="AT1908" s="10"/>
      <c r="AU1908" s="10" t="str">
        <f>IF(O1908="include",AF1908,"")</f>
        <v/>
      </c>
      <c r="AV1908" s="54" t="str">
        <f>IF(P1908="include",AF1908,"")</f>
        <v/>
      </c>
    </row>
    <row r="1909" spans="1:48" s="54" customFormat="1" ht="30">
      <c r="A1909" s="10">
        <v>2058</v>
      </c>
      <c r="B1909" s="10"/>
      <c r="C1909" s="10" t="s">
        <v>2481</v>
      </c>
      <c r="D1909" s="10">
        <v>2</v>
      </c>
      <c r="E1909" s="10">
        <v>2</v>
      </c>
      <c r="F1909" s="10">
        <v>2</v>
      </c>
      <c r="G1909" s="119" t="str">
        <f t="shared" si="275"/>
        <v>EXCLUDED</v>
      </c>
      <c r="H1909" s="147" t="s">
        <v>901</v>
      </c>
      <c r="I1909" s="189" t="s">
        <v>901</v>
      </c>
      <c r="J1909" s="10" t="str">
        <f>IF(AND(G1909="Excluded", H1909="Excluded"), "Mutually Excluded", IF(AND(OR(G1909="CERTAINLY INCLUDED", G1909="INCLUDED", G1909="MAYBE" ), OR(H1909="INCLUDED", H1909="MAYBE")), "MUTUALLY INCLUDED", IF(AND(G1909="MAYBE", H1909="MAYBE"), "Mutually MAYBE", IF(AND(G1909="Excluded", OR(H1909="INCLUDED", H1909="MAYBE")), "AI: No, Human: Yes", IF(AND(H1909="Excluded", OR(G1909="INCLUDED", G1909="CERTAINLY INCLUDED", G1909="MAYBE")), "AI: Yes, Human: No", "Other Conflict")))))</f>
        <v>Mutually Excluded</v>
      </c>
      <c r="K1909" s="10"/>
      <c r="L1909" s="10"/>
      <c r="N1909" s="220" t="s">
        <v>19</v>
      </c>
      <c r="O1909" s="54" t="str">
        <f>IF(J1909="Mutually Excluded","Exclude",IF(J1909= "Mutually Included","Include",M1909))</f>
        <v>Exclude</v>
      </c>
      <c r="P1909" s="54" t="str">
        <f>'Humans Alignment T&amp;A'!Z1909</f>
        <v>Exclude</v>
      </c>
      <c r="Q1909" s="120" t="str">
        <f>IF(AND(O1909="Exclude", P1909="Exclude"), "Mutually Excluded", IF(AND(OR(O1909="CERTAINLY INCLUDED", O1909="INCLUDE" ), OR(P1909="INCLUDE", P1909="MAYBE")), "MUTUALLY INCLUDED", IF(AND(O1909="MAYBE", P1909="MAYBE"), "Mutually MAYBE", IF(AND(O1909="Exclude", OR(P1909="INCLUDE", P1909="MAYBE")), "AI+Hum: No, Hum1+2: Yes", IF(AND(P1909="Exclude", OR(O1909="INCLUDE", O1909="CERTAINLY INCLUDED", H1909="MAYBE")), "Ai+hum: Yes, Hum1+2: No", "Other Conflict")))))</f>
        <v>Mutually Excluded</v>
      </c>
      <c r="U1909" s="121" t="str">
        <f>IF(Q1909="Mutually Excluded","Exclude",IF(Q1909= "Mutually Included","Include",R1909))</f>
        <v>Exclude</v>
      </c>
      <c r="V1909" s="122"/>
      <c r="X1909" s="117"/>
      <c r="Y1909" s="117"/>
      <c r="Z1909" s="103" t="str">
        <f t="shared" si="276"/>
        <v/>
      </c>
      <c r="AA1909" s="256"/>
      <c r="AB1909" s="186"/>
      <c r="AC1909" s="186"/>
      <c r="AD1909" s="203"/>
      <c r="AF1909" s="203"/>
      <c r="AG1909" s="102" t="str">
        <f t="shared" si="277"/>
        <v/>
      </c>
      <c r="AH1909" s="10" t="str">
        <f t="shared" si="273"/>
        <v/>
      </c>
      <c r="AI1909" s="102"/>
      <c r="AJ1909" s="10"/>
      <c r="AK1909" s="10"/>
      <c r="AL1909" s="105"/>
      <c r="AM1909" s="102"/>
      <c r="AN1909" s="10"/>
      <c r="AO1909" s="10" t="str">
        <f t="shared" si="278"/>
        <v/>
      </c>
      <c r="AT1909" s="10"/>
      <c r="AU1909" s="10" t="str">
        <f>IF(O1909="include",AF1909,"")</f>
        <v/>
      </c>
      <c r="AV1909" s="54" t="str">
        <f>IF(P1909="include",AF1909,"")</f>
        <v/>
      </c>
    </row>
    <row r="1910" spans="1:48" s="54" customFormat="1" ht="30">
      <c r="A1910" s="10">
        <v>2059</v>
      </c>
      <c r="B1910" s="10"/>
      <c r="C1910" s="10" t="s">
        <v>2482</v>
      </c>
      <c r="D1910" s="10">
        <v>2</v>
      </c>
      <c r="E1910" s="10">
        <v>2</v>
      </c>
      <c r="F1910" s="10">
        <v>3</v>
      </c>
      <c r="G1910" s="119" t="str">
        <f t="shared" si="275"/>
        <v>EXCLUDED</v>
      </c>
      <c r="H1910" s="147" t="s">
        <v>901</v>
      </c>
      <c r="I1910" s="189" t="s">
        <v>901</v>
      </c>
      <c r="J1910" s="10" t="str">
        <f>IF(AND(G1910="Excluded", H1910="Excluded"), "Mutually Excluded", IF(AND(OR(G1910="CERTAINLY INCLUDED", G1910="INCLUDED", G1910="MAYBE" ), OR(H1910="INCLUDED", H1910="MAYBE")), "MUTUALLY INCLUDED", IF(AND(G1910="MAYBE", H1910="MAYBE"), "Mutually MAYBE", IF(AND(G1910="Excluded", OR(H1910="INCLUDED", H1910="MAYBE")), "AI: No, Human: Yes", IF(AND(H1910="Excluded", OR(G1910="INCLUDED", G1910="CERTAINLY INCLUDED", G1910="MAYBE")), "AI: Yes, Human: No", "Other Conflict")))))</f>
        <v>Mutually Excluded</v>
      </c>
      <c r="K1910" s="10"/>
      <c r="L1910" s="10"/>
      <c r="N1910" s="220" t="s">
        <v>19</v>
      </c>
      <c r="O1910" s="54" t="str">
        <f>IF(J1910="Mutually Excluded","Exclude",IF(J1910= "Mutually Included","Include",M1910))</f>
        <v>Exclude</v>
      </c>
      <c r="P1910" s="54" t="str">
        <f>'Humans Alignment T&amp;A'!Z1910</f>
        <v>Exclude</v>
      </c>
      <c r="Q1910" s="120" t="str">
        <f>IF(AND(O1910="Exclude", P1910="Exclude"), "Mutually Excluded", IF(AND(OR(O1910="CERTAINLY INCLUDED", O1910="INCLUDE" ), OR(P1910="INCLUDE", P1910="MAYBE")), "MUTUALLY INCLUDED", IF(AND(O1910="MAYBE", P1910="MAYBE"), "Mutually MAYBE", IF(AND(O1910="Exclude", OR(P1910="INCLUDE", P1910="MAYBE")), "AI+Hum: No, Hum1+2: Yes", IF(AND(P1910="Exclude", OR(O1910="INCLUDE", O1910="CERTAINLY INCLUDED", H1910="MAYBE")), "Ai+hum: Yes, Hum1+2: No", "Other Conflict")))))</f>
        <v>Mutually Excluded</v>
      </c>
      <c r="U1910" s="121" t="str">
        <f>IF(Q1910="Mutually Excluded","Exclude",IF(Q1910= "Mutually Included","Include",R1910))</f>
        <v>Exclude</v>
      </c>
      <c r="V1910" s="122"/>
      <c r="X1910" s="117"/>
      <c r="Y1910" s="117"/>
      <c r="Z1910" s="103" t="str">
        <f t="shared" si="276"/>
        <v/>
      </c>
      <c r="AA1910" s="256"/>
      <c r="AB1910" s="186"/>
      <c r="AC1910" s="186"/>
      <c r="AD1910" s="203"/>
      <c r="AF1910" s="203"/>
      <c r="AG1910" s="102" t="str">
        <f t="shared" si="277"/>
        <v/>
      </c>
      <c r="AH1910" s="10" t="str">
        <f t="shared" si="273"/>
        <v/>
      </c>
      <c r="AI1910" s="102"/>
      <c r="AJ1910" s="10"/>
      <c r="AK1910" s="10"/>
      <c r="AL1910" s="105"/>
      <c r="AM1910" s="102"/>
      <c r="AN1910" s="10"/>
      <c r="AO1910" s="10" t="str">
        <f t="shared" si="278"/>
        <v/>
      </c>
      <c r="AT1910" s="10"/>
      <c r="AU1910" s="10" t="str">
        <f>IF(O1910="include",AF1910,"")</f>
        <v/>
      </c>
      <c r="AV1910" s="54" t="str">
        <f>IF(P1910="include",AF1910,"")</f>
        <v/>
      </c>
    </row>
    <row r="1911" spans="1:48" s="54" customFormat="1" ht="45">
      <c r="A1911" s="10">
        <v>2060</v>
      </c>
      <c r="B1911" s="10"/>
      <c r="C1911" s="10" t="s">
        <v>2483</v>
      </c>
      <c r="D1911" s="10">
        <v>4</v>
      </c>
      <c r="E1911" s="10">
        <v>4</v>
      </c>
      <c r="F1911" s="10">
        <v>4</v>
      </c>
      <c r="G1911" s="119" t="str">
        <f t="shared" si="275"/>
        <v>EXCLUDED</v>
      </c>
      <c r="H1911" s="147" t="s">
        <v>901</v>
      </c>
      <c r="I1911" s="189" t="s">
        <v>901</v>
      </c>
      <c r="J1911" s="10" t="str">
        <f>IF(AND(G1911="Excluded", H1911="Excluded"), "Mutually Excluded", IF(AND(OR(G1911="CERTAINLY INCLUDED", G1911="INCLUDED", G1911="MAYBE" ), OR(H1911="INCLUDED", H1911="MAYBE")), "MUTUALLY INCLUDED", IF(AND(G1911="MAYBE", H1911="MAYBE"), "Mutually MAYBE", IF(AND(G1911="Excluded", OR(H1911="INCLUDED", H1911="MAYBE")), "AI: No, Human: Yes", IF(AND(H1911="Excluded", OR(G1911="INCLUDED", G1911="CERTAINLY INCLUDED", G1911="MAYBE")), "AI: Yes, Human: No", "Other Conflict")))))</f>
        <v>Mutually Excluded</v>
      </c>
      <c r="K1911" s="10"/>
      <c r="L1911" s="10"/>
      <c r="N1911" s="220" t="s">
        <v>19</v>
      </c>
      <c r="O1911" s="54" t="str">
        <f>IF(J1911="Mutually Excluded","Exclude",IF(J1911= "Mutually Included","Include",M1911))</f>
        <v>Exclude</v>
      </c>
      <c r="P1911" s="54" t="str">
        <f>'Humans Alignment T&amp;A'!Z1911</f>
        <v>Exclude</v>
      </c>
      <c r="Q1911" s="120" t="str">
        <f>IF(AND(O1911="Exclude", P1911="Exclude"), "Mutually Excluded", IF(AND(OR(O1911="CERTAINLY INCLUDED", O1911="INCLUDE" ), OR(P1911="INCLUDE", P1911="MAYBE")), "MUTUALLY INCLUDED", IF(AND(O1911="MAYBE", P1911="MAYBE"), "Mutually MAYBE", IF(AND(O1911="Exclude", OR(P1911="INCLUDE", P1911="MAYBE")), "AI+Hum: No, Hum1+2: Yes", IF(AND(P1911="Exclude", OR(O1911="INCLUDE", O1911="CERTAINLY INCLUDED", H1911="MAYBE")), "Ai+hum: Yes, Hum1+2: No", "Other Conflict")))))</f>
        <v>Mutually Excluded</v>
      </c>
      <c r="U1911" s="121" t="str">
        <f>IF(Q1911="Mutually Excluded","Exclude",IF(Q1911= "Mutually Included","Include",R1911))</f>
        <v>Exclude</v>
      </c>
      <c r="V1911" s="122"/>
      <c r="X1911" s="117"/>
      <c r="Y1911" s="117"/>
      <c r="Z1911" s="103" t="str">
        <f t="shared" si="276"/>
        <v/>
      </c>
      <c r="AA1911" s="256"/>
      <c r="AB1911" s="186"/>
      <c r="AC1911" s="186"/>
      <c r="AD1911" s="203"/>
      <c r="AF1911" s="203"/>
      <c r="AG1911" s="102" t="str">
        <f t="shared" si="277"/>
        <v/>
      </c>
      <c r="AH1911" s="10" t="str">
        <f t="shared" si="273"/>
        <v/>
      </c>
      <c r="AI1911" s="102"/>
      <c r="AJ1911" s="10"/>
      <c r="AK1911" s="10"/>
      <c r="AL1911" s="105"/>
      <c r="AM1911" s="102"/>
      <c r="AN1911" s="10"/>
      <c r="AO1911" s="10" t="str">
        <f t="shared" si="278"/>
        <v/>
      </c>
      <c r="AT1911" s="10"/>
      <c r="AU1911" s="10" t="str">
        <f>IF(O1911="include",AF1911,"")</f>
        <v/>
      </c>
      <c r="AV1911" s="54" t="str">
        <f>IF(P1911="include",AF1911,"")</f>
        <v/>
      </c>
    </row>
    <row r="1912" spans="1:48" s="54" customFormat="1" ht="30">
      <c r="A1912" s="10">
        <v>2061</v>
      </c>
      <c r="B1912" s="10"/>
      <c r="C1912" s="10" t="s">
        <v>2484</v>
      </c>
      <c r="D1912" s="10">
        <v>3</v>
      </c>
      <c r="E1912" s="10">
        <v>3</v>
      </c>
      <c r="F1912" s="10">
        <v>3</v>
      </c>
      <c r="G1912" s="119" t="str">
        <f t="shared" si="275"/>
        <v>EXCLUDED</v>
      </c>
      <c r="H1912" s="147" t="s">
        <v>901</v>
      </c>
      <c r="I1912" s="189" t="s">
        <v>901</v>
      </c>
      <c r="J1912" s="10" t="str">
        <f>IF(AND(G1912="Excluded", H1912="Excluded"), "Mutually Excluded", IF(AND(OR(G1912="CERTAINLY INCLUDED", G1912="INCLUDED", G1912="MAYBE" ), OR(H1912="INCLUDED", H1912="MAYBE")), "MUTUALLY INCLUDED", IF(AND(G1912="MAYBE", H1912="MAYBE"), "Mutually MAYBE", IF(AND(G1912="Excluded", OR(H1912="INCLUDED", H1912="MAYBE")), "AI: No, Human: Yes", IF(AND(H1912="Excluded", OR(G1912="INCLUDED", G1912="CERTAINLY INCLUDED", G1912="MAYBE")), "AI: Yes, Human: No", "Other Conflict")))))</f>
        <v>Mutually Excluded</v>
      </c>
      <c r="K1912" s="10"/>
      <c r="L1912" s="10"/>
      <c r="N1912" s="220" t="s">
        <v>19</v>
      </c>
      <c r="O1912" s="54" t="str">
        <f>IF(J1912="Mutually Excluded","Exclude",IF(J1912= "Mutually Included","Include",M1912))</f>
        <v>Exclude</v>
      </c>
      <c r="P1912" s="54" t="str">
        <f>'Humans Alignment T&amp;A'!Z1912</f>
        <v>Exclude</v>
      </c>
      <c r="Q1912" s="120" t="str">
        <f>IF(AND(O1912="Exclude", P1912="Exclude"), "Mutually Excluded", IF(AND(OR(O1912="CERTAINLY INCLUDED", O1912="INCLUDE" ), OR(P1912="INCLUDE", P1912="MAYBE")), "MUTUALLY INCLUDED", IF(AND(O1912="MAYBE", P1912="MAYBE"), "Mutually MAYBE", IF(AND(O1912="Exclude", OR(P1912="INCLUDE", P1912="MAYBE")), "AI+Hum: No, Hum1+2: Yes", IF(AND(P1912="Exclude", OR(O1912="INCLUDE", O1912="CERTAINLY INCLUDED", H1912="MAYBE")), "Ai+hum: Yes, Hum1+2: No", "Other Conflict")))))</f>
        <v>Mutually Excluded</v>
      </c>
      <c r="U1912" s="121" t="str">
        <f>IF(Q1912="Mutually Excluded","Exclude",IF(Q1912= "Mutually Included","Include",R1912))</f>
        <v>Exclude</v>
      </c>
      <c r="V1912" s="122"/>
      <c r="X1912" s="117"/>
      <c r="Y1912" s="117"/>
      <c r="Z1912" s="103" t="str">
        <f t="shared" si="276"/>
        <v/>
      </c>
      <c r="AA1912" s="256"/>
      <c r="AB1912" s="186"/>
      <c r="AC1912" s="186"/>
      <c r="AD1912" s="203"/>
      <c r="AF1912" s="203"/>
      <c r="AG1912" s="102" t="str">
        <f t="shared" si="277"/>
        <v/>
      </c>
      <c r="AH1912" s="10" t="str">
        <f t="shared" si="273"/>
        <v/>
      </c>
      <c r="AI1912" s="102"/>
      <c r="AJ1912" s="10"/>
      <c r="AK1912" s="10"/>
      <c r="AL1912" s="105"/>
      <c r="AM1912" s="102"/>
      <c r="AN1912" s="10"/>
      <c r="AO1912" s="10" t="str">
        <f t="shared" si="278"/>
        <v/>
      </c>
      <c r="AT1912" s="10"/>
      <c r="AU1912" s="10" t="str">
        <f>IF(O1912="include",AF1912,"")</f>
        <v/>
      </c>
      <c r="AV1912" s="54" t="str">
        <f>IF(P1912="include",AF1912,"")</f>
        <v/>
      </c>
    </row>
    <row r="1913" spans="1:48" s="54" customFormat="1" ht="45">
      <c r="A1913" s="10">
        <v>2062</v>
      </c>
      <c r="B1913" s="10"/>
      <c r="C1913" s="10" t="s">
        <v>2485</v>
      </c>
      <c r="D1913" s="10">
        <v>2</v>
      </c>
      <c r="E1913" s="10">
        <v>2</v>
      </c>
      <c r="F1913" s="10">
        <v>2</v>
      </c>
      <c r="G1913" s="119" t="str">
        <f t="shared" si="275"/>
        <v>EXCLUDED</v>
      </c>
      <c r="H1913" s="147" t="s">
        <v>901</v>
      </c>
      <c r="I1913" s="189" t="s">
        <v>901</v>
      </c>
      <c r="J1913" s="10" t="str">
        <f>IF(AND(G1913="Excluded", H1913="Excluded"), "Mutually Excluded", IF(AND(OR(G1913="CERTAINLY INCLUDED", G1913="INCLUDED", G1913="MAYBE" ), OR(H1913="INCLUDED", H1913="MAYBE")), "MUTUALLY INCLUDED", IF(AND(G1913="MAYBE", H1913="MAYBE"), "Mutually MAYBE", IF(AND(G1913="Excluded", OR(H1913="INCLUDED", H1913="MAYBE")), "AI: No, Human: Yes", IF(AND(H1913="Excluded", OR(G1913="INCLUDED", G1913="CERTAINLY INCLUDED", G1913="MAYBE")), "AI: Yes, Human: No", "Other Conflict")))))</f>
        <v>Mutually Excluded</v>
      </c>
      <c r="K1913" s="10"/>
      <c r="L1913" s="10"/>
      <c r="N1913" s="220" t="s">
        <v>19</v>
      </c>
      <c r="O1913" s="54" t="str">
        <f>IF(J1913="Mutually Excluded","Exclude",IF(J1913= "Mutually Included","Include",M1913))</f>
        <v>Exclude</v>
      </c>
      <c r="P1913" s="54" t="str">
        <f>'Humans Alignment T&amp;A'!Z1913</f>
        <v>Exclude</v>
      </c>
      <c r="Q1913" s="120" t="str">
        <f>IF(AND(O1913="Exclude", P1913="Exclude"), "Mutually Excluded", IF(AND(OR(O1913="CERTAINLY INCLUDED", O1913="INCLUDE" ), OR(P1913="INCLUDE", P1913="MAYBE")), "MUTUALLY INCLUDED", IF(AND(O1913="MAYBE", P1913="MAYBE"), "Mutually MAYBE", IF(AND(O1913="Exclude", OR(P1913="INCLUDE", P1913="MAYBE")), "AI+Hum: No, Hum1+2: Yes", IF(AND(P1913="Exclude", OR(O1913="INCLUDE", O1913="CERTAINLY INCLUDED", H1913="MAYBE")), "Ai+hum: Yes, Hum1+2: No", "Other Conflict")))))</f>
        <v>Mutually Excluded</v>
      </c>
      <c r="U1913" s="121" t="str">
        <f>IF(Q1913="Mutually Excluded","Exclude",IF(Q1913= "Mutually Included","Include",R1913))</f>
        <v>Exclude</v>
      </c>
      <c r="V1913" s="122"/>
      <c r="X1913" s="117"/>
      <c r="Y1913" s="117"/>
      <c r="Z1913" s="103" t="str">
        <f t="shared" si="276"/>
        <v/>
      </c>
      <c r="AA1913" s="256"/>
      <c r="AB1913" s="186"/>
      <c r="AC1913" s="186"/>
      <c r="AD1913" s="203"/>
      <c r="AF1913" s="203"/>
      <c r="AG1913" s="102" t="str">
        <f t="shared" si="277"/>
        <v/>
      </c>
      <c r="AH1913" s="10" t="str">
        <f t="shared" si="273"/>
        <v/>
      </c>
      <c r="AI1913" s="102"/>
      <c r="AJ1913" s="10"/>
      <c r="AK1913" s="10"/>
      <c r="AL1913" s="105"/>
      <c r="AM1913" s="102"/>
      <c r="AN1913" s="10"/>
      <c r="AO1913" s="10" t="str">
        <f t="shared" si="278"/>
        <v/>
      </c>
      <c r="AT1913" s="10"/>
      <c r="AU1913" s="10" t="str">
        <f>IF(O1913="include",AF1913,"")</f>
        <v/>
      </c>
      <c r="AV1913" s="54" t="str">
        <f>IF(P1913="include",AF1913,"")</f>
        <v/>
      </c>
    </row>
    <row r="1914" spans="1:48" s="54" customFormat="1" ht="30">
      <c r="A1914" s="10">
        <v>2063</v>
      </c>
      <c r="B1914" s="10"/>
      <c r="C1914" s="10" t="s">
        <v>2486</v>
      </c>
      <c r="D1914" s="10">
        <v>1</v>
      </c>
      <c r="E1914" s="10">
        <v>1</v>
      </c>
      <c r="F1914" s="10">
        <v>1</v>
      </c>
      <c r="G1914" s="119" t="str">
        <f t="shared" si="275"/>
        <v>EXCLUDED</v>
      </c>
      <c r="H1914" s="147" t="s">
        <v>901</v>
      </c>
      <c r="I1914" s="189" t="s">
        <v>901</v>
      </c>
      <c r="J1914" s="10" t="str">
        <f>IF(AND(G1914="Excluded", H1914="Excluded"), "Mutually Excluded", IF(AND(OR(G1914="CERTAINLY INCLUDED", G1914="INCLUDED", G1914="MAYBE" ), OR(H1914="INCLUDED", H1914="MAYBE")), "MUTUALLY INCLUDED", IF(AND(G1914="MAYBE", H1914="MAYBE"), "Mutually MAYBE", IF(AND(G1914="Excluded", OR(H1914="INCLUDED", H1914="MAYBE")), "AI: No, Human: Yes", IF(AND(H1914="Excluded", OR(G1914="INCLUDED", G1914="CERTAINLY INCLUDED", G1914="MAYBE")), "AI: Yes, Human: No", "Other Conflict")))))</f>
        <v>Mutually Excluded</v>
      </c>
      <c r="K1914" s="10"/>
      <c r="L1914" s="10"/>
      <c r="N1914" s="220" t="s">
        <v>19</v>
      </c>
      <c r="O1914" s="54" t="str">
        <f>IF(J1914="Mutually Excluded","Exclude",IF(J1914= "Mutually Included","Include",M1914))</f>
        <v>Exclude</v>
      </c>
      <c r="P1914" s="54" t="str">
        <f>'Humans Alignment T&amp;A'!Z1914</f>
        <v>Exclude</v>
      </c>
      <c r="Q1914" s="120" t="str">
        <f>IF(AND(O1914="Exclude", P1914="Exclude"), "Mutually Excluded", IF(AND(OR(O1914="CERTAINLY INCLUDED", O1914="INCLUDE" ), OR(P1914="INCLUDE", P1914="MAYBE")), "MUTUALLY INCLUDED", IF(AND(O1914="MAYBE", P1914="MAYBE"), "Mutually MAYBE", IF(AND(O1914="Exclude", OR(P1914="INCLUDE", P1914="MAYBE")), "AI+Hum: No, Hum1+2: Yes", IF(AND(P1914="Exclude", OR(O1914="INCLUDE", O1914="CERTAINLY INCLUDED", H1914="MAYBE")), "Ai+hum: Yes, Hum1+2: No", "Other Conflict")))))</f>
        <v>Mutually Excluded</v>
      </c>
      <c r="U1914" s="121" t="str">
        <f>IF(Q1914="Mutually Excluded","Exclude",IF(Q1914= "Mutually Included","Include",R1914))</f>
        <v>Exclude</v>
      </c>
      <c r="V1914" s="122"/>
      <c r="X1914" s="117"/>
      <c r="Y1914" s="117"/>
      <c r="Z1914" s="103" t="str">
        <f t="shared" si="276"/>
        <v/>
      </c>
      <c r="AA1914" s="256"/>
      <c r="AB1914" s="186"/>
      <c r="AC1914" s="186"/>
      <c r="AD1914" s="203"/>
      <c r="AF1914" s="203"/>
      <c r="AG1914" s="102" t="str">
        <f t="shared" si="277"/>
        <v/>
      </c>
      <c r="AH1914" s="10" t="str">
        <f t="shared" si="273"/>
        <v/>
      </c>
      <c r="AI1914" s="102"/>
      <c r="AJ1914" s="10"/>
      <c r="AK1914" s="10"/>
      <c r="AL1914" s="105"/>
      <c r="AM1914" s="102"/>
      <c r="AN1914" s="10"/>
      <c r="AO1914" s="10" t="str">
        <f t="shared" si="278"/>
        <v/>
      </c>
      <c r="AT1914" s="10"/>
      <c r="AU1914" s="10" t="str">
        <f>IF(O1914="include",AF1914,"")</f>
        <v/>
      </c>
      <c r="AV1914" s="54" t="str">
        <f>IF(P1914="include",AF1914,"")</f>
        <v/>
      </c>
    </row>
    <row r="1915" spans="1:48" s="54" customFormat="1" ht="30">
      <c r="A1915" s="10">
        <v>2064</v>
      </c>
      <c r="B1915" s="10"/>
      <c r="C1915" s="10" t="s">
        <v>2487</v>
      </c>
      <c r="D1915" s="10">
        <v>1</v>
      </c>
      <c r="E1915" s="10">
        <v>1</v>
      </c>
      <c r="F1915" s="10">
        <v>1</v>
      </c>
      <c r="G1915" s="119" t="str">
        <f t="shared" si="275"/>
        <v>EXCLUDED</v>
      </c>
      <c r="H1915" s="147" t="s">
        <v>901</v>
      </c>
      <c r="I1915" s="189" t="s">
        <v>901</v>
      </c>
      <c r="J1915" s="10" t="str">
        <f>IF(AND(G1915="Excluded", H1915="Excluded"), "Mutually Excluded", IF(AND(OR(G1915="CERTAINLY INCLUDED", G1915="INCLUDED", G1915="MAYBE" ), OR(H1915="INCLUDED", H1915="MAYBE")), "MUTUALLY INCLUDED", IF(AND(G1915="MAYBE", H1915="MAYBE"), "Mutually MAYBE", IF(AND(G1915="Excluded", OR(H1915="INCLUDED", H1915="MAYBE")), "AI: No, Human: Yes", IF(AND(H1915="Excluded", OR(G1915="INCLUDED", G1915="CERTAINLY INCLUDED", G1915="MAYBE")), "AI: Yes, Human: No", "Other Conflict")))))</f>
        <v>Mutually Excluded</v>
      </c>
      <c r="K1915" s="10"/>
      <c r="L1915" s="10"/>
      <c r="N1915" s="220" t="s">
        <v>19</v>
      </c>
      <c r="O1915" s="54" t="str">
        <f>IF(J1915="Mutually Excluded","Exclude",IF(J1915= "Mutually Included","Include",M1915))</f>
        <v>Exclude</v>
      </c>
      <c r="P1915" s="54" t="str">
        <f>'Humans Alignment T&amp;A'!Z1915</f>
        <v>Exclude</v>
      </c>
      <c r="Q1915" s="120" t="str">
        <f>IF(AND(O1915="Exclude", P1915="Exclude"), "Mutually Excluded", IF(AND(OR(O1915="CERTAINLY INCLUDED", O1915="INCLUDE" ), OR(P1915="INCLUDE", P1915="MAYBE")), "MUTUALLY INCLUDED", IF(AND(O1915="MAYBE", P1915="MAYBE"), "Mutually MAYBE", IF(AND(O1915="Exclude", OR(P1915="INCLUDE", P1915="MAYBE")), "AI+Hum: No, Hum1+2: Yes", IF(AND(P1915="Exclude", OR(O1915="INCLUDE", O1915="CERTAINLY INCLUDED", H1915="MAYBE")), "Ai+hum: Yes, Hum1+2: No", "Other Conflict")))))</f>
        <v>Mutually Excluded</v>
      </c>
      <c r="U1915" s="121" t="str">
        <f>IF(Q1915="Mutually Excluded","Exclude",IF(Q1915= "Mutually Included","Include",R1915))</f>
        <v>Exclude</v>
      </c>
      <c r="V1915" s="122"/>
      <c r="X1915" s="117"/>
      <c r="Y1915" s="117"/>
      <c r="Z1915" s="103" t="str">
        <f t="shared" si="276"/>
        <v/>
      </c>
      <c r="AA1915" s="256"/>
      <c r="AB1915" s="186"/>
      <c r="AC1915" s="186"/>
      <c r="AD1915" s="203"/>
      <c r="AF1915" s="203"/>
      <c r="AG1915" s="102" t="str">
        <f t="shared" si="277"/>
        <v/>
      </c>
      <c r="AH1915" s="10" t="str">
        <f t="shared" si="273"/>
        <v/>
      </c>
      <c r="AI1915" s="102"/>
      <c r="AJ1915" s="10"/>
      <c r="AK1915" s="10"/>
      <c r="AL1915" s="105"/>
      <c r="AM1915" s="102"/>
      <c r="AN1915" s="10"/>
      <c r="AO1915" s="10" t="str">
        <f t="shared" si="278"/>
        <v/>
      </c>
      <c r="AT1915" s="10"/>
      <c r="AU1915" s="10" t="str">
        <f>IF(O1915="include",AF1915,"")</f>
        <v/>
      </c>
      <c r="AV1915" s="54" t="str">
        <f>IF(P1915="include",AF1915,"")</f>
        <v/>
      </c>
    </row>
    <row r="1916" spans="1:48" s="54" customFormat="1" ht="30">
      <c r="A1916" s="10">
        <v>2065</v>
      </c>
      <c r="B1916" s="10"/>
      <c r="C1916" s="10" t="s">
        <v>2488</v>
      </c>
      <c r="D1916" s="10">
        <v>2</v>
      </c>
      <c r="E1916" s="10">
        <v>2</v>
      </c>
      <c r="F1916" s="10">
        <v>2</v>
      </c>
      <c r="G1916" s="119" t="str">
        <f t="shared" si="275"/>
        <v>EXCLUDED</v>
      </c>
      <c r="H1916" s="147" t="s">
        <v>65</v>
      </c>
      <c r="I1916" s="189" t="s">
        <v>901</v>
      </c>
      <c r="J1916" s="10" t="str">
        <f>IF(AND(G1916="Excluded", H1916="Excluded"), "Mutually Excluded", IF(AND(OR(G1916="CERTAINLY INCLUDED", G1916="INCLUDED", G1916="MAYBE" ), OR(H1916="INCLUDED", H1916="MAYBE")), "MUTUALLY INCLUDED", IF(AND(G1916="MAYBE", H1916="MAYBE"), "Mutually MAYBE", IF(AND(G1916="Excluded", OR(H1916="INCLUDED", H1916="MAYBE")), "AI: No, Human: Yes", IF(AND(H1916="Excluded", OR(G1916="INCLUDED", G1916="CERTAINLY INCLUDED", G1916="MAYBE")), "AI: Yes, Human: No", "Other Conflict")))))</f>
        <v>AI: No, Human: Yes</v>
      </c>
      <c r="K1916" s="54" t="s">
        <v>19</v>
      </c>
      <c r="L1916" s="10" t="s">
        <v>19</v>
      </c>
      <c r="M1916" s="54" t="s">
        <v>19</v>
      </c>
      <c r="N1916" s="220" t="s">
        <v>19</v>
      </c>
      <c r="O1916" s="54" t="str">
        <f>IF(J1916="Mutually Excluded","Exclude",IF(J1916= "Mutually Included","Include",M1916))</f>
        <v>Exclude</v>
      </c>
      <c r="P1916" s="54" t="str">
        <f>'Humans Alignment T&amp;A'!Z1916</f>
        <v>Exclude</v>
      </c>
      <c r="Q1916" s="120" t="str">
        <f>IF(AND(O1916="Exclude", P1916="Exclude"), "Mutually Excluded", IF(AND(OR(O1916="CERTAINLY INCLUDED", O1916="INCLUDE" ), OR(P1916="INCLUDE", P1916="MAYBE")), "MUTUALLY INCLUDED", IF(AND(O1916="MAYBE", P1916="MAYBE"), "Mutually MAYBE", IF(AND(O1916="Exclude", OR(P1916="INCLUDE", P1916="MAYBE")), "AI+Hum: No, Hum1+2: Yes", IF(AND(P1916="Exclude", OR(O1916="INCLUDE", O1916="CERTAINLY INCLUDED", H1916="MAYBE")), "Ai+hum: Yes, Hum1+2: No", "Other Conflict")))))</f>
        <v>Mutually Excluded</v>
      </c>
      <c r="U1916" s="121" t="str">
        <f>IF(Q1916="Mutually Excluded","Exclude",IF(Q1916= "Mutually Included","Include",R1916))</f>
        <v>Exclude</v>
      </c>
      <c r="V1916" s="122"/>
      <c r="X1916" s="117"/>
      <c r="Y1916" s="117"/>
      <c r="Z1916" s="103" t="str">
        <f t="shared" si="276"/>
        <v/>
      </c>
      <c r="AA1916" s="256"/>
      <c r="AB1916" s="186"/>
      <c r="AC1916" s="186"/>
      <c r="AD1916" s="203"/>
      <c r="AF1916" s="203"/>
      <c r="AG1916" s="102" t="str">
        <f t="shared" si="277"/>
        <v/>
      </c>
      <c r="AH1916" s="10" t="str">
        <f t="shared" si="273"/>
        <v/>
      </c>
      <c r="AI1916" s="102"/>
      <c r="AJ1916" s="10"/>
      <c r="AK1916" s="10"/>
      <c r="AL1916" s="105"/>
      <c r="AM1916" s="102"/>
      <c r="AN1916" s="10"/>
      <c r="AO1916" s="10" t="str">
        <f t="shared" si="278"/>
        <v/>
      </c>
      <c r="AT1916" s="10"/>
      <c r="AU1916" s="10" t="str">
        <f>IF(O1916="include",AF1916,"")</f>
        <v/>
      </c>
      <c r="AV1916" s="54" t="str">
        <f>IF(P1916="include",AF1916,"")</f>
        <v/>
      </c>
    </row>
    <row r="1917" spans="1:48" s="54" customFormat="1" ht="70.150000000000006" customHeight="1">
      <c r="A1917" s="10">
        <v>2067</v>
      </c>
      <c r="B1917" s="10"/>
      <c r="C1917" s="10" t="s">
        <v>2489</v>
      </c>
      <c r="D1917" s="10">
        <v>4</v>
      </c>
      <c r="E1917" s="10">
        <v>3</v>
      </c>
      <c r="F1917" s="10">
        <v>4</v>
      </c>
      <c r="G1917" s="119" t="str">
        <f t="shared" si="275"/>
        <v>EXCLUDED</v>
      </c>
      <c r="H1917" s="147" t="s">
        <v>901</v>
      </c>
      <c r="I1917" s="189" t="s">
        <v>901</v>
      </c>
      <c r="J1917" s="10" t="str">
        <f>IF(AND(G1917="Excluded", H1917="Excluded"), "Mutually Excluded", IF(AND(OR(G1917="CERTAINLY INCLUDED", G1917="INCLUDED", G1917="MAYBE" ), OR(H1917="INCLUDED", H1917="MAYBE")), "MUTUALLY INCLUDED", IF(AND(G1917="MAYBE", H1917="MAYBE"), "Mutually MAYBE", IF(AND(G1917="Excluded", OR(H1917="INCLUDED", H1917="MAYBE")), "AI: No, Human: Yes", IF(AND(H1917="Excluded", OR(G1917="INCLUDED", G1917="CERTAINLY INCLUDED", G1917="MAYBE")), "AI: Yes, Human: No", "Other Conflict")))))</f>
        <v>Mutually Excluded</v>
      </c>
      <c r="K1917" s="10"/>
      <c r="L1917" s="10"/>
      <c r="N1917" s="220" t="s">
        <v>19</v>
      </c>
      <c r="O1917" s="54" t="str">
        <f>IF(J1917="Mutually Excluded","Exclude",IF(J1917= "Mutually Included","Include",M1917))</f>
        <v>Exclude</v>
      </c>
      <c r="P1917" s="54" t="str">
        <f>'Humans Alignment T&amp;A'!Z1917</f>
        <v>Exclude</v>
      </c>
      <c r="Q1917" s="120" t="str">
        <f>IF(AND(O1917="Exclude", P1917="Exclude"), "Mutually Excluded", IF(AND(OR(O1917="CERTAINLY INCLUDED", O1917="INCLUDE" ), OR(P1917="INCLUDE", P1917="MAYBE")), "MUTUALLY INCLUDED", IF(AND(O1917="MAYBE", P1917="MAYBE"), "Mutually MAYBE", IF(AND(O1917="Exclude", OR(P1917="INCLUDE", P1917="MAYBE")), "AI+Hum: No, Hum1+2: Yes", IF(AND(P1917="Exclude", OR(O1917="INCLUDE", O1917="CERTAINLY INCLUDED", H1917="MAYBE")), "Ai+hum: Yes, Hum1+2: No", "Other Conflict")))))</f>
        <v>Mutually Excluded</v>
      </c>
      <c r="U1917" s="121" t="str">
        <f>IF(Q1917="Mutually Excluded","Exclude",IF(Q1917= "Mutually Included","Include",R1917))</f>
        <v>Exclude</v>
      </c>
      <c r="V1917" s="122"/>
      <c r="X1917" s="117"/>
      <c r="Y1917" s="117"/>
      <c r="Z1917" s="103" t="str">
        <f t="shared" si="276"/>
        <v/>
      </c>
      <c r="AA1917" s="256"/>
      <c r="AB1917" s="186"/>
      <c r="AC1917" s="186"/>
      <c r="AD1917" s="203"/>
      <c r="AF1917" s="203"/>
      <c r="AG1917" s="102" t="str">
        <f t="shared" si="277"/>
        <v/>
      </c>
      <c r="AH1917" s="10" t="str">
        <f t="shared" si="273"/>
        <v/>
      </c>
      <c r="AI1917" s="102"/>
      <c r="AJ1917" s="10"/>
      <c r="AK1917" s="10"/>
      <c r="AL1917" s="105"/>
      <c r="AM1917" s="102"/>
      <c r="AN1917" s="10"/>
      <c r="AO1917" s="10" t="str">
        <f t="shared" si="278"/>
        <v/>
      </c>
      <c r="AT1917" s="10"/>
      <c r="AU1917" s="10" t="str">
        <f>IF(O1917="include",AF1917,"")</f>
        <v/>
      </c>
      <c r="AV1917" s="54" t="str">
        <f>IF(P1917="include",AF1917,"")</f>
        <v/>
      </c>
    </row>
    <row r="1918" spans="1:48" s="54" customFormat="1" ht="30">
      <c r="A1918" s="10">
        <v>2068</v>
      </c>
      <c r="B1918" s="10"/>
      <c r="C1918" s="10" t="s">
        <v>2490</v>
      </c>
      <c r="D1918" s="10">
        <v>2</v>
      </c>
      <c r="E1918" s="10">
        <v>3</v>
      </c>
      <c r="F1918" s="10">
        <v>2</v>
      </c>
      <c r="G1918" s="119" t="str">
        <f t="shared" si="275"/>
        <v>EXCLUDED</v>
      </c>
      <c r="H1918" s="147" t="s">
        <v>901</v>
      </c>
      <c r="I1918" s="189" t="s">
        <v>901</v>
      </c>
      <c r="J1918" s="10" t="str">
        <f>IF(AND(G1918="Excluded", H1918="Excluded"), "Mutually Excluded", IF(AND(OR(G1918="CERTAINLY INCLUDED", G1918="INCLUDED", G1918="MAYBE" ), OR(H1918="INCLUDED", H1918="MAYBE")), "MUTUALLY INCLUDED", IF(AND(G1918="MAYBE", H1918="MAYBE"), "Mutually MAYBE", IF(AND(G1918="Excluded", OR(H1918="INCLUDED", H1918="MAYBE")), "AI: No, Human: Yes", IF(AND(H1918="Excluded", OR(G1918="INCLUDED", G1918="CERTAINLY INCLUDED", G1918="MAYBE")), "AI: Yes, Human: No", "Other Conflict")))))</f>
        <v>Mutually Excluded</v>
      </c>
      <c r="K1918" s="10"/>
      <c r="L1918" s="10"/>
      <c r="N1918" s="220" t="s">
        <v>19</v>
      </c>
      <c r="O1918" s="54" t="str">
        <f>IF(J1918="Mutually Excluded","Exclude",IF(J1918= "Mutually Included","Include",M1918))</f>
        <v>Exclude</v>
      </c>
      <c r="P1918" s="54" t="str">
        <f>'Humans Alignment T&amp;A'!Z1918</f>
        <v>Exclude</v>
      </c>
      <c r="Q1918" s="120" t="str">
        <f>IF(AND(O1918="Exclude", P1918="Exclude"), "Mutually Excluded", IF(AND(OR(O1918="CERTAINLY INCLUDED", O1918="INCLUDE" ), OR(P1918="INCLUDE", P1918="MAYBE")), "MUTUALLY INCLUDED", IF(AND(O1918="MAYBE", P1918="MAYBE"), "Mutually MAYBE", IF(AND(O1918="Exclude", OR(P1918="INCLUDE", P1918="MAYBE")), "AI+Hum: No, Hum1+2: Yes", IF(AND(P1918="Exclude", OR(O1918="INCLUDE", O1918="CERTAINLY INCLUDED", H1918="MAYBE")), "Ai+hum: Yes, Hum1+2: No", "Other Conflict")))))</f>
        <v>Mutually Excluded</v>
      </c>
      <c r="U1918" s="121" t="str">
        <f>IF(Q1918="Mutually Excluded","Exclude",IF(Q1918= "Mutually Included","Include",R1918))</f>
        <v>Exclude</v>
      </c>
      <c r="V1918" s="122"/>
      <c r="X1918" s="117"/>
      <c r="Y1918" s="117"/>
      <c r="Z1918" s="103" t="str">
        <f t="shared" si="276"/>
        <v/>
      </c>
      <c r="AA1918" s="256"/>
      <c r="AB1918" s="186"/>
      <c r="AC1918" s="186"/>
      <c r="AD1918" s="203"/>
      <c r="AF1918" s="203"/>
      <c r="AG1918" s="102" t="str">
        <f t="shared" si="277"/>
        <v/>
      </c>
      <c r="AH1918" s="10" t="str">
        <f t="shared" si="273"/>
        <v/>
      </c>
      <c r="AI1918" s="102"/>
      <c r="AJ1918" s="10"/>
      <c r="AK1918" s="10"/>
      <c r="AL1918" s="105"/>
      <c r="AM1918" s="102"/>
      <c r="AN1918" s="10"/>
      <c r="AO1918" s="10" t="str">
        <f t="shared" si="278"/>
        <v/>
      </c>
      <c r="AT1918" s="10"/>
      <c r="AU1918" s="10" t="str">
        <f>IF(O1918="include",AF1918,"")</f>
        <v/>
      </c>
      <c r="AV1918" s="54" t="str">
        <f>IF(P1918="include",AF1918,"")</f>
        <v/>
      </c>
    </row>
    <row r="1919" spans="1:48" s="54" customFormat="1" ht="30">
      <c r="A1919" s="10">
        <v>2069</v>
      </c>
      <c r="B1919" s="10"/>
      <c r="C1919" s="10" t="s">
        <v>2491</v>
      </c>
      <c r="D1919" s="10">
        <v>2</v>
      </c>
      <c r="E1919" s="10">
        <v>3</v>
      </c>
      <c r="F1919" s="10">
        <v>2</v>
      </c>
      <c r="G1919" s="119" t="str">
        <f t="shared" si="275"/>
        <v>EXCLUDED</v>
      </c>
      <c r="H1919" s="147" t="s">
        <v>901</v>
      </c>
      <c r="I1919" s="189" t="s">
        <v>901</v>
      </c>
      <c r="J1919" s="10" t="str">
        <f>IF(AND(G1919="Excluded", H1919="Excluded"), "Mutually Excluded", IF(AND(OR(G1919="CERTAINLY INCLUDED", G1919="INCLUDED", G1919="MAYBE" ), OR(H1919="INCLUDED", H1919="MAYBE")), "MUTUALLY INCLUDED", IF(AND(G1919="MAYBE", H1919="MAYBE"), "Mutually MAYBE", IF(AND(G1919="Excluded", OR(H1919="INCLUDED", H1919="MAYBE")), "AI: No, Human: Yes", IF(AND(H1919="Excluded", OR(G1919="INCLUDED", G1919="CERTAINLY INCLUDED", G1919="MAYBE")), "AI: Yes, Human: No", "Other Conflict")))))</f>
        <v>Mutually Excluded</v>
      </c>
      <c r="K1919" s="10"/>
      <c r="L1919" s="10"/>
      <c r="N1919" s="220" t="s">
        <v>19</v>
      </c>
      <c r="O1919" s="54" t="str">
        <f>IF(J1919="Mutually Excluded","Exclude",IF(J1919= "Mutually Included","Include",M1919))</f>
        <v>Exclude</v>
      </c>
      <c r="P1919" s="54" t="str">
        <f>'Humans Alignment T&amp;A'!Z1919</f>
        <v>Exclude</v>
      </c>
      <c r="Q1919" s="120" t="str">
        <f>IF(AND(O1919="Exclude", P1919="Exclude"), "Mutually Excluded", IF(AND(OR(O1919="CERTAINLY INCLUDED", O1919="INCLUDE" ), OR(P1919="INCLUDE", P1919="MAYBE")), "MUTUALLY INCLUDED", IF(AND(O1919="MAYBE", P1919="MAYBE"), "Mutually MAYBE", IF(AND(O1919="Exclude", OR(P1919="INCLUDE", P1919="MAYBE")), "AI+Hum: No, Hum1+2: Yes", IF(AND(P1919="Exclude", OR(O1919="INCLUDE", O1919="CERTAINLY INCLUDED", H1919="MAYBE")), "Ai+hum: Yes, Hum1+2: No", "Other Conflict")))))</f>
        <v>Mutually Excluded</v>
      </c>
      <c r="U1919" s="121" t="str">
        <f>IF(Q1919="Mutually Excluded","Exclude",IF(Q1919= "Mutually Included","Include",R1919))</f>
        <v>Exclude</v>
      </c>
      <c r="V1919" s="122"/>
      <c r="X1919" s="117"/>
      <c r="Y1919" s="117"/>
      <c r="Z1919" s="103" t="str">
        <f t="shared" si="276"/>
        <v/>
      </c>
      <c r="AA1919" s="256"/>
      <c r="AB1919" s="186"/>
      <c r="AC1919" s="186"/>
      <c r="AD1919" s="203"/>
      <c r="AF1919" s="203"/>
      <c r="AG1919" s="102" t="str">
        <f t="shared" si="277"/>
        <v/>
      </c>
      <c r="AH1919" s="10" t="str">
        <f t="shared" si="273"/>
        <v/>
      </c>
      <c r="AI1919" s="102"/>
      <c r="AJ1919" s="10"/>
      <c r="AK1919" s="10"/>
      <c r="AL1919" s="105"/>
      <c r="AM1919" s="102"/>
      <c r="AN1919" s="10"/>
      <c r="AO1919" s="10" t="str">
        <f t="shared" si="278"/>
        <v/>
      </c>
      <c r="AT1919" s="10"/>
      <c r="AU1919" s="10" t="str">
        <f>IF(O1919="include",AF1919,"")</f>
        <v/>
      </c>
      <c r="AV1919" s="54" t="str">
        <f>IF(P1919="include",AF1919,"")</f>
        <v/>
      </c>
    </row>
    <row r="1920" spans="1:48" s="54" customFormat="1" ht="30">
      <c r="A1920" s="10">
        <v>2070</v>
      </c>
      <c r="B1920" s="10"/>
      <c r="C1920" s="10" t="s">
        <v>2492</v>
      </c>
      <c r="D1920" s="10">
        <v>2</v>
      </c>
      <c r="E1920" s="10">
        <v>2</v>
      </c>
      <c r="F1920" s="10">
        <v>2</v>
      </c>
      <c r="G1920" s="119" t="str">
        <f t="shared" si="275"/>
        <v>EXCLUDED</v>
      </c>
      <c r="H1920" s="147" t="s">
        <v>901</v>
      </c>
      <c r="I1920" s="189" t="s">
        <v>901</v>
      </c>
      <c r="J1920" s="10" t="str">
        <f>IF(AND(G1920="Excluded", H1920="Excluded"), "Mutually Excluded", IF(AND(OR(G1920="CERTAINLY INCLUDED", G1920="INCLUDED", G1920="MAYBE" ), OR(H1920="INCLUDED", H1920="MAYBE")), "MUTUALLY INCLUDED", IF(AND(G1920="MAYBE", H1920="MAYBE"), "Mutually MAYBE", IF(AND(G1920="Excluded", OR(H1920="INCLUDED", H1920="MAYBE")), "AI: No, Human: Yes", IF(AND(H1920="Excluded", OR(G1920="INCLUDED", G1920="CERTAINLY INCLUDED", G1920="MAYBE")), "AI: Yes, Human: No", "Other Conflict")))))</f>
        <v>Mutually Excluded</v>
      </c>
      <c r="K1920" s="10"/>
      <c r="L1920" s="10"/>
      <c r="N1920" s="220" t="s">
        <v>19</v>
      </c>
      <c r="O1920" s="54" t="str">
        <f>IF(J1920="Mutually Excluded","Exclude",IF(J1920= "Mutually Included","Include",M1920))</f>
        <v>Exclude</v>
      </c>
      <c r="P1920" s="54" t="str">
        <f>'Humans Alignment T&amp;A'!Z1920</f>
        <v>Exclude</v>
      </c>
      <c r="Q1920" s="120" t="str">
        <f>IF(AND(O1920="Exclude", P1920="Exclude"), "Mutually Excluded", IF(AND(OR(O1920="CERTAINLY INCLUDED", O1920="INCLUDE" ), OR(P1920="INCLUDE", P1920="MAYBE")), "MUTUALLY INCLUDED", IF(AND(O1920="MAYBE", P1920="MAYBE"), "Mutually MAYBE", IF(AND(O1920="Exclude", OR(P1920="INCLUDE", P1920="MAYBE")), "AI+Hum: No, Hum1+2: Yes", IF(AND(P1920="Exclude", OR(O1920="INCLUDE", O1920="CERTAINLY INCLUDED", H1920="MAYBE")), "Ai+hum: Yes, Hum1+2: No", "Other Conflict")))))</f>
        <v>Mutually Excluded</v>
      </c>
      <c r="U1920" s="121" t="str">
        <f>IF(Q1920="Mutually Excluded","Exclude",IF(Q1920= "Mutually Included","Include",R1920))</f>
        <v>Exclude</v>
      </c>
      <c r="V1920" s="122"/>
      <c r="X1920" s="117"/>
      <c r="Y1920" s="117"/>
      <c r="Z1920" s="103" t="str">
        <f t="shared" si="276"/>
        <v/>
      </c>
      <c r="AA1920" s="256"/>
      <c r="AB1920" s="186"/>
      <c r="AC1920" s="186"/>
      <c r="AD1920" s="203"/>
      <c r="AF1920" s="203"/>
      <c r="AG1920" s="102" t="str">
        <f t="shared" si="277"/>
        <v/>
      </c>
      <c r="AH1920" s="10" t="str">
        <f t="shared" si="273"/>
        <v/>
      </c>
      <c r="AI1920" s="102"/>
      <c r="AJ1920" s="10"/>
      <c r="AK1920" s="10"/>
      <c r="AL1920" s="105"/>
      <c r="AM1920" s="102"/>
      <c r="AN1920" s="10"/>
      <c r="AO1920" s="10" t="str">
        <f t="shared" si="278"/>
        <v/>
      </c>
      <c r="AT1920" s="10"/>
      <c r="AU1920" s="10" t="str">
        <f>IF(O1920="include",AF1920,"")</f>
        <v/>
      </c>
      <c r="AV1920" s="54" t="str">
        <f>IF(P1920="include",AF1920,"")</f>
        <v/>
      </c>
    </row>
    <row r="1921" spans="1:48" s="54" customFormat="1" ht="45">
      <c r="A1921" s="10">
        <v>2071</v>
      </c>
      <c r="B1921" s="10"/>
      <c r="C1921" s="10" t="s">
        <v>2494</v>
      </c>
      <c r="D1921" s="10">
        <v>1</v>
      </c>
      <c r="E1921" s="10">
        <v>1</v>
      </c>
      <c r="F1921" s="10">
        <v>1</v>
      </c>
      <c r="G1921" s="119" t="str">
        <f t="shared" si="275"/>
        <v>EXCLUDED</v>
      </c>
      <c r="H1921" s="147" t="s">
        <v>901</v>
      </c>
      <c r="I1921" s="189" t="s">
        <v>901</v>
      </c>
      <c r="J1921" s="10" t="str">
        <f>IF(AND(G1921="Excluded", H1921="Excluded"), "Mutually Excluded", IF(AND(OR(G1921="CERTAINLY INCLUDED", G1921="INCLUDED", G1921="MAYBE" ), OR(H1921="INCLUDED", H1921="MAYBE")), "MUTUALLY INCLUDED", IF(AND(G1921="MAYBE", H1921="MAYBE"), "Mutually MAYBE", IF(AND(G1921="Excluded", OR(H1921="INCLUDED", H1921="MAYBE")), "AI: No, Human: Yes", IF(AND(H1921="Excluded", OR(G1921="INCLUDED", G1921="CERTAINLY INCLUDED", G1921="MAYBE")), "AI: Yes, Human: No", "Other Conflict")))))</f>
        <v>Mutually Excluded</v>
      </c>
      <c r="K1921" s="10"/>
      <c r="L1921" s="10"/>
      <c r="N1921" s="220" t="s">
        <v>19</v>
      </c>
      <c r="O1921" s="54" t="str">
        <f>IF(J1921="Mutually Excluded","Exclude",IF(J1921= "Mutually Included","Include",M1921))</f>
        <v>Exclude</v>
      </c>
      <c r="P1921" s="54" t="str">
        <f>'Humans Alignment T&amp;A'!Z1921</f>
        <v>Exclude</v>
      </c>
      <c r="Q1921" s="120" t="str">
        <f>IF(AND(O1921="Exclude", P1921="Exclude"), "Mutually Excluded", IF(AND(OR(O1921="CERTAINLY INCLUDED", O1921="INCLUDE" ), OR(P1921="INCLUDE", P1921="MAYBE")), "MUTUALLY INCLUDED", IF(AND(O1921="MAYBE", P1921="MAYBE"), "Mutually MAYBE", IF(AND(O1921="Exclude", OR(P1921="INCLUDE", P1921="MAYBE")), "AI+Hum: No, Hum1+2: Yes", IF(AND(P1921="Exclude", OR(O1921="INCLUDE", O1921="CERTAINLY INCLUDED", H1921="MAYBE")), "Ai+hum: Yes, Hum1+2: No", "Other Conflict")))))</f>
        <v>Mutually Excluded</v>
      </c>
      <c r="U1921" s="121" t="str">
        <f>IF(Q1921="Mutually Excluded","Exclude",IF(Q1921= "Mutually Included","Include",R1921))</f>
        <v>Exclude</v>
      </c>
      <c r="V1921" s="122"/>
      <c r="X1921" s="117"/>
      <c r="Y1921" s="117"/>
      <c r="Z1921" s="103" t="str">
        <f t="shared" si="276"/>
        <v/>
      </c>
      <c r="AA1921" s="256"/>
      <c r="AB1921" s="186"/>
      <c r="AC1921" s="186"/>
      <c r="AD1921" s="203"/>
      <c r="AF1921" s="203"/>
      <c r="AG1921" s="102" t="str">
        <f t="shared" si="277"/>
        <v/>
      </c>
      <c r="AH1921" s="10" t="str">
        <f t="shared" si="273"/>
        <v/>
      </c>
      <c r="AI1921" s="102"/>
      <c r="AJ1921" s="10"/>
      <c r="AK1921" s="10"/>
      <c r="AL1921" s="105"/>
      <c r="AM1921" s="102"/>
      <c r="AN1921" s="10"/>
      <c r="AO1921" s="10" t="str">
        <f t="shared" si="278"/>
        <v/>
      </c>
      <c r="AT1921" s="10"/>
      <c r="AU1921" s="10" t="str">
        <f>IF(O1921="include",AF1921,"")</f>
        <v/>
      </c>
      <c r="AV1921" s="54" t="str">
        <f>IF(P1921="include",AF1921,"")</f>
        <v/>
      </c>
    </row>
    <row r="1922" spans="1:48" s="54" customFormat="1" ht="45.75" thickBot="1">
      <c r="A1922" s="10">
        <v>2072</v>
      </c>
      <c r="B1922" s="10"/>
      <c r="C1922" s="10" t="s">
        <v>2495</v>
      </c>
      <c r="D1922" s="10">
        <v>3</v>
      </c>
      <c r="E1922" s="10">
        <v>2</v>
      </c>
      <c r="F1922" s="10">
        <v>2</v>
      </c>
      <c r="G1922" s="119" t="str">
        <f t="shared" si="275"/>
        <v>EXCLUDED</v>
      </c>
      <c r="H1922" s="46" t="s">
        <v>65</v>
      </c>
      <c r="I1922" s="189" t="s">
        <v>1752</v>
      </c>
      <c r="J1922" s="10" t="str">
        <f>IF(AND(G1922="Excluded", H1922="Excluded"), "Mutually Excluded", IF(AND(OR(G1922="CERTAINLY INCLUDED", G1922="INCLUDED", G1922="MAYBE" ), OR(H1922="INCLUDED", H1922="MAYBE")), "MUTUALLY INCLUDED", IF(AND(G1922="MAYBE", H1922="MAYBE"), "Mutually MAYBE", IF(AND(G1922="Excluded", OR(H1922="INCLUDED", H1922="MAYBE")), "AI: No, Human: Yes", IF(AND(H1922="Excluded", OR(G1922="INCLUDED", G1922="CERTAINLY INCLUDED", G1922="MAYBE")), "AI: Yes, Human: No", "Other Conflict")))))</f>
        <v>AI: No, Human: Yes</v>
      </c>
      <c r="K1922" s="10" t="s">
        <v>19</v>
      </c>
      <c r="L1922" s="10" t="s">
        <v>3012</v>
      </c>
      <c r="M1922" s="54" t="s">
        <v>19</v>
      </c>
      <c r="N1922" s="220" t="s">
        <v>23</v>
      </c>
      <c r="O1922" s="54" t="str">
        <f>IF(J1922="Mutually Excluded","Exclude",IF(J1922= "Mutually Included","Include",M1922))</f>
        <v>Exclude</v>
      </c>
      <c r="P1922" s="54" t="str">
        <f>'Humans Alignment T&amp;A'!Z1922</f>
        <v>Include</v>
      </c>
      <c r="Q1922" s="120" t="str">
        <f>IF(AND(O1922="Exclude", P1922="Exclude"), "Mutually Excluded", IF(AND(OR(O1922="CERTAINLY INCLUDED", O1922="INCLUDE" ), OR(P1922="INCLUDE", P1922="MAYBE")), "MUTUALLY INCLUDED", IF(AND(O1922="MAYBE", P1922="MAYBE"), "Mutually MAYBE", IF(AND(O1922="Exclude", OR(P1922="INCLUDE", P1922="MAYBE")), "AI+Hum: No, Hum1+2: Yes", IF(AND(P1922="Exclude", OR(O1922="INCLUDE", O1922="CERTAINLY INCLUDED", H1922="MAYBE")), "Ai+hum: Yes, Hum1+2: No", "Other Conflict")))))</f>
        <v>AI+Hum: No, Hum1+2: Yes</v>
      </c>
      <c r="R1922" s="185" t="s">
        <v>23</v>
      </c>
      <c r="U1922" s="121" t="str">
        <f>IF(Q1922="Mutually Excluded","Exclude",IF(Q1922= "Mutually Included","Include",R1922))</f>
        <v>Include</v>
      </c>
      <c r="V1922" s="122"/>
      <c r="X1922" s="201" t="s">
        <v>901</v>
      </c>
      <c r="Y1922" s="201" t="s">
        <v>3096</v>
      </c>
      <c r="Z1922" s="103" t="str">
        <f t="shared" si="276"/>
        <v/>
      </c>
      <c r="AA1922" s="256"/>
      <c r="AB1922" s="186"/>
      <c r="AC1922" s="186"/>
      <c r="AD1922" s="203" t="s">
        <v>19</v>
      </c>
      <c r="AF1922" s="203" t="s">
        <v>19</v>
      </c>
      <c r="AG1922" s="102" t="str">
        <f t="shared" si="277"/>
        <v>Mutually Excluded</v>
      </c>
      <c r="AH1922" s="10" t="str">
        <f t="shared" si="273"/>
        <v/>
      </c>
      <c r="AI1922" s="102" t="s">
        <v>19</v>
      </c>
      <c r="AJ1922" s="10"/>
      <c r="AK1922" s="10"/>
      <c r="AL1922" s="105"/>
      <c r="AM1922" s="102"/>
      <c r="AN1922" s="10"/>
      <c r="AO1922" s="10" t="str">
        <f t="shared" si="278"/>
        <v/>
      </c>
      <c r="AT1922" s="10"/>
      <c r="AU1922" s="10" t="str">
        <f>IF(O1922="include",AF1922,"")</f>
        <v/>
      </c>
      <c r="AV1922" s="54" t="str">
        <f>IF(P1922="include",AF1922,"")</f>
        <v>Exclude</v>
      </c>
    </row>
    <row r="1923" spans="1:48" s="54" customFormat="1" ht="45.75" thickBot="1">
      <c r="A1923" s="10">
        <v>2073</v>
      </c>
      <c r="B1923" s="10"/>
      <c r="C1923" s="10" t="s">
        <v>2497</v>
      </c>
      <c r="D1923" s="10">
        <v>1</v>
      </c>
      <c r="E1923" s="10">
        <v>1</v>
      </c>
      <c r="F1923" s="10">
        <v>1</v>
      </c>
      <c r="G1923" s="119" t="str">
        <f t="shared" si="275"/>
        <v>EXCLUDED</v>
      </c>
      <c r="H1923" s="147" t="s">
        <v>901</v>
      </c>
      <c r="I1923" s="189" t="s">
        <v>901</v>
      </c>
      <c r="J1923" s="10" t="str">
        <f>IF(AND(G1923="Excluded", H1923="Excluded"), "Mutually Excluded", IF(AND(OR(G1923="CERTAINLY INCLUDED", G1923="INCLUDED", G1923="MAYBE" ), OR(H1923="INCLUDED", H1923="MAYBE")), "MUTUALLY INCLUDED", IF(AND(G1923="MAYBE", H1923="MAYBE"), "Mutually MAYBE", IF(AND(G1923="Excluded", OR(H1923="INCLUDED", H1923="MAYBE")), "AI: No, Human: Yes", IF(AND(H1923="Excluded", OR(G1923="INCLUDED", G1923="CERTAINLY INCLUDED", G1923="MAYBE")), "AI: Yes, Human: No", "Other Conflict")))))</f>
        <v>Mutually Excluded</v>
      </c>
      <c r="K1923" s="10"/>
      <c r="L1923" s="10"/>
      <c r="N1923" s="220" t="s">
        <v>19</v>
      </c>
      <c r="O1923" s="54" t="str">
        <f>IF(J1923="Mutually Excluded","Exclude",IF(J1923= "Mutually Included","Include",M1923))</f>
        <v>Exclude</v>
      </c>
      <c r="P1923" s="54" t="str">
        <f>'Humans Alignment T&amp;A'!Z1923</f>
        <v>Exclude</v>
      </c>
      <c r="Q1923" s="120" t="str">
        <f>IF(AND(O1923="Exclude", P1923="Exclude"), "Mutually Excluded", IF(AND(OR(O1923="CERTAINLY INCLUDED", O1923="INCLUDE" ), OR(P1923="INCLUDE", P1923="MAYBE")), "MUTUALLY INCLUDED", IF(AND(O1923="MAYBE", P1923="MAYBE"), "Mutually MAYBE", IF(AND(O1923="Exclude", OR(P1923="INCLUDE", P1923="MAYBE")), "AI+Hum: No, Hum1+2: Yes", IF(AND(P1923="Exclude", OR(O1923="INCLUDE", O1923="CERTAINLY INCLUDED", H1923="MAYBE")), "Ai+hum: Yes, Hum1+2: No", "Other Conflict")))))</f>
        <v>Mutually Excluded</v>
      </c>
      <c r="S1923" s="54" t="s">
        <v>19</v>
      </c>
      <c r="T1923" s="54" t="s">
        <v>19</v>
      </c>
      <c r="U1923" s="121" t="str">
        <f>IF(Q1923="Mutually Excluded","Exclude",IF(Q1923= "Mutually Included","Include",R1923))</f>
        <v>Exclude</v>
      </c>
      <c r="V1923" s="122"/>
      <c r="X1923" s="201"/>
      <c r="Y1923" s="123"/>
      <c r="Z1923" s="103"/>
      <c r="AA1923" s="149"/>
      <c r="AB1923" s="186"/>
      <c r="AC1923" s="186"/>
      <c r="AD1923" s="203"/>
      <c r="AF1923" s="203"/>
      <c r="AG1923" s="102"/>
      <c r="AH1923" s="10"/>
      <c r="AI1923" s="184"/>
      <c r="AJ1923" s="10"/>
      <c r="AK1923" s="10"/>
      <c r="AL1923" s="135"/>
      <c r="AM1923" s="102"/>
      <c r="AN1923" s="10"/>
      <c r="AO1923" s="10"/>
      <c r="AP1923" s="125"/>
      <c r="AT1923" s="10"/>
      <c r="AU1923" s="10" t="str">
        <f>IF(O1923="include",AF1923,"")</f>
        <v/>
      </c>
      <c r="AV1923" s="54" t="str">
        <f>IF(P1923="include",AF1923,"")</f>
        <v/>
      </c>
    </row>
    <row r="1924" spans="1:48" s="54" customFormat="1" ht="30">
      <c r="A1924" s="10">
        <v>2074</v>
      </c>
      <c r="B1924" s="10"/>
      <c r="C1924" s="10" t="s">
        <v>2498</v>
      </c>
      <c r="D1924" s="10">
        <v>2</v>
      </c>
      <c r="E1924" s="10">
        <v>2</v>
      </c>
      <c r="F1924" s="10">
        <v>2</v>
      </c>
      <c r="G1924" s="119" t="str">
        <f t="shared" si="275"/>
        <v>EXCLUDED</v>
      </c>
      <c r="H1924" s="147" t="s">
        <v>901</v>
      </c>
      <c r="I1924" s="189" t="s">
        <v>901</v>
      </c>
      <c r="J1924" s="10" t="str">
        <f>IF(AND(G1924="Excluded", H1924="Excluded"), "Mutually Excluded", IF(AND(OR(G1924="CERTAINLY INCLUDED", G1924="INCLUDED", G1924="MAYBE" ), OR(H1924="INCLUDED", H1924="MAYBE")), "MUTUALLY INCLUDED", IF(AND(G1924="MAYBE", H1924="MAYBE"), "Mutually MAYBE", IF(AND(G1924="Excluded", OR(H1924="INCLUDED", H1924="MAYBE")), "AI: No, Human: Yes", IF(AND(H1924="Excluded", OR(G1924="INCLUDED", G1924="CERTAINLY INCLUDED", G1924="MAYBE")), "AI: Yes, Human: No", "Other Conflict")))))</f>
        <v>Mutually Excluded</v>
      </c>
      <c r="K1924" s="10"/>
      <c r="L1924" s="10"/>
      <c r="N1924" s="220" t="s">
        <v>19</v>
      </c>
      <c r="O1924" s="54" t="str">
        <f>IF(J1924="Mutually Excluded","Exclude",IF(J1924= "Mutually Included","Include",M1924))</f>
        <v>Exclude</v>
      </c>
      <c r="P1924" s="54" t="str">
        <f>'Humans Alignment T&amp;A'!Z1924</f>
        <v>Exclude</v>
      </c>
      <c r="Q1924" s="120" t="str">
        <f>IF(AND(O1924="Exclude", P1924="Exclude"), "Mutually Excluded", IF(AND(OR(O1924="CERTAINLY INCLUDED", O1924="INCLUDE" ), OR(P1924="INCLUDE", P1924="MAYBE")), "MUTUALLY INCLUDED", IF(AND(O1924="MAYBE", P1924="MAYBE"), "Mutually MAYBE", IF(AND(O1924="Exclude", OR(P1924="INCLUDE", P1924="MAYBE")), "AI+Hum: No, Hum1+2: Yes", IF(AND(P1924="Exclude", OR(O1924="INCLUDE", O1924="CERTAINLY INCLUDED", H1924="MAYBE")), "Ai+hum: Yes, Hum1+2: No", "Other Conflict")))))</f>
        <v>Mutually Excluded</v>
      </c>
      <c r="U1924" s="121" t="str">
        <f>IF(Q1924="Mutually Excluded","Exclude",IF(Q1924= "Mutually Included","Include",R1924))</f>
        <v>Exclude</v>
      </c>
      <c r="V1924" s="122"/>
      <c r="X1924" s="117"/>
      <c r="Y1924" s="117"/>
      <c r="Z1924" s="103" t="str">
        <f t="shared" si="276"/>
        <v/>
      </c>
      <c r="AA1924" s="256"/>
      <c r="AB1924" s="186"/>
      <c r="AC1924" s="186"/>
      <c r="AD1924" s="203"/>
      <c r="AF1924" s="203"/>
      <c r="AG1924" s="102" t="str">
        <f t="shared" si="277"/>
        <v/>
      </c>
      <c r="AH1924" s="10" t="str">
        <f t="shared" si="273"/>
        <v/>
      </c>
      <c r="AI1924" s="102"/>
      <c r="AJ1924" s="10"/>
      <c r="AK1924" s="10"/>
      <c r="AL1924" s="105"/>
      <c r="AM1924" s="102"/>
      <c r="AN1924" s="10"/>
      <c r="AO1924" s="10" t="str">
        <f t="shared" si="278"/>
        <v/>
      </c>
      <c r="AT1924" s="10"/>
      <c r="AU1924" s="10" t="str">
        <f>IF(O1924="include",AF1924,"")</f>
        <v/>
      </c>
      <c r="AV1924" s="54" t="str">
        <f>IF(P1924="include",AF1924,"")</f>
        <v/>
      </c>
    </row>
    <row r="1925" spans="1:48" s="54" customFormat="1" ht="30">
      <c r="A1925" s="10">
        <v>2075</v>
      </c>
      <c r="B1925" s="10"/>
      <c r="C1925" s="10" t="s">
        <v>2499</v>
      </c>
      <c r="D1925" s="10">
        <v>2</v>
      </c>
      <c r="E1925" s="10">
        <v>3</v>
      </c>
      <c r="F1925" s="10">
        <v>2</v>
      </c>
      <c r="G1925" s="119" t="str">
        <f t="shared" si="275"/>
        <v>EXCLUDED</v>
      </c>
      <c r="H1925" s="147" t="s">
        <v>901</v>
      </c>
      <c r="I1925" s="189" t="s">
        <v>901</v>
      </c>
      <c r="J1925" s="10" t="str">
        <f>IF(AND(G1925="Excluded", H1925="Excluded"), "Mutually Excluded", IF(AND(OR(G1925="CERTAINLY INCLUDED", G1925="INCLUDED", G1925="MAYBE" ), OR(H1925="INCLUDED", H1925="MAYBE")), "MUTUALLY INCLUDED", IF(AND(G1925="MAYBE", H1925="MAYBE"), "Mutually MAYBE", IF(AND(G1925="Excluded", OR(H1925="INCLUDED", H1925="MAYBE")), "AI: No, Human: Yes", IF(AND(H1925="Excluded", OR(G1925="INCLUDED", G1925="CERTAINLY INCLUDED", G1925="MAYBE")), "AI: Yes, Human: No", "Other Conflict")))))</f>
        <v>Mutually Excluded</v>
      </c>
      <c r="K1925" s="10"/>
      <c r="L1925" s="10"/>
      <c r="N1925" s="220" t="s">
        <v>19</v>
      </c>
      <c r="O1925" s="54" t="str">
        <f>IF(J1925="Mutually Excluded","Exclude",IF(J1925= "Mutually Included","Include",M1925))</f>
        <v>Exclude</v>
      </c>
      <c r="P1925" s="54" t="str">
        <f>'Humans Alignment T&amp;A'!Z1925</f>
        <v>Exclude</v>
      </c>
      <c r="Q1925" s="120" t="str">
        <f>IF(AND(O1925="Exclude", P1925="Exclude"), "Mutually Excluded", IF(AND(OR(O1925="CERTAINLY INCLUDED", O1925="INCLUDE" ), OR(P1925="INCLUDE", P1925="MAYBE")), "MUTUALLY INCLUDED", IF(AND(O1925="MAYBE", P1925="MAYBE"), "Mutually MAYBE", IF(AND(O1925="Exclude", OR(P1925="INCLUDE", P1925="MAYBE")), "AI+Hum: No, Hum1+2: Yes", IF(AND(P1925="Exclude", OR(O1925="INCLUDE", O1925="CERTAINLY INCLUDED", H1925="MAYBE")), "Ai+hum: Yes, Hum1+2: No", "Other Conflict")))))</f>
        <v>Mutually Excluded</v>
      </c>
      <c r="U1925" s="121" t="str">
        <f>IF(Q1925="Mutually Excluded","Exclude",IF(Q1925= "Mutually Included","Include",R1925))</f>
        <v>Exclude</v>
      </c>
      <c r="V1925" s="122"/>
      <c r="X1925" s="117"/>
      <c r="Y1925" s="117"/>
      <c r="Z1925" s="103" t="str">
        <f t="shared" si="276"/>
        <v/>
      </c>
      <c r="AA1925" s="256"/>
      <c r="AB1925" s="186"/>
      <c r="AC1925" s="186"/>
      <c r="AD1925" s="203"/>
      <c r="AF1925" s="203"/>
      <c r="AG1925" s="102" t="str">
        <f t="shared" si="277"/>
        <v/>
      </c>
      <c r="AH1925" s="10" t="str">
        <f t="shared" si="273"/>
        <v/>
      </c>
      <c r="AI1925" s="102"/>
      <c r="AJ1925" s="10"/>
      <c r="AK1925" s="10"/>
      <c r="AL1925" s="105"/>
      <c r="AM1925" s="102"/>
      <c r="AN1925" s="10"/>
      <c r="AO1925" s="10" t="str">
        <f t="shared" si="278"/>
        <v/>
      </c>
      <c r="AT1925" s="10"/>
      <c r="AU1925" s="10" t="str">
        <f>IF(O1925="include",AF1925,"")</f>
        <v/>
      </c>
      <c r="AV1925" s="54" t="str">
        <f>IF(P1925="include",AF1925,"")</f>
        <v/>
      </c>
    </row>
    <row r="1926" spans="1:48" s="54" customFormat="1" ht="30">
      <c r="A1926" s="10">
        <v>2077</v>
      </c>
      <c r="B1926" s="10"/>
      <c r="C1926" s="10" t="s">
        <v>2502</v>
      </c>
      <c r="D1926" s="10">
        <v>4</v>
      </c>
      <c r="E1926" s="10">
        <v>3</v>
      </c>
      <c r="F1926" s="10">
        <v>4</v>
      </c>
      <c r="G1926" s="119" t="str">
        <f t="shared" si="275"/>
        <v>EXCLUDED</v>
      </c>
      <c r="H1926" s="46" t="s">
        <v>1752</v>
      </c>
      <c r="I1926" s="189" t="s">
        <v>901</v>
      </c>
      <c r="J1926" s="10" t="str">
        <f>IF(AND(G1926="Excluded", H1926="Excluded"), "Mutually Excluded", IF(AND(OR(G1926="CERTAINLY INCLUDED", G1926="INCLUDED", G1926="MAYBE" ), OR(H1926="INCLUDED", H1926="MAYBE")), "MUTUALLY INCLUDED", IF(AND(G1926="MAYBE", H1926="MAYBE"), "Mutually MAYBE", IF(AND(G1926="Excluded", OR(H1926="INCLUDED", H1926="MAYBE")), "AI: No, Human: Yes", IF(AND(H1926="Excluded", OR(G1926="INCLUDED", G1926="CERTAINLY INCLUDED", G1926="MAYBE")), "AI: Yes, Human: No", "Other Conflict")))))</f>
        <v>AI: No, Human: Yes</v>
      </c>
      <c r="K1926" s="10" t="s">
        <v>19</v>
      </c>
      <c r="L1926" s="10" t="s">
        <v>19</v>
      </c>
      <c r="M1926" s="54" t="s">
        <v>19</v>
      </c>
      <c r="N1926" s="220" t="s">
        <v>23</v>
      </c>
      <c r="O1926" s="54" t="str">
        <f>IF(J1926="Mutually Excluded","Exclude",IF(J1926= "Mutually Included","Include",M1926))</f>
        <v>Exclude</v>
      </c>
      <c r="P1926" s="54" t="str">
        <f>'Humans Alignment T&amp;A'!Z1926</f>
        <v>Include</v>
      </c>
      <c r="Q1926" s="120" t="str">
        <f>IF(AND(O1926="Exclude", P1926="Exclude"), "Mutually Excluded", IF(AND(OR(O1926="CERTAINLY INCLUDED", O1926="INCLUDE" ), OR(P1926="INCLUDE", P1926="MAYBE")), "MUTUALLY INCLUDED", IF(AND(O1926="MAYBE", P1926="MAYBE"), "Mutually MAYBE", IF(AND(O1926="Exclude", OR(P1926="INCLUDE", P1926="MAYBE")), "AI+Hum: No, Hum1+2: Yes", IF(AND(P1926="Exclude", OR(O1926="INCLUDE", O1926="CERTAINLY INCLUDED", H1926="MAYBE")), "Ai+hum: Yes, Hum1+2: No", "Other Conflict")))))</f>
        <v>AI+Hum: No, Hum1+2: Yes</v>
      </c>
      <c r="R1926" s="185" t="s">
        <v>23</v>
      </c>
      <c r="U1926" s="121" t="str">
        <f>IF(Q1926="Mutually Excluded","Exclude",IF(Q1926= "Mutually Included","Include",R1926))</f>
        <v>Include</v>
      </c>
      <c r="V1926" s="122"/>
      <c r="X1926" s="201" t="s">
        <v>901</v>
      </c>
      <c r="Y1926" s="201" t="s">
        <v>3028</v>
      </c>
      <c r="Z1926" s="103" t="str">
        <f>IF(OR(ISBLANK(AF1926), ISBLANK(V1926)), "", IF(AND(OR(AF1926="Include", AF1926="Maybe"), OR(V1926="Include", V1926="Maybe", V1926="Certainly Included")), "Mutually Included", IF(AND(AF1926="Exclude", V1926="Exclude"), "Mutually Excluded", IF(AND(AF1926="Exclude", OR(V1926="Include", V1926="Maybe")), "Nikos Excluded, Cindy Included", IF(AND(OR(AF1926="Include", AF1926="Maybe"), V1926="Exclude"), "Nikos Included, Cindy Excluded", "Pal")))))</f>
        <v/>
      </c>
      <c r="AA1926" s="256"/>
      <c r="AB1926" s="186"/>
      <c r="AC1926" s="186"/>
      <c r="AD1926" s="203" t="s">
        <v>19</v>
      </c>
      <c r="AF1926" s="203" t="s">
        <v>19</v>
      </c>
      <c r="AG1926" s="102" t="str">
        <f t="shared" si="277"/>
        <v>Mutually Excluded</v>
      </c>
      <c r="AH1926" s="10" t="str">
        <f t="shared" ref="AH1926" si="279">IF(OR(ISBLANK(AF1926), ISBLANK(AP1926)), "", IF(AND(OR(AF1926="Include", AF1926="Maybe"), OR(AP1926="Included", AP1926="Maybe", AP1926="Certainly Included")), "Mutually Included", IF(AND(AF1926="Exclude", AP1926="Exclude"), "Mutually Excluded", IF(AND(AF1926="Exclude", OR(AP1926="Include", AP1926="Maybe")), "Human Excluded, AI Included", IF(AND(OR(AF1926="Include", AF1926="Maybe"), AP1926="Exclude"), "Human Included, AI Excluded", "Pal")))))</f>
        <v/>
      </c>
      <c r="AI1926" s="102" t="s">
        <v>19</v>
      </c>
      <c r="AJ1926" s="10"/>
      <c r="AK1926" s="10"/>
      <c r="AL1926" s="105"/>
      <c r="AM1926" s="102"/>
      <c r="AN1926" s="10"/>
      <c r="AO1926" s="10" t="str">
        <f t="shared" si="278"/>
        <v/>
      </c>
      <c r="AT1926" s="10"/>
      <c r="AU1926" s="10" t="str">
        <f>IF(O1926="include",AF1926,"")</f>
        <v/>
      </c>
      <c r="AV1926" s="54" t="str">
        <f>IF(P1926="include",AF1926,"")</f>
        <v>Exclude</v>
      </c>
    </row>
    <row r="1927" spans="1:48" s="54" customFormat="1" ht="45">
      <c r="A1927" s="10">
        <v>2078</v>
      </c>
      <c r="B1927" s="10"/>
      <c r="C1927" s="10" t="s">
        <v>2504</v>
      </c>
      <c r="D1927" s="10">
        <v>2</v>
      </c>
      <c r="E1927" s="10">
        <v>2</v>
      </c>
      <c r="F1927" s="10">
        <v>2</v>
      </c>
      <c r="G1927" s="119" t="str">
        <f t="shared" si="275"/>
        <v>EXCLUDED</v>
      </c>
      <c r="H1927" s="147" t="s">
        <v>901</v>
      </c>
      <c r="I1927" s="189" t="s">
        <v>901</v>
      </c>
      <c r="J1927" s="10" t="str">
        <f>IF(AND(G1927="Excluded", H1927="Excluded"), "Mutually Excluded", IF(AND(OR(G1927="CERTAINLY INCLUDED", G1927="INCLUDED", G1927="MAYBE" ), OR(H1927="INCLUDED", H1927="MAYBE")), "MUTUALLY INCLUDED", IF(AND(G1927="MAYBE", H1927="MAYBE"), "Mutually MAYBE", IF(AND(G1927="Excluded", OR(H1927="INCLUDED", H1927="MAYBE")), "AI: No, Human: Yes", IF(AND(H1927="Excluded", OR(G1927="INCLUDED", G1927="CERTAINLY INCLUDED", G1927="MAYBE")), "AI: Yes, Human: No", "Other Conflict")))))</f>
        <v>Mutually Excluded</v>
      </c>
      <c r="K1927" s="10"/>
      <c r="L1927" s="10"/>
      <c r="N1927" s="220" t="s">
        <v>19</v>
      </c>
      <c r="O1927" s="54" t="str">
        <f>IF(J1927="Mutually Excluded","Exclude",IF(J1927= "Mutually Included","Include",M1927))</f>
        <v>Exclude</v>
      </c>
      <c r="P1927" s="54" t="str">
        <f>'Humans Alignment T&amp;A'!Z1927</f>
        <v>Exclude</v>
      </c>
      <c r="Q1927" s="120" t="str">
        <f>IF(AND(O1927="Exclude", P1927="Exclude"), "Mutually Excluded", IF(AND(OR(O1927="CERTAINLY INCLUDED", O1927="INCLUDE" ), OR(P1927="INCLUDE", P1927="MAYBE")), "MUTUALLY INCLUDED", IF(AND(O1927="MAYBE", P1927="MAYBE"), "Mutually MAYBE", IF(AND(O1927="Exclude", OR(P1927="INCLUDE", P1927="MAYBE")), "AI+Hum: No, Hum1+2: Yes", IF(AND(P1927="Exclude", OR(O1927="INCLUDE", O1927="CERTAINLY INCLUDED", H1927="MAYBE")), "Ai+hum: Yes, Hum1+2: No", "Other Conflict")))))</f>
        <v>Mutually Excluded</v>
      </c>
      <c r="U1927" s="121" t="str">
        <f>IF(Q1927="Mutually Excluded","Exclude",IF(Q1927= "Mutually Included","Include",R1927))</f>
        <v>Exclude</v>
      </c>
      <c r="V1927" s="122"/>
      <c r="X1927" s="117"/>
      <c r="Y1927" s="117"/>
      <c r="Z1927" s="103" t="str">
        <f t="shared" si="276"/>
        <v/>
      </c>
      <c r="AA1927" s="256"/>
      <c r="AB1927" s="186"/>
      <c r="AC1927" s="186"/>
      <c r="AD1927" s="203"/>
      <c r="AF1927" s="203"/>
      <c r="AG1927" s="102" t="str">
        <f t="shared" si="277"/>
        <v/>
      </c>
      <c r="AH1927" s="10" t="str">
        <f t="shared" ref="AH1927:AH1988" si="280">IF(OR(ISBLANK(AF1927), ISBLANK(AP1927)), "", IF(AND(OR(AF1927="Include", AF1927="Maybe"), OR(AP1927="Included", AP1927="Maybe", AP1927="Certainly Included")), "Mutually Included", IF(AND(AF1927="Exclude", AP1927="Exclude"), "Mutually Excluded", IF(AND(AF1927="Exclude", OR(AP1927="Include", AP1927="Maybe")), "Human Excluded, AI Included", IF(AND(OR(AF1927="Include", AF1927="Maybe"), AP1927="Exclude"), "Human Included, AI Excluded", "Pal")))))</f>
        <v/>
      </c>
      <c r="AI1927" s="102"/>
      <c r="AJ1927" s="10"/>
      <c r="AK1927" s="10"/>
      <c r="AL1927" s="105"/>
      <c r="AM1927" s="102"/>
      <c r="AN1927" s="10"/>
      <c r="AO1927" s="10" t="str">
        <f t="shared" si="278"/>
        <v/>
      </c>
      <c r="AT1927" s="10"/>
      <c r="AU1927" s="10" t="str">
        <f>IF(O1927="include",AF1927,"")</f>
        <v/>
      </c>
      <c r="AV1927" s="54" t="str">
        <f>IF(P1927="include",AF1927,"")</f>
        <v/>
      </c>
    </row>
    <row r="1928" spans="1:48" s="54" customFormat="1" ht="30">
      <c r="A1928" s="10">
        <v>2079</v>
      </c>
      <c r="B1928" s="10"/>
      <c r="C1928" s="10" t="s">
        <v>2505</v>
      </c>
      <c r="D1928" s="10">
        <v>1</v>
      </c>
      <c r="E1928" s="10">
        <v>1</v>
      </c>
      <c r="F1928" s="10">
        <v>1</v>
      </c>
      <c r="G1928" s="119" t="str">
        <f t="shared" si="275"/>
        <v>EXCLUDED</v>
      </c>
      <c r="H1928" s="147" t="s">
        <v>901</v>
      </c>
      <c r="I1928" s="189" t="s">
        <v>901</v>
      </c>
      <c r="J1928" s="10" t="str">
        <f>IF(AND(G1928="Excluded", H1928="Excluded"), "Mutually Excluded", IF(AND(OR(G1928="CERTAINLY INCLUDED", G1928="INCLUDED", G1928="MAYBE" ), OR(H1928="INCLUDED", H1928="MAYBE")), "MUTUALLY INCLUDED", IF(AND(G1928="MAYBE", H1928="MAYBE"), "Mutually MAYBE", IF(AND(G1928="Excluded", OR(H1928="INCLUDED", H1928="MAYBE")), "AI: No, Human: Yes", IF(AND(H1928="Excluded", OR(G1928="INCLUDED", G1928="CERTAINLY INCLUDED", G1928="MAYBE")), "AI: Yes, Human: No", "Other Conflict")))))</f>
        <v>Mutually Excluded</v>
      </c>
      <c r="K1928" s="10"/>
      <c r="L1928" s="10"/>
      <c r="N1928" s="220" t="s">
        <v>19</v>
      </c>
      <c r="O1928" s="54" t="str">
        <f>IF(J1928="Mutually Excluded","Exclude",IF(J1928= "Mutually Included","Include",M1928))</f>
        <v>Exclude</v>
      </c>
      <c r="P1928" s="54" t="str">
        <f>'Humans Alignment T&amp;A'!Z1928</f>
        <v>Exclude</v>
      </c>
      <c r="Q1928" s="120" t="str">
        <f>IF(AND(O1928="Exclude", P1928="Exclude"), "Mutually Excluded", IF(AND(OR(O1928="CERTAINLY INCLUDED", O1928="INCLUDE" ), OR(P1928="INCLUDE", P1928="MAYBE")), "MUTUALLY INCLUDED", IF(AND(O1928="MAYBE", P1928="MAYBE"), "Mutually MAYBE", IF(AND(O1928="Exclude", OR(P1928="INCLUDE", P1928="MAYBE")), "AI+Hum: No, Hum1+2: Yes", IF(AND(P1928="Exclude", OR(O1928="INCLUDE", O1928="CERTAINLY INCLUDED", H1928="MAYBE")), "Ai+hum: Yes, Hum1+2: No", "Other Conflict")))))</f>
        <v>Mutually Excluded</v>
      </c>
      <c r="U1928" s="121" t="str">
        <f>IF(Q1928="Mutually Excluded","Exclude",IF(Q1928= "Mutually Included","Include",R1928))</f>
        <v>Exclude</v>
      </c>
      <c r="V1928" s="122"/>
      <c r="X1928" s="117"/>
      <c r="Y1928" s="117"/>
      <c r="Z1928" s="103" t="str">
        <f t="shared" si="276"/>
        <v/>
      </c>
      <c r="AA1928" s="256"/>
      <c r="AB1928" s="186"/>
      <c r="AC1928" s="186"/>
      <c r="AD1928" s="203"/>
      <c r="AF1928" s="203"/>
      <c r="AG1928" s="102" t="str">
        <f t="shared" si="277"/>
        <v/>
      </c>
      <c r="AH1928" s="10" t="str">
        <f t="shared" si="280"/>
        <v/>
      </c>
      <c r="AI1928" s="102"/>
      <c r="AJ1928" s="10"/>
      <c r="AK1928" s="10"/>
      <c r="AL1928" s="105"/>
      <c r="AM1928" s="102"/>
      <c r="AN1928" s="10"/>
      <c r="AO1928" s="10" t="str">
        <f t="shared" si="278"/>
        <v/>
      </c>
      <c r="AT1928" s="10"/>
      <c r="AU1928" s="10" t="str">
        <f>IF(O1928="include",AF1928,"")</f>
        <v/>
      </c>
      <c r="AV1928" s="54" t="str">
        <f>IF(P1928="include",AF1928,"")</f>
        <v/>
      </c>
    </row>
    <row r="1929" spans="1:48" s="54" customFormat="1" ht="30">
      <c r="A1929" s="10">
        <v>2080</v>
      </c>
      <c r="B1929" s="10"/>
      <c r="C1929" s="10" t="s">
        <v>2506</v>
      </c>
      <c r="D1929" s="10">
        <v>3</v>
      </c>
      <c r="E1929" s="10">
        <v>2</v>
      </c>
      <c r="F1929" s="10">
        <v>3</v>
      </c>
      <c r="G1929" s="119" t="str">
        <f t="shared" si="275"/>
        <v>EXCLUDED</v>
      </c>
      <c r="H1929" s="147" t="s">
        <v>901</v>
      </c>
      <c r="I1929" s="189" t="s">
        <v>901</v>
      </c>
      <c r="J1929" s="10" t="str">
        <f>IF(AND(G1929="Excluded", H1929="Excluded"), "Mutually Excluded", IF(AND(OR(G1929="CERTAINLY INCLUDED", G1929="INCLUDED", G1929="MAYBE" ), OR(H1929="INCLUDED", H1929="MAYBE")), "MUTUALLY INCLUDED", IF(AND(G1929="MAYBE", H1929="MAYBE"), "Mutually MAYBE", IF(AND(G1929="Excluded", OR(H1929="INCLUDED", H1929="MAYBE")), "AI: No, Human: Yes", IF(AND(H1929="Excluded", OR(G1929="INCLUDED", G1929="CERTAINLY INCLUDED", G1929="MAYBE")), "AI: Yes, Human: No", "Other Conflict")))))</f>
        <v>Mutually Excluded</v>
      </c>
      <c r="K1929" s="10"/>
      <c r="L1929" s="10"/>
      <c r="N1929" s="220" t="s">
        <v>19</v>
      </c>
      <c r="O1929" s="54" t="str">
        <f>IF(J1929="Mutually Excluded","Exclude",IF(J1929= "Mutually Included","Include",M1929))</f>
        <v>Exclude</v>
      </c>
      <c r="P1929" s="54" t="str">
        <f>'Humans Alignment T&amp;A'!Z1929</f>
        <v>Exclude</v>
      </c>
      <c r="Q1929" s="120" t="str">
        <f>IF(AND(O1929="Exclude", P1929="Exclude"), "Mutually Excluded", IF(AND(OR(O1929="CERTAINLY INCLUDED", O1929="INCLUDE" ), OR(P1929="INCLUDE", P1929="MAYBE")), "MUTUALLY INCLUDED", IF(AND(O1929="MAYBE", P1929="MAYBE"), "Mutually MAYBE", IF(AND(O1929="Exclude", OR(P1929="INCLUDE", P1929="MAYBE")), "AI+Hum: No, Hum1+2: Yes", IF(AND(P1929="Exclude", OR(O1929="INCLUDE", O1929="CERTAINLY INCLUDED", H1929="MAYBE")), "Ai+hum: Yes, Hum1+2: No", "Other Conflict")))))</f>
        <v>Mutually Excluded</v>
      </c>
      <c r="U1929" s="121" t="str">
        <f>IF(Q1929="Mutually Excluded","Exclude",IF(Q1929= "Mutually Included","Include",R1929))</f>
        <v>Exclude</v>
      </c>
      <c r="V1929" s="122"/>
      <c r="X1929" s="117"/>
      <c r="Y1929" s="117"/>
      <c r="Z1929" s="103" t="str">
        <f t="shared" si="276"/>
        <v/>
      </c>
      <c r="AA1929" s="256"/>
      <c r="AB1929" s="186"/>
      <c r="AC1929" s="186"/>
      <c r="AD1929" s="203"/>
      <c r="AF1929" s="203"/>
      <c r="AG1929" s="102" t="str">
        <f t="shared" si="277"/>
        <v/>
      </c>
      <c r="AH1929" s="10" t="str">
        <f t="shared" si="280"/>
        <v/>
      </c>
      <c r="AI1929" s="102"/>
      <c r="AJ1929" s="10"/>
      <c r="AK1929" s="10"/>
      <c r="AL1929" s="105"/>
      <c r="AM1929" s="102"/>
      <c r="AN1929" s="10"/>
      <c r="AO1929" s="10" t="str">
        <f t="shared" si="278"/>
        <v/>
      </c>
      <c r="AT1929" s="10"/>
      <c r="AU1929" s="10" t="str">
        <f>IF(O1929="include",AF1929,"")</f>
        <v/>
      </c>
      <c r="AV1929" s="54" t="str">
        <f>IF(P1929="include",AF1929,"")</f>
        <v/>
      </c>
    </row>
    <row r="1930" spans="1:48" s="54" customFormat="1" ht="30">
      <c r="A1930" s="10">
        <v>2081</v>
      </c>
      <c r="B1930" s="10"/>
      <c r="C1930" s="10" t="s">
        <v>2507</v>
      </c>
      <c r="D1930" s="10">
        <v>3</v>
      </c>
      <c r="E1930" s="10">
        <v>2</v>
      </c>
      <c r="F1930" s="10">
        <v>2</v>
      </c>
      <c r="G1930" s="119" t="str">
        <f t="shared" si="275"/>
        <v>EXCLUDED</v>
      </c>
      <c r="H1930" s="147" t="s">
        <v>901</v>
      </c>
      <c r="I1930" s="189" t="s">
        <v>901</v>
      </c>
      <c r="J1930" s="10" t="str">
        <f>IF(AND(G1930="Excluded", H1930="Excluded"), "Mutually Excluded", IF(AND(OR(G1930="CERTAINLY INCLUDED", G1930="INCLUDED", G1930="MAYBE" ), OR(H1930="INCLUDED", H1930="MAYBE")), "MUTUALLY INCLUDED", IF(AND(G1930="MAYBE", H1930="MAYBE"), "Mutually MAYBE", IF(AND(G1930="Excluded", OR(H1930="INCLUDED", H1930="MAYBE")), "AI: No, Human: Yes", IF(AND(H1930="Excluded", OR(G1930="INCLUDED", G1930="CERTAINLY INCLUDED", G1930="MAYBE")), "AI: Yes, Human: No", "Other Conflict")))))</f>
        <v>Mutually Excluded</v>
      </c>
      <c r="K1930" s="10"/>
      <c r="L1930" s="10"/>
      <c r="N1930" s="220" t="s">
        <v>19</v>
      </c>
      <c r="O1930" s="54" t="str">
        <f>IF(J1930="Mutually Excluded","Exclude",IF(J1930= "Mutually Included","Include",M1930))</f>
        <v>Exclude</v>
      </c>
      <c r="P1930" s="54" t="str">
        <f>'Humans Alignment T&amp;A'!Z1930</f>
        <v>Exclude</v>
      </c>
      <c r="Q1930" s="120" t="str">
        <f>IF(AND(O1930="Exclude", P1930="Exclude"), "Mutually Excluded", IF(AND(OR(O1930="CERTAINLY INCLUDED", O1930="INCLUDE" ), OR(P1930="INCLUDE", P1930="MAYBE")), "MUTUALLY INCLUDED", IF(AND(O1930="MAYBE", P1930="MAYBE"), "Mutually MAYBE", IF(AND(O1930="Exclude", OR(P1930="INCLUDE", P1930="MAYBE")), "AI+Hum: No, Hum1+2: Yes", IF(AND(P1930="Exclude", OR(O1930="INCLUDE", O1930="CERTAINLY INCLUDED", H1930="MAYBE")), "Ai+hum: Yes, Hum1+2: No", "Other Conflict")))))</f>
        <v>Mutually Excluded</v>
      </c>
      <c r="U1930" s="121" t="str">
        <f>IF(Q1930="Mutually Excluded","Exclude",IF(Q1930= "Mutually Included","Include",R1930))</f>
        <v>Exclude</v>
      </c>
      <c r="V1930" s="122"/>
      <c r="X1930" s="117"/>
      <c r="Y1930" s="117"/>
      <c r="Z1930" s="103" t="str">
        <f t="shared" si="276"/>
        <v/>
      </c>
      <c r="AA1930" s="256"/>
      <c r="AB1930" s="186"/>
      <c r="AC1930" s="186"/>
      <c r="AD1930" s="203"/>
      <c r="AF1930" s="203"/>
      <c r="AG1930" s="102" t="str">
        <f t="shared" si="277"/>
        <v/>
      </c>
      <c r="AH1930" s="10" t="str">
        <f t="shared" si="280"/>
        <v/>
      </c>
      <c r="AI1930" s="102"/>
      <c r="AJ1930" s="10"/>
      <c r="AK1930" s="10"/>
      <c r="AL1930" s="105"/>
      <c r="AM1930" s="102"/>
      <c r="AN1930" s="10"/>
      <c r="AO1930" s="10" t="str">
        <f t="shared" si="278"/>
        <v/>
      </c>
      <c r="AT1930" s="10"/>
      <c r="AU1930" s="10" t="str">
        <f>IF(O1930="include",AF1930,"")</f>
        <v/>
      </c>
      <c r="AV1930" s="54" t="str">
        <f>IF(P1930="include",AF1930,"")</f>
        <v/>
      </c>
    </row>
    <row r="1931" spans="1:48" s="54" customFormat="1" ht="45" customHeight="1">
      <c r="A1931" s="10">
        <v>2082</v>
      </c>
      <c r="B1931" s="10"/>
      <c r="C1931" s="10" t="s">
        <v>2508</v>
      </c>
      <c r="D1931" s="10">
        <v>4</v>
      </c>
      <c r="E1931" s="10">
        <v>3</v>
      </c>
      <c r="F1931" s="10">
        <v>3</v>
      </c>
      <c r="G1931" s="119" t="str">
        <f t="shared" ref="G1931:G1993" si="281">IF(COUNTIF(D1931:F1931,5)=3,"CERTAINLY INCLUDED",IF(COUNTIF(D1931:F1931,5)&gt;0,"MAYBE","EXCLUDED"))</f>
        <v>EXCLUDED</v>
      </c>
      <c r="H1931" s="147" t="s">
        <v>901</v>
      </c>
      <c r="I1931" s="189" t="s">
        <v>901</v>
      </c>
      <c r="J1931" s="10" t="str">
        <f>IF(AND(G1931="Excluded", H1931="Excluded"), "Mutually Excluded", IF(AND(OR(G1931="CERTAINLY INCLUDED", G1931="INCLUDED", G1931="MAYBE" ), OR(H1931="INCLUDED", H1931="MAYBE")), "MUTUALLY INCLUDED", IF(AND(G1931="MAYBE", H1931="MAYBE"), "Mutually MAYBE", IF(AND(G1931="Excluded", OR(H1931="INCLUDED", H1931="MAYBE")), "AI: No, Human: Yes", IF(AND(H1931="Excluded", OR(G1931="INCLUDED", G1931="CERTAINLY INCLUDED", G1931="MAYBE")), "AI: Yes, Human: No", "Other Conflict")))))</f>
        <v>Mutually Excluded</v>
      </c>
      <c r="K1931" s="10"/>
      <c r="L1931" s="10"/>
      <c r="N1931" s="220" t="s">
        <v>19</v>
      </c>
      <c r="O1931" s="54" t="str">
        <f>IF(J1931="Mutually Excluded","Exclude",IF(J1931= "Mutually Included","Include",M1931))</f>
        <v>Exclude</v>
      </c>
      <c r="P1931" s="54" t="str">
        <f>'Humans Alignment T&amp;A'!Z1931</f>
        <v>Exclude</v>
      </c>
      <c r="Q1931" s="120" t="str">
        <f>IF(AND(O1931="Exclude", P1931="Exclude"), "Mutually Excluded", IF(AND(OR(O1931="CERTAINLY INCLUDED", O1931="INCLUDE" ), OR(P1931="INCLUDE", P1931="MAYBE")), "MUTUALLY INCLUDED", IF(AND(O1931="MAYBE", P1931="MAYBE"), "Mutually MAYBE", IF(AND(O1931="Exclude", OR(P1931="INCLUDE", P1931="MAYBE")), "AI+Hum: No, Hum1+2: Yes", IF(AND(P1931="Exclude", OR(O1931="INCLUDE", O1931="CERTAINLY INCLUDED", H1931="MAYBE")), "Ai+hum: Yes, Hum1+2: No", "Other Conflict")))))</f>
        <v>Mutually Excluded</v>
      </c>
      <c r="U1931" s="121" t="str">
        <f>IF(Q1931="Mutually Excluded","Exclude",IF(Q1931= "Mutually Included","Include",R1931))</f>
        <v>Exclude</v>
      </c>
      <c r="V1931" s="122"/>
      <c r="X1931" s="117"/>
      <c r="Y1931" s="117"/>
      <c r="Z1931" s="103" t="str">
        <f t="shared" si="276"/>
        <v/>
      </c>
      <c r="AA1931" s="256"/>
      <c r="AB1931" s="186"/>
      <c r="AC1931" s="186"/>
      <c r="AD1931" s="203"/>
      <c r="AF1931" s="203"/>
      <c r="AG1931" s="102" t="str">
        <f t="shared" si="277"/>
        <v/>
      </c>
      <c r="AH1931" s="10" t="str">
        <f t="shared" si="280"/>
        <v/>
      </c>
      <c r="AI1931" s="102"/>
      <c r="AJ1931" s="10"/>
      <c r="AK1931" s="10"/>
      <c r="AL1931" s="105"/>
      <c r="AM1931" s="102"/>
      <c r="AN1931" s="10"/>
      <c r="AO1931" s="10" t="str">
        <f t="shared" si="278"/>
        <v/>
      </c>
      <c r="AT1931" s="10"/>
      <c r="AU1931" s="10" t="str">
        <f>IF(O1931="include",AF1931,"")</f>
        <v/>
      </c>
      <c r="AV1931" s="54" t="str">
        <f>IF(P1931="include",AF1931,"")</f>
        <v/>
      </c>
    </row>
    <row r="1932" spans="1:48" s="54" customFormat="1" ht="45">
      <c r="A1932" s="10">
        <v>2083</v>
      </c>
      <c r="B1932" s="10"/>
      <c r="C1932" s="10" t="s">
        <v>2510</v>
      </c>
      <c r="D1932" s="10">
        <v>4</v>
      </c>
      <c r="E1932" s="10">
        <v>5</v>
      </c>
      <c r="F1932" s="10">
        <v>4</v>
      </c>
      <c r="G1932" s="119" t="str">
        <f t="shared" si="281"/>
        <v>MAYBE</v>
      </c>
      <c r="H1932" s="147" t="s">
        <v>901</v>
      </c>
      <c r="I1932" s="189" t="s">
        <v>901</v>
      </c>
      <c r="J1932" s="10" t="str">
        <f>IF(AND(G1932="Excluded", H1932="Excluded"), "Mutually Excluded", IF(AND(OR(G1932="CERTAINLY INCLUDED", G1932="INCLUDED", G1932="MAYBE" ), OR(H1932="INCLUDED", H1932="MAYBE")), "MUTUALLY INCLUDED", IF(AND(G1932="MAYBE", H1932="MAYBE"), "Mutually MAYBE", IF(AND(G1932="Excluded", OR(H1932="INCLUDED", H1932="MAYBE")), "AI: No, Human: Yes", IF(AND(H1932="Excluded", OR(G1932="INCLUDED", G1932="CERTAINLY INCLUDED", G1932="MAYBE")), "AI: Yes, Human: No", "Other Conflict")))))</f>
        <v>AI: Yes, Human: No</v>
      </c>
      <c r="K1932" s="10" t="s">
        <v>3024</v>
      </c>
      <c r="L1932" s="10" t="s">
        <v>19</v>
      </c>
      <c r="M1932" s="54" t="s">
        <v>19</v>
      </c>
      <c r="N1932" s="220" t="s">
        <v>19</v>
      </c>
      <c r="O1932" s="54" t="str">
        <f>IF(J1932="Mutually Excluded","Exclude",IF(J1932= "Mutually Included","Include",M1932))</f>
        <v>Exclude</v>
      </c>
      <c r="P1932" s="54" t="str">
        <f>'Humans Alignment T&amp;A'!Z1932</f>
        <v>Exclude</v>
      </c>
      <c r="Q1932" s="120" t="str">
        <f>IF(AND(O1932="Exclude", P1932="Exclude"), "Mutually Excluded", IF(AND(OR(O1932="CERTAINLY INCLUDED", O1932="INCLUDE" ), OR(P1932="INCLUDE", P1932="MAYBE")), "MUTUALLY INCLUDED", IF(AND(O1932="MAYBE", P1932="MAYBE"), "Mutually MAYBE", IF(AND(O1932="Exclude", OR(P1932="INCLUDE", P1932="MAYBE")), "AI+Hum: No, Hum1+2: Yes", IF(AND(P1932="Exclude", OR(O1932="INCLUDE", O1932="CERTAINLY INCLUDED", H1932="MAYBE")), "Ai+hum: Yes, Hum1+2: No", "Other Conflict")))))</f>
        <v>Mutually Excluded</v>
      </c>
      <c r="U1932" s="121" t="str">
        <f>IF(Q1932="Mutually Excluded","Exclude",IF(Q1932= "Mutually Included","Include",R1932))</f>
        <v>Exclude</v>
      </c>
      <c r="V1932" s="122"/>
      <c r="X1932" s="117"/>
      <c r="Y1932" s="117"/>
      <c r="Z1932" s="103" t="str">
        <f t="shared" si="276"/>
        <v/>
      </c>
      <c r="AA1932" s="256"/>
      <c r="AB1932" s="186"/>
      <c r="AC1932" s="186"/>
      <c r="AD1932" s="203"/>
      <c r="AF1932" s="203"/>
      <c r="AG1932" s="102" t="str">
        <f t="shared" si="277"/>
        <v/>
      </c>
      <c r="AH1932" s="10" t="str">
        <f t="shared" si="280"/>
        <v/>
      </c>
      <c r="AI1932" s="102"/>
      <c r="AJ1932" s="10"/>
      <c r="AK1932" s="10"/>
      <c r="AL1932" s="105"/>
      <c r="AM1932" s="102"/>
      <c r="AN1932" s="10"/>
      <c r="AO1932" s="10" t="str">
        <f t="shared" si="278"/>
        <v/>
      </c>
      <c r="AT1932" s="10"/>
      <c r="AU1932" s="10" t="str">
        <f>IF(O1932="include",AF1932,"")</f>
        <v/>
      </c>
      <c r="AV1932" s="54" t="str">
        <f>IF(P1932="include",AF1932,"")</f>
        <v/>
      </c>
    </row>
    <row r="1933" spans="1:48" s="54" customFormat="1" ht="45">
      <c r="A1933" s="10">
        <v>2084</v>
      </c>
      <c r="B1933" s="10"/>
      <c r="C1933" s="10" t="s">
        <v>2511</v>
      </c>
      <c r="D1933" s="10">
        <v>2</v>
      </c>
      <c r="E1933" s="10">
        <v>2</v>
      </c>
      <c r="F1933" s="10">
        <v>2</v>
      </c>
      <c r="G1933" s="119" t="str">
        <f t="shared" si="281"/>
        <v>EXCLUDED</v>
      </c>
      <c r="H1933" s="147" t="s">
        <v>901</v>
      </c>
      <c r="I1933" s="189" t="s">
        <v>901</v>
      </c>
      <c r="J1933" s="10" t="str">
        <f>IF(AND(G1933="Excluded", H1933="Excluded"), "Mutually Excluded", IF(AND(OR(G1933="CERTAINLY INCLUDED", G1933="INCLUDED", G1933="MAYBE" ), OR(H1933="INCLUDED", H1933="MAYBE")), "MUTUALLY INCLUDED", IF(AND(G1933="MAYBE", H1933="MAYBE"), "Mutually MAYBE", IF(AND(G1933="Excluded", OR(H1933="INCLUDED", H1933="MAYBE")), "AI: No, Human: Yes", IF(AND(H1933="Excluded", OR(G1933="INCLUDED", G1933="CERTAINLY INCLUDED", G1933="MAYBE")), "AI: Yes, Human: No", "Other Conflict")))))</f>
        <v>Mutually Excluded</v>
      </c>
      <c r="K1933" s="10"/>
      <c r="L1933" s="10"/>
      <c r="N1933" s="220" t="s">
        <v>19</v>
      </c>
      <c r="O1933" s="54" t="str">
        <f>IF(J1933="Mutually Excluded","Exclude",IF(J1933= "Mutually Included","Include",M1933))</f>
        <v>Exclude</v>
      </c>
      <c r="P1933" s="54" t="str">
        <f>'Humans Alignment T&amp;A'!Z1933</f>
        <v>Exclude</v>
      </c>
      <c r="Q1933" s="120" t="str">
        <f>IF(AND(O1933="Exclude", P1933="Exclude"), "Mutually Excluded", IF(AND(OR(O1933="CERTAINLY INCLUDED", O1933="INCLUDE" ), OR(P1933="INCLUDE", P1933="MAYBE")), "MUTUALLY INCLUDED", IF(AND(O1933="MAYBE", P1933="MAYBE"), "Mutually MAYBE", IF(AND(O1933="Exclude", OR(P1933="INCLUDE", P1933="MAYBE")), "AI+Hum: No, Hum1+2: Yes", IF(AND(P1933="Exclude", OR(O1933="INCLUDE", O1933="CERTAINLY INCLUDED", H1933="MAYBE")), "Ai+hum: Yes, Hum1+2: No", "Other Conflict")))))</f>
        <v>Mutually Excluded</v>
      </c>
      <c r="U1933" s="121" t="str">
        <f>IF(Q1933="Mutually Excluded","Exclude",IF(Q1933= "Mutually Included","Include",R1933))</f>
        <v>Exclude</v>
      </c>
      <c r="V1933" s="122"/>
      <c r="X1933" s="117"/>
      <c r="Y1933" s="117"/>
      <c r="Z1933" s="103" t="str">
        <f t="shared" si="276"/>
        <v/>
      </c>
      <c r="AA1933" s="256"/>
      <c r="AB1933" s="186"/>
      <c r="AC1933" s="186"/>
      <c r="AD1933" s="203"/>
      <c r="AF1933" s="203"/>
      <c r="AG1933" s="102" t="str">
        <f t="shared" si="277"/>
        <v/>
      </c>
      <c r="AH1933" s="10" t="str">
        <f t="shared" si="280"/>
        <v/>
      </c>
      <c r="AI1933" s="102"/>
      <c r="AJ1933" s="10"/>
      <c r="AK1933" s="10"/>
      <c r="AL1933" s="105"/>
      <c r="AM1933" s="102"/>
      <c r="AN1933" s="10"/>
      <c r="AO1933" s="10" t="str">
        <f t="shared" si="278"/>
        <v/>
      </c>
      <c r="AT1933" s="10"/>
      <c r="AU1933" s="10" t="str">
        <f>IF(O1933="include",AF1933,"")</f>
        <v/>
      </c>
      <c r="AV1933" s="54" t="str">
        <f>IF(P1933="include",AF1933,"")</f>
        <v/>
      </c>
    </row>
    <row r="1934" spans="1:48" s="54" customFormat="1" ht="30">
      <c r="A1934" s="10">
        <v>2085</v>
      </c>
      <c r="B1934" s="10"/>
      <c r="C1934" s="10" t="s">
        <v>2512</v>
      </c>
      <c r="D1934" s="10">
        <v>3</v>
      </c>
      <c r="E1934" s="10">
        <v>3</v>
      </c>
      <c r="F1934" s="10">
        <v>2</v>
      </c>
      <c r="G1934" s="119" t="str">
        <f t="shared" si="281"/>
        <v>EXCLUDED</v>
      </c>
      <c r="H1934" s="147" t="s">
        <v>901</v>
      </c>
      <c r="I1934" s="189" t="s">
        <v>901</v>
      </c>
      <c r="J1934" s="10" t="str">
        <f>IF(AND(G1934="Excluded", H1934="Excluded"), "Mutually Excluded", IF(AND(OR(G1934="CERTAINLY INCLUDED", G1934="INCLUDED", G1934="MAYBE" ), OR(H1934="INCLUDED", H1934="MAYBE")), "MUTUALLY INCLUDED", IF(AND(G1934="MAYBE", H1934="MAYBE"), "Mutually MAYBE", IF(AND(G1934="Excluded", OR(H1934="INCLUDED", H1934="MAYBE")), "AI: No, Human: Yes", IF(AND(H1934="Excluded", OR(G1934="INCLUDED", G1934="CERTAINLY INCLUDED", G1934="MAYBE")), "AI: Yes, Human: No", "Other Conflict")))))</f>
        <v>Mutually Excluded</v>
      </c>
      <c r="K1934" s="10"/>
      <c r="L1934" s="10"/>
      <c r="N1934" s="220" t="s">
        <v>19</v>
      </c>
      <c r="O1934" s="54" t="str">
        <f>IF(J1934="Mutually Excluded","Exclude",IF(J1934= "Mutually Included","Include",M1934))</f>
        <v>Exclude</v>
      </c>
      <c r="P1934" s="54" t="str">
        <f>'Humans Alignment T&amp;A'!Z1934</f>
        <v>Exclude</v>
      </c>
      <c r="Q1934" s="120" t="str">
        <f>IF(AND(O1934="Exclude", P1934="Exclude"), "Mutually Excluded", IF(AND(OR(O1934="CERTAINLY INCLUDED", O1934="INCLUDE" ), OR(P1934="INCLUDE", P1934="MAYBE")), "MUTUALLY INCLUDED", IF(AND(O1934="MAYBE", P1934="MAYBE"), "Mutually MAYBE", IF(AND(O1934="Exclude", OR(P1934="INCLUDE", P1934="MAYBE")), "AI+Hum: No, Hum1+2: Yes", IF(AND(P1934="Exclude", OR(O1934="INCLUDE", O1934="CERTAINLY INCLUDED", H1934="MAYBE")), "Ai+hum: Yes, Hum1+2: No", "Other Conflict")))))</f>
        <v>Mutually Excluded</v>
      </c>
      <c r="U1934" s="121" t="str">
        <f>IF(Q1934="Mutually Excluded","Exclude",IF(Q1934= "Mutually Included","Include",R1934))</f>
        <v>Exclude</v>
      </c>
      <c r="V1934" s="122"/>
      <c r="X1934" s="117"/>
      <c r="Y1934" s="117"/>
      <c r="Z1934" s="103" t="str">
        <f t="shared" si="276"/>
        <v/>
      </c>
      <c r="AA1934" s="256"/>
      <c r="AB1934" s="186"/>
      <c r="AC1934" s="186"/>
      <c r="AD1934" s="203"/>
      <c r="AF1934" s="203"/>
      <c r="AG1934" s="102" t="str">
        <f t="shared" si="277"/>
        <v/>
      </c>
      <c r="AH1934" s="10" t="str">
        <f t="shared" si="280"/>
        <v/>
      </c>
      <c r="AI1934" s="102"/>
      <c r="AJ1934" s="10"/>
      <c r="AK1934" s="10"/>
      <c r="AL1934" s="105"/>
      <c r="AM1934" s="102"/>
      <c r="AN1934" s="10"/>
      <c r="AO1934" s="10" t="str">
        <f t="shared" si="278"/>
        <v/>
      </c>
      <c r="AT1934" s="10"/>
      <c r="AU1934" s="10" t="str">
        <f>IF(O1934="include",AF1934,"")</f>
        <v/>
      </c>
      <c r="AV1934" s="54" t="str">
        <f>IF(P1934="include",AF1934,"")</f>
        <v/>
      </c>
    </row>
    <row r="1935" spans="1:48" s="54" customFormat="1" ht="30">
      <c r="A1935" s="10">
        <v>2086</v>
      </c>
      <c r="B1935" s="10"/>
      <c r="C1935" s="10" t="s">
        <v>2513</v>
      </c>
      <c r="D1935" s="10">
        <v>2</v>
      </c>
      <c r="E1935" s="10">
        <v>2</v>
      </c>
      <c r="F1935" s="10">
        <v>3</v>
      </c>
      <c r="G1935" s="119" t="str">
        <f t="shared" si="281"/>
        <v>EXCLUDED</v>
      </c>
      <c r="H1935" s="147" t="s">
        <v>901</v>
      </c>
      <c r="I1935" s="189" t="s">
        <v>901</v>
      </c>
      <c r="J1935" s="10" t="str">
        <f>IF(AND(G1935="Excluded", H1935="Excluded"), "Mutually Excluded", IF(AND(OR(G1935="CERTAINLY INCLUDED", G1935="INCLUDED", G1935="MAYBE" ), OR(H1935="INCLUDED", H1935="MAYBE")), "MUTUALLY INCLUDED", IF(AND(G1935="MAYBE", H1935="MAYBE"), "Mutually MAYBE", IF(AND(G1935="Excluded", OR(H1935="INCLUDED", H1935="MAYBE")), "AI: No, Human: Yes", IF(AND(H1935="Excluded", OR(G1935="INCLUDED", G1935="CERTAINLY INCLUDED", G1935="MAYBE")), "AI: Yes, Human: No", "Other Conflict")))))</f>
        <v>Mutually Excluded</v>
      </c>
      <c r="K1935" s="10"/>
      <c r="L1935" s="10"/>
      <c r="N1935" s="220" t="s">
        <v>19</v>
      </c>
      <c r="O1935" s="54" t="str">
        <f>IF(J1935="Mutually Excluded","Exclude",IF(J1935= "Mutually Included","Include",M1935))</f>
        <v>Exclude</v>
      </c>
      <c r="P1935" s="54" t="str">
        <f>'Humans Alignment T&amp;A'!Z1935</f>
        <v>Exclude</v>
      </c>
      <c r="Q1935" s="120" t="str">
        <f>IF(AND(O1935="Exclude", P1935="Exclude"), "Mutually Excluded", IF(AND(OR(O1935="CERTAINLY INCLUDED", O1935="INCLUDE" ), OR(P1935="INCLUDE", P1935="MAYBE")), "MUTUALLY INCLUDED", IF(AND(O1935="MAYBE", P1935="MAYBE"), "Mutually MAYBE", IF(AND(O1935="Exclude", OR(P1935="INCLUDE", P1935="MAYBE")), "AI+Hum: No, Hum1+2: Yes", IF(AND(P1935="Exclude", OR(O1935="INCLUDE", O1935="CERTAINLY INCLUDED", H1935="MAYBE")), "Ai+hum: Yes, Hum1+2: No", "Other Conflict")))))</f>
        <v>Mutually Excluded</v>
      </c>
      <c r="U1935" s="121" t="str">
        <f>IF(Q1935="Mutually Excluded","Exclude",IF(Q1935= "Mutually Included","Include",R1935))</f>
        <v>Exclude</v>
      </c>
      <c r="V1935" s="122"/>
      <c r="X1935" s="117"/>
      <c r="Y1935" s="117"/>
      <c r="Z1935" s="103" t="str">
        <f t="shared" si="276"/>
        <v/>
      </c>
      <c r="AA1935" s="256"/>
      <c r="AB1935" s="186"/>
      <c r="AC1935" s="186"/>
      <c r="AD1935" s="203"/>
      <c r="AF1935" s="203"/>
      <c r="AG1935" s="102" t="str">
        <f t="shared" si="277"/>
        <v/>
      </c>
      <c r="AH1935" s="10" t="str">
        <f t="shared" si="280"/>
        <v/>
      </c>
      <c r="AI1935" s="102"/>
      <c r="AJ1935" s="10"/>
      <c r="AK1935" s="10"/>
      <c r="AL1935" s="105"/>
      <c r="AM1935" s="102"/>
      <c r="AN1935" s="10"/>
      <c r="AO1935" s="10" t="str">
        <f t="shared" si="278"/>
        <v/>
      </c>
      <c r="AT1935" s="10"/>
      <c r="AU1935" s="10" t="str">
        <f>IF(O1935="include",AF1935,"")</f>
        <v/>
      </c>
      <c r="AV1935" s="54" t="str">
        <f>IF(P1935="include",AF1935,"")</f>
        <v/>
      </c>
    </row>
    <row r="1936" spans="1:48" s="54" customFormat="1" ht="30">
      <c r="A1936" s="10">
        <v>2087</v>
      </c>
      <c r="B1936" s="10"/>
      <c r="C1936" s="10" t="s">
        <v>2514</v>
      </c>
      <c r="D1936" s="10">
        <v>3</v>
      </c>
      <c r="E1936" s="10">
        <v>2</v>
      </c>
      <c r="F1936" s="10">
        <v>3</v>
      </c>
      <c r="G1936" s="119" t="str">
        <f t="shared" si="281"/>
        <v>EXCLUDED</v>
      </c>
      <c r="H1936" s="147" t="s">
        <v>901</v>
      </c>
      <c r="I1936" s="189" t="s">
        <v>901</v>
      </c>
      <c r="J1936" s="10" t="str">
        <f>IF(AND(G1936="Excluded", H1936="Excluded"), "Mutually Excluded", IF(AND(OR(G1936="CERTAINLY INCLUDED", G1936="INCLUDED", G1936="MAYBE" ), OR(H1936="INCLUDED", H1936="MAYBE")), "MUTUALLY INCLUDED", IF(AND(G1936="MAYBE", H1936="MAYBE"), "Mutually MAYBE", IF(AND(G1936="Excluded", OR(H1936="INCLUDED", H1936="MAYBE")), "AI: No, Human: Yes", IF(AND(H1936="Excluded", OR(G1936="INCLUDED", G1936="CERTAINLY INCLUDED", G1936="MAYBE")), "AI: Yes, Human: No", "Other Conflict")))))</f>
        <v>Mutually Excluded</v>
      </c>
      <c r="K1936" s="10"/>
      <c r="L1936" s="10"/>
      <c r="N1936" s="220" t="s">
        <v>19</v>
      </c>
      <c r="O1936" s="54" t="str">
        <f>IF(J1936="Mutually Excluded","Exclude",IF(J1936= "Mutually Included","Include",M1936))</f>
        <v>Exclude</v>
      </c>
      <c r="P1936" s="54" t="str">
        <f>'Humans Alignment T&amp;A'!Z1936</f>
        <v>Exclude</v>
      </c>
      <c r="Q1936" s="120" t="str">
        <f>IF(AND(O1936="Exclude", P1936="Exclude"), "Mutually Excluded", IF(AND(OR(O1936="CERTAINLY INCLUDED", O1936="INCLUDE" ), OR(P1936="INCLUDE", P1936="MAYBE")), "MUTUALLY INCLUDED", IF(AND(O1936="MAYBE", P1936="MAYBE"), "Mutually MAYBE", IF(AND(O1936="Exclude", OR(P1936="INCLUDE", P1936="MAYBE")), "AI+Hum: No, Hum1+2: Yes", IF(AND(P1936="Exclude", OR(O1936="INCLUDE", O1936="CERTAINLY INCLUDED", H1936="MAYBE")), "Ai+hum: Yes, Hum1+2: No", "Other Conflict")))))</f>
        <v>Mutually Excluded</v>
      </c>
      <c r="U1936" s="121" t="str">
        <f>IF(Q1936="Mutually Excluded","Exclude",IF(Q1936= "Mutually Included","Include",R1936))</f>
        <v>Exclude</v>
      </c>
      <c r="V1936" s="122"/>
      <c r="X1936" s="117"/>
      <c r="Y1936" s="117"/>
      <c r="Z1936" s="103" t="str">
        <f t="shared" si="276"/>
        <v/>
      </c>
      <c r="AA1936" s="256"/>
      <c r="AB1936" s="186"/>
      <c r="AC1936" s="186"/>
      <c r="AD1936" s="203"/>
      <c r="AF1936" s="203"/>
      <c r="AG1936" s="102" t="str">
        <f t="shared" si="277"/>
        <v/>
      </c>
      <c r="AH1936" s="10" t="str">
        <f t="shared" si="280"/>
        <v/>
      </c>
      <c r="AI1936" s="102"/>
      <c r="AJ1936" s="10"/>
      <c r="AK1936" s="10"/>
      <c r="AL1936" s="105"/>
      <c r="AM1936" s="102"/>
      <c r="AN1936" s="10"/>
      <c r="AO1936" s="10" t="str">
        <f t="shared" si="278"/>
        <v/>
      </c>
      <c r="AT1936" s="10"/>
      <c r="AU1936" s="10" t="str">
        <f>IF(O1936="include",AF1936,"")</f>
        <v/>
      </c>
      <c r="AV1936" s="54" t="str">
        <f>IF(P1936="include",AF1936,"")</f>
        <v/>
      </c>
    </row>
    <row r="1937" spans="1:55" s="54" customFormat="1" ht="45">
      <c r="A1937" s="10">
        <v>2088</v>
      </c>
      <c r="B1937" s="10"/>
      <c r="C1937" s="10" t="s">
        <v>2515</v>
      </c>
      <c r="D1937" s="10">
        <v>2</v>
      </c>
      <c r="E1937" s="10">
        <v>2</v>
      </c>
      <c r="F1937" s="10">
        <v>2</v>
      </c>
      <c r="G1937" s="119" t="str">
        <f t="shared" si="281"/>
        <v>EXCLUDED</v>
      </c>
      <c r="H1937" s="147" t="s">
        <v>901</v>
      </c>
      <c r="I1937" s="189" t="s">
        <v>901</v>
      </c>
      <c r="J1937" s="10" t="str">
        <f>IF(AND(G1937="Excluded", H1937="Excluded"), "Mutually Excluded", IF(AND(OR(G1937="CERTAINLY INCLUDED", G1937="INCLUDED", G1937="MAYBE" ), OR(H1937="INCLUDED", H1937="MAYBE")), "MUTUALLY INCLUDED", IF(AND(G1937="MAYBE", H1937="MAYBE"), "Mutually MAYBE", IF(AND(G1937="Excluded", OR(H1937="INCLUDED", H1937="MAYBE")), "AI: No, Human: Yes", IF(AND(H1937="Excluded", OR(G1937="INCLUDED", G1937="CERTAINLY INCLUDED", G1937="MAYBE")), "AI: Yes, Human: No", "Other Conflict")))))</f>
        <v>Mutually Excluded</v>
      </c>
      <c r="K1937" s="10"/>
      <c r="L1937" s="10"/>
      <c r="N1937" s="220" t="s">
        <v>19</v>
      </c>
      <c r="O1937" s="54" t="str">
        <f>IF(J1937="Mutually Excluded","Exclude",IF(J1937= "Mutually Included","Include",M1937))</f>
        <v>Exclude</v>
      </c>
      <c r="P1937" s="54" t="str">
        <f>'Humans Alignment T&amp;A'!Z1937</f>
        <v>Exclude</v>
      </c>
      <c r="Q1937" s="120" t="str">
        <f>IF(AND(O1937="Exclude", P1937="Exclude"), "Mutually Excluded", IF(AND(OR(O1937="CERTAINLY INCLUDED", O1937="INCLUDE" ), OR(P1937="INCLUDE", P1937="MAYBE")), "MUTUALLY INCLUDED", IF(AND(O1937="MAYBE", P1937="MAYBE"), "Mutually MAYBE", IF(AND(O1937="Exclude", OR(P1937="INCLUDE", P1937="MAYBE")), "AI+Hum: No, Hum1+2: Yes", IF(AND(P1937="Exclude", OR(O1937="INCLUDE", O1937="CERTAINLY INCLUDED", H1937="MAYBE")), "Ai+hum: Yes, Hum1+2: No", "Other Conflict")))))</f>
        <v>Mutually Excluded</v>
      </c>
      <c r="U1937" s="121" t="str">
        <f>IF(Q1937="Mutually Excluded","Exclude",IF(Q1937= "Mutually Included","Include",R1937))</f>
        <v>Exclude</v>
      </c>
      <c r="V1937" s="122"/>
      <c r="X1937" s="117"/>
      <c r="Y1937" s="117"/>
      <c r="Z1937" s="103" t="str">
        <f t="shared" si="276"/>
        <v/>
      </c>
      <c r="AA1937" s="256"/>
      <c r="AB1937" s="186"/>
      <c r="AC1937" s="186"/>
      <c r="AD1937" s="203"/>
      <c r="AF1937" s="203"/>
      <c r="AG1937" s="102" t="str">
        <f t="shared" si="277"/>
        <v/>
      </c>
      <c r="AH1937" s="10" t="str">
        <f t="shared" si="280"/>
        <v/>
      </c>
      <c r="AI1937" s="102"/>
      <c r="AJ1937" s="10"/>
      <c r="AK1937" s="10"/>
      <c r="AL1937" s="105"/>
      <c r="AM1937" s="102"/>
      <c r="AN1937" s="10"/>
      <c r="AO1937" s="10" t="str">
        <f t="shared" si="278"/>
        <v/>
      </c>
      <c r="AT1937" s="10"/>
      <c r="AU1937" s="10" t="str">
        <f>IF(O1937="include",AF1937,"")</f>
        <v/>
      </c>
      <c r="AV1937" s="54" t="str">
        <f>IF(P1937="include",AF1937,"")</f>
        <v/>
      </c>
    </row>
    <row r="1938" spans="1:55" s="54" customFormat="1" ht="30">
      <c r="A1938" s="10">
        <v>2089</v>
      </c>
      <c r="B1938" s="10"/>
      <c r="C1938" s="10" t="s">
        <v>2516</v>
      </c>
      <c r="D1938" s="10">
        <v>3</v>
      </c>
      <c r="E1938" s="10">
        <v>3</v>
      </c>
      <c r="F1938" s="10">
        <v>3</v>
      </c>
      <c r="G1938" s="119" t="str">
        <f t="shared" si="281"/>
        <v>EXCLUDED</v>
      </c>
      <c r="H1938" s="147" t="s">
        <v>901</v>
      </c>
      <c r="I1938" s="189" t="s">
        <v>901</v>
      </c>
      <c r="J1938" s="10" t="str">
        <f>IF(AND(G1938="Excluded", H1938="Excluded"), "Mutually Excluded", IF(AND(OR(G1938="CERTAINLY INCLUDED", G1938="INCLUDED", G1938="MAYBE" ), OR(H1938="INCLUDED", H1938="MAYBE")), "MUTUALLY INCLUDED", IF(AND(G1938="MAYBE", H1938="MAYBE"), "Mutually MAYBE", IF(AND(G1938="Excluded", OR(H1938="INCLUDED", H1938="MAYBE")), "AI: No, Human: Yes", IF(AND(H1938="Excluded", OR(G1938="INCLUDED", G1938="CERTAINLY INCLUDED", G1938="MAYBE")), "AI: Yes, Human: No", "Other Conflict")))))</f>
        <v>Mutually Excluded</v>
      </c>
      <c r="K1938" s="10"/>
      <c r="L1938" s="10"/>
      <c r="N1938" s="220" t="s">
        <v>19</v>
      </c>
      <c r="O1938" s="54" t="str">
        <f>IF(J1938="Mutually Excluded","Exclude",IF(J1938= "Mutually Included","Include",M1938))</f>
        <v>Exclude</v>
      </c>
      <c r="P1938" s="54" t="str">
        <f>'Humans Alignment T&amp;A'!Z1938</f>
        <v>Exclude</v>
      </c>
      <c r="Q1938" s="120" t="str">
        <f>IF(AND(O1938="Exclude", P1938="Exclude"), "Mutually Excluded", IF(AND(OR(O1938="CERTAINLY INCLUDED", O1938="INCLUDE" ), OR(P1938="INCLUDE", P1938="MAYBE")), "MUTUALLY INCLUDED", IF(AND(O1938="MAYBE", P1938="MAYBE"), "Mutually MAYBE", IF(AND(O1938="Exclude", OR(P1938="INCLUDE", P1938="MAYBE")), "AI+Hum: No, Hum1+2: Yes", IF(AND(P1938="Exclude", OR(O1938="INCLUDE", O1938="CERTAINLY INCLUDED", H1938="MAYBE")), "Ai+hum: Yes, Hum1+2: No", "Other Conflict")))))</f>
        <v>Mutually Excluded</v>
      </c>
      <c r="U1938" s="121" t="str">
        <f>IF(Q1938="Mutually Excluded","Exclude",IF(Q1938= "Mutually Included","Include",R1938))</f>
        <v>Exclude</v>
      </c>
      <c r="V1938" s="122"/>
      <c r="X1938" s="117"/>
      <c r="Y1938" s="117"/>
      <c r="Z1938" s="103" t="str">
        <f t="shared" si="276"/>
        <v/>
      </c>
      <c r="AA1938" s="256"/>
      <c r="AB1938" s="186"/>
      <c r="AC1938" s="186"/>
      <c r="AD1938" s="203"/>
      <c r="AF1938" s="203"/>
      <c r="AG1938" s="102" t="str">
        <f t="shared" si="277"/>
        <v/>
      </c>
      <c r="AH1938" s="10" t="str">
        <f t="shared" si="280"/>
        <v/>
      </c>
      <c r="AI1938" s="102"/>
      <c r="AJ1938" s="10"/>
      <c r="AK1938" s="10"/>
      <c r="AL1938" s="105"/>
      <c r="AM1938" s="102"/>
      <c r="AN1938" s="10"/>
      <c r="AO1938" s="10" t="str">
        <f t="shared" si="278"/>
        <v/>
      </c>
      <c r="AT1938" s="10"/>
      <c r="AU1938" s="10" t="str">
        <f>IF(O1938="include",AF1938,"")</f>
        <v/>
      </c>
      <c r="AV1938" s="54" t="str">
        <f>IF(P1938="include",AF1938,"")</f>
        <v/>
      </c>
    </row>
    <row r="1939" spans="1:55" s="54" customFormat="1" ht="30">
      <c r="A1939" s="10">
        <v>2090</v>
      </c>
      <c r="B1939" s="10"/>
      <c r="C1939" s="10" t="s">
        <v>2517</v>
      </c>
      <c r="D1939" s="10">
        <v>3</v>
      </c>
      <c r="E1939" s="10">
        <v>3</v>
      </c>
      <c r="F1939" s="10">
        <v>3</v>
      </c>
      <c r="G1939" s="119" t="str">
        <f t="shared" si="281"/>
        <v>EXCLUDED</v>
      </c>
      <c r="H1939" s="147" t="s">
        <v>901</v>
      </c>
      <c r="I1939" s="189" t="s">
        <v>901</v>
      </c>
      <c r="J1939" s="10" t="str">
        <f>IF(AND(G1939="Excluded", H1939="Excluded"), "Mutually Excluded", IF(AND(OR(G1939="CERTAINLY INCLUDED", G1939="INCLUDED", G1939="MAYBE" ), OR(H1939="INCLUDED", H1939="MAYBE")), "MUTUALLY INCLUDED", IF(AND(G1939="MAYBE", H1939="MAYBE"), "Mutually MAYBE", IF(AND(G1939="Excluded", OR(H1939="INCLUDED", H1939="MAYBE")), "AI: No, Human: Yes", IF(AND(H1939="Excluded", OR(G1939="INCLUDED", G1939="CERTAINLY INCLUDED", G1939="MAYBE")), "AI: Yes, Human: No", "Other Conflict")))))</f>
        <v>Mutually Excluded</v>
      </c>
      <c r="K1939" s="10"/>
      <c r="L1939" s="10"/>
      <c r="N1939" s="220" t="s">
        <v>19</v>
      </c>
      <c r="O1939" s="54" t="str">
        <f>IF(J1939="Mutually Excluded","Exclude",IF(J1939= "Mutually Included","Include",M1939))</f>
        <v>Exclude</v>
      </c>
      <c r="P1939" s="54" t="str">
        <f>'Humans Alignment T&amp;A'!Z1939</f>
        <v>Exclude</v>
      </c>
      <c r="Q1939" s="120" t="str">
        <f>IF(AND(O1939="Exclude", P1939="Exclude"), "Mutually Excluded", IF(AND(OR(O1939="CERTAINLY INCLUDED", O1939="INCLUDE" ), OR(P1939="INCLUDE", P1939="MAYBE")), "MUTUALLY INCLUDED", IF(AND(O1939="MAYBE", P1939="MAYBE"), "Mutually MAYBE", IF(AND(O1939="Exclude", OR(P1939="INCLUDE", P1939="MAYBE")), "AI+Hum: No, Hum1+2: Yes", IF(AND(P1939="Exclude", OR(O1939="INCLUDE", O1939="CERTAINLY INCLUDED", H1939="MAYBE")), "Ai+hum: Yes, Hum1+2: No", "Other Conflict")))))</f>
        <v>Mutually Excluded</v>
      </c>
      <c r="U1939" s="121" t="str">
        <f>IF(Q1939="Mutually Excluded","Exclude",IF(Q1939= "Mutually Included","Include",R1939))</f>
        <v>Exclude</v>
      </c>
      <c r="V1939" s="122"/>
      <c r="X1939" s="117"/>
      <c r="Y1939" s="117"/>
      <c r="Z1939" s="103" t="str">
        <f t="shared" si="276"/>
        <v/>
      </c>
      <c r="AA1939" s="256"/>
      <c r="AB1939" s="186"/>
      <c r="AC1939" s="186"/>
      <c r="AD1939" s="203"/>
      <c r="AF1939" s="203"/>
      <c r="AG1939" s="102" t="str">
        <f t="shared" si="277"/>
        <v/>
      </c>
      <c r="AH1939" s="10" t="str">
        <f t="shared" si="280"/>
        <v/>
      </c>
      <c r="AI1939" s="102"/>
      <c r="AJ1939" s="10"/>
      <c r="AK1939" s="10"/>
      <c r="AL1939" s="105"/>
      <c r="AM1939" s="102"/>
      <c r="AN1939" s="10"/>
      <c r="AO1939" s="10" t="str">
        <f t="shared" si="278"/>
        <v/>
      </c>
      <c r="AT1939" s="10"/>
      <c r="AU1939" s="10" t="str">
        <f>IF(O1939="include",AF1939,"")</f>
        <v/>
      </c>
      <c r="AV1939" s="54" t="str">
        <f>IF(P1939="include",AF1939,"")</f>
        <v/>
      </c>
    </row>
    <row r="1940" spans="1:55" s="54" customFormat="1" ht="45">
      <c r="A1940" s="10">
        <v>2091</v>
      </c>
      <c r="B1940" s="10"/>
      <c r="C1940" s="10" t="s">
        <v>2518</v>
      </c>
      <c r="D1940" s="10">
        <v>1</v>
      </c>
      <c r="E1940" s="10">
        <v>1</v>
      </c>
      <c r="F1940" s="10">
        <v>1</v>
      </c>
      <c r="G1940" s="119" t="str">
        <f t="shared" si="281"/>
        <v>EXCLUDED</v>
      </c>
      <c r="H1940" s="147" t="s">
        <v>901</v>
      </c>
      <c r="I1940" s="189" t="s">
        <v>901</v>
      </c>
      <c r="J1940" s="10" t="str">
        <f>IF(AND(G1940="Excluded", H1940="Excluded"), "Mutually Excluded", IF(AND(OR(G1940="CERTAINLY INCLUDED", G1940="INCLUDED", G1940="MAYBE" ), OR(H1940="INCLUDED", H1940="MAYBE")), "MUTUALLY INCLUDED", IF(AND(G1940="MAYBE", H1940="MAYBE"), "Mutually MAYBE", IF(AND(G1940="Excluded", OR(H1940="INCLUDED", H1940="MAYBE")), "AI: No, Human: Yes", IF(AND(H1940="Excluded", OR(G1940="INCLUDED", G1940="CERTAINLY INCLUDED", G1940="MAYBE")), "AI: Yes, Human: No", "Other Conflict")))))</f>
        <v>Mutually Excluded</v>
      </c>
      <c r="K1940" s="10"/>
      <c r="L1940" s="10"/>
      <c r="N1940" s="220" t="s">
        <v>19</v>
      </c>
      <c r="O1940" s="54" t="str">
        <f>IF(J1940="Mutually Excluded","Exclude",IF(J1940= "Mutually Included","Include",M1940))</f>
        <v>Exclude</v>
      </c>
      <c r="P1940" s="54" t="str">
        <f>'Humans Alignment T&amp;A'!Z1940</f>
        <v>Exclude</v>
      </c>
      <c r="Q1940" s="120" t="str">
        <f>IF(AND(O1940="Exclude", P1940="Exclude"), "Mutually Excluded", IF(AND(OR(O1940="CERTAINLY INCLUDED", O1940="INCLUDE" ), OR(P1940="INCLUDE", P1940="MAYBE")), "MUTUALLY INCLUDED", IF(AND(O1940="MAYBE", P1940="MAYBE"), "Mutually MAYBE", IF(AND(O1940="Exclude", OR(P1940="INCLUDE", P1940="MAYBE")), "AI+Hum: No, Hum1+2: Yes", IF(AND(P1940="Exclude", OR(O1940="INCLUDE", O1940="CERTAINLY INCLUDED", H1940="MAYBE")), "Ai+hum: Yes, Hum1+2: No", "Other Conflict")))))</f>
        <v>Mutually Excluded</v>
      </c>
      <c r="U1940" s="121" t="str">
        <f>IF(Q1940="Mutually Excluded","Exclude",IF(Q1940= "Mutually Included","Include",R1940))</f>
        <v>Exclude</v>
      </c>
      <c r="V1940" s="122"/>
      <c r="X1940" s="117"/>
      <c r="Y1940" s="117"/>
      <c r="Z1940" s="103" t="str">
        <f t="shared" si="276"/>
        <v/>
      </c>
      <c r="AA1940" s="256"/>
      <c r="AB1940" s="186"/>
      <c r="AC1940" s="186"/>
      <c r="AD1940" s="203"/>
      <c r="AF1940" s="203"/>
      <c r="AG1940" s="102" t="str">
        <f t="shared" si="277"/>
        <v/>
      </c>
      <c r="AH1940" s="10" t="str">
        <f t="shared" si="280"/>
        <v/>
      </c>
      <c r="AI1940" s="102"/>
      <c r="AJ1940" s="10"/>
      <c r="AK1940" s="10"/>
      <c r="AL1940" s="105"/>
      <c r="AM1940" s="102"/>
      <c r="AN1940" s="10"/>
      <c r="AO1940" s="10" t="str">
        <f t="shared" si="278"/>
        <v/>
      </c>
      <c r="AT1940" s="10"/>
      <c r="AU1940" s="10" t="str">
        <f>IF(O1940="include",AF1940,"")</f>
        <v/>
      </c>
      <c r="AV1940" s="54" t="str">
        <f>IF(P1940="include",AF1940,"")</f>
        <v/>
      </c>
    </row>
    <row r="1941" spans="1:55" s="54" customFormat="1" ht="45">
      <c r="A1941" s="10">
        <v>2092</v>
      </c>
      <c r="B1941" s="10"/>
      <c r="C1941" s="10" t="s">
        <v>2520</v>
      </c>
      <c r="D1941" s="10">
        <v>3</v>
      </c>
      <c r="E1941" s="10">
        <v>2</v>
      </c>
      <c r="F1941" s="10">
        <v>3</v>
      </c>
      <c r="G1941" s="119" t="str">
        <f t="shared" si="281"/>
        <v>EXCLUDED</v>
      </c>
      <c r="H1941" s="147" t="s">
        <v>901</v>
      </c>
      <c r="I1941" s="189" t="s">
        <v>901</v>
      </c>
      <c r="J1941" s="10" t="str">
        <f>IF(AND(G1941="Excluded", H1941="Excluded"), "Mutually Excluded", IF(AND(OR(G1941="CERTAINLY INCLUDED", G1941="INCLUDED", G1941="MAYBE" ), OR(H1941="INCLUDED", H1941="MAYBE")), "MUTUALLY INCLUDED", IF(AND(G1941="MAYBE", H1941="MAYBE"), "Mutually MAYBE", IF(AND(G1941="Excluded", OR(H1941="INCLUDED", H1941="MAYBE")), "AI: No, Human: Yes", IF(AND(H1941="Excluded", OR(G1941="INCLUDED", G1941="CERTAINLY INCLUDED", G1941="MAYBE")), "AI: Yes, Human: No", "Other Conflict")))))</f>
        <v>Mutually Excluded</v>
      </c>
      <c r="K1941" s="10"/>
      <c r="L1941" s="10"/>
      <c r="N1941" s="220" t="s">
        <v>19</v>
      </c>
      <c r="O1941" s="54" t="str">
        <f>IF(J1941="Mutually Excluded","Exclude",IF(J1941= "Mutually Included","Include",M1941))</f>
        <v>Exclude</v>
      </c>
      <c r="P1941" s="54" t="str">
        <f>'Humans Alignment T&amp;A'!Z1941</f>
        <v>Exclude</v>
      </c>
      <c r="Q1941" s="120" t="str">
        <f>IF(AND(O1941="Exclude", P1941="Exclude"), "Mutually Excluded", IF(AND(OR(O1941="CERTAINLY INCLUDED", O1941="INCLUDE" ), OR(P1941="INCLUDE", P1941="MAYBE")), "MUTUALLY INCLUDED", IF(AND(O1941="MAYBE", P1941="MAYBE"), "Mutually MAYBE", IF(AND(O1941="Exclude", OR(P1941="INCLUDE", P1941="MAYBE")), "AI+Hum: No, Hum1+2: Yes", IF(AND(P1941="Exclude", OR(O1941="INCLUDE", O1941="CERTAINLY INCLUDED", H1941="MAYBE")), "Ai+hum: Yes, Hum1+2: No", "Other Conflict")))))</f>
        <v>Mutually Excluded</v>
      </c>
      <c r="U1941" s="121" t="str">
        <f>IF(Q1941="Mutually Excluded","Exclude",IF(Q1941= "Mutually Included","Include",R1941))</f>
        <v>Exclude</v>
      </c>
      <c r="V1941" s="122"/>
      <c r="X1941" s="117"/>
      <c r="Y1941" s="117"/>
      <c r="Z1941" s="103" t="str">
        <f t="shared" si="276"/>
        <v/>
      </c>
      <c r="AA1941" s="256"/>
      <c r="AB1941" s="186"/>
      <c r="AC1941" s="186"/>
      <c r="AD1941" s="203"/>
      <c r="AF1941" s="203"/>
      <c r="AG1941" s="102" t="str">
        <f t="shared" si="277"/>
        <v/>
      </c>
      <c r="AH1941" s="10" t="str">
        <f t="shared" si="280"/>
        <v/>
      </c>
      <c r="AI1941" s="102"/>
      <c r="AJ1941" s="10"/>
      <c r="AK1941" s="10"/>
      <c r="AL1941" s="105"/>
      <c r="AM1941" s="102"/>
      <c r="AN1941" s="10"/>
      <c r="AO1941" s="10" t="str">
        <f t="shared" si="278"/>
        <v/>
      </c>
      <c r="AT1941" s="10"/>
      <c r="AU1941" s="10" t="str">
        <f>IF(O1941="include",AF1941,"")</f>
        <v/>
      </c>
      <c r="AV1941" s="54" t="str">
        <f>IF(P1941="include",AF1941,"")</f>
        <v/>
      </c>
    </row>
    <row r="1942" spans="1:55" s="54" customFormat="1" ht="30">
      <c r="A1942" s="10">
        <v>2093</v>
      </c>
      <c r="B1942" s="10"/>
      <c r="C1942" s="10" t="s">
        <v>2521</v>
      </c>
      <c r="D1942" s="10">
        <v>4</v>
      </c>
      <c r="E1942" s="10">
        <v>3</v>
      </c>
      <c r="F1942" s="10">
        <v>4</v>
      </c>
      <c r="G1942" s="119" t="str">
        <f t="shared" si="281"/>
        <v>EXCLUDED</v>
      </c>
      <c r="H1942" s="147" t="s">
        <v>901</v>
      </c>
      <c r="I1942" s="189" t="s">
        <v>901</v>
      </c>
      <c r="J1942" s="10" t="str">
        <f>IF(AND(G1942="Excluded", H1942="Excluded"), "Mutually Excluded", IF(AND(OR(G1942="CERTAINLY INCLUDED", G1942="INCLUDED", G1942="MAYBE" ), OR(H1942="INCLUDED", H1942="MAYBE")), "MUTUALLY INCLUDED", IF(AND(G1942="MAYBE", H1942="MAYBE"), "Mutually MAYBE", IF(AND(G1942="Excluded", OR(H1942="INCLUDED", H1942="MAYBE")), "AI: No, Human: Yes", IF(AND(H1942="Excluded", OR(G1942="INCLUDED", G1942="CERTAINLY INCLUDED", G1942="MAYBE")), "AI: Yes, Human: No", "Other Conflict")))))</f>
        <v>Mutually Excluded</v>
      </c>
      <c r="K1942" s="10"/>
      <c r="L1942" s="10"/>
      <c r="N1942" s="220" t="s">
        <v>19</v>
      </c>
      <c r="O1942" s="54" t="str">
        <f>IF(J1942="Mutually Excluded","Exclude",IF(J1942= "Mutually Included","Include",M1942))</f>
        <v>Exclude</v>
      </c>
      <c r="P1942" s="54" t="str">
        <f>'Humans Alignment T&amp;A'!Z1942</f>
        <v>Exclude</v>
      </c>
      <c r="Q1942" s="120" t="str">
        <f>IF(AND(O1942="Exclude", P1942="Exclude"), "Mutually Excluded", IF(AND(OR(O1942="CERTAINLY INCLUDED", O1942="INCLUDE" ), OR(P1942="INCLUDE", P1942="MAYBE")), "MUTUALLY INCLUDED", IF(AND(O1942="MAYBE", P1942="MAYBE"), "Mutually MAYBE", IF(AND(O1942="Exclude", OR(P1942="INCLUDE", P1942="MAYBE")), "AI+Hum: No, Hum1+2: Yes", IF(AND(P1942="Exclude", OR(O1942="INCLUDE", O1942="CERTAINLY INCLUDED", H1942="MAYBE")), "Ai+hum: Yes, Hum1+2: No", "Other Conflict")))))</f>
        <v>Mutually Excluded</v>
      </c>
      <c r="U1942" s="121" t="str">
        <f>IF(Q1942="Mutually Excluded","Exclude",IF(Q1942= "Mutually Included","Include",R1942))</f>
        <v>Exclude</v>
      </c>
      <c r="V1942" s="122"/>
      <c r="X1942" s="117"/>
      <c r="Y1942" s="117"/>
      <c r="Z1942" s="103" t="str">
        <f t="shared" si="276"/>
        <v/>
      </c>
      <c r="AA1942" s="256"/>
      <c r="AB1942" s="186"/>
      <c r="AC1942" s="186"/>
      <c r="AD1942" s="203"/>
      <c r="AF1942" s="203"/>
      <c r="AG1942" s="102" t="str">
        <f t="shared" si="277"/>
        <v/>
      </c>
      <c r="AH1942" s="10" t="str">
        <f t="shared" si="280"/>
        <v/>
      </c>
      <c r="AI1942" s="102"/>
      <c r="AJ1942" s="10"/>
      <c r="AK1942" s="10"/>
      <c r="AL1942" s="105"/>
      <c r="AM1942" s="102"/>
      <c r="AN1942" s="10"/>
      <c r="AO1942" s="10" t="str">
        <f t="shared" si="278"/>
        <v/>
      </c>
      <c r="AT1942" s="10"/>
      <c r="AU1942" s="10" t="str">
        <f>IF(O1942="include",AF1942,"")</f>
        <v/>
      </c>
      <c r="AV1942" s="54" t="str">
        <f>IF(P1942="include",AF1942,"")</f>
        <v/>
      </c>
    </row>
    <row r="1943" spans="1:55" s="54" customFormat="1" ht="30">
      <c r="A1943" s="10">
        <v>2094</v>
      </c>
      <c r="B1943" s="10"/>
      <c r="C1943" s="10" t="s">
        <v>2522</v>
      </c>
      <c r="D1943" s="10">
        <v>2</v>
      </c>
      <c r="E1943" s="10">
        <v>2</v>
      </c>
      <c r="F1943" s="10">
        <v>2</v>
      </c>
      <c r="G1943" s="119" t="str">
        <f t="shared" si="281"/>
        <v>EXCLUDED</v>
      </c>
      <c r="H1943" s="147" t="s">
        <v>901</v>
      </c>
      <c r="I1943" s="189" t="s">
        <v>901</v>
      </c>
      <c r="J1943" s="10" t="str">
        <f>IF(AND(G1943="Excluded", H1943="Excluded"), "Mutually Excluded", IF(AND(OR(G1943="CERTAINLY INCLUDED", G1943="INCLUDED", G1943="MAYBE" ), OR(H1943="INCLUDED", H1943="MAYBE")), "MUTUALLY INCLUDED", IF(AND(G1943="MAYBE", H1943="MAYBE"), "Mutually MAYBE", IF(AND(G1943="Excluded", OR(H1943="INCLUDED", H1943="MAYBE")), "AI: No, Human: Yes", IF(AND(H1943="Excluded", OR(G1943="INCLUDED", G1943="CERTAINLY INCLUDED", G1943="MAYBE")), "AI: Yes, Human: No", "Other Conflict")))))</f>
        <v>Mutually Excluded</v>
      </c>
      <c r="K1943" s="10"/>
      <c r="L1943" s="10"/>
      <c r="N1943" s="220" t="s">
        <v>19</v>
      </c>
      <c r="O1943" s="54" t="str">
        <f>IF(J1943="Mutually Excluded","Exclude",IF(J1943= "Mutually Included","Include",M1943))</f>
        <v>Exclude</v>
      </c>
      <c r="P1943" s="54" t="str">
        <f>'Humans Alignment T&amp;A'!Z1943</f>
        <v>Exclude</v>
      </c>
      <c r="Q1943" s="120" t="str">
        <f>IF(AND(O1943="Exclude", P1943="Exclude"), "Mutually Excluded", IF(AND(OR(O1943="CERTAINLY INCLUDED", O1943="INCLUDE" ), OR(P1943="INCLUDE", P1943="MAYBE")), "MUTUALLY INCLUDED", IF(AND(O1943="MAYBE", P1943="MAYBE"), "Mutually MAYBE", IF(AND(O1943="Exclude", OR(P1943="INCLUDE", P1943="MAYBE")), "AI+Hum: No, Hum1+2: Yes", IF(AND(P1943="Exclude", OR(O1943="INCLUDE", O1943="CERTAINLY INCLUDED", H1943="MAYBE")), "Ai+hum: Yes, Hum1+2: No", "Other Conflict")))))</f>
        <v>Mutually Excluded</v>
      </c>
      <c r="U1943" s="121" t="str">
        <f>IF(Q1943="Mutually Excluded","Exclude",IF(Q1943= "Mutually Included","Include",R1943))</f>
        <v>Exclude</v>
      </c>
      <c r="V1943" s="122"/>
      <c r="X1943" s="117"/>
      <c r="Y1943" s="117"/>
      <c r="Z1943" s="103" t="str">
        <f t="shared" si="276"/>
        <v/>
      </c>
      <c r="AA1943" s="256"/>
      <c r="AB1943" s="186"/>
      <c r="AC1943" s="186"/>
      <c r="AD1943" s="203"/>
      <c r="AF1943" s="203"/>
      <c r="AG1943" s="102" t="str">
        <f t="shared" si="277"/>
        <v/>
      </c>
      <c r="AH1943" s="10" t="str">
        <f t="shared" si="280"/>
        <v/>
      </c>
      <c r="AI1943" s="102"/>
      <c r="AJ1943" s="10"/>
      <c r="AK1943" s="10"/>
      <c r="AL1943" s="105"/>
      <c r="AM1943" s="102"/>
      <c r="AN1943" s="10"/>
      <c r="AO1943" s="10" t="str">
        <f t="shared" si="278"/>
        <v/>
      </c>
      <c r="AT1943" s="10"/>
      <c r="AU1943" s="10" t="str">
        <f>IF(O1943="include",AF1943,"")</f>
        <v/>
      </c>
      <c r="AV1943" s="54" t="str">
        <f>IF(P1943="include",AF1943,"")</f>
        <v/>
      </c>
    </row>
    <row r="1944" spans="1:55" s="54" customFormat="1" ht="30" customHeight="1">
      <c r="A1944" s="10">
        <v>2095</v>
      </c>
      <c r="B1944" s="10"/>
      <c r="C1944" s="10" t="s">
        <v>2523</v>
      </c>
      <c r="D1944" s="10">
        <v>4</v>
      </c>
      <c r="E1944" s="10">
        <v>4</v>
      </c>
      <c r="F1944" s="10">
        <v>3</v>
      </c>
      <c r="G1944" s="119" t="str">
        <f t="shared" si="281"/>
        <v>EXCLUDED</v>
      </c>
      <c r="H1944" s="147" t="s">
        <v>901</v>
      </c>
      <c r="I1944" s="189" t="s">
        <v>901</v>
      </c>
      <c r="J1944" s="10" t="str">
        <f>IF(AND(G1944="Excluded", H1944="Excluded"), "Mutually Excluded", IF(AND(OR(G1944="CERTAINLY INCLUDED", G1944="INCLUDED", G1944="MAYBE" ), OR(H1944="INCLUDED", H1944="MAYBE")), "MUTUALLY INCLUDED", IF(AND(G1944="MAYBE", H1944="MAYBE"), "Mutually MAYBE", IF(AND(G1944="Excluded", OR(H1944="INCLUDED", H1944="MAYBE")), "AI: No, Human: Yes", IF(AND(H1944="Excluded", OR(G1944="INCLUDED", G1944="CERTAINLY INCLUDED", G1944="MAYBE")), "AI: Yes, Human: No", "Other Conflict")))))</f>
        <v>Mutually Excluded</v>
      </c>
      <c r="K1944" s="10"/>
      <c r="L1944" s="10"/>
      <c r="N1944" s="220" t="s">
        <v>23</v>
      </c>
      <c r="O1944" s="54" t="str">
        <f>IF(J1944="Mutually Excluded","Exclude",IF(J1944= "Mutually Included","Include",M1944))</f>
        <v>Exclude</v>
      </c>
      <c r="P1944" s="54" t="str">
        <f>'Humans Alignment T&amp;A'!Z1944</f>
        <v>Exclude</v>
      </c>
      <c r="Q1944" s="120" t="str">
        <f>IF(AND(O1944="Exclude", P1944="Exclude"), "Mutually Excluded", IF(AND(OR(O1944="CERTAINLY INCLUDED", O1944="INCLUDE" ), OR(P1944="INCLUDE", P1944="MAYBE")), "MUTUALLY INCLUDED", IF(AND(O1944="MAYBE", P1944="MAYBE"), "Mutually MAYBE", IF(AND(O1944="Exclude", OR(P1944="INCLUDE", P1944="MAYBE")), "AI+Hum: No, Hum1+2: Yes", IF(AND(P1944="Exclude", OR(O1944="INCLUDE", O1944="CERTAINLY INCLUDED", H1944="MAYBE")), "Ai+hum: Yes, Hum1+2: No", "Other Conflict")))))</f>
        <v>Mutually Excluded</v>
      </c>
      <c r="U1944" s="121" t="str">
        <f>IF(Q1944="Mutually Excluded","Exclude",IF(Q1944= "Mutually Included","Include",R1944))</f>
        <v>Exclude</v>
      </c>
      <c r="V1944" s="122"/>
      <c r="X1944" s="117"/>
      <c r="Y1944" s="117"/>
      <c r="Z1944" s="103" t="str">
        <f t="shared" si="276"/>
        <v/>
      </c>
      <c r="AA1944" s="256"/>
      <c r="AB1944" s="186"/>
      <c r="AC1944" s="186"/>
      <c r="AD1944" s="203"/>
      <c r="AF1944" s="203"/>
      <c r="AG1944" s="102" t="str">
        <f t="shared" si="277"/>
        <v/>
      </c>
      <c r="AH1944" s="10" t="str">
        <f t="shared" si="280"/>
        <v/>
      </c>
      <c r="AI1944" s="102"/>
      <c r="AJ1944" s="10"/>
      <c r="AK1944" s="10"/>
      <c r="AL1944" s="105"/>
      <c r="AM1944" s="102"/>
      <c r="AN1944" s="10"/>
      <c r="AO1944" s="10" t="str">
        <f t="shared" si="278"/>
        <v/>
      </c>
      <c r="AT1944" s="10"/>
      <c r="AU1944" s="10" t="str">
        <f>IF(O1944="include",AF1944,"")</f>
        <v/>
      </c>
      <c r="AV1944" s="54" t="str">
        <f>IF(P1944="include",AF1944,"")</f>
        <v/>
      </c>
    </row>
    <row r="1945" spans="1:55" s="54" customFormat="1" ht="45">
      <c r="A1945" s="10">
        <v>2096</v>
      </c>
      <c r="B1945" s="10"/>
      <c r="C1945" s="10" t="s">
        <v>2525</v>
      </c>
      <c r="D1945" s="10">
        <v>3</v>
      </c>
      <c r="E1945" s="10">
        <v>3</v>
      </c>
      <c r="F1945" s="10">
        <v>2</v>
      </c>
      <c r="G1945" s="119" t="str">
        <f t="shared" si="281"/>
        <v>EXCLUDED</v>
      </c>
      <c r="H1945" s="147" t="s">
        <v>901</v>
      </c>
      <c r="I1945" s="189" t="s">
        <v>901</v>
      </c>
      <c r="J1945" s="10" t="str">
        <f>IF(AND(G1945="Excluded", H1945="Excluded"), "Mutually Excluded", IF(AND(OR(G1945="CERTAINLY INCLUDED", G1945="INCLUDED", G1945="MAYBE" ), OR(H1945="INCLUDED", H1945="MAYBE")), "MUTUALLY INCLUDED", IF(AND(G1945="MAYBE", H1945="MAYBE"), "Mutually MAYBE", IF(AND(G1945="Excluded", OR(H1945="INCLUDED", H1945="MAYBE")), "AI: No, Human: Yes", IF(AND(H1945="Excluded", OR(G1945="INCLUDED", G1945="CERTAINLY INCLUDED", G1945="MAYBE")), "AI: Yes, Human: No", "Other Conflict")))))</f>
        <v>Mutually Excluded</v>
      </c>
      <c r="K1945" s="10"/>
      <c r="L1945" s="10"/>
      <c r="N1945" s="220" t="s">
        <v>19</v>
      </c>
      <c r="O1945" s="54" t="str">
        <f>IF(J1945="Mutually Excluded","Exclude",IF(J1945= "Mutually Included","Include",M1945))</f>
        <v>Exclude</v>
      </c>
      <c r="P1945" s="54" t="str">
        <f>'Humans Alignment T&amp;A'!Z1945</f>
        <v>Exclude</v>
      </c>
      <c r="Q1945" s="120" t="str">
        <f>IF(AND(O1945="Exclude", P1945="Exclude"), "Mutually Excluded", IF(AND(OR(O1945="CERTAINLY INCLUDED", O1945="INCLUDE" ), OR(P1945="INCLUDE", P1945="MAYBE")), "MUTUALLY INCLUDED", IF(AND(O1945="MAYBE", P1945="MAYBE"), "Mutually MAYBE", IF(AND(O1945="Exclude", OR(P1945="INCLUDE", P1945="MAYBE")), "AI+Hum: No, Hum1+2: Yes", IF(AND(P1945="Exclude", OR(O1945="INCLUDE", O1945="CERTAINLY INCLUDED", H1945="MAYBE")), "Ai+hum: Yes, Hum1+2: No", "Other Conflict")))))</f>
        <v>Mutually Excluded</v>
      </c>
      <c r="U1945" s="121" t="str">
        <f>IF(Q1945="Mutually Excluded","Exclude",IF(Q1945= "Mutually Included","Include",R1945))</f>
        <v>Exclude</v>
      </c>
      <c r="V1945" s="122"/>
      <c r="X1945" s="117"/>
      <c r="Y1945" s="117"/>
      <c r="Z1945" s="103" t="str">
        <f t="shared" si="276"/>
        <v/>
      </c>
      <c r="AA1945" s="256"/>
      <c r="AB1945" s="186"/>
      <c r="AC1945" s="186"/>
      <c r="AD1945" s="203"/>
      <c r="AF1945" s="203"/>
      <c r="AG1945" s="102" t="str">
        <f t="shared" si="277"/>
        <v/>
      </c>
      <c r="AH1945" s="10" t="str">
        <f t="shared" si="280"/>
        <v/>
      </c>
      <c r="AI1945" s="102"/>
      <c r="AJ1945" s="10"/>
      <c r="AK1945" s="10"/>
      <c r="AL1945" s="105"/>
      <c r="AM1945" s="102"/>
      <c r="AN1945" s="10"/>
      <c r="AO1945" s="10" t="str">
        <f t="shared" si="278"/>
        <v/>
      </c>
      <c r="AT1945" s="10"/>
      <c r="AU1945" s="10" t="str">
        <f>IF(O1945="include",AF1945,"")</f>
        <v/>
      </c>
      <c r="AV1945" s="54" t="str">
        <f>IF(P1945="include",AF1945,"")</f>
        <v/>
      </c>
    </row>
    <row r="1946" spans="1:55" s="54" customFormat="1" ht="30">
      <c r="A1946" s="10">
        <v>2097</v>
      </c>
      <c r="B1946" s="10"/>
      <c r="C1946" s="10" t="s">
        <v>2526</v>
      </c>
      <c r="D1946" s="10">
        <v>2</v>
      </c>
      <c r="E1946" s="10">
        <v>2</v>
      </c>
      <c r="F1946" s="10">
        <v>1</v>
      </c>
      <c r="G1946" s="119" t="str">
        <f t="shared" si="281"/>
        <v>EXCLUDED</v>
      </c>
      <c r="H1946" s="147" t="s">
        <v>901</v>
      </c>
      <c r="I1946" s="189" t="s">
        <v>901</v>
      </c>
      <c r="J1946" s="10" t="str">
        <f>IF(AND(G1946="Excluded", H1946="Excluded"), "Mutually Excluded", IF(AND(OR(G1946="CERTAINLY INCLUDED", G1946="INCLUDED", G1946="MAYBE" ), OR(H1946="INCLUDED", H1946="MAYBE")), "MUTUALLY INCLUDED", IF(AND(G1946="MAYBE", H1946="MAYBE"), "Mutually MAYBE", IF(AND(G1946="Excluded", OR(H1946="INCLUDED", H1946="MAYBE")), "AI: No, Human: Yes", IF(AND(H1946="Excluded", OR(G1946="INCLUDED", G1946="CERTAINLY INCLUDED", G1946="MAYBE")), "AI: Yes, Human: No", "Other Conflict")))))</f>
        <v>Mutually Excluded</v>
      </c>
      <c r="K1946" s="10"/>
      <c r="L1946" s="10"/>
      <c r="N1946" s="220" t="s">
        <v>19</v>
      </c>
      <c r="O1946" s="54" t="str">
        <f>IF(J1946="Mutually Excluded","Exclude",IF(J1946= "Mutually Included","Include",M1946))</f>
        <v>Exclude</v>
      </c>
      <c r="P1946" s="54" t="str">
        <f>'Humans Alignment T&amp;A'!Z1946</f>
        <v>Exclude</v>
      </c>
      <c r="Q1946" s="120" t="str">
        <f>IF(AND(O1946="Exclude", P1946="Exclude"), "Mutually Excluded", IF(AND(OR(O1946="CERTAINLY INCLUDED", O1946="INCLUDE" ), OR(P1946="INCLUDE", P1946="MAYBE")), "MUTUALLY INCLUDED", IF(AND(O1946="MAYBE", P1946="MAYBE"), "Mutually MAYBE", IF(AND(O1946="Exclude", OR(P1946="INCLUDE", P1946="MAYBE")), "AI+Hum: No, Hum1+2: Yes", IF(AND(P1946="Exclude", OR(O1946="INCLUDE", O1946="CERTAINLY INCLUDED", H1946="MAYBE")), "Ai+hum: Yes, Hum1+2: No", "Other Conflict")))))</f>
        <v>Mutually Excluded</v>
      </c>
      <c r="U1946" s="121" t="str">
        <f>IF(Q1946="Mutually Excluded","Exclude",IF(Q1946= "Mutually Included","Include",R1946))</f>
        <v>Exclude</v>
      </c>
      <c r="V1946" s="122"/>
      <c r="X1946" s="117"/>
      <c r="Y1946" s="117"/>
      <c r="Z1946" s="103" t="str">
        <f t="shared" si="276"/>
        <v/>
      </c>
      <c r="AA1946" s="256"/>
      <c r="AB1946" s="186"/>
      <c r="AC1946" s="186"/>
      <c r="AD1946" s="203"/>
      <c r="AF1946" s="203"/>
      <c r="AG1946" s="102" t="str">
        <f t="shared" si="277"/>
        <v/>
      </c>
      <c r="AH1946" s="10" t="str">
        <f t="shared" si="280"/>
        <v/>
      </c>
      <c r="AI1946" s="102"/>
      <c r="AJ1946" s="10"/>
      <c r="AK1946" s="10"/>
      <c r="AL1946" s="105"/>
      <c r="AM1946" s="102"/>
      <c r="AN1946" s="10"/>
      <c r="AO1946" s="10" t="str">
        <f t="shared" si="278"/>
        <v/>
      </c>
      <c r="AT1946" s="10"/>
      <c r="AU1946" s="10" t="str">
        <f>IF(O1946="include",AF1946,"")</f>
        <v/>
      </c>
      <c r="AV1946" s="54" t="str">
        <f>IF(P1946="include",AF1946,"")</f>
        <v/>
      </c>
    </row>
    <row r="1947" spans="1:55" s="54" customFormat="1" ht="30">
      <c r="A1947" s="10">
        <v>2098</v>
      </c>
      <c r="B1947" s="10"/>
      <c r="C1947" s="10" t="s">
        <v>2527</v>
      </c>
      <c r="D1947" s="10">
        <v>2</v>
      </c>
      <c r="E1947" s="10">
        <v>2</v>
      </c>
      <c r="F1947" s="10">
        <v>2</v>
      </c>
      <c r="G1947" s="119" t="str">
        <f t="shared" si="281"/>
        <v>EXCLUDED</v>
      </c>
      <c r="H1947" s="147" t="s">
        <v>901</v>
      </c>
      <c r="I1947" s="189" t="s">
        <v>901</v>
      </c>
      <c r="J1947" s="10" t="str">
        <f>IF(AND(G1947="Excluded", H1947="Excluded"), "Mutually Excluded", IF(AND(OR(G1947="CERTAINLY INCLUDED", G1947="INCLUDED", G1947="MAYBE" ), OR(H1947="INCLUDED", H1947="MAYBE")), "MUTUALLY INCLUDED", IF(AND(G1947="MAYBE", H1947="MAYBE"), "Mutually MAYBE", IF(AND(G1947="Excluded", OR(H1947="INCLUDED", H1947="MAYBE")), "AI: No, Human: Yes", IF(AND(H1947="Excluded", OR(G1947="INCLUDED", G1947="CERTAINLY INCLUDED", G1947="MAYBE")), "AI: Yes, Human: No", "Other Conflict")))))</f>
        <v>Mutually Excluded</v>
      </c>
      <c r="K1947" s="10"/>
      <c r="L1947" s="10"/>
      <c r="N1947" s="220" t="s">
        <v>19</v>
      </c>
      <c r="O1947" s="54" t="str">
        <f>IF(J1947="Mutually Excluded","Exclude",IF(J1947= "Mutually Included","Include",M1947))</f>
        <v>Exclude</v>
      </c>
      <c r="P1947" s="54" t="str">
        <f>'Humans Alignment T&amp;A'!Z1947</f>
        <v>Exclude</v>
      </c>
      <c r="Q1947" s="120" t="str">
        <f>IF(AND(O1947="Exclude", P1947="Exclude"), "Mutually Excluded", IF(AND(OR(O1947="CERTAINLY INCLUDED", O1947="INCLUDE" ), OR(P1947="INCLUDE", P1947="MAYBE")), "MUTUALLY INCLUDED", IF(AND(O1947="MAYBE", P1947="MAYBE"), "Mutually MAYBE", IF(AND(O1947="Exclude", OR(P1947="INCLUDE", P1947="MAYBE")), "AI+Hum: No, Hum1+2: Yes", IF(AND(P1947="Exclude", OR(O1947="INCLUDE", O1947="CERTAINLY INCLUDED", H1947="MAYBE")), "Ai+hum: Yes, Hum1+2: No", "Other Conflict")))))</f>
        <v>Mutually Excluded</v>
      </c>
      <c r="U1947" s="121" t="str">
        <f>IF(Q1947="Mutually Excluded","Exclude",IF(Q1947= "Mutually Included","Include",R1947))</f>
        <v>Exclude</v>
      </c>
      <c r="V1947" s="122"/>
      <c r="X1947" s="117"/>
      <c r="Y1947" s="117"/>
      <c r="Z1947" s="103" t="str">
        <f t="shared" si="276"/>
        <v/>
      </c>
      <c r="AA1947" s="256"/>
      <c r="AB1947" s="186"/>
      <c r="AC1947" s="186"/>
      <c r="AD1947" s="203"/>
      <c r="AF1947" s="203"/>
      <c r="AG1947" s="102" t="str">
        <f t="shared" si="277"/>
        <v/>
      </c>
      <c r="AH1947" s="10" t="str">
        <f t="shared" si="280"/>
        <v/>
      </c>
      <c r="AI1947" s="102"/>
      <c r="AJ1947" s="10"/>
      <c r="AK1947" s="10"/>
      <c r="AL1947" s="105"/>
      <c r="AM1947" s="102"/>
      <c r="AN1947" s="10"/>
      <c r="AO1947" s="10" t="str">
        <f t="shared" si="278"/>
        <v/>
      </c>
      <c r="AT1947" s="10"/>
      <c r="AU1947" s="10" t="str">
        <f>IF(O1947="include",AF1947,"")</f>
        <v/>
      </c>
      <c r="AV1947" s="54" t="str">
        <f>IF(P1947="include",AF1947,"")</f>
        <v/>
      </c>
    </row>
    <row r="1948" spans="1:55" s="54" customFormat="1" ht="70.150000000000006" customHeight="1">
      <c r="A1948" s="10">
        <v>2099</v>
      </c>
      <c r="B1948" s="10"/>
      <c r="C1948" s="10" t="s">
        <v>2528</v>
      </c>
      <c r="D1948" s="10">
        <v>2</v>
      </c>
      <c r="E1948" s="10">
        <v>2</v>
      </c>
      <c r="F1948" s="10">
        <v>2</v>
      </c>
      <c r="G1948" s="119" t="str">
        <f t="shared" si="281"/>
        <v>EXCLUDED</v>
      </c>
      <c r="H1948" s="147" t="s">
        <v>901</v>
      </c>
      <c r="I1948" s="189" t="s">
        <v>901</v>
      </c>
      <c r="J1948" s="10" t="str">
        <f>IF(AND(G1948="Excluded", H1948="Excluded"), "Mutually Excluded", IF(AND(OR(G1948="CERTAINLY INCLUDED", G1948="INCLUDED", G1948="MAYBE" ), OR(H1948="INCLUDED", H1948="MAYBE")), "MUTUALLY INCLUDED", IF(AND(G1948="MAYBE", H1948="MAYBE"), "Mutually MAYBE", IF(AND(G1948="Excluded", OR(H1948="INCLUDED", H1948="MAYBE")), "AI: No, Human: Yes", IF(AND(H1948="Excluded", OR(G1948="INCLUDED", G1948="CERTAINLY INCLUDED", G1948="MAYBE")), "AI: Yes, Human: No", "Other Conflict")))))</f>
        <v>Mutually Excluded</v>
      </c>
      <c r="K1948" s="10"/>
      <c r="L1948" s="10"/>
      <c r="N1948" s="220" t="s">
        <v>19</v>
      </c>
      <c r="O1948" s="54" t="str">
        <f>IF(J1948="Mutually Excluded","Exclude",IF(J1948= "Mutually Included","Include",M1948))</f>
        <v>Exclude</v>
      </c>
      <c r="P1948" s="54" t="str">
        <f>'Humans Alignment T&amp;A'!Z1948</f>
        <v>Exclude</v>
      </c>
      <c r="Q1948" s="120" t="str">
        <f>IF(AND(O1948="Exclude", P1948="Exclude"), "Mutually Excluded", IF(AND(OR(O1948="CERTAINLY INCLUDED", O1948="INCLUDE" ), OR(P1948="INCLUDE", P1948="MAYBE")), "MUTUALLY INCLUDED", IF(AND(O1948="MAYBE", P1948="MAYBE"), "Mutually MAYBE", IF(AND(O1948="Exclude", OR(P1948="INCLUDE", P1948="MAYBE")), "AI+Hum: No, Hum1+2: Yes", IF(AND(P1948="Exclude", OR(O1948="INCLUDE", O1948="CERTAINLY INCLUDED", H1948="MAYBE")), "Ai+hum: Yes, Hum1+2: No", "Other Conflict")))))</f>
        <v>Mutually Excluded</v>
      </c>
      <c r="U1948" s="121" t="str">
        <f>IF(Q1948="Mutually Excluded","Exclude",IF(Q1948= "Mutually Included","Include",R1948))</f>
        <v>Exclude</v>
      </c>
      <c r="V1948" s="122"/>
      <c r="X1948" s="117"/>
      <c r="Y1948" s="117"/>
      <c r="Z1948" s="103" t="str">
        <f t="shared" si="276"/>
        <v/>
      </c>
      <c r="AA1948" s="256"/>
      <c r="AB1948" s="186"/>
      <c r="AC1948" s="186"/>
      <c r="AD1948" s="203"/>
      <c r="AF1948" s="203"/>
      <c r="AG1948" s="102" t="str">
        <f t="shared" si="277"/>
        <v/>
      </c>
      <c r="AH1948" s="10" t="str">
        <f t="shared" si="280"/>
        <v/>
      </c>
      <c r="AI1948" s="102"/>
      <c r="AJ1948" s="10"/>
      <c r="AK1948" s="10"/>
      <c r="AL1948" s="105"/>
      <c r="AM1948" s="102"/>
      <c r="AN1948" s="10"/>
      <c r="AO1948" s="10" t="str">
        <f t="shared" si="278"/>
        <v/>
      </c>
      <c r="AT1948" s="10"/>
      <c r="AU1948" s="10" t="str">
        <f>IF(O1948="include",AF1948,"")</f>
        <v/>
      </c>
      <c r="AV1948" s="54" t="str">
        <f>IF(P1948="include",AF1948,"")</f>
        <v/>
      </c>
      <c r="BC1948" s="10"/>
    </row>
    <row r="1949" spans="1:55" s="54" customFormat="1" ht="30.75" thickBot="1">
      <c r="A1949" s="10">
        <v>2100</v>
      </c>
      <c r="B1949" s="10"/>
      <c r="C1949" s="10" t="s">
        <v>2529</v>
      </c>
      <c r="D1949" s="10">
        <v>2</v>
      </c>
      <c r="E1949" s="10">
        <v>2</v>
      </c>
      <c r="F1949" s="10">
        <v>2</v>
      </c>
      <c r="G1949" s="119" t="str">
        <f t="shared" si="281"/>
        <v>EXCLUDED</v>
      </c>
      <c r="H1949" s="147" t="s">
        <v>901</v>
      </c>
      <c r="I1949" s="189" t="s">
        <v>901</v>
      </c>
      <c r="J1949" s="10" t="str">
        <f>IF(AND(G1949="Excluded", H1949="Excluded"), "Mutually Excluded", IF(AND(OR(G1949="CERTAINLY INCLUDED", G1949="INCLUDED", G1949="MAYBE" ), OR(H1949="INCLUDED", H1949="MAYBE")), "MUTUALLY INCLUDED", IF(AND(G1949="MAYBE", H1949="MAYBE"), "Mutually MAYBE", IF(AND(G1949="Excluded", OR(H1949="INCLUDED", H1949="MAYBE")), "AI: No, Human: Yes", IF(AND(H1949="Excluded", OR(G1949="INCLUDED", G1949="CERTAINLY INCLUDED", G1949="MAYBE")), "AI: Yes, Human: No", "Other Conflict")))))</f>
        <v>Mutually Excluded</v>
      </c>
      <c r="K1949" s="10"/>
      <c r="L1949" s="10"/>
      <c r="N1949" s="220" t="s">
        <v>19</v>
      </c>
      <c r="O1949" s="54" t="str">
        <f>IF(J1949="Mutually Excluded","Exclude",IF(J1949= "Mutually Included","Include",M1949))</f>
        <v>Exclude</v>
      </c>
      <c r="P1949" s="54" t="str">
        <f>'Humans Alignment T&amp;A'!Z1949</f>
        <v>Exclude</v>
      </c>
      <c r="Q1949" s="120" t="str">
        <f>IF(AND(O1949="Exclude", P1949="Exclude"), "Mutually Excluded", IF(AND(OR(O1949="CERTAINLY INCLUDED", O1949="INCLUDE" ), OR(P1949="INCLUDE", P1949="MAYBE")), "MUTUALLY INCLUDED", IF(AND(O1949="MAYBE", P1949="MAYBE"), "Mutually MAYBE", IF(AND(O1949="Exclude", OR(P1949="INCLUDE", P1949="MAYBE")), "AI+Hum: No, Hum1+2: Yes", IF(AND(P1949="Exclude", OR(O1949="INCLUDE", O1949="CERTAINLY INCLUDED", H1949="MAYBE")), "Ai+hum: Yes, Hum1+2: No", "Other Conflict")))))</f>
        <v>Mutually Excluded</v>
      </c>
      <c r="U1949" s="121" t="str">
        <f>IF(Q1949="Mutually Excluded","Exclude",IF(Q1949= "Mutually Included","Include",R1949))</f>
        <v>Exclude</v>
      </c>
      <c r="V1949" s="122"/>
      <c r="X1949" s="117"/>
      <c r="Y1949" s="117"/>
      <c r="Z1949" s="103" t="str">
        <f t="shared" si="276"/>
        <v/>
      </c>
      <c r="AA1949" s="256"/>
      <c r="AB1949" s="186"/>
      <c r="AC1949" s="186"/>
      <c r="AD1949" s="203"/>
      <c r="AF1949" s="203"/>
      <c r="AG1949" s="102" t="str">
        <f t="shared" si="277"/>
        <v/>
      </c>
      <c r="AH1949" s="10" t="str">
        <f t="shared" si="280"/>
        <v/>
      </c>
      <c r="AI1949" s="102"/>
      <c r="AJ1949" s="10"/>
      <c r="AK1949" s="10"/>
      <c r="AL1949" s="105"/>
      <c r="AM1949" s="102"/>
      <c r="AN1949" s="10"/>
      <c r="AO1949" s="10" t="str">
        <f t="shared" si="278"/>
        <v/>
      </c>
      <c r="AT1949" s="10"/>
      <c r="AU1949" s="10" t="str">
        <f>IF(O1949="include",AF1949,"")</f>
        <v/>
      </c>
      <c r="AV1949" s="54" t="str">
        <f>IF(P1949="include",AF1949,"")</f>
        <v/>
      </c>
      <c r="BC1949" s="10"/>
    </row>
    <row r="1950" spans="1:55" s="54" customFormat="1" ht="30.75" thickBot="1">
      <c r="A1950" s="10">
        <v>2101</v>
      </c>
      <c r="B1950" s="10"/>
      <c r="C1950" s="10" t="s">
        <v>2530</v>
      </c>
      <c r="D1950" s="10">
        <v>1</v>
      </c>
      <c r="E1950" s="10">
        <v>1</v>
      </c>
      <c r="F1950" s="10">
        <v>1</v>
      </c>
      <c r="G1950" s="119" t="str">
        <f t="shared" si="281"/>
        <v>EXCLUDED</v>
      </c>
      <c r="H1950" s="147" t="s">
        <v>901</v>
      </c>
      <c r="I1950" s="189" t="s">
        <v>901</v>
      </c>
      <c r="J1950" s="10" t="str">
        <f>IF(AND(G1950="Excluded", H1950="Excluded"), "Mutually Excluded", IF(AND(OR(G1950="CERTAINLY INCLUDED", G1950="INCLUDED", G1950="MAYBE" ), OR(H1950="INCLUDED", H1950="MAYBE")), "MUTUALLY INCLUDED", IF(AND(G1950="MAYBE", H1950="MAYBE"), "Mutually MAYBE", IF(AND(G1950="Excluded", OR(H1950="INCLUDED", H1950="MAYBE")), "AI: No, Human: Yes", IF(AND(H1950="Excluded", OR(G1950="INCLUDED", G1950="CERTAINLY INCLUDED", G1950="MAYBE")), "AI: Yes, Human: No", "Other Conflict")))))</f>
        <v>Mutually Excluded</v>
      </c>
      <c r="K1950" s="10"/>
      <c r="L1950" s="10"/>
      <c r="N1950" s="220" t="s">
        <v>19</v>
      </c>
      <c r="O1950" s="54" t="str">
        <f>IF(J1950="Mutually Excluded","Exclude",IF(J1950= "Mutually Included","Include",M1950))</f>
        <v>Exclude</v>
      </c>
      <c r="P1950" s="54" t="str">
        <f>'Humans Alignment T&amp;A'!Z1950</f>
        <v>Exclude</v>
      </c>
      <c r="Q1950" s="120" t="str">
        <f>IF(AND(O1950="Exclude", P1950="Exclude"), "Mutually Excluded", IF(AND(OR(O1950="CERTAINLY INCLUDED", O1950="INCLUDE" ), OR(P1950="INCLUDE", P1950="MAYBE")), "MUTUALLY INCLUDED", IF(AND(O1950="MAYBE", P1950="MAYBE"), "Mutually MAYBE", IF(AND(O1950="Exclude", OR(P1950="INCLUDE", P1950="MAYBE")), "AI+Hum: No, Hum1+2: Yes", IF(AND(P1950="Exclude", OR(O1950="INCLUDE", O1950="CERTAINLY INCLUDED", H1950="MAYBE")), "Ai+hum: Yes, Hum1+2: No", "Other Conflict")))))</f>
        <v>Mutually Excluded</v>
      </c>
      <c r="S1950" s="54" t="s">
        <v>23</v>
      </c>
      <c r="T1950" s="54" t="s">
        <v>23</v>
      </c>
      <c r="U1950" s="121" t="str">
        <f>IF(Q1950="Mutually Excluded","Exclude",IF(Q1950= "Mutually Included","Include",R1950))</f>
        <v>Exclude</v>
      </c>
      <c r="V1950" s="122"/>
      <c r="X1950" s="201"/>
      <c r="Y1950" s="123"/>
      <c r="Z1950" s="103"/>
      <c r="AA1950" s="149"/>
      <c r="AB1950" s="124"/>
      <c r="AC1950" s="124"/>
      <c r="AD1950" s="205"/>
      <c r="AF1950" s="203"/>
      <c r="AG1950" s="102"/>
      <c r="AH1950" s="10"/>
      <c r="AI1950" s="184"/>
      <c r="AJ1950" s="10"/>
      <c r="AK1950" s="10"/>
      <c r="AL1950" s="135"/>
      <c r="AM1950" s="102"/>
      <c r="AN1950" s="10"/>
      <c r="AO1950" s="10" t="str">
        <f t="shared" si="278"/>
        <v/>
      </c>
      <c r="AT1950" s="10"/>
      <c r="AU1950" s="10" t="str">
        <f>IF(O1950="include",AF1950,"")</f>
        <v/>
      </c>
      <c r="AV1950" s="54" t="str">
        <f>IF(P1950="include",AF1950,"")</f>
        <v/>
      </c>
      <c r="BC1950" s="10"/>
    </row>
    <row r="1951" spans="1:55" s="54" customFormat="1" ht="409.5">
      <c r="A1951" s="10">
        <v>2102</v>
      </c>
      <c r="B1951" s="10" t="s">
        <v>2531</v>
      </c>
      <c r="C1951" s="10" t="s">
        <v>2531</v>
      </c>
      <c r="D1951" s="10">
        <v>5</v>
      </c>
      <c r="E1951" s="10">
        <v>5</v>
      </c>
      <c r="F1951" s="10">
        <v>5</v>
      </c>
      <c r="G1951" s="119" t="str">
        <f t="shared" si="281"/>
        <v>CERTAINLY INCLUDED</v>
      </c>
      <c r="H1951" s="147" t="s">
        <v>901</v>
      </c>
      <c r="I1951" s="189" t="s">
        <v>1752</v>
      </c>
      <c r="J1951" s="10" t="str">
        <f>IF(AND(G1951="Excluded", H1951="Excluded"), "Mutually Excluded", IF(AND(OR(G1951="CERTAINLY INCLUDED", G1951="INCLUDED", G1951="MAYBE" ), OR(H1951="INCLUDED", H1951="MAYBE")), "MUTUALLY INCLUDED", IF(AND(G1951="MAYBE", H1951="MAYBE"), "Mutually MAYBE", IF(AND(G1951="Excluded", OR(H1951="INCLUDED", H1951="MAYBE")), "AI: No, Human: Yes", IF(AND(H1951="Excluded", OR(G1951="INCLUDED", G1951="CERTAINLY INCLUDED", G1951="MAYBE")), "AI: Yes, Human: No", "Other Conflict")))))</f>
        <v>AI: Yes, Human: No</v>
      </c>
      <c r="K1951" s="10" t="s">
        <v>23</v>
      </c>
      <c r="L1951" s="10" t="s">
        <v>3012</v>
      </c>
      <c r="M1951" s="54" t="s">
        <v>23</v>
      </c>
      <c r="N1951" s="220" t="s">
        <v>19</v>
      </c>
      <c r="O1951" s="54" t="str">
        <f>IF(J1951="Mutually Excluded","Exclude",IF(J1951= "Mutually Included","Include",M1951))</f>
        <v>Include</v>
      </c>
      <c r="P1951" s="54" t="str">
        <f>'Humans Alignment T&amp;A'!Z1951</f>
        <v>Include</v>
      </c>
      <c r="Q1951" s="120" t="str">
        <f>IF(AND(O1951="Exclude", P1951="Exclude"), "Mutually Excluded", IF(AND(OR(O1951="CERTAINLY INCLUDED", O1951="INCLUDE" ), OR(P1951="INCLUDE", P1951="MAYBE")), "MUTUALLY INCLUDED", IF(AND(O1951="MAYBE", P1951="MAYBE"), "Mutually MAYBE", IF(AND(O1951="Exclude", OR(P1951="INCLUDE", P1951="MAYBE")), "AI+Hum: No, Hum1+2: Yes", IF(AND(P1951="Exclude", OR(O1951="INCLUDE", O1951="CERTAINLY INCLUDED", H1951="MAYBE")), "Ai+hum: Yes, Hum1+2: No", "Other Conflict")))))</f>
        <v>MUTUALLY INCLUDED</v>
      </c>
      <c r="R1951" s="185"/>
      <c r="U1951" s="121" t="str">
        <f>IF(Q1951="Mutually Excluded","Exclude",IF(Q1951= "Mutually Included","Include",R1951))</f>
        <v>Include</v>
      </c>
      <c r="V1951" s="122" t="s">
        <v>19</v>
      </c>
      <c r="W1951" s="190" t="s">
        <v>19</v>
      </c>
      <c r="X1951" s="201" t="s">
        <v>901</v>
      </c>
      <c r="Y1951" s="201" t="s">
        <v>3028</v>
      </c>
      <c r="Z1951" s="103" t="str">
        <f>IF(OR(ISBLANK(AF1951), ISBLANK(V1951)), "", IF(AND(OR(AF1951="Include", AF1951="Maybe"), OR(V1951="Include", V1951="Maybe", V1951="Certainly Included")), "Mutually Included", IF(AND(AF1951="Exclude", V1951="Exclude"), "Mutually Excluded", IF(AND(AF1951="Exclude", OR(V1951="Include", V1951="Maybe")), "Nikos Excluded, Cindy Included", IF(AND(OR(AF1951="Include", AF1951="Maybe"), V1951="Exclude"), "Nikos Included, Cindy Excluded", "Pal")))))</f>
        <v>Mutually Excluded</v>
      </c>
      <c r="AA1951" s="104" t="s">
        <v>19</v>
      </c>
      <c r="AB1951" s="186"/>
      <c r="AC1951" s="186"/>
      <c r="AD1951" s="203" t="s">
        <v>19</v>
      </c>
      <c r="AF1951" s="203" t="s">
        <v>19</v>
      </c>
      <c r="AG1951" s="102" t="str">
        <f t="shared" ref="AG1951" si="282">IF(OR(ISBLANK(AF1951), ISBLANK(AD1951)), "", IF(AND(OR(AF1951="Include", AF1951="Maybe"), OR(AD1951="Include", AD1951="Maybe", AD1951="Certainly Included")), "Mutually Included", IF(AND(AF1951="Exclude", AD1951="Exclude"), "Mutually Excluded", IF(AND(AF1951="Exclude", OR(AD1951="Include", AD1951="Maybe")), "Nikos Excluded, Mikhail Included", IF(AND(OR(AF1951="Include", AF1951="Maybe"), AD1951="Exclude"), "Nikos Included, Mikhail Excluded", "Pal")))))</f>
        <v>Mutually Excluded</v>
      </c>
      <c r="AH1951" s="10" t="str">
        <f t="shared" si="280"/>
        <v>Mutually Excluded</v>
      </c>
      <c r="AI1951" s="102" t="s">
        <v>19</v>
      </c>
      <c r="AJ1951" s="10"/>
      <c r="AK1951" s="10"/>
      <c r="AL1951" s="107" t="s">
        <v>19</v>
      </c>
      <c r="AM1951" s="102"/>
      <c r="AN1951" s="10"/>
      <c r="AO1951" s="10" t="str">
        <f t="shared" ref="AO1951" si="283">IF(OR(ISBLANK(AF1951), ISBLANK(AP1951)), "", IF(AND(OR(AF1951="Include", AF1951="Maybe"), OR(AP1951="Include", AP1951="Maybe", AP1951="Certainly Included")), "Mutually Included", IF(AND(AF1951="Exclude", AP1951="Exclude"), "Mutually Excluded", IF(AND(AF1951="Exclude", OR(AP1951="Include", AP1951="Maybe",, AP1951="Certainly Included")), "Human Excluded, AI Included", IF(AND(OR(AF1951="Include", AF1951="Maybe"), AP1951="Exclude"), "Human Included, AI Excluded", "Pal")))))</f>
        <v>Mutually Excluded</v>
      </c>
      <c r="AP1951" s="10" t="str">
        <f>IF(COUNTA(AQ1951:AS1951)=0, "", IF(COUNTIF(AQ1951:AS1951,5)=3, "Include", IF(COUNTIF(AQ1951:AS1951,5)&gt;=1, "Maybe", "Exclude")))</f>
        <v>Exclude</v>
      </c>
      <c r="AQ1951" s="54">
        <v>3</v>
      </c>
      <c r="AR1951" s="54">
        <v>2</v>
      </c>
      <c r="AS1951" s="54">
        <v>1</v>
      </c>
      <c r="AT1951" s="10" t="s">
        <v>3117</v>
      </c>
      <c r="AU1951" s="10" t="str">
        <f>IF(O1951="include",AF1951,"")</f>
        <v>Exclude</v>
      </c>
      <c r="AV1951" s="54" t="str">
        <f>IF(P1951="include",AF1951,"")</f>
        <v>Exclude</v>
      </c>
      <c r="BC1951" s="10"/>
    </row>
    <row r="1952" spans="1:55" s="54" customFormat="1" ht="30">
      <c r="A1952" s="10">
        <v>2103</v>
      </c>
      <c r="B1952" s="10"/>
      <c r="C1952" s="10" t="s">
        <v>2532</v>
      </c>
      <c r="D1952" s="10">
        <v>2</v>
      </c>
      <c r="E1952" s="10">
        <v>2</v>
      </c>
      <c r="F1952" s="10">
        <v>2</v>
      </c>
      <c r="G1952" s="119" t="str">
        <f t="shared" si="281"/>
        <v>EXCLUDED</v>
      </c>
      <c r="H1952" s="147" t="s">
        <v>901</v>
      </c>
      <c r="I1952" s="189" t="s">
        <v>901</v>
      </c>
      <c r="J1952" s="10" t="str">
        <f>IF(AND(G1952="Excluded", H1952="Excluded"), "Mutually Excluded", IF(AND(OR(G1952="CERTAINLY INCLUDED", G1952="INCLUDED", G1952="MAYBE" ), OR(H1952="INCLUDED", H1952="MAYBE")), "MUTUALLY INCLUDED", IF(AND(G1952="MAYBE", H1952="MAYBE"), "Mutually MAYBE", IF(AND(G1952="Excluded", OR(H1952="INCLUDED", H1952="MAYBE")), "AI: No, Human: Yes", IF(AND(H1952="Excluded", OR(G1952="INCLUDED", G1952="CERTAINLY INCLUDED", G1952="MAYBE")), "AI: Yes, Human: No", "Other Conflict")))))</f>
        <v>Mutually Excluded</v>
      </c>
      <c r="K1952" s="10"/>
      <c r="L1952" s="10"/>
      <c r="N1952" s="220" t="s">
        <v>19</v>
      </c>
      <c r="O1952" s="54" t="str">
        <f>IF(J1952="Mutually Excluded","Exclude",IF(J1952= "Mutually Included","Include",M1952))</f>
        <v>Exclude</v>
      </c>
      <c r="P1952" s="54" t="str">
        <f>'Humans Alignment T&amp;A'!Z1952</f>
        <v>Exclude</v>
      </c>
      <c r="Q1952" s="120" t="str">
        <f>IF(AND(O1952="Exclude", P1952="Exclude"), "Mutually Excluded", IF(AND(OR(O1952="CERTAINLY INCLUDED", O1952="INCLUDE" ), OR(P1952="INCLUDE", P1952="MAYBE")), "MUTUALLY INCLUDED", IF(AND(O1952="MAYBE", P1952="MAYBE"), "Mutually MAYBE", IF(AND(O1952="Exclude", OR(P1952="INCLUDE", P1952="MAYBE")), "AI+Hum: No, Hum1+2: Yes", IF(AND(P1952="Exclude", OR(O1952="INCLUDE", O1952="CERTAINLY INCLUDED", H1952="MAYBE")), "Ai+hum: Yes, Hum1+2: No", "Other Conflict")))))</f>
        <v>Mutually Excluded</v>
      </c>
      <c r="U1952" s="121" t="str">
        <f>IF(Q1952="Mutually Excluded","Exclude",IF(Q1952= "Mutually Included","Include",R1952))</f>
        <v>Exclude</v>
      </c>
      <c r="V1952" s="122"/>
      <c r="X1952" s="117"/>
      <c r="Y1952" s="117"/>
      <c r="Z1952" s="103" t="str">
        <f t="shared" si="276"/>
        <v/>
      </c>
      <c r="AA1952" s="256"/>
      <c r="AB1952" s="186"/>
      <c r="AC1952" s="186"/>
      <c r="AD1952" s="203"/>
      <c r="AF1952" s="203"/>
      <c r="AG1952" s="102" t="str">
        <f t="shared" si="277"/>
        <v/>
      </c>
      <c r="AH1952" s="10" t="str">
        <f t="shared" si="280"/>
        <v/>
      </c>
      <c r="AI1952" s="102"/>
      <c r="AJ1952" s="10"/>
      <c r="AK1952" s="10"/>
      <c r="AL1952" s="105"/>
      <c r="AM1952" s="102"/>
      <c r="AN1952" s="10"/>
      <c r="AO1952" s="10" t="str">
        <f t="shared" si="278"/>
        <v/>
      </c>
      <c r="AT1952" s="10"/>
      <c r="AU1952" s="10" t="str">
        <f>IF(O1952="include",AF1952,"")</f>
        <v/>
      </c>
      <c r="AV1952" s="54" t="str">
        <f>IF(P1952="include",AF1952,"")</f>
        <v/>
      </c>
      <c r="BC1952" s="10"/>
    </row>
    <row r="1953" spans="1:55" s="54" customFormat="1" ht="45.75" thickBot="1">
      <c r="A1953" s="10">
        <v>2104</v>
      </c>
      <c r="B1953" s="10"/>
      <c r="C1953" s="10" t="s">
        <v>2533</v>
      </c>
      <c r="D1953" s="10">
        <v>4</v>
      </c>
      <c r="E1953" s="10">
        <v>4</v>
      </c>
      <c r="F1953" s="10">
        <v>3</v>
      </c>
      <c r="G1953" s="119" t="str">
        <f t="shared" si="281"/>
        <v>EXCLUDED</v>
      </c>
      <c r="H1953" s="46" t="s">
        <v>1752</v>
      </c>
      <c r="I1953" s="189" t="s">
        <v>1752</v>
      </c>
      <c r="J1953" s="10" t="str">
        <f>IF(AND(G1953="Excluded", H1953="Excluded"), "Mutually Excluded", IF(AND(OR(G1953="CERTAINLY INCLUDED", G1953="INCLUDED", G1953="MAYBE" ), OR(H1953="INCLUDED", H1953="MAYBE")), "MUTUALLY INCLUDED", IF(AND(G1953="MAYBE", H1953="MAYBE"), "Mutually MAYBE", IF(AND(G1953="Excluded", OR(H1953="INCLUDED", H1953="MAYBE")), "AI: No, Human: Yes", IF(AND(H1953="Excluded", OR(G1953="INCLUDED", G1953="CERTAINLY INCLUDED", G1953="MAYBE")), "AI: Yes, Human: No", "Other Conflict")))))</f>
        <v>AI: No, Human: Yes</v>
      </c>
      <c r="K1953" s="10" t="s">
        <v>19</v>
      </c>
      <c r="L1953" s="10" t="s">
        <v>19</v>
      </c>
      <c r="M1953" s="54" t="s">
        <v>19</v>
      </c>
      <c r="N1953" s="220" t="s">
        <v>23</v>
      </c>
      <c r="O1953" s="54" t="str">
        <f>IF(J1953="Mutually Excluded","Exclude",IF(J1953= "Mutually Included","Include",M1953))</f>
        <v>Exclude</v>
      </c>
      <c r="P1953" s="54" t="str">
        <f>'Humans Alignment T&amp;A'!Z1953</f>
        <v>Include</v>
      </c>
      <c r="Q1953" s="120" t="str">
        <f>IF(AND(O1953="Exclude", P1953="Exclude"), "Mutually Excluded", IF(AND(OR(O1953="CERTAINLY INCLUDED", O1953="INCLUDE" ), OR(P1953="INCLUDE", P1953="MAYBE")), "MUTUALLY INCLUDED", IF(AND(O1953="MAYBE", P1953="MAYBE"), "Mutually MAYBE", IF(AND(O1953="Exclude", OR(P1953="INCLUDE", P1953="MAYBE")), "AI+Hum: No, Hum1+2: Yes", IF(AND(P1953="Exclude", OR(O1953="INCLUDE", O1953="CERTAINLY INCLUDED", H1953="MAYBE")), "Ai+hum: Yes, Hum1+2: No", "Other Conflict")))))</f>
        <v>AI+Hum: No, Hum1+2: Yes</v>
      </c>
      <c r="R1953" s="185" t="s">
        <v>19</v>
      </c>
      <c r="U1953" s="121" t="str">
        <f>IF(Q1953="Mutually Excluded","Exclude",IF(Q1953= "Mutually Included","Include",R1953))</f>
        <v>Exclude</v>
      </c>
      <c r="V1953" s="122"/>
      <c r="X1953" s="201" t="s">
        <v>901</v>
      </c>
      <c r="Y1953" s="201" t="s">
        <v>3011</v>
      </c>
      <c r="Z1953" s="103" t="str">
        <f>IF(OR(ISBLANK(AF1953), ISBLANK(V1953)), "", IF(AND(OR(AF1953="Include", AF1953="Maybe"), OR(V1953="Include", V1953="Maybe", V1953="Certainly Included")), "Mutually Included", IF(AND(AF1953="Exclude", V1953="Exclude"), "Mutually Excluded", IF(AND(AF1953="Exclude", OR(V1953="Include", V1953="Maybe")), "Nikos Excluded, Cindy Included", IF(AND(OR(AF1953="Include", AF1953="Maybe"), V1953="Exclude"), "Nikos Included, Cindy Excluded", "Pal")))))</f>
        <v/>
      </c>
      <c r="AA1953" s="256"/>
      <c r="AB1953" s="186"/>
      <c r="AC1953" s="186"/>
      <c r="AD1953" s="203" t="s">
        <v>19</v>
      </c>
      <c r="AF1953" s="203" t="s">
        <v>19</v>
      </c>
      <c r="AG1953" s="102" t="str">
        <f t="shared" si="277"/>
        <v>Mutually Excluded</v>
      </c>
      <c r="AH1953" s="10" t="str">
        <f t="shared" si="280"/>
        <v/>
      </c>
      <c r="AI1953" s="102" t="s">
        <v>19</v>
      </c>
      <c r="AJ1953" s="10"/>
      <c r="AK1953" s="10"/>
      <c r="AL1953" s="105"/>
      <c r="AM1953" s="102"/>
      <c r="AN1953" s="10"/>
      <c r="AO1953" s="10" t="str">
        <f t="shared" si="278"/>
        <v/>
      </c>
      <c r="AT1953" s="10"/>
      <c r="AU1953" s="10" t="str">
        <f>IF(O1953="include",AF1953,"")</f>
        <v/>
      </c>
      <c r="AV1953" s="54" t="str">
        <f>IF(P1953="include",AF1953,"")</f>
        <v>Exclude</v>
      </c>
      <c r="BC1953" s="10"/>
    </row>
    <row r="1954" spans="1:55" s="54" customFormat="1" ht="409.6" customHeight="1">
      <c r="A1954" s="10">
        <v>2105</v>
      </c>
      <c r="B1954" s="10"/>
      <c r="C1954" s="10" t="s">
        <v>2535</v>
      </c>
      <c r="D1954" s="10">
        <v>2</v>
      </c>
      <c r="E1954" s="10">
        <v>2</v>
      </c>
      <c r="F1954" s="10">
        <v>2</v>
      </c>
      <c r="G1954" s="119" t="str">
        <f t="shared" si="281"/>
        <v>EXCLUDED</v>
      </c>
      <c r="H1954" s="147" t="s">
        <v>901</v>
      </c>
      <c r="I1954" s="189" t="s">
        <v>901</v>
      </c>
      <c r="J1954" s="10" t="str">
        <f>IF(AND(G1954="Excluded", H1954="Excluded"), "Mutually Excluded", IF(AND(OR(G1954="CERTAINLY INCLUDED", G1954="INCLUDED", G1954="MAYBE" ), OR(H1954="INCLUDED", H1954="MAYBE")), "MUTUALLY INCLUDED", IF(AND(G1954="MAYBE", H1954="MAYBE"), "Mutually MAYBE", IF(AND(G1954="Excluded", OR(H1954="INCLUDED", H1954="MAYBE")), "AI: No, Human: Yes", IF(AND(H1954="Excluded", OR(G1954="INCLUDED", G1954="CERTAINLY INCLUDED", G1954="MAYBE")), "AI: Yes, Human: No", "Other Conflict")))))</f>
        <v>Mutually Excluded</v>
      </c>
      <c r="K1954" s="10"/>
      <c r="L1954" s="10"/>
      <c r="N1954" s="220" t="s">
        <v>19</v>
      </c>
      <c r="O1954" s="54" t="str">
        <f>IF(J1954="Mutually Excluded","Exclude",IF(J1954= "Mutually Included","Include",M1954))</f>
        <v>Exclude</v>
      </c>
      <c r="P1954" s="54" t="str">
        <f>'Humans Alignment T&amp;A'!Z1954</f>
        <v>Exclude</v>
      </c>
      <c r="Q1954" s="120" t="str">
        <f>IF(AND(O1954="Exclude", P1954="Exclude"), "Mutually Excluded", IF(AND(OR(O1954="CERTAINLY INCLUDED", O1954="INCLUDE" ), OR(P1954="INCLUDE", P1954="MAYBE")), "MUTUALLY INCLUDED", IF(AND(O1954="MAYBE", P1954="MAYBE"), "Mutually MAYBE", IF(AND(O1954="Exclude", OR(P1954="INCLUDE", P1954="MAYBE")), "AI+Hum: No, Hum1+2: Yes", IF(AND(P1954="Exclude", OR(O1954="INCLUDE", O1954="CERTAINLY INCLUDED", H1954="MAYBE")), "Ai+hum: Yes, Hum1+2: No", "Other Conflict")))))</f>
        <v>Mutually Excluded</v>
      </c>
      <c r="U1954" s="121" t="str">
        <f>IF(Q1954="Mutually Excluded","Exclude",IF(Q1954= "Mutually Included","Include",R1954))</f>
        <v>Exclude</v>
      </c>
      <c r="V1954" s="122"/>
      <c r="X1954" s="201"/>
      <c r="Y1954" s="123"/>
      <c r="Z1954" s="103"/>
      <c r="AA1954" s="191"/>
      <c r="AB1954" s="186"/>
      <c r="AC1954" s="186"/>
      <c r="AD1954" s="203"/>
      <c r="AF1954" s="203"/>
      <c r="AG1954" s="102"/>
      <c r="AH1954" s="10"/>
      <c r="AI1954" s="264"/>
      <c r="AJ1954" s="10"/>
      <c r="AK1954" s="10"/>
      <c r="AL1954" s="265"/>
      <c r="AM1954" s="102"/>
      <c r="AN1954" s="10"/>
      <c r="AO1954" s="10"/>
      <c r="AP1954" s="125"/>
      <c r="AT1954" s="10"/>
      <c r="AU1954" s="10" t="str">
        <f>IF(O1954="include",AF1954,"")</f>
        <v/>
      </c>
      <c r="AV1954" s="54" t="str">
        <f>IF(P1954="include",AF1954,"")</f>
        <v/>
      </c>
      <c r="BC1954" s="10"/>
    </row>
    <row r="1955" spans="1:55" s="54" customFormat="1" ht="45.75" thickBot="1">
      <c r="A1955" s="10">
        <v>2106</v>
      </c>
      <c r="B1955" s="10"/>
      <c r="C1955" s="10" t="s">
        <v>2536</v>
      </c>
      <c r="D1955" s="10">
        <v>2</v>
      </c>
      <c r="E1955" s="10">
        <v>2</v>
      </c>
      <c r="F1955" s="10">
        <v>2</v>
      </c>
      <c r="G1955" s="119" t="str">
        <f t="shared" si="281"/>
        <v>EXCLUDED</v>
      </c>
      <c r="H1955" s="147" t="s">
        <v>901</v>
      </c>
      <c r="I1955" s="189" t="s">
        <v>901</v>
      </c>
      <c r="J1955" s="10" t="str">
        <f>IF(AND(G1955="Excluded", H1955="Excluded"), "Mutually Excluded", IF(AND(OR(G1955="CERTAINLY INCLUDED", G1955="INCLUDED", G1955="MAYBE" ), OR(H1955="INCLUDED", H1955="MAYBE")), "MUTUALLY INCLUDED", IF(AND(G1955="MAYBE", H1955="MAYBE"), "Mutually MAYBE", IF(AND(G1955="Excluded", OR(H1955="INCLUDED", H1955="MAYBE")), "AI: No, Human: Yes", IF(AND(H1955="Excluded", OR(G1955="INCLUDED", G1955="CERTAINLY INCLUDED", G1955="MAYBE")), "AI: Yes, Human: No", "Other Conflict")))))</f>
        <v>Mutually Excluded</v>
      </c>
      <c r="K1955" s="10"/>
      <c r="L1955" s="10"/>
      <c r="N1955" s="220" t="s">
        <v>19</v>
      </c>
      <c r="O1955" s="54" t="str">
        <f>IF(J1955="Mutually Excluded","Exclude",IF(J1955= "Mutually Included","Include",M1955))</f>
        <v>Exclude</v>
      </c>
      <c r="P1955" s="54" t="str">
        <f>'Humans Alignment T&amp;A'!Z1955</f>
        <v>Exclude</v>
      </c>
      <c r="Q1955" s="120" t="str">
        <f>IF(AND(O1955="Exclude", P1955="Exclude"), "Mutually Excluded", IF(AND(OR(O1955="CERTAINLY INCLUDED", O1955="INCLUDE" ), OR(P1955="INCLUDE", P1955="MAYBE")), "MUTUALLY INCLUDED", IF(AND(O1955="MAYBE", P1955="MAYBE"), "Mutually MAYBE", IF(AND(O1955="Exclude", OR(P1955="INCLUDE", P1955="MAYBE")), "AI+Hum: No, Hum1+2: Yes", IF(AND(P1955="Exclude", OR(O1955="INCLUDE", O1955="CERTAINLY INCLUDED", H1955="MAYBE")), "Ai+hum: Yes, Hum1+2: No", "Other Conflict")))))</f>
        <v>Mutually Excluded</v>
      </c>
      <c r="S1955" s="54" t="s">
        <v>23</v>
      </c>
      <c r="T1955" s="54" t="s">
        <v>23</v>
      </c>
      <c r="U1955" s="121" t="str">
        <f>IF(Q1955="Mutually Excluded","Exclude",IF(Q1955= "Mutually Included","Include",R1955))</f>
        <v>Exclude</v>
      </c>
      <c r="V1955" s="122"/>
      <c r="X1955" s="201"/>
      <c r="Y1955" s="123"/>
      <c r="Z1955" s="103"/>
      <c r="AA1955" s="253"/>
      <c r="AB1955" s="124"/>
      <c r="AC1955" s="124"/>
      <c r="AD1955" s="205"/>
      <c r="AF1955" s="203"/>
      <c r="AG1955" s="102"/>
      <c r="AH1955" s="10"/>
      <c r="AI1955" s="254"/>
      <c r="AJ1955" s="10"/>
      <c r="AK1955" s="10"/>
      <c r="AL1955" s="255"/>
      <c r="AM1955" s="102"/>
      <c r="AN1955" s="10"/>
      <c r="AO1955" s="10" t="str">
        <f t="shared" si="278"/>
        <v/>
      </c>
      <c r="AT1955" s="10"/>
      <c r="AU1955" s="10" t="str">
        <f>IF(O1955="include",AF1955,"")</f>
        <v/>
      </c>
      <c r="AV1955" s="54" t="str">
        <f>IF(P1955="include",AF1955,"")</f>
        <v/>
      </c>
      <c r="BC1955" s="10"/>
    </row>
    <row r="1956" spans="1:55" s="54" customFormat="1" ht="45">
      <c r="A1956" s="10">
        <v>2107</v>
      </c>
      <c r="B1956" s="10"/>
      <c r="C1956" s="10" t="s">
        <v>2537</v>
      </c>
      <c r="D1956" s="10">
        <v>2</v>
      </c>
      <c r="E1956" s="10">
        <v>3</v>
      </c>
      <c r="F1956" s="10">
        <v>2</v>
      </c>
      <c r="G1956" s="119" t="str">
        <f t="shared" si="281"/>
        <v>EXCLUDED</v>
      </c>
      <c r="H1956" s="147" t="s">
        <v>901</v>
      </c>
      <c r="I1956" s="189" t="s">
        <v>901</v>
      </c>
      <c r="J1956" s="10" t="str">
        <f>IF(AND(G1956="Excluded", H1956="Excluded"), "Mutually Excluded", IF(AND(OR(G1956="CERTAINLY INCLUDED", G1956="INCLUDED", G1956="MAYBE" ), OR(H1956="INCLUDED", H1956="MAYBE")), "MUTUALLY INCLUDED", IF(AND(G1956="MAYBE", H1956="MAYBE"), "Mutually MAYBE", IF(AND(G1956="Excluded", OR(H1956="INCLUDED", H1956="MAYBE")), "AI: No, Human: Yes", IF(AND(H1956="Excluded", OR(G1956="INCLUDED", G1956="CERTAINLY INCLUDED", G1956="MAYBE")), "AI: Yes, Human: No", "Other Conflict")))))</f>
        <v>Mutually Excluded</v>
      </c>
      <c r="K1956" s="10"/>
      <c r="L1956" s="10"/>
      <c r="N1956" s="220" t="s">
        <v>19</v>
      </c>
      <c r="O1956" s="54" t="str">
        <f>IF(J1956="Mutually Excluded","Exclude",IF(J1956= "Mutually Included","Include",M1956))</f>
        <v>Exclude</v>
      </c>
      <c r="P1956" s="54" t="str">
        <f>'Humans Alignment T&amp;A'!Z1956</f>
        <v>Exclude</v>
      </c>
      <c r="Q1956" s="120" t="str">
        <f>IF(AND(O1956="Exclude", P1956="Exclude"), "Mutually Excluded", IF(AND(OR(O1956="CERTAINLY INCLUDED", O1956="INCLUDE" ), OR(P1956="INCLUDE", P1956="MAYBE")), "MUTUALLY INCLUDED", IF(AND(O1956="MAYBE", P1956="MAYBE"), "Mutually MAYBE", IF(AND(O1956="Exclude", OR(P1956="INCLUDE", P1956="MAYBE")), "AI+Hum: No, Hum1+2: Yes", IF(AND(P1956="Exclude", OR(O1956="INCLUDE", O1956="CERTAINLY INCLUDED", H1956="MAYBE")), "Ai+hum: Yes, Hum1+2: No", "Other Conflict")))))</f>
        <v>Mutually Excluded</v>
      </c>
      <c r="U1956" s="121" t="str">
        <f>IF(Q1956="Mutually Excluded","Exclude",IF(Q1956= "Mutually Included","Include",R1956))</f>
        <v>Exclude</v>
      </c>
      <c r="V1956" s="122"/>
      <c r="X1956" s="117"/>
      <c r="Y1956" s="117"/>
      <c r="Z1956" s="103" t="str">
        <f t="shared" si="276"/>
        <v/>
      </c>
      <c r="AA1956" s="256"/>
      <c r="AB1956" s="186"/>
      <c r="AC1956" s="186"/>
      <c r="AD1956" s="203"/>
      <c r="AF1956" s="203"/>
      <c r="AG1956" s="102" t="str">
        <f t="shared" si="277"/>
        <v/>
      </c>
      <c r="AH1956" s="10" t="str">
        <f t="shared" si="280"/>
        <v/>
      </c>
      <c r="AI1956" s="102"/>
      <c r="AJ1956" s="10"/>
      <c r="AK1956" s="10"/>
      <c r="AL1956" s="105"/>
      <c r="AM1956" s="102"/>
      <c r="AN1956" s="10"/>
      <c r="AO1956" s="10" t="str">
        <f t="shared" si="278"/>
        <v/>
      </c>
      <c r="AT1956" s="10"/>
      <c r="AU1956" s="10" t="str">
        <f>IF(O1956="include",AF1956,"")</f>
        <v/>
      </c>
      <c r="AV1956" s="54" t="str">
        <f>IF(P1956="include",AF1956,"")</f>
        <v/>
      </c>
      <c r="BC1956" s="10"/>
    </row>
    <row r="1957" spans="1:55" s="54" customFormat="1" ht="30">
      <c r="A1957" s="10">
        <v>2108</v>
      </c>
      <c r="B1957" s="10"/>
      <c r="C1957" s="10" t="s">
        <v>2538</v>
      </c>
      <c r="D1957" s="10">
        <v>4</v>
      </c>
      <c r="E1957" s="10">
        <v>4</v>
      </c>
      <c r="F1957" s="10">
        <v>4</v>
      </c>
      <c r="G1957" s="119" t="str">
        <f t="shared" si="281"/>
        <v>EXCLUDED</v>
      </c>
      <c r="H1957" s="147" t="s">
        <v>901</v>
      </c>
      <c r="I1957" s="189" t="s">
        <v>901</v>
      </c>
      <c r="J1957" s="10" t="str">
        <f>IF(AND(G1957="Excluded", H1957="Excluded"), "Mutually Excluded", IF(AND(OR(G1957="CERTAINLY INCLUDED", G1957="INCLUDED", G1957="MAYBE" ), OR(H1957="INCLUDED", H1957="MAYBE")), "MUTUALLY INCLUDED", IF(AND(G1957="MAYBE", H1957="MAYBE"), "Mutually MAYBE", IF(AND(G1957="Excluded", OR(H1957="INCLUDED", H1957="MAYBE")), "AI: No, Human: Yes", IF(AND(H1957="Excluded", OR(G1957="INCLUDED", G1957="CERTAINLY INCLUDED", G1957="MAYBE")), "AI: Yes, Human: No", "Other Conflict")))))</f>
        <v>Mutually Excluded</v>
      </c>
      <c r="K1957" s="10"/>
      <c r="L1957" s="10"/>
      <c r="N1957" s="220" t="s">
        <v>19</v>
      </c>
      <c r="O1957" s="54" t="str">
        <f>IF(J1957="Mutually Excluded","Exclude",IF(J1957= "Mutually Included","Include",M1957))</f>
        <v>Exclude</v>
      </c>
      <c r="P1957" s="54" t="str">
        <f>'Humans Alignment T&amp;A'!Z1957</f>
        <v>Exclude</v>
      </c>
      <c r="Q1957" s="120" t="str">
        <f>IF(AND(O1957="Exclude", P1957="Exclude"), "Mutually Excluded", IF(AND(OR(O1957="CERTAINLY INCLUDED", O1957="INCLUDE" ), OR(P1957="INCLUDE", P1957="MAYBE")), "MUTUALLY INCLUDED", IF(AND(O1957="MAYBE", P1957="MAYBE"), "Mutually MAYBE", IF(AND(O1957="Exclude", OR(P1957="INCLUDE", P1957="MAYBE")), "AI+Hum: No, Hum1+2: Yes", IF(AND(P1957="Exclude", OR(O1957="INCLUDE", O1957="CERTAINLY INCLUDED", H1957="MAYBE")), "Ai+hum: Yes, Hum1+2: No", "Other Conflict")))))</f>
        <v>Mutually Excluded</v>
      </c>
      <c r="U1957" s="121" t="str">
        <f>IF(Q1957="Mutually Excluded","Exclude",IF(Q1957= "Mutually Included","Include",R1957))</f>
        <v>Exclude</v>
      </c>
      <c r="V1957" s="122"/>
      <c r="X1957" s="117"/>
      <c r="Y1957" s="117"/>
      <c r="Z1957" s="103" t="str">
        <f t="shared" si="276"/>
        <v/>
      </c>
      <c r="AA1957" s="256"/>
      <c r="AB1957" s="186"/>
      <c r="AC1957" s="186"/>
      <c r="AD1957" s="203"/>
      <c r="AF1957" s="203"/>
      <c r="AG1957" s="102" t="str">
        <f t="shared" si="277"/>
        <v/>
      </c>
      <c r="AH1957" s="10" t="str">
        <f t="shared" si="280"/>
        <v/>
      </c>
      <c r="AI1957" s="102"/>
      <c r="AJ1957" s="10"/>
      <c r="AK1957" s="10"/>
      <c r="AL1957" s="105"/>
      <c r="AM1957" s="102"/>
      <c r="AN1957" s="10"/>
      <c r="AO1957" s="10" t="str">
        <f t="shared" si="278"/>
        <v/>
      </c>
      <c r="AT1957" s="10"/>
      <c r="AU1957" s="10" t="str">
        <f>IF(O1957="include",AF1957,"")</f>
        <v/>
      </c>
      <c r="AV1957" s="54" t="str">
        <f>IF(P1957="include",AF1957,"")</f>
        <v/>
      </c>
      <c r="BC1957" s="10"/>
    </row>
    <row r="1958" spans="1:55" s="54" customFormat="1" ht="45">
      <c r="A1958" s="10">
        <v>2109</v>
      </c>
      <c r="B1958" s="10"/>
      <c r="C1958" s="10" t="s">
        <v>2539</v>
      </c>
      <c r="D1958" s="10">
        <v>4</v>
      </c>
      <c r="E1958" s="10">
        <v>3</v>
      </c>
      <c r="F1958" s="10">
        <v>3</v>
      </c>
      <c r="G1958" s="119" t="str">
        <f t="shared" si="281"/>
        <v>EXCLUDED</v>
      </c>
      <c r="H1958" s="147" t="s">
        <v>901</v>
      </c>
      <c r="I1958" s="189" t="s">
        <v>901</v>
      </c>
      <c r="J1958" s="10" t="str">
        <f>IF(AND(G1958="Excluded", H1958="Excluded"), "Mutually Excluded", IF(AND(OR(G1958="CERTAINLY INCLUDED", G1958="INCLUDED", G1958="MAYBE" ), OR(H1958="INCLUDED", H1958="MAYBE")), "MUTUALLY INCLUDED", IF(AND(G1958="MAYBE", H1958="MAYBE"), "Mutually MAYBE", IF(AND(G1958="Excluded", OR(H1958="INCLUDED", H1958="MAYBE")), "AI: No, Human: Yes", IF(AND(H1958="Excluded", OR(G1958="INCLUDED", G1958="CERTAINLY INCLUDED", G1958="MAYBE")), "AI: Yes, Human: No", "Other Conflict")))))</f>
        <v>Mutually Excluded</v>
      </c>
      <c r="K1958" s="10"/>
      <c r="L1958" s="10"/>
      <c r="N1958" s="220" t="s">
        <v>19</v>
      </c>
      <c r="O1958" s="54" t="str">
        <f>IF(J1958="Mutually Excluded","Exclude",IF(J1958= "Mutually Included","Include",M1958))</f>
        <v>Exclude</v>
      </c>
      <c r="P1958" s="54" t="str">
        <f>'Humans Alignment T&amp;A'!Z1958</f>
        <v>Exclude</v>
      </c>
      <c r="Q1958" s="120" t="str">
        <f>IF(AND(O1958="Exclude", P1958="Exclude"), "Mutually Excluded", IF(AND(OR(O1958="CERTAINLY INCLUDED", O1958="INCLUDE" ), OR(P1958="INCLUDE", P1958="MAYBE")), "MUTUALLY INCLUDED", IF(AND(O1958="MAYBE", P1958="MAYBE"), "Mutually MAYBE", IF(AND(O1958="Exclude", OR(P1958="INCLUDE", P1958="MAYBE")), "AI+Hum: No, Hum1+2: Yes", IF(AND(P1958="Exclude", OR(O1958="INCLUDE", O1958="CERTAINLY INCLUDED", H1958="MAYBE")), "Ai+hum: Yes, Hum1+2: No", "Other Conflict")))))</f>
        <v>Mutually Excluded</v>
      </c>
      <c r="U1958" s="121" t="str">
        <f>IF(Q1958="Mutually Excluded","Exclude",IF(Q1958= "Mutually Included","Include",R1958))</f>
        <v>Exclude</v>
      </c>
      <c r="V1958" s="122"/>
      <c r="X1958" s="117"/>
      <c r="Y1958" s="117"/>
      <c r="Z1958" s="103" t="str">
        <f t="shared" si="276"/>
        <v/>
      </c>
      <c r="AA1958" s="256"/>
      <c r="AB1958" s="186"/>
      <c r="AC1958" s="186"/>
      <c r="AD1958" s="203"/>
      <c r="AF1958" s="203"/>
      <c r="AG1958" s="102" t="str">
        <f t="shared" si="277"/>
        <v/>
      </c>
      <c r="AH1958" s="10" t="str">
        <f t="shared" si="280"/>
        <v/>
      </c>
      <c r="AI1958" s="102"/>
      <c r="AJ1958" s="10"/>
      <c r="AK1958" s="10"/>
      <c r="AL1958" s="105"/>
      <c r="AM1958" s="102"/>
      <c r="AN1958" s="10"/>
      <c r="AO1958" s="10" t="str">
        <f t="shared" si="278"/>
        <v/>
      </c>
      <c r="AT1958" s="10"/>
      <c r="AU1958" s="10" t="str">
        <f>IF(O1958="include",AF1958,"")</f>
        <v/>
      </c>
      <c r="AV1958" s="54" t="str">
        <f>IF(P1958="include",AF1958,"")</f>
        <v/>
      </c>
      <c r="BC1958" s="10"/>
    </row>
    <row r="1959" spans="1:55" s="54" customFormat="1" ht="30">
      <c r="A1959" s="10">
        <v>2110</v>
      </c>
      <c r="B1959" s="10"/>
      <c r="C1959" s="10" t="s">
        <v>2540</v>
      </c>
      <c r="D1959" s="10">
        <v>1</v>
      </c>
      <c r="E1959" s="10">
        <v>1</v>
      </c>
      <c r="F1959" s="10">
        <v>1</v>
      </c>
      <c r="G1959" s="119" t="str">
        <f t="shared" si="281"/>
        <v>EXCLUDED</v>
      </c>
      <c r="H1959" s="147" t="s">
        <v>901</v>
      </c>
      <c r="I1959" s="189" t="s">
        <v>901</v>
      </c>
      <c r="J1959" s="10" t="str">
        <f>IF(AND(G1959="Excluded", H1959="Excluded"), "Mutually Excluded", IF(AND(OR(G1959="CERTAINLY INCLUDED", G1959="INCLUDED", G1959="MAYBE" ), OR(H1959="INCLUDED", H1959="MAYBE")), "MUTUALLY INCLUDED", IF(AND(G1959="MAYBE", H1959="MAYBE"), "Mutually MAYBE", IF(AND(G1959="Excluded", OR(H1959="INCLUDED", H1959="MAYBE")), "AI: No, Human: Yes", IF(AND(H1959="Excluded", OR(G1959="INCLUDED", G1959="CERTAINLY INCLUDED", G1959="MAYBE")), "AI: Yes, Human: No", "Other Conflict")))))</f>
        <v>Mutually Excluded</v>
      </c>
      <c r="K1959" s="10"/>
      <c r="L1959" s="10"/>
      <c r="N1959" s="220" t="s">
        <v>19</v>
      </c>
      <c r="O1959" s="54" t="str">
        <f>IF(J1959="Mutually Excluded","Exclude",IF(J1959= "Mutually Included","Include",M1959))</f>
        <v>Exclude</v>
      </c>
      <c r="P1959" s="54" t="str">
        <f>'Humans Alignment T&amp;A'!Z1959</f>
        <v>Exclude</v>
      </c>
      <c r="Q1959" s="120" t="str">
        <f>IF(AND(O1959="Exclude", P1959="Exclude"), "Mutually Excluded", IF(AND(OR(O1959="CERTAINLY INCLUDED", O1959="INCLUDE" ), OR(P1959="INCLUDE", P1959="MAYBE")), "MUTUALLY INCLUDED", IF(AND(O1959="MAYBE", P1959="MAYBE"), "Mutually MAYBE", IF(AND(O1959="Exclude", OR(P1959="INCLUDE", P1959="MAYBE")), "AI+Hum: No, Hum1+2: Yes", IF(AND(P1959="Exclude", OR(O1959="INCLUDE", O1959="CERTAINLY INCLUDED", H1959="MAYBE")), "Ai+hum: Yes, Hum1+2: No", "Other Conflict")))))</f>
        <v>Mutually Excluded</v>
      </c>
      <c r="U1959" s="121" t="str">
        <f>IF(Q1959="Mutually Excluded","Exclude",IF(Q1959= "Mutually Included","Include",R1959))</f>
        <v>Exclude</v>
      </c>
      <c r="V1959" s="122"/>
      <c r="X1959" s="117"/>
      <c r="Y1959" s="117"/>
      <c r="Z1959" s="103" t="str">
        <f t="shared" si="276"/>
        <v/>
      </c>
      <c r="AA1959" s="256"/>
      <c r="AB1959" s="186"/>
      <c r="AC1959" s="186"/>
      <c r="AD1959" s="203"/>
      <c r="AF1959" s="203"/>
      <c r="AG1959" s="102" t="str">
        <f t="shared" si="277"/>
        <v/>
      </c>
      <c r="AH1959" s="10" t="str">
        <f t="shared" si="280"/>
        <v/>
      </c>
      <c r="AI1959" s="102"/>
      <c r="AJ1959" s="10"/>
      <c r="AK1959" s="10"/>
      <c r="AL1959" s="105"/>
      <c r="AM1959" s="102"/>
      <c r="AN1959" s="10"/>
      <c r="AO1959" s="10" t="str">
        <f t="shared" si="278"/>
        <v/>
      </c>
      <c r="AT1959" s="10"/>
      <c r="AU1959" s="10" t="str">
        <f>IF(O1959="include",AF1959,"")</f>
        <v/>
      </c>
      <c r="AV1959" s="54" t="str">
        <f>IF(P1959="include",AF1959,"")</f>
        <v/>
      </c>
      <c r="BC1959" s="10"/>
    </row>
    <row r="1960" spans="1:55" s="54" customFormat="1" ht="45.75" customHeight="1">
      <c r="A1960" s="10">
        <v>2111</v>
      </c>
      <c r="B1960" s="10"/>
      <c r="C1960" s="10" t="s">
        <v>2541</v>
      </c>
      <c r="D1960" s="10">
        <v>3</v>
      </c>
      <c r="E1960" s="10">
        <v>2</v>
      </c>
      <c r="F1960" s="10">
        <v>2</v>
      </c>
      <c r="G1960" s="119" t="str">
        <f t="shared" si="281"/>
        <v>EXCLUDED</v>
      </c>
      <c r="H1960" s="147" t="s">
        <v>901</v>
      </c>
      <c r="I1960" s="189" t="s">
        <v>901</v>
      </c>
      <c r="J1960" s="10" t="str">
        <f>IF(AND(G1960="Excluded", H1960="Excluded"), "Mutually Excluded", IF(AND(OR(G1960="CERTAINLY INCLUDED", G1960="INCLUDED", G1960="MAYBE" ), OR(H1960="INCLUDED", H1960="MAYBE")), "MUTUALLY INCLUDED", IF(AND(G1960="MAYBE", H1960="MAYBE"), "Mutually MAYBE", IF(AND(G1960="Excluded", OR(H1960="INCLUDED", H1960="MAYBE")), "AI: No, Human: Yes", IF(AND(H1960="Excluded", OR(G1960="INCLUDED", G1960="CERTAINLY INCLUDED", G1960="MAYBE")), "AI: Yes, Human: No", "Other Conflict")))))</f>
        <v>Mutually Excluded</v>
      </c>
      <c r="K1960" s="10"/>
      <c r="L1960" s="10"/>
      <c r="N1960" s="220" t="s">
        <v>19</v>
      </c>
      <c r="O1960" s="54" t="str">
        <f>IF(J1960="Mutually Excluded","Exclude",IF(J1960= "Mutually Included","Include",M1960))</f>
        <v>Exclude</v>
      </c>
      <c r="P1960" s="54" t="str">
        <f>'Humans Alignment T&amp;A'!Z1960</f>
        <v>Exclude</v>
      </c>
      <c r="Q1960" s="120" t="str">
        <f>IF(AND(O1960="Exclude", P1960="Exclude"), "Mutually Excluded", IF(AND(OR(O1960="CERTAINLY INCLUDED", O1960="INCLUDE" ), OR(P1960="INCLUDE", P1960="MAYBE")), "MUTUALLY INCLUDED", IF(AND(O1960="MAYBE", P1960="MAYBE"), "Mutually MAYBE", IF(AND(O1960="Exclude", OR(P1960="INCLUDE", P1960="MAYBE")), "AI+Hum: No, Hum1+2: Yes", IF(AND(P1960="Exclude", OR(O1960="INCLUDE", O1960="CERTAINLY INCLUDED", H1960="MAYBE")), "Ai+hum: Yes, Hum1+2: No", "Other Conflict")))))</f>
        <v>Mutually Excluded</v>
      </c>
      <c r="U1960" s="121" t="str">
        <f>IF(Q1960="Mutually Excluded","Exclude",IF(Q1960= "Mutually Included","Include",R1960))</f>
        <v>Exclude</v>
      </c>
      <c r="V1960" s="122"/>
      <c r="X1960" s="117"/>
      <c r="Y1960" s="117"/>
      <c r="Z1960" s="103" t="str">
        <f t="shared" si="276"/>
        <v/>
      </c>
      <c r="AA1960" s="256"/>
      <c r="AB1960" s="186"/>
      <c r="AC1960" s="186"/>
      <c r="AD1960" s="203"/>
      <c r="AF1960" s="203"/>
      <c r="AG1960" s="102" t="str">
        <f t="shared" si="277"/>
        <v/>
      </c>
      <c r="AH1960" s="10" t="str">
        <f t="shared" si="280"/>
        <v/>
      </c>
      <c r="AI1960" s="102"/>
      <c r="AJ1960" s="10"/>
      <c r="AK1960" s="10"/>
      <c r="AL1960" s="105"/>
      <c r="AM1960" s="102"/>
      <c r="AN1960" s="10"/>
      <c r="AO1960" s="10" t="str">
        <f t="shared" si="278"/>
        <v/>
      </c>
      <c r="AT1960" s="10"/>
      <c r="AU1960" s="10" t="str">
        <f>IF(O1960="include",AF1960,"")</f>
        <v/>
      </c>
      <c r="AV1960" s="54" t="str">
        <f>IF(P1960="include",AF1960,"")</f>
        <v/>
      </c>
      <c r="BC1960" s="10"/>
    </row>
    <row r="1961" spans="1:55" s="54" customFormat="1" ht="30">
      <c r="A1961" s="10">
        <v>2112</v>
      </c>
      <c r="B1961" s="10"/>
      <c r="C1961" s="10" t="s">
        <v>2542</v>
      </c>
      <c r="D1961" s="10">
        <v>2</v>
      </c>
      <c r="E1961" s="10">
        <v>2</v>
      </c>
      <c r="F1961" s="10">
        <v>2</v>
      </c>
      <c r="G1961" s="119" t="str">
        <f t="shared" si="281"/>
        <v>EXCLUDED</v>
      </c>
      <c r="H1961" s="147" t="s">
        <v>901</v>
      </c>
      <c r="I1961" s="189" t="s">
        <v>901</v>
      </c>
      <c r="J1961" s="10" t="str">
        <f>IF(AND(G1961="Excluded", H1961="Excluded"), "Mutually Excluded", IF(AND(OR(G1961="CERTAINLY INCLUDED", G1961="INCLUDED", G1961="MAYBE" ), OR(H1961="INCLUDED", H1961="MAYBE")), "MUTUALLY INCLUDED", IF(AND(G1961="MAYBE", H1961="MAYBE"), "Mutually MAYBE", IF(AND(G1961="Excluded", OR(H1961="INCLUDED", H1961="MAYBE")), "AI: No, Human: Yes", IF(AND(H1961="Excluded", OR(G1961="INCLUDED", G1961="CERTAINLY INCLUDED", G1961="MAYBE")), "AI: Yes, Human: No", "Other Conflict")))))</f>
        <v>Mutually Excluded</v>
      </c>
      <c r="K1961" s="10"/>
      <c r="L1961" s="10"/>
      <c r="N1961" s="220" t="s">
        <v>19</v>
      </c>
      <c r="O1961" s="54" t="str">
        <f>IF(J1961="Mutually Excluded","Exclude",IF(J1961= "Mutually Included","Include",M1961))</f>
        <v>Exclude</v>
      </c>
      <c r="P1961" s="54" t="str">
        <f>'Humans Alignment T&amp;A'!Z1961</f>
        <v>Exclude</v>
      </c>
      <c r="Q1961" s="120" t="str">
        <f>IF(AND(O1961="Exclude", P1961="Exclude"), "Mutually Excluded", IF(AND(OR(O1961="CERTAINLY INCLUDED", O1961="INCLUDE" ), OR(P1961="INCLUDE", P1961="MAYBE")), "MUTUALLY INCLUDED", IF(AND(O1961="MAYBE", P1961="MAYBE"), "Mutually MAYBE", IF(AND(O1961="Exclude", OR(P1961="INCLUDE", P1961="MAYBE")), "AI+Hum: No, Hum1+2: Yes", IF(AND(P1961="Exclude", OR(O1961="INCLUDE", O1961="CERTAINLY INCLUDED", H1961="MAYBE")), "Ai+hum: Yes, Hum1+2: No", "Other Conflict")))))</f>
        <v>Mutually Excluded</v>
      </c>
      <c r="U1961" s="121" t="str">
        <f>IF(Q1961="Mutually Excluded","Exclude",IF(Q1961= "Mutually Included","Include",R1961))</f>
        <v>Exclude</v>
      </c>
      <c r="V1961" s="122"/>
      <c r="X1961" s="117"/>
      <c r="Y1961" s="117"/>
      <c r="Z1961" s="103" t="str">
        <f t="shared" si="276"/>
        <v/>
      </c>
      <c r="AA1961" s="256"/>
      <c r="AB1961" s="186"/>
      <c r="AC1961" s="186"/>
      <c r="AD1961" s="203"/>
      <c r="AF1961" s="203"/>
      <c r="AG1961" s="102" t="str">
        <f t="shared" si="277"/>
        <v/>
      </c>
      <c r="AH1961" s="10" t="str">
        <f t="shared" si="280"/>
        <v/>
      </c>
      <c r="AI1961" s="102"/>
      <c r="AJ1961" s="10"/>
      <c r="AK1961" s="10"/>
      <c r="AL1961" s="105"/>
      <c r="AM1961" s="102"/>
      <c r="AN1961" s="10"/>
      <c r="AO1961" s="10" t="str">
        <f t="shared" si="278"/>
        <v/>
      </c>
      <c r="AT1961" s="10"/>
      <c r="AU1961" s="10" t="str">
        <f>IF(O1961="include",AF1961,"")</f>
        <v/>
      </c>
      <c r="AV1961" s="54" t="str">
        <f>IF(P1961="include",AF1961,"")</f>
        <v/>
      </c>
      <c r="BC1961" s="10"/>
    </row>
    <row r="1962" spans="1:55" s="54" customFormat="1" ht="30">
      <c r="A1962" s="10">
        <v>2113</v>
      </c>
      <c r="B1962" s="10"/>
      <c r="C1962" s="10" t="s">
        <v>2543</v>
      </c>
      <c r="D1962" s="10">
        <v>2</v>
      </c>
      <c r="E1962" s="10">
        <v>1</v>
      </c>
      <c r="F1962" s="10">
        <v>1</v>
      </c>
      <c r="G1962" s="119" t="str">
        <f t="shared" si="281"/>
        <v>EXCLUDED</v>
      </c>
      <c r="H1962" s="147" t="s">
        <v>901</v>
      </c>
      <c r="I1962" s="189" t="s">
        <v>901</v>
      </c>
      <c r="J1962" s="10" t="str">
        <f>IF(AND(G1962="Excluded", H1962="Excluded"), "Mutually Excluded", IF(AND(OR(G1962="CERTAINLY INCLUDED", G1962="INCLUDED", G1962="MAYBE" ), OR(H1962="INCLUDED", H1962="MAYBE")), "MUTUALLY INCLUDED", IF(AND(G1962="MAYBE", H1962="MAYBE"), "Mutually MAYBE", IF(AND(G1962="Excluded", OR(H1962="INCLUDED", H1962="MAYBE")), "AI: No, Human: Yes", IF(AND(H1962="Excluded", OR(G1962="INCLUDED", G1962="CERTAINLY INCLUDED", G1962="MAYBE")), "AI: Yes, Human: No", "Other Conflict")))))</f>
        <v>Mutually Excluded</v>
      </c>
      <c r="K1962" s="10"/>
      <c r="L1962" s="10"/>
      <c r="N1962" s="220" t="s">
        <v>19</v>
      </c>
      <c r="O1962" s="54" t="str">
        <f>IF(J1962="Mutually Excluded","Exclude",IF(J1962= "Mutually Included","Include",M1962))</f>
        <v>Exclude</v>
      </c>
      <c r="P1962" s="54" t="str">
        <f>'Humans Alignment T&amp;A'!Z1962</f>
        <v>Exclude</v>
      </c>
      <c r="Q1962" s="120" t="str">
        <f>IF(AND(O1962="Exclude", P1962="Exclude"), "Mutually Excluded", IF(AND(OR(O1962="CERTAINLY INCLUDED", O1962="INCLUDE" ), OR(P1962="INCLUDE", P1962="MAYBE")), "MUTUALLY INCLUDED", IF(AND(O1962="MAYBE", P1962="MAYBE"), "Mutually MAYBE", IF(AND(O1962="Exclude", OR(P1962="INCLUDE", P1962="MAYBE")), "AI+Hum: No, Hum1+2: Yes", IF(AND(P1962="Exclude", OR(O1962="INCLUDE", O1962="CERTAINLY INCLUDED", H1962="MAYBE")), "Ai+hum: Yes, Hum1+2: No", "Other Conflict")))))</f>
        <v>Mutually Excluded</v>
      </c>
      <c r="U1962" s="121" t="str">
        <f>IF(Q1962="Mutually Excluded","Exclude",IF(Q1962= "Mutually Included","Include",R1962))</f>
        <v>Exclude</v>
      </c>
      <c r="V1962" s="122"/>
      <c r="X1962" s="117"/>
      <c r="Y1962" s="117"/>
      <c r="Z1962" s="103" t="str">
        <f t="shared" si="276"/>
        <v/>
      </c>
      <c r="AA1962" s="256"/>
      <c r="AB1962" s="186"/>
      <c r="AC1962" s="186"/>
      <c r="AD1962" s="203"/>
      <c r="AF1962" s="203"/>
      <c r="AG1962" s="102" t="str">
        <f t="shared" si="277"/>
        <v/>
      </c>
      <c r="AH1962" s="10" t="str">
        <f t="shared" si="280"/>
        <v/>
      </c>
      <c r="AI1962" s="102"/>
      <c r="AJ1962" s="10"/>
      <c r="AK1962" s="10"/>
      <c r="AL1962" s="105"/>
      <c r="AM1962" s="102"/>
      <c r="AN1962" s="10"/>
      <c r="AO1962" s="10" t="str">
        <f t="shared" si="278"/>
        <v/>
      </c>
      <c r="AT1962" s="10"/>
      <c r="AU1962" s="10" t="str">
        <f>IF(O1962="include",AF1962,"")</f>
        <v/>
      </c>
      <c r="AV1962" s="54" t="str">
        <f>IF(P1962="include",AF1962,"")</f>
        <v/>
      </c>
      <c r="BC1962" s="10"/>
    </row>
    <row r="1963" spans="1:55" s="54" customFormat="1" ht="45">
      <c r="A1963" s="10">
        <v>2114</v>
      </c>
      <c r="B1963" s="10"/>
      <c r="C1963" s="10" t="s">
        <v>2545</v>
      </c>
      <c r="D1963" s="10">
        <v>2</v>
      </c>
      <c r="E1963" s="10">
        <v>1</v>
      </c>
      <c r="F1963" s="10">
        <v>2</v>
      </c>
      <c r="G1963" s="119" t="str">
        <f t="shared" si="281"/>
        <v>EXCLUDED</v>
      </c>
      <c r="H1963" s="147" t="s">
        <v>901</v>
      </c>
      <c r="I1963" s="189" t="s">
        <v>901</v>
      </c>
      <c r="J1963" s="10" t="str">
        <f>IF(AND(G1963="Excluded", H1963="Excluded"), "Mutually Excluded", IF(AND(OR(G1963="CERTAINLY INCLUDED", G1963="INCLUDED", G1963="MAYBE" ), OR(H1963="INCLUDED", H1963="MAYBE")), "MUTUALLY INCLUDED", IF(AND(G1963="MAYBE", H1963="MAYBE"), "Mutually MAYBE", IF(AND(G1963="Excluded", OR(H1963="INCLUDED", H1963="MAYBE")), "AI: No, Human: Yes", IF(AND(H1963="Excluded", OR(G1963="INCLUDED", G1963="CERTAINLY INCLUDED", G1963="MAYBE")), "AI: Yes, Human: No", "Other Conflict")))))</f>
        <v>Mutually Excluded</v>
      </c>
      <c r="K1963" s="10"/>
      <c r="L1963" s="10"/>
      <c r="N1963" s="220" t="s">
        <v>19</v>
      </c>
      <c r="O1963" s="54" t="str">
        <f>IF(J1963="Mutually Excluded","Exclude",IF(J1963= "Mutually Included","Include",M1963))</f>
        <v>Exclude</v>
      </c>
      <c r="P1963" s="54" t="str">
        <f>'Humans Alignment T&amp;A'!Z1963</f>
        <v>Exclude</v>
      </c>
      <c r="Q1963" s="120" t="str">
        <f>IF(AND(O1963="Exclude", P1963="Exclude"), "Mutually Excluded", IF(AND(OR(O1963="CERTAINLY INCLUDED", O1963="INCLUDE" ), OR(P1963="INCLUDE", P1963="MAYBE")), "MUTUALLY INCLUDED", IF(AND(O1963="MAYBE", P1963="MAYBE"), "Mutually MAYBE", IF(AND(O1963="Exclude", OR(P1963="INCLUDE", P1963="MAYBE")), "AI+Hum: No, Hum1+2: Yes", IF(AND(P1963="Exclude", OR(O1963="INCLUDE", O1963="CERTAINLY INCLUDED", H1963="MAYBE")), "Ai+hum: Yes, Hum1+2: No", "Other Conflict")))))</f>
        <v>Mutually Excluded</v>
      </c>
      <c r="U1963" s="121" t="str">
        <f>IF(Q1963="Mutually Excluded","Exclude",IF(Q1963= "Mutually Included","Include",R1963))</f>
        <v>Exclude</v>
      </c>
      <c r="V1963" s="122"/>
      <c r="X1963" s="117"/>
      <c r="Y1963" s="117"/>
      <c r="Z1963" s="103" t="str">
        <f t="shared" si="276"/>
        <v/>
      </c>
      <c r="AA1963" s="256"/>
      <c r="AB1963" s="186"/>
      <c r="AC1963" s="186"/>
      <c r="AD1963" s="203"/>
      <c r="AF1963" s="203"/>
      <c r="AG1963" s="102" t="str">
        <f t="shared" si="277"/>
        <v/>
      </c>
      <c r="AH1963" s="10" t="str">
        <f t="shared" si="280"/>
        <v/>
      </c>
      <c r="AI1963" s="102"/>
      <c r="AJ1963" s="10"/>
      <c r="AK1963" s="10"/>
      <c r="AL1963" s="105"/>
      <c r="AM1963" s="102"/>
      <c r="AN1963" s="10"/>
      <c r="AO1963" s="10" t="str">
        <f t="shared" si="278"/>
        <v/>
      </c>
      <c r="AT1963" s="10"/>
      <c r="AU1963" s="10" t="str">
        <f>IF(O1963="include",AF1963,"")</f>
        <v/>
      </c>
      <c r="AV1963" s="54" t="str">
        <f>IF(P1963="include",AF1963,"")</f>
        <v/>
      </c>
      <c r="BC1963" s="10"/>
    </row>
    <row r="1964" spans="1:55" s="54" customFormat="1" ht="30">
      <c r="A1964" s="10">
        <v>2115</v>
      </c>
      <c r="B1964" s="10"/>
      <c r="C1964" s="10" t="s">
        <v>2546</v>
      </c>
      <c r="D1964" s="10">
        <v>2</v>
      </c>
      <c r="E1964" s="10">
        <v>2</v>
      </c>
      <c r="F1964" s="10">
        <v>2</v>
      </c>
      <c r="G1964" s="119" t="str">
        <f t="shared" si="281"/>
        <v>EXCLUDED</v>
      </c>
      <c r="H1964" s="147" t="s">
        <v>901</v>
      </c>
      <c r="I1964" s="189" t="s">
        <v>901</v>
      </c>
      <c r="J1964" s="10" t="str">
        <f>IF(AND(G1964="Excluded", H1964="Excluded"), "Mutually Excluded", IF(AND(OR(G1964="CERTAINLY INCLUDED", G1964="INCLUDED", G1964="MAYBE" ), OR(H1964="INCLUDED", H1964="MAYBE")), "MUTUALLY INCLUDED", IF(AND(G1964="MAYBE", H1964="MAYBE"), "Mutually MAYBE", IF(AND(G1964="Excluded", OR(H1964="INCLUDED", H1964="MAYBE")), "AI: No, Human: Yes", IF(AND(H1964="Excluded", OR(G1964="INCLUDED", G1964="CERTAINLY INCLUDED", G1964="MAYBE")), "AI: Yes, Human: No", "Other Conflict")))))</f>
        <v>Mutually Excluded</v>
      </c>
      <c r="K1964" s="10"/>
      <c r="L1964" s="10"/>
      <c r="N1964" s="220" t="s">
        <v>19</v>
      </c>
      <c r="O1964" s="54" t="str">
        <f>IF(J1964="Mutually Excluded","Exclude",IF(J1964= "Mutually Included","Include",M1964))</f>
        <v>Exclude</v>
      </c>
      <c r="P1964" s="54" t="str">
        <f>'Humans Alignment T&amp;A'!Z1964</f>
        <v>Exclude</v>
      </c>
      <c r="Q1964" s="120" t="str">
        <f>IF(AND(O1964="Exclude", P1964="Exclude"), "Mutually Excluded", IF(AND(OR(O1964="CERTAINLY INCLUDED", O1964="INCLUDE" ), OR(P1964="INCLUDE", P1964="MAYBE")), "MUTUALLY INCLUDED", IF(AND(O1964="MAYBE", P1964="MAYBE"), "Mutually MAYBE", IF(AND(O1964="Exclude", OR(P1964="INCLUDE", P1964="MAYBE")), "AI+Hum: No, Hum1+2: Yes", IF(AND(P1964="Exclude", OR(O1964="INCLUDE", O1964="CERTAINLY INCLUDED", H1964="MAYBE")), "Ai+hum: Yes, Hum1+2: No", "Other Conflict")))))</f>
        <v>Mutually Excluded</v>
      </c>
      <c r="U1964" s="121" t="str">
        <f>IF(Q1964="Mutually Excluded","Exclude",IF(Q1964= "Mutually Included","Include",R1964))</f>
        <v>Exclude</v>
      </c>
      <c r="V1964" s="122"/>
      <c r="X1964" s="117"/>
      <c r="Y1964" s="117"/>
      <c r="Z1964" s="103" t="str">
        <f t="shared" si="276"/>
        <v/>
      </c>
      <c r="AA1964" s="256"/>
      <c r="AB1964" s="186"/>
      <c r="AC1964" s="186"/>
      <c r="AD1964" s="203"/>
      <c r="AF1964" s="203"/>
      <c r="AG1964" s="102" t="str">
        <f t="shared" si="277"/>
        <v/>
      </c>
      <c r="AH1964" s="10" t="str">
        <f t="shared" si="280"/>
        <v/>
      </c>
      <c r="AI1964" s="102"/>
      <c r="AJ1964" s="10"/>
      <c r="AK1964" s="10"/>
      <c r="AL1964" s="105"/>
      <c r="AM1964" s="102"/>
      <c r="AN1964" s="10"/>
      <c r="AO1964" s="10" t="str">
        <f t="shared" si="278"/>
        <v/>
      </c>
      <c r="AT1964" s="10"/>
      <c r="AU1964" s="10" t="str">
        <f>IF(O1964="include",AF1964,"")</f>
        <v/>
      </c>
      <c r="AV1964" s="54" t="str">
        <f>IF(P1964="include",AF1964,"")</f>
        <v/>
      </c>
    </row>
    <row r="1965" spans="1:55" s="54" customFormat="1" ht="45">
      <c r="A1965" s="10">
        <v>2116</v>
      </c>
      <c r="B1965" s="10"/>
      <c r="C1965" s="10" t="s">
        <v>2547</v>
      </c>
      <c r="D1965" s="10">
        <v>3</v>
      </c>
      <c r="E1965" s="10">
        <v>3</v>
      </c>
      <c r="F1965" s="10">
        <v>3</v>
      </c>
      <c r="G1965" s="119" t="str">
        <f t="shared" si="281"/>
        <v>EXCLUDED</v>
      </c>
      <c r="H1965" s="147" t="s">
        <v>901</v>
      </c>
      <c r="I1965" s="189" t="s">
        <v>901</v>
      </c>
      <c r="J1965" s="10" t="str">
        <f>IF(AND(G1965="Excluded", H1965="Excluded"), "Mutually Excluded", IF(AND(OR(G1965="CERTAINLY INCLUDED", G1965="INCLUDED", G1965="MAYBE" ), OR(H1965="INCLUDED", H1965="MAYBE")), "MUTUALLY INCLUDED", IF(AND(G1965="MAYBE", H1965="MAYBE"), "Mutually MAYBE", IF(AND(G1965="Excluded", OR(H1965="INCLUDED", H1965="MAYBE")), "AI: No, Human: Yes", IF(AND(H1965="Excluded", OR(G1965="INCLUDED", G1965="CERTAINLY INCLUDED", G1965="MAYBE")), "AI: Yes, Human: No", "Other Conflict")))))</f>
        <v>Mutually Excluded</v>
      </c>
      <c r="K1965" s="10"/>
      <c r="L1965" s="10"/>
      <c r="N1965" s="220" t="s">
        <v>19</v>
      </c>
      <c r="O1965" s="54" t="str">
        <f>IF(J1965="Mutually Excluded","Exclude",IF(J1965= "Mutually Included","Include",M1965))</f>
        <v>Exclude</v>
      </c>
      <c r="P1965" s="54" t="str">
        <f>'Humans Alignment T&amp;A'!Z1965</f>
        <v>Exclude</v>
      </c>
      <c r="Q1965" s="120" t="str">
        <f>IF(AND(O1965="Exclude", P1965="Exclude"), "Mutually Excluded", IF(AND(OR(O1965="CERTAINLY INCLUDED", O1965="INCLUDE" ), OR(P1965="INCLUDE", P1965="MAYBE")), "MUTUALLY INCLUDED", IF(AND(O1965="MAYBE", P1965="MAYBE"), "Mutually MAYBE", IF(AND(O1965="Exclude", OR(P1965="INCLUDE", P1965="MAYBE")), "AI+Hum: No, Hum1+2: Yes", IF(AND(P1965="Exclude", OR(O1965="INCLUDE", O1965="CERTAINLY INCLUDED", H1965="MAYBE")), "Ai+hum: Yes, Hum1+2: No", "Other Conflict")))))</f>
        <v>Mutually Excluded</v>
      </c>
      <c r="U1965" s="121" t="str">
        <f>IF(Q1965="Mutually Excluded","Exclude",IF(Q1965= "Mutually Included","Include",R1965))</f>
        <v>Exclude</v>
      </c>
      <c r="V1965" s="122"/>
      <c r="X1965" s="117"/>
      <c r="Y1965" s="117"/>
      <c r="Z1965" s="103" t="str">
        <f t="shared" si="276"/>
        <v/>
      </c>
      <c r="AA1965" s="256"/>
      <c r="AB1965" s="186"/>
      <c r="AC1965" s="186"/>
      <c r="AD1965" s="203"/>
      <c r="AF1965" s="203"/>
      <c r="AG1965" s="102" t="str">
        <f t="shared" si="277"/>
        <v/>
      </c>
      <c r="AH1965" s="10" t="str">
        <f t="shared" si="280"/>
        <v/>
      </c>
      <c r="AI1965" s="102"/>
      <c r="AJ1965" s="10"/>
      <c r="AK1965" s="10"/>
      <c r="AL1965" s="105"/>
      <c r="AM1965" s="102"/>
      <c r="AN1965" s="10"/>
      <c r="AO1965" s="10" t="str">
        <f t="shared" si="278"/>
        <v/>
      </c>
      <c r="AT1965" s="10"/>
      <c r="AU1965" s="10" t="str">
        <f>IF(O1965="include",AF1965,"")</f>
        <v/>
      </c>
      <c r="AV1965" s="54" t="str">
        <f>IF(P1965="include",AF1965,"")</f>
        <v/>
      </c>
    </row>
    <row r="1966" spans="1:55" s="54" customFormat="1" ht="45">
      <c r="A1966" s="10">
        <v>2117</v>
      </c>
      <c r="B1966" s="10"/>
      <c r="C1966" s="10" t="s">
        <v>2548</v>
      </c>
      <c r="D1966" s="10">
        <v>4</v>
      </c>
      <c r="E1966" s="10">
        <v>4</v>
      </c>
      <c r="F1966" s="10">
        <v>4</v>
      </c>
      <c r="G1966" s="119" t="str">
        <f t="shared" si="281"/>
        <v>EXCLUDED</v>
      </c>
      <c r="H1966" s="147" t="s">
        <v>65</v>
      </c>
      <c r="I1966" s="189" t="s">
        <v>901</v>
      </c>
      <c r="J1966" s="10" t="str">
        <f>IF(AND(G1966="Excluded", H1966="Excluded"), "Mutually Excluded", IF(AND(OR(G1966="CERTAINLY INCLUDED", G1966="INCLUDED", G1966="MAYBE" ), OR(H1966="INCLUDED", H1966="MAYBE")), "MUTUALLY INCLUDED", IF(AND(G1966="MAYBE", H1966="MAYBE"), "Mutually MAYBE", IF(AND(G1966="Excluded", OR(H1966="INCLUDED", H1966="MAYBE")), "AI: No, Human: Yes", IF(AND(H1966="Excluded", OR(G1966="INCLUDED", G1966="CERTAINLY INCLUDED", G1966="MAYBE")), "AI: Yes, Human: No", "Other Conflict")))))</f>
        <v>AI: No, Human: Yes</v>
      </c>
      <c r="K1966" s="10" t="s">
        <v>19</v>
      </c>
      <c r="L1966" s="10" t="s">
        <v>19</v>
      </c>
      <c r="M1966" s="54" t="s">
        <v>19</v>
      </c>
      <c r="N1966" s="220" t="s">
        <v>19</v>
      </c>
      <c r="O1966" s="54" t="str">
        <f>IF(J1966="Mutually Excluded","Exclude",IF(J1966= "Mutually Included","Include",M1966))</f>
        <v>Exclude</v>
      </c>
      <c r="P1966" s="54" t="str">
        <f>'Humans Alignment T&amp;A'!Z1966</f>
        <v>Exclude</v>
      </c>
      <c r="Q1966" s="120" t="str">
        <f>IF(AND(O1966="Exclude", P1966="Exclude"), "Mutually Excluded", IF(AND(OR(O1966="CERTAINLY INCLUDED", O1966="INCLUDE" ), OR(P1966="INCLUDE", P1966="MAYBE")), "MUTUALLY INCLUDED", IF(AND(O1966="MAYBE", P1966="MAYBE"), "Mutually MAYBE", IF(AND(O1966="Exclude", OR(P1966="INCLUDE", P1966="MAYBE")), "AI+Hum: No, Hum1+2: Yes", IF(AND(P1966="Exclude", OR(O1966="INCLUDE", O1966="CERTAINLY INCLUDED", H1966="MAYBE")), "Ai+hum: Yes, Hum1+2: No", "Other Conflict")))))</f>
        <v>Mutually Excluded</v>
      </c>
      <c r="U1966" s="121" t="str">
        <f>IF(Q1966="Mutually Excluded","Exclude",IF(Q1966= "Mutually Included","Include",R1966))</f>
        <v>Exclude</v>
      </c>
      <c r="V1966" s="122"/>
      <c r="X1966" s="117"/>
      <c r="Y1966" s="117"/>
      <c r="Z1966" s="103" t="str">
        <f t="shared" ref="Z1966:Z1980" si="284">IF(OR(ISBLANK(AF1966), ISBLANK(V1966)), "", IF(AND(OR(AF1966="Include", AF1966="Maybe"), OR(V1966="Include", V1966="Maybe", V1966="Certainly Included")), "Mutually Included", IF(AND(AF1966="Exclude", V1966="Exclude"), "Mutually Excluded", IF(AND(AF1966="Exclude", OR(V1966="Include", V1966="Maybe")), "Nikos Excluded, Cindy Included", IF(AND(OR(AF1966="Include", AF1966="Maybe"), V1966="Exclude"), "Nikos Included, Cindy Excluded", "Pal")))))</f>
        <v/>
      </c>
      <c r="AA1966" s="256"/>
      <c r="AB1966" s="186"/>
      <c r="AC1966" s="186"/>
      <c r="AD1966" s="203"/>
      <c r="AF1966" s="203"/>
      <c r="AG1966" s="102" t="str">
        <f t="shared" ref="AG1966:AG2028" si="285">IF(OR(ISBLANK(AF1966), ISBLANK(AD1966)), "", IF(AND(OR(AF1966="Include", AF1966="Maybe"), OR(AD1966="Include", AD1966="Maybe", AD1966="Certainly Included")), "Mutually Included", IF(AND(AF1966="Exclude", AD1966="Exclude"), "Mutually Excluded", IF(AND(AF1966="Exclude", OR(AD1966="Include", AD1966="Maybe")), "Nikos Excluded, Mikhail Included", IF(AND(OR(AF1966="Include", AF1966="Maybe"), AD1966="Exclude"), "Nikos Included, Mikhail Excluded", "Pal")))))</f>
        <v/>
      </c>
      <c r="AH1966" s="10" t="str">
        <f t="shared" si="280"/>
        <v/>
      </c>
      <c r="AI1966" s="102"/>
      <c r="AJ1966" s="10"/>
      <c r="AK1966" s="10"/>
      <c r="AL1966" s="105"/>
      <c r="AM1966" s="102"/>
      <c r="AN1966" s="10"/>
      <c r="AO1966" s="10" t="str">
        <f t="shared" ref="AO1966:AO2028" si="286">IF(OR(ISBLANK(AF1966), ISBLANK(AP1966)), "", IF(AND(OR(AF1966="Include", AF1966="Maybe"), OR(AP1966="Include", AP1966="Maybe", AP1966="Certainly Included")), "Mutually Included", IF(AND(AF1966="Exclude", AP1966="Exclude"), "Mutually Excluded", IF(AND(AF1966="Exclude", OR(AP1966="Include", AP1966="Maybe",, AP1966="Certainly Included")), "Human Excluded, AI Included", IF(AND(OR(AF1966="Include", AF1966="Maybe"), AP1966="Exclude"), "Human Included, AI Excluded", "Pal")))))</f>
        <v/>
      </c>
      <c r="AT1966" s="10"/>
      <c r="AU1966" s="10" t="str">
        <f>IF(O1966="include",AF1966,"")</f>
        <v/>
      </c>
      <c r="AV1966" s="54" t="str">
        <f>IF(P1966="include",AF1966,"")</f>
        <v/>
      </c>
    </row>
    <row r="1967" spans="1:55" s="54" customFormat="1" ht="30">
      <c r="A1967" s="10">
        <v>2118</v>
      </c>
      <c r="B1967" s="10"/>
      <c r="C1967" s="10" t="s">
        <v>2549</v>
      </c>
      <c r="D1967" s="10">
        <v>4</v>
      </c>
      <c r="E1967" s="10">
        <v>4</v>
      </c>
      <c r="F1967" s="10">
        <v>3</v>
      </c>
      <c r="G1967" s="119" t="str">
        <f t="shared" si="281"/>
        <v>EXCLUDED</v>
      </c>
      <c r="H1967" s="147" t="s">
        <v>901</v>
      </c>
      <c r="I1967" s="189" t="s">
        <v>901</v>
      </c>
      <c r="J1967" s="10" t="str">
        <f>IF(AND(G1967="Excluded", H1967="Excluded"), "Mutually Excluded", IF(AND(OR(G1967="CERTAINLY INCLUDED", G1967="INCLUDED", G1967="MAYBE" ), OR(H1967="INCLUDED", H1967="MAYBE")), "MUTUALLY INCLUDED", IF(AND(G1967="MAYBE", H1967="MAYBE"), "Mutually MAYBE", IF(AND(G1967="Excluded", OR(H1967="INCLUDED", H1967="MAYBE")), "AI: No, Human: Yes", IF(AND(H1967="Excluded", OR(G1967="INCLUDED", G1967="CERTAINLY INCLUDED", G1967="MAYBE")), "AI: Yes, Human: No", "Other Conflict")))))</f>
        <v>Mutually Excluded</v>
      </c>
      <c r="K1967" s="10"/>
      <c r="L1967" s="10"/>
      <c r="N1967" s="220" t="s">
        <v>19</v>
      </c>
      <c r="O1967" s="54" t="str">
        <f>IF(J1967="Mutually Excluded","Exclude",IF(J1967= "Mutually Included","Include",M1967))</f>
        <v>Exclude</v>
      </c>
      <c r="P1967" s="54" t="str">
        <f>'Humans Alignment T&amp;A'!Z1967</f>
        <v>Exclude</v>
      </c>
      <c r="Q1967" s="120" t="str">
        <f>IF(AND(O1967="Exclude", P1967="Exclude"), "Mutually Excluded", IF(AND(OR(O1967="CERTAINLY INCLUDED", O1967="INCLUDE" ), OR(P1967="INCLUDE", P1967="MAYBE")), "MUTUALLY INCLUDED", IF(AND(O1967="MAYBE", P1967="MAYBE"), "Mutually MAYBE", IF(AND(O1967="Exclude", OR(P1967="INCLUDE", P1967="MAYBE")), "AI+Hum: No, Hum1+2: Yes", IF(AND(P1967="Exclude", OR(O1967="INCLUDE", O1967="CERTAINLY INCLUDED", H1967="MAYBE")), "Ai+hum: Yes, Hum1+2: No", "Other Conflict")))))</f>
        <v>Mutually Excluded</v>
      </c>
      <c r="U1967" s="121" t="str">
        <f>IF(Q1967="Mutually Excluded","Exclude",IF(Q1967= "Mutually Included","Include",R1967))</f>
        <v>Exclude</v>
      </c>
      <c r="V1967" s="122"/>
      <c r="X1967" s="117"/>
      <c r="Y1967" s="117"/>
      <c r="Z1967" s="103" t="str">
        <f t="shared" si="284"/>
        <v/>
      </c>
      <c r="AA1967" s="256"/>
      <c r="AB1967" s="186"/>
      <c r="AC1967" s="186"/>
      <c r="AD1967" s="203"/>
      <c r="AF1967" s="203"/>
      <c r="AG1967" s="102" t="str">
        <f t="shared" si="285"/>
        <v/>
      </c>
      <c r="AH1967" s="10" t="str">
        <f t="shared" si="280"/>
        <v/>
      </c>
      <c r="AI1967" s="102"/>
      <c r="AJ1967" s="10"/>
      <c r="AK1967" s="10"/>
      <c r="AL1967" s="105"/>
      <c r="AM1967" s="102"/>
      <c r="AN1967" s="10"/>
      <c r="AO1967" s="10" t="str">
        <f t="shared" si="286"/>
        <v/>
      </c>
      <c r="AT1967" s="10"/>
      <c r="AU1967" s="10" t="str">
        <f>IF(O1967="include",AF1967,"")</f>
        <v/>
      </c>
      <c r="AV1967" s="54" t="str">
        <f>IF(P1967="include",AF1967,"")</f>
        <v/>
      </c>
    </row>
    <row r="1968" spans="1:55" s="54" customFormat="1" ht="45">
      <c r="A1968" s="10">
        <v>2119</v>
      </c>
      <c r="B1968" s="10"/>
      <c r="C1968" s="10" t="s">
        <v>2550</v>
      </c>
      <c r="D1968" s="10">
        <v>2</v>
      </c>
      <c r="E1968" s="10">
        <v>1</v>
      </c>
      <c r="F1968" s="10">
        <v>2</v>
      </c>
      <c r="G1968" s="119" t="str">
        <f t="shared" si="281"/>
        <v>EXCLUDED</v>
      </c>
      <c r="H1968" s="147" t="s">
        <v>901</v>
      </c>
      <c r="I1968" s="189" t="s">
        <v>901</v>
      </c>
      <c r="J1968" s="10" t="str">
        <f>IF(AND(G1968="Excluded", H1968="Excluded"), "Mutually Excluded", IF(AND(OR(G1968="CERTAINLY INCLUDED", G1968="INCLUDED", G1968="MAYBE" ), OR(H1968="INCLUDED", H1968="MAYBE")), "MUTUALLY INCLUDED", IF(AND(G1968="MAYBE", H1968="MAYBE"), "Mutually MAYBE", IF(AND(G1968="Excluded", OR(H1968="INCLUDED", H1968="MAYBE")), "AI: No, Human: Yes", IF(AND(H1968="Excluded", OR(G1968="INCLUDED", G1968="CERTAINLY INCLUDED", G1968="MAYBE")), "AI: Yes, Human: No", "Other Conflict")))))</f>
        <v>Mutually Excluded</v>
      </c>
      <c r="K1968" s="10"/>
      <c r="L1968" s="10"/>
      <c r="N1968" s="220" t="s">
        <v>19</v>
      </c>
      <c r="O1968" s="54" t="str">
        <f>IF(J1968="Mutually Excluded","Exclude",IF(J1968= "Mutually Included","Include",M1968))</f>
        <v>Exclude</v>
      </c>
      <c r="P1968" s="54" t="str">
        <f>'Humans Alignment T&amp;A'!Z1968</f>
        <v>Exclude</v>
      </c>
      <c r="Q1968" s="120" t="str">
        <f>IF(AND(O1968="Exclude", P1968="Exclude"), "Mutually Excluded", IF(AND(OR(O1968="CERTAINLY INCLUDED", O1968="INCLUDE" ), OR(P1968="INCLUDE", P1968="MAYBE")), "MUTUALLY INCLUDED", IF(AND(O1968="MAYBE", P1968="MAYBE"), "Mutually MAYBE", IF(AND(O1968="Exclude", OR(P1968="INCLUDE", P1968="MAYBE")), "AI+Hum: No, Hum1+2: Yes", IF(AND(P1968="Exclude", OR(O1968="INCLUDE", O1968="CERTAINLY INCLUDED", H1968="MAYBE")), "Ai+hum: Yes, Hum1+2: No", "Other Conflict")))))</f>
        <v>Mutually Excluded</v>
      </c>
      <c r="U1968" s="121" t="str">
        <f>IF(Q1968="Mutually Excluded","Exclude",IF(Q1968= "Mutually Included","Include",R1968))</f>
        <v>Exclude</v>
      </c>
      <c r="V1968" s="122"/>
      <c r="X1968" s="117"/>
      <c r="Y1968" s="117"/>
      <c r="Z1968" s="103" t="str">
        <f t="shared" si="284"/>
        <v/>
      </c>
      <c r="AA1968" s="256"/>
      <c r="AB1968" s="186"/>
      <c r="AC1968" s="186"/>
      <c r="AD1968" s="203"/>
      <c r="AF1968" s="203"/>
      <c r="AG1968" s="102" t="str">
        <f t="shared" si="285"/>
        <v/>
      </c>
      <c r="AH1968" s="10" t="str">
        <f t="shared" si="280"/>
        <v/>
      </c>
      <c r="AI1968" s="102"/>
      <c r="AJ1968" s="10"/>
      <c r="AK1968" s="10"/>
      <c r="AL1968" s="105"/>
      <c r="AM1968" s="102"/>
      <c r="AN1968" s="10"/>
      <c r="AO1968" s="10" t="str">
        <f t="shared" si="286"/>
        <v/>
      </c>
      <c r="AT1968" s="10"/>
      <c r="AU1968" s="10" t="str">
        <f>IF(O1968="include",AF1968,"")</f>
        <v/>
      </c>
      <c r="AV1968" s="54" t="str">
        <f>IF(P1968="include",AF1968,"")</f>
        <v/>
      </c>
    </row>
    <row r="1969" spans="1:48" s="54" customFormat="1" ht="144" customHeight="1">
      <c r="A1969" s="10">
        <v>2120</v>
      </c>
      <c r="B1969" s="10" t="s">
        <v>2551</v>
      </c>
      <c r="C1969" s="10" t="s">
        <v>2551</v>
      </c>
      <c r="D1969" s="10">
        <v>5</v>
      </c>
      <c r="E1969" s="10">
        <v>4</v>
      </c>
      <c r="F1969" s="10">
        <v>5</v>
      </c>
      <c r="G1969" s="119" t="str">
        <f t="shared" si="281"/>
        <v>MAYBE</v>
      </c>
      <c r="H1969" s="147" t="s">
        <v>901</v>
      </c>
      <c r="I1969" s="189" t="s">
        <v>901</v>
      </c>
      <c r="J1969" s="10" t="str">
        <f>IF(AND(G1969="Excluded", H1969="Excluded"), "Mutually Excluded", IF(AND(OR(G1969="CERTAINLY INCLUDED", G1969="INCLUDED", G1969="MAYBE" ), OR(H1969="INCLUDED", H1969="MAYBE")), "MUTUALLY INCLUDED", IF(AND(G1969="MAYBE", H1969="MAYBE"), "Mutually MAYBE", IF(AND(G1969="Excluded", OR(H1969="INCLUDED", H1969="MAYBE")), "AI: No, Human: Yes", IF(AND(H1969="Excluded", OR(G1969="INCLUDED", G1969="CERTAINLY INCLUDED", G1969="MAYBE")), "AI: Yes, Human: No", "Other Conflict")))))</f>
        <v>AI: Yes, Human: No</v>
      </c>
      <c r="K1969" s="10" t="s">
        <v>23</v>
      </c>
      <c r="L1969" s="10" t="s">
        <v>3012</v>
      </c>
      <c r="M1969" s="10" t="s">
        <v>23</v>
      </c>
      <c r="N1969" s="220" t="s">
        <v>19</v>
      </c>
      <c r="O1969" s="54" t="str">
        <f>IF(J1969="Mutually Excluded","Exclude",IF(J1969= "Mutually Included","Include",M1969))</f>
        <v>Include</v>
      </c>
      <c r="P1969" s="54" t="str">
        <f>'Humans Alignment T&amp;A'!Z1969</f>
        <v>Exclude</v>
      </c>
      <c r="Q1969" s="120" t="str">
        <f>IF(AND(O1969="Exclude", P1969="Exclude"), "Mutually Excluded", IF(AND(OR(O1969="CERTAINLY INCLUDED", O1969="INCLUDE" ), OR(P1969="INCLUDE", P1969="MAYBE")), "MUTUALLY INCLUDED", IF(AND(O1969="MAYBE", P1969="MAYBE"), "Mutually MAYBE", IF(AND(O1969="Exclude", OR(P1969="INCLUDE", P1969="MAYBE")), "AI+Hum: No, Hum1+2: Yes", IF(AND(P1969="Exclude", OR(O1969="INCLUDE", O1969="CERTAINLY INCLUDED", H1969="MAYBE")), "Ai+hum: Yes, Hum1+2: No", "Other Conflict")))))</f>
        <v>Ai+hum: Yes, Hum1+2: No</v>
      </c>
      <c r="R1969" s="185" t="s">
        <v>23</v>
      </c>
      <c r="U1969" s="121" t="str">
        <f>IF(Q1969="Mutually Excluded","Exclude",IF(Q1969= "Mutually Included","Include",R1969))</f>
        <v>Include</v>
      </c>
      <c r="V1969" s="122" t="s">
        <v>23</v>
      </c>
      <c r="W1969" s="185" t="s">
        <v>23</v>
      </c>
      <c r="X1969" s="201" t="s">
        <v>1752</v>
      </c>
      <c r="Y1969" s="117"/>
      <c r="Z1969" s="103" t="str">
        <f t="shared" si="284"/>
        <v>Mutually Included</v>
      </c>
      <c r="AA1969" s="104" t="s">
        <v>23</v>
      </c>
      <c r="AB1969" s="186"/>
      <c r="AC1969" s="186"/>
      <c r="AD1969" s="203"/>
      <c r="AF1969" s="203" t="s">
        <v>23</v>
      </c>
      <c r="AG1969" s="102" t="str">
        <f t="shared" si="285"/>
        <v/>
      </c>
      <c r="AH1969" s="10" t="str">
        <f t="shared" si="280"/>
        <v>Human Included, AI Excluded</v>
      </c>
      <c r="AI1969" s="102"/>
      <c r="AJ1969" s="10"/>
      <c r="AK1969" s="10"/>
      <c r="AL1969" s="107" t="s">
        <v>23</v>
      </c>
      <c r="AM1969" s="102"/>
      <c r="AN1969" s="10"/>
      <c r="AO1969" s="10" t="str">
        <f t="shared" si="286"/>
        <v>Human Included, AI Excluded</v>
      </c>
      <c r="AP1969" s="10" t="str">
        <f>IF(COUNTA(AQ1969:AS1969)=0, "", IF(COUNTIF(AQ1969:AS1969,5)=3, "Include", IF(COUNTIF(AQ1969:AS1969,5)&gt;=1, "Maybe", "Exclude")))</f>
        <v>Exclude</v>
      </c>
      <c r="AQ1969" s="185">
        <v>4</v>
      </c>
      <c r="AR1969" s="185">
        <v>3</v>
      </c>
      <c r="AS1969" s="185">
        <v>4</v>
      </c>
      <c r="AT1969" s="187" t="s">
        <v>3118</v>
      </c>
      <c r="AU1969" s="10" t="str">
        <f>IF(O1969="include",AF1969,"")</f>
        <v>Include</v>
      </c>
      <c r="AV1969" s="54" t="str">
        <f>IF(P1969="include",AF1969,"")</f>
        <v/>
      </c>
    </row>
    <row r="1970" spans="1:48" s="54" customFormat="1" ht="30">
      <c r="A1970" s="10">
        <v>2121</v>
      </c>
      <c r="B1970" s="10"/>
      <c r="C1970" s="10" t="s">
        <v>2552</v>
      </c>
      <c r="D1970" s="10">
        <v>3</v>
      </c>
      <c r="E1970" s="10">
        <v>3</v>
      </c>
      <c r="F1970" s="10">
        <v>3</v>
      </c>
      <c r="G1970" s="119" t="str">
        <f t="shared" si="281"/>
        <v>EXCLUDED</v>
      </c>
      <c r="H1970" s="147" t="s">
        <v>901</v>
      </c>
      <c r="I1970" s="189" t="s">
        <v>901</v>
      </c>
      <c r="J1970" s="10" t="str">
        <f>IF(AND(G1970="Excluded", H1970="Excluded"), "Mutually Excluded", IF(AND(OR(G1970="CERTAINLY INCLUDED", G1970="INCLUDED", G1970="MAYBE" ), OR(H1970="INCLUDED", H1970="MAYBE")), "MUTUALLY INCLUDED", IF(AND(G1970="MAYBE", H1970="MAYBE"), "Mutually MAYBE", IF(AND(G1970="Excluded", OR(H1970="INCLUDED", H1970="MAYBE")), "AI: No, Human: Yes", IF(AND(H1970="Excluded", OR(G1970="INCLUDED", G1970="CERTAINLY INCLUDED", G1970="MAYBE")), "AI: Yes, Human: No", "Other Conflict")))))</f>
        <v>Mutually Excluded</v>
      </c>
      <c r="K1970" s="10"/>
      <c r="L1970" s="10"/>
      <c r="N1970" s="220" t="s">
        <v>19</v>
      </c>
      <c r="O1970" s="54" t="str">
        <f>IF(J1970="Mutually Excluded","Exclude",IF(J1970= "Mutually Included","Include",M1970))</f>
        <v>Exclude</v>
      </c>
      <c r="P1970" s="54" t="str">
        <f>'Humans Alignment T&amp;A'!Z1970</f>
        <v>Exclude</v>
      </c>
      <c r="Q1970" s="120" t="str">
        <f>IF(AND(O1970="Exclude", P1970="Exclude"), "Mutually Excluded", IF(AND(OR(O1970="CERTAINLY INCLUDED", O1970="INCLUDE" ), OR(P1970="INCLUDE", P1970="MAYBE")), "MUTUALLY INCLUDED", IF(AND(O1970="MAYBE", P1970="MAYBE"), "Mutually MAYBE", IF(AND(O1970="Exclude", OR(P1970="INCLUDE", P1970="MAYBE")), "AI+Hum: No, Hum1+2: Yes", IF(AND(P1970="Exclude", OR(O1970="INCLUDE", O1970="CERTAINLY INCLUDED", H1970="MAYBE")), "Ai+hum: Yes, Hum1+2: No", "Other Conflict")))))</f>
        <v>Mutually Excluded</v>
      </c>
      <c r="U1970" s="121" t="str">
        <f>IF(Q1970="Mutually Excluded","Exclude",IF(Q1970= "Mutually Included","Include",R1970))</f>
        <v>Exclude</v>
      </c>
      <c r="V1970" s="122"/>
      <c r="X1970" s="117"/>
      <c r="Y1970" s="117"/>
      <c r="Z1970" s="103" t="str">
        <f t="shared" si="284"/>
        <v/>
      </c>
      <c r="AA1970" s="256"/>
      <c r="AB1970" s="186"/>
      <c r="AC1970" s="186"/>
      <c r="AD1970" s="203"/>
      <c r="AF1970" s="203"/>
      <c r="AG1970" s="102" t="str">
        <f t="shared" si="285"/>
        <v/>
      </c>
      <c r="AH1970" s="10" t="str">
        <f t="shared" si="280"/>
        <v/>
      </c>
      <c r="AI1970" s="102"/>
      <c r="AJ1970" s="10"/>
      <c r="AK1970" s="10"/>
      <c r="AL1970" s="105"/>
      <c r="AM1970" s="102"/>
      <c r="AN1970" s="10"/>
      <c r="AO1970" s="10" t="str">
        <f t="shared" si="286"/>
        <v/>
      </c>
      <c r="AT1970" s="10"/>
      <c r="AU1970" s="10" t="str">
        <f>IF(O1970="include",AF1970,"")</f>
        <v/>
      </c>
      <c r="AV1970" s="54" t="str">
        <f>IF(P1970="include",AF1970,"")</f>
        <v/>
      </c>
    </row>
    <row r="1971" spans="1:48" s="54" customFormat="1" ht="45">
      <c r="A1971" s="10">
        <v>2122</v>
      </c>
      <c r="B1971" s="10"/>
      <c r="C1971" s="10" t="s">
        <v>2553</v>
      </c>
      <c r="D1971" s="10">
        <v>4</v>
      </c>
      <c r="E1971" s="10">
        <v>4</v>
      </c>
      <c r="F1971" s="10">
        <v>3</v>
      </c>
      <c r="G1971" s="119" t="str">
        <f t="shared" si="281"/>
        <v>EXCLUDED</v>
      </c>
      <c r="H1971" s="147" t="s">
        <v>901</v>
      </c>
      <c r="I1971" s="189" t="s">
        <v>901</v>
      </c>
      <c r="J1971" s="10" t="str">
        <f>IF(AND(G1971="Excluded", H1971="Excluded"), "Mutually Excluded", IF(AND(OR(G1971="CERTAINLY INCLUDED", G1971="INCLUDED", G1971="MAYBE" ), OR(H1971="INCLUDED", H1971="MAYBE")), "MUTUALLY INCLUDED", IF(AND(G1971="MAYBE", H1971="MAYBE"), "Mutually MAYBE", IF(AND(G1971="Excluded", OR(H1971="INCLUDED", H1971="MAYBE")), "AI: No, Human: Yes", IF(AND(H1971="Excluded", OR(G1971="INCLUDED", G1971="CERTAINLY INCLUDED", G1971="MAYBE")), "AI: Yes, Human: No", "Other Conflict")))))</f>
        <v>Mutually Excluded</v>
      </c>
      <c r="K1971" s="10"/>
      <c r="L1971" s="10"/>
      <c r="N1971" s="220" t="s">
        <v>19</v>
      </c>
      <c r="O1971" s="54" t="str">
        <f>IF(J1971="Mutually Excluded","Exclude",IF(J1971= "Mutually Included","Include",M1971))</f>
        <v>Exclude</v>
      </c>
      <c r="P1971" s="54" t="str">
        <f>'Humans Alignment T&amp;A'!Z1971</f>
        <v>Exclude</v>
      </c>
      <c r="Q1971" s="120" t="str">
        <f>IF(AND(O1971="Exclude", P1971="Exclude"), "Mutually Excluded", IF(AND(OR(O1971="CERTAINLY INCLUDED", O1971="INCLUDE" ), OR(P1971="INCLUDE", P1971="MAYBE")), "MUTUALLY INCLUDED", IF(AND(O1971="MAYBE", P1971="MAYBE"), "Mutually MAYBE", IF(AND(O1971="Exclude", OR(P1971="INCLUDE", P1971="MAYBE")), "AI+Hum: No, Hum1+2: Yes", IF(AND(P1971="Exclude", OR(O1971="INCLUDE", O1971="CERTAINLY INCLUDED", H1971="MAYBE")), "Ai+hum: Yes, Hum1+2: No", "Other Conflict")))))</f>
        <v>Mutually Excluded</v>
      </c>
      <c r="U1971" s="121" t="str">
        <f>IF(Q1971="Mutually Excluded","Exclude",IF(Q1971= "Mutually Included","Include",R1971))</f>
        <v>Exclude</v>
      </c>
      <c r="V1971" s="122"/>
      <c r="X1971" s="117"/>
      <c r="Y1971" s="117"/>
      <c r="Z1971" s="103" t="str">
        <f t="shared" si="284"/>
        <v/>
      </c>
      <c r="AA1971" s="256"/>
      <c r="AB1971" s="186"/>
      <c r="AC1971" s="186"/>
      <c r="AD1971" s="203"/>
      <c r="AF1971" s="203"/>
      <c r="AG1971" s="102" t="str">
        <f t="shared" si="285"/>
        <v/>
      </c>
      <c r="AH1971" s="10" t="str">
        <f t="shared" si="280"/>
        <v/>
      </c>
      <c r="AI1971" s="102"/>
      <c r="AJ1971" s="10"/>
      <c r="AK1971" s="10"/>
      <c r="AL1971" s="105"/>
      <c r="AM1971" s="102"/>
      <c r="AN1971" s="10"/>
      <c r="AO1971" s="10" t="str">
        <f t="shared" si="286"/>
        <v/>
      </c>
      <c r="AT1971" s="10"/>
      <c r="AU1971" s="10" t="str">
        <f>IF(O1971="include",AF1971,"")</f>
        <v/>
      </c>
      <c r="AV1971" s="54" t="str">
        <f>IF(P1971="include",AF1971,"")</f>
        <v/>
      </c>
    </row>
    <row r="1972" spans="1:48" s="54" customFormat="1" ht="30">
      <c r="A1972" s="10">
        <v>2123</v>
      </c>
      <c r="B1972" s="10"/>
      <c r="C1972" s="10" t="s">
        <v>2554</v>
      </c>
      <c r="D1972" s="10">
        <v>5</v>
      </c>
      <c r="E1972" s="10">
        <v>4</v>
      </c>
      <c r="F1972" s="10">
        <v>4</v>
      </c>
      <c r="G1972" s="119" t="str">
        <f t="shared" si="281"/>
        <v>MAYBE</v>
      </c>
      <c r="H1972" s="147" t="s">
        <v>901</v>
      </c>
      <c r="I1972" s="189" t="s">
        <v>901</v>
      </c>
      <c r="J1972" s="10" t="str">
        <f>IF(AND(G1972="Excluded", H1972="Excluded"), "Mutually Excluded", IF(AND(OR(G1972="CERTAINLY INCLUDED", G1972="INCLUDED", G1972="MAYBE" ), OR(H1972="INCLUDED", H1972="MAYBE")), "MUTUALLY INCLUDED", IF(AND(G1972="MAYBE", H1972="MAYBE"), "Mutually MAYBE", IF(AND(G1972="Excluded", OR(H1972="INCLUDED", H1972="MAYBE")), "AI: No, Human: Yes", IF(AND(H1972="Excluded", OR(G1972="INCLUDED", G1972="CERTAINLY INCLUDED", G1972="MAYBE")), "AI: Yes, Human: No", "Other Conflict")))))</f>
        <v>AI: Yes, Human: No</v>
      </c>
      <c r="K1972" s="10" t="s">
        <v>19</v>
      </c>
      <c r="L1972" s="10" t="s">
        <v>19</v>
      </c>
      <c r="M1972" s="54" t="s">
        <v>19</v>
      </c>
      <c r="N1972" s="220" t="s">
        <v>19</v>
      </c>
      <c r="O1972" s="54" t="str">
        <f>IF(J1972="Mutually Excluded","Exclude",IF(J1972= "Mutually Included","Include",M1972))</f>
        <v>Exclude</v>
      </c>
      <c r="P1972" s="54" t="str">
        <f>'Humans Alignment T&amp;A'!Z1972</f>
        <v>Exclude</v>
      </c>
      <c r="Q1972" s="120" t="str">
        <f>IF(AND(O1972="Exclude", P1972="Exclude"), "Mutually Excluded", IF(AND(OR(O1972="CERTAINLY INCLUDED", O1972="INCLUDE" ), OR(P1972="INCLUDE", P1972="MAYBE")), "MUTUALLY INCLUDED", IF(AND(O1972="MAYBE", P1972="MAYBE"), "Mutually MAYBE", IF(AND(O1972="Exclude", OR(P1972="INCLUDE", P1972="MAYBE")), "AI+Hum: No, Hum1+2: Yes", IF(AND(P1972="Exclude", OR(O1972="INCLUDE", O1972="CERTAINLY INCLUDED", H1972="MAYBE")), "Ai+hum: Yes, Hum1+2: No", "Other Conflict")))))</f>
        <v>Mutually Excluded</v>
      </c>
      <c r="U1972" s="121" t="str">
        <f>IF(Q1972="Mutually Excluded","Exclude",IF(Q1972= "Mutually Included","Include",R1972))</f>
        <v>Exclude</v>
      </c>
      <c r="V1972" s="122"/>
      <c r="X1972" s="117"/>
      <c r="Y1972" s="117"/>
      <c r="Z1972" s="103" t="str">
        <f t="shared" si="284"/>
        <v/>
      </c>
      <c r="AA1972" s="256"/>
      <c r="AB1972" s="186"/>
      <c r="AC1972" s="186"/>
      <c r="AD1972" s="203"/>
      <c r="AF1972" s="203"/>
      <c r="AG1972" s="102" t="str">
        <f t="shared" si="285"/>
        <v/>
      </c>
      <c r="AH1972" s="10" t="str">
        <f t="shared" si="280"/>
        <v/>
      </c>
      <c r="AI1972" s="102"/>
      <c r="AJ1972" s="10"/>
      <c r="AK1972" s="10"/>
      <c r="AL1972" s="105"/>
      <c r="AM1972" s="102"/>
      <c r="AN1972" s="10"/>
      <c r="AO1972" s="10" t="str">
        <f t="shared" si="286"/>
        <v/>
      </c>
      <c r="AT1972" s="10"/>
      <c r="AU1972" s="10" t="str">
        <f>IF(O1972="include",AF1972,"")</f>
        <v/>
      </c>
      <c r="AV1972" s="54" t="str">
        <f>IF(P1972="include",AF1972,"")</f>
        <v/>
      </c>
    </row>
    <row r="1973" spans="1:48" s="54" customFormat="1" ht="30.75" customHeight="1">
      <c r="A1973" s="10">
        <v>2124</v>
      </c>
      <c r="B1973" s="10"/>
      <c r="C1973" s="10" t="s">
        <v>2555</v>
      </c>
      <c r="D1973" s="10">
        <v>2</v>
      </c>
      <c r="E1973" s="10">
        <v>2</v>
      </c>
      <c r="F1973" s="10">
        <v>3</v>
      </c>
      <c r="G1973" s="119" t="str">
        <f t="shared" si="281"/>
        <v>EXCLUDED</v>
      </c>
      <c r="H1973" s="147" t="s">
        <v>901</v>
      </c>
      <c r="I1973" s="189" t="s">
        <v>901</v>
      </c>
      <c r="J1973" s="10" t="str">
        <f>IF(AND(G1973="Excluded", H1973="Excluded"), "Mutually Excluded", IF(AND(OR(G1973="CERTAINLY INCLUDED", G1973="INCLUDED", G1973="MAYBE" ), OR(H1973="INCLUDED", H1973="MAYBE")), "MUTUALLY INCLUDED", IF(AND(G1973="MAYBE", H1973="MAYBE"), "Mutually MAYBE", IF(AND(G1973="Excluded", OR(H1973="INCLUDED", H1973="MAYBE")), "AI: No, Human: Yes", IF(AND(H1973="Excluded", OR(G1973="INCLUDED", G1973="CERTAINLY INCLUDED", G1973="MAYBE")), "AI: Yes, Human: No", "Other Conflict")))))</f>
        <v>Mutually Excluded</v>
      </c>
      <c r="K1973" s="10"/>
      <c r="L1973" s="10"/>
      <c r="N1973" s="220" t="s">
        <v>19</v>
      </c>
      <c r="O1973" s="54" t="str">
        <f>IF(J1973="Mutually Excluded","Exclude",IF(J1973= "Mutually Included","Include",M1973))</f>
        <v>Exclude</v>
      </c>
      <c r="P1973" s="54" t="str">
        <f>'Humans Alignment T&amp;A'!Z1973</f>
        <v>Exclude</v>
      </c>
      <c r="Q1973" s="120" t="str">
        <f>IF(AND(O1973="Exclude", P1973="Exclude"), "Mutually Excluded", IF(AND(OR(O1973="CERTAINLY INCLUDED", O1973="INCLUDE" ), OR(P1973="INCLUDE", P1973="MAYBE")), "MUTUALLY INCLUDED", IF(AND(O1973="MAYBE", P1973="MAYBE"), "Mutually MAYBE", IF(AND(O1973="Exclude", OR(P1973="INCLUDE", P1973="MAYBE")), "AI+Hum: No, Hum1+2: Yes", IF(AND(P1973="Exclude", OR(O1973="INCLUDE", O1973="CERTAINLY INCLUDED", H1973="MAYBE")), "Ai+hum: Yes, Hum1+2: No", "Other Conflict")))))</f>
        <v>Mutually Excluded</v>
      </c>
      <c r="U1973" s="121" t="str">
        <f>IF(Q1973="Mutually Excluded","Exclude",IF(Q1973= "Mutually Included","Include",R1973))</f>
        <v>Exclude</v>
      </c>
      <c r="V1973" s="122"/>
      <c r="X1973" s="117"/>
      <c r="Y1973" s="117"/>
      <c r="Z1973" s="103" t="str">
        <f t="shared" si="284"/>
        <v/>
      </c>
      <c r="AA1973" s="256"/>
      <c r="AB1973" s="186"/>
      <c r="AC1973" s="186"/>
      <c r="AD1973" s="203"/>
      <c r="AF1973" s="203"/>
      <c r="AG1973" s="102" t="str">
        <f t="shared" si="285"/>
        <v/>
      </c>
      <c r="AH1973" s="10" t="str">
        <f t="shared" si="280"/>
        <v/>
      </c>
      <c r="AI1973" s="102"/>
      <c r="AJ1973" s="10"/>
      <c r="AK1973" s="10"/>
      <c r="AL1973" s="105"/>
      <c r="AM1973" s="102"/>
      <c r="AN1973" s="10"/>
      <c r="AO1973" s="10" t="str">
        <f t="shared" si="286"/>
        <v/>
      </c>
      <c r="AT1973" s="10"/>
      <c r="AU1973" s="10" t="str">
        <f>IF(O1973="include",AF1973,"")</f>
        <v/>
      </c>
      <c r="AV1973" s="54" t="str">
        <f>IF(P1973="include",AF1973,"")</f>
        <v/>
      </c>
    </row>
    <row r="1974" spans="1:48" s="54" customFormat="1" ht="70.150000000000006" customHeight="1">
      <c r="A1974" s="10">
        <v>2125</v>
      </c>
      <c r="B1974" s="10"/>
      <c r="C1974" s="10" t="s">
        <v>2556</v>
      </c>
      <c r="D1974" s="10">
        <v>2</v>
      </c>
      <c r="E1974" s="10">
        <v>2</v>
      </c>
      <c r="F1974" s="10">
        <v>2</v>
      </c>
      <c r="G1974" s="119" t="str">
        <f t="shared" si="281"/>
        <v>EXCLUDED</v>
      </c>
      <c r="H1974" s="147" t="s">
        <v>901</v>
      </c>
      <c r="I1974" s="189" t="s">
        <v>901</v>
      </c>
      <c r="J1974" s="10" t="str">
        <f>IF(AND(G1974="Excluded", H1974="Excluded"), "Mutually Excluded", IF(AND(OR(G1974="CERTAINLY INCLUDED", G1974="INCLUDED", G1974="MAYBE" ), OR(H1974="INCLUDED", H1974="MAYBE")), "MUTUALLY INCLUDED", IF(AND(G1974="MAYBE", H1974="MAYBE"), "Mutually MAYBE", IF(AND(G1974="Excluded", OR(H1974="INCLUDED", H1974="MAYBE")), "AI: No, Human: Yes", IF(AND(H1974="Excluded", OR(G1974="INCLUDED", G1974="CERTAINLY INCLUDED", G1974="MAYBE")), "AI: Yes, Human: No", "Other Conflict")))))</f>
        <v>Mutually Excluded</v>
      </c>
      <c r="K1974" s="10"/>
      <c r="L1974" s="10"/>
      <c r="N1974" s="220" t="s">
        <v>19</v>
      </c>
      <c r="O1974" s="54" t="str">
        <f>IF(J1974="Mutually Excluded","Exclude",IF(J1974= "Mutually Included","Include",M1974))</f>
        <v>Exclude</v>
      </c>
      <c r="P1974" s="54" t="str">
        <f>'Humans Alignment T&amp;A'!Z1974</f>
        <v>Exclude</v>
      </c>
      <c r="Q1974" s="120" t="str">
        <f>IF(AND(O1974="Exclude", P1974="Exclude"), "Mutually Excluded", IF(AND(OR(O1974="CERTAINLY INCLUDED", O1974="INCLUDE" ), OR(P1974="INCLUDE", P1974="MAYBE")), "MUTUALLY INCLUDED", IF(AND(O1974="MAYBE", P1974="MAYBE"), "Mutually MAYBE", IF(AND(O1974="Exclude", OR(P1974="INCLUDE", P1974="MAYBE")), "AI+Hum: No, Hum1+2: Yes", IF(AND(P1974="Exclude", OR(O1974="INCLUDE", O1974="CERTAINLY INCLUDED", H1974="MAYBE")), "Ai+hum: Yes, Hum1+2: No", "Other Conflict")))))</f>
        <v>Mutually Excluded</v>
      </c>
      <c r="U1974" s="121" t="str">
        <f>IF(Q1974="Mutually Excluded","Exclude",IF(Q1974= "Mutually Included","Include",R1974))</f>
        <v>Exclude</v>
      </c>
      <c r="V1974" s="122"/>
      <c r="X1974" s="117"/>
      <c r="Y1974" s="117"/>
      <c r="Z1974" s="103" t="str">
        <f t="shared" si="284"/>
        <v/>
      </c>
      <c r="AA1974" s="256"/>
      <c r="AB1974" s="186"/>
      <c r="AC1974" s="186"/>
      <c r="AD1974" s="203"/>
      <c r="AF1974" s="203"/>
      <c r="AG1974" s="102" t="str">
        <f t="shared" si="285"/>
        <v/>
      </c>
      <c r="AH1974" s="10" t="str">
        <f t="shared" si="280"/>
        <v/>
      </c>
      <c r="AI1974" s="102"/>
      <c r="AJ1974" s="10"/>
      <c r="AK1974" s="10"/>
      <c r="AL1974" s="105"/>
      <c r="AM1974" s="102"/>
      <c r="AN1974" s="10"/>
      <c r="AO1974" s="10" t="str">
        <f t="shared" si="286"/>
        <v/>
      </c>
      <c r="AT1974" s="10"/>
      <c r="AU1974" s="10" t="str">
        <f>IF(O1974="include",AF1974,"")</f>
        <v/>
      </c>
      <c r="AV1974" s="54" t="str">
        <f>IF(P1974="include",AF1974,"")</f>
        <v/>
      </c>
    </row>
    <row r="1975" spans="1:48" s="54" customFormat="1" ht="45">
      <c r="A1975" s="10">
        <v>2126</v>
      </c>
      <c r="B1975" s="10"/>
      <c r="C1975" s="10" t="s">
        <v>2557</v>
      </c>
      <c r="D1975" s="10">
        <v>5</v>
      </c>
      <c r="E1975" s="10">
        <v>5</v>
      </c>
      <c r="F1975" s="10">
        <v>4</v>
      </c>
      <c r="G1975" s="119" t="str">
        <f t="shared" si="281"/>
        <v>MAYBE</v>
      </c>
      <c r="H1975" s="147" t="s">
        <v>901</v>
      </c>
      <c r="I1975" s="189" t="s">
        <v>901</v>
      </c>
      <c r="J1975" s="10" t="str">
        <f>IF(AND(G1975="Excluded", H1975="Excluded"), "Mutually Excluded", IF(AND(OR(G1975="CERTAINLY INCLUDED", G1975="INCLUDED", G1975="MAYBE" ), OR(H1975="INCLUDED", H1975="MAYBE")), "MUTUALLY INCLUDED", IF(AND(G1975="MAYBE", H1975="MAYBE"), "Mutually MAYBE", IF(AND(G1975="Excluded", OR(H1975="INCLUDED", H1975="MAYBE")), "AI: No, Human: Yes", IF(AND(H1975="Excluded", OR(G1975="INCLUDED", G1975="CERTAINLY INCLUDED", G1975="MAYBE")), "AI: Yes, Human: No", "Other Conflict")))))</f>
        <v>AI: Yes, Human: No</v>
      </c>
      <c r="K1975" s="10" t="s">
        <v>3012</v>
      </c>
      <c r="L1975" s="10" t="s">
        <v>19</v>
      </c>
      <c r="M1975" s="54" t="s">
        <v>19</v>
      </c>
      <c r="N1975" s="220" t="s">
        <v>19</v>
      </c>
      <c r="O1975" s="54" t="str">
        <f>IF(J1975="Mutually Excluded","Exclude",IF(J1975= "Mutually Included","Include",M1975))</f>
        <v>Exclude</v>
      </c>
      <c r="P1975" s="54" t="str">
        <f>'Humans Alignment T&amp;A'!Z1975</f>
        <v>Exclude</v>
      </c>
      <c r="Q1975" s="120" t="str">
        <f>IF(AND(O1975="Exclude", P1975="Exclude"), "Mutually Excluded", IF(AND(OR(O1975="CERTAINLY INCLUDED", O1975="INCLUDE" ), OR(P1975="INCLUDE", P1975="MAYBE")), "MUTUALLY INCLUDED", IF(AND(O1975="MAYBE", P1975="MAYBE"), "Mutually MAYBE", IF(AND(O1975="Exclude", OR(P1975="INCLUDE", P1975="MAYBE")), "AI+Hum: No, Hum1+2: Yes", IF(AND(P1975="Exclude", OR(O1975="INCLUDE", O1975="CERTAINLY INCLUDED", H1975="MAYBE")), "Ai+hum: Yes, Hum1+2: No", "Other Conflict")))))</f>
        <v>Mutually Excluded</v>
      </c>
      <c r="U1975" s="121" t="str">
        <f>IF(Q1975="Mutually Excluded","Exclude",IF(Q1975= "Mutually Included","Include",R1975))</f>
        <v>Exclude</v>
      </c>
      <c r="V1975" s="122"/>
      <c r="X1975" s="117"/>
      <c r="Y1975" s="117"/>
      <c r="Z1975" s="103" t="str">
        <f t="shared" si="284"/>
        <v/>
      </c>
      <c r="AA1975" s="256"/>
      <c r="AB1975" s="186"/>
      <c r="AC1975" s="186"/>
      <c r="AD1975" s="203"/>
      <c r="AF1975" s="203"/>
      <c r="AG1975" s="102" t="str">
        <f t="shared" si="285"/>
        <v/>
      </c>
      <c r="AH1975" s="10" t="str">
        <f t="shared" si="280"/>
        <v/>
      </c>
      <c r="AI1975" s="102"/>
      <c r="AJ1975" s="10"/>
      <c r="AK1975" s="10"/>
      <c r="AL1975" s="105"/>
      <c r="AM1975" s="102"/>
      <c r="AN1975" s="10"/>
      <c r="AO1975" s="10" t="str">
        <f t="shared" si="286"/>
        <v/>
      </c>
      <c r="AT1975" s="10"/>
      <c r="AU1975" s="10" t="str">
        <f>IF(O1975="include",AF1975,"")</f>
        <v/>
      </c>
      <c r="AV1975" s="54" t="str">
        <f>IF(P1975="include",AF1975,"")</f>
        <v/>
      </c>
    </row>
    <row r="1976" spans="1:48" s="54" customFormat="1" ht="30">
      <c r="A1976" s="10">
        <v>2127</v>
      </c>
      <c r="B1976" s="10"/>
      <c r="C1976" s="10" t="s">
        <v>2558</v>
      </c>
      <c r="D1976" s="10">
        <v>4</v>
      </c>
      <c r="E1976" s="10">
        <v>3</v>
      </c>
      <c r="F1976" s="10">
        <v>3</v>
      </c>
      <c r="G1976" s="119" t="str">
        <f t="shared" si="281"/>
        <v>EXCLUDED</v>
      </c>
      <c r="H1976" s="147" t="s">
        <v>901</v>
      </c>
      <c r="I1976" s="189" t="s">
        <v>901</v>
      </c>
      <c r="J1976" s="10" t="str">
        <f>IF(AND(G1976="Excluded", H1976="Excluded"), "Mutually Excluded", IF(AND(OR(G1976="CERTAINLY INCLUDED", G1976="INCLUDED", G1976="MAYBE" ), OR(H1976="INCLUDED", H1976="MAYBE")), "MUTUALLY INCLUDED", IF(AND(G1976="MAYBE", H1976="MAYBE"), "Mutually MAYBE", IF(AND(G1976="Excluded", OR(H1976="INCLUDED", H1976="MAYBE")), "AI: No, Human: Yes", IF(AND(H1976="Excluded", OR(G1976="INCLUDED", G1976="CERTAINLY INCLUDED", G1976="MAYBE")), "AI: Yes, Human: No", "Other Conflict")))))</f>
        <v>Mutually Excluded</v>
      </c>
      <c r="K1976" s="10"/>
      <c r="L1976" s="10"/>
      <c r="N1976" s="220" t="s">
        <v>19</v>
      </c>
      <c r="O1976" s="54" t="str">
        <f>IF(J1976="Mutually Excluded","Exclude",IF(J1976= "Mutually Included","Include",M1976))</f>
        <v>Exclude</v>
      </c>
      <c r="P1976" s="54" t="str">
        <f>'Humans Alignment T&amp;A'!Z1976</f>
        <v>Exclude</v>
      </c>
      <c r="Q1976" s="120" t="str">
        <f>IF(AND(O1976="Exclude", P1976="Exclude"), "Mutually Excluded", IF(AND(OR(O1976="CERTAINLY INCLUDED", O1976="INCLUDE" ), OR(P1976="INCLUDE", P1976="MAYBE")), "MUTUALLY INCLUDED", IF(AND(O1976="MAYBE", P1976="MAYBE"), "Mutually MAYBE", IF(AND(O1976="Exclude", OR(P1976="INCLUDE", P1976="MAYBE")), "AI+Hum: No, Hum1+2: Yes", IF(AND(P1976="Exclude", OR(O1976="INCLUDE", O1976="CERTAINLY INCLUDED", H1976="MAYBE")), "Ai+hum: Yes, Hum1+2: No", "Other Conflict")))))</f>
        <v>Mutually Excluded</v>
      </c>
      <c r="U1976" s="121" t="str">
        <f>IF(Q1976="Mutually Excluded","Exclude",IF(Q1976= "Mutually Included","Include",R1976))</f>
        <v>Exclude</v>
      </c>
      <c r="V1976" s="122"/>
      <c r="X1976" s="117"/>
      <c r="Y1976" s="117"/>
      <c r="Z1976" s="103" t="str">
        <f t="shared" si="284"/>
        <v/>
      </c>
      <c r="AA1976" s="256"/>
      <c r="AB1976" s="186"/>
      <c r="AC1976" s="186"/>
      <c r="AD1976" s="203"/>
      <c r="AF1976" s="203"/>
      <c r="AG1976" s="102" t="str">
        <f t="shared" si="285"/>
        <v/>
      </c>
      <c r="AH1976" s="10" t="str">
        <f t="shared" si="280"/>
        <v/>
      </c>
      <c r="AI1976" s="102"/>
      <c r="AJ1976" s="10"/>
      <c r="AK1976" s="10"/>
      <c r="AL1976" s="105"/>
      <c r="AM1976" s="102"/>
      <c r="AN1976" s="10"/>
      <c r="AO1976" s="10" t="str">
        <f t="shared" si="286"/>
        <v/>
      </c>
      <c r="AT1976" s="10"/>
      <c r="AU1976" s="10" t="str">
        <f>IF(O1976="include",AF1976,"")</f>
        <v/>
      </c>
      <c r="AV1976" s="54" t="str">
        <f>IF(P1976="include",AF1976,"")</f>
        <v/>
      </c>
    </row>
    <row r="1977" spans="1:48" s="54" customFormat="1" ht="45">
      <c r="A1977" s="10">
        <v>2128</v>
      </c>
      <c r="B1977" s="10"/>
      <c r="C1977" s="10" t="s">
        <v>2559</v>
      </c>
      <c r="D1977" s="10">
        <v>4</v>
      </c>
      <c r="E1977" s="10">
        <v>3</v>
      </c>
      <c r="F1977" s="10">
        <v>3</v>
      </c>
      <c r="G1977" s="119" t="str">
        <f t="shared" si="281"/>
        <v>EXCLUDED</v>
      </c>
      <c r="H1977" s="147" t="s">
        <v>901</v>
      </c>
      <c r="I1977" s="189" t="s">
        <v>901</v>
      </c>
      <c r="J1977" s="10" t="str">
        <f>IF(AND(G1977="Excluded", H1977="Excluded"), "Mutually Excluded", IF(AND(OR(G1977="CERTAINLY INCLUDED", G1977="INCLUDED", G1977="MAYBE" ), OR(H1977="INCLUDED", H1977="MAYBE")), "MUTUALLY INCLUDED", IF(AND(G1977="MAYBE", H1977="MAYBE"), "Mutually MAYBE", IF(AND(G1977="Excluded", OR(H1977="INCLUDED", H1977="MAYBE")), "AI: No, Human: Yes", IF(AND(H1977="Excluded", OR(G1977="INCLUDED", G1977="CERTAINLY INCLUDED", G1977="MAYBE")), "AI: Yes, Human: No", "Other Conflict")))))</f>
        <v>Mutually Excluded</v>
      </c>
      <c r="K1977" s="10"/>
      <c r="L1977" s="10"/>
      <c r="N1977" s="220" t="s">
        <v>19</v>
      </c>
      <c r="O1977" s="54" t="str">
        <f>IF(J1977="Mutually Excluded","Exclude",IF(J1977= "Mutually Included","Include",M1977))</f>
        <v>Exclude</v>
      </c>
      <c r="P1977" s="54" t="str">
        <f>'Humans Alignment T&amp;A'!Z1977</f>
        <v>Exclude</v>
      </c>
      <c r="Q1977" s="120" t="str">
        <f>IF(AND(O1977="Exclude", P1977="Exclude"), "Mutually Excluded", IF(AND(OR(O1977="CERTAINLY INCLUDED", O1977="INCLUDE" ), OR(P1977="INCLUDE", P1977="MAYBE")), "MUTUALLY INCLUDED", IF(AND(O1977="MAYBE", P1977="MAYBE"), "Mutually MAYBE", IF(AND(O1977="Exclude", OR(P1977="INCLUDE", P1977="MAYBE")), "AI+Hum: No, Hum1+2: Yes", IF(AND(P1977="Exclude", OR(O1977="INCLUDE", O1977="CERTAINLY INCLUDED", H1977="MAYBE")), "Ai+hum: Yes, Hum1+2: No", "Other Conflict")))))</f>
        <v>Mutually Excluded</v>
      </c>
      <c r="U1977" s="121" t="str">
        <f>IF(Q1977="Mutually Excluded","Exclude",IF(Q1977= "Mutually Included","Include",R1977))</f>
        <v>Exclude</v>
      </c>
      <c r="V1977" s="122"/>
      <c r="X1977" s="117"/>
      <c r="Y1977" s="117"/>
      <c r="Z1977" s="103" t="str">
        <f t="shared" si="284"/>
        <v/>
      </c>
      <c r="AA1977" s="256"/>
      <c r="AB1977" s="186"/>
      <c r="AC1977" s="186"/>
      <c r="AD1977" s="203"/>
      <c r="AF1977" s="203"/>
      <c r="AG1977" s="102" t="str">
        <f t="shared" si="285"/>
        <v/>
      </c>
      <c r="AH1977" s="10" t="str">
        <f t="shared" si="280"/>
        <v/>
      </c>
      <c r="AI1977" s="102"/>
      <c r="AJ1977" s="10"/>
      <c r="AK1977" s="10"/>
      <c r="AL1977" s="105"/>
      <c r="AM1977" s="102"/>
      <c r="AN1977" s="10"/>
      <c r="AO1977" s="10" t="str">
        <f t="shared" si="286"/>
        <v/>
      </c>
      <c r="AT1977" s="10"/>
      <c r="AU1977" s="10" t="str">
        <f>IF(O1977="include",AF1977,"")</f>
        <v/>
      </c>
      <c r="AV1977" s="54" t="str">
        <f>IF(P1977="include",AF1977,"")</f>
        <v/>
      </c>
    </row>
    <row r="1978" spans="1:48" s="54" customFormat="1" ht="45">
      <c r="A1978" s="10">
        <v>2129</v>
      </c>
      <c r="B1978" s="10"/>
      <c r="C1978" s="10" t="s">
        <v>2560</v>
      </c>
      <c r="D1978" s="10">
        <v>2</v>
      </c>
      <c r="E1978" s="10">
        <v>2</v>
      </c>
      <c r="F1978" s="10">
        <v>3</v>
      </c>
      <c r="G1978" s="119" t="str">
        <f t="shared" si="281"/>
        <v>EXCLUDED</v>
      </c>
      <c r="H1978" s="147" t="s">
        <v>901</v>
      </c>
      <c r="I1978" s="189" t="s">
        <v>901</v>
      </c>
      <c r="J1978" s="10" t="str">
        <f>IF(AND(G1978="Excluded", H1978="Excluded"), "Mutually Excluded", IF(AND(OR(G1978="CERTAINLY INCLUDED", G1978="INCLUDED", G1978="MAYBE" ), OR(H1978="INCLUDED", H1978="MAYBE")), "MUTUALLY INCLUDED", IF(AND(G1978="MAYBE", H1978="MAYBE"), "Mutually MAYBE", IF(AND(G1978="Excluded", OR(H1978="INCLUDED", H1978="MAYBE")), "AI: No, Human: Yes", IF(AND(H1978="Excluded", OR(G1978="INCLUDED", G1978="CERTAINLY INCLUDED", G1978="MAYBE")), "AI: Yes, Human: No", "Other Conflict")))))</f>
        <v>Mutually Excluded</v>
      </c>
      <c r="K1978" s="10"/>
      <c r="L1978" s="10"/>
      <c r="N1978" s="220" t="s">
        <v>19</v>
      </c>
      <c r="O1978" s="54" t="str">
        <f>IF(J1978="Mutually Excluded","Exclude",IF(J1978= "Mutually Included","Include",M1978))</f>
        <v>Exclude</v>
      </c>
      <c r="P1978" s="54" t="str">
        <f>'Humans Alignment T&amp;A'!Z1978</f>
        <v>Exclude</v>
      </c>
      <c r="Q1978" s="120" t="str">
        <f>IF(AND(O1978="Exclude", P1978="Exclude"), "Mutually Excluded", IF(AND(OR(O1978="CERTAINLY INCLUDED", O1978="INCLUDE" ), OR(P1978="INCLUDE", P1978="MAYBE")), "MUTUALLY INCLUDED", IF(AND(O1978="MAYBE", P1978="MAYBE"), "Mutually MAYBE", IF(AND(O1978="Exclude", OR(P1978="INCLUDE", P1978="MAYBE")), "AI+Hum: No, Hum1+2: Yes", IF(AND(P1978="Exclude", OR(O1978="INCLUDE", O1978="CERTAINLY INCLUDED", H1978="MAYBE")), "Ai+hum: Yes, Hum1+2: No", "Other Conflict")))))</f>
        <v>Mutually Excluded</v>
      </c>
      <c r="U1978" s="121" t="str">
        <f>IF(Q1978="Mutually Excluded","Exclude",IF(Q1978= "Mutually Included","Include",R1978))</f>
        <v>Exclude</v>
      </c>
      <c r="V1978" s="122"/>
      <c r="X1978" s="117"/>
      <c r="Y1978" s="117"/>
      <c r="Z1978" s="103" t="str">
        <f t="shared" si="284"/>
        <v/>
      </c>
      <c r="AA1978" s="256"/>
      <c r="AB1978" s="186"/>
      <c r="AC1978" s="186"/>
      <c r="AD1978" s="203"/>
      <c r="AF1978" s="203"/>
      <c r="AG1978" s="102" t="str">
        <f t="shared" si="285"/>
        <v/>
      </c>
      <c r="AH1978" s="10" t="str">
        <f t="shared" si="280"/>
        <v/>
      </c>
      <c r="AI1978" s="102"/>
      <c r="AJ1978" s="10"/>
      <c r="AK1978" s="10"/>
      <c r="AL1978" s="105"/>
      <c r="AM1978" s="102"/>
      <c r="AN1978" s="10"/>
      <c r="AO1978" s="10" t="str">
        <f t="shared" si="286"/>
        <v/>
      </c>
      <c r="AT1978" s="10"/>
      <c r="AU1978" s="10" t="str">
        <f>IF(O1978="include",AF1978,"")</f>
        <v/>
      </c>
      <c r="AV1978" s="54" t="str">
        <f>IF(P1978="include",AF1978,"")</f>
        <v/>
      </c>
    </row>
    <row r="1979" spans="1:48" s="54" customFormat="1" ht="30">
      <c r="A1979" s="10">
        <v>2130</v>
      </c>
      <c r="B1979" s="10"/>
      <c r="C1979" s="10" t="s">
        <v>2561</v>
      </c>
      <c r="D1979" s="10">
        <v>1</v>
      </c>
      <c r="E1979" s="10">
        <v>1</v>
      </c>
      <c r="F1979" s="10">
        <v>1</v>
      </c>
      <c r="G1979" s="119" t="str">
        <f t="shared" si="281"/>
        <v>EXCLUDED</v>
      </c>
      <c r="H1979" s="147" t="s">
        <v>901</v>
      </c>
      <c r="I1979" s="189" t="s">
        <v>901</v>
      </c>
      <c r="J1979" s="10" t="str">
        <f>IF(AND(G1979="Excluded", H1979="Excluded"), "Mutually Excluded", IF(AND(OR(G1979="CERTAINLY INCLUDED", G1979="INCLUDED", G1979="MAYBE" ), OR(H1979="INCLUDED", H1979="MAYBE")), "MUTUALLY INCLUDED", IF(AND(G1979="MAYBE", H1979="MAYBE"), "Mutually MAYBE", IF(AND(G1979="Excluded", OR(H1979="INCLUDED", H1979="MAYBE")), "AI: No, Human: Yes", IF(AND(H1979="Excluded", OR(G1979="INCLUDED", G1979="CERTAINLY INCLUDED", G1979="MAYBE")), "AI: Yes, Human: No", "Other Conflict")))))</f>
        <v>Mutually Excluded</v>
      </c>
      <c r="K1979" s="10"/>
      <c r="L1979" s="10"/>
      <c r="N1979" s="220" t="s">
        <v>19</v>
      </c>
      <c r="O1979" s="54" t="str">
        <f>IF(J1979="Mutually Excluded","Exclude",IF(J1979= "Mutually Included","Include",M1979))</f>
        <v>Exclude</v>
      </c>
      <c r="P1979" s="54" t="str">
        <f>'Humans Alignment T&amp;A'!Z1979</f>
        <v>Exclude</v>
      </c>
      <c r="Q1979" s="120" t="str">
        <f>IF(AND(O1979="Exclude", P1979="Exclude"), "Mutually Excluded", IF(AND(OR(O1979="CERTAINLY INCLUDED", O1979="INCLUDE" ), OR(P1979="INCLUDE", P1979="MAYBE")), "MUTUALLY INCLUDED", IF(AND(O1979="MAYBE", P1979="MAYBE"), "Mutually MAYBE", IF(AND(O1979="Exclude", OR(P1979="INCLUDE", P1979="MAYBE")), "AI+Hum: No, Hum1+2: Yes", IF(AND(P1979="Exclude", OR(O1979="INCLUDE", O1979="CERTAINLY INCLUDED", H1979="MAYBE")), "Ai+hum: Yes, Hum1+2: No", "Other Conflict")))))</f>
        <v>Mutually Excluded</v>
      </c>
      <c r="U1979" s="121" t="str">
        <f>IF(Q1979="Mutually Excluded","Exclude",IF(Q1979= "Mutually Included","Include",R1979))</f>
        <v>Exclude</v>
      </c>
      <c r="V1979" s="122"/>
      <c r="X1979" s="117"/>
      <c r="Y1979" s="117"/>
      <c r="Z1979" s="103" t="str">
        <f t="shared" si="284"/>
        <v/>
      </c>
      <c r="AA1979" s="256"/>
      <c r="AB1979" s="186"/>
      <c r="AC1979" s="186"/>
      <c r="AD1979" s="203"/>
      <c r="AF1979" s="203"/>
      <c r="AG1979" s="102" t="str">
        <f t="shared" si="285"/>
        <v/>
      </c>
      <c r="AH1979" s="10" t="str">
        <f t="shared" si="280"/>
        <v/>
      </c>
      <c r="AI1979" s="102"/>
      <c r="AJ1979" s="10"/>
      <c r="AK1979" s="10"/>
      <c r="AL1979" s="105"/>
      <c r="AM1979" s="102"/>
      <c r="AN1979" s="10"/>
      <c r="AO1979" s="10" t="str">
        <f t="shared" si="286"/>
        <v/>
      </c>
      <c r="AT1979" s="10"/>
      <c r="AU1979" s="10" t="str">
        <f>IF(O1979="include",AF1979,"")</f>
        <v/>
      </c>
      <c r="AV1979" s="54" t="str">
        <f>IF(P1979="include",AF1979,"")</f>
        <v/>
      </c>
    </row>
    <row r="1980" spans="1:48" s="54" customFormat="1" ht="158.25" customHeight="1" thickBot="1">
      <c r="A1980" s="10">
        <v>2131</v>
      </c>
      <c r="B1980" s="10" t="s">
        <v>1364</v>
      </c>
      <c r="C1980" s="10" t="s">
        <v>1364</v>
      </c>
      <c r="D1980" s="10">
        <v>5</v>
      </c>
      <c r="E1980" s="10">
        <v>5</v>
      </c>
      <c r="F1980" s="10">
        <v>4</v>
      </c>
      <c r="G1980" s="119" t="str">
        <f t="shared" si="281"/>
        <v>MAYBE</v>
      </c>
      <c r="H1980" s="147" t="s">
        <v>1752</v>
      </c>
      <c r="I1980" s="189" t="s">
        <v>1752</v>
      </c>
      <c r="J1980" s="10" t="str">
        <f>IF(AND(G1980="Excluded", H1980="Excluded"), "Mutually Excluded", IF(AND(OR(G1980="CERTAINLY INCLUDED", G1980="INCLUDED", G1980="MAYBE" ), OR(H1980="INCLUDED", H1980="MAYBE")), "MUTUALLY INCLUDED", IF(AND(G1980="MAYBE", H1980="MAYBE"), "Mutually MAYBE", IF(AND(G1980="Excluded", OR(H1980="INCLUDED", H1980="MAYBE")), "AI: No, Human: Yes", IF(AND(H1980="Excluded", OR(G1980="INCLUDED", G1980="CERTAINLY INCLUDED", G1980="MAYBE")), "AI: Yes, Human: No", "Other Conflict")))))</f>
        <v>MUTUALLY INCLUDED</v>
      </c>
      <c r="K1980" s="10"/>
      <c r="L1980" s="10"/>
      <c r="N1980" s="220" t="s">
        <v>23</v>
      </c>
      <c r="O1980" s="54" t="str">
        <f>IF(J1980="Mutually Excluded","Exclude",IF(J1980= "Mutually Included","Include",M1980))</f>
        <v>Include</v>
      </c>
      <c r="P1980" s="54" t="str">
        <f>'Humans Alignment T&amp;A'!Z1980</f>
        <v>Include</v>
      </c>
      <c r="Q1980" s="120" t="str">
        <f>IF(AND(O1980="Exclude", P1980="Exclude"), "Mutually Excluded", IF(AND(OR(O1980="CERTAINLY INCLUDED", O1980="INCLUDE" ), OR(P1980="INCLUDE", P1980="MAYBE")), "MUTUALLY INCLUDED", IF(AND(O1980="MAYBE", P1980="MAYBE"), "Mutually MAYBE", IF(AND(O1980="Exclude", OR(P1980="INCLUDE", P1980="MAYBE")), "AI+Hum: No, Hum1+2: Yes", IF(AND(P1980="Exclude", OR(O1980="INCLUDE", O1980="CERTAINLY INCLUDED", H1980="MAYBE")), "Ai+hum: Yes, Hum1+2: No", "Other Conflict")))))</f>
        <v>MUTUALLY INCLUDED</v>
      </c>
      <c r="R1980" s="185"/>
      <c r="U1980" s="121" t="str">
        <f>IF(Q1980="Mutually Excluded","Exclude",IF(Q1980= "Mutually Included","Include",R1980))</f>
        <v>Include</v>
      </c>
      <c r="V1980" s="185" t="s">
        <v>19</v>
      </c>
      <c r="W1980" s="185" t="s">
        <v>19</v>
      </c>
      <c r="X1980" s="201" t="s">
        <v>901</v>
      </c>
      <c r="Y1980" s="201" t="s">
        <v>3003</v>
      </c>
      <c r="Z1980" s="103" t="str">
        <f t="shared" si="284"/>
        <v>Mutually Excluded</v>
      </c>
      <c r="AA1980" s="104" t="s">
        <v>19</v>
      </c>
      <c r="AB1980" s="186"/>
      <c r="AC1980" s="186"/>
      <c r="AD1980" s="203" t="s">
        <v>19</v>
      </c>
      <c r="AF1980" s="203" t="s">
        <v>19</v>
      </c>
      <c r="AG1980" s="102" t="str">
        <f t="shared" si="285"/>
        <v>Mutually Excluded</v>
      </c>
      <c r="AH1980" s="10" t="str">
        <f t="shared" si="280"/>
        <v>Human Excluded, AI Included</v>
      </c>
      <c r="AI1980" s="109" t="s">
        <v>19</v>
      </c>
      <c r="AJ1980" s="10"/>
      <c r="AK1980" s="10"/>
      <c r="AL1980" s="107" t="s">
        <v>19</v>
      </c>
      <c r="AM1980" s="102"/>
      <c r="AN1980" s="10"/>
      <c r="AO1980" s="10" t="str">
        <f t="shared" si="286"/>
        <v>Human Excluded, AI Included</v>
      </c>
      <c r="AP1980" s="185" t="str">
        <f>IF(COUNTA(AQ1980:AS1980)=0, "", IF(COUNTIF(AQ1980:AS1980,5)=3, "Include", IF(COUNTIF(AQ1980:AS1980,5)&gt;=1, "Maybe", "Exclude")))</f>
        <v>Maybe</v>
      </c>
      <c r="AQ1980" s="185">
        <v>4</v>
      </c>
      <c r="AR1980" s="185">
        <v>5</v>
      </c>
      <c r="AS1980" s="185">
        <v>3</v>
      </c>
      <c r="AT1980" s="187" t="s">
        <v>3119</v>
      </c>
      <c r="AU1980" s="10" t="str">
        <f>IF(O1980="include",AF1980,"")</f>
        <v>Exclude</v>
      </c>
      <c r="AV1980" s="54" t="str">
        <f>IF(P1980="include",AF1980,"")</f>
        <v>Exclude</v>
      </c>
    </row>
    <row r="1981" spans="1:48" s="54" customFormat="1" ht="45.75" thickBot="1">
      <c r="A1981" s="10">
        <v>2132</v>
      </c>
      <c r="B1981" s="10"/>
      <c r="C1981" s="10" t="s">
        <v>2562</v>
      </c>
      <c r="D1981" s="10">
        <v>2</v>
      </c>
      <c r="E1981" s="10">
        <v>2</v>
      </c>
      <c r="F1981" s="10">
        <v>2</v>
      </c>
      <c r="G1981" s="119" t="str">
        <f t="shared" si="281"/>
        <v>EXCLUDED</v>
      </c>
      <c r="H1981" s="147" t="s">
        <v>901</v>
      </c>
      <c r="I1981" s="189" t="s">
        <v>901</v>
      </c>
      <c r="J1981" s="10" t="str">
        <f>IF(AND(G1981="Excluded", H1981="Excluded"), "Mutually Excluded", IF(AND(OR(G1981="CERTAINLY INCLUDED", G1981="INCLUDED", G1981="MAYBE" ), OR(H1981="INCLUDED", H1981="MAYBE")), "MUTUALLY INCLUDED", IF(AND(G1981="MAYBE", H1981="MAYBE"), "Mutually MAYBE", IF(AND(G1981="Excluded", OR(H1981="INCLUDED", H1981="MAYBE")), "AI: No, Human: Yes", IF(AND(H1981="Excluded", OR(G1981="INCLUDED", G1981="CERTAINLY INCLUDED", G1981="MAYBE")), "AI: Yes, Human: No", "Other Conflict")))))</f>
        <v>Mutually Excluded</v>
      </c>
      <c r="K1981" s="10"/>
      <c r="L1981" s="10"/>
      <c r="N1981" s="220" t="s">
        <v>19</v>
      </c>
      <c r="O1981" s="54" t="str">
        <f>IF(J1981="Mutually Excluded","Exclude",IF(J1981= "Mutually Included","Include",M1981))</f>
        <v>Exclude</v>
      </c>
      <c r="P1981" s="54" t="str">
        <f>'Humans Alignment T&amp;A'!Z1981</f>
        <v>Exclude</v>
      </c>
      <c r="Q1981" s="120" t="str">
        <f>IF(AND(O1981="Exclude", P1981="Exclude"), "Mutually Excluded", IF(AND(OR(O1981="CERTAINLY INCLUDED", O1981="INCLUDE" ), OR(P1981="INCLUDE", P1981="MAYBE")), "MUTUALLY INCLUDED", IF(AND(O1981="MAYBE", P1981="MAYBE"), "Mutually MAYBE", IF(AND(O1981="Exclude", OR(P1981="INCLUDE", P1981="MAYBE")), "AI+Hum: No, Hum1+2: Yes", IF(AND(P1981="Exclude", OR(O1981="INCLUDE", O1981="CERTAINLY INCLUDED", H1981="MAYBE")), "Ai+hum: Yes, Hum1+2: No", "Other Conflict")))))</f>
        <v>Mutually Excluded</v>
      </c>
      <c r="S1981" s="54" t="s">
        <v>19</v>
      </c>
      <c r="T1981" s="54" t="s">
        <v>19</v>
      </c>
      <c r="U1981" s="121" t="str">
        <f>IF(Q1981="Mutually Excluded","Exclude",IF(Q1981= "Mutually Included","Include",R1981))</f>
        <v>Exclude</v>
      </c>
      <c r="V1981" s="122"/>
      <c r="X1981" s="201"/>
      <c r="Y1981" s="123"/>
      <c r="Z1981" s="103"/>
      <c r="AA1981" s="149"/>
      <c r="AB1981" s="186"/>
      <c r="AD1981" s="203"/>
      <c r="AF1981" s="203"/>
      <c r="AG1981" s="102"/>
      <c r="AH1981" s="10"/>
      <c r="AI1981" s="184"/>
      <c r="AJ1981" s="10"/>
      <c r="AK1981" s="10"/>
      <c r="AL1981" s="135"/>
      <c r="AM1981" s="102"/>
      <c r="AN1981" s="10"/>
      <c r="AO1981" s="10" t="str">
        <f t="shared" si="286"/>
        <v/>
      </c>
      <c r="AT1981" s="10"/>
      <c r="AU1981" s="10" t="str">
        <f>IF(O1981="include",AF1981,"")</f>
        <v/>
      </c>
      <c r="AV1981" s="54" t="str">
        <f>IF(P1981="include",AF1981,"")</f>
        <v/>
      </c>
    </row>
    <row r="1982" spans="1:48" s="54" customFormat="1" ht="30">
      <c r="A1982" s="10">
        <v>2133</v>
      </c>
      <c r="B1982" s="10"/>
      <c r="C1982" s="10" t="s">
        <v>2563</v>
      </c>
      <c r="D1982" s="10">
        <v>2</v>
      </c>
      <c r="E1982" s="10">
        <v>2</v>
      </c>
      <c r="F1982" s="10">
        <v>2</v>
      </c>
      <c r="G1982" s="119" t="str">
        <f t="shared" si="281"/>
        <v>EXCLUDED</v>
      </c>
      <c r="H1982" s="147" t="s">
        <v>901</v>
      </c>
      <c r="I1982" s="189" t="s">
        <v>901</v>
      </c>
      <c r="J1982" s="10" t="str">
        <f>IF(AND(G1982="Excluded", H1982="Excluded"), "Mutually Excluded", IF(AND(OR(G1982="CERTAINLY INCLUDED", G1982="INCLUDED", G1982="MAYBE" ), OR(H1982="INCLUDED", H1982="MAYBE")), "MUTUALLY INCLUDED", IF(AND(G1982="MAYBE", H1982="MAYBE"), "Mutually MAYBE", IF(AND(G1982="Excluded", OR(H1982="INCLUDED", H1982="MAYBE")), "AI: No, Human: Yes", IF(AND(H1982="Excluded", OR(G1982="INCLUDED", G1982="CERTAINLY INCLUDED", G1982="MAYBE")), "AI: Yes, Human: No", "Other Conflict")))))</f>
        <v>Mutually Excluded</v>
      </c>
      <c r="K1982" s="10"/>
      <c r="L1982" s="10"/>
      <c r="N1982" s="220" t="s">
        <v>19</v>
      </c>
      <c r="O1982" s="54" t="str">
        <f>IF(J1982="Mutually Excluded","Exclude",IF(J1982= "Mutually Included","Include",M1982))</f>
        <v>Exclude</v>
      </c>
      <c r="P1982" s="54" t="str">
        <f>'Humans Alignment T&amp;A'!Z1982</f>
        <v>Exclude</v>
      </c>
      <c r="Q1982" s="120" t="str">
        <f>IF(AND(O1982="Exclude", P1982="Exclude"), "Mutually Excluded", IF(AND(OR(O1982="CERTAINLY INCLUDED", O1982="INCLUDE" ), OR(P1982="INCLUDE", P1982="MAYBE")), "MUTUALLY INCLUDED", IF(AND(O1982="MAYBE", P1982="MAYBE"), "Mutually MAYBE", IF(AND(O1982="Exclude", OR(P1982="INCLUDE", P1982="MAYBE")), "AI+Hum: No, Hum1+2: Yes", IF(AND(P1982="Exclude", OR(O1982="INCLUDE", O1982="CERTAINLY INCLUDED", H1982="MAYBE")), "Ai+hum: Yes, Hum1+2: No", "Other Conflict")))))</f>
        <v>Mutually Excluded</v>
      </c>
      <c r="U1982" s="121" t="str">
        <f>IF(Q1982="Mutually Excluded","Exclude",IF(Q1982= "Mutually Included","Include",R1982))</f>
        <v>Exclude</v>
      </c>
      <c r="V1982" s="122"/>
      <c r="X1982" s="117"/>
      <c r="Y1982" s="117"/>
      <c r="Z1982" s="103" t="str">
        <f t="shared" ref="Z1982:Z2016" si="287">IF(OR(ISBLANK(AF1982), ISBLANK(V1982)), "", IF(AND(OR(AF1982="Include", AF1982="Maybe"), OR(V1982="Include", V1982="Maybe", V1982="Certainly Included")), "Mutually Included", IF(AND(AF1982="Exclude", V1982="Exclude"), "Mutually Excluded", IF(AND(AF1982="Exclude", OR(V1982="Include", V1982="Maybe")), "Nikos Excluded, Cindy Included", IF(AND(OR(AF1982="Include", AF1982="Maybe"), V1982="Exclude"), "Nikos Included, Cindy Excluded", "Pal")))))</f>
        <v/>
      </c>
      <c r="AA1982" s="256"/>
      <c r="AB1982" s="186"/>
      <c r="AC1982" s="186"/>
      <c r="AD1982" s="203"/>
      <c r="AF1982" s="203"/>
      <c r="AG1982" s="102" t="str">
        <f t="shared" si="285"/>
        <v/>
      </c>
      <c r="AH1982" s="10" t="str">
        <f t="shared" si="280"/>
        <v/>
      </c>
      <c r="AI1982" s="102"/>
      <c r="AJ1982" s="10"/>
      <c r="AK1982" s="10"/>
      <c r="AL1982" s="105"/>
      <c r="AM1982" s="102"/>
      <c r="AN1982" s="10"/>
      <c r="AO1982" s="10" t="str">
        <f t="shared" si="286"/>
        <v/>
      </c>
      <c r="AT1982" s="10"/>
      <c r="AU1982" s="10" t="str">
        <f>IF(O1982="include",AF1982,"")</f>
        <v/>
      </c>
      <c r="AV1982" s="54" t="str">
        <f>IF(P1982="include",AF1982,"")</f>
        <v/>
      </c>
    </row>
    <row r="1983" spans="1:48" s="54" customFormat="1" ht="45">
      <c r="A1983" s="10">
        <v>2134</v>
      </c>
      <c r="B1983" s="10"/>
      <c r="C1983" s="10" t="s">
        <v>2564</v>
      </c>
      <c r="D1983" s="10">
        <v>3</v>
      </c>
      <c r="E1983" s="10">
        <v>4</v>
      </c>
      <c r="F1983" s="10">
        <v>3</v>
      </c>
      <c r="G1983" s="119" t="str">
        <f t="shared" si="281"/>
        <v>EXCLUDED</v>
      </c>
      <c r="H1983" s="147" t="s">
        <v>901</v>
      </c>
      <c r="I1983" s="189" t="s">
        <v>901</v>
      </c>
      <c r="J1983" s="10" t="str">
        <f>IF(AND(G1983="Excluded", H1983="Excluded"), "Mutually Excluded", IF(AND(OR(G1983="CERTAINLY INCLUDED", G1983="INCLUDED", G1983="MAYBE" ), OR(H1983="INCLUDED", H1983="MAYBE")), "MUTUALLY INCLUDED", IF(AND(G1983="MAYBE", H1983="MAYBE"), "Mutually MAYBE", IF(AND(G1983="Excluded", OR(H1983="INCLUDED", H1983="MAYBE")), "AI: No, Human: Yes", IF(AND(H1983="Excluded", OR(G1983="INCLUDED", G1983="CERTAINLY INCLUDED", G1983="MAYBE")), "AI: Yes, Human: No", "Other Conflict")))))</f>
        <v>Mutually Excluded</v>
      </c>
      <c r="K1983" s="10"/>
      <c r="L1983" s="10"/>
      <c r="N1983" s="220" t="s">
        <v>19</v>
      </c>
      <c r="O1983" s="54" t="str">
        <f>IF(J1983="Mutually Excluded","Exclude",IF(J1983= "Mutually Included","Include",M1983))</f>
        <v>Exclude</v>
      </c>
      <c r="P1983" s="54" t="str">
        <f>'Humans Alignment T&amp;A'!Z1983</f>
        <v>Exclude</v>
      </c>
      <c r="Q1983" s="120" t="str">
        <f>IF(AND(O1983="Exclude", P1983="Exclude"), "Mutually Excluded", IF(AND(OR(O1983="CERTAINLY INCLUDED", O1983="INCLUDE" ), OR(P1983="INCLUDE", P1983="MAYBE")), "MUTUALLY INCLUDED", IF(AND(O1983="MAYBE", P1983="MAYBE"), "Mutually MAYBE", IF(AND(O1983="Exclude", OR(P1983="INCLUDE", P1983="MAYBE")), "AI+Hum: No, Hum1+2: Yes", IF(AND(P1983="Exclude", OR(O1983="INCLUDE", O1983="CERTAINLY INCLUDED", H1983="MAYBE")), "Ai+hum: Yes, Hum1+2: No", "Other Conflict")))))</f>
        <v>Mutually Excluded</v>
      </c>
      <c r="U1983" s="121" t="str">
        <f>IF(Q1983="Mutually Excluded","Exclude",IF(Q1983= "Mutually Included","Include",R1983))</f>
        <v>Exclude</v>
      </c>
      <c r="V1983" s="122"/>
      <c r="X1983" s="117"/>
      <c r="Y1983" s="117"/>
      <c r="Z1983" s="103" t="str">
        <f t="shared" si="287"/>
        <v/>
      </c>
      <c r="AA1983" s="256"/>
      <c r="AB1983" s="186"/>
      <c r="AC1983" s="186"/>
      <c r="AD1983" s="203"/>
      <c r="AF1983" s="203"/>
      <c r="AG1983" s="102" t="str">
        <f t="shared" si="285"/>
        <v/>
      </c>
      <c r="AH1983" s="10" t="str">
        <f t="shared" si="280"/>
        <v/>
      </c>
      <c r="AI1983" s="102"/>
      <c r="AJ1983" s="10"/>
      <c r="AK1983" s="10"/>
      <c r="AL1983" s="105"/>
      <c r="AM1983" s="102"/>
      <c r="AN1983" s="10"/>
      <c r="AO1983" s="10" t="str">
        <f t="shared" si="286"/>
        <v/>
      </c>
      <c r="AT1983" s="10"/>
      <c r="AU1983" s="10" t="str">
        <f>IF(O1983="include",AF1983,"")</f>
        <v/>
      </c>
      <c r="AV1983" s="54" t="str">
        <f>IF(P1983="include",AF1983,"")</f>
        <v/>
      </c>
    </row>
    <row r="1984" spans="1:48" s="54" customFormat="1" ht="30">
      <c r="A1984" s="10">
        <v>2135</v>
      </c>
      <c r="B1984" s="10"/>
      <c r="C1984" s="10" t="s">
        <v>2565</v>
      </c>
      <c r="D1984" s="10">
        <v>2</v>
      </c>
      <c r="E1984" s="10">
        <v>2</v>
      </c>
      <c r="F1984" s="10">
        <v>2</v>
      </c>
      <c r="G1984" s="119" t="str">
        <f t="shared" si="281"/>
        <v>EXCLUDED</v>
      </c>
      <c r="H1984" s="147" t="s">
        <v>901</v>
      </c>
      <c r="I1984" s="189" t="s">
        <v>901</v>
      </c>
      <c r="J1984" s="10" t="str">
        <f>IF(AND(G1984="Excluded", H1984="Excluded"), "Mutually Excluded", IF(AND(OR(G1984="CERTAINLY INCLUDED", G1984="INCLUDED", G1984="MAYBE" ), OR(H1984="INCLUDED", H1984="MAYBE")), "MUTUALLY INCLUDED", IF(AND(G1984="MAYBE", H1984="MAYBE"), "Mutually MAYBE", IF(AND(G1984="Excluded", OR(H1984="INCLUDED", H1984="MAYBE")), "AI: No, Human: Yes", IF(AND(H1984="Excluded", OR(G1984="INCLUDED", G1984="CERTAINLY INCLUDED", G1984="MAYBE")), "AI: Yes, Human: No", "Other Conflict")))))</f>
        <v>Mutually Excluded</v>
      </c>
      <c r="K1984" s="10"/>
      <c r="L1984" s="10"/>
      <c r="N1984" s="220" t="s">
        <v>19</v>
      </c>
      <c r="O1984" s="54" t="str">
        <f>IF(J1984="Mutually Excluded","Exclude",IF(J1984= "Mutually Included","Include",M1984))</f>
        <v>Exclude</v>
      </c>
      <c r="P1984" s="54" t="str">
        <f>'Humans Alignment T&amp;A'!Z1984</f>
        <v>Exclude</v>
      </c>
      <c r="Q1984" s="120" t="str">
        <f>IF(AND(O1984="Exclude", P1984="Exclude"), "Mutually Excluded", IF(AND(OR(O1984="CERTAINLY INCLUDED", O1984="INCLUDE" ), OR(P1984="INCLUDE", P1984="MAYBE")), "MUTUALLY INCLUDED", IF(AND(O1984="MAYBE", P1984="MAYBE"), "Mutually MAYBE", IF(AND(O1984="Exclude", OR(P1984="INCLUDE", P1984="MAYBE")), "AI+Hum: No, Hum1+2: Yes", IF(AND(P1984="Exclude", OR(O1984="INCLUDE", O1984="CERTAINLY INCLUDED", H1984="MAYBE")), "Ai+hum: Yes, Hum1+2: No", "Other Conflict")))))</f>
        <v>Mutually Excluded</v>
      </c>
      <c r="U1984" s="121" t="str">
        <f>IF(Q1984="Mutually Excluded","Exclude",IF(Q1984= "Mutually Included","Include",R1984))</f>
        <v>Exclude</v>
      </c>
      <c r="V1984" s="122"/>
      <c r="X1984" s="117"/>
      <c r="Y1984" s="117"/>
      <c r="Z1984" s="103" t="str">
        <f t="shared" si="287"/>
        <v/>
      </c>
      <c r="AA1984" s="256"/>
      <c r="AB1984" s="186"/>
      <c r="AC1984" s="186"/>
      <c r="AD1984" s="203"/>
      <c r="AF1984" s="203"/>
      <c r="AG1984" s="102" t="str">
        <f t="shared" si="285"/>
        <v/>
      </c>
      <c r="AH1984" s="10" t="str">
        <f t="shared" si="280"/>
        <v/>
      </c>
      <c r="AI1984" s="102"/>
      <c r="AJ1984" s="10"/>
      <c r="AK1984" s="10"/>
      <c r="AL1984" s="105"/>
      <c r="AM1984" s="102"/>
      <c r="AN1984" s="10"/>
      <c r="AO1984" s="10" t="str">
        <f t="shared" si="286"/>
        <v/>
      </c>
      <c r="AT1984" s="10"/>
      <c r="AU1984" s="10" t="str">
        <f>IF(O1984="include",AF1984,"")</f>
        <v/>
      </c>
      <c r="AV1984" s="54" t="str">
        <f>IF(P1984="include",AF1984,"")</f>
        <v/>
      </c>
    </row>
    <row r="1985" spans="1:48" s="54" customFormat="1" ht="30">
      <c r="A1985" s="10">
        <v>2136</v>
      </c>
      <c r="B1985" s="10"/>
      <c r="C1985" s="10" t="s">
        <v>2566</v>
      </c>
      <c r="D1985" s="10">
        <v>2</v>
      </c>
      <c r="E1985" s="10">
        <v>2</v>
      </c>
      <c r="F1985" s="10">
        <v>2</v>
      </c>
      <c r="G1985" s="119" t="str">
        <f t="shared" si="281"/>
        <v>EXCLUDED</v>
      </c>
      <c r="H1985" s="147" t="s">
        <v>901</v>
      </c>
      <c r="I1985" s="189" t="s">
        <v>901</v>
      </c>
      <c r="J1985" s="10" t="str">
        <f>IF(AND(G1985="Excluded", H1985="Excluded"), "Mutually Excluded", IF(AND(OR(G1985="CERTAINLY INCLUDED", G1985="INCLUDED", G1985="MAYBE" ), OR(H1985="INCLUDED", H1985="MAYBE")), "MUTUALLY INCLUDED", IF(AND(G1985="MAYBE", H1985="MAYBE"), "Mutually MAYBE", IF(AND(G1985="Excluded", OR(H1985="INCLUDED", H1985="MAYBE")), "AI: No, Human: Yes", IF(AND(H1985="Excluded", OR(G1985="INCLUDED", G1985="CERTAINLY INCLUDED", G1985="MAYBE")), "AI: Yes, Human: No", "Other Conflict")))))</f>
        <v>Mutually Excluded</v>
      </c>
      <c r="K1985" s="10"/>
      <c r="L1985" s="10"/>
      <c r="N1985" s="220" t="s">
        <v>19</v>
      </c>
      <c r="O1985" s="54" t="str">
        <f>IF(J1985="Mutually Excluded","Exclude",IF(J1985= "Mutually Included","Include",M1985))</f>
        <v>Exclude</v>
      </c>
      <c r="P1985" s="54" t="str">
        <f>'Humans Alignment T&amp;A'!Z1985</f>
        <v>Exclude</v>
      </c>
      <c r="Q1985" s="120" t="str">
        <f>IF(AND(O1985="Exclude", P1985="Exclude"), "Mutually Excluded", IF(AND(OR(O1985="CERTAINLY INCLUDED", O1985="INCLUDE" ), OR(P1985="INCLUDE", P1985="MAYBE")), "MUTUALLY INCLUDED", IF(AND(O1985="MAYBE", P1985="MAYBE"), "Mutually MAYBE", IF(AND(O1985="Exclude", OR(P1985="INCLUDE", P1985="MAYBE")), "AI+Hum: No, Hum1+2: Yes", IF(AND(P1985="Exclude", OR(O1985="INCLUDE", O1985="CERTAINLY INCLUDED", H1985="MAYBE")), "Ai+hum: Yes, Hum1+2: No", "Other Conflict")))))</f>
        <v>Mutually Excluded</v>
      </c>
      <c r="U1985" s="121" t="str">
        <f>IF(Q1985="Mutually Excluded","Exclude",IF(Q1985= "Mutually Included","Include",R1985))</f>
        <v>Exclude</v>
      </c>
      <c r="V1985" s="122"/>
      <c r="X1985" s="117"/>
      <c r="Y1985" s="117"/>
      <c r="Z1985" s="103" t="str">
        <f t="shared" si="287"/>
        <v/>
      </c>
      <c r="AA1985" s="256"/>
      <c r="AB1985" s="186"/>
      <c r="AC1985" s="186"/>
      <c r="AD1985" s="203"/>
      <c r="AF1985" s="203"/>
      <c r="AG1985" s="102" t="str">
        <f t="shared" si="285"/>
        <v/>
      </c>
      <c r="AH1985" s="10" t="str">
        <f t="shared" si="280"/>
        <v/>
      </c>
      <c r="AI1985" s="102"/>
      <c r="AJ1985" s="10"/>
      <c r="AK1985" s="10"/>
      <c r="AL1985" s="105"/>
      <c r="AM1985" s="102"/>
      <c r="AN1985" s="10"/>
      <c r="AO1985" s="10" t="str">
        <f t="shared" si="286"/>
        <v/>
      </c>
      <c r="AT1985" s="10"/>
      <c r="AU1985" s="10" t="str">
        <f>IF(O1985="include",AF1985,"")</f>
        <v/>
      </c>
      <c r="AV1985" s="54" t="str">
        <f>IF(P1985="include",AF1985,"")</f>
        <v/>
      </c>
    </row>
    <row r="1986" spans="1:48" s="54" customFormat="1" ht="30">
      <c r="A1986" s="10">
        <v>2137</v>
      </c>
      <c r="B1986" s="10"/>
      <c r="C1986" s="10" t="s">
        <v>2567</v>
      </c>
      <c r="D1986" s="10">
        <v>3</v>
      </c>
      <c r="E1986" s="10">
        <v>3</v>
      </c>
      <c r="F1986" s="10">
        <v>3</v>
      </c>
      <c r="G1986" s="119" t="str">
        <f t="shared" si="281"/>
        <v>EXCLUDED</v>
      </c>
      <c r="H1986" s="147" t="s">
        <v>901</v>
      </c>
      <c r="I1986" s="189" t="s">
        <v>901</v>
      </c>
      <c r="J1986" s="10" t="str">
        <f>IF(AND(G1986="Excluded", H1986="Excluded"), "Mutually Excluded", IF(AND(OR(G1986="CERTAINLY INCLUDED", G1986="INCLUDED", G1986="MAYBE" ), OR(H1986="INCLUDED", H1986="MAYBE")), "MUTUALLY INCLUDED", IF(AND(G1986="MAYBE", H1986="MAYBE"), "Mutually MAYBE", IF(AND(G1986="Excluded", OR(H1986="INCLUDED", H1986="MAYBE")), "AI: No, Human: Yes", IF(AND(H1986="Excluded", OR(G1986="INCLUDED", G1986="CERTAINLY INCLUDED", G1986="MAYBE")), "AI: Yes, Human: No", "Other Conflict")))))</f>
        <v>Mutually Excluded</v>
      </c>
      <c r="K1986" s="10"/>
      <c r="L1986" s="10"/>
      <c r="N1986" s="220" t="s">
        <v>19</v>
      </c>
      <c r="O1986" s="54" t="str">
        <f>IF(J1986="Mutually Excluded","Exclude",IF(J1986= "Mutually Included","Include",M1986))</f>
        <v>Exclude</v>
      </c>
      <c r="P1986" s="54" t="str">
        <f>'Humans Alignment T&amp;A'!Z1986</f>
        <v>Exclude</v>
      </c>
      <c r="Q1986" s="120" t="str">
        <f>IF(AND(O1986="Exclude", P1986="Exclude"), "Mutually Excluded", IF(AND(OR(O1986="CERTAINLY INCLUDED", O1986="INCLUDE" ), OR(P1986="INCLUDE", P1986="MAYBE")), "MUTUALLY INCLUDED", IF(AND(O1986="MAYBE", P1986="MAYBE"), "Mutually MAYBE", IF(AND(O1986="Exclude", OR(P1986="INCLUDE", P1986="MAYBE")), "AI+Hum: No, Hum1+2: Yes", IF(AND(P1986="Exclude", OR(O1986="INCLUDE", O1986="CERTAINLY INCLUDED", H1986="MAYBE")), "Ai+hum: Yes, Hum1+2: No", "Other Conflict")))))</f>
        <v>Mutually Excluded</v>
      </c>
      <c r="U1986" s="121" t="str">
        <f>IF(Q1986="Mutually Excluded","Exclude",IF(Q1986= "Mutually Included","Include",R1986))</f>
        <v>Exclude</v>
      </c>
      <c r="V1986" s="122"/>
      <c r="X1986" s="117"/>
      <c r="Y1986" s="117"/>
      <c r="Z1986" s="103" t="str">
        <f t="shared" si="287"/>
        <v/>
      </c>
      <c r="AA1986" s="256"/>
      <c r="AB1986" s="186"/>
      <c r="AC1986" s="186"/>
      <c r="AD1986" s="203"/>
      <c r="AF1986" s="203"/>
      <c r="AG1986" s="102" t="str">
        <f t="shared" si="285"/>
        <v/>
      </c>
      <c r="AH1986" s="10" t="str">
        <f t="shared" si="280"/>
        <v/>
      </c>
      <c r="AI1986" s="102"/>
      <c r="AJ1986" s="10"/>
      <c r="AK1986" s="10"/>
      <c r="AL1986" s="105"/>
      <c r="AM1986" s="102"/>
      <c r="AN1986" s="10"/>
      <c r="AO1986" s="10" t="str">
        <f t="shared" si="286"/>
        <v/>
      </c>
      <c r="AT1986" s="10"/>
      <c r="AU1986" s="10" t="str">
        <f>IF(O1986="include",AF1986,"")</f>
        <v/>
      </c>
      <c r="AV1986" s="54" t="str">
        <f>IF(P1986="include",AF1986,"")</f>
        <v/>
      </c>
    </row>
    <row r="1987" spans="1:48" s="54" customFormat="1" ht="30">
      <c r="A1987" s="10">
        <v>2138</v>
      </c>
      <c r="B1987" s="10"/>
      <c r="C1987" s="10" t="s">
        <v>2568</v>
      </c>
      <c r="D1987" s="10">
        <v>4</v>
      </c>
      <c r="E1987" s="10">
        <v>4</v>
      </c>
      <c r="F1987" s="10">
        <v>4</v>
      </c>
      <c r="G1987" s="119" t="str">
        <f t="shared" si="281"/>
        <v>EXCLUDED</v>
      </c>
      <c r="H1987" s="147" t="s">
        <v>901</v>
      </c>
      <c r="I1987" s="189" t="s">
        <v>901</v>
      </c>
      <c r="J1987" s="10" t="str">
        <f>IF(AND(G1987="Excluded", H1987="Excluded"), "Mutually Excluded", IF(AND(OR(G1987="CERTAINLY INCLUDED", G1987="INCLUDED", G1987="MAYBE" ), OR(H1987="INCLUDED", H1987="MAYBE")), "MUTUALLY INCLUDED", IF(AND(G1987="MAYBE", H1987="MAYBE"), "Mutually MAYBE", IF(AND(G1987="Excluded", OR(H1987="INCLUDED", H1987="MAYBE")), "AI: No, Human: Yes", IF(AND(H1987="Excluded", OR(G1987="INCLUDED", G1987="CERTAINLY INCLUDED", G1987="MAYBE")), "AI: Yes, Human: No", "Other Conflict")))))</f>
        <v>Mutually Excluded</v>
      </c>
      <c r="K1987" s="10"/>
      <c r="L1987" s="10"/>
      <c r="N1987" s="220" t="s">
        <v>19</v>
      </c>
      <c r="O1987" s="54" t="str">
        <f>IF(J1987="Mutually Excluded","Exclude",IF(J1987= "Mutually Included","Include",M1987))</f>
        <v>Exclude</v>
      </c>
      <c r="P1987" s="54" t="str">
        <f>'Humans Alignment T&amp;A'!Z1987</f>
        <v>Exclude</v>
      </c>
      <c r="Q1987" s="120" t="str">
        <f>IF(AND(O1987="Exclude", P1987="Exclude"), "Mutually Excluded", IF(AND(OR(O1987="CERTAINLY INCLUDED", O1987="INCLUDE" ), OR(P1987="INCLUDE", P1987="MAYBE")), "MUTUALLY INCLUDED", IF(AND(O1987="MAYBE", P1987="MAYBE"), "Mutually MAYBE", IF(AND(O1987="Exclude", OR(P1987="INCLUDE", P1987="MAYBE")), "AI+Hum: No, Hum1+2: Yes", IF(AND(P1987="Exclude", OR(O1987="INCLUDE", O1987="CERTAINLY INCLUDED", H1987="MAYBE")), "Ai+hum: Yes, Hum1+2: No", "Other Conflict")))))</f>
        <v>Mutually Excluded</v>
      </c>
      <c r="U1987" s="121" t="str">
        <f>IF(Q1987="Mutually Excluded","Exclude",IF(Q1987= "Mutually Included","Include",R1987))</f>
        <v>Exclude</v>
      </c>
      <c r="V1987" s="122"/>
      <c r="X1987" s="117"/>
      <c r="Y1987" s="117"/>
      <c r="Z1987" s="103" t="str">
        <f t="shared" si="287"/>
        <v/>
      </c>
      <c r="AA1987" s="256"/>
      <c r="AB1987" s="186"/>
      <c r="AC1987" s="186"/>
      <c r="AD1987" s="203"/>
      <c r="AF1987" s="203"/>
      <c r="AG1987" s="102" t="str">
        <f t="shared" si="285"/>
        <v/>
      </c>
      <c r="AH1987" s="10" t="str">
        <f t="shared" si="280"/>
        <v/>
      </c>
      <c r="AI1987" s="102"/>
      <c r="AJ1987" s="10"/>
      <c r="AK1987" s="10"/>
      <c r="AL1987" s="105"/>
      <c r="AM1987" s="102"/>
      <c r="AN1987" s="10"/>
      <c r="AO1987" s="10" t="str">
        <f t="shared" si="286"/>
        <v/>
      </c>
      <c r="AT1987" s="10"/>
      <c r="AU1987" s="10" t="str">
        <f>IF(O1987="include",AF1987,"")</f>
        <v/>
      </c>
      <c r="AV1987" s="54" t="str">
        <f>IF(P1987="include",AF1987,"")</f>
        <v/>
      </c>
    </row>
    <row r="1988" spans="1:48" s="54" customFormat="1" ht="30">
      <c r="A1988" s="10">
        <v>2139</v>
      </c>
      <c r="B1988" s="10"/>
      <c r="C1988" s="10" t="s">
        <v>2570</v>
      </c>
      <c r="D1988" s="10">
        <v>2</v>
      </c>
      <c r="E1988" s="10">
        <v>2</v>
      </c>
      <c r="F1988" s="10">
        <v>2</v>
      </c>
      <c r="G1988" s="119" t="str">
        <f t="shared" si="281"/>
        <v>EXCLUDED</v>
      </c>
      <c r="H1988" s="147" t="s">
        <v>901</v>
      </c>
      <c r="I1988" s="189" t="s">
        <v>901</v>
      </c>
      <c r="J1988" s="10" t="str">
        <f>IF(AND(G1988="Excluded", H1988="Excluded"), "Mutually Excluded", IF(AND(OR(G1988="CERTAINLY INCLUDED", G1988="INCLUDED", G1988="MAYBE" ), OR(H1988="INCLUDED", H1988="MAYBE")), "MUTUALLY INCLUDED", IF(AND(G1988="MAYBE", H1988="MAYBE"), "Mutually MAYBE", IF(AND(G1988="Excluded", OR(H1988="INCLUDED", H1988="MAYBE")), "AI: No, Human: Yes", IF(AND(H1988="Excluded", OR(G1988="INCLUDED", G1988="CERTAINLY INCLUDED", G1988="MAYBE")), "AI: Yes, Human: No", "Other Conflict")))))</f>
        <v>Mutually Excluded</v>
      </c>
      <c r="K1988" s="10"/>
      <c r="L1988" s="10"/>
      <c r="N1988" s="220" t="s">
        <v>19</v>
      </c>
      <c r="O1988" s="54" t="str">
        <f>IF(J1988="Mutually Excluded","Exclude",IF(J1988= "Mutually Included","Include",M1988))</f>
        <v>Exclude</v>
      </c>
      <c r="P1988" s="54" t="str">
        <f>'Humans Alignment T&amp;A'!Z1988</f>
        <v>Exclude</v>
      </c>
      <c r="Q1988" s="120" t="str">
        <f>IF(AND(O1988="Exclude", P1988="Exclude"), "Mutually Excluded", IF(AND(OR(O1988="CERTAINLY INCLUDED", O1988="INCLUDE" ), OR(P1988="INCLUDE", P1988="MAYBE")), "MUTUALLY INCLUDED", IF(AND(O1988="MAYBE", P1988="MAYBE"), "Mutually MAYBE", IF(AND(O1988="Exclude", OR(P1988="INCLUDE", P1988="MAYBE")), "AI+Hum: No, Hum1+2: Yes", IF(AND(P1988="Exclude", OR(O1988="INCLUDE", O1988="CERTAINLY INCLUDED", H1988="MAYBE")), "Ai+hum: Yes, Hum1+2: No", "Other Conflict")))))</f>
        <v>Mutually Excluded</v>
      </c>
      <c r="U1988" s="121" t="str">
        <f>IF(Q1988="Mutually Excluded","Exclude",IF(Q1988= "Mutually Included","Include",R1988))</f>
        <v>Exclude</v>
      </c>
      <c r="V1988" s="122"/>
      <c r="X1988" s="117"/>
      <c r="Y1988" s="117"/>
      <c r="Z1988" s="103" t="str">
        <f t="shared" si="287"/>
        <v/>
      </c>
      <c r="AA1988" s="256"/>
      <c r="AB1988" s="186"/>
      <c r="AC1988" s="186"/>
      <c r="AD1988" s="203"/>
      <c r="AF1988" s="203"/>
      <c r="AG1988" s="102" t="str">
        <f t="shared" si="285"/>
        <v/>
      </c>
      <c r="AH1988" s="10" t="str">
        <f t="shared" si="280"/>
        <v/>
      </c>
      <c r="AI1988" s="102"/>
      <c r="AJ1988" s="10"/>
      <c r="AK1988" s="10"/>
      <c r="AL1988" s="105"/>
      <c r="AM1988" s="102"/>
      <c r="AN1988" s="10"/>
      <c r="AO1988" s="10" t="str">
        <f t="shared" si="286"/>
        <v/>
      </c>
      <c r="AT1988" s="10"/>
      <c r="AU1988" s="10" t="str">
        <f>IF(O1988="include",AF1988,"")</f>
        <v/>
      </c>
      <c r="AV1988" s="54" t="str">
        <f>IF(P1988="include",AF1988,"")</f>
        <v/>
      </c>
    </row>
    <row r="1989" spans="1:48" s="54" customFormat="1" ht="30">
      <c r="A1989" s="10">
        <v>2140</v>
      </c>
      <c r="B1989" s="10"/>
      <c r="C1989" s="10" t="s">
        <v>2571</v>
      </c>
      <c r="D1989" s="10">
        <v>4</v>
      </c>
      <c r="E1989" s="10">
        <v>3</v>
      </c>
      <c r="F1989" s="10">
        <v>3</v>
      </c>
      <c r="G1989" s="119" t="str">
        <f t="shared" si="281"/>
        <v>EXCLUDED</v>
      </c>
      <c r="H1989" s="147" t="s">
        <v>901</v>
      </c>
      <c r="I1989" s="189" t="s">
        <v>901</v>
      </c>
      <c r="J1989" s="10" t="str">
        <f>IF(AND(G1989="Excluded", H1989="Excluded"), "Mutually Excluded", IF(AND(OR(G1989="CERTAINLY INCLUDED", G1989="INCLUDED", G1989="MAYBE" ), OR(H1989="INCLUDED", H1989="MAYBE")), "MUTUALLY INCLUDED", IF(AND(G1989="MAYBE", H1989="MAYBE"), "Mutually MAYBE", IF(AND(G1989="Excluded", OR(H1989="INCLUDED", H1989="MAYBE")), "AI: No, Human: Yes", IF(AND(H1989="Excluded", OR(G1989="INCLUDED", G1989="CERTAINLY INCLUDED", G1989="MAYBE")), "AI: Yes, Human: No", "Other Conflict")))))</f>
        <v>Mutually Excluded</v>
      </c>
      <c r="K1989" s="10"/>
      <c r="L1989" s="10"/>
      <c r="N1989" s="220" t="s">
        <v>19</v>
      </c>
      <c r="O1989" s="54" t="str">
        <f>IF(J1989="Mutually Excluded","Exclude",IF(J1989= "Mutually Included","Include",M1989))</f>
        <v>Exclude</v>
      </c>
      <c r="P1989" s="54" t="str">
        <f>'Humans Alignment T&amp;A'!Z1989</f>
        <v>Exclude</v>
      </c>
      <c r="Q1989" s="120" t="str">
        <f>IF(AND(O1989="Exclude", P1989="Exclude"), "Mutually Excluded", IF(AND(OR(O1989="CERTAINLY INCLUDED", O1989="INCLUDE" ), OR(P1989="INCLUDE", P1989="MAYBE")), "MUTUALLY INCLUDED", IF(AND(O1989="MAYBE", P1989="MAYBE"), "Mutually MAYBE", IF(AND(O1989="Exclude", OR(P1989="INCLUDE", P1989="MAYBE")), "AI+Hum: No, Hum1+2: Yes", IF(AND(P1989="Exclude", OR(O1989="INCLUDE", O1989="CERTAINLY INCLUDED", H1989="MAYBE")), "Ai+hum: Yes, Hum1+2: No", "Other Conflict")))))</f>
        <v>Mutually Excluded</v>
      </c>
      <c r="U1989" s="121" t="str">
        <f>IF(Q1989="Mutually Excluded","Exclude",IF(Q1989= "Mutually Included","Include",R1989))</f>
        <v>Exclude</v>
      </c>
      <c r="V1989" s="122"/>
      <c r="X1989" s="117"/>
      <c r="Y1989" s="117"/>
      <c r="Z1989" s="103" t="str">
        <f t="shared" si="287"/>
        <v/>
      </c>
      <c r="AA1989" s="256"/>
      <c r="AB1989" s="186"/>
      <c r="AC1989" s="186"/>
      <c r="AD1989" s="203"/>
      <c r="AF1989" s="203"/>
      <c r="AG1989" s="102" t="str">
        <f t="shared" si="285"/>
        <v/>
      </c>
      <c r="AH1989" s="10" t="str">
        <f t="shared" ref="AH1989:AH2049" si="288">IF(OR(ISBLANK(AF1989), ISBLANK(AP1989)), "", IF(AND(OR(AF1989="Include", AF1989="Maybe"), OR(AP1989="Included", AP1989="Maybe", AP1989="Certainly Included")), "Mutually Included", IF(AND(AF1989="Exclude", AP1989="Exclude"), "Mutually Excluded", IF(AND(AF1989="Exclude", OR(AP1989="Include", AP1989="Maybe")), "Human Excluded, AI Included", IF(AND(OR(AF1989="Include", AF1989="Maybe"), AP1989="Exclude"), "Human Included, AI Excluded", "Pal")))))</f>
        <v/>
      </c>
      <c r="AI1989" s="102"/>
      <c r="AJ1989" s="10"/>
      <c r="AK1989" s="10"/>
      <c r="AL1989" s="105"/>
      <c r="AM1989" s="102"/>
      <c r="AN1989" s="10"/>
      <c r="AO1989" s="10" t="str">
        <f t="shared" si="286"/>
        <v/>
      </c>
      <c r="AT1989" s="10"/>
      <c r="AU1989" s="10" t="str">
        <f>IF(O1989="include",AF1989,"")</f>
        <v/>
      </c>
      <c r="AV1989" s="54" t="str">
        <f>IF(P1989="include",AF1989,"")</f>
        <v/>
      </c>
    </row>
    <row r="1990" spans="1:48" s="54" customFormat="1" ht="45">
      <c r="A1990" s="10">
        <v>2141</v>
      </c>
      <c r="B1990" s="10"/>
      <c r="C1990" s="10" t="s">
        <v>2572</v>
      </c>
      <c r="D1990" s="10">
        <v>3</v>
      </c>
      <c r="E1990" s="10">
        <v>3</v>
      </c>
      <c r="F1990" s="10">
        <v>3</v>
      </c>
      <c r="G1990" s="119" t="str">
        <f t="shared" si="281"/>
        <v>EXCLUDED</v>
      </c>
      <c r="H1990" s="147" t="s">
        <v>901</v>
      </c>
      <c r="I1990" s="189" t="s">
        <v>901</v>
      </c>
      <c r="J1990" s="10" t="str">
        <f>IF(AND(G1990="Excluded", H1990="Excluded"), "Mutually Excluded", IF(AND(OR(G1990="CERTAINLY INCLUDED", G1990="INCLUDED", G1990="MAYBE" ), OR(H1990="INCLUDED", H1990="MAYBE")), "MUTUALLY INCLUDED", IF(AND(G1990="MAYBE", H1990="MAYBE"), "Mutually MAYBE", IF(AND(G1990="Excluded", OR(H1990="INCLUDED", H1990="MAYBE")), "AI: No, Human: Yes", IF(AND(H1990="Excluded", OR(G1990="INCLUDED", G1990="CERTAINLY INCLUDED", G1990="MAYBE")), "AI: Yes, Human: No", "Other Conflict")))))</f>
        <v>Mutually Excluded</v>
      </c>
      <c r="K1990" s="10"/>
      <c r="L1990" s="10"/>
      <c r="N1990" s="220" t="s">
        <v>19</v>
      </c>
      <c r="O1990" s="54" t="str">
        <f>IF(J1990="Mutually Excluded","Exclude",IF(J1990= "Mutually Included","Include",M1990))</f>
        <v>Exclude</v>
      </c>
      <c r="P1990" s="54" t="str">
        <f>'Humans Alignment T&amp;A'!Z1990</f>
        <v>Exclude</v>
      </c>
      <c r="Q1990" s="120" t="str">
        <f>IF(AND(O1990="Exclude", P1990="Exclude"), "Mutually Excluded", IF(AND(OR(O1990="CERTAINLY INCLUDED", O1990="INCLUDE" ), OR(P1990="INCLUDE", P1990="MAYBE")), "MUTUALLY INCLUDED", IF(AND(O1990="MAYBE", P1990="MAYBE"), "Mutually MAYBE", IF(AND(O1990="Exclude", OR(P1990="INCLUDE", P1990="MAYBE")), "AI+Hum: No, Hum1+2: Yes", IF(AND(P1990="Exclude", OR(O1990="INCLUDE", O1990="CERTAINLY INCLUDED", H1990="MAYBE")), "Ai+hum: Yes, Hum1+2: No", "Other Conflict")))))</f>
        <v>Mutually Excluded</v>
      </c>
      <c r="U1990" s="121" t="str">
        <f>IF(Q1990="Mutually Excluded","Exclude",IF(Q1990= "Mutually Included","Include",R1990))</f>
        <v>Exclude</v>
      </c>
      <c r="V1990" s="122"/>
      <c r="X1990" s="117"/>
      <c r="Y1990" s="117"/>
      <c r="Z1990" s="103" t="str">
        <f t="shared" si="287"/>
        <v/>
      </c>
      <c r="AA1990" s="256"/>
      <c r="AB1990" s="186"/>
      <c r="AC1990" s="186"/>
      <c r="AD1990" s="203"/>
      <c r="AF1990" s="203"/>
      <c r="AG1990" s="102" t="str">
        <f t="shared" si="285"/>
        <v/>
      </c>
      <c r="AH1990" s="10" t="str">
        <f t="shared" si="288"/>
        <v/>
      </c>
      <c r="AI1990" s="102"/>
      <c r="AJ1990" s="10"/>
      <c r="AK1990" s="10"/>
      <c r="AL1990" s="105"/>
      <c r="AM1990" s="102"/>
      <c r="AN1990" s="10"/>
      <c r="AO1990" s="10" t="str">
        <f t="shared" si="286"/>
        <v/>
      </c>
      <c r="AT1990" s="10"/>
      <c r="AU1990" s="10" t="str">
        <f>IF(O1990="include",AF1990,"")</f>
        <v/>
      </c>
      <c r="AV1990" s="54" t="str">
        <f>IF(P1990="include",AF1990,"")</f>
        <v/>
      </c>
    </row>
    <row r="1991" spans="1:48" s="54" customFormat="1" ht="30">
      <c r="A1991" s="10">
        <v>2142</v>
      </c>
      <c r="B1991" s="10"/>
      <c r="C1991" s="10" t="s">
        <v>2573</v>
      </c>
      <c r="D1991" s="10">
        <v>1</v>
      </c>
      <c r="E1991" s="10">
        <v>1</v>
      </c>
      <c r="F1991" s="10">
        <v>1</v>
      </c>
      <c r="G1991" s="119" t="str">
        <f t="shared" si="281"/>
        <v>EXCLUDED</v>
      </c>
      <c r="H1991" s="147" t="s">
        <v>901</v>
      </c>
      <c r="I1991" s="189" t="s">
        <v>901</v>
      </c>
      <c r="J1991" s="10" t="str">
        <f>IF(AND(G1991="Excluded", H1991="Excluded"), "Mutually Excluded", IF(AND(OR(G1991="CERTAINLY INCLUDED", G1991="INCLUDED", G1991="MAYBE" ), OR(H1991="INCLUDED", H1991="MAYBE")), "MUTUALLY INCLUDED", IF(AND(G1991="MAYBE", H1991="MAYBE"), "Mutually MAYBE", IF(AND(G1991="Excluded", OR(H1991="INCLUDED", H1991="MAYBE")), "AI: No, Human: Yes", IF(AND(H1991="Excluded", OR(G1991="INCLUDED", G1991="CERTAINLY INCLUDED", G1991="MAYBE")), "AI: Yes, Human: No", "Other Conflict")))))</f>
        <v>Mutually Excluded</v>
      </c>
      <c r="K1991" s="10"/>
      <c r="L1991" s="10"/>
      <c r="N1991" s="220" t="s">
        <v>19</v>
      </c>
      <c r="O1991" s="54" t="str">
        <f>IF(J1991="Mutually Excluded","Exclude",IF(J1991= "Mutually Included","Include",M1991))</f>
        <v>Exclude</v>
      </c>
      <c r="P1991" s="54" t="str">
        <f>'Humans Alignment T&amp;A'!Z1991</f>
        <v>Exclude</v>
      </c>
      <c r="Q1991" s="120" t="str">
        <f>IF(AND(O1991="Exclude", P1991="Exclude"), "Mutually Excluded", IF(AND(OR(O1991="CERTAINLY INCLUDED", O1991="INCLUDE" ), OR(P1991="INCLUDE", P1991="MAYBE")), "MUTUALLY INCLUDED", IF(AND(O1991="MAYBE", P1991="MAYBE"), "Mutually MAYBE", IF(AND(O1991="Exclude", OR(P1991="INCLUDE", P1991="MAYBE")), "AI+Hum: No, Hum1+2: Yes", IF(AND(P1991="Exclude", OR(O1991="INCLUDE", O1991="CERTAINLY INCLUDED", H1991="MAYBE")), "Ai+hum: Yes, Hum1+2: No", "Other Conflict")))))</f>
        <v>Mutually Excluded</v>
      </c>
      <c r="U1991" s="121" t="str">
        <f>IF(Q1991="Mutually Excluded","Exclude",IF(Q1991= "Mutually Included","Include",R1991))</f>
        <v>Exclude</v>
      </c>
      <c r="V1991" s="122"/>
      <c r="X1991" s="117"/>
      <c r="Y1991" s="117"/>
      <c r="Z1991" s="103" t="str">
        <f t="shared" si="287"/>
        <v/>
      </c>
      <c r="AA1991" s="256"/>
      <c r="AB1991" s="186"/>
      <c r="AC1991" s="186"/>
      <c r="AD1991" s="203"/>
      <c r="AF1991" s="203"/>
      <c r="AG1991" s="102" t="str">
        <f t="shared" si="285"/>
        <v/>
      </c>
      <c r="AH1991" s="10" t="str">
        <f t="shared" si="288"/>
        <v/>
      </c>
      <c r="AI1991" s="102"/>
      <c r="AJ1991" s="10"/>
      <c r="AK1991" s="10"/>
      <c r="AL1991" s="105"/>
      <c r="AM1991" s="102"/>
      <c r="AN1991" s="10"/>
      <c r="AO1991" s="10" t="str">
        <f t="shared" si="286"/>
        <v/>
      </c>
      <c r="AT1991" s="10"/>
      <c r="AU1991" s="10" t="str">
        <f>IF(O1991="include",AF1991,"")</f>
        <v/>
      </c>
      <c r="AV1991" s="54" t="str">
        <f>IF(P1991="include",AF1991,"")</f>
        <v/>
      </c>
    </row>
    <row r="1992" spans="1:48" s="54" customFormat="1" ht="45">
      <c r="A1992" s="10">
        <v>2144</v>
      </c>
      <c r="B1992" s="10"/>
      <c r="C1992" s="10" t="s">
        <v>2575</v>
      </c>
      <c r="D1992" s="10">
        <v>1</v>
      </c>
      <c r="E1992" s="10">
        <v>1</v>
      </c>
      <c r="F1992" s="10">
        <v>1</v>
      </c>
      <c r="G1992" s="119" t="str">
        <f t="shared" si="281"/>
        <v>EXCLUDED</v>
      </c>
      <c r="H1992" s="147" t="s">
        <v>901</v>
      </c>
      <c r="I1992" s="189" t="s">
        <v>901</v>
      </c>
      <c r="J1992" s="10" t="str">
        <f>IF(AND(G1992="Excluded", H1992="Excluded"), "Mutually Excluded", IF(AND(OR(G1992="CERTAINLY INCLUDED", G1992="INCLUDED", G1992="MAYBE" ), OR(H1992="INCLUDED", H1992="MAYBE")), "MUTUALLY INCLUDED", IF(AND(G1992="MAYBE", H1992="MAYBE"), "Mutually MAYBE", IF(AND(G1992="Excluded", OR(H1992="INCLUDED", H1992="MAYBE")), "AI: No, Human: Yes", IF(AND(H1992="Excluded", OR(G1992="INCLUDED", G1992="CERTAINLY INCLUDED", G1992="MAYBE")), "AI: Yes, Human: No", "Other Conflict")))))</f>
        <v>Mutually Excluded</v>
      </c>
      <c r="K1992" s="10"/>
      <c r="L1992" s="10"/>
      <c r="N1992" s="220" t="s">
        <v>19</v>
      </c>
      <c r="O1992" s="54" t="str">
        <f>IF(J1992="Mutually Excluded","Exclude",IF(J1992= "Mutually Included","Include",M1992))</f>
        <v>Exclude</v>
      </c>
      <c r="P1992" s="54" t="str">
        <f>'Humans Alignment T&amp;A'!Z1992</f>
        <v>Exclude</v>
      </c>
      <c r="Q1992" s="120" t="str">
        <f>IF(AND(O1992="Exclude", P1992="Exclude"), "Mutually Excluded", IF(AND(OR(O1992="CERTAINLY INCLUDED", O1992="INCLUDE" ), OR(P1992="INCLUDE", P1992="MAYBE")), "MUTUALLY INCLUDED", IF(AND(O1992="MAYBE", P1992="MAYBE"), "Mutually MAYBE", IF(AND(O1992="Exclude", OR(P1992="INCLUDE", P1992="MAYBE")), "AI+Hum: No, Hum1+2: Yes", IF(AND(P1992="Exclude", OR(O1992="INCLUDE", O1992="CERTAINLY INCLUDED", H1992="MAYBE")), "Ai+hum: Yes, Hum1+2: No", "Other Conflict")))))</f>
        <v>Mutually Excluded</v>
      </c>
      <c r="U1992" s="121" t="str">
        <f>IF(Q1992="Mutually Excluded","Exclude",IF(Q1992= "Mutually Included","Include",R1992))</f>
        <v>Exclude</v>
      </c>
      <c r="V1992" s="122"/>
      <c r="X1992" s="117"/>
      <c r="Y1992" s="117"/>
      <c r="Z1992" s="103" t="str">
        <f t="shared" si="287"/>
        <v/>
      </c>
      <c r="AA1992" s="256"/>
      <c r="AB1992" s="186"/>
      <c r="AC1992" s="186"/>
      <c r="AD1992" s="203"/>
      <c r="AF1992" s="203"/>
      <c r="AG1992" s="102" t="str">
        <f t="shared" si="285"/>
        <v/>
      </c>
      <c r="AH1992" s="10" t="str">
        <f t="shared" si="288"/>
        <v/>
      </c>
      <c r="AI1992" s="102"/>
      <c r="AJ1992" s="10"/>
      <c r="AK1992" s="10"/>
      <c r="AL1992" s="105"/>
      <c r="AM1992" s="102"/>
      <c r="AN1992" s="10"/>
      <c r="AO1992" s="10" t="str">
        <f t="shared" si="286"/>
        <v/>
      </c>
      <c r="AT1992" s="10"/>
      <c r="AU1992" s="10" t="str">
        <f>IF(O1992="include",AF1992,"")</f>
        <v/>
      </c>
      <c r="AV1992" s="54" t="str">
        <f>IF(P1992="include",AF1992,"")</f>
        <v/>
      </c>
    </row>
    <row r="1993" spans="1:48" s="54" customFormat="1" ht="30">
      <c r="A1993" s="10">
        <v>2145</v>
      </c>
      <c r="B1993" s="10"/>
      <c r="C1993" s="10" t="s">
        <v>2576</v>
      </c>
      <c r="D1993" s="10">
        <v>1</v>
      </c>
      <c r="E1993" s="10">
        <v>1</v>
      </c>
      <c r="F1993" s="10">
        <v>1</v>
      </c>
      <c r="G1993" s="119" t="str">
        <f t="shared" si="281"/>
        <v>EXCLUDED</v>
      </c>
      <c r="H1993" s="147" t="s">
        <v>901</v>
      </c>
      <c r="I1993" s="189" t="s">
        <v>901</v>
      </c>
      <c r="J1993" s="10" t="str">
        <f>IF(AND(G1993="Excluded", H1993="Excluded"), "Mutually Excluded", IF(AND(OR(G1993="CERTAINLY INCLUDED", G1993="INCLUDED", G1993="MAYBE" ), OR(H1993="INCLUDED", H1993="MAYBE")), "MUTUALLY INCLUDED", IF(AND(G1993="MAYBE", H1993="MAYBE"), "Mutually MAYBE", IF(AND(G1993="Excluded", OR(H1993="INCLUDED", H1993="MAYBE")), "AI: No, Human: Yes", IF(AND(H1993="Excluded", OR(G1993="INCLUDED", G1993="CERTAINLY INCLUDED", G1993="MAYBE")), "AI: Yes, Human: No", "Other Conflict")))))</f>
        <v>Mutually Excluded</v>
      </c>
      <c r="K1993" s="10"/>
      <c r="L1993" s="10"/>
      <c r="N1993" s="220" t="s">
        <v>19</v>
      </c>
      <c r="O1993" s="54" t="str">
        <f>IF(J1993="Mutually Excluded","Exclude",IF(J1993= "Mutually Included","Include",M1993))</f>
        <v>Exclude</v>
      </c>
      <c r="P1993" s="54" t="str">
        <f>'Humans Alignment T&amp;A'!Z1993</f>
        <v>Exclude</v>
      </c>
      <c r="Q1993" s="120" t="str">
        <f>IF(AND(O1993="Exclude", P1993="Exclude"), "Mutually Excluded", IF(AND(OR(O1993="CERTAINLY INCLUDED", O1993="INCLUDE" ), OR(P1993="INCLUDE", P1993="MAYBE")), "MUTUALLY INCLUDED", IF(AND(O1993="MAYBE", P1993="MAYBE"), "Mutually MAYBE", IF(AND(O1993="Exclude", OR(P1993="INCLUDE", P1993="MAYBE")), "AI+Hum: No, Hum1+2: Yes", IF(AND(P1993="Exclude", OR(O1993="INCLUDE", O1993="CERTAINLY INCLUDED", H1993="MAYBE")), "Ai+hum: Yes, Hum1+2: No", "Other Conflict")))))</f>
        <v>Mutually Excluded</v>
      </c>
      <c r="U1993" s="121" t="str">
        <f>IF(Q1993="Mutually Excluded","Exclude",IF(Q1993= "Mutually Included","Include",R1993))</f>
        <v>Exclude</v>
      </c>
      <c r="V1993" s="122"/>
      <c r="X1993" s="117"/>
      <c r="Y1993" s="117"/>
      <c r="Z1993" s="103" t="str">
        <f t="shared" si="287"/>
        <v/>
      </c>
      <c r="AA1993" s="256"/>
      <c r="AB1993" s="186"/>
      <c r="AC1993" s="186"/>
      <c r="AD1993" s="203"/>
      <c r="AF1993" s="203"/>
      <c r="AG1993" s="102" t="str">
        <f t="shared" si="285"/>
        <v/>
      </c>
      <c r="AH1993" s="10" t="str">
        <f t="shared" si="288"/>
        <v/>
      </c>
      <c r="AI1993" s="102"/>
      <c r="AJ1993" s="10"/>
      <c r="AK1993" s="10"/>
      <c r="AL1993" s="105"/>
      <c r="AM1993" s="102"/>
      <c r="AN1993" s="10"/>
      <c r="AO1993" s="10" t="str">
        <f t="shared" si="286"/>
        <v/>
      </c>
      <c r="AT1993" s="10"/>
      <c r="AU1993" s="10" t="str">
        <f>IF(O1993="include",AF1993,"")</f>
        <v/>
      </c>
      <c r="AV1993" s="54" t="str">
        <f>IF(P1993="include",AF1993,"")</f>
        <v/>
      </c>
    </row>
    <row r="1994" spans="1:48" s="54" customFormat="1" ht="60">
      <c r="A1994" s="10">
        <v>2146</v>
      </c>
      <c r="B1994" s="10"/>
      <c r="C1994" s="10" t="s">
        <v>2577</v>
      </c>
      <c r="D1994" s="10">
        <v>2</v>
      </c>
      <c r="E1994" s="10">
        <v>3</v>
      </c>
      <c r="F1994" s="10">
        <v>2</v>
      </c>
      <c r="G1994" s="119" t="str">
        <f t="shared" ref="G1994:G2057" si="289">IF(COUNTIF(D1994:F1994,5)=3,"CERTAINLY INCLUDED",IF(COUNTIF(D1994:F1994,5)&gt;0,"MAYBE","EXCLUDED"))</f>
        <v>EXCLUDED</v>
      </c>
      <c r="H1994" s="147" t="s">
        <v>901</v>
      </c>
      <c r="I1994" s="189" t="s">
        <v>901</v>
      </c>
      <c r="J1994" s="10" t="str">
        <f>IF(AND(G1994="Excluded", H1994="Excluded"), "Mutually Excluded", IF(AND(OR(G1994="CERTAINLY INCLUDED", G1994="INCLUDED", G1994="MAYBE" ), OR(H1994="INCLUDED", H1994="MAYBE")), "MUTUALLY INCLUDED", IF(AND(G1994="MAYBE", H1994="MAYBE"), "Mutually MAYBE", IF(AND(G1994="Excluded", OR(H1994="INCLUDED", H1994="MAYBE")), "AI: No, Human: Yes", IF(AND(H1994="Excluded", OR(G1994="INCLUDED", G1994="CERTAINLY INCLUDED", G1994="MAYBE")), "AI: Yes, Human: No", "Other Conflict")))))</f>
        <v>Mutually Excluded</v>
      </c>
      <c r="K1994" s="10"/>
      <c r="L1994" s="10"/>
      <c r="N1994" s="220" t="s">
        <v>19</v>
      </c>
      <c r="O1994" s="54" t="str">
        <f>IF(J1994="Mutually Excluded","Exclude",IF(J1994= "Mutually Included","Include",M1994))</f>
        <v>Exclude</v>
      </c>
      <c r="P1994" s="54" t="str">
        <f>'Humans Alignment T&amp;A'!Z1994</f>
        <v>Exclude</v>
      </c>
      <c r="Q1994" s="120" t="str">
        <f>IF(AND(O1994="Exclude", P1994="Exclude"), "Mutually Excluded", IF(AND(OR(O1994="CERTAINLY INCLUDED", O1994="INCLUDE" ), OR(P1994="INCLUDE", P1994="MAYBE")), "MUTUALLY INCLUDED", IF(AND(O1994="MAYBE", P1994="MAYBE"), "Mutually MAYBE", IF(AND(O1994="Exclude", OR(P1994="INCLUDE", P1994="MAYBE")), "AI+Hum: No, Hum1+2: Yes", IF(AND(P1994="Exclude", OR(O1994="INCLUDE", O1994="CERTAINLY INCLUDED", H1994="MAYBE")), "Ai+hum: Yes, Hum1+2: No", "Other Conflict")))))</f>
        <v>Mutually Excluded</v>
      </c>
      <c r="U1994" s="121" t="str">
        <f>IF(Q1994="Mutually Excluded","Exclude",IF(Q1994= "Mutually Included","Include",R1994))</f>
        <v>Exclude</v>
      </c>
      <c r="V1994" s="122"/>
      <c r="X1994" s="117"/>
      <c r="Y1994" s="117"/>
      <c r="Z1994" s="103" t="str">
        <f t="shared" si="287"/>
        <v/>
      </c>
      <c r="AA1994" s="256"/>
      <c r="AB1994" s="186"/>
      <c r="AC1994" s="186"/>
      <c r="AD1994" s="203"/>
      <c r="AF1994" s="203"/>
      <c r="AG1994" s="102" t="str">
        <f t="shared" si="285"/>
        <v/>
      </c>
      <c r="AH1994" s="10" t="str">
        <f t="shared" si="288"/>
        <v/>
      </c>
      <c r="AI1994" s="102"/>
      <c r="AJ1994" s="10"/>
      <c r="AK1994" s="10"/>
      <c r="AL1994" s="105"/>
      <c r="AM1994" s="102"/>
      <c r="AN1994" s="10"/>
      <c r="AO1994" s="10" t="str">
        <f t="shared" si="286"/>
        <v/>
      </c>
      <c r="AT1994" s="10"/>
      <c r="AU1994" s="10" t="str">
        <f>IF(O1994="include",AF1994,"")</f>
        <v/>
      </c>
      <c r="AV1994" s="54" t="str">
        <f>IF(P1994="include",AF1994,"")</f>
        <v/>
      </c>
    </row>
    <row r="1995" spans="1:48" s="54" customFormat="1" ht="30">
      <c r="A1995" s="10">
        <v>2147</v>
      </c>
      <c r="B1995" s="10"/>
      <c r="C1995" s="10" t="s">
        <v>2578</v>
      </c>
      <c r="D1995" s="10">
        <v>1</v>
      </c>
      <c r="E1995" s="10">
        <v>2</v>
      </c>
      <c r="F1995" s="10">
        <v>1</v>
      </c>
      <c r="G1995" s="119" t="str">
        <f t="shared" si="289"/>
        <v>EXCLUDED</v>
      </c>
      <c r="H1995" s="147" t="s">
        <v>901</v>
      </c>
      <c r="I1995" s="189" t="s">
        <v>901</v>
      </c>
      <c r="J1995" s="10" t="str">
        <f>IF(AND(G1995="Excluded", H1995="Excluded"), "Mutually Excluded", IF(AND(OR(G1995="CERTAINLY INCLUDED", G1995="INCLUDED", G1995="MAYBE" ), OR(H1995="INCLUDED", H1995="MAYBE")), "MUTUALLY INCLUDED", IF(AND(G1995="MAYBE", H1995="MAYBE"), "Mutually MAYBE", IF(AND(G1995="Excluded", OR(H1995="INCLUDED", H1995="MAYBE")), "AI: No, Human: Yes", IF(AND(H1995="Excluded", OR(G1995="INCLUDED", G1995="CERTAINLY INCLUDED", G1995="MAYBE")), "AI: Yes, Human: No", "Other Conflict")))))</f>
        <v>Mutually Excluded</v>
      </c>
      <c r="K1995" s="10"/>
      <c r="L1995" s="10"/>
      <c r="N1995" s="220" t="s">
        <v>19</v>
      </c>
      <c r="O1995" s="54" t="str">
        <f>IF(J1995="Mutually Excluded","Exclude",IF(J1995= "Mutually Included","Include",M1995))</f>
        <v>Exclude</v>
      </c>
      <c r="P1995" s="54" t="str">
        <f>'Humans Alignment T&amp;A'!Z1995</f>
        <v>Exclude</v>
      </c>
      <c r="Q1995" s="120" t="str">
        <f>IF(AND(O1995="Exclude", P1995="Exclude"), "Mutually Excluded", IF(AND(OR(O1995="CERTAINLY INCLUDED", O1995="INCLUDE" ), OR(P1995="INCLUDE", P1995="MAYBE")), "MUTUALLY INCLUDED", IF(AND(O1995="MAYBE", P1995="MAYBE"), "Mutually MAYBE", IF(AND(O1995="Exclude", OR(P1995="INCLUDE", P1995="MAYBE")), "AI+Hum: No, Hum1+2: Yes", IF(AND(P1995="Exclude", OR(O1995="INCLUDE", O1995="CERTAINLY INCLUDED", H1995="MAYBE")), "Ai+hum: Yes, Hum1+2: No", "Other Conflict")))))</f>
        <v>Mutually Excluded</v>
      </c>
      <c r="U1995" s="121" t="str">
        <f>IF(Q1995="Mutually Excluded","Exclude",IF(Q1995= "Mutually Included","Include",R1995))</f>
        <v>Exclude</v>
      </c>
      <c r="V1995" s="122"/>
      <c r="X1995" s="117"/>
      <c r="Y1995" s="117"/>
      <c r="Z1995" s="103" t="str">
        <f t="shared" si="287"/>
        <v/>
      </c>
      <c r="AA1995" s="256"/>
      <c r="AB1995" s="186"/>
      <c r="AC1995" s="186"/>
      <c r="AD1995" s="203"/>
      <c r="AF1995" s="203"/>
      <c r="AG1995" s="102" t="str">
        <f t="shared" si="285"/>
        <v/>
      </c>
      <c r="AH1995" s="10" t="str">
        <f t="shared" si="288"/>
        <v/>
      </c>
      <c r="AI1995" s="102"/>
      <c r="AJ1995" s="10"/>
      <c r="AK1995" s="10"/>
      <c r="AL1995" s="105"/>
      <c r="AM1995" s="102"/>
      <c r="AN1995" s="10"/>
      <c r="AO1995" s="10" t="str">
        <f t="shared" si="286"/>
        <v/>
      </c>
      <c r="AT1995" s="10"/>
      <c r="AU1995" s="10" t="str">
        <f>IF(O1995="include",AF1995,"")</f>
        <v/>
      </c>
      <c r="AV1995" s="54" t="str">
        <f>IF(P1995="include",AF1995,"")</f>
        <v/>
      </c>
    </row>
    <row r="1996" spans="1:48" s="54" customFormat="1" ht="45">
      <c r="A1996" s="10">
        <v>2148</v>
      </c>
      <c r="B1996" s="10"/>
      <c r="C1996" s="10" t="s">
        <v>2579</v>
      </c>
      <c r="D1996" s="10">
        <v>3</v>
      </c>
      <c r="E1996" s="10">
        <v>3</v>
      </c>
      <c r="F1996" s="10">
        <v>2</v>
      </c>
      <c r="G1996" s="119" t="str">
        <f t="shared" si="289"/>
        <v>EXCLUDED</v>
      </c>
      <c r="H1996" s="147" t="s">
        <v>901</v>
      </c>
      <c r="I1996" s="189" t="s">
        <v>901</v>
      </c>
      <c r="J1996" s="10" t="str">
        <f>IF(AND(G1996="Excluded", H1996="Excluded"), "Mutually Excluded", IF(AND(OR(G1996="CERTAINLY INCLUDED", G1996="INCLUDED", G1996="MAYBE" ), OR(H1996="INCLUDED", H1996="MAYBE")), "MUTUALLY INCLUDED", IF(AND(G1996="MAYBE", H1996="MAYBE"), "Mutually MAYBE", IF(AND(G1996="Excluded", OR(H1996="INCLUDED", H1996="MAYBE")), "AI: No, Human: Yes", IF(AND(H1996="Excluded", OR(G1996="INCLUDED", G1996="CERTAINLY INCLUDED", G1996="MAYBE")), "AI: Yes, Human: No", "Other Conflict")))))</f>
        <v>Mutually Excluded</v>
      </c>
      <c r="K1996" s="10"/>
      <c r="L1996" s="10"/>
      <c r="N1996" s="220" t="s">
        <v>19</v>
      </c>
      <c r="O1996" s="54" t="str">
        <f>IF(J1996="Mutually Excluded","Exclude",IF(J1996= "Mutually Included","Include",M1996))</f>
        <v>Exclude</v>
      </c>
      <c r="P1996" s="54" t="str">
        <f>'Humans Alignment T&amp;A'!Z1996</f>
        <v>Exclude</v>
      </c>
      <c r="Q1996" s="120" t="str">
        <f>IF(AND(O1996="Exclude", P1996="Exclude"), "Mutually Excluded", IF(AND(OR(O1996="CERTAINLY INCLUDED", O1996="INCLUDE" ), OR(P1996="INCLUDE", P1996="MAYBE")), "MUTUALLY INCLUDED", IF(AND(O1996="MAYBE", P1996="MAYBE"), "Mutually MAYBE", IF(AND(O1996="Exclude", OR(P1996="INCLUDE", P1996="MAYBE")), "AI+Hum: No, Hum1+2: Yes", IF(AND(P1996="Exclude", OR(O1996="INCLUDE", O1996="CERTAINLY INCLUDED", H1996="MAYBE")), "Ai+hum: Yes, Hum1+2: No", "Other Conflict")))))</f>
        <v>Mutually Excluded</v>
      </c>
      <c r="U1996" s="121" t="str">
        <f>IF(Q1996="Mutually Excluded","Exclude",IF(Q1996= "Mutually Included","Include",R1996))</f>
        <v>Exclude</v>
      </c>
      <c r="V1996" s="122"/>
      <c r="X1996" s="117"/>
      <c r="Y1996" s="117"/>
      <c r="Z1996" s="103" t="str">
        <f t="shared" si="287"/>
        <v/>
      </c>
      <c r="AA1996" s="256"/>
      <c r="AB1996" s="186"/>
      <c r="AC1996" s="186"/>
      <c r="AD1996" s="203"/>
      <c r="AF1996" s="203"/>
      <c r="AG1996" s="102" t="str">
        <f t="shared" si="285"/>
        <v/>
      </c>
      <c r="AH1996" s="10" t="str">
        <f t="shared" si="288"/>
        <v/>
      </c>
      <c r="AI1996" s="102"/>
      <c r="AJ1996" s="10"/>
      <c r="AK1996" s="10"/>
      <c r="AL1996" s="105"/>
      <c r="AM1996" s="102"/>
      <c r="AN1996" s="10"/>
      <c r="AO1996" s="10" t="str">
        <f t="shared" si="286"/>
        <v/>
      </c>
      <c r="AT1996" s="10"/>
      <c r="AU1996" s="10" t="str">
        <f>IF(O1996="include",AF1996,"")</f>
        <v/>
      </c>
      <c r="AV1996" s="54" t="str">
        <f>IF(P1996="include",AF1996,"")</f>
        <v/>
      </c>
    </row>
    <row r="1997" spans="1:48" s="54" customFormat="1" ht="30">
      <c r="A1997" s="10">
        <v>2149</v>
      </c>
      <c r="B1997" s="10"/>
      <c r="C1997" s="10" t="s">
        <v>2580</v>
      </c>
      <c r="D1997" s="10">
        <v>2</v>
      </c>
      <c r="E1997" s="10">
        <v>2</v>
      </c>
      <c r="F1997" s="10">
        <v>2</v>
      </c>
      <c r="G1997" s="119" t="str">
        <f t="shared" si="289"/>
        <v>EXCLUDED</v>
      </c>
      <c r="H1997" s="147" t="s">
        <v>901</v>
      </c>
      <c r="I1997" s="189" t="s">
        <v>901</v>
      </c>
      <c r="J1997" s="10" t="str">
        <f>IF(AND(G1997="Excluded", H1997="Excluded"), "Mutually Excluded", IF(AND(OR(G1997="CERTAINLY INCLUDED", G1997="INCLUDED", G1997="MAYBE" ), OR(H1997="INCLUDED", H1997="MAYBE")), "MUTUALLY INCLUDED", IF(AND(G1997="MAYBE", H1997="MAYBE"), "Mutually MAYBE", IF(AND(G1997="Excluded", OR(H1997="INCLUDED", H1997="MAYBE")), "AI: No, Human: Yes", IF(AND(H1997="Excluded", OR(G1997="INCLUDED", G1997="CERTAINLY INCLUDED", G1997="MAYBE")), "AI: Yes, Human: No", "Other Conflict")))))</f>
        <v>Mutually Excluded</v>
      </c>
      <c r="K1997" s="10"/>
      <c r="L1997" s="10"/>
      <c r="N1997" s="220" t="s">
        <v>19</v>
      </c>
      <c r="O1997" s="54" t="str">
        <f>IF(J1997="Mutually Excluded","Exclude",IF(J1997= "Mutually Included","Include",M1997))</f>
        <v>Exclude</v>
      </c>
      <c r="P1997" s="54" t="str">
        <f>'Humans Alignment T&amp;A'!Z1997</f>
        <v>Exclude</v>
      </c>
      <c r="Q1997" s="120" t="str">
        <f>IF(AND(O1997="Exclude", P1997="Exclude"), "Mutually Excluded", IF(AND(OR(O1997="CERTAINLY INCLUDED", O1997="INCLUDE" ), OR(P1997="INCLUDE", P1997="MAYBE")), "MUTUALLY INCLUDED", IF(AND(O1997="MAYBE", P1997="MAYBE"), "Mutually MAYBE", IF(AND(O1997="Exclude", OR(P1997="INCLUDE", P1997="MAYBE")), "AI+Hum: No, Hum1+2: Yes", IF(AND(P1997="Exclude", OR(O1997="INCLUDE", O1997="CERTAINLY INCLUDED", H1997="MAYBE")), "Ai+hum: Yes, Hum1+2: No", "Other Conflict")))))</f>
        <v>Mutually Excluded</v>
      </c>
      <c r="U1997" s="121" t="str">
        <f>IF(Q1997="Mutually Excluded","Exclude",IF(Q1997= "Mutually Included","Include",R1997))</f>
        <v>Exclude</v>
      </c>
      <c r="V1997" s="122"/>
      <c r="X1997" s="117"/>
      <c r="Y1997" s="117"/>
      <c r="Z1997" s="103" t="str">
        <f t="shared" si="287"/>
        <v/>
      </c>
      <c r="AA1997" s="256"/>
      <c r="AB1997" s="186"/>
      <c r="AC1997" s="186"/>
      <c r="AD1997" s="203"/>
      <c r="AF1997" s="203"/>
      <c r="AG1997" s="102" t="str">
        <f t="shared" si="285"/>
        <v/>
      </c>
      <c r="AH1997" s="10" t="str">
        <f t="shared" si="288"/>
        <v/>
      </c>
      <c r="AI1997" s="102"/>
      <c r="AJ1997" s="10"/>
      <c r="AK1997" s="10"/>
      <c r="AL1997" s="105"/>
      <c r="AM1997" s="102"/>
      <c r="AN1997" s="10"/>
      <c r="AO1997" s="10" t="str">
        <f t="shared" si="286"/>
        <v/>
      </c>
      <c r="AT1997" s="10"/>
      <c r="AU1997" s="10" t="str">
        <f>IF(O1997="include",AF1997,"")</f>
        <v/>
      </c>
      <c r="AV1997" s="54" t="str">
        <f>IF(P1997="include",AF1997,"")</f>
        <v/>
      </c>
    </row>
    <row r="1998" spans="1:48" s="54" customFormat="1" ht="30">
      <c r="A1998" s="10">
        <v>2150</v>
      </c>
      <c r="B1998" s="10"/>
      <c r="C1998" s="10" t="s">
        <v>2581</v>
      </c>
      <c r="D1998" s="10">
        <v>4</v>
      </c>
      <c r="E1998" s="10">
        <v>4</v>
      </c>
      <c r="F1998" s="10">
        <v>3</v>
      </c>
      <c r="G1998" s="119" t="str">
        <f t="shared" si="289"/>
        <v>EXCLUDED</v>
      </c>
      <c r="H1998" s="147" t="s">
        <v>901</v>
      </c>
      <c r="I1998" s="189" t="s">
        <v>901</v>
      </c>
      <c r="J1998" s="10" t="str">
        <f>IF(AND(G1998="Excluded", H1998="Excluded"), "Mutually Excluded", IF(AND(OR(G1998="CERTAINLY INCLUDED", G1998="INCLUDED", G1998="MAYBE" ), OR(H1998="INCLUDED", H1998="MAYBE")), "MUTUALLY INCLUDED", IF(AND(G1998="MAYBE", H1998="MAYBE"), "Mutually MAYBE", IF(AND(G1998="Excluded", OR(H1998="INCLUDED", H1998="MAYBE")), "AI: No, Human: Yes", IF(AND(H1998="Excluded", OR(G1998="INCLUDED", G1998="CERTAINLY INCLUDED", G1998="MAYBE")), "AI: Yes, Human: No", "Other Conflict")))))</f>
        <v>Mutually Excluded</v>
      </c>
      <c r="K1998" s="10"/>
      <c r="L1998" s="10"/>
      <c r="N1998" s="220" t="s">
        <v>19</v>
      </c>
      <c r="O1998" s="54" t="str">
        <f>IF(J1998="Mutually Excluded","Exclude",IF(J1998= "Mutually Included","Include",M1998))</f>
        <v>Exclude</v>
      </c>
      <c r="P1998" s="54" t="str">
        <f>'Humans Alignment T&amp;A'!Z1998</f>
        <v>Exclude</v>
      </c>
      <c r="Q1998" s="120" t="str">
        <f>IF(AND(O1998="Exclude", P1998="Exclude"), "Mutually Excluded", IF(AND(OR(O1998="CERTAINLY INCLUDED", O1998="INCLUDE" ), OR(P1998="INCLUDE", P1998="MAYBE")), "MUTUALLY INCLUDED", IF(AND(O1998="MAYBE", P1998="MAYBE"), "Mutually MAYBE", IF(AND(O1998="Exclude", OR(P1998="INCLUDE", P1998="MAYBE")), "AI+Hum: No, Hum1+2: Yes", IF(AND(P1998="Exclude", OR(O1998="INCLUDE", O1998="CERTAINLY INCLUDED", H1998="MAYBE")), "Ai+hum: Yes, Hum1+2: No", "Other Conflict")))))</f>
        <v>Mutually Excluded</v>
      </c>
      <c r="U1998" s="121" t="str">
        <f>IF(Q1998="Mutually Excluded","Exclude",IF(Q1998= "Mutually Included","Include",R1998))</f>
        <v>Exclude</v>
      </c>
      <c r="V1998" s="122"/>
      <c r="X1998" s="117"/>
      <c r="Y1998" s="117"/>
      <c r="Z1998" s="103" t="str">
        <f t="shared" si="287"/>
        <v/>
      </c>
      <c r="AA1998" s="256"/>
      <c r="AB1998" s="186"/>
      <c r="AC1998" s="186"/>
      <c r="AD1998" s="203"/>
      <c r="AF1998" s="203"/>
      <c r="AG1998" s="102" t="str">
        <f t="shared" si="285"/>
        <v/>
      </c>
      <c r="AH1998" s="10" t="str">
        <f t="shared" si="288"/>
        <v/>
      </c>
      <c r="AI1998" s="102"/>
      <c r="AJ1998" s="10"/>
      <c r="AK1998" s="10"/>
      <c r="AL1998" s="105"/>
      <c r="AM1998" s="102"/>
      <c r="AN1998" s="10"/>
      <c r="AO1998" s="10" t="str">
        <f t="shared" si="286"/>
        <v/>
      </c>
      <c r="AT1998" s="10"/>
      <c r="AU1998" s="10" t="str">
        <f>IF(O1998="include",AF1998,"")</f>
        <v/>
      </c>
      <c r="AV1998" s="54" t="str">
        <f>IF(P1998="include",AF1998,"")</f>
        <v/>
      </c>
    </row>
    <row r="1999" spans="1:48" s="54" customFormat="1" ht="60">
      <c r="A1999" s="10">
        <v>2151</v>
      </c>
      <c r="B1999" s="10"/>
      <c r="C1999" s="10" t="s">
        <v>2582</v>
      </c>
      <c r="D1999" s="10">
        <v>3</v>
      </c>
      <c r="E1999" s="10">
        <v>2</v>
      </c>
      <c r="F1999" s="10">
        <v>3</v>
      </c>
      <c r="G1999" s="119" t="str">
        <f t="shared" si="289"/>
        <v>EXCLUDED</v>
      </c>
      <c r="H1999" s="147" t="s">
        <v>901</v>
      </c>
      <c r="I1999" s="189" t="s">
        <v>901</v>
      </c>
      <c r="J1999" s="10" t="str">
        <f>IF(AND(G1999="Excluded", H1999="Excluded"), "Mutually Excluded", IF(AND(OR(G1999="CERTAINLY INCLUDED", G1999="INCLUDED", G1999="MAYBE" ), OR(H1999="INCLUDED", H1999="MAYBE")), "MUTUALLY INCLUDED", IF(AND(G1999="MAYBE", H1999="MAYBE"), "Mutually MAYBE", IF(AND(G1999="Excluded", OR(H1999="INCLUDED", H1999="MAYBE")), "AI: No, Human: Yes", IF(AND(H1999="Excluded", OR(G1999="INCLUDED", G1999="CERTAINLY INCLUDED", G1999="MAYBE")), "AI: Yes, Human: No", "Other Conflict")))))</f>
        <v>Mutually Excluded</v>
      </c>
      <c r="K1999" s="10"/>
      <c r="L1999" s="10"/>
      <c r="N1999" s="220" t="s">
        <v>19</v>
      </c>
      <c r="O1999" s="54" t="str">
        <f>IF(J1999="Mutually Excluded","Exclude",IF(J1999= "Mutually Included","Include",M1999))</f>
        <v>Exclude</v>
      </c>
      <c r="P1999" s="54" t="str">
        <f>'Humans Alignment T&amp;A'!Z1999</f>
        <v>Exclude</v>
      </c>
      <c r="Q1999" s="120" t="str">
        <f>IF(AND(O1999="Exclude", P1999="Exclude"), "Mutually Excluded", IF(AND(OR(O1999="CERTAINLY INCLUDED", O1999="INCLUDE" ), OR(P1999="INCLUDE", P1999="MAYBE")), "MUTUALLY INCLUDED", IF(AND(O1999="MAYBE", P1999="MAYBE"), "Mutually MAYBE", IF(AND(O1999="Exclude", OR(P1999="INCLUDE", P1999="MAYBE")), "AI+Hum: No, Hum1+2: Yes", IF(AND(P1999="Exclude", OR(O1999="INCLUDE", O1999="CERTAINLY INCLUDED", H1999="MAYBE")), "Ai+hum: Yes, Hum1+2: No", "Other Conflict")))))</f>
        <v>Mutually Excluded</v>
      </c>
      <c r="U1999" s="121" t="str">
        <f>IF(Q1999="Mutually Excluded","Exclude",IF(Q1999= "Mutually Included","Include",R1999))</f>
        <v>Exclude</v>
      </c>
      <c r="V1999" s="122"/>
      <c r="X1999" s="117"/>
      <c r="Y1999" s="117"/>
      <c r="Z1999" s="103" t="str">
        <f t="shared" si="287"/>
        <v/>
      </c>
      <c r="AA1999" s="256"/>
      <c r="AB1999" s="186"/>
      <c r="AC1999" s="186"/>
      <c r="AD1999" s="203"/>
      <c r="AF1999" s="203"/>
      <c r="AG1999" s="102" t="str">
        <f t="shared" si="285"/>
        <v/>
      </c>
      <c r="AH1999" s="10" t="str">
        <f t="shared" si="288"/>
        <v/>
      </c>
      <c r="AI1999" s="102"/>
      <c r="AJ1999" s="10"/>
      <c r="AK1999" s="10"/>
      <c r="AL1999" s="105"/>
      <c r="AM1999" s="102"/>
      <c r="AN1999" s="10"/>
      <c r="AO1999" s="10" t="str">
        <f t="shared" si="286"/>
        <v/>
      </c>
      <c r="AT1999" s="10"/>
      <c r="AU1999" s="10" t="str">
        <f>IF(O1999="include",AF1999,"")</f>
        <v/>
      </c>
      <c r="AV1999" s="54" t="str">
        <f>IF(P1999="include",AF1999,"")</f>
        <v/>
      </c>
    </row>
    <row r="2000" spans="1:48" s="54" customFormat="1" ht="148.5" customHeight="1">
      <c r="A2000" s="10">
        <v>2152</v>
      </c>
      <c r="B2000" s="10" t="s">
        <v>2583</v>
      </c>
      <c r="C2000" s="10" t="s">
        <v>2583</v>
      </c>
      <c r="D2000" s="10">
        <v>5</v>
      </c>
      <c r="E2000" s="10">
        <v>5</v>
      </c>
      <c r="F2000" s="10">
        <v>5</v>
      </c>
      <c r="G2000" s="119" t="str">
        <f t="shared" si="289"/>
        <v>CERTAINLY INCLUDED</v>
      </c>
      <c r="H2000" s="147" t="s">
        <v>1752</v>
      </c>
      <c r="I2000" s="189" t="s">
        <v>1752</v>
      </c>
      <c r="J2000" s="10" t="str">
        <f>IF(AND(G2000="Excluded", H2000="Excluded"), "Mutually Excluded", IF(AND(OR(G2000="CERTAINLY INCLUDED", G2000="INCLUDED", G2000="MAYBE" ), OR(H2000="INCLUDED", H2000="MAYBE")), "MUTUALLY INCLUDED", IF(AND(G2000="MAYBE", H2000="MAYBE"), "Mutually MAYBE", IF(AND(G2000="Excluded", OR(H2000="INCLUDED", H2000="MAYBE")), "AI: No, Human: Yes", IF(AND(H2000="Excluded", OR(G2000="INCLUDED", G2000="CERTAINLY INCLUDED", G2000="MAYBE")), "AI: Yes, Human: No", "Other Conflict")))))</f>
        <v>MUTUALLY INCLUDED</v>
      </c>
      <c r="K2000" s="10"/>
      <c r="L2000" s="10"/>
      <c r="N2000" s="220" t="s">
        <v>23</v>
      </c>
      <c r="O2000" s="54" t="str">
        <f>IF(J2000="Mutually Excluded","Exclude",IF(J2000= "Mutually Included","Include",M2000))</f>
        <v>Include</v>
      </c>
      <c r="P2000" s="54" t="str">
        <f>'Humans Alignment T&amp;A'!Z2000</f>
        <v>Include</v>
      </c>
      <c r="Q2000" s="120" t="str">
        <f>IF(AND(O2000="Exclude", P2000="Exclude"), "Mutually Excluded", IF(AND(OR(O2000="CERTAINLY INCLUDED", O2000="INCLUDE" ), OR(P2000="INCLUDE", P2000="MAYBE")), "MUTUALLY INCLUDED", IF(AND(O2000="MAYBE", P2000="MAYBE"), "Mutually MAYBE", IF(AND(O2000="Exclude", OR(P2000="INCLUDE", P2000="MAYBE")), "AI+Hum: No, Hum1+2: Yes", IF(AND(P2000="Exclude", OR(O2000="INCLUDE", O2000="CERTAINLY INCLUDED", H2000="MAYBE")), "Ai+hum: Yes, Hum1+2: No", "Other Conflict")))))</f>
        <v>MUTUALLY INCLUDED</v>
      </c>
      <c r="R2000" s="185"/>
      <c r="U2000" s="121" t="str">
        <f>IF(Q2000="Mutually Excluded","Exclude",IF(Q2000= "Mutually Included","Include",R2000))</f>
        <v>Include</v>
      </c>
      <c r="V2000" s="122" t="s">
        <v>19</v>
      </c>
      <c r="W2000" s="190" t="s">
        <v>19</v>
      </c>
      <c r="X2000" s="201" t="s">
        <v>901</v>
      </c>
      <c r="Y2000" s="201" t="s">
        <v>3028</v>
      </c>
      <c r="Z2000" s="103" t="str">
        <f t="shared" si="287"/>
        <v>Mutually Excluded</v>
      </c>
      <c r="AA2000" s="104" t="s">
        <v>19</v>
      </c>
      <c r="AB2000" s="186"/>
      <c r="AC2000" s="186"/>
      <c r="AD2000" s="203" t="s">
        <v>19</v>
      </c>
      <c r="AF2000" s="203" t="s">
        <v>19</v>
      </c>
      <c r="AG2000" s="102" t="str">
        <f t="shared" si="285"/>
        <v>Mutually Excluded</v>
      </c>
      <c r="AH2000" s="10" t="str">
        <f t="shared" si="288"/>
        <v>Mutually Excluded</v>
      </c>
      <c r="AI2000" s="102" t="s">
        <v>19</v>
      </c>
      <c r="AJ2000" s="10"/>
      <c r="AK2000" s="10"/>
      <c r="AL2000" s="107" t="s">
        <v>19</v>
      </c>
      <c r="AM2000" s="102"/>
      <c r="AN2000" s="10"/>
      <c r="AO2000" s="10" t="str">
        <f t="shared" ref="AO2000" si="290">IF(OR(ISBLANK(AF2000), ISBLANK(AP2000)), "", IF(AND(OR(AF2000="Include", AF2000="Maybe"), OR(AP2000="Include", AP2000="Maybe", AP2000="Certainly Included")), "Mutually Included", IF(AND(AF2000="Exclude", AP2000="Exclude"), "Mutually Excluded", IF(AND(AF2000="Exclude", OR(AP2000="Include", AP2000="Maybe",, AP2000="Certainly Included")), "Human Excluded, AI Included", IF(AND(OR(AF2000="Include", AF2000="Maybe"), AP2000="Exclude"), "Human Included, AI Excluded", "Pal")))))</f>
        <v>Mutually Excluded</v>
      </c>
      <c r="AP2000" s="185" t="str">
        <f>IF(COUNTA(AQ2000:AS2000)=0, "", IF(COUNTIF(AQ2000:AS2000,5)=3, "Include", IF(COUNTIF(AQ2000:AS2000,5)&gt;=1, "Maybe", "Exclude")))</f>
        <v>Exclude</v>
      </c>
      <c r="AQ2000" s="54">
        <v>2</v>
      </c>
      <c r="AR2000" s="54">
        <v>3</v>
      </c>
      <c r="AS2000" s="54">
        <v>1</v>
      </c>
      <c r="AT2000" s="10"/>
      <c r="AU2000" s="10" t="str">
        <f>IF(O2000="include",AF2000,"")</f>
        <v>Exclude</v>
      </c>
      <c r="AV2000" s="54" t="str">
        <f>IF(P2000="include",AF2000,"")</f>
        <v>Exclude</v>
      </c>
    </row>
    <row r="2001" spans="1:60" s="54" customFormat="1" ht="30">
      <c r="A2001" s="10">
        <v>2153</v>
      </c>
      <c r="B2001" s="10"/>
      <c r="C2001" s="10" t="s">
        <v>2584</v>
      </c>
      <c r="D2001" s="10">
        <v>3</v>
      </c>
      <c r="E2001" s="10">
        <v>2</v>
      </c>
      <c r="F2001" s="10">
        <v>3</v>
      </c>
      <c r="G2001" s="119" t="str">
        <f t="shared" si="289"/>
        <v>EXCLUDED</v>
      </c>
      <c r="H2001" s="147" t="s">
        <v>901</v>
      </c>
      <c r="I2001" s="189" t="s">
        <v>901</v>
      </c>
      <c r="J2001" s="10" t="str">
        <f>IF(AND(G2001="Excluded", H2001="Excluded"), "Mutually Excluded", IF(AND(OR(G2001="CERTAINLY INCLUDED", G2001="INCLUDED", G2001="MAYBE" ), OR(H2001="INCLUDED", H2001="MAYBE")), "MUTUALLY INCLUDED", IF(AND(G2001="MAYBE", H2001="MAYBE"), "Mutually MAYBE", IF(AND(G2001="Excluded", OR(H2001="INCLUDED", H2001="MAYBE")), "AI: No, Human: Yes", IF(AND(H2001="Excluded", OR(G2001="INCLUDED", G2001="CERTAINLY INCLUDED", G2001="MAYBE")), "AI: Yes, Human: No", "Other Conflict")))))</f>
        <v>Mutually Excluded</v>
      </c>
      <c r="K2001" s="10"/>
      <c r="L2001" s="10"/>
      <c r="N2001" s="220" t="s">
        <v>19</v>
      </c>
      <c r="O2001" s="54" t="str">
        <f>IF(J2001="Mutually Excluded","Exclude",IF(J2001= "Mutually Included","Include",M2001))</f>
        <v>Exclude</v>
      </c>
      <c r="P2001" s="54" t="str">
        <f>'Humans Alignment T&amp;A'!Z2001</f>
        <v>Exclude</v>
      </c>
      <c r="Q2001" s="120" t="str">
        <f>IF(AND(O2001="Exclude", P2001="Exclude"), "Mutually Excluded", IF(AND(OR(O2001="CERTAINLY INCLUDED", O2001="INCLUDE" ), OR(P2001="INCLUDE", P2001="MAYBE")), "MUTUALLY INCLUDED", IF(AND(O2001="MAYBE", P2001="MAYBE"), "Mutually MAYBE", IF(AND(O2001="Exclude", OR(P2001="INCLUDE", P2001="MAYBE")), "AI+Hum: No, Hum1+2: Yes", IF(AND(P2001="Exclude", OR(O2001="INCLUDE", O2001="CERTAINLY INCLUDED", H2001="MAYBE")), "Ai+hum: Yes, Hum1+2: No", "Other Conflict")))))</f>
        <v>Mutually Excluded</v>
      </c>
      <c r="U2001" s="121" t="str">
        <f>IF(Q2001="Mutually Excluded","Exclude",IF(Q2001= "Mutually Included","Include",R2001))</f>
        <v>Exclude</v>
      </c>
      <c r="V2001" s="122"/>
      <c r="X2001" s="117"/>
      <c r="Y2001" s="117"/>
      <c r="Z2001" s="103" t="str">
        <f t="shared" si="287"/>
        <v/>
      </c>
      <c r="AA2001" s="256"/>
      <c r="AB2001" s="186"/>
      <c r="AC2001" s="186"/>
      <c r="AD2001" s="203"/>
      <c r="AF2001" s="203"/>
      <c r="AG2001" s="102" t="str">
        <f t="shared" si="285"/>
        <v/>
      </c>
      <c r="AH2001" s="10" t="str">
        <f t="shared" si="288"/>
        <v/>
      </c>
      <c r="AI2001" s="102"/>
      <c r="AJ2001" s="10"/>
      <c r="AK2001" s="10"/>
      <c r="AL2001" s="105"/>
      <c r="AM2001" s="102"/>
      <c r="AN2001" s="10"/>
      <c r="AO2001" s="10" t="str">
        <f t="shared" si="286"/>
        <v/>
      </c>
      <c r="AT2001" s="10"/>
      <c r="AU2001" s="10" t="str">
        <f>IF(O2001="include",AF2001,"")</f>
        <v/>
      </c>
      <c r="AV2001" s="54" t="str">
        <f>IF(P2001="include",AF2001,"")</f>
        <v/>
      </c>
    </row>
    <row r="2002" spans="1:60" s="54" customFormat="1" ht="70.150000000000006" customHeight="1">
      <c r="A2002" s="10">
        <v>2154</v>
      </c>
      <c r="B2002" s="10"/>
      <c r="C2002" s="10" t="s">
        <v>2585</v>
      </c>
      <c r="D2002" s="10">
        <v>4</v>
      </c>
      <c r="E2002" s="10">
        <v>4</v>
      </c>
      <c r="F2002" s="10">
        <v>4</v>
      </c>
      <c r="G2002" s="119" t="str">
        <f t="shared" si="289"/>
        <v>EXCLUDED</v>
      </c>
      <c r="H2002" s="147" t="s">
        <v>901</v>
      </c>
      <c r="I2002" s="189" t="s">
        <v>901</v>
      </c>
      <c r="J2002" s="10" t="str">
        <f>IF(AND(G2002="Excluded", H2002="Excluded"), "Mutually Excluded", IF(AND(OR(G2002="CERTAINLY INCLUDED", G2002="INCLUDED", G2002="MAYBE" ), OR(H2002="INCLUDED", H2002="MAYBE")), "MUTUALLY INCLUDED", IF(AND(G2002="MAYBE", H2002="MAYBE"), "Mutually MAYBE", IF(AND(G2002="Excluded", OR(H2002="INCLUDED", H2002="MAYBE")), "AI: No, Human: Yes", IF(AND(H2002="Excluded", OR(G2002="INCLUDED", G2002="CERTAINLY INCLUDED", G2002="MAYBE")), "AI: Yes, Human: No", "Other Conflict")))))</f>
        <v>Mutually Excluded</v>
      </c>
      <c r="K2002" s="10"/>
      <c r="L2002" s="10"/>
      <c r="N2002" s="220" t="s">
        <v>19</v>
      </c>
      <c r="O2002" s="54" t="str">
        <f>IF(J2002="Mutually Excluded","Exclude",IF(J2002= "Mutually Included","Include",M2002))</f>
        <v>Exclude</v>
      </c>
      <c r="P2002" s="54" t="str">
        <f>'Humans Alignment T&amp;A'!Z2002</f>
        <v>Exclude</v>
      </c>
      <c r="Q2002" s="120" t="str">
        <f>IF(AND(O2002="Exclude", P2002="Exclude"), "Mutually Excluded", IF(AND(OR(O2002="CERTAINLY INCLUDED", O2002="INCLUDE" ), OR(P2002="INCLUDE", P2002="MAYBE")), "MUTUALLY INCLUDED", IF(AND(O2002="MAYBE", P2002="MAYBE"), "Mutually MAYBE", IF(AND(O2002="Exclude", OR(P2002="INCLUDE", P2002="MAYBE")), "AI+Hum: No, Hum1+2: Yes", IF(AND(P2002="Exclude", OR(O2002="INCLUDE", O2002="CERTAINLY INCLUDED", H2002="MAYBE")), "Ai+hum: Yes, Hum1+2: No", "Other Conflict")))))</f>
        <v>Mutually Excluded</v>
      </c>
      <c r="U2002" s="121" t="str">
        <f>IF(Q2002="Mutually Excluded","Exclude",IF(Q2002= "Mutually Included","Include",R2002))</f>
        <v>Exclude</v>
      </c>
      <c r="V2002" s="122"/>
      <c r="X2002" s="117"/>
      <c r="Y2002" s="117"/>
      <c r="Z2002" s="103" t="str">
        <f t="shared" si="287"/>
        <v/>
      </c>
      <c r="AA2002" s="256"/>
      <c r="AB2002" s="186"/>
      <c r="AC2002" s="186"/>
      <c r="AD2002" s="203"/>
      <c r="AF2002" s="203"/>
      <c r="AG2002" s="102" t="str">
        <f t="shared" si="285"/>
        <v/>
      </c>
      <c r="AH2002" s="10" t="str">
        <f t="shared" si="288"/>
        <v/>
      </c>
      <c r="AI2002" s="102"/>
      <c r="AJ2002" s="10"/>
      <c r="AK2002" s="10"/>
      <c r="AL2002" s="105"/>
      <c r="AM2002" s="102"/>
      <c r="AN2002" s="10"/>
      <c r="AO2002" s="10" t="str">
        <f t="shared" si="286"/>
        <v/>
      </c>
      <c r="AT2002" s="10"/>
      <c r="AU2002" s="10" t="str">
        <f>IF(O2002="include",AF2002,"")</f>
        <v/>
      </c>
      <c r="AV2002" s="54" t="str">
        <f>IF(P2002="include",AF2002,"")</f>
        <v/>
      </c>
    </row>
    <row r="2003" spans="1:60" s="54" customFormat="1" ht="30">
      <c r="A2003" s="10">
        <v>2155</v>
      </c>
      <c r="B2003" s="10"/>
      <c r="C2003" s="10" t="s">
        <v>2586</v>
      </c>
      <c r="D2003" s="10">
        <v>2</v>
      </c>
      <c r="E2003" s="10">
        <v>2</v>
      </c>
      <c r="F2003" s="10">
        <v>2</v>
      </c>
      <c r="G2003" s="119" t="str">
        <f t="shared" si="289"/>
        <v>EXCLUDED</v>
      </c>
      <c r="H2003" s="147" t="s">
        <v>901</v>
      </c>
      <c r="I2003" s="189" t="s">
        <v>901</v>
      </c>
      <c r="J2003" s="10" t="str">
        <f>IF(AND(G2003="Excluded", H2003="Excluded"), "Mutually Excluded", IF(AND(OR(G2003="CERTAINLY INCLUDED", G2003="INCLUDED", G2003="MAYBE" ), OR(H2003="INCLUDED", H2003="MAYBE")), "MUTUALLY INCLUDED", IF(AND(G2003="MAYBE", H2003="MAYBE"), "Mutually MAYBE", IF(AND(G2003="Excluded", OR(H2003="INCLUDED", H2003="MAYBE")), "AI: No, Human: Yes", IF(AND(H2003="Excluded", OR(G2003="INCLUDED", G2003="CERTAINLY INCLUDED", G2003="MAYBE")), "AI: Yes, Human: No", "Other Conflict")))))</f>
        <v>Mutually Excluded</v>
      </c>
      <c r="K2003" s="10"/>
      <c r="L2003" s="10"/>
      <c r="N2003" s="220" t="s">
        <v>19</v>
      </c>
      <c r="O2003" s="54" t="str">
        <f>IF(J2003="Mutually Excluded","Exclude",IF(J2003= "Mutually Included","Include",M2003))</f>
        <v>Exclude</v>
      </c>
      <c r="P2003" s="54" t="str">
        <f>'Humans Alignment T&amp;A'!Z2003</f>
        <v>Exclude</v>
      </c>
      <c r="Q2003" s="120" t="str">
        <f>IF(AND(O2003="Exclude", P2003="Exclude"), "Mutually Excluded", IF(AND(OR(O2003="CERTAINLY INCLUDED", O2003="INCLUDE" ), OR(P2003="INCLUDE", P2003="MAYBE")), "MUTUALLY INCLUDED", IF(AND(O2003="MAYBE", P2003="MAYBE"), "Mutually MAYBE", IF(AND(O2003="Exclude", OR(P2003="INCLUDE", P2003="MAYBE")), "AI+Hum: No, Hum1+2: Yes", IF(AND(P2003="Exclude", OR(O2003="INCLUDE", O2003="CERTAINLY INCLUDED", H2003="MAYBE")), "Ai+hum: Yes, Hum1+2: No", "Other Conflict")))))</f>
        <v>Mutually Excluded</v>
      </c>
      <c r="U2003" s="121" t="str">
        <f>IF(Q2003="Mutually Excluded","Exclude",IF(Q2003= "Mutually Included","Include",R2003))</f>
        <v>Exclude</v>
      </c>
      <c r="V2003" s="122"/>
      <c r="X2003" s="117"/>
      <c r="Y2003" s="117"/>
      <c r="Z2003" s="103" t="str">
        <f t="shared" si="287"/>
        <v/>
      </c>
      <c r="AA2003" s="256"/>
      <c r="AB2003" s="186"/>
      <c r="AC2003" s="186"/>
      <c r="AD2003" s="203"/>
      <c r="AF2003" s="203"/>
      <c r="AG2003" s="102" t="str">
        <f t="shared" si="285"/>
        <v/>
      </c>
      <c r="AH2003" s="10" t="str">
        <f t="shared" si="288"/>
        <v/>
      </c>
      <c r="AI2003" s="102"/>
      <c r="AJ2003" s="10"/>
      <c r="AK2003" s="10"/>
      <c r="AL2003" s="105"/>
      <c r="AM2003" s="102"/>
      <c r="AN2003" s="10"/>
      <c r="AO2003" s="10" t="str">
        <f t="shared" si="286"/>
        <v/>
      </c>
      <c r="AT2003" s="10"/>
      <c r="AU2003" s="10" t="str">
        <f>IF(O2003="include",AF2003,"")</f>
        <v/>
      </c>
      <c r="AV2003" s="54" t="str">
        <f>IF(P2003="include",AF2003,"")</f>
        <v/>
      </c>
    </row>
    <row r="2004" spans="1:60" s="54" customFormat="1" ht="30">
      <c r="A2004" s="10">
        <v>2156</v>
      </c>
      <c r="B2004" s="10"/>
      <c r="C2004" s="10" t="s">
        <v>2587</v>
      </c>
      <c r="D2004" s="10">
        <v>2</v>
      </c>
      <c r="E2004" s="10">
        <v>3</v>
      </c>
      <c r="F2004" s="10">
        <v>2</v>
      </c>
      <c r="G2004" s="119" t="str">
        <f t="shared" si="289"/>
        <v>EXCLUDED</v>
      </c>
      <c r="H2004" s="147" t="s">
        <v>901</v>
      </c>
      <c r="I2004" s="189" t="s">
        <v>901</v>
      </c>
      <c r="J2004" s="10" t="str">
        <f>IF(AND(G2004="Excluded", H2004="Excluded"), "Mutually Excluded", IF(AND(OR(G2004="CERTAINLY INCLUDED", G2004="INCLUDED", G2004="MAYBE" ), OR(H2004="INCLUDED", H2004="MAYBE")), "MUTUALLY INCLUDED", IF(AND(G2004="MAYBE", H2004="MAYBE"), "Mutually MAYBE", IF(AND(G2004="Excluded", OR(H2004="INCLUDED", H2004="MAYBE")), "AI: No, Human: Yes", IF(AND(H2004="Excluded", OR(G2004="INCLUDED", G2004="CERTAINLY INCLUDED", G2004="MAYBE")), "AI: Yes, Human: No", "Other Conflict")))))</f>
        <v>Mutually Excluded</v>
      </c>
      <c r="K2004" s="10"/>
      <c r="L2004" s="10"/>
      <c r="N2004" s="220" t="s">
        <v>19</v>
      </c>
      <c r="O2004" s="54" t="str">
        <f>IF(J2004="Mutually Excluded","Exclude",IF(J2004= "Mutually Included","Include",M2004))</f>
        <v>Exclude</v>
      </c>
      <c r="P2004" s="54" t="str">
        <f>'Humans Alignment T&amp;A'!Z2004</f>
        <v>Exclude</v>
      </c>
      <c r="Q2004" s="120" t="str">
        <f>IF(AND(O2004="Exclude", P2004="Exclude"), "Mutually Excluded", IF(AND(OR(O2004="CERTAINLY INCLUDED", O2004="INCLUDE" ), OR(P2004="INCLUDE", P2004="MAYBE")), "MUTUALLY INCLUDED", IF(AND(O2004="MAYBE", P2004="MAYBE"), "Mutually MAYBE", IF(AND(O2004="Exclude", OR(P2004="INCLUDE", P2004="MAYBE")), "AI+Hum: No, Hum1+2: Yes", IF(AND(P2004="Exclude", OR(O2004="INCLUDE", O2004="CERTAINLY INCLUDED", H2004="MAYBE")), "Ai+hum: Yes, Hum1+2: No", "Other Conflict")))))</f>
        <v>Mutually Excluded</v>
      </c>
      <c r="U2004" s="121" t="str">
        <f>IF(Q2004="Mutually Excluded","Exclude",IF(Q2004= "Mutually Included","Include",R2004))</f>
        <v>Exclude</v>
      </c>
      <c r="V2004" s="122"/>
      <c r="X2004" s="117"/>
      <c r="Y2004" s="117"/>
      <c r="Z2004" s="103" t="str">
        <f t="shared" si="287"/>
        <v/>
      </c>
      <c r="AA2004" s="256"/>
      <c r="AB2004" s="186"/>
      <c r="AC2004" s="186"/>
      <c r="AD2004" s="203"/>
      <c r="AF2004" s="203"/>
      <c r="AG2004" s="102" t="str">
        <f t="shared" si="285"/>
        <v/>
      </c>
      <c r="AH2004" s="10" t="str">
        <f t="shared" si="288"/>
        <v/>
      </c>
      <c r="AI2004" s="102"/>
      <c r="AJ2004" s="10"/>
      <c r="AK2004" s="10"/>
      <c r="AL2004" s="105"/>
      <c r="AM2004" s="102"/>
      <c r="AN2004" s="10"/>
      <c r="AO2004" s="10" t="str">
        <f t="shared" si="286"/>
        <v/>
      </c>
      <c r="AT2004" s="10"/>
      <c r="AU2004" s="10" t="str">
        <f>IF(O2004="include",AF2004,"")</f>
        <v/>
      </c>
      <c r="AV2004" s="54" t="str">
        <f>IF(P2004="include",AF2004,"")</f>
        <v/>
      </c>
    </row>
    <row r="2005" spans="1:60" s="54" customFormat="1" ht="30">
      <c r="A2005" s="10">
        <v>2157</v>
      </c>
      <c r="B2005" s="10"/>
      <c r="C2005" s="10" t="s">
        <v>2588</v>
      </c>
      <c r="D2005" s="10">
        <v>3</v>
      </c>
      <c r="E2005" s="10">
        <v>3</v>
      </c>
      <c r="F2005" s="10">
        <v>3</v>
      </c>
      <c r="G2005" s="119" t="str">
        <f t="shared" si="289"/>
        <v>EXCLUDED</v>
      </c>
      <c r="H2005" s="147" t="s">
        <v>901</v>
      </c>
      <c r="I2005" s="189" t="s">
        <v>901</v>
      </c>
      <c r="J2005" s="10" t="str">
        <f>IF(AND(G2005="Excluded", H2005="Excluded"), "Mutually Excluded", IF(AND(OR(G2005="CERTAINLY INCLUDED", G2005="INCLUDED", G2005="MAYBE" ), OR(H2005="INCLUDED", H2005="MAYBE")), "MUTUALLY INCLUDED", IF(AND(G2005="MAYBE", H2005="MAYBE"), "Mutually MAYBE", IF(AND(G2005="Excluded", OR(H2005="INCLUDED", H2005="MAYBE")), "AI: No, Human: Yes", IF(AND(H2005="Excluded", OR(G2005="INCLUDED", G2005="CERTAINLY INCLUDED", G2005="MAYBE")), "AI: Yes, Human: No", "Other Conflict")))))</f>
        <v>Mutually Excluded</v>
      </c>
      <c r="K2005" s="10"/>
      <c r="L2005" s="10"/>
      <c r="N2005" s="220" t="s">
        <v>19</v>
      </c>
      <c r="O2005" s="54" t="str">
        <f>IF(J2005="Mutually Excluded","Exclude",IF(J2005= "Mutually Included","Include",M2005))</f>
        <v>Exclude</v>
      </c>
      <c r="P2005" s="54" t="str">
        <f>'Humans Alignment T&amp;A'!Z2005</f>
        <v>Exclude</v>
      </c>
      <c r="Q2005" s="120" t="str">
        <f>IF(AND(O2005="Exclude", P2005="Exclude"), "Mutually Excluded", IF(AND(OR(O2005="CERTAINLY INCLUDED", O2005="INCLUDE" ), OR(P2005="INCLUDE", P2005="MAYBE")), "MUTUALLY INCLUDED", IF(AND(O2005="MAYBE", P2005="MAYBE"), "Mutually MAYBE", IF(AND(O2005="Exclude", OR(P2005="INCLUDE", P2005="MAYBE")), "AI+Hum: No, Hum1+2: Yes", IF(AND(P2005="Exclude", OR(O2005="INCLUDE", O2005="CERTAINLY INCLUDED", H2005="MAYBE")), "Ai+hum: Yes, Hum1+2: No", "Other Conflict")))))</f>
        <v>Mutually Excluded</v>
      </c>
      <c r="U2005" s="121" t="str">
        <f>IF(Q2005="Mutually Excluded","Exclude",IF(Q2005= "Mutually Included","Include",R2005))</f>
        <v>Exclude</v>
      </c>
      <c r="V2005" s="122"/>
      <c r="X2005" s="117"/>
      <c r="Y2005" s="117"/>
      <c r="Z2005" s="103" t="str">
        <f t="shared" si="287"/>
        <v/>
      </c>
      <c r="AA2005" s="256"/>
      <c r="AB2005" s="186"/>
      <c r="AC2005" s="186"/>
      <c r="AD2005" s="203"/>
      <c r="AF2005" s="203"/>
      <c r="AG2005" s="102" t="str">
        <f t="shared" si="285"/>
        <v/>
      </c>
      <c r="AH2005" s="10" t="str">
        <f t="shared" si="288"/>
        <v/>
      </c>
      <c r="AI2005" s="102"/>
      <c r="AJ2005" s="10"/>
      <c r="AK2005" s="10"/>
      <c r="AL2005" s="105"/>
      <c r="AM2005" s="102"/>
      <c r="AN2005" s="10"/>
      <c r="AO2005" s="10" t="str">
        <f t="shared" si="286"/>
        <v/>
      </c>
      <c r="AT2005" s="10"/>
      <c r="AU2005" s="10" t="str">
        <f>IF(O2005="include",AF2005,"")</f>
        <v/>
      </c>
      <c r="AV2005" s="54" t="str">
        <f>IF(P2005="include",AF2005,"")</f>
        <v/>
      </c>
    </row>
    <row r="2006" spans="1:60" s="54" customFormat="1" ht="30">
      <c r="A2006" s="10">
        <v>2158</v>
      </c>
      <c r="B2006" s="10"/>
      <c r="C2006" s="10" t="s">
        <v>2590</v>
      </c>
      <c r="D2006" s="10">
        <v>1</v>
      </c>
      <c r="E2006" s="10">
        <v>1</v>
      </c>
      <c r="F2006" s="10">
        <v>1</v>
      </c>
      <c r="G2006" s="119" t="str">
        <f t="shared" si="289"/>
        <v>EXCLUDED</v>
      </c>
      <c r="H2006" s="147" t="s">
        <v>901</v>
      </c>
      <c r="I2006" s="189" t="s">
        <v>901</v>
      </c>
      <c r="J2006" s="10" t="str">
        <f>IF(AND(G2006="Excluded", H2006="Excluded"), "Mutually Excluded", IF(AND(OR(G2006="CERTAINLY INCLUDED", G2006="INCLUDED", G2006="MAYBE" ), OR(H2006="INCLUDED", H2006="MAYBE")), "MUTUALLY INCLUDED", IF(AND(G2006="MAYBE", H2006="MAYBE"), "Mutually MAYBE", IF(AND(G2006="Excluded", OR(H2006="INCLUDED", H2006="MAYBE")), "AI: No, Human: Yes", IF(AND(H2006="Excluded", OR(G2006="INCLUDED", G2006="CERTAINLY INCLUDED", G2006="MAYBE")), "AI: Yes, Human: No", "Other Conflict")))))</f>
        <v>Mutually Excluded</v>
      </c>
      <c r="K2006" s="10"/>
      <c r="L2006" s="10"/>
      <c r="N2006" s="220" t="s">
        <v>19</v>
      </c>
      <c r="O2006" s="54" t="str">
        <f>IF(J2006="Mutually Excluded","Exclude",IF(J2006= "Mutually Included","Include",M2006))</f>
        <v>Exclude</v>
      </c>
      <c r="P2006" s="54" t="str">
        <f>'Humans Alignment T&amp;A'!Z2006</f>
        <v>Exclude</v>
      </c>
      <c r="Q2006" s="120" t="str">
        <f>IF(AND(O2006="Exclude", P2006="Exclude"), "Mutually Excluded", IF(AND(OR(O2006="CERTAINLY INCLUDED", O2006="INCLUDE" ), OR(P2006="INCLUDE", P2006="MAYBE")), "MUTUALLY INCLUDED", IF(AND(O2006="MAYBE", P2006="MAYBE"), "Mutually MAYBE", IF(AND(O2006="Exclude", OR(P2006="INCLUDE", P2006="MAYBE")), "AI+Hum: No, Hum1+2: Yes", IF(AND(P2006="Exclude", OR(O2006="INCLUDE", O2006="CERTAINLY INCLUDED", H2006="MAYBE")), "Ai+hum: Yes, Hum1+2: No", "Other Conflict")))))</f>
        <v>Mutually Excluded</v>
      </c>
      <c r="U2006" s="121" t="str">
        <f>IF(Q2006="Mutually Excluded","Exclude",IF(Q2006= "Mutually Included","Include",R2006))</f>
        <v>Exclude</v>
      </c>
      <c r="V2006" s="122"/>
      <c r="X2006" s="117"/>
      <c r="Y2006" s="117"/>
      <c r="Z2006" s="103" t="str">
        <f t="shared" si="287"/>
        <v/>
      </c>
      <c r="AA2006" s="256"/>
      <c r="AB2006" s="186"/>
      <c r="AC2006" s="186"/>
      <c r="AD2006" s="203"/>
      <c r="AF2006" s="203"/>
      <c r="AG2006" s="102" t="str">
        <f t="shared" si="285"/>
        <v/>
      </c>
      <c r="AH2006" s="10" t="str">
        <f t="shared" si="288"/>
        <v/>
      </c>
      <c r="AI2006" s="102"/>
      <c r="AJ2006" s="10"/>
      <c r="AK2006" s="10"/>
      <c r="AL2006" s="105"/>
      <c r="AM2006" s="102"/>
      <c r="AN2006" s="10"/>
      <c r="AO2006" s="10" t="str">
        <f t="shared" si="286"/>
        <v/>
      </c>
      <c r="AT2006" s="10"/>
      <c r="AU2006" s="10" t="str">
        <f>IF(O2006="include",AF2006,"")</f>
        <v/>
      </c>
      <c r="AV2006" s="54" t="str">
        <f>IF(P2006="include",AF2006,"")</f>
        <v/>
      </c>
    </row>
    <row r="2007" spans="1:60" s="54" customFormat="1" ht="30">
      <c r="A2007" s="10">
        <v>2159</v>
      </c>
      <c r="B2007" s="10"/>
      <c r="C2007" s="10" t="s">
        <v>2591</v>
      </c>
      <c r="D2007" s="10">
        <v>2</v>
      </c>
      <c r="E2007" s="10">
        <v>2</v>
      </c>
      <c r="F2007" s="10">
        <v>2</v>
      </c>
      <c r="G2007" s="119" t="str">
        <f t="shared" si="289"/>
        <v>EXCLUDED</v>
      </c>
      <c r="H2007" s="147" t="s">
        <v>901</v>
      </c>
      <c r="I2007" s="189" t="s">
        <v>901</v>
      </c>
      <c r="J2007" s="10" t="str">
        <f>IF(AND(G2007="Excluded", H2007="Excluded"), "Mutually Excluded", IF(AND(OR(G2007="CERTAINLY INCLUDED", G2007="INCLUDED", G2007="MAYBE" ), OR(H2007="INCLUDED", H2007="MAYBE")), "MUTUALLY INCLUDED", IF(AND(G2007="MAYBE", H2007="MAYBE"), "Mutually MAYBE", IF(AND(G2007="Excluded", OR(H2007="INCLUDED", H2007="MAYBE")), "AI: No, Human: Yes", IF(AND(H2007="Excluded", OR(G2007="INCLUDED", G2007="CERTAINLY INCLUDED", G2007="MAYBE")), "AI: Yes, Human: No", "Other Conflict")))))</f>
        <v>Mutually Excluded</v>
      </c>
      <c r="K2007" s="10"/>
      <c r="L2007" s="10"/>
      <c r="N2007" s="220" t="s">
        <v>19</v>
      </c>
      <c r="O2007" s="54" t="str">
        <f>IF(J2007="Mutually Excluded","Exclude",IF(J2007= "Mutually Included","Include",M2007))</f>
        <v>Exclude</v>
      </c>
      <c r="P2007" s="54" t="str">
        <f>'Humans Alignment T&amp;A'!Z2007</f>
        <v>Exclude</v>
      </c>
      <c r="Q2007" s="120" t="str">
        <f>IF(AND(O2007="Exclude", P2007="Exclude"), "Mutually Excluded", IF(AND(OR(O2007="CERTAINLY INCLUDED", O2007="INCLUDE" ), OR(P2007="INCLUDE", P2007="MAYBE")), "MUTUALLY INCLUDED", IF(AND(O2007="MAYBE", P2007="MAYBE"), "Mutually MAYBE", IF(AND(O2007="Exclude", OR(P2007="INCLUDE", P2007="MAYBE")), "AI+Hum: No, Hum1+2: Yes", IF(AND(P2007="Exclude", OR(O2007="INCLUDE", O2007="CERTAINLY INCLUDED", H2007="MAYBE")), "Ai+hum: Yes, Hum1+2: No", "Other Conflict")))))</f>
        <v>Mutually Excluded</v>
      </c>
      <c r="U2007" s="121" t="str">
        <f>IF(Q2007="Mutually Excluded","Exclude",IF(Q2007= "Mutually Included","Include",R2007))</f>
        <v>Exclude</v>
      </c>
      <c r="V2007" s="122"/>
      <c r="X2007" s="117"/>
      <c r="Y2007" s="117"/>
      <c r="Z2007" s="103" t="str">
        <f t="shared" si="287"/>
        <v/>
      </c>
      <c r="AA2007" s="256"/>
      <c r="AB2007" s="186"/>
      <c r="AC2007" s="186"/>
      <c r="AD2007" s="203"/>
      <c r="AF2007" s="203"/>
      <c r="AG2007" s="102" t="str">
        <f t="shared" si="285"/>
        <v/>
      </c>
      <c r="AH2007" s="10" t="str">
        <f t="shared" si="288"/>
        <v/>
      </c>
      <c r="AI2007" s="102"/>
      <c r="AJ2007" s="10"/>
      <c r="AK2007" s="10"/>
      <c r="AL2007" s="105"/>
      <c r="AM2007" s="102"/>
      <c r="AN2007" s="10"/>
      <c r="AO2007" s="10" t="str">
        <f t="shared" si="286"/>
        <v/>
      </c>
      <c r="AT2007" s="10"/>
      <c r="AU2007" s="10" t="str">
        <f>IF(O2007="include",AF2007,"")</f>
        <v/>
      </c>
      <c r="AV2007" s="54" t="str">
        <f>IF(P2007="include",AF2007,"")</f>
        <v/>
      </c>
    </row>
    <row r="2008" spans="1:60" s="54" customFormat="1" ht="45">
      <c r="A2008" s="10">
        <v>2160</v>
      </c>
      <c r="B2008" s="10"/>
      <c r="C2008" s="10" t="s">
        <v>2592</v>
      </c>
      <c r="D2008" s="10">
        <v>2</v>
      </c>
      <c r="E2008" s="10">
        <v>2</v>
      </c>
      <c r="F2008" s="10">
        <v>2</v>
      </c>
      <c r="G2008" s="119" t="str">
        <f t="shared" si="289"/>
        <v>EXCLUDED</v>
      </c>
      <c r="H2008" s="147" t="s">
        <v>901</v>
      </c>
      <c r="I2008" s="189" t="s">
        <v>901</v>
      </c>
      <c r="J2008" s="10" t="str">
        <f>IF(AND(G2008="Excluded", H2008="Excluded"), "Mutually Excluded", IF(AND(OR(G2008="CERTAINLY INCLUDED", G2008="INCLUDED", G2008="MAYBE" ), OR(H2008="INCLUDED", H2008="MAYBE")), "MUTUALLY INCLUDED", IF(AND(G2008="MAYBE", H2008="MAYBE"), "Mutually MAYBE", IF(AND(G2008="Excluded", OR(H2008="INCLUDED", H2008="MAYBE")), "AI: No, Human: Yes", IF(AND(H2008="Excluded", OR(G2008="INCLUDED", G2008="CERTAINLY INCLUDED", G2008="MAYBE")), "AI: Yes, Human: No", "Other Conflict")))))</f>
        <v>Mutually Excluded</v>
      </c>
      <c r="K2008" s="10"/>
      <c r="L2008" s="10"/>
      <c r="N2008" s="220" t="s">
        <v>19</v>
      </c>
      <c r="O2008" s="54" t="str">
        <f>IF(J2008="Mutually Excluded","Exclude",IF(J2008= "Mutually Included","Include",M2008))</f>
        <v>Exclude</v>
      </c>
      <c r="P2008" s="54" t="str">
        <f>'Humans Alignment T&amp;A'!Z2008</f>
        <v>Exclude</v>
      </c>
      <c r="Q2008" s="120" t="str">
        <f>IF(AND(O2008="Exclude", P2008="Exclude"), "Mutually Excluded", IF(AND(OR(O2008="CERTAINLY INCLUDED", O2008="INCLUDE" ), OR(P2008="INCLUDE", P2008="MAYBE")), "MUTUALLY INCLUDED", IF(AND(O2008="MAYBE", P2008="MAYBE"), "Mutually MAYBE", IF(AND(O2008="Exclude", OR(P2008="INCLUDE", P2008="MAYBE")), "AI+Hum: No, Hum1+2: Yes", IF(AND(P2008="Exclude", OR(O2008="INCLUDE", O2008="CERTAINLY INCLUDED", H2008="MAYBE")), "Ai+hum: Yes, Hum1+2: No", "Other Conflict")))))</f>
        <v>Mutually Excluded</v>
      </c>
      <c r="U2008" s="121" t="str">
        <f>IF(Q2008="Mutually Excluded","Exclude",IF(Q2008= "Mutually Included","Include",R2008))</f>
        <v>Exclude</v>
      </c>
      <c r="V2008" s="122"/>
      <c r="X2008" s="117"/>
      <c r="Y2008" s="117"/>
      <c r="Z2008" s="103" t="str">
        <f t="shared" si="287"/>
        <v/>
      </c>
      <c r="AA2008" s="256"/>
      <c r="AB2008" s="186"/>
      <c r="AC2008" s="186"/>
      <c r="AD2008" s="203"/>
      <c r="AF2008" s="203"/>
      <c r="AG2008" s="102" t="str">
        <f t="shared" si="285"/>
        <v/>
      </c>
      <c r="AH2008" s="10" t="str">
        <f t="shared" si="288"/>
        <v/>
      </c>
      <c r="AI2008" s="102"/>
      <c r="AJ2008" s="10"/>
      <c r="AK2008" s="10"/>
      <c r="AL2008" s="105"/>
      <c r="AM2008" s="102"/>
      <c r="AN2008" s="10"/>
      <c r="AO2008" s="10" t="str">
        <f t="shared" si="286"/>
        <v/>
      </c>
      <c r="AT2008" s="10"/>
      <c r="AU2008" s="10" t="str">
        <f>IF(O2008="include",AF2008,"")</f>
        <v/>
      </c>
      <c r="AV2008" s="54" t="str">
        <f>IF(P2008="include",AF2008,"")</f>
        <v/>
      </c>
    </row>
    <row r="2009" spans="1:60" s="54" customFormat="1" ht="45">
      <c r="A2009" s="10">
        <v>2161</v>
      </c>
      <c r="B2009" s="10"/>
      <c r="C2009" s="10" t="s">
        <v>2593</v>
      </c>
      <c r="D2009" s="10">
        <v>2</v>
      </c>
      <c r="E2009" s="10">
        <v>2</v>
      </c>
      <c r="F2009" s="10">
        <v>2</v>
      </c>
      <c r="G2009" s="119" t="str">
        <f t="shared" si="289"/>
        <v>EXCLUDED</v>
      </c>
      <c r="H2009" s="147" t="s">
        <v>901</v>
      </c>
      <c r="I2009" s="189" t="s">
        <v>901</v>
      </c>
      <c r="J2009" s="10" t="str">
        <f>IF(AND(G2009="Excluded", H2009="Excluded"), "Mutually Excluded", IF(AND(OR(G2009="CERTAINLY INCLUDED", G2009="INCLUDED", G2009="MAYBE" ), OR(H2009="INCLUDED", H2009="MAYBE")), "MUTUALLY INCLUDED", IF(AND(G2009="MAYBE", H2009="MAYBE"), "Mutually MAYBE", IF(AND(G2009="Excluded", OR(H2009="INCLUDED", H2009="MAYBE")), "AI: No, Human: Yes", IF(AND(H2009="Excluded", OR(G2009="INCLUDED", G2009="CERTAINLY INCLUDED", G2009="MAYBE")), "AI: Yes, Human: No", "Other Conflict")))))</f>
        <v>Mutually Excluded</v>
      </c>
      <c r="K2009" s="10"/>
      <c r="L2009" s="10"/>
      <c r="N2009" s="220" t="s">
        <v>19</v>
      </c>
      <c r="O2009" s="54" t="str">
        <f>IF(J2009="Mutually Excluded","Exclude",IF(J2009= "Mutually Included","Include",M2009))</f>
        <v>Exclude</v>
      </c>
      <c r="P2009" s="54" t="str">
        <f>'Humans Alignment T&amp;A'!Z2009</f>
        <v>Exclude</v>
      </c>
      <c r="Q2009" s="120" t="str">
        <f>IF(AND(O2009="Exclude", P2009="Exclude"), "Mutually Excluded", IF(AND(OR(O2009="CERTAINLY INCLUDED", O2009="INCLUDE" ), OR(P2009="INCLUDE", P2009="MAYBE")), "MUTUALLY INCLUDED", IF(AND(O2009="MAYBE", P2009="MAYBE"), "Mutually MAYBE", IF(AND(O2009="Exclude", OR(P2009="INCLUDE", P2009="MAYBE")), "AI+Hum: No, Hum1+2: Yes", IF(AND(P2009="Exclude", OR(O2009="INCLUDE", O2009="CERTAINLY INCLUDED", H2009="MAYBE")), "Ai+hum: Yes, Hum1+2: No", "Other Conflict")))))</f>
        <v>Mutually Excluded</v>
      </c>
      <c r="U2009" s="121" t="str">
        <f>IF(Q2009="Mutually Excluded","Exclude",IF(Q2009= "Mutually Included","Include",R2009))</f>
        <v>Exclude</v>
      </c>
      <c r="V2009" s="122"/>
      <c r="X2009" s="117"/>
      <c r="Y2009" s="117"/>
      <c r="Z2009" s="103" t="str">
        <f t="shared" si="287"/>
        <v/>
      </c>
      <c r="AA2009" s="256"/>
      <c r="AB2009" s="186"/>
      <c r="AC2009" s="186"/>
      <c r="AD2009" s="203"/>
      <c r="AF2009" s="203"/>
      <c r="AG2009" s="102" t="str">
        <f t="shared" si="285"/>
        <v/>
      </c>
      <c r="AH2009" s="10" t="str">
        <f t="shared" si="288"/>
        <v/>
      </c>
      <c r="AI2009" s="102"/>
      <c r="AJ2009" s="10"/>
      <c r="AK2009" s="10"/>
      <c r="AL2009" s="105"/>
      <c r="AM2009" s="102"/>
      <c r="AN2009" s="10"/>
      <c r="AO2009" s="10" t="str">
        <f t="shared" si="286"/>
        <v/>
      </c>
      <c r="AT2009" s="10"/>
      <c r="AU2009" s="10" t="str">
        <f>IF(O2009="include",AF2009,"")</f>
        <v/>
      </c>
      <c r="AV2009" s="54" t="str">
        <f>IF(P2009="include",AF2009,"")</f>
        <v/>
      </c>
    </row>
    <row r="2010" spans="1:60" s="54" customFormat="1" ht="30">
      <c r="A2010" s="10">
        <v>2162</v>
      </c>
      <c r="B2010" s="10"/>
      <c r="C2010" s="10" t="s">
        <v>2594</v>
      </c>
      <c r="D2010" s="10">
        <v>2</v>
      </c>
      <c r="E2010" s="10">
        <v>2</v>
      </c>
      <c r="F2010" s="10">
        <v>2</v>
      </c>
      <c r="G2010" s="119" t="str">
        <f t="shared" si="289"/>
        <v>EXCLUDED</v>
      </c>
      <c r="H2010" s="147" t="s">
        <v>901</v>
      </c>
      <c r="I2010" s="189" t="s">
        <v>901</v>
      </c>
      <c r="J2010" s="10" t="str">
        <f>IF(AND(G2010="Excluded", H2010="Excluded"), "Mutually Excluded", IF(AND(OR(G2010="CERTAINLY INCLUDED", G2010="INCLUDED", G2010="MAYBE" ), OR(H2010="INCLUDED", H2010="MAYBE")), "MUTUALLY INCLUDED", IF(AND(G2010="MAYBE", H2010="MAYBE"), "Mutually MAYBE", IF(AND(G2010="Excluded", OR(H2010="INCLUDED", H2010="MAYBE")), "AI: No, Human: Yes", IF(AND(H2010="Excluded", OR(G2010="INCLUDED", G2010="CERTAINLY INCLUDED", G2010="MAYBE")), "AI: Yes, Human: No", "Other Conflict")))))</f>
        <v>Mutually Excluded</v>
      </c>
      <c r="K2010" s="10"/>
      <c r="L2010" s="10"/>
      <c r="N2010" s="220" t="s">
        <v>19</v>
      </c>
      <c r="O2010" s="54" t="str">
        <f>IF(J2010="Mutually Excluded","Exclude",IF(J2010= "Mutually Included","Include",M2010))</f>
        <v>Exclude</v>
      </c>
      <c r="P2010" s="54" t="str">
        <f>'Humans Alignment T&amp;A'!Z2010</f>
        <v>Exclude</v>
      </c>
      <c r="Q2010" s="120" t="str">
        <f>IF(AND(O2010="Exclude", P2010="Exclude"), "Mutually Excluded", IF(AND(OR(O2010="CERTAINLY INCLUDED", O2010="INCLUDE" ), OR(P2010="INCLUDE", P2010="MAYBE")), "MUTUALLY INCLUDED", IF(AND(O2010="MAYBE", P2010="MAYBE"), "Mutually MAYBE", IF(AND(O2010="Exclude", OR(P2010="INCLUDE", P2010="MAYBE")), "AI+Hum: No, Hum1+2: Yes", IF(AND(P2010="Exclude", OR(O2010="INCLUDE", O2010="CERTAINLY INCLUDED", H2010="MAYBE")), "Ai+hum: Yes, Hum1+2: No", "Other Conflict")))))</f>
        <v>Mutually Excluded</v>
      </c>
      <c r="U2010" s="121" t="str">
        <f>IF(Q2010="Mutually Excluded","Exclude",IF(Q2010= "Mutually Included","Include",R2010))</f>
        <v>Exclude</v>
      </c>
      <c r="V2010" s="122"/>
      <c r="X2010" s="117"/>
      <c r="Y2010" s="117"/>
      <c r="Z2010" s="103" t="str">
        <f t="shared" si="287"/>
        <v/>
      </c>
      <c r="AA2010" s="256"/>
      <c r="AB2010" s="186"/>
      <c r="AC2010" s="186"/>
      <c r="AD2010" s="203"/>
      <c r="AF2010" s="203"/>
      <c r="AG2010" s="102" t="str">
        <f t="shared" si="285"/>
        <v/>
      </c>
      <c r="AH2010" s="10" t="str">
        <f t="shared" si="288"/>
        <v/>
      </c>
      <c r="AI2010" s="102"/>
      <c r="AJ2010" s="10"/>
      <c r="AK2010" s="10"/>
      <c r="AL2010" s="105"/>
      <c r="AM2010" s="102"/>
      <c r="AN2010" s="10"/>
      <c r="AO2010" s="10" t="str">
        <f t="shared" si="286"/>
        <v/>
      </c>
      <c r="AT2010" s="10"/>
      <c r="AU2010" s="10" t="str">
        <f>IF(O2010="include",AF2010,"")</f>
        <v/>
      </c>
      <c r="AV2010" s="54" t="str">
        <f>IF(P2010="include",AF2010,"")</f>
        <v/>
      </c>
    </row>
    <row r="2011" spans="1:60" s="54" customFormat="1" ht="30">
      <c r="A2011" s="10">
        <v>2163</v>
      </c>
      <c r="B2011" s="10"/>
      <c r="C2011" s="10" t="s">
        <v>2595</v>
      </c>
      <c r="D2011" s="10">
        <v>1</v>
      </c>
      <c r="E2011" s="10">
        <v>2</v>
      </c>
      <c r="F2011" s="10">
        <v>1</v>
      </c>
      <c r="G2011" s="119" t="str">
        <f t="shared" si="289"/>
        <v>EXCLUDED</v>
      </c>
      <c r="H2011" s="147" t="s">
        <v>901</v>
      </c>
      <c r="I2011" s="189" t="s">
        <v>901</v>
      </c>
      <c r="J2011" s="10" t="str">
        <f>IF(AND(G2011="Excluded", H2011="Excluded"), "Mutually Excluded", IF(AND(OR(G2011="CERTAINLY INCLUDED", G2011="INCLUDED", G2011="MAYBE" ), OR(H2011="INCLUDED", H2011="MAYBE")), "MUTUALLY INCLUDED", IF(AND(G2011="MAYBE", H2011="MAYBE"), "Mutually MAYBE", IF(AND(G2011="Excluded", OR(H2011="INCLUDED", H2011="MAYBE")), "AI: No, Human: Yes", IF(AND(H2011="Excluded", OR(G2011="INCLUDED", G2011="CERTAINLY INCLUDED", G2011="MAYBE")), "AI: Yes, Human: No", "Other Conflict")))))</f>
        <v>Mutually Excluded</v>
      </c>
      <c r="K2011" s="10"/>
      <c r="L2011" s="10"/>
      <c r="N2011" s="220" t="s">
        <v>19</v>
      </c>
      <c r="O2011" s="54" t="str">
        <f>IF(J2011="Mutually Excluded","Exclude",IF(J2011= "Mutually Included","Include",M2011))</f>
        <v>Exclude</v>
      </c>
      <c r="P2011" s="54" t="str">
        <f>'Humans Alignment T&amp;A'!Z2011</f>
        <v>Exclude</v>
      </c>
      <c r="Q2011" s="120" t="str">
        <f>IF(AND(O2011="Exclude", P2011="Exclude"), "Mutually Excluded", IF(AND(OR(O2011="CERTAINLY INCLUDED", O2011="INCLUDE" ), OR(P2011="INCLUDE", P2011="MAYBE")), "MUTUALLY INCLUDED", IF(AND(O2011="MAYBE", P2011="MAYBE"), "Mutually MAYBE", IF(AND(O2011="Exclude", OR(P2011="INCLUDE", P2011="MAYBE")), "AI+Hum: No, Hum1+2: Yes", IF(AND(P2011="Exclude", OR(O2011="INCLUDE", O2011="CERTAINLY INCLUDED", H2011="MAYBE")), "Ai+hum: Yes, Hum1+2: No", "Other Conflict")))))</f>
        <v>Mutually Excluded</v>
      </c>
      <c r="U2011" s="121" t="str">
        <f>IF(Q2011="Mutually Excluded","Exclude",IF(Q2011= "Mutually Included","Include",R2011))</f>
        <v>Exclude</v>
      </c>
      <c r="V2011" s="122"/>
      <c r="X2011" s="117"/>
      <c r="Y2011" s="117"/>
      <c r="Z2011" s="103" t="str">
        <f t="shared" si="287"/>
        <v/>
      </c>
      <c r="AA2011" s="256"/>
      <c r="AB2011" s="186"/>
      <c r="AC2011" s="186"/>
      <c r="AD2011" s="203"/>
      <c r="AF2011" s="203"/>
      <c r="AG2011" s="102" t="str">
        <f t="shared" si="285"/>
        <v/>
      </c>
      <c r="AH2011" s="10" t="str">
        <f t="shared" si="288"/>
        <v/>
      </c>
      <c r="AI2011" s="102"/>
      <c r="AJ2011" s="10"/>
      <c r="AK2011" s="10"/>
      <c r="AL2011" s="105"/>
      <c r="AM2011" s="102"/>
      <c r="AN2011" s="10"/>
      <c r="AO2011" s="10" t="str">
        <f t="shared" si="286"/>
        <v/>
      </c>
      <c r="AT2011" s="10"/>
      <c r="AU2011" s="10" t="str">
        <f>IF(O2011="include",AF2011,"")</f>
        <v/>
      </c>
      <c r="AV2011" s="54" t="str">
        <f>IF(P2011="include",AF2011,"")</f>
        <v/>
      </c>
      <c r="BC2011" s="10"/>
      <c r="BH2011" s="10"/>
    </row>
    <row r="2012" spans="1:60" s="54" customFormat="1" ht="30">
      <c r="A2012" s="10">
        <v>2164</v>
      </c>
      <c r="B2012" s="10"/>
      <c r="C2012" s="10" t="s">
        <v>2596</v>
      </c>
      <c r="D2012" s="10">
        <v>2</v>
      </c>
      <c r="E2012" s="10">
        <v>2</v>
      </c>
      <c r="F2012" s="10">
        <v>2</v>
      </c>
      <c r="G2012" s="119" t="str">
        <f t="shared" si="289"/>
        <v>EXCLUDED</v>
      </c>
      <c r="H2012" s="147" t="s">
        <v>901</v>
      </c>
      <c r="I2012" s="189" t="s">
        <v>901</v>
      </c>
      <c r="J2012" s="10" t="str">
        <f>IF(AND(G2012="Excluded", H2012="Excluded"), "Mutually Excluded", IF(AND(OR(G2012="CERTAINLY INCLUDED", G2012="INCLUDED", G2012="MAYBE" ), OR(H2012="INCLUDED", H2012="MAYBE")), "MUTUALLY INCLUDED", IF(AND(G2012="MAYBE", H2012="MAYBE"), "Mutually MAYBE", IF(AND(G2012="Excluded", OR(H2012="INCLUDED", H2012="MAYBE")), "AI: No, Human: Yes", IF(AND(H2012="Excluded", OR(G2012="INCLUDED", G2012="CERTAINLY INCLUDED", G2012="MAYBE")), "AI: Yes, Human: No", "Other Conflict")))))</f>
        <v>Mutually Excluded</v>
      </c>
      <c r="K2012" s="10"/>
      <c r="L2012" s="10"/>
      <c r="N2012" s="220" t="s">
        <v>19</v>
      </c>
      <c r="O2012" s="54" t="str">
        <f>IF(J2012="Mutually Excluded","Exclude",IF(J2012= "Mutually Included","Include",M2012))</f>
        <v>Exclude</v>
      </c>
      <c r="P2012" s="54" t="str">
        <f>'Humans Alignment T&amp;A'!Z2012</f>
        <v>Exclude</v>
      </c>
      <c r="Q2012" s="120" t="str">
        <f>IF(AND(O2012="Exclude", P2012="Exclude"), "Mutually Excluded", IF(AND(OR(O2012="CERTAINLY INCLUDED", O2012="INCLUDE" ), OR(P2012="INCLUDE", P2012="MAYBE")), "MUTUALLY INCLUDED", IF(AND(O2012="MAYBE", P2012="MAYBE"), "Mutually MAYBE", IF(AND(O2012="Exclude", OR(P2012="INCLUDE", P2012="MAYBE")), "AI+Hum: No, Hum1+2: Yes", IF(AND(P2012="Exclude", OR(O2012="INCLUDE", O2012="CERTAINLY INCLUDED", H2012="MAYBE")), "Ai+hum: Yes, Hum1+2: No", "Other Conflict")))))</f>
        <v>Mutually Excluded</v>
      </c>
      <c r="U2012" s="121" t="str">
        <f>IF(Q2012="Mutually Excluded","Exclude",IF(Q2012= "Mutually Included","Include",R2012))</f>
        <v>Exclude</v>
      </c>
      <c r="V2012" s="122"/>
      <c r="X2012" s="117"/>
      <c r="Y2012" s="117"/>
      <c r="Z2012" s="103" t="str">
        <f t="shared" si="287"/>
        <v/>
      </c>
      <c r="AA2012" s="256"/>
      <c r="AB2012" s="186"/>
      <c r="AC2012" s="186"/>
      <c r="AD2012" s="203"/>
      <c r="AF2012" s="203"/>
      <c r="AG2012" s="102" t="str">
        <f t="shared" si="285"/>
        <v/>
      </c>
      <c r="AH2012" s="10" t="str">
        <f t="shared" si="288"/>
        <v/>
      </c>
      <c r="AI2012" s="102"/>
      <c r="AJ2012" s="10"/>
      <c r="AK2012" s="10"/>
      <c r="AL2012" s="105"/>
      <c r="AM2012" s="102"/>
      <c r="AN2012" s="10"/>
      <c r="AO2012" s="10" t="str">
        <f t="shared" si="286"/>
        <v/>
      </c>
      <c r="AT2012" s="10"/>
      <c r="AU2012" s="10" t="str">
        <f>IF(O2012="include",AF2012,"")</f>
        <v/>
      </c>
      <c r="AV2012" s="54" t="str">
        <f>IF(P2012="include",AF2012,"")</f>
        <v/>
      </c>
      <c r="BC2012" s="10"/>
      <c r="BH2012" s="10"/>
    </row>
    <row r="2013" spans="1:60" s="54" customFormat="1" ht="30">
      <c r="A2013" s="10">
        <v>2165</v>
      </c>
      <c r="B2013" s="10"/>
      <c r="C2013" s="10" t="s">
        <v>2597</v>
      </c>
      <c r="D2013" s="10">
        <v>2</v>
      </c>
      <c r="E2013" s="10">
        <v>2</v>
      </c>
      <c r="F2013" s="10">
        <v>2</v>
      </c>
      <c r="G2013" s="119" t="str">
        <f t="shared" si="289"/>
        <v>EXCLUDED</v>
      </c>
      <c r="H2013" s="147" t="s">
        <v>901</v>
      </c>
      <c r="I2013" s="189" t="s">
        <v>901</v>
      </c>
      <c r="J2013" s="10" t="str">
        <f>IF(AND(G2013="Excluded", H2013="Excluded"), "Mutually Excluded", IF(AND(OR(G2013="CERTAINLY INCLUDED", G2013="INCLUDED", G2013="MAYBE" ), OR(H2013="INCLUDED", H2013="MAYBE")), "MUTUALLY INCLUDED", IF(AND(G2013="MAYBE", H2013="MAYBE"), "Mutually MAYBE", IF(AND(G2013="Excluded", OR(H2013="INCLUDED", H2013="MAYBE")), "AI: No, Human: Yes", IF(AND(H2013="Excluded", OR(G2013="INCLUDED", G2013="CERTAINLY INCLUDED", G2013="MAYBE")), "AI: Yes, Human: No", "Other Conflict")))))</f>
        <v>Mutually Excluded</v>
      </c>
      <c r="K2013" s="10"/>
      <c r="L2013" s="10"/>
      <c r="N2013" s="220" t="s">
        <v>19</v>
      </c>
      <c r="O2013" s="54" t="str">
        <f>IF(J2013="Mutually Excluded","Exclude",IF(J2013= "Mutually Included","Include",M2013))</f>
        <v>Exclude</v>
      </c>
      <c r="P2013" s="54" t="str">
        <f>'Humans Alignment T&amp;A'!Z2013</f>
        <v>Exclude</v>
      </c>
      <c r="Q2013" s="120" t="str">
        <f>IF(AND(O2013="Exclude", P2013="Exclude"), "Mutually Excluded", IF(AND(OR(O2013="CERTAINLY INCLUDED", O2013="INCLUDE" ), OR(P2013="INCLUDE", P2013="MAYBE")), "MUTUALLY INCLUDED", IF(AND(O2013="MAYBE", P2013="MAYBE"), "Mutually MAYBE", IF(AND(O2013="Exclude", OR(P2013="INCLUDE", P2013="MAYBE")), "AI+Hum: No, Hum1+2: Yes", IF(AND(P2013="Exclude", OR(O2013="INCLUDE", O2013="CERTAINLY INCLUDED", H2013="MAYBE")), "Ai+hum: Yes, Hum1+2: No", "Other Conflict")))))</f>
        <v>Mutually Excluded</v>
      </c>
      <c r="U2013" s="121" t="str">
        <f>IF(Q2013="Mutually Excluded","Exclude",IF(Q2013= "Mutually Included","Include",R2013))</f>
        <v>Exclude</v>
      </c>
      <c r="V2013" s="122"/>
      <c r="X2013" s="117"/>
      <c r="Y2013" s="117"/>
      <c r="Z2013" s="103" t="str">
        <f t="shared" si="287"/>
        <v/>
      </c>
      <c r="AA2013" s="256"/>
      <c r="AB2013" s="186"/>
      <c r="AC2013" s="186"/>
      <c r="AD2013" s="203"/>
      <c r="AF2013" s="203"/>
      <c r="AG2013" s="102" t="str">
        <f t="shared" si="285"/>
        <v/>
      </c>
      <c r="AH2013" s="10" t="str">
        <f t="shared" si="288"/>
        <v/>
      </c>
      <c r="AI2013" s="102"/>
      <c r="AJ2013" s="10"/>
      <c r="AK2013" s="10"/>
      <c r="AL2013" s="105"/>
      <c r="AM2013" s="102"/>
      <c r="AN2013" s="10"/>
      <c r="AO2013" s="10" t="str">
        <f t="shared" si="286"/>
        <v/>
      </c>
      <c r="AT2013" s="10"/>
      <c r="AU2013" s="10" t="str">
        <f>IF(O2013="include",AF2013,"")</f>
        <v/>
      </c>
      <c r="AV2013" s="54" t="str">
        <f>IF(P2013="include",AF2013,"")</f>
        <v/>
      </c>
      <c r="BC2013" s="10"/>
      <c r="BH2013" s="10"/>
    </row>
    <row r="2014" spans="1:60" s="54" customFormat="1" ht="70.150000000000006" customHeight="1">
      <c r="A2014" s="10">
        <v>2166</v>
      </c>
      <c r="B2014" s="10"/>
      <c r="C2014" s="10" t="s">
        <v>2599</v>
      </c>
      <c r="D2014" s="10">
        <v>2</v>
      </c>
      <c r="E2014" s="10">
        <v>2</v>
      </c>
      <c r="F2014" s="10">
        <v>2</v>
      </c>
      <c r="G2014" s="119" t="str">
        <f t="shared" si="289"/>
        <v>EXCLUDED</v>
      </c>
      <c r="H2014" s="147" t="s">
        <v>901</v>
      </c>
      <c r="I2014" s="189" t="s">
        <v>901</v>
      </c>
      <c r="J2014" s="10" t="str">
        <f>IF(AND(G2014="Excluded", H2014="Excluded"), "Mutually Excluded", IF(AND(OR(G2014="CERTAINLY INCLUDED", G2014="INCLUDED", G2014="MAYBE" ), OR(H2014="INCLUDED", H2014="MAYBE")), "MUTUALLY INCLUDED", IF(AND(G2014="MAYBE", H2014="MAYBE"), "Mutually MAYBE", IF(AND(G2014="Excluded", OR(H2014="INCLUDED", H2014="MAYBE")), "AI: No, Human: Yes", IF(AND(H2014="Excluded", OR(G2014="INCLUDED", G2014="CERTAINLY INCLUDED", G2014="MAYBE")), "AI: Yes, Human: No", "Other Conflict")))))</f>
        <v>Mutually Excluded</v>
      </c>
      <c r="K2014" s="10"/>
      <c r="L2014" s="10"/>
      <c r="N2014" s="220" t="s">
        <v>19</v>
      </c>
      <c r="O2014" s="54" t="str">
        <f>IF(J2014="Mutually Excluded","Exclude",IF(J2014= "Mutually Included","Include",M2014))</f>
        <v>Exclude</v>
      </c>
      <c r="P2014" s="54" t="str">
        <f>'Humans Alignment T&amp;A'!Z2014</f>
        <v>Exclude</v>
      </c>
      <c r="Q2014" s="120" t="str">
        <f>IF(AND(O2014="Exclude", P2014="Exclude"), "Mutually Excluded", IF(AND(OR(O2014="CERTAINLY INCLUDED", O2014="INCLUDE" ), OR(P2014="INCLUDE", P2014="MAYBE")), "MUTUALLY INCLUDED", IF(AND(O2014="MAYBE", P2014="MAYBE"), "Mutually MAYBE", IF(AND(O2014="Exclude", OR(P2014="INCLUDE", P2014="MAYBE")), "AI+Hum: No, Hum1+2: Yes", IF(AND(P2014="Exclude", OR(O2014="INCLUDE", O2014="CERTAINLY INCLUDED", H2014="MAYBE")), "Ai+hum: Yes, Hum1+2: No", "Other Conflict")))))</f>
        <v>Mutually Excluded</v>
      </c>
      <c r="U2014" s="121" t="str">
        <f>IF(Q2014="Mutually Excluded","Exclude",IF(Q2014= "Mutually Included","Include",R2014))</f>
        <v>Exclude</v>
      </c>
      <c r="V2014" s="122"/>
      <c r="X2014" s="117"/>
      <c r="Y2014" s="117"/>
      <c r="Z2014" s="103" t="str">
        <f t="shared" si="287"/>
        <v/>
      </c>
      <c r="AA2014" s="256"/>
      <c r="AB2014" s="186"/>
      <c r="AC2014" s="186"/>
      <c r="AD2014" s="203"/>
      <c r="AF2014" s="203"/>
      <c r="AG2014" s="102" t="str">
        <f t="shared" si="285"/>
        <v/>
      </c>
      <c r="AH2014" s="10" t="str">
        <f t="shared" si="288"/>
        <v/>
      </c>
      <c r="AI2014" s="102"/>
      <c r="AJ2014" s="10"/>
      <c r="AK2014" s="10"/>
      <c r="AL2014" s="105"/>
      <c r="AM2014" s="102"/>
      <c r="AN2014" s="10"/>
      <c r="AO2014" s="10" t="str">
        <f t="shared" si="286"/>
        <v/>
      </c>
      <c r="AT2014" s="10"/>
      <c r="AU2014" s="10" t="str">
        <f>IF(O2014="include",AF2014,"")</f>
        <v/>
      </c>
      <c r="AV2014" s="54" t="str">
        <f>IF(P2014="include",AF2014,"")</f>
        <v/>
      </c>
      <c r="BC2014" s="10"/>
      <c r="BH2014" s="10"/>
    </row>
    <row r="2015" spans="1:60" s="54" customFormat="1" ht="30">
      <c r="A2015" s="10">
        <v>2167</v>
      </c>
      <c r="B2015" s="10"/>
      <c r="C2015" s="10" t="s">
        <v>2600</v>
      </c>
      <c r="D2015" s="10">
        <v>3</v>
      </c>
      <c r="E2015" s="10">
        <v>4</v>
      </c>
      <c r="F2015" s="10">
        <v>3</v>
      </c>
      <c r="G2015" s="119" t="str">
        <f t="shared" si="289"/>
        <v>EXCLUDED</v>
      </c>
      <c r="H2015" s="147" t="s">
        <v>901</v>
      </c>
      <c r="I2015" s="189" t="s">
        <v>1752</v>
      </c>
      <c r="J2015" s="10" t="str">
        <f>IF(AND(G2015="Excluded", H2015="Excluded"), "Mutually Excluded", IF(AND(OR(G2015="CERTAINLY INCLUDED", G2015="INCLUDED", G2015="MAYBE" ), OR(H2015="INCLUDED", H2015="MAYBE")), "MUTUALLY INCLUDED", IF(AND(G2015="MAYBE", H2015="MAYBE"), "Mutually MAYBE", IF(AND(G2015="Excluded", OR(H2015="INCLUDED", H2015="MAYBE")), "AI: No, Human: Yes", IF(AND(H2015="Excluded", OR(G2015="INCLUDED", G2015="CERTAINLY INCLUDED", G2015="MAYBE")), "AI: Yes, Human: No", "Other Conflict")))))</f>
        <v>Mutually Excluded</v>
      </c>
      <c r="K2015" s="10"/>
      <c r="L2015" s="10"/>
      <c r="N2015" s="220" t="s">
        <v>19</v>
      </c>
      <c r="O2015" s="54" t="str">
        <f>IF(J2015="Mutually Excluded","Exclude",IF(J2015= "Mutually Included","Include",M2015))</f>
        <v>Exclude</v>
      </c>
      <c r="P2015" s="54" t="str">
        <f>'Humans Alignment T&amp;A'!Z2015</f>
        <v>Include</v>
      </c>
      <c r="Q2015" s="120" t="str">
        <f>IF(AND(O2015="Exclude", P2015="Exclude"), "Mutually Excluded", IF(AND(OR(O2015="CERTAINLY INCLUDED", O2015="INCLUDE" ), OR(P2015="INCLUDE", P2015="MAYBE")), "MUTUALLY INCLUDED", IF(AND(O2015="MAYBE", P2015="MAYBE"), "Mutually MAYBE", IF(AND(O2015="Exclude", OR(P2015="INCLUDE", P2015="MAYBE")), "AI+Hum: No, Hum1+2: Yes", IF(AND(P2015="Exclude", OR(O2015="INCLUDE", O2015="CERTAINLY INCLUDED", H2015="MAYBE")), "Ai+hum: Yes, Hum1+2: No", "Other Conflict")))))</f>
        <v>AI+Hum: No, Hum1+2: Yes</v>
      </c>
      <c r="R2015" s="185" t="s">
        <v>23</v>
      </c>
      <c r="U2015" s="121" t="str">
        <f>IF(Q2015="Mutually Excluded","Exclude",IF(Q2015= "Mutually Included","Include",R2015))</f>
        <v>Include</v>
      </c>
      <c r="V2015" s="122"/>
      <c r="X2015" s="201" t="s">
        <v>901</v>
      </c>
      <c r="Y2015" s="201" t="s">
        <v>3028</v>
      </c>
      <c r="Z2015" s="103" t="str">
        <f t="shared" si="287"/>
        <v/>
      </c>
      <c r="AA2015" s="256"/>
      <c r="AB2015" s="186"/>
      <c r="AC2015" s="186"/>
      <c r="AD2015" s="203" t="s">
        <v>19</v>
      </c>
      <c r="AF2015" s="203" t="s">
        <v>19</v>
      </c>
      <c r="AG2015" s="102" t="str">
        <f t="shared" si="285"/>
        <v>Mutually Excluded</v>
      </c>
      <c r="AH2015" s="10" t="str">
        <f t="shared" si="288"/>
        <v/>
      </c>
      <c r="AI2015" s="102" t="s">
        <v>19</v>
      </c>
      <c r="AJ2015" s="10"/>
      <c r="AK2015" s="10"/>
      <c r="AL2015" s="105"/>
      <c r="AM2015" s="102"/>
      <c r="AN2015" s="10"/>
      <c r="AO2015" s="10" t="str">
        <f t="shared" si="286"/>
        <v/>
      </c>
      <c r="AT2015" s="10"/>
      <c r="AU2015" s="10" t="str">
        <f>IF(O2015="include",AF2015,"")</f>
        <v/>
      </c>
      <c r="AV2015" s="54" t="str">
        <f>IF(P2015="include",AF2015,"")</f>
        <v>Exclude</v>
      </c>
      <c r="BC2015" s="10"/>
      <c r="BH2015" s="10"/>
    </row>
    <row r="2016" spans="1:60" s="54" customFormat="1" ht="30.75" thickBot="1">
      <c r="A2016" s="10">
        <v>2168</v>
      </c>
      <c r="B2016" s="10"/>
      <c r="C2016" s="10" t="s">
        <v>2601</v>
      </c>
      <c r="D2016" s="10">
        <v>3</v>
      </c>
      <c r="E2016" s="10">
        <v>2</v>
      </c>
      <c r="F2016" s="10">
        <v>3</v>
      </c>
      <c r="G2016" s="119" t="str">
        <f t="shared" si="289"/>
        <v>EXCLUDED</v>
      </c>
      <c r="H2016" s="147" t="s">
        <v>901</v>
      </c>
      <c r="I2016" s="189" t="s">
        <v>901</v>
      </c>
      <c r="J2016" s="10" t="str">
        <f>IF(AND(G2016="Excluded", H2016="Excluded"), "Mutually Excluded", IF(AND(OR(G2016="CERTAINLY INCLUDED", G2016="INCLUDED", G2016="MAYBE" ), OR(H2016="INCLUDED", H2016="MAYBE")), "MUTUALLY INCLUDED", IF(AND(G2016="MAYBE", H2016="MAYBE"), "Mutually MAYBE", IF(AND(G2016="Excluded", OR(H2016="INCLUDED", H2016="MAYBE")), "AI: No, Human: Yes", IF(AND(H2016="Excluded", OR(G2016="INCLUDED", G2016="CERTAINLY INCLUDED", G2016="MAYBE")), "AI: Yes, Human: No", "Other Conflict")))))</f>
        <v>Mutually Excluded</v>
      </c>
      <c r="K2016" s="10"/>
      <c r="L2016" s="10"/>
      <c r="N2016" s="220" t="s">
        <v>19</v>
      </c>
      <c r="O2016" s="54" t="str">
        <f>IF(J2016="Mutually Excluded","Exclude",IF(J2016= "Mutually Included","Include",M2016))</f>
        <v>Exclude</v>
      </c>
      <c r="P2016" s="54" t="str">
        <f>'Humans Alignment T&amp;A'!Z2016</f>
        <v>Exclude</v>
      </c>
      <c r="Q2016" s="120" t="str">
        <f>IF(AND(O2016="Exclude", P2016="Exclude"), "Mutually Excluded", IF(AND(OR(O2016="CERTAINLY INCLUDED", O2016="INCLUDE" ), OR(P2016="INCLUDE", P2016="MAYBE")), "MUTUALLY INCLUDED", IF(AND(O2016="MAYBE", P2016="MAYBE"), "Mutually MAYBE", IF(AND(O2016="Exclude", OR(P2016="INCLUDE", P2016="MAYBE")), "AI+Hum: No, Hum1+2: Yes", IF(AND(P2016="Exclude", OR(O2016="INCLUDE", O2016="CERTAINLY INCLUDED", H2016="MAYBE")), "Ai+hum: Yes, Hum1+2: No", "Other Conflict")))))</f>
        <v>Mutually Excluded</v>
      </c>
      <c r="U2016" s="121" t="str">
        <f>IF(Q2016="Mutually Excluded","Exclude",IF(Q2016= "Mutually Included","Include",R2016))</f>
        <v>Exclude</v>
      </c>
      <c r="V2016" s="122"/>
      <c r="X2016" s="117"/>
      <c r="Y2016" s="117"/>
      <c r="Z2016" s="103" t="str">
        <f t="shared" si="287"/>
        <v/>
      </c>
      <c r="AA2016" s="256"/>
      <c r="AB2016" s="186"/>
      <c r="AC2016" s="186"/>
      <c r="AD2016" s="203"/>
      <c r="AF2016" s="203"/>
      <c r="AG2016" s="102" t="str">
        <f t="shared" si="285"/>
        <v/>
      </c>
      <c r="AH2016" s="10" t="str">
        <f t="shared" si="288"/>
        <v/>
      </c>
      <c r="AI2016" s="102"/>
      <c r="AJ2016" s="10"/>
      <c r="AK2016" s="10"/>
      <c r="AL2016" s="105"/>
      <c r="AM2016" s="102"/>
      <c r="AN2016" s="10"/>
      <c r="AO2016" s="10" t="str">
        <f t="shared" si="286"/>
        <v/>
      </c>
      <c r="AT2016" s="10"/>
      <c r="AU2016" s="10" t="str">
        <f>IF(O2016="include",AF2016,"")</f>
        <v/>
      </c>
      <c r="AV2016" s="54" t="str">
        <f>IF(P2016="include",AF2016,"")</f>
        <v/>
      </c>
      <c r="BC2016" s="10"/>
      <c r="BH2016" s="10"/>
    </row>
    <row r="2017" spans="1:60" s="54" customFormat="1" ht="66" customHeight="1" thickBot="1">
      <c r="A2017" s="10">
        <v>2169</v>
      </c>
      <c r="B2017" s="10"/>
      <c r="C2017" s="10" t="s">
        <v>2602</v>
      </c>
      <c r="D2017" s="10">
        <v>2</v>
      </c>
      <c r="E2017" s="10">
        <v>2</v>
      </c>
      <c r="F2017" s="10">
        <v>3</v>
      </c>
      <c r="G2017" s="119" t="str">
        <f t="shared" si="289"/>
        <v>EXCLUDED</v>
      </c>
      <c r="H2017" s="147" t="s">
        <v>901</v>
      </c>
      <c r="I2017" s="189" t="s">
        <v>901</v>
      </c>
      <c r="J2017" s="10" t="str">
        <f>IF(AND(G2017="Excluded", H2017="Excluded"), "Mutually Excluded", IF(AND(OR(G2017="CERTAINLY INCLUDED", G2017="INCLUDED", G2017="MAYBE" ), OR(H2017="INCLUDED", H2017="MAYBE")), "MUTUALLY INCLUDED", IF(AND(G2017="MAYBE", H2017="MAYBE"), "Mutually MAYBE", IF(AND(G2017="Excluded", OR(H2017="INCLUDED", H2017="MAYBE")), "AI: No, Human: Yes", IF(AND(H2017="Excluded", OR(G2017="INCLUDED", G2017="CERTAINLY INCLUDED", G2017="MAYBE")), "AI: Yes, Human: No", "Other Conflict")))))</f>
        <v>Mutually Excluded</v>
      </c>
      <c r="K2017" s="10"/>
      <c r="L2017" s="10"/>
      <c r="N2017" s="220" t="s">
        <v>19</v>
      </c>
      <c r="O2017" s="54" t="str">
        <f>IF(J2017="Mutually Excluded","Exclude",IF(J2017= "Mutually Included","Include",M2017))</f>
        <v>Exclude</v>
      </c>
      <c r="P2017" s="54" t="str">
        <f>'Humans Alignment T&amp;A'!Z2017</f>
        <v>Exclude</v>
      </c>
      <c r="Q2017" s="120" t="str">
        <f>IF(AND(O2017="Exclude", P2017="Exclude"), "Mutually Excluded", IF(AND(OR(O2017="CERTAINLY INCLUDED", O2017="INCLUDE" ), OR(P2017="INCLUDE", P2017="MAYBE")), "MUTUALLY INCLUDED", IF(AND(O2017="MAYBE", P2017="MAYBE"), "Mutually MAYBE", IF(AND(O2017="Exclude", OR(P2017="INCLUDE", P2017="MAYBE")), "AI+Hum: No, Hum1+2: Yes", IF(AND(P2017="Exclude", OR(O2017="INCLUDE", O2017="CERTAINLY INCLUDED", H2017="MAYBE")), "Ai+hum: Yes, Hum1+2: No", "Other Conflict")))))</f>
        <v>Mutually Excluded</v>
      </c>
      <c r="U2017" s="121" t="str">
        <f>IF(Q2017="Mutually Excluded","Exclude",IF(Q2017= "Mutually Included","Include",R2017))</f>
        <v>Exclude</v>
      </c>
      <c r="V2017" s="122"/>
      <c r="X2017" s="201"/>
      <c r="Y2017" s="123"/>
      <c r="Z2017" s="103"/>
      <c r="AA2017" s="149"/>
      <c r="AB2017" s="186"/>
      <c r="AC2017" s="186"/>
      <c r="AD2017" s="203"/>
      <c r="AF2017" s="203"/>
      <c r="AG2017" s="102"/>
      <c r="AH2017" s="10"/>
      <c r="AI2017" s="184"/>
      <c r="AJ2017" s="10"/>
      <c r="AK2017" s="10"/>
      <c r="AL2017" s="135"/>
      <c r="AM2017" s="102"/>
      <c r="AN2017" s="10"/>
      <c r="AO2017" s="10"/>
      <c r="AP2017" s="125"/>
      <c r="AT2017" s="10"/>
      <c r="AU2017" s="10" t="str">
        <f>IF(O2017="include",AF2017,"")</f>
        <v/>
      </c>
      <c r="AV2017" s="54" t="str">
        <f>IF(P2017="include",AF2017,"")</f>
        <v/>
      </c>
      <c r="BC2017" s="10"/>
      <c r="BH2017" s="10"/>
    </row>
    <row r="2018" spans="1:60" s="54" customFormat="1" ht="30">
      <c r="A2018" s="10">
        <v>2170</v>
      </c>
      <c r="B2018" s="10"/>
      <c r="C2018" s="10" t="s">
        <v>2603</v>
      </c>
      <c r="D2018" s="10">
        <v>4</v>
      </c>
      <c r="E2018" s="10">
        <v>4</v>
      </c>
      <c r="F2018" s="10">
        <v>3</v>
      </c>
      <c r="G2018" s="119" t="str">
        <f t="shared" si="289"/>
        <v>EXCLUDED</v>
      </c>
      <c r="H2018" s="147" t="s">
        <v>901</v>
      </c>
      <c r="I2018" s="189" t="s">
        <v>901</v>
      </c>
      <c r="J2018" s="10" t="str">
        <f>IF(AND(G2018="Excluded", H2018="Excluded"), "Mutually Excluded", IF(AND(OR(G2018="CERTAINLY INCLUDED", G2018="INCLUDED", G2018="MAYBE" ), OR(H2018="INCLUDED", H2018="MAYBE")), "MUTUALLY INCLUDED", IF(AND(G2018="MAYBE", H2018="MAYBE"), "Mutually MAYBE", IF(AND(G2018="Excluded", OR(H2018="INCLUDED", H2018="MAYBE")), "AI: No, Human: Yes", IF(AND(H2018="Excluded", OR(G2018="INCLUDED", G2018="CERTAINLY INCLUDED", G2018="MAYBE")), "AI: Yes, Human: No", "Other Conflict")))))</f>
        <v>Mutually Excluded</v>
      </c>
      <c r="K2018" s="10"/>
      <c r="L2018" s="10"/>
      <c r="N2018" s="220" t="s">
        <v>19</v>
      </c>
      <c r="O2018" s="54" t="str">
        <f>IF(J2018="Mutually Excluded","Exclude",IF(J2018= "Mutually Included","Include",M2018))</f>
        <v>Exclude</v>
      </c>
      <c r="P2018" s="54" t="str">
        <f>'Humans Alignment T&amp;A'!Z2018</f>
        <v>Exclude</v>
      </c>
      <c r="Q2018" s="120" t="str">
        <f>IF(AND(O2018="Exclude", P2018="Exclude"), "Mutually Excluded", IF(AND(OR(O2018="CERTAINLY INCLUDED", O2018="INCLUDE" ), OR(P2018="INCLUDE", P2018="MAYBE")), "MUTUALLY INCLUDED", IF(AND(O2018="MAYBE", P2018="MAYBE"), "Mutually MAYBE", IF(AND(O2018="Exclude", OR(P2018="INCLUDE", P2018="MAYBE")), "AI+Hum: No, Hum1+2: Yes", IF(AND(P2018="Exclude", OR(O2018="INCLUDE", O2018="CERTAINLY INCLUDED", H2018="MAYBE")), "Ai+hum: Yes, Hum1+2: No", "Other Conflict")))))</f>
        <v>Mutually Excluded</v>
      </c>
      <c r="U2018" s="121" t="str">
        <f>IF(Q2018="Mutually Excluded","Exclude",IF(Q2018= "Mutually Included","Include",R2018))</f>
        <v>Exclude</v>
      </c>
      <c r="V2018" s="122"/>
      <c r="X2018" s="117"/>
      <c r="Y2018" s="117"/>
      <c r="Z2018" s="103" t="str">
        <f t="shared" ref="Z2018:Z2028" si="291">IF(OR(ISBLANK(AF2018), ISBLANK(V2018)), "", IF(AND(OR(AF2018="Include", AF2018="Maybe"), OR(V2018="Include", V2018="Maybe", V2018="Certainly Included")), "Mutually Included", IF(AND(AF2018="Exclude", V2018="Exclude"), "Mutually Excluded", IF(AND(AF2018="Exclude", OR(V2018="Include", V2018="Maybe")), "Nikos Excluded, Cindy Included", IF(AND(OR(AF2018="Include", AF2018="Maybe"), V2018="Exclude"), "Nikos Included, Cindy Excluded", "Pal")))))</f>
        <v/>
      </c>
      <c r="AA2018" s="256"/>
      <c r="AB2018" s="186"/>
      <c r="AC2018" s="186"/>
      <c r="AD2018" s="203"/>
      <c r="AF2018" s="203"/>
      <c r="AG2018" s="102" t="str">
        <f t="shared" si="285"/>
        <v/>
      </c>
      <c r="AH2018" s="10" t="str">
        <f t="shared" si="288"/>
        <v/>
      </c>
      <c r="AI2018" s="102"/>
      <c r="AJ2018" s="10"/>
      <c r="AK2018" s="10"/>
      <c r="AL2018" s="105"/>
      <c r="AM2018" s="102"/>
      <c r="AN2018" s="10"/>
      <c r="AO2018" s="10" t="str">
        <f t="shared" si="286"/>
        <v/>
      </c>
      <c r="AT2018" s="10"/>
      <c r="AU2018" s="10" t="str">
        <f>IF(O2018="include",AF2018,"")</f>
        <v/>
      </c>
      <c r="AV2018" s="54" t="str">
        <f>IF(P2018="include",AF2018,"")</f>
        <v/>
      </c>
      <c r="BC2018" s="10"/>
      <c r="BH2018" s="10"/>
    </row>
    <row r="2019" spans="1:60" s="54" customFormat="1" ht="30">
      <c r="A2019" s="10">
        <v>2171</v>
      </c>
      <c r="B2019" s="10"/>
      <c r="C2019" s="10" t="s">
        <v>2604</v>
      </c>
      <c r="D2019" s="10">
        <v>3</v>
      </c>
      <c r="E2019" s="10">
        <v>3</v>
      </c>
      <c r="F2019" s="10">
        <v>4</v>
      </c>
      <c r="G2019" s="119" t="str">
        <f t="shared" si="289"/>
        <v>EXCLUDED</v>
      </c>
      <c r="H2019" s="147" t="s">
        <v>901</v>
      </c>
      <c r="I2019" s="189" t="s">
        <v>901</v>
      </c>
      <c r="J2019" s="10" t="str">
        <f>IF(AND(G2019="Excluded", H2019="Excluded"), "Mutually Excluded", IF(AND(OR(G2019="CERTAINLY INCLUDED", G2019="INCLUDED", G2019="MAYBE" ), OR(H2019="INCLUDED", H2019="MAYBE")), "MUTUALLY INCLUDED", IF(AND(G2019="MAYBE", H2019="MAYBE"), "Mutually MAYBE", IF(AND(G2019="Excluded", OR(H2019="INCLUDED", H2019="MAYBE")), "AI: No, Human: Yes", IF(AND(H2019="Excluded", OR(G2019="INCLUDED", G2019="CERTAINLY INCLUDED", G2019="MAYBE")), "AI: Yes, Human: No", "Other Conflict")))))</f>
        <v>Mutually Excluded</v>
      </c>
      <c r="K2019" s="10"/>
      <c r="L2019" s="10"/>
      <c r="N2019" s="220" t="s">
        <v>19</v>
      </c>
      <c r="O2019" s="54" t="str">
        <f>IF(J2019="Mutually Excluded","Exclude",IF(J2019= "Mutually Included","Include",M2019))</f>
        <v>Exclude</v>
      </c>
      <c r="P2019" s="54" t="str">
        <f>'Humans Alignment T&amp;A'!Z2019</f>
        <v>Exclude</v>
      </c>
      <c r="Q2019" s="120" t="str">
        <f>IF(AND(O2019="Exclude", P2019="Exclude"), "Mutually Excluded", IF(AND(OR(O2019="CERTAINLY INCLUDED", O2019="INCLUDE" ), OR(P2019="INCLUDE", P2019="MAYBE")), "MUTUALLY INCLUDED", IF(AND(O2019="MAYBE", P2019="MAYBE"), "Mutually MAYBE", IF(AND(O2019="Exclude", OR(P2019="INCLUDE", P2019="MAYBE")), "AI+Hum: No, Hum1+2: Yes", IF(AND(P2019="Exclude", OR(O2019="INCLUDE", O2019="CERTAINLY INCLUDED", H2019="MAYBE")), "Ai+hum: Yes, Hum1+2: No", "Other Conflict")))))</f>
        <v>Mutually Excluded</v>
      </c>
      <c r="U2019" s="121" t="str">
        <f>IF(Q2019="Mutually Excluded","Exclude",IF(Q2019= "Mutually Included","Include",R2019))</f>
        <v>Exclude</v>
      </c>
      <c r="V2019" s="122"/>
      <c r="X2019" s="117"/>
      <c r="Y2019" s="117"/>
      <c r="Z2019" s="103" t="str">
        <f t="shared" si="291"/>
        <v/>
      </c>
      <c r="AA2019" s="256"/>
      <c r="AB2019" s="186"/>
      <c r="AC2019" s="186"/>
      <c r="AD2019" s="203"/>
      <c r="AF2019" s="203"/>
      <c r="AG2019" s="102" t="str">
        <f t="shared" si="285"/>
        <v/>
      </c>
      <c r="AH2019" s="10" t="str">
        <f t="shared" si="288"/>
        <v/>
      </c>
      <c r="AI2019" s="102"/>
      <c r="AJ2019" s="10"/>
      <c r="AK2019" s="10"/>
      <c r="AL2019" s="105"/>
      <c r="AM2019" s="102"/>
      <c r="AN2019" s="10"/>
      <c r="AO2019" s="10" t="str">
        <f t="shared" si="286"/>
        <v/>
      </c>
      <c r="AT2019" s="10"/>
      <c r="AU2019" s="10" t="str">
        <f>IF(O2019="include",AF2019,"")</f>
        <v/>
      </c>
      <c r="AV2019" s="54" t="str">
        <f>IF(P2019="include",AF2019,"")</f>
        <v/>
      </c>
      <c r="BC2019" s="10"/>
      <c r="BH2019" s="10"/>
    </row>
    <row r="2020" spans="1:60" s="54" customFormat="1" ht="30">
      <c r="A2020" s="10">
        <v>2172</v>
      </c>
      <c r="B2020" s="10"/>
      <c r="C2020" s="10" t="s">
        <v>2605</v>
      </c>
      <c r="D2020" s="10">
        <v>4</v>
      </c>
      <c r="E2020" s="10">
        <v>3</v>
      </c>
      <c r="F2020" s="10">
        <v>4</v>
      </c>
      <c r="G2020" s="119" t="str">
        <f t="shared" si="289"/>
        <v>EXCLUDED</v>
      </c>
      <c r="H2020" s="147" t="s">
        <v>901</v>
      </c>
      <c r="I2020" s="189" t="s">
        <v>901</v>
      </c>
      <c r="J2020" s="10" t="str">
        <f>IF(AND(G2020="Excluded", H2020="Excluded"), "Mutually Excluded", IF(AND(OR(G2020="CERTAINLY INCLUDED", G2020="INCLUDED", G2020="MAYBE" ), OR(H2020="INCLUDED", H2020="MAYBE")), "MUTUALLY INCLUDED", IF(AND(G2020="MAYBE", H2020="MAYBE"), "Mutually MAYBE", IF(AND(G2020="Excluded", OR(H2020="INCLUDED", H2020="MAYBE")), "AI: No, Human: Yes", IF(AND(H2020="Excluded", OR(G2020="INCLUDED", G2020="CERTAINLY INCLUDED", G2020="MAYBE")), "AI: Yes, Human: No", "Other Conflict")))))</f>
        <v>Mutually Excluded</v>
      </c>
      <c r="K2020" s="10"/>
      <c r="L2020" s="10"/>
      <c r="N2020" s="220" t="s">
        <v>19</v>
      </c>
      <c r="O2020" s="54" t="str">
        <f>IF(J2020="Mutually Excluded","Exclude",IF(J2020= "Mutually Included","Include",M2020))</f>
        <v>Exclude</v>
      </c>
      <c r="P2020" s="54" t="str">
        <f>'Humans Alignment T&amp;A'!Z2020</f>
        <v>Exclude</v>
      </c>
      <c r="Q2020" s="120" t="str">
        <f>IF(AND(O2020="Exclude", P2020="Exclude"), "Mutually Excluded", IF(AND(OR(O2020="CERTAINLY INCLUDED", O2020="INCLUDE" ), OR(P2020="INCLUDE", P2020="MAYBE")), "MUTUALLY INCLUDED", IF(AND(O2020="MAYBE", P2020="MAYBE"), "Mutually MAYBE", IF(AND(O2020="Exclude", OR(P2020="INCLUDE", P2020="MAYBE")), "AI+Hum: No, Hum1+2: Yes", IF(AND(P2020="Exclude", OR(O2020="INCLUDE", O2020="CERTAINLY INCLUDED", H2020="MAYBE")), "Ai+hum: Yes, Hum1+2: No", "Other Conflict")))))</f>
        <v>Mutually Excluded</v>
      </c>
      <c r="U2020" s="121" t="str">
        <f>IF(Q2020="Mutually Excluded","Exclude",IF(Q2020= "Mutually Included","Include",R2020))</f>
        <v>Exclude</v>
      </c>
      <c r="V2020" s="122"/>
      <c r="X2020" s="117"/>
      <c r="Y2020" s="117"/>
      <c r="Z2020" s="103" t="str">
        <f t="shared" si="291"/>
        <v/>
      </c>
      <c r="AA2020" s="256"/>
      <c r="AB2020" s="186"/>
      <c r="AC2020" s="186"/>
      <c r="AD2020" s="203"/>
      <c r="AF2020" s="203"/>
      <c r="AG2020" s="102" t="str">
        <f t="shared" si="285"/>
        <v/>
      </c>
      <c r="AH2020" s="10" t="str">
        <f t="shared" si="288"/>
        <v/>
      </c>
      <c r="AI2020" s="102"/>
      <c r="AJ2020" s="10"/>
      <c r="AK2020" s="10"/>
      <c r="AL2020" s="105"/>
      <c r="AM2020" s="102"/>
      <c r="AN2020" s="10"/>
      <c r="AO2020" s="10" t="str">
        <f t="shared" si="286"/>
        <v/>
      </c>
      <c r="AT2020" s="10"/>
      <c r="AU2020" s="10" t="str">
        <f>IF(O2020="include",AF2020,"")</f>
        <v/>
      </c>
      <c r="AV2020" s="54" t="str">
        <f>IF(P2020="include",AF2020,"")</f>
        <v/>
      </c>
      <c r="BC2020" s="10"/>
      <c r="BH2020" s="10"/>
    </row>
    <row r="2021" spans="1:60" s="54" customFormat="1" ht="30">
      <c r="A2021" s="10">
        <v>2173</v>
      </c>
      <c r="B2021" s="10"/>
      <c r="C2021" s="10" t="s">
        <v>2606</v>
      </c>
      <c r="D2021" s="10">
        <v>2</v>
      </c>
      <c r="E2021" s="10">
        <v>2</v>
      </c>
      <c r="F2021" s="10">
        <v>2</v>
      </c>
      <c r="G2021" s="119" t="str">
        <f t="shared" si="289"/>
        <v>EXCLUDED</v>
      </c>
      <c r="H2021" s="147" t="s">
        <v>901</v>
      </c>
      <c r="I2021" s="189" t="s">
        <v>901</v>
      </c>
      <c r="J2021" s="10" t="str">
        <f>IF(AND(G2021="Excluded", H2021="Excluded"), "Mutually Excluded", IF(AND(OR(G2021="CERTAINLY INCLUDED", G2021="INCLUDED", G2021="MAYBE" ), OR(H2021="INCLUDED", H2021="MAYBE")), "MUTUALLY INCLUDED", IF(AND(G2021="MAYBE", H2021="MAYBE"), "Mutually MAYBE", IF(AND(G2021="Excluded", OR(H2021="INCLUDED", H2021="MAYBE")), "AI: No, Human: Yes", IF(AND(H2021="Excluded", OR(G2021="INCLUDED", G2021="CERTAINLY INCLUDED", G2021="MAYBE")), "AI: Yes, Human: No", "Other Conflict")))))</f>
        <v>Mutually Excluded</v>
      </c>
      <c r="K2021" s="10"/>
      <c r="L2021" s="10"/>
      <c r="N2021" s="220" t="s">
        <v>19</v>
      </c>
      <c r="O2021" s="54" t="str">
        <f>IF(J2021="Mutually Excluded","Exclude",IF(J2021= "Mutually Included","Include",M2021))</f>
        <v>Exclude</v>
      </c>
      <c r="P2021" s="54" t="str">
        <f>'Humans Alignment T&amp;A'!Z2021</f>
        <v>Exclude</v>
      </c>
      <c r="Q2021" s="120" t="str">
        <f>IF(AND(O2021="Exclude", P2021="Exclude"), "Mutually Excluded", IF(AND(OR(O2021="CERTAINLY INCLUDED", O2021="INCLUDE" ), OR(P2021="INCLUDE", P2021="MAYBE")), "MUTUALLY INCLUDED", IF(AND(O2021="MAYBE", P2021="MAYBE"), "Mutually MAYBE", IF(AND(O2021="Exclude", OR(P2021="INCLUDE", P2021="MAYBE")), "AI+Hum: No, Hum1+2: Yes", IF(AND(P2021="Exclude", OR(O2021="INCLUDE", O2021="CERTAINLY INCLUDED", H2021="MAYBE")), "Ai+hum: Yes, Hum1+2: No", "Other Conflict")))))</f>
        <v>Mutually Excluded</v>
      </c>
      <c r="U2021" s="121" t="str">
        <f>IF(Q2021="Mutually Excluded","Exclude",IF(Q2021= "Mutually Included","Include",R2021))</f>
        <v>Exclude</v>
      </c>
      <c r="V2021" s="122"/>
      <c r="X2021" s="117"/>
      <c r="Y2021" s="117"/>
      <c r="Z2021" s="103" t="str">
        <f t="shared" si="291"/>
        <v/>
      </c>
      <c r="AA2021" s="256"/>
      <c r="AB2021" s="186"/>
      <c r="AC2021" s="186"/>
      <c r="AD2021" s="203"/>
      <c r="AF2021" s="203"/>
      <c r="AG2021" s="102" t="str">
        <f t="shared" si="285"/>
        <v/>
      </c>
      <c r="AH2021" s="10" t="str">
        <f t="shared" si="288"/>
        <v/>
      </c>
      <c r="AI2021" s="102"/>
      <c r="AJ2021" s="10"/>
      <c r="AK2021" s="10"/>
      <c r="AL2021" s="105"/>
      <c r="AM2021" s="102"/>
      <c r="AN2021" s="10"/>
      <c r="AO2021" s="10" t="str">
        <f t="shared" si="286"/>
        <v/>
      </c>
      <c r="AT2021" s="10"/>
      <c r="AU2021" s="10" t="str">
        <f>IF(O2021="include",AF2021,"")</f>
        <v/>
      </c>
      <c r="AV2021" s="54" t="str">
        <f>IF(P2021="include",AF2021,"")</f>
        <v/>
      </c>
      <c r="BC2021" s="10"/>
      <c r="BH2021" s="10"/>
    </row>
    <row r="2022" spans="1:60" s="54" customFormat="1" ht="30">
      <c r="A2022" s="10">
        <v>2174</v>
      </c>
      <c r="B2022" s="10"/>
      <c r="C2022" s="10" t="s">
        <v>2607</v>
      </c>
      <c r="D2022" s="10">
        <v>1</v>
      </c>
      <c r="E2022" s="10">
        <v>1</v>
      </c>
      <c r="F2022" s="10">
        <v>1</v>
      </c>
      <c r="G2022" s="119" t="str">
        <f t="shared" si="289"/>
        <v>EXCLUDED</v>
      </c>
      <c r="H2022" s="147" t="s">
        <v>901</v>
      </c>
      <c r="I2022" s="189" t="s">
        <v>901</v>
      </c>
      <c r="J2022" s="10" t="str">
        <f>IF(AND(G2022="Excluded", H2022="Excluded"), "Mutually Excluded", IF(AND(OR(G2022="CERTAINLY INCLUDED", G2022="INCLUDED", G2022="MAYBE" ), OR(H2022="INCLUDED", H2022="MAYBE")), "MUTUALLY INCLUDED", IF(AND(G2022="MAYBE", H2022="MAYBE"), "Mutually MAYBE", IF(AND(G2022="Excluded", OR(H2022="INCLUDED", H2022="MAYBE")), "AI: No, Human: Yes", IF(AND(H2022="Excluded", OR(G2022="INCLUDED", G2022="CERTAINLY INCLUDED", G2022="MAYBE")), "AI: Yes, Human: No", "Other Conflict")))))</f>
        <v>Mutually Excluded</v>
      </c>
      <c r="K2022" s="10"/>
      <c r="L2022" s="10"/>
      <c r="N2022" s="220" t="s">
        <v>19</v>
      </c>
      <c r="O2022" s="54" t="str">
        <f>IF(J2022="Mutually Excluded","Exclude",IF(J2022= "Mutually Included","Include",M2022))</f>
        <v>Exclude</v>
      </c>
      <c r="P2022" s="54" t="str">
        <f>'Humans Alignment T&amp;A'!Z2022</f>
        <v>Exclude</v>
      </c>
      <c r="Q2022" s="120" t="str">
        <f>IF(AND(O2022="Exclude", P2022="Exclude"), "Mutually Excluded", IF(AND(OR(O2022="CERTAINLY INCLUDED", O2022="INCLUDE" ), OR(P2022="INCLUDE", P2022="MAYBE")), "MUTUALLY INCLUDED", IF(AND(O2022="MAYBE", P2022="MAYBE"), "Mutually MAYBE", IF(AND(O2022="Exclude", OR(P2022="INCLUDE", P2022="MAYBE")), "AI+Hum: No, Hum1+2: Yes", IF(AND(P2022="Exclude", OR(O2022="INCLUDE", O2022="CERTAINLY INCLUDED", H2022="MAYBE")), "Ai+hum: Yes, Hum1+2: No", "Other Conflict")))))</f>
        <v>Mutually Excluded</v>
      </c>
      <c r="U2022" s="121" t="str">
        <f>IF(Q2022="Mutually Excluded","Exclude",IF(Q2022= "Mutually Included","Include",R2022))</f>
        <v>Exclude</v>
      </c>
      <c r="V2022" s="122"/>
      <c r="X2022" s="117"/>
      <c r="Y2022" s="117"/>
      <c r="Z2022" s="103" t="str">
        <f t="shared" si="291"/>
        <v/>
      </c>
      <c r="AA2022" s="256"/>
      <c r="AB2022" s="186"/>
      <c r="AC2022" s="186"/>
      <c r="AD2022" s="203"/>
      <c r="AF2022" s="203"/>
      <c r="AG2022" s="102" t="str">
        <f t="shared" si="285"/>
        <v/>
      </c>
      <c r="AH2022" s="10" t="str">
        <f t="shared" si="288"/>
        <v/>
      </c>
      <c r="AI2022" s="102"/>
      <c r="AJ2022" s="10"/>
      <c r="AK2022" s="10"/>
      <c r="AL2022" s="105"/>
      <c r="AM2022" s="102"/>
      <c r="AN2022" s="10"/>
      <c r="AO2022" s="10" t="str">
        <f t="shared" si="286"/>
        <v/>
      </c>
      <c r="AT2022" s="10"/>
      <c r="AU2022" s="10" t="str">
        <f>IF(O2022="include",AF2022,"")</f>
        <v/>
      </c>
      <c r="AV2022" s="54" t="str">
        <f>IF(P2022="include",AF2022,"")</f>
        <v/>
      </c>
      <c r="BC2022" s="10"/>
      <c r="BH2022" s="10"/>
    </row>
    <row r="2023" spans="1:60" s="54" customFormat="1" ht="70.150000000000006" customHeight="1">
      <c r="A2023" s="10">
        <v>2175</v>
      </c>
      <c r="B2023" s="10"/>
      <c r="C2023" s="10" t="s">
        <v>2608</v>
      </c>
      <c r="D2023" s="10">
        <v>2</v>
      </c>
      <c r="E2023" s="10">
        <v>2</v>
      </c>
      <c r="F2023" s="10">
        <v>2</v>
      </c>
      <c r="G2023" s="119" t="str">
        <f t="shared" si="289"/>
        <v>EXCLUDED</v>
      </c>
      <c r="H2023" s="147" t="s">
        <v>901</v>
      </c>
      <c r="I2023" s="189" t="s">
        <v>901</v>
      </c>
      <c r="J2023" s="10" t="str">
        <f>IF(AND(G2023="Excluded", H2023="Excluded"), "Mutually Excluded", IF(AND(OR(G2023="CERTAINLY INCLUDED", G2023="INCLUDED", G2023="MAYBE" ), OR(H2023="INCLUDED", H2023="MAYBE")), "MUTUALLY INCLUDED", IF(AND(G2023="MAYBE", H2023="MAYBE"), "Mutually MAYBE", IF(AND(G2023="Excluded", OR(H2023="INCLUDED", H2023="MAYBE")), "AI: No, Human: Yes", IF(AND(H2023="Excluded", OR(G2023="INCLUDED", G2023="CERTAINLY INCLUDED", G2023="MAYBE")), "AI: Yes, Human: No", "Other Conflict")))))</f>
        <v>Mutually Excluded</v>
      </c>
      <c r="K2023" s="10"/>
      <c r="L2023" s="10"/>
      <c r="N2023" s="220" t="s">
        <v>19</v>
      </c>
      <c r="O2023" s="54" t="str">
        <f>IF(J2023="Mutually Excluded","Exclude",IF(J2023= "Mutually Included","Include",M2023))</f>
        <v>Exclude</v>
      </c>
      <c r="P2023" s="54" t="str">
        <f>'Humans Alignment T&amp;A'!Z2023</f>
        <v>Exclude</v>
      </c>
      <c r="Q2023" s="120" t="str">
        <f>IF(AND(O2023="Exclude", P2023="Exclude"), "Mutually Excluded", IF(AND(OR(O2023="CERTAINLY INCLUDED", O2023="INCLUDE" ), OR(P2023="INCLUDE", P2023="MAYBE")), "MUTUALLY INCLUDED", IF(AND(O2023="MAYBE", P2023="MAYBE"), "Mutually MAYBE", IF(AND(O2023="Exclude", OR(P2023="INCLUDE", P2023="MAYBE")), "AI+Hum: No, Hum1+2: Yes", IF(AND(P2023="Exclude", OR(O2023="INCLUDE", O2023="CERTAINLY INCLUDED", H2023="MAYBE")), "Ai+hum: Yes, Hum1+2: No", "Other Conflict")))))</f>
        <v>Mutually Excluded</v>
      </c>
      <c r="U2023" s="121" t="str">
        <f>IF(Q2023="Mutually Excluded","Exclude",IF(Q2023= "Mutually Included","Include",R2023))</f>
        <v>Exclude</v>
      </c>
      <c r="V2023" s="122"/>
      <c r="X2023" s="117"/>
      <c r="Y2023" s="117"/>
      <c r="Z2023" s="103" t="str">
        <f t="shared" si="291"/>
        <v/>
      </c>
      <c r="AA2023" s="256"/>
      <c r="AB2023" s="186"/>
      <c r="AC2023" s="186"/>
      <c r="AD2023" s="203"/>
      <c r="AF2023" s="203"/>
      <c r="AG2023" s="102" t="str">
        <f t="shared" si="285"/>
        <v/>
      </c>
      <c r="AH2023" s="10" t="str">
        <f t="shared" si="288"/>
        <v/>
      </c>
      <c r="AI2023" s="102"/>
      <c r="AJ2023" s="10"/>
      <c r="AK2023" s="10"/>
      <c r="AL2023" s="105"/>
      <c r="AM2023" s="102"/>
      <c r="AN2023" s="10"/>
      <c r="AO2023" s="10" t="str">
        <f t="shared" si="286"/>
        <v/>
      </c>
      <c r="AT2023" s="10"/>
      <c r="AU2023" s="10" t="str">
        <f>IF(O2023="include",AF2023,"")</f>
        <v/>
      </c>
      <c r="AV2023" s="54" t="str">
        <f>IF(P2023="include",AF2023,"")</f>
        <v/>
      </c>
      <c r="BC2023" s="10"/>
      <c r="BH2023" s="10"/>
    </row>
    <row r="2024" spans="1:60" s="54" customFormat="1" ht="45">
      <c r="A2024" s="10">
        <v>2176</v>
      </c>
      <c r="B2024" s="10"/>
      <c r="C2024" s="10" t="s">
        <v>2609</v>
      </c>
      <c r="D2024" s="10">
        <v>2</v>
      </c>
      <c r="E2024" s="10">
        <v>1</v>
      </c>
      <c r="F2024" s="10">
        <v>1</v>
      </c>
      <c r="G2024" s="119" t="str">
        <f t="shared" si="289"/>
        <v>EXCLUDED</v>
      </c>
      <c r="H2024" s="147" t="s">
        <v>901</v>
      </c>
      <c r="I2024" s="189" t="s">
        <v>901</v>
      </c>
      <c r="J2024" s="10" t="str">
        <f>IF(AND(G2024="Excluded", H2024="Excluded"), "Mutually Excluded", IF(AND(OR(G2024="CERTAINLY INCLUDED", G2024="INCLUDED", G2024="MAYBE" ), OR(H2024="INCLUDED", H2024="MAYBE")), "MUTUALLY INCLUDED", IF(AND(G2024="MAYBE", H2024="MAYBE"), "Mutually MAYBE", IF(AND(G2024="Excluded", OR(H2024="INCLUDED", H2024="MAYBE")), "AI: No, Human: Yes", IF(AND(H2024="Excluded", OR(G2024="INCLUDED", G2024="CERTAINLY INCLUDED", G2024="MAYBE")), "AI: Yes, Human: No", "Other Conflict")))))</f>
        <v>Mutually Excluded</v>
      </c>
      <c r="K2024" s="10"/>
      <c r="L2024" s="10"/>
      <c r="N2024" s="220" t="s">
        <v>19</v>
      </c>
      <c r="O2024" s="54" t="str">
        <f>IF(J2024="Mutually Excluded","Exclude",IF(J2024= "Mutually Included","Include",M2024))</f>
        <v>Exclude</v>
      </c>
      <c r="P2024" s="54" t="str">
        <f>'Humans Alignment T&amp;A'!Z2024</f>
        <v>Exclude</v>
      </c>
      <c r="Q2024" s="120" t="str">
        <f>IF(AND(O2024="Exclude", P2024="Exclude"), "Mutually Excluded", IF(AND(OR(O2024="CERTAINLY INCLUDED", O2024="INCLUDE" ), OR(P2024="INCLUDE", P2024="MAYBE")), "MUTUALLY INCLUDED", IF(AND(O2024="MAYBE", P2024="MAYBE"), "Mutually MAYBE", IF(AND(O2024="Exclude", OR(P2024="INCLUDE", P2024="MAYBE")), "AI+Hum: No, Hum1+2: Yes", IF(AND(P2024="Exclude", OR(O2024="INCLUDE", O2024="CERTAINLY INCLUDED", H2024="MAYBE")), "Ai+hum: Yes, Hum1+2: No", "Other Conflict")))))</f>
        <v>Mutually Excluded</v>
      </c>
      <c r="U2024" s="121" t="str">
        <f>IF(Q2024="Mutually Excluded","Exclude",IF(Q2024= "Mutually Included","Include",R2024))</f>
        <v>Exclude</v>
      </c>
      <c r="V2024" s="122"/>
      <c r="X2024" s="117"/>
      <c r="Y2024" s="117"/>
      <c r="Z2024" s="103" t="str">
        <f t="shared" si="291"/>
        <v/>
      </c>
      <c r="AA2024" s="256"/>
      <c r="AB2024" s="186"/>
      <c r="AC2024" s="186"/>
      <c r="AD2024" s="203"/>
      <c r="AF2024" s="203"/>
      <c r="AG2024" s="102" t="str">
        <f t="shared" si="285"/>
        <v/>
      </c>
      <c r="AH2024" s="10" t="str">
        <f t="shared" si="288"/>
        <v/>
      </c>
      <c r="AI2024" s="102"/>
      <c r="AJ2024" s="10"/>
      <c r="AK2024" s="10"/>
      <c r="AL2024" s="105"/>
      <c r="AM2024" s="102"/>
      <c r="AN2024" s="10"/>
      <c r="AO2024" s="10" t="str">
        <f t="shared" si="286"/>
        <v/>
      </c>
      <c r="AT2024" s="10"/>
      <c r="AU2024" s="10" t="str">
        <f>IF(O2024="include",AF2024,"")</f>
        <v/>
      </c>
      <c r="AV2024" s="54" t="str">
        <f>IF(P2024="include",AF2024,"")</f>
        <v/>
      </c>
      <c r="BC2024" s="10"/>
      <c r="BH2024" s="10"/>
    </row>
    <row r="2025" spans="1:60" s="54" customFormat="1" ht="30">
      <c r="A2025" s="10">
        <v>2177</v>
      </c>
      <c r="B2025" s="10"/>
      <c r="C2025" s="10" t="s">
        <v>2610</v>
      </c>
      <c r="D2025" s="10">
        <v>3</v>
      </c>
      <c r="E2025" s="10">
        <v>2</v>
      </c>
      <c r="F2025" s="10">
        <v>2</v>
      </c>
      <c r="G2025" s="119" t="str">
        <f t="shared" si="289"/>
        <v>EXCLUDED</v>
      </c>
      <c r="H2025" s="147" t="s">
        <v>901</v>
      </c>
      <c r="I2025" s="189" t="s">
        <v>901</v>
      </c>
      <c r="J2025" s="10" t="str">
        <f>IF(AND(G2025="Excluded", H2025="Excluded"), "Mutually Excluded", IF(AND(OR(G2025="CERTAINLY INCLUDED", G2025="INCLUDED", G2025="MAYBE" ), OR(H2025="INCLUDED", H2025="MAYBE")), "MUTUALLY INCLUDED", IF(AND(G2025="MAYBE", H2025="MAYBE"), "Mutually MAYBE", IF(AND(G2025="Excluded", OR(H2025="INCLUDED", H2025="MAYBE")), "AI: No, Human: Yes", IF(AND(H2025="Excluded", OR(G2025="INCLUDED", G2025="CERTAINLY INCLUDED", G2025="MAYBE")), "AI: Yes, Human: No", "Other Conflict")))))</f>
        <v>Mutually Excluded</v>
      </c>
      <c r="K2025" s="10"/>
      <c r="L2025" s="10"/>
      <c r="N2025" s="220" t="s">
        <v>19</v>
      </c>
      <c r="O2025" s="54" t="str">
        <f>IF(J2025="Mutually Excluded","Exclude",IF(J2025= "Mutually Included","Include",M2025))</f>
        <v>Exclude</v>
      </c>
      <c r="P2025" s="54" t="str">
        <f>'Humans Alignment T&amp;A'!Z2025</f>
        <v>Exclude</v>
      </c>
      <c r="Q2025" s="120" t="str">
        <f>IF(AND(O2025="Exclude", P2025="Exclude"), "Mutually Excluded", IF(AND(OR(O2025="CERTAINLY INCLUDED", O2025="INCLUDE" ), OR(P2025="INCLUDE", P2025="MAYBE")), "MUTUALLY INCLUDED", IF(AND(O2025="MAYBE", P2025="MAYBE"), "Mutually MAYBE", IF(AND(O2025="Exclude", OR(P2025="INCLUDE", P2025="MAYBE")), "AI+Hum: No, Hum1+2: Yes", IF(AND(P2025="Exclude", OR(O2025="INCLUDE", O2025="CERTAINLY INCLUDED", H2025="MAYBE")), "Ai+hum: Yes, Hum1+2: No", "Other Conflict")))))</f>
        <v>Mutually Excluded</v>
      </c>
      <c r="U2025" s="121" t="str">
        <f>IF(Q2025="Mutually Excluded","Exclude",IF(Q2025= "Mutually Included","Include",R2025))</f>
        <v>Exclude</v>
      </c>
      <c r="V2025" s="122"/>
      <c r="X2025" s="117"/>
      <c r="Y2025" s="117"/>
      <c r="Z2025" s="103" t="str">
        <f t="shared" si="291"/>
        <v/>
      </c>
      <c r="AA2025" s="256"/>
      <c r="AB2025" s="186"/>
      <c r="AC2025" s="186"/>
      <c r="AD2025" s="203"/>
      <c r="AF2025" s="203"/>
      <c r="AG2025" s="102" t="str">
        <f t="shared" si="285"/>
        <v/>
      </c>
      <c r="AH2025" s="10" t="str">
        <f t="shared" si="288"/>
        <v/>
      </c>
      <c r="AI2025" s="102"/>
      <c r="AJ2025" s="10"/>
      <c r="AK2025" s="10"/>
      <c r="AL2025" s="105"/>
      <c r="AM2025" s="102"/>
      <c r="AN2025" s="10"/>
      <c r="AO2025" s="10" t="str">
        <f t="shared" si="286"/>
        <v/>
      </c>
      <c r="AT2025" s="10"/>
      <c r="AU2025" s="10" t="str">
        <f>IF(O2025="include",AF2025,"")</f>
        <v/>
      </c>
      <c r="AV2025" s="54" t="str">
        <f>IF(P2025="include",AF2025,"")</f>
        <v/>
      </c>
      <c r="BC2025" s="10"/>
      <c r="BH2025" s="10"/>
    </row>
    <row r="2026" spans="1:60" s="54" customFormat="1" ht="30">
      <c r="A2026" s="10">
        <v>2178</v>
      </c>
      <c r="B2026" s="10"/>
      <c r="C2026" s="10" t="s">
        <v>2611</v>
      </c>
      <c r="D2026" s="10">
        <v>1</v>
      </c>
      <c r="E2026" s="10">
        <v>1</v>
      </c>
      <c r="F2026" s="10">
        <v>1</v>
      </c>
      <c r="G2026" s="119" t="str">
        <f t="shared" si="289"/>
        <v>EXCLUDED</v>
      </c>
      <c r="H2026" s="147" t="s">
        <v>901</v>
      </c>
      <c r="I2026" s="189" t="s">
        <v>901</v>
      </c>
      <c r="J2026" s="10" t="str">
        <f>IF(AND(G2026="Excluded", H2026="Excluded"), "Mutually Excluded", IF(AND(OR(G2026="CERTAINLY INCLUDED", G2026="INCLUDED", G2026="MAYBE" ), OR(H2026="INCLUDED", H2026="MAYBE")), "MUTUALLY INCLUDED", IF(AND(G2026="MAYBE", H2026="MAYBE"), "Mutually MAYBE", IF(AND(G2026="Excluded", OR(H2026="INCLUDED", H2026="MAYBE")), "AI: No, Human: Yes", IF(AND(H2026="Excluded", OR(G2026="INCLUDED", G2026="CERTAINLY INCLUDED", G2026="MAYBE")), "AI: Yes, Human: No", "Other Conflict")))))</f>
        <v>Mutually Excluded</v>
      </c>
      <c r="K2026" s="10"/>
      <c r="L2026" s="10"/>
      <c r="N2026" s="220" t="s">
        <v>19</v>
      </c>
      <c r="O2026" s="54" t="str">
        <f>IF(J2026="Mutually Excluded","Exclude",IF(J2026= "Mutually Included","Include",M2026))</f>
        <v>Exclude</v>
      </c>
      <c r="P2026" s="54" t="str">
        <f>'Humans Alignment T&amp;A'!Z2026</f>
        <v>Exclude</v>
      </c>
      <c r="Q2026" s="120" t="str">
        <f>IF(AND(O2026="Exclude", P2026="Exclude"), "Mutually Excluded", IF(AND(OR(O2026="CERTAINLY INCLUDED", O2026="INCLUDE" ), OR(P2026="INCLUDE", P2026="MAYBE")), "MUTUALLY INCLUDED", IF(AND(O2026="MAYBE", P2026="MAYBE"), "Mutually MAYBE", IF(AND(O2026="Exclude", OR(P2026="INCLUDE", P2026="MAYBE")), "AI+Hum: No, Hum1+2: Yes", IF(AND(P2026="Exclude", OR(O2026="INCLUDE", O2026="CERTAINLY INCLUDED", H2026="MAYBE")), "Ai+hum: Yes, Hum1+2: No", "Other Conflict")))))</f>
        <v>Mutually Excluded</v>
      </c>
      <c r="U2026" s="121" t="str">
        <f>IF(Q2026="Mutually Excluded","Exclude",IF(Q2026= "Mutually Included","Include",R2026))</f>
        <v>Exclude</v>
      </c>
      <c r="V2026" s="122"/>
      <c r="X2026" s="117"/>
      <c r="Y2026" s="117"/>
      <c r="Z2026" s="103" t="str">
        <f t="shared" si="291"/>
        <v/>
      </c>
      <c r="AA2026" s="256"/>
      <c r="AB2026" s="186"/>
      <c r="AC2026" s="186"/>
      <c r="AD2026" s="203"/>
      <c r="AF2026" s="203"/>
      <c r="AG2026" s="102" t="str">
        <f t="shared" si="285"/>
        <v/>
      </c>
      <c r="AH2026" s="10" t="str">
        <f t="shared" si="288"/>
        <v/>
      </c>
      <c r="AI2026" s="102"/>
      <c r="AJ2026" s="10"/>
      <c r="AK2026" s="10"/>
      <c r="AL2026" s="105"/>
      <c r="AM2026" s="102"/>
      <c r="AN2026" s="10"/>
      <c r="AO2026" s="10" t="str">
        <f t="shared" si="286"/>
        <v/>
      </c>
      <c r="AT2026" s="10"/>
      <c r="AU2026" s="10" t="str">
        <f>IF(O2026="include",AF2026,"")</f>
        <v/>
      </c>
      <c r="AV2026" s="54" t="str">
        <f>IF(P2026="include",AF2026,"")</f>
        <v/>
      </c>
      <c r="BC2026" s="10"/>
      <c r="BH2026" s="10"/>
    </row>
    <row r="2027" spans="1:60" s="54" customFormat="1" ht="30">
      <c r="A2027" s="10">
        <v>2179</v>
      </c>
      <c r="B2027" s="10"/>
      <c r="C2027" s="10" t="s">
        <v>2612</v>
      </c>
      <c r="D2027" s="10">
        <v>4</v>
      </c>
      <c r="E2027" s="10">
        <v>3</v>
      </c>
      <c r="F2027" s="10">
        <v>4</v>
      </c>
      <c r="G2027" s="119" t="str">
        <f t="shared" si="289"/>
        <v>EXCLUDED</v>
      </c>
      <c r="H2027" s="147" t="s">
        <v>901</v>
      </c>
      <c r="I2027" s="189" t="s">
        <v>901</v>
      </c>
      <c r="J2027" s="10" t="str">
        <f>IF(AND(G2027="Excluded", H2027="Excluded"), "Mutually Excluded", IF(AND(OR(G2027="CERTAINLY INCLUDED", G2027="INCLUDED", G2027="MAYBE" ), OR(H2027="INCLUDED", H2027="MAYBE")), "MUTUALLY INCLUDED", IF(AND(G2027="MAYBE", H2027="MAYBE"), "Mutually MAYBE", IF(AND(G2027="Excluded", OR(H2027="INCLUDED", H2027="MAYBE")), "AI: No, Human: Yes", IF(AND(H2027="Excluded", OR(G2027="INCLUDED", G2027="CERTAINLY INCLUDED", G2027="MAYBE")), "AI: Yes, Human: No", "Other Conflict")))))</f>
        <v>Mutually Excluded</v>
      </c>
      <c r="K2027" s="10"/>
      <c r="L2027" s="10"/>
      <c r="N2027" s="220" t="s">
        <v>19</v>
      </c>
      <c r="O2027" s="54" t="str">
        <f>IF(J2027="Mutually Excluded","Exclude",IF(J2027= "Mutually Included","Include",M2027))</f>
        <v>Exclude</v>
      </c>
      <c r="P2027" s="54" t="str">
        <f>'Humans Alignment T&amp;A'!Z2027</f>
        <v>Exclude</v>
      </c>
      <c r="Q2027" s="120" t="str">
        <f>IF(AND(O2027="Exclude", P2027="Exclude"), "Mutually Excluded", IF(AND(OR(O2027="CERTAINLY INCLUDED", O2027="INCLUDE" ), OR(P2027="INCLUDE", P2027="MAYBE")), "MUTUALLY INCLUDED", IF(AND(O2027="MAYBE", P2027="MAYBE"), "Mutually MAYBE", IF(AND(O2027="Exclude", OR(P2027="INCLUDE", P2027="MAYBE")), "AI+Hum: No, Hum1+2: Yes", IF(AND(P2027="Exclude", OR(O2027="INCLUDE", O2027="CERTAINLY INCLUDED", H2027="MAYBE")), "Ai+hum: Yes, Hum1+2: No", "Other Conflict")))))</f>
        <v>Mutually Excluded</v>
      </c>
      <c r="U2027" s="121" t="str">
        <f>IF(Q2027="Mutually Excluded","Exclude",IF(Q2027= "Mutually Included","Include",R2027))</f>
        <v>Exclude</v>
      </c>
      <c r="V2027" s="122"/>
      <c r="X2027" s="117"/>
      <c r="Y2027" s="117"/>
      <c r="Z2027" s="103" t="str">
        <f t="shared" si="291"/>
        <v/>
      </c>
      <c r="AA2027" s="256"/>
      <c r="AB2027" s="186"/>
      <c r="AC2027" s="186"/>
      <c r="AD2027" s="203"/>
      <c r="AF2027" s="203"/>
      <c r="AG2027" s="102" t="str">
        <f t="shared" si="285"/>
        <v/>
      </c>
      <c r="AH2027" s="10" t="str">
        <f t="shared" si="288"/>
        <v/>
      </c>
      <c r="AI2027" s="102"/>
      <c r="AJ2027" s="10"/>
      <c r="AK2027" s="10"/>
      <c r="AL2027" s="105"/>
      <c r="AM2027" s="102"/>
      <c r="AN2027" s="10"/>
      <c r="AO2027" s="10" t="str">
        <f t="shared" si="286"/>
        <v/>
      </c>
      <c r="AT2027" s="10"/>
      <c r="AU2027" s="10" t="str">
        <f>IF(O2027="include",AF2027,"")</f>
        <v/>
      </c>
      <c r="AV2027" s="54" t="str">
        <f>IF(P2027="include",AF2027,"")</f>
        <v/>
      </c>
    </row>
    <row r="2028" spans="1:60" s="54" customFormat="1" ht="30">
      <c r="A2028" s="10">
        <v>2180</v>
      </c>
      <c r="B2028" s="10"/>
      <c r="C2028" s="10" t="s">
        <v>2613</v>
      </c>
      <c r="D2028" s="10">
        <v>2</v>
      </c>
      <c r="E2028" s="10">
        <v>2</v>
      </c>
      <c r="F2028" s="10">
        <v>2</v>
      </c>
      <c r="G2028" s="119" t="str">
        <f t="shared" si="289"/>
        <v>EXCLUDED</v>
      </c>
      <c r="H2028" s="147" t="s">
        <v>901</v>
      </c>
      <c r="I2028" s="189" t="s">
        <v>901</v>
      </c>
      <c r="J2028" s="10" t="str">
        <f>IF(AND(G2028="Excluded", H2028="Excluded"), "Mutually Excluded", IF(AND(OR(G2028="CERTAINLY INCLUDED", G2028="INCLUDED", G2028="MAYBE" ), OR(H2028="INCLUDED", H2028="MAYBE")), "MUTUALLY INCLUDED", IF(AND(G2028="MAYBE", H2028="MAYBE"), "Mutually MAYBE", IF(AND(G2028="Excluded", OR(H2028="INCLUDED", H2028="MAYBE")), "AI: No, Human: Yes", IF(AND(H2028="Excluded", OR(G2028="INCLUDED", G2028="CERTAINLY INCLUDED", G2028="MAYBE")), "AI: Yes, Human: No", "Other Conflict")))))</f>
        <v>Mutually Excluded</v>
      </c>
      <c r="K2028" s="10"/>
      <c r="L2028" s="10"/>
      <c r="N2028" s="220" t="s">
        <v>19</v>
      </c>
      <c r="O2028" s="54" t="str">
        <f>IF(J2028="Mutually Excluded","Exclude",IF(J2028= "Mutually Included","Include",M2028))</f>
        <v>Exclude</v>
      </c>
      <c r="P2028" s="54" t="str">
        <f>'Humans Alignment T&amp;A'!Z2028</f>
        <v>Exclude</v>
      </c>
      <c r="Q2028" s="120" t="str">
        <f>IF(AND(O2028="Exclude", P2028="Exclude"), "Mutually Excluded", IF(AND(OR(O2028="CERTAINLY INCLUDED", O2028="INCLUDE" ), OR(P2028="INCLUDE", P2028="MAYBE")), "MUTUALLY INCLUDED", IF(AND(O2028="MAYBE", P2028="MAYBE"), "Mutually MAYBE", IF(AND(O2028="Exclude", OR(P2028="INCLUDE", P2028="MAYBE")), "AI+Hum: No, Hum1+2: Yes", IF(AND(P2028="Exclude", OR(O2028="INCLUDE", O2028="CERTAINLY INCLUDED", H2028="MAYBE")), "Ai+hum: Yes, Hum1+2: No", "Other Conflict")))))</f>
        <v>Mutually Excluded</v>
      </c>
      <c r="U2028" s="121" t="str">
        <f>IF(Q2028="Mutually Excluded","Exclude",IF(Q2028= "Mutually Included","Include",R2028))</f>
        <v>Exclude</v>
      </c>
      <c r="V2028" s="122"/>
      <c r="X2028" s="117"/>
      <c r="Y2028" s="117"/>
      <c r="Z2028" s="103" t="str">
        <f t="shared" si="291"/>
        <v/>
      </c>
      <c r="AA2028" s="256"/>
      <c r="AB2028" s="186"/>
      <c r="AC2028" s="186"/>
      <c r="AD2028" s="203"/>
      <c r="AF2028" s="203"/>
      <c r="AG2028" s="102" t="str">
        <f t="shared" si="285"/>
        <v/>
      </c>
      <c r="AH2028" s="10" t="str">
        <f t="shared" si="288"/>
        <v/>
      </c>
      <c r="AI2028" s="102"/>
      <c r="AJ2028" s="10"/>
      <c r="AK2028" s="10"/>
      <c r="AL2028" s="105"/>
      <c r="AM2028" s="102"/>
      <c r="AN2028" s="10"/>
      <c r="AO2028" s="10" t="str">
        <f t="shared" si="286"/>
        <v/>
      </c>
      <c r="AT2028" s="10"/>
      <c r="AU2028" s="10" t="str">
        <f>IF(O2028="include",AF2028,"")</f>
        <v/>
      </c>
      <c r="AV2028" s="54" t="str">
        <f>IF(P2028="include",AF2028,"")</f>
        <v/>
      </c>
    </row>
    <row r="2029" spans="1:60" s="54" customFormat="1" ht="45">
      <c r="A2029" s="10">
        <v>2181</v>
      </c>
      <c r="B2029" s="10"/>
      <c r="C2029" s="10" t="s">
        <v>2614</v>
      </c>
      <c r="D2029" s="10">
        <v>2</v>
      </c>
      <c r="E2029" s="10">
        <v>2</v>
      </c>
      <c r="F2029" s="10">
        <v>2</v>
      </c>
      <c r="G2029" s="119" t="str">
        <f t="shared" si="289"/>
        <v>EXCLUDED</v>
      </c>
      <c r="H2029" s="147" t="s">
        <v>901</v>
      </c>
      <c r="I2029" s="189" t="s">
        <v>901</v>
      </c>
      <c r="J2029" s="10" t="str">
        <f>IF(AND(G2029="Excluded", H2029="Excluded"), "Mutually Excluded", IF(AND(OR(G2029="CERTAINLY INCLUDED", G2029="INCLUDED", G2029="MAYBE" ), OR(H2029="INCLUDED", H2029="MAYBE")), "MUTUALLY INCLUDED", IF(AND(G2029="MAYBE", H2029="MAYBE"), "Mutually MAYBE", IF(AND(G2029="Excluded", OR(H2029="INCLUDED", H2029="MAYBE")), "AI: No, Human: Yes", IF(AND(H2029="Excluded", OR(G2029="INCLUDED", G2029="CERTAINLY INCLUDED", G2029="MAYBE")), "AI: Yes, Human: No", "Other Conflict")))))</f>
        <v>Mutually Excluded</v>
      </c>
      <c r="K2029" s="10"/>
      <c r="L2029" s="10"/>
      <c r="N2029" s="220" t="s">
        <v>19</v>
      </c>
      <c r="O2029" s="54" t="str">
        <f>IF(J2029="Mutually Excluded","Exclude",IF(J2029= "Mutually Included","Include",M2029))</f>
        <v>Exclude</v>
      </c>
      <c r="P2029" s="54" t="str">
        <f>'Humans Alignment T&amp;A'!Z2029</f>
        <v>Exclude</v>
      </c>
      <c r="Q2029" s="120" t="str">
        <f>IF(AND(O2029="Exclude", P2029="Exclude"), "Mutually Excluded", IF(AND(OR(O2029="CERTAINLY INCLUDED", O2029="INCLUDE" ), OR(P2029="INCLUDE", P2029="MAYBE")), "MUTUALLY INCLUDED", IF(AND(O2029="MAYBE", P2029="MAYBE"), "Mutually MAYBE", IF(AND(O2029="Exclude", OR(P2029="INCLUDE", P2029="MAYBE")), "AI+Hum: No, Hum1+2: Yes", IF(AND(P2029="Exclude", OR(O2029="INCLUDE", O2029="CERTAINLY INCLUDED", H2029="MAYBE")), "Ai+hum: Yes, Hum1+2: No", "Other Conflict")))))</f>
        <v>Mutually Excluded</v>
      </c>
      <c r="U2029" s="121" t="str">
        <f>IF(Q2029="Mutually Excluded","Exclude",IF(Q2029= "Mutually Included","Include",R2029))</f>
        <v>Exclude</v>
      </c>
      <c r="V2029" s="122"/>
      <c r="X2029" s="117"/>
      <c r="Y2029" s="117"/>
      <c r="Z2029" s="103" t="str">
        <f t="shared" ref="Z2029:Z2092" si="292">IF(OR(ISBLANK(AF2029), ISBLANK(V2029)), "", IF(AND(OR(AF2029="Include", AF2029="Maybe"), OR(V2029="Include", V2029="Maybe", V2029="Certainly Included")), "Mutually Included", IF(AND(AF2029="Exclude", V2029="Exclude"), "Mutually Excluded", IF(AND(AF2029="Exclude", OR(V2029="Include", V2029="Maybe")), "Nikos Excluded, Cindy Included", IF(AND(OR(AF2029="Include", AF2029="Maybe"), V2029="Exclude"), "Nikos Included, Cindy Excluded", "Pal")))))</f>
        <v/>
      </c>
      <c r="AA2029" s="256"/>
      <c r="AB2029" s="186"/>
      <c r="AC2029" s="186"/>
      <c r="AD2029" s="203"/>
      <c r="AF2029" s="203"/>
      <c r="AG2029" s="102" t="str">
        <f t="shared" ref="AG2029:AG2049" si="293">IF(OR(ISBLANK(AF2029), ISBLANK(AD2029)), "", IF(AND(OR(AF2029="Include", AF2029="Maybe"), OR(AD2029="Include", AD2029="Maybe", AD2029="Certainly Included")), "Mutually Included", IF(AND(AF2029="Exclude", AD2029="Exclude"), "Mutually Excluded", IF(AND(AF2029="Exclude", OR(AD2029="Include", AD2029="Maybe")), "Nikos Excluded, Mikhail Included", IF(AND(OR(AF2029="Include", AF2029="Maybe"), AD2029="Exclude"), "Nikos Included, Mikhail Excluded", "Pal")))))</f>
        <v/>
      </c>
      <c r="AH2029" s="10" t="str">
        <f t="shared" si="288"/>
        <v/>
      </c>
      <c r="AI2029" s="102"/>
      <c r="AJ2029" s="10"/>
      <c r="AK2029" s="10"/>
      <c r="AL2029" s="105"/>
      <c r="AM2029" s="102"/>
      <c r="AN2029" s="10"/>
      <c r="AO2029" s="10" t="str">
        <f t="shared" ref="AO2029:AO2092" si="294">IF(OR(ISBLANK(AF2029), ISBLANK(AP2029)), "", IF(AND(OR(AF2029="Include", AF2029="Maybe"), OR(AP2029="Include", AP2029="Maybe", AP2029="Certainly Included")), "Mutually Included", IF(AND(AF2029="Exclude", AP2029="Exclude"), "Mutually Excluded", IF(AND(AF2029="Exclude", OR(AP2029="Include", AP2029="Maybe",, AP2029="Certainly Included")), "Human Excluded, AI Included", IF(AND(OR(AF2029="Include", AF2029="Maybe"), AP2029="Exclude"), "Human Included, AI Excluded", "Pal")))))</f>
        <v/>
      </c>
      <c r="AT2029" s="10"/>
      <c r="AU2029" s="10" t="str">
        <f>IF(O2029="include",AF2029,"")</f>
        <v/>
      </c>
      <c r="AV2029" s="54" t="str">
        <f>IF(P2029="include",AF2029,"")</f>
        <v/>
      </c>
    </row>
    <row r="2030" spans="1:60" s="54" customFormat="1" ht="172.5" customHeight="1">
      <c r="A2030" s="10">
        <v>2182</v>
      </c>
      <c r="B2030" s="187" t="s">
        <v>2615</v>
      </c>
      <c r="C2030" s="10" t="s">
        <v>2615</v>
      </c>
      <c r="D2030" s="10">
        <v>4</v>
      </c>
      <c r="E2030" s="10">
        <v>4</v>
      </c>
      <c r="F2030" s="10">
        <v>3</v>
      </c>
      <c r="G2030" s="119" t="str">
        <f t="shared" si="289"/>
        <v>EXCLUDED</v>
      </c>
      <c r="H2030" s="46" t="s">
        <v>1752</v>
      </c>
      <c r="I2030" s="189" t="s">
        <v>1752</v>
      </c>
      <c r="J2030" s="10" t="str">
        <f>IF(AND(G2030="Excluded", H2030="Excluded"), "Mutually Excluded", IF(AND(OR(G2030="CERTAINLY INCLUDED", G2030="INCLUDED", G2030="MAYBE" ), OR(H2030="INCLUDED", H2030="MAYBE")), "MUTUALLY INCLUDED", IF(AND(G2030="MAYBE", H2030="MAYBE"), "Mutually MAYBE", IF(AND(G2030="Excluded", OR(H2030="INCLUDED", H2030="MAYBE")), "AI: No, Human: Yes", IF(AND(H2030="Excluded", OR(G2030="INCLUDED", G2030="CERTAINLY INCLUDED", G2030="MAYBE")), "AI: Yes, Human: No", "Other Conflict")))))</f>
        <v>AI: No, Human: Yes</v>
      </c>
      <c r="K2030" s="10" t="s">
        <v>3012</v>
      </c>
      <c r="L2030" s="10" t="s">
        <v>23</v>
      </c>
      <c r="M2030" s="54" t="s">
        <v>23</v>
      </c>
      <c r="N2030" s="220" t="s">
        <v>23</v>
      </c>
      <c r="O2030" s="54" t="str">
        <f>IF(J2030="Mutually Excluded","Exclude",IF(J2030= "Mutually Included","Include",M2030))</f>
        <v>Include</v>
      </c>
      <c r="P2030" s="54" t="str">
        <f>'Humans Alignment T&amp;A'!Z2030</f>
        <v>Include</v>
      </c>
      <c r="Q2030" s="120" t="str">
        <f>IF(AND(O2030="Exclude", P2030="Exclude"), "Mutually Excluded", IF(AND(OR(O2030="CERTAINLY INCLUDED", O2030="INCLUDE" ), OR(P2030="INCLUDE", P2030="MAYBE")), "MUTUALLY INCLUDED", IF(AND(O2030="MAYBE", P2030="MAYBE"), "Mutually MAYBE", IF(AND(O2030="Exclude", OR(P2030="INCLUDE", P2030="MAYBE")), "AI+Hum: No, Hum1+2: Yes", IF(AND(P2030="Exclude", OR(O2030="INCLUDE", O2030="CERTAINLY INCLUDED", H2030="MAYBE")), "Ai+hum: Yes, Hum1+2: No", "Other Conflict")))))</f>
        <v>MUTUALLY INCLUDED</v>
      </c>
      <c r="R2030" s="185"/>
      <c r="U2030" s="121" t="str">
        <f>IF(Q2030="Mutually Excluded","Exclude",IF(Q2030= "Mutually Included","Include",R2030))</f>
        <v>Include</v>
      </c>
      <c r="V2030" s="122" t="s">
        <v>19</v>
      </c>
      <c r="W2030" s="190" t="s">
        <v>19</v>
      </c>
      <c r="X2030" s="201" t="s">
        <v>901</v>
      </c>
      <c r="Y2030" s="201" t="s">
        <v>3028</v>
      </c>
      <c r="Z2030" s="103" t="str">
        <f>IF(OR(ISBLANK(AF2030), ISBLANK(V2030)), "", IF(AND(OR(AF2030="Include", AF2030="Maybe"), OR(V2030="Include", V2030="Maybe", V2030="Certainly Included")), "Mutually Included", IF(AND(AF2030="Exclude", V2030="Exclude"), "Mutually Excluded", IF(AND(AF2030="Exclude", OR(V2030="Include", V2030="Maybe")), "Nikos Excluded, Cindy Included", IF(AND(OR(AF2030="Include", AF2030="Maybe"), V2030="Exclude"), "Nikos Included, Cindy Excluded", "Pal")))))</f>
        <v>Mutually Excluded</v>
      </c>
      <c r="AA2030" s="104" t="s">
        <v>19</v>
      </c>
      <c r="AB2030" s="186"/>
      <c r="AC2030" s="186"/>
      <c r="AD2030" s="203" t="s">
        <v>19</v>
      </c>
      <c r="AF2030" s="203" t="s">
        <v>19</v>
      </c>
      <c r="AG2030" s="102" t="str">
        <f t="shared" si="293"/>
        <v>Mutually Excluded</v>
      </c>
      <c r="AH2030" s="10" t="str">
        <f t="shared" ref="AH2030" si="295">IF(OR(ISBLANK(AF2030), ISBLANK(AP2030)), "", IF(AND(OR(AF2030="Include", AF2030="Maybe"), OR(AP2030="Included", AP2030="Maybe", AP2030="Certainly Included")), "Mutually Included", IF(AND(AF2030="Exclude", AP2030="Exclude"), "Mutually Excluded", IF(AND(AF2030="Exclude", OR(AP2030="Include", AP2030="Maybe")), "Human Excluded, AI Included", IF(AND(OR(AF2030="Include", AF2030="Maybe"), AP2030="Exclude"), "Human Included, AI Excluded", "Pal")))))</f>
        <v>Mutually Excluded</v>
      </c>
      <c r="AI2030" s="102" t="s">
        <v>19</v>
      </c>
      <c r="AJ2030" s="10"/>
      <c r="AK2030" s="10"/>
      <c r="AL2030" s="107" t="s">
        <v>19</v>
      </c>
      <c r="AM2030" s="102"/>
      <c r="AN2030" s="10"/>
      <c r="AO2030" s="10" t="str">
        <f t="shared" si="294"/>
        <v>Mutually Excluded</v>
      </c>
      <c r="AP2030" s="185" t="str">
        <f>IF(COUNTA(AQ2030:AS2030)=0, "", IF(COUNTIF(AQ2030:AS2030,5)=3, "Include", IF(COUNTIF(AQ2030:AS2030,5)&gt;=1, "Maybe", "Exclude")))</f>
        <v>Exclude</v>
      </c>
      <c r="AQ2030" s="54">
        <v>2</v>
      </c>
      <c r="AR2030" s="54">
        <v>3</v>
      </c>
      <c r="AS2030" s="54">
        <v>1</v>
      </c>
      <c r="AT2030" s="10"/>
      <c r="AU2030" s="10" t="str">
        <f>IF(O2030="include",AF2030,"")</f>
        <v>Exclude</v>
      </c>
      <c r="AV2030" s="54" t="str">
        <f>IF(P2030="include",AF2030,"")</f>
        <v>Exclude</v>
      </c>
    </row>
    <row r="2031" spans="1:60" s="54" customFormat="1" ht="30">
      <c r="A2031" s="10">
        <v>2183</v>
      </c>
      <c r="B2031" s="10"/>
      <c r="C2031" s="10" t="s">
        <v>2617</v>
      </c>
      <c r="D2031" s="10">
        <v>2</v>
      </c>
      <c r="E2031" s="10">
        <v>2</v>
      </c>
      <c r="F2031" s="10">
        <v>2</v>
      </c>
      <c r="G2031" s="119" t="str">
        <f t="shared" si="289"/>
        <v>EXCLUDED</v>
      </c>
      <c r="H2031" s="147" t="s">
        <v>901</v>
      </c>
      <c r="I2031" s="189" t="s">
        <v>901</v>
      </c>
      <c r="J2031" s="10" t="str">
        <f>IF(AND(G2031="Excluded", H2031="Excluded"), "Mutually Excluded", IF(AND(OR(G2031="CERTAINLY INCLUDED", G2031="INCLUDED", G2031="MAYBE" ), OR(H2031="INCLUDED", H2031="MAYBE")), "MUTUALLY INCLUDED", IF(AND(G2031="MAYBE", H2031="MAYBE"), "Mutually MAYBE", IF(AND(G2031="Excluded", OR(H2031="INCLUDED", H2031="MAYBE")), "AI: No, Human: Yes", IF(AND(H2031="Excluded", OR(G2031="INCLUDED", G2031="CERTAINLY INCLUDED", G2031="MAYBE")), "AI: Yes, Human: No", "Other Conflict")))))</f>
        <v>Mutually Excluded</v>
      </c>
      <c r="K2031" s="10"/>
      <c r="L2031" s="10"/>
      <c r="N2031" s="220" t="s">
        <v>19</v>
      </c>
      <c r="O2031" s="54" t="str">
        <f>IF(J2031="Mutually Excluded","Exclude",IF(J2031= "Mutually Included","Include",M2031))</f>
        <v>Exclude</v>
      </c>
      <c r="P2031" s="54" t="str">
        <f>'Humans Alignment T&amp;A'!Z2031</f>
        <v>Exclude</v>
      </c>
      <c r="Q2031" s="120" t="str">
        <f>IF(AND(O2031="Exclude", P2031="Exclude"), "Mutually Excluded", IF(AND(OR(O2031="CERTAINLY INCLUDED", O2031="INCLUDE" ), OR(P2031="INCLUDE", P2031="MAYBE")), "MUTUALLY INCLUDED", IF(AND(O2031="MAYBE", P2031="MAYBE"), "Mutually MAYBE", IF(AND(O2031="Exclude", OR(P2031="INCLUDE", P2031="MAYBE")), "AI+Hum: No, Hum1+2: Yes", IF(AND(P2031="Exclude", OR(O2031="INCLUDE", O2031="CERTAINLY INCLUDED", H2031="MAYBE")), "Ai+hum: Yes, Hum1+2: No", "Other Conflict")))))</f>
        <v>Mutually Excluded</v>
      </c>
      <c r="U2031" s="121" t="str">
        <f>IF(Q2031="Mutually Excluded","Exclude",IF(Q2031= "Mutually Included","Include",R2031))</f>
        <v>Exclude</v>
      </c>
      <c r="V2031" s="122"/>
      <c r="X2031" s="117"/>
      <c r="Y2031" s="117"/>
      <c r="Z2031" s="103" t="str">
        <f t="shared" si="292"/>
        <v/>
      </c>
      <c r="AA2031" s="256"/>
      <c r="AB2031" s="186"/>
      <c r="AC2031" s="186"/>
      <c r="AD2031" s="203"/>
      <c r="AF2031" s="203"/>
      <c r="AG2031" s="102" t="str">
        <f t="shared" si="293"/>
        <v/>
      </c>
      <c r="AH2031" s="10" t="str">
        <f t="shared" si="288"/>
        <v/>
      </c>
      <c r="AI2031" s="102"/>
      <c r="AJ2031" s="10"/>
      <c r="AK2031" s="10"/>
      <c r="AL2031" s="105"/>
      <c r="AM2031" s="102"/>
      <c r="AN2031" s="10"/>
      <c r="AO2031" s="10" t="str">
        <f t="shared" si="294"/>
        <v/>
      </c>
      <c r="AT2031" s="10"/>
      <c r="AU2031" s="10" t="str">
        <f>IF(O2031="include",AF2031,"")</f>
        <v/>
      </c>
      <c r="AV2031" s="54" t="str">
        <f>IF(P2031="include",AF2031,"")</f>
        <v/>
      </c>
    </row>
    <row r="2032" spans="1:60" s="54" customFormat="1" ht="30">
      <c r="A2032" s="10">
        <v>2184</v>
      </c>
      <c r="B2032" s="10"/>
      <c r="C2032" s="10" t="s">
        <v>2618</v>
      </c>
      <c r="D2032" s="10">
        <v>2</v>
      </c>
      <c r="E2032" s="10">
        <v>2</v>
      </c>
      <c r="F2032" s="10">
        <v>2</v>
      </c>
      <c r="G2032" s="119" t="str">
        <f t="shared" si="289"/>
        <v>EXCLUDED</v>
      </c>
      <c r="H2032" s="147" t="s">
        <v>901</v>
      </c>
      <c r="I2032" s="189" t="s">
        <v>901</v>
      </c>
      <c r="J2032" s="10" t="str">
        <f>IF(AND(G2032="Excluded", H2032="Excluded"), "Mutually Excluded", IF(AND(OR(G2032="CERTAINLY INCLUDED", G2032="INCLUDED", G2032="MAYBE" ), OR(H2032="INCLUDED", H2032="MAYBE")), "MUTUALLY INCLUDED", IF(AND(G2032="MAYBE", H2032="MAYBE"), "Mutually MAYBE", IF(AND(G2032="Excluded", OR(H2032="INCLUDED", H2032="MAYBE")), "AI: No, Human: Yes", IF(AND(H2032="Excluded", OR(G2032="INCLUDED", G2032="CERTAINLY INCLUDED", G2032="MAYBE")), "AI: Yes, Human: No", "Other Conflict")))))</f>
        <v>Mutually Excluded</v>
      </c>
      <c r="K2032" s="10"/>
      <c r="L2032" s="10"/>
      <c r="N2032" s="220" t="s">
        <v>19</v>
      </c>
      <c r="O2032" s="54" t="str">
        <f>IF(J2032="Mutually Excluded","Exclude",IF(J2032= "Mutually Included","Include",M2032))</f>
        <v>Exclude</v>
      </c>
      <c r="P2032" s="54" t="str">
        <f>'Humans Alignment T&amp;A'!Z2032</f>
        <v>Exclude</v>
      </c>
      <c r="Q2032" s="120" t="str">
        <f>IF(AND(O2032="Exclude", P2032="Exclude"), "Mutually Excluded", IF(AND(OR(O2032="CERTAINLY INCLUDED", O2032="INCLUDE" ), OR(P2032="INCLUDE", P2032="MAYBE")), "MUTUALLY INCLUDED", IF(AND(O2032="MAYBE", P2032="MAYBE"), "Mutually MAYBE", IF(AND(O2032="Exclude", OR(P2032="INCLUDE", P2032="MAYBE")), "AI+Hum: No, Hum1+2: Yes", IF(AND(P2032="Exclude", OR(O2032="INCLUDE", O2032="CERTAINLY INCLUDED", H2032="MAYBE")), "Ai+hum: Yes, Hum1+2: No", "Other Conflict")))))</f>
        <v>Mutually Excluded</v>
      </c>
      <c r="U2032" s="121" t="str">
        <f>IF(Q2032="Mutually Excluded","Exclude",IF(Q2032= "Mutually Included","Include",R2032))</f>
        <v>Exclude</v>
      </c>
      <c r="V2032" s="122"/>
      <c r="X2032" s="117"/>
      <c r="Y2032" s="117"/>
      <c r="Z2032" s="103" t="str">
        <f t="shared" si="292"/>
        <v/>
      </c>
      <c r="AA2032" s="256"/>
      <c r="AB2032" s="186"/>
      <c r="AC2032" s="186"/>
      <c r="AD2032" s="203"/>
      <c r="AF2032" s="203"/>
      <c r="AG2032" s="102" t="str">
        <f t="shared" si="293"/>
        <v/>
      </c>
      <c r="AH2032" s="10" t="str">
        <f t="shared" si="288"/>
        <v/>
      </c>
      <c r="AI2032" s="102"/>
      <c r="AJ2032" s="10"/>
      <c r="AK2032" s="10"/>
      <c r="AL2032" s="105"/>
      <c r="AM2032" s="102"/>
      <c r="AN2032" s="10"/>
      <c r="AO2032" s="10" t="str">
        <f t="shared" si="294"/>
        <v/>
      </c>
      <c r="AT2032" s="10"/>
      <c r="AU2032" s="10" t="str">
        <f>IF(O2032="include",AF2032,"")</f>
        <v/>
      </c>
      <c r="AV2032" s="54" t="str">
        <f>IF(P2032="include",AF2032,"")</f>
        <v/>
      </c>
    </row>
    <row r="2033" spans="1:48" s="54" customFormat="1" ht="30">
      <c r="A2033" s="10">
        <v>2185</v>
      </c>
      <c r="B2033" s="10"/>
      <c r="C2033" s="10" t="s">
        <v>2619</v>
      </c>
      <c r="D2033" s="10">
        <v>3</v>
      </c>
      <c r="E2033" s="10">
        <v>3</v>
      </c>
      <c r="F2033" s="10">
        <v>4</v>
      </c>
      <c r="G2033" s="119" t="str">
        <f t="shared" si="289"/>
        <v>EXCLUDED</v>
      </c>
      <c r="H2033" s="147" t="s">
        <v>901</v>
      </c>
      <c r="I2033" s="189" t="s">
        <v>901</v>
      </c>
      <c r="J2033" s="10" t="str">
        <f>IF(AND(G2033="Excluded", H2033="Excluded"), "Mutually Excluded", IF(AND(OR(G2033="CERTAINLY INCLUDED", G2033="INCLUDED", G2033="MAYBE" ), OR(H2033="INCLUDED", H2033="MAYBE")), "MUTUALLY INCLUDED", IF(AND(G2033="MAYBE", H2033="MAYBE"), "Mutually MAYBE", IF(AND(G2033="Excluded", OR(H2033="INCLUDED", H2033="MAYBE")), "AI: No, Human: Yes", IF(AND(H2033="Excluded", OR(G2033="INCLUDED", G2033="CERTAINLY INCLUDED", G2033="MAYBE")), "AI: Yes, Human: No", "Other Conflict")))))</f>
        <v>Mutually Excluded</v>
      </c>
      <c r="K2033" s="10"/>
      <c r="L2033" s="10"/>
      <c r="N2033" s="220" t="s">
        <v>19</v>
      </c>
      <c r="O2033" s="54" t="str">
        <f>IF(J2033="Mutually Excluded","Exclude",IF(J2033= "Mutually Included","Include",M2033))</f>
        <v>Exclude</v>
      </c>
      <c r="P2033" s="54" t="str">
        <f>'Humans Alignment T&amp;A'!Z2033</f>
        <v>Exclude</v>
      </c>
      <c r="Q2033" s="120" t="str">
        <f>IF(AND(O2033="Exclude", P2033="Exclude"), "Mutually Excluded", IF(AND(OR(O2033="CERTAINLY INCLUDED", O2033="INCLUDE" ), OR(P2033="INCLUDE", P2033="MAYBE")), "MUTUALLY INCLUDED", IF(AND(O2033="MAYBE", P2033="MAYBE"), "Mutually MAYBE", IF(AND(O2033="Exclude", OR(P2033="INCLUDE", P2033="MAYBE")), "AI+Hum: No, Hum1+2: Yes", IF(AND(P2033="Exclude", OR(O2033="INCLUDE", O2033="CERTAINLY INCLUDED", H2033="MAYBE")), "Ai+hum: Yes, Hum1+2: No", "Other Conflict")))))</f>
        <v>Mutually Excluded</v>
      </c>
      <c r="U2033" s="121" t="str">
        <f>IF(Q2033="Mutually Excluded","Exclude",IF(Q2033= "Mutually Included","Include",R2033))</f>
        <v>Exclude</v>
      </c>
      <c r="V2033" s="122"/>
      <c r="X2033" s="117"/>
      <c r="Y2033" s="117"/>
      <c r="Z2033" s="103" t="str">
        <f t="shared" si="292"/>
        <v/>
      </c>
      <c r="AA2033" s="256"/>
      <c r="AB2033" s="186"/>
      <c r="AC2033" s="186"/>
      <c r="AD2033" s="203"/>
      <c r="AF2033" s="203"/>
      <c r="AG2033" s="102" t="str">
        <f t="shared" si="293"/>
        <v/>
      </c>
      <c r="AH2033" s="10" t="str">
        <f t="shared" si="288"/>
        <v/>
      </c>
      <c r="AI2033" s="102"/>
      <c r="AJ2033" s="10"/>
      <c r="AK2033" s="10"/>
      <c r="AL2033" s="105"/>
      <c r="AM2033" s="102"/>
      <c r="AN2033" s="10"/>
      <c r="AO2033" s="10" t="str">
        <f t="shared" si="294"/>
        <v/>
      </c>
      <c r="AT2033" s="10"/>
      <c r="AU2033" s="10" t="str">
        <f>IF(O2033="include",AF2033,"")</f>
        <v/>
      </c>
      <c r="AV2033" s="54" t="str">
        <f>IF(P2033="include",AF2033,"")</f>
        <v/>
      </c>
    </row>
    <row r="2034" spans="1:48" s="54" customFormat="1" ht="30">
      <c r="A2034" s="10">
        <v>2186</v>
      </c>
      <c r="B2034" s="10"/>
      <c r="C2034" s="10" t="s">
        <v>2620</v>
      </c>
      <c r="D2034" s="10">
        <v>3</v>
      </c>
      <c r="E2034" s="10">
        <v>4</v>
      </c>
      <c r="F2034" s="10">
        <v>3</v>
      </c>
      <c r="G2034" s="119" t="str">
        <f t="shared" si="289"/>
        <v>EXCLUDED</v>
      </c>
      <c r="H2034" s="147" t="s">
        <v>901</v>
      </c>
      <c r="I2034" s="189" t="s">
        <v>901</v>
      </c>
      <c r="J2034" s="10" t="str">
        <f>IF(AND(G2034="Excluded", H2034="Excluded"), "Mutually Excluded", IF(AND(OR(G2034="CERTAINLY INCLUDED", G2034="INCLUDED", G2034="MAYBE" ), OR(H2034="INCLUDED", H2034="MAYBE")), "MUTUALLY INCLUDED", IF(AND(G2034="MAYBE", H2034="MAYBE"), "Mutually MAYBE", IF(AND(G2034="Excluded", OR(H2034="INCLUDED", H2034="MAYBE")), "AI: No, Human: Yes", IF(AND(H2034="Excluded", OR(G2034="INCLUDED", G2034="CERTAINLY INCLUDED", G2034="MAYBE")), "AI: Yes, Human: No", "Other Conflict")))))</f>
        <v>Mutually Excluded</v>
      </c>
      <c r="K2034" s="10"/>
      <c r="L2034" s="10"/>
      <c r="N2034" s="220" t="s">
        <v>19</v>
      </c>
      <c r="O2034" s="54" t="str">
        <f>IF(J2034="Mutually Excluded","Exclude",IF(J2034= "Mutually Included","Include",M2034))</f>
        <v>Exclude</v>
      </c>
      <c r="P2034" s="54" t="str">
        <f>'Humans Alignment T&amp;A'!Z2034</f>
        <v>Exclude</v>
      </c>
      <c r="Q2034" s="120" t="str">
        <f>IF(AND(O2034="Exclude", P2034="Exclude"), "Mutually Excluded", IF(AND(OR(O2034="CERTAINLY INCLUDED", O2034="INCLUDE" ), OR(P2034="INCLUDE", P2034="MAYBE")), "MUTUALLY INCLUDED", IF(AND(O2034="MAYBE", P2034="MAYBE"), "Mutually MAYBE", IF(AND(O2034="Exclude", OR(P2034="INCLUDE", P2034="MAYBE")), "AI+Hum: No, Hum1+2: Yes", IF(AND(P2034="Exclude", OR(O2034="INCLUDE", O2034="CERTAINLY INCLUDED", H2034="MAYBE")), "Ai+hum: Yes, Hum1+2: No", "Other Conflict")))))</f>
        <v>Mutually Excluded</v>
      </c>
      <c r="U2034" s="121" t="str">
        <f>IF(Q2034="Mutually Excluded","Exclude",IF(Q2034= "Mutually Included","Include",R2034))</f>
        <v>Exclude</v>
      </c>
      <c r="V2034" s="122"/>
      <c r="X2034" s="117"/>
      <c r="Y2034" s="117"/>
      <c r="Z2034" s="103" t="str">
        <f t="shared" si="292"/>
        <v/>
      </c>
      <c r="AA2034" s="256"/>
      <c r="AB2034" s="186"/>
      <c r="AC2034" s="186"/>
      <c r="AD2034" s="203"/>
      <c r="AF2034" s="203"/>
      <c r="AG2034" s="102" t="str">
        <f t="shared" si="293"/>
        <v/>
      </c>
      <c r="AH2034" s="10" t="str">
        <f t="shared" si="288"/>
        <v/>
      </c>
      <c r="AI2034" s="102"/>
      <c r="AJ2034" s="10"/>
      <c r="AK2034" s="10"/>
      <c r="AL2034" s="105"/>
      <c r="AM2034" s="102"/>
      <c r="AN2034" s="10"/>
      <c r="AO2034" s="10" t="str">
        <f t="shared" si="294"/>
        <v/>
      </c>
      <c r="AT2034" s="10"/>
      <c r="AU2034" s="10" t="str">
        <f>IF(O2034="include",AF2034,"")</f>
        <v/>
      </c>
      <c r="AV2034" s="54" t="str">
        <f>IF(P2034="include",AF2034,"")</f>
        <v/>
      </c>
    </row>
    <row r="2035" spans="1:48" s="54" customFormat="1" ht="30">
      <c r="A2035" s="10">
        <v>2187</v>
      </c>
      <c r="B2035" s="10"/>
      <c r="C2035" s="10" t="s">
        <v>2621</v>
      </c>
      <c r="D2035" s="10">
        <v>3</v>
      </c>
      <c r="E2035" s="10">
        <v>3</v>
      </c>
      <c r="F2035" s="10">
        <v>3</v>
      </c>
      <c r="G2035" s="119" t="str">
        <f t="shared" si="289"/>
        <v>EXCLUDED</v>
      </c>
      <c r="H2035" s="147" t="s">
        <v>901</v>
      </c>
      <c r="I2035" s="189" t="s">
        <v>901</v>
      </c>
      <c r="J2035" s="10" t="str">
        <f>IF(AND(G2035="Excluded", H2035="Excluded"), "Mutually Excluded", IF(AND(OR(G2035="CERTAINLY INCLUDED", G2035="INCLUDED", G2035="MAYBE" ), OR(H2035="INCLUDED", H2035="MAYBE")), "MUTUALLY INCLUDED", IF(AND(G2035="MAYBE", H2035="MAYBE"), "Mutually MAYBE", IF(AND(G2035="Excluded", OR(H2035="INCLUDED", H2035="MAYBE")), "AI: No, Human: Yes", IF(AND(H2035="Excluded", OR(G2035="INCLUDED", G2035="CERTAINLY INCLUDED", G2035="MAYBE")), "AI: Yes, Human: No", "Other Conflict")))))</f>
        <v>Mutually Excluded</v>
      </c>
      <c r="K2035" s="10"/>
      <c r="L2035" s="10"/>
      <c r="N2035" s="220" t="s">
        <v>19</v>
      </c>
      <c r="O2035" s="54" t="str">
        <f>IF(J2035="Mutually Excluded","Exclude",IF(J2035= "Mutually Included","Include",M2035))</f>
        <v>Exclude</v>
      </c>
      <c r="P2035" s="54" t="str">
        <f>'Humans Alignment T&amp;A'!Z2035</f>
        <v>Exclude</v>
      </c>
      <c r="Q2035" s="120" t="str">
        <f>IF(AND(O2035="Exclude", P2035="Exclude"), "Mutually Excluded", IF(AND(OR(O2035="CERTAINLY INCLUDED", O2035="INCLUDE" ), OR(P2035="INCLUDE", P2035="MAYBE")), "MUTUALLY INCLUDED", IF(AND(O2035="MAYBE", P2035="MAYBE"), "Mutually MAYBE", IF(AND(O2035="Exclude", OR(P2035="INCLUDE", P2035="MAYBE")), "AI+Hum: No, Hum1+2: Yes", IF(AND(P2035="Exclude", OR(O2035="INCLUDE", O2035="CERTAINLY INCLUDED", H2035="MAYBE")), "Ai+hum: Yes, Hum1+2: No", "Other Conflict")))))</f>
        <v>Mutually Excluded</v>
      </c>
      <c r="U2035" s="121" t="str">
        <f>IF(Q2035="Mutually Excluded","Exclude",IF(Q2035= "Mutually Included","Include",R2035))</f>
        <v>Exclude</v>
      </c>
      <c r="V2035" s="122"/>
      <c r="X2035" s="117"/>
      <c r="Y2035" s="117"/>
      <c r="Z2035" s="103" t="str">
        <f t="shared" si="292"/>
        <v/>
      </c>
      <c r="AA2035" s="256"/>
      <c r="AB2035" s="186"/>
      <c r="AC2035" s="186"/>
      <c r="AD2035" s="203"/>
      <c r="AF2035" s="203"/>
      <c r="AG2035" s="102" t="str">
        <f t="shared" si="293"/>
        <v/>
      </c>
      <c r="AH2035" s="10" t="str">
        <f t="shared" si="288"/>
        <v/>
      </c>
      <c r="AI2035" s="102"/>
      <c r="AJ2035" s="10"/>
      <c r="AK2035" s="10"/>
      <c r="AL2035" s="105"/>
      <c r="AM2035" s="102"/>
      <c r="AN2035" s="10"/>
      <c r="AO2035" s="10" t="str">
        <f t="shared" si="294"/>
        <v/>
      </c>
      <c r="AT2035" s="10"/>
      <c r="AU2035" s="10" t="str">
        <f>IF(O2035="include",AF2035,"")</f>
        <v/>
      </c>
      <c r="AV2035" s="54" t="str">
        <f>IF(P2035="include",AF2035,"")</f>
        <v/>
      </c>
    </row>
    <row r="2036" spans="1:48" s="54" customFormat="1" ht="165" customHeight="1">
      <c r="A2036" s="10">
        <v>2188</v>
      </c>
      <c r="B2036" s="187" t="s">
        <v>2622</v>
      </c>
      <c r="C2036" s="10" t="s">
        <v>2622</v>
      </c>
      <c r="D2036" s="10">
        <v>4</v>
      </c>
      <c r="E2036" s="10">
        <v>4</v>
      </c>
      <c r="F2036" s="10">
        <v>4</v>
      </c>
      <c r="G2036" s="119" t="str">
        <f t="shared" si="289"/>
        <v>EXCLUDED</v>
      </c>
      <c r="H2036" s="147" t="s">
        <v>65</v>
      </c>
      <c r="I2036" s="189" t="s">
        <v>1752</v>
      </c>
      <c r="J2036" s="10" t="str">
        <f>IF(AND(G2036="Excluded", H2036="Excluded"), "Mutually Excluded", IF(AND(OR(G2036="CERTAINLY INCLUDED", G2036="INCLUDED", G2036="MAYBE" ), OR(H2036="INCLUDED", H2036="MAYBE")), "MUTUALLY INCLUDED", IF(AND(G2036="MAYBE", H2036="MAYBE"), "Mutually MAYBE", IF(AND(G2036="Excluded", OR(H2036="INCLUDED", H2036="MAYBE")), "AI: No, Human: Yes", IF(AND(H2036="Excluded", OR(G2036="INCLUDED", G2036="CERTAINLY INCLUDED", G2036="MAYBE")), "AI: Yes, Human: No", "Other Conflict")))))</f>
        <v>AI: No, Human: Yes</v>
      </c>
      <c r="K2036" s="10" t="s">
        <v>23</v>
      </c>
      <c r="L2036" s="10" t="s">
        <v>23</v>
      </c>
      <c r="M2036" s="54" t="s">
        <v>23</v>
      </c>
      <c r="N2036" s="220" t="s">
        <v>23</v>
      </c>
      <c r="O2036" s="54" t="str">
        <f>IF(J2036="Mutually Excluded","Exclude",IF(J2036= "Mutually Included","Include",M2036))</f>
        <v>Include</v>
      </c>
      <c r="P2036" s="54" t="str">
        <f>'Humans Alignment T&amp;A'!Z2036</f>
        <v>Include</v>
      </c>
      <c r="Q2036" s="120" t="str">
        <f>IF(AND(O2036="Exclude", P2036="Exclude"), "Mutually Excluded", IF(AND(OR(O2036="CERTAINLY INCLUDED", O2036="INCLUDE" ), OR(P2036="INCLUDE", P2036="MAYBE")), "MUTUALLY INCLUDED", IF(AND(O2036="MAYBE", P2036="MAYBE"), "Mutually MAYBE", IF(AND(O2036="Exclude", OR(P2036="INCLUDE", P2036="MAYBE")), "AI+Hum: No, Hum1+2: Yes", IF(AND(P2036="Exclude", OR(O2036="INCLUDE", O2036="CERTAINLY INCLUDED", H2036="MAYBE")), "Ai+hum: Yes, Hum1+2: No", "Other Conflict")))))</f>
        <v>MUTUALLY INCLUDED</v>
      </c>
      <c r="R2036" s="185"/>
      <c r="U2036" s="121" t="str">
        <f>IF(Q2036="Mutually Excluded","Exclude",IF(Q2036= "Mutually Included","Include",R2036))</f>
        <v>Include</v>
      </c>
      <c r="V2036" s="122" t="s">
        <v>19</v>
      </c>
      <c r="W2036" s="190" t="s">
        <v>19</v>
      </c>
      <c r="X2036" s="201" t="s">
        <v>901</v>
      </c>
      <c r="Y2036" s="201" t="s">
        <v>3028</v>
      </c>
      <c r="Z2036" s="103" t="str">
        <f>IF(OR(ISBLANK(AF2036), ISBLANK(V2036)), "", IF(AND(OR(AF2036="Include", AF2036="Maybe"), OR(V2036="Include", V2036="Maybe", V2036="Certainly Included")), "Mutually Included", IF(AND(AF2036="Exclude", V2036="Exclude"), "Mutually Excluded", IF(AND(AF2036="Exclude", OR(V2036="Include", V2036="Maybe")), "Nikos Excluded, Cindy Included", IF(AND(OR(AF2036="Include", AF2036="Maybe"), V2036="Exclude"), "Nikos Included, Cindy Excluded", "Pal")))))</f>
        <v>Mutually Excluded</v>
      </c>
      <c r="AA2036" s="104" t="s">
        <v>19</v>
      </c>
      <c r="AB2036" s="186"/>
      <c r="AC2036" s="186"/>
      <c r="AD2036" s="203" t="s">
        <v>19</v>
      </c>
      <c r="AF2036" s="203" t="s">
        <v>19</v>
      </c>
      <c r="AG2036" s="102" t="str">
        <f t="shared" ref="AG2036" si="296">IF(OR(ISBLANK(AF2036), ISBLANK(AD2036)), "", IF(AND(OR(AF2036="Include", AF2036="Maybe"), OR(AD2036="Include", AD2036="Maybe", AD2036="Certainly Included")), "Mutually Included", IF(AND(AF2036="Exclude", AD2036="Exclude"), "Mutually Excluded", IF(AND(AF2036="Exclude", OR(AD2036="Include", AD2036="Maybe")), "Nikos Excluded, Mikhail Included", IF(AND(OR(AF2036="Include", AF2036="Maybe"), AD2036="Exclude"), "Nikos Included, Mikhail Excluded", "Pal")))))</f>
        <v>Mutually Excluded</v>
      </c>
      <c r="AH2036" s="10" t="str">
        <f t="shared" si="288"/>
        <v>Mutually Excluded</v>
      </c>
      <c r="AI2036" s="102" t="s">
        <v>19</v>
      </c>
      <c r="AJ2036" s="10"/>
      <c r="AK2036" s="10"/>
      <c r="AL2036" s="107" t="s">
        <v>19</v>
      </c>
      <c r="AM2036" s="102"/>
      <c r="AN2036" s="10"/>
      <c r="AO2036" s="10" t="str">
        <f t="shared" ref="AO2036" si="297">IF(OR(ISBLANK(AF2036), ISBLANK(AP2036)), "", IF(AND(OR(AF2036="Include", AF2036="Maybe"), OR(AP2036="Include", AP2036="Maybe", AP2036="Certainly Included")), "Mutually Included", IF(AND(AF2036="Exclude", AP2036="Exclude"), "Mutually Excluded", IF(AND(AF2036="Exclude", OR(AP2036="Include", AP2036="Maybe",, AP2036="Certainly Included")), "Human Excluded, AI Included", IF(AND(OR(AF2036="Include", AF2036="Maybe"), AP2036="Exclude"), "Human Included, AI Excluded", "Pal")))))</f>
        <v>Mutually Excluded</v>
      </c>
      <c r="AP2036" s="185" t="str">
        <f>IF(COUNTA(AQ2036:AS2036)=0, "", IF(COUNTIF(AQ2036:AS2036,5)=3, "Include", IF(COUNTIF(AQ2036:AS2036,5)&gt;=1, "Maybe", "Exclude")))</f>
        <v>Exclude</v>
      </c>
      <c r="AQ2036" s="54">
        <v>2</v>
      </c>
      <c r="AR2036" s="54">
        <v>1</v>
      </c>
      <c r="AS2036" s="54">
        <v>3</v>
      </c>
      <c r="AT2036" s="10" t="s">
        <v>3120</v>
      </c>
      <c r="AU2036" s="10" t="str">
        <f>IF(O2036="include",AF2036,"")</f>
        <v>Exclude</v>
      </c>
      <c r="AV2036" s="54" t="str">
        <f>IF(P2036="include",AF2036,"")</f>
        <v>Exclude</v>
      </c>
    </row>
    <row r="2037" spans="1:48" s="54" customFormat="1" ht="30">
      <c r="A2037" s="10">
        <v>2189</v>
      </c>
      <c r="B2037" s="10"/>
      <c r="C2037" s="10" t="s">
        <v>2623</v>
      </c>
      <c r="D2037" s="10">
        <v>2</v>
      </c>
      <c r="E2037" s="10">
        <v>2</v>
      </c>
      <c r="F2037" s="10">
        <v>2</v>
      </c>
      <c r="G2037" s="119" t="str">
        <f t="shared" si="289"/>
        <v>EXCLUDED</v>
      </c>
      <c r="H2037" s="147" t="s">
        <v>901</v>
      </c>
      <c r="I2037" s="189" t="s">
        <v>901</v>
      </c>
      <c r="J2037" s="10" t="str">
        <f>IF(AND(G2037="Excluded", H2037="Excluded"), "Mutually Excluded", IF(AND(OR(G2037="CERTAINLY INCLUDED", G2037="INCLUDED", G2037="MAYBE" ), OR(H2037="INCLUDED", H2037="MAYBE")), "MUTUALLY INCLUDED", IF(AND(G2037="MAYBE", H2037="MAYBE"), "Mutually MAYBE", IF(AND(G2037="Excluded", OR(H2037="INCLUDED", H2037="MAYBE")), "AI: No, Human: Yes", IF(AND(H2037="Excluded", OR(G2037="INCLUDED", G2037="CERTAINLY INCLUDED", G2037="MAYBE")), "AI: Yes, Human: No", "Other Conflict")))))</f>
        <v>Mutually Excluded</v>
      </c>
      <c r="K2037" s="10"/>
      <c r="L2037" s="10"/>
      <c r="N2037" s="220" t="s">
        <v>19</v>
      </c>
      <c r="O2037" s="54" t="str">
        <f>IF(J2037="Mutually Excluded","Exclude",IF(J2037= "Mutually Included","Include",M2037))</f>
        <v>Exclude</v>
      </c>
      <c r="P2037" s="54" t="str">
        <f>'Humans Alignment T&amp;A'!Z2037</f>
        <v>Exclude</v>
      </c>
      <c r="Q2037" s="120" t="str">
        <f>IF(AND(O2037="Exclude", P2037="Exclude"), "Mutually Excluded", IF(AND(OR(O2037="CERTAINLY INCLUDED", O2037="INCLUDE" ), OR(P2037="INCLUDE", P2037="MAYBE")), "MUTUALLY INCLUDED", IF(AND(O2037="MAYBE", P2037="MAYBE"), "Mutually MAYBE", IF(AND(O2037="Exclude", OR(P2037="INCLUDE", P2037="MAYBE")), "AI+Hum: No, Hum1+2: Yes", IF(AND(P2037="Exclude", OR(O2037="INCLUDE", O2037="CERTAINLY INCLUDED", H2037="MAYBE")), "Ai+hum: Yes, Hum1+2: No", "Other Conflict")))))</f>
        <v>Mutually Excluded</v>
      </c>
      <c r="U2037" s="121" t="str">
        <f>IF(Q2037="Mutually Excluded","Exclude",IF(Q2037= "Mutually Included","Include",R2037))</f>
        <v>Exclude</v>
      </c>
      <c r="V2037" s="122"/>
      <c r="X2037" s="117"/>
      <c r="Y2037" s="117"/>
      <c r="Z2037" s="103" t="str">
        <f t="shared" si="292"/>
        <v/>
      </c>
      <c r="AA2037" s="256"/>
      <c r="AB2037" s="186"/>
      <c r="AC2037" s="186"/>
      <c r="AD2037" s="203"/>
      <c r="AF2037" s="203"/>
      <c r="AG2037" s="102" t="str">
        <f t="shared" si="293"/>
        <v/>
      </c>
      <c r="AH2037" s="10" t="str">
        <f t="shared" si="288"/>
        <v/>
      </c>
      <c r="AI2037" s="102"/>
      <c r="AJ2037" s="10"/>
      <c r="AK2037" s="10"/>
      <c r="AL2037" s="105"/>
      <c r="AM2037" s="102"/>
      <c r="AN2037" s="10"/>
      <c r="AO2037" s="10" t="str">
        <f t="shared" si="294"/>
        <v/>
      </c>
      <c r="AT2037" s="10"/>
      <c r="AU2037" s="10" t="str">
        <f>IF(O2037="include",AF2037,"")</f>
        <v/>
      </c>
      <c r="AV2037" s="54" t="str">
        <f>IF(P2037="include",AF2037,"")</f>
        <v/>
      </c>
    </row>
    <row r="2038" spans="1:48" s="54" customFormat="1" ht="30">
      <c r="A2038" s="10">
        <v>2190</v>
      </c>
      <c r="B2038" s="10"/>
      <c r="C2038" s="10" t="s">
        <v>2624</v>
      </c>
      <c r="D2038" s="10">
        <v>2</v>
      </c>
      <c r="E2038" s="10">
        <v>2</v>
      </c>
      <c r="F2038" s="10">
        <v>2</v>
      </c>
      <c r="G2038" s="119" t="str">
        <f t="shared" si="289"/>
        <v>EXCLUDED</v>
      </c>
      <c r="H2038" s="147" t="s">
        <v>901</v>
      </c>
      <c r="I2038" s="189" t="s">
        <v>901</v>
      </c>
      <c r="J2038" s="10" t="str">
        <f>IF(AND(G2038="Excluded", H2038="Excluded"), "Mutually Excluded", IF(AND(OR(G2038="CERTAINLY INCLUDED", G2038="INCLUDED", G2038="MAYBE" ), OR(H2038="INCLUDED", H2038="MAYBE")), "MUTUALLY INCLUDED", IF(AND(G2038="MAYBE", H2038="MAYBE"), "Mutually MAYBE", IF(AND(G2038="Excluded", OR(H2038="INCLUDED", H2038="MAYBE")), "AI: No, Human: Yes", IF(AND(H2038="Excluded", OR(G2038="INCLUDED", G2038="CERTAINLY INCLUDED", G2038="MAYBE")), "AI: Yes, Human: No", "Other Conflict")))))</f>
        <v>Mutually Excluded</v>
      </c>
      <c r="K2038" s="10"/>
      <c r="L2038" s="10"/>
      <c r="N2038" s="220" t="s">
        <v>19</v>
      </c>
      <c r="O2038" s="54" t="str">
        <f>IF(J2038="Mutually Excluded","Exclude",IF(J2038= "Mutually Included","Include",M2038))</f>
        <v>Exclude</v>
      </c>
      <c r="P2038" s="54" t="str">
        <f>'Humans Alignment T&amp;A'!Z2038</f>
        <v>Exclude</v>
      </c>
      <c r="Q2038" s="120" t="str">
        <f>IF(AND(O2038="Exclude", P2038="Exclude"), "Mutually Excluded", IF(AND(OR(O2038="CERTAINLY INCLUDED", O2038="INCLUDE" ), OR(P2038="INCLUDE", P2038="MAYBE")), "MUTUALLY INCLUDED", IF(AND(O2038="MAYBE", P2038="MAYBE"), "Mutually MAYBE", IF(AND(O2038="Exclude", OR(P2038="INCLUDE", P2038="MAYBE")), "AI+Hum: No, Hum1+2: Yes", IF(AND(P2038="Exclude", OR(O2038="INCLUDE", O2038="CERTAINLY INCLUDED", H2038="MAYBE")), "Ai+hum: Yes, Hum1+2: No", "Other Conflict")))))</f>
        <v>Mutually Excluded</v>
      </c>
      <c r="U2038" s="121" t="str">
        <f>IF(Q2038="Mutually Excluded","Exclude",IF(Q2038= "Mutually Included","Include",R2038))</f>
        <v>Exclude</v>
      </c>
      <c r="V2038" s="122"/>
      <c r="X2038" s="117"/>
      <c r="Y2038" s="117"/>
      <c r="Z2038" s="103" t="str">
        <f t="shared" si="292"/>
        <v/>
      </c>
      <c r="AA2038" s="256"/>
      <c r="AB2038" s="186"/>
      <c r="AC2038" s="186"/>
      <c r="AD2038" s="203"/>
      <c r="AF2038" s="203"/>
      <c r="AG2038" s="102" t="str">
        <f t="shared" si="293"/>
        <v/>
      </c>
      <c r="AH2038" s="10" t="str">
        <f t="shared" si="288"/>
        <v/>
      </c>
      <c r="AI2038" s="102"/>
      <c r="AJ2038" s="10"/>
      <c r="AK2038" s="10"/>
      <c r="AL2038" s="105"/>
      <c r="AM2038" s="102"/>
      <c r="AN2038" s="10"/>
      <c r="AO2038" s="10" t="str">
        <f t="shared" si="294"/>
        <v/>
      </c>
      <c r="AT2038" s="10"/>
      <c r="AU2038" s="10" t="str">
        <f>IF(O2038="include",AF2038,"")</f>
        <v/>
      </c>
      <c r="AV2038" s="54" t="str">
        <f>IF(P2038="include",AF2038,"")</f>
        <v/>
      </c>
    </row>
    <row r="2039" spans="1:48" s="54" customFormat="1" ht="30.75" thickBot="1">
      <c r="A2039" s="10">
        <v>2191</v>
      </c>
      <c r="B2039" s="10"/>
      <c r="C2039" s="10" t="s">
        <v>2625</v>
      </c>
      <c r="D2039" s="10">
        <v>2</v>
      </c>
      <c r="E2039" s="10">
        <v>2</v>
      </c>
      <c r="F2039" s="10">
        <v>2</v>
      </c>
      <c r="G2039" s="119" t="str">
        <f t="shared" si="289"/>
        <v>EXCLUDED</v>
      </c>
      <c r="H2039" s="147" t="s">
        <v>901</v>
      </c>
      <c r="I2039" s="189" t="s">
        <v>901</v>
      </c>
      <c r="J2039" s="10" t="str">
        <f>IF(AND(G2039="Excluded", H2039="Excluded"), "Mutually Excluded", IF(AND(OR(G2039="CERTAINLY INCLUDED", G2039="INCLUDED", G2039="MAYBE" ), OR(H2039="INCLUDED", H2039="MAYBE")), "MUTUALLY INCLUDED", IF(AND(G2039="MAYBE", H2039="MAYBE"), "Mutually MAYBE", IF(AND(G2039="Excluded", OR(H2039="INCLUDED", H2039="MAYBE")), "AI: No, Human: Yes", IF(AND(H2039="Excluded", OR(G2039="INCLUDED", G2039="CERTAINLY INCLUDED", G2039="MAYBE")), "AI: Yes, Human: No", "Other Conflict")))))</f>
        <v>Mutually Excluded</v>
      </c>
      <c r="K2039" s="10"/>
      <c r="L2039" s="10"/>
      <c r="N2039" s="220" t="s">
        <v>19</v>
      </c>
      <c r="O2039" s="54" t="str">
        <f>IF(J2039="Mutually Excluded","Exclude",IF(J2039= "Mutually Included","Include",M2039))</f>
        <v>Exclude</v>
      </c>
      <c r="P2039" s="54" t="str">
        <f>'Humans Alignment T&amp;A'!Z2039</f>
        <v>Exclude</v>
      </c>
      <c r="Q2039" s="120" t="str">
        <f>IF(AND(O2039="Exclude", P2039="Exclude"), "Mutually Excluded", IF(AND(OR(O2039="CERTAINLY INCLUDED", O2039="INCLUDE" ), OR(P2039="INCLUDE", P2039="MAYBE")), "MUTUALLY INCLUDED", IF(AND(O2039="MAYBE", P2039="MAYBE"), "Mutually MAYBE", IF(AND(O2039="Exclude", OR(P2039="INCLUDE", P2039="MAYBE")), "AI+Hum: No, Hum1+2: Yes", IF(AND(P2039="Exclude", OR(O2039="INCLUDE", O2039="CERTAINLY INCLUDED", H2039="MAYBE")), "Ai+hum: Yes, Hum1+2: No", "Other Conflict")))))</f>
        <v>Mutually Excluded</v>
      </c>
      <c r="U2039" s="121" t="str">
        <f>IF(Q2039="Mutually Excluded","Exclude",IF(Q2039= "Mutually Included","Include",R2039))</f>
        <v>Exclude</v>
      </c>
      <c r="V2039" s="122"/>
      <c r="X2039" s="117"/>
      <c r="Y2039" s="117"/>
      <c r="Z2039" s="103" t="str">
        <f t="shared" si="292"/>
        <v/>
      </c>
      <c r="AA2039" s="256"/>
      <c r="AB2039" s="186"/>
      <c r="AC2039" s="186"/>
      <c r="AD2039" s="203"/>
      <c r="AF2039" s="203"/>
      <c r="AG2039" s="102" t="str">
        <f t="shared" si="293"/>
        <v/>
      </c>
      <c r="AH2039" s="10" t="str">
        <f t="shared" si="288"/>
        <v/>
      </c>
      <c r="AI2039" s="102"/>
      <c r="AJ2039" s="10"/>
      <c r="AK2039" s="10"/>
      <c r="AL2039" s="105"/>
      <c r="AM2039" s="102"/>
      <c r="AN2039" s="10"/>
      <c r="AO2039" s="10" t="str">
        <f t="shared" si="294"/>
        <v/>
      </c>
      <c r="AT2039" s="10"/>
      <c r="AU2039" s="10" t="str">
        <f>IF(O2039="include",AF2039,"")</f>
        <v/>
      </c>
      <c r="AV2039" s="54" t="str">
        <f>IF(P2039="include",AF2039,"")</f>
        <v/>
      </c>
    </row>
    <row r="2040" spans="1:48" s="54" customFormat="1" ht="45.75" thickBot="1">
      <c r="A2040" s="10">
        <v>2192</v>
      </c>
      <c r="B2040" s="10"/>
      <c r="C2040" s="10" t="s">
        <v>2626</v>
      </c>
      <c r="D2040" s="10">
        <v>3</v>
      </c>
      <c r="E2040" s="10">
        <v>3</v>
      </c>
      <c r="F2040" s="10">
        <v>3</v>
      </c>
      <c r="G2040" s="119" t="str">
        <f t="shared" si="289"/>
        <v>EXCLUDED</v>
      </c>
      <c r="H2040" s="147" t="s">
        <v>901</v>
      </c>
      <c r="I2040" s="189" t="s">
        <v>901</v>
      </c>
      <c r="J2040" s="10" t="str">
        <f>IF(AND(G2040="Excluded", H2040="Excluded"), "Mutually Excluded", IF(AND(OR(G2040="CERTAINLY INCLUDED", G2040="INCLUDED", G2040="MAYBE" ), OR(H2040="INCLUDED", H2040="MAYBE")), "MUTUALLY INCLUDED", IF(AND(G2040="MAYBE", H2040="MAYBE"), "Mutually MAYBE", IF(AND(G2040="Excluded", OR(H2040="INCLUDED", H2040="MAYBE")), "AI: No, Human: Yes", IF(AND(H2040="Excluded", OR(G2040="INCLUDED", G2040="CERTAINLY INCLUDED", G2040="MAYBE")), "AI: Yes, Human: No", "Other Conflict")))))</f>
        <v>Mutually Excluded</v>
      </c>
      <c r="K2040" s="10"/>
      <c r="L2040" s="10"/>
      <c r="N2040" s="220" t="s">
        <v>19</v>
      </c>
      <c r="O2040" s="54" t="str">
        <f>IF(J2040="Mutually Excluded","Exclude",IF(J2040= "Mutually Included","Include",M2040))</f>
        <v>Exclude</v>
      </c>
      <c r="P2040" s="54" t="str">
        <f>'Humans Alignment T&amp;A'!Z2040</f>
        <v>Exclude</v>
      </c>
      <c r="Q2040" s="120" t="str">
        <f>IF(AND(O2040="Exclude", P2040="Exclude"), "Mutually Excluded", IF(AND(OR(O2040="CERTAINLY INCLUDED", O2040="INCLUDE" ), OR(P2040="INCLUDE", P2040="MAYBE")), "MUTUALLY INCLUDED", IF(AND(O2040="MAYBE", P2040="MAYBE"), "Mutually MAYBE", IF(AND(O2040="Exclude", OR(P2040="INCLUDE", P2040="MAYBE")), "AI+Hum: No, Hum1+2: Yes", IF(AND(P2040="Exclude", OR(O2040="INCLUDE", O2040="CERTAINLY INCLUDED", H2040="MAYBE")), "Ai+hum: Yes, Hum1+2: No", "Other Conflict")))))</f>
        <v>Mutually Excluded</v>
      </c>
      <c r="S2040" s="54" t="s">
        <v>23</v>
      </c>
      <c r="T2040" s="54" t="s">
        <v>23</v>
      </c>
      <c r="U2040" s="121" t="str">
        <f>IF(Q2040="Mutually Excluded","Exclude",IF(Q2040= "Mutually Included","Include",R2040))</f>
        <v>Exclude</v>
      </c>
      <c r="V2040" s="122"/>
      <c r="X2040" s="201"/>
      <c r="Y2040" s="123"/>
      <c r="Z2040" s="103"/>
      <c r="AA2040" s="149"/>
      <c r="AB2040" s="124"/>
      <c r="AC2040" s="124"/>
      <c r="AD2040" s="205"/>
      <c r="AF2040" s="203"/>
      <c r="AG2040" s="102"/>
      <c r="AH2040" s="10"/>
      <c r="AI2040" s="184"/>
      <c r="AJ2040" s="10"/>
      <c r="AK2040" s="10"/>
      <c r="AL2040" s="135"/>
      <c r="AM2040" s="102"/>
      <c r="AN2040" s="10"/>
      <c r="AO2040" s="10"/>
      <c r="AT2040" s="10"/>
      <c r="AU2040" s="10" t="str">
        <f>IF(O2040="include",AF2040,"")</f>
        <v/>
      </c>
      <c r="AV2040" s="54" t="str">
        <f>IF(P2040="include",AF2040,"")</f>
        <v/>
      </c>
    </row>
    <row r="2041" spans="1:48" s="54" customFormat="1" ht="30">
      <c r="A2041" s="10">
        <v>2193</v>
      </c>
      <c r="B2041" s="10"/>
      <c r="C2041" s="10" t="s">
        <v>2627</v>
      </c>
      <c r="D2041" s="10">
        <v>2</v>
      </c>
      <c r="E2041" s="10">
        <v>2</v>
      </c>
      <c r="F2041" s="10">
        <v>2</v>
      </c>
      <c r="G2041" s="119" t="str">
        <f t="shared" si="289"/>
        <v>EXCLUDED</v>
      </c>
      <c r="H2041" s="147" t="s">
        <v>901</v>
      </c>
      <c r="I2041" s="189" t="s">
        <v>901</v>
      </c>
      <c r="J2041" s="10" t="str">
        <f>IF(AND(G2041="Excluded", H2041="Excluded"), "Mutually Excluded", IF(AND(OR(G2041="CERTAINLY INCLUDED", G2041="INCLUDED", G2041="MAYBE" ), OR(H2041="INCLUDED", H2041="MAYBE")), "MUTUALLY INCLUDED", IF(AND(G2041="MAYBE", H2041="MAYBE"), "Mutually MAYBE", IF(AND(G2041="Excluded", OR(H2041="INCLUDED", H2041="MAYBE")), "AI: No, Human: Yes", IF(AND(H2041="Excluded", OR(G2041="INCLUDED", G2041="CERTAINLY INCLUDED", G2041="MAYBE")), "AI: Yes, Human: No", "Other Conflict")))))</f>
        <v>Mutually Excluded</v>
      </c>
      <c r="K2041" s="10"/>
      <c r="L2041" s="10"/>
      <c r="N2041" s="220" t="s">
        <v>19</v>
      </c>
      <c r="O2041" s="54" t="str">
        <f>IF(J2041="Mutually Excluded","Exclude",IF(J2041= "Mutually Included","Include",M2041))</f>
        <v>Exclude</v>
      </c>
      <c r="P2041" s="54" t="str">
        <f>'Humans Alignment T&amp;A'!Z2041</f>
        <v>Exclude</v>
      </c>
      <c r="Q2041" s="120" t="str">
        <f>IF(AND(O2041="Exclude", P2041="Exclude"), "Mutually Excluded", IF(AND(OR(O2041="CERTAINLY INCLUDED", O2041="INCLUDE" ), OR(P2041="INCLUDE", P2041="MAYBE")), "MUTUALLY INCLUDED", IF(AND(O2041="MAYBE", P2041="MAYBE"), "Mutually MAYBE", IF(AND(O2041="Exclude", OR(P2041="INCLUDE", P2041="MAYBE")), "AI+Hum: No, Hum1+2: Yes", IF(AND(P2041="Exclude", OR(O2041="INCLUDE", O2041="CERTAINLY INCLUDED", H2041="MAYBE")), "Ai+hum: Yes, Hum1+2: No", "Other Conflict")))))</f>
        <v>Mutually Excluded</v>
      </c>
      <c r="U2041" s="121" t="str">
        <f>IF(Q2041="Mutually Excluded","Exclude",IF(Q2041= "Mutually Included","Include",R2041))</f>
        <v>Exclude</v>
      </c>
      <c r="V2041" s="122"/>
      <c r="X2041" s="117"/>
      <c r="Y2041" s="117"/>
      <c r="Z2041" s="103" t="str">
        <f t="shared" si="292"/>
        <v/>
      </c>
      <c r="AA2041" s="256"/>
      <c r="AB2041" s="186"/>
      <c r="AC2041" s="186"/>
      <c r="AD2041" s="203"/>
      <c r="AF2041" s="203"/>
      <c r="AG2041" s="102" t="str">
        <f t="shared" si="293"/>
        <v/>
      </c>
      <c r="AH2041" s="10" t="str">
        <f t="shared" si="288"/>
        <v/>
      </c>
      <c r="AI2041" s="102"/>
      <c r="AJ2041" s="10"/>
      <c r="AK2041" s="10"/>
      <c r="AL2041" s="105"/>
      <c r="AM2041" s="102"/>
      <c r="AN2041" s="10"/>
      <c r="AO2041" s="10" t="str">
        <f t="shared" si="294"/>
        <v/>
      </c>
      <c r="AT2041" s="10"/>
      <c r="AU2041" s="10" t="str">
        <f>IF(O2041="include",AF2041,"")</f>
        <v/>
      </c>
      <c r="AV2041" s="54" t="str">
        <f>IF(P2041="include",AF2041,"")</f>
        <v/>
      </c>
    </row>
    <row r="2042" spans="1:48" s="54" customFormat="1" ht="30">
      <c r="A2042" s="10">
        <v>2194</v>
      </c>
      <c r="B2042" s="10"/>
      <c r="C2042" s="10" t="s">
        <v>2629</v>
      </c>
      <c r="D2042" s="10">
        <v>2</v>
      </c>
      <c r="E2042" s="10">
        <v>2</v>
      </c>
      <c r="F2042" s="10">
        <v>3</v>
      </c>
      <c r="G2042" s="119" t="str">
        <f t="shared" si="289"/>
        <v>EXCLUDED</v>
      </c>
      <c r="H2042" s="147" t="s">
        <v>901</v>
      </c>
      <c r="I2042" s="189" t="s">
        <v>901</v>
      </c>
      <c r="J2042" s="10" t="str">
        <f>IF(AND(G2042="Excluded", H2042="Excluded"), "Mutually Excluded", IF(AND(OR(G2042="CERTAINLY INCLUDED", G2042="INCLUDED", G2042="MAYBE" ), OR(H2042="INCLUDED", H2042="MAYBE")), "MUTUALLY INCLUDED", IF(AND(G2042="MAYBE", H2042="MAYBE"), "Mutually MAYBE", IF(AND(G2042="Excluded", OR(H2042="INCLUDED", H2042="MAYBE")), "AI: No, Human: Yes", IF(AND(H2042="Excluded", OR(G2042="INCLUDED", G2042="CERTAINLY INCLUDED", G2042="MAYBE")), "AI: Yes, Human: No", "Other Conflict")))))</f>
        <v>Mutually Excluded</v>
      </c>
      <c r="K2042" s="10"/>
      <c r="L2042" s="10"/>
      <c r="N2042" s="220" t="s">
        <v>19</v>
      </c>
      <c r="O2042" s="54" t="str">
        <f>IF(J2042="Mutually Excluded","Exclude",IF(J2042= "Mutually Included","Include",M2042))</f>
        <v>Exclude</v>
      </c>
      <c r="P2042" s="54" t="str">
        <f>'Humans Alignment T&amp;A'!Z2042</f>
        <v>Exclude</v>
      </c>
      <c r="Q2042" s="120" t="str">
        <f>IF(AND(O2042="Exclude", P2042="Exclude"), "Mutually Excluded", IF(AND(OR(O2042="CERTAINLY INCLUDED", O2042="INCLUDE" ), OR(P2042="INCLUDE", P2042="MAYBE")), "MUTUALLY INCLUDED", IF(AND(O2042="MAYBE", P2042="MAYBE"), "Mutually MAYBE", IF(AND(O2042="Exclude", OR(P2042="INCLUDE", P2042="MAYBE")), "AI+Hum: No, Hum1+2: Yes", IF(AND(P2042="Exclude", OR(O2042="INCLUDE", O2042="CERTAINLY INCLUDED", H2042="MAYBE")), "Ai+hum: Yes, Hum1+2: No", "Other Conflict")))))</f>
        <v>Mutually Excluded</v>
      </c>
      <c r="U2042" s="121" t="str">
        <f>IF(Q2042="Mutually Excluded","Exclude",IF(Q2042= "Mutually Included","Include",R2042))</f>
        <v>Exclude</v>
      </c>
      <c r="V2042" s="122"/>
      <c r="X2042" s="117"/>
      <c r="Y2042" s="117"/>
      <c r="Z2042" s="103" t="str">
        <f t="shared" si="292"/>
        <v/>
      </c>
      <c r="AA2042" s="256"/>
      <c r="AB2042" s="186"/>
      <c r="AC2042" s="186"/>
      <c r="AD2042" s="203"/>
      <c r="AF2042" s="203"/>
      <c r="AG2042" s="102" t="str">
        <f t="shared" si="293"/>
        <v/>
      </c>
      <c r="AH2042" s="10" t="str">
        <f t="shared" si="288"/>
        <v/>
      </c>
      <c r="AI2042" s="102"/>
      <c r="AJ2042" s="10"/>
      <c r="AK2042" s="10"/>
      <c r="AL2042" s="105"/>
      <c r="AM2042" s="102"/>
      <c r="AN2042" s="10"/>
      <c r="AO2042" s="10" t="str">
        <f t="shared" si="294"/>
        <v/>
      </c>
      <c r="AT2042" s="10"/>
      <c r="AU2042" s="10" t="str">
        <f>IF(O2042="include",AF2042,"")</f>
        <v/>
      </c>
      <c r="AV2042" s="54" t="str">
        <f>IF(P2042="include",AF2042,"")</f>
        <v/>
      </c>
    </row>
    <row r="2043" spans="1:48" s="54" customFormat="1" ht="45">
      <c r="A2043" s="10">
        <v>2195</v>
      </c>
      <c r="B2043" s="10"/>
      <c r="C2043" s="10" t="s">
        <v>2630</v>
      </c>
      <c r="D2043" s="10">
        <v>2</v>
      </c>
      <c r="E2043" s="10">
        <v>2</v>
      </c>
      <c r="F2043" s="10">
        <v>3</v>
      </c>
      <c r="G2043" s="119" t="str">
        <f t="shared" si="289"/>
        <v>EXCLUDED</v>
      </c>
      <c r="H2043" s="147" t="s">
        <v>901</v>
      </c>
      <c r="I2043" s="189" t="s">
        <v>901</v>
      </c>
      <c r="J2043" s="10" t="str">
        <f>IF(AND(G2043="Excluded", H2043="Excluded"), "Mutually Excluded", IF(AND(OR(G2043="CERTAINLY INCLUDED", G2043="INCLUDED", G2043="MAYBE" ), OR(H2043="INCLUDED", H2043="MAYBE")), "MUTUALLY INCLUDED", IF(AND(G2043="MAYBE", H2043="MAYBE"), "Mutually MAYBE", IF(AND(G2043="Excluded", OR(H2043="INCLUDED", H2043="MAYBE")), "AI: No, Human: Yes", IF(AND(H2043="Excluded", OR(G2043="INCLUDED", G2043="CERTAINLY INCLUDED", G2043="MAYBE")), "AI: Yes, Human: No", "Other Conflict")))))</f>
        <v>Mutually Excluded</v>
      </c>
      <c r="K2043" s="10"/>
      <c r="L2043" s="10"/>
      <c r="N2043" s="220" t="s">
        <v>19</v>
      </c>
      <c r="O2043" s="54" t="str">
        <f>IF(J2043="Mutually Excluded","Exclude",IF(J2043= "Mutually Included","Include",M2043))</f>
        <v>Exclude</v>
      </c>
      <c r="P2043" s="54" t="str">
        <f>'Humans Alignment T&amp;A'!Z2043</f>
        <v>Exclude</v>
      </c>
      <c r="Q2043" s="120" t="str">
        <f>IF(AND(O2043="Exclude", P2043="Exclude"), "Mutually Excluded", IF(AND(OR(O2043="CERTAINLY INCLUDED", O2043="INCLUDE" ), OR(P2043="INCLUDE", P2043="MAYBE")), "MUTUALLY INCLUDED", IF(AND(O2043="MAYBE", P2043="MAYBE"), "Mutually MAYBE", IF(AND(O2043="Exclude", OR(P2043="INCLUDE", P2043="MAYBE")), "AI+Hum: No, Hum1+2: Yes", IF(AND(P2043="Exclude", OR(O2043="INCLUDE", O2043="CERTAINLY INCLUDED", H2043="MAYBE")), "Ai+hum: Yes, Hum1+2: No", "Other Conflict")))))</f>
        <v>Mutually Excluded</v>
      </c>
      <c r="U2043" s="121" t="str">
        <f>IF(Q2043="Mutually Excluded","Exclude",IF(Q2043= "Mutually Included","Include",R2043))</f>
        <v>Exclude</v>
      </c>
      <c r="V2043" s="122"/>
      <c r="X2043" s="117"/>
      <c r="Y2043" s="117"/>
      <c r="Z2043" s="103" t="str">
        <f t="shared" si="292"/>
        <v/>
      </c>
      <c r="AA2043" s="256"/>
      <c r="AB2043" s="186"/>
      <c r="AC2043" s="186"/>
      <c r="AD2043" s="203"/>
      <c r="AF2043" s="203"/>
      <c r="AG2043" s="102" t="str">
        <f t="shared" si="293"/>
        <v/>
      </c>
      <c r="AH2043" s="10" t="str">
        <f t="shared" si="288"/>
        <v/>
      </c>
      <c r="AI2043" s="102"/>
      <c r="AJ2043" s="10"/>
      <c r="AK2043" s="10"/>
      <c r="AL2043" s="105"/>
      <c r="AM2043" s="102"/>
      <c r="AN2043" s="10"/>
      <c r="AO2043" s="10" t="str">
        <f t="shared" si="294"/>
        <v/>
      </c>
      <c r="AT2043" s="10"/>
      <c r="AU2043" s="10" t="str">
        <f>IF(O2043="include",AF2043,"")</f>
        <v/>
      </c>
      <c r="AV2043" s="54" t="str">
        <f>IF(P2043="include",AF2043,"")</f>
        <v/>
      </c>
    </row>
    <row r="2044" spans="1:48" s="54" customFormat="1" ht="30">
      <c r="A2044" s="10">
        <v>2196</v>
      </c>
      <c r="B2044" s="10"/>
      <c r="C2044" s="10" t="s">
        <v>2631</v>
      </c>
      <c r="D2044" s="10">
        <v>3</v>
      </c>
      <c r="E2044" s="10">
        <v>2</v>
      </c>
      <c r="F2044" s="10">
        <v>2</v>
      </c>
      <c r="G2044" s="119" t="str">
        <f t="shared" si="289"/>
        <v>EXCLUDED</v>
      </c>
      <c r="H2044" s="147" t="s">
        <v>901</v>
      </c>
      <c r="I2044" s="189" t="s">
        <v>901</v>
      </c>
      <c r="J2044" s="10" t="str">
        <f>IF(AND(G2044="Excluded", H2044="Excluded"), "Mutually Excluded", IF(AND(OR(G2044="CERTAINLY INCLUDED", G2044="INCLUDED", G2044="MAYBE" ), OR(H2044="INCLUDED", H2044="MAYBE")), "MUTUALLY INCLUDED", IF(AND(G2044="MAYBE", H2044="MAYBE"), "Mutually MAYBE", IF(AND(G2044="Excluded", OR(H2044="INCLUDED", H2044="MAYBE")), "AI: No, Human: Yes", IF(AND(H2044="Excluded", OR(G2044="INCLUDED", G2044="CERTAINLY INCLUDED", G2044="MAYBE")), "AI: Yes, Human: No", "Other Conflict")))))</f>
        <v>Mutually Excluded</v>
      </c>
      <c r="K2044" s="10"/>
      <c r="L2044" s="10"/>
      <c r="N2044" s="220" t="s">
        <v>19</v>
      </c>
      <c r="O2044" s="54" t="str">
        <f>IF(J2044="Mutually Excluded","Exclude",IF(J2044= "Mutually Included","Include",M2044))</f>
        <v>Exclude</v>
      </c>
      <c r="P2044" s="54" t="str">
        <f>'Humans Alignment T&amp;A'!Z2044</f>
        <v>Exclude</v>
      </c>
      <c r="Q2044" s="120" t="str">
        <f>IF(AND(O2044="Exclude", P2044="Exclude"), "Mutually Excluded", IF(AND(OR(O2044="CERTAINLY INCLUDED", O2044="INCLUDE" ), OR(P2044="INCLUDE", P2044="MAYBE")), "MUTUALLY INCLUDED", IF(AND(O2044="MAYBE", P2044="MAYBE"), "Mutually MAYBE", IF(AND(O2044="Exclude", OR(P2044="INCLUDE", P2044="MAYBE")), "AI+Hum: No, Hum1+2: Yes", IF(AND(P2044="Exclude", OR(O2044="INCLUDE", O2044="CERTAINLY INCLUDED", H2044="MAYBE")), "Ai+hum: Yes, Hum1+2: No", "Other Conflict")))))</f>
        <v>Mutually Excluded</v>
      </c>
      <c r="U2044" s="121" t="str">
        <f>IF(Q2044="Mutually Excluded","Exclude",IF(Q2044= "Mutually Included","Include",R2044))</f>
        <v>Exclude</v>
      </c>
      <c r="V2044" s="122"/>
      <c r="X2044" s="117"/>
      <c r="Y2044" s="117"/>
      <c r="Z2044" s="103" t="str">
        <f t="shared" si="292"/>
        <v/>
      </c>
      <c r="AA2044" s="256"/>
      <c r="AB2044" s="186"/>
      <c r="AC2044" s="186"/>
      <c r="AD2044" s="203"/>
      <c r="AF2044" s="203"/>
      <c r="AG2044" s="102" t="str">
        <f t="shared" si="293"/>
        <v/>
      </c>
      <c r="AH2044" s="10" t="str">
        <f t="shared" si="288"/>
        <v/>
      </c>
      <c r="AI2044" s="102"/>
      <c r="AJ2044" s="10"/>
      <c r="AK2044" s="10"/>
      <c r="AL2044" s="105"/>
      <c r="AM2044" s="102"/>
      <c r="AN2044" s="10"/>
      <c r="AO2044" s="10" t="str">
        <f t="shared" si="294"/>
        <v/>
      </c>
      <c r="AT2044" s="10"/>
      <c r="AU2044" s="10" t="str">
        <f>IF(O2044="include",AF2044,"")</f>
        <v/>
      </c>
      <c r="AV2044" s="54" t="str">
        <f>IF(P2044="include",AF2044,"")</f>
        <v/>
      </c>
    </row>
    <row r="2045" spans="1:48" s="54" customFormat="1" ht="30">
      <c r="A2045" s="10">
        <v>2197</v>
      </c>
      <c r="B2045" s="10"/>
      <c r="C2045" s="10" t="s">
        <v>2632</v>
      </c>
      <c r="D2045" s="10">
        <v>2</v>
      </c>
      <c r="E2045" s="10">
        <v>2</v>
      </c>
      <c r="F2045" s="10">
        <v>2</v>
      </c>
      <c r="G2045" s="119" t="str">
        <f t="shared" si="289"/>
        <v>EXCLUDED</v>
      </c>
      <c r="H2045" s="147" t="s">
        <v>901</v>
      </c>
      <c r="I2045" s="189" t="s">
        <v>901</v>
      </c>
      <c r="J2045" s="10" t="str">
        <f>IF(AND(G2045="Excluded", H2045="Excluded"), "Mutually Excluded", IF(AND(OR(G2045="CERTAINLY INCLUDED", G2045="INCLUDED", G2045="MAYBE" ), OR(H2045="INCLUDED", H2045="MAYBE")), "MUTUALLY INCLUDED", IF(AND(G2045="MAYBE", H2045="MAYBE"), "Mutually MAYBE", IF(AND(G2045="Excluded", OR(H2045="INCLUDED", H2045="MAYBE")), "AI: No, Human: Yes", IF(AND(H2045="Excluded", OR(G2045="INCLUDED", G2045="CERTAINLY INCLUDED", G2045="MAYBE")), "AI: Yes, Human: No", "Other Conflict")))))</f>
        <v>Mutually Excluded</v>
      </c>
      <c r="K2045" s="10"/>
      <c r="L2045" s="10"/>
      <c r="N2045" s="220" t="s">
        <v>19</v>
      </c>
      <c r="O2045" s="54" t="str">
        <f>IF(J2045="Mutually Excluded","Exclude",IF(J2045= "Mutually Included","Include",M2045))</f>
        <v>Exclude</v>
      </c>
      <c r="P2045" s="54" t="str">
        <f>'Humans Alignment T&amp;A'!Z2045</f>
        <v>Exclude</v>
      </c>
      <c r="Q2045" s="120" t="str">
        <f>IF(AND(O2045="Exclude", P2045="Exclude"), "Mutually Excluded", IF(AND(OR(O2045="CERTAINLY INCLUDED", O2045="INCLUDE" ), OR(P2045="INCLUDE", P2045="MAYBE")), "MUTUALLY INCLUDED", IF(AND(O2045="MAYBE", P2045="MAYBE"), "Mutually MAYBE", IF(AND(O2045="Exclude", OR(P2045="INCLUDE", P2045="MAYBE")), "AI+Hum: No, Hum1+2: Yes", IF(AND(P2045="Exclude", OR(O2045="INCLUDE", O2045="CERTAINLY INCLUDED", H2045="MAYBE")), "Ai+hum: Yes, Hum1+2: No", "Other Conflict")))))</f>
        <v>Mutually Excluded</v>
      </c>
      <c r="U2045" s="121" t="str">
        <f>IF(Q2045="Mutually Excluded","Exclude",IF(Q2045= "Mutually Included","Include",R2045))</f>
        <v>Exclude</v>
      </c>
      <c r="V2045" s="122"/>
      <c r="X2045" s="117"/>
      <c r="Y2045" s="117"/>
      <c r="Z2045" s="103" t="str">
        <f t="shared" si="292"/>
        <v/>
      </c>
      <c r="AA2045" s="256"/>
      <c r="AB2045" s="186"/>
      <c r="AC2045" s="186"/>
      <c r="AD2045" s="203"/>
      <c r="AF2045" s="203"/>
      <c r="AG2045" s="102" t="str">
        <f t="shared" si="293"/>
        <v/>
      </c>
      <c r="AH2045" s="10" t="str">
        <f t="shared" si="288"/>
        <v/>
      </c>
      <c r="AI2045" s="102"/>
      <c r="AJ2045" s="10"/>
      <c r="AK2045" s="10"/>
      <c r="AL2045" s="105"/>
      <c r="AM2045" s="102"/>
      <c r="AN2045" s="10"/>
      <c r="AO2045" s="10" t="str">
        <f t="shared" si="294"/>
        <v/>
      </c>
      <c r="AT2045" s="10"/>
      <c r="AU2045" s="10" t="str">
        <f>IF(O2045="include",AF2045,"")</f>
        <v/>
      </c>
      <c r="AV2045" s="54" t="str">
        <f>IF(P2045="include",AF2045,"")</f>
        <v/>
      </c>
    </row>
    <row r="2046" spans="1:48" s="54" customFormat="1" ht="45">
      <c r="A2046" s="10">
        <v>2198</v>
      </c>
      <c r="B2046" s="10"/>
      <c r="C2046" s="10" t="s">
        <v>2633</v>
      </c>
      <c r="D2046" s="10">
        <v>2</v>
      </c>
      <c r="E2046" s="10">
        <v>2</v>
      </c>
      <c r="F2046" s="10">
        <v>2</v>
      </c>
      <c r="G2046" s="119" t="str">
        <f t="shared" si="289"/>
        <v>EXCLUDED</v>
      </c>
      <c r="H2046" s="147" t="s">
        <v>901</v>
      </c>
      <c r="I2046" s="189" t="s">
        <v>901</v>
      </c>
      <c r="J2046" s="10" t="str">
        <f>IF(AND(G2046="Excluded", H2046="Excluded"), "Mutually Excluded", IF(AND(OR(G2046="CERTAINLY INCLUDED", G2046="INCLUDED", G2046="MAYBE" ), OR(H2046="INCLUDED", H2046="MAYBE")), "MUTUALLY INCLUDED", IF(AND(G2046="MAYBE", H2046="MAYBE"), "Mutually MAYBE", IF(AND(G2046="Excluded", OR(H2046="INCLUDED", H2046="MAYBE")), "AI: No, Human: Yes", IF(AND(H2046="Excluded", OR(G2046="INCLUDED", G2046="CERTAINLY INCLUDED", G2046="MAYBE")), "AI: Yes, Human: No", "Other Conflict")))))</f>
        <v>Mutually Excluded</v>
      </c>
      <c r="K2046" s="10"/>
      <c r="L2046" s="10"/>
      <c r="N2046" s="220" t="s">
        <v>19</v>
      </c>
      <c r="O2046" s="54" t="str">
        <f>IF(J2046="Mutually Excluded","Exclude",IF(J2046= "Mutually Included","Include",M2046))</f>
        <v>Exclude</v>
      </c>
      <c r="P2046" s="54" t="str">
        <f>'Humans Alignment T&amp;A'!Z2046</f>
        <v>Exclude</v>
      </c>
      <c r="Q2046" s="120" t="str">
        <f>IF(AND(O2046="Exclude", P2046="Exclude"), "Mutually Excluded", IF(AND(OR(O2046="CERTAINLY INCLUDED", O2046="INCLUDE" ), OR(P2046="INCLUDE", P2046="MAYBE")), "MUTUALLY INCLUDED", IF(AND(O2046="MAYBE", P2046="MAYBE"), "Mutually MAYBE", IF(AND(O2046="Exclude", OR(P2046="INCLUDE", P2046="MAYBE")), "AI+Hum: No, Hum1+2: Yes", IF(AND(P2046="Exclude", OR(O2046="INCLUDE", O2046="CERTAINLY INCLUDED", H2046="MAYBE")), "Ai+hum: Yes, Hum1+2: No", "Other Conflict")))))</f>
        <v>Mutually Excluded</v>
      </c>
      <c r="U2046" s="121" t="str">
        <f>IF(Q2046="Mutually Excluded","Exclude",IF(Q2046= "Mutually Included","Include",R2046))</f>
        <v>Exclude</v>
      </c>
      <c r="V2046" s="122"/>
      <c r="X2046" s="117"/>
      <c r="Y2046" s="117"/>
      <c r="Z2046" s="103" t="str">
        <f t="shared" si="292"/>
        <v/>
      </c>
      <c r="AA2046" s="256"/>
      <c r="AB2046" s="186"/>
      <c r="AC2046" s="186"/>
      <c r="AD2046" s="203"/>
      <c r="AF2046" s="203"/>
      <c r="AG2046" s="102" t="str">
        <f t="shared" si="293"/>
        <v/>
      </c>
      <c r="AH2046" s="10" t="str">
        <f t="shared" si="288"/>
        <v/>
      </c>
      <c r="AI2046" s="102"/>
      <c r="AJ2046" s="10"/>
      <c r="AK2046" s="10"/>
      <c r="AL2046" s="105"/>
      <c r="AM2046" s="102"/>
      <c r="AN2046" s="10"/>
      <c r="AO2046" s="10" t="str">
        <f t="shared" si="294"/>
        <v/>
      </c>
      <c r="AT2046" s="10"/>
      <c r="AU2046" s="10" t="str">
        <f>IF(O2046="include",AF2046,"")</f>
        <v/>
      </c>
      <c r="AV2046" s="54" t="str">
        <f>IF(P2046="include",AF2046,"")</f>
        <v/>
      </c>
    </row>
    <row r="2047" spans="1:48" s="54" customFormat="1" ht="30">
      <c r="A2047" s="10">
        <v>2199</v>
      </c>
      <c r="B2047" s="10"/>
      <c r="C2047" s="10" t="s">
        <v>2634</v>
      </c>
      <c r="D2047" s="10">
        <v>4</v>
      </c>
      <c r="E2047" s="10">
        <v>3</v>
      </c>
      <c r="F2047" s="10">
        <v>3</v>
      </c>
      <c r="G2047" s="119" t="str">
        <f t="shared" si="289"/>
        <v>EXCLUDED</v>
      </c>
      <c r="H2047" s="147" t="s">
        <v>901</v>
      </c>
      <c r="I2047" s="189" t="s">
        <v>901</v>
      </c>
      <c r="J2047" s="10" t="str">
        <f>IF(AND(G2047="Excluded", H2047="Excluded"), "Mutually Excluded", IF(AND(OR(G2047="CERTAINLY INCLUDED", G2047="INCLUDED", G2047="MAYBE" ), OR(H2047="INCLUDED", H2047="MAYBE")), "MUTUALLY INCLUDED", IF(AND(G2047="MAYBE", H2047="MAYBE"), "Mutually MAYBE", IF(AND(G2047="Excluded", OR(H2047="INCLUDED", H2047="MAYBE")), "AI: No, Human: Yes", IF(AND(H2047="Excluded", OR(G2047="INCLUDED", G2047="CERTAINLY INCLUDED", G2047="MAYBE")), "AI: Yes, Human: No", "Other Conflict")))))</f>
        <v>Mutually Excluded</v>
      </c>
      <c r="K2047" s="10"/>
      <c r="L2047" s="10"/>
      <c r="N2047" s="220" t="s">
        <v>19</v>
      </c>
      <c r="O2047" s="54" t="str">
        <f>IF(J2047="Mutually Excluded","Exclude",IF(J2047= "Mutually Included","Include",M2047))</f>
        <v>Exclude</v>
      </c>
      <c r="P2047" s="54" t="str">
        <f>'Humans Alignment T&amp;A'!Z2047</f>
        <v>Exclude</v>
      </c>
      <c r="Q2047" s="120" t="str">
        <f>IF(AND(O2047="Exclude", P2047="Exclude"), "Mutually Excluded", IF(AND(OR(O2047="CERTAINLY INCLUDED", O2047="INCLUDE" ), OR(P2047="INCLUDE", P2047="MAYBE")), "MUTUALLY INCLUDED", IF(AND(O2047="MAYBE", P2047="MAYBE"), "Mutually MAYBE", IF(AND(O2047="Exclude", OR(P2047="INCLUDE", P2047="MAYBE")), "AI+Hum: No, Hum1+2: Yes", IF(AND(P2047="Exclude", OR(O2047="INCLUDE", O2047="CERTAINLY INCLUDED", H2047="MAYBE")), "Ai+hum: Yes, Hum1+2: No", "Other Conflict")))))</f>
        <v>Mutually Excluded</v>
      </c>
      <c r="U2047" s="121" t="str">
        <f>IF(Q2047="Mutually Excluded","Exclude",IF(Q2047= "Mutually Included","Include",R2047))</f>
        <v>Exclude</v>
      </c>
      <c r="V2047" s="122"/>
      <c r="X2047" s="117"/>
      <c r="Y2047" s="117"/>
      <c r="Z2047" s="103" t="str">
        <f t="shared" si="292"/>
        <v/>
      </c>
      <c r="AA2047" s="256"/>
      <c r="AB2047" s="186"/>
      <c r="AC2047" s="186"/>
      <c r="AD2047" s="203"/>
      <c r="AF2047" s="203"/>
      <c r="AG2047" s="102" t="str">
        <f t="shared" si="293"/>
        <v/>
      </c>
      <c r="AH2047" s="10" t="str">
        <f t="shared" si="288"/>
        <v/>
      </c>
      <c r="AI2047" s="102"/>
      <c r="AJ2047" s="10"/>
      <c r="AK2047" s="10"/>
      <c r="AL2047" s="105"/>
      <c r="AM2047" s="102"/>
      <c r="AN2047" s="10"/>
      <c r="AO2047" s="10" t="str">
        <f t="shared" si="294"/>
        <v/>
      </c>
      <c r="AT2047" s="10"/>
      <c r="AU2047" s="10" t="str">
        <f>IF(O2047="include",AF2047,"")</f>
        <v/>
      </c>
      <c r="AV2047" s="54" t="str">
        <f>IF(P2047="include",AF2047,"")</f>
        <v/>
      </c>
    </row>
    <row r="2048" spans="1:48" s="54" customFormat="1" ht="30">
      <c r="A2048" s="10">
        <v>2200</v>
      </c>
      <c r="B2048" s="10"/>
      <c r="C2048" s="10" t="s">
        <v>2635</v>
      </c>
      <c r="D2048" s="10">
        <v>3</v>
      </c>
      <c r="E2048" s="10">
        <v>3</v>
      </c>
      <c r="F2048" s="10">
        <v>3</v>
      </c>
      <c r="G2048" s="119" t="str">
        <f t="shared" si="289"/>
        <v>EXCLUDED</v>
      </c>
      <c r="H2048" s="147" t="s">
        <v>901</v>
      </c>
      <c r="I2048" s="189" t="s">
        <v>901</v>
      </c>
      <c r="J2048" s="10" t="str">
        <f>IF(AND(G2048="Excluded", H2048="Excluded"), "Mutually Excluded", IF(AND(OR(G2048="CERTAINLY INCLUDED", G2048="INCLUDED", G2048="MAYBE" ), OR(H2048="INCLUDED", H2048="MAYBE")), "MUTUALLY INCLUDED", IF(AND(G2048="MAYBE", H2048="MAYBE"), "Mutually MAYBE", IF(AND(G2048="Excluded", OR(H2048="INCLUDED", H2048="MAYBE")), "AI: No, Human: Yes", IF(AND(H2048="Excluded", OR(G2048="INCLUDED", G2048="CERTAINLY INCLUDED", G2048="MAYBE")), "AI: Yes, Human: No", "Other Conflict")))))</f>
        <v>Mutually Excluded</v>
      </c>
      <c r="K2048" s="10"/>
      <c r="L2048" s="10"/>
      <c r="N2048" s="220" t="s">
        <v>19</v>
      </c>
      <c r="O2048" s="54" t="str">
        <f>IF(J2048="Mutually Excluded","Exclude",IF(J2048= "Mutually Included","Include",M2048))</f>
        <v>Exclude</v>
      </c>
      <c r="P2048" s="54" t="str">
        <f>'Humans Alignment T&amp;A'!Z2048</f>
        <v>Exclude</v>
      </c>
      <c r="Q2048" s="120" t="str">
        <f>IF(AND(O2048="Exclude", P2048="Exclude"), "Mutually Excluded", IF(AND(OR(O2048="CERTAINLY INCLUDED", O2048="INCLUDE" ), OR(P2048="INCLUDE", P2048="MAYBE")), "MUTUALLY INCLUDED", IF(AND(O2048="MAYBE", P2048="MAYBE"), "Mutually MAYBE", IF(AND(O2048="Exclude", OR(P2048="INCLUDE", P2048="MAYBE")), "AI+Hum: No, Hum1+2: Yes", IF(AND(P2048="Exclude", OR(O2048="INCLUDE", O2048="CERTAINLY INCLUDED", H2048="MAYBE")), "Ai+hum: Yes, Hum1+2: No", "Other Conflict")))))</f>
        <v>Mutually Excluded</v>
      </c>
      <c r="U2048" s="121" t="str">
        <f>IF(Q2048="Mutually Excluded","Exclude",IF(Q2048= "Mutually Included","Include",R2048))</f>
        <v>Exclude</v>
      </c>
      <c r="V2048" s="122"/>
      <c r="X2048" s="117"/>
      <c r="Y2048" s="117"/>
      <c r="Z2048" s="103" t="str">
        <f t="shared" si="292"/>
        <v/>
      </c>
      <c r="AA2048" s="256"/>
      <c r="AB2048" s="186"/>
      <c r="AC2048" s="186"/>
      <c r="AD2048" s="203"/>
      <c r="AF2048" s="203"/>
      <c r="AG2048" s="102" t="str">
        <f t="shared" si="293"/>
        <v/>
      </c>
      <c r="AH2048" s="10" t="str">
        <f t="shared" si="288"/>
        <v/>
      </c>
      <c r="AI2048" s="102"/>
      <c r="AJ2048" s="10"/>
      <c r="AK2048" s="10"/>
      <c r="AL2048" s="105"/>
      <c r="AM2048" s="102"/>
      <c r="AN2048" s="10"/>
      <c r="AO2048" s="10" t="str">
        <f t="shared" si="294"/>
        <v/>
      </c>
      <c r="AT2048" s="10"/>
      <c r="AU2048" s="10" t="str">
        <f>IF(O2048="include",AF2048,"")</f>
        <v/>
      </c>
      <c r="AV2048" s="54" t="str">
        <f>IF(P2048="include",AF2048,"")</f>
        <v/>
      </c>
    </row>
    <row r="2049" spans="1:48" s="54" customFormat="1" ht="30">
      <c r="A2049" s="10">
        <v>2201</v>
      </c>
      <c r="B2049" s="10"/>
      <c r="C2049" s="10" t="s">
        <v>2636</v>
      </c>
      <c r="D2049" s="10">
        <v>1</v>
      </c>
      <c r="E2049" s="10">
        <v>1</v>
      </c>
      <c r="F2049" s="10">
        <v>1</v>
      </c>
      <c r="G2049" s="119" t="str">
        <f t="shared" si="289"/>
        <v>EXCLUDED</v>
      </c>
      <c r="H2049" s="147" t="s">
        <v>901</v>
      </c>
      <c r="I2049" s="189" t="s">
        <v>901</v>
      </c>
      <c r="J2049" s="10" t="str">
        <f>IF(AND(G2049="Excluded", H2049="Excluded"), "Mutually Excluded", IF(AND(OR(G2049="CERTAINLY INCLUDED", G2049="INCLUDED", G2049="MAYBE" ), OR(H2049="INCLUDED", H2049="MAYBE")), "MUTUALLY INCLUDED", IF(AND(G2049="MAYBE", H2049="MAYBE"), "Mutually MAYBE", IF(AND(G2049="Excluded", OR(H2049="INCLUDED", H2049="MAYBE")), "AI: No, Human: Yes", IF(AND(H2049="Excluded", OR(G2049="INCLUDED", G2049="CERTAINLY INCLUDED", G2049="MAYBE")), "AI: Yes, Human: No", "Other Conflict")))))</f>
        <v>Mutually Excluded</v>
      </c>
      <c r="K2049" s="10"/>
      <c r="L2049" s="10"/>
      <c r="N2049" s="220" t="s">
        <v>19</v>
      </c>
      <c r="O2049" s="54" t="str">
        <f>IF(J2049="Mutually Excluded","Exclude",IF(J2049= "Mutually Included","Include",M2049))</f>
        <v>Exclude</v>
      </c>
      <c r="P2049" s="54" t="str">
        <f>'Humans Alignment T&amp;A'!Z2049</f>
        <v>Exclude</v>
      </c>
      <c r="Q2049" s="120" t="str">
        <f>IF(AND(O2049="Exclude", P2049="Exclude"), "Mutually Excluded", IF(AND(OR(O2049="CERTAINLY INCLUDED", O2049="INCLUDE" ), OR(P2049="INCLUDE", P2049="MAYBE")), "MUTUALLY INCLUDED", IF(AND(O2049="MAYBE", P2049="MAYBE"), "Mutually MAYBE", IF(AND(O2049="Exclude", OR(P2049="INCLUDE", P2049="MAYBE")), "AI+Hum: No, Hum1+2: Yes", IF(AND(P2049="Exclude", OR(O2049="INCLUDE", O2049="CERTAINLY INCLUDED", H2049="MAYBE")), "Ai+hum: Yes, Hum1+2: No", "Other Conflict")))))</f>
        <v>Mutually Excluded</v>
      </c>
      <c r="U2049" s="121" t="str">
        <f>IF(Q2049="Mutually Excluded","Exclude",IF(Q2049= "Mutually Included","Include",R2049))</f>
        <v>Exclude</v>
      </c>
      <c r="V2049" s="122"/>
      <c r="X2049" s="117"/>
      <c r="Y2049" s="117"/>
      <c r="Z2049" s="103" t="str">
        <f t="shared" si="292"/>
        <v/>
      </c>
      <c r="AA2049" s="256"/>
      <c r="AB2049" s="186"/>
      <c r="AC2049" s="186"/>
      <c r="AD2049" s="203"/>
      <c r="AF2049" s="203"/>
      <c r="AG2049" s="102" t="str">
        <f t="shared" si="293"/>
        <v/>
      </c>
      <c r="AH2049" s="10" t="str">
        <f t="shared" si="288"/>
        <v/>
      </c>
      <c r="AI2049" s="102"/>
      <c r="AJ2049" s="10"/>
      <c r="AK2049" s="10"/>
      <c r="AL2049" s="105"/>
      <c r="AM2049" s="102"/>
      <c r="AN2049" s="10"/>
      <c r="AO2049" s="10" t="str">
        <f t="shared" si="294"/>
        <v/>
      </c>
      <c r="AT2049" s="10"/>
      <c r="AU2049" s="10" t="str">
        <f>IF(O2049="include",AF2049,"")</f>
        <v/>
      </c>
      <c r="AV2049" s="54" t="str">
        <f>IF(P2049="include",AF2049,"")</f>
        <v/>
      </c>
    </row>
    <row r="2050" spans="1:48" s="54" customFormat="1" ht="30">
      <c r="A2050" s="10">
        <v>2202</v>
      </c>
      <c r="B2050" s="10"/>
      <c r="C2050" s="10" t="s">
        <v>2637</v>
      </c>
      <c r="D2050" s="10">
        <v>2</v>
      </c>
      <c r="E2050" s="10">
        <v>2</v>
      </c>
      <c r="F2050" s="10">
        <v>3</v>
      </c>
      <c r="G2050" s="119" t="str">
        <f t="shared" si="289"/>
        <v>EXCLUDED</v>
      </c>
      <c r="H2050" s="147" t="s">
        <v>901</v>
      </c>
      <c r="I2050" s="189" t="s">
        <v>901</v>
      </c>
      <c r="J2050" s="10" t="str">
        <f>IF(AND(G2050="Excluded", H2050="Excluded"), "Mutually Excluded", IF(AND(OR(G2050="CERTAINLY INCLUDED", G2050="INCLUDED", G2050="MAYBE" ), OR(H2050="INCLUDED", H2050="MAYBE")), "MUTUALLY INCLUDED", IF(AND(G2050="MAYBE", H2050="MAYBE"), "Mutually MAYBE", IF(AND(G2050="Excluded", OR(H2050="INCLUDED", H2050="MAYBE")), "AI: No, Human: Yes", IF(AND(H2050="Excluded", OR(G2050="INCLUDED", G2050="CERTAINLY INCLUDED", G2050="MAYBE")), "AI: Yes, Human: No", "Other Conflict")))))</f>
        <v>Mutually Excluded</v>
      </c>
      <c r="K2050" s="10"/>
      <c r="L2050" s="10"/>
      <c r="N2050" s="220" t="s">
        <v>19</v>
      </c>
      <c r="O2050" s="54" t="str">
        <f>IF(J2050="Mutually Excluded","Exclude",IF(J2050= "Mutually Included","Include",M2050))</f>
        <v>Exclude</v>
      </c>
      <c r="P2050" s="54" t="str">
        <f>'Humans Alignment T&amp;A'!Z2050</f>
        <v>Exclude</v>
      </c>
      <c r="Q2050" s="120" t="str">
        <f>IF(AND(O2050="Exclude", P2050="Exclude"), "Mutually Excluded", IF(AND(OR(O2050="CERTAINLY INCLUDED", O2050="INCLUDE" ), OR(P2050="INCLUDE", P2050="MAYBE")), "MUTUALLY INCLUDED", IF(AND(O2050="MAYBE", P2050="MAYBE"), "Mutually MAYBE", IF(AND(O2050="Exclude", OR(P2050="INCLUDE", P2050="MAYBE")), "AI+Hum: No, Hum1+2: Yes", IF(AND(P2050="Exclude", OR(O2050="INCLUDE", O2050="CERTAINLY INCLUDED", H2050="MAYBE")), "Ai+hum: Yes, Hum1+2: No", "Other Conflict")))))</f>
        <v>Mutually Excluded</v>
      </c>
      <c r="U2050" s="121" t="str">
        <f>IF(Q2050="Mutually Excluded","Exclude",IF(Q2050= "Mutually Included","Include",R2050))</f>
        <v>Exclude</v>
      </c>
      <c r="V2050" s="122"/>
      <c r="X2050" s="117"/>
      <c r="Y2050" s="117"/>
      <c r="Z2050" s="103" t="str">
        <f t="shared" si="292"/>
        <v/>
      </c>
      <c r="AA2050" s="256"/>
      <c r="AB2050" s="186"/>
      <c r="AC2050" s="186"/>
      <c r="AD2050" s="203"/>
      <c r="AE2050" s="267"/>
      <c r="AF2050" s="203"/>
      <c r="AG2050" s="102"/>
      <c r="AH2050" s="10"/>
      <c r="AI2050" s="102"/>
      <c r="AJ2050" s="10"/>
      <c r="AK2050" s="10"/>
      <c r="AL2050" s="105"/>
      <c r="AM2050" s="102"/>
      <c r="AN2050" s="10"/>
      <c r="AO2050" s="10" t="str">
        <f t="shared" si="294"/>
        <v/>
      </c>
      <c r="AT2050" s="10"/>
      <c r="AU2050" s="10" t="str">
        <f>IF(O2050="include",AF2050,"")</f>
        <v/>
      </c>
      <c r="AV2050" s="54" t="str">
        <f>IF(P2050="include",AF2050,"")</f>
        <v/>
      </c>
    </row>
    <row r="2051" spans="1:48" s="54" customFormat="1" ht="30">
      <c r="A2051" s="10">
        <v>2203</v>
      </c>
      <c r="B2051" s="10"/>
      <c r="C2051" s="10" t="s">
        <v>2638</v>
      </c>
      <c r="D2051" s="10">
        <v>2</v>
      </c>
      <c r="E2051" s="10">
        <v>2</v>
      </c>
      <c r="F2051" s="10">
        <v>2</v>
      </c>
      <c r="G2051" s="119" t="str">
        <f t="shared" si="289"/>
        <v>EXCLUDED</v>
      </c>
      <c r="H2051" s="147" t="s">
        <v>901</v>
      </c>
      <c r="I2051" s="189" t="s">
        <v>901</v>
      </c>
      <c r="J2051" s="10" t="str">
        <f>IF(AND(G2051="Excluded", H2051="Excluded"), "Mutually Excluded", IF(AND(OR(G2051="CERTAINLY INCLUDED", G2051="INCLUDED", G2051="MAYBE" ), OR(H2051="INCLUDED", H2051="MAYBE")), "MUTUALLY INCLUDED", IF(AND(G2051="MAYBE", H2051="MAYBE"), "Mutually MAYBE", IF(AND(G2051="Excluded", OR(H2051="INCLUDED", H2051="MAYBE")), "AI: No, Human: Yes", IF(AND(H2051="Excluded", OR(G2051="INCLUDED", G2051="CERTAINLY INCLUDED", G2051="MAYBE")), "AI: Yes, Human: No", "Other Conflict")))))</f>
        <v>Mutually Excluded</v>
      </c>
      <c r="K2051" s="10"/>
      <c r="L2051" s="10"/>
      <c r="N2051" s="220" t="s">
        <v>19</v>
      </c>
      <c r="O2051" s="54" t="str">
        <f>IF(J2051="Mutually Excluded","Exclude",IF(J2051= "Mutually Included","Include",M2051))</f>
        <v>Exclude</v>
      </c>
      <c r="P2051" s="54" t="str">
        <f>'Humans Alignment T&amp;A'!Z2051</f>
        <v>Exclude</v>
      </c>
      <c r="Q2051" s="120" t="str">
        <f>IF(AND(O2051="Exclude", P2051="Exclude"), "Mutually Excluded", IF(AND(OR(O2051="CERTAINLY INCLUDED", O2051="INCLUDE" ), OR(P2051="INCLUDE", P2051="MAYBE")), "MUTUALLY INCLUDED", IF(AND(O2051="MAYBE", P2051="MAYBE"), "Mutually MAYBE", IF(AND(O2051="Exclude", OR(P2051="INCLUDE", P2051="MAYBE")), "AI+Hum: No, Hum1+2: Yes", IF(AND(P2051="Exclude", OR(O2051="INCLUDE", O2051="CERTAINLY INCLUDED", H2051="MAYBE")), "Ai+hum: Yes, Hum1+2: No", "Other Conflict")))))</f>
        <v>Mutually Excluded</v>
      </c>
      <c r="U2051" s="121" t="str">
        <f>IF(Q2051="Mutually Excluded","Exclude",IF(Q2051= "Mutually Included","Include",R2051))</f>
        <v>Exclude</v>
      </c>
      <c r="V2051" s="122"/>
      <c r="X2051" s="117"/>
      <c r="Y2051" s="117"/>
      <c r="Z2051" s="103" t="str">
        <f t="shared" si="292"/>
        <v/>
      </c>
      <c r="AA2051" s="256"/>
      <c r="AB2051" s="186"/>
      <c r="AC2051" s="186"/>
      <c r="AD2051" s="203"/>
      <c r="AF2051" s="203"/>
      <c r="AG2051" s="102" t="str">
        <f t="shared" ref="AG2051:AG2114" si="298">IF(OR(ISBLANK(AF2051), ISBLANK(AD2051)), "", IF(AND(OR(AF2051="Include", AF2051="Maybe"), OR(AD2051="Include", AD2051="Maybe", AD2051="Certainly Included")), "Mutually Included", IF(AND(AF2051="Exclude", AD2051="Exclude"), "Mutually Excluded", IF(AND(AF2051="Exclude", OR(AD2051="Include", AD2051="Maybe")), "Nikos Excluded, Mikhail Included", IF(AND(OR(AF2051="Include", AF2051="Maybe"), AD2051="Exclude"), "Nikos Included, Mikhail Excluded", "Pal")))))</f>
        <v/>
      </c>
      <c r="AH2051" s="10" t="str">
        <f t="shared" ref="AH2051:AH2114" si="299">IF(OR(ISBLANK(AF2051), ISBLANK(AP2051)), "", IF(AND(OR(AF2051="Include", AF2051="Maybe"), OR(AP2051="Included", AP2051="Maybe", AP2051="Certainly Included")), "Mutually Included", IF(AND(AF2051="Exclude", AP2051="Exclude"), "Mutually Excluded", IF(AND(AF2051="Exclude", OR(AP2051="Include", AP2051="Maybe")), "Human Excluded, AI Included", IF(AND(OR(AF2051="Include", AF2051="Maybe"), AP2051="Exclude"), "Human Included, AI Excluded", "Pal")))))</f>
        <v/>
      </c>
      <c r="AI2051" s="102"/>
      <c r="AJ2051" s="10"/>
      <c r="AK2051" s="10"/>
      <c r="AL2051" s="105"/>
      <c r="AM2051" s="102"/>
      <c r="AN2051" s="10"/>
      <c r="AO2051" s="10" t="str">
        <f t="shared" si="294"/>
        <v/>
      </c>
      <c r="AT2051" s="10"/>
      <c r="AU2051" s="10" t="str">
        <f>IF(O2051="include",AF2051,"")</f>
        <v/>
      </c>
      <c r="AV2051" s="54" t="str">
        <f>IF(P2051="include",AF2051,"")</f>
        <v/>
      </c>
    </row>
    <row r="2052" spans="1:48" s="54" customFormat="1" ht="30">
      <c r="A2052" s="10">
        <v>2204</v>
      </c>
      <c r="B2052" s="10"/>
      <c r="C2052" s="10" t="s">
        <v>2639</v>
      </c>
      <c r="D2052" s="10">
        <v>3</v>
      </c>
      <c r="E2052" s="10">
        <v>4</v>
      </c>
      <c r="F2052" s="10">
        <v>3</v>
      </c>
      <c r="G2052" s="119" t="str">
        <f t="shared" si="289"/>
        <v>EXCLUDED</v>
      </c>
      <c r="H2052" s="147" t="s">
        <v>901</v>
      </c>
      <c r="I2052" s="189" t="s">
        <v>901</v>
      </c>
      <c r="J2052" s="10" t="str">
        <f>IF(AND(G2052="Excluded", H2052="Excluded"), "Mutually Excluded", IF(AND(OR(G2052="CERTAINLY INCLUDED", G2052="INCLUDED", G2052="MAYBE" ), OR(H2052="INCLUDED", H2052="MAYBE")), "MUTUALLY INCLUDED", IF(AND(G2052="MAYBE", H2052="MAYBE"), "Mutually MAYBE", IF(AND(G2052="Excluded", OR(H2052="INCLUDED", H2052="MAYBE")), "AI: No, Human: Yes", IF(AND(H2052="Excluded", OR(G2052="INCLUDED", G2052="CERTAINLY INCLUDED", G2052="MAYBE")), "AI: Yes, Human: No", "Other Conflict")))))</f>
        <v>Mutually Excluded</v>
      </c>
      <c r="K2052" s="10"/>
      <c r="L2052" s="10"/>
      <c r="N2052" s="220" t="s">
        <v>19</v>
      </c>
      <c r="O2052" s="54" t="str">
        <f>IF(J2052="Mutually Excluded","Exclude",IF(J2052= "Mutually Included","Include",M2052))</f>
        <v>Exclude</v>
      </c>
      <c r="P2052" s="54" t="str">
        <f>'Humans Alignment T&amp;A'!Z2052</f>
        <v>Exclude</v>
      </c>
      <c r="Q2052" s="120" t="str">
        <f>IF(AND(O2052="Exclude", P2052="Exclude"), "Mutually Excluded", IF(AND(OR(O2052="CERTAINLY INCLUDED", O2052="INCLUDE" ), OR(P2052="INCLUDE", P2052="MAYBE")), "MUTUALLY INCLUDED", IF(AND(O2052="MAYBE", P2052="MAYBE"), "Mutually MAYBE", IF(AND(O2052="Exclude", OR(P2052="INCLUDE", P2052="MAYBE")), "AI+Hum: No, Hum1+2: Yes", IF(AND(P2052="Exclude", OR(O2052="INCLUDE", O2052="CERTAINLY INCLUDED", H2052="MAYBE")), "Ai+hum: Yes, Hum1+2: No", "Other Conflict")))))</f>
        <v>Mutually Excluded</v>
      </c>
      <c r="U2052" s="121" t="str">
        <f>IF(Q2052="Mutually Excluded","Exclude",IF(Q2052= "Mutually Included","Include",R2052))</f>
        <v>Exclude</v>
      </c>
      <c r="V2052" s="122"/>
      <c r="X2052" s="117"/>
      <c r="Y2052" s="117"/>
      <c r="Z2052" s="103" t="str">
        <f t="shared" si="292"/>
        <v/>
      </c>
      <c r="AA2052" s="256"/>
      <c r="AB2052" s="186"/>
      <c r="AC2052" s="186"/>
      <c r="AD2052" s="203"/>
      <c r="AF2052" s="203"/>
      <c r="AG2052" s="102" t="str">
        <f t="shared" si="298"/>
        <v/>
      </c>
      <c r="AH2052" s="10" t="str">
        <f t="shared" si="299"/>
        <v/>
      </c>
      <c r="AI2052" s="102"/>
      <c r="AJ2052" s="10"/>
      <c r="AK2052" s="10"/>
      <c r="AL2052" s="105"/>
      <c r="AM2052" s="102"/>
      <c r="AN2052" s="10"/>
      <c r="AO2052" s="10" t="str">
        <f t="shared" si="294"/>
        <v/>
      </c>
      <c r="AT2052" s="10"/>
      <c r="AU2052" s="10" t="str">
        <f>IF(O2052="include",AF2052,"")</f>
        <v/>
      </c>
      <c r="AV2052" s="54" t="str">
        <f>IF(P2052="include",AF2052,"")</f>
        <v/>
      </c>
    </row>
    <row r="2053" spans="1:48" s="54" customFormat="1" ht="70.150000000000006" customHeight="1">
      <c r="A2053" s="10">
        <v>2205</v>
      </c>
      <c r="B2053" s="10"/>
      <c r="C2053" s="10" t="s">
        <v>2640</v>
      </c>
      <c r="D2053" s="10">
        <v>4</v>
      </c>
      <c r="E2053" s="10">
        <v>3</v>
      </c>
      <c r="F2053" s="10">
        <v>4</v>
      </c>
      <c r="G2053" s="119" t="str">
        <f t="shared" si="289"/>
        <v>EXCLUDED</v>
      </c>
      <c r="H2053" s="147" t="s">
        <v>901</v>
      </c>
      <c r="I2053" s="189" t="s">
        <v>901</v>
      </c>
      <c r="J2053" s="10" t="str">
        <f>IF(AND(G2053="Excluded", H2053="Excluded"), "Mutually Excluded", IF(AND(OR(G2053="CERTAINLY INCLUDED", G2053="INCLUDED", G2053="MAYBE" ), OR(H2053="INCLUDED", H2053="MAYBE")), "MUTUALLY INCLUDED", IF(AND(G2053="MAYBE", H2053="MAYBE"), "Mutually MAYBE", IF(AND(G2053="Excluded", OR(H2053="INCLUDED", H2053="MAYBE")), "AI: No, Human: Yes", IF(AND(H2053="Excluded", OR(G2053="INCLUDED", G2053="CERTAINLY INCLUDED", G2053="MAYBE")), "AI: Yes, Human: No", "Other Conflict")))))</f>
        <v>Mutually Excluded</v>
      </c>
      <c r="K2053" s="10"/>
      <c r="L2053" s="10"/>
      <c r="N2053" s="220" t="s">
        <v>19</v>
      </c>
      <c r="O2053" s="54" t="str">
        <f>IF(J2053="Mutually Excluded","Exclude",IF(J2053= "Mutually Included","Include",M2053))</f>
        <v>Exclude</v>
      </c>
      <c r="P2053" s="54" t="str">
        <f>'Humans Alignment T&amp;A'!Z2053</f>
        <v>Exclude</v>
      </c>
      <c r="Q2053" s="120" t="str">
        <f>IF(AND(O2053="Exclude", P2053="Exclude"), "Mutually Excluded", IF(AND(OR(O2053="CERTAINLY INCLUDED", O2053="INCLUDE" ), OR(P2053="INCLUDE", P2053="MAYBE")), "MUTUALLY INCLUDED", IF(AND(O2053="MAYBE", P2053="MAYBE"), "Mutually MAYBE", IF(AND(O2053="Exclude", OR(P2053="INCLUDE", P2053="MAYBE")), "AI+Hum: No, Hum1+2: Yes", IF(AND(P2053="Exclude", OR(O2053="INCLUDE", O2053="CERTAINLY INCLUDED", H2053="MAYBE")), "Ai+hum: Yes, Hum1+2: No", "Other Conflict")))))</f>
        <v>Mutually Excluded</v>
      </c>
      <c r="U2053" s="121" t="str">
        <f>IF(Q2053="Mutually Excluded","Exclude",IF(Q2053= "Mutually Included","Include",R2053))</f>
        <v>Exclude</v>
      </c>
      <c r="V2053" s="122"/>
      <c r="X2053" s="117"/>
      <c r="Y2053" s="117"/>
      <c r="Z2053" s="103" t="str">
        <f t="shared" si="292"/>
        <v/>
      </c>
      <c r="AA2053" s="256"/>
      <c r="AB2053" s="186"/>
      <c r="AC2053" s="186"/>
      <c r="AD2053" s="203"/>
      <c r="AF2053" s="203"/>
      <c r="AG2053" s="102" t="str">
        <f t="shared" si="298"/>
        <v/>
      </c>
      <c r="AH2053" s="10" t="str">
        <f t="shared" si="299"/>
        <v/>
      </c>
      <c r="AI2053" s="102"/>
      <c r="AJ2053" s="10"/>
      <c r="AK2053" s="10"/>
      <c r="AL2053" s="105"/>
      <c r="AM2053" s="102"/>
      <c r="AN2053" s="10"/>
      <c r="AO2053" s="10" t="str">
        <f t="shared" si="294"/>
        <v/>
      </c>
      <c r="AT2053" s="10"/>
      <c r="AU2053" s="10" t="str">
        <f>IF(O2053="include",AF2053,"")</f>
        <v/>
      </c>
      <c r="AV2053" s="54" t="str">
        <f>IF(P2053="include",AF2053,"")</f>
        <v/>
      </c>
    </row>
    <row r="2054" spans="1:48" s="54" customFormat="1" ht="45">
      <c r="A2054" s="10">
        <v>2206</v>
      </c>
      <c r="B2054" s="10"/>
      <c r="C2054" s="10" t="s">
        <v>2641</v>
      </c>
      <c r="D2054" s="10">
        <v>3</v>
      </c>
      <c r="E2054" s="10">
        <v>2</v>
      </c>
      <c r="F2054" s="10">
        <v>3</v>
      </c>
      <c r="G2054" s="119" t="str">
        <f t="shared" si="289"/>
        <v>EXCLUDED</v>
      </c>
      <c r="H2054" s="147" t="s">
        <v>901</v>
      </c>
      <c r="I2054" s="189" t="s">
        <v>901</v>
      </c>
      <c r="J2054" s="10" t="str">
        <f>IF(AND(G2054="Excluded", H2054="Excluded"), "Mutually Excluded", IF(AND(OR(G2054="CERTAINLY INCLUDED", G2054="INCLUDED", G2054="MAYBE" ), OR(H2054="INCLUDED", H2054="MAYBE")), "MUTUALLY INCLUDED", IF(AND(G2054="MAYBE", H2054="MAYBE"), "Mutually MAYBE", IF(AND(G2054="Excluded", OR(H2054="INCLUDED", H2054="MAYBE")), "AI: No, Human: Yes", IF(AND(H2054="Excluded", OR(G2054="INCLUDED", G2054="CERTAINLY INCLUDED", G2054="MAYBE")), "AI: Yes, Human: No", "Other Conflict")))))</f>
        <v>Mutually Excluded</v>
      </c>
      <c r="K2054" s="10"/>
      <c r="L2054" s="10"/>
      <c r="N2054" s="220" t="s">
        <v>19</v>
      </c>
      <c r="O2054" s="54" t="str">
        <f>IF(J2054="Mutually Excluded","Exclude",IF(J2054= "Mutually Included","Include",M2054))</f>
        <v>Exclude</v>
      </c>
      <c r="P2054" s="54" t="str">
        <f>'Humans Alignment T&amp;A'!Z2054</f>
        <v>Exclude</v>
      </c>
      <c r="Q2054" s="120" t="str">
        <f>IF(AND(O2054="Exclude", P2054="Exclude"), "Mutually Excluded", IF(AND(OR(O2054="CERTAINLY INCLUDED", O2054="INCLUDE" ), OR(P2054="INCLUDE", P2054="MAYBE")), "MUTUALLY INCLUDED", IF(AND(O2054="MAYBE", P2054="MAYBE"), "Mutually MAYBE", IF(AND(O2054="Exclude", OR(P2054="INCLUDE", P2054="MAYBE")), "AI+Hum: No, Hum1+2: Yes", IF(AND(P2054="Exclude", OR(O2054="INCLUDE", O2054="CERTAINLY INCLUDED", H2054="MAYBE")), "Ai+hum: Yes, Hum1+2: No", "Other Conflict")))))</f>
        <v>Mutually Excluded</v>
      </c>
      <c r="U2054" s="121" t="str">
        <f>IF(Q2054="Mutually Excluded","Exclude",IF(Q2054= "Mutually Included","Include",R2054))</f>
        <v>Exclude</v>
      </c>
      <c r="V2054" s="122"/>
      <c r="X2054" s="117"/>
      <c r="Y2054" s="117"/>
      <c r="Z2054" s="103" t="str">
        <f t="shared" si="292"/>
        <v/>
      </c>
      <c r="AA2054" s="256"/>
      <c r="AB2054" s="186"/>
      <c r="AC2054" s="186"/>
      <c r="AD2054" s="203"/>
      <c r="AF2054" s="203"/>
      <c r="AG2054" s="102" t="str">
        <f t="shared" si="298"/>
        <v/>
      </c>
      <c r="AH2054" s="10" t="str">
        <f t="shared" si="299"/>
        <v/>
      </c>
      <c r="AI2054" s="102"/>
      <c r="AJ2054" s="10"/>
      <c r="AK2054" s="10"/>
      <c r="AL2054" s="105"/>
      <c r="AM2054" s="102"/>
      <c r="AN2054" s="10"/>
      <c r="AO2054" s="10" t="str">
        <f t="shared" si="294"/>
        <v/>
      </c>
      <c r="AT2054" s="10"/>
      <c r="AU2054" s="10" t="str">
        <f>IF(O2054="include",AF2054,"")</f>
        <v/>
      </c>
      <c r="AV2054" s="54" t="str">
        <f>IF(P2054="include",AF2054,"")</f>
        <v/>
      </c>
    </row>
    <row r="2055" spans="1:48" s="54" customFormat="1" ht="30">
      <c r="A2055" s="10">
        <v>2207</v>
      </c>
      <c r="B2055" s="10"/>
      <c r="C2055" s="10" t="s">
        <v>2642</v>
      </c>
      <c r="D2055" s="10">
        <v>2</v>
      </c>
      <c r="E2055" s="10">
        <v>1</v>
      </c>
      <c r="F2055" s="10">
        <v>2</v>
      </c>
      <c r="G2055" s="119" t="str">
        <f t="shared" si="289"/>
        <v>EXCLUDED</v>
      </c>
      <c r="H2055" s="147" t="s">
        <v>901</v>
      </c>
      <c r="I2055" s="189" t="s">
        <v>901</v>
      </c>
      <c r="J2055" s="10" t="str">
        <f>IF(AND(G2055="Excluded", H2055="Excluded"), "Mutually Excluded", IF(AND(OR(G2055="CERTAINLY INCLUDED", G2055="INCLUDED", G2055="MAYBE" ), OR(H2055="INCLUDED", H2055="MAYBE")), "MUTUALLY INCLUDED", IF(AND(G2055="MAYBE", H2055="MAYBE"), "Mutually MAYBE", IF(AND(G2055="Excluded", OR(H2055="INCLUDED", H2055="MAYBE")), "AI: No, Human: Yes", IF(AND(H2055="Excluded", OR(G2055="INCLUDED", G2055="CERTAINLY INCLUDED", G2055="MAYBE")), "AI: Yes, Human: No", "Other Conflict")))))</f>
        <v>Mutually Excluded</v>
      </c>
      <c r="K2055" s="10"/>
      <c r="L2055" s="10"/>
      <c r="N2055" s="220" t="s">
        <v>19</v>
      </c>
      <c r="O2055" s="54" t="str">
        <f>IF(J2055="Mutually Excluded","Exclude",IF(J2055= "Mutually Included","Include",M2055))</f>
        <v>Exclude</v>
      </c>
      <c r="P2055" s="54" t="str">
        <f>'Humans Alignment T&amp;A'!Z2055</f>
        <v>Exclude</v>
      </c>
      <c r="Q2055" s="120" t="str">
        <f>IF(AND(O2055="Exclude", P2055="Exclude"), "Mutually Excluded", IF(AND(OR(O2055="CERTAINLY INCLUDED", O2055="INCLUDE" ), OR(P2055="INCLUDE", P2055="MAYBE")), "MUTUALLY INCLUDED", IF(AND(O2055="MAYBE", P2055="MAYBE"), "Mutually MAYBE", IF(AND(O2055="Exclude", OR(P2055="INCLUDE", P2055="MAYBE")), "AI+Hum: No, Hum1+2: Yes", IF(AND(P2055="Exclude", OR(O2055="INCLUDE", O2055="CERTAINLY INCLUDED", H2055="MAYBE")), "Ai+hum: Yes, Hum1+2: No", "Other Conflict")))))</f>
        <v>Mutually Excluded</v>
      </c>
      <c r="U2055" s="121" t="str">
        <f>IF(Q2055="Mutually Excluded","Exclude",IF(Q2055= "Mutually Included","Include",R2055))</f>
        <v>Exclude</v>
      </c>
      <c r="V2055" s="122"/>
      <c r="X2055" s="117"/>
      <c r="Y2055" s="117"/>
      <c r="Z2055" s="103" t="str">
        <f t="shared" si="292"/>
        <v/>
      </c>
      <c r="AA2055" s="256"/>
      <c r="AB2055" s="186"/>
      <c r="AC2055" s="186"/>
      <c r="AD2055" s="203"/>
      <c r="AF2055" s="203"/>
      <c r="AG2055" s="102" t="str">
        <f t="shared" si="298"/>
        <v/>
      </c>
      <c r="AH2055" s="10" t="str">
        <f t="shared" si="299"/>
        <v/>
      </c>
      <c r="AI2055" s="102"/>
      <c r="AJ2055" s="10"/>
      <c r="AK2055" s="10"/>
      <c r="AL2055" s="105"/>
      <c r="AM2055" s="102"/>
      <c r="AN2055" s="10"/>
      <c r="AO2055" s="10" t="str">
        <f t="shared" si="294"/>
        <v/>
      </c>
      <c r="AT2055" s="10"/>
      <c r="AU2055" s="10" t="str">
        <f>IF(O2055="include",AF2055,"")</f>
        <v/>
      </c>
      <c r="AV2055" s="54" t="str">
        <f>IF(P2055="include",AF2055,"")</f>
        <v/>
      </c>
    </row>
    <row r="2056" spans="1:48" s="54" customFormat="1" ht="30">
      <c r="A2056" s="10">
        <v>2208</v>
      </c>
      <c r="B2056" s="10"/>
      <c r="C2056" s="10" t="s">
        <v>2643</v>
      </c>
      <c r="D2056" s="10">
        <v>1</v>
      </c>
      <c r="E2056" s="10">
        <v>1</v>
      </c>
      <c r="F2056" s="10">
        <v>1</v>
      </c>
      <c r="G2056" s="119" t="str">
        <f t="shared" si="289"/>
        <v>EXCLUDED</v>
      </c>
      <c r="H2056" s="147" t="s">
        <v>901</v>
      </c>
      <c r="I2056" s="189" t="s">
        <v>901</v>
      </c>
      <c r="J2056" s="10" t="str">
        <f>IF(AND(G2056="Excluded", H2056="Excluded"), "Mutually Excluded", IF(AND(OR(G2056="CERTAINLY INCLUDED", G2056="INCLUDED", G2056="MAYBE" ), OR(H2056="INCLUDED", H2056="MAYBE")), "MUTUALLY INCLUDED", IF(AND(G2056="MAYBE", H2056="MAYBE"), "Mutually MAYBE", IF(AND(G2056="Excluded", OR(H2056="INCLUDED", H2056="MAYBE")), "AI: No, Human: Yes", IF(AND(H2056="Excluded", OR(G2056="INCLUDED", G2056="CERTAINLY INCLUDED", G2056="MAYBE")), "AI: Yes, Human: No", "Other Conflict")))))</f>
        <v>Mutually Excluded</v>
      </c>
      <c r="K2056" s="10"/>
      <c r="L2056" s="10"/>
      <c r="N2056" s="220" t="s">
        <v>19</v>
      </c>
      <c r="O2056" s="54" t="str">
        <f>IF(J2056="Mutually Excluded","Exclude",IF(J2056= "Mutually Included","Include",M2056))</f>
        <v>Exclude</v>
      </c>
      <c r="P2056" s="54" t="str">
        <f>'Humans Alignment T&amp;A'!Z2056</f>
        <v>Exclude</v>
      </c>
      <c r="Q2056" s="120" t="str">
        <f>IF(AND(O2056="Exclude", P2056="Exclude"), "Mutually Excluded", IF(AND(OR(O2056="CERTAINLY INCLUDED", O2056="INCLUDE" ), OR(P2056="INCLUDE", P2056="MAYBE")), "MUTUALLY INCLUDED", IF(AND(O2056="MAYBE", P2056="MAYBE"), "Mutually MAYBE", IF(AND(O2056="Exclude", OR(P2056="INCLUDE", P2056="MAYBE")), "AI+Hum: No, Hum1+2: Yes", IF(AND(P2056="Exclude", OR(O2056="INCLUDE", O2056="CERTAINLY INCLUDED", H2056="MAYBE")), "Ai+hum: Yes, Hum1+2: No", "Other Conflict")))))</f>
        <v>Mutually Excluded</v>
      </c>
      <c r="U2056" s="121" t="str">
        <f>IF(Q2056="Mutually Excluded","Exclude",IF(Q2056= "Mutually Included","Include",R2056))</f>
        <v>Exclude</v>
      </c>
      <c r="V2056" s="122"/>
      <c r="X2056" s="117"/>
      <c r="Y2056" s="117"/>
      <c r="Z2056" s="103" t="str">
        <f t="shared" si="292"/>
        <v/>
      </c>
      <c r="AA2056" s="256"/>
      <c r="AB2056" s="186"/>
      <c r="AC2056" s="186"/>
      <c r="AD2056" s="203"/>
      <c r="AF2056" s="203"/>
      <c r="AG2056" s="102" t="str">
        <f t="shared" si="298"/>
        <v/>
      </c>
      <c r="AH2056" s="10" t="str">
        <f t="shared" si="299"/>
        <v/>
      </c>
      <c r="AI2056" s="102"/>
      <c r="AJ2056" s="10"/>
      <c r="AK2056" s="10"/>
      <c r="AL2056" s="105"/>
      <c r="AM2056" s="102"/>
      <c r="AN2056" s="10"/>
      <c r="AO2056" s="10" t="str">
        <f t="shared" si="294"/>
        <v/>
      </c>
      <c r="AT2056" s="10"/>
      <c r="AU2056" s="10" t="str">
        <f>IF(O2056="include",AF2056,"")</f>
        <v/>
      </c>
      <c r="AV2056" s="54" t="str">
        <f>IF(P2056="include",AF2056,"")</f>
        <v/>
      </c>
    </row>
    <row r="2057" spans="1:48" s="54" customFormat="1" ht="30">
      <c r="A2057" s="10">
        <v>2209</v>
      </c>
      <c r="B2057" s="10"/>
      <c r="C2057" s="10" t="s">
        <v>2644</v>
      </c>
      <c r="D2057" s="10">
        <v>4</v>
      </c>
      <c r="E2057" s="10">
        <v>3</v>
      </c>
      <c r="F2057" s="10">
        <v>3</v>
      </c>
      <c r="G2057" s="119" t="str">
        <f t="shared" si="289"/>
        <v>EXCLUDED</v>
      </c>
      <c r="H2057" s="147" t="s">
        <v>901</v>
      </c>
      <c r="I2057" s="189" t="s">
        <v>901</v>
      </c>
      <c r="J2057" s="10" t="str">
        <f>IF(AND(G2057="Excluded", H2057="Excluded"), "Mutually Excluded", IF(AND(OR(G2057="CERTAINLY INCLUDED", G2057="INCLUDED", G2057="MAYBE" ), OR(H2057="INCLUDED", H2057="MAYBE")), "MUTUALLY INCLUDED", IF(AND(G2057="MAYBE", H2057="MAYBE"), "Mutually MAYBE", IF(AND(G2057="Excluded", OR(H2057="INCLUDED", H2057="MAYBE")), "AI: No, Human: Yes", IF(AND(H2057="Excluded", OR(G2057="INCLUDED", G2057="CERTAINLY INCLUDED", G2057="MAYBE")), "AI: Yes, Human: No", "Other Conflict")))))</f>
        <v>Mutually Excluded</v>
      </c>
      <c r="K2057" s="10"/>
      <c r="L2057" s="10"/>
      <c r="N2057" s="220" t="s">
        <v>19</v>
      </c>
      <c r="O2057" s="54" t="str">
        <f>IF(J2057="Mutually Excluded","Exclude",IF(J2057= "Mutually Included","Include",M2057))</f>
        <v>Exclude</v>
      </c>
      <c r="P2057" s="54" t="str">
        <f>'Humans Alignment T&amp;A'!Z2057</f>
        <v>Exclude</v>
      </c>
      <c r="Q2057" s="120" t="str">
        <f>IF(AND(O2057="Exclude", P2057="Exclude"), "Mutually Excluded", IF(AND(OR(O2057="CERTAINLY INCLUDED", O2057="INCLUDE" ), OR(P2057="INCLUDE", P2057="MAYBE")), "MUTUALLY INCLUDED", IF(AND(O2057="MAYBE", P2057="MAYBE"), "Mutually MAYBE", IF(AND(O2057="Exclude", OR(P2057="INCLUDE", P2057="MAYBE")), "AI+Hum: No, Hum1+2: Yes", IF(AND(P2057="Exclude", OR(O2057="INCLUDE", O2057="CERTAINLY INCLUDED", H2057="MAYBE")), "Ai+hum: Yes, Hum1+2: No", "Other Conflict")))))</f>
        <v>Mutually Excluded</v>
      </c>
      <c r="U2057" s="121" t="str">
        <f>IF(Q2057="Mutually Excluded","Exclude",IF(Q2057= "Mutually Included","Include",R2057))</f>
        <v>Exclude</v>
      </c>
      <c r="V2057" s="122"/>
      <c r="X2057" s="117"/>
      <c r="Y2057" s="117"/>
      <c r="Z2057" s="103" t="str">
        <f t="shared" si="292"/>
        <v/>
      </c>
      <c r="AA2057" s="256"/>
      <c r="AB2057" s="186"/>
      <c r="AC2057" s="186"/>
      <c r="AD2057" s="203"/>
      <c r="AF2057" s="203"/>
      <c r="AG2057" s="102" t="str">
        <f t="shared" si="298"/>
        <v/>
      </c>
      <c r="AH2057" s="10" t="str">
        <f t="shared" si="299"/>
        <v/>
      </c>
      <c r="AI2057" s="102"/>
      <c r="AJ2057" s="10"/>
      <c r="AK2057" s="10"/>
      <c r="AL2057" s="105"/>
      <c r="AM2057" s="102"/>
      <c r="AN2057" s="10"/>
      <c r="AO2057" s="10" t="str">
        <f t="shared" si="294"/>
        <v/>
      </c>
      <c r="AT2057" s="10"/>
      <c r="AU2057" s="10" t="str">
        <f>IF(O2057="include",AF2057,"")</f>
        <v/>
      </c>
      <c r="AV2057" s="54" t="str">
        <f>IF(P2057="include",AF2057,"")</f>
        <v/>
      </c>
    </row>
    <row r="2058" spans="1:48" s="54" customFormat="1" ht="45">
      <c r="A2058" s="10">
        <v>2210</v>
      </c>
      <c r="B2058" s="10"/>
      <c r="C2058" s="10" t="s">
        <v>2646</v>
      </c>
      <c r="D2058" s="10">
        <v>2</v>
      </c>
      <c r="E2058" s="10">
        <v>2</v>
      </c>
      <c r="F2058" s="10">
        <v>2</v>
      </c>
      <c r="G2058" s="119" t="str">
        <f t="shared" ref="G2058:G2121" si="300">IF(COUNTIF(D2058:F2058,5)=3,"CERTAINLY INCLUDED",IF(COUNTIF(D2058:F2058,5)&gt;0,"MAYBE","EXCLUDED"))</f>
        <v>EXCLUDED</v>
      </c>
      <c r="H2058" s="147" t="s">
        <v>901</v>
      </c>
      <c r="I2058" s="189" t="s">
        <v>901</v>
      </c>
      <c r="J2058" s="10" t="str">
        <f>IF(AND(G2058="Excluded", H2058="Excluded"), "Mutually Excluded", IF(AND(OR(G2058="CERTAINLY INCLUDED", G2058="INCLUDED", G2058="MAYBE" ), OR(H2058="INCLUDED", H2058="MAYBE")), "MUTUALLY INCLUDED", IF(AND(G2058="MAYBE", H2058="MAYBE"), "Mutually MAYBE", IF(AND(G2058="Excluded", OR(H2058="INCLUDED", H2058="MAYBE")), "AI: No, Human: Yes", IF(AND(H2058="Excluded", OR(G2058="INCLUDED", G2058="CERTAINLY INCLUDED", G2058="MAYBE")), "AI: Yes, Human: No", "Other Conflict")))))</f>
        <v>Mutually Excluded</v>
      </c>
      <c r="K2058" s="10"/>
      <c r="L2058" s="10"/>
      <c r="N2058" s="220" t="s">
        <v>19</v>
      </c>
      <c r="O2058" s="54" t="str">
        <f>IF(J2058="Mutually Excluded","Exclude",IF(J2058= "Mutually Included","Include",M2058))</f>
        <v>Exclude</v>
      </c>
      <c r="P2058" s="54" t="str">
        <f>'Humans Alignment T&amp;A'!Z2058</f>
        <v>Exclude</v>
      </c>
      <c r="Q2058" s="120" t="str">
        <f>IF(AND(O2058="Exclude", P2058="Exclude"), "Mutually Excluded", IF(AND(OR(O2058="CERTAINLY INCLUDED", O2058="INCLUDE" ), OR(P2058="INCLUDE", P2058="MAYBE")), "MUTUALLY INCLUDED", IF(AND(O2058="MAYBE", P2058="MAYBE"), "Mutually MAYBE", IF(AND(O2058="Exclude", OR(P2058="INCLUDE", P2058="MAYBE")), "AI+Hum: No, Hum1+2: Yes", IF(AND(P2058="Exclude", OR(O2058="INCLUDE", O2058="CERTAINLY INCLUDED", H2058="MAYBE")), "Ai+hum: Yes, Hum1+2: No", "Other Conflict")))))</f>
        <v>Mutually Excluded</v>
      </c>
      <c r="U2058" s="121" t="str">
        <f>IF(Q2058="Mutually Excluded","Exclude",IF(Q2058= "Mutually Included","Include",R2058))</f>
        <v>Exclude</v>
      </c>
      <c r="V2058" s="122"/>
      <c r="X2058" s="117"/>
      <c r="Y2058" s="117"/>
      <c r="Z2058" s="103" t="str">
        <f t="shared" si="292"/>
        <v/>
      </c>
      <c r="AA2058" s="256"/>
      <c r="AB2058" s="186"/>
      <c r="AC2058" s="186"/>
      <c r="AD2058" s="203"/>
      <c r="AF2058" s="203"/>
      <c r="AG2058" s="102" t="str">
        <f t="shared" si="298"/>
        <v/>
      </c>
      <c r="AH2058" s="10" t="str">
        <f t="shared" si="299"/>
        <v/>
      </c>
      <c r="AI2058" s="102"/>
      <c r="AJ2058" s="10"/>
      <c r="AK2058" s="10"/>
      <c r="AL2058" s="105"/>
      <c r="AM2058" s="102"/>
      <c r="AN2058" s="10"/>
      <c r="AO2058" s="10" t="str">
        <f t="shared" si="294"/>
        <v/>
      </c>
      <c r="AT2058" s="10"/>
      <c r="AU2058" s="10" t="str">
        <f>IF(O2058="include",AF2058,"")</f>
        <v/>
      </c>
      <c r="AV2058" s="54" t="str">
        <f>IF(P2058="include",AF2058,"")</f>
        <v/>
      </c>
    </row>
    <row r="2059" spans="1:48" s="54" customFormat="1" ht="70.150000000000006" customHeight="1">
      <c r="A2059" s="10">
        <v>2211</v>
      </c>
      <c r="B2059" s="10"/>
      <c r="C2059" s="10" t="s">
        <v>2647</v>
      </c>
      <c r="D2059" s="10">
        <v>4</v>
      </c>
      <c r="E2059" s="10">
        <v>4</v>
      </c>
      <c r="F2059" s="10">
        <v>3</v>
      </c>
      <c r="G2059" s="119" t="str">
        <f t="shared" si="300"/>
        <v>EXCLUDED</v>
      </c>
      <c r="H2059" s="147" t="s">
        <v>901</v>
      </c>
      <c r="I2059" s="189" t="s">
        <v>901</v>
      </c>
      <c r="J2059" s="10" t="str">
        <f>IF(AND(G2059="Excluded", H2059="Excluded"), "Mutually Excluded", IF(AND(OR(G2059="CERTAINLY INCLUDED", G2059="INCLUDED", G2059="MAYBE" ), OR(H2059="INCLUDED", H2059="MAYBE")), "MUTUALLY INCLUDED", IF(AND(G2059="MAYBE", H2059="MAYBE"), "Mutually MAYBE", IF(AND(G2059="Excluded", OR(H2059="INCLUDED", H2059="MAYBE")), "AI: No, Human: Yes", IF(AND(H2059="Excluded", OR(G2059="INCLUDED", G2059="CERTAINLY INCLUDED", G2059="MAYBE")), "AI: Yes, Human: No", "Other Conflict")))))</f>
        <v>Mutually Excluded</v>
      </c>
      <c r="K2059" s="10"/>
      <c r="L2059" s="10"/>
      <c r="N2059" s="220" t="s">
        <v>19</v>
      </c>
      <c r="O2059" s="54" t="str">
        <f>IF(J2059="Mutually Excluded","Exclude",IF(J2059= "Mutually Included","Include",M2059))</f>
        <v>Exclude</v>
      </c>
      <c r="P2059" s="54" t="str">
        <f>'Humans Alignment T&amp;A'!Z2059</f>
        <v>Exclude</v>
      </c>
      <c r="Q2059" s="120" t="str">
        <f>IF(AND(O2059="Exclude", P2059="Exclude"), "Mutually Excluded", IF(AND(OR(O2059="CERTAINLY INCLUDED", O2059="INCLUDE" ), OR(P2059="INCLUDE", P2059="MAYBE")), "MUTUALLY INCLUDED", IF(AND(O2059="MAYBE", P2059="MAYBE"), "Mutually MAYBE", IF(AND(O2059="Exclude", OR(P2059="INCLUDE", P2059="MAYBE")), "AI+Hum: No, Hum1+2: Yes", IF(AND(P2059="Exclude", OR(O2059="INCLUDE", O2059="CERTAINLY INCLUDED", H2059="MAYBE")), "Ai+hum: Yes, Hum1+2: No", "Other Conflict")))))</f>
        <v>Mutually Excluded</v>
      </c>
      <c r="U2059" s="121" t="str">
        <f>IF(Q2059="Mutually Excluded","Exclude",IF(Q2059= "Mutually Included","Include",R2059))</f>
        <v>Exclude</v>
      </c>
      <c r="V2059" s="122"/>
      <c r="X2059" s="117"/>
      <c r="Y2059" s="117"/>
      <c r="Z2059" s="103" t="str">
        <f t="shared" si="292"/>
        <v/>
      </c>
      <c r="AA2059" s="256"/>
      <c r="AB2059" s="186"/>
      <c r="AC2059" s="186"/>
      <c r="AD2059" s="203"/>
      <c r="AF2059" s="203"/>
      <c r="AG2059" s="102" t="str">
        <f t="shared" si="298"/>
        <v/>
      </c>
      <c r="AH2059" s="10" t="str">
        <f t="shared" si="299"/>
        <v/>
      </c>
      <c r="AI2059" s="102"/>
      <c r="AJ2059" s="10"/>
      <c r="AK2059" s="10"/>
      <c r="AL2059" s="105"/>
      <c r="AM2059" s="102"/>
      <c r="AN2059" s="10"/>
      <c r="AO2059" s="10" t="str">
        <f t="shared" si="294"/>
        <v/>
      </c>
      <c r="AT2059" s="10"/>
      <c r="AU2059" s="10" t="str">
        <f>IF(O2059="include",AF2059,"")</f>
        <v/>
      </c>
      <c r="AV2059" s="54" t="str">
        <f>IF(P2059="include",AF2059,"")</f>
        <v/>
      </c>
    </row>
    <row r="2060" spans="1:48" s="54" customFormat="1" ht="45">
      <c r="A2060" s="10">
        <v>2212</v>
      </c>
      <c r="B2060" s="10"/>
      <c r="C2060" s="10" t="s">
        <v>2648</v>
      </c>
      <c r="D2060" s="10">
        <v>2</v>
      </c>
      <c r="E2060" s="10">
        <v>2</v>
      </c>
      <c r="F2060" s="10">
        <v>2</v>
      </c>
      <c r="G2060" s="119" t="str">
        <f t="shared" si="300"/>
        <v>EXCLUDED</v>
      </c>
      <c r="H2060" s="147" t="s">
        <v>901</v>
      </c>
      <c r="I2060" s="189" t="s">
        <v>901</v>
      </c>
      <c r="J2060" s="10" t="str">
        <f>IF(AND(G2060="Excluded", H2060="Excluded"), "Mutually Excluded", IF(AND(OR(G2060="CERTAINLY INCLUDED", G2060="INCLUDED", G2060="MAYBE" ), OR(H2060="INCLUDED", H2060="MAYBE")), "MUTUALLY INCLUDED", IF(AND(G2060="MAYBE", H2060="MAYBE"), "Mutually MAYBE", IF(AND(G2060="Excluded", OR(H2060="INCLUDED", H2060="MAYBE")), "AI: No, Human: Yes", IF(AND(H2060="Excluded", OR(G2060="INCLUDED", G2060="CERTAINLY INCLUDED", G2060="MAYBE")), "AI: Yes, Human: No", "Other Conflict")))))</f>
        <v>Mutually Excluded</v>
      </c>
      <c r="K2060" s="10"/>
      <c r="L2060" s="10"/>
      <c r="N2060" s="220" t="s">
        <v>19</v>
      </c>
      <c r="O2060" s="54" t="str">
        <f>IF(J2060="Mutually Excluded","Exclude",IF(J2060= "Mutually Included","Include",M2060))</f>
        <v>Exclude</v>
      </c>
      <c r="P2060" s="54" t="str">
        <f>'Humans Alignment T&amp;A'!Z2060</f>
        <v>Exclude</v>
      </c>
      <c r="Q2060" s="120" t="str">
        <f>IF(AND(O2060="Exclude", P2060="Exclude"), "Mutually Excluded", IF(AND(OR(O2060="CERTAINLY INCLUDED", O2060="INCLUDE" ), OR(P2060="INCLUDE", P2060="MAYBE")), "MUTUALLY INCLUDED", IF(AND(O2060="MAYBE", P2060="MAYBE"), "Mutually MAYBE", IF(AND(O2060="Exclude", OR(P2060="INCLUDE", P2060="MAYBE")), "AI+Hum: No, Hum1+2: Yes", IF(AND(P2060="Exclude", OR(O2060="INCLUDE", O2060="CERTAINLY INCLUDED", H2060="MAYBE")), "Ai+hum: Yes, Hum1+2: No", "Other Conflict")))))</f>
        <v>Mutually Excluded</v>
      </c>
      <c r="U2060" s="121" t="str">
        <f>IF(Q2060="Mutually Excluded","Exclude",IF(Q2060= "Mutually Included","Include",R2060))</f>
        <v>Exclude</v>
      </c>
      <c r="V2060" s="122"/>
      <c r="X2060" s="122"/>
      <c r="Y2060" s="122"/>
      <c r="Z2060" s="103" t="str">
        <f t="shared" si="292"/>
        <v/>
      </c>
      <c r="AA2060" s="256"/>
      <c r="AB2060" s="186"/>
      <c r="AC2060" s="186"/>
      <c r="AD2060" s="203"/>
      <c r="AF2060" s="203"/>
      <c r="AG2060" s="102" t="str">
        <f t="shared" si="298"/>
        <v/>
      </c>
      <c r="AH2060" s="10" t="str">
        <f t="shared" si="299"/>
        <v/>
      </c>
      <c r="AI2060" s="102"/>
      <c r="AJ2060" s="10"/>
      <c r="AK2060" s="10"/>
      <c r="AL2060" s="105"/>
      <c r="AM2060" s="102"/>
      <c r="AN2060" s="10"/>
      <c r="AO2060" s="10" t="str">
        <f t="shared" si="294"/>
        <v/>
      </c>
      <c r="AT2060" s="10"/>
      <c r="AU2060" s="10" t="str">
        <f>IF(O2060="include",AF2060,"")</f>
        <v/>
      </c>
      <c r="AV2060" s="54" t="str">
        <f>IF(P2060="include",AF2060,"")</f>
        <v/>
      </c>
    </row>
    <row r="2061" spans="1:48" s="54" customFormat="1" ht="30">
      <c r="A2061" s="10">
        <v>2213</v>
      </c>
      <c r="B2061" s="10"/>
      <c r="C2061" s="10" t="s">
        <v>2649</v>
      </c>
      <c r="D2061" s="10">
        <v>4</v>
      </c>
      <c r="E2061" s="10">
        <v>4</v>
      </c>
      <c r="F2061" s="10">
        <v>3</v>
      </c>
      <c r="G2061" s="119" t="str">
        <f t="shared" si="300"/>
        <v>EXCLUDED</v>
      </c>
      <c r="H2061" s="147" t="s">
        <v>901</v>
      </c>
      <c r="I2061" s="189" t="s">
        <v>901</v>
      </c>
      <c r="J2061" s="10" t="str">
        <f>IF(AND(G2061="Excluded", H2061="Excluded"), "Mutually Excluded", IF(AND(OR(G2061="CERTAINLY INCLUDED", G2061="INCLUDED", G2061="MAYBE" ), OR(H2061="INCLUDED", H2061="MAYBE")), "MUTUALLY INCLUDED", IF(AND(G2061="MAYBE", H2061="MAYBE"), "Mutually MAYBE", IF(AND(G2061="Excluded", OR(H2061="INCLUDED", H2061="MAYBE")), "AI: No, Human: Yes", IF(AND(H2061="Excluded", OR(G2061="INCLUDED", G2061="CERTAINLY INCLUDED", G2061="MAYBE")), "AI: Yes, Human: No", "Other Conflict")))))</f>
        <v>Mutually Excluded</v>
      </c>
      <c r="K2061" s="10"/>
      <c r="L2061" s="10"/>
      <c r="N2061" s="220" t="s">
        <v>19</v>
      </c>
      <c r="O2061" s="54" t="str">
        <f>IF(J2061="Mutually Excluded","Exclude",IF(J2061= "Mutually Included","Include",M2061))</f>
        <v>Exclude</v>
      </c>
      <c r="P2061" s="54" t="str">
        <f>'Humans Alignment T&amp;A'!Z2061</f>
        <v>Exclude</v>
      </c>
      <c r="Q2061" s="120" t="str">
        <f>IF(AND(O2061="Exclude", P2061="Exclude"), "Mutually Excluded", IF(AND(OR(O2061="CERTAINLY INCLUDED", O2061="INCLUDE" ), OR(P2061="INCLUDE", P2061="MAYBE")), "MUTUALLY INCLUDED", IF(AND(O2061="MAYBE", P2061="MAYBE"), "Mutually MAYBE", IF(AND(O2061="Exclude", OR(P2061="INCLUDE", P2061="MAYBE")), "AI+Hum: No, Hum1+2: Yes", IF(AND(P2061="Exclude", OR(O2061="INCLUDE", O2061="CERTAINLY INCLUDED", H2061="MAYBE")), "Ai+hum: Yes, Hum1+2: No", "Other Conflict")))))</f>
        <v>Mutually Excluded</v>
      </c>
      <c r="U2061" s="121" t="str">
        <f>IF(Q2061="Mutually Excluded","Exclude",IF(Q2061= "Mutually Included","Include",R2061))</f>
        <v>Exclude</v>
      </c>
      <c r="V2061" s="122"/>
      <c r="X2061" s="122"/>
      <c r="Y2061" s="122"/>
      <c r="Z2061" s="103" t="str">
        <f t="shared" si="292"/>
        <v/>
      </c>
      <c r="AA2061" s="256"/>
      <c r="AB2061" s="186"/>
      <c r="AC2061" s="186"/>
      <c r="AD2061" s="203"/>
      <c r="AF2061" s="203"/>
      <c r="AG2061" s="102" t="str">
        <f t="shared" si="298"/>
        <v/>
      </c>
      <c r="AH2061" s="10" t="str">
        <f t="shared" si="299"/>
        <v/>
      </c>
      <c r="AI2061" s="102"/>
      <c r="AJ2061" s="10"/>
      <c r="AK2061" s="10"/>
      <c r="AL2061" s="105"/>
      <c r="AM2061" s="102"/>
      <c r="AN2061" s="10"/>
      <c r="AO2061" s="10" t="str">
        <f t="shared" si="294"/>
        <v/>
      </c>
      <c r="AT2061" s="10"/>
      <c r="AU2061" s="10" t="str">
        <f>IF(O2061="include",AF2061,"")</f>
        <v/>
      </c>
      <c r="AV2061" s="54" t="str">
        <f>IF(P2061="include",AF2061,"")</f>
        <v/>
      </c>
    </row>
    <row r="2062" spans="1:48" s="54" customFormat="1" ht="45">
      <c r="A2062" s="10">
        <v>2214</v>
      </c>
      <c r="B2062" s="10"/>
      <c r="C2062" s="10" t="s">
        <v>2650</v>
      </c>
      <c r="D2062" s="10">
        <v>3</v>
      </c>
      <c r="E2062" s="10">
        <v>3</v>
      </c>
      <c r="F2062" s="10">
        <v>4</v>
      </c>
      <c r="G2062" s="119" t="str">
        <f t="shared" si="300"/>
        <v>EXCLUDED</v>
      </c>
      <c r="H2062" s="147" t="s">
        <v>901</v>
      </c>
      <c r="I2062" s="189" t="s">
        <v>901</v>
      </c>
      <c r="J2062" s="10" t="str">
        <f>IF(AND(G2062="Excluded", H2062="Excluded"), "Mutually Excluded", IF(AND(OR(G2062="CERTAINLY INCLUDED", G2062="INCLUDED", G2062="MAYBE" ), OR(H2062="INCLUDED", H2062="MAYBE")), "MUTUALLY INCLUDED", IF(AND(G2062="MAYBE", H2062="MAYBE"), "Mutually MAYBE", IF(AND(G2062="Excluded", OR(H2062="INCLUDED", H2062="MAYBE")), "AI: No, Human: Yes", IF(AND(H2062="Excluded", OR(G2062="INCLUDED", G2062="CERTAINLY INCLUDED", G2062="MAYBE")), "AI: Yes, Human: No", "Other Conflict")))))</f>
        <v>Mutually Excluded</v>
      </c>
      <c r="K2062" s="10"/>
      <c r="L2062" s="10"/>
      <c r="N2062" s="220" t="s">
        <v>19</v>
      </c>
      <c r="O2062" s="54" t="str">
        <f>IF(J2062="Mutually Excluded","Exclude",IF(J2062= "Mutually Included","Include",M2062))</f>
        <v>Exclude</v>
      </c>
      <c r="P2062" s="54" t="str">
        <f>'Humans Alignment T&amp;A'!Z2062</f>
        <v>Exclude</v>
      </c>
      <c r="Q2062" s="120" t="str">
        <f>IF(AND(O2062="Exclude", P2062="Exclude"), "Mutually Excluded", IF(AND(OR(O2062="CERTAINLY INCLUDED", O2062="INCLUDE" ), OR(P2062="INCLUDE", P2062="MAYBE")), "MUTUALLY INCLUDED", IF(AND(O2062="MAYBE", P2062="MAYBE"), "Mutually MAYBE", IF(AND(O2062="Exclude", OR(P2062="INCLUDE", P2062="MAYBE")), "AI+Hum: No, Hum1+2: Yes", IF(AND(P2062="Exclude", OR(O2062="INCLUDE", O2062="CERTAINLY INCLUDED", H2062="MAYBE")), "Ai+hum: Yes, Hum1+2: No", "Other Conflict")))))</f>
        <v>Mutually Excluded</v>
      </c>
      <c r="U2062" s="121" t="str">
        <f>IF(Q2062="Mutually Excluded","Exclude",IF(Q2062= "Mutually Included","Include",R2062))</f>
        <v>Exclude</v>
      </c>
      <c r="V2062" s="122"/>
      <c r="X2062" s="122"/>
      <c r="Y2062" s="122"/>
      <c r="Z2062" s="103" t="str">
        <f t="shared" si="292"/>
        <v/>
      </c>
      <c r="AA2062" s="256"/>
      <c r="AB2062" s="186"/>
      <c r="AC2062" s="186"/>
      <c r="AD2062" s="203"/>
      <c r="AF2062" s="203"/>
      <c r="AG2062" s="102" t="str">
        <f t="shared" si="298"/>
        <v/>
      </c>
      <c r="AH2062" s="10" t="str">
        <f t="shared" si="299"/>
        <v/>
      </c>
      <c r="AI2062" s="102"/>
      <c r="AJ2062" s="10"/>
      <c r="AK2062" s="10"/>
      <c r="AL2062" s="105"/>
      <c r="AM2062" s="102"/>
      <c r="AN2062" s="10"/>
      <c r="AO2062" s="10" t="str">
        <f t="shared" si="294"/>
        <v/>
      </c>
      <c r="AT2062" s="10"/>
      <c r="AU2062" s="10" t="str">
        <f>IF(O2062="include",AF2062,"")</f>
        <v/>
      </c>
      <c r="AV2062" s="54" t="str">
        <f>IF(P2062="include",AF2062,"")</f>
        <v/>
      </c>
    </row>
    <row r="2063" spans="1:48" s="54" customFormat="1" ht="30">
      <c r="A2063" s="10">
        <v>2215</v>
      </c>
      <c r="B2063" s="10"/>
      <c r="C2063" s="10" t="s">
        <v>2651</v>
      </c>
      <c r="D2063" s="10">
        <v>2</v>
      </c>
      <c r="E2063" s="10">
        <v>2</v>
      </c>
      <c r="F2063" s="10">
        <v>2</v>
      </c>
      <c r="G2063" s="119" t="str">
        <f t="shared" si="300"/>
        <v>EXCLUDED</v>
      </c>
      <c r="H2063" s="147" t="s">
        <v>901</v>
      </c>
      <c r="I2063" s="189" t="s">
        <v>901</v>
      </c>
      <c r="J2063" s="10" t="str">
        <f>IF(AND(G2063="Excluded", H2063="Excluded"), "Mutually Excluded", IF(AND(OR(G2063="CERTAINLY INCLUDED", G2063="INCLUDED", G2063="MAYBE" ), OR(H2063="INCLUDED", H2063="MAYBE")), "MUTUALLY INCLUDED", IF(AND(G2063="MAYBE", H2063="MAYBE"), "Mutually MAYBE", IF(AND(G2063="Excluded", OR(H2063="INCLUDED", H2063="MAYBE")), "AI: No, Human: Yes", IF(AND(H2063="Excluded", OR(G2063="INCLUDED", G2063="CERTAINLY INCLUDED", G2063="MAYBE")), "AI: Yes, Human: No", "Other Conflict")))))</f>
        <v>Mutually Excluded</v>
      </c>
      <c r="K2063" s="10"/>
      <c r="L2063" s="10"/>
      <c r="N2063" s="220" t="s">
        <v>19</v>
      </c>
      <c r="O2063" s="54" t="str">
        <f>IF(J2063="Mutually Excluded","Exclude",IF(J2063= "Mutually Included","Include",M2063))</f>
        <v>Exclude</v>
      </c>
      <c r="P2063" s="54" t="str">
        <f>'Humans Alignment T&amp;A'!Z2063</f>
        <v>Exclude</v>
      </c>
      <c r="Q2063" s="120" t="str">
        <f>IF(AND(O2063="Exclude", P2063="Exclude"), "Mutually Excluded", IF(AND(OR(O2063="CERTAINLY INCLUDED", O2063="INCLUDE" ), OR(P2063="INCLUDE", P2063="MAYBE")), "MUTUALLY INCLUDED", IF(AND(O2063="MAYBE", P2063="MAYBE"), "Mutually MAYBE", IF(AND(O2063="Exclude", OR(P2063="INCLUDE", P2063="MAYBE")), "AI+Hum: No, Hum1+2: Yes", IF(AND(P2063="Exclude", OR(O2063="INCLUDE", O2063="CERTAINLY INCLUDED", H2063="MAYBE")), "Ai+hum: Yes, Hum1+2: No", "Other Conflict")))))</f>
        <v>Mutually Excluded</v>
      </c>
      <c r="U2063" s="121" t="str">
        <f>IF(Q2063="Mutually Excluded","Exclude",IF(Q2063= "Mutually Included","Include",R2063))</f>
        <v>Exclude</v>
      </c>
      <c r="V2063" s="122"/>
      <c r="X2063" s="122"/>
      <c r="Y2063" s="122"/>
      <c r="Z2063" s="103" t="str">
        <f t="shared" si="292"/>
        <v/>
      </c>
      <c r="AA2063" s="256"/>
      <c r="AB2063" s="186"/>
      <c r="AC2063" s="186"/>
      <c r="AD2063" s="203"/>
      <c r="AF2063" s="203"/>
      <c r="AG2063" s="102" t="str">
        <f t="shared" si="298"/>
        <v/>
      </c>
      <c r="AH2063" s="10" t="str">
        <f t="shared" si="299"/>
        <v/>
      </c>
      <c r="AI2063" s="102"/>
      <c r="AJ2063" s="10"/>
      <c r="AK2063" s="10"/>
      <c r="AL2063" s="105"/>
      <c r="AM2063" s="102"/>
      <c r="AN2063" s="10"/>
      <c r="AO2063" s="10" t="str">
        <f t="shared" si="294"/>
        <v/>
      </c>
      <c r="AT2063" s="10"/>
      <c r="AU2063" s="10" t="str">
        <f>IF(O2063="include",AF2063,"")</f>
        <v/>
      </c>
      <c r="AV2063" s="54" t="str">
        <f>IF(P2063="include",AF2063,"")</f>
        <v/>
      </c>
    </row>
    <row r="2064" spans="1:48" s="54" customFormat="1" ht="30">
      <c r="A2064" s="10">
        <v>2216</v>
      </c>
      <c r="B2064" s="10"/>
      <c r="C2064" s="10" t="s">
        <v>2652</v>
      </c>
      <c r="D2064" s="10">
        <v>1</v>
      </c>
      <c r="E2064" s="10">
        <v>1</v>
      </c>
      <c r="F2064" s="10">
        <v>1</v>
      </c>
      <c r="G2064" s="119" t="str">
        <f t="shared" si="300"/>
        <v>EXCLUDED</v>
      </c>
      <c r="H2064" s="147" t="s">
        <v>901</v>
      </c>
      <c r="I2064" s="189" t="s">
        <v>901</v>
      </c>
      <c r="J2064" s="10" t="str">
        <f>IF(AND(G2064="Excluded", H2064="Excluded"), "Mutually Excluded", IF(AND(OR(G2064="CERTAINLY INCLUDED", G2064="INCLUDED", G2064="MAYBE" ), OR(H2064="INCLUDED", H2064="MAYBE")), "MUTUALLY INCLUDED", IF(AND(G2064="MAYBE", H2064="MAYBE"), "Mutually MAYBE", IF(AND(G2064="Excluded", OR(H2064="INCLUDED", H2064="MAYBE")), "AI: No, Human: Yes", IF(AND(H2064="Excluded", OR(G2064="INCLUDED", G2064="CERTAINLY INCLUDED", G2064="MAYBE")), "AI: Yes, Human: No", "Other Conflict")))))</f>
        <v>Mutually Excluded</v>
      </c>
      <c r="K2064" s="10"/>
      <c r="L2064" s="10"/>
      <c r="N2064" s="220" t="s">
        <v>19</v>
      </c>
      <c r="O2064" s="54" t="str">
        <f>IF(J2064="Mutually Excluded","Exclude",IF(J2064= "Mutually Included","Include",M2064))</f>
        <v>Exclude</v>
      </c>
      <c r="P2064" s="54" t="str">
        <f>'Humans Alignment T&amp;A'!Z2064</f>
        <v>Exclude</v>
      </c>
      <c r="Q2064" s="120" t="str">
        <f>IF(AND(O2064="Exclude", P2064="Exclude"), "Mutually Excluded", IF(AND(OR(O2064="CERTAINLY INCLUDED", O2064="INCLUDE" ), OR(P2064="INCLUDE", P2064="MAYBE")), "MUTUALLY INCLUDED", IF(AND(O2064="MAYBE", P2064="MAYBE"), "Mutually MAYBE", IF(AND(O2064="Exclude", OR(P2064="INCLUDE", P2064="MAYBE")), "AI+Hum: No, Hum1+2: Yes", IF(AND(P2064="Exclude", OR(O2064="INCLUDE", O2064="CERTAINLY INCLUDED", H2064="MAYBE")), "Ai+hum: Yes, Hum1+2: No", "Other Conflict")))))</f>
        <v>Mutually Excluded</v>
      </c>
      <c r="U2064" s="121" t="str">
        <f>IF(Q2064="Mutually Excluded","Exclude",IF(Q2064= "Mutually Included","Include",R2064))</f>
        <v>Exclude</v>
      </c>
      <c r="V2064" s="122"/>
      <c r="X2064" s="122"/>
      <c r="Y2064" s="122"/>
      <c r="Z2064" s="103" t="str">
        <f t="shared" si="292"/>
        <v/>
      </c>
      <c r="AA2064" s="256"/>
      <c r="AB2064" s="186"/>
      <c r="AC2064" s="186"/>
      <c r="AD2064" s="203"/>
      <c r="AF2064" s="203"/>
      <c r="AG2064" s="102" t="str">
        <f t="shared" si="298"/>
        <v/>
      </c>
      <c r="AH2064" s="10" t="str">
        <f t="shared" si="299"/>
        <v/>
      </c>
      <c r="AI2064" s="102"/>
      <c r="AJ2064" s="10"/>
      <c r="AK2064" s="10"/>
      <c r="AL2064" s="105"/>
      <c r="AM2064" s="102"/>
      <c r="AN2064" s="10"/>
      <c r="AO2064" s="10" t="str">
        <f t="shared" si="294"/>
        <v/>
      </c>
      <c r="AT2064" s="10"/>
      <c r="AU2064" s="10" t="str">
        <f>IF(O2064="include",AF2064,"")</f>
        <v/>
      </c>
      <c r="AV2064" s="54" t="str">
        <f>IF(P2064="include",AF2064,"")</f>
        <v/>
      </c>
    </row>
    <row r="2065" spans="1:48" s="54" customFormat="1" ht="30">
      <c r="A2065" s="10">
        <v>2217</v>
      </c>
      <c r="B2065" s="10"/>
      <c r="C2065" s="10" t="s">
        <v>2653</v>
      </c>
      <c r="D2065" s="10">
        <v>1</v>
      </c>
      <c r="E2065" s="10">
        <v>1</v>
      </c>
      <c r="F2065" s="10">
        <v>1</v>
      </c>
      <c r="G2065" s="119" t="str">
        <f t="shared" si="300"/>
        <v>EXCLUDED</v>
      </c>
      <c r="H2065" s="147" t="s">
        <v>901</v>
      </c>
      <c r="I2065" s="189" t="s">
        <v>901</v>
      </c>
      <c r="J2065" s="10" t="str">
        <f>IF(AND(G2065="Excluded", H2065="Excluded"), "Mutually Excluded", IF(AND(OR(G2065="CERTAINLY INCLUDED", G2065="INCLUDED", G2065="MAYBE" ), OR(H2065="INCLUDED", H2065="MAYBE")), "MUTUALLY INCLUDED", IF(AND(G2065="MAYBE", H2065="MAYBE"), "Mutually MAYBE", IF(AND(G2065="Excluded", OR(H2065="INCLUDED", H2065="MAYBE")), "AI: No, Human: Yes", IF(AND(H2065="Excluded", OR(G2065="INCLUDED", G2065="CERTAINLY INCLUDED", G2065="MAYBE")), "AI: Yes, Human: No", "Other Conflict")))))</f>
        <v>Mutually Excluded</v>
      </c>
      <c r="K2065" s="10"/>
      <c r="L2065" s="10"/>
      <c r="N2065" s="220" t="s">
        <v>19</v>
      </c>
      <c r="O2065" s="54" t="str">
        <f>IF(J2065="Mutually Excluded","Exclude",IF(J2065= "Mutually Included","Include",M2065))</f>
        <v>Exclude</v>
      </c>
      <c r="P2065" s="54" t="str">
        <f>'Humans Alignment T&amp;A'!Z2065</f>
        <v>Exclude</v>
      </c>
      <c r="Q2065" s="120" t="str">
        <f>IF(AND(O2065="Exclude", P2065="Exclude"), "Mutually Excluded", IF(AND(OR(O2065="CERTAINLY INCLUDED", O2065="INCLUDE" ), OR(P2065="INCLUDE", P2065="MAYBE")), "MUTUALLY INCLUDED", IF(AND(O2065="MAYBE", P2065="MAYBE"), "Mutually MAYBE", IF(AND(O2065="Exclude", OR(P2065="INCLUDE", P2065="MAYBE")), "AI+Hum: No, Hum1+2: Yes", IF(AND(P2065="Exclude", OR(O2065="INCLUDE", O2065="CERTAINLY INCLUDED", H2065="MAYBE")), "Ai+hum: Yes, Hum1+2: No", "Other Conflict")))))</f>
        <v>Mutually Excluded</v>
      </c>
      <c r="U2065" s="121" t="str">
        <f>IF(Q2065="Mutually Excluded","Exclude",IF(Q2065= "Mutually Included","Include",R2065))</f>
        <v>Exclude</v>
      </c>
      <c r="V2065" s="122"/>
      <c r="X2065" s="122"/>
      <c r="Y2065" s="122"/>
      <c r="Z2065" s="103" t="str">
        <f t="shared" si="292"/>
        <v/>
      </c>
      <c r="AA2065" s="256"/>
      <c r="AB2065" s="186"/>
      <c r="AC2065" s="186"/>
      <c r="AD2065" s="203"/>
      <c r="AF2065" s="203"/>
      <c r="AG2065" s="102" t="str">
        <f t="shared" si="298"/>
        <v/>
      </c>
      <c r="AH2065" s="10" t="str">
        <f t="shared" si="299"/>
        <v/>
      </c>
      <c r="AI2065" s="102"/>
      <c r="AJ2065" s="10"/>
      <c r="AK2065" s="10"/>
      <c r="AL2065" s="105"/>
      <c r="AM2065" s="102"/>
      <c r="AN2065" s="10"/>
      <c r="AO2065" s="10" t="str">
        <f t="shared" si="294"/>
        <v/>
      </c>
      <c r="AT2065" s="10"/>
      <c r="AU2065" s="10" t="str">
        <f>IF(O2065="include",AF2065,"")</f>
        <v/>
      </c>
      <c r="AV2065" s="54" t="str">
        <f>IF(P2065="include",AF2065,"")</f>
        <v/>
      </c>
    </row>
    <row r="2066" spans="1:48" s="54" customFormat="1" ht="45">
      <c r="A2066" s="10">
        <v>2218</v>
      </c>
      <c r="B2066" s="10"/>
      <c r="C2066" s="10" t="s">
        <v>2654</v>
      </c>
      <c r="D2066" s="10">
        <v>4</v>
      </c>
      <c r="E2066" s="10">
        <v>3</v>
      </c>
      <c r="F2066" s="10">
        <v>3</v>
      </c>
      <c r="G2066" s="119" t="str">
        <f t="shared" si="300"/>
        <v>EXCLUDED</v>
      </c>
      <c r="H2066" s="147" t="s">
        <v>901</v>
      </c>
      <c r="I2066" s="189" t="s">
        <v>901</v>
      </c>
      <c r="J2066" s="10" t="str">
        <f>IF(AND(G2066="Excluded", H2066="Excluded"), "Mutually Excluded", IF(AND(OR(G2066="CERTAINLY INCLUDED", G2066="INCLUDED", G2066="MAYBE" ), OR(H2066="INCLUDED", H2066="MAYBE")), "MUTUALLY INCLUDED", IF(AND(G2066="MAYBE", H2066="MAYBE"), "Mutually MAYBE", IF(AND(G2066="Excluded", OR(H2066="INCLUDED", H2066="MAYBE")), "AI: No, Human: Yes", IF(AND(H2066="Excluded", OR(G2066="INCLUDED", G2066="CERTAINLY INCLUDED", G2066="MAYBE")), "AI: Yes, Human: No", "Other Conflict")))))</f>
        <v>Mutually Excluded</v>
      </c>
      <c r="K2066" s="10"/>
      <c r="L2066" s="10"/>
      <c r="N2066" s="220" t="s">
        <v>19</v>
      </c>
      <c r="O2066" s="54" t="str">
        <f>IF(J2066="Mutually Excluded","Exclude",IF(J2066= "Mutually Included","Include",M2066))</f>
        <v>Exclude</v>
      </c>
      <c r="P2066" s="54" t="str">
        <f>'Humans Alignment T&amp;A'!Z2066</f>
        <v>Exclude</v>
      </c>
      <c r="Q2066" s="120" t="str">
        <f>IF(AND(O2066="Exclude", P2066="Exclude"), "Mutually Excluded", IF(AND(OR(O2066="CERTAINLY INCLUDED", O2066="INCLUDE" ), OR(P2066="INCLUDE", P2066="MAYBE")), "MUTUALLY INCLUDED", IF(AND(O2066="MAYBE", P2066="MAYBE"), "Mutually MAYBE", IF(AND(O2066="Exclude", OR(P2066="INCLUDE", P2066="MAYBE")), "AI+Hum: No, Hum1+2: Yes", IF(AND(P2066="Exclude", OR(O2066="INCLUDE", O2066="CERTAINLY INCLUDED", H2066="MAYBE")), "Ai+hum: Yes, Hum1+2: No", "Other Conflict")))))</f>
        <v>Mutually Excluded</v>
      </c>
      <c r="U2066" s="121" t="str">
        <f>IF(Q2066="Mutually Excluded","Exclude",IF(Q2066= "Mutually Included","Include",R2066))</f>
        <v>Exclude</v>
      </c>
      <c r="V2066" s="122"/>
      <c r="X2066" s="122"/>
      <c r="Y2066" s="122"/>
      <c r="Z2066" s="103" t="str">
        <f t="shared" si="292"/>
        <v/>
      </c>
      <c r="AA2066" s="256"/>
      <c r="AB2066" s="186"/>
      <c r="AC2066" s="186"/>
      <c r="AD2066" s="203"/>
      <c r="AF2066" s="203"/>
      <c r="AG2066" s="102" t="str">
        <f t="shared" si="298"/>
        <v/>
      </c>
      <c r="AH2066" s="10" t="str">
        <f t="shared" si="299"/>
        <v/>
      </c>
      <c r="AI2066" s="102"/>
      <c r="AJ2066" s="10"/>
      <c r="AK2066" s="10"/>
      <c r="AL2066" s="105"/>
      <c r="AM2066" s="102"/>
      <c r="AN2066" s="10"/>
      <c r="AO2066" s="10" t="str">
        <f t="shared" si="294"/>
        <v/>
      </c>
      <c r="AT2066" s="10"/>
      <c r="AU2066" s="10" t="str">
        <f>IF(O2066="include",AF2066,"")</f>
        <v/>
      </c>
      <c r="AV2066" s="54" t="str">
        <f>IF(P2066="include",AF2066,"")</f>
        <v/>
      </c>
    </row>
    <row r="2067" spans="1:48" s="54" customFormat="1" ht="30">
      <c r="A2067" s="10">
        <v>2219</v>
      </c>
      <c r="B2067" s="10"/>
      <c r="C2067" s="10" t="s">
        <v>2655</v>
      </c>
      <c r="D2067" s="10">
        <v>5</v>
      </c>
      <c r="E2067" s="10">
        <v>5</v>
      </c>
      <c r="F2067" s="10">
        <v>5</v>
      </c>
      <c r="G2067" s="119" t="str">
        <f t="shared" si="300"/>
        <v>CERTAINLY INCLUDED</v>
      </c>
      <c r="H2067" s="147" t="s">
        <v>901</v>
      </c>
      <c r="I2067" s="189" t="s">
        <v>901</v>
      </c>
      <c r="J2067" s="10" t="str">
        <f>IF(AND(G2067="Excluded", H2067="Excluded"), "Mutually Excluded", IF(AND(OR(G2067="CERTAINLY INCLUDED", G2067="INCLUDED", G2067="MAYBE" ), OR(H2067="INCLUDED", H2067="MAYBE")), "MUTUALLY INCLUDED", IF(AND(G2067="MAYBE", H2067="MAYBE"), "Mutually MAYBE", IF(AND(G2067="Excluded", OR(H2067="INCLUDED", H2067="MAYBE")), "AI: No, Human: Yes", IF(AND(H2067="Excluded", OR(G2067="INCLUDED", G2067="CERTAINLY INCLUDED", G2067="MAYBE")), "AI: Yes, Human: No", "Other Conflict")))))</f>
        <v>AI: Yes, Human: No</v>
      </c>
      <c r="K2067" s="10" t="s">
        <v>3024</v>
      </c>
      <c r="L2067" s="10" t="s">
        <v>19</v>
      </c>
      <c r="M2067" s="54" t="s">
        <v>19</v>
      </c>
      <c r="N2067" s="220" t="s">
        <v>19</v>
      </c>
      <c r="O2067" s="54" t="str">
        <f>IF(J2067="Mutually Excluded","Exclude",IF(J2067= "Mutually Included","Include",M2067))</f>
        <v>Exclude</v>
      </c>
      <c r="P2067" s="54" t="str">
        <f>'Humans Alignment T&amp;A'!Z2067</f>
        <v>Exclude</v>
      </c>
      <c r="Q2067" s="120" t="str">
        <f>IF(AND(O2067="Exclude", P2067="Exclude"), "Mutually Excluded", IF(AND(OR(O2067="CERTAINLY INCLUDED", O2067="INCLUDE" ), OR(P2067="INCLUDE", P2067="MAYBE")), "MUTUALLY INCLUDED", IF(AND(O2067="MAYBE", P2067="MAYBE"), "Mutually MAYBE", IF(AND(O2067="Exclude", OR(P2067="INCLUDE", P2067="MAYBE")), "AI+Hum: No, Hum1+2: Yes", IF(AND(P2067="Exclude", OR(O2067="INCLUDE", O2067="CERTAINLY INCLUDED", H2067="MAYBE")), "Ai+hum: Yes, Hum1+2: No", "Other Conflict")))))</f>
        <v>Mutually Excluded</v>
      </c>
      <c r="U2067" s="121" t="str">
        <f>IF(Q2067="Mutually Excluded","Exclude",IF(Q2067= "Mutually Included","Include",R2067))</f>
        <v>Exclude</v>
      </c>
      <c r="V2067" s="122"/>
      <c r="X2067" s="122"/>
      <c r="Y2067" s="122"/>
      <c r="Z2067" s="103" t="str">
        <f t="shared" si="292"/>
        <v/>
      </c>
      <c r="AA2067" s="256"/>
      <c r="AB2067" s="186"/>
      <c r="AC2067" s="186"/>
      <c r="AD2067" s="203"/>
      <c r="AF2067" s="203"/>
      <c r="AG2067" s="102" t="str">
        <f t="shared" si="298"/>
        <v/>
      </c>
      <c r="AH2067" s="10" t="str">
        <f t="shared" si="299"/>
        <v/>
      </c>
      <c r="AI2067" s="102"/>
      <c r="AJ2067" s="10"/>
      <c r="AK2067" s="10"/>
      <c r="AL2067" s="105"/>
      <c r="AM2067" s="102"/>
      <c r="AN2067" s="10"/>
      <c r="AO2067" s="10" t="str">
        <f t="shared" si="294"/>
        <v/>
      </c>
      <c r="AT2067" s="10"/>
      <c r="AU2067" s="10" t="str">
        <f>IF(O2067="include",AF2067,"")</f>
        <v/>
      </c>
      <c r="AV2067" s="54" t="str">
        <f>IF(P2067="include",AF2067,"")</f>
        <v/>
      </c>
    </row>
    <row r="2068" spans="1:48" s="54" customFormat="1" ht="30">
      <c r="A2068" s="10">
        <v>2220</v>
      </c>
      <c r="B2068" s="10"/>
      <c r="C2068" s="10" t="s">
        <v>2657</v>
      </c>
      <c r="D2068" s="10">
        <v>2</v>
      </c>
      <c r="E2068" s="10">
        <v>2</v>
      </c>
      <c r="F2068" s="10">
        <v>3</v>
      </c>
      <c r="G2068" s="119" t="str">
        <f t="shared" si="300"/>
        <v>EXCLUDED</v>
      </c>
      <c r="H2068" s="147" t="s">
        <v>901</v>
      </c>
      <c r="I2068" s="189" t="s">
        <v>901</v>
      </c>
      <c r="J2068" s="10" t="str">
        <f>IF(AND(G2068="Excluded", H2068="Excluded"), "Mutually Excluded", IF(AND(OR(G2068="CERTAINLY INCLUDED", G2068="INCLUDED", G2068="MAYBE" ), OR(H2068="INCLUDED", H2068="MAYBE")), "MUTUALLY INCLUDED", IF(AND(G2068="MAYBE", H2068="MAYBE"), "Mutually MAYBE", IF(AND(G2068="Excluded", OR(H2068="INCLUDED", H2068="MAYBE")), "AI: No, Human: Yes", IF(AND(H2068="Excluded", OR(G2068="INCLUDED", G2068="CERTAINLY INCLUDED", G2068="MAYBE")), "AI: Yes, Human: No", "Other Conflict")))))</f>
        <v>Mutually Excluded</v>
      </c>
      <c r="K2068" s="10"/>
      <c r="L2068" s="10"/>
      <c r="N2068" s="220" t="s">
        <v>19</v>
      </c>
      <c r="O2068" s="54" t="str">
        <f>IF(J2068="Mutually Excluded","Exclude",IF(J2068= "Mutually Included","Include",M2068))</f>
        <v>Exclude</v>
      </c>
      <c r="P2068" s="54" t="str">
        <f>'Humans Alignment T&amp;A'!Z2068</f>
        <v>Exclude</v>
      </c>
      <c r="Q2068" s="120" t="str">
        <f>IF(AND(O2068="Exclude", P2068="Exclude"), "Mutually Excluded", IF(AND(OR(O2068="CERTAINLY INCLUDED", O2068="INCLUDE" ), OR(P2068="INCLUDE", P2068="MAYBE")), "MUTUALLY INCLUDED", IF(AND(O2068="MAYBE", P2068="MAYBE"), "Mutually MAYBE", IF(AND(O2068="Exclude", OR(P2068="INCLUDE", P2068="MAYBE")), "AI+Hum: No, Hum1+2: Yes", IF(AND(P2068="Exclude", OR(O2068="INCLUDE", O2068="CERTAINLY INCLUDED", H2068="MAYBE")), "Ai+hum: Yes, Hum1+2: No", "Other Conflict")))))</f>
        <v>Mutually Excluded</v>
      </c>
      <c r="U2068" s="121" t="str">
        <f>IF(Q2068="Mutually Excluded","Exclude",IF(Q2068= "Mutually Included","Include",R2068))</f>
        <v>Exclude</v>
      </c>
      <c r="V2068" s="122"/>
      <c r="X2068" s="122"/>
      <c r="Y2068" s="122"/>
      <c r="Z2068" s="103" t="str">
        <f t="shared" si="292"/>
        <v/>
      </c>
      <c r="AA2068" s="256"/>
      <c r="AB2068" s="186"/>
      <c r="AC2068" s="186"/>
      <c r="AD2068" s="203"/>
      <c r="AF2068" s="203"/>
      <c r="AG2068" s="102" t="str">
        <f t="shared" si="298"/>
        <v/>
      </c>
      <c r="AH2068" s="10" t="str">
        <f t="shared" si="299"/>
        <v/>
      </c>
      <c r="AI2068" s="102"/>
      <c r="AJ2068" s="10"/>
      <c r="AK2068" s="10"/>
      <c r="AL2068" s="105"/>
      <c r="AM2068" s="102"/>
      <c r="AN2068" s="10"/>
      <c r="AO2068" s="10" t="str">
        <f t="shared" si="294"/>
        <v/>
      </c>
      <c r="AT2068" s="10"/>
      <c r="AU2068" s="10" t="str">
        <f>IF(O2068="include",AF2068,"")</f>
        <v/>
      </c>
      <c r="AV2068" s="54" t="str">
        <f>IF(P2068="include",AF2068,"")</f>
        <v/>
      </c>
    </row>
    <row r="2069" spans="1:48" s="54" customFormat="1" ht="30">
      <c r="A2069" s="10">
        <v>2221</v>
      </c>
      <c r="B2069" s="10"/>
      <c r="C2069" s="10" t="s">
        <v>2658</v>
      </c>
      <c r="D2069" s="10">
        <v>1</v>
      </c>
      <c r="E2069" s="10">
        <v>2</v>
      </c>
      <c r="F2069" s="10">
        <v>2</v>
      </c>
      <c r="G2069" s="119" t="str">
        <f t="shared" si="300"/>
        <v>EXCLUDED</v>
      </c>
      <c r="H2069" s="147" t="s">
        <v>901</v>
      </c>
      <c r="I2069" s="189" t="s">
        <v>901</v>
      </c>
      <c r="J2069" s="10" t="str">
        <f>IF(AND(G2069="Excluded", H2069="Excluded"), "Mutually Excluded", IF(AND(OR(G2069="CERTAINLY INCLUDED", G2069="INCLUDED", G2069="MAYBE" ), OR(H2069="INCLUDED", H2069="MAYBE")), "MUTUALLY INCLUDED", IF(AND(G2069="MAYBE", H2069="MAYBE"), "Mutually MAYBE", IF(AND(G2069="Excluded", OR(H2069="INCLUDED", H2069="MAYBE")), "AI: No, Human: Yes", IF(AND(H2069="Excluded", OR(G2069="INCLUDED", G2069="CERTAINLY INCLUDED", G2069="MAYBE")), "AI: Yes, Human: No", "Other Conflict")))))</f>
        <v>Mutually Excluded</v>
      </c>
      <c r="K2069" s="10"/>
      <c r="L2069" s="10"/>
      <c r="N2069" s="220" t="s">
        <v>19</v>
      </c>
      <c r="O2069" s="54" t="str">
        <f>IF(J2069="Mutually Excluded","Exclude",IF(J2069= "Mutually Included","Include",M2069))</f>
        <v>Exclude</v>
      </c>
      <c r="P2069" s="54" t="str">
        <f>'Humans Alignment T&amp;A'!Z2069</f>
        <v>Exclude</v>
      </c>
      <c r="Q2069" s="120" t="str">
        <f>IF(AND(O2069="Exclude", P2069="Exclude"), "Mutually Excluded", IF(AND(OR(O2069="CERTAINLY INCLUDED", O2069="INCLUDE" ), OR(P2069="INCLUDE", P2069="MAYBE")), "MUTUALLY INCLUDED", IF(AND(O2069="MAYBE", P2069="MAYBE"), "Mutually MAYBE", IF(AND(O2069="Exclude", OR(P2069="INCLUDE", P2069="MAYBE")), "AI+Hum: No, Hum1+2: Yes", IF(AND(P2069="Exclude", OR(O2069="INCLUDE", O2069="CERTAINLY INCLUDED", H2069="MAYBE")), "Ai+hum: Yes, Hum1+2: No", "Other Conflict")))))</f>
        <v>Mutually Excluded</v>
      </c>
      <c r="U2069" s="121" t="str">
        <f>IF(Q2069="Mutually Excluded","Exclude",IF(Q2069= "Mutually Included","Include",R2069))</f>
        <v>Exclude</v>
      </c>
      <c r="V2069" s="122"/>
      <c r="X2069" s="122"/>
      <c r="Y2069" s="122"/>
      <c r="Z2069" s="103" t="str">
        <f t="shared" si="292"/>
        <v/>
      </c>
      <c r="AA2069" s="256"/>
      <c r="AB2069" s="186"/>
      <c r="AC2069" s="186"/>
      <c r="AD2069" s="203"/>
      <c r="AF2069" s="203"/>
      <c r="AG2069" s="102" t="str">
        <f t="shared" si="298"/>
        <v/>
      </c>
      <c r="AH2069" s="10" t="str">
        <f t="shared" si="299"/>
        <v/>
      </c>
      <c r="AI2069" s="102"/>
      <c r="AJ2069" s="10"/>
      <c r="AK2069" s="10"/>
      <c r="AL2069" s="105"/>
      <c r="AM2069" s="102"/>
      <c r="AN2069" s="10"/>
      <c r="AO2069" s="10" t="str">
        <f t="shared" si="294"/>
        <v/>
      </c>
      <c r="AT2069" s="10"/>
      <c r="AU2069" s="10" t="str">
        <f>IF(O2069="include",AF2069,"")</f>
        <v/>
      </c>
      <c r="AV2069" s="54" t="str">
        <f>IF(P2069="include",AF2069,"")</f>
        <v/>
      </c>
    </row>
    <row r="2070" spans="1:48" s="54" customFormat="1" ht="30">
      <c r="A2070" s="10">
        <v>2222</v>
      </c>
      <c r="B2070" s="10"/>
      <c r="C2070" s="10" t="s">
        <v>2659</v>
      </c>
      <c r="D2070" s="10">
        <v>4</v>
      </c>
      <c r="E2070" s="10">
        <v>4</v>
      </c>
      <c r="F2070" s="10">
        <v>3</v>
      </c>
      <c r="G2070" s="119" t="str">
        <f t="shared" si="300"/>
        <v>EXCLUDED</v>
      </c>
      <c r="H2070" s="147" t="s">
        <v>901</v>
      </c>
      <c r="I2070" s="189" t="s">
        <v>901</v>
      </c>
      <c r="J2070" s="10" t="str">
        <f>IF(AND(G2070="Excluded", H2070="Excluded"), "Mutually Excluded", IF(AND(OR(G2070="CERTAINLY INCLUDED", G2070="INCLUDED", G2070="MAYBE" ), OR(H2070="INCLUDED", H2070="MAYBE")), "MUTUALLY INCLUDED", IF(AND(G2070="MAYBE", H2070="MAYBE"), "Mutually MAYBE", IF(AND(G2070="Excluded", OR(H2070="INCLUDED", H2070="MAYBE")), "AI: No, Human: Yes", IF(AND(H2070="Excluded", OR(G2070="INCLUDED", G2070="CERTAINLY INCLUDED", G2070="MAYBE")), "AI: Yes, Human: No", "Other Conflict")))))</f>
        <v>Mutually Excluded</v>
      </c>
      <c r="K2070" s="10"/>
      <c r="L2070" s="10"/>
      <c r="N2070" s="220" t="s">
        <v>19</v>
      </c>
      <c r="O2070" s="54" t="str">
        <f>IF(J2070="Mutually Excluded","Exclude",IF(J2070= "Mutually Included","Include",M2070))</f>
        <v>Exclude</v>
      </c>
      <c r="P2070" s="54" t="str">
        <f>'Humans Alignment T&amp;A'!Z2070</f>
        <v>Exclude</v>
      </c>
      <c r="Q2070" s="120" t="str">
        <f>IF(AND(O2070="Exclude", P2070="Exclude"), "Mutually Excluded", IF(AND(OR(O2070="CERTAINLY INCLUDED", O2070="INCLUDE" ), OR(P2070="INCLUDE", P2070="MAYBE")), "MUTUALLY INCLUDED", IF(AND(O2070="MAYBE", P2070="MAYBE"), "Mutually MAYBE", IF(AND(O2070="Exclude", OR(P2070="INCLUDE", P2070="MAYBE")), "AI+Hum: No, Hum1+2: Yes", IF(AND(P2070="Exclude", OR(O2070="INCLUDE", O2070="CERTAINLY INCLUDED", H2070="MAYBE")), "Ai+hum: Yes, Hum1+2: No", "Other Conflict")))))</f>
        <v>Mutually Excluded</v>
      </c>
      <c r="U2070" s="121" t="str">
        <f>IF(Q2070="Mutually Excluded","Exclude",IF(Q2070= "Mutually Included","Include",R2070))</f>
        <v>Exclude</v>
      </c>
      <c r="V2070" s="122"/>
      <c r="X2070" s="122"/>
      <c r="Y2070" s="122"/>
      <c r="Z2070" s="103" t="str">
        <f t="shared" si="292"/>
        <v/>
      </c>
      <c r="AA2070" s="256"/>
      <c r="AB2070" s="186"/>
      <c r="AC2070" s="186"/>
      <c r="AD2070" s="203"/>
      <c r="AF2070" s="203"/>
      <c r="AG2070" s="102" t="str">
        <f t="shared" si="298"/>
        <v/>
      </c>
      <c r="AH2070" s="10" t="str">
        <f t="shared" si="299"/>
        <v/>
      </c>
      <c r="AI2070" s="102"/>
      <c r="AJ2070" s="10"/>
      <c r="AK2070" s="10"/>
      <c r="AL2070" s="105"/>
      <c r="AM2070" s="102"/>
      <c r="AN2070" s="10"/>
      <c r="AO2070" s="10" t="str">
        <f t="shared" si="294"/>
        <v/>
      </c>
      <c r="AT2070" s="10"/>
      <c r="AU2070" s="10" t="str">
        <f>IF(O2070="include",AF2070,"")</f>
        <v/>
      </c>
      <c r="AV2070" s="54" t="str">
        <f>IF(P2070="include",AF2070,"")</f>
        <v/>
      </c>
    </row>
    <row r="2071" spans="1:48" s="54" customFormat="1" ht="45">
      <c r="A2071" s="10">
        <v>2223</v>
      </c>
      <c r="B2071" s="10"/>
      <c r="C2071" s="10" t="s">
        <v>2660</v>
      </c>
      <c r="D2071" s="10">
        <v>2</v>
      </c>
      <c r="E2071" s="10">
        <v>2</v>
      </c>
      <c r="F2071" s="10">
        <v>3</v>
      </c>
      <c r="G2071" s="119" t="str">
        <f t="shared" si="300"/>
        <v>EXCLUDED</v>
      </c>
      <c r="H2071" s="147" t="s">
        <v>65</v>
      </c>
      <c r="I2071" s="189" t="s">
        <v>901</v>
      </c>
      <c r="J2071" s="10" t="str">
        <f>IF(AND(G2071="Excluded", H2071="Excluded"), "Mutually Excluded", IF(AND(OR(G2071="CERTAINLY INCLUDED", G2071="INCLUDED", G2071="MAYBE" ), OR(H2071="INCLUDED", H2071="MAYBE")), "MUTUALLY INCLUDED", IF(AND(G2071="MAYBE", H2071="MAYBE"), "Mutually MAYBE", IF(AND(G2071="Excluded", OR(H2071="INCLUDED", H2071="MAYBE")), "AI: No, Human: Yes", IF(AND(H2071="Excluded", OR(G2071="INCLUDED", G2071="CERTAINLY INCLUDED", G2071="MAYBE")), "AI: Yes, Human: No", "Other Conflict")))))</f>
        <v>AI: No, Human: Yes</v>
      </c>
      <c r="K2071" s="10" t="s">
        <v>19</v>
      </c>
      <c r="L2071" s="10" t="s">
        <v>3012</v>
      </c>
      <c r="M2071" s="54" t="s">
        <v>19</v>
      </c>
      <c r="N2071" s="220" t="s">
        <v>19</v>
      </c>
      <c r="O2071" s="54" t="str">
        <f>IF(J2071="Mutually Excluded","Exclude",IF(J2071= "Mutually Included","Include",M2071))</f>
        <v>Exclude</v>
      </c>
      <c r="P2071" s="54" t="str">
        <f>'Humans Alignment T&amp;A'!Z2071</f>
        <v>Exclude</v>
      </c>
      <c r="Q2071" s="120" t="str">
        <f>IF(AND(O2071="Exclude", P2071="Exclude"), "Mutually Excluded", IF(AND(OR(O2071="CERTAINLY INCLUDED", O2071="INCLUDE" ), OR(P2071="INCLUDE", P2071="MAYBE")), "MUTUALLY INCLUDED", IF(AND(O2071="MAYBE", P2071="MAYBE"), "Mutually MAYBE", IF(AND(O2071="Exclude", OR(P2071="INCLUDE", P2071="MAYBE")), "AI+Hum: No, Hum1+2: Yes", IF(AND(P2071="Exclude", OR(O2071="INCLUDE", O2071="CERTAINLY INCLUDED", H2071="MAYBE")), "Ai+hum: Yes, Hum1+2: No", "Other Conflict")))))</f>
        <v>Mutually Excluded</v>
      </c>
      <c r="U2071" s="121" t="str">
        <f>IF(Q2071="Mutually Excluded","Exclude",IF(Q2071= "Mutually Included","Include",R2071))</f>
        <v>Exclude</v>
      </c>
      <c r="V2071" s="122"/>
      <c r="X2071" s="122"/>
      <c r="Y2071" s="122"/>
      <c r="Z2071" s="103" t="str">
        <f t="shared" si="292"/>
        <v/>
      </c>
      <c r="AA2071" s="256"/>
      <c r="AB2071" s="186"/>
      <c r="AC2071" s="186"/>
      <c r="AD2071" s="203"/>
      <c r="AF2071" s="203"/>
      <c r="AG2071" s="102" t="str">
        <f t="shared" si="298"/>
        <v/>
      </c>
      <c r="AH2071" s="10" t="str">
        <f t="shared" si="299"/>
        <v/>
      </c>
      <c r="AI2071" s="102"/>
      <c r="AJ2071" s="10"/>
      <c r="AK2071" s="10"/>
      <c r="AL2071" s="105"/>
      <c r="AM2071" s="102"/>
      <c r="AN2071" s="10"/>
      <c r="AO2071" s="10" t="str">
        <f t="shared" si="294"/>
        <v/>
      </c>
      <c r="AT2071" s="10"/>
      <c r="AU2071" s="10" t="str">
        <f>IF(O2071="include",AF2071,"")</f>
        <v/>
      </c>
      <c r="AV2071" s="54" t="str">
        <f>IF(P2071="include",AF2071,"")</f>
        <v/>
      </c>
    </row>
    <row r="2072" spans="1:48" s="54" customFormat="1" ht="30">
      <c r="A2072" s="10">
        <v>2224</v>
      </c>
      <c r="B2072" s="10"/>
      <c r="C2072" s="10" t="s">
        <v>2661</v>
      </c>
      <c r="D2072" s="10">
        <v>4</v>
      </c>
      <c r="E2072" s="10">
        <v>5</v>
      </c>
      <c r="F2072" s="10">
        <v>4</v>
      </c>
      <c r="G2072" s="119" t="str">
        <f t="shared" si="300"/>
        <v>MAYBE</v>
      </c>
      <c r="H2072" s="147" t="s">
        <v>901</v>
      </c>
      <c r="I2072" s="189" t="s">
        <v>901</v>
      </c>
      <c r="J2072" s="10" t="str">
        <f>IF(AND(G2072="Excluded", H2072="Excluded"), "Mutually Excluded", IF(AND(OR(G2072="CERTAINLY INCLUDED", G2072="INCLUDED", G2072="MAYBE" ), OR(H2072="INCLUDED", H2072="MAYBE")), "MUTUALLY INCLUDED", IF(AND(G2072="MAYBE", H2072="MAYBE"), "Mutually MAYBE", IF(AND(G2072="Excluded", OR(H2072="INCLUDED", H2072="MAYBE")), "AI: No, Human: Yes", IF(AND(H2072="Excluded", OR(G2072="INCLUDED", G2072="CERTAINLY INCLUDED", G2072="MAYBE")), "AI: Yes, Human: No", "Other Conflict")))))</f>
        <v>AI: Yes, Human: No</v>
      </c>
      <c r="K2072" s="10" t="s">
        <v>3024</v>
      </c>
      <c r="L2072" s="10" t="s">
        <v>19</v>
      </c>
      <c r="M2072" s="54" t="s">
        <v>19</v>
      </c>
      <c r="N2072" s="220" t="s">
        <v>19</v>
      </c>
      <c r="O2072" s="54" t="str">
        <f>IF(J2072="Mutually Excluded","Exclude",IF(J2072= "Mutually Included","Include",M2072))</f>
        <v>Exclude</v>
      </c>
      <c r="P2072" s="54" t="str">
        <f>'Humans Alignment T&amp;A'!Z2072</f>
        <v>Exclude</v>
      </c>
      <c r="Q2072" s="120" t="str">
        <f>IF(AND(O2072="Exclude", P2072="Exclude"), "Mutually Excluded", IF(AND(OR(O2072="CERTAINLY INCLUDED", O2072="INCLUDE" ), OR(P2072="INCLUDE", P2072="MAYBE")), "MUTUALLY INCLUDED", IF(AND(O2072="MAYBE", P2072="MAYBE"), "Mutually MAYBE", IF(AND(O2072="Exclude", OR(P2072="INCLUDE", P2072="MAYBE")), "AI+Hum: No, Hum1+2: Yes", IF(AND(P2072="Exclude", OR(O2072="INCLUDE", O2072="CERTAINLY INCLUDED", H2072="MAYBE")), "Ai+hum: Yes, Hum1+2: No", "Other Conflict")))))</f>
        <v>Mutually Excluded</v>
      </c>
      <c r="U2072" s="121" t="str">
        <f>IF(Q2072="Mutually Excluded","Exclude",IF(Q2072= "Mutually Included","Include",R2072))</f>
        <v>Exclude</v>
      </c>
      <c r="V2072" s="122"/>
      <c r="X2072" s="122"/>
      <c r="Y2072" s="122"/>
      <c r="Z2072" s="103" t="str">
        <f t="shared" si="292"/>
        <v/>
      </c>
      <c r="AA2072" s="256"/>
      <c r="AB2072" s="186"/>
      <c r="AC2072" s="186"/>
      <c r="AD2072" s="203"/>
      <c r="AF2072" s="203"/>
      <c r="AG2072" s="102" t="str">
        <f t="shared" si="298"/>
        <v/>
      </c>
      <c r="AH2072" s="10" t="str">
        <f t="shared" si="299"/>
        <v/>
      </c>
      <c r="AI2072" s="102"/>
      <c r="AJ2072" s="10"/>
      <c r="AK2072" s="10"/>
      <c r="AL2072" s="105"/>
      <c r="AM2072" s="102"/>
      <c r="AN2072" s="10"/>
      <c r="AO2072" s="10" t="str">
        <f t="shared" si="294"/>
        <v/>
      </c>
      <c r="AT2072" s="10"/>
      <c r="AU2072" s="10" t="str">
        <f>IF(O2072="include",AF2072,"")</f>
        <v/>
      </c>
      <c r="AV2072" s="54" t="str">
        <f>IF(P2072="include",AF2072,"")</f>
        <v/>
      </c>
    </row>
    <row r="2073" spans="1:48" s="54" customFormat="1" ht="30">
      <c r="A2073" s="10">
        <v>2225</v>
      </c>
      <c r="B2073" s="10"/>
      <c r="C2073" s="10" t="s">
        <v>2662</v>
      </c>
      <c r="D2073" s="10">
        <v>1</v>
      </c>
      <c r="E2073" s="10">
        <v>1</v>
      </c>
      <c r="F2073" s="10">
        <v>1</v>
      </c>
      <c r="G2073" s="119" t="str">
        <f t="shared" si="300"/>
        <v>EXCLUDED</v>
      </c>
      <c r="H2073" s="147" t="s">
        <v>901</v>
      </c>
      <c r="I2073" s="189" t="s">
        <v>901</v>
      </c>
      <c r="J2073" s="10" t="str">
        <f>IF(AND(G2073="Excluded", H2073="Excluded"), "Mutually Excluded", IF(AND(OR(G2073="CERTAINLY INCLUDED", G2073="INCLUDED", G2073="MAYBE" ), OR(H2073="INCLUDED", H2073="MAYBE")), "MUTUALLY INCLUDED", IF(AND(G2073="MAYBE", H2073="MAYBE"), "Mutually MAYBE", IF(AND(G2073="Excluded", OR(H2073="INCLUDED", H2073="MAYBE")), "AI: No, Human: Yes", IF(AND(H2073="Excluded", OR(G2073="INCLUDED", G2073="CERTAINLY INCLUDED", G2073="MAYBE")), "AI: Yes, Human: No", "Other Conflict")))))</f>
        <v>Mutually Excluded</v>
      </c>
      <c r="K2073" s="10"/>
      <c r="L2073" s="10"/>
      <c r="N2073" s="220" t="s">
        <v>19</v>
      </c>
      <c r="O2073" s="54" t="str">
        <f>IF(J2073="Mutually Excluded","Exclude",IF(J2073= "Mutually Included","Include",M2073))</f>
        <v>Exclude</v>
      </c>
      <c r="P2073" s="54" t="str">
        <f>'Humans Alignment T&amp;A'!Z2073</f>
        <v>Exclude</v>
      </c>
      <c r="Q2073" s="120" t="str">
        <f>IF(AND(O2073="Exclude", P2073="Exclude"), "Mutually Excluded", IF(AND(OR(O2073="CERTAINLY INCLUDED", O2073="INCLUDE" ), OR(P2073="INCLUDE", P2073="MAYBE")), "MUTUALLY INCLUDED", IF(AND(O2073="MAYBE", P2073="MAYBE"), "Mutually MAYBE", IF(AND(O2073="Exclude", OR(P2073="INCLUDE", P2073="MAYBE")), "AI+Hum: No, Hum1+2: Yes", IF(AND(P2073="Exclude", OR(O2073="INCLUDE", O2073="CERTAINLY INCLUDED", H2073="MAYBE")), "Ai+hum: Yes, Hum1+2: No", "Other Conflict")))))</f>
        <v>Mutually Excluded</v>
      </c>
      <c r="U2073" s="121" t="str">
        <f>IF(Q2073="Mutually Excluded","Exclude",IF(Q2073= "Mutually Included","Include",R2073))</f>
        <v>Exclude</v>
      </c>
      <c r="V2073" s="122"/>
      <c r="X2073" s="122"/>
      <c r="Y2073" s="122"/>
      <c r="Z2073" s="103" t="str">
        <f t="shared" si="292"/>
        <v/>
      </c>
      <c r="AA2073" s="256"/>
      <c r="AB2073" s="186"/>
      <c r="AC2073" s="186"/>
      <c r="AD2073" s="203"/>
      <c r="AF2073" s="203"/>
      <c r="AG2073" s="102" t="str">
        <f t="shared" si="298"/>
        <v/>
      </c>
      <c r="AH2073" s="10" t="str">
        <f t="shared" si="299"/>
        <v/>
      </c>
      <c r="AI2073" s="102"/>
      <c r="AJ2073" s="10"/>
      <c r="AK2073" s="10"/>
      <c r="AL2073" s="105"/>
      <c r="AM2073" s="102"/>
      <c r="AN2073" s="10"/>
      <c r="AO2073" s="10" t="str">
        <f t="shared" si="294"/>
        <v/>
      </c>
      <c r="AT2073" s="10"/>
      <c r="AU2073" s="10" t="str">
        <f>IF(O2073="include",AF2073,"")</f>
        <v/>
      </c>
      <c r="AV2073" s="54" t="str">
        <f>IF(P2073="include",AF2073,"")</f>
        <v/>
      </c>
    </row>
    <row r="2074" spans="1:48" s="54" customFormat="1" ht="30">
      <c r="A2074" s="10">
        <v>2226</v>
      </c>
      <c r="B2074" s="10"/>
      <c r="C2074" s="10" t="s">
        <v>2663</v>
      </c>
      <c r="D2074" s="10">
        <v>3</v>
      </c>
      <c r="E2074" s="10">
        <v>4</v>
      </c>
      <c r="F2074" s="10">
        <v>3</v>
      </c>
      <c r="G2074" s="119" t="str">
        <f t="shared" si="300"/>
        <v>EXCLUDED</v>
      </c>
      <c r="H2074" s="147" t="s">
        <v>901</v>
      </c>
      <c r="I2074" s="189" t="s">
        <v>901</v>
      </c>
      <c r="J2074" s="10" t="str">
        <f>IF(AND(G2074="Excluded", H2074="Excluded"), "Mutually Excluded", IF(AND(OR(G2074="CERTAINLY INCLUDED", G2074="INCLUDED", G2074="MAYBE" ), OR(H2074="INCLUDED", H2074="MAYBE")), "MUTUALLY INCLUDED", IF(AND(G2074="MAYBE", H2074="MAYBE"), "Mutually MAYBE", IF(AND(G2074="Excluded", OR(H2074="INCLUDED", H2074="MAYBE")), "AI: No, Human: Yes", IF(AND(H2074="Excluded", OR(G2074="INCLUDED", G2074="CERTAINLY INCLUDED", G2074="MAYBE")), "AI: Yes, Human: No", "Other Conflict")))))</f>
        <v>Mutually Excluded</v>
      </c>
      <c r="K2074" s="10"/>
      <c r="L2074" s="10"/>
      <c r="N2074" s="220" t="s">
        <v>19</v>
      </c>
      <c r="O2074" s="54" t="str">
        <f>IF(J2074="Mutually Excluded","Exclude",IF(J2074= "Mutually Included","Include",M2074))</f>
        <v>Exclude</v>
      </c>
      <c r="P2074" s="54" t="str">
        <f>'Humans Alignment T&amp;A'!Z2074</f>
        <v>Exclude</v>
      </c>
      <c r="Q2074" s="120" t="str">
        <f>IF(AND(O2074="Exclude", P2074="Exclude"), "Mutually Excluded", IF(AND(OR(O2074="CERTAINLY INCLUDED", O2074="INCLUDE" ), OR(P2074="INCLUDE", P2074="MAYBE")), "MUTUALLY INCLUDED", IF(AND(O2074="MAYBE", P2074="MAYBE"), "Mutually MAYBE", IF(AND(O2074="Exclude", OR(P2074="INCLUDE", P2074="MAYBE")), "AI+Hum: No, Hum1+2: Yes", IF(AND(P2074="Exclude", OR(O2074="INCLUDE", O2074="CERTAINLY INCLUDED", H2074="MAYBE")), "Ai+hum: Yes, Hum1+2: No", "Other Conflict")))))</f>
        <v>Mutually Excluded</v>
      </c>
      <c r="U2074" s="121" t="str">
        <f>IF(Q2074="Mutually Excluded","Exclude",IF(Q2074= "Mutually Included","Include",R2074))</f>
        <v>Exclude</v>
      </c>
      <c r="V2074" s="122"/>
      <c r="X2074" s="122"/>
      <c r="Y2074" s="122"/>
      <c r="Z2074" s="103" t="str">
        <f t="shared" si="292"/>
        <v/>
      </c>
      <c r="AA2074" s="256"/>
      <c r="AB2074" s="186"/>
      <c r="AC2074" s="186"/>
      <c r="AD2074" s="203"/>
      <c r="AF2074" s="203"/>
      <c r="AG2074" s="102" t="str">
        <f t="shared" si="298"/>
        <v/>
      </c>
      <c r="AH2074" s="10" t="str">
        <f t="shared" si="299"/>
        <v/>
      </c>
      <c r="AI2074" s="102"/>
      <c r="AJ2074" s="10"/>
      <c r="AK2074" s="10"/>
      <c r="AL2074" s="105"/>
      <c r="AM2074" s="102"/>
      <c r="AN2074" s="10"/>
      <c r="AO2074" s="10" t="str">
        <f t="shared" si="294"/>
        <v/>
      </c>
      <c r="AT2074" s="10"/>
      <c r="AU2074" s="10" t="str">
        <f>IF(O2074="include",AF2074,"")</f>
        <v/>
      </c>
      <c r="AV2074" s="54" t="str">
        <f>IF(P2074="include",AF2074,"")</f>
        <v/>
      </c>
    </row>
    <row r="2075" spans="1:48" s="54" customFormat="1" ht="45">
      <c r="A2075" s="10">
        <v>2227</v>
      </c>
      <c r="B2075" s="10"/>
      <c r="C2075" s="10" t="s">
        <v>2664</v>
      </c>
      <c r="D2075" s="10">
        <v>1</v>
      </c>
      <c r="E2075" s="10">
        <v>1</v>
      </c>
      <c r="F2075" s="10">
        <v>1</v>
      </c>
      <c r="G2075" s="119" t="str">
        <f t="shared" si="300"/>
        <v>EXCLUDED</v>
      </c>
      <c r="H2075" s="147" t="s">
        <v>901</v>
      </c>
      <c r="I2075" s="189" t="s">
        <v>901</v>
      </c>
      <c r="J2075" s="10" t="str">
        <f>IF(AND(G2075="Excluded", H2075="Excluded"), "Mutually Excluded", IF(AND(OR(G2075="CERTAINLY INCLUDED", G2075="INCLUDED", G2075="MAYBE" ), OR(H2075="INCLUDED", H2075="MAYBE")), "MUTUALLY INCLUDED", IF(AND(G2075="MAYBE", H2075="MAYBE"), "Mutually MAYBE", IF(AND(G2075="Excluded", OR(H2075="INCLUDED", H2075="MAYBE")), "AI: No, Human: Yes", IF(AND(H2075="Excluded", OR(G2075="INCLUDED", G2075="CERTAINLY INCLUDED", G2075="MAYBE")), "AI: Yes, Human: No", "Other Conflict")))))</f>
        <v>Mutually Excluded</v>
      </c>
      <c r="K2075" s="10"/>
      <c r="L2075" s="10"/>
      <c r="N2075" s="220" t="s">
        <v>19</v>
      </c>
      <c r="O2075" s="54" t="str">
        <f>IF(J2075="Mutually Excluded","Exclude",IF(J2075= "Mutually Included","Include",M2075))</f>
        <v>Exclude</v>
      </c>
      <c r="P2075" s="54" t="str">
        <f>'Humans Alignment T&amp;A'!Z2075</f>
        <v>Exclude</v>
      </c>
      <c r="Q2075" s="120" t="str">
        <f>IF(AND(O2075="Exclude", P2075="Exclude"), "Mutually Excluded", IF(AND(OR(O2075="CERTAINLY INCLUDED", O2075="INCLUDE" ), OR(P2075="INCLUDE", P2075="MAYBE")), "MUTUALLY INCLUDED", IF(AND(O2075="MAYBE", P2075="MAYBE"), "Mutually MAYBE", IF(AND(O2075="Exclude", OR(P2075="INCLUDE", P2075="MAYBE")), "AI+Hum: No, Hum1+2: Yes", IF(AND(P2075="Exclude", OR(O2075="INCLUDE", O2075="CERTAINLY INCLUDED", H2075="MAYBE")), "Ai+hum: Yes, Hum1+2: No", "Other Conflict")))))</f>
        <v>Mutually Excluded</v>
      </c>
      <c r="U2075" s="121" t="str">
        <f>IF(Q2075="Mutually Excluded","Exclude",IF(Q2075= "Mutually Included","Include",R2075))</f>
        <v>Exclude</v>
      </c>
      <c r="V2075" s="122"/>
      <c r="X2075" s="122"/>
      <c r="Y2075" s="122"/>
      <c r="Z2075" s="103" t="str">
        <f t="shared" si="292"/>
        <v/>
      </c>
      <c r="AA2075" s="256"/>
      <c r="AB2075" s="186"/>
      <c r="AC2075" s="186"/>
      <c r="AD2075" s="203"/>
      <c r="AF2075" s="203"/>
      <c r="AG2075" s="102" t="str">
        <f t="shared" si="298"/>
        <v/>
      </c>
      <c r="AH2075" s="10" t="str">
        <f t="shared" si="299"/>
        <v/>
      </c>
      <c r="AI2075" s="102"/>
      <c r="AJ2075" s="10"/>
      <c r="AK2075" s="10"/>
      <c r="AL2075" s="105"/>
      <c r="AM2075" s="102"/>
      <c r="AN2075" s="10"/>
      <c r="AO2075" s="10" t="str">
        <f t="shared" si="294"/>
        <v/>
      </c>
      <c r="AT2075" s="10"/>
      <c r="AU2075" s="10" t="str">
        <f>IF(O2075="include",AF2075,"")</f>
        <v/>
      </c>
      <c r="AV2075" s="54" t="str">
        <f>IF(P2075="include",AF2075,"")</f>
        <v/>
      </c>
    </row>
    <row r="2076" spans="1:48" s="54" customFormat="1" ht="30">
      <c r="A2076" s="10">
        <v>2228</v>
      </c>
      <c r="B2076" s="10"/>
      <c r="C2076" s="10" t="s">
        <v>2665</v>
      </c>
      <c r="D2076" s="10">
        <v>2</v>
      </c>
      <c r="E2076" s="10">
        <v>2</v>
      </c>
      <c r="F2076" s="10">
        <v>2</v>
      </c>
      <c r="G2076" s="119" t="str">
        <f t="shared" si="300"/>
        <v>EXCLUDED</v>
      </c>
      <c r="H2076" s="147" t="s">
        <v>901</v>
      </c>
      <c r="I2076" s="189" t="s">
        <v>901</v>
      </c>
      <c r="J2076" s="10" t="str">
        <f>IF(AND(G2076="Excluded", H2076="Excluded"), "Mutually Excluded", IF(AND(OR(G2076="CERTAINLY INCLUDED", G2076="INCLUDED", G2076="MAYBE" ), OR(H2076="INCLUDED", H2076="MAYBE")), "MUTUALLY INCLUDED", IF(AND(G2076="MAYBE", H2076="MAYBE"), "Mutually MAYBE", IF(AND(G2076="Excluded", OR(H2076="INCLUDED", H2076="MAYBE")), "AI: No, Human: Yes", IF(AND(H2076="Excluded", OR(G2076="INCLUDED", G2076="CERTAINLY INCLUDED", G2076="MAYBE")), "AI: Yes, Human: No", "Other Conflict")))))</f>
        <v>Mutually Excluded</v>
      </c>
      <c r="K2076" s="10"/>
      <c r="L2076" s="10"/>
      <c r="N2076" s="220" t="s">
        <v>19</v>
      </c>
      <c r="O2076" s="54" t="str">
        <f>IF(J2076="Mutually Excluded","Exclude",IF(J2076= "Mutually Included","Include",M2076))</f>
        <v>Exclude</v>
      </c>
      <c r="P2076" s="54" t="str">
        <f>'Humans Alignment T&amp;A'!Z2076</f>
        <v>Exclude</v>
      </c>
      <c r="Q2076" s="120" t="str">
        <f>IF(AND(O2076="Exclude", P2076="Exclude"), "Mutually Excluded", IF(AND(OR(O2076="CERTAINLY INCLUDED", O2076="INCLUDE" ), OR(P2076="INCLUDE", P2076="MAYBE")), "MUTUALLY INCLUDED", IF(AND(O2076="MAYBE", P2076="MAYBE"), "Mutually MAYBE", IF(AND(O2076="Exclude", OR(P2076="INCLUDE", P2076="MAYBE")), "AI+Hum: No, Hum1+2: Yes", IF(AND(P2076="Exclude", OR(O2076="INCLUDE", O2076="CERTAINLY INCLUDED", H2076="MAYBE")), "Ai+hum: Yes, Hum1+2: No", "Other Conflict")))))</f>
        <v>Mutually Excluded</v>
      </c>
      <c r="U2076" s="121" t="str">
        <f>IF(Q2076="Mutually Excluded","Exclude",IF(Q2076= "Mutually Included","Include",R2076))</f>
        <v>Exclude</v>
      </c>
      <c r="V2076" s="122"/>
      <c r="X2076" s="122"/>
      <c r="Y2076" s="122"/>
      <c r="Z2076" s="103" t="str">
        <f t="shared" si="292"/>
        <v/>
      </c>
      <c r="AA2076" s="256"/>
      <c r="AB2076" s="186"/>
      <c r="AC2076" s="186"/>
      <c r="AD2076" s="203"/>
      <c r="AF2076" s="203"/>
      <c r="AG2076" s="102" t="str">
        <f t="shared" si="298"/>
        <v/>
      </c>
      <c r="AH2076" s="10" t="str">
        <f t="shared" si="299"/>
        <v/>
      </c>
      <c r="AI2076" s="102"/>
      <c r="AJ2076" s="10"/>
      <c r="AK2076" s="10"/>
      <c r="AL2076" s="105"/>
      <c r="AM2076" s="102"/>
      <c r="AN2076" s="10"/>
      <c r="AO2076" s="10" t="str">
        <f t="shared" si="294"/>
        <v/>
      </c>
      <c r="AT2076" s="10"/>
      <c r="AU2076" s="10" t="str">
        <f>IF(O2076="include",AF2076,"")</f>
        <v/>
      </c>
      <c r="AV2076" s="54" t="str">
        <f>IF(P2076="include",AF2076,"")</f>
        <v/>
      </c>
    </row>
    <row r="2077" spans="1:48" s="54" customFormat="1" ht="30">
      <c r="A2077" s="10">
        <v>2229</v>
      </c>
      <c r="B2077" s="10"/>
      <c r="C2077" s="10" t="s">
        <v>2666</v>
      </c>
      <c r="D2077" s="10">
        <v>2</v>
      </c>
      <c r="E2077" s="10">
        <v>2</v>
      </c>
      <c r="F2077" s="10">
        <v>2</v>
      </c>
      <c r="G2077" s="119" t="str">
        <f t="shared" si="300"/>
        <v>EXCLUDED</v>
      </c>
      <c r="H2077" s="147" t="s">
        <v>901</v>
      </c>
      <c r="I2077" s="189" t="s">
        <v>901</v>
      </c>
      <c r="J2077" s="10" t="str">
        <f>IF(AND(G2077="Excluded", H2077="Excluded"), "Mutually Excluded", IF(AND(OR(G2077="CERTAINLY INCLUDED", G2077="INCLUDED", G2077="MAYBE" ), OR(H2077="INCLUDED", H2077="MAYBE")), "MUTUALLY INCLUDED", IF(AND(G2077="MAYBE", H2077="MAYBE"), "Mutually MAYBE", IF(AND(G2077="Excluded", OR(H2077="INCLUDED", H2077="MAYBE")), "AI: No, Human: Yes", IF(AND(H2077="Excluded", OR(G2077="INCLUDED", G2077="CERTAINLY INCLUDED", G2077="MAYBE")), "AI: Yes, Human: No", "Other Conflict")))))</f>
        <v>Mutually Excluded</v>
      </c>
      <c r="K2077" s="10"/>
      <c r="L2077" s="10"/>
      <c r="N2077" s="220" t="s">
        <v>19</v>
      </c>
      <c r="O2077" s="54" t="str">
        <f>IF(J2077="Mutually Excluded","Exclude",IF(J2077= "Mutually Included","Include",M2077))</f>
        <v>Exclude</v>
      </c>
      <c r="P2077" s="54" t="str">
        <f>'Humans Alignment T&amp;A'!Z2077</f>
        <v>Exclude</v>
      </c>
      <c r="Q2077" s="120" t="str">
        <f>IF(AND(O2077="Exclude", P2077="Exclude"), "Mutually Excluded", IF(AND(OR(O2077="CERTAINLY INCLUDED", O2077="INCLUDE" ), OR(P2077="INCLUDE", P2077="MAYBE")), "MUTUALLY INCLUDED", IF(AND(O2077="MAYBE", P2077="MAYBE"), "Mutually MAYBE", IF(AND(O2077="Exclude", OR(P2077="INCLUDE", P2077="MAYBE")), "AI+Hum: No, Hum1+2: Yes", IF(AND(P2077="Exclude", OR(O2077="INCLUDE", O2077="CERTAINLY INCLUDED", H2077="MAYBE")), "Ai+hum: Yes, Hum1+2: No", "Other Conflict")))))</f>
        <v>Mutually Excluded</v>
      </c>
      <c r="U2077" s="121" t="str">
        <f>IF(Q2077="Mutually Excluded","Exclude",IF(Q2077= "Mutually Included","Include",R2077))</f>
        <v>Exclude</v>
      </c>
      <c r="V2077" s="122"/>
      <c r="X2077" s="122"/>
      <c r="Y2077" s="122"/>
      <c r="Z2077" s="103" t="str">
        <f t="shared" si="292"/>
        <v/>
      </c>
      <c r="AA2077" s="256"/>
      <c r="AB2077" s="186"/>
      <c r="AC2077" s="186"/>
      <c r="AD2077" s="203"/>
      <c r="AF2077" s="203"/>
      <c r="AG2077" s="102" t="str">
        <f t="shared" si="298"/>
        <v/>
      </c>
      <c r="AH2077" s="10" t="str">
        <f t="shared" si="299"/>
        <v/>
      </c>
      <c r="AI2077" s="102"/>
      <c r="AJ2077" s="10"/>
      <c r="AK2077" s="10"/>
      <c r="AL2077" s="105"/>
      <c r="AM2077" s="102"/>
      <c r="AN2077" s="10"/>
      <c r="AO2077" s="10" t="str">
        <f t="shared" si="294"/>
        <v/>
      </c>
      <c r="AT2077" s="10"/>
      <c r="AU2077" s="10" t="str">
        <f>IF(O2077="include",AF2077,"")</f>
        <v/>
      </c>
      <c r="AV2077" s="54" t="str">
        <f>IF(P2077="include",AF2077,"")</f>
        <v/>
      </c>
    </row>
    <row r="2078" spans="1:48" s="54" customFormat="1" ht="30">
      <c r="A2078" s="10">
        <v>2230</v>
      </c>
      <c r="B2078" s="10"/>
      <c r="C2078" s="10" t="s">
        <v>2667</v>
      </c>
      <c r="D2078" s="10">
        <v>1</v>
      </c>
      <c r="E2078" s="10">
        <v>1</v>
      </c>
      <c r="F2078" s="10">
        <v>1</v>
      </c>
      <c r="G2078" s="119" t="str">
        <f t="shared" si="300"/>
        <v>EXCLUDED</v>
      </c>
      <c r="H2078" s="147" t="s">
        <v>901</v>
      </c>
      <c r="I2078" s="189" t="s">
        <v>901</v>
      </c>
      <c r="J2078" s="10" t="str">
        <f>IF(AND(G2078="Excluded", H2078="Excluded"), "Mutually Excluded", IF(AND(OR(G2078="CERTAINLY INCLUDED", G2078="INCLUDED", G2078="MAYBE" ), OR(H2078="INCLUDED", H2078="MAYBE")), "MUTUALLY INCLUDED", IF(AND(G2078="MAYBE", H2078="MAYBE"), "Mutually MAYBE", IF(AND(G2078="Excluded", OR(H2078="INCLUDED", H2078="MAYBE")), "AI: No, Human: Yes", IF(AND(H2078="Excluded", OR(G2078="INCLUDED", G2078="CERTAINLY INCLUDED", G2078="MAYBE")), "AI: Yes, Human: No", "Other Conflict")))))</f>
        <v>Mutually Excluded</v>
      </c>
      <c r="K2078" s="10"/>
      <c r="L2078" s="10"/>
      <c r="N2078" s="220" t="s">
        <v>19</v>
      </c>
      <c r="O2078" s="54" t="str">
        <f>IF(J2078="Mutually Excluded","Exclude",IF(J2078= "Mutually Included","Include",M2078))</f>
        <v>Exclude</v>
      </c>
      <c r="P2078" s="54" t="str">
        <f>'Humans Alignment T&amp;A'!Z2078</f>
        <v>Exclude</v>
      </c>
      <c r="Q2078" s="120" t="str">
        <f>IF(AND(O2078="Exclude", P2078="Exclude"), "Mutually Excluded", IF(AND(OR(O2078="CERTAINLY INCLUDED", O2078="INCLUDE" ), OR(P2078="INCLUDE", P2078="MAYBE")), "MUTUALLY INCLUDED", IF(AND(O2078="MAYBE", P2078="MAYBE"), "Mutually MAYBE", IF(AND(O2078="Exclude", OR(P2078="INCLUDE", P2078="MAYBE")), "AI+Hum: No, Hum1+2: Yes", IF(AND(P2078="Exclude", OR(O2078="INCLUDE", O2078="CERTAINLY INCLUDED", H2078="MAYBE")), "Ai+hum: Yes, Hum1+2: No", "Other Conflict")))))</f>
        <v>Mutually Excluded</v>
      </c>
      <c r="U2078" s="121" t="str">
        <f>IF(Q2078="Mutually Excluded","Exclude",IF(Q2078= "Mutually Included","Include",R2078))</f>
        <v>Exclude</v>
      </c>
      <c r="V2078" s="122"/>
      <c r="X2078" s="122"/>
      <c r="Y2078" s="122"/>
      <c r="Z2078" s="103" t="str">
        <f t="shared" si="292"/>
        <v/>
      </c>
      <c r="AA2078" s="256"/>
      <c r="AB2078" s="186"/>
      <c r="AC2078" s="186"/>
      <c r="AD2078" s="203"/>
      <c r="AF2078" s="203"/>
      <c r="AG2078" s="102" t="str">
        <f t="shared" si="298"/>
        <v/>
      </c>
      <c r="AH2078" s="10" t="str">
        <f t="shared" si="299"/>
        <v/>
      </c>
      <c r="AI2078" s="102"/>
      <c r="AJ2078" s="10"/>
      <c r="AK2078" s="10"/>
      <c r="AL2078" s="105"/>
      <c r="AM2078" s="102"/>
      <c r="AN2078" s="10"/>
      <c r="AO2078" s="10" t="str">
        <f t="shared" si="294"/>
        <v/>
      </c>
      <c r="AT2078" s="10"/>
      <c r="AU2078" s="10" t="str">
        <f>IF(O2078="include",AF2078,"")</f>
        <v/>
      </c>
      <c r="AV2078" s="54" t="str">
        <f>IF(P2078="include",AF2078,"")</f>
        <v/>
      </c>
    </row>
    <row r="2079" spans="1:48" s="54" customFormat="1" ht="30">
      <c r="A2079" s="10">
        <v>2231</v>
      </c>
      <c r="B2079" s="10"/>
      <c r="C2079" s="10" t="s">
        <v>2668</v>
      </c>
      <c r="D2079" s="10">
        <v>1</v>
      </c>
      <c r="E2079" s="10">
        <v>1</v>
      </c>
      <c r="F2079" s="10">
        <v>1</v>
      </c>
      <c r="G2079" s="119" t="str">
        <f t="shared" si="300"/>
        <v>EXCLUDED</v>
      </c>
      <c r="H2079" s="147" t="s">
        <v>901</v>
      </c>
      <c r="I2079" s="189" t="s">
        <v>901</v>
      </c>
      <c r="J2079" s="10" t="str">
        <f>IF(AND(G2079="Excluded", H2079="Excluded"), "Mutually Excluded", IF(AND(OR(G2079="CERTAINLY INCLUDED", G2079="INCLUDED", G2079="MAYBE" ), OR(H2079="INCLUDED", H2079="MAYBE")), "MUTUALLY INCLUDED", IF(AND(G2079="MAYBE", H2079="MAYBE"), "Mutually MAYBE", IF(AND(G2079="Excluded", OR(H2079="INCLUDED", H2079="MAYBE")), "AI: No, Human: Yes", IF(AND(H2079="Excluded", OR(G2079="INCLUDED", G2079="CERTAINLY INCLUDED", G2079="MAYBE")), "AI: Yes, Human: No", "Other Conflict")))))</f>
        <v>Mutually Excluded</v>
      </c>
      <c r="K2079" s="10"/>
      <c r="L2079" s="10"/>
      <c r="N2079" s="220" t="s">
        <v>19</v>
      </c>
      <c r="O2079" s="54" t="str">
        <f>IF(J2079="Mutually Excluded","Exclude",IF(J2079= "Mutually Included","Include",M2079))</f>
        <v>Exclude</v>
      </c>
      <c r="P2079" s="54" t="str">
        <f>'Humans Alignment T&amp;A'!Z2079</f>
        <v>Exclude</v>
      </c>
      <c r="Q2079" s="120" t="str">
        <f>IF(AND(O2079="Exclude", P2079="Exclude"), "Mutually Excluded", IF(AND(OR(O2079="CERTAINLY INCLUDED", O2079="INCLUDE" ), OR(P2079="INCLUDE", P2079="MAYBE")), "MUTUALLY INCLUDED", IF(AND(O2079="MAYBE", P2079="MAYBE"), "Mutually MAYBE", IF(AND(O2079="Exclude", OR(P2079="INCLUDE", P2079="MAYBE")), "AI+Hum: No, Hum1+2: Yes", IF(AND(P2079="Exclude", OR(O2079="INCLUDE", O2079="CERTAINLY INCLUDED", H2079="MAYBE")), "Ai+hum: Yes, Hum1+2: No", "Other Conflict")))))</f>
        <v>Mutually Excluded</v>
      </c>
      <c r="U2079" s="121" t="str">
        <f>IF(Q2079="Mutually Excluded","Exclude",IF(Q2079= "Mutually Included","Include",R2079))</f>
        <v>Exclude</v>
      </c>
      <c r="V2079" s="122"/>
      <c r="X2079" s="122"/>
      <c r="Y2079" s="122"/>
      <c r="Z2079" s="103" t="str">
        <f t="shared" si="292"/>
        <v/>
      </c>
      <c r="AA2079" s="256"/>
      <c r="AB2079" s="186"/>
      <c r="AC2079" s="186"/>
      <c r="AD2079" s="203"/>
      <c r="AF2079" s="203"/>
      <c r="AG2079" s="102" t="str">
        <f t="shared" si="298"/>
        <v/>
      </c>
      <c r="AH2079" s="10" t="str">
        <f t="shared" si="299"/>
        <v/>
      </c>
      <c r="AI2079" s="102"/>
      <c r="AJ2079" s="10"/>
      <c r="AK2079" s="10"/>
      <c r="AL2079" s="105"/>
      <c r="AM2079" s="102"/>
      <c r="AN2079" s="10"/>
      <c r="AO2079" s="10" t="str">
        <f t="shared" si="294"/>
        <v/>
      </c>
      <c r="AT2079" s="10"/>
      <c r="AU2079" s="10" t="str">
        <f>IF(O2079="include",AF2079,"")</f>
        <v/>
      </c>
      <c r="AV2079" s="54" t="str">
        <f>IF(P2079="include",AF2079,"")</f>
        <v/>
      </c>
    </row>
    <row r="2080" spans="1:48" s="54" customFormat="1" ht="30">
      <c r="A2080" s="10">
        <v>2232</v>
      </c>
      <c r="B2080" s="10"/>
      <c r="C2080" s="10" t="s">
        <v>2669</v>
      </c>
      <c r="D2080" s="10">
        <v>2</v>
      </c>
      <c r="E2080" s="10">
        <v>2</v>
      </c>
      <c r="F2080" s="10">
        <v>2</v>
      </c>
      <c r="G2080" s="119" t="str">
        <f t="shared" si="300"/>
        <v>EXCLUDED</v>
      </c>
      <c r="H2080" s="147" t="s">
        <v>901</v>
      </c>
      <c r="I2080" s="189" t="s">
        <v>901</v>
      </c>
      <c r="J2080" s="10" t="str">
        <f>IF(AND(G2080="Excluded", H2080="Excluded"), "Mutually Excluded", IF(AND(OR(G2080="CERTAINLY INCLUDED", G2080="INCLUDED", G2080="MAYBE" ), OR(H2080="INCLUDED", H2080="MAYBE")), "MUTUALLY INCLUDED", IF(AND(G2080="MAYBE", H2080="MAYBE"), "Mutually MAYBE", IF(AND(G2080="Excluded", OR(H2080="INCLUDED", H2080="MAYBE")), "AI: No, Human: Yes", IF(AND(H2080="Excluded", OR(G2080="INCLUDED", G2080="CERTAINLY INCLUDED", G2080="MAYBE")), "AI: Yes, Human: No", "Other Conflict")))))</f>
        <v>Mutually Excluded</v>
      </c>
      <c r="K2080" s="10"/>
      <c r="L2080" s="10"/>
      <c r="N2080" s="220" t="s">
        <v>19</v>
      </c>
      <c r="O2080" s="54" t="str">
        <f>IF(J2080="Mutually Excluded","Exclude",IF(J2080= "Mutually Included","Include",M2080))</f>
        <v>Exclude</v>
      </c>
      <c r="P2080" s="54" t="str">
        <f>'Humans Alignment T&amp;A'!Z2080</f>
        <v>Exclude</v>
      </c>
      <c r="Q2080" s="120" t="str">
        <f>IF(AND(O2080="Exclude", P2080="Exclude"), "Mutually Excluded", IF(AND(OR(O2080="CERTAINLY INCLUDED", O2080="INCLUDE" ), OR(P2080="INCLUDE", P2080="MAYBE")), "MUTUALLY INCLUDED", IF(AND(O2080="MAYBE", P2080="MAYBE"), "Mutually MAYBE", IF(AND(O2080="Exclude", OR(P2080="INCLUDE", P2080="MAYBE")), "AI+Hum: No, Hum1+2: Yes", IF(AND(P2080="Exclude", OR(O2080="INCLUDE", O2080="CERTAINLY INCLUDED", H2080="MAYBE")), "Ai+hum: Yes, Hum1+2: No", "Other Conflict")))))</f>
        <v>Mutually Excluded</v>
      </c>
      <c r="U2080" s="121" t="str">
        <f>IF(Q2080="Mutually Excluded","Exclude",IF(Q2080= "Mutually Included","Include",R2080))</f>
        <v>Exclude</v>
      </c>
      <c r="V2080" s="122"/>
      <c r="X2080" s="122"/>
      <c r="Y2080" s="122"/>
      <c r="Z2080" s="103" t="str">
        <f t="shared" si="292"/>
        <v/>
      </c>
      <c r="AA2080" s="256"/>
      <c r="AB2080" s="186"/>
      <c r="AC2080" s="186"/>
      <c r="AD2080" s="203"/>
      <c r="AF2080" s="203"/>
      <c r="AG2080" s="102" t="str">
        <f t="shared" si="298"/>
        <v/>
      </c>
      <c r="AH2080" s="10" t="str">
        <f t="shared" si="299"/>
        <v/>
      </c>
      <c r="AI2080" s="102"/>
      <c r="AJ2080" s="10"/>
      <c r="AK2080" s="10"/>
      <c r="AL2080" s="105"/>
      <c r="AM2080" s="102"/>
      <c r="AN2080" s="10"/>
      <c r="AO2080" s="10" t="str">
        <f t="shared" si="294"/>
        <v/>
      </c>
      <c r="AT2080" s="10"/>
      <c r="AU2080" s="10" t="str">
        <f>IF(O2080="include",AF2080,"")</f>
        <v/>
      </c>
      <c r="AV2080" s="54" t="str">
        <f>IF(P2080="include",AF2080,"")</f>
        <v/>
      </c>
    </row>
    <row r="2081" spans="1:48" s="54" customFormat="1" ht="30">
      <c r="A2081" s="10">
        <v>2233</v>
      </c>
      <c r="B2081" s="10"/>
      <c r="C2081" s="10" t="s">
        <v>2670</v>
      </c>
      <c r="D2081" s="10">
        <v>5</v>
      </c>
      <c r="E2081" s="10">
        <v>5</v>
      </c>
      <c r="F2081" s="10">
        <v>5</v>
      </c>
      <c r="G2081" s="119" t="str">
        <f t="shared" si="300"/>
        <v>CERTAINLY INCLUDED</v>
      </c>
      <c r="H2081" s="147" t="s">
        <v>901</v>
      </c>
      <c r="I2081" s="189" t="s">
        <v>901</v>
      </c>
      <c r="J2081" s="10" t="str">
        <f>IF(AND(G2081="Excluded", H2081="Excluded"), "Mutually Excluded", IF(AND(OR(G2081="CERTAINLY INCLUDED", G2081="INCLUDED", G2081="MAYBE" ), OR(H2081="INCLUDED", H2081="MAYBE")), "MUTUALLY INCLUDED", IF(AND(G2081="MAYBE", H2081="MAYBE"), "Mutually MAYBE", IF(AND(G2081="Excluded", OR(H2081="INCLUDED", H2081="MAYBE")), "AI: No, Human: Yes", IF(AND(H2081="Excluded", OR(G2081="INCLUDED", G2081="CERTAINLY INCLUDED", G2081="MAYBE")), "AI: Yes, Human: No", "Other Conflict")))))</f>
        <v>AI: Yes, Human: No</v>
      </c>
      <c r="K2081" s="10" t="s">
        <v>3012</v>
      </c>
      <c r="L2081" s="10" t="s">
        <v>19</v>
      </c>
      <c r="M2081" s="54" t="s">
        <v>19</v>
      </c>
      <c r="N2081" s="220" t="s">
        <v>19</v>
      </c>
      <c r="O2081" s="54" t="str">
        <f>IF(J2081="Mutually Excluded","Exclude",IF(J2081= "Mutually Included","Include",M2081))</f>
        <v>Exclude</v>
      </c>
      <c r="P2081" s="54" t="str">
        <f>'Humans Alignment T&amp;A'!Z2081</f>
        <v>Exclude</v>
      </c>
      <c r="Q2081" s="120" t="str">
        <f>IF(AND(O2081="Exclude", P2081="Exclude"), "Mutually Excluded", IF(AND(OR(O2081="CERTAINLY INCLUDED", O2081="INCLUDE" ), OR(P2081="INCLUDE", P2081="MAYBE")), "MUTUALLY INCLUDED", IF(AND(O2081="MAYBE", P2081="MAYBE"), "Mutually MAYBE", IF(AND(O2081="Exclude", OR(P2081="INCLUDE", P2081="MAYBE")), "AI+Hum: No, Hum1+2: Yes", IF(AND(P2081="Exclude", OR(O2081="INCLUDE", O2081="CERTAINLY INCLUDED", H2081="MAYBE")), "Ai+hum: Yes, Hum1+2: No", "Other Conflict")))))</f>
        <v>Mutually Excluded</v>
      </c>
      <c r="U2081" s="121" t="str">
        <f>IF(Q2081="Mutually Excluded","Exclude",IF(Q2081= "Mutually Included","Include",R2081))</f>
        <v>Exclude</v>
      </c>
      <c r="V2081" s="122"/>
      <c r="X2081" s="122"/>
      <c r="Y2081" s="122"/>
      <c r="Z2081" s="103" t="str">
        <f t="shared" si="292"/>
        <v/>
      </c>
      <c r="AA2081" s="256"/>
      <c r="AB2081" s="186"/>
      <c r="AC2081" s="186"/>
      <c r="AD2081" s="203"/>
      <c r="AF2081" s="203"/>
      <c r="AG2081" s="102" t="str">
        <f t="shared" si="298"/>
        <v/>
      </c>
      <c r="AH2081" s="10" t="str">
        <f t="shared" si="299"/>
        <v/>
      </c>
      <c r="AI2081" s="102"/>
      <c r="AJ2081" s="10"/>
      <c r="AK2081" s="10"/>
      <c r="AL2081" s="105"/>
      <c r="AM2081" s="102"/>
      <c r="AN2081" s="10"/>
      <c r="AO2081" s="10" t="str">
        <f t="shared" si="294"/>
        <v/>
      </c>
      <c r="AT2081" s="10"/>
      <c r="AU2081" s="10" t="str">
        <f>IF(O2081="include",AF2081,"")</f>
        <v/>
      </c>
      <c r="AV2081" s="54" t="str">
        <f>IF(P2081="include",AF2081,"")</f>
        <v/>
      </c>
    </row>
    <row r="2082" spans="1:48" s="54" customFormat="1" ht="30">
      <c r="A2082" s="10">
        <v>2234</v>
      </c>
      <c r="B2082" s="10"/>
      <c r="C2082" s="10" t="s">
        <v>2671</v>
      </c>
      <c r="D2082" s="10">
        <v>1</v>
      </c>
      <c r="E2082" s="10">
        <v>1</v>
      </c>
      <c r="F2082" s="10">
        <v>1</v>
      </c>
      <c r="G2082" s="119" t="str">
        <f t="shared" si="300"/>
        <v>EXCLUDED</v>
      </c>
      <c r="H2082" s="147" t="s">
        <v>901</v>
      </c>
      <c r="I2082" s="189" t="s">
        <v>901</v>
      </c>
      <c r="J2082" s="10" t="str">
        <f>IF(AND(G2082="Excluded", H2082="Excluded"), "Mutually Excluded", IF(AND(OR(G2082="CERTAINLY INCLUDED", G2082="INCLUDED", G2082="MAYBE" ), OR(H2082="INCLUDED", H2082="MAYBE")), "MUTUALLY INCLUDED", IF(AND(G2082="MAYBE", H2082="MAYBE"), "Mutually MAYBE", IF(AND(G2082="Excluded", OR(H2082="INCLUDED", H2082="MAYBE")), "AI: No, Human: Yes", IF(AND(H2082="Excluded", OR(G2082="INCLUDED", G2082="CERTAINLY INCLUDED", G2082="MAYBE")), "AI: Yes, Human: No", "Other Conflict")))))</f>
        <v>Mutually Excluded</v>
      </c>
      <c r="K2082" s="10"/>
      <c r="L2082" s="10"/>
      <c r="N2082" s="220" t="s">
        <v>19</v>
      </c>
      <c r="O2082" s="54" t="str">
        <f>IF(J2082="Mutually Excluded","Exclude",IF(J2082= "Mutually Included","Include",M2082))</f>
        <v>Exclude</v>
      </c>
      <c r="P2082" s="54" t="str">
        <f>'Humans Alignment T&amp;A'!Z2082</f>
        <v>Exclude</v>
      </c>
      <c r="Q2082" s="120" t="str">
        <f>IF(AND(O2082="Exclude", P2082="Exclude"), "Mutually Excluded", IF(AND(OR(O2082="CERTAINLY INCLUDED", O2082="INCLUDE" ), OR(P2082="INCLUDE", P2082="MAYBE")), "MUTUALLY INCLUDED", IF(AND(O2082="MAYBE", P2082="MAYBE"), "Mutually MAYBE", IF(AND(O2082="Exclude", OR(P2082="INCLUDE", P2082="MAYBE")), "AI+Hum: No, Hum1+2: Yes", IF(AND(P2082="Exclude", OR(O2082="INCLUDE", O2082="CERTAINLY INCLUDED", H2082="MAYBE")), "Ai+hum: Yes, Hum1+2: No", "Other Conflict")))))</f>
        <v>Mutually Excluded</v>
      </c>
      <c r="U2082" s="121" t="str">
        <f>IF(Q2082="Mutually Excluded","Exclude",IF(Q2082= "Mutually Included","Include",R2082))</f>
        <v>Exclude</v>
      </c>
      <c r="V2082" s="122"/>
      <c r="X2082" s="122"/>
      <c r="Y2082" s="122"/>
      <c r="Z2082" s="103" t="str">
        <f t="shared" si="292"/>
        <v/>
      </c>
      <c r="AA2082" s="256"/>
      <c r="AB2082" s="186"/>
      <c r="AC2082" s="186"/>
      <c r="AD2082" s="203"/>
      <c r="AF2082" s="203"/>
      <c r="AG2082" s="102" t="str">
        <f t="shared" si="298"/>
        <v/>
      </c>
      <c r="AH2082" s="10" t="str">
        <f t="shared" si="299"/>
        <v/>
      </c>
      <c r="AI2082" s="102"/>
      <c r="AJ2082" s="10"/>
      <c r="AK2082" s="10"/>
      <c r="AL2082" s="105"/>
      <c r="AM2082" s="102"/>
      <c r="AN2082" s="10"/>
      <c r="AO2082" s="10" t="str">
        <f t="shared" si="294"/>
        <v/>
      </c>
      <c r="AT2082" s="10"/>
      <c r="AU2082" s="10" t="str">
        <f>IF(O2082="include",AF2082,"")</f>
        <v/>
      </c>
      <c r="AV2082" s="54" t="str">
        <f>IF(P2082="include",AF2082,"")</f>
        <v/>
      </c>
    </row>
    <row r="2083" spans="1:48" s="54" customFormat="1" ht="45">
      <c r="A2083" s="10">
        <v>2235</v>
      </c>
      <c r="B2083" s="10"/>
      <c r="C2083" s="10" t="s">
        <v>2672</v>
      </c>
      <c r="D2083" s="10">
        <v>2</v>
      </c>
      <c r="E2083" s="10">
        <v>2</v>
      </c>
      <c r="F2083" s="10">
        <v>2</v>
      </c>
      <c r="G2083" s="119" t="str">
        <f t="shared" si="300"/>
        <v>EXCLUDED</v>
      </c>
      <c r="H2083" s="147" t="s">
        <v>901</v>
      </c>
      <c r="I2083" s="189" t="s">
        <v>901</v>
      </c>
      <c r="J2083" s="10" t="str">
        <f>IF(AND(G2083="Excluded", H2083="Excluded"), "Mutually Excluded", IF(AND(OR(G2083="CERTAINLY INCLUDED", G2083="INCLUDED", G2083="MAYBE" ), OR(H2083="INCLUDED", H2083="MAYBE")), "MUTUALLY INCLUDED", IF(AND(G2083="MAYBE", H2083="MAYBE"), "Mutually MAYBE", IF(AND(G2083="Excluded", OR(H2083="INCLUDED", H2083="MAYBE")), "AI: No, Human: Yes", IF(AND(H2083="Excluded", OR(G2083="INCLUDED", G2083="CERTAINLY INCLUDED", G2083="MAYBE")), "AI: Yes, Human: No", "Other Conflict")))))</f>
        <v>Mutually Excluded</v>
      </c>
      <c r="K2083" s="10"/>
      <c r="L2083" s="10"/>
      <c r="N2083" s="220" t="s">
        <v>19</v>
      </c>
      <c r="O2083" s="54" t="str">
        <f>IF(J2083="Mutually Excluded","Exclude",IF(J2083= "Mutually Included","Include",M2083))</f>
        <v>Exclude</v>
      </c>
      <c r="P2083" s="54" t="str">
        <f>'Humans Alignment T&amp;A'!Z2083</f>
        <v>Exclude</v>
      </c>
      <c r="Q2083" s="120" t="str">
        <f>IF(AND(O2083="Exclude", P2083="Exclude"), "Mutually Excluded", IF(AND(OR(O2083="CERTAINLY INCLUDED", O2083="INCLUDE" ), OR(P2083="INCLUDE", P2083="MAYBE")), "MUTUALLY INCLUDED", IF(AND(O2083="MAYBE", P2083="MAYBE"), "Mutually MAYBE", IF(AND(O2083="Exclude", OR(P2083="INCLUDE", P2083="MAYBE")), "AI+Hum: No, Hum1+2: Yes", IF(AND(P2083="Exclude", OR(O2083="INCLUDE", O2083="CERTAINLY INCLUDED", H2083="MAYBE")), "Ai+hum: Yes, Hum1+2: No", "Other Conflict")))))</f>
        <v>Mutually Excluded</v>
      </c>
      <c r="U2083" s="121" t="str">
        <f>IF(Q2083="Mutually Excluded","Exclude",IF(Q2083= "Mutually Included","Include",R2083))</f>
        <v>Exclude</v>
      </c>
      <c r="V2083" s="122"/>
      <c r="X2083" s="122"/>
      <c r="Y2083" s="122"/>
      <c r="Z2083" s="103" t="str">
        <f t="shared" si="292"/>
        <v/>
      </c>
      <c r="AA2083" s="256"/>
      <c r="AB2083" s="186"/>
      <c r="AC2083" s="186"/>
      <c r="AD2083" s="203"/>
      <c r="AF2083" s="203"/>
      <c r="AG2083" s="102" t="str">
        <f t="shared" si="298"/>
        <v/>
      </c>
      <c r="AH2083" s="10" t="str">
        <f t="shared" si="299"/>
        <v/>
      </c>
      <c r="AI2083" s="102"/>
      <c r="AJ2083" s="10"/>
      <c r="AK2083" s="10"/>
      <c r="AL2083" s="105"/>
      <c r="AM2083" s="102"/>
      <c r="AN2083" s="10"/>
      <c r="AO2083" s="10" t="str">
        <f t="shared" si="294"/>
        <v/>
      </c>
      <c r="AT2083" s="10"/>
      <c r="AU2083" s="10" t="str">
        <f>IF(O2083="include",AF2083,"")</f>
        <v/>
      </c>
      <c r="AV2083" s="54" t="str">
        <f>IF(P2083="include",AF2083,"")</f>
        <v/>
      </c>
    </row>
    <row r="2084" spans="1:48" s="54" customFormat="1" ht="45">
      <c r="A2084" s="10">
        <v>2236</v>
      </c>
      <c r="B2084" s="10"/>
      <c r="C2084" s="10" t="s">
        <v>2673</v>
      </c>
      <c r="D2084" s="10">
        <v>2</v>
      </c>
      <c r="E2084" s="10">
        <v>2</v>
      </c>
      <c r="F2084" s="10">
        <v>2</v>
      </c>
      <c r="G2084" s="119" t="str">
        <f t="shared" si="300"/>
        <v>EXCLUDED</v>
      </c>
      <c r="H2084" s="147" t="s">
        <v>901</v>
      </c>
      <c r="I2084" s="189" t="s">
        <v>901</v>
      </c>
      <c r="J2084" s="10" t="str">
        <f>IF(AND(G2084="Excluded", H2084="Excluded"), "Mutually Excluded", IF(AND(OR(G2084="CERTAINLY INCLUDED", G2084="INCLUDED", G2084="MAYBE" ), OR(H2084="INCLUDED", H2084="MAYBE")), "MUTUALLY INCLUDED", IF(AND(G2084="MAYBE", H2084="MAYBE"), "Mutually MAYBE", IF(AND(G2084="Excluded", OR(H2084="INCLUDED", H2084="MAYBE")), "AI: No, Human: Yes", IF(AND(H2084="Excluded", OR(G2084="INCLUDED", G2084="CERTAINLY INCLUDED", G2084="MAYBE")), "AI: Yes, Human: No", "Other Conflict")))))</f>
        <v>Mutually Excluded</v>
      </c>
      <c r="K2084" s="10"/>
      <c r="L2084" s="10"/>
      <c r="N2084" s="220" t="s">
        <v>19</v>
      </c>
      <c r="O2084" s="54" t="str">
        <f>IF(J2084="Mutually Excluded","Exclude",IF(J2084= "Mutually Included","Include",M2084))</f>
        <v>Exclude</v>
      </c>
      <c r="P2084" s="54" t="str">
        <f>'Humans Alignment T&amp;A'!Z2084</f>
        <v>Exclude</v>
      </c>
      <c r="Q2084" s="120" t="str">
        <f>IF(AND(O2084="Exclude", P2084="Exclude"), "Mutually Excluded", IF(AND(OR(O2084="CERTAINLY INCLUDED", O2084="INCLUDE" ), OR(P2084="INCLUDE", P2084="MAYBE")), "MUTUALLY INCLUDED", IF(AND(O2084="MAYBE", P2084="MAYBE"), "Mutually MAYBE", IF(AND(O2084="Exclude", OR(P2084="INCLUDE", P2084="MAYBE")), "AI+Hum: No, Hum1+2: Yes", IF(AND(P2084="Exclude", OR(O2084="INCLUDE", O2084="CERTAINLY INCLUDED", H2084="MAYBE")), "Ai+hum: Yes, Hum1+2: No", "Other Conflict")))))</f>
        <v>Mutually Excluded</v>
      </c>
      <c r="U2084" s="121" t="str">
        <f>IF(Q2084="Mutually Excluded","Exclude",IF(Q2084= "Mutually Included","Include",R2084))</f>
        <v>Exclude</v>
      </c>
      <c r="V2084" s="122"/>
      <c r="X2084" s="122"/>
      <c r="Y2084" s="122"/>
      <c r="Z2084" s="103" t="str">
        <f t="shared" si="292"/>
        <v/>
      </c>
      <c r="AA2084" s="256"/>
      <c r="AB2084" s="186"/>
      <c r="AC2084" s="186"/>
      <c r="AD2084" s="203"/>
      <c r="AF2084" s="203"/>
      <c r="AG2084" s="102" t="str">
        <f t="shared" si="298"/>
        <v/>
      </c>
      <c r="AH2084" s="10" t="str">
        <f t="shared" si="299"/>
        <v/>
      </c>
      <c r="AI2084" s="102"/>
      <c r="AJ2084" s="10"/>
      <c r="AK2084" s="10"/>
      <c r="AL2084" s="105"/>
      <c r="AM2084" s="102"/>
      <c r="AN2084" s="10"/>
      <c r="AO2084" s="10" t="str">
        <f t="shared" si="294"/>
        <v/>
      </c>
      <c r="AT2084" s="10"/>
      <c r="AU2084" s="10" t="str">
        <f>IF(O2084="include",AF2084,"")</f>
        <v/>
      </c>
      <c r="AV2084" s="54" t="str">
        <f>IF(P2084="include",AF2084,"")</f>
        <v/>
      </c>
    </row>
    <row r="2085" spans="1:48" s="54" customFormat="1" ht="45">
      <c r="A2085" s="10">
        <v>2237</v>
      </c>
      <c r="B2085" s="10"/>
      <c r="C2085" s="10" t="s">
        <v>2674</v>
      </c>
      <c r="D2085" s="10">
        <v>2</v>
      </c>
      <c r="E2085" s="10">
        <v>2</v>
      </c>
      <c r="F2085" s="10">
        <v>2</v>
      </c>
      <c r="G2085" s="119" t="str">
        <f t="shared" si="300"/>
        <v>EXCLUDED</v>
      </c>
      <c r="H2085" s="147" t="s">
        <v>901</v>
      </c>
      <c r="I2085" s="189" t="s">
        <v>901</v>
      </c>
      <c r="J2085" s="10" t="str">
        <f>IF(AND(G2085="Excluded", H2085="Excluded"), "Mutually Excluded", IF(AND(OR(G2085="CERTAINLY INCLUDED", G2085="INCLUDED", G2085="MAYBE" ), OR(H2085="INCLUDED", H2085="MAYBE")), "MUTUALLY INCLUDED", IF(AND(G2085="MAYBE", H2085="MAYBE"), "Mutually MAYBE", IF(AND(G2085="Excluded", OR(H2085="INCLUDED", H2085="MAYBE")), "AI: No, Human: Yes", IF(AND(H2085="Excluded", OR(G2085="INCLUDED", G2085="CERTAINLY INCLUDED", G2085="MAYBE")), "AI: Yes, Human: No", "Other Conflict")))))</f>
        <v>Mutually Excluded</v>
      </c>
      <c r="K2085" s="10"/>
      <c r="L2085" s="10"/>
      <c r="N2085" s="220" t="s">
        <v>19</v>
      </c>
      <c r="O2085" s="54" t="str">
        <f>IF(J2085="Mutually Excluded","Exclude",IF(J2085= "Mutually Included","Include",M2085))</f>
        <v>Exclude</v>
      </c>
      <c r="P2085" s="54" t="str">
        <f>'Humans Alignment T&amp;A'!Z2085</f>
        <v>Exclude</v>
      </c>
      <c r="Q2085" s="120" t="str">
        <f>IF(AND(O2085="Exclude", P2085="Exclude"), "Mutually Excluded", IF(AND(OR(O2085="CERTAINLY INCLUDED", O2085="INCLUDE" ), OR(P2085="INCLUDE", P2085="MAYBE")), "MUTUALLY INCLUDED", IF(AND(O2085="MAYBE", P2085="MAYBE"), "Mutually MAYBE", IF(AND(O2085="Exclude", OR(P2085="INCLUDE", P2085="MAYBE")), "AI+Hum: No, Hum1+2: Yes", IF(AND(P2085="Exclude", OR(O2085="INCLUDE", O2085="CERTAINLY INCLUDED", H2085="MAYBE")), "Ai+hum: Yes, Hum1+2: No", "Other Conflict")))))</f>
        <v>Mutually Excluded</v>
      </c>
      <c r="U2085" s="121" t="str">
        <f>IF(Q2085="Mutually Excluded","Exclude",IF(Q2085= "Mutually Included","Include",R2085))</f>
        <v>Exclude</v>
      </c>
      <c r="V2085" s="122"/>
      <c r="X2085" s="122"/>
      <c r="Y2085" s="122"/>
      <c r="Z2085" s="103" t="str">
        <f t="shared" si="292"/>
        <v/>
      </c>
      <c r="AA2085" s="256"/>
      <c r="AB2085" s="186"/>
      <c r="AC2085" s="186"/>
      <c r="AD2085" s="203"/>
      <c r="AF2085" s="203"/>
      <c r="AG2085" s="102" t="str">
        <f t="shared" si="298"/>
        <v/>
      </c>
      <c r="AH2085" s="10" t="str">
        <f t="shared" si="299"/>
        <v/>
      </c>
      <c r="AI2085" s="102"/>
      <c r="AJ2085" s="10"/>
      <c r="AK2085" s="10"/>
      <c r="AL2085" s="105"/>
      <c r="AM2085" s="102"/>
      <c r="AN2085" s="10"/>
      <c r="AO2085" s="10" t="str">
        <f t="shared" si="294"/>
        <v/>
      </c>
      <c r="AT2085" s="10"/>
      <c r="AU2085" s="10" t="str">
        <f>IF(O2085="include",AF2085,"")</f>
        <v/>
      </c>
      <c r="AV2085" s="54" t="str">
        <f>IF(P2085="include",AF2085,"")</f>
        <v/>
      </c>
    </row>
    <row r="2086" spans="1:48" s="54" customFormat="1" ht="30">
      <c r="A2086" s="10">
        <v>2238</v>
      </c>
      <c r="B2086" s="10"/>
      <c r="C2086" s="10" t="s">
        <v>2675</v>
      </c>
      <c r="D2086" s="10">
        <v>2</v>
      </c>
      <c r="E2086" s="10">
        <v>2</v>
      </c>
      <c r="F2086" s="10">
        <v>3</v>
      </c>
      <c r="G2086" s="119" t="str">
        <f t="shared" si="300"/>
        <v>EXCLUDED</v>
      </c>
      <c r="H2086" s="147" t="s">
        <v>901</v>
      </c>
      <c r="I2086" s="189" t="s">
        <v>901</v>
      </c>
      <c r="J2086" s="10" t="str">
        <f>IF(AND(G2086="Excluded", H2086="Excluded"), "Mutually Excluded", IF(AND(OR(G2086="CERTAINLY INCLUDED", G2086="INCLUDED", G2086="MAYBE" ), OR(H2086="INCLUDED", H2086="MAYBE")), "MUTUALLY INCLUDED", IF(AND(G2086="MAYBE", H2086="MAYBE"), "Mutually MAYBE", IF(AND(G2086="Excluded", OR(H2086="INCLUDED", H2086="MAYBE")), "AI: No, Human: Yes", IF(AND(H2086="Excluded", OR(G2086="INCLUDED", G2086="CERTAINLY INCLUDED", G2086="MAYBE")), "AI: Yes, Human: No", "Other Conflict")))))</f>
        <v>Mutually Excluded</v>
      </c>
      <c r="K2086" s="10"/>
      <c r="L2086" s="10"/>
      <c r="N2086" s="220" t="s">
        <v>19</v>
      </c>
      <c r="O2086" s="54" t="str">
        <f>IF(J2086="Mutually Excluded","Exclude",IF(J2086= "Mutually Included","Include",M2086))</f>
        <v>Exclude</v>
      </c>
      <c r="P2086" s="54" t="str">
        <f>'Humans Alignment T&amp;A'!Z2086</f>
        <v>Exclude</v>
      </c>
      <c r="Q2086" s="120" t="str">
        <f>IF(AND(O2086="Exclude", P2086="Exclude"), "Mutually Excluded", IF(AND(OR(O2086="CERTAINLY INCLUDED", O2086="INCLUDE" ), OR(P2086="INCLUDE", P2086="MAYBE")), "MUTUALLY INCLUDED", IF(AND(O2086="MAYBE", P2086="MAYBE"), "Mutually MAYBE", IF(AND(O2086="Exclude", OR(P2086="INCLUDE", P2086="MAYBE")), "AI+Hum: No, Hum1+2: Yes", IF(AND(P2086="Exclude", OR(O2086="INCLUDE", O2086="CERTAINLY INCLUDED", H2086="MAYBE")), "Ai+hum: Yes, Hum1+2: No", "Other Conflict")))))</f>
        <v>Mutually Excluded</v>
      </c>
      <c r="U2086" s="121" t="str">
        <f>IF(Q2086="Mutually Excluded","Exclude",IF(Q2086= "Mutually Included","Include",R2086))</f>
        <v>Exclude</v>
      </c>
      <c r="V2086" s="122"/>
      <c r="X2086" s="122"/>
      <c r="Y2086" s="122"/>
      <c r="Z2086" s="103" t="str">
        <f t="shared" si="292"/>
        <v/>
      </c>
      <c r="AA2086" s="256"/>
      <c r="AB2086" s="186"/>
      <c r="AC2086" s="186"/>
      <c r="AD2086" s="203"/>
      <c r="AF2086" s="203"/>
      <c r="AG2086" s="102" t="str">
        <f t="shared" si="298"/>
        <v/>
      </c>
      <c r="AH2086" s="10" t="str">
        <f t="shared" si="299"/>
        <v/>
      </c>
      <c r="AI2086" s="102"/>
      <c r="AJ2086" s="10"/>
      <c r="AK2086" s="10"/>
      <c r="AL2086" s="105"/>
      <c r="AM2086" s="102"/>
      <c r="AN2086" s="10"/>
      <c r="AO2086" s="10" t="str">
        <f t="shared" si="294"/>
        <v/>
      </c>
      <c r="AT2086" s="10"/>
      <c r="AU2086" s="10" t="str">
        <f>IF(O2086="include",AF2086,"")</f>
        <v/>
      </c>
      <c r="AV2086" s="54" t="str">
        <f>IF(P2086="include",AF2086,"")</f>
        <v/>
      </c>
    </row>
    <row r="2087" spans="1:48" s="54" customFormat="1" ht="30">
      <c r="A2087" s="10">
        <v>2239</v>
      </c>
      <c r="B2087" s="10"/>
      <c r="C2087" s="10" t="s">
        <v>2676</v>
      </c>
      <c r="D2087" s="10">
        <v>3</v>
      </c>
      <c r="E2087" s="10">
        <v>2</v>
      </c>
      <c r="F2087" s="10">
        <v>3</v>
      </c>
      <c r="G2087" s="119" t="str">
        <f t="shared" si="300"/>
        <v>EXCLUDED</v>
      </c>
      <c r="H2087" s="147" t="s">
        <v>901</v>
      </c>
      <c r="I2087" s="189" t="s">
        <v>901</v>
      </c>
      <c r="J2087" s="10" t="str">
        <f>IF(AND(G2087="Excluded", H2087="Excluded"), "Mutually Excluded", IF(AND(OR(G2087="CERTAINLY INCLUDED", G2087="INCLUDED", G2087="MAYBE" ), OR(H2087="INCLUDED", H2087="MAYBE")), "MUTUALLY INCLUDED", IF(AND(G2087="MAYBE", H2087="MAYBE"), "Mutually MAYBE", IF(AND(G2087="Excluded", OR(H2087="INCLUDED", H2087="MAYBE")), "AI: No, Human: Yes", IF(AND(H2087="Excluded", OR(G2087="INCLUDED", G2087="CERTAINLY INCLUDED", G2087="MAYBE")), "AI: Yes, Human: No", "Other Conflict")))))</f>
        <v>Mutually Excluded</v>
      </c>
      <c r="K2087" s="10"/>
      <c r="L2087" s="10"/>
      <c r="N2087" s="220" t="s">
        <v>19</v>
      </c>
      <c r="O2087" s="54" t="str">
        <f>IF(J2087="Mutually Excluded","Exclude",IF(J2087= "Mutually Included","Include",M2087))</f>
        <v>Exclude</v>
      </c>
      <c r="P2087" s="54" t="str">
        <f>'Humans Alignment T&amp;A'!Z2087</f>
        <v>Exclude</v>
      </c>
      <c r="Q2087" s="120" t="str">
        <f>IF(AND(O2087="Exclude", P2087="Exclude"), "Mutually Excluded", IF(AND(OR(O2087="CERTAINLY INCLUDED", O2087="INCLUDE" ), OR(P2087="INCLUDE", P2087="MAYBE")), "MUTUALLY INCLUDED", IF(AND(O2087="MAYBE", P2087="MAYBE"), "Mutually MAYBE", IF(AND(O2087="Exclude", OR(P2087="INCLUDE", P2087="MAYBE")), "AI+Hum: No, Hum1+2: Yes", IF(AND(P2087="Exclude", OR(O2087="INCLUDE", O2087="CERTAINLY INCLUDED", H2087="MAYBE")), "Ai+hum: Yes, Hum1+2: No", "Other Conflict")))))</f>
        <v>Mutually Excluded</v>
      </c>
      <c r="U2087" s="121" t="str">
        <f>IF(Q2087="Mutually Excluded","Exclude",IF(Q2087= "Mutually Included","Include",R2087))</f>
        <v>Exclude</v>
      </c>
      <c r="V2087" s="122"/>
      <c r="X2087" s="122"/>
      <c r="Y2087" s="122"/>
      <c r="Z2087" s="103" t="str">
        <f t="shared" si="292"/>
        <v/>
      </c>
      <c r="AA2087" s="256"/>
      <c r="AB2087" s="186"/>
      <c r="AC2087" s="186"/>
      <c r="AD2087" s="203"/>
      <c r="AF2087" s="203"/>
      <c r="AG2087" s="102" t="str">
        <f t="shared" si="298"/>
        <v/>
      </c>
      <c r="AH2087" s="10" t="str">
        <f t="shared" si="299"/>
        <v/>
      </c>
      <c r="AI2087" s="102"/>
      <c r="AJ2087" s="10"/>
      <c r="AK2087" s="10"/>
      <c r="AL2087" s="105"/>
      <c r="AM2087" s="102"/>
      <c r="AN2087" s="10"/>
      <c r="AO2087" s="10" t="str">
        <f t="shared" si="294"/>
        <v/>
      </c>
      <c r="AT2087" s="10"/>
      <c r="AU2087" s="10" t="str">
        <f>IF(O2087="include",AF2087,"")</f>
        <v/>
      </c>
      <c r="AV2087" s="54" t="str">
        <f>IF(P2087="include",AF2087,"")</f>
        <v/>
      </c>
    </row>
    <row r="2088" spans="1:48" s="54" customFormat="1" ht="30" customHeight="1">
      <c r="A2088" s="10">
        <v>2240</v>
      </c>
      <c r="B2088" s="10"/>
      <c r="C2088" s="10" t="s">
        <v>2179</v>
      </c>
      <c r="D2088" s="10">
        <v>3</v>
      </c>
      <c r="E2088" s="10">
        <v>3</v>
      </c>
      <c r="F2088" s="10">
        <v>2</v>
      </c>
      <c r="G2088" s="119" t="str">
        <f t="shared" si="300"/>
        <v>EXCLUDED</v>
      </c>
      <c r="H2088" s="147" t="s">
        <v>901</v>
      </c>
      <c r="I2088" s="189" t="s">
        <v>901</v>
      </c>
      <c r="J2088" s="10" t="str">
        <f>IF(AND(G2088="Excluded", H2088="Excluded"), "Mutually Excluded", IF(AND(OR(G2088="CERTAINLY INCLUDED", G2088="INCLUDED", G2088="MAYBE" ), OR(H2088="INCLUDED", H2088="MAYBE")), "MUTUALLY INCLUDED", IF(AND(G2088="MAYBE", H2088="MAYBE"), "Mutually MAYBE", IF(AND(G2088="Excluded", OR(H2088="INCLUDED", H2088="MAYBE")), "AI: No, Human: Yes", IF(AND(H2088="Excluded", OR(G2088="INCLUDED", G2088="CERTAINLY INCLUDED", G2088="MAYBE")), "AI: Yes, Human: No", "Other Conflict")))))</f>
        <v>Mutually Excluded</v>
      </c>
      <c r="K2088" s="10"/>
      <c r="L2088" s="10"/>
      <c r="N2088" s="220" t="s">
        <v>19</v>
      </c>
      <c r="O2088" s="54" t="str">
        <f>IF(J2088="Mutually Excluded","Exclude",IF(J2088= "Mutually Included","Include",M2088))</f>
        <v>Exclude</v>
      </c>
      <c r="P2088" s="54" t="str">
        <f>'Humans Alignment T&amp;A'!Z2088</f>
        <v>Exclude</v>
      </c>
      <c r="Q2088" s="120" t="str">
        <f>IF(AND(O2088="Exclude", P2088="Exclude"), "Mutually Excluded", IF(AND(OR(O2088="CERTAINLY INCLUDED", O2088="INCLUDE" ), OR(P2088="INCLUDE", P2088="MAYBE")), "MUTUALLY INCLUDED", IF(AND(O2088="MAYBE", P2088="MAYBE"), "Mutually MAYBE", IF(AND(O2088="Exclude", OR(P2088="INCLUDE", P2088="MAYBE")), "AI+Hum: No, Hum1+2: Yes", IF(AND(P2088="Exclude", OR(O2088="INCLUDE", O2088="CERTAINLY INCLUDED", H2088="MAYBE")), "Ai+hum: Yes, Hum1+2: No", "Other Conflict")))))</f>
        <v>Mutually Excluded</v>
      </c>
      <c r="U2088" s="121" t="str">
        <f>IF(Q2088="Mutually Excluded","Exclude",IF(Q2088= "Mutually Included","Include",R2088))</f>
        <v>Exclude</v>
      </c>
      <c r="V2088" s="122"/>
      <c r="X2088" s="122"/>
      <c r="Y2088" s="122"/>
      <c r="Z2088" s="103" t="str">
        <f t="shared" si="292"/>
        <v/>
      </c>
      <c r="AA2088" s="256"/>
      <c r="AB2088" s="186"/>
      <c r="AC2088" s="186"/>
      <c r="AD2088" s="203"/>
      <c r="AF2088" s="203"/>
      <c r="AG2088" s="102" t="str">
        <f t="shared" si="298"/>
        <v/>
      </c>
      <c r="AH2088" s="10" t="str">
        <f t="shared" si="299"/>
        <v/>
      </c>
      <c r="AI2088" s="102"/>
      <c r="AJ2088" s="10"/>
      <c r="AK2088" s="10"/>
      <c r="AL2088" s="105"/>
      <c r="AM2088" s="102"/>
      <c r="AN2088" s="10"/>
      <c r="AO2088" s="10" t="str">
        <f t="shared" si="294"/>
        <v/>
      </c>
      <c r="AT2088" s="10"/>
      <c r="AU2088" s="10" t="str">
        <f>IF(O2088="include",AF2088,"")</f>
        <v/>
      </c>
      <c r="AV2088" s="54" t="str">
        <f>IF(P2088="include",AF2088,"")</f>
        <v/>
      </c>
    </row>
    <row r="2089" spans="1:48" s="54" customFormat="1" ht="30">
      <c r="A2089" s="10">
        <v>2241</v>
      </c>
      <c r="B2089" s="10"/>
      <c r="C2089" s="10" t="s">
        <v>2678</v>
      </c>
      <c r="D2089" s="10">
        <v>1</v>
      </c>
      <c r="E2089" s="10">
        <v>1</v>
      </c>
      <c r="F2089" s="10">
        <v>1</v>
      </c>
      <c r="G2089" s="119" t="str">
        <f t="shared" si="300"/>
        <v>EXCLUDED</v>
      </c>
      <c r="H2089" s="147" t="s">
        <v>901</v>
      </c>
      <c r="I2089" s="189" t="s">
        <v>901</v>
      </c>
      <c r="J2089" s="10" t="str">
        <f>IF(AND(G2089="Excluded", H2089="Excluded"), "Mutually Excluded", IF(AND(OR(G2089="CERTAINLY INCLUDED", G2089="INCLUDED", G2089="MAYBE" ), OR(H2089="INCLUDED", H2089="MAYBE")), "MUTUALLY INCLUDED", IF(AND(G2089="MAYBE", H2089="MAYBE"), "Mutually MAYBE", IF(AND(G2089="Excluded", OR(H2089="INCLUDED", H2089="MAYBE")), "AI: No, Human: Yes", IF(AND(H2089="Excluded", OR(G2089="INCLUDED", G2089="CERTAINLY INCLUDED", G2089="MAYBE")), "AI: Yes, Human: No", "Other Conflict")))))</f>
        <v>Mutually Excluded</v>
      </c>
      <c r="K2089" s="10"/>
      <c r="L2089" s="10"/>
      <c r="N2089" s="220" t="s">
        <v>19</v>
      </c>
      <c r="O2089" s="54" t="str">
        <f>IF(J2089="Mutually Excluded","Exclude",IF(J2089= "Mutually Included","Include",M2089))</f>
        <v>Exclude</v>
      </c>
      <c r="P2089" s="54" t="str">
        <f>'Humans Alignment T&amp;A'!Z2089</f>
        <v>Exclude</v>
      </c>
      <c r="Q2089" s="120" t="str">
        <f>IF(AND(O2089="Exclude", P2089="Exclude"), "Mutually Excluded", IF(AND(OR(O2089="CERTAINLY INCLUDED", O2089="INCLUDE" ), OR(P2089="INCLUDE", P2089="MAYBE")), "MUTUALLY INCLUDED", IF(AND(O2089="MAYBE", P2089="MAYBE"), "Mutually MAYBE", IF(AND(O2089="Exclude", OR(P2089="INCLUDE", P2089="MAYBE")), "AI+Hum: No, Hum1+2: Yes", IF(AND(P2089="Exclude", OR(O2089="INCLUDE", O2089="CERTAINLY INCLUDED", H2089="MAYBE")), "Ai+hum: Yes, Hum1+2: No", "Other Conflict")))))</f>
        <v>Mutually Excluded</v>
      </c>
      <c r="U2089" s="121" t="str">
        <f>IF(Q2089="Mutually Excluded","Exclude",IF(Q2089= "Mutually Included","Include",R2089))</f>
        <v>Exclude</v>
      </c>
      <c r="V2089" s="122"/>
      <c r="X2089" s="122"/>
      <c r="Y2089" s="122"/>
      <c r="Z2089" s="103" t="str">
        <f t="shared" si="292"/>
        <v/>
      </c>
      <c r="AA2089" s="256"/>
      <c r="AB2089" s="186"/>
      <c r="AC2089" s="186"/>
      <c r="AD2089" s="203"/>
      <c r="AF2089" s="203"/>
      <c r="AG2089" s="102" t="str">
        <f t="shared" si="298"/>
        <v/>
      </c>
      <c r="AH2089" s="10" t="str">
        <f t="shared" si="299"/>
        <v/>
      </c>
      <c r="AI2089" s="102"/>
      <c r="AJ2089" s="10"/>
      <c r="AK2089" s="10"/>
      <c r="AL2089" s="105"/>
      <c r="AM2089" s="102"/>
      <c r="AN2089" s="10"/>
      <c r="AO2089" s="10" t="str">
        <f t="shared" si="294"/>
        <v/>
      </c>
      <c r="AT2089" s="10"/>
      <c r="AU2089" s="10" t="str">
        <f>IF(O2089="include",AF2089,"")</f>
        <v/>
      </c>
      <c r="AV2089" s="54" t="str">
        <f>IF(P2089="include",AF2089,"")</f>
        <v/>
      </c>
    </row>
    <row r="2090" spans="1:48" s="54" customFormat="1" ht="30">
      <c r="A2090" s="10">
        <v>2242</v>
      </c>
      <c r="B2090" s="10"/>
      <c r="C2090" s="10" t="s">
        <v>2679</v>
      </c>
      <c r="D2090" s="10">
        <v>1</v>
      </c>
      <c r="E2090" s="10">
        <v>1</v>
      </c>
      <c r="F2090" s="10">
        <v>1</v>
      </c>
      <c r="G2090" s="119" t="str">
        <f t="shared" si="300"/>
        <v>EXCLUDED</v>
      </c>
      <c r="H2090" s="147" t="s">
        <v>901</v>
      </c>
      <c r="I2090" s="189" t="s">
        <v>901</v>
      </c>
      <c r="J2090" s="10" t="str">
        <f>IF(AND(G2090="Excluded", H2090="Excluded"), "Mutually Excluded", IF(AND(OR(G2090="CERTAINLY INCLUDED", G2090="INCLUDED", G2090="MAYBE" ), OR(H2090="INCLUDED", H2090="MAYBE")), "MUTUALLY INCLUDED", IF(AND(G2090="MAYBE", H2090="MAYBE"), "Mutually MAYBE", IF(AND(G2090="Excluded", OR(H2090="INCLUDED", H2090="MAYBE")), "AI: No, Human: Yes", IF(AND(H2090="Excluded", OR(G2090="INCLUDED", G2090="CERTAINLY INCLUDED", G2090="MAYBE")), "AI: Yes, Human: No", "Other Conflict")))))</f>
        <v>Mutually Excluded</v>
      </c>
      <c r="K2090" s="10"/>
      <c r="L2090" s="10"/>
      <c r="N2090" s="220" t="s">
        <v>19</v>
      </c>
      <c r="O2090" s="54" t="str">
        <f>IF(J2090="Mutually Excluded","Exclude",IF(J2090= "Mutually Included","Include",M2090))</f>
        <v>Exclude</v>
      </c>
      <c r="P2090" s="54" t="str">
        <f>'Humans Alignment T&amp;A'!Z2090</f>
        <v>Exclude</v>
      </c>
      <c r="Q2090" s="120" t="str">
        <f>IF(AND(O2090="Exclude", P2090="Exclude"), "Mutually Excluded", IF(AND(OR(O2090="CERTAINLY INCLUDED", O2090="INCLUDE" ), OR(P2090="INCLUDE", P2090="MAYBE")), "MUTUALLY INCLUDED", IF(AND(O2090="MAYBE", P2090="MAYBE"), "Mutually MAYBE", IF(AND(O2090="Exclude", OR(P2090="INCLUDE", P2090="MAYBE")), "AI+Hum: No, Hum1+2: Yes", IF(AND(P2090="Exclude", OR(O2090="INCLUDE", O2090="CERTAINLY INCLUDED", H2090="MAYBE")), "Ai+hum: Yes, Hum1+2: No", "Other Conflict")))))</f>
        <v>Mutually Excluded</v>
      </c>
      <c r="U2090" s="121" t="str">
        <f>IF(Q2090="Mutually Excluded","Exclude",IF(Q2090= "Mutually Included","Include",R2090))</f>
        <v>Exclude</v>
      </c>
      <c r="V2090" s="122"/>
      <c r="X2090" s="122"/>
      <c r="Y2090" s="122"/>
      <c r="Z2090" s="103" t="str">
        <f t="shared" si="292"/>
        <v/>
      </c>
      <c r="AA2090" s="256"/>
      <c r="AB2090" s="186"/>
      <c r="AC2090" s="186"/>
      <c r="AD2090" s="203"/>
      <c r="AF2090" s="203"/>
      <c r="AG2090" s="102" t="str">
        <f t="shared" si="298"/>
        <v/>
      </c>
      <c r="AH2090" s="10" t="str">
        <f t="shared" si="299"/>
        <v/>
      </c>
      <c r="AI2090" s="102"/>
      <c r="AJ2090" s="10"/>
      <c r="AK2090" s="10"/>
      <c r="AL2090" s="105"/>
      <c r="AM2090" s="102"/>
      <c r="AN2090" s="10"/>
      <c r="AO2090" s="10" t="str">
        <f t="shared" si="294"/>
        <v/>
      </c>
      <c r="AT2090" s="10"/>
      <c r="AU2090" s="10" t="str">
        <f>IF(O2090="include",AF2090,"")</f>
        <v/>
      </c>
      <c r="AV2090" s="54" t="str">
        <f>IF(P2090="include",AF2090,"")</f>
        <v/>
      </c>
    </row>
    <row r="2091" spans="1:48" s="54" customFormat="1" ht="30">
      <c r="A2091" s="10">
        <v>2243</v>
      </c>
      <c r="B2091" s="10"/>
      <c r="C2091" s="10" t="s">
        <v>2680</v>
      </c>
      <c r="D2091" s="10">
        <v>2</v>
      </c>
      <c r="E2091" s="10">
        <v>3</v>
      </c>
      <c r="F2091" s="10">
        <v>2</v>
      </c>
      <c r="G2091" s="119" t="str">
        <f t="shared" si="300"/>
        <v>EXCLUDED</v>
      </c>
      <c r="H2091" s="147" t="s">
        <v>901</v>
      </c>
      <c r="I2091" s="189" t="s">
        <v>901</v>
      </c>
      <c r="J2091" s="10" t="str">
        <f>IF(AND(G2091="Excluded", H2091="Excluded"), "Mutually Excluded", IF(AND(OR(G2091="CERTAINLY INCLUDED", G2091="INCLUDED", G2091="MAYBE" ), OR(H2091="INCLUDED", H2091="MAYBE")), "MUTUALLY INCLUDED", IF(AND(G2091="MAYBE", H2091="MAYBE"), "Mutually MAYBE", IF(AND(G2091="Excluded", OR(H2091="INCLUDED", H2091="MAYBE")), "AI: No, Human: Yes", IF(AND(H2091="Excluded", OR(G2091="INCLUDED", G2091="CERTAINLY INCLUDED", G2091="MAYBE")), "AI: Yes, Human: No", "Other Conflict")))))</f>
        <v>Mutually Excluded</v>
      </c>
      <c r="K2091" s="10"/>
      <c r="L2091" s="10"/>
      <c r="N2091" s="220" t="s">
        <v>19</v>
      </c>
      <c r="O2091" s="54" t="str">
        <f>IF(J2091="Mutually Excluded","Exclude",IF(J2091= "Mutually Included","Include",M2091))</f>
        <v>Exclude</v>
      </c>
      <c r="P2091" s="54" t="str">
        <f>'Humans Alignment T&amp;A'!Z2091</f>
        <v>Exclude</v>
      </c>
      <c r="Q2091" s="120" t="str">
        <f>IF(AND(O2091="Exclude", P2091="Exclude"), "Mutually Excluded", IF(AND(OR(O2091="CERTAINLY INCLUDED", O2091="INCLUDE" ), OR(P2091="INCLUDE", P2091="MAYBE")), "MUTUALLY INCLUDED", IF(AND(O2091="MAYBE", P2091="MAYBE"), "Mutually MAYBE", IF(AND(O2091="Exclude", OR(P2091="INCLUDE", P2091="MAYBE")), "AI+Hum: No, Hum1+2: Yes", IF(AND(P2091="Exclude", OR(O2091="INCLUDE", O2091="CERTAINLY INCLUDED", H2091="MAYBE")), "Ai+hum: Yes, Hum1+2: No", "Other Conflict")))))</f>
        <v>Mutually Excluded</v>
      </c>
      <c r="U2091" s="121" t="str">
        <f>IF(Q2091="Mutually Excluded","Exclude",IF(Q2091= "Mutually Included","Include",R2091))</f>
        <v>Exclude</v>
      </c>
      <c r="V2091" s="122"/>
      <c r="X2091" s="122"/>
      <c r="Y2091" s="122"/>
      <c r="Z2091" s="103" t="str">
        <f t="shared" si="292"/>
        <v/>
      </c>
      <c r="AA2091" s="256"/>
      <c r="AB2091" s="186"/>
      <c r="AC2091" s="186"/>
      <c r="AD2091" s="203"/>
      <c r="AF2091" s="203"/>
      <c r="AG2091" s="102" t="str">
        <f t="shared" si="298"/>
        <v/>
      </c>
      <c r="AH2091" s="10" t="str">
        <f t="shared" si="299"/>
        <v/>
      </c>
      <c r="AI2091" s="102"/>
      <c r="AJ2091" s="10"/>
      <c r="AK2091" s="10"/>
      <c r="AL2091" s="105"/>
      <c r="AM2091" s="102"/>
      <c r="AN2091" s="10"/>
      <c r="AO2091" s="10" t="str">
        <f t="shared" si="294"/>
        <v/>
      </c>
      <c r="AT2091" s="10"/>
      <c r="AU2091" s="10" t="str">
        <f>IF(O2091="include",AF2091,"")</f>
        <v/>
      </c>
      <c r="AV2091" s="54" t="str">
        <f>IF(P2091="include",AF2091,"")</f>
        <v/>
      </c>
    </row>
    <row r="2092" spans="1:48" s="54" customFormat="1" ht="45">
      <c r="A2092" s="10">
        <v>2244</v>
      </c>
      <c r="B2092" s="10"/>
      <c r="C2092" s="10" t="s">
        <v>2681</v>
      </c>
      <c r="D2092" s="10">
        <v>2</v>
      </c>
      <c r="E2092" s="10">
        <v>2</v>
      </c>
      <c r="F2092" s="10">
        <v>2</v>
      </c>
      <c r="G2092" s="119" t="str">
        <f t="shared" si="300"/>
        <v>EXCLUDED</v>
      </c>
      <c r="H2092" s="147" t="s">
        <v>901</v>
      </c>
      <c r="I2092" s="189" t="s">
        <v>901</v>
      </c>
      <c r="J2092" s="10" t="str">
        <f>IF(AND(G2092="Excluded", H2092="Excluded"), "Mutually Excluded", IF(AND(OR(G2092="CERTAINLY INCLUDED", G2092="INCLUDED", G2092="MAYBE" ), OR(H2092="INCLUDED", H2092="MAYBE")), "MUTUALLY INCLUDED", IF(AND(G2092="MAYBE", H2092="MAYBE"), "Mutually MAYBE", IF(AND(G2092="Excluded", OR(H2092="INCLUDED", H2092="MAYBE")), "AI: No, Human: Yes", IF(AND(H2092="Excluded", OR(G2092="INCLUDED", G2092="CERTAINLY INCLUDED", G2092="MAYBE")), "AI: Yes, Human: No", "Other Conflict")))))</f>
        <v>Mutually Excluded</v>
      </c>
      <c r="K2092" s="10"/>
      <c r="L2092" s="10"/>
      <c r="N2092" s="220" t="s">
        <v>19</v>
      </c>
      <c r="O2092" s="54" t="str">
        <f>IF(J2092="Mutually Excluded","Exclude",IF(J2092= "Mutually Included","Include",M2092))</f>
        <v>Exclude</v>
      </c>
      <c r="P2092" s="54" t="str">
        <f>'Humans Alignment T&amp;A'!Z2092</f>
        <v>Exclude</v>
      </c>
      <c r="Q2092" s="120" t="str">
        <f>IF(AND(O2092="Exclude", P2092="Exclude"), "Mutually Excluded", IF(AND(OR(O2092="CERTAINLY INCLUDED", O2092="INCLUDE" ), OR(P2092="INCLUDE", P2092="MAYBE")), "MUTUALLY INCLUDED", IF(AND(O2092="MAYBE", P2092="MAYBE"), "Mutually MAYBE", IF(AND(O2092="Exclude", OR(P2092="INCLUDE", P2092="MAYBE")), "AI+Hum: No, Hum1+2: Yes", IF(AND(P2092="Exclude", OR(O2092="INCLUDE", O2092="CERTAINLY INCLUDED", H2092="MAYBE")), "Ai+hum: Yes, Hum1+2: No", "Other Conflict")))))</f>
        <v>Mutually Excluded</v>
      </c>
      <c r="U2092" s="121" t="str">
        <f>IF(Q2092="Mutually Excluded","Exclude",IF(Q2092= "Mutually Included","Include",R2092))</f>
        <v>Exclude</v>
      </c>
      <c r="V2092" s="122"/>
      <c r="X2092" s="122"/>
      <c r="Y2092" s="122"/>
      <c r="Z2092" s="103" t="str">
        <f t="shared" si="292"/>
        <v/>
      </c>
      <c r="AA2092" s="256"/>
      <c r="AB2092" s="186"/>
      <c r="AC2092" s="186"/>
      <c r="AD2092" s="203"/>
      <c r="AF2092" s="203"/>
      <c r="AG2092" s="102" t="str">
        <f t="shared" si="298"/>
        <v/>
      </c>
      <c r="AH2092" s="10" t="str">
        <f t="shared" si="299"/>
        <v/>
      </c>
      <c r="AI2092" s="102"/>
      <c r="AJ2092" s="10"/>
      <c r="AK2092" s="10"/>
      <c r="AL2092" s="105"/>
      <c r="AM2092" s="102"/>
      <c r="AN2092" s="10"/>
      <c r="AO2092" s="10" t="str">
        <f t="shared" si="294"/>
        <v/>
      </c>
      <c r="AT2092" s="10"/>
      <c r="AU2092" s="10" t="str">
        <f>IF(O2092="include",AF2092,"")</f>
        <v/>
      </c>
      <c r="AV2092" s="54" t="str">
        <f>IF(P2092="include",AF2092,"")</f>
        <v/>
      </c>
    </row>
    <row r="2093" spans="1:48" s="54" customFormat="1" ht="75">
      <c r="A2093" s="10">
        <v>2245</v>
      </c>
      <c r="B2093" s="10"/>
      <c r="C2093" s="10" t="s">
        <v>2682</v>
      </c>
      <c r="D2093" s="10">
        <v>1</v>
      </c>
      <c r="E2093" s="10">
        <v>1</v>
      </c>
      <c r="F2093" s="10">
        <v>1</v>
      </c>
      <c r="G2093" s="119" t="str">
        <f t="shared" si="300"/>
        <v>EXCLUDED</v>
      </c>
      <c r="H2093" s="147" t="s">
        <v>901</v>
      </c>
      <c r="I2093" s="189" t="s">
        <v>901</v>
      </c>
      <c r="J2093" s="10" t="str">
        <f>IF(AND(G2093="Excluded", H2093="Excluded"), "Mutually Excluded", IF(AND(OR(G2093="CERTAINLY INCLUDED", G2093="INCLUDED", G2093="MAYBE" ), OR(H2093="INCLUDED", H2093="MAYBE")), "MUTUALLY INCLUDED", IF(AND(G2093="MAYBE", H2093="MAYBE"), "Mutually MAYBE", IF(AND(G2093="Excluded", OR(H2093="INCLUDED", H2093="MAYBE")), "AI: No, Human: Yes", IF(AND(H2093="Excluded", OR(G2093="INCLUDED", G2093="CERTAINLY INCLUDED", G2093="MAYBE")), "AI: Yes, Human: No", "Other Conflict")))))</f>
        <v>Mutually Excluded</v>
      </c>
      <c r="K2093" s="10"/>
      <c r="L2093" s="10"/>
      <c r="N2093" s="220" t="s">
        <v>19</v>
      </c>
      <c r="O2093" s="54" t="str">
        <f>IF(J2093="Mutually Excluded","Exclude",IF(J2093= "Mutually Included","Include",M2093))</f>
        <v>Exclude</v>
      </c>
      <c r="P2093" s="54" t="str">
        <f>'Humans Alignment T&amp;A'!Z2093</f>
        <v>Exclude</v>
      </c>
      <c r="Q2093" s="120" t="str">
        <f>IF(AND(O2093="Exclude", P2093="Exclude"), "Mutually Excluded", IF(AND(OR(O2093="CERTAINLY INCLUDED", O2093="INCLUDE" ), OR(P2093="INCLUDE", P2093="MAYBE")), "MUTUALLY INCLUDED", IF(AND(O2093="MAYBE", P2093="MAYBE"), "Mutually MAYBE", IF(AND(O2093="Exclude", OR(P2093="INCLUDE", P2093="MAYBE")), "AI+Hum: No, Hum1+2: Yes", IF(AND(P2093="Exclude", OR(O2093="INCLUDE", O2093="CERTAINLY INCLUDED", H2093="MAYBE")), "Ai+hum: Yes, Hum1+2: No", "Other Conflict")))))</f>
        <v>Mutually Excluded</v>
      </c>
      <c r="U2093" s="121" t="str">
        <f>IF(Q2093="Mutually Excluded","Exclude",IF(Q2093= "Mutually Included","Include",R2093))</f>
        <v>Exclude</v>
      </c>
      <c r="V2093" s="122"/>
      <c r="X2093" s="122"/>
      <c r="Y2093" s="122"/>
      <c r="Z2093" s="103" t="str">
        <f t="shared" ref="Z2093:Z2156" si="301">IF(OR(ISBLANK(AF2093), ISBLANK(V2093)), "", IF(AND(OR(AF2093="Include", AF2093="Maybe"), OR(V2093="Include", V2093="Maybe", V2093="Certainly Included")), "Mutually Included", IF(AND(AF2093="Exclude", V2093="Exclude"), "Mutually Excluded", IF(AND(AF2093="Exclude", OR(V2093="Include", V2093="Maybe")), "Nikos Excluded, Cindy Included", IF(AND(OR(AF2093="Include", AF2093="Maybe"), V2093="Exclude"), "Nikos Included, Cindy Excluded", "Pal")))))</f>
        <v/>
      </c>
      <c r="AA2093" s="256"/>
      <c r="AB2093" s="186"/>
      <c r="AC2093" s="186"/>
      <c r="AD2093" s="203"/>
      <c r="AF2093" s="203"/>
      <c r="AG2093" s="102" t="str">
        <f t="shared" si="298"/>
        <v/>
      </c>
      <c r="AH2093" s="10" t="str">
        <f t="shared" si="299"/>
        <v/>
      </c>
      <c r="AI2093" s="102"/>
      <c r="AJ2093" s="10"/>
      <c r="AK2093" s="10"/>
      <c r="AL2093" s="105"/>
      <c r="AM2093" s="102"/>
      <c r="AN2093" s="10"/>
      <c r="AO2093" s="10" t="str">
        <f t="shared" ref="AO2093:AO2156" si="302">IF(OR(ISBLANK(AF2093), ISBLANK(AP2093)), "", IF(AND(OR(AF2093="Include", AF2093="Maybe"), OR(AP2093="Include", AP2093="Maybe", AP2093="Certainly Included")), "Mutually Included", IF(AND(AF2093="Exclude", AP2093="Exclude"), "Mutually Excluded", IF(AND(AF2093="Exclude", OR(AP2093="Include", AP2093="Maybe",, AP2093="Certainly Included")), "Human Excluded, AI Included", IF(AND(OR(AF2093="Include", AF2093="Maybe"), AP2093="Exclude"), "Human Included, AI Excluded", "Pal")))))</f>
        <v/>
      </c>
      <c r="AT2093" s="10"/>
      <c r="AU2093" s="10" t="str">
        <f>IF(O2093="include",AF2093,"")</f>
        <v/>
      </c>
      <c r="AV2093" s="54" t="str">
        <f>IF(P2093="include",AF2093,"")</f>
        <v/>
      </c>
    </row>
    <row r="2094" spans="1:48" s="54" customFormat="1" ht="45" customHeight="1">
      <c r="A2094" s="10">
        <v>2246</v>
      </c>
      <c r="B2094" s="10"/>
      <c r="C2094" s="10" t="s">
        <v>2683</v>
      </c>
      <c r="D2094" s="10">
        <v>4</v>
      </c>
      <c r="E2094" s="10">
        <v>4</v>
      </c>
      <c r="F2094" s="10">
        <v>4</v>
      </c>
      <c r="G2094" s="119" t="str">
        <f t="shared" si="300"/>
        <v>EXCLUDED</v>
      </c>
      <c r="H2094" s="147" t="s">
        <v>901</v>
      </c>
      <c r="I2094" s="189" t="s">
        <v>901</v>
      </c>
      <c r="J2094" s="10" t="str">
        <f>IF(AND(G2094="Excluded", H2094="Excluded"), "Mutually Excluded", IF(AND(OR(G2094="CERTAINLY INCLUDED", G2094="INCLUDED", G2094="MAYBE" ), OR(H2094="INCLUDED", H2094="MAYBE")), "MUTUALLY INCLUDED", IF(AND(G2094="MAYBE", H2094="MAYBE"), "Mutually MAYBE", IF(AND(G2094="Excluded", OR(H2094="INCLUDED", H2094="MAYBE")), "AI: No, Human: Yes", IF(AND(H2094="Excluded", OR(G2094="INCLUDED", G2094="CERTAINLY INCLUDED", G2094="MAYBE")), "AI: Yes, Human: No", "Other Conflict")))))</f>
        <v>Mutually Excluded</v>
      </c>
      <c r="K2094" s="10"/>
      <c r="L2094" s="10"/>
      <c r="N2094" s="220" t="s">
        <v>19</v>
      </c>
      <c r="O2094" s="54" t="str">
        <f>IF(J2094="Mutually Excluded","Exclude",IF(J2094= "Mutually Included","Include",M2094))</f>
        <v>Exclude</v>
      </c>
      <c r="P2094" s="54" t="str">
        <f>'Humans Alignment T&amp;A'!Z2094</f>
        <v>Exclude</v>
      </c>
      <c r="Q2094" s="120" t="str">
        <f>IF(AND(O2094="Exclude", P2094="Exclude"), "Mutually Excluded", IF(AND(OR(O2094="CERTAINLY INCLUDED", O2094="INCLUDE" ), OR(P2094="INCLUDE", P2094="MAYBE")), "MUTUALLY INCLUDED", IF(AND(O2094="MAYBE", P2094="MAYBE"), "Mutually MAYBE", IF(AND(O2094="Exclude", OR(P2094="INCLUDE", P2094="MAYBE")), "AI+Hum: No, Hum1+2: Yes", IF(AND(P2094="Exclude", OR(O2094="INCLUDE", O2094="CERTAINLY INCLUDED", H2094="MAYBE")), "Ai+hum: Yes, Hum1+2: No", "Other Conflict")))))</f>
        <v>Mutually Excluded</v>
      </c>
      <c r="U2094" s="121" t="str">
        <f>IF(Q2094="Mutually Excluded","Exclude",IF(Q2094= "Mutually Included","Include",R2094))</f>
        <v>Exclude</v>
      </c>
      <c r="V2094" s="122"/>
      <c r="X2094" s="122"/>
      <c r="Y2094" s="122"/>
      <c r="Z2094" s="103" t="str">
        <f t="shared" si="301"/>
        <v/>
      </c>
      <c r="AA2094" s="256"/>
      <c r="AB2094" s="186"/>
      <c r="AC2094" s="186"/>
      <c r="AD2094" s="203"/>
      <c r="AF2094" s="203"/>
      <c r="AG2094" s="102" t="str">
        <f t="shared" si="298"/>
        <v/>
      </c>
      <c r="AH2094" s="10" t="str">
        <f t="shared" si="299"/>
        <v/>
      </c>
      <c r="AI2094" s="102"/>
      <c r="AJ2094" s="10"/>
      <c r="AK2094" s="10"/>
      <c r="AL2094" s="105"/>
      <c r="AM2094" s="102"/>
      <c r="AN2094" s="10"/>
      <c r="AO2094" s="10" t="str">
        <f t="shared" si="302"/>
        <v/>
      </c>
      <c r="AT2094" s="10"/>
      <c r="AU2094" s="10" t="str">
        <f>IF(O2094="include",AF2094,"")</f>
        <v/>
      </c>
      <c r="AV2094" s="54" t="str">
        <f>IF(P2094="include",AF2094,"")</f>
        <v/>
      </c>
    </row>
    <row r="2095" spans="1:48" s="54" customFormat="1" ht="30">
      <c r="A2095" s="10">
        <v>2247</v>
      </c>
      <c r="B2095" s="10"/>
      <c r="C2095" s="10" t="s">
        <v>2685</v>
      </c>
      <c r="D2095" s="10">
        <v>1</v>
      </c>
      <c r="E2095" s="10">
        <v>1</v>
      </c>
      <c r="F2095" s="10">
        <v>1</v>
      </c>
      <c r="G2095" s="119" t="str">
        <f t="shared" si="300"/>
        <v>EXCLUDED</v>
      </c>
      <c r="H2095" s="147" t="s">
        <v>901</v>
      </c>
      <c r="I2095" s="189" t="s">
        <v>901</v>
      </c>
      <c r="J2095" s="10" t="str">
        <f>IF(AND(G2095="Excluded", H2095="Excluded"), "Mutually Excluded", IF(AND(OR(G2095="CERTAINLY INCLUDED", G2095="INCLUDED", G2095="MAYBE" ), OR(H2095="INCLUDED", H2095="MAYBE")), "MUTUALLY INCLUDED", IF(AND(G2095="MAYBE", H2095="MAYBE"), "Mutually MAYBE", IF(AND(G2095="Excluded", OR(H2095="INCLUDED", H2095="MAYBE")), "AI: No, Human: Yes", IF(AND(H2095="Excluded", OR(G2095="INCLUDED", G2095="CERTAINLY INCLUDED", G2095="MAYBE")), "AI: Yes, Human: No", "Other Conflict")))))</f>
        <v>Mutually Excluded</v>
      </c>
      <c r="K2095" s="10"/>
      <c r="L2095" s="10"/>
      <c r="N2095" s="220" t="s">
        <v>19</v>
      </c>
      <c r="O2095" s="54" t="str">
        <f>IF(J2095="Mutually Excluded","Exclude",IF(J2095= "Mutually Included","Include",M2095))</f>
        <v>Exclude</v>
      </c>
      <c r="P2095" s="54" t="str">
        <f>'Humans Alignment T&amp;A'!Z2095</f>
        <v>Exclude</v>
      </c>
      <c r="Q2095" s="120" t="str">
        <f>IF(AND(O2095="Exclude", P2095="Exclude"), "Mutually Excluded", IF(AND(OR(O2095="CERTAINLY INCLUDED", O2095="INCLUDE" ), OR(P2095="INCLUDE", P2095="MAYBE")), "MUTUALLY INCLUDED", IF(AND(O2095="MAYBE", P2095="MAYBE"), "Mutually MAYBE", IF(AND(O2095="Exclude", OR(P2095="INCLUDE", P2095="MAYBE")), "AI+Hum: No, Hum1+2: Yes", IF(AND(P2095="Exclude", OR(O2095="INCLUDE", O2095="CERTAINLY INCLUDED", H2095="MAYBE")), "Ai+hum: Yes, Hum1+2: No", "Other Conflict")))))</f>
        <v>Mutually Excluded</v>
      </c>
      <c r="U2095" s="121" t="str">
        <f>IF(Q2095="Mutually Excluded","Exclude",IF(Q2095= "Mutually Included","Include",R2095))</f>
        <v>Exclude</v>
      </c>
      <c r="V2095" s="122"/>
      <c r="X2095" s="122"/>
      <c r="Y2095" s="122"/>
      <c r="Z2095" s="103" t="str">
        <f t="shared" si="301"/>
        <v/>
      </c>
      <c r="AA2095" s="256"/>
      <c r="AB2095" s="186"/>
      <c r="AC2095" s="186"/>
      <c r="AD2095" s="203"/>
      <c r="AF2095" s="203"/>
      <c r="AG2095" s="102" t="str">
        <f t="shared" si="298"/>
        <v/>
      </c>
      <c r="AH2095" s="10" t="str">
        <f t="shared" si="299"/>
        <v/>
      </c>
      <c r="AI2095" s="102"/>
      <c r="AJ2095" s="10"/>
      <c r="AK2095" s="10"/>
      <c r="AL2095" s="105"/>
      <c r="AM2095" s="102"/>
      <c r="AN2095" s="10"/>
      <c r="AO2095" s="10" t="str">
        <f t="shared" si="302"/>
        <v/>
      </c>
      <c r="AT2095" s="10"/>
      <c r="AU2095" s="10" t="str">
        <f>IF(O2095="include",AF2095,"")</f>
        <v/>
      </c>
      <c r="AV2095" s="54" t="str">
        <f>IF(P2095="include",AF2095,"")</f>
        <v/>
      </c>
    </row>
    <row r="2096" spans="1:48" s="54" customFormat="1" ht="30">
      <c r="A2096" s="10">
        <v>2248</v>
      </c>
      <c r="B2096" s="10"/>
      <c r="C2096" s="10" t="s">
        <v>2687</v>
      </c>
      <c r="D2096" s="10">
        <v>2</v>
      </c>
      <c r="E2096" s="10">
        <v>2</v>
      </c>
      <c r="F2096" s="10">
        <v>2</v>
      </c>
      <c r="G2096" s="119" t="str">
        <f t="shared" si="300"/>
        <v>EXCLUDED</v>
      </c>
      <c r="H2096" s="147" t="s">
        <v>901</v>
      </c>
      <c r="I2096" s="189" t="s">
        <v>901</v>
      </c>
      <c r="J2096" s="10" t="str">
        <f>IF(AND(G2096="Excluded", H2096="Excluded"), "Mutually Excluded", IF(AND(OR(G2096="CERTAINLY INCLUDED", G2096="INCLUDED", G2096="MAYBE" ), OR(H2096="INCLUDED", H2096="MAYBE")), "MUTUALLY INCLUDED", IF(AND(G2096="MAYBE", H2096="MAYBE"), "Mutually MAYBE", IF(AND(G2096="Excluded", OR(H2096="INCLUDED", H2096="MAYBE")), "AI: No, Human: Yes", IF(AND(H2096="Excluded", OR(G2096="INCLUDED", G2096="CERTAINLY INCLUDED", G2096="MAYBE")), "AI: Yes, Human: No", "Other Conflict")))))</f>
        <v>Mutually Excluded</v>
      </c>
      <c r="K2096" s="10"/>
      <c r="L2096" s="10"/>
      <c r="N2096" s="220" t="s">
        <v>19</v>
      </c>
      <c r="O2096" s="54" t="str">
        <f>IF(J2096="Mutually Excluded","Exclude",IF(J2096= "Mutually Included","Include",M2096))</f>
        <v>Exclude</v>
      </c>
      <c r="P2096" s="54" t="str">
        <f>'Humans Alignment T&amp;A'!Z2096</f>
        <v>Exclude</v>
      </c>
      <c r="Q2096" s="120" t="str">
        <f>IF(AND(O2096="Exclude", P2096="Exclude"), "Mutually Excluded", IF(AND(OR(O2096="CERTAINLY INCLUDED", O2096="INCLUDE" ), OR(P2096="INCLUDE", P2096="MAYBE")), "MUTUALLY INCLUDED", IF(AND(O2096="MAYBE", P2096="MAYBE"), "Mutually MAYBE", IF(AND(O2096="Exclude", OR(P2096="INCLUDE", P2096="MAYBE")), "AI+Hum: No, Hum1+2: Yes", IF(AND(P2096="Exclude", OR(O2096="INCLUDE", O2096="CERTAINLY INCLUDED", H2096="MAYBE")), "Ai+hum: Yes, Hum1+2: No", "Other Conflict")))))</f>
        <v>Mutually Excluded</v>
      </c>
      <c r="U2096" s="121" t="str">
        <f>IF(Q2096="Mutually Excluded","Exclude",IF(Q2096= "Mutually Included","Include",R2096))</f>
        <v>Exclude</v>
      </c>
      <c r="V2096" s="122"/>
      <c r="X2096" s="122"/>
      <c r="Y2096" s="122"/>
      <c r="Z2096" s="103" t="str">
        <f t="shared" si="301"/>
        <v/>
      </c>
      <c r="AA2096" s="256"/>
      <c r="AB2096" s="186"/>
      <c r="AC2096" s="186"/>
      <c r="AD2096" s="203"/>
      <c r="AF2096" s="203"/>
      <c r="AG2096" s="102" t="str">
        <f t="shared" si="298"/>
        <v/>
      </c>
      <c r="AH2096" s="10" t="str">
        <f t="shared" si="299"/>
        <v/>
      </c>
      <c r="AI2096" s="102"/>
      <c r="AJ2096" s="10"/>
      <c r="AK2096" s="10"/>
      <c r="AL2096" s="105"/>
      <c r="AM2096" s="102"/>
      <c r="AN2096" s="10"/>
      <c r="AO2096" s="10" t="str">
        <f t="shared" si="302"/>
        <v/>
      </c>
      <c r="AT2096" s="10"/>
      <c r="AU2096" s="10" t="str">
        <f>IF(O2096="include",AF2096,"")</f>
        <v/>
      </c>
      <c r="AV2096" s="54" t="str">
        <f>IF(P2096="include",AF2096,"")</f>
        <v/>
      </c>
    </row>
    <row r="2097" spans="1:48" s="54" customFormat="1" ht="45">
      <c r="A2097" s="10">
        <v>2249</v>
      </c>
      <c r="B2097" s="10"/>
      <c r="C2097" s="10" t="s">
        <v>2688</v>
      </c>
      <c r="D2097" s="10">
        <v>3</v>
      </c>
      <c r="E2097" s="10">
        <v>3</v>
      </c>
      <c r="F2097" s="10">
        <v>3</v>
      </c>
      <c r="G2097" s="119" t="str">
        <f t="shared" si="300"/>
        <v>EXCLUDED</v>
      </c>
      <c r="H2097" s="147" t="s">
        <v>901</v>
      </c>
      <c r="I2097" s="189" t="s">
        <v>901</v>
      </c>
      <c r="J2097" s="10" t="str">
        <f>IF(AND(G2097="Excluded", H2097="Excluded"), "Mutually Excluded", IF(AND(OR(G2097="CERTAINLY INCLUDED", G2097="INCLUDED", G2097="MAYBE" ), OR(H2097="INCLUDED", H2097="MAYBE")), "MUTUALLY INCLUDED", IF(AND(G2097="MAYBE", H2097="MAYBE"), "Mutually MAYBE", IF(AND(G2097="Excluded", OR(H2097="INCLUDED", H2097="MAYBE")), "AI: No, Human: Yes", IF(AND(H2097="Excluded", OR(G2097="INCLUDED", G2097="CERTAINLY INCLUDED", G2097="MAYBE")), "AI: Yes, Human: No", "Other Conflict")))))</f>
        <v>Mutually Excluded</v>
      </c>
      <c r="K2097" s="10"/>
      <c r="L2097" s="10"/>
      <c r="N2097" s="220" t="s">
        <v>19</v>
      </c>
      <c r="O2097" s="54" t="str">
        <f>IF(J2097="Mutually Excluded","Exclude",IF(J2097= "Mutually Included","Include",M2097))</f>
        <v>Exclude</v>
      </c>
      <c r="P2097" s="54" t="str">
        <f>'Humans Alignment T&amp;A'!Z2097</f>
        <v>Exclude</v>
      </c>
      <c r="Q2097" s="120" t="str">
        <f>IF(AND(O2097="Exclude", P2097="Exclude"), "Mutually Excluded", IF(AND(OR(O2097="CERTAINLY INCLUDED", O2097="INCLUDE" ), OR(P2097="INCLUDE", P2097="MAYBE")), "MUTUALLY INCLUDED", IF(AND(O2097="MAYBE", P2097="MAYBE"), "Mutually MAYBE", IF(AND(O2097="Exclude", OR(P2097="INCLUDE", P2097="MAYBE")), "AI+Hum: No, Hum1+2: Yes", IF(AND(P2097="Exclude", OR(O2097="INCLUDE", O2097="CERTAINLY INCLUDED", H2097="MAYBE")), "Ai+hum: Yes, Hum1+2: No", "Other Conflict")))))</f>
        <v>Mutually Excluded</v>
      </c>
      <c r="U2097" s="121" t="str">
        <f>IF(Q2097="Mutually Excluded","Exclude",IF(Q2097= "Mutually Included","Include",R2097))</f>
        <v>Exclude</v>
      </c>
      <c r="V2097" s="122"/>
      <c r="X2097" s="122"/>
      <c r="Y2097" s="122"/>
      <c r="Z2097" s="103" t="str">
        <f t="shared" si="301"/>
        <v/>
      </c>
      <c r="AA2097" s="256"/>
      <c r="AB2097" s="186"/>
      <c r="AC2097" s="186"/>
      <c r="AD2097" s="203"/>
      <c r="AF2097" s="203"/>
      <c r="AG2097" s="102" t="str">
        <f t="shared" si="298"/>
        <v/>
      </c>
      <c r="AH2097" s="10" t="str">
        <f t="shared" si="299"/>
        <v/>
      </c>
      <c r="AI2097" s="102"/>
      <c r="AJ2097" s="10"/>
      <c r="AK2097" s="10"/>
      <c r="AL2097" s="105"/>
      <c r="AM2097" s="102"/>
      <c r="AN2097" s="10"/>
      <c r="AO2097" s="10" t="str">
        <f t="shared" si="302"/>
        <v/>
      </c>
      <c r="AT2097" s="10"/>
      <c r="AU2097" s="10" t="str">
        <f>IF(O2097="include",AF2097,"")</f>
        <v/>
      </c>
      <c r="AV2097" s="54" t="str">
        <f>IF(P2097="include",AF2097,"")</f>
        <v/>
      </c>
    </row>
    <row r="2098" spans="1:48" s="54" customFormat="1" ht="30">
      <c r="A2098" s="10">
        <v>2250</v>
      </c>
      <c r="B2098" s="10"/>
      <c r="C2098" s="10" t="s">
        <v>2689</v>
      </c>
      <c r="D2098" s="10">
        <v>2</v>
      </c>
      <c r="E2098" s="10">
        <v>2</v>
      </c>
      <c r="F2098" s="10">
        <v>3</v>
      </c>
      <c r="G2098" s="119" t="str">
        <f t="shared" si="300"/>
        <v>EXCLUDED</v>
      </c>
      <c r="H2098" s="147" t="s">
        <v>901</v>
      </c>
      <c r="I2098" s="189" t="s">
        <v>901</v>
      </c>
      <c r="J2098" s="10" t="str">
        <f>IF(AND(G2098="Excluded", H2098="Excluded"), "Mutually Excluded", IF(AND(OR(G2098="CERTAINLY INCLUDED", G2098="INCLUDED", G2098="MAYBE" ), OR(H2098="INCLUDED", H2098="MAYBE")), "MUTUALLY INCLUDED", IF(AND(G2098="MAYBE", H2098="MAYBE"), "Mutually MAYBE", IF(AND(G2098="Excluded", OR(H2098="INCLUDED", H2098="MAYBE")), "AI: No, Human: Yes", IF(AND(H2098="Excluded", OR(G2098="INCLUDED", G2098="CERTAINLY INCLUDED", G2098="MAYBE")), "AI: Yes, Human: No", "Other Conflict")))))</f>
        <v>Mutually Excluded</v>
      </c>
      <c r="K2098" s="10"/>
      <c r="L2098" s="10"/>
      <c r="N2098" s="220" t="s">
        <v>19</v>
      </c>
      <c r="O2098" s="54" t="str">
        <f>IF(J2098="Mutually Excluded","Exclude",IF(J2098= "Mutually Included","Include",M2098))</f>
        <v>Exclude</v>
      </c>
      <c r="P2098" s="54" t="str">
        <f>'Humans Alignment T&amp;A'!Z2098</f>
        <v>Exclude</v>
      </c>
      <c r="Q2098" s="120" t="str">
        <f>IF(AND(O2098="Exclude", P2098="Exclude"), "Mutually Excluded", IF(AND(OR(O2098="CERTAINLY INCLUDED", O2098="INCLUDE" ), OR(P2098="INCLUDE", P2098="MAYBE")), "MUTUALLY INCLUDED", IF(AND(O2098="MAYBE", P2098="MAYBE"), "Mutually MAYBE", IF(AND(O2098="Exclude", OR(P2098="INCLUDE", P2098="MAYBE")), "AI+Hum: No, Hum1+2: Yes", IF(AND(P2098="Exclude", OR(O2098="INCLUDE", O2098="CERTAINLY INCLUDED", H2098="MAYBE")), "Ai+hum: Yes, Hum1+2: No", "Other Conflict")))))</f>
        <v>Mutually Excluded</v>
      </c>
      <c r="U2098" s="121" t="str">
        <f>IF(Q2098="Mutually Excluded","Exclude",IF(Q2098= "Mutually Included","Include",R2098))</f>
        <v>Exclude</v>
      </c>
      <c r="V2098" s="122"/>
      <c r="X2098" s="122"/>
      <c r="Y2098" s="122"/>
      <c r="Z2098" s="103" t="str">
        <f t="shared" si="301"/>
        <v/>
      </c>
      <c r="AA2098" s="256"/>
      <c r="AB2098" s="186"/>
      <c r="AC2098" s="186"/>
      <c r="AD2098" s="203"/>
      <c r="AF2098" s="203"/>
      <c r="AG2098" s="102" t="str">
        <f t="shared" si="298"/>
        <v/>
      </c>
      <c r="AH2098" s="10" t="str">
        <f t="shared" si="299"/>
        <v/>
      </c>
      <c r="AI2098" s="102"/>
      <c r="AJ2098" s="10"/>
      <c r="AK2098" s="10"/>
      <c r="AL2098" s="105"/>
      <c r="AM2098" s="102"/>
      <c r="AN2098" s="10"/>
      <c r="AO2098" s="10" t="str">
        <f t="shared" si="302"/>
        <v/>
      </c>
      <c r="AT2098" s="10"/>
      <c r="AU2098" s="10" t="str">
        <f>IF(O2098="include",AF2098,"")</f>
        <v/>
      </c>
      <c r="AV2098" s="54" t="str">
        <f>IF(P2098="include",AF2098,"")</f>
        <v/>
      </c>
    </row>
    <row r="2099" spans="1:48" s="54" customFormat="1" ht="45">
      <c r="A2099" s="10">
        <v>2251</v>
      </c>
      <c r="B2099" s="10"/>
      <c r="C2099" s="10" t="s">
        <v>2690</v>
      </c>
      <c r="D2099" s="10">
        <v>3</v>
      </c>
      <c r="E2099" s="10">
        <v>4</v>
      </c>
      <c r="F2099" s="10">
        <v>3</v>
      </c>
      <c r="G2099" s="119" t="str">
        <f t="shared" si="300"/>
        <v>EXCLUDED</v>
      </c>
      <c r="H2099" s="147" t="s">
        <v>901</v>
      </c>
      <c r="I2099" s="189" t="s">
        <v>901</v>
      </c>
      <c r="J2099" s="10" t="str">
        <f>IF(AND(G2099="Excluded", H2099="Excluded"), "Mutually Excluded", IF(AND(OR(G2099="CERTAINLY INCLUDED", G2099="INCLUDED", G2099="MAYBE" ), OR(H2099="INCLUDED", H2099="MAYBE")), "MUTUALLY INCLUDED", IF(AND(G2099="MAYBE", H2099="MAYBE"), "Mutually MAYBE", IF(AND(G2099="Excluded", OR(H2099="INCLUDED", H2099="MAYBE")), "AI: No, Human: Yes", IF(AND(H2099="Excluded", OR(G2099="INCLUDED", G2099="CERTAINLY INCLUDED", G2099="MAYBE")), "AI: Yes, Human: No", "Other Conflict")))))</f>
        <v>Mutually Excluded</v>
      </c>
      <c r="K2099" s="10"/>
      <c r="L2099" s="10"/>
      <c r="N2099" s="220" t="s">
        <v>19</v>
      </c>
      <c r="O2099" s="54" t="str">
        <f>IF(J2099="Mutually Excluded","Exclude",IF(J2099= "Mutually Included","Include",M2099))</f>
        <v>Exclude</v>
      </c>
      <c r="P2099" s="54" t="str">
        <f>'Humans Alignment T&amp;A'!Z2099</f>
        <v>Exclude</v>
      </c>
      <c r="Q2099" s="120" t="str">
        <f>IF(AND(O2099="Exclude", P2099="Exclude"), "Mutually Excluded", IF(AND(OR(O2099="CERTAINLY INCLUDED", O2099="INCLUDE" ), OR(P2099="INCLUDE", P2099="MAYBE")), "MUTUALLY INCLUDED", IF(AND(O2099="MAYBE", P2099="MAYBE"), "Mutually MAYBE", IF(AND(O2099="Exclude", OR(P2099="INCLUDE", P2099="MAYBE")), "AI+Hum: No, Hum1+2: Yes", IF(AND(P2099="Exclude", OR(O2099="INCLUDE", O2099="CERTAINLY INCLUDED", H2099="MAYBE")), "Ai+hum: Yes, Hum1+2: No", "Other Conflict")))))</f>
        <v>Mutually Excluded</v>
      </c>
      <c r="U2099" s="121" t="str">
        <f>IF(Q2099="Mutually Excluded","Exclude",IF(Q2099= "Mutually Included","Include",R2099))</f>
        <v>Exclude</v>
      </c>
      <c r="V2099" s="122"/>
      <c r="X2099" s="122"/>
      <c r="Y2099" s="122"/>
      <c r="Z2099" s="103" t="str">
        <f t="shared" si="301"/>
        <v/>
      </c>
      <c r="AA2099" s="256"/>
      <c r="AB2099" s="186"/>
      <c r="AC2099" s="186"/>
      <c r="AD2099" s="203"/>
      <c r="AF2099" s="203"/>
      <c r="AG2099" s="102" t="str">
        <f t="shared" si="298"/>
        <v/>
      </c>
      <c r="AH2099" s="10" t="str">
        <f t="shared" si="299"/>
        <v/>
      </c>
      <c r="AI2099" s="102"/>
      <c r="AJ2099" s="10"/>
      <c r="AK2099" s="10"/>
      <c r="AL2099" s="105"/>
      <c r="AM2099" s="102"/>
      <c r="AN2099" s="10"/>
      <c r="AO2099" s="10" t="str">
        <f t="shared" si="302"/>
        <v/>
      </c>
      <c r="AT2099" s="10"/>
      <c r="AU2099" s="10" t="str">
        <f>IF(O2099="include",AF2099,"")</f>
        <v/>
      </c>
      <c r="AV2099" s="54" t="str">
        <f>IF(P2099="include",AF2099,"")</f>
        <v/>
      </c>
    </row>
    <row r="2100" spans="1:48" s="54" customFormat="1" ht="30">
      <c r="A2100" s="10">
        <v>2252</v>
      </c>
      <c r="B2100" s="10"/>
      <c r="C2100" s="10" t="s">
        <v>2691</v>
      </c>
      <c r="D2100" s="10">
        <v>1</v>
      </c>
      <c r="E2100" s="10">
        <v>1</v>
      </c>
      <c r="F2100" s="10">
        <v>2</v>
      </c>
      <c r="G2100" s="119" t="str">
        <f t="shared" si="300"/>
        <v>EXCLUDED</v>
      </c>
      <c r="H2100" s="147" t="s">
        <v>901</v>
      </c>
      <c r="I2100" s="189" t="s">
        <v>901</v>
      </c>
      <c r="J2100" s="10" t="str">
        <f>IF(AND(G2100="Excluded", H2100="Excluded"), "Mutually Excluded", IF(AND(OR(G2100="CERTAINLY INCLUDED", G2100="INCLUDED", G2100="MAYBE" ), OR(H2100="INCLUDED", H2100="MAYBE")), "MUTUALLY INCLUDED", IF(AND(G2100="MAYBE", H2100="MAYBE"), "Mutually MAYBE", IF(AND(G2100="Excluded", OR(H2100="INCLUDED", H2100="MAYBE")), "AI: No, Human: Yes", IF(AND(H2100="Excluded", OR(G2100="INCLUDED", G2100="CERTAINLY INCLUDED", G2100="MAYBE")), "AI: Yes, Human: No", "Other Conflict")))))</f>
        <v>Mutually Excluded</v>
      </c>
      <c r="K2100" s="10"/>
      <c r="L2100" s="10"/>
      <c r="N2100" s="220" t="s">
        <v>19</v>
      </c>
      <c r="O2100" s="54" t="str">
        <f>IF(J2100="Mutually Excluded","Exclude",IF(J2100= "Mutually Included","Include",M2100))</f>
        <v>Exclude</v>
      </c>
      <c r="P2100" s="54" t="str">
        <f>'Humans Alignment T&amp;A'!Z2100</f>
        <v>Exclude</v>
      </c>
      <c r="Q2100" s="120" t="str">
        <f>IF(AND(O2100="Exclude", P2100="Exclude"), "Mutually Excluded", IF(AND(OR(O2100="CERTAINLY INCLUDED", O2100="INCLUDE" ), OR(P2100="INCLUDE", P2100="MAYBE")), "MUTUALLY INCLUDED", IF(AND(O2100="MAYBE", P2100="MAYBE"), "Mutually MAYBE", IF(AND(O2100="Exclude", OR(P2100="INCLUDE", P2100="MAYBE")), "AI+Hum: No, Hum1+2: Yes", IF(AND(P2100="Exclude", OR(O2100="INCLUDE", O2100="CERTAINLY INCLUDED", H2100="MAYBE")), "Ai+hum: Yes, Hum1+2: No", "Other Conflict")))))</f>
        <v>Mutually Excluded</v>
      </c>
      <c r="U2100" s="121" t="str">
        <f>IF(Q2100="Mutually Excluded","Exclude",IF(Q2100= "Mutually Included","Include",R2100))</f>
        <v>Exclude</v>
      </c>
      <c r="V2100" s="122"/>
      <c r="X2100" s="122"/>
      <c r="Y2100" s="122"/>
      <c r="Z2100" s="103" t="str">
        <f t="shared" si="301"/>
        <v/>
      </c>
      <c r="AA2100" s="256"/>
      <c r="AB2100" s="186"/>
      <c r="AC2100" s="186"/>
      <c r="AD2100" s="203"/>
      <c r="AF2100" s="203"/>
      <c r="AG2100" s="102" t="str">
        <f t="shared" si="298"/>
        <v/>
      </c>
      <c r="AH2100" s="10" t="str">
        <f t="shared" si="299"/>
        <v/>
      </c>
      <c r="AI2100" s="102"/>
      <c r="AJ2100" s="10"/>
      <c r="AK2100" s="10"/>
      <c r="AL2100" s="105"/>
      <c r="AM2100" s="102"/>
      <c r="AN2100" s="10"/>
      <c r="AO2100" s="10" t="str">
        <f t="shared" si="302"/>
        <v/>
      </c>
      <c r="AT2100" s="10"/>
      <c r="AU2100" s="10" t="str">
        <f>IF(O2100="include",AF2100,"")</f>
        <v/>
      </c>
      <c r="AV2100" s="54" t="str">
        <f>IF(P2100="include",AF2100,"")</f>
        <v/>
      </c>
    </row>
    <row r="2101" spans="1:48" s="54" customFormat="1" ht="30">
      <c r="A2101" s="10">
        <v>2253</v>
      </c>
      <c r="B2101" s="10"/>
      <c r="C2101" s="10" t="s">
        <v>2692</v>
      </c>
      <c r="D2101" s="10">
        <v>2</v>
      </c>
      <c r="E2101" s="10">
        <v>2</v>
      </c>
      <c r="F2101" s="10">
        <v>2</v>
      </c>
      <c r="G2101" s="119" t="str">
        <f t="shared" si="300"/>
        <v>EXCLUDED</v>
      </c>
      <c r="H2101" s="147" t="s">
        <v>901</v>
      </c>
      <c r="I2101" s="189" t="s">
        <v>901</v>
      </c>
      <c r="J2101" s="10" t="str">
        <f>IF(AND(G2101="Excluded", H2101="Excluded"), "Mutually Excluded", IF(AND(OR(G2101="CERTAINLY INCLUDED", G2101="INCLUDED", G2101="MAYBE" ), OR(H2101="INCLUDED", H2101="MAYBE")), "MUTUALLY INCLUDED", IF(AND(G2101="MAYBE", H2101="MAYBE"), "Mutually MAYBE", IF(AND(G2101="Excluded", OR(H2101="INCLUDED", H2101="MAYBE")), "AI: No, Human: Yes", IF(AND(H2101="Excluded", OR(G2101="INCLUDED", G2101="CERTAINLY INCLUDED", G2101="MAYBE")), "AI: Yes, Human: No", "Other Conflict")))))</f>
        <v>Mutually Excluded</v>
      </c>
      <c r="K2101" s="10"/>
      <c r="L2101" s="10"/>
      <c r="N2101" s="220" t="s">
        <v>19</v>
      </c>
      <c r="O2101" s="54" t="str">
        <f>IF(J2101="Mutually Excluded","Exclude",IF(J2101= "Mutually Included","Include",M2101))</f>
        <v>Exclude</v>
      </c>
      <c r="P2101" s="54" t="str">
        <f>'Humans Alignment T&amp;A'!Z2101</f>
        <v>Exclude</v>
      </c>
      <c r="Q2101" s="120" t="str">
        <f>IF(AND(O2101="Exclude", P2101="Exclude"), "Mutually Excluded", IF(AND(OR(O2101="CERTAINLY INCLUDED", O2101="INCLUDE" ), OR(P2101="INCLUDE", P2101="MAYBE")), "MUTUALLY INCLUDED", IF(AND(O2101="MAYBE", P2101="MAYBE"), "Mutually MAYBE", IF(AND(O2101="Exclude", OR(P2101="INCLUDE", P2101="MAYBE")), "AI+Hum: No, Hum1+2: Yes", IF(AND(P2101="Exclude", OR(O2101="INCLUDE", O2101="CERTAINLY INCLUDED", H2101="MAYBE")), "Ai+hum: Yes, Hum1+2: No", "Other Conflict")))))</f>
        <v>Mutually Excluded</v>
      </c>
      <c r="U2101" s="121" t="str">
        <f>IF(Q2101="Mutually Excluded","Exclude",IF(Q2101= "Mutually Included","Include",R2101))</f>
        <v>Exclude</v>
      </c>
      <c r="V2101" s="122"/>
      <c r="X2101" s="122"/>
      <c r="Y2101" s="122"/>
      <c r="Z2101" s="103" t="str">
        <f t="shared" si="301"/>
        <v/>
      </c>
      <c r="AA2101" s="256"/>
      <c r="AB2101" s="186"/>
      <c r="AC2101" s="186"/>
      <c r="AD2101" s="203"/>
      <c r="AF2101" s="203"/>
      <c r="AG2101" s="102" t="str">
        <f t="shared" si="298"/>
        <v/>
      </c>
      <c r="AH2101" s="10" t="str">
        <f t="shared" si="299"/>
        <v/>
      </c>
      <c r="AI2101" s="102"/>
      <c r="AJ2101" s="10"/>
      <c r="AK2101" s="10"/>
      <c r="AL2101" s="105"/>
      <c r="AM2101" s="102"/>
      <c r="AN2101" s="10"/>
      <c r="AO2101" s="10" t="str">
        <f t="shared" si="302"/>
        <v/>
      </c>
      <c r="AT2101" s="10"/>
      <c r="AU2101" s="10" t="str">
        <f>IF(O2101="include",AF2101,"")</f>
        <v/>
      </c>
      <c r="AV2101" s="54" t="str">
        <f>IF(P2101="include",AF2101,"")</f>
        <v/>
      </c>
    </row>
    <row r="2102" spans="1:48" s="54" customFormat="1" ht="30">
      <c r="A2102" s="10">
        <v>2254</v>
      </c>
      <c r="B2102" s="10"/>
      <c r="C2102" s="10" t="s">
        <v>2693</v>
      </c>
      <c r="D2102" s="10">
        <v>1</v>
      </c>
      <c r="E2102" s="10">
        <v>1</v>
      </c>
      <c r="F2102" s="10">
        <v>1</v>
      </c>
      <c r="G2102" s="119" t="str">
        <f t="shared" si="300"/>
        <v>EXCLUDED</v>
      </c>
      <c r="H2102" s="147" t="s">
        <v>901</v>
      </c>
      <c r="I2102" s="189" t="s">
        <v>901</v>
      </c>
      <c r="J2102" s="10" t="str">
        <f>IF(AND(G2102="Excluded", H2102="Excluded"), "Mutually Excluded", IF(AND(OR(G2102="CERTAINLY INCLUDED", G2102="INCLUDED", G2102="MAYBE" ), OR(H2102="INCLUDED", H2102="MAYBE")), "MUTUALLY INCLUDED", IF(AND(G2102="MAYBE", H2102="MAYBE"), "Mutually MAYBE", IF(AND(G2102="Excluded", OR(H2102="INCLUDED", H2102="MAYBE")), "AI: No, Human: Yes", IF(AND(H2102="Excluded", OR(G2102="INCLUDED", G2102="CERTAINLY INCLUDED", G2102="MAYBE")), "AI: Yes, Human: No", "Other Conflict")))))</f>
        <v>Mutually Excluded</v>
      </c>
      <c r="K2102" s="10"/>
      <c r="L2102" s="10"/>
      <c r="N2102" s="220" t="s">
        <v>19</v>
      </c>
      <c r="O2102" s="54" t="str">
        <f>IF(J2102="Mutually Excluded","Exclude",IF(J2102= "Mutually Included","Include",M2102))</f>
        <v>Exclude</v>
      </c>
      <c r="P2102" s="54" t="str">
        <f>'Humans Alignment T&amp;A'!Z2102</f>
        <v>Exclude</v>
      </c>
      <c r="Q2102" s="120" t="str">
        <f>IF(AND(O2102="Exclude", P2102="Exclude"), "Mutually Excluded", IF(AND(OR(O2102="CERTAINLY INCLUDED", O2102="INCLUDE" ), OR(P2102="INCLUDE", P2102="MAYBE")), "MUTUALLY INCLUDED", IF(AND(O2102="MAYBE", P2102="MAYBE"), "Mutually MAYBE", IF(AND(O2102="Exclude", OR(P2102="INCLUDE", P2102="MAYBE")), "AI+Hum: No, Hum1+2: Yes", IF(AND(P2102="Exclude", OR(O2102="INCLUDE", O2102="CERTAINLY INCLUDED", H2102="MAYBE")), "Ai+hum: Yes, Hum1+2: No", "Other Conflict")))))</f>
        <v>Mutually Excluded</v>
      </c>
      <c r="U2102" s="121" t="str">
        <f>IF(Q2102="Mutually Excluded","Exclude",IF(Q2102= "Mutually Included","Include",R2102))</f>
        <v>Exclude</v>
      </c>
      <c r="V2102" s="122"/>
      <c r="X2102" s="122"/>
      <c r="Y2102" s="122"/>
      <c r="Z2102" s="103" t="str">
        <f t="shared" si="301"/>
        <v/>
      </c>
      <c r="AA2102" s="256"/>
      <c r="AB2102" s="186"/>
      <c r="AC2102" s="186"/>
      <c r="AD2102" s="203"/>
      <c r="AF2102" s="203"/>
      <c r="AG2102" s="102" t="str">
        <f t="shared" si="298"/>
        <v/>
      </c>
      <c r="AH2102" s="10" t="str">
        <f t="shared" si="299"/>
        <v/>
      </c>
      <c r="AI2102" s="102"/>
      <c r="AJ2102" s="10"/>
      <c r="AK2102" s="10"/>
      <c r="AL2102" s="105"/>
      <c r="AM2102" s="102"/>
      <c r="AN2102" s="10"/>
      <c r="AO2102" s="10" t="str">
        <f t="shared" si="302"/>
        <v/>
      </c>
      <c r="AT2102" s="10"/>
      <c r="AU2102" s="10" t="str">
        <f>IF(O2102="include",AF2102,"")</f>
        <v/>
      </c>
      <c r="AV2102" s="54" t="str">
        <f>IF(P2102="include",AF2102,"")</f>
        <v/>
      </c>
    </row>
    <row r="2103" spans="1:48" s="54" customFormat="1" ht="30">
      <c r="A2103" s="10">
        <v>2255</v>
      </c>
      <c r="B2103" s="10"/>
      <c r="C2103" s="10" t="s">
        <v>2694</v>
      </c>
      <c r="D2103" s="10">
        <v>3</v>
      </c>
      <c r="E2103" s="10">
        <v>3</v>
      </c>
      <c r="F2103" s="10">
        <v>3</v>
      </c>
      <c r="G2103" s="119" t="str">
        <f t="shared" si="300"/>
        <v>EXCLUDED</v>
      </c>
      <c r="H2103" s="147" t="s">
        <v>901</v>
      </c>
      <c r="I2103" s="189" t="s">
        <v>901</v>
      </c>
      <c r="J2103" s="10" t="str">
        <f>IF(AND(G2103="Excluded", H2103="Excluded"), "Mutually Excluded", IF(AND(OR(G2103="CERTAINLY INCLUDED", G2103="INCLUDED", G2103="MAYBE" ), OR(H2103="INCLUDED", H2103="MAYBE")), "MUTUALLY INCLUDED", IF(AND(G2103="MAYBE", H2103="MAYBE"), "Mutually MAYBE", IF(AND(G2103="Excluded", OR(H2103="INCLUDED", H2103="MAYBE")), "AI: No, Human: Yes", IF(AND(H2103="Excluded", OR(G2103="INCLUDED", G2103="CERTAINLY INCLUDED", G2103="MAYBE")), "AI: Yes, Human: No", "Other Conflict")))))</f>
        <v>Mutually Excluded</v>
      </c>
      <c r="K2103" s="10"/>
      <c r="L2103" s="10"/>
      <c r="N2103" s="220" t="s">
        <v>19</v>
      </c>
      <c r="O2103" s="54" t="str">
        <f>IF(J2103="Mutually Excluded","Exclude",IF(J2103= "Mutually Included","Include",M2103))</f>
        <v>Exclude</v>
      </c>
      <c r="P2103" s="54" t="str">
        <f>'Humans Alignment T&amp;A'!Z2103</f>
        <v>Exclude</v>
      </c>
      <c r="Q2103" s="120" t="str">
        <f>IF(AND(O2103="Exclude", P2103="Exclude"), "Mutually Excluded", IF(AND(OR(O2103="CERTAINLY INCLUDED", O2103="INCLUDE" ), OR(P2103="INCLUDE", P2103="MAYBE")), "MUTUALLY INCLUDED", IF(AND(O2103="MAYBE", P2103="MAYBE"), "Mutually MAYBE", IF(AND(O2103="Exclude", OR(P2103="INCLUDE", P2103="MAYBE")), "AI+Hum: No, Hum1+2: Yes", IF(AND(P2103="Exclude", OR(O2103="INCLUDE", O2103="CERTAINLY INCLUDED", H2103="MAYBE")), "Ai+hum: Yes, Hum1+2: No", "Other Conflict")))))</f>
        <v>Mutually Excluded</v>
      </c>
      <c r="U2103" s="121" t="str">
        <f>IF(Q2103="Mutually Excluded","Exclude",IF(Q2103= "Mutually Included","Include",R2103))</f>
        <v>Exclude</v>
      </c>
      <c r="V2103" s="122"/>
      <c r="X2103" s="122"/>
      <c r="Y2103" s="122"/>
      <c r="Z2103" s="103" t="str">
        <f t="shared" si="301"/>
        <v/>
      </c>
      <c r="AA2103" s="256"/>
      <c r="AB2103" s="186"/>
      <c r="AC2103" s="186"/>
      <c r="AD2103" s="203"/>
      <c r="AF2103" s="203"/>
      <c r="AG2103" s="102" t="str">
        <f t="shared" si="298"/>
        <v/>
      </c>
      <c r="AH2103" s="10" t="str">
        <f t="shared" si="299"/>
        <v/>
      </c>
      <c r="AI2103" s="102"/>
      <c r="AJ2103" s="10"/>
      <c r="AK2103" s="10"/>
      <c r="AL2103" s="105"/>
      <c r="AM2103" s="102"/>
      <c r="AN2103" s="10"/>
      <c r="AO2103" s="10" t="str">
        <f t="shared" si="302"/>
        <v/>
      </c>
      <c r="AT2103" s="10"/>
      <c r="AU2103" s="10" t="str">
        <f>IF(O2103="include",AF2103,"")</f>
        <v/>
      </c>
      <c r="AV2103" s="54" t="str">
        <f>IF(P2103="include",AF2103,"")</f>
        <v/>
      </c>
    </row>
    <row r="2104" spans="1:48" s="54" customFormat="1" ht="30">
      <c r="A2104" s="10">
        <v>2256</v>
      </c>
      <c r="B2104" s="10"/>
      <c r="C2104" s="10" t="s">
        <v>2696</v>
      </c>
      <c r="D2104" s="10">
        <v>3</v>
      </c>
      <c r="E2104" s="10">
        <v>3</v>
      </c>
      <c r="F2104" s="10">
        <v>3</v>
      </c>
      <c r="G2104" s="119" t="str">
        <f t="shared" si="300"/>
        <v>EXCLUDED</v>
      </c>
      <c r="H2104" s="147" t="s">
        <v>901</v>
      </c>
      <c r="I2104" s="189" t="s">
        <v>901</v>
      </c>
      <c r="J2104" s="10" t="str">
        <f>IF(AND(G2104="Excluded", H2104="Excluded"), "Mutually Excluded", IF(AND(OR(G2104="CERTAINLY INCLUDED", G2104="INCLUDED", G2104="MAYBE" ), OR(H2104="INCLUDED", H2104="MAYBE")), "MUTUALLY INCLUDED", IF(AND(G2104="MAYBE", H2104="MAYBE"), "Mutually MAYBE", IF(AND(G2104="Excluded", OR(H2104="INCLUDED", H2104="MAYBE")), "AI: No, Human: Yes", IF(AND(H2104="Excluded", OR(G2104="INCLUDED", G2104="CERTAINLY INCLUDED", G2104="MAYBE")), "AI: Yes, Human: No", "Other Conflict")))))</f>
        <v>Mutually Excluded</v>
      </c>
      <c r="K2104" s="10"/>
      <c r="L2104" s="10"/>
      <c r="N2104" s="220" t="s">
        <v>19</v>
      </c>
      <c r="O2104" s="54" t="str">
        <f>IF(J2104="Mutually Excluded","Exclude",IF(J2104= "Mutually Included","Include",M2104))</f>
        <v>Exclude</v>
      </c>
      <c r="P2104" s="54" t="str">
        <f>'Humans Alignment T&amp;A'!Z2104</f>
        <v>Exclude</v>
      </c>
      <c r="Q2104" s="120" t="str">
        <f>IF(AND(O2104="Exclude", P2104="Exclude"), "Mutually Excluded", IF(AND(OR(O2104="CERTAINLY INCLUDED", O2104="INCLUDE" ), OR(P2104="INCLUDE", P2104="MAYBE")), "MUTUALLY INCLUDED", IF(AND(O2104="MAYBE", P2104="MAYBE"), "Mutually MAYBE", IF(AND(O2104="Exclude", OR(P2104="INCLUDE", P2104="MAYBE")), "AI+Hum: No, Hum1+2: Yes", IF(AND(P2104="Exclude", OR(O2104="INCLUDE", O2104="CERTAINLY INCLUDED", H2104="MAYBE")), "Ai+hum: Yes, Hum1+2: No", "Other Conflict")))))</f>
        <v>Mutually Excluded</v>
      </c>
      <c r="U2104" s="121" t="str">
        <f>IF(Q2104="Mutually Excluded","Exclude",IF(Q2104= "Mutually Included","Include",R2104))</f>
        <v>Exclude</v>
      </c>
      <c r="V2104" s="122"/>
      <c r="X2104" s="122"/>
      <c r="Y2104" s="122"/>
      <c r="Z2104" s="103" t="str">
        <f t="shared" si="301"/>
        <v/>
      </c>
      <c r="AA2104" s="256"/>
      <c r="AB2104" s="186"/>
      <c r="AC2104" s="186"/>
      <c r="AD2104" s="203"/>
      <c r="AF2104" s="203"/>
      <c r="AG2104" s="102" t="str">
        <f t="shared" si="298"/>
        <v/>
      </c>
      <c r="AH2104" s="10" t="str">
        <f t="shared" si="299"/>
        <v/>
      </c>
      <c r="AI2104" s="102"/>
      <c r="AJ2104" s="10"/>
      <c r="AK2104" s="10"/>
      <c r="AL2104" s="105"/>
      <c r="AM2104" s="102"/>
      <c r="AN2104" s="10"/>
      <c r="AO2104" s="10" t="str">
        <f t="shared" si="302"/>
        <v/>
      </c>
      <c r="AT2104" s="10"/>
      <c r="AU2104" s="10" t="str">
        <f>IF(O2104="include",AF2104,"")</f>
        <v/>
      </c>
      <c r="AV2104" s="54" t="str">
        <f>IF(P2104="include",AF2104,"")</f>
        <v/>
      </c>
    </row>
    <row r="2105" spans="1:48" s="54" customFormat="1" ht="30">
      <c r="A2105" s="10">
        <v>2257</v>
      </c>
      <c r="B2105" s="10"/>
      <c r="C2105" s="10" t="s">
        <v>2697</v>
      </c>
      <c r="D2105" s="10">
        <v>2</v>
      </c>
      <c r="E2105" s="10">
        <v>3</v>
      </c>
      <c r="F2105" s="10">
        <v>2</v>
      </c>
      <c r="G2105" s="119" t="str">
        <f t="shared" si="300"/>
        <v>EXCLUDED</v>
      </c>
      <c r="H2105" s="147" t="s">
        <v>901</v>
      </c>
      <c r="I2105" s="189" t="s">
        <v>901</v>
      </c>
      <c r="J2105" s="10" t="str">
        <f>IF(AND(G2105="Excluded", H2105="Excluded"), "Mutually Excluded", IF(AND(OR(G2105="CERTAINLY INCLUDED", G2105="INCLUDED", G2105="MAYBE" ), OR(H2105="INCLUDED", H2105="MAYBE")), "MUTUALLY INCLUDED", IF(AND(G2105="MAYBE", H2105="MAYBE"), "Mutually MAYBE", IF(AND(G2105="Excluded", OR(H2105="INCLUDED", H2105="MAYBE")), "AI: No, Human: Yes", IF(AND(H2105="Excluded", OR(G2105="INCLUDED", G2105="CERTAINLY INCLUDED", G2105="MAYBE")), "AI: Yes, Human: No", "Other Conflict")))))</f>
        <v>Mutually Excluded</v>
      </c>
      <c r="K2105" s="10"/>
      <c r="L2105" s="10"/>
      <c r="N2105" s="220" t="s">
        <v>19</v>
      </c>
      <c r="O2105" s="54" t="str">
        <f>IF(J2105="Mutually Excluded","Exclude",IF(J2105= "Mutually Included","Include",M2105))</f>
        <v>Exclude</v>
      </c>
      <c r="P2105" s="54" t="str">
        <f>'Humans Alignment T&amp;A'!Z2105</f>
        <v>Exclude</v>
      </c>
      <c r="Q2105" s="120" t="str">
        <f>IF(AND(O2105="Exclude", P2105="Exclude"), "Mutually Excluded", IF(AND(OR(O2105="CERTAINLY INCLUDED", O2105="INCLUDE" ), OR(P2105="INCLUDE", P2105="MAYBE")), "MUTUALLY INCLUDED", IF(AND(O2105="MAYBE", P2105="MAYBE"), "Mutually MAYBE", IF(AND(O2105="Exclude", OR(P2105="INCLUDE", P2105="MAYBE")), "AI+Hum: No, Hum1+2: Yes", IF(AND(P2105="Exclude", OR(O2105="INCLUDE", O2105="CERTAINLY INCLUDED", H2105="MAYBE")), "Ai+hum: Yes, Hum1+2: No", "Other Conflict")))))</f>
        <v>Mutually Excluded</v>
      </c>
      <c r="U2105" s="121" t="str">
        <f>IF(Q2105="Mutually Excluded","Exclude",IF(Q2105= "Mutually Included","Include",R2105))</f>
        <v>Exclude</v>
      </c>
      <c r="V2105" s="122"/>
      <c r="X2105" s="122"/>
      <c r="Y2105" s="122"/>
      <c r="Z2105" s="103" t="str">
        <f t="shared" si="301"/>
        <v/>
      </c>
      <c r="AA2105" s="256"/>
      <c r="AB2105" s="186"/>
      <c r="AC2105" s="186"/>
      <c r="AD2105" s="203"/>
      <c r="AF2105" s="203"/>
      <c r="AG2105" s="102" t="str">
        <f t="shared" si="298"/>
        <v/>
      </c>
      <c r="AH2105" s="10" t="str">
        <f t="shared" si="299"/>
        <v/>
      </c>
      <c r="AI2105" s="102"/>
      <c r="AJ2105" s="10"/>
      <c r="AK2105" s="10"/>
      <c r="AL2105" s="105"/>
      <c r="AM2105" s="102"/>
      <c r="AN2105" s="10"/>
      <c r="AO2105" s="10" t="str">
        <f t="shared" si="302"/>
        <v/>
      </c>
      <c r="AT2105" s="10"/>
      <c r="AU2105" s="10" t="str">
        <f>IF(O2105="include",AF2105,"")</f>
        <v/>
      </c>
      <c r="AV2105" s="54" t="str">
        <f>IF(P2105="include",AF2105,"")</f>
        <v/>
      </c>
    </row>
    <row r="2106" spans="1:48" s="54" customFormat="1" ht="30">
      <c r="A2106" s="10">
        <v>2258</v>
      </c>
      <c r="B2106" s="10"/>
      <c r="C2106" s="10" t="s">
        <v>2698</v>
      </c>
      <c r="D2106" s="10">
        <v>3</v>
      </c>
      <c r="E2106" s="10">
        <v>3</v>
      </c>
      <c r="F2106" s="10">
        <v>2</v>
      </c>
      <c r="G2106" s="119" t="str">
        <f t="shared" si="300"/>
        <v>EXCLUDED</v>
      </c>
      <c r="H2106" s="147" t="s">
        <v>901</v>
      </c>
      <c r="I2106" s="189" t="s">
        <v>901</v>
      </c>
      <c r="J2106" s="10" t="str">
        <f>IF(AND(G2106="Excluded", H2106="Excluded"), "Mutually Excluded", IF(AND(OR(G2106="CERTAINLY INCLUDED", G2106="INCLUDED", G2106="MAYBE" ), OR(H2106="INCLUDED", H2106="MAYBE")), "MUTUALLY INCLUDED", IF(AND(G2106="MAYBE", H2106="MAYBE"), "Mutually MAYBE", IF(AND(G2106="Excluded", OR(H2106="INCLUDED", H2106="MAYBE")), "AI: No, Human: Yes", IF(AND(H2106="Excluded", OR(G2106="INCLUDED", G2106="CERTAINLY INCLUDED", G2106="MAYBE")), "AI: Yes, Human: No", "Other Conflict")))))</f>
        <v>Mutually Excluded</v>
      </c>
      <c r="K2106" s="10"/>
      <c r="L2106" s="10"/>
      <c r="N2106" s="220" t="s">
        <v>19</v>
      </c>
      <c r="O2106" s="54" t="str">
        <f>IF(J2106="Mutually Excluded","Exclude",IF(J2106= "Mutually Included","Include",M2106))</f>
        <v>Exclude</v>
      </c>
      <c r="P2106" s="54" t="str">
        <f>'Humans Alignment T&amp;A'!Z2106</f>
        <v>Exclude</v>
      </c>
      <c r="Q2106" s="120" t="str">
        <f>IF(AND(O2106="Exclude", P2106="Exclude"), "Mutually Excluded", IF(AND(OR(O2106="CERTAINLY INCLUDED", O2106="INCLUDE" ), OR(P2106="INCLUDE", P2106="MAYBE")), "MUTUALLY INCLUDED", IF(AND(O2106="MAYBE", P2106="MAYBE"), "Mutually MAYBE", IF(AND(O2106="Exclude", OR(P2106="INCLUDE", P2106="MAYBE")), "AI+Hum: No, Hum1+2: Yes", IF(AND(P2106="Exclude", OR(O2106="INCLUDE", O2106="CERTAINLY INCLUDED", H2106="MAYBE")), "Ai+hum: Yes, Hum1+2: No", "Other Conflict")))))</f>
        <v>Mutually Excluded</v>
      </c>
      <c r="U2106" s="121" t="str">
        <f>IF(Q2106="Mutually Excluded","Exclude",IF(Q2106= "Mutually Included","Include",R2106))</f>
        <v>Exclude</v>
      </c>
      <c r="V2106" s="122"/>
      <c r="X2106" s="122"/>
      <c r="Y2106" s="122"/>
      <c r="Z2106" s="103" t="str">
        <f t="shared" si="301"/>
        <v/>
      </c>
      <c r="AA2106" s="256"/>
      <c r="AB2106" s="186"/>
      <c r="AC2106" s="186"/>
      <c r="AD2106" s="203"/>
      <c r="AF2106" s="203"/>
      <c r="AG2106" s="102" t="str">
        <f t="shared" si="298"/>
        <v/>
      </c>
      <c r="AH2106" s="10" t="str">
        <f t="shared" si="299"/>
        <v/>
      </c>
      <c r="AI2106" s="102"/>
      <c r="AJ2106" s="10"/>
      <c r="AK2106" s="10"/>
      <c r="AL2106" s="105"/>
      <c r="AM2106" s="102"/>
      <c r="AN2106" s="10"/>
      <c r="AO2106" s="10" t="str">
        <f t="shared" si="302"/>
        <v/>
      </c>
      <c r="AT2106" s="10"/>
      <c r="AU2106" s="10" t="str">
        <f>IF(O2106="include",AF2106,"")</f>
        <v/>
      </c>
      <c r="AV2106" s="54" t="str">
        <f>IF(P2106="include",AF2106,"")</f>
        <v/>
      </c>
    </row>
    <row r="2107" spans="1:48" s="54" customFormat="1" ht="30">
      <c r="A2107" s="10">
        <v>2259</v>
      </c>
      <c r="B2107" s="10"/>
      <c r="C2107" s="10" t="s">
        <v>2699</v>
      </c>
      <c r="D2107" s="10">
        <v>4</v>
      </c>
      <c r="E2107" s="10">
        <v>3</v>
      </c>
      <c r="F2107" s="10">
        <v>4</v>
      </c>
      <c r="G2107" s="119" t="str">
        <f t="shared" si="300"/>
        <v>EXCLUDED</v>
      </c>
      <c r="H2107" s="147" t="s">
        <v>901</v>
      </c>
      <c r="I2107" s="189" t="s">
        <v>901</v>
      </c>
      <c r="J2107" s="10" t="str">
        <f>IF(AND(G2107="Excluded", H2107="Excluded"), "Mutually Excluded", IF(AND(OR(G2107="CERTAINLY INCLUDED", G2107="INCLUDED", G2107="MAYBE" ), OR(H2107="INCLUDED", H2107="MAYBE")), "MUTUALLY INCLUDED", IF(AND(G2107="MAYBE", H2107="MAYBE"), "Mutually MAYBE", IF(AND(G2107="Excluded", OR(H2107="INCLUDED", H2107="MAYBE")), "AI: No, Human: Yes", IF(AND(H2107="Excluded", OR(G2107="INCLUDED", G2107="CERTAINLY INCLUDED", G2107="MAYBE")), "AI: Yes, Human: No", "Other Conflict")))))</f>
        <v>Mutually Excluded</v>
      </c>
      <c r="K2107" s="10"/>
      <c r="L2107" s="10"/>
      <c r="N2107" s="220" t="s">
        <v>19</v>
      </c>
      <c r="O2107" s="54" t="str">
        <f>IF(J2107="Mutually Excluded","Exclude",IF(J2107= "Mutually Included","Include",M2107))</f>
        <v>Exclude</v>
      </c>
      <c r="P2107" s="54" t="str">
        <f>'Humans Alignment T&amp;A'!Z2107</f>
        <v>Exclude</v>
      </c>
      <c r="Q2107" s="120" t="str">
        <f>IF(AND(O2107="Exclude", P2107="Exclude"), "Mutually Excluded", IF(AND(OR(O2107="CERTAINLY INCLUDED", O2107="INCLUDE" ), OR(P2107="INCLUDE", P2107="MAYBE")), "MUTUALLY INCLUDED", IF(AND(O2107="MAYBE", P2107="MAYBE"), "Mutually MAYBE", IF(AND(O2107="Exclude", OR(P2107="INCLUDE", P2107="MAYBE")), "AI+Hum: No, Hum1+2: Yes", IF(AND(P2107="Exclude", OR(O2107="INCLUDE", O2107="CERTAINLY INCLUDED", H2107="MAYBE")), "Ai+hum: Yes, Hum1+2: No", "Other Conflict")))))</f>
        <v>Mutually Excluded</v>
      </c>
      <c r="U2107" s="121" t="str">
        <f>IF(Q2107="Mutually Excluded","Exclude",IF(Q2107= "Mutually Included","Include",R2107))</f>
        <v>Exclude</v>
      </c>
      <c r="V2107" s="122"/>
      <c r="X2107" s="122"/>
      <c r="Y2107" s="122"/>
      <c r="Z2107" s="103" t="str">
        <f t="shared" si="301"/>
        <v/>
      </c>
      <c r="AA2107" s="256"/>
      <c r="AB2107" s="186"/>
      <c r="AC2107" s="186"/>
      <c r="AD2107" s="203"/>
      <c r="AF2107" s="203"/>
      <c r="AG2107" s="102" t="str">
        <f t="shared" si="298"/>
        <v/>
      </c>
      <c r="AH2107" s="10" t="str">
        <f t="shared" si="299"/>
        <v/>
      </c>
      <c r="AI2107" s="102"/>
      <c r="AJ2107" s="10"/>
      <c r="AK2107" s="10"/>
      <c r="AL2107" s="105"/>
      <c r="AM2107" s="102"/>
      <c r="AN2107" s="10"/>
      <c r="AO2107" s="10" t="str">
        <f t="shared" si="302"/>
        <v/>
      </c>
      <c r="AT2107" s="10"/>
      <c r="AU2107" s="10" t="str">
        <f>IF(O2107="include",AF2107,"")</f>
        <v/>
      </c>
      <c r="AV2107" s="54" t="str">
        <f>IF(P2107="include",AF2107,"")</f>
        <v/>
      </c>
    </row>
    <row r="2108" spans="1:48" s="54" customFormat="1" ht="30">
      <c r="A2108" s="10">
        <v>2260</v>
      </c>
      <c r="B2108" s="10"/>
      <c r="C2108" s="10" t="s">
        <v>2700</v>
      </c>
      <c r="D2108" s="10">
        <v>2</v>
      </c>
      <c r="E2108" s="10">
        <v>2</v>
      </c>
      <c r="F2108" s="10">
        <v>2</v>
      </c>
      <c r="G2108" s="119" t="str">
        <f t="shared" si="300"/>
        <v>EXCLUDED</v>
      </c>
      <c r="H2108" s="147" t="s">
        <v>901</v>
      </c>
      <c r="I2108" s="189" t="s">
        <v>901</v>
      </c>
      <c r="J2108" s="10" t="str">
        <f>IF(AND(G2108="Excluded", H2108="Excluded"), "Mutually Excluded", IF(AND(OR(G2108="CERTAINLY INCLUDED", G2108="INCLUDED", G2108="MAYBE" ), OR(H2108="INCLUDED", H2108="MAYBE")), "MUTUALLY INCLUDED", IF(AND(G2108="MAYBE", H2108="MAYBE"), "Mutually MAYBE", IF(AND(G2108="Excluded", OR(H2108="INCLUDED", H2108="MAYBE")), "AI: No, Human: Yes", IF(AND(H2108="Excluded", OR(G2108="INCLUDED", G2108="CERTAINLY INCLUDED", G2108="MAYBE")), "AI: Yes, Human: No", "Other Conflict")))))</f>
        <v>Mutually Excluded</v>
      </c>
      <c r="K2108" s="10"/>
      <c r="L2108" s="10"/>
      <c r="N2108" s="220" t="s">
        <v>19</v>
      </c>
      <c r="O2108" s="54" t="str">
        <f>IF(J2108="Mutually Excluded","Exclude",IF(J2108= "Mutually Included","Include",M2108))</f>
        <v>Exclude</v>
      </c>
      <c r="P2108" s="54" t="str">
        <f>'Humans Alignment T&amp;A'!Z2108</f>
        <v>Exclude</v>
      </c>
      <c r="Q2108" s="120" t="str">
        <f>IF(AND(O2108="Exclude", P2108="Exclude"), "Mutually Excluded", IF(AND(OR(O2108="CERTAINLY INCLUDED", O2108="INCLUDE" ), OR(P2108="INCLUDE", P2108="MAYBE")), "MUTUALLY INCLUDED", IF(AND(O2108="MAYBE", P2108="MAYBE"), "Mutually MAYBE", IF(AND(O2108="Exclude", OR(P2108="INCLUDE", P2108="MAYBE")), "AI+Hum: No, Hum1+2: Yes", IF(AND(P2108="Exclude", OR(O2108="INCLUDE", O2108="CERTAINLY INCLUDED", H2108="MAYBE")), "Ai+hum: Yes, Hum1+2: No", "Other Conflict")))))</f>
        <v>Mutually Excluded</v>
      </c>
      <c r="U2108" s="121" t="str">
        <f>IF(Q2108="Mutually Excluded","Exclude",IF(Q2108= "Mutually Included","Include",R2108))</f>
        <v>Exclude</v>
      </c>
      <c r="V2108" s="122"/>
      <c r="X2108" s="122"/>
      <c r="Y2108" s="122"/>
      <c r="Z2108" s="103" t="str">
        <f t="shared" si="301"/>
        <v/>
      </c>
      <c r="AA2108" s="256"/>
      <c r="AB2108" s="186"/>
      <c r="AC2108" s="186"/>
      <c r="AD2108" s="203"/>
      <c r="AF2108" s="203"/>
      <c r="AG2108" s="102" t="str">
        <f t="shared" si="298"/>
        <v/>
      </c>
      <c r="AH2108" s="10" t="str">
        <f t="shared" si="299"/>
        <v/>
      </c>
      <c r="AI2108" s="102"/>
      <c r="AJ2108" s="10"/>
      <c r="AK2108" s="10"/>
      <c r="AL2108" s="105"/>
      <c r="AM2108" s="102"/>
      <c r="AN2108" s="10"/>
      <c r="AO2108" s="10" t="str">
        <f t="shared" si="302"/>
        <v/>
      </c>
      <c r="AT2108" s="10"/>
      <c r="AU2108" s="10" t="str">
        <f>IF(O2108="include",AF2108,"")</f>
        <v/>
      </c>
      <c r="AV2108" s="54" t="str">
        <f>IF(P2108="include",AF2108,"")</f>
        <v/>
      </c>
    </row>
    <row r="2109" spans="1:48" s="54" customFormat="1" ht="45">
      <c r="A2109" s="10">
        <v>2261</v>
      </c>
      <c r="B2109" s="10"/>
      <c r="C2109" s="10" t="s">
        <v>2701</v>
      </c>
      <c r="D2109" s="10">
        <v>3</v>
      </c>
      <c r="E2109" s="10">
        <v>2</v>
      </c>
      <c r="F2109" s="10">
        <v>3</v>
      </c>
      <c r="G2109" s="119" t="str">
        <f t="shared" si="300"/>
        <v>EXCLUDED</v>
      </c>
      <c r="H2109" s="147" t="s">
        <v>901</v>
      </c>
      <c r="I2109" s="189" t="s">
        <v>901</v>
      </c>
      <c r="J2109" s="10" t="str">
        <f>IF(AND(G2109="Excluded", H2109="Excluded"), "Mutually Excluded", IF(AND(OR(G2109="CERTAINLY INCLUDED", G2109="INCLUDED", G2109="MAYBE" ), OR(H2109="INCLUDED", H2109="MAYBE")), "MUTUALLY INCLUDED", IF(AND(G2109="MAYBE", H2109="MAYBE"), "Mutually MAYBE", IF(AND(G2109="Excluded", OR(H2109="INCLUDED", H2109="MAYBE")), "AI: No, Human: Yes", IF(AND(H2109="Excluded", OR(G2109="INCLUDED", G2109="CERTAINLY INCLUDED", G2109="MAYBE")), "AI: Yes, Human: No", "Other Conflict")))))</f>
        <v>Mutually Excluded</v>
      </c>
      <c r="K2109" s="10"/>
      <c r="L2109" s="10"/>
      <c r="N2109" s="220" t="s">
        <v>19</v>
      </c>
      <c r="O2109" s="54" t="str">
        <f>IF(J2109="Mutually Excluded","Exclude",IF(J2109= "Mutually Included","Include",M2109))</f>
        <v>Exclude</v>
      </c>
      <c r="P2109" s="54" t="str">
        <f>'Humans Alignment T&amp;A'!Z2109</f>
        <v>Exclude</v>
      </c>
      <c r="Q2109" s="120" t="str">
        <f>IF(AND(O2109="Exclude", P2109="Exclude"), "Mutually Excluded", IF(AND(OR(O2109="CERTAINLY INCLUDED", O2109="INCLUDE" ), OR(P2109="INCLUDE", P2109="MAYBE")), "MUTUALLY INCLUDED", IF(AND(O2109="MAYBE", P2109="MAYBE"), "Mutually MAYBE", IF(AND(O2109="Exclude", OR(P2109="INCLUDE", P2109="MAYBE")), "AI+Hum: No, Hum1+2: Yes", IF(AND(P2109="Exclude", OR(O2109="INCLUDE", O2109="CERTAINLY INCLUDED", H2109="MAYBE")), "Ai+hum: Yes, Hum1+2: No", "Other Conflict")))))</f>
        <v>Mutually Excluded</v>
      </c>
      <c r="U2109" s="121" t="str">
        <f>IF(Q2109="Mutually Excluded","Exclude",IF(Q2109= "Mutually Included","Include",R2109))</f>
        <v>Exclude</v>
      </c>
      <c r="V2109" s="122"/>
      <c r="X2109" s="122"/>
      <c r="Y2109" s="122"/>
      <c r="Z2109" s="103" t="str">
        <f t="shared" si="301"/>
        <v/>
      </c>
      <c r="AA2109" s="256"/>
      <c r="AB2109" s="186"/>
      <c r="AC2109" s="186"/>
      <c r="AD2109" s="203"/>
      <c r="AF2109" s="203"/>
      <c r="AG2109" s="102" t="str">
        <f t="shared" si="298"/>
        <v/>
      </c>
      <c r="AH2109" s="10" t="str">
        <f t="shared" si="299"/>
        <v/>
      </c>
      <c r="AI2109" s="102"/>
      <c r="AJ2109" s="10"/>
      <c r="AK2109" s="10"/>
      <c r="AL2109" s="105"/>
      <c r="AM2109" s="102"/>
      <c r="AN2109" s="10"/>
      <c r="AO2109" s="10" t="str">
        <f t="shared" si="302"/>
        <v/>
      </c>
      <c r="AT2109" s="10"/>
      <c r="AU2109" s="10" t="str">
        <f>IF(O2109="include",AF2109,"")</f>
        <v/>
      </c>
      <c r="AV2109" s="54" t="str">
        <f>IF(P2109="include",AF2109,"")</f>
        <v/>
      </c>
    </row>
    <row r="2110" spans="1:48" s="54" customFormat="1" ht="30">
      <c r="A2110" s="10">
        <v>2262</v>
      </c>
      <c r="B2110" s="10"/>
      <c r="C2110" s="10" t="s">
        <v>2702</v>
      </c>
      <c r="D2110" s="10">
        <v>3</v>
      </c>
      <c r="E2110" s="10">
        <v>3</v>
      </c>
      <c r="F2110" s="10">
        <v>3</v>
      </c>
      <c r="G2110" s="119" t="str">
        <f t="shared" si="300"/>
        <v>EXCLUDED</v>
      </c>
      <c r="H2110" s="147" t="s">
        <v>901</v>
      </c>
      <c r="I2110" s="189" t="s">
        <v>901</v>
      </c>
      <c r="J2110" s="10" t="str">
        <f>IF(AND(G2110="Excluded", H2110="Excluded"), "Mutually Excluded", IF(AND(OR(G2110="CERTAINLY INCLUDED", G2110="INCLUDED", G2110="MAYBE" ), OR(H2110="INCLUDED", H2110="MAYBE")), "MUTUALLY INCLUDED", IF(AND(G2110="MAYBE", H2110="MAYBE"), "Mutually MAYBE", IF(AND(G2110="Excluded", OR(H2110="INCLUDED", H2110="MAYBE")), "AI: No, Human: Yes", IF(AND(H2110="Excluded", OR(G2110="INCLUDED", G2110="CERTAINLY INCLUDED", G2110="MAYBE")), "AI: Yes, Human: No", "Other Conflict")))))</f>
        <v>Mutually Excluded</v>
      </c>
      <c r="K2110" s="10"/>
      <c r="L2110" s="10"/>
      <c r="N2110" s="220" t="s">
        <v>19</v>
      </c>
      <c r="O2110" s="54" t="str">
        <f>IF(J2110="Mutually Excluded","Exclude",IF(J2110= "Mutually Included","Include",M2110))</f>
        <v>Exclude</v>
      </c>
      <c r="P2110" s="54" t="str">
        <f>'Humans Alignment T&amp;A'!Z2110</f>
        <v>Exclude</v>
      </c>
      <c r="Q2110" s="120" t="str">
        <f>IF(AND(O2110="Exclude", P2110="Exclude"), "Mutually Excluded", IF(AND(OR(O2110="CERTAINLY INCLUDED", O2110="INCLUDE" ), OR(P2110="INCLUDE", P2110="MAYBE")), "MUTUALLY INCLUDED", IF(AND(O2110="MAYBE", P2110="MAYBE"), "Mutually MAYBE", IF(AND(O2110="Exclude", OR(P2110="INCLUDE", P2110="MAYBE")), "AI+Hum: No, Hum1+2: Yes", IF(AND(P2110="Exclude", OR(O2110="INCLUDE", O2110="CERTAINLY INCLUDED", H2110="MAYBE")), "Ai+hum: Yes, Hum1+2: No", "Other Conflict")))))</f>
        <v>Mutually Excluded</v>
      </c>
      <c r="U2110" s="121" t="str">
        <f>IF(Q2110="Mutually Excluded","Exclude",IF(Q2110= "Mutually Included","Include",R2110))</f>
        <v>Exclude</v>
      </c>
      <c r="V2110" s="122"/>
      <c r="X2110" s="122"/>
      <c r="Y2110" s="122"/>
      <c r="Z2110" s="103" t="str">
        <f t="shared" si="301"/>
        <v/>
      </c>
      <c r="AA2110" s="256"/>
      <c r="AB2110" s="186"/>
      <c r="AC2110" s="186"/>
      <c r="AD2110" s="203"/>
      <c r="AF2110" s="203"/>
      <c r="AG2110" s="102" t="str">
        <f t="shared" si="298"/>
        <v/>
      </c>
      <c r="AH2110" s="10" t="str">
        <f t="shared" si="299"/>
        <v/>
      </c>
      <c r="AI2110" s="102"/>
      <c r="AJ2110" s="10"/>
      <c r="AK2110" s="10"/>
      <c r="AL2110" s="105"/>
      <c r="AM2110" s="102"/>
      <c r="AN2110" s="10"/>
      <c r="AO2110" s="10" t="str">
        <f t="shared" si="302"/>
        <v/>
      </c>
      <c r="AT2110" s="10"/>
      <c r="AU2110" s="10" t="str">
        <f>IF(O2110="include",AF2110,"")</f>
        <v/>
      </c>
      <c r="AV2110" s="54" t="str">
        <f>IF(P2110="include",AF2110,"")</f>
        <v/>
      </c>
    </row>
    <row r="2111" spans="1:48" s="54" customFormat="1" ht="30.75" customHeight="1">
      <c r="A2111" s="10">
        <v>2263</v>
      </c>
      <c r="B2111" s="10"/>
      <c r="C2111" s="10" t="s">
        <v>2703</v>
      </c>
      <c r="D2111" s="10">
        <v>3</v>
      </c>
      <c r="E2111" s="10">
        <v>2</v>
      </c>
      <c r="F2111" s="10">
        <v>3</v>
      </c>
      <c r="G2111" s="119" t="str">
        <f t="shared" si="300"/>
        <v>EXCLUDED</v>
      </c>
      <c r="H2111" s="147" t="s">
        <v>901</v>
      </c>
      <c r="I2111" s="189" t="s">
        <v>901</v>
      </c>
      <c r="J2111" s="10" t="str">
        <f>IF(AND(G2111="Excluded", H2111="Excluded"), "Mutually Excluded", IF(AND(OR(G2111="CERTAINLY INCLUDED", G2111="INCLUDED", G2111="MAYBE" ), OR(H2111="INCLUDED", H2111="MAYBE")), "MUTUALLY INCLUDED", IF(AND(G2111="MAYBE", H2111="MAYBE"), "Mutually MAYBE", IF(AND(G2111="Excluded", OR(H2111="INCLUDED", H2111="MAYBE")), "AI: No, Human: Yes", IF(AND(H2111="Excluded", OR(G2111="INCLUDED", G2111="CERTAINLY INCLUDED", G2111="MAYBE")), "AI: Yes, Human: No", "Other Conflict")))))</f>
        <v>Mutually Excluded</v>
      </c>
      <c r="K2111" s="10"/>
      <c r="L2111" s="10"/>
      <c r="N2111" s="220" t="s">
        <v>19</v>
      </c>
      <c r="O2111" s="54" t="str">
        <f>IF(J2111="Mutually Excluded","Exclude",IF(J2111= "Mutually Included","Include",M2111))</f>
        <v>Exclude</v>
      </c>
      <c r="P2111" s="54" t="str">
        <f>'Humans Alignment T&amp;A'!Z2111</f>
        <v>Exclude</v>
      </c>
      <c r="Q2111" s="120" t="str">
        <f>IF(AND(O2111="Exclude", P2111="Exclude"), "Mutually Excluded", IF(AND(OR(O2111="CERTAINLY INCLUDED", O2111="INCLUDE" ), OR(P2111="INCLUDE", P2111="MAYBE")), "MUTUALLY INCLUDED", IF(AND(O2111="MAYBE", P2111="MAYBE"), "Mutually MAYBE", IF(AND(O2111="Exclude", OR(P2111="INCLUDE", P2111="MAYBE")), "AI+Hum: No, Hum1+2: Yes", IF(AND(P2111="Exclude", OR(O2111="INCLUDE", O2111="CERTAINLY INCLUDED", H2111="MAYBE")), "Ai+hum: Yes, Hum1+2: No", "Other Conflict")))))</f>
        <v>Mutually Excluded</v>
      </c>
      <c r="U2111" s="121" t="str">
        <f>IF(Q2111="Mutually Excluded","Exclude",IF(Q2111= "Mutually Included","Include",R2111))</f>
        <v>Exclude</v>
      </c>
      <c r="V2111" s="122"/>
      <c r="X2111" s="122"/>
      <c r="Y2111" s="122"/>
      <c r="Z2111" s="103" t="str">
        <f t="shared" si="301"/>
        <v/>
      </c>
      <c r="AA2111" s="256"/>
      <c r="AB2111" s="186"/>
      <c r="AC2111" s="186"/>
      <c r="AD2111" s="203"/>
      <c r="AF2111" s="203"/>
      <c r="AG2111" s="102" t="str">
        <f t="shared" si="298"/>
        <v/>
      </c>
      <c r="AH2111" s="10" t="str">
        <f t="shared" si="299"/>
        <v/>
      </c>
      <c r="AI2111" s="102"/>
      <c r="AJ2111" s="10"/>
      <c r="AK2111" s="10"/>
      <c r="AL2111" s="105"/>
      <c r="AM2111" s="102"/>
      <c r="AN2111" s="10"/>
      <c r="AO2111" s="10" t="str">
        <f t="shared" si="302"/>
        <v/>
      </c>
      <c r="AT2111" s="10"/>
      <c r="AU2111" s="10" t="str">
        <f>IF(O2111="include",AF2111,"")</f>
        <v/>
      </c>
      <c r="AV2111" s="54" t="str">
        <f>IF(P2111="include",AF2111,"")</f>
        <v/>
      </c>
    </row>
    <row r="2112" spans="1:48" s="54" customFormat="1" ht="45">
      <c r="A2112" s="10">
        <v>2264</v>
      </c>
      <c r="B2112" s="10"/>
      <c r="C2112" s="10" t="s">
        <v>2704</v>
      </c>
      <c r="D2112" s="10">
        <v>2</v>
      </c>
      <c r="E2112" s="10">
        <v>3</v>
      </c>
      <c r="F2112" s="10">
        <v>2</v>
      </c>
      <c r="G2112" s="119" t="str">
        <f t="shared" si="300"/>
        <v>EXCLUDED</v>
      </c>
      <c r="H2112" s="147" t="s">
        <v>901</v>
      </c>
      <c r="I2112" s="189" t="s">
        <v>901</v>
      </c>
      <c r="J2112" s="10" t="str">
        <f>IF(AND(G2112="Excluded", H2112="Excluded"), "Mutually Excluded", IF(AND(OR(G2112="CERTAINLY INCLUDED", G2112="INCLUDED", G2112="MAYBE" ), OR(H2112="INCLUDED", H2112="MAYBE")), "MUTUALLY INCLUDED", IF(AND(G2112="MAYBE", H2112="MAYBE"), "Mutually MAYBE", IF(AND(G2112="Excluded", OR(H2112="INCLUDED", H2112="MAYBE")), "AI: No, Human: Yes", IF(AND(H2112="Excluded", OR(G2112="INCLUDED", G2112="CERTAINLY INCLUDED", G2112="MAYBE")), "AI: Yes, Human: No", "Other Conflict")))))</f>
        <v>Mutually Excluded</v>
      </c>
      <c r="K2112" s="10"/>
      <c r="L2112" s="10"/>
      <c r="N2112" s="220" t="s">
        <v>19</v>
      </c>
      <c r="O2112" s="54" t="str">
        <f>IF(J2112="Mutually Excluded","Exclude",IF(J2112= "Mutually Included","Include",M2112))</f>
        <v>Exclude</v>
      </c>
      <c r="P2112" s="54" t="str">
        <f>'Humans Alignment T&amp;A'!Z2112</f>
        <v>Exclude</v>
      </c>
      <c r="Q2112" s="120" t="str">
        <f>IF(AND(O2112="Exclude", P2112="Exclude"), "Mutually Excluded", IF(AND(OR(O2112="CERTAINLY INCLUDED", O2112="INCLUDE" ), OR(P2112="INCLUDE", P2112="MAYBE")), "MUTUALLY INCLUDED", IF(AND(O2112="MAYBE", P2112="MAYBE"), "Mutually MAYBE", IF(AND(O2112="Exclude", OR(P2112="INCLUDE", P2112="MAYBE")), "AI+Hum: No, Hum1+2: Yes", IF(AND(P2112="Exclude", OR(O2112="INCLUDE", O2112="CERTAINLY INCLUDED", H2112="MAYBE")), "Ai+hum: Yes, Hum1+2: No", "Other Conflict")))))</f>
        <v>Mutually Excluded</v>
      </c>
      <c r="U2112" s="121" t="str">
        <f>IF(Q2112="Mutually Excluded","Exclude",IF(Q2112= "Mutually Included","Include",R2112))</f>
        <v>Exclude</v>
      </c>
      <c r="V2112" s="122"/>
      <c r="X2112" s="122"/>
      <c r="Y2112" s="122"/>
      <c r="Z2112" s="103" t="str">
        <f t="shared" si="301"/>
        <v/>
      </c>
      <c r="AA2112" s="256"/>
      <c r="AB2112" s="186"/>
      <c r="AC2112" s="186"/>
      <c r="AD2112" s="203"/>
      <c r="AF2112" s="203"/>
      <c r="AG2112" s="102" t="str">
        <f t="shared" si="298"/>
        <v/>
      </c>
      <c r="AH2112" s="10" t="str">
        <f t="shared" si="299"/>
        <v/>
      </c>
      <c r="AI2112" s="102"/>
      <c r="AJ2112" s="10"/>
      <c r="AK2112" s="10"/>
      <c r="AL2112" s="105"/>
      <c r="AM2112" s="102"/>
      <c r="AN2112" s="10"/>
      <c r="AO2112" s="10" t="str">
        <f t="shared" si="302"/>
        <v/>
      </c>
      <c r="AT2112" s="10"/>
      <c r="AU2112" s="10" t="str">
        <f>IF(O2112="include",AF2112,"")</f>
        <v/>
      </c>
      <c r="AV2112" s="54" t="str">
        <f>IF(P2112="include",AF2112,"")</f>
        <v/>
      </c>
    </row>
    <row r="2113" spans="1:48" s="54" customFormat="1" ht="30">
      <c r="A2113" s="10">
        <v>2265</v>
      </c>
      <c r="B2113" s="10"/>
      <c r="C2113" s="10" t="s">
        <v>2705</v>
      </c>
      <c r="D2113" s="10">
        <v>3</v>
      </c>
      <c r="E2113" s="10">
        <v>2</v>
      </c>
      <c r="F2113" s="10">
        <v>3</v>
      </c>
      <c r="G2113" s="119" t="str">
        <f t="shared" si="300"/>
        <v>EXCLUDED</v>
      </c>
      <c r="H2113" s="147" t="s">
        <v>901</v>
      </c>
      <c r="I2113" s="189" t="s">
        <v>901</v>
      </c>
      <c r="J2113" s="10" t="str">
        <f>IF(AND(G2113="Excluded", H2113="Excluded"), "Mutually Excluded", IF(AND(OR(G2113="CERTAINLY INCLUDED", G2113="INCLUDED", G2113="MAYBE" ), OR(H2113="INCLUDED", H2113="MAYBE")), "MUTUALLY INCLUDED", IF(AND(G2113="MAYBE", H2113="MAYBE"), "Mutually MAYBE", IF(AND(G2113="Excluded", OR(H2113="INCLUDED", H2113="MAYBE")), "AI: No, Human: Yes", IF(AND(H2113="Excluded", OR(G2113="INCLUDED", G2113="CERTAINLY INCLUDED", G2113="MAYBE")), "AI: Yes, Human: No", "Other Conflict")))))</f>
        <v>Mutually Excluded</v>
      </c>
      <c r="K2113" s="10"/>
      <c r="L2113" s="10"/>
      <c r="N2113" s="220" t="s">
        <v>19</v>
      </c>
      <c r="O2113" s="54" t="str">
        <f>IF(J2113="Mutually Excluded","Exclude",IF(J2113= "Mutually Included","Include",M2113))</f>
        <v>Exclude</v>
      </c>
      <c r="P2113" s="54" t="str">
        <f>'Humans Alignment T&amp;A'!Z2113</f>
        <v>Exclude</v>
      </c>
      <c r="Q2113" s="120" t="str">
        <f>IF(AND(O2113="Exclude", P2113="Exclude"), "Mutually Excluded", IF(AND(OR(O2113="CERTAINLY INCLUDED", O2113="INCLUDE" ), OR(P2113="INCLUDE", P2113="MAYBE")), "MUTUALLY INCLUDED", IF(AND(O2113="MAYBE", P2113="MAYBE"), "Mutually MAYBE", IF(AND(O2113="Exclude", OR(P2113="INCLUDE", P2113="MAYBE")), "AI+Hum: No, Hum1+2: Yes", IF(AND(P2113="Exclude", OR(O2113="INCLUDE", O2113="CERTAINLY INCLUDED", H2113="MAYBE")), "Ai+hum: Yes, Hum1+2: No", "Other Conflict")))))</f>
        <v>Mutually Excluded</v>
      </c>
      <c r="U2113" s="121" t="str">
        <f>IF(Q2113="Mutually Excluded","Exclude",IF(Q2113= "Mutually Included","Include",R2113))</f>
        <v>Exclude</v>
      </c>
      <c r="V2113" s="122"/>
      <c r="X2113" s="122"/>
      <c r="Y2113" s="122"/>
      <c r="Z2113" s="103" t="str">
        <f t="shared" si="301"/>
        <v/>
      </c>
      <c r="AA2113" s="256"/>
      <c r="AB2113" s="186"/>
      <c r="AC2113" s="186"/>
      <c r="AD2113" s="203"/>
      <c r="AF2113" s="203"/>
      <c r="AG2113" s="102" t="str">
        <f t="shared" si="298"/>
        <v/>
      </c>
      <c r="AH2113" s="10" t="str">
        <f t="shared" si="299"/>
        <v/>
      </c>
      <c r="AI2113" s="102"/>
      <c r="AJ2113" s="10"/>
      <c r="AK2113" s="10"/>
      <c r="AL2113" s="105"/>
      <c r="AM2113" s="102"/>
      <c r="AN2113" s="10"/>
      <c r="AO2113" s="10" t="str">
        <f t="shared" si="302"/>
        <v/>
      </c>
      <c r="AT2113" s="10"/>
      <c r="AU2113" s="10" t="str">
        <f>IF(O2113="include",AF2113,"")</f>
        <v/>
      </c>
      <c r="AV2113" s="54" t="str">
        <f>IF(P2113="include",AF2113,"")</f>
        <v/>
      </c>
    </row>
    <row r="2114" spans="1:48" s="54" customFormat="1" ht="30">
      <c r="A2114" s="10">
        <v>2266</v>
      </c>
      <c r="B2114" s="10"/>
      <c r="C2114" s="10" t="s">
        <v>2706</v>
      </c>
      <c r="D2114" s="10">
        <v>2</v>
      </c>
      <c r="E2114" s="10">
        <v>3</v>
      </c>
      <c r="F2114" s="10">
        <v>2</v>
      </c>
      <c r="G2114" s="119" t="str">
        <f t="shared" si="300"/>
        <v>EXCLUDED</v>
      </c>
      <c r="H2114" s="147" t="s">
        <v>901</v>
      </c>
      <c r="I2114" s="189" t="s">
        <v>901</v>
      </c>
      <c r="J2114" s="10" t="str">
        <f>IF(AND(G2114="Excluded", H2114="Excluded"), "Mutually Excluded", IF(AND(OR(G2114="CERTAINLY INCLUDED", G2114="INCLUDED", G2114="MAYBE" ), OR(H2114="INCLUDED", H2114="MAYBE")), "MUTUALLY INCLUDED", IF(AND(G2114="MAYBE", H2114="MAYBE"), "Mutually MAYBE", IF(AND(G2114="Excluded", OR(H2114="INCLUDED", H2114="MAYBE")), "AI: No, Human: Yes", IF(AND(H2114="Excluded", OR(G2114="INCLUDED", G2114="CERTAINLY INCLUDED", G2114="MAYBE")), "AI: Yes, Human: No", "Other Conflict")))))</f>
        <v>Mutually Excluded</v>
      </c>
      <c r="K2114" s="10"/>
      <c r="L2114" s="10"/>
      <c r="N2114" s="220" t="s">
        <v>19</v>
      </c>
      <c r="O2114" s="54" t="str">
        <f>IF(J2114="Mutually Excluded","Exclude",IF(J2114= "Mutually Included","Include",M2114))</f>
        <v>Exclude</v>
      </c>
      <c r="P2114" s="54" t="str">
        <f>'Humans Alignment T&amp;A'!Z2114</f>
        <v>Exclude</v>
      </c>
      <c r="Q2114" s="120" t="str">
        <f>IF(AND(O2114="Exclude", P2114="Exclude"), "Mutually Excluded", IF(AND(OR(O2114="CERTAINLY INCLUDED", O2114="INCLUDE" ), OR(P2114="INCLUDE", P2114="MAYBE")), "MUTUALLY INCLUDED", IF(AND(O2114="MAYBE", P2114="MAYBE"), "Mutually MAYBE", IF(AND(O2114="Exclude", OR(P2114="INCLUDE", P2114="MAYBE")), "AI+Hum: No, Hum1+2: Yes", IF(AND(P2114="Exclude", OR(O2114="INCLUDE", O2114="CERTAINLY INCLUDED", H2114="MAYBE")), "Ai+hum: Yes, Hum1+2: No", "Other Conflict")))))</f>
        <v>Mutually Excluded</v>
      </c>
      <c r="U2114" s="121" t="str">
        <f>IF(Q2114="Mutually Excluded","Exclude",IF(Q2114= "Mutually Included","Include",R2114))</f>
        <v>Exclude</v>
      </c>
      <c r="V2114" s="122"/>
      <c r="X2114" s="122"/>
      <c r="Y2114" s="122"/>
      <c r="Z2114" s="103" t="str">
        <f t="shared" si="301"/>
        <v/>
      </c>
      <c r="AA2114" s="256"/>
      <c r="AB2114" s="186"/>
      <c r="AC2114" s="186"/>
      <c r="AD2114" s="203"/>
      <c r="AF2114" s="203"/>
      <c r="AG2114" s="102" t="str">
        <f t="shared" si="298"/>
        <v/>
      </c>
      <c r="AH2114" s="10" t="str">
        <f t="shared" si="299"/>
        <v/>
      </c>
      <c r="AI2114" s="102"/>
      <c r="AJ2114" s="10"/>
      <c r="AK2114" s="10"/>
      <c r="AL2114" s="105"/>
      <c r="AM2114" s="102"/>
      <c r="AN2114" s="10"/>
      <c r="AO2114" s="10" t="str">
        <f t="shared" si="302"/>
        <v/>
      </c>
      <c r="AT2114" s="10"/>
      <c r="AU2114" s="10" t="str">
        <f>IF(O2114="include",AF2114,"")</f>
        <v/>
      </c>
      <c r="AV2114" s="54" t="str">
        <f>IF(P2114="include",AF2114,"")</f>
        <v/>
      </c>
    </row>
    <row r="2115" spans="1:48" s="54" customFormat="1" ht="30">
      <c r="A2115" s="10">
        <v>2267</v>
      </c>
      <c r="B2115" s="10"/>
      <c r="C2115" s="10" t="s">
        <v>2707</v>
      </c>
      <c r="D2115" s="10">
        <v>2</v>
      </c>
      <c r="E2115" s="10">
        <v>3</v>
      </c>
      <c r="F2115" s="10">
        <v>2</v>
      </c>
      <c r="G2115" s="119" t="str">
        <f t="shared" si="300"/>
        <v>EXCLUDED</v>
      </c>
      <c r="H2115" s="147" t="s">
        <v>901</v>
      </c>
      <c r="I2115" s="189" t="s">
        <v>901</v>
      </c>
      <c r="J2115" s="10" t="str">
        <f>IF(AND(G2115="Excluded", H2115="Excluded"), "Mutually Excluded", IF(AND(OR(G2115="CERTAINLY INCLUDED", G2115="INCLUDED", G2115="MAYBE" ), OR(H2115="INCLUDED", H2115="MAYBE")), "MUTUALLY INCLUDED", IF(AND(G2115="MAYBE", H2115="MAYBE"), "Mutually MAYBE", IF(AND(G2115="Excluded", OR(H2115="INCLUDED", H2115="MAYBE")), "AI: No, Human: Yes", IF(AND(H2115="Excluded", OR(G2115="INCLUDED", G2115="CERTAINLY INCLUDED", G2115="MAYBE")), "AI: Yes, Human: No", "Other Conflict")))))</f>
        <v>Mutually Excluded</v>
      </c>
      <c r="K2115" s="10"/>
      <c r="L2115" s="10"/>
      <c r="N2115" s="220" t="s">
        <v>19</v>
      </c>
      <c r="O2115" s="54" t="str">
        <f>IF(J2115="Mutually Excluded","Exclude",IF(J2115= "Mutually Included","Include",M2115))</f>
        <v>Exclude</v>
      </c>
      <c r="P2115" s="54" t="str">
        <f>'Humans Alignment T&amp;A'!Z2115</f>
        <v>Exclude</v>
      </c>
      <c r="Q2115" s="120" t="str">
        <f>IF(AND(O2115="Exclude", P2115="Exclude"), "Mutually Excluded", IF(AND(OR(O2115="CERTAINLY INCLUDED", O2115="INCLUDE" ), OR(P2115="INCLUDE", P2115="MAYBE")), "MUTUALLY INCLUDED", IF(AND(O2115="MAYBE", P2115="MAYBE"), "Mutually MAYBE", IF(AND(O2115="Exclude", OR(P2115="INCLUDE", P2115="MAYBE")), "AI+Hum: No, Hum1+2: Yes", IF(AND(P2115="Exclude", OR(O2115="INCLUDE", O2115="CERTAINLY INCLUDED", H2115="MAYBE")), "Ai+hum: Yes, Hum1+2: No", "Other Conflict")))))</f>
        <v>Mutually Excluded</v>
      </c>
      <c r="U2115" s="121" t="str">
        <f>IF(Q2115="Mutually Excluded","Exclude",IF(Q2115= "Mutually Included","Include",R2115))</f>
        <v>Exclude</v>
      </c>
      <c r="V2115" s="122"/>
      <c r="X2115" s="122"/>
      <c r="Y2115" s="122"/>
      <c r="Z2115" s="103" t="str">
        <f t="shared" si="301"/>
        <v/>
      </c>
      <c r="AA2115" s="256"/>
      <c r="AB2115" s="186"/>
      <c r="AC2115" s="186"/>
      <c r="AD2115" s="203"/>
      <c r="AF2115" s="203"/>
      <c r="AG2115" s="102" t="str">
        <f t="shared" ref="AG2115:AG2178" si="303">IF(OR(ISBLANK(AF2115), ISBLANK(AD2115)), "", IF(AND(OR(AF2115="Include", AF2115="Maybe"), OR(AD2115="Include", AD2115="Maybe", AD2115="Certainly Included")), "Mutually Included", IF(AND(AF2115="Exclude", AD2115="Exclude"), "Mutually Excluded", IF(AND(AF2115="Exclude", OR(AD2115="Include", AD2115="Maybe")), "Nikos Excluded, Mikhail Included", IF(AND(OR(AF2115="Include", AF2115="Maybe"), AD2115="Exclude"), "Nikos Included, Mikhail Excluded", "Pal")))))</f>
        <v/>
      </c>
      <c r="AH2115" s="10" t="str">
        <f t="shared" ref="AH2115:AH2178" si="304">IF(OR(ISBLANK(AF2115), ISBLANK(AP2115)), "", IF(AND(OR(AF2115="Include", AF2115="Maybe"), OR(AP2115="Included", AP2115="Maybe", AP2115="Certainly Included")), "Mutually Included", IF(AND(AF2115="Exclude", AP2115="Exclude"), "Mutually Excluded", IF(AND(AF2115="Exclude", OR(AP2115="Include", AP2115="Maybe")), "Human Excluded, AI Included", IF(AND(OR(AF2115="Include", AF2115="Maybe"), AP2115="Exclude"), "Human Included, AI Excluded", "Pal")))))</f>
        <v/>
      </c>
      <c r="AI2115" s="102"/>
      <c r="AJ2115" s="10"/>
      <c r="AK2115" s="10"/>
      <c r="AL2115" s="105"/>
      <c r="AM2115" s="102"/>
      <c r="AN2115" s="10"/>
      <c r="AO2115" s="10" t="str">
        <f t="shared" si="302"/>
        <v/>
      </c>
      <c r="AT2115" s="10"/>
      <c r="AU2115" s="10" t="str">
        <f>IF(O2115="include",AF2115,"")</f>
        <v/>
      </c>
      <c r="AV2115" s="54" t="str">
        <f>IF(P2115="include",AF2115,"")</f>
        <v/>
      </c>
    </row>
    <row r="2116" spans="1:48" s="54" customFormat="1" ht="30">
      <c r="A2116" s="10">
        <v>2268</v>
      </c>
      <c r="B2116" s="10"/>
      <c r="C2116" s="10" t="s">
        <v>2708</v>
      </c>
      <c r="D2116" s="10">
        <v>3</v>
      </c>
      <c r="E2116" s="10">
        <v>2</v>
      </c>
      <c r="F2116" s="10">
        <v>3</v>
      </c>
      <c r="G2116" s="119" t="str">
        <f t="shared" si="300"/>
        <v>EXCLUDED</v>
      </c>
      <c r="H2116" s="147" t="s">
        <v>901</v>
      </c>
      <c r="I2116" s="189" t="s">
        <v>901</v>
      </c>
      <c r="J2116" s="10" t="str">
        <f>IF(AND(G2116="Excluded", H2116="Excluded"), "Mutually Excluded", IF(AND(OR(G2116="CERTAINLY INCLUDED", G2116="INCLUDED", G2116="MAYBE" ), OR(H2116="INCLUDED", H2116="MAYBE")), "MUTUALLY INCLUDED", IF(AND(G2116="MAYBE", H2116="MAYBE"), "Mutually MAYBE", IF(AND(G2116="Excluded", OR(H2116="INCLUDED", H2116="MAYBE")), "AI: No, Human: Yes", IF(AND(H2116="Excluded", OR(G2116="INCLUDED", G2116="CERTAINLY INCLUDED", G2116="MAYBE")), "AI: Yes, Human: No", "Other Conflict")))))</f>
        <v>Mutually Excluded</v>
      </c>
      <c r="K2116" s="10"/>
      <c r="L2116" s="10"/>
      <c r="N2116" s="220" t="s">
        <v>19</v>
      </c>
      <c r="O2116" s="54" t="str">
        <f>IF(J2116="Mutually Excluded","Exclude",IF(J2116= "Mutually Included","Include",M2116))</f>
        <v>Exclude</v>
      </c>
      <c r="P2116" s="54" t="str">
        <f>'Humans Alignment T&amp;A'!Z2116</f>
        <v>Exclude</v>
      </c>
      <c r="Q2116" s="120" t="str">
        <f>IF(AND(O2116="Exclude", P2116="Exclude"), "Mutually Excluded", IF(AND(OR(O2116="CERTAINLY INCLUDED", O2116="INCLUDE" ), OR(P2116="INCLUDE", P2116="MAYBE")), "MUTUALLY INCLUDED", IF(AND(O2116="MAYBE", P2116="MAYBE"), "Mutually MAYBE", IF(AND(O2116="Exclude", OR(P2116="INCLUDE", P2116="MAYBE")), "AI+Hum: No, Hum1+2: Yes", IF(AND(P2116="Exclude", OR(O2116="INCLUDE", O2116="CERTAINLY INCLUDED", H2116="MAYBE")), "Ai+hum: Yes, Hum1+2: No", "Other Conflict")))))</f>
        <v>Mutually Excluded</v>
      </c>
      <c r="U2116" s="121" t="str">
        <f>IF(Q2116="Mutually Excluded","Exclude",IF(Q2116= "Mutually Included","Include",R2116))</f>
        <v>Exclude</v>
      </c>
      <c r="V2116" s="122"/>
      <c r="X2116" s="122"/>
      <c r="Y2116" s="122"/>
      <c r="Z2116" s="103" t="str">
        <f t="shared" si="301"/>
        <v/>
      </c>
      <c r="AA2116" s="256"/>
      <c r="AB2116" s="186"/>
      <c r="AC2116" s="186"/>
      <c r="AD2116" s="203"/>
      <c r="AF2116" s="203"/>
      <c r="AG2116" s="102" t="str">
        <f t="shared" si="303"/>
        <v/>
      </c>
      <c r="AH2116" s="10" t="str">
        <f t="shared" si="304"/>
        <v/>
      </c>
      <c r="AI2116" s="102"/>
      <c r="AJ2116" s="10"/>
      <c r="AK2116" s="10"/>
      <c r="AL2116" s="105"/>
      <c r="AM2116" s="102"/>
      <c r="AN2116" s="10"/>
      <c r="AO2116" s="10" t="str">
        <f t="shared" si="302"/>
        <v/>
      </c>
      <c r="AT2116" s="10"/>
      <c r="AU2116" s="10" t="str">
        <f>IF(O2116="include",AF2116,"")</f>
        <v/>
      </c>
      <c r="AV2116" s="54" t="str">
        <f>IF(P2116="include",AF2116,"")</f>
        <v/>
      </c>
    </row>
    <row r="2117" spans="1:48" s="54" customFormat="1" ht="45.75" customHeight="1">
      <c r="A2117" s="10">
        <v>2269</v>
      </c>
      <c r="B2117" s="10"/>
      <c r="C2117" s="10" t="s">
        <v>2710</v>
      </c>
      <c r="D2117" s="10">
        <v>4</v>
      </c>
      <c r="E2117" s="10">
        <v>4</v>
      </c>
      <c r="F2117" s="10">
        <v>4</v>
      </c>
      <c r="G2117" s="119" t="str">
        <f t="shared" si="300"/>
        <v>EXCLUDED</v>
      </c>
      <c r="H2117" s="147" t="s">
        <v>901</v>
      </c>
      <c r="I2117" s="189" t="s">
        <v>901</v>
      </c>
      <c r="J2117" s="10" t="str">
        <f>IF(AND(G2117="Excluded", H2117="Excluded"), "Mutually Excluded", IF(AND(OR(G2117="CERTAINLY INCLUDED", G2117="INCLUDED", G2117="MAYBE" ), OR(H2117="INCLUDED", H2117="MAYBE")), "MUTUALLY INCLUDED", IF(AND(G2117="MAYBE", H2117="MAYBE"), "Mutually MAYBE", IF(AND(G2117="Excluded", OR(H2117="INCLUDED", H2117="MAYBE")), "AI: No, Human: Yes", IF(AND(H2117="Excluded", OR(G2117="INCLUDED", G2117="CERTAINLY INCLUDED", G2117="MAYBE")), "AI: Yes, Human: No", "Other Conflict")))))</f>
        <v>Mutually Excluded</v>
      </c>
      <c r="K2117" s="10"/>
      <c r="L2117" s="10"/>
      <c r="N2117" s="220" t="s">
        <v>19</v>
      </c>
      <c r="O2117" s="54" t="str">
        <f>IF(J2117="Mutually Excluded","Exclude",IF(J2117= "Mutually Included","Include",M2117))</f>
        <v>Exclude</v>
      </c>
      <c r="P2117" s="54" t="str">
        <f>'Humans Alignment T&amp;A'!Z2117</f>
        <v>Exclude</v>
      </c>
      <c r="Q2117" s="120" t="str">
        <f>IF(AND(O2117="Exclude", P2117="Exclude"), "Mutually Excluded", IF(AND(OR(O2117="CERTAINLY INCLUDED", O2117="INCLUDE" ), OR(P2117="INCLUDE", P2117="MAYBE")), "MUTUALLY INCLUDED", IF(AND(O2117="MAYBE", P2117="MAYBE"), "Mutually MAYBE", IF(AND(O2117="Exclude", OR(P2117="INCLUDE", P2117="MAYBE")), "AI+Hum: No, Hum1+2: Yes", IF(AND(P2117="Exclude", OR(O2117="INCLUDE", O2117="CERTAINLY INCLUDED", H2117="MAYBE")), "Ai+hum: Yes, Hum1+2: No", "Other Conflict")))))</f>
        <v>Mutually Excluded</v>
      </c>
      <c r="U2117" s="121" t="str">
        <f>IF(Q2117="Mutually Excluded","Exclude",IF(Q2117= "Mutually Included","Include",R2117))</f>
        <v>Exclude</v>
      </c>
      <c r="V2117" s="122"/>
      <c r="X2117" s="122"/>
      <c r="Y2117" s="122"/>
      <c r="Z2117" s="103" t="str">
        <f t="shared" si="301"/>
        <v/>
      </c>
      <c r="AA2117" s="256"/>
      <c r="AB2117" s="186"/>
      <c r="AC2117" s="186"/>
      <c r="AD2117" s="203"/>
      <c r="AF2117" s="203"/>
      <c r="AG2117" s="102" t="str">
        <f t="shared" si="303"/>
        <v/>
      </c>
      <c r="AH2117" s="10" t="str">
        <f t="shared" si="304"/>
        <v/>
      </c>
      <c r="AI2117" s="102"/>
      <c r="AJ2117" s="10"/>
      <c r="AK2117" s="10"/>
      <c r="AL2117" s="105"/>
      <c r="AM2117" s="102"/>
      <c r="AN2117" s="10"/>
      <c r="AO2117" s="10" t="str">
        <f t="shared" si="302"/>
        <v/>
      </c>
      <c r="AT2117" s="10"/>
      <c r="AU2117" s="10" t="str">
        <f>IF(O2117="include",AF2117,"")</f>
        <v/>
      </c>
      <c r="AV2117" s="54" t="str">
        <f>IF(P2117="include",AF2117,"")</f>
        <v/>
      </c>
    </row>
    <row r="2118" spans="1:48" s="54" customFormat="1" ht="30">
      <c r="A2118" s="10">
        <v>2270</v>
      </c>
      <c r="B2118" s="10"/>
      <c r="C2118" s="10" t="s">
        <v>2711</v>
      </c>
      <c r="D2118" s="10">
        <v>2</v>
      </c>
      <c r="E2118" s="10">
        <v>1</v>
      </c>
      <c r="F2118" s="10">
        <v>2</v>
      </c>
      <c r="G2118" s="119" t="str">
        <f t="shared" si="300"/>
        <v>EXCLUDED</v>
      </c>
      <c r="H2118" s="147" t="s">
        <v>901</v>
      </c>
      <c r="I2118" s="189" t="s">
        <v>901</v>
      </c>
      <c r="J2118" s="10" t="str">
        <f>IF(AND(G2118="Excluded", H2118="Excluded"), "Mutually Excluded", IF(AND(OR(G2118="CERTAINLY INCLUDED", G2118="INCLUDED", G2118="MAYBE" ), OR(H2118="INCLUDED", H2118="MAYBE")), "MUTUALLY INCLUDED", IF(AND(G2118="MAYBE", H2118="MAYBE"), "Mutually MAYBE", IF(AND(G2118="Excluded", OR(H2118="INCLUDED", H2118="MAYBE")), "AI: No, Human: Yes", IF(AND(H2118="Excluded", OR(G2118="INCLUDED", G2118="CERTAINLY INCLUDED", G2118="MAYBE")), "AI: Yes, Human: No", "Other Conflict")))))</f>
        <v>Mutually Excluded</v>
      </c>
      <c r="K2118" s="10"/>
      <c r="L2118" s="10"/>
      <c r="N2118" s="220" t="s">
        <v>19</v>
      </c>
      <c r="O2118" s="54" t="str">
        <f>IF(J2118="Mutually Excluded","Exclude",IF(J2118= "Mutually Included","Include",M2118))</f>
        <v>Exclude</v>
      </c>
      <c r="P2118" s="54" t="str">
        <f>'Humans Alignment T&amp;A'!Z2118</f>
        <v>Exclude</v>
      </c>
      <c r="Q2118" s="120" t="str">
        <f>IF(AND(O2118="Exclude", P2118="Exclude"), "Mutually Excluded", IF(AND(OR(O2118="CERTAINLY INCLUDED", O2118="INCLUDE" ), OR(P2118="INCLUDE", P2118="MAYBE")), "MUTUALLY INCLUDED", IF(AND(O2118="MAYBE", P2118="MAYBE"), "Mutually MAYBE", IF(AND(O2118="Exclude", OR(P2118="INCLUDE", P2118="MAYBE")), "AI+Hum: No, Hum1+2: Yes", IF(AND(P2118="Exclude", OR(O2118="INCLUDE", O2118="CERTAINLY INCLUDED", H2118="MAYBE")), "Ai+hum: Yes, Hum1+2: No", "Other Conflict")))))</f>
        <v>Mutually Excluded</v>
      </c>
      <c r="U2118" s="121" t="str">
        <f>IF(Q2118="Mutually Excluded","Exclude",IF(Q2118= "Mutually Included","Include",R2118))</f>
        <v>Exclude</v>
      </c>
      <c r="V2118" s="122"/>
      <c r="X2118" s="122"/>
      <c r="Y2118" s="122"/>
      <c r="Z2118" s="103" t="str">
        <f t="shared" si="301"/>
        <v/>
      </c>
      <c r="AA2118" s="256"/>
      <c r="AB2118" s="186"/>
      <c r="AC2118" s="186"/>
      <c r="AD2118" s="203"/>
      <c r="AF2118" s="203"/>
      <c r="AG2118" s="102" t="str">
        <f t="shared" si="303"/>
        <v/>
      </c>
      <c r="AH2118" s="10" t="str">
        <f t="shared" si="304"/>
        <v/>
      </c>
      <c r="AI2118" s="102"/>
      <c r="AJ2118" s="10"/>
      <c r="AK2118" s="10"/>
      <c r="AL2118" s="105"/>
      <c r="AM2118" s="102"/>
      <c r="AN2118" s="10"/>
      <c r="AO2118" s="10" t="str">
        <f t="shared" si="302"/>
        <v/>
      </c>
      <c r="AT2118" s="10"/>
      <c r="AU2118" s="10" t="str">
        <f>IF(O2118="include",AF2118,"")</f>
        <v/>
      </c>
      <c r="AV2118" s="54" t="str">
        <f>IF(P2118="include",AF2118,"")</f>
        <v/>
      </c>
    </row>
    <row r="2119" spans="1:48" s="54" customFormat="1" ht="30">
      <c r="A2119" s="10">
        <v>2271</v>
      </c>
      <c r="B2119" s="10"/>
      <c r="C2119" s="10" t="s">
        <v>2712</v>
      </c>
      <c r="D2119" s="10">
        <v>2</v>
      </c>
      <c r="E2119" s="10">
        <v>2</v>
      </c>
      <c r="F2119" s="10">
        <v>2</v>
      </c>
      <c r="G2119" s="119" t="str">
        <f t="shared" si="300"/>
        <v>EXCLUDED</v>
      </c>
      <c r="H2119" s="147" t="s">
        <v>901</v>
      </c>
      <c r="I2119" s="189" t="s">
        <v>901</v>
      </c>
      <c r="J2119" s="10" t="str">
        <f>IF(AND(G2119="Excluded", H2119="Excluded"), "Mutually Excluded", IF(AND(OR(G2119="CERTAINLY INCLUDED", G2119="INCLUDED", G2119="MAYBE" ), OR(H2119="INCLUDED", H2119="MAYBE")), "MUTUALLY INCLUDED", IF(AND(G2119="MAYBE", H2119="MAYBE"), "Mutually MAYBE", IF(AND(G2119="Excluded", OR(H2119="INCLUDED", H2119="MAYBE")), "AI: No, Human: Yes", IF(AND(H2119="Excluded", OR(G2119="INCLUDED", G2119="CERTAINLY INCLUDED", G2119="MAYBE")), "AI: Yes, Human: No", "Other Conflict")))))</f>
        <v>Mutually Excluded</v>
      </c>
      <c r="K2119" s="10"/>
      <c r="L2119" s="10"/>
      <c r="N2119" s="220" t="s">
        <v>19</v>
      </c>
      <c r="O2119" s="54" t="str">
        <f>IF(J2119="Mutually Excluded","Exclude",IF(J2119= "Mutually Included","Include",M2119))</f>
        <v>Exclude</v>
      </c>
      <c r="P2119" s="54" t="str">
        <f>'Humans Alignment T&amp;A'!Z2119</f>
        <v>Exclude</v>
      </c>
      <c r="Q2119" s="120" t="str">
        <f>IF(AND(O2119="Exclude", P2119="Exclude"), "Mutually Excluded", IF(AND(OR(O2119="CERTAINLY INCLUDED", O2119="INCLUDE" ), OR(P2119="INCLUDE", P2119="MAYBE")), "MUTUALLY INCLUDED", IF(AND(O2119="MAYBE", P2119="MAYBE"), "Mutually MAYBE", IF(AND(O2119="Exclude", OR(P2119="INCLUDE", P2119="MAYBE")), "AI+Hum: No, Hum1+2: Yes", IF(AND(P2119="Exclude", OR(O2119="INCLUDE", O2119="CERTAINLY INCLUDED", H2119="MAYBE")), "Ai+hum: Yes, Hum1+2: No", "Other Conflict")))))</f>
        <v>Mutually Excluded</v>
      </c>
      <c r="U2119" s="121" t="str">
        <f>IF(Q2119="Mutually Excluded","Exclude",IF(Q2119= "Mutually Included","Include",R2119))</f>
        <v>Exclude</v>
      </c>
      <c r="V2119" s="122"/>
      <c r="X2119" s="122"/>
      <c r="Y2119" s="122"/>
      <c r="Z2119" s="103" t="str">
        <f t="shared" si="301"/>
        <v/>
      </c>
      <c r="AA2119" s="256"/>
      <c r="AB2119" s="186"/>
      <c r="AC2119" s="186"/>
      <c r="AD2119" s="203"/>
      <c r="AF2119" s="203"/>
      <c r="AG2119" s="102" t="str">
        <f t="shared" si="303"/>
        <v/>
      </c>
      <c r="AH2119" s="10" t="str">
        <f t="shared" si="304"/>
        <v/>
      </c>
      <c r="AI2119" s="102"/>
      <c r="AJ2119" s="10"/>
      <c r="AK2119" s="10"/>
      <c r="AL2119" s="105"/>
      <c r="AM2119" s="102"/>
      <c r="AN2119" s="10"/>
      <c r="AO2119" s="10" t="str">
        <f t="shared" si="302"/>
        <v/>
      </c>
      <c r="AT2119" s="10"/>
      <c r="AU2119" s="10" t="str">
        <f>IF(O2119="include",AF2119,"")</f>
        <v/>
      </c>
      <c r="AV2119" s="54" t="str">
        <f>IF(P2119="include",AF2119,"")</f>
        <v/>
      </c>
    </row>
    <row r="2120" spans="1:48" s="54" customFormat="1" ht="30">
      <c r="A2120" s="10">
        <v>2272</v>
      </c>
      <c r="B2120" s="10"/>
      <c r="C2120" s="10" t="s">
        <v>2713</v>
      </c>
      <c r="D2120" s="10">
        <v>3</v>
      </c>
      <c r="E2120" s="10">
        <v>3</v>
      </c>
      <c r="F2120" s="10">
        <v>3</v>
      </c>
      <c r="G2120" s="119" t="str">
        <f t="shared" si="300"/>
        <v>EXCLUDED</v>
      </c>
      <c r="H2120" s="147" t="s">
        <v>901</v>
      </c>
      <c r="I2120" s="189" t="s">
        <v>901</v>
      </c>
      <c r="J2120" s="10" t="str">
        <f>IF(AND(G2120="Excluded", H2120="Excluded"), "Mutually Excluded", IF(AND(OR(G2120="CERTAINLY INCLUDED", G2120="INCLUDED", G2120="MAYBE" ), OR(H2120="INCLUDED", H2120="MAYBE")), "MUTUALLY INCLUDED", IF(AND(G2120="MAYBE", H2120="MAYBE"), "Mutually MAYBE", IF(AND(G2120="Excluded", OR(H2120="INCLUDED", H2120="MAYBE")), "AI: No, Human: Yes", IF(AND(H2120="Excluded", OR(G2120="INCLUDED", G2120="CERTAINLY INCLUDED", G2120="MAYBE")), "AI: Yes, Human: No", "Other Conflict")))))</f>
        <v>Mutually Excluded</v>
      </c>
      <c r="K2120" s="10"/>
      <c r="L2120" s="10"/>
      <c r="N2120" s="220" t="s">
        <v>19</v>
      </c>
      <c r="O2120" s="54" t="str">
        <f>IF(J2120="Mutually Excluded","Exclude",IF(J2120= "Mutually Included","Include",M2120))</f>
        <v>Exclude</v>
      </c>
      <c r="P2120" s="54" t="str">
        <f>'Humans Alignment T&amp;A'!Z2120</f>
        <v>Exclude</v>
      </c>
      <c r="Q2120" s="120" t="str">
        <f>IF(AND(O2120="Exclude", P2120="Exclude"), "Mutually Excluded", IF(AND(OR(O2120="CERTAINLY INCLUDED", O2120="INCLUDE" ), OR(P2120="INCLUDE", P2120="MAYBE")), "MUTUALLY INCLUDED", IF(AND(O2120="MAYBE", P2120="MAYBE"), "Mutually MAYBE", IF(AND(O2120="Exclude", OR(P2120="INCLUDE", P2120="MAYBE")), "AI+Hum: No, Hum1+2: Yes", IF(AND(P2120="Exclude", OR(O2120="INCLUDE", O2120="CERTAINLY INCLUDED", H2120="MAYBE")), "Ai+hum: Yes, Hum1+2: No", "Other Conflict")))))</f>
        <v>Mutually Excluded</v>
      </c>
      <c r="U2120" s="121" t="str">
        <f>IF(Q2120="Mutually Excluded","Exclude",IF(Q2120= "Mutually Included","Include",R2120))</f>
        <v>Exclude</v>
      </c>
      <c r="V2120" s="122"/>
      <c r="X2120" s="122"/>
      <c r="Y2120" s="122"/>
      <c r="Z2120" s="103" t="str">
        <f t="shared" si="301"/>
        <v/>
      </c>
      <c r="AA2120" s="256"/>
      <c r="AB2120" s="186"/>
      <c r="AC2120" s="186"/>
      <c r="AD2120" s="203"/>
      <c r="AF2120" s="203"/>
      <c r="AG2120" s="102" t="str">
        <f t="shared" si="303"/>
        <v/>
      </c>
      <c r="AH2120" s="10" t="str">
        <f t="shared" si="304"/>
        <v/>
      </c>
      <c r="AI2120" s="102"/>
      <c r="AJ2120" s="10"/>
      <c r="AK2120" s="10"/>
      <c r="AL2120" s="105"/>
      <c r="AM2120" s="102"/>
      <c r="AN2120" s="10"/>
      <c r="AO2120" s="10" t="str">
        <f t="shared" si="302"/>
        <v/>
      </c>
      <c r="AT2120" s="10"/>
      <c r="AU2120" s="10" t="str">
        <f>IF(O2120="include",AF2120,"")</f>
        <v/>
      </c>
      <c r="AV2120" s="54" t="str">
        <f>IF(P2120="include",AF2120,"")</f>
        <v/>
      </c>
    </row>
    <row r="2121" spans="1:48" s="54" customFormat="1" ht="177.75" customHeight="1">
      <c r="A2121" s="10">
        <v>2273</v>
      </c>
      <c r="B2121" s="187" t="s">
        <v>2715</v>
      </c>
      <c r="C2121" s="10" t="s">
        <v>2715</v>
      </c>
      <c r="D2121" s="10">
        <v>3</v>
      </c>
      <c r="E2121" s="10">
        <v>4</v>
      </c>
      <c r="F2121" s="10">
        <v>3</v>
      </c>
      <c r="G2121" s="119" t="str">
        <f t="shared" si="300"/>
        <v>EXCLUDED</v>
      </c>
      <c r="H2121" s="147" t="s">
        <v>1752</v>
      </c>
      <c r="I2121" s="189" t="s">
        <v>901</v>
      </c>
      <c r="J2121" s="10" t="str">
        <f>IF(AND(G2121="Excluded", H2121="Excluded"), "Mutually Excluded", IF(AND(OR(G2121="CERTAINLY INCLUDED", G2121="INCLUDED", G2121="MAYBE" ), OR(H2121="INCLUDED", H2121="MAYBE")), "MUTUALLY INCLUDED", IF(AND(G2121="MAYBE", H2121="MAYBE"), "Mutually MAYBE", IF(AND(G2121="Excluded", OR(H2121="INCLUDED", H2121="MAYBE")), "AI: No, Human: Yes", IF(AND(H2121="Excluded", OR(G2121="INCLUDED", G2121="CERTAINLY INCLUDED", G2121="MAYBE")), "AI: Yes, Human: No", "Other Conflict")))))</f>
        <v>AI: No, Human: Yes</v>
      </c>
      <c r="K2121" s="10" t="s">
        <v>23</v>
      </c>
      <c r="L2121" s="10" t="s">
        <v>23</v>
      </c>
      <c r="M2121" s="54" t="s">
        <v>23</v>
      </c>
      <c r="N2121" s="220" t="s">
        <v>19</v>
      </c>
      <c r="O2121" s="54" t="str">
        <f>IF(J2121="Mutually Excluded","Exclude",IF(J2121= "Mutually Included","Include",M2121))</f>
        <v>Include</v>
      </c>
      <c r="P2121" s="122" t="str">
        <f>'Humans Alignment T&amp;A'!Z2121</f>
        <v>Exclude</v>
      </c>
      <c r="Q2121" s="120" t="str">
        <f>IF(AND(O2121="Exclude", P2121="Exclude"), "Mutually Excluded", IF(AND(OR(O2121="CERTAINLY INCLUDED", O2121="INCLUDE" ), OR(P2121="INCLUDE", P2121="MAYBE")), "MUTUALLY INCLUDED", IF(AND(O2121="MAYBE", P2121="MAYBE"), "Mutually MAYBE", IF(AND(O2121="Exclude", OR(P2121="INCLUDE", P2121="MAYBE")), "AI+Hum: No, Hum1+2: Yes", IF(AND(P2121="Exclude", OR(O2121="INCLUDE", O2121="CERTAINLY INCLUDED", H2121="MAYBE")), "Ai+hum: Yes, Hum1+2: No", "Other Conflict")))))</f>
        <v>Ai+hum: Yes, Hum1+2: No</v>
      </c>
      <c r="R2121" s="185" t="s">
        <v>23</v>
      </c>
      <c r="U2121" s="121" t="str">
        <f>IF(Q2121="Mutually Excluded","Exclude",IF(Q2121= "Mutually Included","Include",R2121))</f>
        <v>Include</v>
      </c>
      <c r="V2121" s="122" t="s">
        <v>19</v>
      </c>
      <c r="W2121" s="190" t="s">
        <v>19</v>
      </c>
      <c r="X2121" s="201" t="s">
        <v>901</v>
      </c>
      <c r="Y2121" s="201" t="s">
        <v>3011</v>
      </c>
      <c r="Z2121" s="103" t="str">
        <f>IF(OR(ISBLANK(AF2121), ISBLANK(V2121)), "", IF(AND(OR(AF2121="Include", AF2121="Maybe"), OR(V2121="Include", V2121="Maybe", V2121="Certainly Included")), "Mutually Included", IF(AND(AF2121="Exclude", V2121="Exclude"), "Mutually Excluded", IF(AND(AF2121="Exclude", OR(V2121="Include", V2121="Maybe")), "Nikos Excluded, Cindy Included", IF(AND(OR(AF2121="Include", AF2121="Maybe"), V2121="Exclude"), "Nikos Included, Cindy Excluded", "Pal")))))</f>
        <v>Mutually Excluded</v>
      </c>
      <c r="AA2121" s="104" t="s">
        <v>19</v>
      </c>
      <c r="AB2121" s="186"/>
      <c r="AC2121" s="186"/>
      <c r="AD2121" s="203"/>
      <c r="AF2121" s="203" t="s">
        <v>19</v>
      </c>
      <c r="AG2121" s="102" t="str">
        <f t="shared" si="303"/>
        <v/>
      </c>
      <c r="AH2121" s="10" t="str">
        <f t="shared" si="304"/>
        <v>Mutually Excluded</v>
      </c>
      <c r="AI2121" s="102"/>
      <c r="AJ2121" s="10"/>
      <c r="AK2121" s="10"/>
      <c r="AL2121" s="107" t="s">
        <v>19</v>
      </c>
      <c r="AM2121" s="102"/>
      <c r="AN2121" s="10"/>
      <c r="AO2121" s="10" t="str">
        <f t="shared" si="302"/>
        <v>Mutually Excluded</v>
      </c>
      <c r="AP2121" s="10" t="str">
        <f>IF(COUNTA(AQ2121:AS2121)=0, "", IF(COUNTIF(AQ2121:AS2121,5)=3, "Include", IF(COUNTIF(AQ2121:AS2121,5)&gt;=1, "Maybe", "Exclude")))</f>
        <v>Exclude</v>
      </c>
      <c r="AQ2121" s="10">
        <v>3</v>
      </c>
      <c r="AR2121" s="10">
        <v>4</v>
      </c>
      <c r="AS2121" s="10">
        <v>2</v>
      </c>
      <c r="AT2121" s="10" t="s">
        <v>3121</v>
      </c>
      <c r="AU2121" s="10" t="str">
        <f>IF(O2121="include",AF2121,"")</f>
        <v>Exclude</v>
      </c>
      <c r="AV2121" s="54" t="str">
        <f>IF(P2121="include",AF2121,"")</f>
        <v/>
      </c>
    </row>
    <row r="2122" spans="1:48" s="54" customFormat="1" ht="45">
      <c r="A2122" s="10">
        <v>2274</v>
      </c>
      <c r="B2122" s="10"/>
      <c r="C2122" s="10" t="s">
        <v>2716</v>
      </c>
      <c r="D2122" s="10">
        <v>2</v>
      </c>
      <c r="E2122" s="10">
        <v>2</v>
      </c>
      <c r="F2122" s="10">
        <v>2</v>
      </c>
      <c r="G2122" s="119" t="str">
        <f t="shared" ref="G2122:G2185" si="305">IF(COUNTIF(D2122:F2122,5)=3,"CERTAINLY INCLUDED",IF(COUNTIF(D2122:F2122,5)&gt;0,"MAYBE","EXCLUDED"))</f>
        <v>EXCLUDED</v>
      </c>
      <c r="H2122" s="147" t="s">
        <v>901</v>
      </c>
      <c r="I2122" s="189" t="s">
        <v>901</v>
      </c>
      <c r="J2122" s="10" t="str">
        <f>IF(AND(G2122="Excluded", H2122="Excluded"), "Mutually Excluded", IF(AND(OR(G2122="CERTAINLY INCLUDED", G2122="INCLUDED", G2122="MAYBE" ), OR(H2122="INCLUDED", H2122="MAYBE")), "MUTUALLY INCLUDED", IF(AND(G2122="MAYBE", H2122="MAYBE"), "Mutually MAYBE", IF(AND(G2122="Excluded", OR(H2122="INCLUDED", H2122="MAYBE")), "AI: No, Human: Yes", IF(AND(H2122="Excluded", OR(G2122="INCLUDED", G2122="CERTAINLY INCLUDED", G2122="MAYBE")), "AI: Yes, Human: No", "Other Conflict")))))</f>
        <v>Mutually Excluded</v>
      </c>
      <c r="K2122" s="10"/>
      <c r="L2122" s="10"/>
      <c r="N2122" s="220" t="s">
        <v>19</v>
      </c>
      <c r="O2122" s="54" t="str">
        <f>IF(J2122="Mutually Excluded","Exclude",IF(J2122= "Mutually Included","Include",M2122))</f>
        <v>Exclude</v>
      </c>
      <c r="P2122" s="54" t="str">
        <f>'Humans Alignment T&amp;A'!Z2122</f>
        <v>Exclude</v>
      </c>
      <c r="Q2122" s="120" t="str">
        <f>IF(AND(O2122="Exclude", P2122="Exclude"), "Mutually Excluded", IF(AND(OR(O2122="CERTAINLY INCLUDED", O2122="INCLUDE" ), OR(P2122="INCLUDE", P2122="MAYBE")), "MUTUALLY INCLUDED", IF(AND(O2122="MAYBE", P2122="MAYBE"), "Mutually MAYBE", IF(AND(O2122="Exclude", OR(P2122="INCLUDE", P2122="MAYBE")), "AI+Hum: No, Hum1+2: Yes", IF(AND(P2122="Exclude", OR(O2122="INCLUDE", O2122="CERTAINLY INCLUDED", H2122="MAYBE")), "Ai+hum: Yes, Hum1+2: No", "Other Conflict")))))</f>
        <v>Mutually Excluded</v>
      </c>
      <c r="U2122" s="121" t="str">
        <f>IF(Q2122="Mutually Excluded","Exclude",IF(Q2122= "Mutually Included","Include",R2122))</f>
        <v>Exclude</v>
      </c>
      <c r="V2122" s="122"/>
      <c r="X2122" s="122"/>
      <c r="Y2122" s="122"/>
      <c r="Z2122" s="103" t="str">
        <f t="shared" si="301"/>
        <v/>
      </c>
      <c r="AA2122" s="256"/>
      <c r="AB2122" s="186"/>
      <c r="AC2122" s="186"/>
      <c r="AD2122" s="203"/>
      <c r="AF2122" s="203"/>
      <c r="AG2122" s="102" t="str">
        <f t="shared" si="303"/>
        <v/>
      </c>
      <c r="AH2122" s="10" t="str">
        <f t="shared" si="304"/>
        <v/>
      </c>
      <c r="AI2122" s="102"/>
      <c r="AJ2122" s="10"/>
      <c r="AK2122" s="10"/>
      <c r="AL2122" s="105"/>
      <c r="AM2122" s="102"/>
      <c r="AN2122" s="10"/>
      <c r="AO2122" s="10" t="str">
        <f t="shared" si="302"/>
        <v/>
      </c>
      <c r="AP2122" s="10"/>
      <c r="AQ2122" s="10"/>
      <c r="AR2122" s="10"/>
      <c r="AS2122" s="10"/>
      <c r="AT2122" s="10"/>
      <c r="AU2122" s="10" t="str">
        <f>IF(O2122="include",AF2122,"")</f>
        <v/>
      </c>
      <c r="AV2122" s="54" t="str">
        <f>IF(P2122="include",AF2122,"")</f>
        <v/>
      </c>
    </row>
    <row r="2123" spans="1:48" s="54" customFormat="1" ht="30">
      <c r="A2123" s="10">
        <v>2275</v>
      </c>
      <c r="B2123" s="10"/>
      <c r="C2123" s="10" t="s">
        <v>2717</v>
      </c>
      <c r="D2123" s="10">
        <v>2</v>
      </c>
      <c r="E2123" s="10">
        <v>2</v>
      </c>
      <c r="F2123" s="10">
        <v>2</v>
      </c>
      <c r="G2123" s="119" t="str">
        <f t="shared" si="305"/>
        <v>EXCLUDED</v>
      </c>
      <c r="H2123" s="147" t="s">
        <v>901</v>
      </c>
      <c r="I2123" s="189" t="s">
        <v>901</v>
      </c>
      <c r="J2123" s="10" t="str">
        <f>IF(AND(G2123="Excluded", H2123="Excluded"), "Mutually Excluded", IF(AND(OR(G2123="CERTAINLY INCLUDED", G2123="INCLUDED", G2123="MAYBE" ), OR(H2123="INCLUDED", H2123="MAYBE")), "MUTUALLY INCLUDED", IF(AND(G2123="MAYBE", H2123="MAYBE"), "Mutually MAYBE", IF(AND(G2123="Excluded", OR(H2123="INCLUDED", H2123="MAYBE")), "AI: No, Human: Yes", IF(AND(H2123="Excluded", OR(G2123="INCLUDED", G2123="CERTAINLY INCLUDED", G2123="MAYBE")), "AI: Yes, Human: No", "Other Conflict")))))</f>
        <v>Mutually Excluded</v>
      </c>
      <c r="K2123" s="10"/>
      <c r="L2123" s="10"/>
      <c r="N2123" s="220" t="s">
        <v>19</v>
      </c>
      <c r="O2123" s="54" t="str">
        <f>IF(J2123="Mutually Excluded","Exclude",IF(J2123= "Mutually Included","Include",M2123))</f>
        <v>Exclude</v>
      </c>
      <c r="P2123" s="54" t="str">
        <f>'Humans Alignment T&amp;A'!Z2123</f>
        <v>Exclude</v>
      </c>
      <c r="Q2123" s="120" t="str">
        <f>IF(AND(O2123="Exclude", P2123="Exclude"), "Mutually Excluded", IF(AND(OR(O2123="CERTAINLY INCLUDED", O2123="INCLUDE" ), OR(P2123="INCLUDE", P2123="MAYBE")), "MUTUALLY INCLUDED", IF(AND(O2123="MAYBE", P2123="MAYBE"), "Mutually MAYBE", IF(AND(O2123="Exclude", OR(P2123="INCLUDE", P2123="MAYBE")), "AI+Hum: No, Hum1+2: Yes", IF(AND(P2123="Exclude", OR(O2123="INCLUDE", O2123="CERTAINLY INCLUDED", H2123="MAYBE")), "Ai+hum: Yes, Hum1+2: No", "Other Conflict")))))</f>
        <v>Mutually Excluded</v>
      </c>
      <c r="U2123" s="121" t="str">
        <f>IF(Q2123="Mutually Excluded","Exclude",IF(Q2123= "Mutually Included","Include",R2123))</f>
        <v>Exclude</v>
      </c>
      <c r="V2123" s="122"/>
      <c r="X2123" s="122"/>
      <c r="Y2123" s="122"/>
      <c r="Z2123" s="103" t="str">
        <f t="shared" si="301"/>
        <v/>
      </c>
      <c r="AA2123" s="256"/>
      <c r="AB2123" s="186"/>
      <c r="AC2123" s="186"/>
      <c r="AD2123" s="203"/>
      <c r="AF2123" s="203"/>
      <c r="AG2123" s="102" t="str">
        <f t="shared" si="303"/>
        <v/>
      </c>
      <c r="AH2123" s="10" t="str">
        <f t="shared" si="304"/>
        <v/>
      </c>
      <c r="AI2123" s="102"/>
      <c r="AJ2123" s="10"/>
      <c r="AK2123" s="10"/>
      <c r="AL2123" s="105"/>
      <c r="AM2123" s="102"/>
      <c r="AN2123" s="10"/>
      <c r="AO2123" s="10" t="str">
        <f t="shared" si="302"/>
        <v/>
      </c>
      <c r="AP2123" s="10"/>
      <c r="AQ2123" s="10"/>
      <c r="AR2123" s="10"/>
      <c r="AS2123" s="10"/>
      <c r="AT2123" s="10"/>
      <c r="AU2123" s="10" t="str">
        <f>IF(O2123="include",AF2123,"")</f>
        <v/>
      </c>
      <c r="AV2123" s="54" t="str">
        <f>IF(P2123="include",AF2123,"")</f>
        <v/>
      </c>
    </row>
    <row r="2124" spans="1:48" s="54" customFormat="1" ht="30" customHeight="1">
      <c r="A2124" s="10">
        <v>2276</v>
      </c>
      <c r="B2124" s="10"/>
      <c r="C2124" s="10" t="s">
        <v>2718</v>
      </c>
      <c r="D2124" s="10">
        <v>3</v>
      </c>
      <c r="E2124" s="10">
        <v>4</v>
      </c>
      <c r="F2124" s="10">
        <v>3</v>
      </c>
      <c r="G2124" s="119" t="str">
        <f t="shared" si="305"/>
        <v>EXCLUDED</v>
      </c>
      <c r="H2124" s="147" t="s">
        <v>901</v>
      </c>
      <c r="I2124" s="189" t="s">
        <v>901</v>
      </c>
      <c r="J2124" s="10" t="str">
        <f>IF(AND(G2124="Excluded", H2124="Excluded"), "Mutually Excluded", IF(AND(OR(G2124="CERTAINLY INCLUDED", G2124="INCLUDED", G2124="MAYBE" ), OR(H2124="INCLUDED", H2124="MAYBE")), "MUTUALLY INCLUDED", IF(AND(G2124="MAYBE", H2124="MAYBE"), "Mutually MAYBE", IF(AND(G2124="Excluded", OR(H2124="INCLUDED", H2124="MAYBE")), "AI: No, Human: Yes", IF(AND(H2124="Excluded", OR(G2124="INCLUDED", G2124="CERTAINLY INCLUDED", G2124="MAYBE")), "AI: Yes, Human: No", "Other Conflict")))))</f>
        <v>Mutually Excluded</v>
      </c>
      <c r="K2124" s="10"/>
      <c r="L2124" s="10"/>
      <c r="N2124" s="220" t="s">
        <v>19</v>
      </c>
      <c r="O2124" s="54" t="str">
        <f>IF(J2124="Mutually Excluded","Exclude",IF(J2124= "Mutually Included","Include",M2124))</f>
        <v>Exclude</v>
      </c>
      <c r="P2124" s="54" t="str">
        <f>'Humans Alignment T&amp;A'!Z2124</f>
        <v>Exclude</v>
      </c>
      <c r="Q2124" s="120" t="str">
        <f>IF(AND(O2124="Exclude", P2124="Exclude"), "Mutually Excluded", IF(AND(OR(O2124="CERTAINLY INCLUDED", O2124="INCLUDE" ), OR(P2124="INCLUDE", P2124="MAYBE")), "MUTUALLY INCLUDED", IF(AND(O2124="MAYBE", P2124="MAYBE"), "Mutually MAYBE", IF(AND(O2124="Exclude", OR(P2124="INCLUDE", P2124="MAYBE")), "AI+Hum: No, Hum1+2: Yes", IF(AND(P2124="Exclude", OR(O2124="INCLUDE", O2124="CERTAINLY INCLUDED", H2124="MAYBE")), "Ai+hum: Yes, Hum1+2: No", "Other Conflict")))))</f>
        <v>Mutually Excluded</v>
      </c>
      <c r="U2124" s="121" t="str">
        <f>IF(Q2124="Mutually Excluded","Exclude",IF(Q2124= "Mutually Included","Include",R2124))</f>
        <v>Exclude</v>
      </c>
      <c r="V2124" s="122"/>
      <c r="X2124" s="122"/>
      <c r="Y2124" s="122"/>
      <c r="Z2124" s="103" t="str">
        <f t="shared" si="301"/>
        <v/>
      </c>
      <c r="AA2124" s="256"/>
      <c r="AB2124" s="186"/>
      <c r="AC2124" s="186"/>
      <c r="AD2124" s="203"/>
      <c r="AF2124" s="203"/>
      <c r="AG2124" s="102" t="str">
        <f t="shared" si="303"/>
        <v/>
      </c>
      <c r="AH2124" s="10" t="str">
        <f t="shared" si="304"/>
        <v/>
      </c>
      <c r="AI2124" s="102"/>
      <c r="AJ2124" s="10"/>
      <c r="AK2124" s="10"/>
      <c r="AL2124" s="105"/>
      <c r="AM2124" s="102"/>
      <c r="AN2124" s="10"/>
      <c r="AO2124" s="10" t="str">
        <f t="shared" si="302"/>
        <v/>
      </c>
      <c r="AP2124" s="10"/>
      <c r="AQ2124" s="10"/>
      <c r="AR2124" s="10"/>
      <c r="AS2124" s="10"/>
      <c r="AT2124" s="10"/>
      <c r="AU2124" s="10" t="str">
        <f>IF(O2124="include",AF2124,"")</f>
        <v/>
      </c>
      <c r="AV2124" s="54" t="str">
        <f>IF(P2124="include",AF2124,"")</f>
        <v/>
      </c>
    </row>
    <row r="2125" spans="1:48" s="54" customFormat="1" ht="30">
      <c r="A2125" s="10">
        <v>2277</v>
      </c>
      <c r="B2125" s="10"/>
      <c r="C2125" s="10" t="s">
        <v>2720</v>
      </c>
      <c r="D2125" s="10">
        <v>2</v>
      </c>
      <c r="E2125" s="10">
        <v>2</v>
      </c>
      <c r="F2125" s="10">
        <v>3</v>
      </c>
      <c r="G2125" s="119" t="str">
        <f t="shared" si="305"/>
        <v>EXCLUDED</v>
      </c>
      <c r="H2125" s="147" t="s">
        <v>901</v>
      </c>
      <c r="I2125" s="189" t="s">
        <v>901</v>
      </c>
      <c r="J2125" s="10" t="str">
        <f>IF(AND(G2125="Excluded", H2125="Excluded"), "Mutually Excluded", IF(AND(OR(G2125="CERTAINLY INCLUDED", G2125="INCLUDED", G2125="MAYBE" ), OR(H2125="INCLUDED", H2125="MAYBE")), "MUTUALLY INCLUDED", IF(AND(G2125="MAYBE", H2125="MAYBE"), "Mutually MAYBE", IF(AND(G2125="Excluded", OR(H2125="INCLUDED", H2125="MAYBE")), "AI: No, Human: Yes", IF(AND(H2125="Excluded", OR(G2125="INCLUDED", G2125="CERTAINLY INCLUDED", G2125="MAYBE")), "AI: Yes, Human: No", "Other Conflict")))))</f>
        <v>Mutually Excluded</v>
      </c>
      <c r="K2125" s="10"/>
      <c r="L2125" s="10"/>
      <c r="N2125" s="220" t="s">
        <v>19</v>
      </c>
      <c r="O2125" s="54" t="str">
        <f>IF(J2125="Mutually Excluded","Exclude",IF(J2125= "Mutually Included","Include",M2125))</f>
        <v>Exclude</v>
      </c>
      <c r="P2125" s="54" t="str">
        <f>'Humans Alignment T&amp;A'!Z2125</f>
        <v>Exclude</v>
      </c>
      <c r="Q2125" s="120" t="str">
        <f>IF(AND(O2125="Exclude", P2125="Exclude"), "Mutually Excluded", IF(AND(OR(O2125="CERTAINLY INCLUDED", O2125="INCLUDE" ), OR(P2125="INCLUDE", P2125="MAYBE")), "MUTUALLY INCLUDED", IF(AND(O2125="MAYBE", P2125="MAYBE"), "Mutually MAYBE", IF(AND(O2125="Exclude", OR(P2125="INCLUDE", P2125="MAYBE")), "AI+Hum: No, Hum1+2: Yes", IF(AND(P2125="Exclude", OR(O2125="INCLUDE", O2125="CERTAINLY INCLUDED", H2125="MAYBE")), "Ai+hum: Yes, Hum1+2: No", "Other Conflict")))))</f>
        <v>Mutually Excluded</v>
      </c>
      <c r="U2125" s="121" t="str">
        <f>IF(Q2125="Mutually Excluded","Exclude",IF(Q2125= "Mutually Included","Include",R2125))</f>
        <v>Exclude</v>
      </c>
      <c r="V2125" s="122"/>
      <c r="X2125" s="122"/>
      <c r="Y2125" s="122"/>
      <c r="Z2125" s="103" t="str">
        <f t="shared" si="301"/>
        <v/>
      </c>
      <c r="AA2125" s="256"/>
      <c r="AB2125" s="186"/>
      <c r="AC2125" s="186"/>
      <c r="AD2125" s="203"/>
      <c r="AF2125" s="203"/>
      <c r="AG2125" s="102" t="str">
        <f t="shared" si="303"/>
        <v/>
      </c>
      <c r="AH2125" s="10" t="str">
        <f t="shared" si="304"/>
        <v/>
      </c>
      <c r="AI2125" s="102"/>
      <c r="AJ2125" s="10"/>
      <c r="AK2125" s="10"/>
      <c r="AL2125" s="105"/>
      <c r="AM2125" s="102"/>
      <c r="AN2125" s="10"/>
      <c r="AO2125" s="10" t="str">
        <f t="shared" si="302"/>
        <v/>
      </c>
      <c r="AP2125" s="10"/>
      <c r="AQ2125" s="10"/>
      <c r="AR2125" s="10"/>
      <c r="AS2125" s="10"/>
      <c r="AT2125" s="10"/>
      <c r="AU2125" s="10" t="str">
        <f>IF(O2125="include",AF2125,"")</f>
        <v/>
      </c>
      <c r="AV2125" s="54" t="str">
        <f>IF(P2125="include",AF2125,"")</f>
        <v/>
      </c>
    </row>
    <row r="2126" spans="1:48" s="54" customFormat="1" ht="45">
      <c r="A2126" s="10">
        <v>2278</v>
      </c>
      <c r="B2126" s="10"/>
      <c r="C2126" s="10" t="s">
        <v>2721</v>
      </c>
      <c r="D2126" s="10">
        <v>3</v>
      </c>
      <c r="E2126" s="10">
        <v>2</v>
      </c>
      <c r="F2126" s="10">
        <v>2</v>
      </c>
      <c r="G2126" s="119" t="str">
        <f t="shared" si="305"/>
        <v>EXCLUDED</v>
      </c>
      <c r="H2126" s="147" t="s">
        <v>901</v>
      </c>
      <c r="I2126" s="189" t="s">
        <v>901</v>
      </c>
      <c r="J2126" s="10" t="str">
        <f>IF(AND(G2126="Excluded", H2126="Excluded"), "Mutually Excluded", IF(AND(OR(G2126="CERTAINLY INCLUDED", G2126="INCLUDED", G2126="MAYBE" ), OR(H2126="INCLUDED", H2126="MAYBE")), "MUTUALLY INCLUDED", IF(AND(G2126="MAYBE", H2126="MAYBE"), "Mutually MAYBE", IF(AND(G2126="Excluded", OR(H2126="INCLUDED", H2126="MAYBE")), "AI: No, Human: Yes", IF(AND(H2126="Excluded", OR(G2126="INCLUDED", G2126="CERTAINLY INCLUDED", G2126="MAYBE")), "AI: Yes, Human: No", "Other Conflict")))))</f>
        <v>Mutually Excluded</v>
      </c>
      <c r="K2126" s="10"/>
      <c r="L2126" s="10"/>
      <c r="N2126" s="220" t="s">
        <v>19</v>
      </c>
      <c r="O2126" s="54" t="str">
        <f>IF(J2126="Mutually Excluded","Exclude",IF(J2126= "Mutually Included","Include",M2126))</f>
        <v>Exclude</v>
      </c>
      <c r="P2126" s="54" t="str">
        <f>'Humans Alignment T&amp;A'!Z2126</f>
        <v>Exclude</v>
      </c>
      <c r="Q2126" s="120" t="str">
        <f>IF(AND(O2126="Exclude", P2126="Exclude"), "Mutually Excluded", IF(AND(OR(O2126="CERTAINLY INCLUDED", O2126="INCLUDE" ), OR(P2126="INCLUDE", P2126="MAYBE")), "MUTUALLY INCLUDED", IF(AND(O2126="MAYBE", P2126="MAYBE"), "Mutually MAYBE", IF(AND(O2126="Exclude", OR(P2126="INCLUDE", P2126="MAYBE")), "AI+Hum: No, Hum1+2: Yes", IF(AND(P2126="Exclude", OR(O2126="INCLUDE", O2126="CERTAINLY INCLUDED", H2126="MAYBE")), "Ai+hum: Yes, Hum1+2: No", "Other Conflict")))))</f>
        <v>Mutually Excluded</v>
      </c>
      <c r="U2126" s="121" t="str">
        <f>IF(Q2126="Mutually Excluded","Exclude",IF(Q2126= "Mutually Included","Include",R2126))</f>
        <v>Exclude</v>
      </c>
      <c r="V2126" s="122"/>
      <c r="X2126" s="122"/>
      <c r="Y2126" s="122"/>
      <c r="Z2126" s="103" t="str">
        <f t="shared" si="301"/>
        <v/>
      </c>
      <c r="AA2126" s="256"/>
      <c r="AB2126" s="186"/>
      <c r="AC2126" s="186"/>
      <c r="AD2126" s="203"/>
      <c r="AF2126" s="203"/>
      <c r="AG2126" s="102" t="str">
        <f t="shared" si="303"/>
        <v/>
      </c>
      <c r="AH2126" s="10" t="str">
        <f t="shared" si="304"/>
        <v/>
      </c>
      <c r="AI2126" s="102"/>
      <c r="AJ2126" s="10"/>
      <c r="AK2126" s="10"/>
      <c r="AL2126" s="105"/>
      <c r="AM2126" s="102"/>
      <c r="AN2126" s="10"/>
      <c r="AO2126" s="10" t="str">
        <f t="shared" si="302"/>
        <v/>
      </c>
      <c r="AP2126" s="10"/>
      <c r="AQ2126" s="10"/>
      <c r="AR2126" s="10"/>
      <c r="AS2126" s="10"/>
      <c r="AT2126" s="10"/>
      <c r="AU2126" s="10" t="str">
        <f>IF(O2126="include",AF2126,"")</f>
        <v/>
      </c>
      <c r="AV2126" s="54" t="str">
        <f>IF(P2126="include",AF2126,"")</f>
        <v/>
      </c>
    </row>
    <row r="2127" spans="1:48" s="54" customFormat="1" ht="30">
      <c r="A2127" s="10">
        <v>2279</v>
      </c>
      <c r="B2127" s="10"/>
      <c r="C2127" s="10" t="s">
        <v>2722</v>
      </c>
      <c r="D2127" s="10">
        <v>1</v>
      </c>
      <c r="E2127" s="10">
        <v>1</v>
      </c>
      <c r="F2127" s="10">
        <v>1</v>
      </c>
      <c r="G2127" s="119" t="str">
        <f t="shared" si="305"/>
        <v>EXCLUDED</v>
      </c>
      <c r="H2127" s="147" t="s">
        <v>901</v>
      </c>
      <c r="I2127" s="189" t="s">
        <v>901</v>
      </c>
      <c r="J2127" s="10" t="str">
        <f>IF(AND(G2127="Excluded", H2127="Excluded"), "Mutually Excluded", IF(AND(OR(G2127="CERTAINLY INCLUDED", G2127="INCLUDED", G2127="MAYBE" ), OR(H2127="INCLUDED", H2127="MAYBE")), "MUTUALLY INCLUDED", IF(AND(G2127="MAYBE", H2127="MAYBE"), "Mutually MAYBE", IF(AND(G2127="Excluded", OR(H2127="INCLUDED", H2127="MAYBE")), "AI: No, Human: Yes", IF(AND(H2127="Excluded", OR(G2127="INCLUDED", G2127="CERTAINLY INCLUDED", G2127="MAYBE")), "AI: Yes, Human: No", "Other Conflict")))))</f>
        <v>Mutually Excluded</v>
      </c>
      <c r="K2127" s="10"/>
      <c r="L2127" s="10"/>
      <c r="N2127" s="220" t="s">
        <v>19</v>
      </c>
      <c r="O2127" s="54" t="str">
        <f>IF(J2127="Mutually Excluded","Exclude",IF(J2127= "Mutually Included","Include",M2127))</f>
        <v>Exclude</v>
      </c>
      <c r="P2127" s="54" t="str">
        <f>'Humans Alignment T&amp;A'!Z2127</f>
        <v>Exclude</v>
      </c>
      <c r="Q2127" s="120" t="str">
        <f>IF(AND(O2127="Exclude", P2127="Exclude"), "Mutually Excluded", IF(AND(OR(O2127="CERTAINLY INCLUDED", O2127="INCLUDE" ), OR(P2127="INCLUDE", P2127="MAYBE")), "MUTUALLY INCLUDED", IF(AND(O2127="MAYBE", P2127="MAYBE"), "Mutually MAYBE", IF(AND(O2127="Exclude", OR(P2127="INCLUDE", P2127="MAYBE")), "AI+Hum: No, Hum1+2: Yes", IF(AND(P2127="Exclude", OR(O2127="INCLUDE", O2127="CERTAINLY INCLUDED", H2127="MAYBE")), "Ai+hum: Yes, Hum1+2: No", "Other Conflict")))))</f>
        <v>Mutually Excluded</v>
      </c>
      <c r="U2127" s="121" t="str">
        <f>IF(Q2127="Mutually Excluded","Exclude",IF(Q2127= "Mutually Included","Include",R2127))</f>
        <v>Exclude</v>
      </c>
      <c r="V2127" s="122"/>
      <c r="X2127" s="122"/>
      <c r="Y2127" s="122"/>
      <c r="Z2127" s="103" t="str">
        <f t="shared" si="301"/>
        <v/>
      </c>
      <c r="AA2127" s="256"/>
      <c r="AB2127" s="186"/>
      <c r="AC2127" s="186"/>
      <c r="AD2127" s="203"/>
      <c r="AF2127" s="203"/>
      <c r="AG2127" s="102" t="str">
        <f t="shared" si="303"/>
        <v/>
      </c>
      <c r="AH2127" s="10" t="str">
        <f t="shared" si="304"/>
        <v/>
      </c>
      <c r="AI2127" s="102"/>
      <c r="AJ2127" s="10"/>
      <c r="AK2127" s="10"/>
      <c r="AL2127" s="105"/>
      <c r="AM2127" s="102"/>
      <c r="AN2127" s="10"/>
      <c r="AO2127" s="10" t="str">
        <f t="shared" si="302"/>
        <v/>
      </c>
      <c r="AP2127" s="10"/>
      <c r="AQ2127" s="10"/>
      <c r="AR2127" s="10"/>
      <c r="AS2127" s="10"/>
      <c r="AT2127" s="10"/>
      <c r="AU2127" s="10" t="str">
        <f>IF(O2127="include",AF2127,"")</f>
        <v/>
      </c>
      <c r="AV2127" s="54" t="str">
        <f>IF(P2127="include",AF2127,"")</f>
        <v/>
      </c>
    </row>
    <row r="2128" spans="1:48" s="54" customFormat="1" ht="30">
      <c r="A2128" s="10">
        <v>2280</v>
      </c>
      <c r="B2128" s="10"/>
      <c r="C2128" s="10" t="s">
        <v>2723</v>
      </c>
      <c r="D2128" s="10">
        <v>4</v>
      </c>
      <c r="E2128" s="10">
        <v>3</v>
      </c>
      <c r="F2128" s="10">
        <v>4</v>
      </c>
      <c r="G2128" s="119" t="str">
        <f t="shared" si="305"/>
        <v>EXCLUDED</v>
      </c>
      <c r="H2128" s="147" t="s">
        <v>901</v>
      </c>
      <c r="I2128" s="189" t="s">
        <v>901</v>
      </c>
      <c r="J2128" s="10" t="str">
        <f>IF(AND(G2128="Excluded", H2128="Excluded"), "Mutually Excluded", IF(AND(OR(G2128="CERTAINLY INCLUDED", G2128="INCLUDED", G2128="MAYBE" ), OR(H2128="INCLUDED", H2128="MAYBE")), "MUTUALLY INCLUDED", IF(AND(G2128="MAYBE", H2128="MAYBE"), "Mutually MAYBE", IF(AND(G2128="Excluded", OR(H2128="INCLUDED", H2128="MAYBE")), "AI: No, Human: Yes", IF(AND(H2128="Excluded", OR(G2128="INCLUDED", G2128="CERTAINLY INCLUDED", G2128="MAYBE")), "AI: Yes, Human: No", "Other Conflict")))))</f>
        <v>Mutually Excluded</v>
      </c>
      <c r="K2128" s="10"/>
      <c r="L2128" s="10"/>
      <c r="N2128" s="220" t="s">
        <v>19</v>
      </c>
      <c r="O2128" s="54" t="str">
        <f>IF(J2128="Mutually Excluded","Exclude",IF(J2128= "Mutually Included","Include",M2128))</f>
        <v>Exclude</v>
      </c>
      <c r="P2128" s="54" t="str">
        <f>'Humans Alignment T&amp;A'!Z2128</f>
        <v>Exclude</v>
      </c>
      <c r="Q2128" s="120" t="str">
        <f>IF(AND(O2128="Exclude", P2128="Exclude"), "Mutually Excluded", IF(AND(OR(O2128="CERTAINLY INCLUDED", O2128="INCLUDE" ), OR(P2128="INCLUDE", P2128="MAYBE")), "MUTUALLY INCLUDED", IF(AND(O2128="MAYBE", P2128="MAYBE"), "Mutually MAYBE", IF(AND(O2128="Exclude", OR(P2128="INCLUDE", P2128="MAYBE")), "AI+Hum: No, Hum1+2: Yes", IF(AND(P2128="Exclude", OR(O2128="INCLUDE", O2128="CERTAINLY INCLUDED", H2128="MAYBE")), "Ai+hum: Yes, Hum1+2: No", "Other Conflict")))))</f>
        <v>Mutually Excluded</v>
      </c>
      <c r="U2128" s="121" t="str">
        <f>IF(Q2128="Mutually Excluded","Exclude",IF(Q2128= "Mutually Included","Include",R2128))</f>
        <v>Exclude</v>
      </c>
      <c r="V2128" s="122"/>
      <c r="X2128" s="122"/>
      <c r="Y2128" s="122"/>
      <c r="Z2128" s="103" t="str">
        <f t="shared" si="301"/>
        <v/>
      </c>
      <c r="AA2128" s="256"/>
      <c r="AB2128" s="186"/>
      <c r="AC2128" s="186"/>
      <c r="AD2128" s="203"/>
      <c r="AF2128" s="203"/>
      <c r="AG2128" s="102" t="str">
        <f t="shared" si="303"/>
        <v/>
      </c>
      <c r="AH2128" s="10" t="str">
        <f t="shared" si="304"/>
        <v/>
      </c>
      <c r="AI2128" s="102"/>
      <c r="AJ2128" s="10"/>
      <c r="AK2128" s="10"/>
      <c r="AL2128" s="105"/>
      <c r="AM2128" s="102"/>
      <c r="AN2128" s="10"/>
      <c r="AO2128" s="10" t="str">
        <f t="shared" si="302"/>
        <v/>
      </c>
      <c r="AP2128" s="10"/>
      <c r="AQ2128" s="10"/>
      <c r="AR2128" s="10"/>
      <c r="AS2128" s="10"/>
      <c r="AT2128" s="10"/>
      <c r="AU2128" s="10" t="str">
        <f>IF(O2128="include",AF2128,"")</f>
        <v/>
      </c>
      <c r="AV2128" s="54" t="str">
        <f>IF(P2128="include",AF2128,"")</f>
        <v/>
      </c>
    </row>
    <row r="2129" spans="1:60" s="54" customFormat="1" ht="30">
      <c r="A2129" s="10">
        <v>2281</v>
      </c>
      <c r="B2129" s="10"/>
      <c r="C2129" s="10" t="s">
        <v>2724</v>
      </c>
      <c r="D2129" s="10">
        <v>2</v>
      </c>
      <c r="E2129" s="10">
        <v>2</v>
      </c>
      <c r="F2129" s="10">
        <v>2</v>
      </c>
      <c r="G2129" s="119" t="str">
        <f t="shared" si="305"/>
        <v>EXCLUDED</v>
      </c>
      <c r="H2129" s="147" t="s">
        <v>901</v>
      </c>
      <c r="I2129" s="189" t="s">
        <v>901</v>
      </c>
      <c r="J2129" s="10" t="str">
        <f>IF(AND(G2129="Excluded", H2129="Excluded"), "Mutually Excluded", IF(AND(OR(G2129="CERTAINLY INCLUDED", G2129="INCLUDED", G2129="MAYBE" ), OR(H2129="INCLUDED", H2129="MAYBE")), "MUTUALLY INCLUDED", IF(AND(G2129="MAYBE", H2129="MAYBE"), "Mutually MAYBE", IF(AND(G2129="Excluded", OR(H2129="INCLUDED", H2129="MAYBE")), "AI: No, Human: Yes", IF(AND(H2129="Excluded", OR(G2129="INCLUDED", G2129="CERTAINLY INCLUDED", G2129="MAYBE")), "AI: Yes, Human: No", "Other Conflict")))))</f>
        <v>Mutually Excluded</v>
      </c>
      <c r="K2129" s="10"/>
      <c r="L2129" s="10"/>
      <c r="N2129" s="220" t="s">
        <v>19</v>
      </c>
      <c r="O2129" s="54" t="str">
        <f>IF(J2129="Mutually Excluded","Exclude",IF(J2129= "Mutually Included","Include",M2129))</f>
        <v>Exclude</v>
      </c>
      <c r="P2129" s="54" t="str">
        <f>'Humans Alignment T&amp;A'!Z2129</f>
        <v>Exclude</v>
      </c>
      <c r="Q2129" s="120" t="str">
        <f>IF(AND(O2129="Exclude", P2129="Exclude"), "Mutually Excluded", IF(AND(OR(O2129="CERTAINLY INCLUDED", O2129="INCLUDE" ), OR(P2129="INCLUDE", P2129="MAYBE")), "MUTUALLY INCLUDED", IF(AND(O2129="MAYBE", P2129="MAYBE"), "Mutually MAYBE", IF(AND(O2129="Exclude", OR(P2129="INCLUDE", P2129="MAYBE")), "AI+Hum: No, Hum1+2: Yes", IF(AND(P2129="Exclude", OR(O2129="INCLUDE", O2129="CERTAINLY INCLUDED", H2129="MAYBE")), "Ai+hum: Yes, Hum1+2: No", "Other Conflict")))))</f>
        <v>Mutually Excluded</v>
      </c>
      <c r="U2129" s="121" t="str">
        <f>IF(Q2129="Mutually Excluded","Exclude",IF(Q2129= "Mutually Included","Include",R2129))</f>
        <v>Exclude</v>
      </c>
      <c r="V2129" s="122"/>
      <c r="X2129" s="122"/>
      <c r="Y2129" s="122"/>
      <c r="Z2129" s="103" t="str">
        <f t="shared" si="301"/>
        <v/>
      </c>
      <c r="AA2129" s="256"/>
      <c r="AB2129" s="186"/>
      <c r="AC2129" s="186"/>
      <c r="AD2129" s="203"/>
      <c r="AF2129" s="203"/>
      <c r="AG2129" s="102" t="str">
        <f t="shared" si="303"/>
        <v/>
      </c>
      <c r="AH2129" s="10" t="str">
        <f t="shared" si="304"/>
        <v/>
      </c>
      <c r="AI2129" s="102"/>
      <c r="AJ2129" s="10"/>
      <c r="AK2129" s="10"/>
      <c r="AL2129" s="105"/>
      <c r="AM2129" s="102"/>
      <c r="AN2129" s="10"/>
      <c r="AO2129" s="10" t="str">
        <f t="shared" si="302"/>
        <v/>
      </c>
      <c r="AP2129" s="10"/>
      <c r="AQ2129" s="10"/>
      <c r="AR2129" s="10"/>
      <c r="AS2129" s="10"/>
      <c r="AT2129" s="10"/>
      <c r="AU2129" s="10" t="str">
        <f>IF(O2129="include",AF2129,"")</f>
        <v/>
      </c>
      <c r="AV2129" s="54" t="str">
        <f>IF(P2129="include",AF2129,"")</f>
        <v/>
      </c>
    </row>
    <row r="2130" spans="1:60" s="54" customFormat="1" ht="30">
      <c r="A2130" s="10">
        <v>2282</v>
      </c>
      <c r="B2130" s="10"/>
      <c r="C2130" s="10" t="s">
        <v>2725</v>
      </c>
      <c r="D2130" s="10">
        <v>1</v>
      </c>
      <c r="E2130" s="10">
        <v>1</v>
      </c>
      <c r="F2130" s="10">
        <v>1</v>
      </c>
      <c r="G2130" s="119" t="str">
        <f t="shared" si="305"/>
        <v>EXCLUDED</v>
      </c>
      <c r="H2130" s="147" t="s">
        <v>901</v>
      </c>
      <c r="I2130" s="189" t="s">
        <v>901</v>
      </c>
      <c r="J2130" s="10" t="str">
        <f>IF(AND(G2130="Excluded", H2130="Excluded"), "Mutually Excluded", IF(AND(OR(G2130="CERTAINLY INCLUDED", G2130="INCLUDED", G2130="MAYBE" ), OR(H2130="INCLUDED", H2130="MAYBE")), "MUTUALLY INCLUDED", IF(AND(G2130="MAYBE", H2130="MAYBE"), "Mutually MAYBE", IF(AND(G2130="Excluded", OR(H2130="INCLUDED", H2130="MAYBE")), "AI: No, Human: Yes", IF(AND(H2130="Excluded", OR(G2130="INCLUDED", G2130="CERTAINLY INCLUDED", G2130="MAYBE")), "AI: Yes, Human: No", "Other Conflict")))))</f>
        <v>Mutually Excluded</v>
      </c>
      <c r="K2130" s="10"/>
      <c r="L2130" s="10"/>
      <c r="N2130" s="220" t="s">
        <v>19</v>
      </c>
      <c r="O2130" s="54" t="str">
        <f>IF(J2130="Mutually Excluded","Exclude",IF(J2130= "Mutually Included","Include",M2130))</f>
        <v>Exclude</v>
      </c>
      <c r="P2130" s="54" t="str">
        <f>'Humans Alignment T&amp;A'!Z2130</f>
        <v>Exclude</v>
      </c>
      <c r="Q2130" s="120" t="str">
        <f>IF(AND(O2130="Exclude", P2130="Exclude"), "Mutually Excluded", IF(AND(OR(O2130="CERTAINLY INCLUDED", O2130="INCLUDE" ), OR(P2130="INCLUDE", P2130="MAYBE")), "MUTUALLY INCLUDED", IF(AND(O2130="MAYBE", P2130="MAYBE"), "Mutually MAYBE", IF(AND(O2130="Exclude", OR(P2130="INCLUDE", P2130="MAYBE")), "AI+Hum: No, Hum1+2: Yes", IF(AND(P2130="Exclude", OR(O2130="INCLUDE", O2130="CERTAINLY INCLUDED", H2130="MAYBE")), "Ai+hum: Yes, Hum1+2: No", "Other Conflict")))))</f>
        <v>Mutually Excluded</v>
      </c>
      <c r="U2130" s="121" t="str">
        <f>IF(Q2130="Mutually Excluded","Exclude",IF(Q2130= "Mutually Included","Include",R2130))</f>
        <v>Exclude</v>
      </c>
      <c r="V2130" s="122"/>
      <c r="X2130" s="122"/>
      <c r="Y2130" s="122"/>
      <c r="Z2130" s="103" t="str">
        <f t="shared" si="301"/>
        <v/>
      </c>
      <c r="AA2130" s="256"/>
      <c r="AB2130" s="186"/>
      <c r="AC2130" s="186"/>
      <c r="AD2130" s="203"/>
      <c r="AF2130" s="203"/>
      <c r="AG2130" s="102" t="str">
        <f t="shared" si="303"/>
        <v/>
      </c>
      <c r="AH2130" s="10" t="str">
        <f t="shared" si="304"/>
        <v/>
      </c>
      <c r="AI2130" s="102"/>
      <c r="AJ2130" s="10"/>
      <c r="AK2130" s="10"/>
      <c r="AL2130" s="105"/>
      <c r="AM2130" s="102"/>
      <c r="AN2130" s="10"/>
      <c r="AO2130" s="10" t="str">
        <f t="shared" si="302"/>
        <v/>
      </c>
      <c r="AP2130" s="10"/>
      <c r="AQ2130" s="10"/>
      <c r="AR2130" s="10"/>
      <c r="AS2130" s="10"/>
      <c r="AT2130" s="10"/>
      <c r="AU2130" s="10" t="str">
        <f>IF(O2130="include",AF2130,"")</f>
        <v/>
      </c>
      <c r="AV2130" s="54" t="str">
        <f>IF(P2130="include",AF2130,"")</f>
        <v/>
      </c>
    </row>
    <row r="2131" spans="1:60" s="54" customFormat="1" ht="45">
      <c r="A2131" s="10">
        <v>2283</v>
      </c>
      <c r="B2131" s="10"/>
      <c r="C2131" s="10" t="s">
        <v>2726</v>
      </c>
      <c r="D2131" s="10">
        <v>3</v>
      </c>
      <c r="E2131" s="10">
        <v>3</v>
      </c>
      <c r="F2131" s="10">
        <v>3</v>
      </c>
      <c r="G2131" s="119" t="str">
        <f t="shared" si="305"/>
        <v>EXCLUDED</v>
      </c>
      <c r="H2131" s="147" t="s">
        <v>901</v>
      </c>
      <c r="I2131" s="189" t="s">
        <v>901</v>
      </c>
      <c r="J2131" s="10" t="str">
        <f>IF(AND(G2131="Excluded", H2131="Excluded"), "Mutually Excluded", IF(AND(OR(G2131="CERTAINLY INCLUDED", G2131="INCLUDED", G2131="MAYBE" ), OR(H2131="INCLUDED", H2131="MAYBE")), "MUTUALLY INCLUDED", IF(AND(G2131="MAYBE", H2131="MAYBE"), "Mutually MAYBE", IF(AND(G2131="Excluded", OR(H2131="INCLUDED", H2131="MAYBE")), "AI: No, Human: Yes", IF(AND(H2131="Excluded", OR(G2131="INCLUDED", G2131="CERTAINLY INCLUDED", G2131="MAYBE")), "AI: Yes, Human: No", "Other Conflict")))))</f>
        <v>Mutually Excluded</v>
      </c>
      <c r="K2131" s="10"/>
      <c r="L2131" s="10"/>
      <c r="N2131" s="220" t="s">
        <v>19</v>
      </c>
      <c r="O2131" s="54" t="str">
        <f>IF(J2131="Mutually Excluded","Exclude",IF(J2131= "Mutually Included","Include",M2131))</f>
        <v>Exclude</v>
      </c>
      <c r="P2131" s="54" t="str">
        <f>'Humans Alignment T&amp;A'!Z2131</f>
        <v>Exclude</v>
      </c>
      <c r="Q2131" s="120" t="str">
        <f>IF(AND(O2131="Exclude", P2131="Exclude"), "Mutually Excluded", IF(AND(OR(O2131="CERTAINLY INCLUDED", O2131="INCLUDE" ), OR(P2131="INCLUDE", P2131="MAYBE")), "MUTUALLY INCLUDED", IF(AND(O2131="MAYBE", P2131="MAYBE"), "Mutually MAYBE", IF(AND(O2131="Exclude", OR(P2131="INCLUDE", P2131="MAYBE")), "AI+Hum: No, Hum1+2: Yes", IF(AND(P2131="Exclude", OR(O2131="INCLUDE", O2131="CERTAINLY INCLUDED", H2131="MAYBE")), "Ai+hum: Yes, Hum1+2: No", "Other Conflict")))))</f>
        <v>Mutually Excluded</v>
      </c>
      <c r="U2131" s="121" t="str">
        <f>IF(Q2131="Mutually Excluded","Exclude",IF(Q2131= "Mutually Included","Include",R2131))</f>
        <v>Exclude</v>
      </c>
      <c r="V2131" s="122"/>
      <c r="X2131" s="122"/>
      <c r="Y2131" s="122"/>
      <c r="Z2131" s="103" t="str">
        <f t="shared" si="301"/>
        <v/>
      </c>
      <c r="AA2131" s="256"/>
      <c r="AB2131" s="186"/>
      <c r="AC2131" s="186"/>
      <c r="AD2131" s="203"/>
      <c r="AF2131" s="203"/>
      <c r="AG2131" s="102" t="str">
        <f t="shared" si="303"/>
        <v/>
      </c>
      <c r="AH2131" s="10" t="str">
        <f t="shared" si="304"/>
        <v/>
      </c>
      <c r="AI2131" s="102"/>
      <c r="AJ2131" s="10"/>
      <c r="AK2131" s="10"/>
      <c r="AL2131" s="105"/>
      <c r="AM2131" s="102"/>
      <c r="AN2131" s="10"/>
      <c r="AO2131" s="10" t="str">
        <f t="shared" si="302"/>
        <v/>
      </c>
      <c r="AP2131" s="10"/>
      <c r="AQ2131" s="10"/>
      <c r="AR2131" s="10"/>
      <c r="AS2131" s="10"/>
      <c r="AT2131" s="10"/>
      <c r="AU2131" s="10" t="str">
        <f>IF(O2131="include",AF2131,"")</f>
        <v/>
      </c>
      <c r="AV2131" s="54" t="str">
        <f>IF(P2131="include",AF2131,"")</f>
        <v/>
      </c>
    </row>
    <row r="2132" spans="1:60" s="54" customFormat="1" ht="45">
      <c r="A2132" s="10">
        <v>2284</v>
      </c>
      <c r="B2132" s="10"/>
      <c r="C2132" s="10" t="s">
        <v>2727</v>
      </c>
      <c r="D2132" s="10">
        <v>2</v>
      </c>
      <c r="E2132" s="10">
        <v>2</v>
      </c>
      <c r="F2132" s="10">
        <v>2</v>
      </c>
      <c r="G2132" s="119" t="str">
        <f t="shared" si="305"/>
        <v>EXCLUDED</v>
      </c>
      <c r="H2132" s="147" t="s">
        <v>901</v>
      </c>
      <c r="I2132" s="189" t="s">
        <v>901</v>
      </c>
      <c r="J2132" s="10" t="str">
        <f>IF(AND(G2132="Excluded", H2132="Excluded"), "Mutually Excluded", IF(AND(OR(G2132="CERTAINLY INCLUDED", G2132="INCLUDED", G2132="MAYBE" ), OR(H2132="INCLUDED", H2132="MAYBE")), "MUTUALLY INCLUDED", IF(AND(G2132="MAYBE", H2132="MAYBE"), "Mutually MAYBE", IF(AND(G2132="Excluded", OR(H2132="INCLUDED", H2132="MAYBE")), "AI: No, Human: Yes", IF(AND(H2132="Excluded", OR(G2132="INCLUDED", G2132="CERTAINLY INCLUDED", G2132="MAYBE")), "AI: Yes, Human: No", "Other Conflict")))))</f>
        <v>Mutually Excluded</v>
      </c>
      <c r="K2132" s="10"/>
      <c r="L2132" s="10"/>
      <c r="N2132" s="220" t="s">
        <v>19</v>
      </c>
      <c r="O2132" s="54" t="str">
        <f>IF(J2132="Mutually Excluded","Exclude",IF(J2132= "Mutually Included","Include",M2132))</f>
        <v>Exclude</v>
      </c>
      <c r="P2132" s="54" t="str">
        <f>'Humans Alignment T&amp;A'!Z2132</f>
        <v>Exclude</v>
      </c>
      <c r="Q2132" s="120" t="str">
        <f>IF(AND(O2132="Exclude", P2132="Exclude"), "Mutually Excluded", IF(AND(OR(O2132="CERTAINLY INCLUDED", O2132="INCLUDE" ), OR(P2132="INCLUDE", P2132="MAYBE")), "MUTUALLY INCLUDED", IF(AND(O2132="MAYBE", P2132="MAYBE"), "Mutually MAYBE", IF(AND(O2132="Exclude", OR(P2132="INCLUDE", P2132="MAYBE")), "AI+Hum: No, Hum1+2: Yes", IF(AND(P2132="Exclude", OR(O2132="INCLUDE", O2132="CERTAINLY INCLUDED", H2132="MAYBE")), "Ai+hum: Yes, Hum1+2: No", "Other Conflict")))))</f>
        <v>Mutually Excluded</v>
      </c>
      <c r="U2132" s="121" t="str">
        <f>IF(Q2132="Mutually Excluded","Exclude",IF(Q2132= "Mutually Included","Include",R2132))</f>
        <v>Exclude</v>
      </c>
      <c r="V2132" s="122"/>
      <c r="X2132" s="122"/>
      <c r="Y2132" s="122"/>
      <c r="Z2132" s="103" t="str">
        <f t="shared" si="301"/>
        <v/>
      </c>
      <c r="AA2132" s="256"/>
      <c r="AB2132" s="186"/>
      <c r="AC2132" s="186"/>
      <c r="AD2132" s="203"/>
      <c r="AF2132" s="203"/>
      <c r="AG2132" s="102" t="str">
        <f t="shared" si="303"/>
        <v/>
      </c>
      <c r="AH2132" s="10" t="str">
        <f t="shared" si="304"/>
        <v/>
      </c>
      <c r="AI2132" s="102"/>
      <c r="AJ2132" s="10"/>
      <c r="AK2132" s="10"/>
      <c r="AL2132" s="105"/>
      <c r="AM2132" s="102"/>
      <c r="AN2132" s="10"/>
      <c r="AO2132" s="10" t="str">
        <f t="shared" si="302"/>
        <v/>
      </c>
      <c r="AP2132" s="10"/>
      <c r="AQ2132" s="10"/>
      <c r="AR2132" s="10"/>
      <c r="AS2132" s="10"/>
      <c r="AT2132" s="10"/>
      <c r="AU2132" s="10" t="str">
        <f>IF(O2132="include",AF2132,"")</f>
        <v/>
      </c>
      <c r="AV2132" s="54" t="str">
        <f>IF(P2132="include",AF2132,"")</f>
        <v/>
      </c>
    </row>
    <row r="2133" spans="1:60" s="54" customFormat="1" ht="45">
      <c r="A2133" s="10">
        <v>2285</v>
      </c>
      <c r="B2133" s="10"/>
      <c r="C2133" s="10" t="s">
        <v>2728</v>
      </c>
      <c r="D2133" s="10">
        <v>3</v>
      </c>
      <c r="E2133" s="10">
        <v>3</v>
      </c>
      <c r="F2133" s="10">
        <v>3</v>
      </c>
      <c r="G2133" s="119" t="str">
        <f t="shared" si="305"/>
        <v>EXCLUDED</v>
      </c>
      <c r="H2133" s="147" t="s">
        <v>901</v>
      </c>
      <c r="I2133" s="189" t="s">
        <v>901</v>
      </c>
      <c r="J2133" s="10" t="str">
        <f>IF(AND(G2133="Excluded", H2133="Excluded"), "Mutually Excluded", IF(AND(OR(G2133="CERTAINLY INCLUDED", G2133="INCLUDED", G2133="MAYBE" ), OR(H2133="INCLUDED", H2133="MAYBE")), "MUTUALLY INCLUDED", IF(AND(G2133="MAYBE", H2133="MAYBE"), "Mutually MAYBE", IF(AND(G2133="Excluded", OR(H2133="INCLUDED", H2133="MAYBE")), "AI: No, Human: Yes", IF(AND(H2133="Excluded", OR(G2133="INCLUDED", G2133="CERTAINLY INCLUDED", G2133="MAYBE")), "AI: Yes, Human: No", "Other Conflict")))))</f>
        <v>Mutually Excluded</v>
      </c>
      <c r="K2133" s="10"/>
      <c r="L2133" s="10"/>
      <c r="N2133" s="220" t="s">
        <v>19</v>
      </c>
      <c r="O2133" s="54" t="str">
        <f>IF(J2133="Mutually Excluded","Exclude",IF(J2133= "Mutually Included","Include",M2133))</f>
        <v>Exclude</v>
      </c>
      <c r="P2133" s="54" t="str">
        <f>'Humans Alignment T&amp;A'!Z2133</f>
        <v>Exclude</v>
      </c>
      <c r="Q2133" s="120" t="str">
        <f>IF(AND(O2133="Exclude", P2133="Exclude"), "Mutually Excluded", IF(AND(OR(O2133="CERTAINLY INCLUDED", O2133="INCLUDE" ), OR(P2133="INCLUDE", P2133="MAYBE")), "MUTUALLY INCLUDED", IF(AND(O2133="MAYBE", P2133="MAYBE"), "Mutually MAYBE", IF(AND(O2133="Exclude", OR(P2133="INCLUDE", P2133="MAYBE")), "AI+Hum: No, Hum1+2: Yes", IF(AND(P2133="Exclude", OR(O2133="INCLUDE", O2133="CERTAINLY INCLUDED", H2133="MAYBE")), "Ai+hum: Yes, Hum1+2: No", "Other Conflict")))))</f>
        <v>Mutually Excluded</v>
      </c>
      <c r="U2133" s="121" t="str">
        <f>IF(Q2133="Mutually Excluded","Exclude",IF(Q2133= "Mutually Included","Include",R2133))</f>
        <v>Exclude</v>
      </c>
      <c r="V2133" s="122"/>
      <c r="X2133" s="122"/>
      <c r="Y2133" s="122"/>
      <c r="Z2133" s="103" t="str">
        <f t="shared" si="301"/>
        <v/>
      </c>
      <c r="AA2133" s="256"/>
      <c r="AB2133" s="186"/>
      <c r="AC2133" s="186"/>
      <c r="AD2133" s="203"/>
      <c r="AF2133" s="203"/>
      <c r="AG2133" s="102" t="str">
        <f t="shared" si="303"/>
        <v/>
      </c>
      <c r="AH2133" s="10" t="str">
        <f t="shared" si="304"/>
        <v/>
      </c>
      <c r="AI2133" s="102"/>
      <c r="AJ2133" s="10"/>
      <c r="AK2133" s="10"/>
      <c r="AL2133" s="105"/>
      <c r="AM2133" s="102"/>
      <c r="AN2133" s="10"/>
      <c r="AO2133" s="10" t="str">
        <f t="shared" si="302"/>
        <v/>
      </c>
      <c r="AP2133" s="10"/>
      <c r="AQ2133" s="10"/>
      <c r="AR2133" s="10"/>
      <c r="AS2133" s="10"/>
      <c r="AT2133" s="10"/>
      <c r="AU2133" s="10" t="str">
        <f>IF(O2133="include",AF2133,"")</f>
        <v/>
      </c>
      <c r="AV2133" s="54" t="str">
        <f>IF(P2133="include",AF2133,"")</f>
        <v/>
      </c>
    </row>
    <row r="2134" spans="1:60" s="54" customFormat="1" ht="30">
      <c r="A2134" s="10">
        <v>2286</v>
      </c>
      <c r="B2134" s="10"/>
      <c r="C2134" s="10" t="s">
        <v>2729</v>
      </c>
      <c r="D2134" s="10">
        <v>2</v>
      </c>
      <c r="E2134" s="10">
        <v>2</v>
      </c>
      <c r="F2134" s="10">
        <v>2</v>
      </c>
      <c r="G2134" s="119" t="str">
        <f t="shared" si="305"/>
        <v>EXCLUDED</v>
      </c>
      <c r="H2134" s="147" t="s">
        <v>901</v>
      </c>
      <c r="I2134" s="189" t="s">
        <v>901</v>
      </c>
      <c r="J2134" s="10" t="str">
        <f>IF(AND(G2134="Excluded", H2134="Excluded"), "Mutually Excluded", IF(AND(OR(G2134="CERTAINLY INCLUDED", G2134="INCLUDED", G2134="MAYBE" ), OR(H2134="INCLUDED", H2134="MAYBE")), "MUTUALLY INCLUDED", IF(AND(G2134="MAYBE", H2134="MAYBE"), "Mutually MAYBE", IF(AND(G2134="Excluded", OR(H2134="INCLUDED", H2134="MAYBE")), "AI: No, Human: Yes", IF(AND(H2134="Excluded", OR(G2134="INCLUDED", G2134="CERTAINLY INCLUDED", G2134="MAYBE")), "AI: Yes, Human: No", "Other Conflict")))))</f>
        <v>Mutually Excluded</v>
      </c>
      <c r="K2134" s="10"/>
      <c r="L2134" s="10"/>
      <c r="N2134" s="220" t="s">
        <v>19</v>
      </c>
      <c r="O2134" s="54" t="str">
        <f>IF(J2134="Mutually Excluded","Exclude",IF(J2134= "Mutually Included","Include",M2134))</f>
        <v>Exclude</v>
      </c>
      <c r="P2134" s="54" t="str">
        <f>'Humans Alignment T&amp;A'!Z2134</f>
        <v>Exclude</v>
      </c>
      <c r="Q2134" s="120" t="str">
        <f>IF(AND(O2134="Exclude", P2134="Exclude"), "Mutually Excluded", IF(AND(OR(O2134="CERTAINLY INCLUDED", O2134="INCLUDE" ), OR(P2134="INCLUDE", P2134="MAYBE")), "MUTUALLY INCLUDED", IF(AND(O2134="MAYBE", P2134="MAYBE"), "Mutually MAYBE", IF(AND(O2134="Exclude", OR(P2134="INCLUDE", P2134="MAYBE")), "AI+Hum: No, Hum1+2: Yes", IF(AND(P2134="Exclude", OR(O2134="INCLUDE", O2134="CERTAINLY INCLUDED", H2134="MAYBE")), "Ai+hum: Yes, Hum1+2: No", "Other Conflict")))))</f>
        <v>Mutually Excluded</v>
      </c>
      <c r="U2134" s="121" t="str">
        <f>IF(Q2134="Mutually Excluded","Exclude",IF(Q2134= "Mutually Included","Include",R2134))</f>
        <v>Exclude</v>
      </c>
      <c r="V2134" s="122"/>
      <c r="X2134" s="122"/>
      <c r="Y2134" s="122"/>
      <c r="Z2134" s="103" t="str">
        <f t="shared" si="301"/>
        <v/>
      </c>
      <c r="AA2134" s="256"/>
      <c r="AB2134" s="186"/>
      <c r="AC2134" s="186"/>
      <c r="AD2134" s="203"/>
      <c r="AF2134" s="203"/>
      <c r="AG2134" s="102" t="str">
        <f t="shared" si="303"/>
        <v/>
      </c>
      <c r="AH2134" s="10" t="str">
        <f t="shared" si="304"/>
        <v/>
      </c>
      <c r="AI2134" s="102"/>
      <c r="AJ2134" s="10"/>
      <c r="AK2134" s="10"/>
      <c r="AL2134" s="105"/>
      <c r="AM2134" s="102"/>
      <c r="AN2134" s="10"/>
      <c r="AO2134" s="10" t="str">
        <f t="shared" si="302"/>
        <v/>
      </c>
      <c r="AP2134" s="10"/>
      <c r="AQ2134" s="10"/>
      <c r="AR2134" s="10"/>
      <c r="AS2134" s="10"/>
      <c r="AT2134" s="10"/>
      <c r="AU2134" s="10" t="str">
        <f>IF(O2134="include",AF2134,"")</f>
        <v/>
      </c>
      <c r="AV2134" s="54" t="str">
        <f>IF(P2134="include",AF2134,"")</f>
        <v/>
      </c>
    </row>
    <row r="2135" spans="1:60" s="54" customFormat="1" ht="30">
      <c r="A2135" s="10">
        <v>2287</v>
      </c>
      <c r="B2135" s="10"/>
      <c r="C2135" s="10" t="s">
        <v>2730</v>
      </c>
      <c r="D2135" s="10">
        <v>4</v>
      </c>
      <c r="E2135" s="10">
        <v>3</v>
      </c>
      <c r="F2135" s="10">
        <v>4</v>
      </c>
      <c r="G2135" s="119" t="str">
        <f t="shared" si="305"/>
        <v>EXCLUDED</v>
      </c>
      <c r="H2135" s="147" t="s">
        <v>901</v>
      </c>
      <c r="I2135" s="189" t="s">
        <v>901</v>
      </c>
      <c r="J2135" s="10" t="str">
        <f>IF(AND(G2135="Excluded", H2135="Excluded"), "Mutually Excluded", IF(AND(OR(G2135="CERTAINLY INCLUDED", G2135="INCLUDED", G2135="MAYBE" ), OR(H2135="INCLUDED", H2135="MAYBE")), "MUTUALLY INCLUDED", IF(AND(G2135="MAYBE", H2135="MAYBE"), "Mutually MAYBE", IF(AND(G2135="Excluded", OR(H2135="INCLUDED", H2135="MAYBE")), "AI: No, Human: Yes", IF(AND(H2135="Excluded", OR(G2135="INCLUDED", G2135="CERTAINLY INCLUDED", G2135="MAYBE")), "AI: Yes, Human: No", "Other Conflict")))))</f>
        <v>Mutually Excluded</v>
      </c>
      <c r="K2135" s="10"/>
      <c r="L2135" s="10"/>
      <c r="N2135" s="220" t="s">
        <v>19</v>
      </c>
      <c r="O2135" s="54" t="str">
        <f>IF(J2135="Mutually Excluded","Exclude",IF(J2135= "Mutually Included","Include",M2135))</f>
        <v>Exclude</v>
      </c>
      <c r="P2135" s="54" t="str">
        <f>'Humans Alignment T&amp;A'!Z2135</f>
        <v>Exclude</v>
      </c>
      <c r="Q2135" s="120" t="str">
        <f>IF(AND(O2135="Exclude", P2135="Exclude"), "Mutually Excluded", IF(AND(OR(O2135="CERTAINLY INCLUDED", O2135="INCLUDE" ), OR(P2135="INCLUDE", P2135="MAYBE")), "MUTUALLY INCLUDED", IF(AND(O2135="MAYBE", P2135="MAYBE"), "Mutually MAYBE", IF(AND(O2135="Exclude", OR(P2135="INCLUDE", P2135="MAYBE")), "AI+Hum: No, Hum1+2: Yes", IF(AND(P2135="Exclude", OR(O2135="INCLUDE", O2135="CERTAINLY INCLUDED", H2135="MAYBE")), "Ai+hum: Yes, Hum1+2: No", "Other Conflict")))))</f>
        <v>Mutually Excluded</v>
      </c>
      <c r="U2135" s="121" t="str">
        <f>IF(Q2135="Mutually Excluded","Exclude",IF(Q2135= "Mutually Included","Include",R2135))</f>
        <v>Exclude</v>
      </c>
      <c r="V2135" s="122"/>
      <c r="X2135" s="122"/>
      <c r="Y2135" s="122"/>
      <c r="Z2135" s="103" t="str">
        <f t="shared" si="301"/>
        <v/>
      </c>
      <c r="AA2135" s="256"/>
      <c r="AB2135" s="186"/>
      <c r="AC2135" s="186"/>
      <c r="AD2135" s="203"/>
      <c r="AF2135" s="203"/>
      <c r="AG2135" s="102" t="str">
        <f t="shared" si="303"/>
        <v/>
      </c>
      <c r="AH2135" s="10" t="str">
        <f t="shared" si="304"/>
        <v/>
      </c>
      <c r="AI2135" s="102"/>
      <c r="AJ2135" s="10"/>
      <c r="AK2135" s="10"/>
      <c r="AL2135" s="105"/>
      <c r="AM2135" s="102"/>
      <c r="AN2135" s="10"/>
      <c r="AO2135" s="10" t="str">
        <f t="shared" si="302"/>
        <v/>
      </c>
      <c r="AP2135" s="10"/>
      <c r="AQ2135" s="10"/>
      <c r="AR2135" s="10"/>
      <c r="AS2135" s="10"/>
      <c r="AT2135" s="10"/>
      <c r="AU2135" s="10" t="str">
        <f>IF(O2135="include",AF2135,"")</f>
        <v/>
      </c>
      <c r="AV2135" s="54" t="str">
        <f>IF(P2135="include",AF2135,"")</f>
        <v/>
      </c>
    </row>
    <row r="2136" spans="1:60" s="54" customFormat="1" ht="45">
      <c r="A2136" s="10">
        <v>2288</v>
      </c>
      <c r="B2136" s="10"/>
      <c r="C2136" s="10" t="s">
        <v>2731</v>
      </c>
      <c r="D2136" s="10">
        <v>2</v>
      </c>
      <c r="E2136" s="10">
        <v>2</v>
      </c>
      <c r="F2136" s="10">
        <v>2</v>
      </c>
      <c r="G2136" s="119" t="str">
        <f t="shared" si="305"/>
        <v>EXCLUDED</v>
      </c>
      <c r="H2136" s="147" t="s">
        <v>901</v>
      </c>
      <c r="I2136" s="189" t="s">
        <v>901</v>
      </c>
      <c r="J2136" s="10" t="str">
        <f>IF(AND(G2136="Excluded", H2136="Excluded"), "Mutually Excluded", IF(AND(OR(G2136="CERTAINLY INCLUDED", G2136="INCLUDED", G2136="MAYBE" ), OR(H2136="INCLUDED", H2136="MAYBE")), "MUTUALLY INCLUDED", IF(AND(G2136="MAYBE", H2136="MAYBE"), "Mutually MAYBE", IF(AND(G2136="Excluded", OR(H2136="INCLUDED", H2136="MAYBE")), "AI: No, Human: Yes", IF(AND(H2136="Excluded", OR(G2136="INCLUDED", G2136="CERTAINLY INCLUDED", G2136="MAYBE")), "AI: Yes, Human: No", "Other Conflict")))))</f>
        <v>Mutually Excluded</v>
      </c>
      <c r="K2136" s="10"/>
      <c r="L2136" s="10"/>
      <c r="N2136" s="220" t="s">
        <v>19</v>
      </c>
      <c r="O2136" s="54" t="str">
        <f>IF(J2136="Mutually Excluded","Exclude",IF(J2136= "Mutually Included","Include",M2136))</f>
        <v>Exclude</v>
      </c>
      <c r="P2136" s="54" t="str">
        <f>'Humans Alignment T&amp;A'!Z2136</f>
        <v>Exclude</v>
      </c>
      <c r="Q2136" s="120" t="str">
        <f>IF(AND(O2136="Exclude", P2136="Exclude"), "Mutually Excluded", IF(AND(OR(O2136="CERTAINLY INCLUDED", O2136="INCLUDE" ), OR(P2136="INCLUDE", P2136="MAYBE")), "MUTUALLY INCLUDED", IF(AND(O2136="MAYBE", P2136="MAYBE"), "Mutually MAYBE", IF(AND(O2136="Exclude", OR(P2136="INCLUDE", P2136="MAYBE")), "AI+Hum: No, Hum1+2: Yes", IF(AND(P2136="Exclude", OR(O2136="INCLUDE", O2136="CERTAINLY INCLUDED", H2136="MAYBE")), "Ai+hum: Yes, Hum1+2: No", "Other Conflict")))))</f>
        <v>Mutually Excluded</v>
      </c>
      <c r="U2136" s="121" t="str">
        <f>IF(Q2136="Mutually Excluded","Exclude",IF(Q2136= "Mutually Included","Include",R2136))</f>
        <v>Exclude</v>
      </c>
      <c r="V2136" s="122"/>
      <c r="X2136" s="122"/>
      <c r="Y2136" s="122"/>
      <c r="Z2136" s="103" t="str">
        <f t="shared" si="301"/>
        <v/>
      </c>
      <c r="AA2136" s="256"/>
      <c r="AB2136" s="186"/>
      <c r="AC2136" s="186"/>
      <c r="AD2136" s="203"/>
      <c r="AF2136" s="203"/>
      <c r="AG2136" s="102" t="str">
        <f t="shared" si="303"/>
        <v/>
      </c>
      <c r="AH2136" s="10" t="str">
        <f t="shared" si="304"/>
        <v/>
      </c>
      <c r="AI2136" s="102"/>
      <c r="AJ2136" s="10"/>
      <c r="AK2136" s="10"/>
      <c r="AL2136" s="105"/>
      <c r="AM2136" s="102"/>
      <c r="AN2136" s="10"/>
      <c r="AO2136" s="10" t="str">
        <f t="shared" si="302"/>
        <v/>
      </c>
      <c r="AP2136" s="10"/>
      <c r="AQ2136" s="10"/>
      <c r="AR2136" s="10"/>
      <c r="AS2136" s="10"/>
      <c r="AT2136" s="10"/>
      <c r="AU2136" s="10" t="str">
        <f>IF(O2136="include",AF2136,"")</f>
        <v/>
      </c>
      <c r="AV2136" s="54" t="str">
        <f>IF(P2136="include",AF2136,"")</f>
        <v/>
      </c>
    </row>
    <row r="2137" spans="1:60" s="54" customFormat="1" ht="30">
      <c r="A2137" s="10">
        <v>2289</v>
      </c>
      <c r="B2137" s="10"/>
      <c r="C2137" s="10" t="s">
        <v>2732</v>
      </c>
      <c r="D2137" s="10">
        <v>3</v>
      </c>
      <c r="E2137" s="10">
        <v>3</v>
      </c>
      <c r="F2137" s="10">
        <v>3</v>
      </c>
      <c r="G2137" s="119" t="str">
        <f t="shared" si="305"/>
        <v>EXCLUDED</v>
      </c>
      <c r="H2137" s="147" t="s">
        <v>901</v>
      </c>
      <c r="I2137" s="189" t="s">
        <v>901</v>
      </c>
      <c r="J2137" s="10" t="str">
        <f>IF(AND(G2137="Excluded", H2137="Excluded"), "Mutually Excluded", IF(AND(OR(G2137="CERTAINLY INCLUDED", G2137="INCLUDED", G2137="MAYBE" ), OR(H2137="INCLUDED", H2137="MAYBE")), "MUTUALLY INCLUDED", IF(AND(G2137="MAYBE", H2137="MAYBE"), "Mutually MAYBE", IF(AND(G2137="Excluded", OR(H2137="INCLUDED", H2137="MAYBE")), "AI: No, Human: Yes", IF(AND(H2137="Excluded", OR(G2137="INCLUDED", G2137="CERTAINLY INCLUDED", G2137="MAYBE")), "AI: Yes, Human: No", "Other Conflict")))))</f>
        <v>Mutually Excluded</v>
      </c>
      <c r="K2137" s="10"/>
      <c r="L2137" s="10"/>
      <c r="N2137" s="220" t="s">
        <v>19</v>
      </c>
      <c r="O2137" s="54" t="str">
        <f>IF(J2137="Mutually Excluded","Exclude",IF(J2137= "Mutually Included","Include",M2137))</f>
        <v>Exclude</v>
      </c>
      <c r="P2137" s="54" t="str">
        <f>'Humans Alignment T&amp;A'!Z2137</f>
        <v>Exclude</v>
      </c>
      <c r="Q2137" s="120" t="str">
        <f>IF(AND(O2137="Exclude", P2137="Exclude"), "Mutually Excluded", IF(AND(OR(O2137="CERTAINLY INCLUDED", O2137="INCLUDE" ), OR(P2137="INCLUDE", P2137="MAYBE")), "MUTUALLY INCLUDED", IF(AND(O2137="MAYBE", P2137="MAYBE"), "Mutually MAYBE", IF(AND(O2137="Exclude", OR(P2137="INCLUDE", P2137="MAYBE")), "AI+Hum: No, Hum1+2: Yes", IF(AND(P2137="Exclude", OR(O2137="INCLUDE", O2137="CERTAINLY INCLUDED", H2137="MAYBE")), "Ai+hum: Yes, Hum1+2: No", "Other Conflict")))))</f>
        <v>Mutually Excluded</v>
      </c>
      <c r="U2137" s="121" t="str">
        <f>IF(Q2137="Mutually Excluded","Exclude",IF(Q2137= "Mutually Included","Include",R2137))</f>
        <v>Exclude</v>
      </c>
      <c r="V2137" s="122"/>
      <c r="X2137" s="122"/>
      <c r="Y2137" s="122"/>
      <c r="Z2137" s="103" t="str">
        <f t="shared" si="301"/>
        <v/>
      </c>
      <c r="AA2137" s="256"/>
      <c r="AB2137" s="186"/>
      <c r="AC2137" s="186"/>
      <c r="AD2137" s="203"/>
      <c r="AF2137" s="203"/>
      <c r="AG2137" s="102" t="str">
        <f t="shared" si="303"/>
        <v/>
      </c>
      <c r="AH2137" s="10" t="str">
        <f t="shared" si="304"/>
        <v/>
      </c>
      <c r="AI2137" s="102"/>
      <c r="AJ2137" s="10"/>
      <c r="AK2137" s="10"/>
      <c r="AL2137" s="105"/>
      <c r="AM2137" s="102"/>
      <c r="AN2137" s="10"/>
      <c r="AO2137" s="10" t="str">
        <f t="shared" si="302"/>
        <v/>
      </c>
      <c r="AP2137" s="10"/>
      <c r="AQ2137" s="10"/>
      <c r="AR2137" s="10"/>
      <c r="AS2137" s="10"/>
      <c r="AT2137" s="10"/>
      <c r="AU2137" s="10" t="str">
        <f>IF(O2137="include",AF2137,"")</f>
        <v/>
      </c>
      <c r="AV2137" s="54" t="str">
        <f>IF(P2137="include",AF2137,"")</f>
        <v/>
      </c>
    </row>
    <row r="2138" spans="1:60" s="54" customFormat="1" ht="45">
      <c r="A2138" s="10">
        <v>2290</v>
      </c>
      <c r="B2138" s="10"/>
      <c r="C2138" s="10" t="s">
        <v>2733</v>
      </c>
      <c r="D2138" s="10">
        <v>2</v>
      </c>
      <c r="E2138" s="10">
        <v>2</v>
      </c>
      <c r="F2138" s="10">
        <v>2</v>
      </c>
      <c r="G2138" s="119" t="str">
        <f t="shared" si="305"/>
        <v>EXCLUDED</v>
      </c>
      <c r="H2138" s="147" t="s">
        <v>901</v>
      </c>
      <c r="I2138" s="189" t="s">
        <v>901</v>
      </c>
      <c r="J2138" s="10" t="str">
        <f>IF(AND(G2138="Excluded", H2138="Excluded"), "Mutually Excluded", IF(AND(OR(G2138="CERTAINLY INCLUDED", G2138="INCLUDED", G2138="MAYBE" ), OR(H2138="INCLUDED", H2138="MAYBE")), "MUTUALLY INCLUDED", IF(AND(G2138="MAYBE", H2138="MAYBE"), "Mutually MAYBE", IF(AND(G2138="Excluded", OR(H2138="INCLUDED", H2138="MAYBE")), "AI: No, Human: Yes", IF(AND(H2138="Excluded", OR(G2138="INCLUDED", G2138="CERTAINLY INCLUDED", G2138="MAYBE")), "AI: Yes, Human: No", "Other Conflict")))))</f>
        <v>Mutually Excluded</v>
      </c>
      <c r="K2138" s="10"/>
      <c r="L2138" s="10"/>
      <c r="N2138" s="220" t="s">
        <v>19</v>
      </c>
      <c r="O2138" s="54" t="str">
        <f>IF(J2138="Mutually Excluded","Exclude",IF(J2138= "Mutually Included","Include",M2138))</f>
        <v>Exclude</v>
      </c>
      <c r="P2138" s="54" t="str">
        <f>'Humans Alignment T&amp;A'!Z2138</f>
        <v>Exclude</v>
      </c>
      <c r="Q2138" s="120" t="str">
        <f>IF(AND(O2138="Exclude", P2138="Exclude"), "Mutually Excluded", IF(AND(OR(O2138="CERTAINLY INCLUDED", O2138="INCLUDE" ), OR(P2138="INCLUDE", P2138="MAYBE")), "MUTUALLY INCLUDED", IF(AND(O2138="MAYBE", P2138="MAYBE"), "Mutually MAYBE", IF(AND(O2138="Exclude", OR(P2138="INCLUDE", P2138="MAYBE")), "AI+Hum: No, Hum1+2: Yes", IF(AND(P2138="Exclude", OR(O2138="INCLUDE", O2138="CERTAINLY INCLUDED", H2138="MAYBE")), "Ai+hum: Yes, Hum1+2: No", "Other Conflict")))))</f>
        <v>Mutually Excluded</v>
      </c>
      <c r="U2138" s="121" t="str">
        <f>IF(Q2138="Mutually Excluded","Exclude",IF(Q2138= "Mutually Included","Include",R2138))</f>
        <v>Exclude</v>
      </c>
      <c r="V2138" s="122"/>
      <c r="X2138" s="122"/>
      <c r="Y2138" s="122"/>
      <c r="Z2138" s="103" t="str">
        <f t="shared" si="301"/>
        <v/>
      </c>
      <c r="AA2138" s="256"/>
      <c r="AB2138" s="186"/>
      <c r="AC2138" s="186"/>
      <c r="AD2138" s="203"/>
      <c r="AF2138" s="203"/>
      <c r="AG2138" s="102" t="str">
        <f t="shared" si="303"/>
        <v/>
      </c>
      <c r="AH2138" s="10" t="str">
        <f t="shared" si="304"/>
        <v/>
      </c>
      <c r="AI2138" s="102"/>
      <c r="AJ2138" s="10"/>
      <c r="AK2138" s="10"/>
      <c r="AL2138" s="105"/>
      <c r="AM2138" s="102"/>
      <c r="AN2138" s="10"/>
      <c r="AO2138" s="10" t="str">
        <f t="shared" si="302"/>
        <v/>
      </c>
      <c r="AP2138" s="10"/>
      <c r="AQ2138" s="10"/>
      <c r="AR2138" s="10"/>
      <c r="AS2138" s="10"/>
      <c r="AT2138" s="10"/>
      <c r="AU2138" s="10" t="str">
        <f>IF(O2138="include",AF2138,"")</f>
        <v/>
      </c>
      <c r="AV2138" s="54" t="str">
        <f>IF(P2138="include",AF2138,"")</f>
        <v/>
      </c>
    </row>
    <row r="2139" spans="1:60" s="54" customFormat="1" ht="60">
      <c r="A2139" s="10">
        <v>2291</v>
      </c>
      <c r="B2139" s="10"/>
      <c r="C2139" s="10" t="s">
        <v>2734</v>
      </c>
      <c r="D2139" s="10">
        <v>3</v>
      </c>
      <c r="E2139" s="10">
        <v>3</v>
      </c>
      <c r="F2139" s="10">
        <v>3</v>
      </c>
      <c r="G2139" s="119" t="str">
        <f t="shared" si="305"/>
        <v>EXCLUDED</v>
      </c>
      <c r="H2139" s="147" t="s">
        <v>901</v>
      </c>
      <c r="I2139" s="189" t="s">
        <v>901</v>
      </c>
      <c r="J2139" s="10" t="str">
        <f>IF(AND(G2139="Excluded", H2139="Excluded"), "Mutually Excluded", IF(AND(OR(G2139="CERTAINLY INCLUDED", G2139="INCLUDED", G2139="MAYBE" ), OR(H2139="INCLUDED", H2139="MAYBE")), "MUTUALLY INCLUDED", IF(AND(G2139="MAYBE", H2139="MAYBE"), "Mutually MAYBE", IF(AND(G2139="Excluded", OR(H2139="INCLUDED", H2139="MAYBE")), "AI: No, Human: Yes", IF(AND(H2139="Excluded", OR(G2139="INCLUDED", G2139="CERTAINLY INCLUDED", G2139="MAYBE")), "AI: Yes, Human: No", "Other Conflict")))))</f>
        <v>Mutually Excluded</v>
      </c>
      <c r="K2139" s="10"/>
      <c r="L2139" s="10"/>
      <c r="N2139" s="220" t="s">
        <v>19</v>
      </c>
      <c r="O2139" s="54" t="str">
        <f>IF(J2139="Mutually Excluded","Exclude",IF(J2139= "Mutually Included","Include",M2139))</f>
        <v>Exclude</v>
      </c>
      <c r="P2139" s="54" t="str">
        <f>'Humans Alignment T&amp;A'!Z2139</f>
        <v>Exclude</v>
      </c>
      <c r="Q2139" s="120" t="str">
        <f>IF(AND(O2139="Exclude", P2139="Exclude"), "Mutually Excluded", IF(AND(OR(O2139="CERTAINLY INCLUDED", O2139="INCLUDE" ), OR(P2139="INCLUDE", P2139="MAYBE")), "MUTUALLY INCLUDED", IF(AND(O2139="MAYBE", P2139="MAYBE"), "Mutually MAYBE", IF(AND(O2139="Exclude", OR(P2139="INCLUDE", P2139="MAYBE")), "AI+Hum: No, Hum1+2: Yes", IF(AND(P2139="Exclude", OR(O2139="INCLUDE", O2139="CERTAINLY INCLUDED", H2139="MAYBE")), "Ai+hum: Yes, Hum1+2: No", "Other Conflict")))))</f>
        <v>Mutually Excluded</v>
      </c>
      <c r="U2139" s="121" t="str">
        <f>IF(Q2139="Mutually Excluded","Exclude",IF(Q2139= "Mutually Included","Include",R2139))</f>
        <v>Exclude</v>
      </c>
      <c r="V2139" s="122"/>
      <c r="X2139" s="122"/>
      <c r="Y2139" s="122"/>
      <c r="Z2139" s="103" t="str">
        <f t="shared" si="301"/>
        <v/>
      </c>
      <c r="AA2139" s="256"/>
      <c r="AB2139" s="186"/>
      <c r="AC2139" s="186"/>
      <c r="AD2139" s="203"/>
      <c r="AF2139" s="203"/>
      <c r="AG2139" s="102" t="str">
        <f t="shared" si="303"/>
        <v/>
      </c>
      <c r="AH2139" s="10" t="str">
        <f t="shared" si="304"/>
        <v/>
      </c>
      <c r="AI2139" s="102"/>
      <c r="AJ2139" s="10"/>
      <c r="AK2139" s="10"/>
      <c r="AL2139" s="105"/>
      <c r="AM2139" s="102"/>
      <c r="AN2139" s="10"/>
      <c r="AO2139" s="10" t="str">
        <f t="shared" si="302"/>
        <v/>
      </c>
      <c r="AP2139" s="10"/>
      <c r="AQ2139" s="10"/>
      <c r="AR2139" s="10"/>
      <c r="AS2139" s="10"/>
      <c r="AT2139" s="10"/>
      <c r="AU2139" s="10" t="str">
        <f>IF(O2139="include",AF2139,"")</f>
        <v/>
      </c>
      <c r="AV2139" s="54" t="str">
        <f>IF(P2139="include",AF2139,"")</f>
        <v/>
      </c>
      <c r="BC2139" s="10"/>
      <c r="BH2139" s="10"/>
    </row>
    <row r="2140" spans="1:60" s="54" customFormat="1" ht="45">
      <c r="A2140" s="10">
        <v>2292</v>
      </c>
      <c r="B2140" s="10"/>
      <c r="C2140" s="10" t="s">
        <v>2735</v>
      </c>
      <c r="D2140" s="10">
        <v>2</v>
      </c>
      <c r="E2140" s="10">
        <v>2</v>
      </c>
      <c r="F2140" s="10">
        <v>2</v>
      </c>
      <c r="G2140" s="119" t="str">
        <f t="shared" si="305"/>
        <v>EXCLUDED</v>
      </c>
      <c r="H2140" s="147" t="s">
        <v>901</v>
      </c>
      <c r="I2140" s="189" t="s">
        <v>901</v>
      </c>
      <c r="J2140" s="10" t="str">
        <f>IF(AND(G2140="Excluded", H2140="Excluded"), "Mutually Excluded", IF(AND(OR(G2140="CERTAINLY INCLUDED", G2140="INCLUDED", G2140="MAYBE" ), OR(H2140="INCLUDED", H2140="MAYBE")), "MUTUALLY INCLUDED", IF(AND(G2140="MAYBE", H2140="MAYBE"), "Mutually MAYBE", IF(AND(G2140="Excluded", OR(H2140="INCLUDED", H2140="MAYBE")), "AI: No, Human: Yes", IF(AND(H2140="Excluded", OR(G2140="INCLUDED", G2140="CERTAINLY INCLUDED", G2140="MAYBE")), "AI: Yes, Human: No", "Other Conflict")))))</f>
        <v>Mutually Excluded</v>
      </c>
      <c r="K2140" s="10"/>
      <c r="L2140" s="10"/>
      <c r="N2140" s="220" t="s">
        <v>19</v>
      </c>
      <c r="O2140" s="54" t="str">
        <f>IF(J2140="Mutually Excluded","Exclude",IF(J2140= "Mutually Included","Include",M2140))</f>
        <v>Exclude</v>
      </c>
      <c r="P2140" s="54" t="str">
        <f>'Humans Alignment T&amp;A'!Z2140</f>
        <v>Exclude</v>
      </c>
      <c r="Q2140" s="120" t="str">
        <f>IF(AND(O2140="Exclude", P2140="Exclude"), "Mutually Excluded", IF(AND(OR(O2140="CERTAINLY INCLUDED", O2140="INCLUDE" ), OR(P2140="INCLUDE", P2140="MAYBE")), "MUTUALLY INCLUDED", IF(AND(O2140="MAYBE", P2140="MAYBE"), "Mutually MAYBE", IF(AND(O2140="Exclude", OR(P2140="INCLUDE", P2140="MAYBE")), "AI+Hum: No, Hum1+2: Yes", IF(AND(P2140="Exclude", OR(O2140="INCLUDE", O2140="CERTAINLY INCLUDED", H2140="MAYBE")), "Ai+hum: Yes, Hum1+2: No", "Other Conflict")))))</f>
        <v>Mutually Excluded</v>
      </c>
      <c r="U2140" s="121" t="str">
        <f>IF(Q2140="Mutually Excluded","Exclude",IF(Q2140= "Mutually Included","Include",R2140))</f>
        <v>Exclude</v>
      </c>
      <c r="V2140" s="122"/>
      <c r="X2140" s="122"/>
      <c r="Y2140" s="122"/>
      <c r="Z2140" s="103" t="str">
        <f t="shared" si="301"/>
        <v/>
      </c>
      <c r="AA2140" s="256"/>
      <c r="AB2140" s="186"/>
      <c r="AC2140" s="186"/>
      <c r="AD2140" s="203"/>
      <c r="AF2140" s="203"/>
      <c r="AG2140" s="102" t="str">
        <f t="shared" si="303"/>
        <v/>
      </c>
      <c r="AH2140" s="10" t="str">
        <f t="shared" si="304"/>
        <v/>
      </c>
      <c r="AI2140" s="102"/>
      <c r="AJ2140" s="10"/>
      <c r="AK2140" s="10"/>
      <c r="AL2140" s="105"/>
      <c r="AM2140" s="102"/>
      <c r="AN2140" s="10"/>
      <c r="AO2140" s="10" t="str">
        <f t="shared" si="302"/>
        <v/>
      </c>
      <c r="AP2140" s="10"/>
      <c r="AQ2140" s="10"/>
      <c r="AR2140" s="10"/>
      <c r="AS2140" s="10"/>
      <c r="AT2140" s="10"/>
      <c r="AU2140" s="10" t="str">
        <f>IF(O2140="include",AF2140,"")</f>
        <v/>
      </c>
      <c r="AV2140" s="54" t="str">
        <f>IF(P2140="include",AF2140,"")</f>
        <v/>
      </c>
      <c r="BC2140" s="10"/>
      <c r="BH2140" s="10"/>
    </row>
    <row r="2141" spans="1:60" s="54" customFormat="1" ht="45">
      <c r="A2141" s="10">
        <v>2293</v>
      </c>
      <c r="B2141" s="10"/>
      <c r="C2141" s="10" t="s">
        <v>2737</v>
      </c>
      <c r="D2141" s="10">
        <v>2</v>
      </c>
      <c r="E2141" s="10">
        <v>1</v>
      </c>
      <c r="F2141" s="10">
        <v>2</v>
      </c>
      <c r="G2141" s="119" t="str">
        <f t="shared" si="305"/>
        <v>EXCLUDED</v>
      </c>
      <c r="H2141" s="147" t="s">
        <v>901</v>
      </c>
      <c r="I2141" s="189" t="s">
        <v>901</v>
      </c>
      <c r="J2141" s="10" t="str">
        <f>IF(AND(G2141="Excluded", H2141="Excluded"), "Mutually Excluded", IF(AND(OR(G2141="CERTAINLY INCLUDED", G2141="INCLUDED", G2141="MAYBE" ), OR(H2141="INCLUDED", H2141="MAYBE")), "MUTUALLY INCLUDED", IF(AND(G2141="MAYBE", H2141="MAYBE"), "Mutually MAYBE", IF(AND(G2141="Excluded", OR(H2141="INCLUDED", H2141="MAYBE")), "AI: No, Human: Yes", IF(AND(H2141="Excluded", OR(G2141="INCLUDED", G2141="CERTAINLY INCLUDED", G2141="MAYBE")), "AI: Yes, Human: No", "Other Conflict")))))</f>
        <v>Mutually Excluded</v>
      </c>
      <c r="K2141" s="10"/>
      <c r="L2141" s="10"/>
      <c r="N2141" s="220" t="s">
        <v>19</v>
      </c>
      <c r="O2141" s="54" t="str">
        <f>IF(J2141="Mutually Excluded","Exclude",IF(J2141= "Mutually Included","Include",M2141))</f>
        <v>Exclude</v>
      </c>
      <c r="P2141" s="54" t="str">
        <f>'Humans Alignment T&amp;A'!Z2141</f>
        <v>Exclude</v>
      </c>
      <c r="Q2141" s="120" t="str">
        <f>IF(AND(O2141="Exclude", P2141="Exclude"), "Mutually Excluded", IF(AND(OR(O2141="CERTAINLY INCLUDED", O2141="INCLUDE" ), OR(P2141="INCLUDE", P2141="MAYBE")), "MUTUALLY INCLUDED", IF(AND(O2141="MAYBE", P2141="MAYBE"), "Mutually MAYBE", IF(AND(O2141="Exclude", OR(P2141="INCLUDE", P2141="MAYBE")), "AI+Hum: No, Hum1+2: Yes", IF(AND(P2141="Exclude", OR(O2141="INCLUDE", O2141="CERTAINLY INCLUDED", H2141="MAYBE")), "Ai+hum: Yes, Hum1+2: No", "Other Conflict")))))</f>
        <v>Mutually Excluded</v>
      </c>
      <c r="U2141" s="121" t="str">
        <f>IF(Q2141="Mutually Excluded","Exclude",IF(Q2141= "Mutually Included","Include",R2141))</f>
        <v>Exclude</v>
      </c>
      <c r="V2141" s="122"/>
      <c r="X2141" s="122"/>
      <c r="Y2141" s="122"/>
      <c r="Z2141" s="103" t="str">
        <f t="shared" si="301"/>
        <v/>
      </c>
      <c r="AA2141" s="256"/>
      <c r="AB2141" s="186"/>
      <c r="AC2141" s="186"/>
      <c r="AD2141" s="203"/>
      <c r="AF2141" s="203"/>
      <c r="AG2141" s="102" t="str">
        <f t="shared" si="303"/>
        <v/>
      </c>
      <c r="AH2141" s="10" t="str">
        <f t="shared" si="304"/>
        <v/>
      </c>
      <c r="AI2141" s="102"/>
      <c r="AJ2141" s="10"/>
      <c r="AK2141" s="10"/>
      <c r="AL2141" s="105"/>
      <c r="AM2141" s="102"/>
      <c r="AN2141" s="10"/>
      <c r="AO2141" s="10" t="str">
        <f t="shared" si="302"/>
        <v/>
      </c>
      <c r="AP2141" s="10"/>
      <c r="AQ2141" s="10"/>
      <c r="AR2141" s="10"/>
      <c r="AS2141" s="10"/>
      <c r="AT2141" s="10"/>
      <c r="AU2141" s="10" t="str">
        <f>IF(O2141="include",AF2141,"")</f>
        <v/>
      </c>
      <c r="AV2141" s="54" t="str">
        <f>IF(P2141="include",AF2141,"")</f>
        <v/>
      </c>
      <c r="BC2141" s="10"/>
      <c r="BH2141" s="10"/>
    </row>
    <row r="2142" spans="1:60" s="54" customFormat="1" ht="45">
      <c r="A2142" s="10">
        <v>2294</v>
      </c>
      <c r="B2142" s="10"/>
      <c r="C2142" s="10" t="s">
        <v>2738</v>
      </c>
      <c r="D2142" s="10">
        <v>3</v>
      </c>
      <c r="E2142" s="10">
        <v>4</v>
      </c>
      <c r="F2142" s="10">
        <v>3</v>
      </c>
      <c r="G2142" s="119" t="str">
        <f t="shared" si="305"/>
        <v>EXCLUDED</v>
      </c>
      <c r="H2142" s="147" t="s">
        <v>901</v>
      </c>
      <c r="I2142" s="189" t="s">
        <v>901</v>
      </c>
      <c r="J2142" s="10" t="str">
        <f>IF(AND(G2142="Excluded", H2142="Excluded"), "Mutually Excluded", IF(AND(OR(G2142="CERTAINLY INCLUDED", G2142="INCLUDED", G2142="MAYBE" ), OR(H2142="INCLUDED", H2142="MAYBE")), "MUTUALLY INCLUDED", IF(AND(G2142="MAYBE", H2142="MAYBE"), "Mutually MAYBE", IF(AND(G2142="Excluded", OR(H2142="INCLUDED", H2142="MAYBE")), "AI: No, Human: Yes", IF(AND(H2142="Excluded", OR(G2142="INCLUDED", G2142="CERTAINLY INCLUDED", G2142="MAYBE")), "AI: Yes, Human: No", "Other Conflict")))))</f>
        <v>Mutually Excluded</v>
      </c>
      <c r="K2142" s="10"/>
      <c r="L2142" s="10"/>
      <c r="N2142" s="220" t="s">
        <v>19</v>
      </c>
      <c r="O2142" s="54" t="str">
        <f>IF(J2142="Mutually Excluded","Exclude",IF(J2142= "Mutually Included","Include",M2142))</f>
        <v>Exclude</v>
      </c>
      <c r="P2142" s="54" t="str">
        <f>'Humans Alignment T&amp;A'!Z2142</f>
        <v>Exclude</v>
      </c>
      <c r="Q2142" s="120" t="str">
        <f>IF(AND(O2142="Exclude", P2142="Exclude"), "Mutually Excluded", IF(AND(OR(O2142="CERTAINLY INCLUDED", O2142="INCLUDE" ), OR(P2142="INCLUDE", P2142="MAYBE")), "MUTUALLY INCLUDED", IF(AND(O2142="MAYBE", P2142="MAYBE"), "Mutually MAYBE", IF(AND(O2142="Exclude", OR(P2142="INCLUDE", P2142="MAYBE")), "AI+Hum: No, Hum1+2: Yes", IF(AND(P2142="Exclude", OR(O2142="INCLUDE", O2142="CERTAINLY INCLUDED", H2142="MAYBE")), "Ai+hum: Yes, Hum1+2: No", "Other Conflict")))))</f>
        <v>Mutually Excluded</v>
      </c>
      <c r="U2142" s="121" t="str">
        <f>IF(Q2142="Mutually Excluded","Exclude",IF(Q2142= "Mutually Included","Include",R2142))</f>
        <v>Exclude</v>
      </c>
      <c r="V2142" s="122"/>
      <c r="X2142" s="122"/>
      <c r="Y2142" s="122"/>
      <c r="Z2142" s="103" t="str">
        <f t="shared" si="301"/>
        <v/>
      </c>
      <c r="AA2142" s="256"/>
      <c r="AB2142" s="186"/>
      <c r="AC2142" s="186"/>
      <c r="AD2142" s="203"/>
      <c r="AF2142" s="203"/>
      <c r="AG2142" s="102" t="str">
        <f t="shared" si="303"/>
        <v/>
      </c>
      <c r="AH2142" s="10" t="str">
        <f t="shared" si="304"/>
        <v/>
      </c>
      <c r="AI2142" s="102"/>
      <c r="AJ2142" s="10"/>
      <c r="AK2142" s="10"/>
      <c r="AL2142" s="105"/>
      <c r="AM2142" s="102"/>
      <c r="AN2142" s="10"/>
      <c r="AO2142" s="10" t="str">
        <f t="shared" si="302"/>
        <v/>
      </c>
      <c r="AP2142" s="10"/>
      <c r="AQ2142" s="10"/>
      <c r="AR2142" s="10"/>
      <c r="AS2142" s="10"/>
      <c r="AT2142" s="10"/>
      <c r="AU2142" s="10" t="str">
        <f>IF(O2142="include",AF2142,"")</f>
        <v/>
      </c>
      <c r="AV2142" s="54" t="str">
        <f>IF(P2142="include",AF2142,"")</f>
        <v/>
      </c>
      <c r="BC2142" s="10"/>
      <c r="BH2142" s="10"/>
    </row>
    <row r="2143" spans="1:60" s="54" customFormat="1" ht="30.75" thickBot="1">
      <c r="A2143" s="10">
        <v>2295</v>
      </c>
      <c r="B2143" s="10"/>
      <c r="C2143" s="10" t="s">
        <v>2739</v>
      </c>
      <c r="D2143" s="10">
        <v>2</v>
      </c>
      <c r="E2143" s="10">
        <v>3</v>
      </c>
      <c r="F2143" s="10">
        <v>2</v>
      </c>
      <c r="G2143" s="119" t="str">
        <f t="shared" si="305"/>
        <v>EXCLUDED</v>
      </c>
      <c r="H2143" s="147" t="s">
        <v>901</v>
      </c>
      <c r="I2143" s="189" t="s">
        <v>901</v>
      </c>
      <c r="J2143" s="10" t="str">
        <f>IF(AND(G2143="Excluded", H2143="Excluded"), "Mutually Excluded", IF(AND(OR(G2143="CERTAINLY INCLUDED", G2143="INCLUDED", G2143="MAYBE" ), OR(H2143="INCLUDED", H2143="MAYBE")), "MUTUALLY INCLUDED", IF(AND(G2143="MAYBE", H2143="MAYBE"), "Mutually MAYBE", IF(AND(G2143="Excluded", OR(H2143="INCLUDED", H2143="MAYBE")), "AI: No, Human: Yes", IF(AND(H2143="Excluded", OR(G2143="INCLUDED", G2143="CERTAINLY INCLUDED", G2143="MAYBE")), "AI: Yes, Human: No", "Other Conflict")))))</f>
        <v>Mutually Excluded</v>
      </c>
      <c r="K2143" s="10"/>
      <c r="L2143" s="10"/>
      <c r="N2143" s="220" t="s">
        <v>19</v>
      </c>
      <c r="O2143" s="54" t="str">
        <f>IF(J2143="Mutually Excluded","Exclude",IF(J2143= "Mutually Included","Include",M2143))</f>
        <v>Exclude</v>
      </c>
      <c r="P2143" s="54" t="str">
        <f>'Humans Alignment T&amp;A'!Z2143</f>
        <v>Exclude</v>
      </c>
      <c r="Q2143" s="120" t="str">
        <f>IF(AND(O2143="Exclude", P2143="Exclude"), "Mutually Excluded", IF(AND(OR(O2143="CERTAINLY INCLUDED", O2143="INCLUDE" ), OR(P2143="INCLUDE", P2143="MAYBE")), "MUTUALLY INCLUDED", IF(AND(O2143="MAYBE", P2143="MAYBE"), "Mutually MAYBE", IF(AND(O2143="Exclude", OR(P2143="INCLUDE", P2143="MAYBE")), "AI+Hum: No, Hum1+2: Yes", IF(AND(P2143="Exclude", OR(O2143="INCLUDE", O2143="CERTAINLY INCLUDED", H2143="MAYBE")), "Ai+hum: Yes, Hum1+2: No", "Other Conflict")))))</f>
        <v>Mutually Excluded</v>
      </c>
      <c r="U2143" s="121" t="str">
        <f>IF(Q2143="Mutually Excluded","Exclude",IF(Q2143= "Mutually Included","Include",R2143))</f>
        <v>Exclude</v>
      </c>
      <c r="V2143" s="122"/>
      <c r="X2143" s="122"/>
      <c r="Y2143" s="122"/>
      <c r="Z2143" s="103" t="str">
        <f t="shared" si="301"/>
        <v/>
      </c>
      <c r="AA2143" s="256"/>
      <c r="AB2143" s="186"/>
      <c r="AC2143" s="186"/>
      <c r="AD2143" s="203"/>
      <c r="AF2143" s="203"/>
      <c r="AG2143" s="102" t="str">
        <f t="shared" si="303"/>
        <v/>
      </c>
      <c r="AH2143" s="10" t="str">
        <f t="shared" si="304"/>
        <v/>
      </c>
      <c r="AI2143" s="102"/>
      <c r="AJ2143" s="10"/>
      <c r="AK2143" s="10"/>
      <c r="AL2143" s="105"/>
      <c r="AM2143" s="102"/>
      <c r="AN2143" s="10"/>
      <c r="AO2143" s="10" t="str">
        <f t="shared" si="302"/>
        <v/>
      </c>
      <c r="AP2143" s="10"/>
      <c r="AQ2143" s="10"/>
      <c r="AR2143" s="10"/>
      <c r="AS2143" s="10"/>
      <c r="AT2143" s="10"/>
      <c r="AU2143" s="10" t="str">
        <f>IF(O2143="include",AF2143,"")</f>
        <v/>
      </c>
      <c r="AV2143" s="54" t="str">
        <f>IF(P2143="include",AF2143,"")</f>
        <v/>
      </c>
      <c r="BC2143" s="10"/>
      <c r="BH2143" s="10"/>
    </row>
    <row r="2144" spans="1:60" s="54" customFormat="1" ht="70.150000000000006" customHeight="1" thickBot="1">
      <c r="A2144" s="10">
        <v>2296</v>
      </c>
      <c r="B2144" s="10"/>
      <c r="C2144" s="10" t="s">
        <v>2740</v>
      </c>
      <c r="D2144" s="10">
        <v>1</v>
      </c>
      <c r="E2144" s="10">
        <v>1</v>
      </c>
      <c r="F2144" s="10">
        <v>2</v>
      </c>
      <c r="G2144" s="119" t="str">
        <f t="shared" si="305"/>
        <v>EXCLUDED</v>
      </c>
      <c r="H2144" s="147" t="s">
        <v>901</v>
      </c>
      <c r="I2144" s="189" t="s">
        <v>901</v>
      </c>
      <c r="J2144" s="10" t="str">
        <f>IF(AND(G2144="Excluded", H2144="Excluded"), "Mutually Excluded", IF(AND(OR(G2144="CERTAINLY INCLUDED", G2144="INCLUDED", G2144="MAYBE" ), OR(H2144="INCLUDED", H2144="MAYBE")), "MUTUALLY INCLUDED", IF(AND(G2144="MAYBE", H2144="MAYBE"), "Mutually MAYBE", IF(AND(G2144="Excluded", OR(H2144="INCLUDED", H2144="MAYBE")), "AI: No, Human: Yes", IF(AND(H2144="Excluded", OR(G2144="INCLUDED", G2144="CERTAINLY INCLUDED", G2144="MAYBE")), "AI: Yes, Human: No", "Other Conflict")))))</f>
        <v>Mutually Excluded</v>
      </c>
      <c r="K2144" s="10"/>
      <c r="L2144" s="10"/>
      <c r="N2144" s="220" t="s">
        <v>19</v>
      </c>
      <c r="O2144" s="54" t="str">
        <f>IF(J2144="Mutually Excluded","Exclude",IF(J2144= "Mutually Included","Include",M2144))</f>
        <v>Exclude</v>
      </c>
      <c r="P2144" s="54" t="str">
        <f>'Humans Alignment T&amp;A'!Z2144</f>
        <v>Exclude</v>
      </c>
      <c r="Q2144" s="120" t="str">
        <f>IF(AND(O2144="Exclude", P2144="Exclude"), "Mutually Excluded", IF(AND(OR(O2144="CERTAINLY INCLUDED", O2144="INCLUDE" ), OR(P2144="INCLUDE", P2144="MAYBE")), "MUTUALLY INCLUDED", IF(AND(O2144="MAYBE", P2144="MAYBE"), "Mutually MAYBE", IF(AND(O2144="Exclude", OR(P2144="INCLUDE", P2144="MAYBE")), "AI+Hum: No, Hum1+2: Yes", IF(AND(P2144="Exclude", OR(O2144="INCLUDE", O2144="CERTAINLY INCLUDED", H2144="MAYBE")), "Ai+hum: Yes, Hum1+2: No", "Other Conflict")))))</f>
        <v>Mutually Excluded</v>
      </c>
      <c r="S2144" s="54" t="s">
        <v>23</v>
      </c>
      <c r="T2144" s="54" t="s">
        <v>23</v>
      </c>
      <c r="U2144" s="121" t="str">
        <f>IF(Q2144="Mutually Excluded","Exclude",IF(Q2144= "Mutually Included","Include",R2144))</f>
        <v>Exclude</v>
      </c>
      <c r="V2144" s="122"/>
      <c r="X2144" s="201"/>
      <c r="Y2144" s="123"/>
      <c r="Z2144" s="103"/>
      <c r="AA2144" s="149"/>
      <c r="AB2144" s="186"/>
      <c r="AC2144" s="186"/>
      <c r="AD2144" s="203"/>
      <c r="AF2144" s="203"/>
      <c r="AG2144" s="102"/>
      <c r="AH2144" s="10"/>
      <c r="AI2144" s="184"/>
      <c r="AJ2144" s="10"/>
      <c r="AK2144" s="10"/>
      <c r="AL2144" s="135"/>
      <c r="AM2144" s="102"/>
      <c r="AN2144" s="10"/>
      <c r="AO2144" s="10"/>
      <c r="AP2144" s="10"/>
      <c r="AQ2144" s="10"/>
      <c r="AR2144" s="10"/>
      <c r="AS2144" s="10"/>
      <c r="AT2144" s="10"/>
      <c r="AU2144" s="10" t="str">
        <f>IF(O2144="include",AF2144,"")</f>
        <v/>
      </c>
      <c r="AV2144" s="54" t="str">
        <f>IF(P2144="include",AF2144,"")</f>
        <v/>
      </c>
      <c r="BC2144" s="10"/>
      <c r="BH2144" s="10"/>
    </row>
    <row r="2145" spans="1:60" s="54" customFormat="1" ht="30">
      <c r="A2145" s="10">
        <v>2297</v>
      </c>
      <c r="B2145" s="10"/>
      <c r="C2145" s="10" t="s">
        <v>2741</v>
      </c>
      <c r="D2145" s="10">
        <v>1</v>
      </c>
      <c r="E2145" s="10">
        <v>1</v>
      </c>
      <c r="F2145" s="10">
        <v>2</v>
      </c>
      <c r="G2145" s="119" t="str">
        <f t="shared" si="305"/>
        <v>EXCLUDED</v>
      </c>
      <c r="H2145" s="147" t="s">
        <v>901</v>
      </c>
      <c r="I2145" s="189" t="s">
        <v>901</v>
      </c>
      <c r="J2145" s="10" t="str">
        <f>IF(AND(G2145="Excluded", H2145="Excluded"), "Mutually Excluded", IF(AND(OR(G2145="CERTAINLY INCLUDED", G2145="INCLUDED", G2145="MAYBE" ), OR(H2145="INCLUDED", H2145="MAYBE")), "MUTUALLY INCLUDED", IF(AND(G2145="MAYBE", H2145="MAYBE"), "Mutually MAYBE", IF(AND(G2145="Excluded", OR(H2145="INCLUDED", H2145="MAYBE")), "AI: No, Human: Yes", IF(AND(H2145="Excluded", OR(G2145="INCLUDED", G2145="CERTAINLY INCLUDED", G2145="MAYBE")), "AI: Yes, Human: No", "Other Conflict")))))</f>
        <v>Mutually Excluded</v>
      </c>
      <c r="K2145" s="10"/>
      <c r="L2145" s="10"/>
      <c r="N2145" s="220" t="s">
        <v>19</v>
      </c>
      <c r="O2145" s="54" t="str">
        <f>IF(J2145="Mutually Excluded","Exclude",IF(J2145= "Mutually Included","Include",M2145))</f>
        <v>Exclude</v>
      </c>
      <c r="P2145" s="54" t="str">
        <f>'Humans Alignment T&amp;A'!Z2145</f>
        <v>Exclude</v>
      </c>
      <c r="Q2145" s="120" t="str">
        <f>IF(AND(O2145="Exclude", P2145="Exclude"), "Mutually Excluded", IF(AND(OR(O2145="CERTAINLY INCLUDED", O2145="INCLUDE" ), OR(P2145="INCLUDE", P2145="MAYBE")), "MUTUALLY INCLUDED", IF(AND(O2145="MAYBE", P2145="MAYBE"), "Mutually MAYBE", IF(AND(O2145="Exclude", OR(P2145="INCLUDE", P2145="MAYBE")), "AI+Hum: No, Hum1+2: Yes", IF(AND(P2145="Exclude", OR(O2145="INCLUDE", O2145="CERTAINLY INCLUDED", H2145="MAYBE")), "Ai+hum: Yes, Hum1+2: No", "Other Conflict")))))</f>
        <v>Mutually Excluded</v>
      </c>
      <c r="U2145" s="121" t="str">
        <f>IF(Q2145="Mutually Excluded","Exclude",IF(Q2145= "Mutually Included","Include",R2145))</f>
        <v>Exclude</v>
      </c>
      <c r="V2145" s="122"/>
      <c r="X2145" s="122"/>
      <c r="Y2145" s="122"/>
      <c r="Z2145" s="103" t="str">
        <f t="shared" si="301"/>
        <v/>
      </c>
      <c r="AA2145" s="256"/>
      <c r="AB2145" s="186"/>
      <c r="AC2145" s="186"/>
      <c r="AD2145" s="203"/>
      <c r="AF2145" s="203"/>
      <c r="AG2145" s="102" t="str">
        <f t="shared" si="303"/>
        <v/>
      </c>
      <c r="AH2145" s="10" t="str">
        <f t="shared" si="304"/>
        <v/>
      </c>
      <c r="AI2145" s="102"/>
      <c r="AJ2145" s="10"/>
      <c r="AK2145" s="10"/>
      <c r="AL2145" s="105"/>
      <c r="AM2145" s="102"/>
      <c r="AN2145" s="10"/>
      <c r="AO2145" s="10" t="str">
        <f t="shared" si="302"/>
        <v/>
      </c>
      <c r="AP2145" s="10"/>
      <c r="AQ2145" s="10"/>
      <c r="AR2145" s="10"/>
      <c r="AS2145" s="10"/>
      <c r="AT2145" s="10"/>
      <c r="AU2145" s="10" t="str">
        <f>IF(O2145="include",AF2145,"")</f>
        <v/>
      </c>
      <c r="AV2145" s="54" t="str">
        <f>IF(P2145="include",AF2145,"")</f>
        <v/>
      </c>
      <c r="BC2145" s="10"/>
      <c r="BH2145" s="10"/>
    </row>
    <row r="2146" spans="1:60" s="54" customFormat="1" ht="30">
      <c r="A2146" s="10">
        <v>2298</v>
      </c>
      <c r="B2146" s="10"/>
      <c r="C2146" s="10" t="s">
        <v>2742</v>
      </c>
      <c r="D2146" s="10">
        <v>1</v>
      </c>
      <c r="E2146" s="10">
        <v>2</v>
      </c>
      <c r="F2146" s="10">
        <v>1</v>
      </c>
      <c r="G2146" s="119" t="str">
        <f t="shared" si="305"/>
        <v>EXCLUDED</v>
      </c>
      <c r="H2146" s="147" t="s">
        <v>901</v>
      </c>
      <c r="I2146" s="189" t="s">
        <v>901</v>
      </c>
      <c r="J2146" s="10" t="str">
        <f>IF(AND(G2146="Excluded", H2146="Excluded"), "Mutually Excluded", IF(AND(OR(G2146="CERTAINLY INCLUDED", G2146="INCLUDED", G2146="MAYBE" ), OR(H2146="INCLUDED", H2146="MAYBE")), "MUTUALLY INCLUDED", IF(AND(G2146="MAYBE", H2146="MAYBE"), "Mutually MAYBE", IF(AND(G2146="Excluded", OR(H2146="INCLUDED", H2146="MAYBE")), "AI: No, Human: Yes", IF(AND(H2146="Excluded", OR(G2146="INCLUDED", G2146="CERTAINLY INCLUDED", G2146="MAYBE")), "AI: Yes, Human: No", "Other Conflict")))))</f>
        <v>Mutually Excluded</v>
      </c>
      <c r="K2146" s="10"/>
      <c r="L2146" s="10"/>
      <c r="N2146" s="220" t="s">
        <v>19</v>
      </c>
      <c r="O2146" s="54" t="str">
        <f>IF(J2146="Mutually Excluded","Exclude",IF(J2146= "Mutually Included","Include",M2146))</f>
        <v>Exclude</v>
      </c>
      <c r="P2146" s="54" t="str">
        <f>'Humans Alignment T&amp;A'!Z2146</f>
        <v>Exclude</v>
      </c>
      <c r="Q2146" s="120" t="str">
        <f>IF(AND(O2146="Exclude", P2146="Exclude"), "Mutually Excluded", IF(AND(OR(O2146="CERTAINLY INCLUDED", O2146="INCLUDE" ), OR(P2146="INCLUDE", P2146="MAYBE")), "MUTUALLY INCLUDED", IF(AND(O2146="MAYBE", P2146="MAYBE"), "Mutually MAYBE", IF(AND(O2146="Exclude", OR(P2146="INCLUDE", P2146="MAYBE")), "AI+Hum: No, Hum1+2: Yes", IF(AND(P2146="Exclude", OR(O2146="INCLUDE", O2146="CERTAINLY INCLUDED", H2146="MAYBE")), "Ai+hum: Yes, Hum1+2: No", "Other Conflict")))))</f>
        <v>Mutually Excluded</v>
      </c>
      <c r="U2146" s="121" t="str">
        <f>IF(Q2146="Mutually Excluded","Exclude",IF(Q2146= "Mutually Included","Include",R2146))</f>
        <v>Exclude</v>
      </c>
      <c r="V2146" s="122"/>
      <c r="X2146" s="122"/>
      <c r="Y2146" s="122"/>
      <c r="Z2146" s="103" t="str">
        <f t="shared" si="301"/>
        <v/>
      </c>
      <c r="AA2146" s="256"/>
      <c r="AB2146" s="186"/>
      <c r="AC2146" s="186"/>
      <c r="AD2146" s="203"/>
      <c r="AF2146" s="203"/>
      <c r="AG2146" s="102" t="str">
        <f t="shared" si="303"/>
        <v/>
      </c>
      <c r="AH2146" s="10" t="str">
        <f t="shared" si="304"/>
        <v/>
      </c>
      <c r="AI2146" s="102"/>
      <c r="AJ2146" s="10"/>
      <c r="AK2146" s="10"/>
      <c r="AL2146" s="105"/>
      <c r="AM2146" s="102"/>
      <c r="AN2146" s="10"/>
      <c r="AO2146" s="10" t="str">
        <f t="shared" si="302"/>
        <v/>
      </c>
      <c r="AP2146" s="10"/>
      <c r="AQ2146" s="10"/>
      <c r="AR2146" s="10"/>
      <c r="AS2146" s="10"/>
      <c r="AT2146" s="10"/>
      <c r="AU2146" s="10" t="str">
        <f>IF(O2146="include",AF2146,"")</f>
        <v/>
      </c>
      <c r="AV2146" s="54" t="str">
        <f>IF(P2146="include",AF2146,"")</f>
        <v/>
      </c>
      <c r="BC2146" s="10"/>
      <c r="BH2146" s="10"/>
    </row>
    <row r="2147" spans="1:60" s="54" customFormat="1" ht="45.75" customHeight="1">
      <c r="A2147" s="10">
        <v>2299</v>
      </c>
      <c r="B2147" s="10"/>
      <c r="C2147" s="10" t="s">
        <v>2743</v>
      </c>
      <c r="D2147" s="10">
        <v>3</v>
      </c>
      <c r="E2147" s="10">
        <v>4</v>
      </c>
      <c r="F2147" s="10">
        <v>3</v>
      </c>
      <c r="G2147" s="119" t="str">
        <f t="shared" si="305"/>
        <v>EXCLUDED</v>
      </c>
      <c r="H2147" s="147" t="s">
        <v>901</v>
      </c>
      <c r="I2147" s="189" t="s">
        <v>901</v>
      </c>
      <c r="J2147" s="10" t="str">
        <f>IF(AND(G2147="Excluded", H2147="Excluded"), "Mutually Excluded", IF(AND(OR(G2147="CERTAINLY INCLUDED", G2147="INCLUDED", G2147="MAYBE" ), OR(H2147="INCLUDED", H2147="MAYBE")), "MUTUALLY INCLUDED", IF(AND(G2147="MAYBE", H2147="MAYBE"), "Mutually MAYBE", IF(AND(G2147="Excluded", OR(H2147="INCLUDED", H2147="MAYBE")), "AI: No, Human: Yes", IF(AND(H2147="Excluded", OR(G2147="INCLUDED", G2147="CERTAINLY INCLUDED", G2147="MAYBE")), "AI: Yes, Human: No", "Other Conflict")))))</f>
        <v>Mutually Excluded</v>
      </c>
      <c r="K2147" s="10"/>
      <c r="L2147" s="10"/>
      <c r="N2147" s="220" t="s">
        <v>19</v>
      </c>
      <c r="O2147" s="54" t="str">
        <f>IF(J2147="Mutually Excluded","Exclude",IF(J2147= "Mutually Included","Include",M2147))</f>
        <v>Exclude</v>
      </c>
      <c r="P2147" s="54" t="str">
        <f>'Humans Alignment T&amp;A'!Z2147</f>
        <v>Exclude</v>
      </c>
      <c r="Q2147" s="120" t="str">
        <f>IF(AND(O2147="Exclude", P2147="Exclude"), "Mutually Excluded", IF(AND(OR(O2147="CERTAINLY INCLUDED", O2147="INCLUDE" ), OR(P2147="INCLUDE", P2147="MAYBE")), "MUTUALLY INCLUDED", IF(AND(O2147="MAYBE", P2147="MAYBE"), "Mutually MAYBE", IF(AND(O2147="Exclude", OR(P2147="INCLUDE", P2147="MAYBE")), "AI+Hum: No, Hum1+2: Yes", IF(AND(P2147="Exclude", OR(O2147="INCLUDE", O2147="CERTAINLY INCLUDED", H2147="MAYBE")), "Ai+hum: Yes, Hum1+2: No", "Other Conflict")))))</f>
        <v>Mutually Excluded</v>
      </c>
      <c r="U2147" s="121" t="str">
        <f>IF(Q2147="Mutually Excluded","Exclude",IF(Q2147= "Mutually Included","Include",R2147))</f>
        <v>Exclude</v>
      </c>
      <c r="V2147" s="122"/>
      <c r="X2147" s="122"/>
      <c r="Y2147" s="122"/>
      <c r="Z2147" s="103" t="str">
        <f t="shared" si="301"/>
        <v/>
      </c>
      <c r="AA2147" s="256"/>
      <c r="AB2147" s="186"/>
      <c r="AC2147" s="186"/>
      <c r="AD2147" s="203"/>
      <c r="AF2147" s="203"/>
      <c r="AG2147" s="102" t="str">
        <f t="shared" si="303"/>
        <v/>
      </c>
      <c r="AH2147" s="10" t="str">
        <f t="shared" si="304"/>
        <v/>
      </c>
      <c r="AI2147" s="102"/>
      <c r="AJ2147" s="10"/>
      <c r="AK2147" s="10"/>
      <c r="AL2147" s="105"/>
      <c r="AM2147" s="102"/>
      <c r="AN2147" s="10"/>
      <c r="AO2147" s="10" t="str">
        <f t="shared" si="302"/>
        <v/>
      </c>
      <c r="AP2147" s="10"/>
      <c r="AQ2147" s="10"/>
      <c r="AR2147" s="10"/>
      <c r="AS2147" s="10"/>
      <c r="AT2147" s="10"/>
      <c r="AU2147" s="10" t="str">
        <f>IF(O2147="include",AF2147,"")</f>
        <v/>
      </c>
      <c r="AV2147" s="54" t="str">
        <f>IF(P2147="include",AF2147,"")</f>
        <v/>
      </c>
      <c r="BC2147" s="10"/>
      <c r="BH2147" s="10"/>
    </row>
    <row r="2148" spans="1:60" s="54" customFormat="1" ht="30">
      <c r="A2148" s="10">
        <v>2300</v>
      </c>
      <c r="B2148" s="10"/>
      <c r="C2148" s="10" t="s">
        <v>2744</v>
      </c>
      <c r="D2148" s="10">
        <v>3</v>
      </c>
      <c r="E2148" s="10">
        <v>3</v>
      </c>
      <c r="F2148" s="10">
        <v>2</v>
      </c>
      <c r="G2148" s="119" t="str">
        <f t="shared" si="305"/>
        <v>EXCLUDED</v>
      </c>
      <c r="H2148" s="147" t="s">
        <v>901</v>
      </c>
      <c r="I2148" s="189" t="s">
        <v>901</v>
      </c>
      <c r="J2148" s="10" t="str">
        <f>IF(AND(G2148="Excluded", H2148="Excluded"), "Mutually Excluded", IF(AND(OR(G2148="CERTAINLY INCLUDED", G2148="INCLUDED", G2148="MAYBE" ), OR(H2148="INCLUDED", H2148="MAYBE")), "MUTUALLY INCLUDED", IF(AND(G2148="MAYBE", H2148="MAYBE"), "Mutually MAYBE", IF(AND(G2148="Excluded", OR(H2148="INCLUDED", H2148="MAYBE")), "AI: No, Human: Yes", IF(AND(H2148="Excluded", OR(G2148="INCLUDED", G2148="CERTAINLY INCLUDED", G2148="MAYBE")), "AI: Yes, Human: No", "Other Conflict")))))</f>
        <v>Mutually Excluded</v>
      </c>
      <c r="K2148" s="10"/>
      <c r="L2148" s="10"/>
      <c r="N2148" s="220" t="s">
        <v>19</v>
      </c>
      <c r="O2148" s="54" t="str">
        <f>IF(J2148="Mutually Excluded","Exclude",IF(J2148= "Mutually Included","Include",M2148))</f>
        <v>Exclude</v>
      </c>
      <c r="P2148" s="54" t="str">
        <f>'Humans Alignment T&amp;A'!Z2148</f>
        <v>Exclude</v>
      </c>
      <c r="Q2148" s="120" t="str">
        <f>IF(AND(O2148="Exclude", P2148="Exclude"), "Mutually Excluded", IF(AND(OR(O2148="CERTAINLY INCLUDED", O2148="INCLUDE" ), OR(P2148="INCLUDE", P2148="MAYBE")), "MUTUALLY INCLUDED", IF(AND(O2148="MAYBE", P2148="MAYBE"), "Mutually MAYBE", IF(AND(O2148="Exclude", OR(P2148="INCLUDE", P2148="MAYBE")), "AI+Hum: No, Hum1+2: Yes", IF(AND(P2148="Exclude", OR(O2148="INCLUDE", O2148="CERTAINLY INCLUDED", H2148="MAYBE")), "Ai+hum: Yes, Hum1+2: No", "Other Conflict")))))</f>
        <v>Mutually Excluded</v>
      </c>
      <c r="U2148" s="121" t="str">
        <f>IF(Q2148="Mutually Excluded","Exclude",IF(Q2148= "Mutually Included","Include",R2148))</f>
        <v>Exclude</v>
      </c>
      <c r="V2148" s="122"/>
      <c r="X2148" s="122"/>
      <c r="Y2148" s="122"/>
      <c r="Z2148" s="103" t="str">
        <f t="shared" si="301"/>
        <v/>
      </c>
      <c r="AA2148" s="256"/>
      <c r="AB2148" s="186"/>
      <c r="AC2148" s="186"/>
      <c r="AD2148" s="203"/>
      <c r="AF2148" s="203"/>
      <c r="AG2148" s="102" t="str">
        <f t="shared" si="303"/>
        <v/>
      </c>
      <c r="AH2148" s="10" t="str">
        <f t="shared" si="304"/>
        <v/>
      </c>
      <c r="AI2148" s="102"/>
      <c r="AJ2148" s="10"/>
      <c r="AK2148" s="10"/>
      <c r="AL2148" s="105"/>
      <c r="AM2148" s="102"/>
      <c r="AN2148" s="10"/>
      <c r="AO2148" s="10" t="str">
        <f t="shared" si="302"/>
        <v/>
      </c>
      <c r="AP2148" s="10"/>
      <c r="AQ2148" s="10"/>
      <c r="AR2148" s="10"/>
      <c r="AS2148" s="10"/>
      <c r="AT2148" s="10"/>
      <c r="AU2148" s="10" t="str">
        <f>IF(O2148="include",AF2148,"")</f>
        <v/>
      </c>
      <c r="AV2148" s="54" t="str">
        <f>IF(P2148="include",AF2148,"")</f>
        <v/>
      </c>
      <c r="BC2148" s="10"/>
      <c r="BH2148" s="10"/>
    </row>
    <row r="2149" spans="1:60" s="54" customFormat="1" ht="45">
      <c r="A2149" s="10">
        <v>2301</v>
      </c>
      <c r="B2149" s="10"/>
      <c r="C2149" s="10" t="s">
        <v>2745</v>
      </c>
      <c r="D2149" s="10">
        <v>1</v>
      </c>
      <c r="E2149" s="10">
        <v>1</v>
      </c>
      <c r="F2149" s="10">
        <v>1</v>
      </c>
      <c r="G2149" s="119" t="str">
        <f t="shared" si="305"/>
        <v>EXCLUDED</v>
      </c>
      <c r="H2149" s="147" t="s">
        <v>901</v>
      </c>
      <c r="I2149" s="189" t="s">
        <v>901</v>
      </c>
      <c r="J2149" s="10" t="str">
        <f>IF(AND(G2149="Excluded", H2149="Excluded"), "Mutually Excluded", IF(AND(OR(G2149="CERTAINLY INCLUDED", G2149="INCLUDED", G2149="MAYBE" ), OR(H2149="INCLUDED", H2149="MAYBE")), "MUTUALLY INCLUDED", IF(AND(G2149="MAYBE", H2149="MAYBE"), "Mutually MAYBE", IF(AND(G2149="Excluded", OR(H2149="INCLUDED", H2149="MAYBE")), "AI: No, Human: Yes", IF(AND(H2149="Excluded", OR(G2149="INCLUDED", G2149="CERTAINLY INCLUDED", G2149="MAYBE")), "AI: Yes, Human: No", "Other Conflict")))))</f>
        <v>Mutually Excluded</v>
      </c>
      <c r="K2149" s="10"/>
      <c r="L2149" s="10"/>
      <c r="N2149" s="220" t="s">
        <v>19</v>
      </c>
      <c r="O2149" s="54" t="str">
        <f>IF(J2149="Mutually Excluded","Exclude",IF(J2149= "Mutually Included","Include",M2149))</f>
        <v>Exclude</v>
      </c>
      <c r="P2149" s="54" t="str">
        <f>'Humans Alignment T&amp;A'!Z2149</f>
        <v>Exclude</v>
      </c>
      <c r="Q2149" s="120" t="str">
        <f>IF(AND(O2149="Exclude", P2149="Exclude"), "Mutually Excluded", IF(AND(OR(O2149="CERTAINLY INCLUDED", O2149="INCLUDE" ), OR(P2149="INCLUDE", P2149="MAYBE")), "MUTUALLY INCLUDED", IF(AND(O2149="MAYBE", P2149="MAYBE"), "Mutually MAYBE", IF(AND(O2149="Exclude", OR(P2149="INCLUDE", P2149="MAYBE")), "AI+Hum: No, Hum1+2: Yes", IF(AND(P2149="Exclude", OR(O2149="INCLUDE", O2149="CERTAINLY INCLUDED", H2149="MAYBE")), "Ai+hum: Yes, Hum1+2: No", "Other Conflict")))))</f>
        <v>Mutually Excluded</v>
      </c>
      <c r="U2149" s="121" t="str">
        <f>IF(Q2149="Mutually Excluded","Exclude",IF(Q2149= "Mutually Included","Include",R2149))</f>
        <v>Exclude</v>
      </c>
      <c r="V2149" s="122"/>
      <c r="X2149" s="122"/>
      <c r="Y2149" s="122"/>
      <c r="Z2149" s="103" t="str">
        <f t="shared" si="301"/>
        <v/>
      </c>
      <c r="AA2149" s="256"/>
      <c r="AB2149" s="186"/>
      <c r="AC2149" s="186"/>
      <c r="AD2149" s="203"/>
      <c r="AF2149" s="203"/>
      <c r="AG2149" s="102" t="str">
        <f t="shared" si="303"/>
        <v/>
      </c>
      <c r="AH2149" s="10" t="str">
        <f t="shared" si="304"/>
        <v/>
      </c>
      <c r="AI2149" s="102"/>
      <c r="AJ2149" s="10"/>
      <c r="AK2149" s="10"/>
      <c r="AL2149" s="105"/>
      <c r="AM2149" s="102"/>
      <c r="AN2149" s="10"/>
      <c r="AO2149" s="10" t="str">
        <f t="shared" si="302"/>
        <v/>
      </c>
      <c r="AP2149" s="10"/>
      <c r="AQ2149" s="10"/>
      <c r="AR2149" s="10"/>
      <c r="AS2149" s="10"/>
      <c r="AT2149" s="10"/>
      <c r="AU2149" s="10" t="str">
        <f>IF(O2149="include",AF2149,"")</f>
        <v/>
      </c>
      <c r="AV2149" s="54" t="str">
        <f>IF(P2149="include",AF2149,"")</f>
        <v/>
      </c>
      <c r="BC2149" s="10"/>
      <c r="BH2149" s="10"/>
    </row>
    <row r="2150" spans="1:60" s="54" customFormat="1" ht="30" customHeight="1">
      <c r="A2150" s="10">
        <v>2302</v>
      </c>
      <c r="B2150" s="10"/>
      <c r="C2150" s="10" t="s">
        <v>2746</v>
      </c>
      <c r="D2150" s="10">
        <v>2</v>
      </c>
      <c r="E2150" s="10">
        <v>2</v>
      </c>
      <c r="F2150" s="10">
        <v>2</v>
      </c>
      <c r="G2150" s="119" t="str">
        <f t="shared" si="305"/>
        <v>EXCLUDED</v>
      </c>
      <c r="H2150" s="147" t="s">
        <v>901</v>
      </c>
      <c r="I2150" s="189" t="s">
        <v>901</v>
      </c>
      <c r="J2150" s="10" t="str">
        <f>IF(AND(G2150="Excluded", H2150="Excluded"), "Mutually Excluded", IF(AND(OR(G2150="CERTAINLY INCLUDED", G2150="INCLUDED", G2150="MAYBE" ), OR(H2150="INCLUDED", H2150="MAYBE")), "MUTUALLY INCLUDED", IF(AND(G2150="MAYBE", H2150="MAYBE"), "Mutually MAYBE", IF(AND(G2150="Excluded", OR(H2150="INCLUDED", H2150="MAYBE")), "AI: No, Human: Yes", IF(AND(H2150="Excluded", OR(G2150="INCLUDED", G2150="CERTAINLY INCLUDED", G2150="MAYBE")), "AI: Yes, Human: No", "Other Conflict")))))</f>
        <v>Mutually Excluded</v>
      </c>
      <c r="K2150" s="10"/>
      <c r="L2150" s="10"/>
      <c r="N2150" s="220" t="s">
        <v>19</v>
      </c>
      <c r="O2150" s="54" t="str">
        <f>IF(J2150="Mutually Excluded","Exclude",IF(J2150= "Mutually Included","Include",M2150))</f>
        <v>Exclude</v>
      </c>
      <c r="P2150" s="54" t="str">
        <f>'Humans Alignment T&amp;A'!Z2150</f>
        <v>Exclude</v>
      </c>
      <c r="Q2150" s="120" t="str">
        <f>IF(AND(O2150="Exclude", P2150="Exclude"), "Mutually Excluded", IF(AND(OR(O2150="CERTAINLY INCLUDED", O2150="INCLUDE" ), OR(P2150="INCLUDE", P2150="MAYBE")), "MUTUALLY INCLUDED", IF(AND(O2150="MAYBE", P2150="MAYBE"), "Mutually MAYBE", IF(AND(O2150="Exclude", OR(P2150="INCLUDE", P2150="MAYBE")), "AI+Hum: No, Hum1+2: Yes", IF(AND(P2150="Exclude", OR(O2150="INCLUDE", O2150="CERTAINLY INCLUDED", H2150="MAYBE")), "Ai+hum: Yes, Hum1+2: No", "Other Conflict")))))</f>
        <v>Mutually Excluded</v>
      </c>
      <c r="U2150" s="121" t="str">
        <f>IF(Q2150="Mutually Excluded","Exclude",IF(Q2150= "Mutually Included","Include",R2150))</f>
        <v>Exclude</v>
      </c>
      <c r="V2150" s="122"/>
      <c r="X2150" s="122"/>
      <c r="Y2150" s="122"/>
      <c r="Z2150" s="103" t="str">
        <f t="shared" si="301"/>
        <v/>
      </c>
      <c r="AA2150" s="256"/>
      <c r="AB2150" s="186"/>
      <c r="AC2150" s="186"/>
      <c r="AD2150" s="203"/>
      <c r="AF2150" s="203"/>
      <c r="AG2150" s="102" t="str">
        <f t="shared" si="303"/>
        <v/>
      </c>
      <c r="AH2150" s="10" t="str">
        <f t="shared" si="304"/>
        <v/>
      </c>
      <c r="AI2150" s="102"/>
      <c r="AJ2150" s="10"/>
      <c r="AK2150" s="10"/>
      <c r="AL2150" s="105"/>
      <c r="AM2150" s="102"/>
      <c r="AN2150" s="10"/>
      <c r="AO2150" s="10" t="str">
        <f t="shared" si="302"/>
        <v/>
      </c>
      <c r="AP2150" s="10"/>
      <c r="AQ2150" s="10"/>
      <c r="AR2150" s="10"/>
      <c r="AS2150" s="10"/>
      <c r="AT2150" s="10"/>
      <c r="AU2150" s="10" t="str">
        <f>IF(O2150="include",AF2150,"")</f>
        <v/>
      </c>
      <c r="AV2150" s="54" t="str">
        <f>IF(P2150="include",AF2150,"")</f>
        <v/>
      </c>
      <c r="BC2150" s="10"/>
      <c r="BH2150" s="10"/>
    </row>
    <row r="2151" spans="1:60" s="54" customFormat="1" ht="30">
      <c r="A2151" s="10">
        <v>2303</v>
      </c>
      <c r="B2151" s="10"/>
      <c r="C2151" s="10" t="s">
        <v>2748</v>
      </c>
      <c r="D2151" s="10">
        <v>1</v>
      </c>
      <c r="E2151" s="10">
        <v>1</v>
      </c>
      <c r="F2151" s="10">
        <v>1</v>
      </c>
      <c r="G2151" s="119" t="str">
        <f t="shared" si="305"/>
        <v>EXCLUDED</v>
      </c>
      <c r="H2151" s="147" t="s">
        <v>901</v>
      </c>
      <c r="I2151" s="189" t="s">
        <v>901</v>
      </c>
      <c r="J2151" s="10" t="str">
        <f>IF(AND(G2151="Excluded", H2151="Excluded"), "Mutually Excluded", IF(AND(OR(G2151="CERTAINLY INCLUDED", G2151="INCLUDED", G2151="MAYBE" ), OR(H2151="INCLUDED", H2151="MAYBE")), "MUTUALLY INCLUDED", IF(AND(G2151="MAYBE", H2151="MAYBE"), "Mutually MAYBE", IF(AND(G2151="Excluded", OR(H2151="INCLUDED", H2151="MAYBE")), "AI: No, Human: Yes", IF(AND(H2151="Excluded", OR(G2151="INCLUDED", G2151="CERTAINLY INCLUDED", G2151="MAYBE")), "AI: Yes, Human: No", "Other Conflict")))))</f>
        <v>Mutually Excluded</v>
      </c>
      <c r="K2151" s="10"/>
      <c r="L2151" s="10"/>
      <c r="N2151" s="220" t="s">
        <v>19</v>
      </c>
      <c r="O2151" s="54" t="str">
        <f>IF(J2151="Mutually Excluded","Exclude",IF(J2151= "Mutually Included","Include",M2151))</f>
        <v>Exclude</v>
      </c>
      <c r="P2151" s="54" t="str">
        <f>'Humans Alignment T&amp;A'!Z2151</f>
        <v>Exclude</v>
      </c>
      <c r="Q2151" s="120" t="str">
        <f>IF(AND(O2151="Exclude", P2151="Exclude"), "Mutually Excluded", IF(AND(OR(O2151="CERTAINLY INCLUDED", O2151="INCLUDE" ), OR(P2151="INCLUDE", P2151="MAYBE")), "MUTUALLY INCLUDED", IF(AND(O2151="MAYBE", P2151="MAYBE"), "Mutually MAYBE", IF(AND(O2151="Exclude", OR(P2151="INCLUDE", P2151="MAYBE")), "AI+Hum: No, Hum1+2: Yes", IF(AND(P2151="Exclude", OR(O2151="INCLUDE", O2151="CERTAINLY INCLUDED", H2151="MAYBE")), "Ai+hum: Yes, Hum1+2: No", "Other Conflict")))))</f>
        <v>Mutually Excluded</v>
      </c>
      <c r="U2151" s="121" t="str">
        <f>IF(Q2151="Mutually Excluded","Exclude",IF(Q2151= "Mutually Included","Include",R2151))</f>
        <v>Exclude</v>
      </c>
      <c r="V2151" s="122"/>
      <c r="X2151" s="122"/>
      <c r="Y2151" s="122"/>
      <c r="Z2151" s="103" t="str">
        <f t="shared" si="301"/>
        <v/>
      </c>
      <c r="AA2151" s="256"/>
      <c r="AB2151" s="186"/>
      <c r="AC2151" s="186"/>
      <c r="AD2151" s="203"/>
      <c r="AF2151" s="203"/>
      <c r="AG2151" s="102" t="str">
        <f t="shared" si="303"/>
        <v/>
      </c>
      <c r="AH2151" s="10" t="str">
        <f t="shared" si="304"/>
        <v/>
      </c>
      <c r="AI2151" s="102"/>
      <c r="AJ2151" s="10"/>
      <c r="AK2151" s="10"/>
      <c r="AL2151" s="105"/>
      <c r="AM2151" s="102"/>
      <c r="AN2151" s="10"/>
      <c r="AO2151" s="10" t="str">
        <f t="shared" si="302"/>
        <v/>
      </c>
      <c r="AP2151" s="10"/>
      <c r="AQ2151" s="10"/>
      <c r="AR2151" s="10"/>
      <c r="AS2151" s="10"/>
      <c r="AT2151" s="10"/>
      <c r="AU2151" s="10" t="str">
        <f>IF(O2151="include",AF2151,"")</f>
        <v/>
      </c>
      <c r="AV2151" s="54" t="str">
        <f>IF(P2151="include",AF2151,"")</f>
        <v/>
      </c>
      <c r="BC2151" s="10"/>
      <c r="BH2151" s="10"/>
    </row>
    <row r="2152" spans="1:60" s="54" customFormat="1" ht="30">
      <c r="A2152" s="10">
        <v>2304</v>
      </c>
      <c r="B2152" s="10"/>
      <c r="C2152" s="10" t="s">
        <v>2749</v>
      </c>
      <c r="D2152" s="10">
        <v>2</v>
      </c>
      <c r="E2152" s="10">
        <v>2</v>
      </c>
      <c r="F2152" s="10">
        <v>2</v>
      </c>
      <c r="G2152" s="119" t="str">
        <f t="shared" si="305"/>
        <v>EXCLUDED</v>
      </c>
      <c r="H2152" s="147" t="s">
        <v>901</v>
      </c>
      <c r="I2152" s="189" t="s">
        <v>901</v>
      </c>
      <c r="J2152" s="10" t="str">
        <f>IF(AND(G2152="Excluded", H2152="Excluded"), "Mutually Excluded", IF(AND(OR(G2152="CERTAINLY INCLUDED", G2152="INCLUDED", G2152="MAYBE" ), OR(H2152="INCLUDED", H2152="MAYBE")), "MUTUALLY INCLUDED", IF(AND(G2152="MAYBE", H2152="MAYBE"), "Mutually MAYBE", IF(AND(G2152="Excluded", OR(H2152="INCLUDED", H2152="MAYBE")), "AI: No, Human: Yes", IF(AND(H2152="Excluded", OR(G2152="INCLUDED", G2152="CERTAINLY INCLUDED", G2152="MAYBE")), "AI: Yes, Human: No", "Other Conflict")))))</f>
        <v>Mutually Excluded</v>
      </c>
      <c r="K2152" s="10"/>
      <c r="L2152" s="10"/>
      <c r="N2152" s="220" t="s">
        <v>19</v>
      </c>
      <c r="O2152" s="54" t="str">
        <f>IF(J2152="Mutually Excluded","Exclude",IF(J2152= "Mutually Included","Include",M2152))</f>
        <v>Exclude</v>
      </c>
      <c r="P2152" s="54" t="str">
        <f>'Humans Alignment T&amp;A'!Z2152</f>
        <v>Exclude</v>
      </c>
      <c r="Q2152" s="120" t="str">
        <f>IF(AND(O2152="Exclude", P2152="Exclude"), "Mutually Excluded", IF(AND(OR(O2152="CERTAINLY INCLUDED", O2152="INCLUDE" ), OR(P2152="INCLUDE", P2152="MAYBE")), "MUTUALLY INCLUDED", IF(AND(O2152="MAYBE", P2152="MAYBE"), "Mutually MAYBE", IF(AND(O2152="Exclude", OR(P2152="INCLUDE", P2152="MAYBE")), "AI+Hum: No, Hum1+2: Yes", IF(AND(P2152="Exclude", OR(O2152="INCLUDE", O2152="CERTAINLY INCLUDED", H2152="MAYBE")), "Ai+hum: Yes, Hum1+2: No", "Other Conflict")))))</f>
        <v>Mutually Excluded</v>
      </c>
      <c r="U2152" s="121" t="str">
        <f>IF(Q2152="Mutually Excluded","Exclude",IF(Q2152= "Mutually Included","Include",R2152))</f>
        <v>Exclude</v>
      </c>
      <c r="V2152" s="122"/>
      <c r="X2152" s="122"/>
      <c r="Y2152" s="122"/>
      <c r="Z2152" s="103" t="str">
        <f t="shared" si="301"/>
        <v/>
      </c>
      <c r="AA2152" s="256"/>
      <c r="AB2152" s="186"/>
      <c r="AC2152" s="186"/>
      <c r="AD2152" s="203"/>
      <c r="AF2152" s="203"/>
      <c r="AG2152" s="102" t="str">
        <f t="shared" si="303"/>
        <v/>
      </c>
      <c r="AH2152" s="10" t="str">
        <f t="shared" si="304"/>
        <v/>
      </c>
      <c r="AI2152" s="102"/>
      <c r="AJ2152" s="10"/>
      <c r="AK2152" s="10"/>
      <c r="AL2152" s="105"/>
      <c r="AM2152" s="102"/>
      <c r="AN2152" s="10"/>
      <c r="AO2152" s="10" t="str">
        <f t="shared" si="302"/>
        <v/>
      </c>
      <c r="AP2152" s="10"/>
      <c r="AQ2152" s="10"/>
      <c r="AR2152" s="10"/>
      <c r="AS2152" s="10"/>
      <c r="AT2152" s="10"/>
      <c r="AU2152" s="10" t="str">
        <f>IF(O2152="include",AF2152,"")</f>
        <v/>
      </c>
      <c r="AV2152" s="54" t="str">
        <f>IF(P2152="include",AF2152,"")</f>
        <v/>
      </c>
      <c r="BC2152" s="10"/>
      <c r="BH2152" s="10"/>
    </row>
    <row r="2153" spans="1:60" s="54" customFormat="1" ht="30">
      <c r="A2153" s="10">
        <v>2305</v>
      </c>
      <c r="B2153" s="10"/>
      <c r="C2153" s="10" t="s">
        <v>2750</v>
      </c>
      <c r="D2153" s="10">
        <v>2</v>
      </c>
      <c r="E2153" s="10">
        <v>2</v>
      </c>
      <c r="F2153" s="10">
        <v>2</v>
      </c>
      <c r="G2153" s="119" t="str">
        <f t="shared" si="305"/>
        <v>EXCLUDED</v>
      </c>
      <c r="H2153" s="147" t="s">
        <v>901</v>
      </c>
      <c r="I2153" s="189" t="s">
        <v>901</v>
      </c>
      <c r="J2153" s="10" t="str">
        <f>IF(AND(G2153="Excluded", H2153="Excluded"), "Mutually Excluded", IF(AND(OR(G2153="CERTAINLY INCLUDED", G2153="INCLUDED", G2153="MAYBE" ), OR(H2153="INCLUDED", H2153="MAYBE")), "MUTUALLY INCLUDED", IF(AND(G2153="MAYBE", H2153="MAYBE"), "Mutually MAYBE", IF(AND(G2153="Excluded", OR(H2153="INCLUDED", H2153="MAYBE")), "AI: No, Human: Yes", IF(AND(H2153="Excluded", OR(G2153="INCLUDED", G2153="CERTAINLY INCLUDED", G2153="MAYBE")), "AI: Yes, Human: No", "Other Conflict")))))</f>
        <v>Mutually Excluded</v>
      </c>
      <c r="K2153" s="10"/>
      <c r="L2153" s="10"/>
      <c r="N2153" s="220" t="s">
        <v>19</v>
      </c>
      <c r="O2153" s="54" t="str">
        <f>IF(J2153="Mutually Excluded","Exclude",IF(J2153= "Mutually Included","Include",M2153))</f>
        <v>Exclude</v>
      </c>
      <c r="P2153" s="54" t="str">
        <f>'Humans Alignment T&amp;A'!Z2153</f>
        <v>Exclude</v>
      </c>
      <c r="Q2153" s="120" t="str">
        <f>IF(AND(O2153="Exclude", P2153="Exclude"), "Mutually Excluded", IF(AND(OR(O2153="CERTAINLY INCLUDED", O2153="INCLUDE" ), OR(P2153="INCLUDE", P2153="MAYBE")), "MUTUALLY INCLUDED", IF(AND(O2153="MAYBE", P2153="MAYBE"), "Mutually MAYBE", IF(AND(O2153="Exclude", OR(P2153="INCLUDE", P2153="MAYBE")), "AI+Hum: No, Hum1+2: Yes", IF(AND(P2153="Exclude", OR(O2153="INCLUDE", O2153="CERTAINLY INCLUDED", H2153="MAYBE")), "Ai+hum: Yes, Hum1+2: No", "Other Conflict")))))</f>
        <v>Mutually Excluded</v>
      </c>
      <c r="U2153" s="121" t="str">
        <f>IF(Q2153="Mutually Excluded","Exclude",IF(Q2153= "Mutually Included","Include",R2153))</f>
        <v>Exclude</v>
      </c>
      <c r="V2153" s="122"/>
      <c r="X2153" s="122"/>
      <c r="Y2153" s="122"/>
      <c r="Z2153" s="103" t="str">
        <f t="shared" si="301"/>
        <v/>
      </c>
      <c r="AA2153" s="256"/>
      <c r="AB2153" s="186"/>
      <c r="AC2153" s="186"/>
      <c r="AD2153" s="203"/>
      <c r="AF2153" s="203"/>
      <c r="AG2153" s="102" t="str">
        <f t="shared" si="303"/>
        <v/>
      </c>
      <c r="AH2153" s="10" t="str">
        <f t="shared" si="304"/>
        <v/>
      </c>
      <c r="AI2153" s="102"/>
      <c r="AJ2153" s="10"/>
      <c r="AK2153" s="10"/>
      <c r="AL2153" s="105"/>
      <c r="AM2153" s="102"/>
      <c r="AN2153" s="10"/>
      <c r="AO2153" s="10" t="str">
        <f t="shared" si="302"/>
        <v/>
      </c>
      <c r="AP2153" s="10"/>
      <c r="AQ2153" s="10"/>
      <c r="AR2153" s="10"/>
      <c r="AS2153" s="10"/>
      <c r="AT2153" s="10"/>
      <c r="AU2153" s="10" t="str">
        <f>IF(O2153="include",AF2153,"")</f>
        <v/>
      </c>
      <c r="AV2153" s="54" t="str">
        <f>IF(P2153="include",AF2153,"")</f>
        <v/>
      </c>
      <c r="BC2153" s="10"/>
      <c r="BH2153" s="10"/>
    </row>
    <row r="2154" spans="1:60" s="54" customFormat="1" ht="30">
      <c r="A2154" s="10">
        <v>2306</v>
      </c>
      <c r="B2154" s="10"/>
      <c r="C2154" s="10" t="s">
        <v>2751</v>
      </c>
      <c r="D2154" s="10">
        <v>2</v>
      </c>
      <c r="E2154" s="10">
        <v>2</v>
      </c>
      <c r="F2154" s="10">
        <v>2</v>
      </c>
      <c r="G2154" s="119" t="str">
        <f t="shared" si="305"/>
        <v>EXCLUDED</v>
      </c>
      <c r="H2154" s="147" t="s">
        <v>901</v>
      </c>
      <c r="I2154" s="189" t="s">
        <v>901</v>
      </c>
      <c r="J2154" s="10" t="str">
        <f>IF(AND(G2154="Excluded", H2154="Excluded"), "Mutually Excluded", IF(AND(OR(G2154="CERTAINLY INCLUDED", G2154="INCLUDED", G2154="MAYBE" ), OR(H2154="INCLUDED", H2154="MAYBE")), "MUTUALLY INCLUDED", IF(AND(G2154="MAYBE", H2154="MAYBE"), "Mutually MAYBE", IF(AND(G2154="Excluded", OR(H2154="INCLUDED", H2154="MAYBE")), "AI: No, Human: Yes", IF(AND(H2154="Excluded", OR(G2154="INCLUDED", G2154="CERTAINLY INCLUDED", G2154="MAYBE")), "AI: Yes, Human: No", "Other Conflict")))))</f>
        <v>Mutually Excluded</v>
      </c>
      <c r="K2154" s="10"/>
      <c r="L2154" s="10"/>
      <c r="N2154" s="220" t="s">
        <v>19</v>
      </c>
      <c r="O2154" s="54" t="str">
        <f>IF(J2154="Mutually Excluded","Exclude",IF(J2154= "Mutually Included","Include",M2154))</f>
        <v>Exclude</v>
      </c>
      <c r="P2154" s="54" t="str">
        <f>'Humans Alignment T&amp;A'!Z2154</f>
        <v>Exclude</v>
      </c>
      <c r="Q2154" s="120" t="str">
        <f>IF(AND(O2154="Exclude", P2154="Exclude"), "Mutually Excluded", IF(AND(OR(O2154="CERTAINLY INCLUDED", O2154="INCLUDE" ), OR(P2154="INCLUDE", P2154="MAYBE")), "MUTUALLY INCLUDED", IF(AND(O2154="MAYBE", P2154="MAYBE"), "Mutually MAYBE", IF(AND(O2154="Exclude", OR(P2154="INCLUDE", P2154="MAYBE")), "AI+Hum: No, Hum1+2: Yes", IF(AND(P2154="Exclude", OR(O2154="INCLUDE", O2154="CERTAINLY INCLUDED", H2154="MAYBE")), "Ai+hum: Yes, Hum1+2: No", "Other Conflict")))))</f>
        <v>Mutually Excluded</v>
      </c>
      <c r="U2154" s="121" t="str">
        <f>IF(Q2154="Mutually Excluded","Exclude",IF(Q2154= "Mutually Included","Include",R2154))</f>
        <v>Exclude</v>
      </c>
      <c r="V2154" s="122"/>
      <c r="X2154" s="122"/>
      <c r="Y2154" s="122"/>
      <c r="Z2154" s="103" t="str">
        <f t="shared" si="301"/>
        <v/>
      </c>
      <c r="AA2154" s="256"/>
      <c r="AB2154" s="186"/>
      <c r="AC2154" s="186"/>
      <c r="AD2154" s="203"/>
      <c r="AF2154" s="203"/>
      <c r="AG2154" s="102" t="str">
        <f t="shared" si="303"/>
        <v/>
      </c>
      <c r="AH2154" s="10" t="str">
        <f t="shared" si="304"/>
        <v/>
      </c>
      <c r="AI2154" s="102"/>
      <c r="AJ2154" s="10"/>
      <c r="AK2154" s="10"/>
      <c r="AL2154" s="105"/>
      <c r="AM2154" s="102"/>
      <c r="AN2154" s="10"/>
      <c r="AO2154" s="10" t="str">
        <f t="shared" si="302"/>
        <v/>
      </c>
      <c r="AP2154" s="10"/>
      <c r="AQ2154" s="10"/>
      <c r="AR2154" s="10"/>
      <c r="AS2154" s="10"/>
      <c r="AT2154" s="10"/>
      <c r="AU2154" s="10" t="str">
        <f>IF(O2154="include",AF2154,"")</f>
        <v/>
      </c>
      <c r="AV2154" s="54" t="str">
        <f>IF(P2154="include",AF2154,"")</f>
        <v/>
      </c>
      <c r="BC2154" s="10"/>
      <c r="BH2154" s="10"/>
    </row>
    <row r="2155" spans="1:60" s="54" customFormat="1" ht="45">
      <c r="A2155" s="10">
        <v>2307</v>
      </c>
      <c r="B2155" s="10"/>
      <c r="C2155" s="10" t="s">
        <v>2752</v>
      </c>
      <c r="D2155" s="10">
        <v>3</v>
      </c>
      <c r="E2155" s="10">
        <v>3</v>
      </c>
      <c r="F2155" s="10">
        <v>3</v>
      </c>
      <c r="G2155" s="119" t="str">
        <f t="shared" si="305"/>
        <v>EXCLUDED</v>
      </c>
      <c r="H2155" s="147" t="s">
        <v>901</v>
      </c>
      <c r="I2155" s="189" t="s">
        <v>901</v>
      </c>
      <c r="J2155" s="10" t="str">
        <f>IF(AND(G2155="Excluded", H2155="Excluded"), "Mutually Excluded", IF(AND(OR(G2155="CERTAINLY INCLUDED", G2155="INCLUDED", G2155="MAYBE" ), OR(H2155="INCLUDED", H2155="MAYBE")), "MUTUALLY INCLUDED", IF(AND(G2155="MAYBE", H2155="MAYBE"), "Mutually MAYBE", IF(AND(G2155="Excluded", OR(H2155="INCLUDED", H2155="MAYBE")), "AI: No, Human: Yes", IF(AND(H2155="Excluded", OR(G2155="INCLUDED", G2155="CERTAINLY INCLUDED", G2155="MAYBE")), "AI: Yes, Human: No", "Other Conflict")))))</f>
        <v>Mutually Excluded</v>
      </c>
      <c r="K2155" s="10"/>
      <c r="L2155" s="10"/>
      <c r="N2155" s="220" t="s">
        <v>19</v>
      </c>
      <c r="O2155" s="54" t="str">
        <f>IF(J2155="Mutually Excluded","Exclude",IF(J2155= "Mutually Included","Include",M2155))</f>
        <v>Exclude</v>
      </c>
      <c r="P2155" s="54" t="str">
        <f>'Humans Alignment T&amp;A'!Z2155</f>
        <v>Exclude</v>
      </c>
      <c r="Q2155" s="120" t="str">
        <f>IF(AND(O2155="Exclude", P2155="Exclude"), "Mutually Excluded", IF(AND(OR(O2155="CERTAINLY INCLUDED", O2155="INCLUDE" ), OR(P2155="INCLUDE", P2155="MAYBE")), "MUTUALLY INCLUDED", IF(AND(O2155="MAYBE", P2155="MAYBE"), "Mutually MAYBE", IF(AND(O2155="Exclude", OR(P2155="INCLUDE", P2155="MAYBE")), "AI+Hum: No, Hum1+2: Yes", IF(AND(P2155="Exclude", OR(O2155="INCLUDE", O2155="CERTAINLY INCLUDED", H2155="MAYBE")), "Ai+hum: Yes, Hum1+2: No", "Other Conflict")))))</f>
        <v>Mutually Excluded</v>
      </c>
      <c r="U2155" s="121" t="str">
        <f>IF(Q2155="Mutually Excluded","Exclude",IF(Q2155= "Mutually Included","Include",R2155))</f>
        <v>Exclude</v>
      </c>
      <c r="V2155" s="122"/>
      <c r="X2155" s="122"/>
      <c r="Y2155" s="122"/>
      <c r="Z2155" s="103" t="str">
        <f t="shared" si="301"/>
        <v/>
      </c>
      <c r="AA2155" s="256"/>
      <c r="AB2155" s="186"/>
      <c r="AC2155" s="186"/>
      <c r="AD2155" s="203"/>
      <c r="AF2155" s="203"/>
      <c r="AG2155" s="102" t="str">
        <f t="shared" si="303"/>
        <v/>
      </c>
      <c r="AH2155" s="10" t="str">
        <f t="shared" si="304"/>
        <v/>
      </c>
      <c r="AI2155" s="102"/>
      <c r="AJ2155" s="10"/>
      <c r="AK2155" s="10"/>
      <c r="AL2155" s="105"/>
      <c r="AM2155" s="102"/>
      <c r="AN2155" s="10"/>
      <c r="AO2155" s="10" t="str">
        <f t="shared" si="302"/>
        <v/>
      </c>
      <c r="AP2155" s="10"/>
      <c r="AQ2155" s="10"/>
      <c r="AR2155" s="10"/>
      <c r="AS2155" s="10"/>
      <c r="AT2155" s="10"/>
      <c r="AU2155" s="10" t="str">
        <f>IF(O2155="include",AF2155,"")</f>
        <v/>
      </c>
      <c r="AV2155" s="54" t="str">
        <f>IF(P2155="include",AF2155,"")</f>
        <v/>
      </c>
    </row>
    <row r="2156" spans="1:60" s="54" customFormat="1" ht="30">
      <c r="A2156" s="10">
        <v>2308</v>
      </c>
      <c r="B2156" s="10"/>
      <c r="C2156" s="10" t="s">
        <v>2753</v>
      </c>
      <c r="D2156" s="10">
        <v>2</v>
      </c>
      <c r="E2156" s="10">
        <v>2</v>
      </c>
      <c r="F2156" s="10">
        <v>2</v>
      </c>
      <c r="G2156" s="119" t="str">
        <f t="shared" si="305"/>
        <v>EXCLUDED</v>
      </c>
      <c r="H2156" s="147" t="s">
        <v>901</v>
      </c>
      <c r="I2156" s="189" t="s">
        <v>901</v>
      </c>
      <c r="J2156" s="10" t="str">
        <f>IF(AND(G2156="Excluded", H2156="Excluded"), "Mutually Excluded", IF(AND(OR(G2156="CERTAINLY INCLUDED", G2156="INCLUDED", G2156="MAYBE" ), OR(H2156="INCLUDED", H2156="MAYBE")), "MUTUALLY INCLUDED", IF(AND(G2156="MAYBE", H2156="MAYBE"), "Mutually MAYBE", IF(AND(G2156="Excluded", OR(H2156="INCLUDED", H2156="MAYBE")), "AI: No, Human: Yes", IF(AND(H2156="Excluded", OR(G2156="INCLUDED", G2156="CERTAINLY INCLUDED", G2156="MAYBE")), "AI: Yes, Human: No", "Other Conflict")))))</f>
        <v>Mutually Excluded</v>
      </c>
      <c r="K2156" s="10"/>
      <c r="L2156" s="10"/>
      <c r="N2156" s="220" t="s">
        <v>19</v>
      </c>
      <c r="O2156" s="54" t="str">
        <f>IF(J2156="Mutually Excluded","Exclude",IF(J2156= "Mutually Included","Include",M2156))</f>
        <v>Exclude</v>
      </c>
      <c r="P2156" s="54" t="str">
        <f>'Humans Alignment T&amp;A'!Z2156</f>
        <v>Exclude</v>
      </c>
      <c r="Q2156" s="120" t="str">
        <f>IF(AND(O2156="Exclude", P2156="Exclude"), "Mutually Excluded", IF(AND(OR(O2156="CERTAINLY INCLUDED", O2156="INCLUDE" ), OR(P2156="INCLUDE", P2156="MAYBE")), "MUTUALLY INCLUDED", IF(AND(O2156="MAYBE", P2156="MAYBE"), "Mutually MAYBE", IF(AND(O2156="Exclude", OR(P2156="INCLUDE", P2156="MAYBE")), "AI+Hum: No, Hum1+2: Yes", IF(AND(P2156="Exclude", OR(O2156="INCLUDE", O2156="CERTAINLY INCLUDED", H2156="MAYBE")), "Ai+hum: Yes, Hum1+2: No", "Other Conflict")))))</f>
        <v>Mutually Excluded</v>
      </c>
      <c r="U2156" s="121" t="str">
        <f>IF(Q2156="Mutually Excluded","Exclude",IF(Q2156= "Mutually Included","Include",R2156))</f>
        <v>Exclude</v>
      </c>
      <c r="V2156" s="122"/>
      <c r="X2156" s="122"/>
      <c r="Y2156" s="122"/>
      <c r="Z2156" s="103" t="str">
        <f t="shared" si="301"/>
        <v/>
      </c>
      <c r="AA2156" s="256"/>
      <c r="AB2156" s="186"/>
      <c r="AC2156" s="186"/>
      <c r="AD2156" s="203"/>
      <c r="AF2156" s="203"/>
      <c r="AG2156" s="102" t="str">
        <f t="shared" si="303"/>
        <v/>
      </c>
      <c r="AH2156" s="10" t="str">
        <f t="shared" si="304"/>
        <v/>
      </c>
      <c r="AI2156" s="102"/>
      <c r="AJ2156" s="10"/>
      <c r="AK2156" s="10"/>
      <c r="AL2156" s="105"/>
      <c r="AM2156" s="102"/>
      <c r="AN2156" s="10"/>
      <c r="AO2156" s="10" t="str">
        <f t="shared" si="302"/>
        <v/>
      </c>
      <c r="AP2156" s="10"/>
      <c r="AQ2156" s="10"/>
      <c r="AR2156" s="10"/>
      <c r="AS2156" s="10"/>
      <c r="AT2156" s="10"/>
      <c r="AU2156" s="10" t="str">
        <f>IF(O2156="include",AF2156,"")</f>
        <v/>
      </c>
      <c r="AV2156" s="54" t="str">
        <f>IF(P2156="include",AF2156,"")</f>
        <v/>
      </c>
    </row>
    <row r="2157" spans="1:60" s="54" customFormat="1" ht="30">
      <c r="A2157" s="10">
        <v>2309</v>
      </c>
      <c r="B2157" s="10"/>
      <c r="C2157" s="10" t="s">
        <v>2754</v>
      </c>
      <c r="D2157" s="10">
        <v>3</v>
      </c>
      <c r="E2157" s="10">
        <v>4</v>
      </c>
      <c r="F2157" s="10">
        <v>3</v>
      </c>
      <c r="G2157" s="119" t="str">
        <f t="shared" si="305"/>
        <v>EXCLUDED</v>
      </c>
      <c r="H2157" s="147" t="s">
        <v>901</v>
      </c>
      <c r="I2157" s="189" t="s">
        <v>901</v>
      </c>
      <c r="J2157" s="10" t="str">
        <f>IF(AND(G2157="Excluded", H2157="Excluded"), "Mutually Excluded", IF(AND(OR(G2157="CERTAINLY INCLUDED", G2157="INCLUDED", G2157="MAYBE" ), OR(H2157="INCLUDED", H2157="MAYBE")), "MUTUALLY INCLUDED", IF(AND(G2157="MAYBE", H2157="MAYBE"), "Mutually MAYBE", IF(AND(G2157="Excluded", OR(H2157="INCLUDED", H2157="MAYBE")), "AI: No, Human: Yes", IF(AND(H2157="Excluded", OR(G2157="INCLUDED", G2157="CERTAINLY INCLUDED", G2157="MAYBE")), "AI: Yes, Human: No", "Other Conflict")))))</f>
        <v>Mutually Excluded</v>
      </c>
      <c r="K2157" s="10"/>
      <c r="L2157" s="10"/>
      <c r="N2157" s="220" t="s">
        <v>19</v>
      </c>
      <c r="O2157" s="54" t="str">
        <f>IF(J2157="Mutually Excluded","Exclude",IF(J2157= "Mutually Included","Include",M2157))</f>
        <v>Exclude</v>
      </c>
      <c r="P2157" s="54" t="str">
        <f>'Humans Alignment T&amp;A'!Z2157</f>
        <v>Exclude</v>
      </c>
      <c r="Q2157" s="120" t="str">
        <f>IF(AND(O2157="Exclude", P2157="Exclude"), "Mutually Excluded", IF(AND(OR(O2157="CERTAINLY INCLUDED", O2157="INCLUDE" ), OR(P2157="INCLUDE", P2157="MAYBE")), "MUTUALLY INCLUDED", IF(AND(O2157="MAYBE", P2157="MAYBE"), "Mutually MAYBE", IF(AND(O2157="Exclude", OR(P2157="INCLUDE", P2157="MAYBE")), "AI+Hum: No, Hum1+2: Yes", IF(AND(P2157="Exclude", OR(O2157="INCLUDE", O2157="CERTAINLY INCLUDED", H2157="MAYBE")), "Ai+hum: Yes, Hum1+2: No", "Other Conflict")))))</f>
        <v>Mutually Excluded</v>
      </c>
      <c r="U2157" s="121" t="str">
        <f>IF(Q2157="Mutually Excluded","Exclude",IF(Q2157= "Mutually Included","Include",R2157))</f>
        <v>Exclude</v>
      </c>
      <c r="V2157" s="122"/>
      <c r="X2157" s="122"/>
      <c r="Y2157" s="122"/>
      <c r="Z2157" s="103" t="str">
        <f t="shared" ref="Z2157:Z2220" si="306">IF(OR(ISBLANK(AF2157), ISBLANK(V2157)), "", IF(AND(OR(AF2157="Include", AF2157="Maybe"), OR(V2157="Include", V2157="Maybe", V2157="Certainly Included")), "Mutually Included", IF(AND(AF2157="Exclude", V2157="Exclude"), "Mutually Excluded", IF(AND(AF2157="Exclude", OR(V2157="Include", V2157="Maybe")), "Nikos Excluded, Cindy Included", IF(AND(OR(AF2157="Include", AF2157="Maybe"), V2157="Exclude"), "Nikos Included, Cindy Excluded", "Pal")))))</f>
        <v/>
      </c>
      <c r="AA2157" s="256"/>
      <c r="AB2157" s="186"/>
      <c r="AC2157" s="186"/>
      <c r="AD2157" s="203"/>
      <c r="AF2157" s="203"/>
      <c r="AG2157" s="102" t="str">
        <f t="shared" si="303"/>
        <v/>
      </c>
      <c r="AH2157" s="10" t="str">
        <f t="shared" si="304"/>
        <v/>
      </c>
      <c r="AI2157" s="102"/>
      <c r="AJ2157" s="10"/>
      <c r="AK2157" s="10"/>
      <c r="AL2157" s="105"/>
      <c r="AM2157" s="102"/>
      <c r="AN2157" s="10"/>
      <c r="AO2157" s="10" t="str">
        <f t="shared" ref="AO2157:AO2220" si="307">IF(OR(ISBLANK(AF2157), ISBLANK(AP2157)), "", IF(AND(OR(AF2157="Include", AF2157="Maybe"), OR(AP2157="Include", AP2157="Maybe", AP2157="Certainly Included")), "Mutually Included", IF(AND(AF2157="Exclude", AP2157="Exclude"), "Mutually Excluded", IF(AND(AF2157="Exclude", OR(AP2157="Include", AP2157="Maybe",, AP2157="Certainly Included")), "Human Excluded, AI Included", IF(AND(OR(AF2157="Include", AF2157="Maybe"), AP2157="Exclude"), "Human Included, AI Excluded", "Pal")))))</f>
        <v/>
      </c>
      <c r="AP2157" s="10"/>
      <c r="AQ2157" s="10"/>
      <c r="AR2157" s="10"/>
      <c r="AS2157" s="10"/>
      <c r="AT2157" s="10"/>
      <c r="AU2157" s="10" t="str">
        <f>IF(O2157="include",AF2157,"")</f>
        <v/>
      </c>
      <c r="AV2157" s="54" t="str">
        <f>IF(P2157="include",AF2157,"")</f>
        <v/>
      </c>
    </row>
    <row r="2158" spans="1:60" s="54" customFormat="1" ht="45" customHeight="1">
      <c r="A2158" s="10">
        <v>2310</v>
      </c>
      <c r="B2158" s="10"/>
      <c r="C2158" s="10" t="s">
        <v>2755</v>
      </c>
      <c r="D2158" s="10">
        <v>3</v>
      </c>
      <c r="E2158" s="10">
        <v>3</v>
      </c>
      <c r="F2158" s="10">
        <v>3</v>
      </c>
      <c r="G2158" s="119" t="str">
        <f t="shared" si="305"/>
        <v>EXCLUDED</v>
      </c>
      <c r="H2158" s="147" t="s">
        <v>901</v>
      </c>
      <c r="I2158" s="189" t="s">
        <v>901</v>
      </c>
      <c r="J2158" s="10" t="str">
        <f>IF(AND(G2158="Excluded", H2158="Excluded"), "Mutually Excluded", IF(AND(OR(G2158="CERTAINLY INCLUDED", G2158="INCLUDED", G2158="MAYBE" ), OR(H2158="INCLUDED", H2158="MAYBE")), "MUTUALLY INCLUDED", IF(AND(G2158="MAYBE", H2158="MAYBE"), "Mutually MAYBE", IF(AND(G2158="Excluded", OR(H2158="INCLUDED", H2158="MAYBE")), "AI: No, Human: Yes", IF(AND(H2158="Excluded", OR(G2158="INCLUDED", G2158="CERTAINLY INCLUDED", G2158="MAYBE")), "AI: Yes, Human: No", "Other Conflict")))))</f>
        <v>Mutually Excluded</v>
      </c>
      <c r="K2158" s="10"/>
      <c r="L2158" s="10"/>
      <c r="N2158" s="220" t="s">
        <v>19</v>
      </c>
      <c r="O2158" s="54" t="str">
        <f>IF(J2158="Mutually Excluded","Exclude",IF(J2158= "Mutually Included","Include",M2158))</f>
        <v>Exclude</v>
      </c>
      <c r="P2158" s="54" t="str">
        <f>'Humans Alignment T&amp;A'!Z2158</f>
        <v>Exclude</v>
      </c>
      <c r="Q2158" s="120" t="str">
        <f>IF(AND(O2158="Exclude", P2158="Exclude"), "Mutually Excluded", IF(AND(OR(O2158="CERTAINLY INCLUDED", O2158="INCLUDE" ), OR(P2158="INCLUDE", P2158="MAYBE")), "MUTUALLY INCLUDED", IF(AND(O2158="MAYBE", P2158="MAYBE"), "Mutually MAYBE", IF(AND(O2158="Exclude", OR(P2158="INCLUDE", P2158="MAYBE")), "AI+Hum: No, Hum1+2: Yes", IF(AND(P2158="Exclude", OR(O2158="INCLUDE", O2158="CERTAINLY INCLUDED", H2158="MAYBE")), "Ai+hum: Yes, Hum1+2: No", "Other Conflict")))))</f>
        <v>Mutually Excluded</v>
      </c>
      <c r="U2158" s="121" t="str">
        <f>IF(Q2158="Mutually Excluded","Exclude",IF(Q2158= "Mutually Included","Include",R2158))</f>
        <v>Exclude</v>
      </c>
      <c r="V2158" s="122"/>
      <c r="X2158" s="122"/>
      <c r="Y2158" s="122"/>
      <c r="Z2158" s="103" t="str">
        <f t="shared" si="306"/>
        <v/>
      </c>
      <c r="AA2158" s="256"/>
      <c r="AB2158" s="186"/>
      <c r="AC2158" s="186"/>
      <c r="AD2158" s="203"/>
      <c r="AF2158" s="203"/>
      <c r="AG2158" s="102" t="str">
        <f t="shared" si="303"/>
        <v/>
      </c>
      <c r="AH2158" s="10" t="str">
        <f t="shared" si="304"/>
        <v/>
      </c>
      <c r="AI2158" s="102"/>
      <c r="AJ2158" s="10"/>
      <c r="AK2158" s="10"/>
      <c r="AL2158" s="105"/>
      <c r="AM2158" s="102"/>
      <c r="AN2158" s="10"/>
      <c r="AO2158" s="10" t="str">
        <f t="shared" si="307"/>
        <v/>
      </c>
      <c r="AP2158" s="10"/>
      <c r="AQ2158" s="10"/>
      <c r="AR2158" s="10"/>
      <c r="AS2158" s="10"/>
      <c r="AT2158" s="10"/>
      <c r="AU2158" s="10" t="str">
        <f>IF(O2158="include",AF2158,"")</f>
        <v/>
      </c>
      <c r="AV2158" s="54" t="str">
        <f>IF(P2158="include",AF2158,"")</f>
        <v/>
      </c>
    </row>
    <row r="2159" spans="1:60" s="54" customFormat="1" ht="45">
      <c r="A2159" s="10">
        <v>2311</v>
      </c>
      <c r="B2159" s="10"/>
      <c r="C2159" s="10" t="s">
        <v>2757</v>
      </c>
      <c r="D2159" s="10">
        <v>1</v>
      </c>
      <c r="E2159" s="10">
        <v>1</v>
      </c>
      <c r="F2159" s="10">
        <v>1</v>
      </c>
      <c r="G2159" s="119" t="str">
        <f t="shared" si="305"/>
        <v>EXCLUDED</v>
      </c>
      <c r="H2159" s="147" t="s">
        <v>901</v>
      </c>
      <c r="I2159" s="189" t="s">
        <v>901</v>
      </c>
      <c r="J2159" s="10" t="str">
        <f>IF(AND(G2159="Excluded", H2159="Excluded"), "Mutually Excluded", IF(AND(OR(G2159="CERTAINLY INCLUDED", G2159="INCLUDED", G2159="MAYBE" ), OR(H2159="INCLUDED", H2159="MAYBE")), "MUTUALLY INCLUDED", IF(AND(G2159="MAYBE", H2159="MAYBE"), "Mutually MAYBE", IF(AND(G2159="Excluded", OR(H2159="INCLUDED", H2159="MAYBE")), "AI: No, Human: Yes", IF(AND(H2159="Excluded", OR(G2159="INCLUDED", G2159="CERTAINLY INCLUDED", G2159="MAYBE")), "AI: Yes, Human: No", "Other Conflict")))))</f>
        <v>Mutually Excluded</v>
      </c>
      <c r="K2159" s="10"/>
      <c r="L2159" s="10"/>
      <c r="N2159" s="220" t="s">
        <v>19</v>
      </c>
      <c r="O2159" s="54" t="str">
        <f>IF(J2159="Mutually Excluded","Exclude",IF(J2159= "Mutually Included","Include",M2159))</f>
        <v>Exclude</v>
      </c>
      <c r="P2159" s="54" t="str">
        <f>'Humans Alignment T&amp;A'!Z2159</f>
        <v>Exclude</v>
      </c>
      <c r="Q2159" s="120" t="str">
        <f>IF(AND(O2159="Exclude", P2159="Exclude"), "Mutually Excluded", IF(AND(OR(O2159="CERTAINLY INCLUDED", O2159="INCLUDE" ), OR(P2159="INCLUDE", P2159="MAYBE")), "MUTUALLY INCLUDED", IF(AND(O2159="MAYBE", P2159="MAYBE"), "Mutually MAYBE", IF(AND(O2159="Exclude", OR(P2159="INCLUDE", P2159="MAYBE")), "AI+Hum: No, Hum1+2: Yes", IF(AND(P2159="Exclude", OR(O2159="INCLUDE", O2159="CERTAINLY INCLUDED", H2159="MAYBE")), "Ai+hum: Yes, Hum1+2: No", "Other Conflict")))))</f>
        <v>Mutually Excluded</v>
      </c>
      <c r="U2159" s="121" t="str">
        <f>IF(Q2159="Mutually Excluded","Exclude",IF(Q2159= "Mutually Included","Include",R2159))</f>
        <v>Exclude</v>
      </c>
      <c r="V2159" s="122"/>
      <c r="X2159" s="122"/>
      <c r="Y2159" s="122"/>
      <c r="Z2159" s="103" t="str">
        <f t="shared" si="306"/>
        <v/>
      </c>
      <c r="AA2159" s="256"/>
      <c r="AB2159" s="186"/>
      <c r="AC2159" s="186"/>
      <c r="AD2159" s="203"/>
      <c r="AF2159" s="203"/>
      <c r="AG2159" s="102" t="str">
        <f t="shared" si="303"/>
        <v/>
      </c>
      <c r="AH2159" s="10" t="str">
        <f t="shared" si="304"/>
        <v/>
      </c>
      <c r="AI2159" s="102"/>
      <c r="AJ2159" s="10"/>
      <c r="AK2159" s="10"/>
      <c r="AL2159" s="105"/>
      <c r="AM2159" s="102"/>
      <c r="AN2159" s="10"/>
      <c r="AO2159" s="10" t="str">
        <f t="shared" si="307"/>
        <v/>
      </c>
      <c r="AP2159" s="10"/>
      <c r="AQ2159" s="10"/>
      <c r="AR2159" s="10"/>
      <c r="AS2159" s="10"/>
      <c r="AT2159" s="10"/>
      <c r="AU2159" s="10" t="str">
        <f>IF(O2159="include",AF2159,"")</f>
        <v/>
      </c>
      <c r="AV2159" s="54" t="str">
        <f>IF(P2159="include",AF2159,"")</f>
        <v/>
      </c>
    </row>
    <row r="2160" spans="1:60" s="54" customFormat="1" ht="30" customHeight="1">
      <c r="A2160" s="10">
        <v>2312</v>
      </c>
      <c r="B2160" s="10"/>
      <c r="C2160" s="10" t="s">
        <v>2758</v>
      </c>
      <c r="D2160" s="10">
        <v>3</v>
      </c>
      <c r="E2160" s="10">
        <v>2</v>
      </c>
      <c r="F2160" s="10">
        <v>3</v>
      </c>
      <c r="G2160" s="119" t="str">
        <f t="shared" si="305"/>
        <v>EXCLUDED</v>
      </c>
      <c r="H2160" s="147" t="s">
        <v>901</v>
      </c>
      <c r="I2160" s="189" t="s">
        <v>901</v>
      </c>
      <c r="J2160" s="10" t="str">
        <f>IF(AND(G2160="Excluded", H2160="Excluded"), "Mutually Excluded", IF(AND(OR(G2160="CERTAINLY INCLUDED", G2160="INCLUDED", G2160="MAYBE" ), OR(H2160="INCLUDED", H2160="MAYBE")), "MUTUALLY INCLUDED", IF(AND(G2160="MAYBE", H2160="MAYBE"), "Mutually MAYBE", IF(AND(G2160="Excluded", OR(H2160="INCLUDED", H2160="MAYBE")), "AI: No, Human: Yes", IF(AND(H2160="Excluded", OR(G2160="INCLUDED", G2160="CERTAINLY INCLUDED", G2160="MAYBE")), "AI: Yes, Human: No", "Other Conflict")))))</f>
        <v>Mutually Excluded</v>
      </c>
      <c r="K2160" s="10"/>
      <c r="L2160" s="10"/>
      <c r="N2160" s="220" t="s">
        <v>19</v>
      </c>
      <c r="O2160" s="54" t="str">
        <f>IF(J2160="Mutually Excluded","Exclude",IF(J2160= "Mutually Included","Include",M2160))</f>
        <v>Exclude</v>
      </c>
      <c r="P2160" s="54" t="str">
        <f>'Humans Alignment T&amp;A'!Z2160</f>
        <v>Exclude</v>
      </c>
      <c r="Q2160" s="120" t="str">
        <f>IF(AND(O2160="Exclude", P2160="Exclude"), "Mutually Excluded", IF(AND(OR(O2160="CERTAINLY INCLUDED", O2160="INCLUDE" ), OR(P2160="INCLUDE", P2160="MAYBE")), "MUTUALLY INCLUDED", IF(AND(O2160="MAYBE", P2160="MAYBE"), "Mutually MAYBE", IF(AND(O2160="Exclude", OR(P2160="INCLUDE", P2160="MAYBE")), "AI+Hum: No, Hum1+2: Yes", IF(AND(P2160="Exclude", OR(O2160="INCLUDE", O2160="CERTAINLY INCLUDED", H2160="MAYBE")), "Ai+hum: Yes, Hum1+2: No", "Other Conflict")))))</f>
        <v>Mutually Excluded</v>
      </c>
      <c r="U2160" s="121" t="str">
        <f>IF(Q2160="Mutually Excluded","Exclude",IF(Q2160= "Mutually Included","Include",R2160))</f>
        <v>Exclude</v>
      </c>
      <c r="V2160" s="122"/>
      <c r="X2160" s="122"/>
      <c r="Y2160" s="122"/>
      <c r="Z2160" s="103" t="str">
        <f t="shared" si="306"/>
        <v/>
      </c>
      <c r="AA2160" s="256"/>
      <c r="AB2160" s="186"/>
      <c r="AC2160" s="186"/>
      <c r="AD2160" s="203"/>
      <c r="AF2160" s="203"/>
      <c r="AG2160" s="102" t="str">
        <f t="shared" si="303"/>
        <v/>
      </c>
      <c r="AH2160" s="10" t="str">
        <f t="shared" si="304"/>
        <v/>
      </c>
      <c r="AI2160" s="102"/>
      <c r="AJ2160" s="10"/>
      <c r="AK2160" s="10"/>
      <c r="AL2160" s="105"/>
      <c r="AM2160" s="102"/>
      <c r="AN2160" s="10"/>
      <c r="AO2160" s="10" t="str">
        <f t="shared" si="307"/>
        <v/>
      </c>
      <c r="AP2160" s="10"/>
      <c r="AQ2160" s="10"/>
      <c r="AR2160" s="10"/>
      <c r="AS2160" s="10"/>
      <c r="AT2160" s="10"/>
      <c r="AU2160" s="10" t="str">
        <f>IF(O2160="include",AF2160,"")</f>
        <v/>
      </c>
      <c r="AV2160" s="54" t="str">
        <f>IF(P2160="include",AF2160,"")</f>
        <v/>
      </c>
    </row>
    <row r="2161" spans="1:48" s="54" customFormat="1" ht="30">
      <c r="A2161" s="10">
        <v>2313</v>
      </c>
      <c r="B2161" s="10"/>
      <c r="C2161" s="10" t="s">
        <v>2760</v>
      </c>
      <c r="D2161" s="10">
        <v>2</v>
      </c>
      <c r="E2161" s="10">
        <v>3</v>
      </c>
      <c r="F2161" s="10">
        <v>2</v>
      </c>
      <c r="G2161" s="119" t="str">
        <f t="shared" si="305"/>
        <v>EXCLUDED</v>
      </c>
      <c r="H2161" s="147" t="s">
        <v>901</v>
      </c>
      <c r="I2161" s="189" t="s">
        <v>901</v>
      </c>
      <c r="J2161" s="10" t="str">
        <f>IF(AND(G2161="Excluded", H2161="Excluded"), "Mutually Excluded", IF(AND(OR(G2161="CERTAINLY INCLUDED", G2161="INCLUDED", G2161="MAYBE" ), OR(H2161="INCLUDED", H2161="MAYBE")), "MUTUALLY INCLUDED", IF(AND(G2161="MAYBE", H2161="MAYBE"), "Mutually MAYBE", IF(AND(G2161="Excluded", OR(H2161="INCLUDED", H2161="MAYBE")), "AI: No, Human: Yes", IF(AND(H2161="Excluded", OR(G2161="INCLUDED", G2161="CERTAINLY INCLUDED", G2161="MAYBE")), "AI: Yes, Human: No", "Other Conflict")))))</f>
        <v>Mutually Excluded</v>
      </c>
      <c r="K2161" s="10"/>
      <c r="L2161" s="10"/>
      <c r="N2161" s="220" t="s">
        <v>19</v>
      </c>
      <c r="O2161" s="54" t="str">
        <f>IF(J2161="Mutually Excluded","Exclude",IF(J2161= "Mutually Included","Include",M2161))</f>
        <v>Exclude</v>
      </c>
      <c r="P2161" s="54" t="str">
        <f>'Humans Alignment T&amp;A'!Z2161</f>
        <v>Exclude</v>
      </c>
      <c r="Q2161" s="120" t="str">
        <f>IF(AND(O2161="Exclude", P2161="Exclude"), "Mutually Excluded", IF(AND(OR(O2161="CERTAINLY INCLUDED", O2161="INCLUDE" ), OR(P2161="INCLUDE", P2161="MAYBE")), "MUTUALLY INCLUDED", IF(AND(O2161="MAYBE", P2161="MAYBE"), "Mutually MAYBE", IF(AND(O2161="Exclude", OR(P2161="INCLUDE", P2161="MAYBE")), "AI+Hum: No, Hum1+2: Yes", IF(AND(P2161="Exclude", OR(O2161="INCLUDE", O2161="CERTAINLY INCLUDED", H2161="MAYBE")), "Ai+hum: Yes, Hum1+2: No", "Other Conflict")))))</f>
        <v>Mutually Excluded</v>
      </c>
      <c r="U2161" s="121" t="str">
        <f>IF(Q2161="Mutually Excluded","Exclude",IF(Q2161= "Mutually Included","Include",R2161))</f>
        <v>Exclude</v>
      </c>
      <c r="V2161" s="122"/>
      <c r="X2161" s="122"/>
      <c r="Y2161" s="122"/>
      <c r="Z2161" s="103" t="str">
        <f t="shared" si="306"/>
        <v/>
      </c>
      <c r="AA2161" s="256"/>
      <c r="AB2161" s="186"/>
      <c r="AC2161" s="186"/>
      <c r="AD2161" s="203"/>
      <c r="AF2161" s="203"/>
      <c r="AG2161" s="102" t="str">
        <f t="shared" si="303"/>
        <v/>
      </c>
      <c r="AH2161" s="10" t="str">
        <f t="shared" si="304"/>
        <v/>
      </c>
      <c r="AI2161" s="102"/>
      <c r="AJ2161" s="10"/>
      <c r="AK2161" s="10"/>
      <c r="AL2161" s="105"/>
      <c r="AM2161" s="102"/>
      <c r="AN2161" s="10"/>
      <c r="AO2161" s="10" t="str">
        <f t="shared" si="307"/>
        <v/>
      </c>
      <c r="AP2161" s="10"/>
      <c r="AQ2161" s="10"/>
      <c r="AR2161" s="10"/>
      <c r="AS2161" s="10"/>
      <c r="AT2161" s="10"/>
      <c r="AU2161" s="10" t="str">
        <f>IF(O2161="include",AF2161,"")</f>
        <v/>
      </c>
      <c r="AV2161" s="54" t="str">
        <f>IF(P2161="include",AF2161,"")</f>
        <v/>
      </c>
    </row>
    <row r="2162" spans="1:48" s="54" customFormat="1" ht="75" customHeight="1">
      <c r="A2162" s="10">
        <v>2314</v>
      </c>
      <c r="B2162" s="10"/>
      <c r="C2162" s="10" t="s">
        <v>2761</v>
      </c>
      <c r="D2162" s="10">
        <v>4</v>
      </c>
      <c r="E2162" s="10">
        <v>3</v>
      </c>
      <c r="F2162" s="10">
        <v>4</v>
      </c>
      <c r="G2162" s="119" t="str">
        <f t="shared" si="305"/>
        <v>EXCLUDED</v>
      </c>
      <c r="H2162" s="147" t="s">
        <v>901</v>
      </c>
      <c r="I2162" s="189" t="s">
        <v>1752</v>
      </c>
      <c r="J2162" s="10" t="str">
        <f>IF(AND(G2162="Excluded", H2162="Excluded"), "Mutually Excluded", IF(AND(OR(G2162="CERTAINLY INCLUDED", G2162="INCLUDED", G2162="MAYBE" ), OR(H2162="INCLUDED", H2162="MAYBE")), "MUTUALLY INCLUDED", IF(AND(G2162="MAYBE", H2162="MAYBE"), "Mutually MAYBE", IF(AND(G2162="Excluded", OR(H2162="INCLUDED", H2162="MAYBE")), "AI: No, Human: Yes", IF(AND(H2162="Excluded", OR(G2162="INCLUDED", G2162="CERTAINLY INCLUDED", G2162="MAYBE")), "AI: Yes, Human: No", "Other Conflict")))))</f>
        <v>Mutually Excluded</v>
      </c>
      <c r="K2162" s="10"/>
      <c r="L2162" s="10"/>
      <c r="N2162" s="220" t="s">
        <v>19</v>
      </c>
      <c r="O2162" s="54" t="str">
        <f>IF(J2162="Mutually Excluded","Exclude",IF(J2162= "Mutually Included","Include",M2162))</f>
        <v>Exclude</v>
      </c>
      <c r="P2162" s="54" t="str">
        <f>'Humans Alignment T&amp;A'!Z2162</f>
        <v>Include</v>
      </c>
      <c r="Q2162" s="120" t="str">
        <f>IF(AND(O2162="Exclude", P2162="Exclude"), "Mutually Excluded", IF(AND(OR(O2162="CERTAINLY INCLUDED", O2162="INCLUDE" ), OR(P2162="INCLUDE", P2162="MAYBE")), "MUTUALLY INCLUDED", IF(AND(O2162="MAYBE", P2162="MAYBE"), "Mutually MAYBE", IF(AND(O2162="Exclude", OR(P2162="INCLUDE", P2162="MAYBE")), "AI+Hum: No, Hum1+2: Yes", IF(AND(P2162="Exclude", OR(O2162="INCLUDE", O2162="CERTAINLY INCLUDED", H2162="MAYBE")), "Ai+hum: Yes, Hum1+2: No", "Other Conflict")))))</f>
        <v>AI+Hum: No, Hum1+2: Yes</v>
      </c>
      <c r="R2162" s="185" t="s">
        <v>23</v>
      </c>
      <c r="U2162" s="121" t="str">
        <f>IF(Q2162="Mutually Excluded","Exclude",IF(Q2162= "Mutually Included","Include",R2162))</f>
        <v>Include</v>
      </c>
      <c r="V2162" s="122"/>
      <c r="W2162" s="190"/>
      <c r="X2162" s="201" t="s">
        <v>901</v>
      </c>
      <c r="Y2162" s="201" t="s">
        <v>3028</v>
      </c>
      <c r="Z2162" s="103" t="str">
        <f>IF(OR(ISBLANK(AF2162), ISBLANK(V2162)), "", IF(AND(OR(AF2162="Include", AF2162="Maybe"), OR(V2162="Include", V2162="Maybe", V2162="Certainly Included")), "Mutually Included", IF(AND(AF2162="Exclude", V2162="Exclude"), "Mutually Excluded", IF(AND(AF2162="Exclude", OR(V2162="Include", V2162="Maybe")), "Nikos Excluded, Cindy Included", IF(AND(OR(AF2162="Include", AF2162="Maybe"), V2162="Exclude"), "Nikos Included, Cindy Excluded", "Pal")))))</f>
        <v/>
      </c>
      <c r="AA2162" s="104"/>
      <c r="AB2162" s="186"/>
      <c r="AC2162" s="186"/>
      <c r="AD2162" s="203" t="s">
        <v>19</v>
      </c>
      <c r="AF2162" s="203" t="s">
        <v>19</v>
      </c>
      <c r="AG2162" s="102" t="str">
        <f t="shared" si="303"/>
        <v>Mutually Excluded</v>
      </c>
      <c r="AH2162" s="10" t="str">
        <f t="shared" si="304"/>
        <v/>
      </c>
      <c r="AI2162" s="102" t="s">
        <v>19</v>
      </c>
      <c r="AJ2162" s="10"/>
      <c r="AK2162" s="10"/>
      <c r="AL2162" s="107"/>
      <c r="AM2162" s="102"/>
      <c r="AN2162" s="10"/>
      <c r="AO2162" s="10"/>
      <c r="AP2162" s="10"/>
      <c r="AQ2162" s="10"/>
      <c r="AR2162" s="10"/>
      <c r="AS2162" s="10"/>
      <c r="AT2162" s="10"/>
      <c r="AU2162" s="10" t="str">
        <f>IF(O2162="include",AF2162,"")</f>
        <v/>
      </c>
      <c r="AV2162" s="54" t="str">
        <f>IF(P2162="include",AF2162,"")</f>
        <v>Exclude</v>
      </c>
    </row>
    <row r="2163" spans="1:48" s="54" customFormat="1" ht="30">
      <c r="A2163" s="10">
        <v>2315</v>
      </c>
      <c r="B2163" s="10"/>
      <c r="C2163" s="10" t="s">
        <v>2763</v>
      </c>
      <c r="D2163" s="10">
        <v>2</v>
      </c>
      <c r="E2163" s="10">
        <v>2</v>
      </c>
      <c r="F2163" s="10">
        <v>2</v>
      </c>
      <c r="G2163" s="119" t="str">
        <f t="shared" si="305"/>
        <v>EXCLUDED</v>
      </c>
      <c r="H2163" s="147" t="s">
        <v>901</v>
      </c>
      <c r="I2163" s="189" t="s">
        <v>901</v>
      </c>
      <c r="J2163" s="10" t="str">
        <f>IF(AND(G2163="Excluded", H2163="Excluded"), "Mutually Excluded", IF(AND(OR(G2163="CERTAINLY INCLUDED", G2163="INCLUDED", G2163="MAYBE" ), OR(H2163="INCLUDED", H2163="MAYBE")), "MUTUALLY INCLUDED", IF(AND(G2163="MAYBE", H2163="MAYBE"), "Mutually MAYBE", IF(AND(G2163="Excluded", OR(H2163="INCLUDED", H2163="MAYBE")), "AI: No, Human: Yes", IF(AND(H2163="Excluded", OR(G2163="INCLUDED", G2163="CERTAINLY INCLUDED", G2163="MAYBE")), "AI: Yes, Human: No", "Other Conflict")))))</f>
        <v>Mutually Excluded</v>
      </c>
      <c r="K2163" s="10"/>
      <c r="L2163" s="10"/>
      <c r="N2163" s="220" t="s">
        <v>19</v>
      </c>
      <c r="O2163" s="54" t="str">
        <f>IF(J2163="Mutually Excluded","Exclude",IF(J2163= "Mutually Included","Include",M2163))</f>
        <v>Exclude</v>
      </c>
      <c r="P2163" s="54" t="str">
        <f>'Humans Alignment T&amp;A'!Z2163</f>
        <v>Exclude</v>
      </c>
      <c r="Q2163" s="120" t="str">
        <f>IF(AND(O2163="Exclude", P2163="Exclude"), "Mutually Excluded", IF(AND(OR(O2163="CERTAINLY INCLUDED", O2163="INCLUDE" ), OR(P2163="INCLUDE", P2163="MAYBE")), "MUTUALLY INCLUDED", IF(AND(O2163="MAYBE", P2163="MAYBE"), "Mutually MAYBE", IF(AND(O2163="Exclude", OR(P2163="INCLUDE", P2163="MAYBE")), "AI+Hum: No, Hum1+2: Yes", IF(AND(P2163="Exclude", OR(O2163="INCLUDE", O2163="CERTAINLY INCLUDED", H2163="MAYBE")), "Ai+hum: Yes, Hum1+2: No", "Other Conflict")))))</f>
        <v>Mutually Excluded</v>
      </c>
      <c r="U2163" s="121" t="str">
        <f>IF(Q2163="Mutually Excluded","Exclude",IF(Q2163= "Mutually Included","Include",R2163))</f>
        <v>Exclude</v>
      </c>
      <c r="V2163" s="122"/>
      <c r="X2163" s="122"/>
      <c r="Y2163" s="122"/>
      <c r="Z2163" s="103" t="str">
        <f t="shared" si="306"/>
        <v/>
      </c>
      <c r="AA2163" s="256"/>
      <c r="AB2163" s="186"/>
      <c r="AC2163" s="186"/>
      <c r="AD2163" s="203"/>
      <c r="AF2163" s="203"/>
      <c r="AG2163" s="102" t="str">
        <f t="shared" si="303"/>
        <v/>
      </c>
      <c r="AH2163" s="10" t="str">
        <f t="shared" si="304"/>
        <v/>
      </c>
      <c r="AI2163" s="102"/>
      <c r="AJ2163" s="10"/>
      <c r="AK2163" s="10"/>
      <c r="AL2163" s="105"/>
      <c r="AM2163" s="102"/>
      <c r="AN2163" s="10"/>
      <c r="AO2163" s="10" t="str">
        <f t="shared" si="307"/>
        <v/>
      </c>
      <c r="AP2163" s="10"/>
      <c r="AQ2163" s="10"/>
      <c r="AR2163" s="10"/>
      <c r="AS2163" s="10"/>
      <c r="AT2163" s="10"/>
      <c r="AU2163" s="10" t="str">
        <f>IF(O2163="include",AF2163,"")</f>
        <v/>
      </c>
      <c r="AV2163" s="54" t="str">
        <f>IF(P2163="include",AF2163,"")</f>
        <v/>
      </c>
    </row>
    <row r="2164" spans="1:48" s="54" customFormat="1" ht="30">
      <c r="A2164" s="10">
        <v>2316</v>
      </c>
      <c r="B2164" s="10"/>
      <c r="C2164" s="10" t="s">
        <v>2764</v>
      </c>
      <c r="D2164" s="10">
        <v>2</v>
      </c>
      <c r="E2164" s="10">
        <v>1</v>
      </c>
      <c r="F2164" s="10">
        <v>2</v>
      </c>
      <c r="G2164" s="119" t="str">
        <f t="shared" si="305"/>
        <v>EXCLUDED</v>
      </c>
      <c r="H2164" s="147" t="s">
        <v>901</v>
      </c>
      <c r="I2164" s="189" t="s">
        <v>901</v>
      </c>
      <c r="J2164" s="10" t="str">
        <f>IF(AND(G2164="Excluded", H2164="Excluded"), "Mutually Excluded", IF(AND(OR(G2164="CERTAINLY INCLUDED", G2164="INCLUDED", G2164="MAYBE" ), OR(H2164="INCLUDED", H2164="MAYBE")), "MUTUALLY INCLUDED", IF(AND(G2164="MAYBE", H2164="MAYBE"), "Mutually MAYBE", IF(AND(G2164="Excluded", OR(H2164="INCLUDED", H2164="MAYBE")), "AI: No, Human: Yes", IF(AND(H2164="Excluded", OR(G2164="INCLUDED", G2164="CERTAINLY INCLUDED", G2164="MAYBE")), "AI: Yes, Human: No", "Other Conflict")))))</f>
        <v>Mutually Excluded</v>
      </c>
      <c r="K2164" s="10"/>
      <c r="L2164" s="10"/>
      <c r="N2164" s="220" t="s">
        <v>19</v>
      </c>
      <c r="O2164" s="54" t="str">
        <f>IF(J2164="Mutually Excluded","Exclude",IF(J2164= "Mutually Included","Include",M2164))</f>
        <v>Exclude</v>
      </c>
      <c r="P2164" s="54" t="str">
        <f>'Humans Alignment T&amp;A'!Z2164</f>
        <v>Exclude</v>
      </c>
      <c r="Q2164" s="120" t="str">
        <f>IF(AND(O2164="Exclude", P2164="Exclude"), "Mutually Excluded", IF(AND(OR(O2164="CERTAINLY INCLUDED", O2164="INCLUDE" ), OR(P2164="INCLUDE", P2164="MAYBE")), "MUTUALLY INCLUDED", IF(AND(O2164="MAYBE", P2164="MAYBE"), "Mutually MAYBE", IF(AND(O2164="Exclude", OR(P2164="INCLUDE", P2164="MAYBE")), "AI+Hum: No, Hum1+2: Yes", IF(AND(P2164="Exclude", OR(O2164="INCLUDE", O2164="CERTAINLY INCLUDED", H2164="MAYBE")), "Ai+hum: Yes, Hum1+2: No", "Other Conflict")))))</f>
        <v>Mutually Excluded</v>
      </c>
      <c r="U2164" s="121" t="str">
        <f>IF(Q2164="Mutually Excluded","Exclude",IF(Q2164= "Mutually Included","Include",R2164))</f>
        <v>Exclude</v>
      </c>
      <c r="V2164" s="122"/>
      <c r="X2164" s="122"/>
      <c r="Y2164" s="122"/>
      <c r="Z2164" s="103" t="str">
        <f t="shared" si="306"/>
        <v/>
      </c>
      <c r="AA2164" s="256"/>
      <c r="AB2164" s="186"/>
      <c r="AC2164" s="186"/>
      <c r="AD2164" s="203"/>
      <c r="AF2164" s="203"/>
      <c r="AG2164" s="102" t="str">
        <f t="shared" si="303"/>
        <v/>
      </c>
      <c r="AH2164" s="10" t="str">
        <f t="shared" si="304"/>
        <v/>
      </c>
      <c r="AI2164" s="102"/>
      <c r="AJ2164" s="10"/>
      <c r="AK2164" s="10"/>
      <c r="AL2164" s="105"/>
      <c r="AM2164" s="102"/>
      <c r="AN2164" s="10"/>
      <c r="AO2164" s="10" t="str">
        <f t="shared" si="307"/>
        <v/>
      </c>
      <c r="AP2164" s="10"/>
      <c r="AQ2164" s="10"/>
      <c r="AR2164" s="10"/>
      <c r="AS2164" s="10"/>
      <c r="AT2164" s="10"/>
      <c r="AU2164" s="10" t="str">
        <f>IF(O2164="include",AF2164,"")</f>
        <v/>
      </c>
      <c r="AV2164" s="54" t="str">
        <f>IF(P2164="include",AF2164,"")</f>
        <v/>
      </c>
    </row>
    <row r="2165" spans="1:48" s="54" customFormat="1" ht="30">
      <c r="A2165" s="10">
        <v>2317</v>
      </c>
      <c r="B2165" s="10"/>
      <c r="C2165" s="10" t="s">
        <v>2765</v>
      </c>
      <c r="D2165" s="10">
        <v>4</v>
      </c>
      <c r="E2165" s="10">
        <v>4</v>
      </c>
      <c r="F2165" s="10">
        <v>3</v>
      </c>
      <c r="G2165" s="119" t="str">
        <f t="shared" si="305"/>
        <v>EXCLUDED</v>
      </c>
      <c r="H2165" s="147" t="s">
        <v>901</v>
      </c>
      <c r="I2165" s="189" t="s">
        <v>901</v>
      </c>
      <c r="J2165" s="10" t="str">
        <f>IF(AND(G2165="Excluded", H2165="Excluded"), "Mutually Excluded", IF(AND(OR(G2165="CERTAINLY INCLUDED", G2165="INCLUDED", G2165="MAYBE" ), OR(H2165="INCLUDED", H2165="MAYBE")), "MUTUALLY INCLUDED", IF(AND(G2165="MAYBE", H2165="MAYBE"), "Mutually MAYBE", IF(AND(G2165="Excluded", OR(H2165="INCLUDED", H2165="MAYBE")), "AI: No, Human: Yes", IF(AND(H2165="Excluded", OR(G2165="INCLUDED", G2165="CERTAINLY INCLUDED", G2165="MAYBE")), "AI: Yes, Human: No", "Other Conflict")))))</f>
        <v>Mutually Excluded</v>
      </c>
      <c r="K2165" s="10"/>
      <c r="L2165" s="10"/>
      <c r="N2165" s="220" t="s">
        <v>19</v>
      </c>
      <c r="O2165" s="54" t="str">
        <f>IF(J2165="Mutually Excluded","Exclude",IF(J2165= "Mutually Included","Include",M2165))</f>
        <v>Exclude</v>
      </c>
      <c r="P2165" s="54" t="str">
        <f>'Humans Alignment T&amp;A'!Z2165</f>
        <v>Exclude</v>
      </c>
      <c r="Q2165" s="120" t="str">
        <f>IF(AND(O2165="Exclude", P2165="Exclude"), "Mutually Excluded", IF(AND(OR(O2165="CERTAINLY INCLUDED", O2165="INCLUDE" ), OR(P2165="INCLUDE", P2165="MAYBE")), "MUTUALLY INCLUDED", IF(AND(O2165="MAYBE", P2165="MAYBE"), "Mutually MAYBE", IF(AND(O2165="Exclude", OR(P2165="INCLUDE", P2165="MAYBE")), "AI+Hum: No, Hum1+2: Yes", IF(AND(P2165="Exclude", OR(O2165="INCLUDE", O2165="CERTAINLY INCLUDED", H2165="MAYBE")), "Ai+hum: Yes, Hum1+2: No", "Other Conflict")))))</f>
        <v>Mutually Excluded</v>
      </c>
      <c r="U2165" s="121" t="str">
        <f>IF(Q2165="Mutually Excluded","Exclude",IF(Q2165= "Mutually Included","Include",R2165))</f>
        <v>Exclude</v>
      </c>
      <c r="V2165" s="122"/>
      <c r="X2165" s="122"/>
      <c r="Y2165" s="122"/>
      <c r="Z2165" s="103" t="str">
        <f t="shared" si="306"/>
        <v/>
      </c>
      <c r="AA2165" s="256"/>
      <c r="AB2165" s="186"/>
      <c r="AC2165" s="186"/>
      <c r="AD2165" s="203"/>
      <c r="AF2165" s="203"/>
      <c r="AG2165" s="102" t="str">
        <f t="shared" si="303"/>
        <v/>
      </c>
      <c r="AH2165" s="10" t="str">
        <f t="shared" si="304"/>
        <v/>
      </c>
      <c r="AI2165" s="102"/>
      <c r="AJ2165" s="10"/>
      <c r="AK2165" s="10"/>
      <c r="AL2165" s="105"/>
      <c r="AM2165" s="102"/>
      <c r="AN2165" s="10"/>
      <c r="AO2165" s="10" t="str">
        <f t="shared" si="307"/>
        <v/>
      </c>
      <c r="AP2165" s="10"/>
      <c r="AQ2165" s="10"/>
      <c r="AR2165" s="10"/>
      <c r="AS2165" s="10"/>
      <c r="AT2165" s="10"/>
      <c r="AU2165" s="10" t="str">
        <f>IF(O2165="include",AF2165,"")</f>
        <v/>
      </c>
      <c r="AV2165" s="54" t="str">
        <f>IF(P2165="include",AF2165,"")</f>
        <v/>
      </c>
    </row>
    <row r="2166" spans="1:48" s="54" customFormat="1" ht="30">
      <c r="A2166" s="10">
        <v>2318</v>
      </c>
      <c r="B2166" s="10"/>
      <c r="C2166" s="10" t="s">
        <v>2766</v>
      </c>
      <c r="D2166" s="10">
        <v>1</v>
      </c>
      <c r="E2166" s="10">
        <v>1</v>
      </c>
      <c r="F2166" s="10">
        <v>1</v>
      </c>
      <c r="G2166" s="119" t="str">
        <f t="shared" si="305"/>
        <v>EXCLUDED</v>
      </c>
      <c r="H2166" s="147" t="s">
        <v>901</v>
      </c>
      <c r="I2166" s="189" t="s">
        <v>901</v>
      </c>
      <c r="J2166" s="10" t="str">
        <f>IF(AND(G2166="Excluded", H2166="Excluded"), "Mutually Excluded", IF(AND(OR(G2166="CERTAINLY INCLUDED", G2166="INCLUDED", G2166="MAYBE" ), OR(H2166="INCLUDED", H2166="MAYBE")), "MUTUALLY INCLUDED", IF(AND(G2166="MAYBE", H2166="MAYBE"), "Mutually MAYBE", IF(AND(G2166="Excluded", OR(H2166="INCLUDED", H2166="MAYBE")), "AI: No, Human: Yes", IF(AND(H2166="Excluded", OR(G2166="INCLUDED", G2166="CERTAINLY INCLUDED", G2166="MAYBE")), "AI: Yes, Human: No", "Other Conflict")))))</f>
        <v>Mutually Excluded</v>
      </c>
      <c r="K2166" s="10"/>
      <c r="L2166" s="10"/>
      <c r="N2166" s="220" t="s">
        <v>19</v>
      </c>
      <c r="O2166" s="54" t="str">
        <f>IF(J2166="Mutually Excluded","Exclude",IF(J2166= "Mutually Included","Include",M2166))</f>
        <v>Exclude</v>
      </c>
      <c r="P2166" s="54" t="str">
        <f>'Humans Alignment T&amp;A'!Z2166</f>
        <v>Exclude</v>
      </c>
      <c r="Q2166" s="120" t="str">
        <f>IF(AND(O2166="Exclude", P2166="Exclude"), "Mutually Excluded", IF(AND(OR(O2166="CERTAINLY INCLUDED", O2166="INCLUDE" ), OR(P2166="INCLUDE", P2166="MAYBE")), "MUTUALLY INCLUDED", IF(AND(O2166="MAYBE", P2166="MAYBE"), "Mutually MAYBE", IF(AND(O2166="Exclude", OR(P2166="INCLUDE", P2166="MAYBE")), "AI+Hum: No, Hum1+2: Yes", IF(AND(P2166="Exclude", OR(O2166="INCLUDE", O2166="CERTAINLY INCLUDED", H2166="MAYBE")), "Ai+hum: Yes, Hum1+2: No", "Other Conflict")))))</f>
        <v>Mutually Excluded</v>
      </c>
      <c r="U2166" s="121" t="str">
        <f>IF(Q2166="Mutually Excluded","Exclude",IF(Q2166= "Mutually Included","Include",R2166))</f>
        <v>Exclude</v>
      </c>
      <c r="V2166" s="122"/>
      <c r="X2166" s="122"/>
      <c r="Y2166" s="122"/>
      <c r="Z2166" s="103" t="str">
        <f t="shared" si="306"/>
        <v/>
      </c>
      <c r="AA2166" s="256"/>
      <c r="AB2166" s="186"/>
      <c r="AC2166" s="186"/>
      <c r="AD2166" s="203"/>
      <c r="AF2166" s="203"/>
      <c r="AG2166" s="102" t="str">
        <f t="shared" si="303"/>
        <v/>
      </c>
      <c r="AH2166" s="10" t="str">
        <f t="shared" si="304"/>
        <v/>
      </c>
      <c r="AI2166" s="102"/>
      <c r="AJ2166" s="10"/>
      <c r="AK2166" s="10"/>
      <c r="AL2166" s="105"/>
      <c r="AM2166" s="102"/>
      <c r="AN2166" s="10"/>
      <c r="AO2166" s="10" t="str">
        <f t="shared" si="307"/>
        <v/>
      </c>
      <c r="AP2166" s="10"/>
      <c r="AQ2166" s="10"/>
      <c r="AR2166" s="10"/>
      <c r="AS2166" s="10"/>
      <c r="AT2166" s="10"/>
      <c r="AU2166" s="10" t="str">
        <f>IF(O2166="include",AF2166,"")</f>
        <v/>
      </c>
      <c r="AV2166" s="54" t="str">
        <f>IF(P2166="include",AF2166,"")</f>
        <v/>
      </c>
    </row>
    <row r="2167" spans="1:48" s="54" customFormat="1" ht="45">
      <c r="A2167" s="10">
        <v>2319</v>
      </c>
      <c r="B2167" s="10"/>
      <c r="C2167" s="10" t="s">
        <v>2768</v>
      </c>
      <c r="D2167" s="10">
        <v>1</v>
      </c>
      <c r="E2167" s="10">
        <v>1</v>
      </c>
      <c r="F2167" s="10">
        <v>1</v>
      </c>
      <c r="G2167" s="119" t="str">
        <f t="shared" si="305"/>
        <v>EXCLUDED</v>
      </c>
      <c r="H2167" s="147" t="s">
        <v>901</v>
      </c>
      <c r="I2167" s="189" t="s">
        <v>901</v>
      </c>
      <c r="J2167" s="10" t="str">
        <f>IF(AND(G2167="Excluded", H2167="Excluded"), "Mutually Excluded", IF(AND(OR(G2167="CERTAINLY INCLUDED", G2167="INCLUDED", G2167="MAYBE" ), OR(H2167="INCLUDED", H2167="MAYBE")), "MUTUALLY INCLUDED", IF(AND(G2167="MAYBE", H2167="MAYBE"), "Mutually MAYBE", IF(AND(G2167="Excluded", OR(H2167="INCLUDED", H2167="MAYBE")), "AI: No, Human: Yes", IF(AND(H2167="Excluded", OR(G2167="INCLUDED", G2167="CERTAINLY INCLUDED", G2167="MAYBE")), "AI: Yes, Human: No", "Other Conflict")))))</f>
        <v>Mutually Excluded</v>
      </c>
      <c r="K2167" s="10"/>
      <c r="L2167" s="10"/>
      <c r="N2167" s="220" t="s">
        <v>19</v>
      </c>
      <c r="O2167" s="54" t="str">
        <f>IF(J2167="Mutually Excluded","Exclude",IF(J2167= "Mutually Included","Include",M2167))</f>
        <v>Exclude</v>
      </c>
      <c r="P2167" s="54" t="str">
        <f>'Humans Alignment T&amp;A'!Z2167</f>
        <v>Exclude</v>
      </c>
      <c r="Q2167" s="120" t="str">
        <f>IF(AND(O2167="Exclude", P2167="Exclude"), "Mutually Excluded", IF(AND(OR(O2167="CERTAINLY INCLUDED", O2167="INCLUDE" ), OR(P2167="INCLUDE", P2167="MAYBE")), "MUTUALLY INCLUDED", IF(AND(O2167="MAYBE", P2167="MAYBE"), "Mutually MAYBE", IF(AND(O2167="Exclude", OR(P2167="INCLUDE", P2167="MAYBE")), "AI+Hum: No, Hum1+2: Yes", IF(AND(P2167="Exclude", OR(O2167="INCLUDE", O2167="CERTAINLY INCLUDED", H2167="MAYBE")), "Ai+hum: Yes, Hum1+2: No", "Other Conflict")))))</f>
        <v>Mutually Excluded</v>
      </c>
      <c r="U2167" s="121" t="str">
        <f>IF(Q2167="Mutually Excluded","Exclude",IF(Q2167= "Mutually Included","Include",R2167))</f>
        <v>Exclude</v>
      </c>
      <c r="V2167" s="122"/>
      <c r="X2167" s="122"/>
      <c r="Y2167" s="122"/>
      <c r="Z2167" s="103" t="str">
        <f t="shared" si="306"/>
        <v/>
      </c>
      <c r="AA2167" s="256"/>
      <c r="AB2167" s="186"/>
      <c r="AC2167" s="186"/>
      <c r="AD2167" s="203"/>
      <c r="AF2167" s="203"/>
      <c r="AG2167" s="102" t="str">
        <f t="shared" si="303"/>
        <v/>
      </c>
      <c r="AH2167" s="10" t="str">
        <f t="shared" si="304"/>
        <v/>
      </c>
      <c r="AI2167" s="102"/>
      <c r="AJ2167" s="10"/>
      <c r="AK2167" s="10"/>
      <c r="AL2167" s="105"/>
      <c r="AM2167" s="102"/>
      <c r="AN2167" s="10"/>
      <c r="AO2167" s="10" t="str">
        <f t="shared" si="307"/>
        <v/>
      </c>
      <c r="AP2167" s="10"/>
      <c r="AQ2167" s="10"/>
      <c r="AR2167" s="10"/>
      <c r="AS2167" s="10"/>
      <c r="AT2167" s="10"/>
      <c r="AU2167" s="10" t="str">
        <f>IF(O2167="include",AF2167,"")</f>
        <v/>
      </c>
      <c r="AV2167" s="54" t="str">
        <f>IF(P2167="include",AF2167,"")</f>
        <v/>
      </c>
    </row>
    <row r="2168" spans="1:48" s="54" customFormat="1" ht="30">
      <c r="A2168" s="10">
        <v>2320</v>
      </c>
      <c r="B2168" s="10"/>
      <c r="C2168" s="10" t="s">
        <v>2769</v>
      </c>
      <c r="D2168" s="10">
        <v>3</v>
      </c>
      <c r="E2168" s="10">
        <v>2</v>
      </c>
      <c r="F2168" s="10">
        <v>2</v>
      </c>
      <c r="G2168" s="119" t="str">
        <f t="shared" si="305"/>
        <v>EXCLUDED</v>
      </c>
      <c r="H2168" s="147" t="s">
        <v>901</v>
      </c>
      <c r="I2168" s="189" t="s">
        <v>901</v>
      </c>
      <c r="J2168" s="10" t="str">
        <f>IF(AND(G2168="Excluded", H2168="Excluded"), "Mutually Excluded", IF(AND(OR(G2168="CERTAINLY INCLUDED", G2168="INCLUDED", G2168="MAYBE" ), OR(H2168="INCLUDED", H2168="MAYBE")), "MUTUALLY INCLUDED", IF(AND(G2168="MAYBE", H2168="MAYBE"), "Mutually MAYBE", IF(AND(G2168="Excluded", OR(H2168="INCLUDED", H2168="MAYBE")), "AI: No, Human: Yes", IF(AND(H2168="Excluded", OR(G2168="INCLUDED", G2168="CERTAINLY INCLUDED", G2168="MAYBE")), "AI: Yes, Human: No", "Other Conflict")))))</f>
        <v>Mutually Excluded</v>
      </c>
      <c r="K2168" s="10"/>
      <c r="L2168" s="10"/>
      <c r="N2168" s="220" t="s">
        <v>19</v>
      </c>
      <c r="O2168" s="54" t="str">
        <f>IF(J2168="Mutually Excluded","Exclude",IF(J2168= "Mutually Included","Include",M2168))</f>
        <v>Exclude</v>
      </c>
      <c r="P2168" s="54" t="str">
        <f>'Humans Alignment T&amp;A'!Z2168</f>
        <v>Exclude</v>
      </c>
      <c r="Q2168" s="120" t="str">
        <f>IF(AND(O2168="Exclude", P2168="Exclude"), "Mutually Excluded", IF(AND(OR(O2168="CERTAINLY INCLUDED", O2168="INCLUDE" ), OR(P2168="INCLUDE", P2168="MAYBE")), "MUTUALLY INCLUDED", IF(AND(O2168="MAYBE", P2168="MAYBE"), "Mutually MAYBE", IF(AND(O2168="Exclude", OR(P2168="INCLUDE", P2168="MAYBE")), "AI+Hum: No, Hum1+2: Yes", IF(AND(P2168="Exclude", OR(O2168="INCLUDE", O2168="CERTAINLY INCLUDED", H2168="MAYBE")), "Ai+hum: Yes, Hum1+2: No", "Other Conflict")))))</f>
        <v>Mutually Excluded</v>
      </c>
      <c r="U2168" s="121" t="str">
        <f>IF(Q2168="Mutually Excluded","Exclude",IF(Q2168= "Mutually Included","Include",R2168))</f>
        <v>Exclude</v>
      </c>
      <c r="V2168" s="122"/>
      <c r="X2168" s="122"/>
      <c r="Y2168" s="122"/>
      <c r="Z2168" s="103" t="str">
        <f t="shared" si="306"/>
        <v/>
      </c>
      <c r="AA2168" s="256"/>
      <c r="AB2168" s="186"/>
      <c r="AC2168" s="186"/>
      <c r="AD2168" s="203"/>
      <c r="AF2168" s="203"/>
      <c r="AG2168" s="102" t="str">
        <f t="shared" si="303"/>
        <v/>
      </c>
      <c r="AH2168" s="10" t="str">
        <f t="shared" si="304"/>
        <v/>
      </c>
      <c r="AI2168" s="102"/>
      <c r="AJ2168" s="10"/>
      <c r="AK2168" s="10"/>
      <c r="AL2168" s="105"/>
      <c r="AM2168" s="102"/>
      <c r="AN2168" s="10"/>
      <c r="AO2168" s="10" t="str">
        <f t="shared" si="307"/>
        <v/>
      </c>
      <c r="AP2168" s="10"/>
      <c r="AQ2168" s="10"/>
      <c r="AR2168" s="10"/>
      <c r="AS2168" s="10"/>
      <c r="AT2168" s="10"/>
      <c r="AU2168" s="10" t="str">
        <f>IF(O2168="include",AF2168,"")</f>
        <v/>
      </c>
      <c r="AV2168" s="54" t="str">
        <f>IF(P2168="include",AF2168,"")</f>
        <v/>
      </c>
    </row>
    <row r="2169" spans="1:48" s="54" customFormat="1" ht="30">
      <c r="A2169" s="10">
        <v>2321</v>
      </c>
      <c r="B2169" s="10"/>
      <c r="C2169" s="10" t="s">
        <v>2770</v>
      </c>
      <c r="D2169" s="10">
        <v>2</v>
      </c>
      <c r="E2169" s="10">
        <v>2</v>
      </c>
      <c r="F2169" s="10">
        <v>3</v>
      </c>
      <c r="G2169" s="119" t="str">
        <f t="shared" si="305"/>
        <v>EXCLUDED</v>
      </c>
      <c r="H2169" s="147" t="s">
        <v>901</v>
      </c>
      <c r="I2169" s="189" t="s">
        <v>901</v>
      </c>
      <c r="J2169" s="10" t="str">
        <f>IF(AND(G2169="Excluded", H2169="Excluded"), "Mutually Excluded", IF(AND(OR(G2169="CERTAINLY INCLUDED", G2169="INCLUDED", G2169="MAYBE" ), OR(H2169="INCLUDED", H2169="MAYBE")), "MUTUALLY INCLUDED", IF(AND(G2169="MAYBE", H2169="MAYBE"), "Mutually MAYBE", IF(AND(G2169="Excluded", OR(H2169="INCLUDED", H2169="MAYBE")), "AI: No, Human: Yes", IF(AND(H2169="Excluded", OR(G2169="INCLUDED", G2169="CERTAINLY INCLUDED", G2169="MAYBE")), "AI: Yes, Human: No", "Other Conflict")))))</f>
        <v>Mutually Excluded</v>
      </c>
      <c r="K2169" s="10"/>
      <c r="L2169" s="10"/>
      <c r="N2169" s="220" t="s">
        <v>19</v>
      </c>
      <c r="O2169" s="54" t="str">
        <f>IF(J2169="Mutually Excluded","Exclude",IF(J2169= "Mutually Included","Include",M2169))</f>
        <v>Exclude</v>
      </c>
      <c r="P2169" s="54" t="str">
        <f>'Humans Alignment T&amp;A'!Z2169</f>
        <v>Exclude</v>
      </c>
      <c r="Q2169" s="120" t="str">
        <f>IF(AND(O2169="Exclude", P2169="Exclude"), "Mutually Excluded", IF(AND(OR(O2169="CERTAINLY INCLUDED", O2169="INCLUDE" ), OR(P2169="INCLUDE", P2169="MAYBE")), "MUTUALLY INCLUDED", IF(AND(O2169="MAYBE", P2169="MAYBE"), "Mutually MAYBE", IF(AND(O2169="Exclude", OR(P2169="INCLUDE", P2169="MAYBE")), "AI+Hum: No, Hum1+2: Yes", IF(AND(P2169="Exclude", OR(O2169="INCLUDE", O2169="CERTAINLY INCLUDED", H2169="MAYBE")), "Ai+hum: Yes, Hum1+2: No", "Other Conflict")))))</f>
        <v>Mutually Excluded</v>
      </c>
      <c r="U2169" s="121" t="str">
        <f>IF(Q2169="Mutually Excluded","Exclude",IF(Q2169= "Mutually Included","Include",R2169))</f>
        <v>Exclude</v>
      </c>
      <c r="V2169" s="122"/>
      <c r="X2169" s="122"/>
      <c r="Y2169" s="122"/>
      <c r="Z2169" s="103" t="str">
        <f t="shared" si="306"/>
        <v/>
      </c>
      <c r="AA2169" s="256"/>
      <c r="AB2169" s="186"/>
      <c r="AC2169" s="186"/>
      <c r="AD2169" s="203"/>
      <c r="AF2169" s="203"/>
      <c r="AG2169" s="102" t="str">
        <f t="shared" si="303"/>
        <v/>
      </c>
      <c r="AH2169" s="10" t="str">
        <f t="shared" si="304"/>
        <v/>
      </c>
      <c r="AI2169" s="102"/>
      <c r="AJ2169" s="10"/>
      <c r="AK2169" s="10"/>
      <c r="AL2169" s="105"/>
      <c r="AM2169" s="102"/>
      <c r="AN2169" s="10"/>
      <c r="AO2169" s="10" t="str">
        <f t="shared" si="307"/>
        <v/>
      </c>
      <c r="AP2169" s="10"/>
      <c r="AQ2169" s="10"/>
      <c r="AR2169" s="10"/>
      <c r="AS2169" s="10"/>
      <c r="AT2169" s="10"/>
      <c r="AU2169" s="10" t="str">
        <f>IF(O2169="include",AF2169,"")</f>
        <v/>
      </c>
      <c r="AV2169" s="54" t="str">
        <f>IF(P2169="include",AF2169,"")</f>
        <v/>
      </c>
    </row>
    <row r="2170" spans="1:48" s="54" customFormat="1" ht="30">
      <c r="A2170" s="10">
        <v>2322</v>
      </c>
      <c r="B2170" s="10"/>
      <c r="C2170" s="10" t="s">
        <v>2771</v>
      </c>
      <c r="D2170" s="10">
        <v>4</v>
      </c>
      <c r="E2170" s="10">
        <v>4</v>
      </c>
      <c r="F2170" s="10">
        <v>3</v>
      </c>
      <c r="G2170" s="119" t="str">
        <f t="shared" si="305"/>
        <v>EXCLUDED</v>
      </c>
      <c r="H2170" s="147" t="s">
        <v>901</v>
      </c>
      <c r="I2170" s="189" t="s">
        <v>901</v>
      </c>
      <c r="J2170" s="10" t="str">
        <f>IF(AND(G2170="Excluded", H2170="Excluded"), "Mutually Excluded", IF(AND(OR(G2170="CERTAINLY INCLUDED", G2170="INCLUDED", G2170="MAYBE" ), OR(H2170="INCLUDED", H2170="MAYBE")), "MUTUALLY INCLUDED", IF(AND(G2170="MAYBE", H2170="MAYBE"), "Mutually MAYBE", IF(AND(G2170="Excluded", OR(H2170="INCLUDED", H2170="MAYBE")), "AI: No, Human: Yes", IF(AND(H2170="Excluded", OR(G2170="INCLUDED", G2170="CERTAINLY INCLUDED", G2170="MAYBE")), "AI: Yes, Human: No", "Other Conflict")))))</f>
        <v>Mutually Excluded</v>
      </c>
      <c r="K2170" s="10"/>
      <c r="L2170" s="10"/>
      <c r="N2170" s="220" t="s">
        <v>19</v>
      </c>
      <c r="O2170" s="54" t="str">
        <f>IF(J2170="Mutually Excluded","Exclude",IF(J2170= "Mutually Included","Include",M2170))</f>
        <v>Exclude</v>
      </c>
      <c r="P2170" s="54" t="str">
        <f>'Humans Alignment T&amp;A'!Z2170</f>
        <v>Exclude</v>
      </c>
      <c r="Q2170" s="120" t="str">
        <f>IF(AND(O2170="Exclude", P2170="Exclude"), "Mutually Excluded", IF(AND(OR(O2170="CERTAINLY INCLUDED", O2170="INCLUDE" ), OR(P2170="INCLUDE", P2170="MAYBE")), "MUTUALLY INCLUDED", IF(AND(O2170="MAYBE", P2170="MAYBE"), "Mutually MAYBE", IF(AND(O2170="Exclude", OR(P2170="INCLUDE", P2170="MAYBE")), "AI+Hum: No, Hum1+2: Yes", IF(AND(P2170="Exclude", OR(O2170="INCLUDE", O2170="CERTAINLY INCLUDED", H2170="MAYBE")), "Ai+hum: Yes, Hum1+2: No", "Other Conflict")))))</f>
        <v>Mutually Excluded</v>
      </c>
      <c r="U2170" s="121" t="str">
        <f>IF(Q2170="Mutually Excluded","Exclude",IF(Q2170= "Mutually Included","Include",R2170))</f>
        <v>Exclude</v>
      </c>
      <c r="V2170" s="122"/>
      <c r="X2170" s="122"/>
      <c r="Y2170" s="122"/>
      <c r="Z2170" s="103" t="str">
        <f t="shared" si="306"/>
        <v/>
      </c>
      <c r="AA2170" s="256"/>
      <c r="AB2170" s="186"/>
      <c r="AC2170" s="186"/>
      <c r="AD2170" s="203"/>
      <c r="AF2170" s="203"/>
      <c r="AG2170" s="102" t="str">
        <f t="shared" si="303"/>
        <v/>
      </c>
      <c r="AH2170" s="10" t="str">
        <f t="shared" si="304"/>
        <v/>
      </c>
      <c r="AI2170" s="102"/>
      <c r="AJ2170" s="10"/>
      <c r="AK2170" s="10"/>
      <c r="AL2170" s="105"/>
      <c r="AM2170" s="102"/>
      <c r="AN2170" s="10"/>
      <c r="AO2170" s="10" t="str">
        <f t="shared" si="307"/>
        <v/>
      </c>
      <c r="AP2170" s="10"/>
      <c r="AQ2170" s="10"/>
      <c r="AR2170" s="10"/>
      <c r="AS2170" s="10"/>
      <c r="AT2170" s="10"/>
      <c r="AU2170" s="10" t="str">
        <f>IF(O2170="include",AF2170,"")</f>
        <v/>
      </c>
      <c r="AV2170" s="54" t="str">
        <f>IF(P2170="include",AF2170,"")</f>
        <v/>
      </c>
    </row>
    <row r="2171" spans="1:48" s="54" customFormat="1" ht="30">
      <c r="A2171" s="10">
        <v>2323</v>
      </c>
      <c r="B2171" s="10"/>
      <c r="C2171" s="10" t="s">
        <v>2772</v>
      </c>
      <c r="D2171" s="10">
        <v>3</v>
      </c>
      <c r="E2171" s="10">
        <v>4</v>
      </c>
      <c r="F2171" s="10">
        <v>3</v>
      </c>
      <c r="G2171" s="119" t="str">
        <f t="shared" si="305"/>
        <v>EXCLUDED</v>
      </c>
      <c r="H2171" s="147" t="s">
        <v>901</v>
      </c>
      <c r="I2171" s="189" t="s">
        <v>901</v>
      </c>
      <c r="J2171" s="10" t="str">
        <f>IF(AND(G2171="Excluded", H2171="Excluded"), "Mutually Excluded", IF(AND(OR(G2171="CERTAINLY INCLUDED", G2171="INCLUDED", G2171="MAYBE" ), OR(H2171="INCLUDED", H2171="MAYBE")), "MUTUALLY INCLUDED", IF(AND(G2171="MAYBE", H2171="MAYBE"), "Mutually MAYBE", IF(AND(G2171="Excluded", OR(H2171="INCLUDED", H2171="MAYBE")), "AI: No, Human: Yes", IF(AND(H2171="Excluded", OR(G2171="INCLUDED", G2171="CERTAINLY INCLUDED", G2171="MAYBE")), "AI: Yes, Human: No", "Other Conflict")))))</f>
        <v>Mutually Excluded</v>
      </c>
      <c r="K2171" s="10"/>
      <c r="L2171" s="10"/>
      <c r="N2171" s="220" t="s">
        <v>19</v>
      </c>
      <c r="O2171" s="54" t="str">
        <f>IF(J2171="Mutually Excluded","Exclude",IF(J2171= "Mutually Included","Include",M2171))</f>
        <v>Exclude</v>
      </c>
      <c r="P2171" s="54" t="str">
        <f>'Humans Alignment T&amp;A'!Z2171</f>
        <v>Exclude</v>
      </c>
      <c r="Q2171" s="120" t="str">
        <f>IF(AND(O2171="Exclude", P2171="Exclude"), "Mutually Excluded", IF(AND(OR(O2171="CERTAINLY INCLUDED", O2171="INCLUDE" ), OR(P2171="INCLUDE", P2171="MAYBE")), "MUTUALLY INCLUDED", IF(AND(O2171="MAYBE", P2171="MAYBE"), "Mutually MAYBE", IF(AND(O2171="Exclude", OR(P2171="INCLUDE", P2171="MAYBE")), "AI+Hum: No, Hum1+2: Yes", IF(AND(P2171="Exclude", OR(O2171="INCLUDE", O2171="CERTAINLY INCLUDED", H2171="MAYBE")), "Ai+hum: Yes, Hum1+2: No", "Other Conflict")))))</f>
        <v>Mutually Excluded</v>
      </c>
      <c r="U2171" s="121" t="str">
        <f>IF(Q2171="Mutually Excluded","Exclude",IF(Q2171= "Mutually Included","Include",R2171))</f>
        <v>Exclude</v>
      </c>
      <c r="V2171" s="122"/>
      <c r="X2171" s="122"/>
      <c r="Y2171" s="122"/>
      <c r="Z2171" s="103" t="str">
        <f t="shared" si="306"/>
        <v/>
      </c>
      <c r="AA2171" s="256"/>
      <c r="AB2171" s="186"/>
      <c r="AC2171" s="186"/>
      <c r="AD2171" s="203"/>
      <c r="AF2171" s="203"/>
      <c r="AG2171" s="102" t="str">
        <f t="shared" si="303"/>
        <v/>
      </c>
      <c r="AH2171" s="10" t="str">
        <f t="shared" si="304"/>
        <v/>
      </c>
      <c r="AI2171" s="102"/>
      <c r="AJ2171" s="10"/>
      <c r="AK2171" s="10"/>
      <c r="AL2171" s="105"/>
      <c r="AM2171" s="102"/>
      <c r="AN2171" s="10"/>
      <c r="AO2171" s="10" t="str">
        <f t="shared" si="307"/>
        <v/>
      </c>
      <c r="AP2171" s="10"/>
      <c r="AQ2171" s="10"/>
      <c r="AR2171" s="10"/>
      <c r="AS2171" s="10"/>
      <c r="AT2171" s="10"/>
      <c r="AU2171" s="10" t="str">
        <f>IF(O2171="include",AF2171,"")</f>
        <v/>
      </c>
      <c r="AV2171" s="54" t="str">
        <f>IF(P2171="include",AF2171,"")</f>
        <v/>
      </c>
    </row>
    <row r="2172" spans="1:48" s="54" customFormat="1" ht="45">
      <c r="A2172" s="10">
        <v>2324</v>
      </c>
      <c r="B2172" s="10"/>
      <c r="C2172" s="10" t="s">
        <v>2773</v>
      </c>
      <c r="D2172" s="10">
        <v>5</v>
      </c>
      <c r="E2172" s="10">
        <v>5</v>
      </c>
      <c r="F2172" s="10">
        <v>4</v>
      </c>
      <c r="G2172" s="119" t="str">
        <f t="shared" si="305"/>
        <v>MAYBE</v>
      </c>
      <c r="H2172" s="147" t="s">
        <v>901</v>
      </c>
      <c r="I2172" s="189" t="s">
        <v>901</v>
      </c>
      <c r="J2172" s="10" t="str">
        <f>IF(AND(G2172="Excluded", H2172="Excluded"), "Mutually Excluded", IF(AND(OR(G2172="CERTAINLY INCLUDED", G2172="INCLUDED", G2172="MAYBE" ), OR(H2172="INCLUDED", H2172="MAYBE")), "MUTUALLY INCLUDED", IF(AND(G2172="MAYBE", H2172="MAYBE"), "Mutually MAYBE", IF(AND(G2172="Excluded", OR(H2172="INCLUDED", H2172="MAYBE")), "AI: No, Human: Yes", IF(AND(H2172="Excluded", OR(G2172="INCLUDED", G2172="CERTAINLY INCLUDED", G2172="MAYBE")), "AI: Yes, Human: No", "Other Conflict")))))</f>
        <v>AI: Yes, Human: No</v>
      </c>
      <c r="K2172" s="10" t="s">
        <v>3024</v>
      </c>
      <c r="L2172" s="10" t="s">
        <v>19</v>
      </c>
      <c r="M2172" s="10" t="s">
        <v>19</v>
      </c>
      <c r="N2172" s="220" t="s">
        <v>19</v>
      </c>
      <c r="O2172" s="54" t="str">
        <f>IF(J2172="Mutually Excluded","Exclude",IF(J2172= "Mutually Included","Include",M2172))</f>
        <v>Exclude</v>
      </c>
      <c r="P2172" s="54" t="str">
        <f>'Humans Alignment T&amp;A'!Z2172</f>
        <v>Exclude</v>
      </c>
      <c r="Q2172" s="120" t="str">
        <f>IF(AND(O2172="Exclude", P2172="Exclude"), "Mutually Excluded", IF(AND(OR(O2172="CERTAINLY INCLUDED", O2172="INCLUDE" ), OR(P2172="INCLUDE", P2172="MAYBE")), "MUTUALLY INCLUDED", IF(AND(O2172="MAYBE", P2172="MAYBE"), "Mutually MAYBE", IF(AND(O2172="Exclude", OR(P2172="INCLUDE", P2172="MAYBE")), "AI+Hum: No, Hum1+2: Yes", IF(AND(P2172="Exclude", OR(O2172="INCLUDE", O2172="CERTAINLY INCLUDED", H2172="MAYBE")), "Ai+hum: Yes, Hum1+2: No", "Other Conflict")))))</f>
        <v>Mutually Excluded</v>
      </c>
      <c r="U2172" s="121" t="str">
        <f>IF(Q2172="Mutually Excluded","Exclude",IF(Q2172= "Mutually Included","Include",R2172))</f>
        <v>Exclude</v>
      </c>
      <c r="V2172" s="122"/>
      <c r="X2172" s="122"/>
      <c r="Y2172" s="122"/>
      <c r="Z2172" s="103" t="str">
        <f t="shared" si="306"/>
        <v/>
      </c>
      <c r="AA2172" s="256"/>
      <c r="AB2172" s="186"/>
      <c r="AC2172" s="186"/>
      <c r="AD2172" s="203"/>
      <c r="AF2172" s="203"/>
      <c r="AG2172" s="102" t="str">
        <f t="shared" si="303"/>
        <v/>
      </c>
      <c r="AH2172" s="10" t="str">
        <f t="shared" si="304"/>
        <v/>
      </c>
      <c r="AI2172" s="102"/>
      <c r="AJ2172" s="10"/>
      <c r="AK2172" s="10"/>
      <c r="AL2172" s="105"/>
      <c r="AM2172" s="102"/>
      <c r="AN2172" s="10"/>
      <c r="AO2172" s="10" t="str">
        <f t="shared" si="307"/>
        <v/>
      </c>
      <c r="AP2172" s="10"/>
      <c r="AQ2172" s="10"/>
      <c r="AR2172" s="10"/>
      <c r="AS2172" s="10"/>
      <c r="AT2172" s="10"/>
      <c r="AU2172" s="10" t="str">
        <f>IF(O2172="include",AF2172,"")</f>
        <v/>
      </c>
      <c r="AV2172" s="54" t="str">
        <f>IF(P2172="include",AF2172,"")</f>
        <v/>
      </c>
    </row>
    <row r="2173" spans="1:48" s="54" customFormat="1" ht="30.75" customHeight="1">
      <c r="A2173" s="10">
        <v>2325</v>
      </c>
      <c r="B2173" s="10"/>
      <c r="C2173" s="10" t="s">
        <v>2775</v>
      </c>
      <c r="D2173" s="10">
        <v>2</v>
      </c>
      <c r="E2173" s="10">
        <v>2</v>
      </c>
      <c r="F2173" s="10">
        <v>2</v>
      </c>
      <c r="G2173" s="119" t="str">
        <f t="shared" si="305"/>
        <v>EXCLUDED</v>
      </c>
      <c r="H2173" s="147" t="s">
        <v>901</v>
      </c>
      <c r="I2173" s="189" t="s">
        <v>901</v>
      </c>
      <c r="J2173" s="10" t="str">
        <f>IF(AND(G2173="Excluded", H2173="Excluded"), "Mutually Excluded", IF(AND(OR(G2173="CERTAINLY INCLUDED", G2173="INCLUDED", G2173="MAYBE" ), OR(H2173="INCLUDED", H2173="MAYBE")), "MUTUALLY INCLUDED", IF(AND(G2173="MAYBE", H2173="MAYBE"), "Mutually MAYBE", IF(AND(G2173="Excluded", OR(H2173="INCLUDED", H2173="MAYBE")), "AI: No, Human: Yes", IF(AND(H2173="Excluded", OR(G2173="INCLUDED", G2173="CERTAINLY INCLUDED", G2173="MAYBE")), "AI: Yes, Human: No", "Other Conflict")))))</f>
        <v>Mutually Excluded</v>
      </c>
      <c r="K2173" s="10"/>
      <c r="L2173" s="10"/>
      <c r="N2173" s="220" t="s">
        <v>19</v>
      </c>
      <c r="O2173" s="54" t="str">
        <f>IF(J2173="Mutually Excluded","Exclude",IF(J2173= "Mutually Included","Include",M2173))</f>
        <v>Exclude</v>
      </c>
      <c r="P2173" s="54" t="str">
        <f>'Humans Alignment T&amp;A'!Z2173</f>
        <v>Exclude</v>
      </c>
      <c r="Q2173" s="120" t="str">
        <f>IF(AND(O2173="Exclude", P2173="Exclude"), "Mutually Excluded", IF(AND(OR(O2173="CERTAINLY INCLUDED", O2173="INCLUDE" ), OR(P2173="INCLUDE", P2173="MAYBE")), "MUTUALLY INCLUDED", IF(AND(O2173="MAYBE", P2173="MAYBE"), "Mutually MAYBE", IF(AND(O2173="Exclude", OR(P2173="INCLUDE", P2173="MAYBE")), "AI+Hum: No, Hum1+2: Yes", IF(AND(P2173="Exclude", OR(O2173="INCLUDE", O2173="CERTAINLY INCLUDED", H2173="MAYBE")), "Ai+hum: Yes, Hum1+2: No", "Other Conflict")))))</f>
        <v>Mutually Excluded</v>
      </c>
      <c r="U2173" s="121" t="str">
        <f>IF(Q2173="Mutually Excluded","Exclude",IF(Q2173= "Mutually Included","Include",R2173))</f>
        <v>Exclude</v>
      </c>
      <c r="V2173" s="122"/>
      <c r="X2173" s="122"/>
      <c r="Y2173" s="122"/>
      <c r="Z2173" s="103" t="str">
        <f t="shared" si="306"/>
        <v/>
      </c>
      <c r="AA2173" s="256"/>
      <c r="AB2173" s="186"/>
      <c r="AC2173" s="186"/>
      <c r="AD2173" s="203"/>
      <c r="AF2173" s="203"/>
      <c r="AG2173" s="102" t="str">
        <f t="shared" si="303"/>
        <v/>
      </c>
      <c r="AH2173" s="10" t="str">
        <f t="shared" si="304"/>
        <v/>
      </c>
      <c r="AI2173" s="102"/>
      <c r="AJ2173" s="10"/>
      <c r="AK2173" s="10"/>
      <c r="AL2173" s="105"/>
      <c r="AM2173" s="102"/>
      <c r="AN2173" s="10"/>
      <c r="AO2173" s="10" t="str">
        <f t="shared" si="307"/>
        <v/>
      </c>
      <c r="AP2173" s="10"/>
      <c r="AQ2173" s="10"/>
      <c r="AR2173" s="10"/>
      <c r="AS2173" s="10"/>
      <c r="AT2173" s="10"/>
      <c r="AU2173" s="10" t="str">
        <f>IF(O2173="include",AF2173,"")</f>
        <v/>
      </c>
      <c r="AV2173" s="54" t="str">
        <f>IF(P2173="include",AF2173,"")</f>
        <v/>
      </c>
    </row>
    <row r="2174" spans="1:48" s="54" customFormat="1" ht="45">
      <c r="A2174" s="10">
        <v>2326</v>
      </c>
      <c r="B2174" s="10"/>
      <c r="C2174" s="10" t="s">
        <v>2776</v>
      </c>
      <c r="D2174" s="10">
        <v>3</v>
      </c>
      <c r="E2174" s="10">
        <v>3</v>
      </c>
      <c r="F2174" s="10">
        <v>3</v>
      </c>
      <c r="G2174" s="119" t="str">
        <f t="shared" si="305"/>
        <v>EXCLUDED</v>
      </c>
      <c r="H2174" s="147" t="s">
        <v>901</v>
      </c>
      <c r="I2174" s="189" t="s">
        <v>901</v>
      </c>
      <c r="J2174" s="10" t="str">
        <f>IF(AND(G2174="Excluded", H2174="Excluded"), "Mutually Excluded", IF(AND(OR(G2174="CERTAINLY INCLUDED", G2174="INCLUDED", G2174="MAYBE" ), OR(H2174="INCLUDED", H2174="MAYBE")), "MUTUALLY INCLUDED", IF(AND(G2174="MAYBE", H2174="MAYBE"), "Mutually MAYBE", IF(AND(G2174="Excluded", OR(H2174="INCLUDED", H2174="MAYBE")), "AI: No, Human: Yes", IF(AND(H2174="Excluded", OR(G2174="INCLUDED", G2174="CERTAINLY INCLUDED", G2174="MAYBE")), "AI: Yes, Human: No", "Other Conflict")))))</f>
        <v>Mutually Excluded</v>
      </c>
      <c r="K2174" s="10"/>
      <c r="L2174" s="10"/>
      <c r="N2174" s="220" t="s">
        <v>19</v>
      </c>
      <c r="O2174" s="54" t="str">
        <f>IF(J2174="Mutually Excluded","Exclude",IF(J2174= "Mutually Included","Include",M2174))</f>
        <v>Exclude</v>
      </c>
      <c r="P2174" s="54" t="str">
        <f>'Humans Alignment T&amp;A'!Z2174</f>
        <v>Exclude</v>
      </c>
      <c r="Q2174" s="120" t="str">
        <f>IF(AND(O2174="Exclude", P2174="Exclude"), "Mutually Excluded", IF(AND(OR(O2174="CERTAINLY INCLUDED", O2174="INCLUDE" ), OR(P2174="INCLUDE", P2174="MAYBE")), "MUTUALLY INCLUDED", IF(AND(O2174="MAYBE", P2174="MAYBE"), "Mutually MAYBE", IF(AND(O2174="Exclude", OR(P2174="INCLUDE", P2174="MAYBE")), "AI+Hum: No, Hum1+2: Yes", IF(AND(P2174="Exclude", OR(O2174="INCLUDE", O2174="CERTAINLY INCLUDED", H2174="MAYBE")), "Ai+hum: Yes, Hum1+2: No", "Other Conflict")))))</f>
        <v>Mutually Excluded</v>
      </c>
      <c r="U2174" s="121" t="str">
        <f>IF(Q2174="Mutually Excluded","Exclude",IF(Q2174= "Mutually Included","Include",R2174))</f>
        <v>Exclude</v>
      </c>
      <c r="V2174" s="122"/>
      <c r="X2174" s="122"/>
      <c r="Y2174" s="122"/>
      <c r="Z2174" s="103" t="str">
        <f t="shared" si="306"/>
        <v/>
      </c>
      <c r="AA2174" s="256"/>
      <c r="AB2174" s="186"/>
      <c r="AC2174" s="186"/>
      <c r="AD2174" s="203"/>
      <c r="AF2174" s="203"/>
      <c r="AG2174" s="102" t="str">
        <f t="shared" si="303"/>
        <v/>
      </c>
      <c r="AH2174" s="10" t="str">
        <f t="shared" si="304"/>
        <v/>
      </c>
      <c r="AI2174" s="102"/>
      <c r="AJ2174" s="10"/>
      <c r="AK2174" s="10"/>
      <c r="AL2174" s="105"/>
      <c r="AM2174" s="102"/>
      <c r="AN2174" s="10"/>
      <c r="AO2174" s="10" t="str">
        <f t="shared" si="307"/>
        <v/>
      </c>
      <c r="AP2174" s="10"/>
      <c r="AQ2174" s="10"/>
      <c r="AR2174" s="10"/>
      <c r="AS2174" s="10"/>
      <c r="AT2174" s="10"/>
      <c r="AU2174" s="10" t="str">
        <f>IF(O2174="include",AF2174,"")</f>
        <v/>
      </c>
      <c r="AV2174" s="54" t="str">
        <f>IF(P2174="include",AF2174,"")</f>
        <v/>
      </c>
    </row>
    <row r="2175" spans="1:48" s="54" customFormat="1" ht="30">
      <c r="A2175" s="10">
        <v>2327</v>
      </c>
      <c r="B2175" s="10"/>
      <c r="C2175" s="10" t="s">
        <v>2777</v>
      </c>
      <c r="D2175" s="10">
        <v>3</v>
      </c>
      <c r="E2175" s="10">
        <v>2</v>
      </c>
      <c r="F2175" s="10">
        <v>2</v>
      </c>
      <c r="G2175" s="119" t="str">
        <f t="shared" si="305"/>
        <v>EXCLUDED</v>
      </c>
      <c r="H2175" s="147" t="s">
        <v>901</v>
      </c>
      <c r="I2175" s="189" t="s">
        <v>901</v>
      </c>
      <c r="J2175" s="10" t="str">
        <f>IF(AND(G2175="Excluded", H2175="Excluded"), "Mutually Excluded", IF(AND(OR(G2175="CERTAINLY INCLUDED", G2175="INCLUDED", G2175="MAYBE" ), OR(H2175="INCLUDED", H2175="MAYBE")), "MUTUALLY INCLUDED", IF(AND(G2175="MAYBE", H2175="MAYBE"), "Mutually MAYBE", IF(AND(G2175="Excluded", OR(H2175="INCLUDED", H2175="MAYBE")), "AI: No, Human: Yes", IF(AND(H2175="Excluded", OR(G2175="INCLUDED", G2175="CERTAINLY INCLUDED", G2175="MAYBE")), "AI: Yes, Human: No", "Other Conflict")))))</f>
        <v>Mutually Excluded</v>
      </c>
      <c r="K2175" s="10"/>
      <c r="L2175" s="10"/>
      <c r="N2175" s="220" t="s">
        <v>19</v>
      </c>
      <c r="O2175" s="54" t="str">
        <f>IF(J2175="Mutually Excluded","Exclude",IF(J2175= "Mutually Included","Include",M2175))</f>
        <v>Exclude</v>
      </c>
      <c r="P2175" s="54" t="str">
        <f>'Humans Alignment T&amp;A'!Z2175</f>
        <v>Exclude</v>
      </c>
      <c r="Q2175" s="120" t="str">
        <f>IF(AND(O2175="Exclude", P2175="Exclude"), "Mutually Excluded", IF(AND(OR(O2175="CERTAINLY INCLUDED", O2175="INCLUDE" ), OR(P2175="INCLUDE", P2175="MAYBE")), "MUTUALLY INCLUDED", IF(AND(O2175="MAYBE", P2175="MAYBE"), "Mutually MAYBE", IF(AND(O2175="Exclude", OR(P2175="INCLUDE", P2175="MAYBE")), "AI+Hum: No, Hum1+2: Yes", IF(AND(P2175="Exclude", OR(O2175="INCLUDE", O2175="CERTAINLY INCLUDED", H2175="MAYBE")), "Ai+hum: Yes, Hum1+2: No", "Other Conflict")))))</f>
        <v>Mutually Excluded</v>
      </c>
      <c r="U2175" s="121" t="str">
        <f>IF(Q2175="Mutually Excluded","Exclude",IF(Q2175= "Mutually Included","Include",R2175))</f>
        <v>Exclude</v>
      </c>
      <c r="V2175" s="122"/>
      <c r="X2175" s="122"/>
      <c r="Y2175" s="122"/>
      <c r="Z2175" s="103" t="str">
        <f t="shared" si="306"/>
        <v/>
      </c>
      <c r="AA2175" s="256"/>
      <c r="AB2175" s="186"/>
      <c r="AC2175" s="186"/>
      <c r="AD2175" s="203"/>
      <c r="AF2175" s="203"/>
      <c r="AG2175" s="102" t="str">
        <f t="shared" si="303"/>
        <v/>
      </c>
      <c r="AH2175" s="10" t="str">
        <f t="shared" si="304"/>
        <v/>
      </c>
      <c r="AI2175" s="102"/>
      <c r="AJ2175" s="10"/>
      <c r="AK2175" s="10"/>
      <c r="AL2175" s="105"/>
      <c r="AM2175" s="102"/>
      <c r="AN2175" s="10"/>
      <c r="AO2175" s="10" t="str">
        <f t="shared" si="307"/>
        <v/>
      </c>
      <c r="AP2175" s="10"/>
      <c r="AQ2175" s="10"/>
      <c r="AR2175" s="10"/>
      <c r="AS2175" s="10"/>
      <c r="AT2175" s="10"/>
      <c r="AU2175" s="10" t="str">
        <f>IF(O2175="include",AF2175,"")</f>
        <v/>
      </c>
      <c r="AV2175" s="54" t="str">
        <f>IF(P2175="include",AF2175,"")</f>
        <v/>
      </c>
    </row>
    <row r="2176" spans="1:48" s="54" customFormat="1" ht="30">
      <c r="A2176" s="10">
        <v>2328</v>
      </c>
      <c r="B2176" s="10"/>
      <c r="C2176" s="10" t="s">
        <v>2778</v>
      </c>
      <c r="D2176" s="10">
        <v>1</v>
      </c>
      <c r="E2176" s="10">
        <v>1</v>
      </c>
      <c r="F2176" s="10">
        <v>1</v>
      </c>
      <c r="G2176" s="119" t="str">
        <f t="shared" si="305"/>
        <v>EXCLUDED</v>
      </c>
      <c r="H2176" s="147" t="s">
        <v>901</v>
      </c>
      <c r="I2176" s="189" t="s">
        <v>901</v>
      </c>
      <c r="J2176" s="10" t="str">
        <f>IF(AND(G2176="Excluded", H2176="Excluded"), "Mutually Excluded", IF(AND(OR(G2176="CERTAINLY INCLUDED", G2176="INCLUDED", G2176="MAYBE" ), OR(H2176="INCLUDED", H2176="MAYBE")), "MUTUALLY INCLUDED", IF(AND(G2176="MAYBE", H2176="MAYBE"), "Mutually MAYBE", IF(AND(G2176="Excluded", OR(H2176="INCLUDED", H2176="MAYBE")), "AI: No, Human: Yes", IF(AND(H2176="Excluded", OR(G2176="INCLUDED", G2176="CERTAINLY INCLUDED", G2176="MAYBE")), "AI: Yes, Human: No", "Other Conflict")))))</f>
        <v>Mutually Excluded</v>
      </c>
      <c r="K2176" s="10"/>
      <c r="L2176" s="10"/>
      <c r="N2176" s="220" t="s">
        <v>19</v>
      </c>
      <c r="O2176" s="54" t="str">
        <f>IF(J2176="Mutually Excluded","Exclude",IF(J2176= "Mutually Included","Include",M2176))</f>
        <v>Exclude</v>
      </c>
      <c r="P2176" s="54" t="str">
        <f>'Humans Alignment T&amp;A'!Z2176</f>
        <v>Exclude</v>
      </c>
      <c r="Q2176" s="120" t="str">
        <f>IF(AND(O2176="Exclude", P2176="Exclude"), "Mutually Excluded", IF(AND(OR(O2176="CERTAINLY INCLUDED", O2176="INCLUDE" ), OR(P2176="INCLUDE", P2176="MAYBE")), "MUTUALLY INCLUDED", IF(AND(O2176="MAYBE", P2176="MAYBE"), "Mutually MAYBE", IF(AND(O2176="Exclude", OR(P2176="INCLUDE", P2176="MAYBE")), "AI+Hum: No, Hum1+2: Yes", IF(AND(P2176="Exclude", OR(O2176="INCLUDE", O2176="CERTAINLY INCLUDED", H2176="MAYBE")), "Ai+hum: Yes, Hum1+2: No", "Other Conflict")))))</f>
        <v>Mutually Excluded</v>
      </c>
      <c r="U2176" s="121" t="str">
        <f>IF(Q2176="Mutually Excluded","Exclude",IF(Q2176= "Mutually Included","Include",R2176))</f>
        <v>Exclude</v>
      </c>
      <c r="V2176" s="122"/>
      <c r="X2176" s="122"/>
      <c r="Y2176" s="122"/>
      <c r="Z2176" s="103" t="str">
        <f t="shared" si="306"/>
        <v/>
      </c>
      <c r="AA2176" s="256"/>
      <c r="AB2176" s="186"/>
      <c r="AC2176" s="186"/>
      <c r="AD2176" s="203"/>
      <c r="AF2176" s="203"/>
      <c r="AG2176" s="102" t="str">
        <f t="shared" si="303"/>
        <v/>
      </c>
      <c r="AH2176" s="10" t="str">
        <f t="shared" si="304"/>
        <v/>
      </c>
      <c r="AI2176" s="102"/>
      <c r="AJ2176" s="10"/>
      <c r="AK2176" s="10"/>
      <c r="AL2176" s="105"/>
      <c r="AM2176" s="102"/>
      <c r="AN2176" s="10"/>
      <c r="AO2176" s="10" t="str">
        <f t="shared" si="307"/>
        <v/>
      </c>
      <c r="AP2176" s="10"/>
      <c r="AQ2176" s="10"/>
      <c r="AR2176" s="10"/>
      <c r="AS2176" s="10"/>
      <c r="AT2176" s="10"/>
      <c r="AU2176" s="10" t="str">
        <f>IF(O2176="include",AF2176,"")</f>
        <v/>
      </c>
      <c r="AV2176" s="54" t="str">
        <f>IF(P2176="include",AF2176,"")</f>
        <v/>
      </c>
    </row>
    <row r="2177" spans="1:48" s="54" customFormat="1" ht="30">
      <c r="A2177" s="10">
        <v>2329</v>
      </c>
      <c r="B2177" s="10"/>
      <c r="C2177" s="10" t="s">
        <v>2779</v>
      </c>
      <c r="D2177" s="10">
        <v>3</v>
      </c>
      <c r="E2177" s="10">
        <v>3</v>
      </c>
      <c r="F2177" s="10">
        <v>3</v>
      </c>
      <c r="G2177" s="119" t="str">
        <f t="shared" si="305"/>
        <v>EXCLUDED</v>
      </c>
      <c r="H2177" s="147" t="s">
        <v>901</v>
      </c>
      <c r="I2177" s="189" t="s">
        <v>901</v>
      </c>
      <c r="J2177" s="10" t="str">
        <f>IF(AND(G2177="Excluded", H2177="Excluded"), "Mutually Excluded", IF(AND(OR(G2177="CERTAINLY INCLUDED", G2177="INCLUDED", G2177="MAYBE" ), OR(H2177="INCLUDED", H2177="MAYBE")), "MUTUALLY INCLUDED", IF(AND(G2177="MAYBE", H2177="MAYBE"), "Mutually MAYBE", IF(AND(G2177="Excluded", OR(H2177="INCLUDED", H2177="MAYBE")), "AI: No, Human: Yes", IF(AND(H2177="Excluded", OR(G2177="INCLUDED", G2177="CERTAINLY INCLUDED", G2177="MAYBE")), "AI: Yes, Human: No", "Other Conflict")))))</f>
        <v>Mutually Excluded</v>
      </c>
      <c r="K2177" s="10"/>
      <c r="L2177" s="10"/>
      <c r="N2177" s="220" t="s">
        <v>19</v>
      </c>
      <c r="O2177" s="54" t="str">
        <f>IF(J2177="Mutually Excluded","Exclude",IF(J2177= "Mutually Included","Include",M2177))</f>
        <v>Exclude</v>
      </c>
      <c r="P2177" s="54" t="str">
        <f>'Humans Alignment T&amp;A'!Z2177</f>
        <v>Exclude</v>
      </c>
      <c r="Q2177" s="120" t="str">
        <f>IF(AND(O2177="Exclude", P2177="Exclude"), "Mutually Excluded", IF(AND(OR(O2177="CERTAINLY INCLUDED", O2177="INCLUDE" ), OR(P2177="INCLUDE", P2177="MAYBE")), "MUTUALLY INCLUDED", IF(AND(O2177="MAYBE", P2177="MAYBE"), "Mutually MAYBE", IF(AND(O2177="Exclude", OR(P2177="INCLUDE", P2177="MAYBE")), "AI+Hum: No, Hum1+2: Yes", IF(AND(P2177="Exclude", OR(O2177="INCLUDE", O2177="CERTAINLY INCLUDED", H2177="MAYBE")), "Ai+hum: Yes, Hum1+2: No", "Other Conflict")))))</f>
        <v>Mutually Excluded</v>
      </c>
      <c r="U2177" s="121" t="str">
        <f>IF(Q2177="Mutually Excluded","Exclude",IF(Q2177= "Mutually Included","Include",R2177))</f>
        <v>Exclude</v>
      </c>
      <c r="V2177" s="122"/>
      <c r="X2177" s="122"/>
      <c r="Y2177" s="122"/>
      <c r="Z2177" s="103" t="str">
        <f t="shared" si="306"/>
        <v/>
      </c>
      <c r="AA2177" s="256"/>
      <c r="AB2177" s="186"/>
      <c r="AC2177" s="186"/>
      <c r="AD2177" s="203"/>
      <c r="AF2177" s="203"/>
      <c r="AG2177" s="102" t="str">
        <f t="shared" si="303"/>
        <v/>
      </c>
      <c r="AH2177" s="10" t="str">
        <f t="shared" si="304"/>
        <v/>
      </c>
      <c r="AI2177" s="102"/>
      <c r="AJ2177" s="10"/>
      <c r="AK2177" s="10"/>
      <c r="AL2177" s="105"/>
      <c r="AM2177" s="102"/>
      <c r="AN2177" s="10"/>
      <c r="AO2177" s="10" t="str">
        <f t="shared" si="307"/>
        <v/>
      </c>
      <c r="AP2177" s="10"/>
      <c r="AQ2177" s="10"/>
      <c r="AR2177" s="10"/>
      <c r="AS2177" s="10"/>
      <c r="AT2177" s="10"/>
      <c r="AU2177" s="10" t="str">
        <f>IF(O2177="include",AF2177,"")</f>
        <v/>
      </c>
      <c r="AV2177" s="54" t="str">
        <f>IF(P2177="include",AF2177,"")</f>
        <v/>
      </c>
    </row>
    <row r="2178" spans="1:48" s="54" customFormat="1" ht="45">
      <c r="A2178" s="10">
        <v>2330</v>
      </c>
      <c r="B2178" s="10"/>
      <c r="C2178" s="262" t="s">
        <v>2780</v>
      </c>
      <c r="D2178" s="10">
        <v>3</v>
      </c>
      <c r="E2178" s="10">
        <v>3</v>
      </c>
      <c r="F2178" s="10">
        <v>4</v>
      </c>
      <c r="G2178" s="119" t="str">
        <f t="shared" si="305"/>
        <v>EXCLUDED</v>
      </c>
      <c r="H2178" s="147" t="s">
        <v>65</v>
      </c>
      <c r="I2178" s="189" t="s">
        <v>901</v>
      </c>
      <c r="J2178" s="10" t="str">
        <f>IF(AND(G2178="Excluded", H2178="Excluded"), "Mutually Excluded", IF(AND(OR(G2178="CERTAINLY INCLUDED", G2178="INCLUDED", G2178="MAYBE" ), OR(H2178="INCLUDED", H2178="MAYBE")), "MUTUALLY INCLUDED", IF(AND(G2178="MAYBE", H2178="MAYBE"), "Mutually MAYBE", IF(AND(G2178="Excluded", OR(H2178="INCLUDED", H2178="MAYBE")), "AI: No, Human: Yes", IF(AND(H2178="Excluded", OR(G2178="INCLUDED", G2178="CERTAINLY INCLUDED", G2178="MAYBE")), "AI: Yes, Human: No", "Other Conflict")))))</f>
        <v>AI: No, Human: Yes</v>
      </c>
      <c r="K2178" s="54" t="s">
        <v>19</v>
      </c>
      <c r="L2178" s="10" t="s">
        <v>19</v>
      </c>
      <c r="M2178" s="54" t="s">
        <v>19</v>
      </c>
      <c r="N2178" s="220" t="s">
        <v>19</v>
      </c>
      <c r="O2178" s="54" t="str">
        <f>IF(J2178="Mutually Excluded","Exclude",IF(J2178= "Mutually Included","Include",M2178))</f>
        <v>Exclude</v>
      </c>
      <c r="P2178" s="54" t="str">
        <f>'Humans Alignment T&amp;A'!Z2178</f>
        <v>Exclude</v>
      </c>
      <c r="Q2178" s="120" t="str">
        <f>IF(AND(O2178="Exclude", P2178="Exclude"), "Mutually Excluded", IF(AND(OR(O2178="CERTAINLY INCLUDED", O2178="INCLUDE" ), OR(P2178="INCLUDE", P2178="MAYBE")), "MUTUALLY INCLUDED", IF(AND(O2178="MAYBE", P2178="MAYBE"), "Mutually MAYBE", IF(AND(O2178="Exclude", OR(P2178="INCLUDE", P2178="MAYBE")), "AI+Hum: No, Hum1+2: Yes", IF(AND(P2178="Exclude", OR(O2178="INCLUDE", O2178="CERTAINLY INCLUDED", H2178="MAYBE")), "Ai+hum: Yes, Hum1+2: No", "Other Conflict")))))</f>
        <v>Mutually Excluded</v>
      </c>
      <c r="U2178" s="121" t="str">
        <f>IF(Q2178="Mutually Excluded","Exclude",IF(Q2178= "Mutually Included","Include",R2178))</f>
        <v>Exclude</v>
      </c>
      <c r="V2178" s="122"/>
      <c r="X2178" s="122"/>
      <c r="Y2178" s="122"/>
      <c r="Z2178" s="103" t="str">
        <f t="shared" si="306"/>
        <v/>
      </c>
      <c r="AA2178" s="256"/>
      <c r="AB2178" s="186"/>
      <c r="AC2178" s="186"/>
      <c r="AD2178" s="203"/>
      <c r="AF2178" s="203"/>
      <c r="AG2178" s="102" t="str">
        <f t="shared" si="303"/>
        <v/>
      </c>
      <c r="AH2178" s="10" t="str">
        <f t="shared" si="304"/>
        <v/>
      </c>
      <c r="AI2178" s="102"/>
      <c r="AJ2178" s="10"/>
      <c r="AK2178" s="10"/>
      <c r="AL2178" s="105"/>
      <c r="AM2178" s="102"/>
      <c r="AN2178" s="10"/>
      <c r="AO2178" s="10" t="str">
        <f t="shared" si="307"/>
        <v/>
      </c>
      <c r="AP2178" s="10"/>
      <c r="AQ2178" s="10"/>
      <c r="AR2178" s="10"/>
      <c r="AS2178" s="10"/>
      <c r="AT2178" s="10"/>
      <c r="AU2178" s="10" t="str">
        <f>IF(O2178="include",AF2178,"")</f>
        <v/>
      </c>
      <c r="AV2178" s="54" t="str">
        <f>IF(P2178="include",AF2178,"")</f>
        <v/>
      </c>
    </row>
    <row r="2179" spans="1:48" s="54" customFormat="1" ht="30">
      <c r="A2179" s="10">
        <v>2331</v>
      </c>
      <c r="B2179" s="10"/>
      <c r="C2179" s="10" t="s">
        <v>2781</v>
      </c>
      <c r="D2179" s="10">
        <v>3</v>
      </c>
      <c r="E2179" s="10">
        <v>2</v>
      </c>
      <c r="F2179" s="10">
        <v>3</v>
      </c>
      <c r="G2179" s="119" t="str">
        <f t="shared" si="305"/>
        <v>EXCLUDED</v>
      </c>
      <c r="H2179" s="147" t="s">
        <v>65</v>
      </c>
      <c r="I2179" s="189" t="s">
        <v>901</v>
      </c>
      <c r="J2179" s="10" t="str">
        <f>IF(AND(G2179="Excluded", H2179="Excluded"), "Mutually Excluded", IF(AND(OR(G2179="CERTAINLY INCLUDED", G2179="INCLUDED", G2179="MAYBE" ), OR(H2179="INCLUDED", H2179="MAYBE")), "MUTUALLY INCLUDED", IF(AND(G2179="MAYBE", H2179="MAYBE"), "Mutually MAYBE", IF(AND(G2179="Excluded", OR(H2179="INCLUDED", H2179="MAYBE")), "AI: No, Human: Yes", IF(AND(H2179="Excluded", OR(G2179="INCLUDED", G2179="CERTAINLY INCLUDED", G2179="MAYBE")), "AI: Yes, Human: No", "Other Conflict")))))</f>
        <v>AI: No, Human: Yes</v>
      </c>
      <c r="K2179" s="54" t="s">
        <v>19</v>
      </c>
      <c r="L2179" s="54" t="s">
        <v>19</v>
      </c>
      <c r="M2179" s="54" t="s">
        <v>19</v>
      </c>
      <c r="N2179" s="220" t="s">
        <v>19</v>
      </c>
      <c r="O2179" s="54" t="str">
        <f>IF(J2179="Mutually Excluded","Exclude",IF(J2179= "Mutually Included","Include",M2179))</f>
        <v>Exclude</v>
      </c>
      <c r="P2179" s="54" t="str">
        <f>'Humans Alignment T&amp;A'!Z2179</f>
        <v>Exclude</v>
      </c>
      <c r="Q2179" s="120" t="str">
        <f>IF(AND(O2179="Exclude", P2179="Exclude"), "Mutually Excluded", IF(AND(OR(O2179="CERTAINLY INCLUDED", O2179="INCLUDE" ), OR(P2179="INCLUDE", P2179="MAYBE")), "MUTUALLY INCLUDED", IF(AND(O2179="MAYBE", P2179="MAYBE"), "Mutually MAYBE", IF(AND(O2179="Exclude", OR(P2179="INCLUDE", P2179="MAYBE")), "AI+Hum: No, Hum1+2: Yes", IF(AND(P2179="Exclude", OR(O2179="INCLUDE", O2179="CERTAINLY INCLUDED", H2179="MAYBE")), "Ai+hum: Yes, Hum1+2: No", "Other Conflict")))))</f>
        <v>Mutually Excluded</v>
      </c>
      <c r="U2179" s="121" t="str">
        <f>IF(Q2179="Mutually Excluded","Exclude",IF(Q2179= "Mutually Included","Include",R2179))</f>
        <v>Exclude</v>
      </c>
      <c r="V2179" s="122"/>
      <c r="X2179" s="122"/>
      <c r="Y2179" s="122"/>
      <c r="Z2179" s="103" t="str">
        <f t="shared" si="306"/>
        <v/>
      </c>
      <c r="AA2179" s="256"/>
      <c r="AB2179" s="186"/>
      <c r="AC2179" s="186"/>
      <c r="AD2179" s="203"/>
      <c r="AF2179" s="203"/>
      <c r="AG2179" s="102" t="str">
        <f t="shared" ref="AG2179:AG2242" si="308">IF(OR(ISBLANK(AF2179), ISBLANK(AD2179)), "", IF(AND(OR(AF2179="Include", AF2179="Maybe"), OR(AD2179="Include", AD2179="Maybe", AD2179="Certainly Included")), "Mutually Included", IF(AND(AF2179="Exclude", AD2179="Exclude"), "Mutually Excluded", IF(AND(AF2179="Exclude", OR(AD2179="Include", AD2179="Maybe")), "Nikos Excluded, Mikhail Included", IF(AND(OR(AF2179="Include", AF2179="Maybe"), AD2179="Exclude"), "Nikos Included, Mikhail Excluded", "Pal")))))</f>
        <v/>
      </c>
      <c r="AH2179" s="10" t="str">
        <f t="shared" ref="AH2179:AH2242" si="309">IF(OR(ISBLANK(AF2179), ISBLANK(AP2179)), "", IF(AND(OR(AF2179="Include", AF2179="Maybe"), OR(AP2179="Included", AP2179="Maybe", AP2179="Certainly Included")), "Mutually Included", IF(AND(AF2179="Exclude", AP2179="Exclude"), "Mutually Excluded", IF(AND(AF2179="Exclude", OR(AP2179="Include", AP2179="Maybe")), "Human Excluded, AI Included", IF(AND(OR(AF2179="Include", AF2179="Maybe"), AP2179="Exclude"), "Human Included, AI Excluded", "Pal")))))</f>
        <v/>
      </c>
      <c r="AI2179" s="102"/>
      <c r="AJ2179" s="10"/>
      <c r="AK2179" s="10"/>
      <c r="AL2179" s="105"/>
      <c r="AM2179" s="102"/>
      <c r="AN2179" s="10"/>
      <c r="AO2179" s="10" t="str">
        <f t="shared" si="307"/>
        <v/>
      </c>
      <c r="AP2179" s="10"/>
      <c r="AQ2179" s="10"/>
      <c r="AR2179" s="10"/>
      <c r="AS2179" s="10"/>
      <c r="AT2179" s="10"/>
      <c r="AU2179" s="10" t="str">
        <f>IF(O2179="include",AF2179,"")</f>
        <v/>
      </c>
      <c r="AV2179" s="54" t="str">
        <f>IF(P2179="include",AF2179,"")</f>
        <v/>
      </c>
    </row>
    <row r="2180" spans="1:48" s="54" customFormat="1" ht="30">
      <c r="A2180" s="10">
        <v>2332</v>
      </c>
      <c r="B2180" s="10"/>
      <c r="C2180" s="10" t="s">
        <v>2782</v>
      </c>
      <c r="D2180" s="10">
        <v>1</v>
      </c>
      <c r="E2180" s="10">
        <v>1</v>
      </c>
      <c r="F2180" s="10">
        <v>1</v>
      </c>
      <c r="G2180" s="119" t="str">
        <f t="shared" si="305"/>
        <v>EXCLUDED</v>
      </c>
      <c r="H2180" s="147" t="s">
        <v>901</v>
      </c>
      <c r="I2180" s="189" t="s">
        <v>901</v>
      </c>
      <c r="J2180" s="10" t="str">
        <f>IF(AND(G2180="Excluded", H2180="Excluded"), "Mutually Excluded", IF(AND(OR(G2180="CERTAINLY INCLUDED", G2180="INCLUDED", G2180="MAYBE" ), OR(H2180="INCLUDED", H2180="MAYBE")), "MUTUALLY INCLUDED", IF(AND(G2180="MAYBE", H2180="MAYBE"), "Mutually MAYBE", IF(AND(G2180="Excluded", OR(H2180="INCLUDED", H2180="MAYBE")), "AI: No, Human: Yes", IF(AND(H2180="Excluded", OR(G2180="INCLUDED", G2180="CERTAINLY INCLUDED", G2180="MAYBE")), "AI: Yes, Human: No", "Other Conflict")))))</f>
        <v>Mutually Excluded</v>
      </c>
      <c r="K2180" s="10"/>
      <c r="L2180" s="10"/>
      <c r="N2180" s="220" t="s">
        <v>19</v>
      </c>
      <c r="O2180" s="54" t="str">
        <f>IF(J2180="Mutually Excluded","Exclude",IF(J2180= "Mutually Included","Include",M2180))</f>
        <v>Exclude</v>
      </c>
      <c r="P2180" s="54" t="str">
        <f>'Humans Alignment T&amp;A'!Z2180</f>
        <v>Exclude</v>
      </c>
      <c r="Q2180" s="120" t="str">
        <f>IF(AND(O2180="Exclude", P2180="Exclude"), "Mutually Excluded", IF(AND(OR(O2180="CERTAINLY INCLUDED", O2180="INCLUDE" ), OR(P2180="INCLUDE", P2180="MAYBE")), "MUTUALLY INCLUDED", IF(AND(O2180="MAYBE", P2180="MAYBE"), "Mutually MAYBE", IF(AND(O2180="Exclude", OR(P2180="INCLUDE", P2180="MAYBE")), "AI+Hum: No, Hum1+2: Yes", IF(AND(P2180="Exclude", OR(O2180="INCLUDE", O2180="CERTAINLY INCLUDED", H2180="MAYBE")), "Ai+hum: Yes, Hum1+2: No", "Other Conflict")))))</f>
        <v>Mutually Excluded</v>
      </c>
      <c r="U2180" s="121" t="str">
        <f>IF(Q2180="Mutually Excluded","Exclude",IF(Q2180= "Mutually Included","Include",R2180))</f>
        <v>Exclude</v>
      </c>
      <c r="V2180" s="122"/>
      <c r="X2180" s="122"/>
      <c r="Y2180" s="122"/>
      <c r="Z2180" s="103" t="str">
        <f t="shared" si="306"/>
        <v/>
      </c>
      <c r="AA2180" s="256"/>
      <c r="AB2180" s="186"/>
      <c r="AC2180" s="186"/>
      <c r="AD2180" s="203"/>
      <c r="AF2180" s="203"/>
      <c r="AG2180" s="102" t="str">
        <f t="shared" si="308"/>
        <v/>
      </c>
      <c r="AH2180" s="10" t="str">
        <f t="shared" si="309"/>
        <v/>
      </c>
      <c r="AI2180" s="102"/>
      <c r="AJ2180" s="10"/>
      <c r="AK2180" s="10"/>
      <c r="AL2180" s="105"/>
      <c r="AM2180" s="102"/>
      <c r="AN2180" s="10"/>
      <c r="AO2180" s="10" t="str">
        <f t="shared" si="307"/>
        <v/>
      </c>
      <c r="AP2180" s="10"/>
      <c r="AQ2180" s="10"/>
      <c r="AR2180" s="10"/>
      <c r="AS2180" s="10"/>
      <c r="AT2180" s="10"/>
      <c r="AU2180" s="10" t="str">
        <f>IF(O2180="include",AF2180,"")</f>
        <v/>
      </c>
      <c r="AV2180" s="54" t="str">
        <f>IF(P2180="include",AF2180,"")</f>
        <v/>
      </c>
    </row>
    <row r="2181" spans="1:48" s="54" customFormat="1" ht="30.75" customHeight="1">
      <c r="A2181" s="10">
        <v>2333</v>
      </c>
      <c r="B2181" s="10"/>
      <c r="C2181" s="10" t="s">
        <v>2783</v>
      </c>
      <c r="D2181" s="10">
        <v>3</v>
      </c>
      <c r="E2181" s="10">
        <v>3</v>
      </c>
      <c r="F2181" s="10">
        <v>3</v>
      </c>
      <c r="G2181" s="119" t="str">
        <f t="shared" si="305"/>
        <v>EXCLUDED</v>
      </c>
      <c r="H2181" s="147" t="s">
        <v>901</v>
      </c>
      <c r="I2181" s="189" t="s">
        <v>901</v>
      </c>
      <c r="J2181" s="10" t="str">
        <f>IF(AND(G2181="Excluded", H2181="Excluded"), "Mutually Excluded", IF(AND(OR(G2181="CERTAINLY INCLUDED", G2181="INCLUDED", G2181="MAYBE" ), OR(H2181="INCLUDED", H2181="MAYBE")), "MUTUALLY INCLUDED", IF(AND(G2181="MAYBE", H2181="MAYBE"), "Mutually MAYBE", IF(AND(G2181="Excluded", OR(H2181="INCLUDED", H2181="MAYBE")), "AI: No, Human: Yes", IF(AND(H2181="Excluded", OR(G2181="INCLUDED", G2181="CERTAINLY INCLUDED", G2181="MAYBE")), "AI: Yes, Human: No", "Other Conflict")))))</f>
        <v>Mutually Excluded</v>
      </c>
      <c r="K2181" s="10"/>
      <c r="L2181" s="10"/>
      <c r="N2181" s="220" t="s">
        <v>19</v>
      </c>
      <c r="O2181" s="54" t="str">
        <f>IF(J2181="Mutually Excluded","Exclude",IF(J2181= "Mutually Included","Include",M2181))</f>
        <v>Exclude</v>
      </c>
      <c r="P2181" s="54" t="str">
        <f>'Humans Alignment T&amp;A'!Z2181</f>
        <v>Exclude</v>
      </c>
      <c r="Q2181" s="120" t="str">
        <f>IF(AND(O2181="Exclude", P2181="Exclude"), "Mutually Excluded", IF(AND(OR(O2181="CERTAINLY INCLUDED", O2181="INCLUDE" ), OR(P2181="INCLUDE", P2181="MAYBE")), "MUTUALLY INCLUDED", IF(AND(O2181="MAYBE", P2181="MAYBE"), "Mutually MAYBE", IF(AND(O2181="Exclude", OR(P2181="INCLUDE", P2181="MAYBE")), "AI+Hum: No, Hum1+2: Yes", IF(AND(P2181="Exclude", OR(O2181="INCLUDE", O2181="CERTAINLY INCLUDED", H2181="MAYBE")), "Ai+hum: Yes, Hum1+2: No", "Other Conflict")))))</f>
        <v>Mutually Excluded</v>
      </c>
      <c r="U2181" s="121" t="str">
        <f>IF(Q2181="Mutually Excluded","Exclude",IF(Q2181= "Mutually Included","Include",R2181))</f>
        <v>Exclude</v>
      </c>
      <c r="V2181" s="122"/>
      <c r="X2181" s="122"/>
      <c r="Y2181" s="122"/>
      <c r="Z2181" s="103" t="str">
        <f t="shared" si="306"/>
        <v/>
      </c>
      <c r="AA2181" s="256"/>
      <c r="AB2181" s="186"/>
      <c r="AC2181" s="186"/>
      <c r="AD2181" s="203"/>
      <c r="AF2181" s="203"/>
      <c r="AG2181" s="102" t="str">
        <f t="shared" si="308"/>
        <v/>
      </c>
      <c r="AH2181" s="10" t="str">
        <f t="shared" si="309"/>
        <v/>
      </c>
      <c r="AI2181" s="102"/>
      <c r="AJ2181" s="10"/>
      <c r="AK2181" s="10"/>
      <c r="AL2181" s="105"/>
      <c r="AM2181" s="102"/>
      <c r="AN2181" s="10"/>
      <c r="AO2181" s="10" t="str">
        <f t="shared" si="307"/>
        <v/>
      </c>
      <c r="AP2181" s="10"/>
      <c r="AQ2181" s="10"/>
      <c r="AR2181" s="10"/>
      <c r="AS2181" s="10"/>
      <c r="AT2181" s="10"/>
      <c r="AU2181" s="10" t="str">
        <f>IF(O2181="include",AF2181,"")</f>
        <v/>
      </c>
      <c r="AV2181" s="54" t="str">
        <f>IF(P2181="include",AF2181,"")</f>
        <v/>
      </c>
    </row>
    <row r="2182" spans="1:48" s="54" customFormat="1" ht="60">
      <c r="A2182" s="10">
        <v>2334</v>
      </c>
      <c r="B2182" s="10"/>
      <c r="C2182" s="10" t="s">
        <v>2784</v>
      </c>
      <c r="D2182" s="10">
        <v>1</v>
      </c>
      <c r="E2182" s="10">
        <v>1</v>
      </c>
      <c r="F2182" s="10">
        <v>1</v>
      </c>
      <c r="G2182" s="119" t="str">
        <f t="shared" si="305"/>
        <v>EXCLUDED</v>
      </c>
      <c r="H2182" s="147" t="s">
        <v>901</v>
      </c>
      <c r="I2182" s="189" t="s">
        <v>901</v>
      </c>
      <c r="J2182" s="10" t="str">
        <f>IF(AND(G2182="Excluded", H2182="Excluded"), "Mutually Excluded", IF(AND(OR(G2182="CERTAINLY INCLUDED", G2182="INCLUDED", G2182="MAYBE" ), OR(H2182="INCLUDED", H2182="MAYBE")), "MUTUALLY INCLUDED", IF(AND(G2182="MAYBE", H2182="MAYBE"), "Mutually MAYBE", IF(AND(G2182="Excluded", OR(H2182="INCLUDED", H2182="MAYBE")), "AI: No, Human: Yes", IF(AND(H2182="Excluded", OR(G2182="INCLUDED", G2182="CERTAINLY INCLUDED", G2182="MAYBE")), "AI: Yes, Human: No", "Other Conflict")))))</f>
        <v>Mutually Excluded</v>
      </c>
      <c r="K2182" s="10"/>
      <c r="L2182" s="10"/>
      <c r="N2182" s="220" t="s">
        <v>19</v>
      </c>
      <c r="O2182" s="54" t="str">
        <f>IF(J2182="Mutually Excluded","Exclude",IF(J2182= "Mutually Included","Include",M2182))</f>
        <v>Exclude</v>
      </c>
      <c r="P2182" s="54" t="str">
        <f>'Humans Alignment T&amp;A'!Z2182</f>
        <v>Exclude</v>
      </c>
      <c r="Q2182" s="120" t="str">
        <f>IF(AND(O2182="Exclude", P2182="Exclude"), "Mutually Excluded", IF(AND(OR(O2182="CERTAINLY INCLUDED", O2182="INCLUDE" ), OR(P2182="INCLUDE", P2182="MAYBE")), "MUTUALLY INCLUDED", IF(AND(O2182="MAYBE", P2182="MAYBE"), "Mutually MAYBE", IF(AND(O2182="Exclude", OR(P2182="INCLUDE", P2182="MAYBE")), "AI+Hum: No, Hum1+2: Yes", IF(AND(P2182="Exclude", OR(O2182="INCLUDE", O2182="CERTAINLY INCLUDED", H2182="MAYBE")), "Ai+hum: Yes, Hum1+2: No", "Other Conflict")))))</f>
        <v>Mutually Excluded</v>
      </c>
      <c r="U2182" s="121" t="str">
        <f>IF(Q2182="Mutually Excluded","Exclude",IF(Q2182= "Mutually Included","Include",R2182))</f>
        <v>Exclude</v>
      </c>
      <c r="V2182" s="122"/>
      <c r="X2182" s="122"/>
      <c r="Y2182" s="122"/>
      <c r="Z2182" s="103" t="str">
        <f t="shared" si="306"/>
        <v/>
      </c>
      <c r="AA2182" s="256"/>
      <c r="AB2182" s="186"/>
      <c r="AC2182" s="186"/>
      <c r="AD2182" s="203"/>
      <c r="AF2182" s="203"/>
      <c r="AG2182" s="102" t="str">
        <f t="shared" si="308"/>
        <v/>
      </c>
      <c r="AH2182" s="10" t="str">
        <f t="shared" si="309"/>
        <v/>
      </c>
      <c r="AI2182" s="102"/>
      <c r="AJ2182" s="10"/>
      <c r="AK2182" s="10"/>
      <c r="AL2182" s="105"/>
      <c r="AM2182" s="102"/>
      <c r="AN2182" s="10"/>
      <c r="AO2182" s="10" t="str">
        <f t="shared" si="307"/>
        <v/>
      </c>
      <c r="AP2182" s="10"/>
      <c r="AQ2182" s="10"/>
      <c r="AR2182" s="10"/>
      <c r="AS2182" s="10"/>
      <c r="AT2182" s="10"/>
      <c r="AU2182" s="10" t="str">
        <f>IF(O2182="include",AF2182,"")</f>
        <v/>
      </c>
      <c r="AV2182" s="54" t="str">
        <f>IF(P2182="include",AF2182,"")</f>
        <v/>
      </c>
    </row>
    <row r="2183" spans="1:48" s="54" customFormat="1" ht="30.75" customHeight="1">
      <c r="A2183" s="10">
        <v>2335</v>
      </c>
      <c r="B2183" s="10"/>
      <c r="C2183" s="10" t="s">
        <v>2785</v>
      </c>
      <c r="D2183" s="10">
        <v>1</v>
      </c>
      <c r="E2183" s="10">
        <v>1</v>
      </c>
      <c r="F2183" s="10">
        <v>1</v>
      </c>
      <c r="G2183" s="119" t="str">
        <f t="shared" si="305"/>
        <v>EXCLUDED</v>
      </c>
      <c r="H2183" s="147" t="s">
        <v>901</v>
      </c>
      <c r="I2183" s="189" t="s">
        <v>901</v>
      </c>
      <c r="J2183" s="10" t="str">
        <f>IF(AND(G2183="Excluded", H2183="Excluded"), "Mutually Excluded", IF(AND(OR(G2183="CERTAINLY INCLUDED", G2183="INCLUDED", G2183="MAYBE" ), OR(H2183="INCLUDED", H2183="MAYBE")), "MUTUALLY INCLUDED", IF(AND(G2183="MAYBE", H2183="MAYBE"), "Mutually MAYBE", IF(AND(G2183="Excluded", OR(H2183="INCLUDED", H2183="MAYBE")), "AI: No, Human: Yes", IF(AND(H2183="Excluded", OR(G2183="INCLUDED", G2183="CERTAINLY INCLUDED", G2183="MAYBE")), "AI: Yes, Human: No", "Other Conflict")))))</f>
        <v>Mutually Excluded</v>
      </c>
      <c r="K2183" s="10"/>
      <c r="L2183" s="10"/>
      <c r="N2183" s="220" t="s">
        <v>19</v>
      </c>
      <c r="O2183" s="54" t="str">
        <f>IF(J2183="Mutually Excluded","Exclude",IF(J2183= "Mutually Included","Include",M2183))</f>
        <v>Exclude</v>
      </c>
      <c r="P2183" s="54" t="str">
        <f>'Humans Alignment T&amp;A'!Z2183</f>
        <v>Exclude</v>
      </c>
      <c r="Q2183" s="120" t="str">
        <f>IF(AND(O2183="Exclude", P2183="Exclude"), "Mutually Excluded", IF(AND(OR(O2183="CERTAINLY INCLUDED", O2183="INCLUDE" ), OR(P2183="INCLUDE", P2183="MAYBE")), "MUTUALLY INCLUDED", IF(AND(O2183="MAYBE", P2183="MAYBE"), "Mutually MAYBE", IF(AND(O2183="Exclude", OR(P2183="INCLUDE", P2183="MAYBE")), "AI+Hum: No, Hum1+2: Yes", IF(AND(P2183="Exclude", OR(O2183="INCLUDE", O2183="CERTAINLY INCLUDED", H2183="MAYBE")), "Ai+hum: Yes, Hum1+2: No", "Other Conflict")))))</f>
        <v>Mutually Excluded</v>
      </c>
      <c r="U2183" s="121" t="str">
        <f>IF(Q2183="Mutually Excluded","Exclude",IF(Q2183= "Mutually Included","Include",R2183))</f>
        <v>Exclude</v>
      </c>
      <c r="V2183" s="122"/>
      <c r="X2183" s="122"/>
      <c r="Y2183" s="122"/>
      <c r="Z2183" s="103" t="str">
        <f t="shared" si="306"/>
        <v/>
      </c>
      <c r="AA2183" s="256"/>
      <c r="AB2183" s="186"/>
      <c r="AC2183" s="186"/>
      <c r="AD2183" s="203"/>
      <c r="AF2183" s="203"/>
      <c r="AG2183" s="102" t="str">
        <f t="shared" si="308"/>
        <v/>
      </c>
      <c r="AH2183" s="10" t="str">
        <f t="shared" si="309"/>
        <v/>
      </c>
      <c r="AI2183" s="102"/>
      <c r="AJ2183" s="10"/>
      <c r="AK2183" s="10"/>
      <c r="AL2183" s="105"/>
      <c r="AM2183" s="102"/>
      <c r="AN2183" s="10"/>
      <c r="AO2183" s="10" t="str">
        <f t="shared" si="307"/>
        <v/>
      </c>
      <c r="AP2183" s="10"/>
      <c r="AQ2183" s="10"/>
      <c r="AR2183" s="10"/>
      <c r="AS2183" s="10"/>
      <c r="AT2183" s="10"/>
      <c r="AU2183" s="10" t="str">
        <f>IF(O2183="include",AF2183,"")</f>
        <v/>
      </c>
      <c r="AV2183" s="54" t="str">
        <f>IF(P2183="include",AF2183,"")</f>
        <v/>
      </c>
    </row>
    <row r="2184" spans="1:48" s="54" customFormat="1" ht="30.75" thickBot="1">
      <c r="A2184" s="10">
        <v>2336</v>
      </c>
      <c r="B2184" s="10"/>
      <c r="C2184" s="10" t="s">
        <v>2786</v>
      </c>
      <c r="D2184" s="10">
        <v>1</v>
      </c>
      <c r="E2184" s="10">
        <v>1</v>
      </c>
      <c r="F2184" s="10">
        <v>1</v>
      </c>
      <c r="G2184" s="119" t="str">
        <f t="shared" si="305"/>
        <v>EXCLUDED</v>
      </c>
      <c r="H2184" s="147" t="s">
        <v>901</v>
      </c>
      <c r="I2184" s="189" t="s">
        <v>901</v>
      </c>
      <c r="J2184" s="10" t="str">
        <f>IF(AND(G2184="Excluded", H2184="Excluded"), "Mutually Excluded", IF(AND(OR(G2184="CERTAINLY INCLUDED", G2184="INCLUDED", G2184="MAYBE" ), OR(H2184="INCLUDED", H2184="MAYBE")), "MUTUALLY INCLUDED", IF(AND(G2184="MAYBE", H2184="MAYBE"), "Mutually MAYBE", IF(AND(G2184="Excluded", OR(H2184="INCLUDED", H2184="MAYBE")), "AI: No, Human: Yes", IF(AND(H2184="Excluded", OR(G2184="INCLUDED", G2184="CERTAINLY INCLUDED", G2184="MAYBE")), "AI: Yes, Human: No", "Other Conflict")))))</f>
        <v>Mutually Excluded</v>
      </c>
      <c r="K2184" s="10"/>
      <c r="L2184" s="10"/>
      <c r="N2184" s="220" t="s">
        <v>19</v>
      </c>
      <c r="O2184" s="54" t="str">
        <f>IF(J2184="Mutually Excluded","Exclude",IF(J2184= "Mutually Included","Include",M2184))</f>
        <v>Exclude</v>
      </c>
      <c r="P2184" s="54" t="str">
        <f>'Humans Alignment T&amp;A'!Z2184</f>
        <v>Exclude</v>
      </c>
      <c r="Q2184" s="120" t="str">
        <f>IF(AND(O2184="Exclude", P2184="Exclude"), "Mutually Excluded", IF(AND(OR(O2184="CERTAINLY INCLUDED", O2184="INCLUDE" ), OR(P2184="INCLUDE", P2184="MAYBE")), "MUTUALLY INCLUDED", IF(AND(O2184="MAYBE", P2184="MAYBE"), "Mutually MAYBE", IF(AND(O2184="Exclude", OR(P2184="INCLUDE", P2184="MAYBE")), "AI+Hum: No, Hum1+2: Yes", IF(AND(P2184="Exclude", OR(O2184="INCLUDE", O2184="CERTAINLY INCLUDED", H2184="MAYBE")), "Ai+hum: Yes, Hum1+2: No", "Other Conflict")))))</f>
        <v>Mutually Excluded</v>
      </c>
      <c r="U2184" s="121" t="str">
        <f>IF(Q2184="Mutually Excluded","Exclude",IF(Q2184= "Mutually Included","Include",R2184))</f>
        <v>Exclude</v>
      </c>
      <c r="V2184" s="122"/>
      <c r="X2184" s="122"/>
      <c r="Y2184" s="122"/>
      <c r="Z2184" s="103" t="str">
        <f t="shared" si="306"/>
        <v/>
      </c>
      <c r="AA2184" s="256"/>
      <c r="AB2184" s="186"/>
      <c r="AC2184" s="186"/>
      <c r="AD2184" s="203"/>
      <c r="AF2184" s="203"/>
      <c r="AG2184" s="102" t="str">
        <f t="shared" si="308"/>
        <v/>
      </c>
      <c r="AH2184" s="10" t="str">
        <f t="shared" si="309"/>
        <v/>
      </c>
      <c r="AI2184" s="102"/>
      <c r="AJ2184" s="10"/>
      <c r="AK2184" s="10"/>
      <c r="AL2184" s="105"/>
      <c r="AM2184" s="102"/>
      <c r="AN2184" s="10"/>
      <c r="AO2184" s="10" t="str">
        <f t="shared" si="307"/>
        <v/>
      </c>
      <c r="AP2184" s="10"/>
      <c r="AQ2184" s="10"/>
      <c r="AR2184" s="10"/>
      <c r="AS2184" s="10"/>
      <c r="AT2184" s="10"/>
      <c r="AU2184" s="10" t="str">
        <f>IF(O2184="include",AF2184,"")</f>
        <v/>
      </c>
      <c r="AV2184" s="54" t="str">
        <f>IF(P2184="include",AF2184,"")</f>
        <v/>
      </c>
    </row>
    <row r="2185" spans="1:48" s="54" customFormat="1" ht="54.6" customHeight="1" thickBot="1">
      <c r="A2185" s="10">
        <v>2337</v>
      </c>
      <c r="B2185" s="10"/>
      <c r="C2185" s="10" t="s">
        <v>2787</v>
      </c>
      <c r="D2185" s="10">
        <v>2</v>
      </c>
      <c r="E2185" s="10">
        <v>2</v>
      </c>
      <c r="F2185" s="10">
        <v>2</v>
      </c>
      <c r="G2185" s="119" t="str">
        <f t="shared" si="305"/>
        <v>EXCLUDED</v>
      </c>
      <c r="H2185" s="147" t="s">
        <v>901</v>
      </c>
      <c r="I2185" s="189" t="s">
        <v>901</v>
      </c>
      <c r="J2185" s="10" t="str">
        <f>IF(AND(G2185="Excluded", H2185="Excluded"), "Mutually Excluded", IF(AND(OR(G2185="CERTAINLY INCLUDED", G2185="INCLUDED", G2185="MAYBE" ), OR(H2185="INCLUDED", H2185="MAYBE")), "MUTUALLY INCLUDED", IF(AND(G2185="MAYBE", H2185="MAYBE"), "Mutually MAYBE", IF(AND(G2185="Excluded", OR(H2185="INCLUDED", H2185="MAYBE")), "AI: No, Human: Yes", IF(AND(H2185="Excluded", OR(G2185="INCLUDED", G2185="CERTAINLY INCLUDED", G2185="MAYBE")), "AI: Yes, Human: No", "Other Conflict")))))</f>
        <v>Mutually Excluded</v>
      </c>
      <c r="K2185" s="10"/>
      <c r="L2185" s="10"/>
      <c r="N2185" s="220" t="s">
        <v>19</v>
      </c>
      <c r="O2185" s="54" t="str">
        <f>IF(J2185="Mutually Excluded","Exclude",IF(J2185= "Mutually Included","Include",M2185))</f>
        <v>Exclude</v>
      </c>
      <c r="P2185" s="54" t="str">
        <f>'Humans Alignment T&amp;A'!Z2185</f>
        <v>Exclude</v>
      </c>
      <c r="Q2185" s="120" t="str">
        <f>IF(AND(O2185="Exclude", P2185="Exclude"), "Mutually Excluded", IF(AND(OR(O2185="CERTAINLY INCLUDED", O2185="INCLUDE" ), OR(P2185="INCLUDE", P2185="MAYBE")), "MUTUALLY INCLUDED", IF(AND(O2185="MAYBE", P2185="MAYBE"), "Mutually MAYBE", IF(AND(O2185="Exclude", OR(P2185="INCLUDE", P2185="MAYBE")), "AI+Hum: No, Hum1+2: Yes", IF(AND(P2185="Exclude", OR(O2185="INCLUDE", O2185="CERTAINLY INCLUDED", H2185="MAYBE")), "Ai+hum: Yes, Hum1+2: No", "Other Conflict")))))</f>
        <v>Mutually Excluded</v>
      </c>
      <c r="S2185" s="54" t="s">
        <v>23</v>
      </c>
      <c r="T2185" s="54" t="s">
        <v>23</v>
      </c>
      <c r="U2185" s="121" t="str">
        <f>IF(Q2185="Mutually Excluded","Exclude",IF(Q2185= "Mutually Included","Include",R2185))</f>
        <v>Exclude</v>
      </c>
      <c r="V2185" s="122"/>
      <c r="X2185" s="201"/>
      <c r="Y2185" s="123"/>
      <c r="Z2185" s="103"/>
      <c r="AA2185" s="149"/>
      <c r="AB2185" s="124"/>
      <c r="AC2185" s="124"/>
      <c r="AD2185" s="205"/>
      <c r="AF2185" s="203"/>
      <c r="AG2185" s="102"/>
      <c r="AH2185" s="10"/>
      <c r="AI2185" s="184"/>
      <c r="AJ2185" s="10"/>
      <c r="AK2185" s="10"/>
      <c r="AL2185" s="135"/>
      <c r="AM2185" s="102"/>
      <c r="AN2185" s="10"/>
      <c r="AO2185" s="10"/>
      <c r="AP2185" s="10"/>
      <c r="AQ2185" s="10"/>
      <c r="AR2185" s="10"/>
      <c r="AS2185" s="10"/>
      <c r="AT2185" s="10"/>
      <c r="AU2185" s="10" t="str">
        <f>IF(O2185="include",AF2185,"")</f>
        <v/>
      </c>
      <c r="AV2185" s="54" t="str">
        <f>IF(P2185="include",AF2185,"")</f>
        <v/>
      </c>
    </row>
    <row r="2186" spans="1:48" s="54" customFormat="1" ht="30">
      <c r="A2186" s="10">
        <v>2338</v>
      </c>
      <c r="B2186" s="10"/>
      <c r="C2186" s="10" t="s">
        <v>2788</v>
      </c>
      <c r="D2186" s="10">
        <v>2</v>
      </c>
      <c r="E2186" s="10">
        <v>2</v>
      </c>
      <c r="F2186" s="10">
        <v>2</v>
      </c>
      <c r="G2186" s="119" t="str">
        <f t="shared" ref="G2186:G2249" si="310">IF(COUNTIF(D2186:F2186,5)=3,"CERTAINLY INCLUDED",IF(COUNTIF(D2186:F2186,5)&gt;0,"MAYBE","EXCLUDED"))</f>
        <v>EXCLUDED</v>
      </c>
      <c r="H2186" s="147" t="s">
        <v>901</v>
      </c>
      <c r="I2186" s="189" t="s">
        <v>901</v>
      </c>
      <c r="J2186" s="10" t="str">
        <f>IF(AND(G2186="Excluded", H2186="Excluded"), "Mutually Excluded", IF(AND(OR(G2186="CERTAINLY INCLUDED", G2186="INCLUDED", G2186="MAYBE" ), OR(H2186="INCLUDED", H2186="MAYBE")), "MUTUALLY INCLUDED", IF(AND(G2186="MAYBE", H2186="MAYBE"), "Mutually MAYBE", IF(AND(G2186="Excluded", OR(H2186="INCLUDED", H2186="MAYBE")), "AI: No, Human: Yes", IF(AND(H2186="Excluded", OR(G2186="INCLUDED", G2186="CERTAINLY INCLUDED", G2186="MAYBE")), "AI: Yes, Human: No", "Other Conflict")))))</f>
        <v>Mutually Excluded</v>
      </c>
      <c r="K2186" s="10"/>
      <c r="L2186" s="10"/>
      <c r="N2186" s="220" t="s">
        <v>19</v>
      </c>
      <c r="O2186" s="54" t="str">
        <f>IF(J2186="Mutually Excluded","Exclude",IF(J2186= "Mutually Included","Include",M2186))</f>
        <v>Exclude</v>
      </c>
      <c r="P2186" s="54" t="str">
        <f>'Humans Alignment T&amp;A'!Z2186</f>
        <v>Exclude</v>
      </c>
      <c r="Q2186" s="120" t="str">
        <f>IF(AND(O2186="Exclude", P2186="Exclude"), "Mutually Excluded", IF(AND(OR(O2186="CERTAINLY INCLUDED", O2186="INCLUDE" ), OR(P2186="INCLUDE", P2186="MAYBE")), "MUTUALLY INCLUDED", IF(AND(O2186="MAYBE", P2186="MAYBE"), "Mutually MAYBE", IF(AND(O2186="Exclude", OR(P2186="INCLUDE", P2186="MAYBE")), "AI+Hum: No, Hum1+2: Yes", IF(AND(P2186="Exclude", OR(O2186="INCLUDE", O2186="CERTAINLY INCLUDED", H2186="MAYBE")), "Ai+hum: Yes, Hum1+2: No", "Other Conflict")))))</f>
        <v>Mutually Excluded</v>
      </c>
      <c r="U2186" s="121" t="str">
        <f>IF(Q2186="Mutually Excluded","Exclude",IF(Q2186= "Mutually Included","Include",R2186))</f>
        <v>Exclude</v>
      </c>
      <c r="V2186" s="122"/>
      <c r="X2186" s="122"/>
      <c r="Y2186" s="122"/>
      <c r="Z2186" s="103" t="str">
        <f t="shared" si="306"/>
        <v/>
      </c>
      <c r="AA2186" s="256"/>
      <c r="AB2186" s="186"/>
      <c r="AC2186" s="186"/>
      <c r="AD2186" s="203"/>
      <c r="AF2186" s="203"/>
      <c r="AG2186" s="102" t="str">
        <f t="shared" si="308"/>
        <v/>
      </c>
      <c r="AH2186" s="10" t="str">
        <f t="shared" si="309"/>
        <v/>
      </c>
      <c r="AI2186" s="102"/>
      <c r="AJ2186" s="10"/>
      <c r="AK2186" s="10"/>
      <c r="AL2186" s="105"/>
      <c r="AM2186" s="102"/>
      <c r="AN2186" s="10"/>
      <c r="AO2186" s="10" t="str">
        <f t="shared" si="307"/>
        <v/>
      </c>
      <c r="AP2186" s="10"/>
      <c r="AQ2186" s="10"/>
      <c r="AR2186" s="10"/>
      <c r="AS2186" s="10"/>
      <c r="AT2186" s="10"/>
      <c r="AU2186" s="10" t="str">
        <f>IF(O2186="include",AF2186,"")</f>
        <v/>
      </c>
      <c r="AV2186" s="54" t="str">
        <f>IF(P2186="include",AF2186,"")</f>
        <v/>
      </c>
    </row>
    <row r="2187" spans="1:48" s="54" customFormat="1" ht="30">
      <c r="A2187" s="10">
        <v>2339</v>
      </c>
      <c r="B2187" s="10"/>
      <c r="C2187" s="10" t="s">
        <v>2789</v>
      </c>
      <c r="D2187" s="10">
        <v>1</v>
      </c>
      <c r="E2187" s="10">
        <v>1</v>
      </c>
      <c r="F2187" s="10">
        <v>1</v>
      </c>
      <c r="G2187" s="119" t="str">
        <f t="shared" si="310"/>
        <v>EXCLUDED</v>
      </c>
      <c r="H2187" s="147" t="s">
        <v>901</v>
      </c>
      <c r="I2187" s="189" t="s">
        <v>901</v>
      </c>
      <c r="J2187" s="10" t="str">
        <f>IF(AND(G2187="Excluded", H2187="Excluded"), "Mutually Excluded", IF(AND(OR(G2187="CERTAINLY INCLUDED", G2187="INCLUDED", G2187="MAYBE" ), OR(H2187="INCLUDED", H2187="MAYBE")), "MUTUALLY INCLUDED", IF(AND(G2187="MAYBE", H2187="MAYBE"), "Mutually MAYBE", IF(AND(G2187="Excluded", OR(H2187="INCLUDED", H2187="MAYBE")), "AI: No, Human: Yes", IF(AND(H2187="Excluded", OR(G2187="INCLUDED", G2187="CERTAINLY INCLUDED", G2187="MAYBE")), "AI: Yes, Human: No", "Other Conflict")))))</f>
        <v>Mutually Excluded</v>
      </c>
      <c r="K2187" s="10"/>
      <c r="L2187" s="10"/>
      <c r="N2187" s="220" t="s">
        <v>19</v>
      </c>
      <c r="O2187" s="54" t="str">
        <f>IF(J2187="Mutually Excluded","Exclude",IF(J2187= "Mutually Included","Include",M2187))</f>
        <v>Exclude</v>
      </c>
      <c r="P2187" s="54" t="str">
        <f>'Humans Alignment T&amp;A'!Z2187</f>
        <v>Exclude</v>
      </c>
      <c r="Q2187" s="120" t="str">
        <f>IF(AND(O2187="Exclude", P2187="Exclude"), "Mutually Excluded", IF(AND(OR(O2187="CERTAINLY INCLUDED", O2187="INCLUDE" ), OR(P2187="INCLUDE", P2187="MAYBE")), "MUTUALLY INCLUDED", IF(AND(O2187="MAYBE", P2187="MAYBE"), "Mutually MAYBE", IF(AND(O2187="Exclude", OR(P2187="INCLUDE", P2187="MAYBE")), "AI+Hum: No, Hum1+2: Yes", IF(AND(P2187="Exclude", OR(O2187="INCLUDE", O2187="CERTAINLY INCLUDED", H2187="MAYBE")), "Ai+hum: Yes, Hum1+2: No", "Other Conflict")))))</f>
        <v>Mutually Excluded</v>
      </c>
      <c r="U2187" s="121" t="str">
        <f>IF(Q2187="Mutually Excluded","Exclude",IF(Q2187= "Mutually Included","Include",R2187))</f>
        <v>Exclude</v>
      </c>
      <c r="V2187" s="122"/>
      <c r="X2187" s="122"/>
      <c r="Y2187" s="122"/>
      <c r="Z2187" s="103" t="str">
        <f t="shared" si="306"/>
        <v/>
      </c>
      <c r="AA2187" s="256"/>
      <c r="AB2187" s="186"/>
      <c r="AC2187" s="186"/>
      <c r="AD2187" s="203"/>
      <c r="AF2187" s="203"/>
      <c r="AG2187" s="102" t="str">
        <f t="shared" si="308"/>
        <v/>
      </c>
      <c r="AH2187" s="10" t="str">
        <f t="shared" si="309"/>
        <v/>
      </c>
      <c r="AI2187" s="102"/>
      <c r="AJ2187" s="10"/>
      <c r="AK2187" s="10"/>
      <c r="AL2187" s="105"/>
      <c r="AM2187" s="102"/>
      <c r="AN2187" s="10"/>
      <c r="AO2187" s="10" t="str">
        <f t="shared" si="307"/>
        <v/>
      </c>
      <c r="AP2187" s="10"/>
      <c r="AQ2187" s="10"/>
      <c r="AR2187" s="10"/>
      <c r="AS2187" s="10"/>
      <c r="AT2187" s="10"/>
      <c r="AU2187" s="10" t="str">
        <f>IF(O2187="include",AF2187,"")</f>
        <v/>
      </c>
      <c r="AV2187" s="54" t="str">
        <f>IF(P2187="include",AF2187,"")</f>
        <v/>
      </c>
    </row>
    <row r="2188" spans="1:48" s="54" customFormat="1" ht="30">
      <c r="A2188" s="10">
        <v>2340</v>
      </c>
      <c r="B2188" s="10"/>
      <c r="C2188" s="10" t="s">
        <v>2790</v>
      </c>
      <c r="D2188" s="10">
        <v>3</v>
      </c>
      <c r="E2188" s="10">
        <v>4</v>
      </c>
      <c r="F2188" s="10">
        <v>3</v>
      </c>
      <c r="G2188" s="119" t="str">
        <f t="shared" si="310"/>
        <v>EXCLUDED</v>
      </c>
      <c r="H2188" s="147" t="s">
        <v>901</v>
      </c>
      <c r="I2188" s="189" t="s">
        <v>901</v>
      </c>
      <c r="J2188" s="10" t="str">
        <f>IF(AND(G2188="Excluded", H2188="Excluded"), "Mutually Excluded", IF(AND(OR(G2188="CERTAINLY INCLUDED", G2188="INCLUDED", G2188="MAYBE" ), OR(H2188="INCLUDED", H2188="MAYBE")), "MUTUALLY INCLUDED", IF(AND(G2188="MAYBE", H2188="MAYBE"), "Mutually MAYBE", IF(AND(G2188="Excluded", OR(H2188="INCLUDED", H2188="MAYBE")), "AI: No, Human: Yes", IF(AND(H2188="Excluded", OR(G2188="INCLUDED", G2188="CERTAINLY INCLUDED", G2188="MAYBE")), "AI: Yes, Human: No", "Other Conflict")))))</f>
        <v>Mutually Excluded</v>
      </c>
      <c r="K2188" s="10"/>
      <c r="L2188" s="10"/>
      <c r="N2188" s="220" t="s">
        <v>19</v>
      </c>
      <c r="O2188" s="54" t="str">
        <f>IF(J2188="Mutually Excluded","Exclude",IF(J2188= "Mutually Included","Include",M2188))</f>
        <v>Exclude</v>
      </c>
      <c r="P2188" s="54" t="str">
        <f>'Humans Alignment T&amp;A'!Z2188</f>
        <v>Exclude</v>
      </c>
      <c r="Q2188" s="120" t="str">
        <f>IF(AND(O2188="Exclude", P2188="Exclude"), "Mutually Excluded", IF(AND(OR(O2188="CERTAINLY INCLUDED", O2188="INCLUDE" ), OR(P2188="INCLUDE", P2188="MAYBE")), "MUTUALLY INCLUDED", IF(AND(O2188="MAYBE", P2188="MAYBE"), "Mutually MAYBE", IF(AND(O2188="Exclude", OR(P2188="INCLUDE", P2188="MAYBE")), "AI+Hum: No, Hum1+2: Yes", IF(AND(P2188="Exclude", OR(O2188="INCLUDE", O2188="CERTAINLY INCLUDED", H2188="MAYBE")), "Ai+hum: Yes, Hum1+2: No", "Other Conflict")))))</f>
        <v>Mutually Excluded</v>
      </c>
      <c r="U2188" s="121" t="str">
        <f>IF(Q2188="Mutually Excluded","Exclude",IF(Q2188= "Mutually Included","Include",R2188))</f>
        <v>Exclude</v>
      </c>
      <c r="V2188" s="122"/>
      <c r="X2188" s="122"/>
      <c r="Y2188" s="122"/>
      <c r="Z2188" s="103" t="str">
        <f t="shared" si="306"/>
        <v/>
      </c>
      <c r="AA2188" s="256"/>
      <c r="AB2188" s="186"/>
      <c r="AC2188" s="186"/>
      <c r="AD2188" s="203"/>
      <c r="AF2188" s="203"/>
      <c r="AG2188" s="102" t="str">
        <f t="shared" si="308"/>
        <v/>
      </c>
      <c r="AH2188" s="10" t="str">
        <f t="shared" si="309"/>
        <v/>
      </c>
      <c r="AI2188" s="102"/>
      <c r="AJ2188" s="10"/>
      <c r="AK2188" s="10"/>
      <c r="AL2188" s="105"/>
      <c r="AM2188" s="102"/>
      <c r="AN2188" s="10"/>
      <c r="AO2188" s="10" t="str">
        <f t="shared" si="307"/>
        <v/>
      </c>
      <c r="AP2188" s="10"/>
      <c r="AQ2188" s="10"/>
      <c r="AR2188" s="10"/>
      <c r="AS2188" s="10"/>
      <c r="AT2188" s="10"/>
      <c r="AU2188" s="10" t="str">
        <f>IF(O2188="include",AF2188,"")</f>
        <v/>
      </c>
      <c r="AV2188" s="54" t="str">
        <f>IF(P2188="include",AF2188,"")</f>
        <v/>
      </c>
    </row>
    <row r="2189" spans="1:48" s="54" customFormat="1" ht="30">
      <c r="A2189" s="10">
        <v>2341</v>
      </c>
      <c r="B2189" s="10"/>
      <c r="C2189" s="10" t="s">
        <v>2791</v>
      </c>
      <c r="D2189" s="10">
        <v>2</v>
      </c>
      <c r="E2189" s="10">
        <v>2</v>
      </c>
      <c r="F2189" s="10">
        <v>2</v>
      </c>
      <c r="G2189" s="119" t="str">
        <f t="shared" si="310"/>
        <v>EXCLUDED</v>
      </c>
      <c r="H2189" s="147" t="s">
        <v>901</v>
      </c>
      <c r="I2189" s="189" t="s">
        <v>901</v>
      </c>
      <c r="J2189" s="10" t="str">
        <f>IF(AND(G2189="Excluded", H2189="Excluded"), "Mutually Excluded", IF(AND(OR(G2189="CERTAINLY INCLUDED", G2189="INCLUDED", G2189="MAYBE" ), OR(H2189="INCLUDED", H2189="MAYBE")), "MUTUALLY INCLUDED", IF(AND(G2189="MAYBE", H2189="MAYBE"), "Mutually MAYBE", IF(AND(G2189="Excluded", OR(H2189="INCLUDED", H2189="MAYBE")), "AI: No, Human: Yes", IF(AND(H2189="Excluded", OR(G2189="INCLUDED", G2189="CERTAINLY INCLUDED", G2189="MAYBE")), "AI: Yes, Human: No", "Other Conflict")))))</f>
        <v>Mutually Excluded</v>
      </c>
      <c r="K2189" s="10"/>
      <c r="L2189" s="10"/>
      <c r="N2189" s="220" t="s">
        <v>19</v>
      </c>
      <c r="O2189" s="54" t="str">
        <f>IF(J2189="Mutually Excluded","Exclude",IF(J2189= "Mutually Included","Include",M2189))</f>
        <v>Exclude</v>
      </c>
      <c r="P2189" s="54" t="str">
        <f>'Humans Alignment T&amp;A'!Z2189</f>
        <v>Exclude</v>
      </c>
      <c r="Q2189" s="120" t="str">
        <f>IF(AND(O2189="Exclude", P2189="Exclude"), "Mutually Excluded", IF(AND(OR(O2189="CERTAINLY INCLUDED", O2189="INCLUDE" ), OR(P2189="INCLUDE", P2189="MAYBE")), "MUTUALLY INCLUDED", IF(AND(O2189="MAYBE", P2189="MAYBE"), "Mutually MAYBE", IF(AND(O2189="Exclude", OR(P2189="INCLUDE", P2189="MAYBE")), "AI+Hum: No, Hum1+2: Yes", IF(AND(P2189="Exclude", OR(O2189="INCLUDE", O2189="CERTAINLY INCLUDED", H2189="MAYBE")), "Ai+hum: Yes, Hum1+2: No", "Other Conflict")))))</f>
        <v>Mutually Excluded</v>
      </c>
      <c r="U2189" s="121" t="str">
        <f>IF(Q2189="Mutually Excluded","Exclude",IF(Q2189= "Mutually Included","Include",R2189))</f>
        <v>Exclude</v>
      </c>
      <c r="V2189" s="122"/>
      <c r="X2189" s="122"/>
      <c r="Y2189" s="122"/>
      <c r="Z2189" s="103" t="str">
        <f t="shared" si="306"/>
        <v/>
      </c>
      <c r="AA2189" s="256"/>
      <c r="AB2189" s="186"/>
      <c r="AC2189" s="186"/>
      <c r="AD2189" s="203"/>
      <c r="AF2189" s="203"/>
      <c r="AG2189" s="102" t="str">
        <f t="shared" si="308"/>
        <v/>
      </c>
      <c r="AH2189" s="10" t="str">
        <f t="shared" si="309"/>
        <v/>
      </c>
      <c r="AI2189" s="102"/>
      <c r="AJ2189" s="10"/>
      <c r="AK2189" s="10"/>
      <c r="AL2189" s="105"/>
      <c r="AM2189" s="102"/>
      <c r="AN2189" s="10"/>
      <c r="AO2189" s="10" t="str">
        <f t="shared" si="307"/>
        <v/>
      </c>
      <c r="AP2189" s="10"/>
      <c r="AQ2189" s="10"/>
      <c r="AR2189" s="10"/>
      <c r="AS2189" s="10"/>
      <c r="AT2189" s="10"/>
      <c r="AU2189" s="10" t="str">
        <f>IF(O2189="include",AF2189,"")</f>
        <v/>
      </c>
      <c r="AV2189" s="54" t="str">
        <f>IF(P2189="include",AF2189,"")</f>
        <v/>
      </c>
    </row>
    <row r="2190" spans="1:48" s="54" customFormat="1" ht="30">
      <c r="A2190" s="10">
        <v>2342</v>
      </c>
      <c r="B2190" s="10"/>
      <c r="C2190" s="10" t="s">
        <v>2792</v>
      </c>
      <c r="D2190" s="10">
        <v>2</v>
      </c>
      <c r="E2190" s="10">
        <v>2</v>
      </c>
      <c r="F2190" s="10">
        <v>2</v>
      </c>
      <c r="G2190" s="119" t="str">
        <f t="shared" si="310"/>
        <v>EXCLUDED</v>
      </c>
      <c r="H2190" s="147" t="s">
        <v>901</v>
      </c>
      <c r="I2190" s="189" t="s">
        <v>901</v>
      </c>
      <c r="J2190" s="10" t="str">
        <f>IF(AND(G2190="Excluded", H2190="Excluded"), "Mutually Excluded", IF(AND(OR(G2190="CERTAINLY INCLUDED", G2190="INCLUDED", G2190="MAYBE" ), OR(H2190="INCLUDED", H2190="MAYBE")), "MUTUALLY INCLUDED", IF(AND(G2190="MAYBE", H2190="MAYBE"), "Mutually MAYBE", IF(AND(G2190="Excluded", OR(H2190="INCLUDED", H2190="MAYBE")), "AI: No, Human: Yes", IF(AND(H2190="Excluded", OR(G2190="INCLUDED", G2190="CERTAINLY INCLUDED", G2190="MAYBE")), "AI: Yes, Human: No", "Other Conflict")))))</f>
        <v>Mutually Excluded</v>
      </c>
      <c r="K2190" s="10"/>
      <c r="L2190" s="10"/>
      <c r="N2190" s="220" t="s">
        <v>19</v>
      </c>
      <c r="O2190" s="54" t="str">
        <f>IF(J2190="Mutually Excluded","Exclude",IF(J2190= "Mutually Included","Include",M2190))</f>
        <v>Exclude</v>
      </c>
      <c r="P2190" s="54" t="str">
        <f>'Humans Alignment T&amp;A'!Z2190</f>
        <v>Exclude</v>
      </c>
      <c r="Q2190" s="120" t="str">
        <f>IF(AND(O2190="Exclude", P2190="Exclude"), "Mutually Excluded", IF(AND(OR(O2190="CERTAINLY INCLUDED", O2190="INCLUDE" ), OR(P2190="INCLUDE", P2190="MAYBE")), "MUTUALLY INCLUDED", IF(AND(O2190="MAYBE", P2190="MAYBE"), "Mutually MAYBE", IF(AND(O2190="Exclude", OR(P2190="INCLUDE", P2190="MAYBE")), "AI+Hum: No, Hum1+2: Yes", IF(AND(P2190="Exclude", OR(O2190="INCLUDE", O2190="CERTAINLY INCLUDED", H2190="MAYBE")), "Ai+hum: Yes, Hum1+2: No", "Other Conflict")))))</f>
        <v>Mutually Excluded</v>
      </c>
      <c r="U2190" s="121" t="str">
        <f>IF(Q2190="Mutually Excluded","Exclude",IF(Q2190= "Mutually Included","Include",R2190))</f>
        <v>Exclude</v>
      </c>
      <c r="V2190" s="122"/>
      <c r="X2190" s="122"/>
      <c r="Y2190" s="122"/>
      <c r="Z2190" s="103" t="str">
        <f t="shared" si="306"/>
        <v/>
      </c>
      <c r="AA2190" s="256"/>
      <c r="AB2190" s="186"/>
      <c r="AC2190" s="186"/>
      <c r="AD2190" s="203"/>
      <c r="AF2190" s="203"/>
      <c r="AG2190" s="102" t="str">
        <f t="shared" si="308"/>
        <v/>
      </c>
      <c r="AH2190" s="10" t="str">
        <f t="shared" si="309"/>
        <v/>
      </c>
      <c r="AI2190" s="102"/>
      <c r="AJ2190" s="10"/>
      <c r="AK2190" s="10"/>
      <c r="AL2190" s="105"/>
      <c r="AM2190" s="102"/>
      <c r="AN2190" s="10"/>
      <c r="AO2190" s="10" t="str">
        <f t="shared" si="307"/>
        <v/>
      </c>
      <c r="AP2190" s="10"/>
      <c r="AQ2190" s="10"/>
      <c r="AR2190" s="10"/>
      <c r="AS2190" s="10"/>
      <c r="AT2190" s="10"/>
      <c r="AU2190" s="10" t="str">
        <f>IF(O2190="include",AF2190,"")</f>
        <v/>
      </c>
      <c r="AV2190" s="54" t="str">
        <f>IF(P2190="include",AF2190,"")</f>
        <v/>
      </c>
    </row>
    <row r="2191" spans="1:48" s="54" customFormat="1" ht="30">
      <c r="A2191" s="10">
        <v>2343</v>
      </c>
      <c r="B2191" s="10"/>
      <c r="C2191" s="10" t="s">
        <v>2793</v>
      </c>
      <c r="D2191" s="10">
        <v>3</v>
      </c>
      <c r="E2191" s="10">
        <v>4</v>
      </c>
      <c r="F2191" s="10">
        <v>4</v>
      </c>
      <c r="G2191" s="119" t="str">
        <f t="shared" si="310"/>
        <v>EXCLUDED</v>
      </c>
      <c r="H2191" s="147" t="s">
        <v>901</v>
      </c>
      <c r="I2191" s="189" t="s">
        <v>901</v>
      </c>
      <c r="J2191" s="10" t="str">
        <f>IF(AND(G2191="Excluded", H2191="Excluded"), "Mutually Excluded", IF(AND(OR(G2191="CERTAINLY INCLUDED", G2191="INCLUDED", G2191="MAYBE" ), OR(H2191="INCLUDED", H2191="MAYBE")), "MUTUALLY INCLUDED", IF(AND(G2191="MAYBE", H2191="MAYBE"), "Mutually MAYBE", IF(AND(G2191="Excluded", OR(H2191="INCLUDED", H2191="MAYBE")), "AI: No, Human: Yes", IF(AND(H2191="Excluded", OR(G2191="INCLUDED", G2191="CERTAINLY INCLUDED", G2191="MAYBE")), "AI: Yes, Human: No", "Other Conflict")))))</f>
        <v>Mutually Excluded</v>
      </c>
      <c r="K2191" s="10"/>
      <c r="L2191" s="10"/>
      <c r="N2191" s="220" t="s">
        <v>19</v>
      </c>
      <c r="O2191" s="54" t="str">
        <f>IF(J2191="Mutually Excluded","Exclude",IF(J2191= "Mutually Included","Include",M2191))</f>
        <v>Exclude</v>
      </c>
      <c r="P2191" s="54" t="str">
        <f>'Humans Alignment T&amp;A'!Z2191</f>
        <v>Exclude</v>
      </c>
      <c r="Q2191" s="120" t="str">
        <f>IF(AND(O2191="Exclude", P2191="Exclude"), "Mutually Excluded", IF(AND(OR(O2191="CERTAINLY INCLUDED", O2191="INCLUDE" ), OR(P2191="INCLUDE", P2191="MAYBE")), "MUTUALLY INCLUDED", IF(AND(O2191="MAYBE", P2191="MAYBE"), "Mutually MAYBE", IF(AND(O2191="Exclude", OR(P2191="INCLUDE", P2191="MAYBE")), "AI+Hum: No, Hum1+2: Yes", IF(AND(P2191="Exclude", OR(O2191="INCLUDE", O2191="CERTAINLY INCLUDED", H2191="MAYBE")), "Ai+hum: Yes, Hum1+2: No", "Other Conflict")))))</f>
        <v>Mutually Excluded</v>
      </c>
      <c r="U2191" s="121" t="str">
        <f>IF(Q2191="Mutually Excluded","Exclude",IF(Q2191= "Mutually Included","Include",R2191))</f>
        <v>Exclude</v>
      </c>
      <c r="V2191" s="122"/>
      <c r="X2191" s="122"/>
      <c r="Y2191" s="122"/>
      <c r="Z2191" s="103" t="str">
        <f t="shared" si="306"/>
        <v/>
      </c>
      <c r="AA2191" s="256"/>
      <c r="AB2191" s="186"/>
      <c r="AC2191" s="186"/>
      <c r="AD2191" s="203"/>
      <c r="AF2191" s="203"/>
      <c r="AG2191" s="102" t="str">
        <f t="shared" si="308"/>
        <v/>
      </c>
      <c r="AH2191" s="10" t="str">
        <f t="shared" si="309"/>
        <v/>
      </c>
      <c r="AI2191" s="102"/>
      <c r="AJ2191" s="10"/>
      <c r="AK2191" s="10"/>
      <c r="AL2191" s="105"/>
      <c r="AM2191" s="102"/>
      <c r="AN2191" s="10"/>
      <c r="AO2191" s="10" t="str">
        <f t="shared" si="307"/>
        <v/>
      </c>
      <c r="AP2191" s="10"/>
      <c r="AQ2191" s="10"/>
      <c r="AR2191" s="10"/>
      <c r="AS2191" s="10"/>
      <c r="AT2191" s="10"/>
      <c r="AU2191" s="10" t="str">
        <f>IF(O2191="include",AF2191,"")</f>
        <v/>
      </c>
      <c r="AV2191" s="54" t="str">
        <f>IF(P2191="include",AF2191,"")</f>
        <v/>
      </c>
    </row>
    <row r="2192" spans="1:48" s="54" customFormat="1" ht="30">
      <c r="A2192" s="10">
        <v>2344</v>
      </c>
      <c r="B2192" s="10"/>
      <c r="C2192" s="10" t="s">
        <v>2794</v>
      </c>
      <c r="D2192" s="10">
        <v>2</v>
      </c>
      <c r="E2192" s="10">
        <v>2</v>
      </c>
      <c r="F2192" s="10">
        <v>1</v>
      </c>
      <c r="G2192" s="119" t="str">
        <f t="shared" si="310"/>
        <v>EXCLUDED</v>
      </c>
      <c r="H2192" s="147" t="s">
        <v>901</v>
      </c>
      <c r="I2192" s="189" t="s">
        <v>901</v>
      </c>
      <c r="J2192" s="10" t="str">
        <f>IF(AND(G2192="Excluded", H2192="Excluded"), "Mutually Excluded", IF(AND(OR(G2192="CERTAINLY INCLUDED", G2192="INCLUDED", G2192="MAYBE" ), OR(H2192="INCLUDED", H2192="MAYBE")), "MUTUALLY INCLUDED", IF(AND(G2192="MAYBE", H2192="MAYBE"), "Mutually MAYBE", IF(AND(G2192="Excluded", OR(H2192="INCLUDED", H2192="MAYBE")), "AI: No, Human: Yes", IF(AND(H2192="Excluded", OR(G2192="INCLUDED", G2192="CERTAINLY INCLUDED", G2192="MAYBE")), "AI: Yes, Human: No", "Other Conflict")))))</f>
        <v>Mutually Excluded</v>
      </c>
      <c r="K2192" s="10"/>
      <c r="L2192" s="10"/>
      <c r="N2192" s="220" t="s">
        <v>19</v>
      </c>
      <c r="O2192" s="54" t="str">
        <f>IF(J2192="Mutually Excluded","Exclude",IF(J2192= "Mutually Included","Include",M2192))</f>
        <v>Exclude</v>
      </c>
      <c r="P2192" s="54" t="str">
        <f>'Humans Alignment T&amp;A'!Z2192</f>
        <v>Exclude</v>
      </c>
      <c r="Q2192" s="120" t="str">
        <f>IF(AND(O2192="Exclude", P2192="Exclude"), "Mutually Excluded", IF(AND(OR(O2192="CERTAINLY INCLUDED", O2192="INCLUDE" ), OR(P2192="INCLUDE", P2192="MAYBE")), "MUTUALLY INCLUDED", IF(AND(O2192="MAYBE", P2192="MAYBE"), "Mutually MAYBE", IF(AND(O2192="Exclude", OR(P2192="INCLUDE", P2192="MAYBE")), "AI+Hum: No, Hum1+2: Yes", IF(AND(P2192="Exclude", OR(O2192="INCLUDE", O2192="CERTAINLY INCLUDED", H2192="MAYBE")), "Ai+hum: Yes, Hum1+2: No", "Other Conflict")))))</f>
        <v>Mutually Excluded</v>
      </c>
      <c r="U2192" s="121" t="str">
        <f>IF(Q2192="Mutually Excluded","Exclude",IF(Q2192= "Mutually Included","Include",R2192))</f>
        <v>Exclude</v>
      </c>
      <c r="V2192" s="122"/>
      <c r="X2192" s="122"/>
      <c r="Y2192" s="122"/>
      <c r="Z2192" s="103" t="str">
        <f t="shared" si="306"/>
        <v/>
      </c>
      <c r="AA2192" s="256"/>
      <c r="AB2192" s="186"/>
      <c r="AC2192" s="186"/>
      <c r="AD2192" s="203"/>
      <c r="AF2192" s="203"/>
      <c r="AG2192" s="102" t="str">
        <f t="shared" si="308"/>
        <v/>
      </c>
      <c r="AH2192" s="10" t="str">
        <f t="shared" si="309"/>
        <v/>
      </c>
      <c r="AI2192" s="102"/>
      <c r="AJ2192" s="10"/>
      <c r="AK2192" s="10"/>
      <c r="AL2192" s="105"/>
      <c r="AM2192" s="102"/>
      <c r="AN2192" s="10"/>
      <c r="AO2192" s="10" t="str">
        <f t="shared" si="307"/>
        <v/>
      </c>
      <c r="AP2192" s="10"/>
      <c r="AQ2192" s="10"/>
      <c r="AR2192" s="10"/>
      <c r="AS2192" s="10"/>
      <c r="AT2192" s="10"/>
      <c r="AU2192" s="10" t="str">
        <f>IF(O2192="include",AF2192,"")</f>
        <v/>
      </c>
      <c r="AV2192" s="54" t="str">
        <f>IF(P2192="include",AF2192,"")</f>
        <v/>
      </c>
    </row>
    <row r="2193" spans="1:48" s="54" customFormat="1" ht="30">
      <c r="A2193" s="10">
        <v>2345</v>
      </c>
      <c r="B2193" s="10"/>
      <c r="C2193" s="10" t="s">
        <v>2795</v>
      </c>
      <c r="D2193" s="10">
        <v>3</v>
      </c>
      <c r="E2193" s="10">
        <v>3</v>
      </c>
      <c r="F2193" s="10">
        <v>3</v>
      </c>
      <c r="G2193" s="119" t="str">
        <f t="shared" si="310"/>
        <v>EXCLUDED</v>
      </c>
      <c r="H2193" s="147" t="s">
        <v>901</v>
      </c>
      <c r="I2193" s="189" t="s">
        <v>901</v>
      </c>
      <c r="J2193" s="10" t="str">
        <f>IF(AND(G2193="Excluded", H2193="Excluded"), "Mutually Excluded", IF(AND(OR(G2193="CERTAINLY INCLUDED", G2193="INCLUDED", G2193="MAYBE" ), OR(H2193="INCLUDED", H2193="MAYBE")), "MUTUALLY INCLUDED", IF(AND(G2193="MAYBE", H2193="MAYBE"), "Mutually MAYBE", IF(AND(G2193="Excluded", OR(H2193="INCLUDED", H2193="MAYBE")), "AI: No, Human: Yes", IF(AND(H2193="Excluded", OR(G2193="INCLUDED", G2193="CERTAINLY INCLUDED", G2193="MAYBE")), "AI: Yes, Human: No", "Other Conflict")))))</f>
        <v>Mutually Excluded</v>
      </c>
      <c r="K2193" s="10"/>
      <c r="L2193" s="10"/>
      <c r="N2193" s="220" t="s">
        <v>19</v>
      </c>
      <c r="O2193" s="54" t="str">
        <f>IF(J2193="Mutually Excluded","Exclude",IF(J2193= "Mutually Included","Include",M2193))</f>
        <v>Exclude</v>
      </c>
      <c r="P2193" s="54" t="str">
        <f>'Humans Alignment T&amp;A'!Z2193</f>
        <v>Exclude</v>
      </c>
      <c r="Q2193" s="120" t="str">
        <f>IF(AND(O2193="Exclude", P2193="Exclude"), "Mutually Excluded", IF(AND(OR(O2193="CERTAINLY INCLUDED", O2193="INCLUDE" ), OR(P2193="INCLUDE", P2193="MAYBE")), "MUTUALLY INCLUDED", IF(AND(O2193="MAYBE", P2193="MAYBE"), "Mutually MAYBE", IF(AND(O2193="Exclude", OR(P2193="INCLUDE", P2193="MAYBE")), "AI+Hum: No, Hum1+2: Yes", IF(AND(P2193="Exclude", OR(O2193="INCLUDE", O2193="CERTAINLY INCLUDED", H2193="MAYBE")), "Ai+hum: Yes, Hum1+2: No", "Other Conflict")))))</f>
        <v>Mutually Excluded</v>
      </c>
      <c r="U2193" s="121" t="str">
        <f>IF(Q2193="Mutually Excluded","Exclude",IF(Q2193= "Mutually Included","Include",R2193))</f>
        <v>Exclude</v>
      </c>
      <c r="V2193" s="122"/>
      <c r="X2193" s="122"/>
      <c r="Y2193" s="122"/>
      <c r="Z2193" s="103" t="str">
        <f t="shared" si="306"/>
        <v/>
      </c>
      <c r="AA2193" s="256"/>
      <c r="AB2193" s="186"/>
      <c r="AC2193" s="186"/>
      <c r="AD2193" s="203"/>
      <c r="AF2193" s="203"/>
      <c r="AG2193" s="102" t="str">
        <f t="shared" si="308"/>
        <v/>
      </c>
      <c r="AH2193" s="10" t="str">
        <f t="shared" si="309"/>
        <v/>
      </c>
      <c r="AI2193" s="102"/>
      <c r="AJ2193" s="10"/>
      <c r="AK2193" s="10"/>
      <c r="AL2193" s="105"/>
      <c r="AM2193" s="102"/>
      <c r="AN2193" s="10"/>
      <c r="AO2193" s="10" t="str">
        <f t="shared" si="307"/>
        <v/>
      </c>
      <c r="AP2193" s="10"/>
      <c r="AQ2193" s="10"/>
      <c r="AR2193" s="10"/>
      <c r="AS2193" s="10"/>
      <c r="AT2193" s="10"/>
      <c r="AU2193" s="10" t="str">
        <f>IF(O2193="include",AF2193,"")</f>
        <v/>
      </c>
      <c r="AV2193" s="54" t="str">
        <f>IF(P2193="include",AF2193,"")</f>
        <v/>
      </c>
    </row>
    <row r="2194" spans="1:48" s="54" customFormat="1" ht="30">
      <c r="A2194" s="10">
        <v>2346</v>
      </c>
      <c r="B2194" s="10"/>
      <c r="C2194" s="10" t="s">
        <v>2796</v>
      </c>
      <c r="D2194" s="10">
        <v>2</v>
      </c>
      <c r="E2194" s="10">
        <v>2</v>
      </c>
      <c r="F2194" s="10">
        <v>3</v>
      </c>
      <c r="G2194" s="119" t="str">
        <f t="shared" si="310"/>
        <v>EXCLUDED</v>
      </c>
      <c r="H2194" s="147" t="s">
        <v>901</v>
      </c>
      <c r="I2194" s="189" t="s">
        <v>901</v>
      </c>
      <c r="J2194" s="10" t="str">
        <f>IF(AND(G2194="Excluded", H2194="Excluded"), "Mutually Excluded", IF(AND(OR(G2194="CERTAINLY INCLUDED", G2194="INCLUDED", G2194="MAYBE" ), OR(H2194="INCLUDED", H2194="MAYBE")), "MUTUALLY INCLUDED", IF(AND(G2194="MAYBE", H2194="MAYBE"), "Mutually MAYBE", IF(AND(G2194="Excluded", OR(H2194="INCLUDED", H2194="MAYBE")), "AI: No, Human: Yes", IF(AND(H2194="Excluded", OR(G2194="INCLUDED", G2194="CERTAINLY INCLUDED", G2194="MAYBE")), "AI: Yes, Human: No", "Other Conflict")))))</f>
        <v>Mutually Excluded</v>
      </c>
      <c r="K2194" s="10"/>
      <c r="L2194" s="10"/>
      <c r="N2194" s="220" t="s">
        <v>19</v>
      </c>
      <c r="O2194" s="54" t="str">
        <f>IF(J2194="Mutually Excluded","Exclude",IF(J2194= "Mutually Included","Include",M2194))</f>
        <v>Exclude</v>
      </c>
      <c r="P2194" s="54" t="str">
        <f>'Humans Alignment T&amp;A'!Z2194</f>
        <v>Exclude</v>
      </c>
      <c r="Q2194" s="120" t="str">
        <f>IF(AND(O2194="Exclude", P2194="Exclude"), "Mutually Excluded", IF(AND(OR(O2194="CERTAINLY INCLUDED", O2194="INCLUDE" ), OR(P2194="INCLUDE", P2194="MAYBE")), "MUTUALLY INCLUDED", IF(AND(O2194="MAYBE", P2194="MAYBE"), "Mutually MAYBE", IF(AND(O2194="Exclude", OR(P2194="INCLUDE", P2194="MAYBE")), "AI+Hum: No, Hum1+2: Yes", IF(AND(P2194="Exclude", OR(O2194="INCLUDE", O2194="CERTAINLY INCLUDED", H2194="MAYBE")), "Ai+hum: Yes, Hum1+2: No", "Other Conflict")))))</f>
        <v>Mutually Excluded</v>
      </c>
      <c r="U2194" s="121" t="str">
        <f>IF(Q2194="Mutually Excluded","Exclude",IF(Q2194= "Mutually Included","Include",R2194))</f>
        <v>Exclude</v>
      </c>
      <c r="V2194" s="122"/>
      <c r="X2194" s="122"/>
      <c r="Y2194" s="122"/>
      <c r="Z2194" s="103" t="str">
        <f t="shared" si="306"/>
        <v/>
      </c>
      <c r="AA2194" s="256"/>
      <c r="AB2194" s="186"/>
      <c r="AC2194" s="186"/>
      <c r="AD2194" s="203"/>
      <c r="AF2194" s="203"/>
      <c r="AG2194" s="102" t="str">
        <f t="shared" si="308"/>
        <v/>
      </c>
      <c r="AH2194" s="10" t="str">
        <f t="shared" si="309"/>
        <v/>
      </c>
      <c r="AI2194" s="102"/>
      <c r="AJ2194" s="10"/>
      <c r="AK2194" s="10"/>
      <c r="AL2194" s="105"/>
      <c r="AM2194" s="102"/>
      <c r="AN2194" s="10"/>
      <c r="AO2194" s="10" t="str">
        <f t="shared" si="307"/>
        <v/>
      </c>
      <c r="AP2194" s="10"/>
      <c r="AQ2194" s="10"/>
      <c r="AR2194" s="10"/>
      <c r="AS2194" s="10"/>
      <c r="AT2194" s="10"/>
      <c r="AU2194" s="10" t="str">
        <f>IF(O2194="include",AF2194,"")</f>
        <v/>
      </c>
      <c r="AV2194" s="54" t="str">
        <f>IF(P2194="include",AF2194,"")</f>
        <v/>
      </c>
    </row>
    <row r="2195" spans="1:48" s="54" customFormat="1" ht="30">
      <c r="A2195" s="10">
        <v>2347</v>
      </c>
      <c r="B2195" s="10"/>
      <c r="C2195" s="10" t="s">
        <v>2797</v>
      </c>
      <c r="D2195" s="10">
        <v>3</v>
      </c>
      <c r="E2195" s="10">
        <v>3</v>
      </c>
      <c r="F2195" s="10">
        <v>4</v>
      </c>
      <c r="G2195" s="119" t="str">
        <f t="shared" si="310"/>
        <v>EXCLUDED</v>
      </c>
      <c r="H2195" s="147" t="s">
        <v>901</v>
      </c>
      <c r="I2195" s="189" t="s">
        <v>901</v>
      </c>
      <c r="J2195" s="10" t="str">
        <f>IF(AND(G2195="Excluded", H2195="Excluded"), "Mutually Excluded", IF(AND(OR(G2195="CERTAINLY INCLUDED", G2195="INCLUDED", G2195="MAYBE" ), OR(H2195="INCLUDED", H2195="MAYBE")), "MUTUALLY INCLUDED", IF(AND(G2195="MAYBE", H2195="MAYBE"), "Mutually MAYBE", IF(AND(G2195="Excluded", OR(H2195="INCLUDED", H2195="MAYBE")), "AI: No, Human: Yes", IF(AND(H2195="Excluded", OR(G2195="INCLUDED", G2195="CERTAINLY INCLUDED", G2195="MAYBE")), "AI: Yes, Human: No", "Other Conflict")))))</f>
        <v>Mutually Excluded</v>
      </c>
      <c r="K2195" s="10"/>
      <c r="L2195" s="10"/>
      <c r="N2195" s="220" t="s">
        <v>19</v>
      </c>
      <c r="O2195" s="54" t="str">
        <f>IF(J2195="Mutually Excluded","Exclude",IF(J2195= "Mutually Included","Include",M2195))</f>
        <v>Exclude</v>
      </c>
      <c r="P2195" s="54" t="str">
        <f>'Humans Alignment T&amp;A'!Z2195</f>
        <v>Exclude</v>
      </c>
      <c r="Q2195" s="120" t="str">
        <f>IF(AND(O2195="Exclude", P2195="Exclude"), "Mutually Excluded", IF(AND(OR(O2195="CERTAINLY INCLUDED", O2195="INCLUDE" ), OR(P2195="INCLUDE", P2195="MAYBE")), "MUTUALLY INCLUDED", IF(AND(O2195="MAYBE", P2195="MAYBE"), "Mutually MAYBE", IF(AND(O2195="Exclude", OR(P2195="INCLUDE", P2195="MAYBE")), "AI+Hum: No, Hum1+2: Yes", IF(AND(P2195="Exclude", OR(O2195="INCLUDE", O2195="CERTAINLY INCLUDED", H2195="MAYBE")), "Ai+hum: Yes, Hum1+2: No", "Other Conflict")))))</f>
        <v>Mutually Excluded</v>
      </c>
      <c r="U2195" s="121" t="str">
        <f>IF(Q2195="Mutually Excluded","Exclude",IF(Q2195= "Mutually Included","Include",R2195))</f>
        <v>Exclude</v>
      </c>
      <c r="V2195" s="122"/>
      <c r="X2195" s="122"/>
      <c r="Y2195" s="122"/>
      <c r="Z2195" s="103" t="str">
        <f t="shared" si="306"/>
        <v/>
      </c>
      <c r="AA2195" s="256"/>
      <c r="AB2195" s="186"/>
      <c r="AC2195" s="186"/>
      <c r="AD2195" s="203"/>
      <c r="AF2195" s="203"/>
      <c r="AG2195" s="102" t="str">
        <f t="shared" si="308"/>
        <v/>
      </c>
      <c r="AH2195" s="10" t="str">
        <f t="shared" si="309"/>
        <v/>
      </c>
      <c r="AI2195" s="102"/>
      <c r="AJ2195" s="10"/>
      <c r="AK2195" s="10"/>
      <c r="AL2195" s="105"/>
      <c r="AM2195" s="102"/>
      <c r="AN2195" s="10"/>
      <c r="AO2195" s="10" t="str">
        <f t="shared" si="307"/>
        <v/>
      </c>
      <c r="AP2195" s="10"/>
      <c r="AQ2195" s="10"/>
      <c r="AR2195" s="10"/>
      <c r="AS2195" s="10"/>
      <c r="AT2195" s="10"/>
      <c r="AU2195" s="10" t="str">
        <f>IF(O2195="include",AF2195,"")</f>
        <v/>
      </c>
      <c r="AV2195" s="54" t="str">
        <f>IF(P2195="include",AF2195,"")</f>
        <v/>
      </c>
    </row>
    <row r="2196" spans="1:48" s="54" customFormat="1" ht="30">
      <c r="A2196" s="10">
        <v>2348</v>
      </c>
      <c r="B2196" s="10"/>
      <c r="C2196" s="10" t="s">
        <v>2798</v>
      </c>
      <c r="D2196" s="10">
        <v>2</v>
      </c>
      <c r="E2196" s="10">
        <v>2</v>
      </c>
      <c r="F2196" s="10">
        <v>2</v>
      </c>
      <c r="G2196" s="119" t="str">
        <f t="shared" si="310"/>
        <v>EXCLUDED</v>
      </c>
      <c r="H2196" s="147" t="s">
        <v>901</v>
      </c>
      <c r="I2196" s="189" t="s">
        <v>901</v>
      </c>
      <c r="J2196" s="10" t="str">
        <f>IF(AND(G2196="Excluded", H2196="Excluded"), "Mutually Excluded", IF(AND(OR(G2196="CERTAINLY INCLUDED", G2196="INCLUDED", G2196="MAYBE" ), OR(H2196="INCLUDED", H2196="MAYBE")), "MUTUALLY INCLUDED", IF(AND(G2196="MAYBE", H2196="MAYBE"), "Mutually MAYBE", IF(AND(G2196="Excluded", OR(H2196="INCLUDED", H2196="MAYBE")), "AI: No, Human: Yes", IF(AND(H2196="Excluded", OR(G2196="INCLUDED", G2196="CERTAINLY INCLUDED", G2196="MAYBE")), "AI: Yes, Human: No", "Other Conflict")))))</f>
        <v>Mutually Excluded</v>
      </c>
      <c r="K2196" s="10"/>
      <c r="L2196" s="10"/>
      <c r="N2196" s="220" t="s">
        <v>19</v>
      </c>
      <c r="O2196" s="54" t="str">
        <f>IF(J2196="Mutually Excluded","Exclude",IF(J2196= "Mutually Included","Include",M2196))</f>
        <v>Exclude</v>
      </c>
      <c r="P2196" s="54" t="str">
        <f>'Humans Alignment T&amp;A'!Z2196</f>
        <v>Exclude</v>
      </c>
      <c r="Q2196" s="120" t="str">
        <f>IF(AND(O2196="Exclude", P2196="Exclude"), "Mutually Excluded", IF(AND(OR(O2196="CERTAINLY INCLUDED", O2196="INCLUDE" ), OR(P2196="INCLUDE", P2196="MAYBE")), "MUTUALLY INCLUDED", IF(AND(O2196="MAYBE", P2196="MAYBE"), "Mutually MAYBE", IF(AND(O2196="Exclude", OR(P2196="INCLUDE", P2196="MAYBE")), "AI+Hum: No, Hum1+2: Yes", IF(AND(P2196="Exclude", OR(O2196="INCLUDE", O2196="CERTAINLY INCLUDED", H2196="MAYBE")), "Ai+hum: Yes, Hum1+2: No", "Other Conflict")))))</f>
        <v>Mutually Excluded</v>
      </c>
      <c r="U2196" s="121" t="str">
        <f>IF(Q2196="Mutually Excluded","Exclude",IF(Q2196= "Mutually Included","Include",R2196))</f>
        <v>Exclude</v>
      </c>
      <c r="V2196" s="122"/>
      <c r="X2196" s="122"/>
      <c r="Y2196" s="122"/>
      <c r="Z2196" s="103" t="str">
        <f t="shared" si="306"/>
        <v/>
      </c>
      <c r="AA2196" s="256"/>
      <c r="AB2196" s="186"/>
      <c r="AC2196" s="186"/>
      <c r="AD2196" s="203"/>
      <c r="AF2196" s="203"/>
      <c r="AG2196" s="102" t="str">
        <f t="shared" si="308"/>
        <v/>
      </c>
      <c r="AH2196" s="10" t="str">
        <f t="shared" si="309"/>
        <v/>
      </c>
      <c r="AI2196" s="102"/>
      <c r="AJ2196" s="10"/>
      <c r="AK2196" s="10"/>
      <c r="AL2196" s="105"/>
      <c r="AM2196" s="102"/>
      <c r="AN2196" s="10"/>
      <c r="AO2196" s="10" t="str">
        <f t="shared" si="307"/>
        <v/>
      </c>
      <c r="AP2196" s="10"/>
      <c r="AQ2196" s="10"/>
      <c r="AR2196" s="10"/>
      <c r="AS2196" s="10"/>
      <c r="AT2196" s="10"/>
      <c r="AU2196" s="10" t="str">
        <f>IF(O2196="include",AF2196,"")</f>
        <v/>
      </c>
      <c r="AV2196" s="54" t="str">
        <f>IF(P2196="include",AF2196,"")</f>
        <v/>
      </c>
    </row>
    <row r="2197" spans="1:48" s="54" customFormat="1" ht="30">
      <c r="A2197" s="10">
        <v>2349</v>
      </c>
      <c r="B2197" s="10"/>
      <c r="C2197" s="10" t="s">
        <v>2799</v>
      </c>
      <c r="D2197" s="10">
        <v>2</v>
      </c>
      <c r="E2197" s="10">
        <v>2</v>
      </c>
      <c r="F2197" s="10">
        <v>2</v>
      </c>
      <c r="G2197" s="119" t="str">
        <f t="shared" si="310"/>
        <v>EXCLUDED</v>
      </c>
      <c r="H2197" s="147" t="s">
        <v>901</v>
      </c>
      <c r="I2197" s="189" t="s">
        <v>901</v>
      </c>
      <c r="J2197" s="10" t="str">
        <f>IF(AND(G2197="Excluded", H2197="Excluded"), "Mutually Excluded", IF(AND(OR(G2197="CERTAINLY INCLUDED", G2197="INCLUDED", G2197="MAYBE" ), OR(H2197="INCLUDED", H2197="MAYBE")), "MUTUALLY INCLUDED", IF(AND(G2197="MAYBE", H2197="MAYBE"), "Mutually MAYBE", IF(AND(G2197="Excluded", OR(H2197="INCLUDED", H2197="MAYBE")), "AI: No, Human: Yes", IF(AND(H2197="Excluded", OR(G2197="INCLUDED", G2197="CERTAINLY INCLUDED", G2197="MAYBE")), "AI: Yes, Human: No", "Other Conflict")))))</f>
        <v>Mutually Excluded</v>
      </c>
      <c r="K2197" s="10"/>
      <c r="L2197" s="10"/>
      <c r="N2197" s="220" t="s">
        <v>19</v>
      </c>
      <c r="O2197" s="54" t="str">
        <f>IF(J2197="Mutually Excluded","Exclude",IF(J2197= "Mutually Included","Include",M2197))</f>
        <v>Exclude</v>
      </c>
      <c r="P2197" s="54" t="str">
        <f>'Humans Alignment T&amp;A'!Z2197</f>
        <v>Exclude</v>
      </c>
      <c r="Q2197" s="120" t="str">
        <f>IF(AND(O2197="Exclude", P2197="Exclude"), "Mutually Excluded", IF(AND(OR(O2197="CERTAINLY INCLUDED", O2197="INCLUDE" ), OR(P2197="INCLUDE", P2197="MAYBE")), "MUTUALLY INCLUDED", IF(AND(O2197="MAYBE", P2197="MAYBE"), "Mutually MAYBE", IF(AND(O2197="Exclude", OR(P2197="INCLUDE", P2197="MAYBE")), "AI+Hum: No, Hum1+2: Yes", IF(AND(P2197="Exclude", OR(O2197="INCLUDE", O2197="CERTAINLY INCLUDED", H2197="MAYBE")), "Ai+hum: Yes, Hum1+2: No", "Other Conflict")))))</f>
        <v>Mutually Excluded</v>
      </c>
      <c r="U2197" s="121" t="str">
        <f>IF(Q2197="Mutually Excluded","Exclude",IF(Q2197= "Mutually Included","Include",R2197))</f>
        <v>Exclude</v>
      </c>
      <c r="V2197" s="122"/>
      <c r="X2197" s="122"/>
      <c r="Y2197" s="122"/>
      <c r="Z2197" s="103" t="str">
        <f t="shared" si="306"/>
        <v/>
      </c>
      <c r="AA2197" s="256"/>
      <c r="AB2197" s="186"/>
      <c r="AC2197" s="186"/>
      <c r="AD2197" s="203"/>
      <c r="AF2197" s="203"/>
      <c r="AG2197" s="102" t="str">
        <f t="shared" si="308"/>
        <v/>
      </c>
      <c r="AH2197" s="10" t="str">
        <f t="shared" si="309"/>
        <v/>
      </c>
      <c r="AI2197" s="102"/>
      <c r="AJ2197" s="10"/>
      <c r="AK2197" s="10"/>
      <c r="AL2197" s="105"/>
      <c r="AM2197" s="102"/>
      <c r="AN2197" s="10"/>
      <c r="AO2197" s="10" t="str">
        <f t="shared" si="307"/>
        <v/>
      </c>
      <c r="AP2197" s="10"/>
      <c r="AQ2197" s="10"/>
      <c r="AR2197" s="10"/>
      <c r="AS2197" s="10"/>
      <c r="AT2197" s="10"/>
      <c r="AU2197" s="10" t="str">
        <f>IF(O2197="include",AF2197,"")</f>
        <v/>
      </c>
      <c r="AV2197" s="54" t="str">
        <f>IF(P2197="include",AF2197,"")</f>
        <v/>
      </c>
    </row>
    <row r="2198" spans="1:48" s="54" customFormat="1" ht="151.5" customHeight="1">
      <c r="A2198" s="10">
        <v>2350</v>
      </c>
      <c r="B2198" s="187" t="s">
        <v>2800</v>
      </c>
      <c r="C2198" s="10" t="s">
        <v>2800</v>
      </c>
      <c r="D2198" s="10">
        <v>5</v>
      </c>
      <c r="E2198" s="10">
        <v>5</v>
      </c>
      <c r="F2198" s="10">
        <v>5</v>
      </c>
      <c r="G2198" s="119" t="str">
        <f t="shared" si="310"/>
        <v>CERTAINLY INCLUDED</v>
      </c>
      <c r="H2198" s="147" t="s">
        <v>901</v>
      </c>
      <c r="I2198" s="189" t="s">
        <v>1752</v>
      </c>
      <c r="J2198" s="10" t="str">
        <f>IF(AND(G2198="Excluded", H2198="Excluded"), "Mutually Excluded", IF(AND(OR(G2198="CERTAINLY INCLUDED", G2198="INCLUDED", G2198="MAYBE" ), OR(H2198="INCLUDED", H2198="MAYBE")), "MUTUALLY INCLUDED", IF(AND(G2198="MAYBE", H2198="MAYBE"), "Mutually MAYBE", IF(AND(G2198="Excluded", OR(H2198="INCLUDED", H2198="MAYBE")), "AI: No, Human: Yes", IF(AND(H2198="Excluded", OR(G2198="INCLUDED", G2198="CERTAINLY INCLUDED", G2198="MAYBE")), "AI: Yes, Human: No", "Other Conflict")))))</f>
        <v>AI: Yes, Human: No</v>
      </c>
      <c r="K2198" s="10" t="s">
        <v>23</v>
      </c>
      <c r="L2198" s="10" t="s">
        <v>3012</v>
      </c>
      <c r="M2198" s="54" t="s">
        <v>23</v>
      </c>
      <c r="N2198" s="220" t="s">
        <v>19</v>
      </c>
      <c r="O2198" s="54" t="str">
        <f>IF(J2198="Mutually Excluded","Exclude",IF(J2198= "Mutually Included","Include",M2198))</f>
        <v>Include</v>
      </c>
      <c r="P2198" s="54" t="str">
        <f>'Humans Alignment T&amp;A'!Z2198</f>
        <v>Include</v>
      </c>
      <c r="Q2198" s="120" t="str">
        <f>IF(AND(O2198="Exclude", P2198="Exclude"), "Mutually Excluded", IF(AND(OR(O2198="CERTAINLY INCLUDED", O2198="INCLUDE" ), OR(P2198="INCLUDE", P2198="MAYBE")), "MUTUALLY INCLUDED", IF(AND(O2198="MAYBE", P2198="MAYBE"), "Mutually MAYBE", IF(AND(O2198="Exclude", OR(P2198="INCLUDE", P2198="MAYBE")), "AI+Hum: No, Hum1+2: Yes", IF(AND(P2198="Exclude", OR(O2198="INCLUDE", O2198="CERTAINLY INCLUDED", H2198="MAYBE")), "Ai+hum: Yes, Hum1+2: No", "Other Conflict")))))</f>
        <v>MUTUALLY INCLUDED</v>
      </c>
      <c r="R2198" s="185"/>
      <c r="U2198" s="121" t="str">
        <f>IF(Q2198="Mutually Excluded","Exclude",IF(Q2198= "Mutually Included","Include",R2198))</f>
        <v>Include</v>
      </c>
      <c r="V2198" s="122" t="s">
        <v>19</v>
      </c>
      <c r="W2198" s="190" t="s">
        <v>19</v>
      </c>
      <c r="X2198" s="201" t="s">
        <v>901</v>
      </c>
      <c r="Y2198" s="201" t="s">
        <v>3028</v>
      </c>
      <c r="Z2198" s="103" t="str">
        <f>IF(OR(ISBLANK(AF2198), ISBLANK(V2198)), "", IF(AND(OR(AF2198="Include", AF2198="Maybe"), OR(V2198="Include", V2198="Maybe", V2198="Certainly Included")), "Mutually Included", IF(AND(AF2198="Exclude", V2198="Exclude"), "Mutually Excluded", IF(AND(AF2198="Exclude", OR(V2198="Include", V2198="Maybe")), "Nikos Excluded, Cindy Included", IF(AND(OR(AF2198="Include", AF2198="Maybe"), V2198="Exclude"), "Nikos Included, Cindy Excluded", "Pal")))))</f>
        <v>Mutually Excluded</v>
      </c>
      <c r="AA2198" s="104" t="s">
        <v>19</v>
      </c>
      <c r="AB2198" s="186"/>
      <c r="AC2198" s="186"/>
      <c r="AD2198" s="203" t="s">
        <v>19</v>
      </c>
      <c r="AF2198" s="203" t="s">
        <v>19</v>
      </c>
      <c r="AG2198" s="102" t="str">
        <f t="shared" si="308"/>
        <v>Mutually Excluded</v>
      </c>
      <c r="AH2198" s="10" t="str">
        <f t="shared" si="309"/>
        <v>Mutually Excluded</v>
      </c>
      <c r="AI2198" s="102" t="s">
        <v>19</v>
      </c>
      <c r="AJ2198" s="10"/>
      <c r="AK2198" s="10"/>
      <c r="AL2198" s="107" t="s">
        <v>19</v>
      </c>
      <c r="AM2198" s="102"/>
      <c r="AN2198" s="10"/>
      <c r="AO2198" s="10" t="str">
        <f t="shared" si="307"/>
        <v>Mutually Excluded</v>
      </c>
      <c r="AP2198" s="10" t="str">
        <f>IF(COUNTA(AQ2198:AS2198)=0, "", IF(COUNTIF(AQ2198:AS2198,5)=3, "Include", IF(COUNTIF(AQ2198:AS2198,5)&gt;=1, "Maybe", "Exclude")))</f>
        <v>Exclude</v>
      </c>
      <c r="AQ2198" s="10">
        <v>2</v>
      </c>
      <c r="AR2198" s="10">
        <v>1</v>
      </c>
      <c r="AS2198" s="10">
        <v>3</v>
      </c>
      <c r="AT2198" s="10" t="s">
        <v>3122</v>
      </c>
      <c r="AU2198" s="10" t="str">
        <f>IF(O2198="include",AF2198,"")</f>
        <v>Exclude</v>
      </c>
      <c r="AV2198" s="54" t="str">
        <f>IF(P2198="include",AF2198,"")</f>
        <v>Exclude</v>
      </c>
    </row>
    <row r="2199" spans="1:48" s="54" customFormat="1" ht="30">
      <c r="A2199" s="10">
        <v>2351</v>
      </c>
      <c r="B2199" s="10"/>
      <c r="C2199" s="10" t="s">
        <v>2802</v>
      </c>
      <c r="D2199" s="10">
        <v>1</v>
      </c>
      <c r="E2199" s="10">
        <v>1</v>
      </c>
      <c r="F2199" s="10">
        <v>1</v>
      </c>
      <c r="G2199" s="119" t="str">
        <f t="shared" si="310"/>
        <v>EXCLUDED</v>
      </c>
      <c r="H2199" s="147" t="s">
        <v>901</v>
      </c>
      <c r="I2199" s="189" t="s">
        <v>901</v>
      </c>
      <c r="J2199" s="10" t="str">
        <f>IF(AND(G2199="Excluded", H2199="Excluded"), "Mutually Excluded", IF(AND(OR(G2199="CERTAINLY INCLUDED", G2199="INCLUDED", G2199="MAYBE" ), OR(H2199="INCLUDED", H2199="MAYBE")), "MUTUALLY INCLUDED", IF(AND(G2199="MAYBE", H2199="MAYBE"), "Mutually MAYBE", IF(AND(G2199="Excluded", OR(H2199="INCLUDED", H2199="MAYBE")), "AI: No, Human: Yes", IF(AND(H2199="Excluded", OR(G2199="INCLUDED", G2199="CERTAINLY INCLUDED", G2199="MAYBE")), "AI: Yes, Human: No", "Other Conflict")))))</f>
        <v>Mutually Excluded</v>
      </c>
      <c r="K2199" s="10"/>
      <c r="L2199" s="10"/>
      <c r="N2199" s="220" t="s">
        <v>19</v>
      </c>
      <c r="O2199" s="54" t="str">
        <f>IF(J2199="Mutually Excluded","Exclude",IF(J2199= "Mutually Included","Include",M2199))</f>
        <v>Exclude</v>
      </c>
      <c r="P2199" s="54" t="str">
        <f>'Humans Alignment T&amp;A'!Z2199</f>
        <v>Exclude</v>
      </c>
      <c r="Q2199" s="120" t="str">
        <f>IF(AND(O2199="Exclude", P2199="Exclude"), "Mutually Excluded", IF(AND(OR(O2199="CERTAINLY INCLUDED", O2199="INCLUDE" ), OR(P2199="INCLUDE", P2199="MAYBE")), "MUTUALLY INCLUDED", IF(AND(O2199="MAYBE", P2199="MAYBE"), "Mutually MAYBE", IF(AND(O2199="Exclude", OR(P2199="INCLUDE", P2199="MAYBE")), "AI+Hum: No, Hum1+2: Yes", IF(AND(P2199="Exclude", OR(O2199="INCLUDE", O2199="CERTAINLY INCLUDED", H2199="MAYBE")), "Ai+hum: Yes, Hum1+2: No", "Other Conflict")))))</f>
        <v>Mutually Excluded</v>
      </c>
      <c r="U2199" s="121" t="str">
        <f>IF(Q2199="Mutually Excluded","Exclude",IF(Q2199= "Mutually Included","Include",R2199))</f>
        <v>Exclude</v>
      </c>
      <c r="V2199" s="122"/>
      <c r="X2199" s="122"/>
      <c r="Y2199" s="122"/>
      <c r="Z2199" s="103" t="str">
        <f t="shared" si="306"/>
        <v/>
      </c>
      <c r="AA2199" s="256"/>
      <c r="AB2199" s="186"/>
      <c r="AC2199" s="186"/>
      <c r="AD2199" s="203"/>
      <c r="AF2199" s="203"/>
      <c r="AG2199" s="102" t="str">
        <f t="shared" si="308"/>
        <v/>
      </c>
      <c r="AH2199" s="10" t="str">
        <f t="shared" si="309"/>
        <v/>
      </c>
      <c r="AI2199" s="102"/>
      <c r="AJ2199" s="10"/>
      <c r="AK2199" s="10"/>
      <c r="AL2199" s="105"/>
      <c r="AM2199" s="102"/>
      <c r="AN2199" s="10"/>
      <c r="AO2199" s="10" t="str">
        <f t="shared" si="307"/>
        <v/>
      </c>
      <c r="AT2199" s="10"/>
      <c r="AU2199" s="10" t="str">
        <f>IF(O2199="include",AF2199,"")</f>
        <v/>
      </c>
      <c r="AV2199" s="54" t="str">
        <f>IF(P2199="include",AF2199,"")</f>
        <v/>
      </c>
    </row>
    <row r="2200" spans="1:48" s="54" customFormat="1" ht="30">
      <c r="A2200" s="10">
        <v>2352</v>
      </c>
      <c r="B2200" s="10"/>
      <c r="C2200" s="10" t="s">
        <v>2803</v>
      </c>
      <c r="D2200" s="10">
        <v>3</v>
      </c>
      <c r="E2200" s="10">
        <v>3</v>
      </c>
      <c r="F2200" s="10">
        <v>3</v>
      </c>
      <c r="G2200" s="119" t="str">
        <f t="shared" si="310"/>
        <v>EXCLUDED</v>
      </c>
      <c r="H2200" s="147" t="s">
        <v>901</v>
      </c>
      <c r="I2200" s="189" t="s">
        <v>901</v>
      </c>
      <c r="J2200" s="10" t="str">
        <f>IF(AND(G2200="Excluded", H2200="Excluded"), "Mutually Excluded", IF(AND(OR(G2200="CERTAINLY INCLUDED", G2200="INCLUDED", G2200="MAYBE" ), OR(H2200="INCLUDED", H2200="MAYBE")), "MUTUALLY INCLUDED", IF(AND(G2200="MAYBE", H2200="MAYBE"), "Mutually MAYBE", IF(AND(G2200="Excluded", OR(H2200="INCLUDED", H2200="MAYBE")), "AI: No, Human: Yes", IF(AND(H2200="Excluded", OR(G2200="INCLUDED", G2200="CERTAINLY INCLUDED", G2200="MAYBE")), "AI: Yes, Human: No", "Other Conflict")))))</f>
        <v>Mutually Excluded</v>
      </c>
      <c r="K2200" s="10"/>
      <c r="L2200" s="10"/>
      <c r="N2200" s="220" t="s">
        <v>19</v>
      </c>
      <c r="O2200" s="54" t="str">
        <f>IF(J2200="Mutually Excluded","Exclude",IF(J2200= "Mutually Included","Include",M2200))</f>
        <v>Exclude</v>
      </c>
      <c r="P2200" s="54" t="str">
        <f>'Humans Alignment T&amp;A'!Z2200</f>
        <v>Exclude</v>
      </c>
      <c r="Q2200" s="120" t="str">
        <f>IF(AND(O2200="Exclude", P2200="Exclude"), "Mutually Excluded", IF(AND(OR(O2200="CERTAINLY INCLUDED", O2200="INCLUDE" ), OR(P2200="INCLUDE", P2200="MAYBE")), "MUTUALLY INCLUDED", IF(AND(O2200="MAYBE", P2200="MAYBE"), "Mutually MAYBE", IF(AND(O2200="Exclude", OR(P2200="INCLUDE", P2200="MAYBE")), "AI+Hum: No, Hum1+2: Yes", IF(AND(P2200="Exclude", OR(O2200="INCLUDE", O2200="CERTAINLY INCLUDED", H2200="MAYBE")), "Ai+hum: Yes, Hum1+2: No", "Other Conflict")))))</f>
        <v>Mutually Excluded</v>
      </c>
      <c r="U2200" s="121" t="str">
        <f>IF(Q2200="Mutually Excluded","Exclude",IF(Q2200= "Mutually Included","Include",R2200))</f>
        <v>Exclude</v>
      </c>
      <c r="V2200" s="122"/>
      <c r="X2200" s="122"/>
      <c r="Y2200" s="122"/>
      <c r="Z2200" s="103" t="str">
        <f t="shared" si="306"/>
        <v/>
      </c>
      <c r="AA2200" s="256"/>
      <c r="AB2200" s="186"/>
      <c r="AC2200" s="186"/>
      <c r="AD2200" s="203"/>
      <c r="AF2200" s="203"/>
      <c r="AG2200" s="102" t="str">
        <f t="shared" si="308"/>
        <v/>
      </c>
      <c r="AH2200" s="10" t="str">
        <f t="shared" si="309"/>
        <v/>
      </c>
      <c r="AI2200" s="102"/>
      <c r="AJ2200" s="10"/>
      <c r="AK2200" s="10"/>
      <c r="AL2200" s="105"/>
      <c r="AM2200" s="102"/>
      <c r="AN2200" s="10"/>
      <c r="AO2200" s="10" t="str">
        <f t="shared" si="307"/>
        <v/>
      </c>
      <c r="AT2200" s="10"/>
      <c r="AU2200" s="10" t="str">
        <f>IF(O2200="include",AF2200,"")</f>
        <v/>
      </c>
      <c r="AV2200" s="54" t="str">
        <f>IF(P2200="include",AF2200,"")</f>
        <v/>
      </c>
    </row>
    <row r="2201" spans="1:48" s="54" customFormat="1" ht="30">
      <c r="A2201" s="10">
        <v>2353</v>
      </c>
      <c r="B2201" s="10"/>
      <c r="C2201" s="10" t="s">
        <v>2804</v>
      </c>
      <c r="D2201" s="10">
        <v>2</v>
      </c>
      <c r="E2201" s="10">
        <v>2</v>
      </c>
      <c r="F2201" s="10">
        <v>2</v>
      </c>
      <c r="G2201" s="119" t="str">
        <f t="shared" si="310"/>
        <v>EXCLUDED</v>
      </c>
      <c r="H2201" s="147" t="s">
        <v>901</v>
      </c>
      <c r="I2201" s="189" t="s">
        <v>901</v>
      </c>
      <c r="J2201" s="10" t="str">
        <f>IF(AND(G2201="Excluded", H2201="Excluded"), "Mutually Excluded", IF(AND(OR(G2201="CERTAINLY INCLUDED", G2201="INCLUDED", G2201="MAYBE" ), OR(H2201="INCLUDED", H2201="MAYBE")), "MUTUALLY INCLUDED", IF(AND(G2201="MAYBE", H2201="MAYBE"), "Mutually MAYBE", IF(AND(G2201="Excluded", OR(H2201="INCLUDED", H2201="MAYBE")), "AI: No, Human: Yes", IF(AND(H2201="Excluded", OR(G2201="INCLUDED", G2201="CERTAINLY INCLUDED", G2201="MAYBE")), "AI: Yes, Human: No", "Other Conflict")))))</f>
        <v>Mutually Excluded</v>
      </c>
      <c r="K2201" s="10"/>
      <c r="L2201" s="10"/>
      <c r="N2201" s="220" t="s">
        <v>19</v>
      </c>
      <c r="O2201" s="54" t="str">
        <f>IF(J2201="Mutually Excluded","Exclude",IF(J2201= "Mutually Included","Include",M2201))</f>
        <v>Exclude</v>
      </c>
      <c r="P2201" s="54" t="str">
        <f>'Humans Alignment T&amp;A'!Z2201</f>
        <v>Exclude</v>
      </c>
      <c r="Q2201" s="120" t="str">
        <f>IF(AND(O2201="Exclude", P2201="Exclude"), "Mutually Excluded", IF(AND(OR(O2201="CERTAINLY INCLUDED", O2201="INCLUDE" ), OR(P2201="INCLUDE", P2201="MAYBE")), "MUTUALLY INCLUDED", IF(AND(O2201="MAYBE", P2201="MAYBE"), "Mutually MAYBE", IF(AND(O2201="Exclude", OR(P2201="INCLUDE", P2201="MAYBE")), "AI+Hum: No, Hum1+2: Yes", IF(AND(P2201="Exclude", OR(O2201="INCLUDE", O2201="CERTAINLY INCLUDED", H2201="MAYBE")), "Ai+hum: Yes, Hum1+2: No", "Other Conflict")))))</f>
        <v>Mutually Excluded</v>
      </c>
      <c r="U2201" s="121" t="str">
        <f>IF(Q2201="Mutually Excluded","Exclude",IF(Q2201= "Mutually Included","Include",R2201))</f>
        <v>Exclude</v>
      </c>
      <c r="V2201" s="122"/>
      <c r="X2201" s="122"/>
      <c r="Y2201" s="122"/>
      <c r="Z2201" s="103" t="str">
        <f t="shared" si="306"/>
        <v/>
      </c>
      <c r="AA2201" s="256"/>
      <c r="AB2201" s="186"/>
      <c r="AC2201" s="186"/>
      <c r="AD2201" s="203"/>
      <c r="AF2201" s="203"/>
      <c r="AG2201" s="102" t="str">
        <f t="shared" si="308"/>
        <v/>
      </c>
      <c r="AH2201" s="10" t="str">
        <f t="shared" si="309"/>
        <v/>
      </c>
      <c r="AI2201" s="102"/>
      <c r="AJ2201" s="10"/>
      <c r="AK2201" s="10"/>
      <c r="AL2201" s="105"/>
      <c r="AM2201" s="102"/>
      <c r="AN2201" s="10"/>
      <c r="AO2201" s="10" t="str">
        <f t="shared" si="307"/>
        <v/>
      </c>
      <c r="AT2201" s="10"/>
      <c r="AU2201" s="10" t="str">
        <f>IF(O2201="include",AF2201,"")</f>
        <v/>
      </c>
      <c r="AV2201" s="54" t="str">
        <f>IF(P2201="include",AF2201,"")</f>
        <v/>
      </c>
    </row>
    <row r="2202" spans="1:48" s="54" customFormat="1" ht="45">
      <c r="A2202" s="10">
        <v>2354</v>
      </c>
      <c r="B2202" s="10"/>
      <c r="C2202" s="10" t="s">
        <v>2805</v>
      </c>
      <c r="D2202" s="10">
        <v>1</v>
      </c>
      <c r="E2202" s="10">
        <v>1</v>
      </c>
      <c r="F2202" s="10">
        <v>1</v>
      </c>
      <c r="G2202" s="119" t="str">
        <f t="shared" si="310"/>
        <v>EXCLUDED</v>
      </c>
      <c r="H2202" s="147" t="s">
        <v>901</v>
      </c>
      <c r="I2202" s="189" t="s">
        <v>901</v>
      </c>
      <c r="J2202" s="10" t="str">
        <f>IF(AND(G2202="Excluded", H2202="Excluded"), "Mutually Excluded", IF(AND(OR(G2202="CERTAINLY INCLUDED", G2202="INCLUDED", G2202="MAYBE" ), OR(H2202="INCLUDED", H2202="MAYBE")), "MUTUALLY INCLUDED", IF(AND(G2202="MAYBE", H2202="MAYBE"), "Mutually MAYBE", IF(AND(G2202="Excluded", OR(H2202="INCLUDED", H2202="MAYBE")), "AI: No, Human: Yes", IF(AND(H2202="Excluded", OR(G2202="INCLUDED", G2202="CERTAINLY INCLUDED", G2202="MAYBE")), "AI: Yes, Human: No", "Other Conflict")))))</f>
        <v>Mutually Excluded</v>
      </c>
      <c r="K2202" s="10"/>
      <c r="L2202" s="10"/>
      <c r="N2202" s="220" t="s">
        <v>19</v>
      </c>
      <c r="O2202" s="54" t="str">
        <f>IF(J2202="Mutually Excluded","Exclude",IF(J2202= "Mutually Included","Include",M2202))</f>
        <v>Exclude</v>
      </c>
      <c r="P2202" s="54" t="str">
        <f>'Humans Alignment T&amp;A'!Z2202</f>
        <v>Exclude</v>
      </c>
      <c r="Q2202" s="120" t="str">
        <f>IF(AND(O2202="Exclude", P2202="Exclude"), "Mutually Excluded", IF(AND(OR(O2202="CERTAINLY INCLUDED", O2202="INCLUDE" ), OR(P2202="INCLUDE", P2202="MAYBE")), "MUTUALLY INCLUDED", IF(AND(O2202="MAYBE", P2202="MAYBE"), "Mutually MAYBE", IF(AND(O2202="Exclude", OR(P2202="INCLUDE", P2202="MAYBE")), "AI+Hum: No, Hum1+2: Yes", IF(AND(P2202="Exclude", OR(O2202="INCLUDE", O2202="CERTAINLY INCLUDED", H2202="MAYBE")), "Ai+hum: Yes, Hum1+2: No", "Other Conflict")))))</f>
        <v>Mutually Excluded</v>
      </c>
      <c r="U2202" s="121" t="str">
        <f>IF(Q2202="Mutually Excluded","Exclude",IF(Q2202= "Mutually Included","Include",R2202))</f>
        <v>Exclude</v>
      </c>
      <c r="V2202" s="122"/>
      <c r="X2202" s="122"/>
      <c r="Y2202" s="122"/>
      <c r="Z2202" s="103" t="str">
        <f t="shared" si="306"/>
        <v/>
      </c>
      <c r="AA2202" s="256"/>
      <c r="AB2202" s="186"/>
      <c r="AC2202" s="186"/>
      <c r="AD2202" s="203"/>
      <c r="AF2202" s="203"/>
      <c r="AG2202" s="102" t="str">
        <f t="shared" si="308"/>
        <v/>
      </c>
      <c r="AH2202" s="10" t="str">
        <f t="shared" si="309"/>
        <v/>
      </c>
      <c r="AI2202" s="102"/>
      <c r="AJ2202" s="10"/>
      <c r="AK2202" s="10"/>
      <c r="AL2202" s="105"/>
      <c r="AM2202" s="102"/>
      <c r="AN2202" s="10"/>
      <c r="AO2202" s="10" t="str">
        <f t="shared" si="307"/>
        <v/>
      </c>
      <c r="AT2202" s="10"/>
      <c r="AU2202" s="10" t="str">
        <f>IF(O2202="include",AF2202,"")</f>
        <v/>
      </c>
      <c r="AV2202" s="54" t="str">
        <f>IF(P2202="include",AF2202,"")</f>
        <v/>
      </c>
    </row>
    <row r="2203" spans="1:48" s="54" customFormat="1" ht="30">
      <c r="A2203" s="10">
        <v>2355</v>
      </c>
      <c r="B2203" s="10"/>
      <c r="C2203" s="10" t="s">
        <v>2806</v>
      </c>
      <c r="D2203" s="10">
        <v>3</v>
      </c>
      <c r="E2203" s="10">
        <v>3</v>
      </c>
      <c r="F2203" s="10">
        <v>2</v>
      </c>
      <c r="G2203" s="119" t="str">
        <f t="shared" si="310"/>
        <v>EXCLUDED</v>
      </c>
      <c r="H2203" s="147" t="s">
        <v>901</v>
      </c>
      <c r="I2203" s="189" t="s">
        <v>901</v>
      </c>
      <c r="J2203" s="10" t="str">
        <f>IF(AND(G2203="Excluded", H2203="Excluded"), "Mutually Excluded", IF(AND(OR(G2203="CERTAINLY INCLUDED", G2203="INCLUDED", G2203="MAYBE" ), OR(H2203="INCLUDED", H2203="MAYBE")), "MUTUALLY INCLUDED", IF(AND(G2203="MAYBE", H2203="MAYBE"), "Mutually MAYBE", IF(AND(G2203="Excluded", OR(H2203="INCLUDED", H2203="MAYBE")), "AI: No, Human: Yes", IF(AND(H2203="Excluded", OR(G2203="INCLUDED", G2203="CERTAINLY INCLUDED", G2203="MAYBE")), "AI: Yes, Human: No", "Other Conflict")))))</f>
        <v>Mutually Excluded</v>
      </c>
      <c r="K2203" s="10"/>
      <c r="L2203" s="10"/>
      <c r="N2203" s="220" t="s">
        <v>19</v>
      </c>
      <c r="O2203" s="54" t="str">
        <f>IF(J2203="Mutually Excluded","Exclude",IF(J2203= "Mutually Included","Include",M2203))</f>
        <v>Exclude</v>
      </c>
      <c r="P2203" s="54" t="str">
        <f>'Humans Alignment T&amp;A'!Z2203</f>
        <v>Exclude</v>
      </c>
      <c r="Q2203" s="120" t="str">
        <f>IF(AND(O2203="Exclude", P2203="Exclude"), "Mutually Excluded", IF(AND(OR(O2203="CERTAINLY INCLUDED", O2203="INCLUDE" ), OR(P2203="INCLUDE", P2203="MAYBE")), "MUTUALLY INCLUDED", IF(AND(O2203="MAYBE", P2203="MAYBE"), "Mutually MAYBE", IF(AND(O2203="Exclude", OR(P2203="INCLUDE", P2203="MAYBE")), "AI+Hum: No, Hum1+2: Yes", IF(AND(P2203="Exclude", OR(O2203="INCLUDE", O2203="CERTAINLY INCLUDED", H2203="MAYBE")), "Ai+hum: Yes, Hum1+2: No", "Other Conflict")))))</f>
        <v>Mutually Excluded</v>
      </c>
      <c r="U2203" s="121" t="str">
        <f>IF(Q2203="Mutually Excluded","Exclude",IF(Q2203= "Mutually Included","Include",R2203))</f>
        <v>Exclude</v>
      </c>
      <c r="V2203" s="122"/>
      <c r="X2203" s="122"/>
      <c r="Y2203" s="122"/>
      <c r="Z2203" s="103" t="str">
        <f t="shared" si="306"/>
        <v/>
      </c>
      <c r="AA2203" s="256"/>
      <c r="AB2203" s="186"/>
      <c r="AC2203" s="186"/>
      <c r="AD2203" s="203"/>
      <c r="AF2203" s="203"/>
      <c r="AG2203" s="102" t="str">
        <f t="shared" si="308"/>
        <v/>
      </c>
      <c r="AH2203" s="10" t="str">
        <f t="shared" si="309"/>
        <v/>
      </c>
      <c r="AI2203" s="102"/>
      <c r="AJ2203" s="10"/>
      <c r="AK2203" s="10"/>
      <c r="AL2203" s="105"/>
      <c r="AM2203" s="102"/>
      <c r="AN2203" s="10"/>
      <c r="AO2203" s="10" t="str">
        <f t="shared" si="307"/>
        <v/>
      </c>
      <c r="AT2203" s="10"/>
      <c r="AU2203" s="10" t="str">
        <f>IF(O2203="include",AF2203,"")</f>
        <v/>
      </c>
      <c r="AV2203" s="54" t="str">
        <f>IF(P2203="include",AF2203,"")</f>
        <v/>
      </c>
    </row>
    <row r="2204" spans="1:48" s="54" customFormat="1" ht="60">
      <c r="A2204" s="10">
        <v>2356</v>
      </c>
      <c r="B2204" s="10"/>
      <c r="C2204" s="10" t="s">
        <v>2807</v>
      </c>
      <c r="D2204" s="10">
        <v>2</v>
      </c>
      <c r="E2204" s="10">
        <v>2</v>
      </c>
      <c r="F2204" s="10">
        <v>2</v>
      </c>
      <c r="G2204" s="119" t="str">
        <f t="shared" si="310"/>
        <v>EXCLUDED</v>
      </c>
      <c r="H2204" s="147" t="s">
        <v>901</v>
      </c>
      <c r="I2204" s="189" t="s">
        <v>901</v>
      </c>
      <c r="J2204" s="10" t="str">
        <f>IF(AND(G2204="Excluded", H2204="Excluded"), "Mutually Excluded", IF(AND(OR(G2204="CERTAINLY INCLUDED", G2204="INCLUDED", G2204="MAYBE" ), OR(H2204="INCLUDED", H2204="MAYBE")), "MUTUALLY INCLUDED", IF(AND(G2204="MAYBE", H2204="MAYBE"), "Mutually MAYBE", IF(AND(G2204="Excluded", OR(H2204="INCLUDED", H2204="MAYBE")), "AI: No, Human: Yes", IF(AND(H2204="Excluded", OR(G2204="INCLUDED", G2204="CERTAINLY INCLUDED", G2204="MAYBE")), "AI: Yes, Human: No", "Other Conflict")))))</f>
        <v>Mutually Excluded</v>
      </c>
      <c r="K2204" s="10"/>
      <c r="L2204" s="10"/>
      <c r="N2204" s="220" t="s">
        <v>19</v>
      </c>
      <c r="O2204" s="54" t="str">
        <f>IF(J2204="Mutually Excluded","Exclude",IF(J2204= "Mutually Included","Include",M2204))</f>
        <v>Exclude</v>
      </c>
      <c r="P2204" s="54" t="str">
        <f>'Humans Alignment T&amp;A'!Z2204</f>
        <v>Exclude</v>
      </c>
      <c r="Q2204" s="120" t="str">
        <f>IF(AND(O2204="Exclude", P2204="Exclude"), "Mutually Excluded", IF(AND(OR(O2204="CERTAINLY INCLUDED", O2204="INCLUDE" ), OR(P2204="INCLUDE", P2204="MAYBE")), "MUTUALLY INCLUDED", IF(AND(O2204="MAYBE", P2204="MAYBE"), "Mutually MAYBE", IF(AND(O2204="Exclude", OR(P2204="INCLUDE", P2204="MAYBE")), "AI+Hum: No, Hum1+2: Yes", IF(AND(P2204="Exclude", OR(O2204="INCLUDE", O2204="CERTAINLY INCLUDED", H2204="MAYBE")), "Ai+hum: Yes, Hum1+2: No", "Other Conflict")))))</f>
        <v>Mutually Excluded</v>
      </c>
      <c r="U2204" s="121" t="str">
        <f>IF(Q2204="Mutually Excluded","Exclude",IF(Q2204= "Mutually Included","Include",R2204))</f>
        <v>Exclude</v>
      </c>
      <c r="V2204" s="122"/>
      <c r="X2204" s="122"/>
      <c r="Y2204" s="122"/>
      <c r="Z2204" s="103" t="str">
        <f t="shared" si="306"/>
        <v/>
      </c>
      <c r="AA2204" s="256"/>
      <c r="AB2204" s="186"/>
      <c r="AC2204" s="186"/>
      <c r="AD2204" s="203"/>
      <c r="AF2204" s="203"/>
      <c r="AG2204" s="102" t="str">
        <f t="shared" si="308"/>
        <v/>
      </c>
      <c r="AH2204" s="10" t="str">
        <f t="shared" si="309"/>
        <v/>
      </c>
      <c r="AI2204" s="102"/>
      <c r="AJ2204" s="10"/>
      <c r="AK2204" s="10"/>
      <c r="AL2204" s="105"/>
      <c r="AM2204" s="102"/>
      <c r="AN2204" s="10"/>
      <c r="AO2204" s="10" t="str">
        <f t="shared" si="307"/>
        <v/>
      </c>
      <c r="AT2204" s="10"/>
      <c r="AU2204" s="10" t="str">
        <f>IF(O2204="include",AF2204,"")</f>
        <v/>
      </c>
      <c r="AV2204" s="54" t="str">
        <f>IF(P2204="include",AF2204,"")</f>
        <v/>
      </c>
    </row>
    <row r="2205" spans="1:48" s="54" customFormat="1" ht="45">
      <c r="A2205" s="10">
        <v>2357</v>
      </c>
      <c r="B2205" s="10"/>
      <c r="C2205" s="10" t="s">
        <v>2808</v>
      </c>
      <c r="D2205" s="10">
        <v>4</v>
      </c>
      <c r="E2205" s="10">
        <v>3</v>
      </c>
      <c r="F2205" s="10">
        <v>4</v>
      </c>
      <c r="G2205" s="119" t="str">
        <f t="shared" si="310"/>
        <v>EXCLUDED</v>
      </c>
      <c r="H2205" s="147" t="s">
        <v>901</v>
      </c>
      <c r="I2205" s="189" t="s">
        <v>901</v>
      </c>
      <c r="J2205" s="10" t="str">
        <f>IF(AND(G2205="Excluded", H2205="Excluded"), "Mutually Excluded", IF(AND(OR(G2205="CERTAINLY INCLUDED", G2205="INCLUDED", G2205="MAYBE" ), OR(H2205="INCLUDED", H2205="MAYBE")), "MUTUALLY INCLUDED", IF(AND(G2205="MAYBE", H2205="MAYBE"), "Mutually MAYBE", IF(AND(G2205="Excluded", OR(H2205="INCLUDED", H2205="MAYBE")), "AI: No, Human: Yes", IF(AND(H2205="Excluded", OR(G2205="INCLUDED", G2205="CERTAINLY INCLUDED", G2205="MAYBE")), "AI: Yes, Human: No", "Other Conflict")))))</f>
        <v>Mutually Excluded</v>
      </c>
      <c r="K2205" s="10"/>
      <c r="L2205" s="10"/>
      <c r="N2205" s="220" t="s">
        <v>19</v>
      </c>
      <c r="O2205" s="54" t="str">
        <f>IF(J2205="Mutually Excluded","Exclude",IF(J2205= "Mutually Included","Include",M2205))</f>
        <v>Exclude</v>
      </c>
      <c r="P2205" s="54" t="str">
        <f>'Humans Alignment T&amp;A'!Z2205</f>
        <v>Exclude</v>
      </c>
      <c r="Q2205" s="120" t="str">
        <f>IF(AND(O2205="Exclude", P2205="Exclude"), "Mutually Excluded", IF(AND(OR(O2205="CERTAINLY INCLUDED", O2205="INCLUDE" ), OR(P2205="INCLUDE", P2205="MAYBE")), "MUTUALLY INCLUDED", IF(AND(O2205="MAYBE", P2205="MAYBE"), "Mutually MAYBE", IF(AND(O2205="Exclude", OR(P2205="INCLUDE", P2205="MAYBE")), "AI+Hum: No, Hum1+2: Yes", IF(AND(P2205="Exclude", OR(O2205="INCLUDE", O2205="CERTAINLY INCLUDED", H2205="MAYBE")), "Ai+hum: Yes, Hum1+2: No", "Other Conflict")))))</f>
        <v>Mutually Excluded</v>
      </c>
      <c r="U2205" s="121" t="str">
        <f>IF(Q2205="Mutually Excluded","Exclude",IF(Q2205= "Mutually Included","Include",R2205))</f>
        <v>Exclude</v>
      </c>
      <c r="V2205" s="122"/>
      <c r="X2205" s="122"/>
      <c r="Y2205" s="122"/>
      <c r="Z2205" s="103" t="str">
        <f t="shared" si="306"/>
        <v/>
      </c>
      <c r="AA2205" s="256"/>
      <c r="AB2205" s="186"/>
      <c r="AC2205" s="186"/>
      <c r="AD2205" s="203"/>
      <c r="AF2205" s="203"/>
      <c r="AG2205" s="102" t="str">
        <f t="shared" si="308"/>
        <v/>
      </c>
      <c r="AH2205" s="10" t="str">
        <f t="shared" si="309"/>
        <v/>
      </c>
      <c r="AI2205" s="102"/>
      <c r="AJ2205" s="10"/>
      <c r="AK2205" s="10"/>
      <c r="AL2205" s="105"/>
      <c r="AM2205" s="102"/>
      <c r="AN2205" s="10"/>
      <c r="AO2205" s="10" t="str">
        <f t="shared" si="307"/>
        <v/>
      </c>
      <c r="AT2205" s="10"/>
      <c r="AU2205" s="10" t="str">
        <f>IF(O2205="include",AF2205,"")</f>
        <v/>
      </c>
      <c r="AV2205" s="54" t="str">
        <f>IF(P2205="include",AF2205,"")</f>
        <v/>
      </c>
    </row>
    <row r="2206" spans="1:48" s="54" customFormat="1" ht="30">
      <c r="A2206" s="10">
        <v>2358</v>
      </c>
      <c r="B2206" s="10"/>
      <c r="C2206" s="10" t="s">
        <v>2809</v>
      </c>
      <c r="D2206" s="10">
        <v>2</v>
      </c>
      <c r="E2206" s="10">
        <v>1</v>
      </c>
      <c r="F2206" s="10">
        <v>2</v>
      </c>
      <c r="G2206" s="119" t="str">
        <f t="shared" si="310"/>
        <v>EXCLUDED</v>
      </c>
      <c r="H2206" s="147" t="s">
        <v>901</v>
      </c>
      <c r="I2206" s="189" t="s">
        <v>901</v>
      </c>
      <c r="J2206" s="10" t="str">
        <f>IF(AND(G2206="Excluded", H2206="Excluded"), "Mutually Excluded", IF(AND(OR(G2206="CERTAINLY INCLUDED", G2206="INCLUDED", G2206="MAYBE" ), OR(H2206="INCLUDED", H2206="MAYBE")), "MUTUALLY INCLUDED", IF(AND(G2206="MAYBE", H2206="MAYBE"), "Mutually MAYBE", IF(AND(G2206="Excluded", OR(H2206="INCLUDED", H2206="MAYBE")), "AI: No, Human: Yes", IF(AND(H2206="Excluded", OR(G2206="INCLUDED", G2206="CERTAINLY INCLUDED", G2206="MAYBE")), "AI: Yes, Human: No", "Other Conflict")))))</f>
        <v>Mutually Excluded</v>
      </c>
      <c r="K2206" s="10"/>
      <c r="L2206" s="10"/>
      <c r="N2206" s="220" t="s">
        <v>19</v>
      </c>
      <c r="O2206" s="54" t="str">
        <f>IF(J2206="Mutually Excluded","Exclude",IF(J2206= "Mutually Included","Include",M2206))</f>
        <v>Exclude</v>
      </c>
      <c r="P2206" s="54" t="str">
        <f>'Humans Alignment T&amp;A'!Z2206</f>
        <v>Exclude</v>
      </c>
      <c r="Q2206" s="120" t="str">
        <f>IF(AND(O2206="Exclude", P2206="Exclude"), "Mutually Excluded", IF(AND(OR(O2206="CERTAINLY INCLUDED", O2206="INCLUDE" ), OR(P2206="INCLUDE", P2206="MAYBE")), "MUTUALLY INCLUDED", IF(AND(O2206="MAYBE", P2206="MAYBE"), "Mutually MAYBE", IF(AND(O2206="Exclude", OR(P2206="INCLUDE", P2206="MAYBE")), "AI+Hum: No, Hum1+2: Yes", IF(AND(P2206="Exclude", OR(O2206="INCLUDE", O2206="CERTAINLY INCLUDED", H2206="MAYBE")), "Ai+hum: Yes, Hum1+2: No", "Other Conflict")))))</f>
        <v>Mutually Excluded</v>
      </c>
      <c r="U2206" s="121" t="str">
        <f>IF(Q2206="Mutually Excluded","Exclude",IF(Q2206= "Mutually Included","Include",R2206))</f>
        <v>Exclude</v>
      </c>
      <c r="V2206" s="122"/>
      <c r="X2206" s="122"/>
      <c r="Y2206" s="122"/>
      <c r="Z2206" s="103" t="str">
        <f t="shared" si="306"/>
        <v/>
      </c>
      <c r="AA2206" s="256"/>
      <c r="AB2206" s="186"/>
      <c r="AC2206" s="186"/>
      <c r="AD2206" s="203"/>
      <c r="AF2206" s="203"/>
      <c r="AG2206" s="102" t="str">
        <f t="shared" si="308"/>
        <v/>
      </c>
      <c r="AH2206" s="10" t="str">
        <f t="shared" si="309"/>
        <v/>
      </c>
      <c r="AI2206" s="102"/>
      <c r="AJ2206" s="10"/>
      <c r="AK2206" s="10"/>
      <c r="AL2206" s="105"/>
      <c r="AM2206" s="102"/>
      <c r="AN2206" s="10"/>
      <c r="AO2206" s="10" t="str">
        <f t="shared" si="307"/>
        <v/>
      </c>
      <c r="AT2206" s="10"/>
      <c r="AU2206" s="10" t="str">
        <f>IF(O2206="include",AF2206,"")</f>
        <v/>
      </c>
      <c r="AV2206" s="54" t="str">
        <f>IF(P2206="include",AF2206,"")</f>
        <v/>
      </c>
    </row>
    <row r="2207" spans="1:48" s="54" customFormat="1" ht="45">
      <c r="A2207" s="10">
        <v>2359</v>
      </c>
      <c r="B2207" s="10"/>
      <c r="C2207" s="10" t="s">
        <v>2810</v>
      </c>
      <c r="D2207" s="10">
        <v>3</v>
      </c>
      <c r="E2207" s="10">
        <v>3</v>
      </c>
      <c r="F2207" s="10">
        <v>3</v>
      </c>
      <c r="G2207" s="119" t="str">
        <f t="shared" si="310"/>
        <v>EXCLUDED</v>
      </c>
      <c r="H2207" s="147" t="s">
        <v>901</v>
      </c>
      <c r="I2207" s="189" t="s">
        <v>901</v>
      </c>
      <c r="J2207" s="10" t="str">
        <f>IF(AND(G2207="Excluded", H2207="Excluded"), "Mutually Excluded", IF(AND(OR(G2207="CERTAINLY INCLUDED", G2207="INCLUDED", G2207="MAYBE" ), OR(H2207="INCLUDED", H2207="MAYBE")), "MUTUALLY INCLUDED", IF(AND(G2207="MAYBE", H2207="MAYBE"), "Mutually MAYBE", IF(AND(G2207="Excluded", OR(H2207="INCLUDED", H2207="MAYBE")), "AI: No, Human: Yes", IF(AND(H2207="Excluded", OR(G2207="INCLUDED", G2207="CERTAINLY INCLUDED", G2207="MAYBE")), "AI: Yes, Human: No", "Other Conflict")))))</f>
        <v>Mutually Excluded</v>
      </c>
      <c r="K2207" s="10"/>
      <c r="L2207" s="10"/>
      <c r="N2207" s="220" t="s">
        <v>19</v>
      </c>
      <c r="O2207" s="54" t="str">
        <f>IF(J2207="Mutually Excluded","Exclude",IF(J2207= "Mutually Included","Include",M2207))</f>
        <v>Exclude</v>
      </c>
      <c r="P2207" s="54" t="str">
        <f>'Humans Alignment T&amp;A'!Z2207</f>
        <v>Exclude</v>
      </c>
      <c r="Q2207" s="120" t="str">
        <f>IF(AND(O2207="Exclude", P2207="Exclude"), "Mutually Excluded", IF(AND(OR(O2207="CERTAINLY INCLUDED", O2207="INCLUDE" ), OR(P2207="INCLUDE", P2207="MAYBE")), "MUTUALLY INCLUDED", IF(AND(O2207="MAYBE", P2207="MAYBE"), "Mutually MAYBE", IF(AND(O2207="Exclude", OR(P2207="INCLUDE", P2207="MAYBE")), "AI+Hum: No, Hum1+2: Yes", IF(AND(P2207="Exclude", OR(O2207="INCLUDE", O2207="CERTAINLY INCLUDED", H2207="MAYBE")), "Ai+hum: Yes, Hum1+2: No", "Other Conflict")))))</f>
        <v>Mutually Excluded</v>
      </c>
      <c r="U2207" s="121" t="str">
        <f>IF(Q2207="Mutually Excluded","Exclude",IF(Q2207= "Mutually Included","Include",R2207))</f>
        <v>Exclude</v>
      </c>
      <c r="V2207" s="122"/>
      <c r="X2207" s="122"/>
      <c r="Y2207" s="122"/>
      <c r="Z2207" s="103" t="str">
        <f t="shared" si="306"/>
        <v/>
      </c>
      <c r="AA2207" s="256"/>
      <c r="AB2207" s="186"/>
      <c r="AC2207" s="186"/>
      <c r="AD2207" s="203"/>
      <c r="AF2207" s="203"/>
      <c r="AG2207" s="102" t="str">
        <f t="shared" si="308"/>
        <v/>
      </c>
      <c r="AH2207" s="10" t="str">
        <f t="shared" si="309"/>
        <v/>
      </c>
      <c r="AI2207" s="102"/>
      <c r="AJ2207" s="10"/>
      <c r="AK2207" s="10"/>
      <c r="AL2207" s="105"/>
      <c r="AM2207" s="102"/>
      <c r="AN2207" s="10"/>
      <c r="AO2207" s="10" t="str">
        <f t="shared" si="307"/>
        <v/>
      </c>
      <c r="AT2207" s="10"/>
      <c r="AU2207" s="10" t="str">
        <f>IF(O2207="include",AF2207,"")</f>
        <v/>
      </c>
      <c r="AV2207" s="54" t="str">
        <f>IF(P2207="include",AF2207,"")</f>
        <v/>
      </c>
    </row>
    <row r="2208" spans="1:48" s="54" customFormat="1" ht="60">
      <c r="A2208" s="10">
        <v>2360</v>
      </c>
      <c r="B2208" s="10"/>
      <c r="C2208" s="10" t="s">
        <v>2811</v>
      </c>
      <c r="D2208" s="10">
        <v>2</v>
      </c>
      <c r="E2208" s="10">
        <v>2</v>
      </c>
      <c r="F2208" s="10">
        <v>2</v>
      </c>
      <c r="G2208" s="119" t="str">
        <f t="shared" si="310"/>
        <v>EXCLUDED</v>
      </c>
      <c r="H2208" s="147" t="s">
        <v>901</v>
      </c>
      <c r="I2208" s="189" t="s">
        <v>901</v>
      </c>
      <c r="J2208" s="10" t="str">
        <f>IF(AND(G2208="Excluded", H2208="Excluded"), "Mutually Excluded", IF(AND(OR(G2208="CERTAINLY INCLUDED", G2208="INCLUDED", G2208="MAYBE" ), OR(H2208="INCLUDED", H2208="MAYBE")), "MUTUALLY INCLUDED", IF(AND(G2208="MAYBE", H2208="MAYBE"), "Mutually MAYBE", IF(AND(G2208="Excluded", OR(H2208="INCLUDED", H2208="MAYBE")), "AI: No, Human: Yes", IF(AND(H2208="Excluded", OR(G2208="INCLUDED", G2208="CERTAINLY INCLUDED", G2208="MAYBE")), "AI: Yes, Human: No", "Other Conflict")))))</f>
        <v>Mutually Excluded</v>
      </c>
      <c r="K2208" s="10"/>
      <c r="L2208" s="10"/>
      <c r="N2208" s="220" t="s">
        <v>19</v>
      </c>
      <c r="O2208" s="54" t="str">
        <f>IF(J2208="Mutually Excluded","Exclude",IF(J2208= "Mutually Included","Include",M2208))</f>
        <v>Exclude</v>
      </c>
      <c r="P2208" s="54" t="str">
        <f>'Humans Alignment T&amp;A'!Z2208</f>
        <v>Exclude</v>
      </c>
      <c r="Q2208" s="120" t="str">
        <f>IF(AND(O2208="Exclude", P2208="Exclude"), "Mutually Excluded", IF(AND(OR(O2208="CERTAINLY INCLUDED", O2208="INCLUDE" ), OR(P2208="INCLUDE", P2208="MAYBE")), "MUTUALLY INCLUDED", IF(AND(O2208="MAYBE", P2208="MAYBE"), "Mutually MAYBE", IF(AND(O2208="Exclude", OR(P2208="INCLUDE", P2208="MAYBE")), "AI+Hum: No, Hum1+2: Yes", IF(AND(P2208="Exclude", OR(O2208="INCLUDE", O2208="CERTAINLY INCLUDED", H2208="MAYBE")), "Ai+hum: Yes, Hum1+2: No", "Other Conflict")))))</f>
        <v>Mutually Excluded</v>
      </c>
      <c r="U2208" s="121" t="str">
        <f>IF(Q2208="Mutually Excluded","Exclude",IF(Q2208= "Mutually Included","Include",R2208))</f>
        <v>Exclude</v>
      </c>
      <c r="V2208" s="122"/>
      <c r="X2208" s="122"/>
      <c r="Y2208" s="122"/>
      <c r="Z2208" s="103" t="str">
        <f t="shared" si="306"/>
        <v/>
      </c>
      <c r="AA2208" s="256"/>
      <c r="AB2208" s="186"/>
      <c r="AC2208" s="186"/>
      <c r="AD2208" s="203"/>
      <c r="AF2208" s="203"/>
      <c r="AG2208" s="102" t="str">
        <f t="shared" si="308"/>
        <v/>
      </c>
      <c r="AH2208" s="10" t="str">
        <f t="shared" si="309"/>
        <v/>
      </c>
      <c r="AI2208" s="102"/>
      <c r="AJ2208" s="10"/>
      <c r="AK2208" s="10"/>
      <c r="AL2208" s="105"/>
      <c r="AM2208" s="102"/>
      <c r="AN2208" s="10"/>
      <c r="AO2208" s="10" t="str">
        <f t="shared" si="307"/>
        <v/>
      </c>
      <c r="AT2208" s="10"/>
      <c r="AU2208" s="10" t="str">
        <f>IF(O2208="include",AF2208,"")</f>
        <v/>
      </c>
      <c r="AV2208" s="54" t="str">
        <f>IF(P2208="include",AF2208,"")</f>
        <v/>
      </c>
    </row>
    <row r="2209" spans="1:48" s="54" customFormat="1" ht="45">
      <c r="A2209" s="10">
        <v>2361</v>
      </c>
      <c r="B2209" s="10"/>
      <c r="C2209" s="10" t="s">
        <v>2812</v>
      </c>
      <c r="D2209" s="10">
        <v>2</v>
      </c>
      <c r="E2209" s="10">
        <v>2</v>
      </c>
      <c r="F2209" s="10">
        <v>2</v>
      </c>
      <c r="G2209" s="119" t="str">
        <f t="shared" si="310"/>
        <v>EXCLUDED</v>
      </c>
      <c r="H2209" s="147" t="s">
        <v>901</v>
      </c>
      <c r="I2209" s="189" t="s">
        <v>901</v>
      </c>
      <c r="J2209" s="10" t="str">
        <f>IF(AND(G2209="Excluded", H2209="Excluded"), "Mutually Excluded", IF(AND(OR(G2209="CERTAINLY INCLUDED", G2209="INCLUDED", G2209="MAYBE" ), OR(H2209="INCLUDED", H2209="MAYBE")), "MUTUALLY INCLUDED", IF(AND(G2209="MAYBE", H2209="MAYBE"), "Mutually MAYBE", IF(AND(G2209="Excluded", OR(H2209="INCLUDED", H2209="MAYBE")), "AI: No, Human: Yes", IF(AND(H2209="Excluded", OR(G2209="INCLUDED", G2209="CERTAINLY INCLUDED", G2209="MAYBE")), "AI: Yes, Human: No", "Other Conflict")))))</f>
        <v>Mutually Excluded</v>
      </c>
      <c r="K2209" s="10"/>
      <c r="L2209" s="10"/>
      <c r="N2209" s="220" t="s">
        <v>19</v>
      </c>
      <c r="O2209" s="54" t="str">
        <f>IF(J2209="Mutually Excluded","Exclude",IF(J2209= "Mutually Included","Include",M2209))</f>
        <v>Exclude</v>
      </c>
      <c r="P2209" s="54" t="str">
        <f>'Humans Alignment T&amp;A'!Z2209</f>
        <v>Exclude</v>
      </c>
      <c r="Q2209" s="120" t="str">
        <f>IF(AND(O2209="Exclude", P2209="Exclude"), "Mutually Excluded", IF(AND(OR(O2209="CERTAINLY INCLUDED", O2209="INCLUDE" ), OR(P2209="INCLUDE", P2209="MAYBE")), "MUTUALLY INCLUDED", IF(AND(O2209="MAYBE", P2209="MAYBE"), "Mutually MAYBE", IF(AND(O2209="Exclude", OR(P2209="INCLUDE", P2209="MAYBE")), "AI+Hum: No, Hum1+2: Yes", IF(AND(P2209="Exclude", OR(O2209="INCLUDE", O2209="CERTAINLY INCLUDED", H2209="MAYBE")), "Ai+hum: Yes, Hum1+2: No", "Other Conflict")))))</f>
        <v>Mutually Excluded</v>
      </c>
      <c r="U2209" s="121" t="str">
        <f>IF(Q2209="Mutually Excluded","Exclude",IF(Q2209= "Mutually Included","Include",R2209))</f>
        <v>Exclude</v>
      </c>
      <c r="V2209" s="122"/>
      <c r="X2209" s="122"/>
      <c r="Y2209" s="122"/>
      <c r="Z2209" s="103" t="str">
        <f t="shared" si="306"/>
        <v/>
      </c>
      <c r="AA2209" s="256"/>
      <c r="AB2209" s="186"/>
      <c r="AC2209" s="186"/>
      <c r="AD2209" s="203"/>
      <c r="AF2209" s="203"/>
      <c r="AG2209" s="102" t="str">
        <f t="shared" si="308"/>
        <v/>
      </c>
      <c r="AH2209" s="10" t="str">
        <f t="shared" si="309"/>
        <v/>
      </c>
      <c r="AI2209" s="102"/>
      <c r="AJ2209" s="10"/>
      <c r="AK2209" s="10"/>
      <c r="AL2209" s="105"/>
      <c r="AM2209" s="102"/>
      <c r="AN2209" s="10"/>
      <c r="AO2209" s="10" t="str">
        <f t="shared" si="307"/>
        <v/>
      </c>
      <c r="AT2209" s="10"/>
      <c r="AU2209" s="10" t="str">
        <f>IF(O2209="include",AF2209,"")</f>
        <v/>
      </c>
      <c r="AV2209" s="54" t="str">
        <f>IF(P2209="include",AF2209,"")</f>
        <v/>
      </c>
    </row>
    <row r="2210" spans="1:48" s="54" customFormat="1" ht="45">
      <c r="A2210" s="10">
        <v>2362</v>
      </c>
      <c r="B2210" s="10"/>
      <c r="C2210" s="10" t="s">
        <v>2813</v>
      </c>
      <c r="D2210" s="10">
        <v>3</v>
      </c>
      <c r="E2210" s="10">
        <v>3</v>
      </c>
      <c r="F2210" s="10">
        <v>3</v>
      </c>
      <c r="G2210" s="119" t="str">
        <f t="shared" si="310"/>
        <v>EXCLUDED</v>
      </c>
      <c r="H2210" s="147" t="s">
        <v>901</v>
      </c>
      <c r="I2210" s="189" t="s">
        <v>901</v>
      </c>
      <c r="J2210" s="10" t="str">
        <f>IF(AND(G2210="Excluded", H2210="Excluded"), "Mutually Excluded", IF(AND(OR(G2210="CERTAINLY INCLUDED", G2210="INCLUDED", G2210="MAYBE" ), OR(H2210="INCLUDED", H2210="MAYBE")), "MUTUALLY INCLUDED", IF(AND(G2210="MAYBE", H2210="MAYBE"), "Mutually MAYBE", IF(AND(G2210="Excluded", OR(H2210="INCLUDED", H2210="MAYBE")), "AI: No, Human: Yes", IF(AND(H2210="Excluded", OR(G2210="INCLUDED", G2210="CERTAINLY INCLUDED", G2210="MAYBE")), "AI: Yes, Human: No", "Other Conflict")))))</f>
        <v>Mutually Excluded</v>
      </c>
      <c r="K2210" s="10"/>
      <c r="L2210" s="10"/>
      <c r="N2210" s="220" t="s">
        <v>19</v>
      </c>
      <c r="O2210" s="54" t="str">
        <f>IF(J2210="Mutually Excluded","Exclude",IF(J2210= "Mutually Included","Include",M2210))</f>
        <v>Exclude</v>
      </c>
      <c r="P2210" s="54" t="str">
        <f>'Humans Alignment T&amp;A'!Z2210</f>
        <v>Exclude</v>
      </c>
      <c r="Q2210" s="120" t="str">
        <f>IF(AND(O2210="Exclude", P2210="Exclude"), "Mutually Excluded", IF(AND(OR(O2210="CERTAINLY INCLUDED", O2210="INCLUDE" ), OR(P2210="INCLUDE", P2210="MAYBE")), "MUTUALLY INCLUDED", IF(AND(O2210="MAYBE", P2210="MAYBE"), "Mutually MAYBE", IF(AND(O2210="Exclude", OR(P2210="INCLUDE", P2210="MAYBE")), "AI+Hum: No, Hum1+2: Yes", IF(AND(P2210="Exclude", OR(O2210="INCLUDE", O2210="CERTAINLY INCLUDED", H2210="MAYBE")), "Ai+hum: Yes, Hum1+2: No", "Other Conflict")))))</f>
        <v>Mutually Excluded</v>
      </c>
      <c r="U2210" s="121" t="str">
        <f>IF(Q2210="Mutually Excluded","Exclude",IF(Q2210= "Mutually Included","Include",R2210))</f>
        <v>Exclude</v>
      </c>
      <c r="V2210" s="122"/>
      <c r="X2210" s="122"/>
      <c r="Y2210" s="122"/>
      <c r="Z2210" s="103" t="str">
        <f t="shared" si="306"/>
        <v/>
      </c>
      <c r="AA2210" s="256"/>
      <c r="AB2210" s="186"/>
      <c r="AC2210" s="186"/>
      <c r="AD2210" s="203"/>
      <c r="AF2210" s="203"/>
      <c r="AG2210" s="102" t="str">
        <f t="shared" si="308"/>
        <v/>
      </c>
      <c r="AH2210" s="10" t="str">
        <f t="shared" si="309"/>
        <v/>
      </c>
      <c r="AI2210" s="102"/>
      <c r="AJ2210" s="10"/>
      <c r="AK2210" s="10"/>
      <c r="AL2210" s="105"/>
      <c r="AM2210" s="102"/>
      <c r="AN2210" s="10"/>
      <c r="AO2210" s="10" t="str">
        <f t="shared" si="307"/>
        <v/>
      </c>
      <c r="AT2210" s="10"/>
      <c r="AU2210" s="10" t="str">
        <f>IF(O2210="include",AF2210,"")</f>
        <v/>
      </c>
      <c r="AV2210" s="54" t="str">
        <f>IF(P2210="include",AF2210,"")</f>
        <v/>
      </c>
    </row>
    <row r="2211" spans="1:48" s="54" customFormat="1" ht="30">
      <c r="A2211" s="10">
        <v>2363</v>
      </c>
      <c r="B2211" s="10"/>
      <c r="C2211" s="10" t="s">
        <v>2814</v>
      </c>
      <c r="D2211" s="10">
        <v>4</v>
      </c>
      <c r="E2211" s="10">
        <v>4</v>
      </c>
      <c r="F2211" s="10">
        <v>4</v>
      </c>
      <c r="G2211" s="119" t="str">
        <f t="shared" si="310"/>
        <v>EXCLUDED</v>
      </c>
      <c r="H2211" s="147" t="s">
        <v>901</v>
      </c>
      <c r="I2211" s="189" t="s">
        <v>901</v>
      </c>
      <c r="J2211" s="10" t="str">
        <f>IF(AND(G2211="Excluded", H2211="Excluded"), "Mutually Excluded", IF(AND(OR(G2211="CERTAINLY INCLUDED", G2211="INCLUDED", G2211="MAYBE" ), OR(H2211="INCLUDED", H2211="MAYBE")), "MUTUALLY INCLUDED", IF(AND(G2211="MAYBE", H2211="MAYBE"), "Mutually MAYBE", IF(AND(G2211="Excluded", OR(H2211="INCLUDED", H2211="MAYBE")), "AI: No, Human: Yes", IF(AND(H2211="Excluded", OR(G2211="INCLUDED", G2211="CERTAINLY INCLUDED", G2211="MAYBE")), "AI: Yes, Human: No", "Other Conflict")))))</f>
        <v>Mutually Excluded</v>
      </c>
      <c r="K2211" s="10"/>
      <c r="L2211" s="10"/>
      <c r="N2211" s="220" t="s">
        <v>19</v>
      </c>
      <c r="O2211" s="54" t="str">
        <f>IF(J2211="Mutually Excluded","Exclude",IF(J2211= "Mutually Included","Include",M2211))</f>
        <v>Exclude</v>
      </c>
      <c r="P2211" s="54" t="str">
        <f>'Humans Alignment T&amp;A'!Z2211</f>
        <v>Exclude</v>
      </c>
      <c r="Q2211" s="120" t="str">
        <f>IF(AND(O2211="Exclude", P2211="Exclude"), "Mutually Excluded", IF(AND(OR(O2211="CERTAINLY INCLUDED", O2211="INCLUDE" ), OR(P2211="INCLUDE", P2211="MAYBE")), "MUTUALLY INCLUDED", IF(AND(O2211="MAYBE", P2211="MAYBE"), "Mutually MAYBE", IF(AND(O2211="Exclude", OR(P2211="INCLUDE", P2211="MAYBE")), "AI+Hum: No, Hum1+2: Yes", IF(AND(P2211="Exclude", OR(O2211="INCLUDE", O2211="CERTAINLY INCLUDED", H2211="MAYBE")), "Ai+hum: Yes, Hum1+2: No", "Other Conflict")))))</f>
        <v>Mutually Excluded</v>
      </c>
      <c r="U2211" s="121" t="str">
        <f>IF(Q2211="Mutually Excluded","Exclude",IF(Q2211= "Mutually Included","Include",R2211))</f>
        <v>Exclude</v>
      </c>
      <c r="V2211" s="122"/>
      <c r="X2211" s="122"/>
      <c r="Y2211" s="122"/>
      <c r="Z2211" s="103" t="str">
        <f t="shared" si="306"/>
        <v/>
      </c>
      <c r="AA2211" s="256"/>
      <c r="AB2211" s="186"/>
      <c r="AC2211" s="186"/>
      <c r="AD2211" s="203"/>
      <c r="AF2211" s="203"/>
      <c r="AG2211" s="102" t="str">
        <f t="shared" si="308"/>
        <v/>
      </c>
      <c r="AH2211" s="10" t="str">
        <f t="shared" si="309"/>
        <v/>
      </c>
      <c r="AI2211" s="102"/>
      <c r="AJ2211" s="10"/>
      <c r="AK2211" s="10"/>
      <c r="AL2211" s="105"/>
      <c r="AM2211" s="102"/>
      <c r="AN2211" s="10"/>
      <c r="AO2211" s="10" t="str">
        <f t="shared" si="307"/>
        <v/>
      </c>
      <c r="AT2211" s="10"/>
      <c r="AU2211" s="10" t="str">
        <f>IF(O2211="include",AF2211,"")</f>
        <v/>
      </c>
      <c r="AV2211" s="54" t="str">
        <f>IF(P2211="include",AF2211,"")</f>
        <v/>
      </c>
    </row>
    <row r="2212" spans="1:48" s="54" customFormat="1" ht="45">
      <c r="A2212" s="10">
        <v>2364</v>
      </c>
      <c r="B2212" s="10"/>
      <c r="C2212" s="10" t="s">
        <v>2816</v>
      </c>
      <c r="D2212" s="10">
        <v>2</v>
      </c>
      <c r="E2212" s="10">
        <v>2</v>
      </c>
      <c r="F2212" s="10">
        <v>3</v>
      </c>
      <c r="G2212" s="119" t="str">
        <f t="shared" si="310"/>
        <v>EXCLUDED</v>
      </c>
      <c r="H2212" s="147" t="s">
        <v>901</v>
      </c>
      <c r="I2212" s="189" t="s">
        <v>901</v>
      </c>
      <c r="J2212" s="10" t="str">
        <f>IF(AND(G2212="Excluded", H2212="Excluded"), "Mutually Excluded", IF(AND(OR(G2212="CERTAINLY INCLUDED", G2212="INCLUDED", G2212="MAYBE" ), OR(H2212="INCLUDED", H2212="MAYBE")), "MUTUALLY INCLUDED", IF(AND(G2212="MAYBE", H2212="MAYBE"), "Mutually MAYBE", IF(AND(G2212="Excluded", OR(H2212="INCLUDED", H2212="MAYBE")), "AI: No, Human: Yes", IF(AND(H2212="Excluded", OR(G2212="INCLUDED", G2212="CERTAINLY INCLUDED", G2212="MAYBE")), "AI: Yes, Human: No", "Other Conflict")))))</f>
        <v>Mutually Excluded</v>
      </c>
      <c r="K2212" s="10"/>
      <c r="L2212" s="10"/>
      <c r="N2212" s="220" t="s">
        <v>19</v>
      </c>
      <c r="O2212" s="54" t="str">
        <f>IF(J2212="Mutually Excluded","Exclude",IF(J2212= "Mutually Included","Include",M2212))</f>
        <v>Exclude</v>
      </c>
      <c r="P2212" s="54" t="str">
        <f>'Humans Alignment T&amp;A'!Z2212</f>
        <v>Exclude</v>
      </c>
      <c r="Q2212" s="120" t="str">
        <f>IF(AND(O2212="Exclude", P2212="Exclude"), "Mutually Excluded", IF(AND(OR(O2212="CERTAINLY INCLUDED", O2212="INCLUDE" ), OR(P2212="INCLUDE", P2212="MAYBE")), "MUTUALLY INCLUDED", IF(AND(O2212="MAYBE", P2212="MAYBE"), "Mutually MAYBE", IF(AND(O2212="Exclude", OR(P2212="INCLUDE", P2212="MAYBE")), "AI+Hum: No, Hum1+2: Yes", IF(AND(P2212="Exclude", OR(O2212="INCLUDE", O2212="CERTAINLY INCLUDED", H2212="MAYBE")), "Ai+hum: Yes, Hum1+2: No", "Other Conflict")))))</f>
        <v>Mutually Excluded</v>
      </c>
      <c r="U2212" s="121" t="str">
        <f>IF(Q2212="Mutually Excluded","Exclude",IF(Q2212= "Mutually Included","Include",R2212))</f>
        <v>Exclude</v>
      </c>
      <c r="V2212" s="122"/>
      <c r="X2212" s="122"/>
      <c r="Y2212" s="122"/>
      <c r="Z2212" s="103" t="str">
        <f t="shared" si="306"/>
        <v/>
      </c>
      <c r="AA2212" s="256"/>
      <c r="AB2212" s="186"/>
      <c r="AC2212" s="186"/>
      <c r="AD2212" s="203"/>
      <c r="AF2212" s="203"/>
      <c r="AG2212" s="102" t="str">
        <f t="shared" si="308"/>
        <v/>
      </c>
      <c r="AH2212" s="10" t="str">
        <f t="shared" si="309"/>
        <v/>
      </c>
      <c r="AI2212" s="102"/>
      <c r="AJ2212" s="10"/>
      <c r="AK2212" s="10"/>
      <c r="AL2212" s="105"/>
      <c r="AM2212" s="102"/>
      <c r="AN2212" s="10"/>
      <c r="AO2212" s="10" t="str">
        <f t="shared" si="307"/>
        <v/>
      </c>
      <c r="AT2212" s="10"/>
      <c r="AU2212" s="10" t="str">
        <f>IF(O2212="include",AF2212,"")</f>
        <v/>
      </c>
      <c r="AV2212" s="54" t="str">
        <f>IF(P2212="include",AF2212,"")</f>
        <v/>
      </c>
    </row>
    <row r="2213" spans="1:48" s="54" customFormat="1" ht="45">
      <c r="A2213" s="10">
        <v>2365</v>
      </c>
      <c r="B2213" s="10"/>
      <c r="C2213" s="10" t="s">
        <v>2817</v>
      </c>
      <c r="D2213" s="10">
        <v>3</v>
      </c>
      <c r="E2213" s="10">
        <v>3</v>
      </c>
      <c r="F2213" s="10">
        <v>4</v>
      </c>
      <c r="G2213" s="119" t="str">
        <f t="shared" si="310"/>
        <v>EXCLUDED</v>
      </c>
      <c r="H2213" s="147" t="s">
        <v>901</v>
      </c>
      <c r="I2213" s="189" t="s">
        <v>901</v>
      </c>
      <c r="J2213" s="10" t="str">
        <f>IF(AND(G2213="Excluded", H2213="Excluded"), "Mutually Excluded", IF(AND(OR(G2213="CERTAINLY INCLUDED", G2213="INCLUDED", G2213="MAYBE" ), OR(H2213="INCLUDED", H2213="MAYBE")), "MUTUALLY INCLUDED", IF(AND(G2213="MAYBE", H2213="MAYBE"), "Mutually MAYBE", IF(AND(G2213="Excluded", OR(H2213="INCLUDED", H2213="MAYBE")), "AI: No, Human: Yes", IF(AND(H2213="Excluded", OR(G2213="INCLUDED", G2213="CERTAINLY INCLUDED", G2213="MAYBE")), "AI: Yes, Human: No", "Other Conflict")))))</f>
        <v>Mutually Excluded</v>
      </c>
      <c r="K2213" s="10"/>
      <c r="L2213" s="10"/>
      <c r="N2213" s="220" t="s">
        <v>19</v>
      </c>
      <c r="O2213" s="54" t="str">
        <f>IF(J2213="Mutually Excluded","Exclude",IF(J2213= "Mutually Included","Include",M2213))</f>
        <v>Exclude</v>
      </c>
      <c r="P2213" s="54" t="str">
        <f>'Humans Alignment T&amp;A'!Z2213</f>
        <v>Exclude</v>
      </c>
      <c r="Q2213" s="120" t="str">
        <f>IF(AND(O2213="Exclude", P2213="Exclude"), "Mutually Excluded", IF(AND(OR(O2213="CERTAINLY INCLUDED", O2213="INCLUDE" ), OR(P2213="INCLUDE", P2213="MAYBE")), "MUTUALLY INCLUDED", IF(AND(O2213="MAYBE", P2213="MAYBE"), "Mutually MAYBE", IF(AND(O2213="Exclude", OR(P2213="INCLUDE", P2213="MAYBE")), "AI+Hum: No, Hum1+2: Yes", IF(AND(P2213="Exclude", OR(O2213="INCLUDE", O2213="CERTAINLY INCLUDED", H2213="MAYBE")), "Ai+hum: Yes, Hum1+2: No", "Other Conflict")))))</f>
        <v>Mutually Excluded</v>
      </c>
      <c r="U2213" s="121" t="str">
        <f>IF(Q2213="Mutually Excluded","Exclude",IF(Q2213= "Mutually Included","Include",R2213))</f>
        <v>Exclude</v>
      </c>
      <c r="V2213" s="122"/>
      <c r="X2213" s="122"/>
      <c r="Y2213" s="122"/>
      <c r="Z2213" s="103" t="str">
        <f t="shared" si="306"/>
        <v/>
      </c>
      <c r="AA2213" s="256"/>
      <c r="AB2213" s="186"/>
      <c r="AC2213" s="186"/>
      <c r="AD2213" s="203"/>
      <c r="AF2213" s="203"/>
      <c r="AG2213" s="102" t="str">
        <f t="shared" si="308"/>
        <v/>
      </c>
      <c r="AH2213" s="10" t="str">
        <f t="shared" si="309"/>
        <v/>
      </c>
      <c r="AI2213" s="102"/>
      <c r="AJ2213" s="10"/>
      <c r="AK2213" s="10"/>
      <c r="AL2213" s="105"/>
      <c r="AM2213" s="102"/>
      <c r="AN2213" s="10"/>
      <c r="AO2213" s="10" t="str">
        <f t="shared" si="307"/>
        <v/>
      </c>
      <c r="AT2213" s="10"/>
      <c r="AU2213" s="10" t="str">
        <f>IF(O2213="include",AF2213,"")</f>
        <v/>
      </c>
      <c r="AV2213" s="54" t="str">
        <f>IF(P2213="include",AF2213,"")</f>
        <v/>
      </c>
    </row>
    <row r="2214" spans="1:48" s="54" customFormat="1" ht="45">
      <c r="A2214" s="10">
        <v>2366</v>
      </c>
      <c r="B2214" s="10"/>
      <c r="C2214" s="10" t="s">
        <v>2818</v>
      </c>
      <c r="D2214" s="10">
        <v>2</v>
      </c>
      <c r="E2214" s="10">
        <v>2</v>
      </c>
      <c r="F2214" s="10">
        <v>2</v>
      </c>
      <c r="G2214" s="119" t="str">
        <f t="shared" si="310"/>
        <v>EXCLUDED</v>
      </c>
      <c r="H2214" s="147" t="s">
        <v>901</v>
      </c>
      <c r="I2214" s="189" t="s">
        <v>901</v>
      </c>
      <c r="J2214" s="10" t="str">
        <f>IF(AND(G2214="Excluded", H2214="Excluded"), "Mutually Excluded", IF(AND(OR(G2214="CERTAINLY INCLUDED", G2214="INCLUDED", G2214="MAYBE" ), OR(H2214="INCLUDED", H2214="MAYBE")), "MUTUALLY INCLUDED", IF(AND(G2214="MAYBE", H2214="MAYBE"), "Mutually MAYBE", IF(AND(G2214="Excluded", OR(H2214="INCLUDED", H2214="MAYBE")), "AI: No, Human: Yes", IF(AND(H2214="Excluded", OR(G2214="INCLUDED", G2214="CERTAINLY INCLUDED", G2214="MAYBE")), "AI: Yes, Human: No", "Other Conflict")))))</f>
        <v>Mutually Excluded</v>
      </c>
      <c r="K2214" s="10"/>
      <c r="L2214" s="10"/>
      <c r="N2214" s="220" t="s">
        <v>19</v>
      </c>
      <c r="O2214" s="54" t="str">
        <f>IF(J2214="Mutually Excluded","Exclude",IF(J2214= "Mutually Included","Include",M2214))</f>
        <v>Exclude</v>
      </c>
      <c r="P2214" s="54" t="str">
        <f>'Humans Alignment T&amp;A'!Z2214</f>
        <v>Exclude</v>
      </c>
      <c r="Q2214" s="120" t="str">
        <f>IF(AND(O2214="Exclude", P2214="Exclude"), "Mutually Excluded", IF(AND(OR(O2214="CERTAINLY INCLUDED", O2214="INCLUDE" ), OR(P2214="INCLUDE", P2214="MAYBE")), "MUTUALLY INCLUDED", IF(AND(O2214="MAYBE", P2214="MAYBE"), "Mutually MAYBE", IF(AND(O2214="Exclude", OR(P2214="INCLUDE", P2214="MAYBE")), "AI+Hum: No, Hum1+2: Yes", IF(AND(P2214="Exclude", OR(O2214="INCLUDE", O2214="CERTAINLY INCLUDED", H2214="MAYBE")), "Ai+hum: Yes, Hum1+2: No", "Other Conflict")))))</f>
        <v>Mutually Excluded</v>
      </c>
      <c r="U2214" s="121" t="str">
        <f>IF(Q2214="Mutually Excluded","Exclude",IF(Q2214= "Mutually Included","Include",R2214))</f>
        <v>Exclude</v>
      </c>
      <c r="V2214" s="122"/>
      <c r="X2214" s="122"/>
      <c r="Y2214" s="122"/>
      <c r="Z2214" s="103" t="str">
        <f t="shared" si="306"/>
        <v/>
      </c>
      <c r="AA2214" s="256"/>
      <c r="AB2214" s="186"/>
      <c r="AC2214" s="186"/>
      <c r="AD2214" s="203"/>
      <c r="AF2214" s="203"/>
      <c r="AG2214" s="102" t="str">
        <f t="shared" si="308"/>
        <v/>
      </c>
      <c r="AH2214" s="10" t="str">
        <f t="shared" si="309"/>
        <v/>
      </c>
      <c r="AI2214" s="102"/>
      <c r="AJ2214" s="10"/>
      <c r="AK2214" s="10"/>
      <c r="AL2214" s="105"/>
      <c r="AM2214" s="102"/>
      <c r="AN2214" s="10"/>
      <c r="AO2214" s="10" t="str">
        <f t="shared" si="307"/>
        <v/>
      </c>
      <c r="AT2214" s="10"/>
      <c r="AU2214" s="10" t="str">
        <f>IF(O2214="include",AF2214,"")</f>
        <v/>
      </c>
      <c r="AV2214" s="54" t="str">
        <f>IF(P2214="include",AF2214,"")</f>
        <v/>
      </c>
    </row>
    <row r="2215" spans="1:48" s="54" customFormat="1" ht="30">
      <c r="A2215" s="10">
        <v>2367</v>
      </c>
      <c r="B2215" s="10"/>
      <c r="C2215" s="10" t="s">
        <v>2819</v>
      </c>
      <c r="D2215" s="10">
        <v>2</v>
      </c>
      <c r="E2215" s="10">
        <v>2</v>
      </c>
      <c r="F2215" s="10">
        <v>2</v>
      </c>
      <c r="G2215" s="119" t="str">
        <f t="shared" si="310"/>
        <v>EXCLUDED</v>
      </c>
      <c r="H2215" s="147" t="s">
        <v>901</v>
      </c>
      <c r="I2215" s="189" t="s">
        <v>901</v>
      </c>
      <c r="J2215" s="10" t="str">
        <f>IF(AND(G2215="Excluded", H2215="Excluded"), "Mutually Excluded", IF(AND(OR(G2215="CERTAINLY INCLUDED", G2215="INCLUDED", G2215="MAYBE" ), OR(H2215="INCLUDED", H2215="MAYBE")), "MUTUALLY INCLUDED", IF(AND(G2215="MAYBE", H2215="MAYBE"), "Mutually MAYBE", IF(AND(G2215="Excluded", OR(H2215="INCLUDED", H2215="MAYBE")), "AI: No, Human: Yes", IF(AND(H2215="Excluded", OR(G2215="INCLUDED", G2215="CERTAINLY INCLUDED", G2215="MAYBE")), "AI: Yes, Human: No", "Other Conflict")))))</f>
        <v>Mutually Excluded</v>
      </c>
      <c r="K2215" s="10"/>
      <c r="L2215" s="10"/>
      <c r="N2215" s="220" t="s">
        <v>19</v>
      </c>
      <c r="O2215" s="54" t="str">
        <f>IF(J2215="Mutually Excluded","Exclude",IF(J2215= "Mutually Included","Include",M2215))</f>
        <v>Exclude</v>
      </c>
      <c r="P2215" s="54" t="str">
        <f>'Humans Alignment T&amp;A'!Z2215</f>
        <v>Exclude</v>
      </c>
      <c r="Q2215" s="120" t="str">
        <f>IF(AND(O2215="Exclude", P2215="Exclude"), "Mutually Excluded", IF(AND(OR(O2215="CERTAINLY INCLUDED", O2215="INCLUDE" ), OR(P2215="INCLUDE", P2215="MAYBE")), "MUTUALLY INCLUDED", IF(AND(O2215="MAYBE", P2215="MAYBE"), "Mutually MAYBE", IF(AND(O2215="Exclude", OR(P2215="INCLUDE", P2215="MAYBE")), "AI+Hum: No, Hum1+2: Yes", IF(AND(P2215="Exclude", OR(O2215="INCLUDE", O2215="CERTAINLY INCLUDED", H2215="MAYBE")), "Ai+hum: Yes, Hum1+2: No", "Other Conflict")))))</f>
        <v>Mutually Excluded</v>
      </c>
      <c r="U2215" s="121" t="str">
        <f>IF(Q2215="Mutually Excluded","Exclude",IF(Q2215= "Mutually Included","Include",R2215))</f>
        <v>Exclude</v>
      </c>
      <c r="V2215" s="122"/>
      <c r="X2215" s="122"/>
      <c r="Y2215" s="122"/>
      <c r="Z2215" s="103" t="str">
        <f t="shared" si="306"/>
        <v/>
      </c>
      <c r="AA2215" s="256"/>
      <c r="AB2215" s="186"/>
      <c r="AC2215" s="186"/>
      <c r="AD2215" s="203"/>
      <c r="AF2215" s="203"/>
      <c r="AG2215" s="102" t="str">
        <f t="shared" si="308"/>
        <v/>
      </c>
      <c r="AH2215" s="10" t="str">
        <f t="shared" si="309"/>
        <v/>
      </c>
      <c r="AI2215" s="102"/>
      <c r="AJ2215" s="10"/>
      <c r="AK2215" s="10"/>
      <c r="AL2215" s="105"/>
      <c r="AM2215" s="102"/>
      <c r="AN2215" s="10"/>
      <c r="AO2215" s="10" t="str">
        <f t="shared" si="307"/>
        <v/>
      </c>
      <c r="AT2215" s="10"/>
      <c r="AU2215" s="10" t="str">
        <f>IF(O2215="include",AF2215,"")</f>
        <v/>
      </c>
      <c r="AV2215" s="54" t="str">
        <f>IF(P2215="include",AF2215,"")</f>
        <v/>
      </c>
    </row>
    <row r="2216" spans="1:48" s="54" customFormat="1" ht="30">
      <c r="A2216" s="10">
        <v>2368</v>
      </c>
      <c r="B2216" s="10"/>
      <c r="C2216" s="10" t="s">
        <v>2820</v>
      </c>
      <c r="D2216" s="10">
        <v>1</v>
      </c>
      <c r="E2216" s="10">
        <v>1</v>
      </c>
      <c r="F2216" s="10">
        <v>1</v>
      </c>
      <c r="G2216" s="119" t="str">
        <f t="shared" si="310"/>
        <v>EXCLUDED</v>
      </c>
      <c r="H2216" s="147" t="s">
        <v>901</v>
      </c>
      <c r="I2216" s="189" t="s">
        <v>901</v>
      </c>
      <c r="J2216" s="10" t="str">
        <f>IF(AND(G2216="Excluded", H2216="Excluded"), "Mutually Excluded", IF(AND(OR(G2216="CERTAINLY INCLUDED", G2216="INCLUDED", G2216="MAYBE" ), OR(H2216="INCLUDED", H2216="MAYBE")), "MUTUALLY INCLUDED", IF(AND(G2216="MAYBE", H2216="MAYBE"), "Mutually MAYBE", IF(AND(G2216="Excluded", OR(H2216="INCLUDED", H2216="MAYBE")), "AI: No, Human: Yes", IF(AND(H2216="Excluded", OR(G2216="INCLUDED", G2216="CERTAINLY INCLUDED", G2216="MAYBE")), "AI: Yes, Human: No", "Other Conflict")))))</f>
        <v>Mutually Excluded</v>
      </c>
      <c r="K2216" s="10"/>
      <c r="L2216" s="10"/>
      <c r="N2216" s="220" t="s">
        <v>19</v>
      </c>
      <c r="O2216" s="54" t="str">
        <f>IF(J2216="Mutually Excluded","Exclude",IF(J2216= "Mutually Included","Include",M2216))</f>
        <v>Exclude</v>
      </c>
      <c r="P2216" s="54" t="str">
        <f>'Humans Alignment T&amp;A'!Z2216</f>
        <v>Exclude</v>
      </c>
      <c r="Q2216" s="120" t="str">
        <f>IF(AND(O2216="Exclude", P2216="Exclude"), "Mutually Excluded", IF(AND(OR(O2216="CERTAINLY INCLUDED", O2216="INCLUDE" ), OR(P2216="INCLUDE", P2216="MAYBE")), "MUTUALLY INCLUDED", IF(AND(O2216="MAYBE", P2216="MAYBE"), "Mutually MAYBE", IF(AND(O2216="Exclude", OR(P2216="INCLUDE", P2216="MAYBE")), "AI+Hum: No, Hum1+2: Yes", IF(AND(P2216="Exclude", OR(O2216="INCLUDE", O2216="CERTAINLY INCLUDED", H2216="MAYBE")), "Ai+hum: Yes, Hum1+2: No", "Other Conflict")))))</f>
        <v>Mutually Excluded</v>
      </c>
      <c r="U2216" s="121" t="str">
        <f>IF(Q2216="Mutually Excluded","Exclude",IF(Q2216= "Mutually Included","Include",R2216))</f>
        <v>Exclude</v>
      </c>
      <c r="V2216" s="122"/>
      <c r="X2216" s="122"/>
      <c r="Y2216" s="122"/>
      <c r="Z2216" s="103" t="str">
        <f t="shared" si="306"/>
        <v/>
      </c>
      <c r="AA2216" s="256"/>
      <c r="AB2216" s="186"/>
      <c r="AC2216" s="186"/>
      <c r="AD2216" s="203"/>
      <c r="AF2216" s="203"/>
      <c r="AG2216" s="102" t="str">
        <f t="shared" si="308"/>
        <v/>
      </c>
      <c r="AH2216" s="10" t="str">
        <f t="shared" si="309"/>
        <v/>
      </c>
      <c r="AI2216" s="102"/>
      <c r="AJ2216" s="10"/>
      <c r="AK2216" s="10"/>
      <c r="AL2216" s="105"/>
      <c r="AM2216" s="102"/>
      <c r="AN2216" s="10"/>
      <c r="AO2216" s="10" t="str">
        <f t="shared" si="307"/>
        <v/>
      </c>
      <c r="AT2216" s="10"/>
      <c r="AU2216" s="10" t="str">
        <f>IF(O2216="include",AF2216,"")</f>
        <v/>
      </c>
      <c r="AV2216" s="54" t="str">
        <f>IF(P2216="include",AF2216,"")</f>
        <v/>
      </c>
    </row>
    <row r="2217" spans="1:48" s="54" customFormat="1" ht="30">
      <c r="A2217" s="10">
        <v>2369</v>
      </c>
      <c r="B2217" s="10"/>
      <c r="C2217" s="10" t="s">
        <v>2821</v>
      </c>
      <c r="D2217" s="10">
        <v>1</v>
      </c>
      <c r="E2217" s="10">
        <v>2</v>
      </c>
      <c r="F2217" s="10">
        <v>1</v>
      </c>
      <c r="G2217" s="119" t="str">
        <f t="shared" si="310"/>
        <v>EXCLUDED</v>
      </c>
      <c r="H2217" s="147" t="s">
        <v>901</v>
      </c>
      <c r="I2217" s="189" t="s">
        <v>901</v>
      </c>
      <c r="J2217" s="10" t="str">
        <f>IF(AND(G2217="Excluded", H2217="Excluded"), "Mutually Excluded", IF(AND(OR(G2217="CERTAINLY INCLUDED", G2217="INCLUDED", G2217="MAYBE" ), OR(H2217="INCLUDED", H2217="MAYBE")), "MUTUALLY INCLUDED", IF(AND(G2217="MAYBE", H2217="MAYBE"), "Mutually MAYBE", IF(AND(G2217="Excluded", OR(H2217="INCLUDED", H2217="MAYBE")), "AI: No, Human: Yes", IF(AND(H2217="Excluded", OR(G2217="INCLUDED", G2217="CERTAINLY INCLUDED", G2217="MAYBE")), "AI: Yes, Human: No", "Other Conflict")))))</f>
        <v>Mutually Excluded</v>
      </c>
      <c r="K2217" s="10"/>
      <c r="L2217" s="10"/>
      <c r="N2217" s="220" t="s">
        <v>19</v>
      </c>
      <c r="O2217" s="54" t="str">
        <f>IF(J2217="Mutually Excluded","Exclude",IF(J2217= "Mutually Included","Include",M2217))</f>
        <v>Exclude</v>
      </c>
      <c r="P2217" s="54" t="str">
        <f>'Humans Alignment T&amp;A'!Z2217</f>
        <v>Exclude</v>
      </c>
      <c r="Q2217" s="120" t="str">
        <f>IF(AND(O2217="Exclude", P2217="Exclude"), "Mutually Excluded", IF(AND(OR(O2217="CERTAINLY INCLUDED", O2217="INCLUDE" ), OR(P2217="INCLUDE", P2217="MAYBE")), "MUTUALLY INCLUDED", IF(AND(O2217="MAYBE", P2217="MAYBE"), "Mutually MAYBE", IF(AND(O2217="Exclude", OR(P2217="INCLUDE", P2217="MAYBE")), "AI+Hum: No, Hum1+2: Yes", IF(AND(P2217="Exclude", OR(O2217="INCLUDE", O2217="CERTAINLY INCLUDED", H2217="MAYBE")), "Ai+hum: Yes, Hum1+2: No", "Other Conflict")))))</f>
        <v>Mutually Excluded</v>
      </c>
      <c r="U2217" s="121" t="str">
        <f>IF(Q2217="Mutually Excluded","Exclude",IF(Q2217= "Mutually Included","Include",R2217))</f>
        <v>Exclude</v>
      </c>
      <c r="V2217" s="122"/>
      <c r="X2217" s="122"/>
      <c r="Y2217" s="122"/>
      <c r="Z2217" s="103" t="str">
        <f t="shared" si="306"/>
        <v/>
      </c>
      <c r="AA2217" s="256"/>
      <c r="AB2217" s="186"/>
      <c r="AC2217" s="186"/>
      <c r="AD2217" s="203"/>
      <c r="AF2217" s="203"/>
      <c r="AG2217" s="102" t="str">
        <f t="shared" si="308"/>
        <v/>
      </c>
      <c r="AH2217" s="10" t="str">
        <f t="shared" si="309"/>
        <v/>
      </c>
      <c r="AI2217" s="102"/>
      <c r="AJ2217" s="10"/>
      <c r="AK2217" s="10"/>
      <c r="AL2217" s="105"/>
      <c r="AM2217" s="102"/>
      <c r="AN2217" s="10"/>
      <c r="AO2217" s="10" t="str">
        <f t="shared" si="307"/>
        <v/>
      </c>
      <c r="AT2217" s="10"/>
      <c r="AU2217" s="10" t="str">
        <f>IF(O2217="include",AF2217,"")</f>
        <v/>
      </c>
      <c r="AV2217" s="54" t="str">
        <f>IF(P2217="include",AF2217,"")</f>
        <v/>
      </c>
    </row>
    <row r="2218" spans="1:48" s="54" customFormat="1" ht="45">
      <c r="A2218" s="10">
        <v>2370</v>
      </c>
      <c r="B2218" s="10"/>
      <c r="C2218" s="10" t="s">
        <v>407</v>
      </c>
      <c r="D2218" s="10">
        <v>4</v>
      </c>
      <c r="E2218" s="10">
        <v>5</v>
      </c>
      <c r="F2218" s="10">
        <v>4</v>
      </c>
      <c r="G2218" s="119" t="str">
        <f t="shared" si="310"/>
        <v>MAYBE</v>
      </c>
      <c r="H2218" s="147" t="s">
        <v>901</v>
      </c>
      <c r="I2218" s="189" t="s">
        <v>901</v>
      </c>
      <c r="J2218" s="10" t="str">
        <f>IF(AND(G2218="Excluded", H2218="Excluded"), "Mutually Excluded", IF(AND(OR(G2218="CERTAINLY INCLUDED", G2218="INCLUDED", G2218="MAYBE" ), OR(H2218="INCLUDED", H2218="MAYBE")), "MUTUALLY INCLUDED", IF(AND(G2218="MAYBE", H2218="MAYBE"), "Mutually MAYBE", IF(AND(G2218="Excluded", OR(H2218="INCLUDED", H2218="MAYBE")), "AI: No, Human: Yes", IF(AND(H2218="Excluded", OR(G2218="INCLUDED", G2218="CERTAINLY INCLUDED", G2218="MAYBE")), "AI: Yes, Human: No", "Other Conflict")))))</f>
        <v>AI: Yes, Human: No</v>
      </c>
      <c r="K2218" s="10" t="s">
        <v>3012</v>
      </c>
      <c r="L2218" s="10" t="s">
        <v>19</v>
      </c>
      <c r="M2218" s="54" t="s">
        <v>19</v>
      </c>
      <c r="N2218" s="220" t="s">
        <v>19</v>
      </c>
      <c r="O2218" s="54" t="str">
        <f>IF(J2218="Mutually Excluded","Exclude",IF(J2218= "Mutually Included","Include",M2218))</f>
        <v>Exclude</v>
      </c>
      <c r="P2218" s="54" t="str">
        <f>'Humans Alignment T&amp;A'!Z2218</f>
        <v>Exclude</v>
      </c>
      <c r="Q2218" s="120" t="str">
        <f>IF(AND(O2218="Exclude", P2218="Exclude"), "Mutually Excluded", IF(AND(OR(O2218="CERTAINLY INCLUDED", O2218="INCLUDE" ), OR(P2218="INCLUDE", P2218="MAYBE")), "MUTUALLY INCLUDED", IF(AND(O2218="MAYBE", P2218="MAYBE"), "Mutually MAYBE", IF(AND(O2218="Exclude", OR(P2218="INCLUDE", P2218="MAYBE")), "AI+Hum: No, Hum1+2: Yes", IF(AND(P2218="Exclude", OR(O2218="INCLUDE", O2218="CERTAINLY INCLUDED", H2218="MAYBE")), "Ai+hum: Yes, Hum1+2: No", "Other Conflict")))))</f>
        <v>Mutually Excluded</v>
      </c>
      <c r="U2218" s="121" t="str">
        <f>IF(Q2218="Mutually Excluded","Exclude",IF(Q2218= "Mutually Included","Include",R2218))</f>
        <v>Exclude</v>
      </c>
      <c r="V2218" s="122"/>
      <c r="X2218" s="122"/>
      <c r="Y2218" s="122"/>
      <c r="Z2218" s="103" t="str">
        <f t="shared" si="306"/>
        <v/>
      </c>
      <c r="AA2218" s="256"/>
      <c r="AB2218" s="186"/>
      <c r="AC2218" s="186"/>
      <c r="AD2218" s="203"/>
      <c r="AF2218" s="203"/>
      <c r="AG2218" s="102" t="str">
        <f t="shared" si="308"/>
        <v/>
      </c>
      <c r="AH2218" s="10" t="str">
        <f t="shared" si="309"/>
        <v/>
      </c>
      <c r="AI2218" s="102"/>
      <c r="AJ2218" s="10"/>
      <c r="AK2218" s="10"/>
      <c r="AL2218" s="105"/>
      <c r="AM2218" s="102"/>
      <c r="AN2218" s="10"/>
      <c r="AO2218" s="10" t="str">
        <f t="shared" si="307"/>
        <v/>
      </c>
      <c r="AT2218" s="10"/>
      <c r="AU2218" s="10" t="str">
        <f>IF(O2218="include",AF2218,"")</f>
        <v/>
      </c>
      <c r="AV2218" s="54" t="str">
        <f>IF(P2218="include",AF2218,"")</f>
        <v/>
      </c>
    </row>
    <row r="2219" spans="1:48" s="54" customFormat="1" ht="45">
      <c r="A2219" s="10">
        <v>2371</v>
      </c>
      <c r="B2219" s="10"/>
      <c r="C2219" s="10" t="s">
        <v>2822</v>
      </c>
      <c r="D2219" s="10">
        <v>3</v>
      </c>
      <c r="E2219" s="10">
        <v>3</v>
      </c>
      <c r="F2219" s="10">
        <v>3</v>
      </c>
      <c r="G2219" s="119" t="str">
        <f t="shared" si="310"/>
        <v>EXCLUDED</v>
      </c>
      <c r="H2219" s="147" t="s">
        <v>901</v>
      </c>
      <c r="I2219" s="189" t="s">
        <v>901</v>
      </c>
      <c r="J2219" s="10" t="str">
        <f>IF(AND(G2219="Excluded", H2219="Excluded"), "Mutually Excluded", IF(AND(OR(G2219="CERTAINLY INCLUDED", G2219="INCLUDED", G2219="MAYBE" ), OR(H2219="INCLUDED", H2219="MAYBE")), "MUTUALLY INCLUDED", IF(AND(G2219="MAYBE", H2219="MAYBE"), "Mutually MAYBE", IF(AND(G2219="Excluded", OR(H2219="INCLUDED", H2219="MAYBE")), "AI: No, Human: Yes", IF(AND(H2219="Excluded", OR(G2219="INCLUDED", G2219="CERTAINLY INCLUDED", G2219="MAYBE")), "AI: Yes, Human: No", "Other Conflict")))))</f>
        <v>Mutually Excluded</v>
      </c>
      <c r="K2219" s="10"/>
      <c r="L2219" s="10"/>
      <c r="N2219" s="220" t="s">
        <v>19</v>
      </c>
      <c r="O2219" s="54" t="str">
        <f>IF(J2219="Mutually Excluded","Exclude",IF(J2219= "Mutually Included","Include",M2219))</f>
        <v>Exclude</v>
      </c>
      <c r="P2219" s="54" t="str">
        <f>'Humans Alignment T&amp;A'!Z2219</f>
        <v>Exclude</v>
      </c>
      <c r="Q2219" s="120" t="str">
        <f>IF(AND(O2219="Exclude", P2219="Exclude"), "Mutually Excluded", IF(AND(OR(O2219="CERTAINLY INCLUDED", O2219="INCLUDE" ), OR(P2219="INCLUDE", P2219="MAYBE")), "MUTUALLY INCLUDED", IF(AND(O2219="MAYBE", P2219="MAYBE"), "Mutually MAYBE", IF(AND(O2219="Exclude", OR(P2219="INCLUDE", P2219="MAYBE")), "AI+Hum: No, Hum1+2: Yes", IF(AND(P2219="Exclude", OR(O2219="INCLUDE", O2219="CERTAINLY INCLUDED", H2219="MAYBE")), "Ai+hum: Yes, Hum1+2: No", "Other Conflict")))))</f>
        <v>Mutually Excluded</v>
      </c>
      <c r="U2219" s="121" t="str">
        <f>IF(Q2219="Mutually Excluded","Exclude",IF(Q2219= "Mutually Included","Include",R2219))</f>
        <v>Exclude</v>
      </c>
      <c r="V2219" s="122"/>
      <c r="X2219" s="122"/>
      <c r="Y2219" s="122"/>
      <c r="Z2219" s="103" t="str">
        <f t="shared" si="306"/>
        <v/>
      </c>
      <c r="AA2219" s="256"/>
      <c r="AB2219" s="186"/>
      <c r="AC2219" s="186"/>
      <c r="AD2219" s="203"/>
      <c r="AF2219" s="203"/>
      <c r="AG2219" s="102" t="str">
        <f t="shared" si="308"/>
        <v/>
      </c>
      <c r="AH2219" s="10" t="str">
        <f t="shared" si="309"/>
        <v/>
      </c>
      <c r="AI2219" s="102"/>
      <c r="AJ2219" s="10"/>
      <c r="AK2219" s="10"/>
      <c r="AL2219" s="105"/>
      <c r="AM2219" s="102"/>
      <c r="AN2219" s="10"/>
      <c r="AO2219" s="10" t="str">
        <f t="shared" si="307"/>
        <v/>
      </c>
      <c r="AT2219" s="10"/>
      <c r="AU2219" s="10" t="str">
        <f>IF(O2219="include",AF2219,"")</f>
        <v/>
      </c>
      <c r="AV2219" s="54" t="str">
        <f>IF(P2219="include",AF2219,"")</f>
        <v/>
      </c>
    </row>
    <row r="2220" spans="1:48" s="54" customFormat="1" ht="27" customHeight="1" thickBot="1">
      <c r="A2220" s="10">
        <v>2372</v>
      </c>
      <c r="B2220" s="10"/>
      <c r="C2220" s="10" t="s">
        <v>2823</v>
      </c>
      <c r="D2220" s="10">
        <v>4</v>
      </c>
      <c r="E2220" s="10">
        <v>4</v>
      </c>
      <c r="F2220" s="10">
        <v>3</v>
      </c>
      <c r="G2220" s="119" t="str">
        <f t="shared" si="310"/>
        <v>EXCLUDED</v>
      </c>
      <c r="H2220" s="147" t="s">
        <v>901</v>
      </c>
      <c r="I2220" s="189" t="s">
        <v>901</v>
      </c>
      <c r="J2220" s="10" t="str">
        <f>IF(AND(G2220="Excluded", H2220="Excluded"), "Mutually Excluded", IF(AND(OR(G2220="CERTAINLY INCLUDED", G2220="INCLUDED", G2220="MAYBE" ), OR(H2220="INCLUDED", H2220="MAYBE")), "MUTUALLY INCLUDED", IF(AND(G2220="MAYBE", H2220="MAYBE"), "Mutually MAYBE", IF(AND(G2220="Excluded", OR(H2220="INCLUDED", H2220="MAYBE")), "AI: No, Human: Yes", IF(AND(H2220="Excluded", OR(G2220="INCLUDED", G2220="CERTAINLY INCLUDED", G2220="MAYBE")), "AI: Yes, Human: No", "Other Conflict")))))</f>
        <v>Mutually Excluded</v>
      </c>
      <c r="K2220" s="10"/>
      <c r="L2220" s="10"/>
      <c r="N2220" s="220" t="s">
        <v>19</v>
      </c>
      <c r="O2220" s="54" t="str">
        <f>IF(J2220="Mutually Excluded","Exclude",IF(J2220= "Mutually Included","Include",M2220))</f>
        <v>Exclude</v>
      </c>
      <c r="P2220" s="54" t="str">
        <f>'Humans Alignment T&amp;A'!Z2220</f>
        <v>Exclude</v>
      </c>
      <c r="Q2220" s="120" t="str">
        <f>IF(AND(O2220="Exclude", P2220="Exclude"), "Mutually Excluded", IF(AND(OR(O2220="CERTAINLY INCLUDED", O2220="INCLUDE" ), OR(P2220="INCLUDE", P2220="MAYBE")), "MUTUALLY INCLUDED", IF(AND(O2220="MAYBE", P2220="MAYBE"), "Mutually MAYBE", IF(AND(O2220="Exclude", OR(P2220="INCLUDE", P2220="MAYBE")), "AI+Hum: No, Hum1+2: Yes", IF(AND(P2220="Exclude", OR(O2220="INCLUDE", O2220="CERTAINLY INCLUDED", H2220="MAYBE")), "Ai+hum: Yes, Hum1+2: No", "Other Conflict")))))</f>
        <v>Mutually Excluded</v>
      </c>
      <c r="U2220" s="121" t="str">
        <f>IF(Q2220="Mutually Excluded","Exclude",IF(Q2220= "Mutually Included","Include",R2220))</f>
        <v>Exclude</v>
      </c>
      <c r="V2220" s="122"/>
      <c r="X2220" s="122"/>
      <c r="Y2220" s="122"/>
      <c r="Z2220" s="103" t="str">
        <f t="shared" si="306"/>
        <v/>
      </c>
      <c r="AA2220" s="256"/>
      <c r="AB2220" s="186"/>
      <c r="AC2220" s="186"/>
      <c r="AD2220" s="203"/>
      <c r="AF2220" s="203"/>
      <c r="AG2220" s="102" t="str">
        <f t="shared" si="308"/>
        <v/>
      </c>
      <c r="AH2220" s="10" t="str">
        <f t="shared" si="309"/>
        <v/>
      </c>
      <c r="AI2220" s="102"/>
      <c r="AJ2220" s="10"/>
      <c r="AK2220" s="10"/>
      <c r="AL2220" s="105"/>
      <c r="AM2220" s="102"/>
      <c r="AN2220" s="10"/>
      <c r="AO2220" s="10" t="str">
        <f t="shared" si="307"/>
        <v/>
      </c>
      <c r="AT2220" s="10"/>
      <c r="AU2220" s="10" t="str">
        <f>IF(O2220="include",AF2220,"")</f>
        <v/>
      </c>
      <c r="AV2220" s="54" t="str">
        <f>IF(P2220="include",AF2220,"")</f>
        <v/>
      </c>
    </row>
    <row r="2221" spans="1:48" s="54" customFormat="1" ht="70.150000000000006" customHeight="1" thickBot="1">
      <c r="A2221" s="10">
        <v>2373</v>
      </c>
      <c r="B2221" s="10"/>
      <c r="C2221" s="10" t="s">
        <v>1377</v>
      </c>
      <c r="D2221" s="10">
        <v>4</v>
      </c>
      <c r="E2221" s="10">
        <v>3</v>
      </c>
      <c r="F2221" s="10">
        <v>3</v>
      </c>
      <c r="G2221" s="119" t="str">
        <f t="shared" si="310"/>
        <v>EXCLUDED</v>
      </c>
      <c r="H2221" s="147" t="s">
        <v>901</v>
      </c>
      <c r="I2221" s="189" t="s">
        <v>901</v>
      </c>
      <c r="J2221" s="10" t="str">
        <f>IF(AND(G2221="Excluded", H2221="Excluded"), "Mutually Excluded", IF(AND(OR(G2221="CERTAINLY INCLUDED", G2221="INCLUDED", G2221="MAYBE" ), OR(H2221="INCLUDED", H2221="MAYBE")), "MUTUALLY INCLUDED", IF(AND(G2221="MAYBE", H2221="MAYBE"), "Mutually MAYBE", IF(AND(G2221="Excluded", OR(H2221="INCLUDED", H2221="MAYBE")), "AI: No, Human: Yes", IF(AND(H2221="Excluded", OR(G2221="INCLUDED", G2221="CERTAINLY INCLUDED", G2221="MAYBE")), "AI: Yes, Human: No", "Other Conflict")))))</f>
        <v>Mutually Excluded</v>
      </c>
      <c r="K2221" s="10"/>
      <c r="L2221" s="10"/>
      <c r="N2221" s="220" t="s">
        <v>19</v>
      </c>
      <c r="O2221" s="54" t="str">
        <f>IF(J2221="Mutually Excluded","Exclude",IF(J2221= "Mutually Included","Include",M2221))</f>
        <v>Exclude</v>
      </c>
      <c r="P2221" s="54" t="str">
        <f>'Humans Alignment T&amp;A'!Z2221</f>
        <v>Exclude</v>
      </c>
      <c r="Q2221" s="120" t="str">
        <f>IF(AND(O2221="Exclude", P2221="Exclude"), "Mutually Excluded", IF(AND(OR(O2221="CERTAINLY INCLUDED", O2221="INCLUDE" ), OR(P2221="INCLUDE", P2221="MAYBE")), "MUTUALLY INCLUDED", IF(AND(O2221="MAYBE", P2221="MAYBE"), "Mutually MAYBE", IF(AND(O2221="Exclude", OR(P2221="INCLUDE", P2221="MAYBE")), "AI+Hum: No, Hum1+2: Yes", IF(AND(P2221="Exclude", OR(O2221="INCLUDE", O2221="CERTAINLY INCLUDED", H2221="MAYBE")), "Ai+hum: Yes, Hum1+2: No", "Other Conflict")))))</f>
        <v>Mutually Excluded</v>
      </c>
      <c r="U2221" s="121" t="str">
        <f>IF(Q2221="Mutually Excluded","Exclude",IF(Q2221= "Mutually Included","Include",R2221))</f>
        <v>Exclude</v>
      </c>
      <c r="V2221" s="122"/>
      <c r="X2221" s="201"/>
      <c r="Y2221" s="123"/>
      <c r="Z2221" s="103"/>
      <c r="AA2221" s="149"/>
      <c r="AB2221" s="186"/>
      <c r="AC2221" s="186"/>
      <c r="AD2221" s="203"/>
      <c r="AF2221" s="203"/>
      <c r="AG2221" s="102"/>
      <c r="AH2221" s="10"/>
      <c r="AI2221" s="184"/>
      <c r="AJ2221" s="10"/>
      <c r="AK2221" s="10"/>
      <c r="AL2221" s="135"/>
      <c r="AM2221" s="102"/>
      <c r="AN2221" s="10"/>
      <c r="AO2221" s="10"/>
      <c r="AP2221" s="125"/>
      <c r="AT2221" s="10"/>
      <c r="AU2221" s="10" t="str">
        <f>IF(O2221="include",AF2221,"")</f>
        <v/>
      </c>
      <c r="AV2221" s="54" t="str">
        <f>IF(P2221="include",AF2221,"")</f>
        <v/>
      </c>
    </row>
    <row r="2222" spans="1:48" s="54" customFormat="1" ht="30">
      <c r="A2222" s="10">
        <v>2374</v>
      </c>
      <c r="B2222" s="10"/>
      <c r="C2222" s="10" t="s">
        <v>1916</v>
      </c>
      <c r="D2222" s="10">
        <v>2</v>
      </c>
      <c r="E2222" s="10">
        <v>2</v>
      </c>
      <c r="F2222" s="10">
        <v>2</v>
      </c>
      <c r="G2222" s="119" t="str">
        <f t="shared" si="310"/>
        <v>EXCLUDED</v>
      </c>
      <c r="H2222" s="147" t="s">
        <v>901</v>
      </c>
      <c r="I2222" s="189" t="s">
        <v>901</v>
      </c>
      <c r="J2222" s="10" t="str">
        <f>IF(AND(G2222="Excluded", H2222="Excluded"), "Mutually Excluded", IF(AND(OR(G2222="CERTAINLY INCLUDED", G2222="INCLUDED", G2222="MAYBE" ), OR(H2222="INCLUDED", H2222="MAYBE")), "MUTUALLY INCLUDED", IF(AND(G2222="MAYBE", H2222="MAYBE"), "Mutually MAYBE", IF(AND(G2222="Excluded", OR(H2222="INCLUDED", H2222="MAYBE")), "AI: No, Human: Yes", IF(AND(H2222="Excluded", OR(G2222="INCLUDED", G2222="CERTAINLY INCLUDED", G2222="MAYBE")), "AI: Yes, Human: No", "Other Conflict")))))</f>
        <v>Mutually Excluded</v>
      </c>
      <c r="K2222" s="10"/>
      <c r="L2222" s="10"/>
      <c r="N2222" s="220" t="s">
        <v>19</v>
      </c>
      <c r="O2222" s="54" t="str">
        <f>IF(J2222="Mutually Excluded","Exclude",IF(J2222= "Mutually Included","Include",M2222))</f>
        <v>Exclude</v>
      </c>
      <c r="P2222" s="54" t="str">
        <f>'Humans Alignment T&amp;A'!Z2222</f>
        <v>Exclude</v>
      </c>
      <c r="Q2222" s="120" t="str">
        <f>IF(AND(O2222="Exclude", P2222="Exclude"), "Mutually Excluded", IF(AND(OR(O2222="CERTAINLY INCLUDED", O2222="INCLUDE" ), OR(P2222="INCLUDE", P2222="MAYBE")), "MUTUALLY INCLUDED", IF(AND(O2222="MAYBE", P2222="MAYBE"), "Mutually MAYBE", IF(AND(O2222="Exclude", OR(P2222="INCLUDE", P2222="MAYBE")), "AI+Hum: No, Hum1+2: Yes", IF(AND(P2222="Exclude", OR(O2222="INCLUDE", O2222="CERTAINLY INCLUDED", H2222="MAYBE")), "Ai+hum: Yes, Hum1+2: No", "Other Conflict")))))</f>
        <v>Mutually Excluded</v>
      </c>
      <c r="U2222" s="121" t="str">
        <f>IF(Q2222="Mutually Excluded","Exclude",IF(Q2222= "Mutually Included","Include",R2222))</f>
        <v>Exclude</v>
      </c>
      <c r="V2222" s="122"/>
      <c r="X2222" s="122"/>
      <c r="Y2222" s="122"/>
      <c r="Z2222" s="103" t="str">
        <f t="shared" ref="Z2222:Z2284" si="311">IF(OR(ISBLANK(AF2222), ISBLANK(V2222)), "", IF(AND(OR(AF2222="Include", AF2222="Maybe"), OR(V2222="Include", V2222="Maybe", V2222="Certainly Included")), "Mutually Included", IF(AND(AF2222="Exclude", V2222="Exclude"), "Mutually Excluded", IF(AND(AF2222="Exclude", OR(V2222="Include", V2222="Maybe")), "Nikos Excluded, Cindy Included", IF(AND(OR(AF2222="Include", AF2222="Maybe"), V2222="Exclude"), "Nikos Included, Cindy Excluded", "Pal")))))</f>
        <v/>
      </c>
      <c r="AA2222" s="256"/>
      <c r="AB2222" s="186"/>
      <c r="AC2222" s="186"/>
      <c r="AD2222" s="203"/>
      <c r="AF2222" s="203"/>
      <c r="AG2222" s="102" t="str">
        <f t="shared" si="308"/>
        <v/>
      </c>
      <c r="AH2222" s="10" t="str">
        <f t="shared" si="309"/>
        <v/>
      </c>
      <c r="AI2222" s="102"/>
      <c r="AJ2222" s="10"/>
      <c r="AK2222" s="10"/>
      <c r="AL2222" s="105"/>
      <c r="AM2222" s="102"/>
      <c r="AN2222" s="10"/>
      <c r="AO2222" s="10" t="str">
        <f t="shared" ref="AO2222:AO2284" si="312">IF(OR(ISBLANK(AF2222), ISBLANK(AP2222)), "", IF(AND(OR(AF2222="Include", AF2222="Maybe"), OR(AP2222="Include", AP2222="Maybe", AP2222="Certainly Included")), "Mutually Included", IF(AND(AF2222="Exclude", AP2222="Exclude"), "Mutually Excluded", IF(AND(AF2222="Exclude", OR(AP2222="Include", AP2222="Maybe",, AP2222="Certainly Included")), "Human Excluded, AI Included", IF(AND(OR(AF2222="Include", AF2222="Maybe"), AP2222="Exclude"), "Human Included, AI Excluded", "Pal")))))</f>
        <v/>
      </c>
      <c r="AT2222" s="10"/>
      <c r="AU2222" s="10" t="str">
        <f>IF(O2222="include",AF2222,"")</f>
        <v/>
      </c>
      <c r="AV2222" s="54" t="str">
        <f>IF(P2222="include",AF2222,"")</f>
        <v/>
      </c>
    </row>
    <row r="2223" spans="1:48" s="54" customFormat="1" ht="30">
      <c r="A2223" s="10">
        <v>2375</v>
      </c>
      <c r="B2223" s="10"/>
      <c r="C2223" s="10" t="s">
        <v>2825</v>
      </c>
      <c r="D2223" s="10">
        <v>1</v>
      </c>
      <c r="E2223" s="10">
        <v>1</v>
      </c>
      <c r="F2223" s="10">
        <v>1</v>
      </c>
      <c r="G2223" s="119" t="str">
        <f t="shared" si="310"/>
        <v>EXCLUDED</v>
      </c>
      <c r="H2223" s="147" t="s">
        <v>901</v>
      </c>
      <c r="I2223" s="189" t="s">
        <v>901</v>
      </c>
      <c r="J2223" s="10" t="str">
        <f>IF(AND(G2223="Excluded", H2223="Excluded"), "Mutually Excluded", IF(AND(OR(G2223="CERTAINLY INCLUDED", G2223="INCLUDED", G2223="MAYBE" ), OR(H2223="INCLUDED", H2223="MAYBE")), "MUTUALLY INCLUDED", IF(AND(G2223="MAYBE", H2223="MAYBE"), "Mutually MAYBE", IF(AND(G2223="Excluded", OR(H2223="INCLUDED", H2223="MAYBE")), "AI: No, Human: Yes", IF(AND(H2223="Excluded", OR(G2223="INCLUDED", G2223="CERTAINLY INCLUDED", G2223="MAYBE")), "AI: Yes, Human: No", "Other Conflict")))))</f>
        <v>Mutually Excluded</v>
      </c>
      <c r="K2223" s="10"/>
      <c r="L2223" s="10"/>
      <c r="N2223" s="220" t="s">
        <v>19</v>
      </c>
      <c r="O2223" s="54" t="str">
        <f>IF(J2223="Mutually Excluded","Exclude",IF(J2223= "Mutually Included","Include",M2223))</f>
        <v>Exclude</v>
      </c>
      <c r="P2223" s="54" t="str">
        <f>'Humans Alignment T&amp;A'!Z2223</f>
        <v>Exclude</v>
      </c>
      <c r="Q2223" s="120" t="str">
        <f>IF(AND(O2223="Exclude", P2223="Exclude"), "Mutually Excluded", IF(AND(OR(O2223="CERTAINLY INCLUDED", O2223="INCLUDE" ), OR(P2223="INCLUDE", P2223="MAYBE")), "MUTUALLY INCLUDED", IF(AND(O2223="MAYBE", P2223="MAYBE"), "Mutually MAYBE", IF(AND(O2223="Exclude", OR(P2223="INCLUDE", P2223="MAYBE")), "AI+Hum: No, Hum1+2: Yes", IF(AND(P2223="Exclude", OR(O2223="INCLUDE", O2223="CERTAINLY INCLUDED", H2223="MAYBE")), "Ai+hum: Yes, Hum1+2: No", "Other Conflict")))))</f>
        <v>Mutually Excluded</v>
      </c>
      <c r="U2223" s="121" t="str">
        <f>IF(Q2223="Mutually Excluded","Exclude",IF(Q2223= "Mutually Included","Include",R2223))</f>
        <v>Exclude</v>
      </c>
      <c r="V2223" s="122"/>
      <c r="X2223" s="122"/>
      <c r="Y2223" s="122"/>
      <c r="Z2223" s="103" t="str">
        <f t="shared" si="311"/>
        <v/>
      </c>
      <c r="AA2223" s="256"/>
      <c r="AB2223" s="186"/>
      <c r="AC2223" s="186"/>
      <c r="AD2223" s="203"/>
      <c r="AF2223" s="203"/>
      <c r="AG2223" s="102" t="str">
        <f t="shared" si="308"/>
        <v/>
      </c>
      <c r="AH2223" s="10" t="str">
        <f t="shared" si="309"/>
        <v/>
      </c>
      <c r="AI2223" s="102"/>
      <c r="AJ2223" s="10"/>
      <c r="AK2223" s="10"/>
      <c r="AL2223" s="105"/>
      <c r="AM2223" s="102"/>
      <c r="AN2223" s="10"/>
      <c r="AO2223" s="10" t="str">
        <f t="shared" si="312"/>
        <v/>
      </c>
      <c r="AT2223" s="10"/>
      <c r="AU2223" s="10" t="str">
        <f>IF(O2223="include",AF2223,"")</f>
        <v/>
      </c>
      <c r="AV2223" s="54" t="str">
        <f>IF(P2223="include",AF2223,"")</f>
        <v/>
      </c>
    </row>
    <row r="2224" spans="1:48" s="54" customFormat="1" ht="45">
      <c r="A2224" s="10">
        <v>2376</v>
      </c>
      <c r="B2224" s="10"/>
      <c r="C2224" s="10" t="s">
        <v>2826</v>
      </c>
      <c r="D2224" s="10">
        <v>4</v>
      </c>
      <c r="E2224" s="10">
        <v>3</v>
      </c>
      <c r="F2224" s="10">
        <v>4</v>
      </c>
      <c r="G2224" s="119" t="str">
        <f t="shared" si="310"/>
        <v>EXCLUDED</v>
      </c>
      <c r="H2224" s="147" t="s">
        <v>901</v>
      </c>
      <c r="I2224" s="189" t="s">
        <v>901</v>
      </c>
      <c r="J2224" s="10" t="str">
        <f>IF(AND(G2224="Excluded", H2224="Excluded"), "Mutually Excluded", IF(AND(OR(G2224="CERTAINLY INCLUDED", G2224="INCLUDED", G2224="MAYBE" ), OR(H2224="INCLUDED", H2224="MAYBE")), "MUTUALLY INCLUDED", IF(AND(G2224="MAYBE", H2224="MAYBE"), "Mutually MAYBE", IF(AND(G2224="Excluded", OR(H2224="INCLUDED", H2224="MAYBE")), "AI: No, Human: Yes", IF(AND(H2224="Excluded", OR(G2224="INCLUDED", G2224="CERTAINLY INCLUDED", G2224="MAYBE")), "AI: Yes, Human: No", "Other Conflict")))))</f>
        <v>Mutually Excluded</v>
      </c>
      <c r="K2224" s="10"/>
      <c r="L2224" s="10"/>
      <c r="N2224" s="220" t="s">
        <v>19</v>
      </c>
      <c r="O2224" s="54" t="str">
        <f>IF(J2224="Mutually Excluded","Exclude",IF(J2224= "Mutually Included","Include",M2224))</f>
        <v>Exclude</v>
      </c>
      <c r="P2224" s="54" t="str">
        <f>'Humans Alignment T&amp;A'!Z2224</f>
        <v>Exclude</v>
      </c>
      <c r="Q2224" s="120" t="str">
        <f>IF(AND(O2224="Exclude", P2224="Exclude"), "Mutually Excluded", IF(AND(OR(O2224="CERTAINLY INCLUDED", O2224="INCLUDE" ), OR(P2224="INCLUDE", P2224="MAYBE")), "MUTUALLY INCLUDED", IF(AND(O2224="MAYBE", P2224="MAYBE"), "Mutually MAYBE", IF(AND(O2224="Exclude", OR(P2224="INCLUDE", P2224="MAYBE")), "AI+Hum: No, Hum1+2: Yes", IF(AND(P2224="Exclude", OR(O2224="INCLUDE", O2224="CERTAINLY INCLUDED", H2224="MAYBE")), "Ai+hum: Yes, Hum1+2: No", "Other Conflict")))))</f>
        <v>Mutually Excluded</v>
      </c>
      <c r="U2224" s="121" t="str">
        <f>IF(Q2224="Mutually Excluded","Exclude",IF(Q2224= "Mutually Included","Include",R2224))</f>
        <v>Exclude</v>
      </c>
      <c r="V2224" s="122"/>
      <c r="X2224" s="122"/>
      <c r="Y2224" s="122"/>
      <c r="Z2224" s="103" t="str">
        <f t="shared" si="311"/>
        <v/>
      </c>
      <c r="AA2224" s="256"/>
      <c r="AB2224" s="186"/>
      <c r="AC2224" s="186"/>
      <c r="AD2224" s="203"/>
      <c r="AF2224" s="203"/>
      <c r="AG2224" s="102" t="str">
        <f t="shared" si="308"/>
        <v/>
      </c>
      <c r="AH2224" s="10" t="str">
        <f t="shared" si="309"/>
        <v/>
      </c>
      <c r="AI2224" s="102"/>
      <c r="AJ2224" s="10"/>
      <c r="AK2224" s="10"/>
      <c r="AL2224" s="105"/>
      <c r="AM2224" s="102"/>
      <c r="AN2224" s="10"/>
      <c r="AO2224" s="10" t="str">
        <f t="shared" si="312"/>
        <v/>
      </c>
      <c r="AT2224" s="10"/>
      <c r="AU2224" s="10" t="str">
        <f>IF(O2224="include",AF2224,"")</f>
        <v/>
      </c>
      <c r="AV2224" s="54" t="str">
        <f>IF(P2224="include",AF2224,"")</f>
        <v/>
      </c>
    </row>
    <row r="2225" spans="1:48" s="54" customFormat="1" ht="45">
      <c r="A2225" s="10">
        <v>2377</v>
      </c>
      <c r="B2225" s="10"/>
      <c r="C2225" s="10" t="s">
        <v>2827</v>
      </c>
      <c r="D2225" s="10">
        <v>2</v>
      </c>
      <c r="E2225" s="10">
        <v>2</v>
      </c>
      <c r="F2225" s="10">
        <v>3</v>
      </c>
      <c r="G2225" s="119" t="str">
        <f t="shared" si="310"/>
        <v>EXCLUDED</v>
      </c>
      <c r="H2225" s="147" t="s">
        <v>901</v>
      </c>
      <c r="I2225" s="189" t="s">
        <v>901</v>
      </c>
      <c r="J2225" s="10" t="str">
        <f>IF(AND(G2225="Excluded", H2225="Excluded"), "Mutually Excluded", IF(AND(OR(G2225="CERTAINLY INCLUDED", G2225="INCLUDED", G2225="MAYBE" ), OR(H2225="INCLUDED", H2225="MAYBE")), "MUTUALLY INCLUDED", IF(AND(G2225="MAYBE", H2225="MAYBE"), "Mutually MAYBE", IF(AND(G2225="Excluded", OR(H2225="INCLUDED", H2225="MAYBE")), "AI: No, Human: Yes", IF(AND(H2225="Excluded", OR(G2225="INCLUDED", G2225="CERTAINLY INCLUDED", G2225="MAYBE")), "AI: Yes, Human: No", "Other Conflict")))))</f>
        <v>Mutually Excluded</v>
      </c>
      <c r="K2225" s="10"/>
      <c r="L2225" s="10"/>
      <c r="N2225" s="220" t="s">
        <v>19</v>
      </c>
      <c r="O2225" s="54" t="str">
        <f>IF(J2225="Mutually Excluded","Exclude",IF(J2225= "Mutually Included","Include",M2225))</f>
        <v>Exclude</v>
      </c>
      <c r="P2225" s="54" t="str">
        <f>'Humans Alignment T&amp;A'!Z2225</f>
        <v>Exclude</v>
      </c>
      <c r="Q2225" s="120" t="str">
        <f>IF(AND(O2225="Exclude", P2225="Exclude"), "Mutually Excluded", IF(AND(OR(O2225="CERTAINLY INCLUDED", O2225="INCLUDE" ), OR(P2225="INCLUDE", P2225="MAYBE")), "MUTUALLY INCLUDED", IF(AND(O2225="MAYBE", P2225="MAYBE"), "Mutually MAYBE", IF(AND(O2225="Exclude", OR(P2225="INCLUDE", P2225="MAYBE")), "AI+Hum: No, Hum1+2: Yes", IF(AND(P2225="Exclude", OR(O2225="INCLUDE", O2225="CERTAINLY INCLUDED", H2225="MAYBE")), "Ai+hum: Yes, Hum1+2: No", "Other Conflict")))))</f>
        <v>Mutually Excluded</v>
      </c>
      <c r="U2225" s="121" t="str">
        <f>IF(Q2225="Mutually Excluded","Exclude",IF(Q2225= "Mutually Included","Include",R2225))</f>
        <v>Exclude</v>
      </c>
      <c r="V2225" s="122"/>
      <c r="X2225" s="122"/>
      <c r="Y2225" s="122"/>
      <c r="Z2225" s="103" t="str">
        <f t="shared" si="311"/>
        <v/>
      </c>
      <c r="AA2225" s="256"/>
      <c r="AB2225" s="186"/>
      <c r="AC2225" s="186"/>
      <c r="AD2225" s="203"/>
      <c r="AF2225" s="203"/>
      <c r="AG2225" s="102" t="str">
        <f t="shared" si="308"/>
        <v/>
      </c>
      <c r="AH2225" s="10" t="str">
        <f t="shared" si="309"/>
        <v/>
      </c>
      <c r="AI2225" s="102"/>
      <c r="AJ2225" s="10"/>
      <c r="AK2225" s="10"/>
      <c r="AL2225" s="105"/>
      <c r="AM2225" s="102"/>
      <c r="AN2225" s="10"/>
      <c r="AO2225" s="10" t="str">
        <f t="shared" si="312"/>
        <v/>
      </c>
      <c r="AT2225" s="10"/>
      <c r="AU2225" s="10" t="str">
        <f>IF(O2225="include",AF2225,"")</f>
        <v/>
      </c>
      <c r="AV2225" s="54" t="str">
        <f>IF(P2225="include",AF2225,"")</f>
        <v/>
      </c>
    </row>
    <row r="2226" spans="1:48" s="54" customFormat="1" ht="45">
      <c r="A2226" s="10">
        <v>2378</v>
      </c>
      <c r="B2226" s="10"/>
      <c r="C2226" s="10" t="s">
        <v>2828</v>
      </c>
      <c r="D2226" s="10">
        <v>1</v>
      </c>
      <c r="E2226" s="10">
        <v>1</v>
      </c>
      <c r="F2226" s="10">
        <v>1</v>
      </c>
      <c r="G2226" s="119" t="str">
        <f t="shared" si="310"/>
        <v>EXCLUDED</v>
      </c>
      <c r="H2226" s="147" t="s">
        <v>901</v>
      </c>
      <c r="I2226" s="189" t="s">
        <v>901</v>
      </c>
      <c r="J2226" s="10" t="str">
        <f>IF(AND(G2226="Excluded", H2226="Excluded"), "Mutually Excluded", IF(AND(OR(G2226="CERTAINLY INCLUDED", G2226="INCLUDED", G2226="MAYBE" ), OR(H2226="INCLUDED", H2226="MAYBE")), "MUTUALLY INCLUDED", IF(AND(G2226="MAYBE", H2226="MAYBE"), "Mutually MAYBE", IF(AND(G2226="Excluded", OR(H2226="INCLUDED", H2226="MAYBE")), "AI: No, Human: Yes", IF(AND(H2226="Excluded", OR(G2226="INCLUDED", G2226="CERTAINLY INCLUDED", G2226="MAYBE")), "AI: Yes, Human: No", "Other Conflict")))))</f>
        <v>Mutually Excluded</v>
      </c>
      <c r="K2226" s="10"/>
      <c r="L2226" s="10"/>
      <c r="N2226" s="220" t="s">
        <v>19</v>
      </c>
      <c r="O2226" s="54" t="str">
        <f>IF(J2226="Mutually Excluded","Exclude",IF(J2226= "Mutually Included","Include",M2226))</f>
        <v>Exclude</v>
      </c>
      <c r="P2226" s="54" t="str">
        <f>'Humans Alignment T&amp;A'!Z2226</f>
        <v>Exclude</v>
      </c>
      <c r="Q2226" s="120" t="str">
        <f>IF(AND(O2226="Exclude", P2226="Exclude"), "Mutually Excluded", IF(AND(OR(O2226="CERTAINLY INCLUDED", O2226="INCLUDE" ), OR(P2226="INCLUDE", P2226="MAYBE")), "MUTUALLY INCLUDED", IF(AND(O2226="MAYBE", P2226="MAYBE"), "Mutually MAYBE", IF(AND(O2226="Exclude", OR(P2226="INCLUDE", P2226="MAYBE")), "AI+Hum: No, Hum1+2: Yes", IF(AND(P2226="Exclude", OR(O2226="INCLUDE", O2226="CERTAINLY INCLUDED", H2226="MAYBE")), "Ai+hum: Yes, Hum1+2: No", "Other Conflict")))))</f>
        <v>Mutually Excluded</v>
      </c>
      <c r="U2226" s="121" t="str">
        <f>IF(Q2226="Mutually Excluded","Exclude",IF(Q2226= "Mutually Included","Include",R2226))</f>
        <v>Exclude</v>
      </c>
      <c r="V2226" s="122"/>
      <c r="X2226" s="122"/>
      <c r="Y2226" s="122"/>
      <c r="Z2226" s="103" t="str">
        <f t="shared" si="311"/>
        <v/>
      </c>
      <c r="AA2226" s="256"/>
      <c r="AB2226" s="186"/>
      <c r="AC2226" s="186"/>
      <c r="AD2226" s="203"/>
      <c r="AF2226" s="203"/>
      <c r="AG2226" s="102" t="str">
        <f t="shared" si="308"/>
        <v/>
      </c>
      <c r="AH2226" s="10" t="str">
        <f t="shared" si="309"/>
        <v/>
      </c>
      <c r="AI2226" s="102"/>
      <c r="AJ2226" s="10"/>
      <c r="AK2226" s="10"/>
      <c r="AL2226" s="105"/>
      <c r="AM2226" s="102"/>
      <c r="AN2226" s="10"/>
      <c r="AO2226" s="10" t="str">
        <f t="shared" si="312"/>
        <v/>
      </c>
      <c r="AT2226" s="10"/>
      <c r="AU2226" s="10" t="str">
        <f>IF(O2226="include",AF2226,"")</f>
        <v/>
      </c>
      <c r="AV2226" s="54" t="str">
        <f>IF(P2226="include",AF2226,"")</f>
        <v/>
      </c>
    </row>
    <row r="2227" spans="1:48" s="54" customFormat="1" ht="30">
      <c r="A2227" s="10">
        <v>2379</v>
      </c>
      <c r="B2227" s="10"/>
      <c r="C2227" s="10" t="s">
        <v>2829</v>
      </c>
      <c r="D2227" s="10">
        <v>2</v>
      </c>
      <c r="E2227" s="10">
        <v>2</v>
      </c>
      <c r="F2227" s="10">
        <v>2</v>
      </c>
      <c r="G2227" s="119" t="str">
        <f t="shared" si="310"/>
        <v>EXCLUDED</v>
      </c>
      <c r="H2227" s="147" t="s">
        <v>901</v>
      </c>
      <c r="I2227" s="189" t="s">
        <v>901</v>
      </c>
      <c r="J2227" s="10" t="str">
        <f>IF(AND(G2227="Excluded", H2227="Excluded"), "Mutually Excluded", IF(AND(OR(G2227="CERTAINLY INCLUDED", G2227="INCLUDED", G2227="MAYBE" ), OR(H2227="INCLUDED", H2227="MAYBE")), "MUTUALLY INCLUDED", IF(AND(G2227="MAYBE", H2227="MAYBE"), "Mutually MAYBE", IF(AND(G2227="Excluded", OR(H2227="INCLUDED", H2227="MAYBE")), "AI: No, Human: Yes", IF(AND(H2227="Excluded", OR(G2227="INCLUDED", G2227="CERTAINLY INCLUDED", G2227="MAYBE")), "AI: Yes, Human: No", "Other Conflict")))))</f>
        <v>Mutually Excluded</v>
      </c>
      <c r="K2227" s="10"/>
      <c r="L2227" s="10"/>
      <c r="N2227" s="220" t="s">
        <v>19</v>
      </c>
      <c r="O2227" s="54" t="str">
        <f>IF(J2227="Mutually Excluded","Exclude",IF(J2227= "Mutually Included","Include",M2227))</f>
        <v>Exclude</v>
      </c>
      <c r="P2227" s="54" t="str">
        <f>'Humans Alignment T&amp;A'!Z2227</f>
        <v>Exclude</v>
      </c>
      <c r="Q2227" s="120" t="str">
        <f>IF(AND(O2227="Exclude", P2227="Exclude"), "Mutually Excluded", IF(AND(OR(O2227="CERTAINLY INCLUDED", O2227="INCLUDE" ), OR(P2227="INCLUDE", P2227="MAYBE")), "MUTUALLY INCLUDED", IF(AND(O2227="MAYBE", P2227="MAYBE"), "Mutually MAYBE", IF(AND(O2227="Exclude", OR(P2227="INCLUDE", P2227="MAYBE")), "AI+Hum: No, Hum1+2: Yes", IF(AND(P2227="Exclude", OR(O2227="INCLUDE", O2227="CERTAINLY INCLUDED", H2227="MAYBE")), "Ai+hum: Yes, Hum1+2: No", "Other Conflict")))))</f>
        <v>Mutually Excluded</v>
      </c>
      <c r="U2227" s="121" t="str">
        <f>IF(Q2227="Mutually Excluded","Exclude",IF(Q2227= "Mutually Included","Include",R2227))</f>
        <v>Exclude</v>
      </c>
      <c r="V2227" s="122"/>
      <c r="X2227" s="122"/>
      <c r="Y2227" s="122"/>
      <c r="Z2227" s="103" t="str">
        <f t="shared" si="311"/>
        <v/>
      </c>
      <c r="AA2227" s="256"/>
      <c r="AB2227" s="186"/>
      <c r="AC2227" s="186"/>
      <c r="AD2227" s="203"/>
      <c r="AF2227" s="203"/>
      <c r="AG2227" s="102" t="str">
        <f t="shared" si="308"/>
        <v/>
      </c>
      <c r="AH2227" s="10" t="str">
        <f t="shared" si="309"/>
        <v/>
      </c>
      <c r="AI2227" s="102"/>
      <c r="AJ2227" s="10"/>
      <c r="AK2227" s="10"/>
      <c r="AL2227" s="105"/>
      <c r="AM2227" s="102"/>
      <c r="AN2227" s="10"/>
      <c r="AO2227" s="10" t="str">
        <f t="shared" si="312"/>
        <v/>
      </c>
      <c r="AT2227" s="10"/>
      <c r="AU2227" s="10" t="str">
        <f>IF(O2227="include",AF2227,"")</f>
        <v/>
      </c>
      <c r="AV2227" s="54" t="str">
        <f>IF(P2227="include",AF2227,"")</f>
        <v/>
      </c>
    </row>
    <row r="2228" spans="1:48" s="54" customFormat="1" ht="30">
      <c r="A2228" s="10">
        <v>2380</v>
      </c>
      <c r="B2228" s="10"/>
      <c r="C2228" s="10" t="s">
        <v>2830</v>
      </c>
      <c r="D2228" s="10">
        <v>2</v>
      </c>
      <c r="E2228" s="10">
        <v>2</v>
      </c>
      <c r="F2228" s="10">
        <v>2</v>
      </c>
      <c r="G2228" s="119" t="str">
        <f t="shared" si="310"/>
        <v>EXCLUDED</v>
      </c>
      <c r="H2228" s="147" t="s">
        <v>901</v>
      </c>
      <c r="I2228" s="189" t="s">
        <v>901</v>
      </c>
      <c r="J2228" s="10" t="str">
        <f>IF(AND(G2228="Excluded", H2228="Excluded"), "Mutually Excluded", IF(AND(OR(G2228="CERTAINLY INCLUDED", G2228="INCLUDED", G2228="MAYBE" ), OR(H2228="INCLUDED", H2228="MAYBE")), "MUTUALLY INCLUDED", IF(AND(G2228="MAYBE", H2228="MAYBE"), "Mutually MAYBE", IF(AND(G2228="Excluded", OR(H2228="INCLUDED", H2228="MAYBE")), "AI: No, Human: Yes", IF(AND(H2228="Excluded", OR(G2228="INCLUDED", G2228="CERTAINLY INCLUDED", G2228="MAYBE")), "AI: Yes, Human: No", "Other Conflict")))))</f>
        <v>Mutually Excluded</v>
      </c>
      <c r="K2228" s="10"/>
      <c r="L2228" s="10"/>
      <c r="N2228" s="220" t="s">
        <v>19</v>
      </c>
      <c r="O2228" s="54" t="str">
        <f>IF(J2228="Mutually Excluded","Exclude",IF(J2228= "Mutually Included","Include",M2228))</f>
        <v>Exclude</v>
      </c>
      <c r="P2228" s="54" t="str">
        <f>'Humans Alignment T&amp;A'!Z2228</f>
        <v>Exclude</v>
      </c>
      <c r="Q2228" s="120" t="str">
        <f>IF(AND(O2228="Exclude", P2228="Exclude"), "Mutually Excluded", IF(AND(OR(O2228="CERTAINLY INCLUDED", O2228="INCLUDE" ), OR(P2228="INCLUDE", P2228="MAYBE")), "MUTUALLY INCLUDED", IF(AND(O2228="MAYBE", P2228="MAYBE"), "Mutually MAYBE", IF(AND(O2228="Exclude", OR(P2228="INCLUDE", P2228="MAYBE")), "AI+Hum: No, Hum1+2: Yes", IF(AND(P2228="Exclude", OR(O2228="INCLUDE", O2228="CERTAINLY INCLUDED", H2228="MAYBE")), "Ai+hum: Yes, Hum1+2: No", "Other Conflict")))))</f>
        <v>Mutually Excluded</v>
      </c>
      <c r="U2228" s="121" t="str">
        <f>IF(Q2228="Mutually Excluded","Exclude",IF(Q2228= "Mutually Included","Include",R2228))</f>
        <v>Exclude</v>
      </c>
      <c r="V2228" s="122"/>
      <c r="X2228" s="122"/>
      <c r="Y2228" s="122"/>
      <c r="Z2228" s="103" t="str">
        <f t="shared" si="311"/>
        <v/>
      </c>
      <c r="AA2228" s="256"/>
      <c r="AB2228" s="186"/>
      <c r="AC2228" s="186"/>
      <c r="AD2228" s="203"/>
      <c r="AF2228" s="203"/>
      <c r="AG2228" s="102" t="str">
        <f t="shared" si="308"/>
        <v/>
      </c>
      <c r="AH2228" s="10" t="str">
        <f t="shared" si="309"/>
        <v/>
      </c>
      <c r="AI2228" s="102"/>
      <c r="AJ2228" s="10"/>
      <c r="AK2228" s="10"/>
      <c r="AL2228" s="105"/>
      <c r="AM2228" s="102"/>
      <c r="AN2228" s="10"/>
      <c r="AO2228" s="10" t="str">
        <f t="shared" si="312"/>
        <v/>
      </c>
      <c r="AT2228" s="10"/>
      <c r="AU2228" s="10" t="str">
        <f>IF(O2228="include",AF2228,"")</f>
        <v/>
      </c>
      <c r="AV2228" s="54" t="str">
        <f>IF(P2228="include",AF2228,"")</f>
        <v/>
      </c>
    </row>
    <row r="2229" spans="1:48" s="54" customFormat="1" ht="30">
      <c r="A2229" s="10">
        <v>2381</v>
      </c>
      <c r="B2229" s="10"/>
      <c r="C2229" s="10" t="s">
        <v>2831</v>
      </c>
      <c r="D2229" s="10">
        <v>1</v>
      </c>
      <c r="E2229" s="10">
        <v>1</v>
      </c>
      <c r="F2229" s="10">
        <v>1</v>
      </c>
      <c r="G2229" s="119" t="str">
        <f t="shared" si="310"/>
        <v>EXCLUDED</v>
      </c>
      <c r="H2229" s="147" t="s">
        <v>901</v>
      </c>
      <c r="I2229" s="189" t="s">
        <v>901</v>
      </c>
      <c r="J2229" s="10" t="str">
        <f>IF(AND(G2229="Excluded", H2229="Excluded"), "Mutually Excluded", IF(AND(OR(G2229="CERTAINLY INCLUDED", G2229="INCLUDED", G2229="MAYBE" ), OR(H2229="INCLUDED", H2229="MAYBE")), "MUTUALLY INCLUDED", IF(AND(G2229="MAYBE", H2229="MAYBE"), "Mutually MAYBE", IF(AND(G2229="Excluded", OR(H2229="INCLUDED", H2229="MAYBE")), "AI: No, Human: Yes", IF(AND(H2229="Excluded", OR(G2229="INCLUDED", G2229="CERTAINLY INCLUDED", G2229="MAYBE")), "AI: Yes, Human: No", "Other Conflict")))))</f>
        <v>Mutually Excluded</v>
      </c>
      <c r="K2229" s="10"/>
      <c r="L2229" s="10"/>
      <c r="N2229" s="220" t="s">
        <v>19</v>
      </c>
      <c r="O2229" s="54" t="str">
        <f>IF(J2229="Mutually Excluded","Exclude",IF(J2229= "Mutually Included","Include",M2229))</f>
        <v>Exclude</v>
      </c>
      <c r="P2229" s="54" t="str">
        <f>'Humans Alignment T&amp;A'!Z2229</f>
        <v>Exclude</v>
      </c>
      <c r="Q2229" s="120" t="str">
        <f>IF(AND(O2229="Exclude", P2229="Exclude"), "Mutually Excluded", IF(AND(OR(O2229="CERTAINLY INCLUDED", O2229="INCLUDE" ), OR(P2229="INCLUDE", P2229="MAYBE")), "MUTUALLY INCLUDED", IF(AND(O2229="MAYBE", P2229="MAYBE"), "Mutually MAYBE", IF(AND(O2229="Exclude", OR(P2229="INCLUDE", P2229="MAYBE")), "AI+Hum: No, Hum1+2: Yes", IF(AND(P2229="Exclude", OR(O2229="INCLUDE", O2229="CERTAINLY INCLUDED", H2229="MAYBE")), "Ai+hum: Yes, Hum1+2: No", "Other Conflict")))))</f>
        <v>Mutually Excluded</v>
      </c>
      <c r="U2229" s="121" t="str">
        <f>IF(Q2229="Mutually Excluded","Exclude",IF(Q2229= "Mutually Included","Include",R2229))</f>
        <v>Exclude</v>
      </c>
      <c r="V2229" s="122"/>
      <c r="X2229" s="122"/>
      <c r="Y2229" s="122"/>
      <c r="Z2229" s="103" t="str">
        <f t="shared" si="311"/>
        <v/>
      </c>
      <c r="AA2229" s="256"/>
      <c r="AB2229" s="186"/>
      <c r="AC2229" s="186"/>
      <c r="AD2229" s="203"/>
      <c r="AF2229" s="203"/>
      <c r="AG2229" s="102" t="str">
        <f t="shared" si="308"/>
        <v/>
      </c>
      <c r="AH2229" s="10" t="str">
        <f t="shared" si="309"/>
        <v/>
      </c>
      <c r="AI2229" s="102"/>
      <c r="AJ2229" s="10"/>
      <c r="AK2229" s="10"/>
      <c r="AL2229" s="105"/>
      <c r="AM2229" s="102"/>
      <c r="AN2229" s="10"/>
      <c r="AO2229" s="10" t="str">
        <f t="shared" si="312"/>
        <v/>
      </c>
      <c r="AT2229" s="10"/>
      <c r="AU2229" s="10" t="str">
        <f>IF(O2229="include",AF2229,"")</f>
        <v/>
      </c>
      <c r="AV2229" s="54" t="str">
        <f>IF(P2229="include",AF2229,"")</f>
        <v/>
      </c>
    </row>
    <row r="2230" spans="1:48" s="54" customFormat="1" ht="30">
      <c r="A2230" s="10">
        <v>2382</v>
      </c>
      <c r="B2230" s="10"/>
      <c r="C2230" s="10" t="s">
        <v>2832</v>
      </c>
      <c r="D2230" s="10">
        <v>1</v>
      </c>
      <c r="E2230" s="10">
        <v>1</v>
      </c>
      <c r="F2230" s="10">
        <v>1</v>
      </c>
      <c r="G2230" s="119" t="str">
        <f t="shared" si="310"/>
        <v>EXCLUDED</v>
      </c>
      <c r="H2230" s="147" t="s">
        <v>901</v>
      </c>
      <c r="I2230" s="189" t="s">
        <v>901</v>
      </c>
      <c r="J2230" s="10" t="str">
        <f>IF(AND(G2230="Excluded", H2230="Excluded"), "Mutually Excluded", IF(AND(OR(G2230="CERTAINLY INCLUDED", G2230="INCLUDED", G2230="MAYBE" ), OR(H2230="INCLUDED", H2230="MAYBE")), "MUTUALLY INCLUDED", IF(AND(G2230="MAYBE", H2230="MAYBE"), "Mutually MAYBE", IF(AND(G2230="Excluded", OR(H2230="INCLUDED", H2230="MAYBE")), "AI: No, Human: Yes", IF(AND(H2230="Excluded", OR(G2230="INCLUDED", G2230="CERTAINLY INCLUDED", G2230="MAYBE")), "AI: Yes, Human: No", "Other Conflict")))))</f>
        <v>Mutually Excluded</v>
      </c>
      <c r="K2230" s="10"/>
      <c r="L2230" s="10"/>
      <c r="N2230" s="220" t="s">
        <v>19</v>
      </c>
      <c r="O2230" s="54" t="str">
        <f>IF(J2230="Mutually Excluded","Exclude",IF(J2230= "Mutually Included","Include",M2230))</f>
        <v>Exclude</v>
      </c>
      <c r="P2230" s="54" t="str">
        <f>'Humans Alignment T&amp;A'!Z2230</f>
        <v>Exclude</v>
      </c>
      <c r="Q2230" s="120" t="str">
        <f>IF(AND(O2230="Exclude", P2230="Exclude"), "Mutually Excluded", IF(AND(OR(O2230="CERTAINLY INCLUDED", O2230="INCLUDE" ), OR(P2230="INCLUDE", P2230="MAYBE")), "MUTUALLY INCLUDED", IF(AND(O2230="MAYBE", P2230="MAYBE"), "Mutually MAYBE", IF(AND(O2230="Exclude", OR(P2230="INCLUDE", P2230="MAYBE")), "AI+Hum: No, Hum1+2: Yes", IF(AND(P2230="Exclude", OR(O2230="INCLUDE", O2230="CERTAINLY INCLUDED", H2230="MAYBE")), "Ai+hum: Yes, Hum1+2: No", "Other Conflict")))))</f>
        <v>Mutually Excluded</v>
      </c>
      <c r="U2230" s="121" t="str">
        <f>IF(Q2230="Mutually Excluded","Exclude",IF(Q2230= "Mutually Included","Include",R2230))</f>
        <v>Exclude</v>
      </c>
      <c r="V2230" s="122"/>
      <c r="X2230" s="122"/>
      <c r="Y2230" s="122"/>
      <c r="Z2230" s="103" t="str">
        <f t="shared" si="311"/>
        <v/>
      </c>
      <c r="AA2230" s="256"/>
      <c r="AB2230" s="186"/>
      <c r="AC2230" s="186"/>
      <c r="AD2230" s="203"/>
      <c r="AF2230" s="203"/>
      <c r="AG2230" s="102" t="str">
        <f t="shared" si="308"/>
        <v/>
      </c>
      <c r="AH2230" s="10" t="str">
        <f t="shared" si="309"/>
        <v/>
      </c>
      <c r="AI2230" s="102"/>
      <c r="AJ2230" s="10"/>
      <c r="AK2230" s="10"/>
      <c r="AL2230" s="105"/>
      <c r="AM2230" s="102"/>
      <c r="AN2230" s="10"/>
      <c r="AO2230" s="10" t="str">
        <f t="shared" si="312"/>
        <v/>
      </c>
      <c r="AT2230" s="10"/>
      <c r="AU2230" s="10" t="str">
        <f>IF(O2230="include",AF2230,"")</f>
        <v/>
      </c>
      <c r="AV2230" s="54" t="str">
        <f>IF(P2230="include",AF2230,"")</f>
        <v/>
      </c>
    </row>
    <row r="2231" spans="1:48" s="54" customFormat="1" ht="30">
      <c r="A2231" s="10">
        <v>2383</v>
      </c>
      <c r="B2231" s="10"/>
      <c r="C2231" s="10" t="s">
        <v>2833</v>
      </c>
      <c r="D2231" s="10">
        <v>2</v>
      </c>
      <c r="E2231" s="10">
        <v>2</v>
      </c>
      <c r="F2231" s="10">
        <v>2</v>
      </c>
      <c r="G2231" s="119" t="str">
        <f t="shared" si="310"/>
        <v>EXCLUDED</v>
      </c>
      <c r="H2231" s="147" t="s">
        <v>901</v>
      </c>
      <c r="I2231" s="189" t="s">
        <v>901</v>
      </c>
      <c r="J2231" s="10" t="str">
        <f>IF(AND(G2231="Excluded", H2231="Excluded"), "Mutually Excluded", IF(AND(OR(G2231="CERTAINLY INCLUDED", G2231="INCLUDED", G2231="MAYBE" ), OR(H2231="INCLUDED", H2231="MAYBE")), "MUTUALLY INCLUDED", IF(AND(G2231="MAYBE", H2231="MAYBE"), "Mutually MAYBE", IF(AND(G2231="Excluded", OR(H2231="INCLUDED", H2231="MAYBE")), "AI: No, Human: Yes", IF(AND(H2231="Excluded", OR(G2231="INCLUDED", G2231="CERTAINLY INCLUDED", G2231="MAYBE")), "AI: Yes, Human: No", "Other Conflict")))))</f>
        <v>Mutually Excluded</v>
      </c>
      <c r="K2231" s="10"/>
      <c r="L2231" s="10"/>
      <c r="N2231" s="220" t="s">
        <v>19</v>
      </c>
      <c r="O2231" s="54" t="str">
        <f>IF(J2231="Mutually Excluded","Exclude",IF(J2231= "Mutually Included","Include",M2231))</f>
        <v>Exclude</v>
      </c>
      <c r="P2231" s="54" t="str">
        <f>'Humans Alignment T&amp;A'!Z2231</f>
        <v>Exclude</v>
      </c>
      <c r="Q2231" s="120" t="str">
        <f>IF(AND(O2231="Exclude", P2231="Exclude"), "Mutually Excluded", IF(AND(OR(O2231="CERTAINLY INCLUDED", O2231="INCLUDE" ), OR(P2231="INCLUDE", P2231="MAYBE")), "MUTUALLY INCLUDED", IF(AND(O2231="MAYBE", P2231="MAYBE"), "Mutually MAYBE", IF(AND(O2231="Exclude", OR(P2231="INCLUDE", P2231="MAYBE")), "AI+Hum: No, Hum1+2: Yes", IF(AND(P2231="Exclude", OR(O2231="INCLUDE", O2231="CERTAINLY INCLUDED", H2231="MAYBE")), "Ai+hum: Yes, Hum1+2: No", "Other Conflict")))))</f>
        <v>Mutually Excluded</v>
      </c>
      <c r="U2231" s="121" t="str">
        <f>IF(Q2231="Mutually Excluded","Exclude",IF(Q2231= "Mutually Included","Include",R2231))</f>
        <v>Exclude</v>
      </c>
      <c r="V2231" s="122"/>
      <c r="X2231" s="122"/>
      <c r="Y2231" s="122"/>
      <c r="Z2231" s="103" t="str">
        <f t="shared" si="311"/>
        <v/>
      </c>
      <c r="AA2231" s="256"/>
      <c r="AB2231" s="186"/>
      <c r="AC2231" s="186"/>
      <c r="AD2231" s="203"/>
      <c r="AF2231" s="203"/>
      <c r="AG2231" s="102" t="str">
        <f t="shared" si="308"/>
        <v/>
      </c>
      <c r="AH2231" s="10" t="str">
        <f t="shared" si="309"/>
        <v/>
      </c>
      <c r="AI2231" s="102"/>
      <c r="AJ2231" s="10"/>
      <c r="AK2231" s="10"/>
      <c r="AL2231" s="105"/>
      <c r="AM2231" s="102"/>
      <c r="AN2231" s="10"/>
      <c r="AO2231" s="10" t="str">
        <f t="shared" si="312"/>
        <v/>
      </c>
      <c r="AT2231" s="10"/>
      <c r="AU2231" s="10" t="str">
        <f>IF(O2231="include",AF2231,"")</f>
        <v/>
      </c>
      <c r="AV2231" s="54" t="str">
        <f>IF(P2231="include",AF2231,"")</f>
        <v/>
      </c>
    </row>
    <row r="2232" spans="1:48" s="54" customFormat="1" ht="30">
      <c r="A2232" s="10">
        <v>2384</v>
      </c>
      <c r="B2232" s="10"/>
      <c r="C2232" s="10" t="s">
        <v>2834</v>
      </c>
      <c r="D2232" s="10">
        <v>1</v>
      </c>
      <c r="E2232" s="10">
        <v>1</v>
      </c>
      <c r="F2232" s="10">
        <v>1</v>
      </c>
      <c r="G2232" s="119" t="str">
        <f t="shared" si="310"/>
        <v>EXCLUDED</v>
      </c>
      <c r="H2232" s="147" t="s">
        <v>901</v>
      </c>
      <c r="I2232" s="189" t="s">
        <v>901</v>
      </c>
      <c r="J2232" s="10" t="str">
        <f>IF(AND(G2232="Excluded", H2232="Excluded"), "Mutually Excluded", IF(AND(OR(G2232="CERTAINLY INCLUDED", G2232="INCLUDED", G2232="MAYBE" ), OR(H2232="INCLUDED", H2232="MAYBE")), "MUTUALLY INCLUDED", IF(AND(G2232="MAYBE", H2232="MAYBE"), "Mutually MAYBE", IF(AND(G2232="Excluded", OR(H2232="INCLUDED", H2232="MAYBE")), "AI: No, Human: Yes", IF(AND(H2232="Excluded", OR(G2232="INCLUDED", G2232="CERTAINLY INCLUDED", G2232="MAYBE")), "AI: Yes, Human: No", "Other Conflict")))))</f>
        <v>Mutually Excluded</v>
      </c>
      <c r="K2232" s="10"/>
      <c r="L2232" s="10"/>
      <c r="N2232" s="220" t="s">
        <v>19</v>
      </c>
      <c r="O2232" s="54" t="str">
        <f>IF(J2232="Mutually Excluded","Exclude",IF(J2232= "Mutually Included","Include",M2232))</f>
        <v>Exclude</v>
      </c>
      <c r="P2232" s="54" t="str">
        <f>'Humans Alignment T&amp;A'!Z2232</f>
        <v>Exclude</v>
      </c>
      <c r="Q2232" s="120" t="str">
        <f>IF(AND(O2232="Exclude", P2232="Exclude"), "Mutually Excluded", IF(AND(OR(O2232="CERTAINLY INCLUDED", O2232="INCLUDE" ), OR(P2232="INCLUDE", P2232="MAYBE")), "MUTUALLY INCLUDED", IF(AND(O2232="MAYBE", P2232="MAYBE"), "Mutually MAYBE", IF(AND(O2232="Exclude", OR(P2232="INCLUDE", P2232="MAYBE")), "AI+Hum: No, Hum1+2: Yes", IF(AND(P2232="Exclude", OR(O2232="INCLUDE", O2232="CERTAINLY INCLUDED", H2232="MAYBE")), "Ai+hum: Yes, Hum1+2: No", "Other Conflict")))))</f>
        <v>Mutually Excluded</v>
      </c>
      <c r="U2232" s="121" t="str">
        <f>IF(Q2232="Mutually Excluded","Exclude",IF(Q2232= "Mutually Included","Include",R2232))</f>
        <v>Exclude</v>
      </c>
      <c r="V2232" s="122"/>
      <c r="X2232" s="122"/>
      <c r="Y2232" s="122"/>
      <c r="Z2232" s="103" t="str">
        <f t="shared" si="311"/>
        <v/>
      </c>
      <c r="AA2232" s="256"/>
      <c r="AB2232" s="186"/>
      <c r="AC2232" s="186"/>
      <c r="AD2232" s="203"/>
      <c r="AF2232" s="203"/>
      <c r="AG2232" s="102" t="str">
        <f t="shared" si="308"/>
        <v/>
      </c>
      <c r="AH2232" s="10" t="str">
        <f t="shared" si="309"/>
        <v/>
      </c>
      <c r="AI2232" s="102"/>
      <c r="AJ2232" s="10"/>
      <c r="AK2232" s="10"/>
      <c r="AL2232" s="105"/>
      <c r="AM2232" s="102"/>
      <c r="AN2232" s="10"/>
      <c r="AO2232" s="10" t="str">
        <f t="shared" si="312"/>
        <v/>
      </c>
      <c r="AT2232" s="10"/>
      <c r="AU2232" s="10" t="str">
        <f>IF(O2232="include",AF2232,"")</f>
        <v/>
      </c>
      <c r="AV2232" s="54" t="str">
        <f>IF(P2232="include",AF2232,"")</f>
        <v/>
      </c>
    </row>
    <row r="2233" spans="1:48" s="54" customFormat="1" ht="30">
      <c r="A2233" s="10">
        <v>2385</v>
      </c>
      <c r="B2233" s="10"/>
      <c r="C2233" s="10" t="s">
        <v>2835</v>
      </c>
      <c r="D2233" s="10">
        <v>1</v>
      </c>
      <c r="E2233" s="10">
        <v>1</v>
      </c>
      <c r="F2233" s="10">
        <v>1</v>
      </c>
      <c r="G2233" s="119" t="str">
        <f t="shared" si="310"/>
        <v>EXCLUDED</v>
      </c>
      <c r="H2233" s="147" t="s">
        <v>901</v>
      </c>
      <c r="I2233" s="189" t="s">
        <v>901</v>
      </c>
      <c r="J2233" s="10" t="str">
        <f>IF(AND(G2233="Excluded", H2233="Excluded"), "Mutually Excluded", IF(AND(OR(G2233="CERTAINLY INCLUDED", G2233="INCLUDED", G2233="MAYBE" ), OR(H2233="INCLUDED", H2233="MAYBE")), "MUTUALLY INCLUDED", IF(AND(G2233="MAYBE", H2233="MAYBE"), "Mutually MAYBE", IF(AND(G2233="Excluded", OR(H2233="INCLUDED", H2233="MAYBE")), "AI: No, Human: Yes", IF(AND(H2233="Excluded", OR(G2233="INCLUDED", G2233="CERTAINLY INCLUDED", G2233="MAYBE")), "AI: Yes, Human: No", "Other Conflict")))))</f>
        <v>Mutually Excluded</v>
      </c>
      <c r="K2233" s="10"/>
      <c r="L2233" s="10"/>
      <c r="N2233" s="220" t="s">
        <v>19</v>
      </c>
      <c r="O2233" s="54" t="str">
        <f>IF(J2233="Mutually Excluded","Exclude",IF(J2233= "Mutually Included","Include",M2233))</f>
        <v>Exclude</v>
      </c>
      <c r="P2233" s="54" t="str">
        <f>'Humans Alignment T&amp;A'!Z2233</f>
        <v>Exclude</v>
      </c>
      <c r="Q2233" s="120" t="str">
        <f>IF(AND(O2233="Exclude", P2233="Exclude"), "Mutually Excluded", IF(AND(OR(O2233="CERTAINLY INCLUDED", O2233="INCLUDE" ), OR(P2233="INCLUDE", P2233="MAYBE")), "MUTUALLY INCLUDED", IF(AND(O2233="MAYBE", P2233="MAYBE"), "Mutually MAYBE", IF(AND(O2233="Exclude", OR(P2233="INCLUDE", P2233="MAYBE")), "AI+Hum: No, Hum1+2: Yes", IF(AND(P2233="Exclude", OR(O2233="INCLUDE", O2233="CERTAINLY INCLUDED", H2233="MAYBE")), "Ai+hum: Yes, Hum1+2: No", "Other Conflict")))))</f>
        <v>Mutually Excluded</v>
      </c>
      <c r="U2233" s="121" t="str">
        <f>IF(Q2233="Mutually Excluded","Exclude",IF(Q2233= "Mutually Included","Include",R2233))</f>
        <v>Exclude</v>
      </c>
      <c r="V2233" s="122"/>
      <c r="X2233" s="122"/>
      <c r="Y2233" s="122"/>
      <c r="Z2233" s="103" t="str">
        <f t="shared" si="311"/>
        <v/>
      </c>
      <c r="AA2233" s="256"/>
      <c r="AB2233" s="186"/>
      <c r="AC2233" s="186"/>
      <c r="AD2233" s="203"/>
      <c r="AF2233" s="203"/>
      <c r="AG2233" s="102" t="str">
        <f t="shared" si="308"/>
        <v/>
      </c>
      <c r="AH2233" s="10" t="str">
        <f t="shared" si="309"/>
        <v/>
      </c>
      <c r="AI2233" s="102"/>
      <c r="AJ2233" s="10"/>
      <c r="AK2233" s="10"/>
      <c r="AL2233" s="105"/>
      <c r="AM2233" s="102"/>
      <c r="AN2233" s="10"/>
      <c r="AO2233" s="10" t="str">
        <f t="shared" si="312"/>
        <v/>
      </c>
      <c r="AT2233" s="10"/>
      <c r="AU2233" s="10" t="str">
        <f>IF(O2233="include",AF2233,"")</f>
        <v/>
      </c>
      <c r="AV2233" s="54" t="str">
        <f>IF(P2233="include",AF2233,"")</f>
        <v/>
      </c>
    </row>
    <row r="2234" spans="1:48" s="54" customFormat="1" ht="45">
      <c r="A2234" s="10">
        <v>2386</v>
      </c>
      <c r="B2234" s="10"/>
      <c r="C2234" s="10" t="s">
        <v>1900</v>
      </c>
      <c r="D2234" s="10">
        <v>2</v>
      </c>
      <c r="E2234" s="10">
        <v>2</v>
      </c>
      <c r="F2234" s="10">
        <v>2</v>
      </c>
      <c r="G2234" s="119" t="str">
        <f t="shared" si="310"/>
        <v>EXCLUDED</v>
      </c>
      <c r="H2234" s="147" t="s">
        <v>901</v>
      </c>
      <c r="I2234" s="189" t="s">
        <v>901</v>
      </c>
      <c r="J2234" s="10" t="str">
        <f>IF(AND(G2234="Excluded", H2234="Excluded"), "Mutually Excluded", IF(AND(OR(G2234="CERTAINLY INCLUDED", G2234="INCLUDED", G2234="MAYBE" ), OR(H2234="INCLUDED", H2234="MAYBE")), "MUTUALLY INCLUDED", IF(AND(G2234="MAYBE", H2234="MAYBE"), "Mutually MAYBE", IF(AND(G2234="Excluded", OR(H2234="INCLUDED", H2234="MAYBE")), "AI: No, Human: Yes", IF(AND(H2234="Excluded", OR(G2234="INCLUDED", G2234="CERTAINLY INCLUDED", G2234="MAYBE")), "AI: Yes, Human: No", "Other Conflict")))))</f>
        <v>Mutually Excluded</v>
      </c>
      <c r="K2234" s="10"/>
      <c r="L2234" s="10"/>
      <c r="N2234" s="220" t="s">
        <v>19</v>
      </c>
      <c r="O2234" s="54" t="str">
        <f>IF(J2234="Mutually Excluded","Exclude",IF(J2234= "Mutually Included","Include",M2234))</f>
        <v>Exclude</v>
      </c>
      <c r="P2234" s="54" t="str">
        <f>'Humans Alignment T&amp;A'!Z2234</f>
        <v>Exclude</v>
      </c>
      <c r="Q2234" s="120" t="str">
        <f>IF(AND(O2234="Exclude", P2234="Exclude"), "Mutually Excluded", IF(AND(OR(O2234="CERTAINLY INCLUDED", O2234="INCLUDE" ), OR(P2234="INCLUDE", P2234="MAYBE")), "MUTUALLY INCLUDED", IF(AND(O2234="MAYBE", P2234="MAYBE"), "Mutually MAYBE", IF(AND(O2234="Exclude", OR(P2234="INCLUDE", P2234="MAYBE")), "AI+Hum: No, Hum1+2: Yes", IF(AND(P2234="Exclude", OR(O2234="INCLUDE", O2234="CERTAINLY INCLUDED", H2234="MAYBE")), "Ai+hum: Yes, Hum1+2: No", "Other Conflict")))))</f>
        <v>Mutually Excluded</v>
      </c>
      <c r="U2234" s="121" t="str">
        <f>IF(Q2234="Mutually Excluded","Exclude",IF(Q2234= "Mutually Included","Include",R2234))</f>
        <v>Exclude</v>
      </c>
      <c r="V2234" s="122"/>
      <c r="X2234" s="122"/>
      <c r="Y2234" s="122"/>
      <c r="Z2234" s="103" t="str">
        <f t="shared" si="311"/>
        <v/>
      </c>
      <c r="AA2234" s="256"/>
      <c r="AB2234" s="186"/>
      <c r="AC2234" s="186"/>
      <c r="AD2234" s="203"/>
      <c r="AF2234" s="203"/>
      <c r="AG2234" s="102" t="str">
        <f t="shared" si="308"/>
        <v/>
      </c>
      <c r="AH2234" s="10" t="str">
        <f t="shared" si="309"/>
        <v/>
      </c>
      <c r="AI2234" s="102"/>
      <c r="AJ2234" s="10"/>
      <c r="AK2234" s="10"/>
      <c r="AL2234" s="105"/>
      <c r="AM2234" s="102"/>
      <c r="AN2234" s="10"/>
      <c r="AO2234" s="10" t="str">
        <f t="shared" si="312"/>
        <v/>
      </c>
      <c r="AT2234" s="10"/>
      <c r="AU2234" s="10" t="str">
        <f>IF(O2234="include",AF2234,"")</f>
        <v/>
      </c>
      <c r="AV2234" s="54" t="str">
        <f>IF(P2234="include",AF2234,"")</f>
        <v/>
      </c>
    </row>
    <row r="2235" spans="1:48" s="54" customFormat="1" ht="30">
      <c r="A2235" s="10">
        <v>2387</v>
      </c>
      <c r="B2235" s="10"/>
      <c r="C2235" s="10" t="s">
        <v>2836</v>
      </c>
      <c r="D2235" s="10">
        <v>1</v>
      </c>
      <c r="E2235" s="10">
        <v>1</v>
      </c>
      <c r="F2235" s="10">
        <v>1</v>
      </c>
      <c r="G2235" s="119" t="str">
        <f t="shared" si="310"/>
        <v>EXCLUDED</v>
      </c>
      <c r="H2235" s="147" t="s">
        <v>901</v>
      </c>
      <c r="I2235" s="189" t="s">
        <v>901</v>
      </c>
      <c r="J2235" s="10" t="str">
        <f>IF(AND(G2235="Excluded", H2235="Excluded"), "Mutually Excluded", IF(AND(OR(G2235="CERTAINLY INCLUDED", G2235="INCLUDED", G2235="MAYBE" ), OR(H2235="INCLUDED", H2235="MAYBE")), "MUTUALLY INCLUDED", IF(AND(G2235="MAYBE", H2235="MAYBE"), "Mutually MAYBE", IF(AND(G2235="Excluded", OR(H2235="INCLUDED", H2235="MAYBE")), "AI: No, Human: Yes", IF(AND(H2235="Excluded", OR(G2235="INCLUDED", G2235="CERTAINLY INCLUDED", G2235="MAYBE")), "AI: Yes, Human: No", "Other Conflict")))))</f>
        <v>Mutually Excluded</v>
      </c>
      <c r="K2235" s="10"/>
      <c r="L2235" s="10"/>
      <c r="N2235" s="220" t="s">
        <v>19</v>
      </c>
      <c r="O2235" s="54" t="str">
        <f>IF(J2235="Mutually Excluded","Exclude",IF(J2235= "Mutually Included","Include",M2235))</f>
        <v>Exclude</v>
      </c>
      <c r="P2235" s="54" t="str">
        <f>'Humans Alignment T&amp;A'!Z2235</f>
        <v>Exclude</v>
      </c>
      <c r="Q2235" s="120" t="str">
        <f>IF(AND(O2235="Exclude", P2235="Exclude"), "Mutually Excluded", IF(AND(OR(O2235="CERTAINLY INCLUDED", O2235="INCLUDE" ), OR(P2235="INCLUDE", P2235="MAYBE")), "MUTUALLY INCLUDED", IF(AND(O2235="MAYBE", P2235="MAYBE"), "Mutually MAYBE", IF(AND(O2235="Exclude", OR(P2235="INCLUDE", P2235="MAYBE")), "AI+Hum: No, Hum1+2: Yes", IF(AND(P2235="Exclude", OR(O2235="INCLUDE", O2235="CERTAINLY INCLUDED", H2235="MAYBE")), "Ai+hum: Yes, Hum1+2: No", "Other Conflict")))))</f>
        <v>Mutually Excluded</v>
      </c>
      <c r="U2235" s="121" t="str">
        <f>IF(Q2235="Mutually Excluded","Exclude",IF(Q2235= "Mutually Included","Include",R2235))</f>
        <v>Exclude</v>
      </c>
      <c r="V2235" s="122"/>
      <c r="X2235" s="122"/>
      <c r="Y2235" s="122"/>
      <c r="Z2235" s="103" t="str">
        <f t="shared" si="311"/>
        <v/>
      </c>
      <c r="AA2235" s="256"/>
      <c r="AB2235" s="186"/>
      <c r="AC2235" s="186"/>
      <c r="AD2235" s="203"/>
      <c r="AF2235" s="203"/>
      <c r="AG2235" s="102" t="str">
        <f t="shared" si="308"/>
        <v/>
      </c>
      <c r="AH2235" s="10" t="str">
        <f t="shared" si="309"/>
        <v/>
      </c>
      <c r="AI2235" s="102"/>
      <c r="AJ2235" s="10"/>
      <c r="AK2235" s="10"/>
      <c r="AL2235" s="105"/>
      <c r="AM2235" s="102"/>
      <c r="AN2235" s="10"/>
      <c r="AO2235" s="10" t="str">
        <f t="shared" si="312"/>
        <v/>
      </c>
      <c r="AT2235" s="10"/>
      <c r="AU2235" s="10" t="str">
        <f>IF(O2235="include",AF2235,"")</f>
        <v/>
      </c>
      <c r="AV2235" s="54" t="str">
        <f>IF(P2235="include",AF2235,"")</f>
        <v/>
      </c>
    </row>
    <row r="2236" spans="1:48" s="54" customFormat="1" ht="30">
      <c r="A2236" s="10">
        <v>2388</v>
      </c>
      <c r="B2236" s="10"/>
      <c r="C2236" s="10" t="s">
        <v>2838</v>
      </c>
      <c r="D2236" s="10">
        <v>1</v>
      </c>
      <c r="E2236" s="10">
        <v>1</v>
      </c>
      <c r="F2236" s="10">
        <v>1</v>
      </c>
      <c r="G2236" s="119" t="str">
        <f t="shared" si="310"/>
        <v>EXCLUDED</v>
      </c>
      <c r="H2236" s="147" t="s">
        <v>901</v>
      </c>
      <c r="I2236" s="189" t="s">
        <v>901</v>
      </c>
      <c r="J2236" s="10" t="str">
        <f>IF(AND(G2236="Excluded", H2236="Excluded"), "Mutually Excluded", IF(AND(OR(G2236="CERTAINLY INCLUDED", G2236="INCLUDED", G2236="MAYBE" ), OR(H2236="INCLUDED", H2236="MAYBE")), "MUTUALLY INCLUDED", IF(AND(G2236="MAYBE", H2236="MAYBE"), "Mutually MAYBE", IF(AND(G2236="Excluded", OR(H2236="INCLUDED", H2236="MAYBE")), "AI: No, Human: Yes", IF(AND(H2236="Excluded", OR(G2236="INCLUDED", G2236="CERTAINLY INCLUDED", G2236="MAYBE")), "AI: Yes, Human: No", "Other Conflict")))))</f>
        <v>Mutually Excluded</v>
      </c>
      <c r="K2236" s="10"/>
      <c r="L2236" s="10"/>
      <c r="N2236" s="220" t="s">
        <v>19</v>
      </c>
      <c r="O2236" s="54" t="str">
        <f>IF(J2236="Mutually Excluded","Exclude",IF(J2236= "Mutually Included","Include",M2236))</f>
        <v>Exclude</v>
      </c>
      <c r="P2236" s="54" t="str">
        <f>'Humans Alignment T&amp;A'!Z2236</f>
        <v>Exclude</v>
      </c>
      <c r="Q2236" s="120" t="str">
        <f>IF(AND(O2236="Exclude", P2236="Exclude"), "Mutually Excluded", IF(AND(OR(O2236="CERTAINLY INCLUDED", O2236="INCLUDE" ), OR(P2236="INCLUDE", P2236="MAYBE")), "MUTUALLY INCLUDED", IF(AND(O2236="MAYBE", P2236="MAYBE"), "Mutually MAYBE", IF(AND(O2236="Exclude", OR(P2236="INCLUDE", P2236="MAYBE")), "AI+Hum: No, Hum1+2: Yes", IF(AND(P2236="Exclude", OR(O2236="INCLUDE", O2236="CERTAINLY INCLUDED", H2236="MAYBE")), "Ai+hum: Yes, Hum1+2: No", "Other Conflict")))))</f>
        <v>Mutually Excluded</v>
      </c>
      <c r="U2236" s="121" t="str">
        <f>IF(Q2236="Mutually Excluded","Exclude",IF(Q2236= "Mutually Included","Include",R2236))</f>
        <v>Exclude</v>
      </c>
      <c r="V2236" s="122"/>
      <c r="X2236" s="122"/>
      <c r="Y2236" s="122"/>
      <c r="Z2236" s="103" t="str">
        <f t="shared" si="311"/>
        <v/>
      </c>
      <c r="AA2236" s="256"/>
      <c r="AB2236" s="186"/>
      <c r="AC2236" s="186"/>
      <c r="AD2236" s="203"/>
      <c r="AF2236" s="203"/>
      <c r="AG2236" s="102" t="str">
        <f t="shared" si="308"/>
        <v/>
      </c>
      <c r="AH2236" s="10" t="str">
        <f t="shared" si="309"/>
        <v/>
      </c>
      <c r="AI2236" s="102"/>
      <c r="AJ2236" s="10"/>
      <c r="AK2236" s="10"/>
      <c r="AL2236" s="105"/>
      <c r="AM2236" s="102"/>
      <c r="AN2236" s="10"/>
      <c r="AO2236" s="10" t="str">
        <f t="shared" si="312"/>
        <v/>
      </c>
      <c r="AT2236" s="10"/>
      <c r="AU2236" s="10" t="str">
        <f>IF(O2236="include",AF2236,"")</f>
        <v/>
      </c>
      <c r="AV2236" s="54" t="str">
        <f>IF(P2236="include",AF2236,"")</f>
        <v/>
      </c>
    </row>
    <row r="2237" spans="1:48" s="54" customFormat="1" ht="30">
      <c r="A2237" s="10">
        <v>2389</v>
      </c>
      <c r="B2237" s="10"/>
      <c r="C2237" s="10" t="s">
        <v>2839</v>
      </c>
      <c r="D2237" s="10">
        <v>2</v>
      </c>
      <c r="E2237" s="10">
        <v>2</v>
      </c>
      <c r="F2237" s="10">
        <v>2</v>
      </c>
      <c r="G2237" s="119" t="str">
        <f t="shared" si="310"/>
        <v>EXCLUDED</v>
      </c>
      <c r="H2237" s="147" t="s">
        <v>901</v>
      </c>
      <c r="I2237" s="189" t="s">
        <v>901</v>
      </c>
      <c r="J2237" s="10" t="str">
        <f>IF(AND(G2237="Excluded", H2237="Excluded"), "Mutually Excluded", IF(AND(OR(G2237="CERTAINLY INCLUDED", G2237="INCLUDED", G2237="MAYBE" ), OR(H2237="INCLUDED", H2237="MAYBE")), "MUTUALLY INCLUDED", IF(AND(G2237="MAYBE", H2237="MAYBE"), "Mutually MAYBE", IF(AND(G2237="Excluded", OR(H2237="INCLUDED", H2237="MAYBE")), "AI: No, Human: Yes", IF(AND(H2237="Excluded", OR(G2237="INCLUDED", G2237="CERTAINLY INCLUDED", G2237="MAYBE")), "AI: Yes, Human: No", "Other Conflict")))))</f>
        <v>Mutually Excluded</v>
      </c>
      <c r="K2237" s="10"/>
      <c r="L2237" s="10"/>
      <c r="N2237" s="220" t="s">
        <v>19</v>
      </c>
      <c r="O2237" s="54" t="str">
        <f>IF(J2237="Mutually Excluded","Exclude",IF(J2237= "Mutually Included","Include",M2237))</f>
        <v>Exclude</v>
      </c>
      <c r="P2237" s="54" t="str">
        <f>'Humans Alignment T&amp;A'!Z2237</f>
        <v>Exclude</v>
      </c>
      <c r="Q2237" s="120" t="str">
        <f>IF(AND(O2237="Exclude", P2237="Exclude"), "Mutually Excluded", IF(AND(OR(O2237="CERTAINLY INCLUDED", O2237="INCLUDE" ), OR(P2237="INCLUDE", P2237="MAYBE")), "MUTUALLY INCLUDED", IF(AND(O2237="MAYBE", P2237="MAYBE"), "Mutually MAYBE", IF(AND(O2237="Exclude", OR(P2237="INCLUDE", P2237="MAYBE")), "AI+Hum: No, Hum1+2: Yes", IF(AND(P2237="Exclude", OR(O2237="INCLUDE", O2237="CERTAINLY INCLUDED", H2237="MAYBE")), "Ai+hum: Yes, Hum1+2: No", "Other Conflict")))))</f>
        <v>Mutually Excluded</v>
      </c>
      <c r="U2237" s="121" t="str">
        <f>IF(Q2237="Mutually Excluded","Exclude",IF(Q2237= "Mutually Included","Include",R2237))</f>
        <v>Exclude</v>
      </c>
      <c r="V2237" s="122"/>
      <c r="X2237" s="122"/>
      <c r="Y2237" s="122"/>
      <c r="Z2237" s="103" t="str">
        <f t="shared" si="311"/>
        <v/>
      </c>
      <c r="AA2237" s="256"/>
      <c r="AB2237" s="186"/>
      <c r="AC2237" s="186"/>
      <c r="AD2237" s="203"/>
      <c r="AF2237" s="203"/>
      <c r="AG2237" s="102" t="str">
        <f t="shared" si="308"/>
        <v/>
      </c>
      <c r="AH2237" s="10" t="str">
        <f t="shared" si="309"/>
        <v/>
      </c>
      <c r="AI2237" s="102"/>
      <c r="AJ2237" s="10"/>
      <c r="AK2237" s="10"/>
      <c r="AL2237" s="105"/>
      <c r="AM2237" s="102"/>
      <c r="AN2237" s="10"/>
      <c r="AO2237" s="10" t="str">
        <f t="shared" si="312"/>
        <v/>
      </c>
      <c r="AT2237" s="10"/>
      <c r="AU2237" s="10" t="str">
        <f>IF(O2237="include",AF2237,"")</f>
        <v/>
      </c>
      <c r="AV2237" s="54" t="str">
        <f>IF(P2237="include",AF2237,"")</f>
        <v/>
      </c>
    </row>
    <row r="2238" spans="1:48" s="54" customFormat="1" ht="30">
      <c r="A2238" s="10">
        <v>2390</v>
      </c>
      <c r="B2238" s="10"/>
      <c r="C2238" s="10" t="s">
        <v>2840</v>
      </c>
      <c r="D2238" s="10">
        <v>2</v>
      </c>
      <c r="E2238" s="10">
        <v>2</v>
      </c>
      <c r="F2238" s="10">
        <v>2</v>
      </c>
      <c r="G2238" s="119" t="str">
        <f t="shared" si="310"/>
        <v>EXCLUDED</v>
      </c>
      <c r="H2238" s="147" t="s">
        <v>901</v>
      </c>
      <c r="I2238" s="189" t="s">
        <v>901</v>
      </c>
      <c r="J2238" s="10" t="str">
        <f>IF(AND(G2238="Excluded", H2238="Excluded"), "Mutually Excluded", IF(AND(OR(G2238="CERTAINLY INCLUDED", G2238="INCLUDED", G2238="MAYBE" ), OR(H2238="INCLUDED", H2238="MAYBE")), "MUTUALLY INCLUDED", IF(AND(G2238="MAYBE", H2238="MAYBE"), "Mutually MAYBE", IF(AND(G2238="Excluded", OR(H2238="INCLUDED", H2238="MAYBE")), "AI: No, Human: Yes", IF(AND(H2238="Excluded", OR(G2238="INCLUDED", G2238="CERTAINLY INCLUDED", G2238="MAYBE")), "AI: Yes, Human: No", "Other Conflict")))))</f>
        <v>Mutually Excluded</v>
      </c>
      <c r="K2238" s="10"/>
      <c r="L2238" s="10"/>
      <c r="N2238" s="220" t="s">
        <v>19</v>
      </c>
      <c r="O2238" s="54" t="str">
        <f>IF(J2238="Mutually Excluded","Exclude",IF(J2238= "Mutually Included","Include",M2238))</f>
        <v>Exclude</v>
      </c>
      <c r="P2238" s="54" t="str">
        <f>'Humans Alignment T&amp;A'!Z2238</f>
        <v>Exclude</v>
      </c>
      <c r="Q2238" s="120" t="str">
        <f>IF(AND(O2238="Exclude", P2238="Exclude"), "Mutually Excluded", IF(AND(OR(O2238="CERTAINLY INCLUDED", O2238="INCLUDE" ), OR(P2238="INCLUDE", P2238="MAYBE")), "MUTUALLY INCLUDED", IF(AND(O2238="MAYBE", P2238="MAYBE"), "Mutually MAYBE", IF(AND(O2238="Exclude", OR(P2238="INCLUDE", P2238="MAYBE")), "AI+Hum: No, Hum1+2: Yes", IF(AND(P2238="Exclude", OR(O2238="INCLUDE", O2238="CERTAINLY INCLUDED", H2238="MAYBE")), "Ai+hum: Yes, Hum1+2: No", "Other Conflict")))))</f>
        <v>Mutually Excluded</v>
      </c>
      <c r="U2238" s="121" t="str">
        <f>IF(Q2238="Mutually Excluded","Exclude",IF(Q2238= "Mutually Included","Include",R2238))</f>
        <v>Exclude</v>
      </c>
      <c r="V2238" s="122"/>
      <c r="X2238" s="122"/>
      <c r="Y2238" s="122"/>
      <c r="Z2238" s="103" t="str">
        <f t="shared" si="311"/>
        <v/>
      </c>
      <c r="AA2238" s="256"/>
      <c r="AB2238" s="186"/>
      <c r="AC2238" s="186"/>
      <c r="AD2238" s="203"/>
      <c r="AF2238" s="203"/>
      <c r="AG2238" s="102" t="str">
        <f t="shared" si="308"/>
        <v/>
      </c>
      <c r="AH2238" s="10" t="str">
        <f t="shared" si="309"/>
        <v/>
      </c>
      <c r="AI2238" s="102"/>
      <c r="AJ2238" s="10"/>
      <c r="AK2238" s="10"/>
      <c r="AL2238" s="105"/>
      <c r="AM2238" s="102"/>
      <c r="AN2238" s="10"/>
      <c r="AO2238" s="10" t="str">
        <f t="shared" si="312"/>
        <v/>
      </c>
      <c r="AT2238" s="10"/>
      <c r="AU2238" s="10" t="str">
        <f>IF(O2238="include",AF2238,"")</f>
        <v/>
      </c>
      <c r="AV2238" s="54" t="str">
        <f>IF(P2238="include",AF2238,"")</f>
        <v/>
      </c>
    </row>
    <row r="2239" spans="1:48" s="54" customFormat="1" ht="30">
      <c r="A2239" s="10">
        <v>2391</v>
      </c>
      <c r="B2239" s="10"/>
      <c r="C2239" s="10" t="s">
        <v>2841</v>
      </c>
      <c r="D2239" s="10">
        <v>1</v>
      </c>
      <c r="E2239" s="10">
        <v>1</v>
      </c>
      <c r="F2239" s="10">
        <v>1</v>
      </c>
      <c r="G2239" s="119" t="str">
        <f t="shared" si="310"/>
        <v>EXCLUDED</v>
      </c>
      <c r="H2239" s="147" t="s">
        <v>901</v>
      </c>
      <c r="I2239" s="189" t="s">
        <v>901</v>
      </c>
      <c r="J2239" s="10" t="str">
        <f>IF(AND(G2239="Excluded", H2239="Excluded"), "Mutually Excluded", IF(AND(OR(G2239="CERTAINLY INCLUDED", G2239="INCLUDED", G2239="MAYBE" ), OR(H2239="INCLUDED", H2239="MAYBE")), "MUTUALLY INCLUDED", IF(AND(G2239="MAYBE", H2239="MAYBE"), "Mutually MAYBE", IF(AND(G2239="Excluded", OR(H2239="INCLUDED", H2239="MAYBE")), "AI: No, Human: Yes", IF(AND(H2239="Excluded", OR(G2239="INCLUDED", G2239="CERTAINLY INCLUDED", G2239="MAYBE")), "AI: Yes, Human: No", "Other Conflict")))))</f>
        <v>Mutually Excluded</v>
      </c>
      <c r="K2239" s="10"/>
      <c r="L2239" s="10"/>
      <c r="N2239" s="220" t="s">
        <v>19</v>
      </c>
      <c r="O2239" s="54" t="str">
        <f>IF(J2239="Mutually Excluded","Exclude",IF(J2239= "Mutually Included","Include",M2239))</f>
        <v>Exclude</v>
      </c>
      <c r="P2239" s="54" t="str">
        <f>'Humans Alignment T&amp;A'!Z2239</f>
        <v>Exclude</v>
      </c>
      <c r="Q2239" s="120" t="str">
        <f>IF(AND(O2239="Exclude", P2239="Exclude"), "Mutually Excluded", IF(AND(OR(O2239="CERTAINLY INCLUDED", O2239="INCLUDE" ), OR(P2239="INCLUDE", P2239="MAYBE")), "MUTUALLY INCLUDED", IF(AND(O2239="MAYBE", P2239="MAYBE"), "Mutually MAYBE", IF(AND(O2239="Exclude", OR(P2239="INCLUDE", P2239="MAYBE")), "AI+Hum: No, Hum1+2: Yes", IF(AND(P2239="Exclude", OR(O2239="INCLUDE", O2239="CERTAINLY INCLUDED", H2239="MAYBE")), "Ai+hum: Yes, Hum1+2: No", "Other Conflict")))))</f>
        <v>Mutually Excluded</v>
      </c>
      <c r="U2239" s="121" t="str">
        <f>IF(Q2239="Mutually Excluded","Exclude",IF(Q2239= "Mutually Included","Include",R2239))</f>
        <v>Exclude</v>
      </c>
      <c r="V2239" s="122"/>
      <c r="X2239" s="122"/>
      <c r="Y2239" s="122"/>
      <c r="Z2239" s="103" t="str">
        <f t="shared" si="311"/>
        <v/>
      </c>
      <c r="AA2239" s="256"/>
      <c r="AB2239" s="186"/>
      <c r="AC2239" s="186"/>
      <c r="AD2239" s="203"/>
      <c r="AF2239" s="203"/>
      <c r="AG2239" s="102" t="str">
        <f t="shared" si="308"/>
        <v/>
      </c>
      <c r="AH2239" s="10" t="str">
        <f t="shared" si="309"/>
        <v/>
      </c>
      <c r="AI2239" s="102"/>
      <c r="AJ2239" s="10"/>
      <c r="AK2239" s="10"/>
      <c r="AL2239" s="105"/>
      <c r="AM2239" s="102"/>
      <c r="AN2239" s="10"/>
      <c r="AO2239" s="10" t="str">
        <f t="shared" si="312"/>
        <v/>
      </c>
      <c r="AT2239" s="10"/>
      <c r="AU2239" s="10" t="str">
        <f>IF(O2239="include",AF2239,"")</f>
        <v/>
      </c>
      <c r="AV2239" s="54" t="str">
        <f>IF(P2239="include",AF2239,"")</f>
        <v/>
      </c>
    </row>
    <row r="2240" spans="1:48" s="54" customFormat="1" ht="30">
      <c r="A2240" s="10">
        <v>2392</v>
      </c>
      <c r="B2240" s="10"/>
      <c r="C2240" s="10" t="s">
        <v>2842</v>
      </c>
      <c r="D2240" s="10">
        <v>1</v>
      </c>
      <c r="E2240" s="10">
        <v>1</v>
      </c>
      <c r="F2240" s="10">
        <v>1</v>
      </c>
      <c r="G2240" s="119" t="str">
        <f t="shared" si="310"/>
        <v>EXCLUDED</v>
      </c>
      <c r="H2240" s="147" t="s">
        <v>901</v>
      </c>
      <c r="I2240" s="189" t="s">
        <v>901</v>
      </c>
      <c r="J2240" s="10" t="str">
        <f>IF(AND(G2240="Excluded", H2240="Excluded"), "Mutually Excluded", IF(AND(OR(G2240="CERTAINLY INCLUDED", G2240="INCLUDED", G2240="MAYBE" ), OR(H2240="INCLUDED", H2240="MAYBE")), "MUTUALLY INCLUDED", IF(AND(G2240="MAYBE", H2240="MAYBE"), "Mutually MAYBE", IF(AND(G2240="Excluded", OR(H2240="INCLUDED", H2240="MAYBE")), "AI: No, Human: Yes", IF(AND(H2240="Excluded", OR(G2240="INCLUDED", G2240="CERTAINLY INCLUDED", G2240="MAYBE")), "AI: Yes, Human: No", "Other Conflict")))))</f>
        <v>Mutually Excluded</v>
      </c>
      <c r="K2240" s="10"/>
      <c r="L2240" s="10"/>
      <c r="N2240" s="220" t="s">
        <v>19</v>
      </c>
      <c r="O2240" s="54" t="str">
        <f>IF(J2240="Mutually Excluded","Exclude",IF(J2240= "Mutually Included","Include",M2240))</f>
        <v>Exclude</v>
      </c>
      <c r="P2240" s="54" t="str">
        <f>'Humans Alignment T&amp;A'!Z2240</f>
        <v>Exclude</v>
      </c>
      <c r="Q2240" s="120" t="str">
        <f>IF(AND(O2240="Exclude", P2240="Exclude"), "Mutually Excluded", IF(AND(OR(O2240="CERTAINLY INCLUDED", O2240="INCLUDE" ), OR(P2240="INCLUDE", P2240="MAYBE")), "MUTUALLY INCLUDED", IF(AND(O2240="MAYBE", P2240="MAYBE"), "Mutually MAYBE", IF(AND(O2240="Exclude", OR(P2240="INCLUDE", P2240="MAYBE")), "AI+Hum: No, Hum1+2: Yes", IF(AND(P2240="Exclude", OR(O2240="INCLUDE", O2240="CERTAINLY INCLUDED", H2240="MAYBE")), "Ai+hum: Yes, Hum1+2: No", "Other Conflict")))))</f>
        <v>Mutually Excluded</v>
      </c>
      <c r="U2240" s="121" t="str">
        <f>IF(Q2240="Mutually Excluded","Exclude",IF(Q2240= "Mutually Included","Include",R2240))</f>
        <v>Exclude</v>
      </c>
      <c r="V2240" s="122"/>
      <c r="X2240" s="122"/>
      <c r="Y2240" s="122"/>
      <c r="Z2240" s="103" t="str">
        <f t="shared" si="311"/>
        <v/>
      </c>
      <c r="AA2240" s="256"/>
      <c r="AB2240" s="186"/>
      <c r="AC2240" s="186"/>
      <c r="AD2240" s="203"/>
      <c r="AF2240" s="203"/>
      <c r="AG2240" s="102" t="str">
        <f t="shared" si="308"/>
        <v/>
      </c>
      <c r="AH2240" s="10" t="str">
        <f t="shared" si="309"/>
        <v/>
      </c>
      <c r="AI2240" s="102"/>
      <c r="AJ2240" s="10"/>
      <c r="AK2240" s="10"/>
      <c r="AL2240" s="105"/>
      <c r="AM2240" s="102"/>
      <c r="AN2240" s="10"/>
      <c r="AO2240" s="10" t="str">
        <f t="shared" si="312"/>
        <v/>
      </c>
      <c r="AT2240" s="10"/>
      <c r="AU2240" s="10" t="str">
        <f>IF(O2240="include",AF2240,"")</f>
        <v/>
      </c>
      <c r="AV2240" s="54" t="str">
        <f>IF(P2240="include",AF2240,"")</f>
        <v/>
      </c>
    </row>
    <row r="2241" spans="1:48" s="54" customFormat="1" ht="30">
      <c r="A2241" s="10">
        <v>2393</v>
      </c>
      <c r="B2241" s="10"/>
      <c r="C2241" s="10" t="s">
        <v>2843</v>
      </c>
      <c r="D2241" s="10">
        <v>1</v>
      </c>
      <c r="E2241" s="10">
        <v>1</v>
      </c>
      <c r="F2241" s="10">
        <v>1</v>
      </c>
      <c r="G2241" s="119" t="str">
        <f t="shared" si="310"/>
        <v>EXCLUDED</v>
      </c>
      <c r="H2241" s="147" t="s">
        <v>901</v>
      </c>
      <c r="I2241" s="189" t="s">
        <v>901</v>
      </c>
      <c r="J2241" s="10" t="str">
        <f>IF(AND(G2241="Excluded", H2241="Excluded"), "Mutually Excluded", IF(AND(OR(G2241="CERTAINLY INCLUDED", G2241="INCLUDED", G2241="MAYBE" ), OR(H2241="INCLUDED", H2241="MAYBE")), "MUTUALLY INCLUDED", IF(AND(G2241="MAYBE", H2241="MAYBE"), "Mutually MAYBE", IF(AND(G2241="Excluded", OR(H2241="INCLUDED", H2241="MAYBE")), "AI: No, Human: Yes", IF(AND(H2241="Excluded", OR(G2241="INCLUDED", G2241="CERTAINLY INCLUDED", G2241="MAYBE")), "AI: Yes, Human: No", "Other Conflict")))))</f>
        <v>Mutually Excluded</v>
      </c>
      <c r="K2241" s="10"/>
      <c r="L2241" s="10"/>
      <c r="N2241" s="220" t="s">
        <v>19</v>
      </c>
      <c r="O2241" s="54" t="str">
        <f>IF(J2241="Mutually Excluded","Exclude",IF(J2241= "Mutually Included","Include",M2241))</f>
        <v>Exclude</v>
      </c>
      <c r="P2241" s="54" t="str">
        <f>'Humans Alignment T&amp;A'!Z2241</f>
        <v>Exclude</v>
      </c>
      <c r="Q2241" s="120" t="str">
        <f>IF(AND(O2241="Exclude", P2241="Exclude"), "Mutually Excluded", IF(AND(OR(O2241="CERTAINLY INCLUDED", O2241="INCLUDE" ), OR(P2241="INCLUDE", P2241="MAYBE")), "MUTUALLY INCLUDED", IF(AND(O2241="MAYBE", P2241="MAYBE"), "Mutually MAYBE", IF(AND(O2241="Exclude", OR(P2241="INCLUDE", P2241="MAYBE")), "AI+Hum: No, Hum1+2: Yes", IF(AND(P2241="Exclude", OR(O2241="INCLUDE", O2241="CERTAINLY INCLUDED", H2241="MAYBE")), "Ai+hum: Yes, Hum1+2: No", "Other Conflict")))))</f>
        <v>Mutually Excluded</v>
      </c>
      <c r="U2241" s="121" t="str">
        <f>IF(Q2241="Mutually Excluded","Exclude",IF(Q2241= "Mutually Included","Include",R2241))</f>
        <v>Exclude</v>
      </c>
      <c r="V2241" s="122"/>
      <c r="X2241" s="122"/>
      <c r="Y2241" s="122"/>
      <c r="Z2241" s="103" t="str">
        <f t="shared" si="311"/>
        <v/>
      </c>
      <c r="AA2241" s="256"/>
      <c r="AB2241" s="186"/>
      <c r="AC2241" s="186"/>
      <c r="AD2241" s="203"/>
      <c r="AF2241" s="203"/>
      <c r="AG2241" s="102" t="str">
        <f t="shared" si="308"/>
        <v/>
      </c>
      <c r="AH2241" s="10" t="str">
        <f t="shared" si="309"/>
        <v/>
      </c>
      <c r="AI2241" s="102"/>
      <c r="AJ2241" s="10"/>
      <c r="AK2241" s="10"/>
      <c r="AL2241" s="105"/>
      <c r="AM2241" s="102"/>
      <c r="AN2241" s="10"/>
      <c r="AO2241" s="10" t="str">
        <f t="shared" si="312"/>
        <v/>
      </c>
      <c r="AT2241" s="10"/>
      <c r="AU2241" s="10" t="str">
        <f>IF(O2241="include",AF2241,"")</f>
        <v/>
      </c>
      <c r="AV2241" s="54" t="str">
        <f>IF(P2241="include",AF2241,"")</f>
        <v/>
      </c>
    </row>
    <row r="2242" spans="1:48" s="54" customFormat="1" ht="30">
      <c r="A2242" s="10">
        <v>2394</v>
      </c>
      <c r="B2242" s="10"/>
      <c r="C2242" s="10" t="s">
        <v>2844</v>
      </c>
      <c r="D2242" s="10">
        <v>1</v>
      </c>
      <c r="E2242" s="10">
        <v>1</v>
      </c>
      <c r="F2242" s="10">
        <v>1</v>
      </c>
      <c r="G2242" s="119" t="str">
        <f t="shared" si="310"/>
        <v>EXCLUDED</v>
      </c>
      <c r="H2242" s="147" t="s">
        <v>901</v>
      </c>
      <c r="I2242" s="189" t="s">
        <v>901</v>
      </c>
      <c r="J2242" s="10" t="str">
        <f>IF(AND(G2242="Excluded", H2242="Excluded"), "Mutually Excluded", IF(AND(OR(G2242="CERTAINLY INCLUDED", G2242="INCLUDED", G2242="MAYBE" ), OR(H2242="INCLUDED", H2242="MAYBE")), "MUTUALLY INCLUDED", IF(AND(G2242="MAYBE", H2242="MAYBE"), "Mutually MAYBE", IF(AND(G2242="Excluded", OR(H2242="INCLUDED", H2242="MAYBE")), "AI: No, Human: Yes", IF(AND(H2242="Excluded", OR(G2242="INCLUDED", G2242="CERTAINLY INCLUDED", G2242="MAYBE")), "AI: Yes, Human: No", "Other Conflict")))))</f>
        <v>Mutually Excluded</v>
      </c>
      <c r="K2242" s="10"/>
      <c r="L2242" s="10"/>
      <c r="N2242" s="220" t="s">
        <v>19</v>
      </c>
      <c r="O2242" s="54" t="str">
        <f>IF(J2242="Mutually Excluded","Exclude",IF(J2242= "Mutually Included","Include",M2242))</f>
        <v>Exclude</v>
      </c>
      <c r="P2242" s="54" t="str">
        <f>'Humans Alignment T&amp;A'!Z2242</f>
        <v>Exclude</v>
      </c>
      <c r="Q2242" s="120" t="str">
        <f>IF(AND(O2242="Exclude", P2242="Exclude"), "Mutually Excluded", IF(AND(OR(O2242="CERTAINLY INCLUDED", O2242="INCLUDE" ), OR(P2242="INCLUDE", P2242="MAYBE")), "MUTUALLY INCLUDED", IF(AND(O2242="MAYBE", P2242="MAYBE"), "Mutually MAYBE", IF(AND(O2242="Exclude", OR(P2242="INCLUDE", P2242="MAYBE")), "AI+Hum: No, Hum1+2: Yes", IF(AND(P2242="Exclude", OR(O2242="INCLUDE", O2242="CERTAINLY INCLUDED", H2242="MAYBE")), "Ai+hum: Yes, Hum1+2: No", "Other Conflict")))))</f>
        <v>Mutually Excluded</v>
      </c>
      <c r="U2242" s="121" t="str">
        <f>IF(Q2242="Mutually Excluded","Exclude",IF(Q2242= "Mutually Included","Include",R2242))</f>
        <v>Exclude</v>
      </c>
      <c r="V2242" s="122"/>
      <c r="X2242" s="122"/>
      <c r="Y2242" s="122"/>
      <c r="Z2242" s="103" t="str">
        <f t="shared" si="311"/>
        <v/>
      </c>
      <c r="AA2242" s="256"/>
      <c r="AB2242" s="186"/>
      <c r="AC2242" s="186"/>
      <c r="AD2242" s="203"/>
      <c r="AF2242" s="203"/>
      <c r="AG2242" s="102" t="str">
        <f t="shared" si="308"/>
        <v/>
      </c>
      <c r="AH2242" s="10" t="str">
        <f t="shared" si="309"/>
        <v/>
      </c>
      <c r="AI2242" s="102"/>
      <c r="AJ2242" s="10"/>
      <c r="AK2242" s="10"/>
      <c r="AL2242" s="105"/>
      <c r="AM2242" s="102"/>
      <c r="AN2242" s="10"/>
      <c r="AO2242" s="10" t="str">
        <f t="shared" si="312"/>
        <v/>
      </c>
      <c r="AT2242" s="10"/>
      <c r="AU2242" s="10" t="str">
        <f>IF(O2242="include",AF2242,"")</f>
        <v/>
      </c>
      <c r="AV2242" s="54" t="str">
        <f>IF(P2242="include",AF2242,"")</f>
        <v/>
      </c>
    </row>
    <row r="2243" spans="1:48" s="54" customFormat="1" ht="30">
      <c r="A2243" s="10">
        <v>2395</v>
      </c>
      <c r="B2243" s="10"/>
      <c r="C2243" s="10" t="s">
        <v>2846</v>
      </c>
      <c r="D2243" s="10">
        <v>2</v>
      </c>
      <c r="E2243" s="10">
        <v>2</v>
      </c>
      <c r="F2243" s="10">
        <v>2</v>
      </c>
      <c r="G2243" s="119" t="str">
        <f t="shared" si="310"/>
        <v>EXCLUDED</v>
      </c>
      <c r="H2243" s="147" t="s">
        <v>901</v>
      </c>
      <c r="I2243" s="189" t="s">
        <v>901</v>
      </c>
      <c r="J2243" s="10" t="str">
        <f>IF(AND(G2243="Excluded", H2243="Excluded"), "Mutually Excluded", IF(AND(OR(G2243="CERTAINLY INCLUDED", G2243="INCLUDED", G2243="MAYBE" ), OR(H2243="INCLUDED", H2243="MAYBE")), "MUTUALLY INCLUDED", IF(AND(G2243="MAYBE", H2243="MAYBE"), "Mutually MAYBE", IF(AND(G2243="Excluded", OR(H2243="INCLUDED", H2243="MAYBE")), "AI: No, Human: Yes", IF(AND(H2243="Excluded", OR(G2243="INCLUDED", G2243="CERTAINLY INCLUDED", G2243="MAYBE")), "AI: Yes, Human: No", "Other Conflict")))))</f>
        <v>Mutually Excluded</v>
      </c>
      <c r="K2243" s="10"/>
      <c r="L2243" s="10"/>
      <c r="N2243" s="220" t="s">
        <v>19</v>
      </c>
      <c r="O2243" s="54" t="str">
        <f>IF(J2243="Mutually Excluded","Exclude",IF(J2243= "Mutually Included","Include",M2243))</f>
        <v>Exclude</v>
      </c>
      <c r="P2243" s="54" t="str">
        <f>'Humans Alignment T&amp;A'!Z2243</f>
        <v>Exclude</v>
      </c>
      <c r="Q2243" s="120" t="str">
        <f>IF(AND(O2243="Exclude", P2243="Exclude"), "Mutually Excluded", IF(AND(OR(O2243="CERTAINLY INCLUDED", O2243="INCLUDE" ), OR(P2243="INCLUDE", P2243="MAYBE")), "MUTUALLY INCLUDED", IF(AND(O2243="MAYBE", P2243="MAYBE"), "Mutually MAYBE", IF(AND(O2243="Exclude", OR(P2243="INCLUDE", P2243="MAYBE")), "AI+Hum: No, Hum1+2: Yes", IF(AND(P2243="Exclude", OR(O2243="INCLUDE", O2243="CERTAINLY INCLUDED", H2243="MAYBE")), "Ai+hum: Yes, Hum1+2: No", "Other Conflict")))))</f>
        <v>Mutually Excluded</v>
      </c>
      <c r="U2243" s="121" t="str">
        <f>IF(Q2243="Mutually Excluded","Exclude",IF(Q2243= "Mutually Included","Include",R2243))</f>
        <v>Exclude</v>
      </c>
      <c r="V2243" s="122"/>
      <c r="X2243" s="122"/>
      <c r="Y2243" s="122"/>
      <c r="Z2243" s="103" t="str">
        <f t="shared" si="311"/>
        <v/>
      </c>
      <c r="AA2243" s="256"/>
      <c r="AB2243" s="186"/>
      <c r="AC2243" s="186"/>
      <c r="AD2243" s="203"/>
      <c r="AF2243" s="203"/>
      <c r="AG2243" s="102" t="str">
        <f t="shared" ref="AG2243:AG2299" si="313">IF(OR(ISBLANK(AF2243), ISBLANK(AD2243)), "", IF(AND(OR(AF2243="Include", AF2243="Maybe"), OR(AD2243="Include", AD2243="Maybe", AD2243="Certainly Included")), "Mutually Included", IF(AND(AF2243="Exclude", AD2243="Exclude"), "Mutually Excluded", IF(AND(AF2243="Exclude", OR(AD2243="Include", AD2243="Maybe")), "Nikos Excluded, Mikhail Included", IF(AND(OR(AF2243="Include", AF2243="Maybe"), AD2243="Exclude"), "Nikos Included, Mikhail Excluded", "Pal")))))</f>
        <v/>
      </c>
      <c r="AH2243" s="10" t="str">
        <f t="shared" ref="AH2243:AH2299" si="314">IF(OR(ISBLANK(AF2243), ISBLANK(AP2243)), "", IF(AND(OR(AF2243="Include", AF2243="Maybe"), OR(AP2243="Included", AP2243="Maybe", AP2243="Certainly Included")), "Mutually Included", IF(AND(AF2243="Exclude", AP2243="Exclude"), "Mutually Excluded", IF(AND(AF2243="Exclude", OR(AP2243="Include", AP2243="Maybe")), "Human Excluded, AI Included", IF(AND(OR(AF2243="Include", AF2243="Maybe"), AP2243="Exclude"), "Human Included, AI Excluded", "Pal")))))</f>
        <v/>
      </c>
      <c r="AI2243" s="102"/>
      <c r="AJ2243" s="10"/>
      <c r="AK2243" s="10"/>
      <c r="AL2243" s="105"/>
      <c r="AM2243" s="102"/>
      <c r="AN2243" s="10"/>
      <c r="AO2243" s="10" t="str">
        <f t="shared" si="312"/>
        <v/>
      </c>
      <c r="AT2243" s="10"/>
      <c r="AU2243" s="10" t="str">
        <f>IF(O2243="include",AF2243,"")</f>
        <v/>
      </c>
      <c r="AV2243" s="54" t="str">
        <f>IF(P2243="include",AF2243,"")</f>
        <v/>
      </c>
    </row>
    <row r="2244" spans="1:48" s="54" customFormat="1" ht="30">
      <c r="A2244" s="10">
        <v>2396</v>
      </c>
      <c r="B2244" s="10"/>
      <c r="C2244" s="10" t="s">
        <v>2847</v>
      </c>
      <c r="D2244" s="10">
        <v>1</v>
      </c>
      <c r="E2244" s="10">
        <v>1</v>
      </c>
      <c r="F2244" s="10">
        <v>1</v>
      </c>
      <c r="G2244" s="119" t="str">
        <f t="shared" si="310"/>
        <v>EXCLUDED</v>
      </c>
      <c r="H2244" s="147" t="s">
        <v>901</v>
      </c>
      <c r="I2244" s="189" t="s">
        <v>901</v>
      </c>
      <c r="J2244" s="10" t="str">
        <f>IF(AND(G2244="Excluded", H2244="Excluded"), "Mutually Excluded", IF(AND(OR(G2244="CERTAINLY INCLUDED", G2244="INCLUDED", G2244="MAYBE" ), OR(H2244="INCLUDED", H2244="MAYBE")), "MUTUALLY INCLUDED", IF(AND(G2244="MAYBE", H2244="MAYBE"), "Mutually MAYBE", IF(AND(G2244="Excluded", OR(H2244="INCLUDED", H2244="MAYBE")), "AI: No, Human: Yes", IF(AND(H2244="Excluded", OR(G2244="INCLUDED", G2244="CERTAINLY INCLUDED", G2244="MAYBE")), "AI: Yes, Human: No", "Other Conflict")))))</f>
        <v>Mutually Excluded</v>
      </c>
      <c r="K2244" s="10"/>
      <c r="L2244" s="10"/>
      <c r="N2244" s="220" t="s">
        <v>19</v>
      </c>
      <c r="O2244" s="54" t="str">
        <f>IF(J2244="Mutually Excluded","Exclude",IF(J2244= "Mutually Included","Include",M2244))</f>
        <v>Exclude</v>
      </c>
      <c r="P2244" s="54" t="str">
        <f>'Humans Alignment T&amp;A'!Z2244</f>
        <v>Exclude</v>
      </c>
      <c r="Q2244" s="120" t="str">
        <f>IF(AND(O2244="Exclude", P2244="Exclude"), "Mutually Excluded", IF(AND(OR(O2244="CERTAINLY INCLUDED", O2244="INCLUDE" ), OR(P2244="INCLUDE", P2244="MAYBE")), "MUTUALLY INCLUDED", IF(AND(O2244="MAYBE", P2244="MAYBE"), "Mutually MAYBE", IF(AND(O2244="Exclude", OR(P2244="INCLUDE", P2244="MAYBE")), "AI+Hum: No, Hum1+2: Yes", IF(AND(P2244="Exclude", OR(O2244="INCLUDE", O2244="CERTAINLY INCLUDED", H2244="MAYBE")), "Ai+hum: Yes, Hum1+2: No", "Other Conflict")))))</f>
        <v>Mutually Excluded</v>
      </c>
      <c r="U2244" s="121" t="str">
        <f>IF(Q2244="Mutually Excluded","Exclude",IF(Q2244= "Mutually Included","Include",R2244))</f>
        <v>Exclude</v>
      </c>
      <c r="V2244" s="122"/>
      <c r="X2244" s="122"/>
      <c r="Y2244" s="122"/>
      <c r="Z2244" s="103" t="str">
        <f t="shared" si="311"/>
        <v/>
      </c>
      <c r="AA2244" s="256"/>
      <c r="AB2244" s="186"/>
      <c r="AC2244" s="186"/>
      <c r="AD2244" s="203"/>
      <c r="AF2244" s="203"/>
      <c r="AG2244" s="102" t="str">
        <f t="shared" si="313"/>
        <v/>
      </c>
      <c r="AH2244" s="10" t="str">
        <f t="shared" si="314"/>
        <v/>
      </c>
      <c r="AI2244" s="102"/>
      <c r="AJ2244" s="10"/>
      <c r="AK2244" s="10"/>
      <c r="AL2244" s="105"/>
      <c r="AM2244" s="102"/>
      <c r="AN2244" s="10"/>
      <c r="AO2244" s="10" t="str">
        <f t="shared" si="312"/>
        <v/>
      </c>
      <c r="AT2244" s="10"/>
      <c r="AU2244" s="10" t="str">
        <f>IF(O2244="include",AF2244,"")</f>
        <v/>
      </c>
      <c r="AV2244" s="54" t="str">
        <f>IF(P2244="include",AF2244,"")</f>
        <v/>
      </c>
    </row>
    <row r="2245" spans="1:48" s="54" customFormat="1" ht="45">
      <c r="A2245" s="10">
        <v>2397</v>
      </c>
      <c r="B2245" s="10"/>
      <c r="C2245" s="10" t="s">
        <v>2848</v>
      </c>
      <c r="D2245" s="10">
        <v>3</v>
      </c>
      <c r="E2245" s="10">
        <v>2</v>
      </c>
      <c r="F2245" s="10">
        <v>3</v>
      </c>
      <c r="G2245" s="119" t="str">
        <f t="shared" si="310"/>
        <v>EXCLUDED</v>
      </c>
      <c r="H2245" s="147" t="s">
        <v>901</v>
      </c>
      <c r="I2245" s="189" t="s">
        <v>901</v>
      </c>
      <c r="J2245" s="10" t="str">
        <f>IF(AND(G2245="Excluded", H2245="Excluded"), "Mutually Excluded", IF(AND(OR(G2245="CERTAINLY INCLUDED", G2245="INCLUDED", G2245="MAYBE" ), OR(H2245="INCLUDED", H2245="MAYBE")), "MUTUALLY INCLUDED", IF(AND(G2245="MAYBE", H2245="MAYBE"), "Mutually MAYBE", IF(AND(G2245="Excluded", OR(H2245="INCLUDED", H2245="MAYBE")), "AI: No, Human: Yes", IF(AND(H2245="Excluded", OR(G2245="INCLUDED", G2245="CERTAINLY INCLUDED", G2245="MAYBE")), "AI: Yes, Human: No", "Other Conflict")))))</f>
        <v>Mutually Excluded</v>
      </c>
      <c r="K2245" s="10"/>
      <c r="L2245" s="10"/>
      <c r="N2245" s="220" t="s">
        <v>19</v>
      </c>
      <c r="O2245" s="54" t="str">
        <f>IF(J2245="Mutually Excluded","Exclude",IF(J2245= "Mutually Included","Include",M2245))</f>
        <v>Exclude</v>
      </c>
      <c r="P2245" s="54" t="str">
        <f>'Humans Alignment T&amp;A'!Z2245</f>
        <v>Exclude</v>
      </c>
      <c r="Q2245" s="120" t="str">
        <f>IF(AND(O2245="Exclude", P2245="Exclude"), "Mutually Excluded", IF(AND(OR(O2245="CERTAINLY INCLUDED", O2245="INCLUDE" ), OR(P2245="INCLUDE", P2245="MAYBE")), "MUTUALLY INCLUDED", IF(AND(O2245="MAYBE", P2245="MAYBE"), "Mutually MAYBE", IF(AND(O2245="Exclude", OR(P2245="INCLUDE", P2245="MAYBE")), "AI+Hum: No, Hum1+2: Yes", IF(AND(P2245="Exclude", OR(O2245="INCLUDE", O2245="CERTAINLY INCLUDED", H2245="MAYBE")), "Ai+hum: Yes, Hum1+2: No", "Other Conflict")))))</f>
        <v>Mutually Excluded</v>
      </c>
      <c r="U2245" s="121" t="str">
        <f>IF(Q2245="Mutually Excluded","Exclude",IF(Q2245= "Mutually Included","Include",R2245))</f>
        <v>Exclude</v>
      </c>
      <c r="V2245" s="122"/>
      <c r="X2245" s="122"/>
      <c r="Y2245" s="122"/>
      <c r="Z2245" s="103" t="str">
        <f t="shared" si="311"/>
        <v/>
      </c>
      <c r="AA2245" s="256"/>
      <c r="AB2245" s="186"/>
      <c r="AC2245" s="186"/>
      <c r="AD2245" s="203"/>
      <c r="AF2245" s="203"/>
      <c r="AG2245" s="102" t="str">
        <f t="shared" si="313"/>
        <v/>
      </c>
      <c r="AH2245" s="10" t="str">
        <f t="shared" si="314"/>
        <v/>
      </c>
      <c r="AI2245" s="102"/>
      <c r="AJ2245" s="10"/>
      <c r="AK2245" s="10"/>
      <c r="AL2245" s="105"/>
      <c r="AM2245" s="102"/>
      <c r="AN2245" s="10"/>
      <c r="AO2245" s="10" t="str">
        <f t="shared" si="312"/>
        <v/>
      </c>
      <c r="AT2245" s="10"/>
      <c r="AU2245" s="10" t="str">
        <f>IF(O2245="include",AF2245,"")</f>
        <v/>
      </c>
      <c r="AV2245" s="54" t="str">
        <f>IF(P2245="include",AF2245,"")</f>
        <v/>
      </c>
    </row>
    <row r="2246" spans="1:48" s="54" customFormat="1" ht="30">
      <c r="A2246" s="10">
        <v>2398</v>
      </c>
      <c r="B2246" s="10"/>
      <c r="C2246" s="10" t="s">
        <v>2849</v>
      </c>
      <c r="D2246" s="10">
        <v>2</v>
      </c>
      <c r="E2246" s="10">
        <v>2</v>
      </c>
      <c r="F2246" s="10">
        <v>2</v>
      </c>
      <c r="G2246" s="119" t="str">
        <f t="shared" si="310"/>
        <v>EXCLUDED</v>
      </c>
      <c r="H2246" s="147" t="s">
        <v>901</v>
      </c>
      <c r="I2246" s="189" t="s">
        <v>901</v>
      </c>
      <c r="J2246" s="10" t="str">
        <f>IF(AND(G2246="Excluded", H2246="Excluded"), "Mutually Excluded", IF(AND(OR(G2246="CERTAINLY INCLUDED", G2246="INCLUDED", G2246="MAYBE" ), OR(H2246="INCLUDED", H2246="MAYBE")), "MUTUALLY INCLUDED", IF(AND(G2246="MAYBE", H2246="MAYBE"), "Mutually MAYBE", IF(AND(G2246="Excluded", OR(H2246="INCLUDED", H2246="MAYBE")), "AI: No, Human: Yes", IF(AND(H2246="Excluded", OR(G2246="INCLUDED", G2246="CERTAINLY INCLUDED", G2246="MAYBE")), "AI: Yes, Human: No", "Other Conflict")))))</f>
        <v>Mutually Excluded</v>
      </c>
      <c r="K2246" s="10"/>
      <c r="L2246" s="10"/>
      <c r="N2246" s="220" t="s">
        <v>19</v>
      </c>
      <c r="O2246" s="54" t="str">
        <f>IF(J2246="Mutually Excluded","Exclude",IF(J2246= "Mutually Included","Include",M2246))</f>
        <v>Exclude</v>
      </c>
      <c r="P2246" s="54" t="str">
        <f>'Humans Alignment T&amp;A'!Z2246</f>
        <v>Exclude</v>
      </c>
      <c r="Q2246" s="120" t="str">
        <f>IF(AND(O2246="Exclude", P2246="Exclude"), "Mutually Excluded", IF(AND(OR(O2246="CERTAINLY INCLUDED", O2246="INCLUDE" ), OR(P2246="INCLUDE", P2246="MAYBE")), "MUTUALLY INCLUDED", IF(AND(O2246="MAYBE", P2246="MAYBE"), "Mutually MAYBE", IF(AND(O2246="Exclude", OR(P2246="INCLUDE", P2246="MAYBE")), "AI+Hum: No, Hum1+2: Yes", IF(AND(P2246="Exclude", OR(O2246="INCLUDE", O2246="CERTAINLY INCLUDED", H2246="MAYBE")), "Ai+hum: Yes, Hum1+2: No", "Other Conflict")))))</f>
        <v>Mutually Excluded</v>
      </c>
      <c r="U2246" s="121" t="str">
        <f>IF(Q2246="Mutually Excluded","Exclude",IF(Q2246= "Mutually Included","Include",R2246))</f>
        <v>Exclude</v>
      </c>
      <c r="V2246" s="122"/>
      <c r="X2246" s="122"/>
      <c r="Y2246" s="122"/>
      <c r="Z2246" s="103" t="str">
        <f t="shared" si="311"/>
        <v/>
      </c>
      <c r="AA2246" s="256"/>
      <c r="AB2246" s="186"/>
      <c r="AC2246" s="186"/>
      <c r="AD2246" s="203"/>
      <c r="AF2246" s="203"/>
      <c r="AG2246" s="102" t="str">
        <f t="shared" si="313"/>
        <v/>
      </c>
      <c r="AH2246" s="10" t="str">
        <f t="shared" si="314"/>
        <v/>
      </c>
      <c r="AI2246" s="102"/>
      <c r="AJ2246" s="10"/>
      <c r="AK2246" s="10"/>
      <c r="AL2246" s="105"/>
      <c r="AM2246" s="102"/>
      <c r="AN2246" s="10"/>
      <c r="AO2246" s="10" t="str">
        <f t="shared" si="312"/>
        <v/>
      </c>
      <c r="AT2246" s="10"/>
      <c r="AU2246" s="10" t="str">
        <f>IF(O2246="include",AF2246,"")</f>
        <v/>
      </c>
      <c r="AV2246" s="54" t="str">
        <f>IF(P2246="include",AF2246,"")</f>
        <v/>
      </c>
    </row>
    <row r="2247" spans="1:48" s="54" customFormat="1" ht="30">
      <c r="A2247" s="10">
        <v>2399</v>
      </c>
      <c r="B2247" s="10"/>
      <c r="C2247" s="10" t="s">
        <v>2850</v>
      </c>
      <c r="D2247" s="10">
        <v>3</v>
      </c>
      <c r="E2247" s="10">
        <v>3</v>
      </c>
      <c r="F2247" s="10">
        <v>3</v>
      </c>
      <c r="G2247" s="119" t="str">
        <f t="shared" si="310"/>
        <v>EXCLUDED</v>
      </c>
      <c r="H2247" s="147" t="s">
        <v>901</v>
      </c>
      <c r="I2247" s="189" t="s">
        <v>901</v>
      </c>
      <c r="J2247" s="10" t="str">
        <f>IF(AND(G2247="Excluded", H2247="Excluded"), "Mutually Excluded", IF(AND(OR(G2247="CERTAINLY INCLUDED", G2247="INCLUDED", G2247="MAYBE" ), OR(H2247="INCLUDED", H2247="MAYBE")), "MUTUALLY INCLUDED", IF(AND(G2247="MAYBE", H2247="MAYBE"), "Mutually MAYBE", IF(AND(G2247="Excluded", OR(H2247="INCLUDED", H2247="MAYBE")), "AI: No, Human: Yes", IF(AND(H2247="Excluded", OR(G2247="INCLUDED", G2247="CERTAINLY INCLUDED", G2247="MAYBE")), "AI: Yes, Human: No", "Other Conflict")))))</f>
        <v>Mutually Excluded</v>
      </c>
      <c r="K2247" s="10"/>
      <c r="L2247" s="10"/>
      <c r="N2247" s="220" t="s">
        <v>19</v>
      </c>
      <c r="O2247" s="54" t="str">
        <f>IF(J2247="Mutually Excluded","Exclude",IF(J2247= "Mutually Included","Include",M2247))</f>
        <v>Exclude</v>
      </c>
      <c r="P2247" s="54" t="str">
        <f>'Humans Alignment T&amp;A'!Z2247</f>
        <v>Exclude</v>
      </c>
      <c r="Q2247" s="120" t="str">
        <f>IF(AND(O2247="Exclude", P2247="Exclude"), "Mutually Excluded", IF(AND(OR(O2247="CERTAINLY INCLUDED", O2247="INCLUDE" ), OR(P2247="INCLUDE", P2247="MAYBE")), "MUTUALLY INCLUDED", IF(AND(O2247="MAYBE", P2247="MAYBE"), "Mutually MAYBE", IF(AND(O2247="Exclude", OR(P2247="INCLUDE", P2247="MAYBE")), "AI+Hum: No, Hum1+2: Yes", IF(AND(P2247="Exclude", OR(O2247="INCLUDE", O2247="CERTAINLY INCLUDED", H2247="MAYBE")), "Ai+hum: Yes, Hum1+2: No", "Other Conflict")))))</f>
        <v>Mutually Excluded</v>
      </c>
      <c r="U2247" s="121" t="str">
        <f>IF(Q2247="Mutually Excluded","Exclude",IF(Q2247= "Mutually Included","Include",R2247))</f>
        <v>Exclude</v>
      </c>
      <c r="V2247" s="122"/>
      <c r="X2247" s="122"/>
      <c r="Y2247" s="122"/>
      <c r="Z2247" s="103" t="str">
        <f t="shared" si="311"/>
        <v/>
      </c>
      <c r="AA2247" s="256"/>
      <c r="AB2247" s="186"/>
      <c r="AC2247" s="186"/>
      <c r="AD2247" s="203"/>
      <c r="AF2247" s="203"/>
      <c r="AG2247" s="102" t="str">
        <f t="shared" si="313"/>
        <v/>
      </c>
      <c r="AH2247" s="10" t="str">
        <f t="shared" si="314"/>
        <v/>
      </c>
      <c r="AI2247" s="102"/>
      <c r="AJ2247" s="10"/>
      <c r="AK2247" s="10"/>
      <c r="AL2247" s="105"/>
      <c r="AM2247" s="102"/>
      <c r="AN2247" s="10"/>
      <c r="AO2247" s="10" t="str">
        <f t="shared" si="312"/>
        <v/>
      </c>
      <c r="AT2247" s="10"/>
      <c r="AU2247" s="10" t="str">
        <f>IF(O2247="include",AF2247,"")</f>
        <v/>
      </c>
      <c r="AV2247" s="54" t="str">
        <f>IF(P2247="include",AF2247,"")</f>
        <v/>
      </c>
    </row>
    <row r="2248" spans="1:48" s="54" customFormat="1" ht="30">
      <c r="A2248" s="10">
        <v>2400</v>
      </c>
      <c r="B2248" s="10"/>
      <c r="C2248" s="10" t="s">
        <v>2851</v>
      </c>
      <c r="D2248" s="10">
        <v>1</v>
      </c>
      <c r="E2248" s="10">
        <v>1</v>
      </c>
      <c r="F2248" s="10">
        <v>1</v>
      </c>
      <c r="G2248" s="119" t="str">
        <f t="shared" si="310"/>
        <v>EXCLUDED</v>
      </c>
      <c r="H2248" s="147" t="s">
        <v>901</v>
      </c>
      <c r="I2248" s="189" t="s">
        <v>901</v>
      </c>
      <c r="J2248" s="10" t="str">
        <f>IF(AND(G2248="Excluded", H2248="Excluded"), "Mutually Excluded", IF(AND(OR(G2248="CERTAINLY INCLUDED", G2248="INCLUDED", G2248="MAYBE" ), OR(H2248="INCLUDED", H2248="MAYBE")), "MUTUALLY INCLUDED", IF(AND(G2248="MAYBE", H2248="MAYBE"), "Mutually MAYBE", IF(AND(G2248="Excluded", OR(H2248="INCLUDED", H2248="MAYBE")), "AI: No, Human: Yes", IF(AND(H2248="Excluded", OR(G2248="INCLUDED", G2248="CERTAINLY INCLUDED", G2248="MAYBE")), "AI: Yes, Human: No", "Other Conflict")))))</f>
        <v>Mutually Excluded</v>
      </c>
      <c r="K2248" s="10"/>
      <c r="L2248" s="10"/>
      <c r="N2248" s="220" t="s">
        <v>19</v>
      </c>
      <c r="O2248" s="54" t="str">
        <f>IF(J2248="Mutually Excluded","Exclude",IF(J2248= "Mutually Included","Include",M2248))</f>
        <v>Exclude</v>
      </c>
      <c r="P2248" s="54" t="str">
        <f>'Humans Alignment T&amp;A'!Z2248</f>
        <v>Exclude</v>
      </c>
      <c r="Q2248" s="120" t="str">
        <f>IF(AND(O2248="Exclude", P2248="Exclude"), "Mutually Excluded", IF(AND(OR(O2248="CERTAINLY INCLUDED", O2248="INCLUDE" ), OR(P2248="INCLUDE", P2248="MAYBE")), "MUTUALLY INCLUDED", IF(AND(O2248="MAYBE", P2248="MAYBE"), "Mutually MAYBE", IF(AND(O2248="Exclude", OR(P2248="INCLUDE", P2248="MAYBE")), "AI+Hum: No, Hum1+2: Yes", IF(AND(P2248="Exclude", OR(O2248="INCLUDE", O2248="CERTAINLY INCLUDED", H2248="MAYBE")), "Ai+hum: Yes, Hum1+2: No", "Other Conflict")))))</f>
        <v>Mutually Excluded</v>
      </c>
      <c r="U2248" s="121" t="str">
        <f>IF(Q2248="Mutually Excluded","Exclude",IF(Q2248= "Mutually Included","Include",R2248))</f>
        <v>Exclude</v>
      </c>
      <c r="V2248" s="122"/>
      <c r="X2248" s="122"/>
      <c r="Y2248" s="122"/>
      <c r="Z2248" s="103" t="str">
        <f t="shared" si="311"/>
        <v/>
      </c>
      <c r="AA2248" s="256"/>
      <c r="AB2248" s="186"/>
      <c r="AC2248" s="186"/>
      <c r="AD2248" s="203"/>
      <c r="AF2248" s="203"/>
      <c r="AG2248" s="102" t="str">
        <f t="shared" si="313"/>
        <v/>
      </c>
      <c r="AH2248" s="10" t="str">
        <f t="shared" si="314"/>
        <v/>
      </c>
      <c r="AI2248" s="102"/>
      <c r="AJ2248" s="10"/>
      <c r="AK2248" s="10"/>
      <c r="AL2248" s="105"/>
      <c r="AM2248" s="102"/>
      <c r="AN2248" s="10"/>
      <c r="AO2248" s="10" t="str">
        <f t="shared" si="312"/>
        <v/>
      </c>
      <c r="AT2248" s="10"/>
      <c r="AU2248" s="10" t="str">
        <f>IF(O2248="include",AF2248,"")</f>
        <v/>
      </c>
      <c r="AV2248" s="54" t="str">
        <f>IF(P2248="include",AF2248,"")</f>
        <v/>
      </c>
    </row>
    <row r="2249" spans="1:48" s="54" customFormat="1" ht="30">
      <c r="A2249" s="10">
        <v>2401</v>
      </c>
      <c r="B2249" s="10"/>
      <c r="C2249" s="10" t="s">
        <v>2852</v>
      </c>
      <c r="D2249" s="10">
        <v>1</v>
      </c>
      <c r="E2249" s="10">
        <v>1</v>
      </c>
      <c r="F2249" s="10">
        <v>1</v>
      </c>
      <c r="G2249" s="119" t="str">
        <f t="shared" si="310"/>
        <v>EXCLUDED</v>
      </c>
      <c r="H2249" s="147" t="s">
        <v>901</v>
      </c>
      <c r="I2249" s="189" t="s">
        <v>901</v>
      </c>
      <c r="J2249" s="10" t="str">
        <f>IF(AND(G2249="Excluded", H2249="Excluded"), "Mutually Excluded", IF(AND(OR(G2249="CERTAINLY INCLUDED", G2249="INCLUDED", G2249="MAYBE" ), OR(H2249="INCLUDED", H2249="MAYBE")), "MUTUALLY INCLUDED", IF(AND(G2249="MAYBE", H2249="MAYBE"), "Mutually MAYBE", IF(AND(G2249="Excluded", OR(H2249="INCLUDED", H2249="MAYBE")), "AI: No, Human: Yes", IF(AND(H2249="Excluded", OR(G2249="INCLUDED", G2249="CERTAINLY INCLUDED", G2249="MAYBE")), "AI: Yes, Human: No", "Other Conflict")))))</f>
        <v>Mutually Excluded</v>
      </c>
      <c r="K2249" s="10"/>
      <c r="L2249" s="10"/>
      <c r="N2249" s="220" t="s">
        <v>19</v>
      </c>
      <c r="O2249" s="54" t="str">
        <f>IF(J2249="Mutually Excluded","Exclude",IF(J2249= "Mutually Included","Include",M2249))</f>
        <v>Exclude</v>
      </c>
      <c r="P2249" s="54" t="str">
        <f>'Humans Alignment T&amp;A'!Z2249</f>
        <v>Exclude</v>
      </c>
      <c r="Q2249" s="120" t="str">
        <f>IF(AND(O2249="Exclude", P2249="Exclude"), "Mutually Excluded", IF(AND(OR(O2249="CERTAINLY INCLUDED", O2249="INCLUDE" ), OR(P2249="INCLUDE", P2249="MAYBE")), "MUTUALLY INCLUDED", IF(AND(O2249="MAYBE", P2249="MAYBE"), "Mutually MAYBE", IF(AND(O2249="Exclude", OR(P2249="INCLUDE", P2249="MAYBE")), "AI+Hum: No, Hum1+2: Yes", IF(AND(P2249="Exclude", OR(O2249="INCLUDE", O2249="CERTAINLY INCLUDED", H2249="MAYBE")), "Ai+hum: Yes, Hum1+2: No", "Other Conflict")))))</f>
        <v>Mutually Excluded</v>
      </c>
      <c r="U2249" s="121" t="str">
        <f>IF(Q2249="Mutually Excluded","Exclude",IF(Q2249= "Mutually Included","Include",R2249))</f>
        <v>Exclude</v>
      </c>
      <c r="V2249" s="122"/>
      <c r="X2249" s="122"/>
      <c r="Y2249" s="122"/>
      <c r="Z2249" s="103" t="str">
        <f t="shared" si="311"/>
        <v/>
      </c>
      <c r="AA2249" s="256"/>
      <c r="AB2249" s="186"/>
      <c r="AC2249" s="186"/>
      <c r="AD2249" s="203"/>
      <c r="AF2249" s="203"/>
      <c r="AG2249" s="102" t="str">
        <f t="shared" si="313"/>
        <v/>
      </c>
      <c r="AH2249" s="10" t="str">
        <f t="shared" si="314"/>
        <v/>
      </c>
      <c r="AI2249" s="102"/>
      <c r="AJ2249" s="10"/>
      <c r="AK2249" s="10"/>
      <c r="AL2249" s="105"/>
      <c r="AM2249" s="102"/>
      <c r="AN2249" s="10"/>
      <c r="AO2249" s="10" t="str">
        <f t="shared" si="312"/>
        <v/>
      </c>
      <c r="AT2249" s="10"/>
      <c r="AU2249" s="10" t="str">
        <f>IF(O2249="include",AF2249,"")</f>
        <v/>
      </c>
      <c r="AV2249" s="54" t="str">
        <f>IF(P2249="include",AF2249,"")</f>
        <v/>
      </c>
    </row>
    <row r="2250" spans="1:48" s="54" customFormat="1" ht="30">
      <c r="A2250" s="10">
        <v>2402</v>
      </c>
      <c r="B2250" s="10"/>
      <c r="C2250" s="10" t="s">
        <v>2853</v>
      </c>
      <c r="D2250" s="10">
        <v>1</v>
      </c>
      <c r="E2250" s="10">
        <v>1</v>
      </c>
      <c r="F2250" s="10">
        <v>1</v>
      </c>
      <c r="G2250" s="119" t="str">
        <f t="shared" ref="G2250:G2299" si="315">IF(COUNTIF(D2250:F2250,5)=3,"CERTAINLY INCLUDED",IF(COUNTIF(D2250:F2250,5)&gt;0,"MAYBE","EXCLUDED"))</f>
        <v>EXCLUDED</v>
      </c>
      <c r="H2250" s="147" t="s">
        <v>901</v>
      </c>
      <c r="I2250" s="189" t="s">
        <v>901</v>
      </c>
      <c r="J2250" s="10" t="str">
        <f>IF(AND(G2250="Excluded", H2250="Excluded"), "Mutually Excluded", IF(AND(OR(G2250="CERTAINLY INCLUDED", G2250="INCLUDED", G2250="MAYBE" ), OR(H2250="INCLUDED", H2250="MAYBE")), "MUTUALLY INCLUDED", IF(AND(G2250="MAYBE", H2250="MAYBE"), "Mutually MAYBE", IF(AND(G2250="Excluded", OR(H2250="INCLUDED", H2250="MAYBE")), "AI: No, Human: Yes", IF(AND(H2250="Excluded", OR(G2250="INCLUDED", G2250="CERTAINLY INCLUDED", G2250="MAYBE")), "AI: Yes, Human: No", "Other Conflict")))))</f>
        <v>Mutually Excluded</v>
      </c>
      <c r="K2250" s="10"/>
      <c r="L2250" s="10"/>
      <c r="N2250" s="220" t="s">
        <v>19</v>
      </c>
      <c r="O2250" s="54" t="str">
        <f>IF(J2250="Mutually Excluded","Exclude",IF(J2250= "Mutually Included","Include",M2250))</f>
        <v>Exclude</v>
      </c>
      <c r="P2250" s="54" t="str">
        <f>'Humans Alignment T&amp;A'!Z2250</f>
        <v>Exclude</v>
      </c>
      <c r="Q2250" s="120" t="str">
        <f>IF(AND(O2250="Exclude", P2250="Exclude"), "Mutually Excluded", IF(AND(OR(O2250="CERTAINLY INCLUDED", O2250="INCLUDE" ), OR(P2250="INCLUDE", P2250="MAYBE")), "MUTUALLY INCLUDED", IF(AND(O2250="MAYBE", P2250="MAYBE"), "Mutually MAYBE", IF(AND(O2250="Exclude", OR(P2250="INCLUDE", P2250="MAYBE")), "AI+Hum: No, Hum1+2: Yes", IF(AND(P2250="Exclude", OR(O2250="INCLUDE", O2250="CERTAINLY INCLUDED", H2250="MAYBE")), "Ai+hum: Yes, Hum1+2: No", "Other Conflict")))))</f>
        <v>Mutually Excluded</v>
      </c>
      <c r="U2250" s="121" t="str">
        <f>IF(Q2250="Mutually Excluded","Exclude",IF(Q2250= "Mutually Included","Include",R2250))</f>
        <v>Exclude</v>
      </c>
      <c r="V2250" s="122"/>
      <c r="X2250" s="122"/>
      <c r="Y2250" s="122"/>
      <c r="Z2250" s="103" t="str">
        <f t="shared" si="311"/>
        <v/>
      </c>
      <c r="AA2250" s="256"/>
      <c r="AB2250" s="186"/>
      <c r="AC2250" s="186"/>
      <c r="AD2250" s="203"/>
      <c r="AF2250" s="203"/>
      <c r="AG2250" s="102" t="str">
        <f t="shared" si="313"/>
        <v/>
      </c>
      <c r="AH2250" s="10" t="str">
        <f t="shared" si="314"/>
        <v/>
      </c>
      <c r="AI2250" s="102"/>
      <c r="AJ2250" s="10"/>
      <c r="AK2250" s="10"/>
      <c r="AL2250" s="105"/>
      <c r="AM2250" s="102"/>
      <c r="AN2250" s="10"/>
      <c r="AO2250" s="10" t="str">
        <f t="shared" si="312"/>
        <v/>
      </c>
      <c r="AT2250" s="10"/>
      <c r="AU2250" s="10" t="str">
        <f>IF(O2250="include",AF2250,"")</f>
        <v/>
      </c>
      <c r="AV2250" s="54" t="str">
        <f>IF(P2250="include",AF2250,"")</f>
        <v/>
      </c>
    </row>
    <row r="2251" spans="1:48" s="54" customFormat="1" ht="30">
      <c r="A2251" s="10">
        <v>2403</v>
      </c>
      <c r="B2251" s="10"/>
      <c r="C2251" s="10" t="s">
        <v>1983</v>
      </c>
      <c r="D2251" s="10">
        <v>1</v>
      </c>
      <c r="E2251" s="10">
        <v>1</v>
      </c>
      <c r="F2251" s="10">
        <v>1</v>
      </c>
      <c r="G2251" s="119" t="str">
        <f t="shared" si="315"/>
        <v>EXCLUDED</v>
      </c>
      <c r="H2251" s="147" t="s">
        <v>901</v>
      </c>
      <c r="I2251" s="189" t="s">
        <v>901</v>
      </c>
      <c r="J2251" s="10" t="str">
        <f>IF(AND(G2251="Excluded", H2251="Excluded"), "Mutually Excluded", IF(AND(OR(G2251="CERTAINLY INCLUDED", G2251="INCLUDED", G2251="MAYBE" ), OR(H2251="INCLUDED", H2251="MAYBE")), "MUTUALLY INCLUDED", IF(AND(G2251="MAYBE", H2251="MAYBE"), "Mutually MAYBE", IF(AND(G2251="Excluded", OR(H2251="INCLUDED", H2251="MAYBE")), "AI: No, Human: Yes", IF(AND(H2251="Excluded", OR(G2251="INCLUDED", G2251="CERTAINLY INCLUDED", G2251="MAYBE")), "AI: Yes, Human: No", "Other Conflict")))))</f>
        <v>Mutually Excluded</v>
      </c>
      <c r="K2251" s="10"/>
      <c r="L2251" s="10"/>
      <c r="N2251" s="220" t="s">
        <v>19</v>
      </c>
      <c r="O2251" s="54" t="str">
        <f>IF(J2251="Mutually Excluded","Exclude",IF(J2251= "Mutually Included","Include",M2251))</f>
        <v>Exclude</v>
      </c>
      <c r="P2251" s="54" t="str">
        <f>'Humans Alignment T&amp;A'!Z2251</f>
        <v>Exclude</v>
      </c>
      <c r="Q2251" s="120" t="str">
        <f>IF(AND(O2251="Exclude", P2251="Exclude"), "Mutually Excluded", IF(AND(OR(O2251="CERTAINLY INCLUDED", O2251="INCLUDE" ), OR(P2251="INCLUDE", P2251="MAYBE")), "MUTUALLY INCLUDED", IF(AND(O2251="MAYBE", P2251="MAYBE"), "Mutually MAYBE", IF(AND(O2251="Exclude", OR(P2251="INCLUDE", P2251="MAYBE")), "AI+Hum: No, Hum1+2: Yes", IF(AND(P2251="Exclude", OR(O2251="INCLUDE", O2251="CERTAINLY INCLUDED", H2251="MAYBE")), "Ai+hum: Yes, Hum1+2: No", "Other Conflict")))))</f>
        <v>Mutually Excluded</v>
      </c>
      <c r="U2251" s="121" t="str">
        <f>IF(Q2251="Mutually Excluded","Exclude",IF(Q2251= "Mutually Included","Include",R2251))</f>
        <v>Exclude</v>
      </c>
      <c r="V2251" s="122"/>
      <c r="X2251" s="122"/>
      <c r="Y2251" s="122"/>
      <c r="Z2251" s="103" t="str">
        <f t="shared" si="311"/>
        <v/>
      </c>
      <c r="AA2251" s="256"/>
      <c r="AB2251" s="186"/>
      <c r="AC2251" s="186"/>
      <c r="AD2251" s="203"/>
      <c r="AF2251" s="203"/>
      <c r="AG2251" s="102" t="str">
        <f t="shared" si="313"/>
        <v/>
      </c>
      <c r="AH2251" s="10" t="str">
        <f t="shared" si="314"/>
        <v/>
      </c>
      <c r="AI2251" s="102"/>
      <c r="AJ2251" s="10"/>
      <c r="AK2251" s="10"/>
      <c r="AL2251" s="105"/>
      <c r="AM2251" s="102"/>
      <c r="AN2251" s="10"/>
      <c r="AO2251" s="10" t="str">
        <f t="shared" si="312"/>
        <v/>
      </c>
      <c r="AT2251" s="10"/>
      <c r="AU2251" s="10" t="str">
        <f>IF(O2251="include",AF2251,"")</f>
        <v/>
      </c>
      <c r="AV2251" s="54" t="str">
        <f>IF(P2251="include",AF2251,"")</f>
        <v/>
      </c>
    </row>
    <row r="2252" spans="1:48" s="54" customFormat="1" ht="30">
      <c r="A2252" s="10">
        <v>2404</v>
      </c>
      <c r="B2252" s="10"/>
      <c r="C2252" s="10" t="s">
        <v>2854</v>
      </c>
      <c r="D2252" s="10">
        <v>1</v>
      </c>
      <c r="E2252" s="10">
        <v>1</v>
      </c>
      <c r="F2252" s="10">
        <v>1</v>
      </c>
      <c r="G2252" s="119" t="str">
        <f t="shared" si="315"/>
        <v>EXCLUDED</v>
      </c>
      <c r="H2252" s="147" t="s">
        <v>901</v>
      </c>
      <c r="I2252" s="189" t="s">
        <v>901</v>
      </c>
      <c r="J2252" s="10" t="str">
        <f>IF(AND(G2252="Excluded", H2252="Excluded"), "Mutually Excluded", IF(AND(OR(G2252="CERTAINLY INCLUDED", G2252="INCLUDED", G2252="MAYBE" ), OR(H2252="INCLUDED", H2252="MAYBE")), "MUTUALLY INCLUDED", IF(AND(G2252="MAYBE", H2252="MAYBE"), "Mutually MAYBE", IF(AND(G2252="Excluded", OR(H2252="INCLUDED", H2252="MAYBE")), "AI: No, Human: Yes", IF(AND(H2252="Excluded", OR(G2252="INCLUDED", G2252="CERTAINLY INCLUDED", G2252="MAYBE")), "AI: Yes, Human: No", "Other Conflict")))))</f>
        <v>Mutually Excluded</v>
      </c>
      <c r="K2252" s="10"/>
      <c r="L2252" s="10"/>
      <c r="N2252" s="220" t="s">
        <v>19</v>
      </c>
      <c r="O2252" s="54" t="str">
        <f>IF(J2252="Mutually Excluded","Exclude",IF(J2252= "Mutually Included","Include",M2252))</f>
        <v>Exclude</v>
      </c>
      <c r="P2252" s="54" t="str">
        <f>'Humans Alignment T&amp;A'!Z2252</f>
        <v>Exclude</v>
      </c>
      <c r="Q2252" s="120" t="str">
        <f>IF(AND(O2252="Exclude", P2252="Exclude"), "Mutually Excluded", IF(AND(OR(O2252="CERTAINLY INCLUDED", O2252="INCLUDE" ), OR(P2252="INCLUDE", P2252="MAYBE")), "MUTUALLY INCLUDED", IF(AND(O2252="MAYBE", P2252="MAYBE"), "Mutually MAYBE", IF(AND(O2252="Exclude", OR(P2252="INCLUDE", P2252="MAYBE")), "AI+Hum: No, Hum1+2: Yes", IF(AND(P2252="Exclude", OR(O2252="INCLUDE", O2252="CERTAINLY INCLUDED", H2252="MAYBE")), "Ai+hum: Yes, Hum1+2: No", "Other Conflict")))))</f>
        <v>Mutually Excluded</v>
      </c>
      <c r="U2252" s="121" t="str">
        <f>IF(Q2252="Mutually Excluded","Exclude",IF(Q2252= "Mutually Included","Include",R2252))</f>
        <v>Exclude</v>
      </c>
      <c r="V2252" s="122"/>
      <c r="X2252" s="122"/>
      <c r="Y2252" s="122"/>
      <c r="Z2252" s="103" t="str">
        <f t="shared" si="311"/>
        <v/>
      </c>
      <c r="AA2252" s="256"/>
      <c r="AB2252" s="186"/>
      <c r="AC2252" s="186"/>
      <c r="AD2252" s="203"/>
      <c r="AF2252" s="203"/>
      <c r="AG2252" s="102" t="str">
        <f t="shared" si="313"/>
        <v/>
      </c>
      <c r="AH2252" s="10" t="str">
        <f t="shared" si="314"/>
        <v/>
      </c>
      <c r="AI2252" s="102"/>
      <c r="AJ2252" s="10"/>
      <c r="AK2252" s="10"/>
      <c r="AL2252" s="105"/>
      <c r="AM2252" s="102"/>
      <c r="AN2252" s="10"/>
      <c r="AO2252" s="10" t="str">
        <f t="shared" si="312"/>
        <v/>
      </c>
      <c r="AT2252" s="10"/>
      <c r="AU2252" s="10" t="str">
        <f>IF(O2252="include",AF2252,"")</f>
        <v/>
      </c>
      <c r="AV2252" s="54" t="str">
        <f>IF(P2252="include",AF2252,"")</f>
        <v/>
      </c>
    </row>
    <row r="2253" spans="1:48" s="54" customFormat="1" ht="30">
      <c r="A2253" s="10">
        <v>2405</v>
      </c>
      <c r="B2253" s="10"/>
      <c r="C2253" s="10" t="s">
        <v>2855</v>
      </c>
      <c r="D2253" s="10">
        <v>1</v>
      </c>
      <c r="E2253" s="10">
        <v>1</v>
      </c>
      <c r="F2253" s="10">
        <v>1</v>
      </c>
      <c r="G2253" s="119" t="str">
        <f t="shared" si="315"/>
        <v>EXCLUDED</v>
      </c>
      <c r="H2253" s="147" t="s">
        <v>901</v>
      </c>
      <c r="I2253" s="189" t="s">
        <v>901</v>
      </c>
      <c r="J2253" s="10" t="str">
        <f>IF(AND(G2253="Excluded", H2253="Excluded"), "Mutually Excluded", IF(AND(OR(G2253="CERTAINLY INCLUDED", G2253="INCLUDED", G2253="MAYBE" ), OR(H2253="INCLUDED", H2253="MAYBE")), "MUTUALLY INCLUDED", IF(AND(G2253="MAYBE", H2253="MAYBE"), "Mutually MAYBE", IF(AND(G2253="Excluded", OR(H2253="INCLUDED", H2253="MAYBE")), "AI: No, Human: Yes", IF(AND(H2253="Excluded", OR(G2253="INCLUDED", G2253="CERTAINLY INCLUDED", G2253="MAYBE")), "AI: Yes, Human: No", "Other Conflict")))))</f>
        <v>Mutually Excluded</v>
      </c>
      <c r="K2253" s="10"/>
      <c r="L2253" s="10"/>
      <c r="N2253" s="220" t="s">
        <v>19</v>
      </c>
      <c r="O2253" s="54" t="str">
        <f>IF(J2253="Mutually Excluded","Exclude",IF(J2253= "Mutually Included","Include",M2253))</f>
        <v>Exclude</v>
      </c>
      <c r="P2253" s="54" t="str">
        <f>'Humans Alignment T&amp;A'!Z2253</f>
        <v>Exclude</v>
      </c>
      <c r="Q2253" s="120" t="str">
        <f>IF(AND(O2253="Exclude", P2253="Exclude"), "Mutually Excluded", IF(AND(OR(O2253="CERTAINLY INCLUDED", O2253="INCLUDE" ), OR(P2253="INCLUDE", P2253="MAYBE")), "MUTUALLY INCLUDED", IF(AND(O2253="MAYBE", P2253="MAYBE"), "Mutually MAYBE", IF(AND(O2253="Exclude", OR(P2253="INCLUDE", P2253="MAYBE")), "AI+Hum: No, Hum1+2: Yes", IF(AND(P2253="Exclude", OR(O2253="INCLUDE", O2253="CERTAINLY INCLUDED", H2253="MAYBE")), "Ai+hum: Yes, Hum1+2: No", "Other Conflict")))))</f>
        <v>Mutually Excluded</v>
      </c>
      <c r="U2253" s="121" t="str">
        <f>IF(Q2253="Mutually Excluded","Exclude",IF(Q2253= "Mutually Included","Include",R2253))</f>
        <v>Exclude</v>
      </c>
      <c r="V2253" s="122"/>
      <c r="X2253" s="122"/>
      <c r="Y2253" s="122"/>
      <c r="Z2253" s="103" t="str">
        <f t="shared" si="311"/>
        <v/>
      </c>
      <c r="AA2253" s="256"/>
      <c r="AB2253" s="186"/>
      <c r="AC2253" s="186"/>
      <c r="AD2253" s="203"/>
      <c r="AF2253" s="203"/>
      <c r="AG2253" s="102" t="str">
        <f t="shared" si="313"/>
        <v/>
      </c>
      <c r="AH2253" s="10" t="str">
        <f t="shared" si="314"/>
        <v/>
      </c>
      <c r="AI2253" s="102"/>
      <c r="AJ2253" s="10"/>
      <c r="AK2253" s="10"/>
      <c r="AL2253" s="105"/>
      <c r="AM2253" s="102"/>
      <c r="AN2253" s="10"/>
      <c r="AO2253" s="10" t="str">
        <f t="shared" si="312"/>
        <v/>
      </c>
      <c r="AT2253" s="10"/>
      <c r="AU2253" s="10" t="str">
        <f>IF(O2253="include",AF2253,"")</f>
        <v/>
      </c>
      <c r="AV2253" s="54" t="str">
        <f>IF(P2253="include",AF2253,"")</f>
        <v/>
      </c>
    </row>
    <row r="2254" spans="1:48" s="54" customFormat="1" ht="30">
      <c r="A2254" s="10">
        <v>2406</v>
      </c>
      <c r="B2254" s="10"/>
      <c r="C2254" s="10" t="s">
        <v>2856</v>
      </c>
      <c r="D2254" s="10">
        <v>1</v>
      </c>
      <c r="E2254" s="10">
        <v>1</v>
      </c>
      <c r="F2254" s="10">
        <v>1</v>
      </c>
      <c r="G2254" s="119" t="str">
        <f t="shared" si="315"/>
        <v>EXCLUDED</v>
      </c>
      <c r="H2254" s="147" t="s">
        <v>901</v>
      </c>
      <c r="I2254" s="189" t="s">
        <v>901</v>
      </c>
      <c r="J2254" s="10" t="str">
        <f>IF(AND(G2254="Excluded", H2254="Excluded"), "Mutually Excluded", IF(AND(OR(G2254="CERTAINLY INCLUDED", G2254="INCLUDED", G2254="MAYBE" ), OR(H2254="INCLUDED", H2254="MAYBE")), "MUTUALLY INCLUDED", IF(AND(G2254="MAYBE", H2254="MAYBE"), "Mutually MAYBE", IF(AND(G2254="Excluded", OR(H2254="INCLUDED", H2254="MAYBE")), "AI: No, Human: Yes", IF(AND(H2254="Excluded", OR(G2254="INCLUDED", G2254="CERTAINLY INCLUDED", G2254="MAYBE")), "AI: Yes, Human: No", "Other Conflict")))))</f>
        <v>Mutually Excluded</v>
      </c>
      <c r="K2254" s="10"/>
      <c r="L2254" s="10"/>
      <c r="N2254" s="220" t="s">
        <v>19</v>
      </c>
      <c r="O2254" s="54" t="str">
        <f>IF(J2254="Mutually Excluded","Exclude",IF(J2254= "Mutually Included","Include",M2254))</f>
        <v>Exclude</v>
      </c>
      <c r="P2254" s="54" t="str">
        <f>'Humans Alignment T&amp;A'!Z2254</f>
        <v>Exclude</v>
      </c>
      <c r="Q2254" s="120" t="str">
        <f>IF(AND(O2254="Exclude", P2254="Exclude"), "Mutually Excluded", IF(AND(OR(O2254="CERTAINLY INCLUDED", O2254="INCLUDE" ), OR(P2254="INCLUDE", P2254="MAYBE")), "MUTUALLY INCLUDED", IF(AND(O2254="MAYBE", P2254="MAYBE"), "Mutually MAYBE", IF(AND(O2254="Exclude", OR(P2254="INCLUDE", P2254="MAYBE")), "AI+Hum: No, Hum1+2: Yes", IF(AND(P2254="Exclude", OR(O2254="INCLUDE", O2254="CERTAINLY INCLUDED", H2254="MAYBE")), "Ai+hum: Yes, Hum1+2: No", "Other Conflict")))))</f>
        <v>Mutually Excluded</v>
      </c>
      <c r="U2254" s="121" t="str">
        <f>IF(Q2254="Mutually Excluded","Exclude",IF(Q2254= "Mutually Included","Include",R2254))</f>
        <v>Exclude</v>
      </c>
      <c r="V2254" s="122"/>
      <c r="X2254" s="122"/>
      <c r="Y2254" s="122"/>
      <c r="Z2254" s="103" t="str">
        <f t="shared" si="311"/>
        <v/>
      </c>
      <c r="AA2254" s="256"/>
      <c r="AB2254" s="186"/>
      <c r="AC2254" s="186"/>
      <c r="AD2254" s="203"/>
      <c r="AF2254" s="203"/>
      <c r="AG2254" s="102" t="str">
        <f t="shared" si="313"/>
        <v/>
      </c>
      <c r="AH2254" s="10" t="str">
        <f t="shared" si="314"/>
        <v/>
      </c>
      <c r="AI2254" s="102"/>
      <c r="AJ2254" s="10"/>
      <c r="AK2254" s="10"/>
      <c r="AL2254" s="105"/>
      <c r="AM2254" s="102"/>
      <c r="AN2254" s="10"/>
      <c r="AO2254" s="10" t="str">
        <f t="shared" si="312"/>
        <v/>
      </c>
      <c r="AT2254" s="10"/>
      <c r="AU2254" s="10" t="str">
        <f>IF(O2254="include",AF2254,"")</f>
        <v/>
      </c>
      <c r="AV2254" s="54" t="str">
        <f>IF(P2254="include",AF2254,"")</f>
        <v/>
      </c>
    </row>
    <row r="2255" spans="1:48" s="54" customFormat="1" ht="30">
      <c r="A2255" s="10">
        <v>2407</v>
      </c>
      <c r="B2255" s="10"/>
      <c r="C2255" s="10" t="s">
        <v>2857</v>
      </c>
      <c r="D2255" s="10">
        <v>2</v>
      </c>
      <c r="E2255" s="10">
        <v>2</v>
      </c>
      <c r="F2255" s="10">
        <v>3</v>
      </c>
      <c r="G2255" s="119" t="str">
        <f t="shared" si="315"/>
        <v>EXCLUDED</v>
      </c>
      <c r="H2255" s="147" t="s">
        <v>901</v>
      </c>
      <c r="I2255" s="189" t="s">
        <v>901</v>
      </c>
      <c r="J2255" s="10" t="str">
        <f>IF(AND(G2255="Excluded", H2255="Excluded"), "Mutually Excluded", IF(AND(OR(G2255="CERTAINLY INCLUDED", G2255="INCLUDED", G2255="MAYBE" ), OR(H2255="INCLUDED", H2255="MAYBE")), "MUTUALLY INCLUDED", IF(AND(G2255="MAYBE", H2255="MAYBE"), "Mutually MAYBE", IF(AND(G2255="Excluded", OR(H2255="INCLUDED", H2255="MAYBE")), "AI: No, Human: Yes", IF(AND(H2255="Excluded", OR(G2255="INCLUDED", G2255="CERTAINLY INCLUDED", G2255="MAYBE")), "AI: Yes, Human: No", "Other Conflict")))))</f>
        <v>Mutually Excluded</v>
      </c>
      <c r="K2255" s="10"/>
      <c r="L2255" s="10"/>
      <c r="N2255" s="220" t="s">
        <v>19</v>
      </c>
      <c r="O2255" s="54" t="str">
        <f>IF(J2255="Mutually Excluded","Exclude",IF(J2255= "Mutually Included","Include",M2255))</f>
        <v>Exclude</v>
      </c>
      <c r="P2255" s="54" t="str">
        <f>'Humans Alignment T&amp;A'!Z2255</f>
        <v>Exclude</v>
      </c>
      <c r="Q2255" s="120" t="str">
        <f>IF(AND(O2255="Exclude", P2255="Exclude"), "Mutually Excluded", IF(AND(OR(O2255="CERTAINLY INCLUDED", O2255="INCLUDE" ), OR(P2255="INCLUDE", P2255="MAYBE")), "MUTUALLY INCLUDED", IF(AND(O2255="MAYBE", P2255="MAYBE"), "Mutually MAYBE", IF(AND(O2255="Exclude", OR(P2255="INCLUDE", P2255="MAYBE")), "AI+Hum: No, Hum1+2: Yes", IF(AND(P2255="Exclude", OR(O2255="INCLUDE", O2255="CERTAINLY INCLUDED", H2255="MAYBE")), "Ai+hum: Yes, Hum1+2: No", "Other Conflict")))))</f>
        <v>Mutually Excluded</v>
      </c>
      <c r="U2255" s="121" t="str">
        <f>IF(Q2255="Mutually Excluded","Exclude",IF(Q2255= "Mutually Included","Include",R2255))</f>
        <v>Exclude</v>
      </c>
      <c r="V2255" s="122"/>
      <c r="X2255" s="122"/>
      <c r="Y2255" s="122"/>
      <c r="Z2255" s="103" t="str">
        <f t="shared" si="311"/>
        <v/>
      </c>
      <c r="AA2255" s="256"/>
      <c r="AB2255" s="186"/>
      <c r="AC2255" s="186"/>
      <c r="AD2255" s="203"/>
      <c r="AF2255" s="203"/>
      <c r="AG2255" s="102" t="str">
        <f t="shared" si="313"/>
        <v/>
      </c>
      <c r="AH2255" s="10" t="str">
        <f t="shared" si="314"/>
        <v/>
      </c>
      <c r="AI2255" s="102"/>
      <c r="AJ2255" s="10"/>
      <c r="AK2255" s="10"/>
      <c r="AL2255" s="105"/>
      <c r="AM2255" s="102"/>
      <c r="AN2255" s="10"/>
      <c r="AO2255" s="10" t="str">
        <f t="shared" si="312"/>
        <v/>
      </c>
      <c r="AT2255" s="10"/>
      <c r="AU2255" s="10" t="str">
        <f>IF(O2255="include",AF2255,"")</f>
        <v/>
      </c>
      <c r="AV2255" s="54" t="str">
        <f>IF(P2255="include",AF2255,"")</f>
        <v/>
      </c>
    </row>
    <row r="2256" spans="1:48" s="54" customFormat="1" ht="30">
      <c r="A2256" s="10">
        <v>2408</v>
      </c>
      <c r="B2256" s="10"/>
      <c r="C2256" s="10" t="s">
        <v>2859</v>
      </c>
      <c r="D2256" s="10">
        <v>2</v>
      </c>
      <c r="E2256" s="10">
        <v>2</v>
      </c>
      <c r="F2256" s="10">
        <v>2</v>
      </c>
      <c r="G2256" s="119" t="str">
        <f t="shared" si="315"/>
        <v>EXCLUDED</v>
      </c>
      <c r="H2256" s="147" t="s">
        <v>901</v>
      </c>
      <c r="I2256" s="189" t="s">
        <v>901</v>
      </c>
      <c r="J2256" s="10" t="str">
        <f>IF(AND(G2256="Excluded", H2256="Excluded"), "Mutually Excluded", IF(AND(OR(G2256="CERTAINLY INCLUDED", G2256="INCLUDED", G2256="MAYBE" ), OR(H2256="INCLUDED", H2256="MAYBE")), "MUTUALLY INCLUDED", IF(AND(G2256="MAYBE", H2256="MAYBE"), "Mutually MAYBE", IF(AND(G2256="Excluded", OR(H2256="INCLUDED", H2256="MAYBE")), "AI: No, Human: Yes", IF(AND(H2256="Excluded", OR(G2256="INCLUDED", G2256="CERTAINLY INCLUDED", G2256="MAYBE")), "AI: Yes, Human: No", "Other Conflict")))))</f>
        <v>Mutually Excluded</v>
      </c>
      <c r="K2256" s="10"/>
      <c r="L2256" s="10"/>
      <c r="N2256" s="220" t="s">
        <v>19</v>
      </c>
      <c r="O2256" s="54" t="str">
        <f>IF(J2256="Mutually Excluded","Exclude",IF(J2256= "Mutually Included","Include",M2256))</f>
        <v>Exclude</v>
      </c>
      <c r="P2256" s="54" t="str">
        <f>'Humans Alignment T&amp;A'!Z2256</f>
        <v>Exclude</v>
      </c>
      <c r="Q2256" s="120" t="str">
        <f>IF(AND(O2256="Exclude", P2256="Exclude"), "Mutually Excluded", IF(AND(OR(O2256="CERTAINLY INCLUDED", O2256="INCLUDE" ), OR(P2256="INCLUDE", P2256="MAYBE")), "MUTUALLY INCLUDED", IF(AND(O2256="MAYBE", P2256="MAYBE"), "Mutually MAYBE", IF(AND(O2256="Exclude", OR(P2256="INCLUDE", P2256="MAYBE")), "AI+Hum: No, Hum1+2: Yes", IF(AND(P2256="Exclude", OR(O2256="INCLUDE", O2256="CERTAINLY INCLUDED", H2256="MAYBE")), "Ai+hum: Yes, Hum1+2: No", "Other Conflict")))))</f>
        <v>Mutually Excluded</v>
      </c>
      <c r="U2256" s="121" t="str">
        <f>IF(Q2256="Mutually Excluded","Exclude",IF(Q2256= "Mutually Included","Include",R2256))</f>
        <v>Exclude</v>
      </c>
      <c r="V2256" s="122"/>
      <c r="X2256" s="122"/>
      <c r="Y2256" s="122"/>
      <c r="Z2256" s="103" t="str">
        <f t="shared" si="311"/>
        <v/>
      </c>
      <c r="AA2256" s="256"/>
      <c r="AB2256" s="186"/>
      <c r="AC2256" s="186"/>
      <c r="AD2256" s="203"/>
      <c r="AF2256" s="203"/>
      <c r="AG2256" s="102" t="str">
        <f t="shared" si="313"/>
        <v/>
      </c>
      <c r="AH2256" s="10" t="str">
        <f t="shared" si="314"/>
        <v/>
      </c>
      <c r="AI2256" s="102"/>
      <c r="AJ2256" s="10"/>
      <c r="AK2256" s="10"/>
      <c r="AL2256" s="105"/>
      <c r="AM2256" s="102"/>
      <c r="AN2256" s="10"/>
      <c r="AO2256" s="10" t="str">
        <f t="shared" si="312"/>
        <v/>
      </c>
      <c r="AT2256" s="10"/>
      <c r="AU2256" s="10" t="str">
        <f>IF(O2256="include",AF2256,"")</f>
        <v/>
      </c>
      <c r="AV2256" s="54" t="str">
        <f>IF(P2256="include",AF2256,"")</f>
        <v/>
      </c>
    </row>
    <row r="2257" spans="1:48" s="54" customFormat="1" ht="30">
      <c r="A2257" s="10">
        <v>2409</v>
      </c>
      <c r="B2257" s="10"/>
      <c r="C2257" s="10" t="s">
        <v>2860</v>
      </c>
      <c r="D2257" s="10">
        <v>3</v>
      </c>
      <c r="E2257" s="10">
        <v>3</v>
      </c>
      <c r="F2257" s="10">
        <v>3</v>
      </c>
      <c r="G2257" s="119" t="str">
        <f t="shared" si="315"/>
        <v>EXCLUDED</v>
      </c>
      <c r="H2257" s="147" t="s">
        <v>901</v>
      </c>
      <c r="I2257" s="189" t="s">
        <v>901</v>
      </c>
      <c r="J2257" s="10" t="str">
        <f>IF(AND(G2257="Excluded", H2257="Excluded"), "Mutually Excluded", IF(AND(OR(G2257="CERTAINLY INCLUDED", G2257="INCLUDED", G2257="MAYBE" ), OR(H2257="INCLUDED", H2257="MAYBE")), "MUTUALLY INCLUDED", IF(AND(G2257="MAYBE", H2257="MAYBE"), "Mutually MAYBE", IF(AND(G2257="Excluded", OR(H2257="INCLUDED", H2257="MAYBE")), "AI: No, Human: Yes", IF(AND(H2257="Excluded", OR(G2257="INCLUDED", G2257="CERTAINLY INCLUDED", G2257="MAYBE")), "AI: Yes, Human: No", "Other Conflict")))))</f>
        <v>Mutually Excluded</v>
      </c>
      <c r="K2257" s="10"/>
      <c r="L2257" s="10"/>
      <c r="N2257" s="220" t="s">
        <v>19</v>
      </c>
      <c r="O2257" s="54" t="str">
        <f>IF(J2257="Mutually Excluded","Exclude",IF(J2257= "Mutually Included","Include",M2257))</f>
        <v>Exclude</v>
      </c>
      <c r="P2257" s="54" t="str">
        <f>'Humans Alignment T&amp;A'!Z2257</f>
        <v>Exclude</v>
      </c>
      <c r="Q2257" s="120" t="str">
        <f>IF(AND(O2257="Exclude", P2257="Exclude"), "Mutually Excluded", IF(AND(OR(O2257="CERTAINLY INCLUDED", O2257="INCLUDE" ), OR(P2257="INCLUDE", P2257="MAYBE")), "MUTUALLY INCLUDED", IF(AND(O2257="MAYBE", P2257="MAYBE"), "Mutually MAYBE", IF(AND(O2257="Exclude", OR(P2257="INCLUDE", P2257="MAYBE")), "AI+Hum: No, Hum1+2: Yes", IF(AND(P2257="Exclude", OR(O2257="INCLUDE", O2257="CERTAINLY INCLUDED", H2257="MAYBE")), "Ai+hum: Yes, Hum1+2: No", "Other Conflict")))))</f>
        <v>Mutually Excluded</v>
      </c>
      <c r="U2257" s="121" t="str">
        <f>IF(Q2257="Mutually Excluded","Exclude",IF(Q2257= "Mutually Included","Include",R2257))</f>
        <v>Exclude</v>
      </c>
      <c r="V2257" s="122"/>
      <c r="X2257" s="122"/>
      <c r="Y2257" s="122"/>
      <c r="Z2257" s="103" t="str">
        <f t="shared" si="311"/>
        <v/>
      </c>
      <c r="AA2257" s="256"/>
      <c r="AB2257" s="186"/>
      <c r="AC2257" s="186"/>
      <c r="AD2257" s="203"/>
      <c r="AF2257" s="203"/>
      <c r="AG2257" s="102" t="str">
        <f t="shared" si="313"/>
        <v/>
      </c>
      <c r="AH2257" s="10" t="str">
        <f t="shared" si="314"/>
        <v/>
      </c>
      <c r="AI2257" s="102"/>
      <c r="AJ2257" s="10"/>
      <c r="AK2257" s="10"/>
      <c r="AL2257" s="105"/>
      <c r="AM2257" s="102"/>
      <c r="AN2257" s="10"/>
      <c r="AO2257" s="10" t="str">
        <f t="shared" si="312"/>
        <v/>
      </c>
      <c r="AT2257" s="10"/>
      <c r="AU2257" s="10" t="str">
        <f>IF(O2257="include",AF2257,"")</f>
        <v/>
      </c>
      <c r="AV2257" s="54" t="str">
        <f>IF(P2257="include",AF2257,"")</f>
        <v/>
      </c>
    </row>
    <row r="2258" spans="1:48" s="54" customFormat="1" ht="45">
      <c r="A2258" s="10">
        <v>2410</v>
      </c>
      <c r="B2258" s="10"/>
      <c r="C2258" s="10" t="s">
        <v>2861</v>
      </c>
      <c r="D2258" s="10">
        <v>3</v>
      </c>
      <c r="E2258" s="10">
        <v>2</v>
      </c>
      <c r="F2258" s="10">
        <v>3</v>
      </c>
      <c r="G2258" s="119" t="str">
        <f t="shared" si="315"/>
        <v>EXCLUDED</v>
      </c>
      <c r="H2258" s="147" t="s">
        <v>901</v>
      </c>
      <c r="I2258" s="189" t="s">
        <v>901</v>
      </c>
      <c r="J2258" s="10" t="str">
        <f>IF(AND(G2258="Excluded", H2258="Excluded"), "Mutually Excluded", IF(AND(OR(G2258="CERTAINLY INCLUDED", G2258="INCLUDED", G2258="MAYBE" ), OR(H2258="INCLUDED", H2258="MAYBE")), "MUTUALLY INCLUDED", IF(AND(G2258="MAYBE", H2258="MAYBE"), "Mutually MAYBE", IF(AND(G2258="Excluded", OR(H2258="INCLUDED", H2258="MAYBE")), "AI: No, Human: Yes", IF(AND(H2258="Excluded", OR(G2258="INCLUDED", G2258="CERTAINLY INCLUDED", G2258="MAYBE")), "AI: Yes, Human: No", "Other Conflict")))))</f>
        <v>Mutually Excluded</v>
      </c>
      <c r="K2258" s="10"/>
      <c r="L2258" s="10"/>
      <c r="N2258" s="220" t="s">
        <v>19</v>
      </c>
      <c r="O2258" s="54" t="str">
        <f>IF(J2258="Mutually Excluded","Exclude",IF(J2258= "Mutually Included","Include",M2258))</f>
        <v>Exclude</v>
      </c>
      <c r="P2258" s="54" t="str">
        <f>'Humans Alignment T&amp;A'!Z2258</f>
        <v>Exclude</v>
      </c>
      <c r="Q2258" s="120" t="str">
        <f>IF(AND(O2258="Exclude", P2258="Exclude"), "Mutually Excluded", IF(AND(OR(O2258="CERTAINLY INCLUDED", O2258="INCLUDE" ), OR(P2258="INCLUDE", P2258="MAYBE")), "MUTUALLY INCLUDED", IF(AND(O2258="MAYBE", P2258="MAYBE"), "Mutually MAYBE", IF(AND(O2258="Exclude", OR(P2258="INCLUDE", P2258="MAYBE")), "AI+Hum: No, Hum1+2: Yes", IF(AND(P2258="Exclude", OR(O2258="INCLUDE", O2258="CERTAINLY INCLUDED", H2258="MAYBE")), "Ai+hum: Yes, Hum1+2: No", "Other Conflict")))))</f>
        <v>Mutually Excluded</v>
      </c>
      <c r="U2258" s="121" t="str">
        <f>IF(Q2258="Mutually Excluded","Exclude",IF(Q2258= "Mutually Included","Include",R2258))</f>
        <v>Exclude</v>
      </c>
      <c r="V2258" s="122"/>
      <c r="X2258" s="122"/>
      <c r="Y2258" s="122"/>
      <c r="Z2258" s="103" t="str">
        <f t="shared" si="311"/>
        <v/>
      </c>
      <c r="AA2258" s="256"/>
      <c r="AB2258" s="186"/>
      <c r="AC2258" s="186"/>
      <c r="AD2258" s="203"/>
      <c r="AF2258" s="203"/>
      <c r="AG2258" s="102" t="str">
        <f t="shared" si="313"/>
        <v/>
      </c>
      <c r="AH2258" s="10" t="str">
        <f t="shared" si="314"/>
        <v/>
      </c>
      <c r="AI2258" s="102"/>
      <c r="AJ2258" s="10"/>
      <c r="AK2258" s="10"/>
      <c r="AL2258" s="105"/>
      <c r="AM2258" s="102"/>
      <c r="AN2258" s="10"/>
      <c r="AO2258" s="10" t="str">
        <f t="shared" si="312"/>
        <v/>
      </c>
      <c r="AT2258" s="10"/>
      <c r="AU2258" s="10" t="str">
        <f>IF(O2258="include",AF2258,"")</f>
        <v/>
      </c>
      <c r="AV2258" s="54" t="str">
        <f>IF(P2258="include",AF2258,"")</f>
        <v/>
      </c>
    </row>
    <row r="2259" spans="1:48" s="54" customFormat="1" ht="30">
      <c r="A2259" s="10">
        <v>2411</v>
      </c>
      <c r="B2259" s="10"/>
      <c r="C2259" s="10" t="s">
        <v>2862</v>
      </c>
      <c r="D2259" s="10">
        <v>1</v>
      </c>
      <c r="E2259" s="10">
        <v>1</v>
      </c>
      <c r="F2259" s="10">
        <v>1</v>
      </c>
      <c r="G2259" s="119" t="str">
        <f t="shared" si="315"/>
        <v>EXCLUDED</v>
      </c>
      <c r="H2259" s="147" t="s">
        <v>901</v>
      </c>
      <c r="I2259" s="189" t="s">
        <v>901</v>
      </c>
      <c r="J2259" s="10" t="str">
        <f>IF(AND(G2259="Excluded", H2259="Excluded"), "Mutually Excluded", IF(AND(OR(G2259="CERTAINLY INCLUDED", G2259="INCLUDED", G2259="MAYBE" ), OR(H2259="INCLUDED", H2259="MAYBE")), "MUTUALLY INCLUDED", IF(AND(G2259="MAYBE", H2259="MAYBE"), "Mutually MAYBE", IF(AND(G2259="Excluded", OR(H2259="INCLUDED", H2259="MAYBE")), "AI: No, Human: Yes", IF(AND(H2259="Excluded", OR(G2259="INCLUDED", G2259="CERTAINLY INCLUDED", G2259="MAYBE")), "AI: Yes, Human: No", "Other Conflict")))))</f>
        <v>Mutually Excluded</v>
      </c>
      <c r="K2259" s="10"/>
      <c r="L2259" s="10"/>
      <c r="N2259" s="220" t="s">
        <v>19</v>
      </c>
      <c r="O2259" s="54" t="str">
        <f>IF(J2259="Mutually Excluded","Exclude",IF(J2259= "Mutually Included","Include",M2259))</f>
        <v>Exclude</v>
      </c>
      <c r="P2259" s="54" t="str">
        <f>'Humans Alignment T&amp;A'!Z2259</f>
        <v>Exclude</v>
      </c>
      <c r="Q2259" s="120" t="str">
        <f>IF(AND(O2259="Exclude", P2259="Exclude"), "Mutually Excluded", IF(AND(OR(O2259="CERTAINLY INCLUDED", O2259="INCLUDE" ), OR(P2259="INCLUDE", P2259="MAYBE")), "MUTUALLY INCLUDED", IF(AND(O2259="MAYBE", P2259="MAYBE"), "Mutually MAYBE", IF(AND(O2259="Exclude", OR(P2259="INCLUDE", P2259="MAYBE")), "AI+Hum: No, Hum1+2: Yes", IF(AND(P2259="Exclude", OR(O2259="INCLUDE", O2259="CERTAINLY INCLUDED", H2259="MAYBE")), "Ai+hum: Yes, Hum1+2: No", "Other Conflict")))))</f>
        <v>Mutually Excluded</v>
      </c>
      <c r="U2259" s="121" t="str">
        <f>IF(Q2259="Mutually Excluded","Exclude",IF(Q2259= "Mutually Included","Include",R2259))</f>
        <v>Exclude</v>
      </c>
      <c r="V2259" s="122"/>
      <c r="X2259" s="122"/>
      <c r="Y2259" s="122"/>
      <c r="Z2259" s="103" t="str">
        <f t="shared" si="311"/>
        <v/>
      </c>
      <c r="AA2259" s="256"/>
      <c r="AB2259" s="186"/>
      <c r="AC2259" s="186"/>
      <c r="AD2259" s="203"/>
      <c r="AF2259" s="203"/>
      <c r="AG2259" s="102" t="str">
        <f t="shared" si="313"/>
        <v/>
      </c>
      <c r="AH2259" s="10" t="str">
        <f t="shared" si="314"/>
        <v/>
      </c>
      <c r="AI2259" s="102"/>
      <c r="AJ2259" s="10"/>
      <c r="AK2259" s="10"/>
      <c r="AL2259" s="105"/>
      <c r="AM2259" s="102"/>
      <c r="AN2259" s="10"/>
      <c r="AO2259" s="10" t="str">
        <f t="shared" si="312"/>
        <v/>
      </c>
      <c r="AT2259" s="10"/>
      <c r="AU2259" s="10" t="str">
        <f>IF(O2259="include",AF2259,"")</f>
        <v/>
      </c>
      <c r="AV2259" s="54" t="str">
        <f>IF(P2259="include",AF2259,"")</f>
        <v/>
      </c>
    </row>
    <row r="2260" spans="1:48" s="54" customFormat="1" ht="30">
      <c r="A2260" s="10">
        <v>2412</v>
      </c>
      <c r="B2260" s="10"/>
      <c r="C2260" s="10" t="s">
        <v>2863</v>
      </c>
      <c r="D2260" s="10">
        <v>1</v>
      </c>
      <c r="E2260" s="10">
        <v>1</v>
      </c>
      <c r="F2260" s="10">
        <v>1</v>
      </c>
      <c r="G2260" s="119" t="str">
        <f t="shared" si="315"/>
        <v>EXCLUDED</v>
      </c>
      <c r="H2260" s="147" t="s">
        <v>901</v>
      </c>
      <c r="I2260" s="189" t="s">
        <v>901</v>
      </c>
      <c r="J2260" s="10" t="str">
        <f>IF(AND(G2260="Excluded", H2260="Excluded"), "Mutually Excluded", IF(AND(OR(G2260="CERTAINLY INCLUDED", G2260="INCLUDED", G2260="MAYBE" ), OR(H2260="INCLUDED", H2260="MAYBE")), "MUTUALLY INCLUDED", IF(AND(G2260="MAYBE", H2260="MAYBE"), "Mutually MAYBE", IF(AND(G2260="Excluded", OR(H2260="INCLUDED", H2260="MAYBE")), "AI: No, Human: Yes", IF(AND(H2260="Excluded", OR(G2260="INCLUDED", G2260="CERTAINLY INCLUDED", G2260="MAYBE")), "AI: Yes, Human: No", "Other Conflict")))))</f>
        <v>Mutually Excluded</v>
      </c>
      <c r="K2260" s="10"/>
      <c r="L2260" s="10"/>
      <c r="N2260" s="220" t="s">
        <v>19</v>
      </c>
      <c r="O2260" s="54" t="str">
        <f>IF(J2260="Mutually Excluded","Exclude",IF(J2260= "Mutually Included","Include",M2260))</f>
        <v>Exclude</v>
      </c>
      <c r="P2260" s="54" t="str">
        <f>'Humans Alignment T&amp;A'!Z2260</f>
        <v>Exclude</v>
      </c>
      <c r="Q2260" s="120" t="str">
        <f>IF(AND(O2260="Exclude", P2260="Exclude"), "Mutually Excluded", IF(AND(OR(O2260="CERTAINLY INCLUDED", O2260="INCLUDE" ), OR(P2260="INCLUDE", P2260="MAYBE")), "MUTUALLY INCLUDED", IF(AND(O2260="MAYBE", P2260="MAYBE"), "Mutually MAYBE", IF(AND(O2260="Exclude", OR(P2260="INCLUDE", P2260="MAYBE")), "AI+Hum: No, Hum1+2: Yes", IF(AND(P2260="Exclude", OR(O2260="INCLUDE", O2260="CERTAINLY INCLUDED", H2260="MAYBE")), "Ai+hum: Yes, Hum1+2: No", "Other Conflict")))))</f>
        <v>Mutually Excluded</v>
      </c>
      <c r="U2260" s="121" t="str">
        <f>IF(Q2260="Mutually Excluded","Exclude",IF(Q2260= "Mutually Included","Include",R2260))</f>
        <v>Exclude</v>
      </c>
      <c r="V2260" s="122"/>
      <c r="X2260" s="122"/>
      <c r="Y2260" s="122"/>
      <c r="Z2260" s="103" t="str">
        <f t="shared" si="311"/>
        <v/>
      </c>
      <c r="AA2260" s="256"/>
      <c r="AB2260" s="186"/>
      <c r="AC2260" s="186"/>
      <c r="AD2260" s="203"/>
      <c r="AF2260" s="203"/>
      <c r="AG2260" s="102" t="str">
        <f t="shared" si="313"/>
        <v/>
      </c>
      <c r="AH2260" s="10" t="str">
        <f t="shared" si="314"/>
        <v/>
      </c>
      <c r="AI2260" s="102"/>
      <c r="AJ2260" s="10"/>
      <c r="AK2260" s="10"/>
      <c r="AL2260" s="105"/>
      <c r="AM2260" s="102"/>
      <c r="AN2260" s="10"/>
      <c r="AO2260" s="10" t="str">
        <f t="shared" si="312"/>
        <v/>
      </c>
      <c r="AT2260" s="10"/>
      <c r="AU2260" s="10" t="str">
        <f>IF(O2260="include",AF2260,"")</f>
        <v/>
      </c>
      <c r="AV2260" s="54" t="str">
        <f>IF(P2260="include",AF2260,"")</f>
        <v/>
      </c>
    </row>
    <row r="2261" spans="1:48" s="54" customFormat="1" ht="30">
      <c r="A2261" s="10">
        <v>2413</v>
      </c>
      <c r="B2261" s="10"/>
      <c r="C2261" s="10" t="s">
        <v>2864</v>
      </c>
      <c r="D2261" s="10">
        <v>3</v>
      </c>
      <c r="E2261" s="10">
        <v>3</v>
      </c>
      <c r="F2261" s="10">
        <v>3</v>
      </c>
      <c r="G2261" s="119" t="str">
        <f t="shared" si="315"/>
        <v>EXCLUDED</v>
      </c>
      <c r="H2261" s="147" t="s">
        <v>901</v>
      </c>
      <c r="I2261" s="189" t="s">
        <v>901</v>
      </c>
      <c r="J2261" s="10" t="str">
        <f>IF(AND(G2261="Excluded", H2261="Excluded"), "Mutually Excluded", IF(AND(OR(G2261="CERTAINLY INCLUDED", G2261="INCLUDED", G2261="MAYBE" ), OR(H2261="INCLUDED", H2261="MAYBE")), "MUTUALLY INCLUDED", IF(AND(G2261="MAYBE", H2261="MAYBE"), "Mutually MAYBE", IF(AND(G2261="Excluded", OR(H2261="INCLUDED", H2261="MAYBE")), "AI: No, Human: Yes", IF(AND(H2261="Excluded", OR(G2261="INCLUDED", G2261="CERTAINLY INCLUDED", G2261="MAYBE")), "AI: Yes, Human: No", "Other Conflict")))))</f>
        <v>Mutually Excluded</v>
      </c>
      <c r="K2261" s="10"/>
      <c r="L2261" s="10"/>
      <c r="N2261" s="220" t="s">
        <v>19</v>
      </c>
      <c r="O2261" s="54" t="str">
        <f>IF(J2261="Mutually Excluded","Exclude",IF(J2261= "Mutually Included","Include",M2261))</f>
        <v>Exclude</v>
      </c>
      <c r="P2261" s="54" t="str">
        <f>'Humans Alignment T&amp;A'!Z2261</f>
        <v>Exclude</v>
      </c>
      <c r="Q2261" s="120" t="str">
        <f>IF(AND(O2261="Exclude", P2261="Exclude"), "Mutually Excluded", IF(AND(OR(O2261="CERTAINLY INCLUDED", O2261="INCLUDE" ), OR(P2261="INCLUDE", P2261="MAYBE")), "MUTUALLY INCLUDED", IF(AND(O2261="MAYBE", P2261="MAYBE"), "Mutually MAYBE", IF(AND(O2261="Exclude", OR(P2261="INCLUDE", P2261="MAYBE")), "AI+Hum: No, Hum1+2: Yes", IF(AND(P2261="Exclude", OR(O2261="INCLUDE", O2261="CERTAINLY INCLUDED", H2261="MAYBE")), "Ai+hum: Yes, Hum1+2: No", "Other Conflict")))))</f>
        <v>Mutually Excluded</v>
      </c>
      <c r="U2261" s="121" t="str">
        <f>IF(Q2261="Mutually Excluded","Exclude",IF(Q2261= "Mutually Included","Include",R2261))</f>
        <v>Exclude</v>
      </c>
      <c r="V2261" s="122"/>
      <c r="X2261" s="122"/>
      <c r="Y2261" s="122"/>
      <c r="Z2261" s="103" t="str">
        <f t="shared" si="311"/>
        <v/>
      </c>
      <c r="AA2261" s="256"/>
      <c r="AB2261" s="186"/>
      <c r="AC2261" s="186"/>
      <c r="AD2261" s="203"/>
      <c r="AF2261" s="203"/>
      <c r="AG2261" s="102" t="str">
        <f t="shared" si="313"/>
        <v/>
      </c>
      <c r="AH2261" s="10" t="str">
        <f t="shared" si="314"/>
        <v/>
      </c>
      <c r="AI2261" s="102"/>
      <c r="AJ2261" s="10"/>
      <c r="AK2261" s="10"/>
      <c r="AL2261" s="105"/>
      <c r="AM2261" s="102"/>
      <c r="AN2261" s="10"/>
      <c r="AO2261" s="10" t="str">
        <f t="shared" si="312"/>
        <v/>
      </c>
      <c r="AT2261" s="10"/>
      <c r="AU2261" s="10" t="str">
        <f>IF(O2261="include",AF2261,"")</f>
        <v/>
      </c>
      <c r="AV2261" s="54" t="str">
        <f>IF(P2261="include",AF2261,"")</f>
        <v/>
      </c>
    </row>
    <row r="2262" spans="1:48" s="54" customFormat="1" ht="30">
      <c r="A2262" s="10">
        <v>2414</v>
      </c>
      <c r="B2262" s="10"/>
      <c r="C2262" s="10" t="s">
        <v>2866</v>
      </c>
      <c r="D2262" s="10">
        <v>1</v>
      </c>
      <c r="E2262" s="10">
        <v>1</v>
      </c>
      <c r="F2262" s="10">
        <v>1</v>
      </c>
      <c r="G2262" s="119" t="str">
        <f t="shared" si="315"/>
        <v>EXCLUDED</v>
      </c>
      <c r="H2262" s="147" t="s">
        <v>901</v>
      </c>
      <c r="I2262" s="189" t="s">
        <v>901</v>
      </c>
      <c r="J2262" s="10" t="str">
        <f>IF(AND(G2262="Excluded", H2262="Excluded"), "Mutually Excluded", IF(AND(OR(G2262="CERTAINLY INCLUDED", G2262="INCLUDED", G2262="MAYBE" ), OR(H2262="INCLUDED", H2262="MAYBE")), "MUTUALLY INCLUDED", IF(AND(G2262="MAYBE", H2262="MAYBE"), "Mutually MAYBE", IF(AND(G2262="Excluded", OR(H2262="INCLUDED", H2262="MAYBE")), "AI: No, Human: Yes", IF(AND(H2262="Excluded", OR(G2262="INCLUDED", G2262="CERTAINLY INCLUDED", G2262="MAYBE")), "AI: Yes, Human: No", "Other Conflict")))))</f>
        <v>Mutually Excluded</v>
      </c>
      <c r="K2262" s="10"/>
      <c r="L2262" s="10"/>
      <c r="N2262" s="220" t="s">
        <v>19</v>
      </c>
      <c r="O2262" s="54" t="str">
        <f>IF(J2262="Mutually Excluded","Exclude",IF(J2262= "Mutually Included","Include",M2262))</f>
        <v>Exclude</v>
      </c>
      <c r="P2262" s="54" t="str">
        <f>'Humans Alignment T&amp;A'!Z2262</f>
        <v>Exclude</v>
      </c>
      <c r="Q2262" s="120" t="str">
        <f>IF(AND(O2262="Exclude", P2262="Exclude"), "Mutually Excluded", IF(AND(OR(O2262="CERTAINLY INCLUDED", O2262="INCLUDE" ), OR(P2262="INCLUDE", P2262="MAYBE")), "MUTUALLY INCLUDED", IF(AND(O2262="MAYBE", P2262="MAYBE"), "Mutually MAYBE", IF(AND(O2262="Exclude", OR(P2262="INCLUDE", P2262="MAYBE")), "AI+Hum: No, Hum1+2: Yes", IF(AND(P2262="Exclude", OR(O2262="INCLUDE", O2262="CERTAINLY INCLUDED", H2262="MAYBE")), "Ai+hum: Yes, Hum1+2: No", "Other Conflict")))))</f>
        <v>Mutually Excluded</v>
      </c>
      <c r="U2262" s="121" t="str">
        <f>IF(Q2262="Mutually Excluded","Exclude",IF(Q2262= "Mutually Included","Include",R2262))</f>
        <v>Exclude</v>
      </c>
      <c r="V2262" s="122"/>
      <c r="X2262" s="122"/>
      <c r="Y2262" s="122"/>
      <c r="Z2262" s="103" t="str">
        <f t="shared" si="311"/>
        <v/>
      </c>
      <c r="AA2262" s="256"/>
      <c r="AB2262" s="186"/>
      <c r="AC2262" s="186"/>
      <c r="AD2262" s="203"/>
      <c r="AF2262" s="203"/>
      <c r="AG2262" s="102" t="str">
        <f t="shared" si="313"/>
        <v/>
      </c>
      <c r="AH2262" s="10" t="str">
        <f t="shared" si="314"/>
        <v/>
      </c>
      <c r="AI2262" s="102"/>
      <c r="AJ2262" s="10"/>
      <c r="AK2262" s="10"/>
      <c r="AL2262" s="105"/>
      <c r="AM2262" s="102"/>
      <c r="AN2262" s="10"/>
      <c r="AO2262" s="10" t="str">
        <f t="shared" si="312"/>
        <v/>
      </c>
      <c r="AT2262" s="10"/>
      <c r="AU2262" s="10" t="str">
        <f>IF(O2262="include",AF2262,"")</f>
        <v/>
      </c>
      <c r="AV2262" s="54" t="str">
        <f>IF(P2262="include",AF2262,"")</f>
        <v/>
      </c>
    </row>
    <row r="2263" spans="1:48" s="54" customFormat="1" ht="30">
      <c r="A2263" s="10">
        <v>2415</v>
      </c>
      <c r="B2263" s="10"/>
      <c r="C2263" s="10" t="s">
        <v>2867</v>
      </c>
      <c r="D2263" s="10">
        <v>1</v>
      </c>
      <c r="E2263" s="10">
        <v>1</v>
      </c>
      <c r="F2263" s="10">
        <v>1</v>
      </c>
      <c r="G2263" s="119" t="str">
        <f t="shared" si="315"/>
        <v>EXCLUDED</v>
      </c>
      <c r="H2263" s="147" t="s">
        <v>901</v>
      </c>
      <c r="I2263" s="189" t="s">
        <v>901</v>
      </c>
      <c r="J2263" s="10" t="str">
        <f>IF(AND(G2263="Excluded", H2263="Excluded"), "Mutually Excluded", IF(AND(OR(G2263="CERTAINLY INCLUDED", G2263="INCLUDED", G2263="MAYBE" ), OR(H2263="INCLUDED", H2263="MAYBE")), "MUTUALLY INCLUDED", IF(AND(G2263="MAYBE", H2263="MAYBE"), "Mutually MAYBE", IF(AND(G2263="Excluded", OR(H2263="INCLUDED", H2263="MAYBE")), "AI: No, Human: Yes", IF(AND(H2263="Excluded", OR(G2263="INCLUDED", G2263="CERTAINLY INCLUDED", G2263="MAYBE")), "AI: Yes, Human: No", "Other Conflict")))))</f>
        <v>Mutually Excluded</v>
      </c>
      <c r="K2263" s="10"/>
      <c r="L2263" s="10"/>
      <c r="N2263" s="220" t="s">
        <v>19</v>
      </c>
      <c r="O2263" s="54" t="str">
        <f>IF(J2263="Mutually Excluded","Exclude",IF(J2263= "Mutually Included","Include",M2263))</f>
        <v>Exclude</v>
      </c>
      <c r="P2263" s="54" t="str">
        <f>'Humans Alignment T&amp;A'!Z2263</f>
        <v>Exclude</v>
      </c>
      <c r="Q2263" s="120" t="str">
        <f>IF(AND(O2263="Exclude", P2263="Exclude"), "Mutually Excluded", IF(AND(OR(O2263="CERTAINLY INCLUDED", O2263="INCLUDE" ), OR(P2263="INCLUDE", P2263="MAYBE")), "MUTUALLY INCLUDED", IF(AND(O2263="MAYBE", P2263="MAYBE"), "Mutually MAYBE", IF(AND(O2263="Exclude", OR(P2263="INCLUDE", P2263="MAYBE")), "AI+Hum: No, Hum1+2: Yes", IF(AND(P2263="Exclude", OR(O2263="INCLUDE", O2263="CERTAINLY INCLUDED", H2263="MAYBE")), "Ai+hum: Yes, Hum1+2: No", "Other Conflict")))))</f>
        <v>Mutually Excluded</v>
      </c>
      <c r="U2263" s="121" t="str">
        <f>IF(Q2263="Mutually Excluded","Exclude",IF(Q2263= "Mutually Included","Include",R2263))</f>
        <v>Exclude</v>
      </c>
      <c r="V2263" s="122"/>
      <c r="X2263" s="122"/>
      <c r="Y2263" s="122"/>
      <c r="Z2263" s="103" t="str">
        <f t="shared" si="311"/>
        <v/>
      </c>
      <c r="AA2263" s="256"/>
      <c r="AB2263" s="186"/>
      <c r="AC2263" s="186"/>
      <c r="AD2263" s="203"/>
      <c r="AF2263" s="203"/>
      <c r="AG2263" s="102" t="str">
        <f t="shared" si="313"/>
        <v/>
      </c>
      <c r="AH2263" s="10" t="str">
        <f t="shared" si="314"/>
        <v/>
      </c>
      <c r="AI2263" s="102"/>
      <c r="AJ2263" s="10"/>
      <c r="AK2263" s="10"/>
      <c r="AL2263" s="105"/>
      <c r="AM2263" s="102"/>
      <c r="AN2263" s="10"/>
      <c r="AO2263" s="10" t="str">
        <f t="shared" si="312"/>
        <v/>
      </c>
      <c r="AT2263" s="10"/>
      <c r="AU2263" s="10" t="str">
        <f>IF(O2263="include",AF2263,"")</f>
        <v/>
      </c>
      <c r="AV2263" s="54" t="str">
        <f>IF(P2263="include",AF2263,"")</f>
        <v/>
      </c>
    </row>
    <row r="2264" spans="1:48" s="54" customFormat="1" ht="30">
      <c r="A2264" s="10">
        <v>2416</v>
      </c>
      <c r="B2264" s="10"/>
      <c r="C2264" s="10" t="s">
        <v>2868</v>
      </c>
      <c r="D2264" s="10">
        <v>2</v>
      </c>
      <c r="E2264" s="10">
        <v>3</v>
      </c>
      <c r="F2264" s="10">
        <v>2</v>
      </c>
      <c r="G2264" s="119" t="str">
        <f t="shared" si="315"/>
        <v>EXCLUDED</v>
      </c>
      <c r="H2264" s="147" t="s">
        <v>901</v>
      </c>
      <c r="I2264" s="189" t="s">
        <v>901</v>
      </c>
      <c r="J2264" s="10" t="str">
        <f>IF(AND(G2264="Excluded", H2264="Excluded"), "Mutually Excluded", IF(AND(OR(G2264="CERTAINLY INCLUDED", G2264="INCLUDED", G2264="MAYBE" ), OR(H2264="INCLUDED", H2264="MAYBE")), "MUTUALLY INCLUDED", IF(AND(G2264="MAYBE", H2264="MAYBE"), "Mutually MAYBE", IF(AND(G2264="Excluded", OR(H2264="INCLUDED", H2264="MAYBE")), "AI: No, Human: Yes", IF(AND(H2264="Excluded", OR(G2264="INCLUDED", G2264="CERTAINLY INCLUDED", G2264="MAYBE")), "AI: Yes, Human: No", "Other Conflict")))))</f>
        <v>Mutually Excluded</v>
      </c>
      <c r="K2264" s="10"/>
      <c r="L2264" s="10"/>
      <c r="N2264" s="220" t="s">
        <v>19</v>
      </c>
      <c r="O2264" s="54" t="str">
        <f>IF(J2264="Mutually Excluded","Exclude",IF(J2264= "Mutually Included","Include",M2264))</f>
        <v>Exclude</v>
      </c>
      <c r="P2264" s="54" t="str">
        <f>'Humans Alignment T&amp;A'!Z2264</f>
        <v>Exclude</v>
      </c>
      <c r="Q2264" s="120" t="str">
        <f>IF(AND(O2264="Exclude", P2264="Exclude"), "Mutually Excluded", IF(AND(OR(O2264="CERTAINLY INCLUDED", O2264="INCLUDE" ), OR(P2264="INCLUDE", P2264="MAYBE")), "MUTUALLY INCLUDED", IF(AND(O2264="MAYBE", P2264="MAYBE"), "Mutually MAYBE", IF(AND(O2264="Exclude", OR(P2264="INCLUDE", P2264="MAYBE")), "AI+Hum: No, Hum1+2: Yes", IF(AND(P2264="Exclude", OR(O2264="INCLUDE", O2264="CERTAINLY INCLUDED", H2264="MAYBE")), "Ai+hum: Yes, Hum1+2: No", "Other Conflict")))))</f>
        <v>Mutually Excluded</v>
      </c>
      <c r="U2264" s="121" t="str">
        <f>IF(Q2264="Mutually Excluded","Exclude",IF(Q2264= "Mutually Included","Include",R2264))</f>
        <v>Exclude</v>
      </c>
      <c r="V2264" s="122"/>
      <c r="X2264" s="122"/>
      <c r="Y2264" s="122"/>
      <c r="Z2264" s="103" t="str">
        <f t="shared" si="311"/>
        <v/>
      </c>
      <c r="AA2264" s="256"/>
      <c r="AB2264" s="186"/>
      <c r="AC2264" s="186"/>
      <c r="AD2264" s="203"/>
      <c r="AF2264" s="203"/>
      <c r="AG2264" s="102" t="str">
        <f t="shared" si="313"/>
        <v/>
      </c>
      <c r="AH2264" s="10" t="str">
        <f t="shared" si="314"/>
        <v/>
      </c>
      <c r="AI2264" s="102"/>
      <c r="AJ2264" s="10"/>
      <c r="AK2264" s="10"/>
      <c r="AL2264" s="105"/>
      <c r="AM2264" s="102"/>
      <c r="AN2264" s="10"/>
      <c r="AO2264" s="10" t="str">
        <f t="shared" si="312"/>
        <v/>
      </c>
      <c r="AT2264" s="10"/>
      <c r="AU2264" s="10" t="str">
        <f>IF(O2264="include",AF2264,"")</f>
        <v/>
      </c>
      <c r="AV2264" s="54" t="str">
        <f>IF(P2264="include",AF2264,"")</f>
        <v/>
      </c>
    </row>
    <row r="2265" spans="1:48" s="54" customFormat="1" ht="30">
      <c r="A2265" s="10">
        <v>2417</v>
      </c>
      <c r="B2265" s="10"/>
      <c r="C2265" s="10" t="s">
        <v>2870</v>
      </c>
      <c r="D2265" s="10">
        <v>2</v>
      </c>
      <c r="E2265" s="10">
        <v>2</v>
      </c>
      <c r="F2265" s="10">
        <v>2</v>
      </c>
      <c r="G2265" s="119" t="str">
        <f t="shared" si="315"/>
        <v>EXCLUDED</v>
      </c>
      <c r="H2265" s="147" t="s">
        <v>901</v>
      </c>
      <c r="I2265" s="189" t="s">
        <v>901</v>
      </c>
      <c r="J2265" s="10" t="str">
        <f>IF(AND(G2265="Excluded", H2265="Excluded"), "Mutually Excluded", IF(AND(OR(G2265="CERTAINLY INCLUDED", G2265="INCLUDED", G2265="MAYBE" ), OR(H2265="INCLUDED", H2265="MAYBE")), "MUTUALLY INCLUDED", IF(AND(G2265="MAYBE", H2265="MAYBE"), "Mutually MAYBE", IF(AND(G2265="Excluded", OR(H2265="INCLUDED", H2265="MAYBE")), "AI: No, Human: Yes", IF(AND(H2265="Excluded", OR(G2265="INCLUDED", G2265="CERTAINLY INCLUDED", G2265="MAYBE")), "AI: Yes, Human: No", "Other Conflict")))))</f>
        <v>Mutually Excluded</v>
      </c>
      <c r="K2265" s="10"/>
      <c r="L2265" s="10"/>
      <c r="N2265" s="220" t="s">
        <v>19</v>
      </c>
      <c r="O2265" s="54" t="str">
        <f>IF(J2265="Mutually Excluded","Exclude",IF(J2265= "Mutually Included","Include",M2265))</f>
        <v>Exclude</v>
      </c>
      <c r="P2265" s="54" t="str">
        <f>'Humans Alignment T&amp;A'!Z2265</f>
        <v>Exclude</v>
      </c>
      <c r="Q2265" s="120" t="str">
        <f>IF(AND(O2265="Exclude", P2265="Exclude"), "Mutually Excluded", IF(AND(OR(O2265="CERTAINLY INCLUDED", O2265="INCLUDE" ), OR(P2265="INCLUDE", P2265="MAYBE")), "MUTUALLY INCLUDED", IF(AND(O2265="MAYBE", P2265="MAYBE"), "Mutually MAYBE", IF(AND(O2265="Exclude", OR(P2265="INCLUDE", P2265="MAYBE")), "AI+Hum: No, Hum1+2: Yes", IF(AND(P2265="Exclude", OR(O2265="INCLUDE", O2265="CERTAINLY INCLUDED", H2265="MAYBE")), "Ai+hum: Yes, Hum1+2: No", "Other Conflict")))))</f>
        <v>Mutually Excluded</v>
      </c>
      <c r="U2265" s="121" t="str">
        <f>IF(Q2265="Mutually Excluded","Exclude",IF(Q2265= "Mutually Included","Include",R2265))</f>
        <v>Exclude</v>
      </c>
      <c r="V2265" s="122"/>
      <c r="X2265" s="122"/>
      <c r="Y2265" s="122"/>
      <c r="Z2265" s="103" t="str">
        <f t="shared" si="311"/>
        <v/>
      </c>
      <c r="AA2265" s="256"/>
      <c r="AB2265" s="186"/>
      <c r="AC2265" s="186"/>
      <c r="AD2265" s="203"/>
      <c r="AF2265" s="203"/>
      <c r="AG2265" s="102" t="str">
        <f t="shared" si="313"/>
        <v/>
      </c>
      <c r="AH2265" s="10" t="str">
        <f t="shared" si="314"/>
        <v/>
      </c>
      <c r="AI2265" s="102"/>
      <c r="AJ2265" s="10"/>
      <c r="AK2265" s="10"/>
      <c r="AL2265" s="105"/>
      <c r="AM2265" s="102"/>
      <c r="AN2265" s="10"/>
      <c r="AO2265" s="10" t="str">
        <f t="shared" si="312"/>
        <v/>
      </c>
      <c r="AT2265" s="10"/>
      <c r="AU2265" s="10" t="str">
        <f>IF(O2265="include",AF2265,"")</f>
        <v/>
      </c>
      <c r="AV2265" s="54" t="str">
        <f>IF(P2265="include",AF2265,"")</f>
        <v/>
      </c>
    </row>
    <row r="2266" spans="1:48" s="54" customFormat="1" ht="30">
      <c r="A2266" s="10">
        <v>2418</v>
      </c>
      <c r="B2266" s="10"/>
      <c r="C2266" s="10" t="s">
        <v>2871</v>
      </c>
      <c r="D2266" s="10">
        <v>3</v>
      </c>
      <c r="E2266" s="10">
        <v>2</v>
      </c>
      <c r="F2266" s="10">
        <v>3</v>
      </c>
      <c r="G2266" s="119" t="str">
        <f t="shared" si="315"/>
        <v>EXCLUDED</v>
      </c>
      <c r="H2266" s="147" t="s">
        <v>901</v>
      </c>
      <c r="I2266" s="189" t="s">
        <v>901</v>
      </c>
      <c r="J2266" s="10" t="str">
        <f>IF(AND(G2266="Excluded", H2266="Excluded"), "Mutually Excluded", IF(AND(OR(G2266="CERTAINLY INCLUDED", G2266="INCLUDED", G2266="MAYBE" ), OR(H2266="INCLUDED", H2266="MAYBE")), "MUTUALLY INCLUDED", IF(AND(G2266="MAYBE", H2266="MAYBE"), "Mutually MAYBE", IF(AND(G2266="Excluded", OR(H2266="INCLUDED", H2266="MAYBE")), "AI: No, Human: Yes", IF(AND(H2266="Excluded", OR(G2266="INCLUDED", G2266="CERTAINLY INCLUDED", G2266="MAYBE")), "AI: Yes, Human: No", "Other Conflict")))))</f>
        <v>Mutually Excluded</v>
      </c>
      <c r="K2266" s="10"/>
      <c r="L2266" s="10"/>
      <c r="N2266" s="220" t="s">
        <v>19</v>
      </c>
      <c r="O2266" s="54" t="str">
        <f>IF(J2266="Mutually Excluded","Exclude",IF(J2266= "Mutually Included","Include",M2266))</f>
        <v>Exclude</v>
      </c>
      <c r="P2266" s="54" t="str">
        <f>'Humans Alignment T&amp;A'!Z2266</f>
        <v>Exclude</v>
      </c>
      <c r="Q2266" s="120" t="str">
        <f>IF(AND(O2266="Exclude", P2266="Exclude"), "Mutually Excluded", IF(AND(OR(O2266="CERTAINLY INCLUDED", O2266="INCLUDE" ), OR(P2266="INCLUDE", P2266="MAYBE")), "MUTUALLY INCLUDED", IF(AND(O2266="MAYBE", P2266="MAYBE"), "Mutually MAYBE", IF(AND(O2266="Exclude", OR(P2266="INCLUDE", P2266="MAYBE")), "AI+Hum: No, Hum1+2: Yes", IF(AND(P2266="Exclude", OR(O2266="INCLUDE", O2266="CERTAINLY INCLUDED", H2266="MAYBE")), "Ai+hum: Yes, Hum1+2: No", "Other Conflict")))))</f>
        <v>Mutually Excluded</v>
      </c>
      <c r="U2266" s="121" t="str">
        <f>IF(Q2266="Mutually Excluded","Exclude",IF(Q2266= "Mutually Included","Include",R2266))</f>
        <v>Exclude</v>
      </c>
      <c r="V2266" s="122"/>
      <c r="X2266" s="122"/>
      <c r="Y2266" s="122"/>
      <c r="Z2266" s="103" t="str">
        <f t="shared" si="311"/>
        <v/>
      </c>
      <c r="AA2266" s="256"/>
      <c r="AB2266" s="186"/>
      <c r="AC2266" s="186"/>
      <c r="AD2266" s="203"/>
      <c r="AF2266" s="203"/>
      <c r="AG2266" s="102" t="str">
        <f t="shared" si="313"/>
        <v/>
      </c>
      <c r="AH2266" s="10" t="str">
        <f t="shared" si="314"/>
        <v/>
      </c>
      <c r="AI2266" s="102"/>
      <c r="AJ2266" s="10"/>
      <c r="AK2266" s="10"/>
      <c r="AL2266" s="105"/>
      <c r="AM2266" s="102"/>
      <c r="AN2266" s="10"/>
      <c r="AO2266" s="10" t="str">
        <f t="shared" si="312"/>
        <v/>
      </c>
      <c r="AT2266" s="10"/>
      <c r="AU2266" s="10" t="str">
        <f>IF(O2266="include",AF2266,"")</f>
        <v/>
      </c>
      <c r="AV2266" s="54" t="str">
        <f>IF(P2266="include",AF2266,"")</f>
        <v/>
      </c>
    </row>
    <row r="2267" spans="1:48" s="54" customFormat="1" ht="30">
      <c r="A2267" s="10">
        <v>2419</v>
      </c>
      <c r="B2267" s="10"/>
      <c r="C2267" s="10" t="s">
        <v>2872</v>
      </c>
      <c r="D2267" s="10">
        <v>3</v>
      </c>
      <c r="E2267" s="10">
        <v>3</v>
      </c>
      <c r="F2267" s="10">
        <v>4</v>
      </c>
      <c r="G2267" s="119" t="str">
        <f t="shared" si="315"/>
        <v>EXCLUDED</v>
      </c>
      <c r="H2267" s="147" t="s">
        <v>901</v>
      </c>
      <c r="I2267" s="189" t="s">
        <v>901</v>
      </c>
      <c r="J2267" s="10" t="str">
        <f>IF(AND(G2267="Excluded", H2267="Excluded"), "Mutually Excluded", IF(AND(OR(G2267="CERTAINLY INCLUDED", G2267="INCLUDED", G2267="MAYBE" ), OR(H2267="INCLUDED", H2267="MAYBE")), "MUTUALLY INCLUDED", IF(AND(G2267="MAYBE", H2267="MAYBE"), "Mutually MAYBE", IF(AND(G2267="Excluded", OR(H2267="INCLUDED", H2267="MAYBE")), "AI: No, Human: Yes", IF(AND(H2267="Excluded", OR(G2267="INCLUDED", G2267="CERTAINLY INCLUDED", G2267="MAYBE")), "AI: Yes, Human: No", "Other Conflict")))))</f>
        <v>Mutually Excluded</v>
      </c>
      <c r="K2267" s="10"/>
      <c r="L2267" s="10"/>
      <c r="N2267" s="220" t="s">
        <v>19</v>
      </c>
      <c r="O2267" s="54" t="str">
        <f>IF(J2267="Mutually Excluded","Exclude",IF(J2267= "Mutually Included","Include",M2267))</f>
        <v>Exclude</v>
      </c>
      <c r="P2267" s="54" t="str">
        <f>'Humans Alignment T&amp;A'!Z2267</f>
        <v>Exclude</v>
      </c>
      <c r="Q2267" s="120" t="str">
        <f>IF(AND(O2267="Exclude", P2267="Exclude"), "Mutually Excluded", IF(AND(OR(O2267="CERTAINLY INCLUDED", O2267="INCLUDE" ), OR(P2267="INCLUDE", P2267="MAYBE")), "MUTUALLY INCLUDED", IF(AND(O2267="MAYBE", P2267="MAYBE"), "Mutually MAYBE", IF(AND(O2267="Exclude", OR(P2267="INCLUDE", P2267="MAYBE")), "AI+Hum: No, Hum1+2: Yes", IF(AND(P2267="Exclude", OR(O2267="INCLUDE", O2267="CERTAINLY INCLUDED", H2267="MAYBE")), "Ai+hum: Yes, Hum1+2: No", "Other Conflict")))))</f>
        <v>Mutually Excluded</v>
      </c>
      <c r="U2267" s="121" t="str">
        <f>IF(Q2267="Mutually Excluded","Exclude",IF(Q2267= "Mutually Included","Include",R2267))</f>
        <v>Exclude</v>
      </c>
      <c r="V2267" s="122"/>
      <c r="X2267" s="122"/>
      <c r="Y2267" s="122"/>
      <c r="Z2267" s="103" t="str">
        <f t="shared" si="311"/>
        <v/>
      </c>
      <c r="AA2267" s="256"/>
      <c r="AB2267" s="186"/>
      <c r="AC2267" s="186"/>
      <c r="AD2267" s="203"/>
      <c r="AF2267" s="203"/>
      <c r="AG2267" s="102" t="str">
        <f t="shared" si="313"/>
        <v/>
      </c>
      <c r="AH2267" s="10" t="str">
        <f t="shared" si="314"/>
        <v/>
      </c>
      <c r="AI2267" s="102"/>
      <c r="AJ2267" s="10"/>
      <c r="AK2267" s="10"/>
      <c r="AL2267" s="105"/>
      <c r="AM2267" s="102"/>
      <c r="AN2267" s="10"/>
      <c r="AO2267" s="10" t="str">
        <f t="shared" si="312"/>
        <v/>
      </c>
      <c r="AT2267" s="10"/>
      <c r="AU2267" s="10" t="str">
        <f>IF(O2267="include",AF2267,"")</f>
        <v/>
      </c>
      <c r="AV2267" s="54" t="str">
        <f>IF(P2267="include",AF2267,"")</f>
        <v/>
      </c>
    </row>
    <row r="2268" spans="1:48" s="54" customFormat="1" ht="45">
      <c r="A2268" s="10">
        <v>2420</v>
      </c>
      <c r="B2268" s="10"/>
      <c r="C2268" s="10" t="s">
        <v>2873</v>
      </c>
      <c r="D2268" s="10">
        <v>4</v>
      </c>
      <c r="E2268" s="10">
        <v>3</v>
      </c>
      <c r="F2268" s="10">
        <v>4</v>
      </c>
      <c r="G2268" s="119" t="str">
        <f t="shared" si="315"/>
        <v>EXCLUDED</v>
      </c>
      <c r="H2268" s="147" t="s">
        <v>901</v>
      </c>
      <c r="I2268" s="189" t="s">
        <v>901</v>
      </c>
      <c r="J2268" s="10" t="str">
        <f>IF(AND(G2268="Excluded", H2268="Excluded"), "Mutually Excluded", IF(AND(OR(G2268="CERTAINLY INCLUDED", G2268="INCLUDED", G2268="MAYBE" ), OR(H2268="INCLUDED", H2268="MAYBE")), "MUTUALLY INCLUDED", IF(AND(G2268="MAYBE", H2268="MAYBE"), "Mutually MAYBE", IF(AND(G2268="Excluded", OR(H2268="INCLUDED", H2268="MAYBE")), "AI: No, Human: Yes", IF(AND(H2268="Excluded", OR(G2268="INCLUDED", G2268="CERTAINLY INCLUDED", G2268="MAYBE")), "AI: Yes, Human: No", "Other Conflict")))))</f>
        <v>Mutually Excluded</v>
      </c>
      <c r="K2268" s="10"/>
      <c r="L2268" s="10"/>
      <c r="N2268" s="220" t="s">
        <v>19</v>
      </c>
      <c r="O2268" s="54" t="str">
        <f>IF(J2268="Mutually Excluded","Exclude",IF(J2268= "Mutually Included","Include",M2268))</f>
        <v>Exclude</v>
      </c>
      <c r="P2268" s="54" t="str">
        <f>'Humans Alignment T&amp;A'!Z2268</f>
        <v>Exclude</v>
      </c>
      <c r="Q2268" s="120" t="str">
        <f>IF(AND(O2268="Exclude", P2268="Exclude"), "Mutually Excluded", IF(AND(OR(O2268="CERTAINLY INCLUDED", O2268="INCLUDE" ), OR(P2268="INCLUDE", P2268="MAYBE")), "MUTUALLY INCLUDED", IF(AND(O2268="MAYBE", P2268="MAYBE"), "Mutually MAYBE", IF(AND(O2268="Exclude", OR(P2268="INCLUDE", P2268="MAYBE")), "AI+Hum: No, Hum1+2: Yes", IF(AND(P2268="Exclude", OR(O2268="INCLUDE", O2268="CERTAINLY INCLUDED", H2268="MAYBE")), "Ai+hum: Yes, Hum1+2: No", "Other Conflict")))))</f>
        <v>Mutually Excluded</v>
      </c>
      <c r="U2268" s="121" t="str">
        <f>IF(Q2268="Mutually Excluded","Exclude",IF(Q2268= "Mutually Included","Include",R2268))</f>
        <v>Exclude</v>
      </c>
      <c r="V2268" s="122"/>
      <c r="X2268" s="122"/>
      <c r="Y2268" s="122"/>
      <c r="Z2268" s="103" t="str">
        <f t="shared" si="311"/>
        <v/>
      </c>
      <c r="AA2268" s="256"/>
      <c r="AB2268" s="186"/>
      <c r="AC2268" s="186"/>
      <c r="AD2268" s="203"/>
      <c r="AF2268" s="203"/>
      <c r="AG2268" s="102" t="str">
        <f t="shared" si="313"/>
        <v/>
      </c>
      <c r="AH2268" s="10" t="str">
        <f t="shared" si="314"/>
        <v/>
      </c>
      <c r="AI2268" s="102"/>
      <c r="AJ2268" s="10"/>
      <c r="AK2268" s="10"/>
      <c r="AL2268" s="105"/>
      <c r="AM2268" s="102"/>
      <c r="AN2268" s="10"/>
      <c r="AO2268" s="10" t="str">
        <f t="shared" si="312"/>
        <v/>
      </c>
      <c r="AT2268" s="10"/>
      <c r="AU2268" s="10" t="str">
        <f>IF(O2268="include",AF2268,"")</f>
        <v/>
      </c>
      <c r="AV2268" s="54" t="str">
        <f>IF(P2268="include",AF2268,"")</f>
        <v/>
      </c>
    </row>
    <row r="2269" spans="1:48" s="54" customFormat="1" ht="30">
      <c r="A2269" s="10">
        <v>2421</v>
      </c>
      <c r="B2269" s="10"/>
      <c r="C2269" s="10" t="s">
        <v>2875</v>
      </c>
      <c r="D2269" s="10">
        <v>2</v>
      </c>
      <c r="E2269" s="10">
        <v>2</v>
      </c>
      <c r="F2269" s="10">
        <v>3</v>
      </c>
      <c r="G2269" s="119" t="str">
        <f t="shared" si="315"/>
        <v>EXCLUDED</v>
      </c>
      <c r="H2269" s="147" t="s">
        <v>901</v>
      </c>
      <c r="I2269" s="189" t="s">
        <v>901</v>
      </c>
      <c r="J2269" s="10" t="str">
        <f>IF(AND(G2269="Excluded", H2269="Excluded"), "Mutually Excluded", IF(AND(OR(G2269="CERTAINLY INCLUDED", G2269="INCLUDED", G2269="MAYBE" ), OR(H2269="INCLUDED", H2269="MAYBE")), "MUTUALLY INCLUDED", IF(AND(G2269="MAYBE", H2269="MAYBE"), "Mutually MAYBE", IF(AND(G2269="Excluded", OR(H2269="INCLUDED", H2269="MAYBE")), "AI: No, Human: Yes", IF(AND(H2269="Excluded", OR(G2269="INCLUDED", G2269="CERTAINLY INCLUDED", G2269="MAYBE")), "AI: Yes, Human: No", "Other Conflict")))))</f>
        <v>Mutually Excluded</v>
      </c>
      <c r="K2269" s="10"/>
      <c r="L2269" s="10"/>
      <c r="N2269" s="220" t="s">
        <v>19</v>
      </c>
      <c r="O2269" s="54" t="str">
        <f>IF(J2269="Mutually Excluded","Exclude",IF(J2269= "Mutually Included","Include",M2269))</f>
        <v>Exclude</v>
      </c>
      <c r="P2269" s="54" t="str">
        <f>'Humans Alignment T&amp;A'!Z2269</f>
        <v>Exclude</v>
      </c>
      <c r="Q2269" s="120" t="str">
        <f>IF(AND(O2269="Exclude", P2269="Exclude"), "Mutually Excluded", IF(AND(OR(O2269="CERTAINLY INCLUDED", O2269="INCLUDE" ), OR(P2269="INCLUDE", P2269="MAYBE")), "MUTUALLY INCLUDED", IF(AND(O2269="MAYBE", P2269="MAYBE"), "Mutually MAYBE", IF(AND(O2269="Exclude", OR(P2269="INCLUDE", P2269="MAYBE")), "AI+Hum: No, Hum1+2: Yes", IF(AND(P2269="Exclude", OR(O2269="INCLUDE", O2269="CERTAINLY INCLUDED", H2269="MAYBE")), "Ai+hum: Yes, Hum1+2: No", "Other Conflict")))))</f>
        <v>Mutually Excluded</v>
      </c>
      <c r="U2269" s="121" t="str">
        <f>IF(Q2269="Mutually Excluded","Exclude",IF(Q2269= "Mutually Included","Include",R2269))</f>
        <v>Exclude</v>
      </c>
      <c r="V2269" s="122"/>
      <c r="X2269" s="122"/>
      <c r="Y2269" s="122"/>
      <c r="Z2269" s="103" t="str">
        <f t="shared" si="311"/>
        <v/>
      </c>
      <c r="AA2269" s="256"/>
      <c r="AB2269" s="186"/>
      <c r="AC2269" s="186"/>
      <c r="AD2269" s="203"/>
      <c r="AF2269" s="203"/>
      <c r="AG2269" s="102" t="str">
        <f t="shared" si="313"/>
        <v/>
      </c>
      <c r="AH2269" s="10" t="str">
        <f t="shared" si="314"/>
        <v/>
      </c>
      <c r="AI2269" s="102"/>
      <c r="AJ2269" s="10"/>
      <c r="AK2269" s="10"/>
      <c r="AL2269" s="105"/>
      <c r="AM2269" s="102"/>
      <c r="AN2269" s="10"/>
      <c r="AO2269" s="10" t="str">
        <f t="shared" si="312"/>
        <v/>
      </c>
      <c r="AT2269" s="10"/>
      <c r="AU2269" s="10" t="str">
        <f>IF(O2269="include",AF2269,"")</f>
        <v/>
      </c>
      <c r="AV2269" s="54" t="str">
        <f>IF(P2269="include",AF2269,"")</f>
        <v/>
      </c>
    </row>
    <row r="2270" spans="1:48" s="54" customFormat="1" ht="30">
      <c r="A2270" s="10">
        <v>2422</v>
      </c>
      <c r="B2270" s="10"/>
      <c r="C2270" s="10" t="s">
        <v>2876</v>
      </c>
      <c r="D2270" s="10">
        <v>2</v>
      </c>
      <c r="E2270" s="10">
        <v>2</v>
      </c>
      <c r="F2270" s="10">
        <v>2</v>
      </c>
      <c r="G2270" s="119" t="str">
        <f t="shared" si="315"/>
        <v>EXCLUDED</v>
      </c>
      <c r="H2270" s="147" t="s">
        <v>901</v>
      </c>
      <c r="I2270" s="189" t="s">
        <v>901</v>
      </c>
      <c r="J2270" s="10" t="str">
        <f>IF(AND(G2270="Excluded", H2270="Excluded"), "Mutually Excluded", IF(AND(OR(G2270="CERTAINLY INCLUDED", G2270="INCLUDED", G2270="MAYBE" ), OR(H2270="INCLUDED", H2270="MAYBE")), "MUTUALLY INCLUDED", IF(AND(G2270="MAYBE", H2270="MAYBE"), "Mutually MAYBE", IF(AND(G2270="Excluded", OR(H2270="INCLUDED", H2270="MAYBE")), "AI: No, Human: Yes", IF(AND(H2270="Excluded", OR(G2270="INCLUDED", G2270="CERTAINLY INCLUDED", G2270="MAYBE")), "AI: Yes, Human: No", "Other Conflict")))))</f>
        <v>Mutually Excluded</v>
      </c>
      <c r="K2270" s="10"/>
      <c r="L2270" s="10"/>
      <c r="N2270" s="220" t="s">
        <v>19</v>
      </c>
      <c r="O2270" s="54" t="str">
        <f>IF(J2270="Mutually Excluded","Exclude",IF(J2270= "Mutually Included","Include",M2270))</f>
        <v>Exclude</v>
      </c>
      <c r="P2270" s="54" t="str">
        <f>'Humans Alignment T&amp;A'!Z2270</f>
        <v>Exclude</v>
      </c>
      <c r="Q2270" s="120" t="str">
        <f>IF(AND(O2270="Exclude", P2270="Exclude"), "Mutually Excluded", IF(AND(OR(O2270="CERTAINLY INCLUDED", O2270="INCLUDE" ), OR(P2270="INCLUDE", P2270="MAYBE")), "MUTUALLY INCLUDED", IF(AND(O2270="MAYBE", P2270="MAYBE"), "Mutually MAYBE", IF(AND(O2270="Exclude", OR(P2270="INCLUDE", P2270="MAYBE")), "AI+Hum: No, Hum1+2: Yes", IF(AND(P2270="Exclude", OR(O2270="INCLUDE", O2270="CERTAINLY INCLUDED", H2270="MAYBE")), "Ai+hum: Yes, Hum1+2: No", "Other Conflict")))))</f>
        <v>Mutually Excluded</v>
      </c>
      <c r="U2270" s="121" t="str">
        <f>IF(Q2270="Mutually Excluded","Exclude",IF(Q2270= "Mutually Included","Include",R2270))</f>
        <v>Exclude</v>
      </c>
      <c r="V2270" s="122"/>
      <c r="X2270" s="122"/>
      <c r="Y2270" s="122"/>
      <c r="Z2270" s="103" t="str">
        <f t="shared" si="311"/>
        <v/>
      </c>
      <c r="AA2270" s="256"/>
      <c r="AB2270" s="186"/>
      <c r="AC2270" s="186"/>
      <c r="AD2270" s="203"/>
      <c r="AF2270" s="203"/>
      <c r="AG2270" s="102" t="str">
        <f t="shared" si="313"/>
        <v/>
      </c>
      <c r="AH2270" s="10" t="str">
        <f t="shared" si="314"/>
        <v/>
      </c>
      <c r="AI2270" s="102"/>
      <c r="AJ2270" s="10"/>
      <c r="AK2270" s="10"/>
      <c r="AL2270" s="105"/>
      <c r="AM2270" s="102"/>
      <c r="AN2270" s="10"/>
      <c r="AO2270" s="10" t="str">
        <f t="shared" si="312"/>
        <v/>
      </c>
      <c r="AT2270" s="10"/>
      <c r="AU2270" s="10" t="str">
        <f>IF(O2270="include",AF2270,"")</f>
        <v/>
      </c>
      <c r="AV2270" s="54" t="str">
        <f>IF(P2270="include",AF2270,"")</f>
        <v/>
      </c>
    </row>
    <row r="2271" spans="1:48" s="54" customFormat="1" ht="30">
      <c r="A2271" s="10">
        <v>2423</v>
      </c>
      <c r="B2271" s="10"/>
      <c r="C2271" s="10" t="s">
        <v>2877</v>
      </c>
      <c r="D2271" s="10">
        <v>2</v>
      </c>
      <c r="E2271" s="10">
        <v>2</v>
      </c>
      <c r="F2271" s="10">
        <v>2</v>
      </c>
      <c r="G2271" s="119" t="str">
        <f t="shared" si="315"/>
        <v>EXCLUDED</v>
      </c>
      <c r="H2271" s="147" t="s">
        <v>901</v>
      </c>
      <c r="I2271" s="189" t="s">
        <v>901</v>
      </c>
      <c r="J2271" s="10" t="str">
        <f>IF(AND(G2271="Excluded", H2271="Excluded"), "Mutually Excluded", IF(AND(OR(G2271="CERTAINLY INCLUDED", G2271="INCLUDED", G2271="MAYBE" ), OR(H2271="INCLUDED", H2271="MAYBE")), "MUTUALLY INCLUDED", IF(AND(G2271="MAYBE", H2271="MAYBE"), "Mutually MAYBE", IF(AND(G2271="Excluded", OR(H2271="INCLUDED", H2271="MAYBE")), "AI: No, Human: Yes", IF(AND(H2271="Excluded", OR(G2271="INCLUDED", G2271="CERTAINLY INCLUDED", G2271="MAYBE")), "AI: Yes, Human: No", "Other Conflict")))))</f>
        <v>Mutually Excluded</v>
      </c>
      <c r="K2271" s="10"/>
      <c r="L2271" s="10"/>
      <c r="N2271" s="220" t="s">
        <v>19</v>
      </c>
      <c r="O2271" s="54" t="str">
        <f>IF(J2271="Mutually Excluded","Exclude",IF(J2271= "Mutually Included","Include",M2271))</f>
        <v>Exclude</v>
      </c>
      <c r="P2271" s="54" t="str">
        <f>'Humans Alignment T&amp;A'!Z2271</f>
        <v>Exclude</v>
      </c>
      <c r="Q2271" s="120" t="str">
        <f>IF(AND(O2271="Exclude", P2271="Exclude"), "Mutually Excluded", IF(AND(OR(O2271="CERTAINLY INCLUDED", O2271="INCLUDE" ), OR(P2271="INCLUDE", P2271="MAYBE")), "MUTUALLY INCLUDED", IF(AND(O2271="MAYBE", P2271="MAYBE"), "Mutually MAYBE", IF(AND(O2271="Exclude", OR(P2271="INCLUDE", P2271="MAYBE")), "AI+Hum: No, Hum1+2: Yes", IF(AND(P2271="Exclude", OR(O2271="INCLUDE", O2271="CERTAINLY INCLUDED", H2271="MAYBE")), "Ai+hum: Yes, Hum1+2: No", "Other Conflict")))))</f>
        <v>Mutually Excluded</v>
      </c>
      <c r="U2271" s="121" t="str">
        <f>IF(Q2271="Mutually Excluded","Exclude",IF(Q2271= "Mutually Included","Include",R2271))</f>
        <v>Exclude</v>
      </c>
      <c r="V2271" s="122"/>
      <c r="X2271" s="122"/>
      <c r="Y2271" s="122"/>
      <c r="Z2271" s="103" t="str">
        <f t="shared" si="311"/>
        <v/>
      </c>
      <c r="AA2271" s="256"/>
      <c r="AB2271" s="186"/>
      <c r="AC2271" s="186"/>
      <c r="AD2271" s="203"/>
      <c r="AF2271" s="203"/>
      <c r="AG2271" s="102" t="str">
        <f t="shared" si="313"/>
        <v/>
      </c>
      <c r="AH2271" s="10" t="str">
        <f t="shared" si="314"/>
        <v/>
      </c>
      <c r="AI2271" s="102"/>
      <c r="AJ2271" s="10"/>
      <c r="AK2271" s="10"/>
      <c r="AL2271" s="105"/>
      <c r="AM2271" s="102"/>
      <c r="AN2271" s="10"/>
      <c r="AO2271" s="10" t="str">
        <f t="shared" si="312"/>
        <v/>
      </c>
      <c r="AT2271" s="10"/>
      <c r="AU2271" s="10" t="str">
        <f>IF(O2271="include",AF2271,"")</f>
        <v/>
      </c>
      <c r="AV2271" s="54" t="str">
        <f>IF(P2271="include",AF2271,"")</f>
        <v/>
      </c>
    </row>
    <row r="2272" spans="1:48" s="54" customFormat="1" ht="30">
      <c r="A2272" s="10">
        <v>2424</v>
      </c>
      <c r="B2272" s="10"/>
      <c r="C2272" s="10" t="s">
        <v>2878</v>
      </c>
      <c r="D2272" s="10">
        <v>3</v>
      </c>
      <c r="E2272" s="10">
        <v>3</v>
      </c>
      <c r="F2272" s="10">
        <v>3</v>
      </c>
      <c r="G2272" s="119" t="str">
        <f t="shared" si="315"/>
        <v>EXCLUDED</v>
      </c>
      <c r="H2272" s="147" t="s">
        <v>901</v>
      </c>
      <c r="I2272" s="189" t="s">
        <v>901</v>
      </c>
      <c r="J2272" s="10" t="str">
        <f>IF(AND(G2272="Excluded", H2272="Excluded"), "Mutually Excluded", IF(AND(OR(G2272="CERTAINLY INCLUDED", G2272="INCLUDED", G2272="MAYBE" ), OR(H2272="INCLUDED", H2272="MAYBE")), "MUTUALLY INCLUDED", IF(AND(G2272="MAYBE", H2272="MAYBE"), "Mutually MAYBE", IF(AND(G2272="Excluded", OR(H2272="INCLUDED", H2272="MAYBE")), "AI: No, Human: Yes", IF(AND(H2272="Excluded", OR(G2272="INCLUDED", G2272="CERTAINLY INCLUDED", G2272="MAYBE")), "AI: Yes, Human: No", "Other Conflict")))))</f>
        <v>Mutually Excluded</v>
      </c>
      <c r="K2272" s="10"/>
      <c r="L2272" s="10"/>
      <c r="N2272" s="220" t="s">
        <v>19</v>
      </c>
      <c r="O2272" s="54" t="str">
        <f>IF(J2272="Mutually Excluded","Exclude",IF(J2272= "Mutually Included","Include",M2272))</f>
        <v>Exclude</v>
      </c>
      <c r="P2272" s="54" t="str">
        <f>'Humans Alignment T&amp;A'!Z2272</f>
        <v>Exclude</v>
      </c>
      <c r="Q2272" s="120" t="str">
        <f>IF(AND(O2272="Exclude", P2272="Exclude"), "Mutually Excluded", IF(AND(OR(O2272="CERTAINLY INCLUDED", O2272="INCLUDE" ), OR(P2272="INCLUDE", P2272="MAYBE")), "MUTUALLY INCLUDED", IF(AND(O2272="MAYBE", P2272="MAYBE"), "Mutually MAYBE", IF(AND(O2272="Exclude", OR(P2272="INCLUDE", P2272="MAYBE")), "AI+Hum: No, Hum1+2: Yes", IF(AND(P2272="Exclude", OR(O2272="INCLUDE", O2272="CERTAINLY INCLUDED", H2272="MAYBE")), "Ai+hum: Yes, Hum1+2: No", "Other Conflict")))))</f>
        <v>Mutually Excluded</v>
      </c>
      <c r="U2272" s="121" t="str">
        <f>IF(Q2272="Mutually Excluded","Exclude",IF(Q2272= "Mutually Included","Include",R2272))</f>
        <v>Exclude</v>
      </c>
      <c r="V2272" s="122"/>
      <c r="X2272" s="122"/>
      <c r="Y2272" s="122"/>
      <c r="Z2272" s="103" t="str">
        <f t="shared" si="311"/>
        <v/>
      </c>
      <c r="AA2272" s="256"/>
      <c r="AB2272" s="186"/>
      <c r="AC2272" s="186"/>
      <c r="AD2272" s="203"/>
      <c r="AF2272" s="203"/>
      <c r="AG2272" s="102" t="str">
        <f t="shared" si="313"/>
        <v/>
      </c>
      <c r="AH2272" s="10" t="str">
        <f t="shared" si="314"/>
        <v/>
      </c>
      <c r="AI2272" s="102"/>
      <c r="AJ2272" s="10"/>
      <c r="AK2272" s="10"/>
      <c r="AL2272" s="105"/>
      <c r="AM2272" s="102"/>
      <c r="AN2272" s="10"/>
      <c r="AO2272" s="10" t="str">
        <f t="shared" si="312"/>
        <v/>
      </c>
      <c r="AT2272" s="10"/>
      <c r="AU2272" s="10" t="str">
        <f>IF(O2272="include",AF2272,"")</f>
        <v/>
      </c>
      <c r="AV2272" s="54" t="str">
        <f>IF(P2272="include",AF2272,"")</f>
        <v/>
      </c>
    </row>
    <row r="2273" spans="1:48" s="54" customFormat="1" ht="30">
      <c r="A2273" s="10">
        <v>2425</v>
      </c>
      <c r="B2273" s="10"/>
      <c r="C2273" s="10" t="s">
        <v>2879</v>
      </c>
      <c r="D2273" s="10">
        <v>2</v>
      </c>
      <c r="E2273" s="10">
        <v>2</v>
      </c>
      <c r="F2273" s="10">
        <v>2</v>
      </c>
      <c r="G2273" s="119" t="str">
        <f t="shared" si="315"/>
        <v>EXCLUDED</v>
      </c>
      <c r="H2273" s="147" t="s">
        <v>901</v>
      </c>
      <c r="I2273" s="189" t="s">
        <v>901</v>
      </c>
      <c r="J2273" s="10" t="str">
        <f>IF(AND(G2273="Excluded", H2273="Excluded"), "Mutually Excluded", IF(AND(OR(G2273="CERTAINLY INCLUDED", G2273="INCLUDED", G2273="MAYBE" ), OR(H2273="INCLUDED", H2273="MAYBE")), "MUTUALLY INCLUDED", IF(AND(G2273="MAYBE", H2273="MAYBE"), "Mutually MAYBE", IF(AND(G2273="Excluded", OR(H2273="INCLUDED", H2273="MAYBE")), "AI: No, Human: Yes", IF(AND(H2273="Excluded", OR(G2273="INCLUDED", G2273="CERTAINLY INCLUDED", G2273="MAYBE")), "AI: Yes, Human: No", "Other Conflict")))))</f>
        <v>Mutually Excluded</v>
      </c>
      <c r="K2273" s="10"/>
      <c r="L2273" s="10"/>
      <c r="N2273" s="220" t="s">
        <v>19</v>
      </c>
      <c r="O2273" s="54" t="str">
        <f>IF(J2273="Mutually Excluded","Exclude",IF(J2273= "Mutually Included","Include",M2273))</f>
        <v>Exclude</v>
      </c>
      <c r="P2273" s="54" t="str">
        <f>'Humans Alignment T&amp;A'!Z2273</f>
        <v>Exclude</v>
      </c>
      <c r="Q2273" s="120" t="str">
        <f>IF(AND(O2273="Exclude", P2273="Exclude"), "Mutually Excluded", IF(AND(OR(O2273="CERTAINLY INCLUDED", O2273="INCLUDE" ), OR(P2273="INCLUDE", P2273="MAYBE")), "MUTUALLY INCLUDED", IF(AND(O2273="MAYBE", P2273="MAYBE"), "Mutually MAYBE", IF(AND(O2273="Exclude", OR(P2273="INCLUDE", P2273="MAYBE")), "AI+Hum: No, Hum1+2: Yes", IF(AND(P2273="Exclude", OR(O2273="INCLUDE", O2273="CERTAINLY INCLUDED", H2273="MAYBE")), "Ai+hum: Yes, Hum1+2: No", "Other Conflict")))))</f>
        <v>Mutually Excluded</v>
      </c>
      <c r="U2273" s="121" t="str">
        <f>IF(Q2273="Mutually Excluded","Exclude",IF(Q2273= "Mutually Included","Include",R2273))</f>
        <v>Exclude</v>
      </c>
      <c r="V2273" s="122"/>
      <c r="X2273" s="122"/>
      <c r="Y2273" s="122"/>
      <c r="Z2273" s="103" t="str">
        <f t="shared" si="311"/>
        <v/>
      </c>
      <c r="AA2273" s="256"/>
      <c r="AB2273" s="186"/>
      <c r="AC2273" s="186"/>
      <c r="AD2273" s="203"/>
      <c r="AF2273" s="203"/>
      <c r="AG2273" s="102" t="str">
        <f t="shared" si="313"/>
        <v/>
      </c>
      <c r="AH2273" s="10" t="str">
        <f t="shared" si="314"/>
        <v/>
      </c>
      <c r="AI2273" s="102"/>
      <c r="AJ2273" s="10"/>
      <c r="AK2273" s="10"/>
      <c r="AL2273" s="105"/>
      <c r="AM2273" s="102"/>
      <c r="AN2273" s="10"/>
      <c r="AO2273" s="10" t="str">
        <f t="shared" si="312"/>
        <v/>
      </c>
      <c r="AT2273" s="10"/>
      <c r="AU2273" s="10" t="str">
        <f>IF(O2273="include",AF2273,"")</f>
        <v/>
      </c>
      <c r="AV2273" s="54" t="str">
        <f>IF(P2273="include",AF2273,"")</f>
        <v/>
      </c>
    </row>
    <row r="2274" spans="1:48" s="54" customFormat="1" ht="30">
      <c r="A2274" s="10">
        <v>2426</v>
      </c>
      <c r="B2274" s="10"/>
      <c r="C2274" s="10" t="s">
        <v>2881</v>
      </c>
      <c r="D2274" s="10">
        <v>1</v>
      </c>
      <c r="E2274" s="10">
        <v>1</v>
      </c>
      <c r="F2274" s="10">
        <v>1</v>
      </c>
      <c r="G2274" s="119" t="str">
        <f t="shared" si="315"/>
        <v>EXCLUDED</v>
      </c>
      <c r="H2274" s="147" t="s">
        <v>901</v>
      </c>
      <c r="I2274" s="189" t="s">
        <v>901</v>
      </c>
      <c r="J2274" s="10" t="str">
        <f>IF(AND(G2274="Excluded", H2274="Excluded"), "Mutually Excluded", IF(AND(OR(G2274="CERTAINLY INCLUDED", G2274="INCLUDED", G2274="MAYBE" ), OR(H2274="INCLUDED", H2274="MAYBE")), "MUTUALLY INCLUDED", IF(AND(G2274="MAYBE", H2274="MAYBE"), "Mutually MAYBE", IF(AND(G2274="Excluded", OR(H2274="INCLUDED", H2274="MAYBE")), "AI: No, Human: Yes", IF(AND(H2274="Excluded", OR(G2274="INCLUDED", G2274="CERTAINLY INCLUDED", G2274="MAYBE")), "AI: Yes, Human: No", "Other Conflict")))))</f>
        <v>Mutually Excluded</v>
      </c>
      <c r="K2274" s="10"/>
      <c r="L2274" s="10"/>
      <c r="N2274" s="220" t="s">
        <v>19</v>
      </c>
      <c r="O2274" s="54" t="str">
        <f>IF(J2274="Mutually Excluded","Exclude",IF(J2274= "Mutually Included","Include",M2274))</f>
        <v>Exclude</v>
      </c>
      <c r="P2274" s="54" t="str">
        <f>'Humans Alignment T&amp;A'!Z2274</f>
        <v>Exclude</v>
      </c>
      <c r="Q2274" s="120" t="str">
        <f>IF(AND(O2274="Exclude", P2274="Exclude"), "Mutually Excluded", IF(AND(OR(O2274="CERTAINLY INCLUDED", O2274="INCLUDE" ), OR(P2274="INCLUDE", P2274="MAYBE")), "MUTUALLY INCLUDED", IF(AND(O2274="MAYBE", P2274="MAYBE"), "Mutually MAYBE", IF(AND(O2274="Exclude", OR(P2274="INCLUDE", P2274="MAYBE")), "AI+Hum: No, Hum1+2: Yes", IF(AND(P2274="Exclude", OR(O2274="INCLUDE", O2274="CERTAINLY INCLUDED", H2274="MAYBE")), "Ai+hum: Yes, Hum1+2: No", "Other Conflict")))))</f>
        <v>Mutually Excluded</v>
      </c>
      <c r="U2274" s="121" t="str">
        <f>IF(Q2274="Mutually Excluded","Exclude",IF(Q2274= "Mutually Included","Include",R2274))</f>
        <v>Exclude</v>
      </c>
      <c r="V2274" s="122"/>
      <c r="X2274" s="122"/>
      <c r="Y2274" s="122"/>
      <c r="Z2274" s="103" t="str">
        <f t="shared" si="311"/>
        <v/>
      </c>
      <c r="AA2274" s="256"/>
      <c r="AB2274" s="186"/>
      <c r="AC2274" s="186"/>
      <c r="AD2274" s="203"/>
      <c r="AF2274" s="203"/>
      <c r="AG2274" s="102" t="str">
        <f t="shared" si="313"/>
        <v/>
      </c>
      <c r="AH2274" s="10" t="str">
        <f t="shared" si="314"/>
        <v/>
      </c>
      <c r="AI2274" s="102"/>
      <c r="AJ2274" s="10"/>
      <c r="AK2274" s="10"/>
      <c r="AL2274" s="105"/>
      <c r="AM2274" s="102"/>
      <c r="AN2274" s="10"/>
      <c r="AO2274" s="10" t="str">
        <f t="shared" si="312"/>
        <v/>
      </c>
      <c r="AT2274" s="10"/>
      <c r="AU2274" s="10" t="str">
        <f>IF(O2274="include",AF2274,"")</f>
        <v/>
      </c>
      <c r="AV2274" s="54" t="str">
        <f>IF(P2274="include",AF2274,"")</f>
        <v/>
      </c>
    </row>
    <row r="2275" spans="1:48" s="54" customFormat="1" ht="45">
      <c r="A2275" s="10">
        <v>2427</v>
      </c>
      <c r="B2275" s="10"/>
      <c r="C2275" s="10" t="s">
        <v>2882</v>
      </c>
      <c r="D2275" s="10">
        <v>2</v>
      </c>
      <c r="E2275" s="10">
        <v>2</v>
      </c>
      <c r="F2275" s="10">
        <v>2</v>
      </c>
      <c r="G2275" s="119" t="str">
        <f t="shared" si="315"/>
        <v>EXCLUDED</v>
      </c>
      <c r="H2275" s="147" t="s">
        <v>901</v>
      </c>
      <c r="I2275" s="189" t="s">
        <v>901</v>
      </c>
      <c r="J2275" s="10" t="str">
        <f>IF(AND(G2275="Excluded", H2275="Excluded"), "Mutually Excluded", IF(AND(OR(G2275="CERTAINLY INCLUDED", G2275="INCLUDED", G2275="MAYBE" ), OR(H2275="INCLUDED", H2275="MAYBE")), "MUTUALLY INCLUDED", IF(AND(G2275="MAYBE", H2275="MAYBE"), "Mutually MAYBE", IF(AND(G2275="Excluded", OR(H2275="INCLUDED", H2275="MAYBE")), "AI: No, Human: Yes", IF(AND(H2275="Excluded", OR(G2275="INCLUDED", G2275="CERTAINLY INCLUDED", G2275="MAYBE")), "AI: Yes, Human: No", "Other Conflict")))))</f>
        <v>Mutually Excluded</v>
      </c>
      <c r="K2275" s="10"/>
      <c r="L2275" s="10"/>
      <c r="N2275" s="220" t="s">
        <v>19</v>
      </c>
      <c r="O2275" s="54" t="str">
        <f>IF(J2275="Mutually Excluded","Exclude",IF(J2275= "Mutually Included","Include",M2275))</f>
        <v>Exclude</v>
      </c>
      <c r="P2275" s="54" t="str">
        <f>'Humans Alignment T&amp;A'!Z2275</f>
        <v>Exclude</v>
      </c>
      <c r="Q2275" s="120" t="str">
        <f>IF(AND(O2275="Exclude", P2275="Exclude"), "Mutually Excluded", IF(AND(OR(O2275="CERTAINLY INCLUDED", O2275="INCLUDE" ), OR(P2275="INCLUDE", P2275="MAYBE")), "MUTUALLY INCLUDED", IF(AND(O2275="MAYBE", P2275="MAYBE"), "Mutually MAYBE", IF(AND(O2275="Exclude", OR(P2275="INCLUDE", P2275="MAYBE")), "AI+Hum: No, Hum1+2: Yes", IF(AND(P2275="Exclude", OR(O2275="INCLUDE", O2275="CERTAINLY INCLUDED", H2275="MAYBE")), "Ai+hum: Yes, Hum1+2: No", "Other Conflict")))))</f>
        <v>Mutually Excluded</v>
      </c>
      <c r="U2275" s="121" t="str">
        <f>IF(Q2275="Mutually Excluded","Exclude",IF(Q2275= "Mutually Included","Include",R2275))</f>
        <v>Exclude</v>
      </c>
      <c r="V2275" s="122"/>
      <c r="X2275" s="122"/>
      <c r="Y2275" s="122"/>
      <c r="Z2275" s="103" t="str">
        <f t="shared" si="311"/>
        <v/>
      </c>
      <c r="AA2275" s="256"/>
      <c r="AB2275" s="186"/>
      <c r="AC2275" s="186"/>
      <c r="AD2275" s="203"/>
      <c r="AF2275" s="203"/>
      <c r="AG2275" s="102" t="str">
        <f t="shared" si="313"/>
        <v/>
      </c>
      <c r="AH2275" s="10" t="str">
        <f t="shared" si="314"/>
        <v/>
      </c>
      <c r="AI2275" s="102"/>
      <c r="AJ2275" s="10"/>
      <c r="AK2275" s="10"/>
      <c r="AL2275" s="105"/>
      <c r="AM2275" s="102"/>
      <c r="AN2275" s="10"/>
      <c r="AO2275" s="10" t="str">
        <f t="shared" si="312"/>
        <v/>
      </c>
      <c r="AT2275" s="10"/>
      <c r="AU2275" s="10" t="str">
        <f>IF(O2275="include",AF2275,"")</f>
        <v/>
      </c>
      <c r="AV2275" s="54" t="str">
        <f>IF(P2275="include",AF2275,"")</f>
        <v/>
      </c>
    </row>
    <row r="2276" spans="1:48" s="54" customFormat="1" ht="30">
      <c r="A2276" s="10">
        <v>2428</v>
      </c>
      <c r="B2276" s="10"/>
      <c r="C2276" s="10" t="s">
        <v>2883</v>
      </c>
      <c r="D2276" s="10">
        <v>2</v>
      </c>
      <c r="E2276" s="10">
        <v>2</v>
      </c>
      <c r="F2276" s="10">
        <v>2</v>
      </c>
      <c r="G2276" s="119" t="str">
        <f t="shared" si="315"/>
        <v>EXCLUDED</v>
      </c>
      <c r="H2276" s="147" t="s">
        <v>901</v>
      </c>
      <c r="I2276" s="189" t="s">
        <v>901</v>
      </c>
      <c r="J2276" s="10" t="str">
        <f>IF(AND(G2276="Excluded", H2276="Excluded"), "Mutually Excluded", IF(AND(OR(G2276="CERTAINLY INCLUDED", G2276="INCLUDED", G2276="MAYBE" ), OR(H2276="INCLUDED", H2276="MAYBE")), "MUTUALLY INCLUDED", IF(AND(G2276="MAYBE", H2276="MAYBE"), "Mutually MAYBE", IF(AND(G2276="Excluded", OR(H2276="INCLUDED", H2276="MAYBE")), "AI: No, Human: Yes", IF(AND(H2276="Excluded", OR(G2276="INCLUDED", G2276="CERTAINLY INCLUDED", G2276="MAYBE")), "AI: Yes, Human: No", "Other Conflict")))))</f>
        <v>Mutually Excluded</v>
      </c>
      <c r="K2276" s="10"/>
      <c r="L2276" s="10"/>
      <c r="N2276" s="220" t="s">
        <v>19</v>
      </c>
      <c r="O2276" s="54" t="str">
        <f>IF(J2276="Mutually Excluded","Exclude",IF(J2276= "Mutually Included","Include",M2276))</f>
        <v>Exclude</v>
      </c>
      <c r="P2276" s="54" t="str">
        <f>'Humans Alignment T&amp;A'!Z2276</f>
        <v>Exclude</v>
      </c>
      <c r="Q2276" s="120" t="str">
        <f>IF(AND(O2276="Exclude", P2276="Exclude"), "Mutually Excluded", IF(AND(OR(O2276="CERTAINLY INCLUDED", O2276="INCLUDE" ), OR(P2276="INCLUDE", P2276="MAYBE")), "MUTUALLY INCLUDED", IF(AND(O2276="MAYBE", P2276="MAYBE"), "Mutually MAYBE", IF(AND(O2276="Exclude", OR(P2276="INCLUDE", P2276="MAYBE")), "AI+Hum: No, Hum1+2: Yes", IF(AND(P2276="Exclude", OR(O2276="INCLUDE", O2276="CERTAINLY INCLUDED", H2276="MAYBE")), "Ai+hum: Yes, Hum1+2: No", "Other Conflict")))))</f>
        <v>Mutually Excluded</v>
      </c>
      <c r="U2276" s="121" t="str">
        <f>IF(Q2276="Mutually Excluded","Exclude",IF(Q2276= "Mutually Included","Include",R2276))</f>
        <v>Exclude</v>
      </c>
      <c r="V2276" s="122"/>
      <c r="X2276" s="122"/>
      <c r="Y2276" s="122"/>
      <c r="Z2276" s="103" t="str">
        <f t="shared" si="311"/>
        <v/>
      </c>
      <c r="AA2276" s="256"/>
      <c r="AB2276" s="186"/>
      <c r="AC2276" s="186"/>
      <c r="AD2276" s="203"/>
      <c r="AF2276" s="203"/>
      <c r="AG2276" s="102" t="str">
        <f t="shared" si="313"/>
        <v/>
      </c>
      <c r="AH2276" s="10" t="str">
        <f t="shared" si="314"/>
        <v/>
      </c>
      <c r="AI2276" s="102"/>
      <c r="AJ2276" s="10"/>
      <c r="AK2276" s="10"/>
      <c r="AL2276" s="105"/>
      <c r="AM2276" s="102"/>
      <c r="AN2276" s="10"/>
      <c r="AO2276" s="10" t="str">
        <f t="shared" si="312"/>
        <v/>
      </c>
      <c r="AT2276" s="10"/>
      <c r="AU2276" s="10" t="str">
        <f>IF(O2276="include",AF2276,"")</f>
        <v/>
      </c>
      <c r="AV2276" s="54" t="str">
        <f>IF(P2276="include",AF2276,"")</f>
        <v/>
      </c>
    </row>
    <row r="2277" spans="1:48" s="54" customFormat="1" ht="30">
      <c r="A2277" s="10">
        <v>2429</v>
      </c>
      <c r="B2277" s="10"/>
      <c r="C2277" s="10" t="s">
        <v>2884</v>
      </c>
      <c r="D2277" s="10">
        <v>2</v>
      </c>
      <c r="E2277" s="10">
        <v>2</v>
      </c>
      <c r="F2277" s="10">
        <v>2</v>
      </c>
      <c r="G2277" s="119" t="str">
        <f t="shared" si="315"/>
        <v>EXCLUDED</v>
      </c>
      <c r="H2277" s="147" t="s">
        <v>901</v>
      </c>
      <c r="I2277" s="189" t="s">
        <v>901</v>
      </c>
      <c r="J2277" s="10" t="str">
        <f>IF(AND(G2277="Excluded", H2277="Excluded"), "Mutually Excluded", IF(AND(OR(G2277="CERTAINLY INCLUDED", G2277="INCLUDED", G2277="MAYBE" ), OR(H2277="INCLUDED", H2277="MAYBE")), "MUTUALLY INCLUDED", IF(AND(G2277="MAYBE", H2277="MAYBE"), "Mutually MAYBE", IF(AND(G2277="Excluded", OR(H2277="INCLUDED", H2277="MAYBE")), "AI: No, Human: Yes", IF(AND(H2277="Excluded", OR(G2277="INCLUDED", G2277="CERTAINLY INCLUDED", G2277="MAYBE")), "AI: Yes, Human: No", "Other Conflict")))))</f>
        <v>Mutually Excluded</v>
      </c>
      <c r="K2277" s="10"/>
      <c r="L2277" s="10"/>
      <c r="N2277" s="220" t="s">
        <v>19</v>
      </c>
      <c r="O2277" s="54" t="str">
        <f>IF(J2277="Mutually Excluded","Exclude",IF(J2277= "Mutually Included","Include",M2277))</f>
        <v>Exclude</v>
      </c>
      <c r="P2277" s="54" t="str">
        <f>'Humans Alignment T&amp;A'!Z2277</f>
        <v>Exclude</v>
      </c>
      <c r="Q2277" s="120" t="str">
        <f>IF(AND(O2277="Exclude", P2277="Exclude"), "Mutually Excluded", IF(AND(OR(O2277="CERTAINLY INCLUDED", O2277="INCLUDE" ), OR(P2277="INCLUDE", P2277="MAYBE")), "MUTUALLY INCLUDED", IF(AND(O2277="MAYBE", P2277="MAYBE"), "Mutually MAYBE", IF(AND(O2277="Exclude", OR(P2277="INCLUDE", P2277="MAYBE")), "AI+Hum: No, Hum1+2: Yes", IF(AND(P2277="Exclude", OR(O2277="INCLUDE", O2277="CERTAINLY INCLUDED", H2277="MAYBE")), "Ai+hum: Yes, Hum1+2: No", "Other Conflict")))))</f>
        <v>Mutually Excluded</v>
      </c>
      <c r="U2277" s="121" t="str">
        <f>IF(Q2277="Mutually Excluded","Exclude",IF(Q2277= "Mutually Included","Include",R2277))</f>
        <v>Exclude</v>
      </c>
      <c r="V2277" s="122"/>
      <c r="X2277" s="122"/>
      <c r="Y2277" s="122"/>
      <c r="Z2277" s="103" t="str">
        <f t="shared" si="311"/>
        <v/>
      </c>
      <c r="AA2277" s="256"/>
      <c r="AB2277" s="186"/>
      <c r="AC2277" s="186"/>
      <c r="AD2277" s="203"/>
      <c r="AF2277" s="203"/>
      <c r="AG2277" s="102" t="str">
        <f t="shared" si="313"/>
        <v/>
      </c>
      <c r="AH2277" s="10" t="str">
        <f t="shared" si="314"/>
        <v/>
      </c>
      <c r="AI2277" s="102"/>
      <c r="AJ2277" s="10"/>
      <c r="AK2277" s="10"/>
      <c r="AL2277" s="105"/>
      <c r="AM2277" s="102"/>
      <c r="AN2277" s="10"/>
      <c r="AO2277" s="10" t="str">
        <f t="shared" si="312"/>
        <v/>
      </c>
      <c r="AT2277" s="10"/>
      <c r="AU2277" s="10" t="str">
        <f>IF(O2277="include",AF2277,"")</f>
        <v/>
      </c>
      <c r="AV2277" s="54" t="str">
        <f>IF(P2277="include",AF2277,"")</f>
        <v/>
      </c>
    </row>
    <row r="2278" spans="1:48" s="54" customFormat="1" ht="45">
      <c r="A2278" s="10">
        <v>2430</v>
      </c>
      <c r="B2278" s="10"/>
      <c r="C2278" s="10" t="s">
        <v>2885</v>
      </c>
      <c r="D2278" s="10">
        <v>2</v>
      </c>
      <c r="E2278" s="10">
        <v>1</v>
      </c>
      <c r="F2278" s="10">
        <v>1</v>
      </c>
      <c r="G2278" s="119" t="str">
        <f t="shared" si="315"/>
        <v>EXCLUDED</v>
      </c>
      <c r="H2278" s="147" t="s">
        <v>901</v>
      </c>
      <c r="I2278" s="189" t="s">
        <v>901</v>
      </c>
      <c r="J2278" s="10" t="str">
        <f>IF(AND(G2278="Excluded", H2278="Excluded"), "Mutually Excluded", IF(AND(OR(G2278="CERTAINLY INCLUDED", G2278="INCLUDED", G2278="MAYBE" ), OR(H2278="INCLUDED", H2278="MAYBE")), "MUTUALLY INCLUDED", IF(AND(G2278="MAYBE", H2278="MAYBE"), "Mutually MAYBE", IF(AND(G2278="Excluded", OR(H2278="INCLUDED", H2278="MAYBE")), "AI: No, Human: Yes", IF(AND(H2278="Excluded", OR(G2278="INCLUDED", G2278="CERTAINLY INCLUDED", G2278="MAYBE")), "AI: Yes, Human: No", "Other Conflict")))))</f>
        <v>Mutually Excluded</v>
      </c>
      <c r="K2278" s="10"/>
      <c r="L2278" s="10"/>
      <c r="N2278" s="220" t="s">
        <v>19</v>
      </c>
      <c r="O2278" s="54" t="str">
        <f>IF(J2278="Mutually Excluded","Exclude",IF(J2278= "Mutually Included","Include",M2278))</f>
        <v>Exclude</v>
      </c>
      <c r="P2278" s="54" t="str">
        <f>'Humans Alignment T&amp;A'!Z2278</f>
        <v>Exclude</v>
      </c>
      <c r="Q2278" s="120" t="str">
        <f>IF(AND(O2278="Exclude", P2278="Exclude"), "Mutually Excluded", IF(AND(OR(O2278="CERTAINLY INCLUDED", O2278="INCLUDE" ), OR(P2278="INCLUDE", P2278="MAYBE")), "MUTUALLY INCLUDED", IF(AND(O2278="MAYBE", P2278="MAYBE"), "Mutually MAYBE", IF(AND(O2278="Exclude", OR(P2278="INCLUDE", P2278="MAYBE")), "AI+Hum: No, Hum1+2: Yes", IF(AND(P2278="Exclude", OR(O2278="INCLUDE", O2278="CERTAINLY INCLUDED", H2278="MAYBE")), "Ai+hum: Yes, Hum1+2: No", "Other Conflict")))))</f>
        <v>Mutually Excluded</v>
      </c>
      <c r="U2278" s="121" t="str">
        <f>IF(Q2278="Mutually Excluded","Exclude",IF(Q2278= "Mutually Included","Include",R2278))</f>
        <v>Exclude</v>
      </c>
      <c r="V2278" s="122"/>
      <c r="X2278" s="122"/>
      <c r="Y2278" s="122"/>
      <c r="Z2278" s="103" t="str">
        <f t="shared" si="311"/>
        <v/>
      </c>
      <c r="AA2278" s="256"/>
      <c r="AB2278" s="186"/>
      <c r="AC2278" s="186"/>
      <c r="AD2278" s="203"/>
      <c r="AF2278" s="203"/>
      <c r="AG2278" s="102" t="str">
        <f t="shared" si="313"/>
        <v/>
      </c>
      <c r="AH2278" s="10" t="str">
        <f t="shared" si="314"/>
        <v/>
      </c>
      <c r="AI2278" s="102"/>
      <c r="AJ2278" s="10"/>
      <c r="AK2278" s="10"/>
      <c r="AL2278" s="105"/>
      <c r="AM2278" s="102"/>
      <c r="AN2278" s="10"/>
      <c r="AO2278" s="10" t="str">
        <f t="shared" si="312"/>
        <v/>
      </c>
      <c r="AT2278" s="10"/>
      <c r="AU2278" s="10" t="str">
        <f>IF(O2278="include",AF2278,"")</f>
        <v/>
      </c>
      <c r="AV2278" s="54" t="str">
        <f>IF(P2278="include",AF2278,"")</f>
        <v/>
      </c>
    </row>
    <row r="2279" spans="1:48" s="54" customFormat="1" ht="30">
      <c r="A2279" s="10">
        <v>2431</v>
      </c>
      <c r="B2279" s="10"/>
      <c r="C2279" s="10" t="s">
        <v>2886</v>
      </c>
      <c r="D2279" s="10">
        <v>3</v>
      </c>
      <c r="E2279" s="10">
        <v>3</v>
      </c>
      <c r="F2279" s="10">
        <v>3</v>
      </c>
      <c r="G2279" s="119" t="str">
        <f t="shared" si="315"/>
        <v>EXCLUDED</v>
      </c>
      <c r="H2279" s="147" t="s">
        <v>1752</v>
      </c>
      <c r="I2279" s="189" t="s">
        <v>901</v>
      </c>
      <c r="J2279" s="10" t="str">
        <f>IF(AND(G2279="Excluded", H2279="Excluded"), "Mutually Excluded", IF(AND(OR(G2279="CERTAINLY INCLUDED", G2279="INCLUDED", G2279="MAYBE" ), OR(H2279="INCLUDED", H2279="MAYBE")), "MUTUALLY INCLUDED", IF(AND(G2279="MAYBE", H2279="MAYBE"), "Mutually MAYBE", IF(AND(G2279="Excluded", OR(H2279="INCLUDED", H2279="MAYBE")), "AI: No, Human: Yes", IF(AND(H2279="Excluded", OR(G2279="INCLUDED", G2279="CERTAINLY INCLUDED", G2279="MAYBE")), "AI: Yes, Human: No", "Other Conflict")))))</f>
        <v>AI: No, Human: Yes</v>
      </c>
      <c r="K2279" s="10" t="s">
        <v>19</v>
      </c>
      <c r="L2279" s="10" t="s">
        <v>19</v>
      </c>
      <c r="M2279" s="54" t="s">
        <v>19</v>
      </c>
      <c r="N2279" s="220" t="s">
        <v>19</v>
      </c>
      <c r="O2279" s="54" t="str">
        <f>IF(J2279="Mutually Excluded","Exclude",IF(J2279= "Mutually Included","Include",M2279))</f>
        <v>Exclude</v>
      </c>
      <c r="P2279" s="54" t="str">
        <f>'Humans Alignment T&amp;A'!Z2279</f>
        <v>Exclude</v>
      </c>
      <c r="Q2279" s="120" t="str">
        <f>IF(AND(O2279="Exclude", P2279="Exclude"), "Mutually Excluded", IF(AND(OR(O2279="CERTAINLY INCLUDED", O2279="INCLUDE" ), OR(P2279="INCLUDE", P2279="MAYBE")), "MUTUALLY INCLUDED", IF(AND(O2279="MAYBE", P2279="MAYBE"), "Mutually MAYBE", IF(AND(O2279="Exclude", OR(P2279="INCLUDE", P2279="MAYBE")), "AI+Hum: No, Hum1+2: Yes", IF(AND(P2279="Exclude", OR(O2279="INCLUDE", O2279="CERTAINLY INCLUDED", H2279="MAYBE")), "Ai+hum: Yes, Hum1+2: No", "Other Conflict")))))</f>
        <v>Mutually Excluded</v>
      </c>
      <c r="U2279" s="121" t="str">
        <f>IF(Q2279="Mutually Excluded","Exclude",IF(Q2279= "Mutually Included","Include",R2279))</f>
        <v>Exclude</v>
      </c>
      <c r="V2279" s="122"/>
      <c r="X2279" s="122"/>
      <c r="Y2279" s="122"/>
      <c r="Z2279" s="103" t="str">
        <f t="shared" si="311"/>
        <v/>
      </c>
      <c r="AA2279" s="256"/>
      <c r="AB2279" s="186"/>
      <c r="AC2279" s="186"/>
      <c r="AD2279" s="203"/>
      <c r="AF2279" s="203"/>
      <c r="AG2279" s="102" t="str">
        <f t="shared" si="313"/>
        <v/>
      </c>
      <c r="AH2279" s="10" t="str">
        <f t="shared" si="314"/>
        <v/>
      </c>
      <c r="AI2279" s="102"/>
      <c r="AJ2279" s="10"/>
      <c r="AK2279" s="10"/>
      <c r="AL2279" s="105"/>
      <c r="AM2279" s="102"/>
      <c r="AN2279" s="10"/>
      <c r="AO2279" s="10" t="str">
        <f t="shared" si="312"/>
        <v/>
      </c>
      <c r="AT2279" s="10"/>
      <c r="AU2279" s="10" t="str">
        <f>IF(O2279="include",AF2279,"")</f>
        <v/>
      </c>
      <c r="AV2279" s="54" t="str">
        <f>IF(P2279="include",AF2279,"")</f>
        <v/>
      </c>
    </row>
    <row r="2280" spans="1:48" s="54" customFormat="1" ht="30">
      <c r="A2280" s="10">
        <v>2432</v>
      </c>
      <c r="B2280" s="10"/>
      <c r="C2280" s="10" t="s">
        <v>2887</v>
      </c>
      <c r="D2280" s="10">
        <v>4</v>
      </c>
      <c r="E2280" s="10">
        <v>3</v>
      </c>
      <c r="F2280" s="10">
        <v>3</v>
      </c>
      <c r="G2280" s="119" t="str">
        <f t="shared" si="315"/>
        <v>EXCLUDED</v>
      </c>
      <c r="H2280" s="147" t="s">
        <v>901</v>
      </c>
      <c r="I2280" s="189" t="s">
        <v>901</v>
      </c>
      <c r="J2280" s="10" t="str">
        <f>IF(AND(G2280="Excluded", H2280="Excluded"), "Mutually Excluded", IF(AND(OR(G2280="CERTAINLY INCLUDED", G2280="INCLUDED", G2280="MAYBE" ), OR(H2280="INCLUDED", H2280="MAYBE")), "MUTUALLY INCLUDED", IF(AND(G2280="MAYBE", H2280="MAYBE"), "Mutually MAYBE", IF(AND(G2280="Excluded", OR(H2280="INCLUDED", H2280="MAYBE")), "AI: No, Human: Yes", IF(AND(H2280="Excluded", OR(G2280="INCLUDED", G2280="CERTAINLY INCLUDED", G2280="MAYBE")), "AI: Yes, Human: No", "Other Conflict")))))</f>
        <v>Mutually Excluded</v>
      </c>
      <c r="K2280" s="10"/>
      <c r="L2280" s="10"/>
      <c r="N2280" s="220" t="s">
        <v>19</v>
      </c>
      <c r="O2280" s="54" t="str">
        <f>IF(J2280="Mutually Excluded","Exclude",IF(J2280= "Mutually Included","Include",M2280))</f>
        <v>Exclude</v>
      </c>
      <c r="P2280" s="54" t="str">
        <f>'Humans Alignment T&amp;A'!Z2280</f>
        <v>Exclude</v>
      </c>
      <c r="Q2280" s="120" t="str">
        <f>IF(AND(O2280="Exclude", P2280="Exclude"), "Mutually Excluded", IF(AND(OR(O2280="CERTAINLY INCLUDED", O2280="INCLUDE" ), OR(P2280="INCLUDE", P2280="MAYBE")), "MUTUALLY INCLUDED", IF(AND(O2280="MAYBE", P2280="MAYBE"), "Mutually MAYBE", IF(AND(O2280="Exclude", OR(P2280="INCLUDE", P2280="MAYBE")), "AI+Hum: No, Hum1+2: Yes", IF(AND(P2280="Exclude", OR(O2280="INCLUDE", O2280="CERTAINLY INCLUDED", H2280="MAYBE")), "Ai+hum: Yes, Hum1+2: No", "Other Conflict")))))</f>
        <v>Mutually Excluded</v>
      </c>
      <c r="U2280" s="121" t="str">
        <f>IF(Q2280="Mutually Excluded","Exclude",IF(Q2280= "Mutually Included","Include",R2280))</f>
        <v>Exclude</v>
      </c>
      <c r="V2280" s="122"/>
      <c r="X2280" s="122"/>
      <c r="Y2280" s="122"/>
      <c r="Z2280" s="103" t="str">
        <f t="shared" si="311"/>
        <v/>
      </c>
      <c r="AA2280" s="256"/>
      <c r="AB2280" s="186"/>
      <c r="AC2280" s="186"/>
      <c r="AD2280" s="203"/>
      <c r="AF2280" s="203"/>
      <c r="AG2280" s="102" t="str">
        <f t="shared" si="313"/>
        <v/>
      </c>
      <c r="AH2280" s="10" t="str">
        <f t="shared" si="314"/>
        <v/>
      </c>
      <c r="AI2280" s="102"/>
      <c r="AJ2280" s="10"/>
      <c r="AK2280" s="10"/>
      <c r="AL2280" s="105"/>
      <c r="AM2280" s="102"/>
      <c r="AN2280" s="10"/>
      <c r="AO2280" s="10" t="str">
        <f t="shared" si="312"/>
        <v/>
      </c>
      <c r="AT2280" s="10"/>
      <c r="AU2280" s="10" t="str">
        <f>IF(O2280="include",AF2280,"")</f>
        <v/>
      </c>
      <c r="AV2280" s="54" t="str">
        <f>IF(P2280="include",AF2280,"")</f>
        <v/>
      </c>
    </row>
    <row r="2281" spans="1:48" s="54" customFormat="1" ht="30">
      <c r="A2281" s="10">
        <v>2433</v>
      </c>
      <c r="B2281" s="10"/>
      <c r="C2281" s="10" t="s">
        <v>2888</v>
      </c>
      <c r="D2281" s="10">
        <v>3</v>
      </c>
      <c r="E2281" s="10">
        <v>2</v>
      </c>
      <c r="F2281" s="10">
        <v>3</v>
      </c>
      <c r="G2281" s="119" t="str">
        <f t="shared" si="315"/>
        <v>EXCLUDED</v>
      </c>
      <c r="H2281" s="147" t="s">
        <v>901</v>
      </c>
      <c r="I2281" s="189" t="s">
        <v>901</v>
      </c>
      <c r="J2281" s="10" t="str">
        <f>IF(AND(G2281="Excluded", H2281="Excluded"), "Mutually Excluded", IF(AND(OR(G2281="CERTAINLY INCLUDED", G2281="INCLUDED", G2281="MAYBE" ), OR(H2281="INCLUDED", H2281="MAYBE")), "MUTUALLY INCLUDED", IF(AND(G2281="MAYBE", H2281="MAYBE"), "Mutually MAYBE", IF(AND(G2281="Excluded", OR(H2281="INCLUDED", H2281="MAYBE")), "AI: No, Human: Yes", IF(AND(H2281="Excluded", OR(G2281="INCLUDED", G2281="CERTAINLY INCLUDED", G2281="MAYBE")), "AI: Yes, Human: No", "Other Conflict")))))</f>
        <v>Mutually Excluded</v>
      </c>
      <c r="K2281" s="10"/>
      <c r="L2281" s="10"/>
      <c r="N2281" s="220" t="s">
        <v>19</v>
      </c>
      <c r="O2281" s="54" t="str">
        <f>IF(J2281="Mutually Excluded","Exclude",IF(J2281= "Mutually Included","Include",M2281))</f>
        <v>Exclude</v>
      </c>
      <c r="P2281" s="54" t="str">
        <f>'Humans Alignment T&amp;A'!Z2281</f>
        <v>Exclude</v>
      </c>
      <c r="Q2281" s="120" t="str">
        <f>IF(AND(O2281="Exclude", P2281="Exclude"), "Mutually Excluded", IF(AND(OR(O2281="CERTAINLY INCLUDED", O2281="INCLUDE" ), OR(P2281="INCLUDE", P2281="MAYBE")), "MUTUALLY INCLUDED", IF(AND(O2281="MAYBE", P2281="MAYBE"), "Mutually MAYBE", IF(AND(O2281="Exclude", OR(P2281="INCLUDE", P2281="MAYBE")), "AI+Hum: No, Hum1+2: Yes", IF(AND(P2281="Exclude", OR(O2281="INCLUDE", O2281="CERTAINLY INCLUDED", H2281="MAYBE")), "Ai+hum: Yes, Hum1+2: No", "Other Conflict")))))</f>
        <v>Mutually Excluded</v>
      </c>
      <c r="U2281" s="121" t="str">
        <f>IF(Q2281="Mutually Excluded","Exclude",IF(Q2281= "Mutually Included","Include",R2281))</f>
        <v>Exclude</v>
      </c>
      <c r="V2281" s="122"/>
      <c r="X2281" s="122"/>
      <c r="Y2281" s="122"/>
      <c r="Z2281" s="103" t="str">
        <f t="shared" si="311"/>
        <v/>
      </c>
      <c r="AA2281" s="256"/>
      <c r="AB2281" s="186"/>
      <c r="AC2281" s="186"/>
      <c r="AD2281" s="203"/>
      <c r="AF2281" s="203"/>
      <c r="AG2281" s="102" t="str">
        <f t="shared" si="313"/>
        <v/>
      </c>
      <c r="AH2281" s="10" t="str">
        <f t="shared" si="314"/>
        <v/>
      </c>
      <c r="AI2281" s="102"/>
      <c r="AJ2281" s="10"/>
      <c r="AK2281" s="10"/>
      <c r="AL2281" s="105"/>
      <c r="AM2281" s="102"/>
      <c r="AN2281" s="10"/>
      <c r="AO2281" s="10" t="str">
        <f t="shared" si="312"/>
        <v/>
      </c>
      <c r="AT2281" s="10"/>
      <c r="AU2281" s="10" t="str">
        <f>IF(O2281="include",AF2281,"")</f>
        <v/>
      </c>
      <c r="AV2281" s="54" t="str">
        <f>IF(P2281="include",AF2281,"")</f>
        <v/>
      </c>
    </row>
    <row r="2282" spans="1:48" s="54" customFormat="1" ht="45">
      <c r="A2282" s="10">
        <v>2434</v>
      </c>
      <c r="B2282" s="10"/>
      <c r="C2282" s="10" t="s">
        <v>2889</v>
      </c>
      <c r="D2282" s="10">
        <v>1</v>
      </c>
      <c r="E2282" s="10">
        <v>1</v>
      </c>
      <c r="F2282" s="10">
        <v>2</v>
      </c>
      <c r="G2282" s="119" t="str">
        <f t="shared" si="315"/>
        <v>EXCLUDED</v>
      </c>
      <c r="H2282" s="147" t="s">
        <v>901</v>
      </c>
      <c r="I2282" s="189" t="s">
        <v>901</v>
      </c>
      <c r="J2282" s="10" t="str">
        <f>IF(AND(G2282="Excluded", H2282="Excluded"), "Mutually Excluded", IF(AND(OR(G2282="CERTAINLY INCLUDED", G2282="INCLUDED", G2282="MAYBE" ), OR(H2282="INCLUDED", H2282="MAYBE")), "MUTUALLY INCLUDED", IF(AND(G2282="MAYBE", H2282="MAYBE"), "Mutually MAYBE", IF(AND(G2282="Excluded", OR(H2282="INCLUDED", H2282="MAYBE")), "AI: No, Human: Yes", IF(AND(H2282="Excluded", OR(G2282="INCLUDED", G2282="CERTAINLY INCLUDED", G2282="MAYBE")), "AI: Yes, Human: No", "Other Conflict")))))</f>
        <v>Mutually Excluded</v>
      </c>
      <c r="K2282" s="10"/>
      <c r="L2282" s="10"/>
      <c r="N2282" s="220" t="s">
        <v>19</v>
      </c>
      <c r="O2282" s="54" t="str">
        <f>IF(J2282="Mutually Excluded","Exclude",IF(J2282= "Mutually Included","Include",M2282))</f>
        <v>Exclude</v>
      </c>
      <c r="P2282" s="54" t="str">
        <f>'Humans Alignment T&amp;A'!Z2282</f>
        <v>Exclude</v>
      </c>
      <c r="Q2282" s="120" t="str">
        <f>IF(AND(O2282="Exclude", P2282="Exclude"), "Mutually Excluded", IF(AND(OR(O2282="CERTAINLY INCLUDED", O2282="INCLUDE" ), OR(P2282="INCLUDE", P2282="MAYBE")), "MUTUALLY INCLUDED", IF(AND(O2282="MAYBE", P2282="MAYBE"), "Mutually MAYBE", IF(AND(O2282="Exclude", OR(P2282="INCLUDE", P2282="MAYBE")), "AI+Hum: No, Hum1+2: Yes", IF(AND(P2282="Exclude", OR(O2282="INCLUDE", O2282="CERTAINLY INCLUDED", H2282="MAYBE")), "Ai+hum: Yes, Hum1+2: No", "Other Conflict")))))</f>
        <v>Mutually Excluded</v>
      </c>
      <c r="U2282" s="121" t="str">
        <f>IF(Q2282="Mutually Excluded","Exclude",IF(Q2282= "Mutually Included","Include",R2282))</f>
        <v>Exclude</v>
      </c>
      <c r="V2282" s="122"/>
      <c r="X2282" s="122"/>
      <c r="Y2282" s="122"/>
      <c r="Z2282" s="103" t="str">
        <f t="shared" si="311"/>
        <v/>
      </c>
      <c r="AA2282" s="256"/>
      <c r="AB2282" s="186"/>
      <c r="AC2282" s="186"/>
      <c r="AD2282" s="203"/>
      <c r="AF2282" s="203"/>
      <c r="AG2282" s="102" t="str">
        <f t="shared" si="313"/>
        <v/>
      </c>
      <c r="AH2282" s="10" t="str">
        <f t="shared" si="314"/>
        <v/>
      </c>
      <c r="AI2282" s="102"/>
      <c r="AJ2282" s="10"/>
      <c r="AK2282" s="10"/>
      <c r="AL2282" s="105"/>
      <c r="AM2282" s="102"/>
      <c r="AN2282" s="10"/>
      <c r="AO2282" s="10" t="str">
        <f t="shared" si="312"/>
        <v/>
      </c>
      <c r="AT2282" s="10"/>
      <c r="AU2282" s="10" t="str">
        <f>IF(O2282="include",AF2282,"")</f>
        <v/>
      </c>
      <c r="AV2282" s="54" t="str">
        <f>IF(P2282="include",AF2282,"")</f>
        <v/>
      </c>
    </row>
    <row r="2283" spans="1:48" s="54" customFormat="1" ht="60">
      <c r="A2283" s="10">
        <v>2435</v>
      </c>
      <c r="B2283" s="10"/>
      <c r="C2283" s="10" t="s">
        <v>2890</v>
      </c>
      <c r="D2283" s="10">
        <v>1</v>
      </c>
      <c r="E2283" s="10">
        <v>1</v>
      </c>
      <c r="F2283" s="10">
        <v>1</v>
      </c>
      <c r="G2283" s="119" t="str">
        <f t="shared" si="315"/>
        <v>EXCLUDED</v>
      </c>
      <c r="H2283" s="147" t="s">
        <v>901</v>
      </c>
      <c r="I2283" s="189" t="s">
        <v>901</v>
      </c>
      <c r="J2283" s="10" t="str">
        <f>IF(AND(G2283="Excluded", H2283="Excluded"), "Mutually Excluded", IF(AND(OR(G2283="CERTAINLY INCLUDED", G2283="INCLUDED", G2283="MAYBE" ), OR(H2283="INCLUDED", H2283="MAYBE")), "MUTUALLY INCLUDED", IF(AND(G2283="MAYBE", H2283="MAYBE"), "Mutually MAYBE", IF(AND(G2283="Excluded", OR(H2283="INCLUDED", H2283="MAYBE")), "AI: No, Human: Yes", IF(AND(H2283="Excluded", OR(G2283="INCLUDED", G2283="CERTAINLY INCLUDED", G2283="MAYBE")), "AI: Yes, Human: No", "Other Conflict")))))</f>
        <v>Mutually Excluded</v>
      </c>
      <c r="K2283" s="10"/>
      <c r="L2283" s="10"/>
      <c r="N2283" s="220" t="s">
        <v>19</v>
      </c>
      <c r="O2283" s="54" t="str">
        <f>IF(J2283="Mutually Excluded","Exclude",IF(J2283= "Mutually Included","Include",M2283))</f>
        <v>Exclude</v>
      </c>
      <c r="P2283" s="54" t="str">
        <f>'Humans Alignment T&amp;A'!Z2283</f>
        <v>Exclude</v>
      </c>
      <c r="Q2283" s="120" t="str">
        <f>IF(AND(O2283="Exclude", P2283="Exclude"), "Mutually Excluded", IF(AND(OR(O2283="CERTAINLY INCLUDED", O2283="INCLUDE" ), OR(P2283="INCLUDE", P2283="MAYBE")), "MUTUALLY INCLUDED", IF(AND(O2283="MAYBE", P2283="MAYBE"), "Mutually MAYBE", IF(AND(O2283="Exclude", OR(P2283="INCLUDE", P2283="MAYBE")), "AI+Hum: No, Hum1+2: Yes", IF(AND(P2283="Exclude", OR(O2283="INCLUDE", O2283="CERTAINLY INCLUDED", H2283="MAYBE")), "Ai+hum: Yes, Hum1+2: No", "Other Conflict")))))</f>
        <v>Mutually Excluded</v>
      </c>
      <c r="U2283" s="121" t="str">
        <f>IF(Q2283="Mutually Excluded","Exclude",IF(Q2283= "Mutually Included","Include",R2283))</f>
        <v>Exclude</v>
      </c>
      <c r="V2283" s="122"/>
      <c r="X2283" s="122"/>
      <c r="Y2283" s="122"/>
      <c r="Z2283" s="103" t="str">
        <f t="shared" si="311"/>
        <v/>
      </c>
      <c r="AA2283" s="256"/>
      <c r="AB2283" s="186"/>
      <c r="AC2283" s="186"/>
      <c r="AD2283" s="203"/>
      <c r="AF2283" s="203"/>
      <c r="AG2283" s="102" t="str">
        <f t="shared" si="313"/>
        <v/>
      </c>
      <c r="AH2283" s="10" t="str">
        <f t="shared" si="314"/>
        <v/>
      </c>
      <c r="AI2283" s="102"/>
      <c r="AJ2283" s="10"/>
      <c r="AK2283" s="10"/>
      <c r="AL2283" s="105"/>
      <c r="AM2283" s="102"/>
      <c r="AN2283" s="10"/>
      <c r="AO2283" s="10" t="str">
        <f t="shared" si="312"/>
        <v/>
      </c>
      <c r="AT2283" s="10"/>
      <c r="AU2283" s="10" t="str">
        <f>IF(O2283="include",AF2283,"")</f>
        <v/>
      </c>
      <c r="AV2283" s="54" t="str">
        <f>IF(P2283="include",AF2283,"")</f>
        <v/>
      </c>
    </row>
    <row r="2284" spans="1:48" s="54" customFormat="1" ht="30">
      <c r="A2284" s="10">
        <v>2436</v>
      </c>
      <c r="B2284" s="10"/>
      <c r="C2284" s="10" t="s">
        <v>2891</v>
      </c>
      <c r="D2284" s="10">
        <v>4</v>
      </c>
      <c r="E2284" s="10">
        <v>4</v>
      </c>
      <c r="F2284" s="10">
        <v>4</v>
      </c>
      <c r="G2284" s="119" t="str">
        <f t="shared" si="315"/>
        <v>EXCLUDED</v>
      </c>
      <c r="H2284" s="147" t="s">
        <v>901</v>
      </c>
      <c r="I2284" s="189" t="s">
        <v>901</v>
      </c>
      <c r="J2284" s="10" t="str">
        <f>IF(AND(G2284="Excluded", H2284="Excluded"), "Mutually Excluded", IF(AND(OR(G2284="CERTAINLY INCLUDED", G2284="INCLUDED", G2284="MAYBE" ), OR(H2284="INCLUDED", H2284="MAYBE")), "MUTUALLY INCLUDED", IF(AND(G2284="MAYBE", H2284="MAYBE"), "Mutually MAYBE", IF(AND(G2284="Excluded", OR(H2284="INCLUDED", H2284="MAYBE")), "AI: No, Human: Yes", IF(AND(H2284="Excluded", OR(G2284="INCLUDED", G2284="CERTAINLY INCLUDED", G2284="MAYBE")), "AI: Yes, Human: No", "Other Conflict")))))</f>
        <v>Mutually Excluded</v>
      </c>
      <c r="K2284" s="10"/>
      <c r="L2284" s="10"/>
      <c r="N2284" s="220" t="s">
        <v>19</v>
      </c>
      <c r="O2284" s="54" t="str">
        <f>IF(J2284="Mutually Excluded","Exclude",IF(J2284= "Mutually Included","Include",M2284))</f>
        <v>Exclude</v>
      </c>
      <c r="P2284" s="54" t="str">
        <f>'Humans Alignment T&amp;A'!Z2284</f>
        <v>Exclude</v>
      </c>
      <c r="Q2284" s="120" t="str">
        <f>IF(AND(O2284="Exclude", P2284="Exclude"), "Mutually Excluded", IF(AND(OR(O2284="CERTAINLY INCLUDED", O2284="INCLUDE" ), OR(P2284="INCLUDE", P2284="MAYBE")), "MUTUALLY INCLUDED", IF(AND(O2284="MAYBE", P2284="MAYBE"), "Mutually MAYBE", IF(AND(O2284="Exclude", OR(P2284="INCLUDE", P2284="MAYBE")), "AI+Hum: No, Hum1+2: Yes", IF(AND(P2284="Exclude", OR(O2284="INCLUDE", O2284="CERTAINLY INCLUDED", H2284="MAYBE")), "Ai+hum: Yes, Hum1+2: No", "Other Conflict")))))</f>
        <v>Mutually Excluded</v>
      </c>
      <c r="U2284" s="121" t="str">
        <f>IF(Q2284="Mutually Excluded","Exclude",IF(Q2284= "Mutually Included","Include",R2284))</f>
        <v>Exclude</v>
      </c>
      <c r="V2284" s="122"/>
      <c r="X2284" s="122"/>
      <c r="Y2284" s="122"/>
      <c r="Z2284" s="103" t="str">
        <f t="shared" si="311"/>
        <v/>
      </c>
      <c r="AA2284" s="256"/>
      <c r="AB2284" s="186"/>
      <c r="AC2284" s="186"/>
      <c r="AD2284" s="203"/>
      <c r="AF2284" s="203"/>
      <c r="AG2284" s="102" t="str">
        <f t="shared" si="313"/>
        <v/>
      </c>
      <c r="AH2284" s="10" t="str">
        <f t="shared" si="314"/>
        <v/>
      </c>
      <c r="AI2284" s="102"/>
      <c r="AJ2284" s="10"/>
      <c r="AK2284" s="10"/>
      <c r="AL2284" s="105"/>
      <c r="AM2284" s="102"/>
      <c r="AN2284" s="10"/>
      <c r="AO2284" s="10" t="str">
        <f t="shared" si="312"/>
        <v/>
      </c>
      <c r="AT2284" s="10"/>
      <c r="AU2284" s="10" t="str">
        <f>IF(O2284="include",AF2284,"")</f>
        <v/>
      </c>
      <c r="AV2284" s="54" t="str">
        <f>IF(P2284="include",AF2284,"")</f>
        <v/>
      </c>
    </row>
    <row r="2285" spans="1:48" s="54" customFormat="1" ht="30">
      <c r="A2285" s="10">
        <v>2437</v>
      </c>
      <c r="B2285" s="10"/>
      <c r="C2285" s="10" t="s">
        <v>2893</v>
      </c>
      <c r="D2285" s="10">
        <v>2</v>
      </c>
      <c r="E2285" s="10">
        <v>2</v>
      </c>
      <c r="F2285" s="10">
        <v>2</v>
      </c>
      <c r="G2285" s="119" t="str">
        <f t="shared" si="315"/>
        <v>EXCLUDED</v>
      </c>
      <c r="H2285" s="147" t="s">
        <v>901</v>
      </c>
      <c r="I2285" s="189" t="s">
        <v>901</v>
      </c>
      <c r="J2285" s="10" t="str">
        <f>IF(AND(G2285="Excluded", H2285="Excluded"), "Mutually Excluded", IF(AND(OR(G2285="CERTAINLY INCLUDED", G2285="INCLUDED", G2285="MAYBE" ), OR(H2285="INCLUDED", H2285="MAYBE")), "MUTUALLY INCLUDED", IF(AND(G2285="MAYBE", H2285="MAYBE"), "Mutually MAYBE", IF(AND(G2285="Excluded", OR(H2285="INCLUDED", H2285="MAYBE")), "AI: No, Human: Yes", IF(AND(H2285="Excluded", OR(G2285="INCLUDED", G2285="CERTAINLY INCLUDED", G2285="MAYBE")), "AI: Yes, Human: No", "Other Conflict")))))</f>
        <v>Mutually Excluded</v>
      </c>
      <c r="K2285" s="10"/>
      <c r="L2285" s="10"/>
      <c r="N2285" s="220" t="s">
        <v>19</v>
      </c>
      <c r="O2285" s="54" t="str">
        <f>IF(J2285="Mutually Excluded","Exclude",IF(J2285= "Mutually Included","Include",M2285))</f>
        <v>Exclude</v>
      </c>
      <c r="P2285" s="54" t="str">
        <f>'Humans Alignment T&amp;A'!Z2285</f>
        <v>Exclude</v>
      </c>
      <c r="Q2285" s="120" t="str">
        <f>IF(AND(O2285="Exclude", P2285="Exclude"), "Mutually Excluded", IF(AND(OR(O2285="CERTAINLY INCLUDED", O2285="INCLUDE" ), OR(P2285="INCLUDE", P2285="MAYBE")), "MUTUALLY INCLUDED", IF(AND(O2285="MAYBE", P2285="MAYBE"), "Mutually MAYBE", IF(AND(O2285="Exclude", OR(P2285="INCLUDE", P2285="MAYBE")), "AI+Hum: No, Hum1+2: Yes", IF(AND(P2285="Exclude", OR(O2285="INCLUDE", O2285="CERTAINLY INCLUDED", H2285="MAYBE")), "Ai+hum: Yes, Hum1+2: No", "Other Conflict")))))</f>
        <v>Mutually Excluded</v>
      </c>
      <c r="U2285" s="121" t="str">
        <f>IF(Q2285="Mutually Excluded","Exclude",IF(Q2285= "Mutually Included","Include",R2285))</f>
        <v>Exclude</v>
      </c>
      <c r="V2285" s="122"/>
      <c r="X2285" s="122"/>
      <c r="Y2285" s="122"/>
      <c r="Z2285" s="103" t="str">
        <f t="shared" ref="Z2285:Z2348" si="316">IF(OR(ISBLANK(AF2285), ISBLANK(V2285)), "", IF(AND(OR(AF2285="Include", AF2285="Maybe"), OR(V2285="Include", V2285="Maybe", V2285="Certainly Included")), "Mutually Included", IF(AND(AF2285="Exclude", V2285="Exclude"), "Mutually Excluded", IF(AND(AF2285="Exclude", OR(V2285="Include", V2285="Maybe")), "Nikos Excluded, Cindy Included", IF(AND(OR(AF2285="Include", AF2285="Maybe"), V2285="Exclude"), "Nikos Included, Cindy Excluded", "Pal")))))</f>
        <v/>
      </c>
      <c r="AA2285" s="256"/>
      <c r="AB2285" s="186"/>
      <c r="AC2285" s="186"/>
      <c r="AD2285" s="203"/>
      <c r="AF2285" s="203"/>
      <c r="AG2285" s="102" t="str">
        <f t="shared" si="313"/>
        <v/>
      </c>
      <c r="AH2285" s="10" t="str">
        <f t="shared" si="314"/>
        <v/>
      </c>
      <c r="AI2285" s="102"/>
      <c r="AJ2285" s="10"/>
      <c r="AK2285" s="10"/>
      <c r="AL2285" s="105"/>
      <c r="AM2285" s="102"/>
      <c r="AN2285" s="10"/>
      <c r="AO2285" s="10" t="str">
        <f t="shared" ref="AO2285:AO2299" si="317">IF(OR(ISBLANK(AF2285), ISBLANK(AP2285)), "", IF(AND(OR(AF2285="Include", AF2285="Maybe"), OR(AP2285="Include", AP2285="Maybe", AP2285="Certainly Included")), "Mutually Included", IF(AND(AF2285="Exclude", AP2285="Exclude"), "Mutually Excluded", IF(AND(AF2285="Exclude", OR(AP2285="Include", AP2285="Maybe",, AP2285="Certainly Included")), "Human Excluded, AI Included", IF(AND(OR(AF2285="Include", AF2285="Maybe"), AP2285="Exclude"), "Human Included, AI Excluded", "Pal")))))</f>
        <v/>
      </c>
      <c r="AT2285" s="10"/>
      <c r="AU2285" s="10" t="str">
        <f>IF(O2285="include",AF2285,"")</f>
        <v/>
      </c>
      <c r="AV2285" s="54" t="str">
        <f>IF(P2285="include",AF2285,"")</f>
        <v/>
      </c>
    </row>
    <row r="2286" spans="1:48" s="54" customFormat="1" ht="30">
      <c r="A2286" s="10">
        <v>2438</v>
      </c>
      <c r="B2286" s="10"/>
      <c r="C2286" s="10" t="s">
        <v>2894</v>
      </c>
      <c r="D2286" s="10">
        <v>1</v>
      </c>
      <c r="E2286" s="10">
        <v>1</v>
      </c>
      <c r="F2286" s="10">
        <v>1</v>
      </c>
      <c r="G2286" s="119" t="str">
        <f t="shared" si="315"/>
        <v>EXCLUDED</v>
      </c>
      <c r="H2286" s="147" t="s">
        <v>901</v>
      </c>
      <c r="I2286" s="189" t="s">
        <v>901</v>
      </c>
      <c r="J2286" s="10" t="str">
        <f>IF(AND(G2286="Excluded", H2286="Excluded"), "Mutually Excluded", IF(AND(OR(G2286="CERTAINLY INCLUDED", G2286="INCLUDED", G2286="MAYBE" ), OR(H2286="INCLUDED", H2286="MAYBE")), "MUTUALLY INCLUDED", IF(AND(G2286="MAYBE", H2286="MAYBE"), "Mutually MAYBE", IF(AND(G2286="Excluded", OR(H2286="INCLUDED", H2286="MAYBE")), "AI: No, Human: Yes", IF(AND(H2286="Excluded", OR(G2286="INCLUDED", G2286="CERTAINLY INCLUDED", G2286="MAYBE")), "AI: Yes, Human: No", "Other Conflict")))))</f>
        <v>Mutually Excluded</v>
      </c>
      <c r="K2286" s="10"/>
      <c r="L2286" s="10"/>
      <c r="N2286" s="220" t="s">
        <v>19</v>
      </c>
      <c r="O2286" s="54" t="str">
        <f>IF(J2286="Mutually Excluded","Exclude",IF(J2286= "Mutually Included","Include",M2286))</f>
        <v>Exclude</v>
      </c>
      <c r="P2286" s="54" t="str">
        <f>'Humans Alignment T&amp;A'!Z2286</f>
        <v>Exclude</v>
      </c>
      <c r="Q2286" s="120" t="str">
        <f>IF(AND(O2286="Exclude", P2286="Exclude"), "Mutually Excluded", IF(AND(OR(O2286="CERTAINLY INCLUDED", O2286="INCLUDE" ), OR(P2286="INCLUDE", P2286="MAYBE")), "MUTUALLY INCLUDED", IF(AND(O2286="MAYBE", P2286="MAYBE"), "Mutually MAYBE", IF(AND(O2286="Exclude", OR(P2286="INCLUDE", P2286="MAYBE")), "AI+Hum: No, Hum1+2: Yes", IF(AND(P2286="Exclude", OR(O2286="INCLUDE", O2286="CERTAINLY INCLUDED", H2286="MAYBE")), "Ai+hum: Yes, Hum1+2: No", "Other Conflict")))))</f>
        <v>Mutually Excluded</v>
      </c>
      <c r="U2286" s="121" t="str">
        <f>IF(Q2286="Mutually Excluded","Exclude",IF(Q2286= "Mutually Included","Include",R2286))</f>
        <v>Exclude</v>
      </c>
      <c r="V2286" s="122"/>
      <c r="X2286" s="122"/>
      <c r="Y2286" s="122"/>
      <c r="Z2286" s="103" t="str">
        <f t="shared" si="316"/>
        <v/>
      </c>
      <c r="AA2286" s="256"/>
      <c r="AB2286" s="186"/>
      <c r="AC2286" s="186"/>
      <c r="AD2286" s="203"/>
      <c r="AF2286" s="203"/>
      <c r="AG2286" s="102" t="str">
        <f t="shared" si="313"/>
        <v/>
      </c>
      <c r="AH2286" s="10" t="str">
        <f t="shared" si="314"/>
        <v/>
      </c>
      <c r="AI2286" s="102"/>
      <c r="AJ2286" s="10"/>
      <c r="AK2286" s="10"/>
      <c r="AL2286" s="105"/>
      <c r="AM2286" s="102"/>
      <c r="AN2286" s="10"/>
      <c r="AO2286" s="10" t="str">
        <f t="shared" si="317"/>
        <v/>
      </c>
      <c r="AT2286" s="10"/>
      <c r="AU2286" s="10" t="str">
        <f>IF(O2286="include",AF2286,"")</f>
        <v/>
      </c>
      <c r="AV2286" s="54" t="str">
        <f>IF(P2286="include",AF2286,"")</f>
        <v/>
      </c>
    </row>
    <row r="2287" spans="1:48" s="54" customFormat="1" ht="45">
      <c r="A2287" s="10">
        <v>2439</v>
      </c>
      <c r="B2287" s="10"/>
      <c r="C2287" s="10" t="s">
        <v>2895</v>
      </c>
      <c r="D2287" s="10">
        <v>3</v>
      </c>
      <c r="E2287" s="10">
        <v>4</v>
      </c>
      <c r="F2287" s="10">
        <v>3</v>
      </c>
      <c r="G2287" s="119" t="str">
        <f t="shared" si="315"/>
        <v>EXCLUDED</v>
      </c>
      <c r="H2287" s="147" t="s">
        <v>901</v>
      </c>
      <c r="I2287" s="189" t="s">
        <v>901</v>
      </c>
      <c r="J2287" s="10" t="str">
        <f>IF(AND(G2287="Excluded", H2287="Excluded"), "Mutually Excluded", IF(AND(OR(G2287="CERTAINLY INCLUDED", G2287="INCLUDED", G2287="MAYBE" ), OR(H2287="INCLUDED", H2287="MAYBE")), "MUTUALLY INCLUDED", IF(AND(G2287="MAYBE", H2287="MAYBE"), "Mutually MAYBE", IF(AND(G2287="Excluded", OR(H2287="INCLUDED", H2287="MAYBE")), "AI: No, Human: Yes", IF(AND(H2287="Excluded", OR(G2287="INCLUDED", G2287="CERTAINLY INCLUDED", G2287="MAYBE")), "AI: Yes, Human: No", "Other Conflict")))))</f>
        <v>Mutually Excluded</v>
      </c>
      <c r="K2287" s="10"/>
      <c r="L2287" s="10"/>
      <c r="N2287" s="220" t="s">
        <v>19</v>
      </c>
      <c r="O2287" s="54" t="str">
        <f>IF(J2287="Mutually Excluded","Exclude",IF(J2287= "Mutually Included","Include",M2287))</f>
        <v>Exclude</v>
      </c>
      <c r="P2287" s="54" t="str">
        <f>'Humans Alignment T&amp;A'!Z2287</f>
        <v>Exclude</v>
      </c>
      <c r="Q2287" s="120" t="str">
        <f>IF(AND(O2287="Exclude", P2287="Exclude"), "Mutually Excluded", IF(AND(OR(O2287="CERTAINLY INCLUDED", O2287="INCLUDE" ), OR(P2287="INCLUDE", P2287="MAYBE")), "MUTUALLY INCLUDED", IF(AND(O2287="MAYBE", P2287="MAYBE"), "Mutually MAYBE", IF(AND(O2287="Exclude", OR(P2287="INCLUDE", P2287="MAYBE")), "AI+Hum: No, Hum1+2: Yes", IF(AND(P2287="Exclude", OR(O2287="INCLUDE", O2287="CERTAINLY INCLUDED", H2287="MAYBE")), "Ai+hum: Yes, Hum1+2: No", "Other Conflict")))))</f>
        <v>Mutually Excluded</v>
      </c>
      <c r="U2287" s="121" t="str">
        <f>IF(Q2287="Mutually Excluded","Exclude",IF(Q2287= "Mutually Included","Include",R2287))</f>
        <v>Exclude</v>
      </c>
      <c r="V2287" s="122"/>
      <c r="X2287" s="122"/>
      <c r="Y2287" s="122"/>
      <c r="Z2287" s="103" t="str">
        <f t="shared" si="316"/>
        <v/>
      </c>
      <c r="AA2287" s="256"/>
      <c r="AB2287" s="186"/>
      <c r="AC2287" s="186"/>
      <c r="AD2287" s="203"/>
      <c r="AF2287" s="203"/>
      <c r="AG2287" s="102" t="str">
        <f t="shared" si="313"/>
        <v/>
      </c>
      <c r="AH2287" s="10" t="str">
        <f t="shared" si="314"/>
        <v/>
      </c>
      <c r="AI2287" s="102"/>
      <c r="AJ2287" s="10"/>
      <c r="AK2287" s="10"/>
      <c r="AL2287" s="105"/>
      <c r="AM2287" s="102"/>
      <c r="AN2287" s="10"/>
      <c r="AO2287" s="10" t="str">
        <f t="shared" si="317"/>
        <v/>
      </c>
      <c r="AT2287" s="10"/>
      <c r="AU2287" s="10" t="str">
        <f>IF(O2287="include",AF2287,"")</f>
        <v/>
      </c>
      <c r="AV2287" s="54" t="str">
        <f>IF(P2287="include",AF2287,"")</f>
        <v/>
      </c>
    </row>
    <row r="2288" spans="1:48" s="54" customFormat="1" ht="30">
      <c r="A2288" s="10">
        <v>2440</v>
      </c>
      <c r="B2288" s="10"/>
      <c r="C2288" s="10" t="s">
        <v>2897</v>
      </c>
      <c r="D2288" s="10">
        <v>3</v>
      </c>
      <c r="E2288" s="10">
        <v>3</v>
      </c>
      <c r="F2288" s="10">
        <v>3</v>
      </c>
      <c r="G2288" s="119" t="str">
        <f t="shared" si="315"/>
        <v>EXCLUDED</v>
      </c>
      <c r="H2288" s="147" t="s">
        <v>901</v>
      </c>
      <c r="I2288" s="189" t="s">
        <v>901</v>
      </c>
      <c r="J2288" s="10" t="str">
        <f>IF(AND(G2288="Excluded", H2288="Excluded"), "Mutually Excluded", IF(AND(OR(G2288="CERTAINLY INCLUDED", G2288="INCLUDED", G2288="MAYBE" ), OR(H2288="INCLUDED", H2288="MAYBE")), "MUTUALLY INCLUDED", IF(AND(G2288="MAYBE", H2288="MAYBE"), "Mutually MAYBE", IF(AND(G2288="Excluded", OR(H2288="INCLUDED", H2288="MAYBE")), "AI: No, Human: Yes", IF(AND(H2288="Excluded", OR(G2288="INCLUDED", G2288="CERTAINLY INCLUDED", G2288="MAYBE")), "AI: Yes, Human: No", "Other Conflict")))))</f>
        <v>Mutually Excluded</v>
      </c>
      <c r="K2288" s="10"/>
      <c r="L2288" s="10"/>
      <c r="N2288" s="220" t="s">
        <v>19</v>
      </c>
      <c r="O2288" s="54" t="str">
        <f>IF(J2288="Mutually Excluded","Exclude",IF(J2288= "Mutually Included","Include",M2288))</f>
        <v>Exclude</v>
      </c>
      <c r="P2288" s="54" t="str">
        <f>'Humans Alignment T&amp;A'!Z2288</f>
        <v>Exclude</v>
      </c>
      <c r="Q2288" s="120" t="str">
        <f>IF(AND(O2288="Exclude", P2288="Exclude"), "Mutually Excluded", IF(AND(OR(O2288="CERTAINLY INCLUDED", O2288="INCLUDE" ), OR(P2288="INCLUDE", P2288="MAYBE")), "MUTUALLY INCLUDED", IF(AND(O2288="MAYBE", P2288="MAYBE"), "Mutually MAYBE", IF(AND(O2288="Exclude", OR(P2288="INCLUDE", P2288="MAYBE")), "AI+Hum: No, Hum1+2: Yes", IF(AND(P2288="Exclude", OR(O2288="INCLUDE", O2288="CERTAINLY INCLUDED", H2288="MAYBE")), "Ai+hum: Yes, Hum1+2: No", "Other Conflict")))))</f>
        <v>Mutually Excluded</v>
      </c>
      <c r="U2288" s="121" t="str">
        <f>IF(Q2288="Mutually Excluded","Exclude",IF(Q2288= "Mutually Included","Include",R2288))</f>
        <v>Exclude</v>
      </c>
      <c r="V2288" s="122"/>
      <c r="X2288" s="122"/>
      <c r="Y2288" s="122"/>
      <c r="Z2288" s="103" t="str">
        <f t="shared" si="316"/>
        <v/>
      </c>
      <c r="AA2288" s="256"/>
      <c r="AB2288" s="186"/>
      <c r="AC2288" s="186"/>
      <c r="AD2288" s="203"/>
      <c r="AF2288" s="203"/>
      <c r="AG2288" s="102" t="str">
        <f t="shared" si="313"/>
        <v/>
      </c>
      <c r="AH2288" s="10" t="str">
        <f t="shared" si="314"/>
        <v/>
      </c>
      <c r="AI2288" s="102"/>
      <c r="AJ2288" s="10"/>
      <c r="AK2288" s="10"/>
      <c r="AL2288" s="105"/>
      <c r="AM2288" s="102"/>
      <c r="AN2288" s="10"/>
      <c r="AO2288" s="10" t="str">
        <f t="shared" si="317"/>
        <v/>
      </c>
      <c r="AT2288" s="10"/>
      <c r="AU2288" s="10" t="str">
        <f>IF(O2288="include",AF2288,"")</f>
        <v/>
      </c>
      <c r="AV2288" s="54" t="str">
        <f>IF(P2288="include",AF2288,"")</f>
        <v/>
      </c>
    </row>
    <row r="2289" spans="1:65" s="54" customFormat="1" ht="45">
      <c r="A2289" s="10">
        <v>2441</v>
      </c>
      <c r="B2289" s="10"/>
      <c r="C2289" s="10" t="s">
        <v>2899</v>
      </c>
      <c r="D2289" s="10">
        <v>3</v>
      </c>
      <c r="E2289" s="10">
        <v>2</v>
      </c>
      <c r="F2289" s="10">
        <v>3</v>
      </c>
      <c r="G2289" s="119" t="str">
        <f t="shared" si="315"/>
        <v>EXCLUDED</v>
      </c>
      <c r="H2289" s="147" t="s">
        <v>901</v>
      </c>
      <c r="I2289" s="189" t="s">
        <v>901</v>
      </c>
      <c r="J2289" s="10" t="str">
        <f>IF(AND(G2289="Excluded", H2289="Excluded"), "Mutually Excluded", IF(AND(OR(G2289="CERTAINLY INCLUDED", G2289="INCLUDED", G2289="MAYBE" ), OR(H2289="INCLUDED", H2289="MAYBE")), "MUTUALLY INCLUDED", IF(AND(G2289="MAYBE", H2289="MAYBE"), "Mutually MAYBE", IF(AND(G2289="Excluded", OR(H2289="INCLUDED", H2289="MAYBE")), "AI: No, Human: Yes", IF(AND(H2289="Excluded", OR(G2289="INCLUDED", G2289="CERTAINLY INCLUDED", G2289="MAYBE")), "AI: Yes, Human: No", "Other Conflict")))))</f>
        <v>Mutually Excluded</v>
      </c>
      <c r="K2289" s="10"/>
      <c r="L2289" s="10"/>
      <c r="N2289" s="220" t="s">
        <v>19</v>
      </c>
      <c r="O2289" s="54" t="str">
        <f>IF(J2289="Mutually Excluded","Exclude",IF(J2289= "Mutually Included","Include",M2289))</f>
        <v>Exclude</v>
      </c>
      <c r="P2289" s="54" t="str">
        <f>'Humans Alignment T&amp;A'!Z2289</f>
        <v>Exclude</v>
      </c>
      <c r="Q2289" s="120" t="str">
        <f>IF(AND(O2289="Exclude", P2289="Exclude"), "Mutually Excluded", IF(AND(OR(O2289="CERTAINLY INCLUDED", O2289="INCLUDE" ), OR(P2289="INCLUDE", P2289="MAYBE")), "MUTUALLY INCLUDED", IF(AND(O2289="MAYBE", P2289="MAYBE"), "Mutually MAYBE", IF(AND(O2289="Exclude", OR(P2289="INCLUDE", P2289="MAYBE")), "AI+Hum: No, Hum1+2: Yes", IF(AND(P2289="Exclude", OR(O2289="INCLUDE", O2289="CERTAINLY INCLUDED", H2289="MAYBE")), "Ai+hum: Yes, Hum1+2: No", "Other Conflict")))))</f>
        <v>Mutually Excluded</v>
      </c>
      <c r="U2289" s="121" t="str">
        <f>IF(Q2289="Mutually Excluded","Exclude",IF(Q2289= "Mutually Included","Include",R2289))</f>
        <v>Exclude</v>
      </c>
      <c r="V2289" s="122"/>
      <c r="X2289" s="122"/>
      <c r="Y2289" s="122"/>
      <c r="Z2289" s="103" t="str">
        <f t="shared" si="316"/>
        <v/>
      </c>
      <c r="AA2289" s="256"/>
      <c r="AB2289" s="186"/>
      <c r="AC2289" s="186"/>
      <c r="AD2289" s="203"/>
      <c r="AF2289" s="203"/>
      <c r="AG2289" s="102" t="str">
        <f t="shared" si="313"/>
        <v/>
      </c>
      <c r="AH2289" s="10" t="str">
        <f t="shared" si="314"/>
        <v/>
      </c>
      <c r="AI2289" s="102"/>
      <c r="AJ2289" s="10"/>
      <c r="AK2289" s="10"/>
      <c r="AL2289" s="105"/>
      <c r="AM2289" s="102"/>
      <c r="AN2289" s="10"/>
      <c r="AO2289" s="10" t="str">
        <f t="shared" si="317"/>
        <v/>
      </c>
      <c r="AT2289" s="10"/>
      <c r="AU2289" s="10" t="str">
        <f>IF(O2289="include",AF2289,"")</f>
        <v/>
      </c>
      <c r="AV2289" s="54" t="str">
        <f>IF(P2289="include",AF2289,"")</f>
        <v/>
      </c>
    </row>
    <row r="2290" spans="1:65" s="54" customFormat="1" ht="30">
      <c r="A2290" s="10">
        <v>2442</v>
      </c>
      <c r="B2290" s="10"/>
      <c r="C2290" s="10" t="s">
        <v>2900</v>
      </c>
      <c r="D2290" s="10">
        <v>3</v>
      </c>
      <c r="E2290" s="10">
        <v>2</v>
      </c>
      <c r="F2290" s="10">
        <v>2</v>
      </c>
      <c r="G2290" s="119" t="str">
        <f t="shared" si="315"/>
        <v>EXCLUDED</v>
      </c>
      <c r="H2290" s="147" t="s">
        <v>901</v>
      </c>
      <c r="I2290" s="189" t="s">
        <v>901</v>
      </c>
      <c r="J2290" s="10" t="str">
        <f>IF(AND(G2290="Excluded", H2290="Excluded"), "Mutually Excluded", IF(AND(OR(G2290="CERTAINLY INCLUDED", G2290="INCLUDED", G2290="MAYBE" ), OR(H2290="INCLUDED", H2290="MAYBE")), "MUTUALLY INCLUDED", IF(AND(G2290="MAYBE", H2290="MAYBE"), "Mutually MAYBE", IF(AND(G2290="Excluded", OR(H2290="INCLUDED", H2290="MAYBE")), "AI: No, Human: Yes", IF(AND(H2290="Excluded", OR(G2290="INCLUDED", G2290="CERTAINLY INCLUDED", G2290="MAYBE")), "AI: Yes, Human: No", "Other Conflict")))))</f>
        <v>Mutually Excluded</v>
      </c>
      <c r="K2290" s="10"/>
      <c r="L2290" s="10"/>
      <c r="N2290" s="220" t="s">
        <v>19</v>
      </c>
      <c r="O2290" s="54" t="str">
        <f>IF(J2290="Mutually Excluded","Exclude",IF(J2290= "Mutually Included","Include",M2290))</f>
        <v>Exclude</v>
      </c>
      <c r="P2290" s="54" t="str">
        <f>'Humans Alignment T&amp;A'!Z2290</f>
        <v>Exclude</v>
      </c>
      <c r="Q2290" s="120" t="str">
        <f>IF(AND(O2290="Exclude", P2290="Exclude"), "Mutually Excluded", IF(AND(OR(O2290="CERTAINLY INCLUDED", O2290="INCLUDE" ), OR(P2290="INCLUDE", P2290="MAYBE")), "MUTUALLY INCLUDED", IF(AND(O2290="MAYBE", P2290="MAYBE"), "Mutually MAYBE", IF(AND(O2290="Exclude", OR(P2290="INCLUDE", P2290="MAYBE")), "AI+Hum: No, Hum1+2: Yes", IF(AND(P2290="Exclude", OR(O2290="INCLUDE", O2290="CERTAINLY INCLUDED", H2290="MAYBE")), "Ai+hum: Yes, Hum1+2: No", "Other Conflict")))))</f>
        <v>Mutually Excluded</v>
      </c>
      <c r="U2290" s="121" t="str">
        <f>IF(Q2290="Mutually Excluded","Exclude",IF(Q2290= "Mutually Included","Include",R2290))</f>
        <v>Exclude</v>
      </c>
      <c r="V2290" s="122"/>
      <c r="X2290" s="122"/>
      <c r="Y2290" s="122"/>
      <c r="Z2290" s="103" t="str">
        <f t="shared" si="316"/>
        <v/>
      </c>
      <c r="AA2290" s="256"/>
      <c r="AB2290" s="186"/>
      <c r="AC2290" s="186"/>
      <c r="AD2290" s="203"/>
      <c r="AF2290" s="203"/>
      <c r="AG2290" s="102" t="str">
        <f t="shared" si="313"/>
        <v/>
      </c>
      <c r="AH2290" s="10" t="str">
        <f t="shared" si="314"/>
        <v/>
      </c>
      <c r="AI2290" s="102"/>
      <c r="AJ2290" s="10"/>
      <c r="AK2290" s="10"/>
      <c r="AL2290" s="105"/>
      <c r="AM2290" s="102"/>
      <c r="AN2290" s="10"/>
      <c r="AO2290" s="10" t="str">
        <f t="shared" si="317"/>
        <v/>
      </c>
      <c r="AT2290" s="10"/>
      <c r="AU2290" s="10" t="str">
        <f>IF(O2290="include",AF2290,"")</f>
        <v/>
      </c>
      <c r="AV2290" s="54" t="str">
        <f>IF(P2290="include",AF2290,"")</f>
        <v/>
      </c>
    </row>
    <row r="2291" spans="1:65" s="54" customFormat="1" ht="45">
      <c r="A2291" s="10">
        <v>2443</v>
      </c>
      <c r="B2291" s="10"/>
      <c r="C2291" s="10" t="s">
        <v>2902</v>
      </c>
      <c r="D2291" s="10">
        <v>4</v>
      </c>
      <c r="E2291" s="10">
        <v>3</v>
      </c>
      <c r="F2291" s="10">
        <v>3</v>
      </c>
      <c r="G2291" s="119" t="str">
        <f t="shared" si="315"/>
        <v>EXCLUDED</v>
      </c>
      <c r="H2291" s="147" t="s">
        <v>901</v>
      </c>
      <c r="I2291" s="189" t="s">
        <v>901</v>
      </c>
      <c r="J2291" s="10" t="str">
        <f>IF(AND(G2291="Excluded", H2291="Excluded"), "Mutually Excluded", IF(AND(OR(G2291="CERTAINLY INCLUDED", G2291="INCLUDED", G2291="MAYBE" ), OR(H2291="INCLUDED", H2291="MAYBE")), "MUTUALLY INCLUDED", IF(AND(G2291="MAYBE", H2291="MAYBE"), "Mutually MAYBE", IF(AND(G2291="Excluded", OR(H2291="INCLUDED", H2291="MAYBE")), "AI: No, Human: Yes", IF(AND(H2291="Excluded", OR(G2291="INCLUDED", G2291="CERTAINLY INCLUDED", G2291="MAYBE")), "AI: Yes, Human: No", "Other Conflict")))))</f>
        <v>Mutually Excluded</v>
      </c>
      <c r="K2291" s="10"/>
      <c r="L2291" s="10"/>
      <c r="N2291" s="220" t="s">
        <v>19</v>
      </c>
      <c r="O2291" s="54" t="str">
        <f>IF(J2291="Mutually Excluded","Exclude",IF(J2291= "Mutually Included","Include",M2291))</f>
        <v>Exclude</v>
      </c>
      <c r="P2291" s="54" t="str">
        <f>'Humans Alignment T&amp;A'!Z2291</f>
        <v>Exclude</v>
      </c>
      <c r="Q2291" s="120" t="str">
        <f>IF(AND(O2291="Exclude", P2291="Exclude"), "Mutually Excluded", IF(AND(OR(O2291="CERTAINLY INCLUDED", O2291="INCLUDE" ), OR(P2291="INCLUDE", P2291="MAYBE")), "MUTUALLY INCLUDED", IF(AND(O2291="MAYBE", P2291="MAYBE"), "Mutually MAYBE", IF(AND(O2291="Exclude", OR(P2291="INCLUDE", P2291="MAYBE")), "AI+Hum: No, Hum1+2: Yes", IF(AND(P2291="Exclude", OR(O2291="INCLUDE", O2291="CERTAINLY INCLUDED", H2291="MAYBE")), "Ai+hum: Yes, Hum1+2: No", "Other Conflict")))))</f>
        <v>Mutually Excluded</v>
      </c>
      <c r="U2291" s="121" t="str">
        <f>IF(Q2291="Mutually Excluded","Exclude",IF(Q2291= "Mutually Included","Include",R2291))</f>
        <v>Exclude</v>
      </c>
      <c r="V2291" s="122"/>
      <c r="X2291" s="122"/>
      <c r="Y2291" s="122"/>
      <c r="Z2291" s="103" t="str">
        <f t="shared" si="316"/>
        <v/>
      </c>
      <c r="AA2291" s="256"/>
      <c r="AB2291" s="186"/>
      <c r="AC2291" s="186"/>
      <c r="AD2291" s="203"/>
      <c r="AF2291" s="203"/>
      <c r="AG2291" s="102" t="str">
        <f t="shared" si="313"/>
        <v/>
      </c>
      <c r="AH2291" s="10" t="str">
        <f t="shared" si="314"/>
        <v/>
      </c>
      <c r="AI2291" s="102"/>
      <c r="AJ2291" s="10"/>
      <c r="AK2291" s="10"/>
      <c r="AL2291" s="105"/>
      <c r="AM2291" s="102"/>
      <c r="AN2291" s="10"/>
      <c r="AO2291" s="10" t="str">
        <f t="shared" si="317"/>
        <v/>
      </c>
      <c r="AT2291" s="10"/>
      <c r="AU2291" s="10" t="str">
        <f>IF(O2291="include",AF2291,"")</f>
        <v/>
      </c>
      <c r="AV2291" s="54" t="str">
        <f>IF(P2291="include",AF2291,"")</f>
        <v/>
      </c>
    </row>
    <row r="2292" spans="1:65" s="54" customFormat="1" ht="30">
      <c r="A2292" s="10">
        <v>2444</v>
      </c>
      <c r="B2292" s="10"/>
      <c r="C2292" s="10" t="s">
        <v>2903</v>
      </c>
      <c r="D2292" s="10">
        <v>2</v>
      </c>
      <c r="E2292" s="10">
        <v>2</v>
      </c>
      <c r="F2292" s="10">
        <v>3</v>
      </c>
      <c r="G2292" s="119" t="str">
        <f t="shared" si="315"/>
        <v>EXCLUDED</v>
      </c>
      <c r="H2292" s="147" t="s">
        <v>901</v>
      </c>
      <c r="I2292" s="189" t="s">
        <v>901</v>
      </c>
      <c r="J2292" s="10" t="str">
        <f>IF(AND(G2292="Excluded", H2292="Excluded"), "Mutually Excluded", IF(AND(OR(G2292="CERTAINLY INCLUDED", G2292="INCLUDED", G2292="MAYBE" ), OR(H2292="INCLUDED", H2292="MAYBE")), "MUTUALLY INCLUDED", IF(AND(G2292="MAYBE", H2292="MAYBE"), "Mutually MAYBE", IF(AND(G2292="Excluded", OR(H2292="INCLUDED", H2292="MAYBE")), "AI: No, Human: Yes", IF(AND(H2292="Excluded", OR(G2292="INCLUDED", G2292="CERTAINLY INCLUDED", G2292="MAYBE")), "AI: Yes, Human: No", "Other Conflict")))))</f>
        <v>Mutually Excluded</v>
      </c>
      <c r="K2292" s="10"/>
      <c r="L2292" s="10"/>
      <c r="N2292" s="220" t="s">
        <v>19</v>
      </c>
      <c r="O2292" s="54" t="str">
        <f>IF(J2292="Mutually Excluded","Exclude",IF(J2292= "Mutually Included","Include",M2292))</f>
        <v>Exclude</v>
      </c>
      <c r="P2292" s="54" t="str">
        <f>'Humans Alignment T&amp;A'!Z2292</f>
        <v>Exclude</v>
      </c>
      <c r="Q2292" s="120" t="str">
        <f>IF(AND(O2292="Exclude", P2292="Exclude"), "Mutually Excluded", IF(AND(OR(O2292="CERTAINLY INCLUDED", O2292="INCLUDE" ), OR(P2292="INCLUDE", P2292="MAYBE")), "MUTUALLY INCLUDED", IF(AND(O2292="MAYBE", P2292="MAYBE"), "Mutually MAYBE", IF(AND(O2292="Exclude", OR(P2292="INCLUDE", P2292="MAYBE")), "AI+Hum: No, Hum1+2: Yes", IF(AND(P2292="Exclude", OR(O2292="INCLUDE", O2292="CERTAINLY INCLUDED", H2292="MAYBE")), "Ai+hum: Yes, Hum1+2: No", "Other Conflict")))))</f>
        <v>Mutually Excluded</v>
      </c>
      <c r="U2292" s="121" t="str">
        <f>IF(Q2292="Mutually Excluded","Exclude",IF(Q2292= "Mutually Included","Include",R2292))</f>
        <v>Exclude</v>
      </c>
      <c r="V2292" s="122"/>
      <c r="X2292" s="122"/>
      <c r="Y2292" s="122"/>
      <c r="Z2292" s="103" t="str">
        <f t="shared" si="316"/>
        <v/>
      </c>
      <c r="AA2292" s="256"/>
      <c r="AB2292" s="186"/>
      <c r="AC2292" s="186"/>
      <c r="AD2292" s="203"/>
      <c r="AF2292" s="203"/>
      <c r="AG2292" s="102" t="str">
        <f t="shared" si="313"/>
        <v/>
      </c>
      <c r="AH2292" s="10" t="str">
        <f t="shared" si="314"/>
        <v/>
      </c>
      <c r="AI2292" s="102"/>
      <c r="AJ2292" s="10"/>
      <c r="AK2292" s="10"/>
      <c r="AL2292" s="105"/>
      <c r="AM2292" s="102"/>
      <c r="AN2292" s="10"/>
      <c r="AO2292" s="10" t="str">
        <f t="shared" si="317"/>
        <v/>
      </c>
      <c r="AT2292" s="10"/>
      <c r="AU2292" s="10" t="str">
        <f>IF(O2292="include",AF2292,"")</f>
        <v/>
      </c>
      <c r="AV2292" s="54" t="str">
        <f>IF(P2292="include",AF2292,"")</f>
        <v/>
      </c>
    </row>
    <row r="2293" spans="1:65" s="54" customFormat="1" ht="30">
      <c r="A2293" s="10">
        <v>2445</v>
      </c>
      <c r="B2293" s="10"/>
      <c r="C2293" s="10" t="s">
        <v>2904</v>
      </c>
      <c r="D2293" s="10">
        <v>3</v>
      </c>
      <c r="E2293" s="10">
        <v>2</v>
      </c>
      <c r="F2293" s="10">
        <v>3</v>
      </c>
      <c r="G2293" s="119" t="str">
        <f t="shared" si="315"/>
        <v>EXCLUDED</v>
      </c>
      <c r="H2293" s="147" t="s">
        <v>901</v>
      </c>
      <c r="I2293" s="189" t="s">
        <v>901</v>
      </c>
      <c r="J2293" s="10" t="str">
        <f>IF(AND(G2293="Excluded", H2293="Excluded"), "Mutually Excluded", IF(AND(OR(G2293="CERTAINLY INCLUDED", G2293="INCLUDED", G2293="MAYBE" ), OR(H2293="INCLUDED", H2293="MAYBE")), "MUTUALLY INCLUDED", IF(AND(G2293="MAYBE", H2293="MAYBE"), "Mutually MAYBE", IF(AND(G2293="Excluded", OR(H2293="INCLUDED", H2293="MAYBE")), "AI: No, Human: Yes", IF(AND(H2293="Excluded", OR(G2293="INCLUDED", G2293="CERTAINLY INCLUDED", G2293="MAYBE")), "AI: Yes, Human: No", "Other Conflict")))))</f>
        <v>Mutually Excluded</v>
      </c>
      <c r="K2293" s="10"/>
      <c r="L2293" s="10"/>
      <c r="N2293" s="220" t="s">
        <v>19</v>
      </c>
      <c r="O2293" s="54" t="str">
        <f>IF(J2293="Mutually Excluded","Exclude",IF(J2293= "Mutually Included","Include",M2293))</f>
        <v>Exclude</v>
      </c>
      <c r="P2293" s="54" t="str">
        <f>'Humans Alignment T&amp;A'!Z2293</f>
        <v>Exclude</v>
      </c>
      <c r="Q2293" s="120" t="str">
        <f>IF(AND(O2293="Exclude", P2293="Exclude"), "Mutually Excluded", IF(AND(OR(O2293="CERTAINLY INCLUDED", O2293="INCLUDE" ), OR(P2293="INCLUDE", P2293="MAYBE")), "MUTUALLY INCLUDED", IF(AND(O2293="MAYBE", P2293="MAYBE"), "Mutually MAYBE", IF(AND(O2293="Exclude", OR(P2293="INCLUDE", P2293="MAYBE")), "AI+Hum: No, Hum1+2: Yes", IF(AND(P2293="Exclude", OR(O2293="INCLUDE", O2293="CERTAINLY INCLUDED", H2293="MAYBE")), "Ai+hum: Yes, Hum1+2: No", "Other Conflict")))))</f>
        <v>Mutually Excluded</v>
      </c>
      <c r="U2293" s="121" t="str">
        <f>IF(Q2293="Mutually Excluded","Exclude",IF(Q2293= "Mutually Included","Include",R2293))</f>
        <v>Exclude</v>
      </c>
      <c r="V2293" s="122"/>
      <c r="X2293" s="122"/>
      <c r="Y2293" s="122"/>
      <c r="Z2293" s="103" t="str">
        <f t="shared" si="316"/>
        <v/>
      </c>
      <c r="AA2293" s="256"/>
      <c r="AB2293" s="186"/>
      <c r="AC2293" s="186"/>
      <c r="AD2293" s="203"/>
      <c r="AF2293" s="203"/>
      <c r="AG2293" s="102" t="str">
        <f t="shared" si="313"/>
        <v/>
      </c>
      <c r="AH2293" s="10" t="str">
        <f t="shared" si="314"/>
        <v/>
      </c>
      <c r="AI2293" s="102"/>
      <c r="AJ2293" s="10"/>
      <c r="AK2293" s="10"/>
      <c r="AL2293" s="105"/>
      <c r="AM2293" s="102"/>
      <c r="AN2293" s="10"/>
      <c r="AO2293" s="10" t="str">
        <f t="shared" si="317"/>
        <v/>
      </c>
      <c r="AT2293" s="10"/>
      <c r="AU2293" s="10" t="str">
        <f>IF(O2293="include",AF2293,"")</f>
        <v/>
      </c>
      <c r="AV2293" s="54" t="str">
        <f>IF(P2293="include",AF2293,"")</f>
        <v/>
      </c>
    </row>
    <row r="2294" spans="1:65" s="54" customFormat="1" ht="45">
      <c r="A2294" s="10">
        <v>2446</v>
      </c>
      <c r="B2294" s="10"/>
      <c r="C2294" s="10" t="s">
        <v>2905</v>
      </c>
      <c r="D2294" s="10">
        <v>3</v>
      </c>
      <c r="E2294" s="10">
        <v>3</v>
      </c>
      <c r="F2294" s="10">
        <v>2</v>
      </c>
      <c r="G2294" s="119" t="str">
        <f t="shared" si="315"/>
        <v>EXCLUDED</v>
      </c>
      <c r="H2294" s="147" t="s">
        <v>901</v>
      </c>
      <c r="I2294" s="189" t="s">
        <v>901</v>
      </c>
      <c r="J2294" s="10" t="str">
        <f>IF(AND(G2294="Excluded", H2294="Excluded"), "Mutually Excluded", IF(AND(OR(G2294="CERTAINLY INCLUDED", G2294="INCLUDED", G2294="MAYBE" ), OR(H2294="INCLUDED", H2294="MAYBE")), "MUTUALLY INCLUDED", IF(AND(G2294="MAYBE", H2294="MAYBE"), "Mutually MAYBE", IF(AND(G2294="Excluded", OR(H2294="INCLUDED", H2294="MAYBE")), "AI: No, Human: Yes", IF(AND(H2294="Excluded", OR(G2294="INCLUDED", G2294="CERTAINLY INCLUDED", G2294="MAYBE")), "AI: Yes, Human: No", "Other Conflict")))))</f>
        <v>Mutually Excluded</v>
      </c>
      <c r="K2294" s="10"/>
      <c r="L2294" s="10"/>
      <c r="N2294" s="220" t="s">
        <v>19</v>
      </c>
      <c r="O2294" s="54" t="str">
        <f>IF(J2294="Mutually Excluded","Exclude",IF(J2294= "Mutually Included","Include",M2294))</f>
        <v>Exclude</v>
      </c>
      <c r="P2294" s="54" t="str">
        <f>'Humans Alignment T&amp;A'!Z2294</f>
        <v>Exclude</v>
      </c>
      <c r="Q2294" s="120" t="str">
        <f>IF(AND(O2294="Exclude", P2294="Exclude"), "Mutually Excluded", IF(AND(OR(O2294="CERTAINLY INCLUDED", O2294="INCLUDE" ), OR(P2294="INCLUDE", P2294="MAYBE")), "MUTUALLY INCLUDED", IF(AND(O2294="MAYBE", P2294="MAYBE"), "Mutually MAYBE", IF(AND(O2294="Exclude", OR(P2294="INCLUDE", P2294="MAYBE")), "AI+Hum: No, Hum1+2: Yes", IF(AND(P2294="Exclude", OR(O2294="INCLUDE", O2294="CERTAINLY INCLUDED", H2294="MAYBE")), "Ai+hum: Yes, Hum1+2: No", "Other Conflict")))))</f>
        <v>Mutually Excluded</v>
      </c>
      <c r="U2294" s="121" t="str">
        <f>IF(Q2294="Mutually Excluded","Exclude",IF(Q2294= "Mutually Included","Include",R2294))</f>
        <v>Exclude</v>
      </c>
      <c r="V2294" s="122"/>
      <c r="X2294" s="122"/>
      <c r="Y2294" s="122"/>
      <c r="Z2294" s="103" t="str">
        <f t="shared" si="316"/>
        <v/>
      </c>
      <c r="AA2294" s="256"/>
      <c r="AB2294" s="186"/>
      <c r="AC2294" s="186"/>
      <c r="AD2294" s="203"/>
      <c r="AF2294" s="203"/>
      <c r="AG2294" s="102" t="str">
        <f t="shared" si="313"/>
        <v/>
      </c>
      <c r="AH2294" s="10" t="str">
        <f t="shared" si="314"/>
        <v/>
      </c>
      <c r="AI2294" s="102"/>
      <c r="AJ2294" s="10"/>
      <c r="AK2294" s="10"/>
      <c r="AL2294" s="105"/>
      <c r="AM2294" s="102"/>
      <c r="AN2294" s="10"/>
      <c r="AO2294" s="10" t="str">
        <f t="shared" si="317"/>
        <v/>
      </c>
      <c r="AT2294" s="10"/>
      <c r="AU2294" s="10" t="str">
        <f>IF(O2294="include",AF2294,"")</f>
        <v/>
      </c>
      <c r="AV2294" s="54" t="str">
        <f>IF(P2294="include",AF2294,"")</f>
        <v/>
      </c>
    </row>
    <row r="2295" spans="1:65" s="54" customFormat="1" ht="30">
      <c r="A2295" s="10">
        <v>2447</v>
      </c>
      <c r="B2295" s="10"/>
      <c r="C2295" s="10" t="s">
        <v>2906</v>
      </c>
      <c r="D2295" s="10">
        <v>2</v>
      </c>
      <c r="E2295" s="10">
        <v>1</v>
      </c>
      <c r="F2295" s="10">
        <v>1</v>
      </c>
      <c r="G2295" s="119" t="str">
        <f t="shared" si="315"/>
        <v>EXCLUDED</v>
      </c>
      <c r="H2295" s="147" t="s">
        <v>901</v>
      </c>
      <c r="I2295" s="189" t="s">
        <v>901</v>
      </c>
      <c r="J2295" s="10" t="str">
        <f>IF(AND(G2295="Excluded", H2295="Excluded"), "Mutually Excluded", IF(AND(OR(G2295="CERTAINLY INCLUDED", G2295="INCLUDED", G2295="MAYBE" ), OR(H2295="INCLUDED", H2295="MAYBE")), "MUTUALLY INCLUDED", IF(AND(G2295="MAYBE", H2295="MAYBE"), "Mutually MAYBE", IF(AND(G2295="Excluded", OR(H2295="INCLUDED", H2295="MAYBE")), "AI: No, Human: Yes", IF(AND(H2295="Excluded", OR(G2295="INCLUDED", G2295="CERTAINLY INCLUDED", G2295="MAYBE")), "AI: Yes, Human: No", "Other Conflict")))))</f>
        <v>Mutually Excluded</v>
      </c>
      <c r="K2295" s="10"/>
      <c r="L2295" s="10"/>
      <c r="N2295" s="220" t="s">
        <v>19</v>
      </c>
      <c r="O2295" s="54" t="str">
        <f>IF(J2295="Mutually Excluded","Exclude",IF(J2295= "Mutually Included","Include",M2295))</f>
        <v>Exclude</v>
      </c>
      <c r="P2295" s="54" t="str">
        <f>'Humans Alignment T&amp;A'!Z2295</f>
        <v>Exclude</v>
      </c>
      <c r="Q2295" s="120" t="str">
        <f>IF(AND(O2295="Exclude", P2295="Exclude"), "Mutually Excluded", IF(AND(OR(O2295="CERTAINLY INCLUDED", O2295="INCLUDE" ), OR(P2295="INCLUDE", P2295="MAYBE")), "MUTUALLY INCLUDED", IF(AND(O2295="MAYBE", P2295="MAYBE"), "Mutually MAYBE", IF(AND(O2295="Exclude", OR(P2295="INCLUDE", P2295="MAYBE")), "AI+Hum: No, Hum1+2: Yes", IF(AND(P2295="Exclude", OR(O2295="INCLUDE", O2295="CERTAINLY INCLUDED", H2295="MAYBE")), "Ai+hum: Yes, Hum1+2: No", "Other Conflict")))))</f>
        <v>Mutually Excluded</v>
      </c>
      <c r="U2295" s="121" t="str">
        <f>IF(Q2295="Mutually Excluded","Exclude",IF(Q2295= "Mutually Included","Include",R2295))</f>
        <v>Exclude</v>
      </c>
      <c r="V2295" s="122"/>
      <c r="X2295" s="122"/>
      <c r="Y2295" s="122"/>
      <c r="Z2295" s="103" t="str">
        <f t="shared" si="316"/>
        <v/>
      </c>
      <c r="AA2295" s="256"/>
      <c r="AB2295" s="186"/>
      <c r="AC2295" s="186"/>
      <c r="AD2295" s="203"/>
      <c r="AF2295" s="203"/>
      <c r="AG2295" s="102" t="str">
        <f t="shared" si="313"/>
        <v/>
      </c>
      <c r="AH2295" s="10" t="str">
        <f t="shared" si="314"/>
        <v/>
      </c>
      <c r="AI2295" s="102"/>
      <c r="AJ2295" s="10"/>
      <c r="AK2295" s="10"/>
      <c r="AL2295" s="105"/>
      <c r="AM2295" s="102"/>
      <c r="AN2295" s="10"/>
      <c r="AO2295" s="10" t="str">
        <f t="shared" si="317"/>
        <v/>
      </c>
      <c r="AT2295" s="10"/>
      <c r="AU2295" s="10" t="str">
        <f>IF(O2295="include",AF2295,"")</f>
        <v/>
      </c>
      <c r="AV2295" s="54" t="str">
        <f>IF(P2295="include",AF2295,"")</f>
        <v/>
      </c>
    </row>
    <row r="2296" spans="1:65" s="54" customFormat="1" ht="30">
      <c r="A2296" s="10">
        <v>2448</v>
      </c>
      <c r="B2296" s="10"/>
      <c r="C2296" s="10" t="s">
        <v>2907</v>
      </c>
      <c r="D2296" s="10">
        <v>4</v>
      </c>
      <c r="E2296" s="10">
        <v>3</v>
      </c>
      <c r="F2296" s="10">
        <v>4</v>
      </c>
      <c r="G2296" s="119" t="str">
        <f t="shared" si="315"/>
        <v>EXCLUDED</v>
      </c>
      <c r="H2296" s="147" t="s">
        <v>901</v>
      </c>
      <c r="I2296" s="189" t="s">
        <v>901</v>
      </c>
      <c r="J2296" s="10" t="str">
        <f>IF(AND(G2296="Excluded", H2296="Excluded"), "Mutually Excluded", IF(AND(OR(G2296="CERTAINLY INCLUDED", G2296="INCLUDED", G2296="MAYBE" ), OR(H2296="INCLUDED", H2296="MAYBE")), "MUTUALLY INCLUDED", IF(AND(G2296="MAYBE", H2296="MAYBE"), "Mutually MAYBE", IF(AND(G2296="Excluded", OR(H2296="INCLUDED", H2296="MAYBE")), "AI: No, Human: Yes", IF(AND(H2296="Excluded", OR(G2296="INCLUDED", G2296="CERTAINLY INCLUDED", G2296="MAYBE")), "AI: Yes, Human: No", "Other Conflict")))))</f>
        <v>Mutually Excluded</v>
      </c>
      <c r="K2296" s="10"/>
      <c r="L2296" s="10"/>
      <c r="N2296" s="220" t="s">
        <v>19</v>
      </c>
      <c r="O2296" s="54" t="str">
        <f>IF(J2296="Mutually Excluded","Exclude",IF(J2296= "Mutually Included","Include",M2296))</f>
        <v>Exclude</v>
      </c>
      <c r="P2296" s="54" t="str">
        <f>'Humans Alignment T&amp;A'!Z2296</f>
        <v>Exclude</v>
      </c>
      <c r="Q2296" s="120" t="str">
        <f>IF(AND(O2296="Exclude", P2296="Exclude"), "Mutually Excluded", IF(AND(OR(O2296="CERTAINLY INCLUDED", O2296="INCLUDE" ), OR(P2296="INCLUDE", P2296="MAYBE")), "MUTUALLY INCLUDED", IF(AND(O2296="MAYBE", P2296="MAYBE"), "Mutually MAYBE", IF(AND(O2296="Exclude", OR(P2296="INCLUDE", P2296="MAYBE")), "AI+Hum: No, Hum1+2: Yes", IF(AND(P2296="Exclude", OR(O2296="INCLUDE", O2296="CERTAINLY INCLUDED", H2296="MAYBE")), "Ai+hum: Yes, Hum1+2: No", "Other Conflict")))))</f>
        <v>Mutually Excluded</v>
      </c>
      <c r="U2296" s="121" t="str">
        <f>IF(Q2296="Mutually Excluded","Exclude",IF(Q2296= "Mutually Included","Include",R2296))</f>
        <v>Exclude</v>
      </c>
      <c r="V2296" s="122"/>
      <c r="X2296" s="122"/>
      <c r="Y2296" s="122"/>
      <c r="Z2296" s="103" t="str">
        <f t="shared" si="316"/>
        <v/>
      </c>
      <c r="AA2296" s="256"/>
      <c r="AB2296" s="186"/>
      <c r="AC2296" s="186"/>
      <c r="AD2296" s="203"/>
      <c r="AF2296" s="203"/>
      <c r="AG2296" s="102" t="str">
        <f t="shared" si="313"/>
        <v/>
      </c>
      <c r="AH2296" s="10" t="str">
        <f t="shared" si="314"/>
        <v/>
      </c>
      <c r="AI2296" s="102"/>
      <c r="AJ2296" s="10"/>
      <c r="AK2296" s="10"/>
      <c r="AL2296" s="105"/>
      <c r="AM2296" s="102"/>
      <c r="AN2296" s="10"/>
      <c r="AO2296" s="10" t="str">
        <f t="shared" si="317"/>
        <v/>
      </c>
      <c r="AT2296" s="10"/>
      <c r="AU2296" s="10" t="str">
        <f>IF(O2296="include",AF2296,"")</f>
        <v/>
      </c>
      <c r="AV2296" s="54" t="str">
        <f>IF(P2296="include",AF2296,"")</f>
        <v/>
      </c>
    </row>
    <row r="2297" spans="1:65" s="54" customFormat="1" ht="30">
      <c r="A2297" s="10">
        <v>2449</v>
      </c>
      <c r="B2297" s="10"/>
      <c r="C2297" s="10" t="s">
        <v>2908</v>
      </c>
      <c r="D2297" s="10">
        <v>2</v>
      </c>
      <c r="E2297" s="10">
        <v>2</v>
      </c>
      <c r="F2297" s="10">
        <v>2</v>
      </c>
      <c r="G2297" s="119" t="str">
        <f t="shared" si="315"/>
        <v>EXCLUDED</v>
      </c>
      <c r="H2297" s="147" t="s">
        <v>901</v>
      </c>
      <c r="I2297" s="189" t="s">
        <v>901</v>
      </c>
      <c r="J2297" s="10" t="str">
        <f>IF(AND(G2297="Excluded", H2297="Excluded"), "Mutually Excluded", IF(AND(OR(G2297="CERTAINLY INCLUDED", G2297="INCLUDED", G2297="MAYBE" ), OR(H2297="INCLUDED", H2297="MAYBE")), "MUTUALLY INCLUDED", IF(AND(G2297="MAYBE", H2297="MAYBE"), "Mutually MAYBE", IF(AND(G2297="Excluded", OR(H2297="INCLUDED", H2297="MAYBE")), "AI: No, Human: Yes", IF(AND(H2297="Excluded", OR(G2297="INCLUDED", G2297="CERTAINLY INCLUDED", G2297="MAYBE")), "AI: Yes, Human: No", "Other Conflict")))))</f>
        <v>Mutually Excluded</v>
      </c>
      <c r="K2297" s="10"/>
      <c r="L2297" s="10"/>
      <c r="N2297" s="220" t="s">
        <v>19</v>
      </c>
      <c r="O2297" s="54" t="str">
        <f>IF(J2297="Mutually Excluded","Exclude",IF(J2297= "Mutually Included","Include",M2297))</f>
        <v>Exclude</v>
      </c>
      <c r="P2297" s="54" t="str">
        <f>'Humans Alignment T&amp;A'!Z2297</f>
        <v>Exclude</v>
      </c>
      <c r="Q2297" s="120" t="str">
        <f>IF(AND(O2297="Exclude", P2297="Exclude"), "Mutually Excluded", IF(AND(OR(O2297="CERTAINLY INCLUDED", O2297="INCLUDE" ), OR(P2297="INCLUDE", P2297="MAYBE")), "MUTUALLY INCLUDED", IF(AND(O2297="MAYBE", P2297="MAYBE"), "Mutually MAYBE", IF(AND(O2297="Exclude", OR(P2297="INCLUDE", P2297="MAYBE")), "AI+Hum: No, Hum1+2: Yes", IF(AND(P2297="Exclude", OR(O2297="INCLUDE", O2297="CERTAINLY INCLUDED", H2297="MAYBE")), "Ai+hum: Yes, Hum1+2: No", "Other Conflict")))))</f>
        <v>Mutually Excluded</v>
      </c>
      <c r="U2297" s="121" t="str">
        <f>IF(Q2297="Mutually Excluded","Exclude",IF(Q2297= "Mutually Included","Include",R2297))</f>
        <v>Exclude</v>
      </c>
      <c r="V2297" s="122"/>
      <c r="X2297" s="122"/>
      <c r="Y2297" s="122"/>
      <c r="Z2297" s="103" t="str">
        <f t="shared" si="316"/>
        <v/>
      </c>
      <c r="AA2297" s="256"/>
      <c r="AB2297" s="186"/>
      <c r="AC2297" s="186"/>
      <c r="AD2297" s="203"/>
      <c r="AF2297" s="203"/>
      <c r="AG2297" s="102" t="str">
        <f t="shared" si="313"/>
        <v/>
      </c>
      <c r="AH2297" s="10" t="str">
        <f t="shared" si="314"/>
        <v/>
      </c>
      <c r="AI2297" s="102"/>
      <c r="AJ2297" s="10"/>
      <c r="AK2297" s="10"/>
      <c r="AL2297" s="105"/>
      <c r="AM2297" s="102"/>
      <c r="AN2297" s="10"/>
      <c r="AO2297" s="10" t="str">
        <f t="shared" si="317"/>
        <v/>
      </c>
      <c r="AT2297" s="10"/>
      <c r="AU2297" s="10" t="str">
        <f>IF(O2297="include",AF2297,"")</f>
        <v/>
      </c>
      <c r="AV2297" s="54" t="str">
        <f>IF(P2297="include",AF2297,"")</f>
        <v/>
      </c>
    </row>
    <row r="2298" spans="1:65" s="54" customFormat="1" ht="45">
      <c r="A2298" s="10">
        <v>2450</v>
      </c>
      <c r="B2298" s="10"/>
      <c r="C2298" s="10" t="s">
        <v>2909</v>
      </c>
      <c r="D2298" s="10">
        <v>2</v>
      </c>
      <c r="E2298" s="10">
        <v>2</v>
      </c>
      <c r="F2298" s="10">
        <v>2</v>
      </c>
      <c r="G2298" s="119" t="str">
        <f t="shared" si="315"/>
        <v>EXCLUDED</v>
      </c>
      <c r="H2298" s="147" t="s">
        <v>901</v>
      </c>
      <c r="I2298" s="189" t="s">
        <v>901</v>
      </c>
      <c r="J2298" s="10" t="str">
        <f>IF(AND(G2298="Excluded", H2298="Excluded"), "Mutually Excluded", IF(AND(OR(G2298="CERTAINLY INCLUDED", G2298="INCLUDED", G2298="MAYBE" ), OR(H2298="INCLUDED", H2298="MAYBE")), "MUTUALLY INCLUDED", IF(AND(G2298="MAYBE", H2298="MAYBE"), "Mutually MAYBE", IF(AND(G2298="Excluded", OR(H2298="INCLUDED", H2298="MAYBE")), "AI: No, Human: Yes", IF(AND(H2298="Excluded", OR(G2298="INCLUDED", G2298="CERTAINLY INCLUDED", G2298="MAYBE")), "AI: Yes, Human: No", "Other Conflict")))))</f>
        <v>Mutually Excluded</v>
      </c>
      <c r="K2298" s="10"/>
      <c r="L2298" s="10"/>
      <c r="N2298" s="220" t="s">
        <v>19</v>
      </c>
      <c r="O2298" s="54" t="str">
        <f>IF(J2298="Mutually Excluded","Exclude",IF(J2298= "Mutually Included","Include",M2298))</f>
        <v>Exclude</v>
      </c>
      <c r="P2298" s="54" t="str">
        <f>'Humans Alignment T&amp;A'!Z2298</f>
        <v>Exclude</v>
      </c>
      <c r="Q2298" s="120" t="str">
        <f>IF(AND(O2298="Exclude", P2298="Exclude"), "Mutually Excluded", IF(AND(OR(O2298="CERTAINLY INCLUDED", O2298="INCLUDE" ), OR(P2298="INCLUDE", P2298="MAYBE")), "MUTUALLY INCLUDED", IF(AND(O2298="MAYBE", P2298="MAYBE"), "Mutually MAYBE", IF(AND(O2298="Exclude", OR(P2298="INCLUDE", P2298="MAYBE")), "AI+Hum: No, Hum1+2: Yes", IF(AND(P2298="Exclude", OR(O2298="INCLUDE", O2298="CERTAINLY INCLUDED", H2298="MAYBE")), "Ai+hum: Yes, Hum1+2: No", "Other Conflict")))))</f>
        <v>Mutually Excluded</v>
      </c>
      <c r="U2298" s="121" t="str">
        <f>IF(Q2298="Mutually Excluded","Exclude",IF(Q2298= "Mutually Included","Include",R2298))</f>
        <v>Exclude</v>
      </c>
      <c r="V2298" s="122"/>
      <c r="X2298" s="122"/>
      <c r="Y2298" s="122"/>
      <c r="Z2298" s="103" t="str">
        <f t="shared" si="316"/>
        <v/>
      </c>
      <c r="AA2298" s="256"/>
      <c r="AB2298" s="186"/>
      <c r="AC2298" s="186"/>
      <c r="AD2298" s="203"/>
      <c r="AF2298" s="203"/>
      <c r="AG2298" s="102" t="str">
        <f t="shared" si="313"/>
        <v/>
      </c>
      <c r="AH2298" s="10" t="str">
        <f t="shared" si="314"/>
        <v/>
      </c>
      <c r="AI2298" s="102"/>
      <c r="AJ2298" s="10"/>
      <c r="AK2298" s="10"/>
      <c r="AL2298" s="105"/>
      <c r="AM2298" s="102"/>
      <c r="AN2298" s="10"/>
      <c r="AO2298" s="10" t="str">
        <f t="shared" si="317"/>
        <v/>
      </c>
      <c r="AT2298" s="10"/>
      <c r="AU2298" s="10" t="str">
        <f>IF(O2298="include",AF2298,"")</f>
        <v/>
      </c>
      <c r="AV2298" s="54" t="str">
        <f>IF(P2298="include",AF2298,"")</f>
        <v/>
      </c>
    </row>
    <row r="2299" spans="1:65" s="54" customFormat="1" ht="30">
      <c r="A2299" s="10">
        <v>2451</v>
      </c>
      <c r="B2299" s="10"/>
      <c r="C2299" s="10" t="s">
        <v>2910</v>
      </c>
      <c r="D2299" s="10">
        <v>3</v>
      </c>
      <c r="E2299" s="10">
        <v>3</v>
      </c>
      <c r="F2299" s="10">
        <v>3</v>
      </c>
      <c r="G2299" s="119" t="str">
        <f t="shared" si="315"/>
        <v>EXCLUDED</v>
      </c>
      <c r="H2299" s="147" t="s">
        <v>901</v>
      </c>
      <c r="I2299" s="189" t="s">
        <v>901</v>
      </c>
      <c r="J2299" s="10" t="str">
        <f>IF(AND(G2299="Excluded", H2299="Excluded"), "Mutually Excluded", IF(AND(OR(G2299="CERTAINLY INCLUDED", G2299="INCLUDED", G2299="MAYBE" ), OR(H2299="INCLUDED", H2299="MAYBE")), "MUTUALLY INCLUDED", IF(AND(G2299="MAYBE", H2299="MAYBE"), "Mutually MAYBE", IF(AND(G2299="Excluded", OR(H2299="INCLUDED", H2299="MAYBE")), "AI: No, Human: Yes", IF(AND(H2299="Excluded", OR(G2299="INCLUDED", G2299="CERTAINLY INCLUDED", G2299="MAYBE")), "AI: Yes, Human: No", "Other Conflict")))))</f>
        <v>Mutually Excluded</v>
      </c>
      <c r="K2299" s="10"/>
      <c r="L2299" s="10"/>
      <c r="N2299" s="220" t="s">
        <v>19</v>
      </c>
      <c r="O2299" s="54" t="str">
        <f>IF(J2299="Mutually Excluded","Exclude",IF(J2299= "Mutually Included","Include",M2299))</f>
        <v>Exclude</v>
      </c>
      <c r="P2299" s="54" t="str">
        <f>'Humans Alignment T&amp;A'!Z2299</f>
        <v>Exclude</v>
      </c>
      <c r="Q2299" s="120" t="str">
        <f>IF(AND(O2299="Exclude", P2299="Exclude"), "Mutually Excluded", IF(AND(OR(O2299="CERTAINLY INCLUDED", O2299="INCLUDE" ), OR(P2299="INCLUDE", P2299="MAYBE")), "MUTUALLY INCLUDED", IF(AND(O2299="MAYBE", P2299="MAYBE"), "Mutually MAYBE", IF(AND(O2299="Exclude", OR(P2299="INCLUDE", P2299="MAYBE")), "AI+Hum: No, Hum1+2: Yes", IF(AND(P2299="Exclude", OR(O2299="INCLUDE", O2299="CERTAINLY INCLUDED", H2299="MAYBE")), "Ai+hum: Yes, Hum1+2: No", "Other Conflict")))))</f>
        <v>Mutually Excluded</v>
      </c>
      <c r="U2299" s="121" t="str">
        <f>IF(Q2299="Mutually Excluded","Exclude",IF(Q2299= "Mutually Included","Include",R2299))</f>
        <v>Exclude</v>
      </c>
      <c r="V2299" s="122"/>
      <c r="X2299" s="122"/>
      <c r="Y2299" s="122"/>
      <c r="Z2299" s="103" t="str">
        <f t="shared" si="316"/>
        <v/>
      </c>
      <c r="AA2299" s="256"/>
      <c r="AB2299" s="186"/>
      <c r="AC2299" s="186"/>
      <c r="AD2299" s="203"/>
      <c r="AF2299" s="203"/>
      <c r="AG2299" s="102" t="str">
        <f t="shared" si="313"/>
        <v/>
      </c>
      <c r="AH2299" s="10" t="str">
        <f t="shared" si="314"/>
        <v/>
      </c>
      <c r="AI2299" s="102"/>
      <c r="AJ2299" s="10"/>
      <c r="AK2299" s="10"/>
      <c r="AL2299" s="105"/>
      <c r="AM2299" s="102"/>
      <c r="AN2299" s="10"/>
      <c r="AO2299" s="10" t="str">
        <f t="shared" si="317"/>
        <v/>
      </c>
      <c r="AT2299" s="10"/>
      <c r="AU2299" s="10" t="str">
        <f>IF(O2299="include",AF2299,"")</f>
        <v/>
      </c>
      <c r="AV2299" s="54" t="str">
        <f>IF(P2299="include",AF2299,"")</f>
        <v/>
      </c>
    </row>
    <row r="2300" spans="1:65" s="54" customFormat="1" ht="70.150000000000006" customHeight="1">
      <c r="A2300" s="10"/>
      <c r="B2300" s="10"/>
      <c r="C2300" s="10"/>
      <c r="D2300" s="10"/>
      <c r="E2300" s="10"/>
      <c r="F2300" s="10"/>
      <c r="G2300" s="119"/>
      <c r="H2300" s="147"/>
      <c r="O2300" s="148"/>
      <c r="P2300" s="148"/>
      <c r="Q2300" s="10"/>
      <c r="X2300" s="123"/>
      <c r="Y2300" s="123"/>
      <c r="Z2300" s="104"/>
      <c r="AA2300" s="137"/>
      <c r="AB2300" s="124"/>
      <c r="AC2300" s="124"/>
      <c r="AD2300" s="205"/>
      <c r="AF2300" s="203"/>
      <c r="AG2300" s="109"/>
      <c r="AI2300" s="136"/>
      <c r="AL2300" s="144"/>
      <c r="AM2300" s="106"/>
      <c r="AO2300" s="107"/>
      <c r="AP2300" s="125"/>
      <c r="AT2300" s="10"/>
      <c r="AU2300" s="10"/>
      <c r="BC2300" s="10"/>
      <c r="BH2300" s="10"/>
      <c r="BM2300" s="10"/>
    </row>
    <row r="2322" spans="1:71" s="54" customFormat="1" ht="70.150000000000006" customHeight="1" thickBot="1">
      <c r="A2322" s="10"/>
      <c r="B2322" s="10"/>
      <c r="C2322" s="10"/>
      <c r="D2322" s="10"/>
      <c r="E2322" s="10"/>
      <c r="F2322" s="10"/>
      <c r="G2322" s="119"/>
      <c r="H2322" s="147"/>
      <c r="O2322" s="148"/>
      <c r="P2322" s="148"/>
      <c r="Q2322" s="10"/>
      <c r="X2322" s="123"/>
      <c r="Y2322" s="123"/>
      <c r="Z2322" s="104"/>
      <c r="AA2322" s="137"/>
      <c r="AB2322" s="124"/>
      <c r="AC2322" s="124"/>
      <c r="AD2322" s="205"/>
      <c r="AF2322" s="203"/>
      <c r="AG2322" s="109"/>
      <c r="AI2322" s="136"/>
      <c r="AL2322" s="144"/>
      <c r="AM2322" s="106"/>
      <c r="AO2322" s="107"/>
      <c r="AP2322" s="125"/>
      <c r="AT2322" s="10"/>
      <c r="AU2322" s="10"/>
      <c r="BC2322" s="10"/>
      <c r="BH2322" s="10"/>
      <c r="BM2322" s="10"/>
    </row>
    <row r="2323" spans="1:71" s="54" customFormat="1" ht="15">
      <c r="A2323" s="10"/>
      <c r="B2323" s="10"/>
      <c r="C2323" s="10"/>
      <c r="D2323" s="10"/>
      <c r="E2323" s="10"/>
      <c r="F2323" s="10"/>
      <c r="G2323" s="119"/>
      <c r="H2323" s="147"/>
      <c r="O2323" s="148"/>
      <c r="P2323" s="148"/>
      <c r="Q2323" s="10"/>
      <c r="V2323" s="122"/>
      <c r="X2323" s="122"/>
      <c r="Y2323" s="105"/>
      <c r="Z2323" s="103" t="str">
        <f t="shared" si="316"/>
        <v/>
      </c>
      <c r="AA2323" s="191"/>
      <c r="AB2323" s="124"/>
      <c r="AC2323" s="124"/>
      <c r="AD2323" s="205"/>
      <c r="AF2323" s="203"/>
      <c r="AG2323" s="102" t="str">
        <f t="shared" ref="AG2323:AG2329" si="318">IF(OR(ISBLANK(AF2323), ISBLANK(AD2323)), "", IF(AND(OR(AF2323="Include", AF2323="Maybe"), OR(AD2323="Include", AD2323="Maybe", AD2323="Certainly Included")), "Mutually Included", IF(AND(AF2323="Exclude", AD2323="Exclude"), "Mutually Excluded", IF(AND(AF2323="Exclude", OR(AD2323="Include", AD2323="Maybe")), "Nikos Excluded, Mikhail Included", IF(AND(OR(AF2323="Include", AF2323="Maybe"), AD2323="Exclude"), "Nikos Included, Mikhail Excluded", "Pal")))))</f>
        <v/>
      </c>
      <c r="AI2323" s="207"/>
      <c r="AL2323" s="192"/>
      <c r="AM2323" s="109"/>
      <c r="AO2323" s="10"/>
      <c r="AT2323" s="10"/>
      <c r="AU2323" s="10"/>
      <c r="BC2323" s="10"/>
      <c r="BH2323" s="10"/>
      <c r="BM2323" s="10"/>
    </row>
    <row r="2324" spans="1:71" s="54" customFormat="1" ht="15">
      <c r="A2324" s="10"/>
      <c r="B2324" s="10"/>
      <c r="C2324" s="10"/>
      <c r="D2324" s="10"/>
      <c r="E2324" s="10"/>
      <c r="F2324" s="10"/>
      <c r="G2324" s="119"/>
      <c r="H2324" s="147"/>
      <c r="O2324" s="148"/>
      <c r="P2324" s="148"/>
      <c r="Q2324" s="10"/>
      <c r="Y2324" s="10"/>
      <c r="Z2324" s="103" t="str">
        <f t="shared" si="316"/>
        <v/>
      </c>
      <c r="AA2324" s="188"/>
      <c r="AB2324" s="124"/>
      <c r="AC2324" s="124"/>
      <c r="AD2324" s="205"/>
      <c r="AF2324" s="203"/>
      <c r="AG2324" s="102" t="str">
        <f t="shared" si="318"/>
        <v/>
      </c>
      <c r="AI2324" s="136"/>
      <c r="AL2324" s="193"/>
      <c r="AM2324" s="109"/>
      <c r="AO2324" s="10"/>
      <c r="AT2324" s="10"/>
      <c r="AU2324" s="10"/>
      <c r="BC2324" s="10"/>
      <c r="BH2324" s="10"/>
      <c r="BM2324" s="10"/>
    </row>
    <row r="2325" spans="1:71" s="54" customFormat="1" ht="15">
      <c r="A2325" s="10"/>
      <c r="B2325" s="10"/>
      <c r="C2325" s="10"/>
      <c r="D2325" s="10"/>
      <c r="E2325" s="10"/>
      <c r="F2325" s="10"/>
      <c r="G2325" s="119"/>
      <c r="H2325" s="147"/>
      <c r="O2325" s="148"/>
      <c r="P2325" s="148"/>
      <c r="Q2325" s="10"/>
      <c r="Y2325" s="10"/>
      <c r="Z2325" s="103" t="str">
        <f t="shared" si="316"/>
        <v/>
      </c>
      <c r="AA2325" s="188"/>
      <c r="AB2325" s="124"/>
      <c r="AC2325" s="124"/>
      <c r="AD2325" s="205"/>
      <c r="AF2325" s="203"/>
      <c r="AG2325" s="102" t="str">
        <f t="shared" si="318"/>
        <v/>
      </c>
      <c r="AI2325" s="136"/>
      <c r="AL2325" s="193"/>
      <c r="AM2325" s="109"/>
      <c r="AO2325" s="10"/>
      <c r="AT2325" s="10"/>
      <c r="AU2325" s="10"/>
      <c r="BC2325" s="10"/>
      <c r="BH2325" s="10"/>
      <c r="BM2325" s="10"/>
    </row>
    <row r="2326" spans="1:71" s="54" customFormat="1" ht="15">
      <c r="A2326" s="10"/>
      <c r="B2326" s="10"/>
      <c r="C2326" s="10"/>
      <c r="D2326" s="10"/>
      <c r="E2326" s="10"/>
      <c r="F2326" s="10"/>
      <c r="G2326" s="119"/>
      <c r="H2326" s="147"/>
      <c r="O2326" s="148"/>
      <c r="P2326" s="148"/>
      <c r="Q2326" s="10"/>
      <c r="Y2326" s="10"/>
      <c r="Z2326" s="103" t="str">
        <f t="shared" si="316"/>
        <v/>
      </c>
      <c r="AA2326" s="188"/>
      <c r="AB2326" s="124"/>
      <c r="AC2326" s="124"/>
      <c r="AD2326" s="205"/>
      <c r="AF2326" s="203"/>
      <c r="AG2326" s="102" t="str">
        <f t="shared" si="318"/>
        <v/>
      </c>
      <c r="AI2326" s="136"/>
      <c r="AL2326" s="193"/>
      <c r="AM2326" s="109"/>
      <c r="AO2326" s="10"/>
      <c r="AT2326" s="10"/>
      <c r="AU2326" s="10"/>
      <c r="BC2326" s="10"/>
      <c r="BH2326" s="10"/>
      <c r="BM2326" s="10"/>
    </row>
    <row r="2327" spans="1:71" s="54" customFormat="1" ht="15">
      <c r="A2327" s="10"/>
      <c r="B2327" s="10"/>
      <c r="C2327" s="10"/>
      <c r="D2327" s="10"/>
      <c r="E2327" s="10"/>
      <c r="F2327" s="10"/>
      <c r="G2327" s="119"/>
      <c r="H2327" s="147"/>
      <c r="O2327" s="148"/>
      <c r="P2327" s="148"/>
      <c r="Q2327" s="10"/>
      <c r="Y2327" s="10"/>
      <c r="Z2327" s="103" t="str">
        <f t="shared" si="316"/>
        <v/>
      </c>
      <c r="AA2327" s="188"/>
      <c r="AB2327" s="124"/>
      <c r="AC2327" s="124"/>
      <c r="AD2327" s="205"/>
      <c r="AF2327" s="203"/>
      <c r="AG2327" s="102" t="str">
        <f t="shared" si="318"/>
        <v/>
      </c>
      <c r="AI2327" s="136"/>
      <c r="AL2327" s="193"/>
      <c r="AM2327" s="109"/>
      <c r="AO2327" s="10"/>
      <c r="AT2327" s="10"/>
      <c r="AU2327" s="10"/>
      <c r="BC2327" s="10"/>
      <c r="BH2327" s="10"/>
      <c r="BM2327" s="10"/>
    </row>
    <row r="2328" spans="1:71" s="54" customFormat="1" ht="15">
      <c r="A2328" s="10"/>
      <c r="B2328" s="10"/>
      <c r="C2328" s="10"/>
      <c r="D2328" s="10"/>
      <c r="E2328" s="10"/>
      <c r="F2328" s="10"/>
      <c r="G2328" s="119"/>
      <c r="H2328" s="147"/>
      <c r="O2328" s="148"/>
      <c r="P2328" s="148"/>
      <c r="Q2328" s="10"/>
      <c r="Y2328" s="10"/>
      <c r="Z2328" s="103" t="str">
        <f t="shared" si="316"/>
        <v/>
      </c>
      <c r="AA2328" s="188"/>
      <c r="AB2328" s="124"/>
      <c r="AC2328" s="124"/>
      <c r="AD2328" s="205"/>
      <c r="AF2328" s="203"/>
      <c r="AG2328" s="102" t="str">
        <f t="shared" si="318"/>
        <v/>
      </c>
      <c r="AI2328" s="136"/>
      <c r="AL2328" s="193"/>
      <c r="AM2328" s="109"/>
      <c r="AO2328" s="10"/>
      <c r="AT2328" s="10"/>
      <c r="AU2328" s="10"/>
      <c r="BC2328" s="10"/>
      <c r="BH2328" s="10"/>
      <c r="BM2328" s="10"/>
    </row>
    <row r="2329" spans="1:71" s="54" customFormat="1" ht="15">
      <c r="A2329" s="10"/>
      <c r="B2329" s="10"/>
      <c r="C2329" s="10"/>
      <c r="D2329" s="10"/>
      <c r="E2329" s="10"/>
      <c r="F2329" s="10"/>
      <c r="G2329" s="194"/>
      <c r="H2329" s="147"/>
      <c r="O2329" s="148"/>
      <c r="P2329" s="148"/>
      <c r="Q2329" s="10"/>
      <c r="Y2329" s="10"/>
      <c r="Z2329" s="103" t="str">
        <f t="shared" si="316"/>
        <v/>
      </c>
      <c r="AA2329" s="188"/>
      <c r="AB2329" s="124"/>
      <c r="AC2329" s="124"/>
      <c r="AD2329" s="205"/>
      <c r="AF2329" s="203"/>
      <c r="AG2329" s="102" t="str">
        <f t="shared" si="318"/>
        <v/>
      </c>
      <c r="AI2329" s="136"/>
      <c r="AL2329" s="193"/>
      <c r="AM2329" s="109"/>
      <c r="AO2329" s="10"/>
      <c r="AP2329" s="125"/>
      <c r="AT2329" s="10"/>
      <c r="AU2329" s="10"/>
      <c r="BC2329" s="10"/>
      <c r="BG2329" s="10"/>
      <c r="BH2329" s="10"/>
      <c r="BQ2329" s="10"/>
      <c r="BR2329" s="10"/>
    </row>
    <row r="2330" spans="1:71" s="54" customFormat="1" ht="75">
      <c r="A2330" s="10"/>
      <c r="B2330" s="10"/>
      <c r="C2330" s="10"/>
      <c r="D2330" s="10"/>
      <c r="E2330" s="10"/>
      <c r="G2330" s="195"/>
      <c r="H2330" s="147"/>
      <c r="O2330" s="148"/>
      <c r="P2330" s="148"/>
      <c r="Q2330" s="10"/>
      <c r="V2330" s="10"/>
      <c r="W2330" s="10"/>
      <c r="X2330" s="10"/>
      <c r="Y2330" s="10"/>
      <c r="Z2330" s="103" t="str">
        <f t="shared" si="316"/>
        <v/>
      </c>
      <c r="AA2330" s="140"/>
      <c r="AB2330" s="126"/>
      <c r="AC2330" s="126"/>
      <c r="AD2330" s="205"/>
      <c r="AF2330" s="203"/>
      <c r="AG2330" s="102" t="str">
        <f>IF(OR(ISBLANK(AF2330), ISBLANK('T&amp;A AI Metrics'!R2)), "", IF(AND(OR(AF2330="Include", AF2330="Maybe"), OR('T&amp;A AI Metrics'!R2="Include", 'T&amp;A AI Metrics'!R2="Maybe", 'T&amp;A AI Metrics'!R2="Certainly Included")), "Mutually Included", IF(AND(AF2330="Exclude", 'T&amp;A AI Metrics'!R2="Exclude"), "Mutually Excluded", IF(AND(AF2330="Exclude", OR('T&amp;A AI Metrics'!R2="Include", 'T&amp;A AI Metrics'!R2="Maybe")), "Nikos Excluded, Mikhail Included", IF(AND(OR(AF2330="Include", AF2330="Maybe"), 'T&amp;A AI Metrics'!R2="Exclude"), "Nikos Included, Mikhail Excluded", "Pal")))))</f>
        <v/>
      </c>
      <c r="AI2330" s="136"/>
      <c r="AL2330" s="193"/>
      <c r="AM2330" s="109"/>
      <c r="AO2330" s="10"/>
      <c r="AP2330" s="125"/>
      <c r="AT2330" s="10"/>
      <c r="AU2330" s="10"/>
      <c r="BC2330" s="10"/>
      <c r="BG2330" s="10"/>
      <c r="BH2330" s="10"/>
      <c r="BI2330" s="10"/>
      <c r="BM2330" s="10"/>
      <c r="BN2330" s="10"/>
      <c r="BP2330" s="10"/>
      <c r="BQ2330" s="10" t="s">
        <v>3123</v>
      </c>
      <c r="BR2330" s="10" t="s">
        <v>3124</v>
      </c>
      <c r="BS2330" s="10" t="s">
        <v>3125</v>
      </c>
    </row>
    <row r="2331" spans="1:71" s="54" customFormat="1" ht="15">
      <c r="E2331" s="10"/>
      <c r="G2331" s="195"/>
      <c r="H2331" s="147"/>
      <c r="O2331" s="148"/>
      <c r="P2331" s="148"/>
      <c r="Q2331" s="10"/>
      <c r="Y2331" s="10"/>
      <c r="Z2331" s="103" t="str">
        <f t="shared" si="316"/>
        <v/>
      </c>
      <c r="AA2331" s="188"/>
      <c r="AB2331" s="124"/>
      <c r="AC2331" s="124"/>
      <c r="AD2331" s="205"/>
      <c r="AF2331" s="203"/>
      <c r="AG2331" s="102" t="str">
        <f>IF(OR(ISBLANK(AF2331), ISBLANK('T&amp;A AI Metrics'!R3)), "", IF(AND(OR(AF2331="Include", AF2331="Maybe"), OR('T&amp;A AI Metrics'!R3="Include", 'T&amp;A AI Metrics'!R3="Maybe", 'T&amp;A AI Metrics'!R3="Certainly Included")), "Mutually Included", IF(AND(AF2331="Exclude", 'T&amp;A AI Metrics'!R3="Exclude"), "Mutually Excluded", IF(AND(AF2331="Exclude", OR('T&amp;A AI Metrics'!R3="Include", 'T&amp;A AI Metrics'!R3="Maybe")), "Nikos Excluded, Mikhail Included", IF(AND(OR(AF2331="Include", AF2331="Maybe"), 'T&amp;A AI Metrics'!R3="Exclude"), "Nikos Included, Mikhail Excluded", "Pal")))))</f>
        <v/>
      </c>
      <c r="AI2331" s="136"/>
      <c r="AL2331" s="193"/>
      <c r="AM2331" s="109"/>
      <c r="AO2331" s="10"/>
      <c r="AP2331" s="125"/>
      <c r="AT2331" s="10"/>
      <c r="AU2331" s="10"/>
      <c r="BC2331" s="10"/>
      <c r="BG2331" s="58"/>
      <c r="BM2331" s="10"/>
      <c r="BO2331" s="58"/>
      <c r="BQ2331" s="58"/>
    </row>
    <row r="2332" spans="1:71" s="54" customFormat="1" ht="15">
      <c r="E2332" s="10"/>
      <c r="G2332" s="195"/>
      <c r="H2332" s="147"/>
      <c r="O2332" s="148"/>
      <c r="P2332" s="148"/>
      <c r="Q2332" s="10"/>
      <c r="Y2332" s="10"/>
      <c r="Z2332" s="103" t="str">
        <f t="shared" si="316"/>
        <v/>
      </c>
      <c r="AA2332" s="188"/>
      <c r="AB2332" s="124"/>
      <c r="AC2332" s="124"/>
      <c r="AD2332" s="205"/>
      <c r="AF2332" s="203"/>
      <c r="AG2332" s="102" t="str">
        <f>IF(OR(ISBLANK(AF2332), ISBLANK('T&amp;A AI Metrics'!R4)), "", IF(AND(OR(AF2332="Include", AF2332="Maybe"), OR('T&amp;A AI Metrics'!R4="Include", 'T&amp;A AI Metrics'!R4="Maybe", 'T&amp;A AI Metrics'!R4="Certainly Included")), "Mutually Included", IF(AND(AF2332="Exclude", 'T&amp;A AI Metrics'!R4="Exclude"), "Mutually Excluded", IF(AND(AF2332="Exclude", OR('T&amp;A AI Metrics'!R4="Include", 'T&amp;A AI Metrics'!R4="Maybe")), "Nikos Excluded, Mikhail Included", IF(AND(OR(AF2332="Include", AF2332="Maybe"), 'T&amp;A AI Metrics'!R4="Exclude"), "Nikos Included, Mikhail Excluded", "Pal")))))</f>
        <v/>
      </c>
      <c r="AI2332" s="136"/>
      <c r="AL2332" s="193"/>
      <c r="AM2332" s="109"/>
      <c r="AO2332" s="10"/>
      <c r="AP2332" s="125"/>
      <c r="AT2332" s="10"/>
      <c r="AU2332" s="10"/>
      <c r="BC2332" s="10"/>
      <c r="BG2332" s="58"/>
      <c r="BM2332" s="10"/>
      <c r="BO2332" s="58"/>
      <c r="BQ2332" s="58"/>
    </row>
    <row r="2333" spans="1:71" s="54" customFormat="1" ht="15">
      <c r="E2333" s="10"/>
      <c r="G2333" s="196"/>
      <c r="H2333" s="147"/>
      <c r="O2333" s="148"/>
      <c r="P2333" s="148"/>
      <c r="Q2333" s="10"/>
      <c r="Y2333" s="10"/>
      <c r="Z2333" s="103" t="str">
        <f t="shared" si="316"/>
        <v/>
      </c>
      <c r="AA2333" s="188"/>
      <c r="AB2333" s="124"/>
      <c r="AC2333" s="124"/>
      <c r="AD2333" s="205"/>
      <c r="AF2333" s="203"/>
      <c r="AG2333" s="102" t="str">
        <f>IF(OR(ISBLANK(AF2333), ISBLANK('T&amp;A AI Metrics'!R5)), "", IF(AND(OR(AF2333="Include", AF2333="Maybe"), OR('T&amp;A AI Metrics'!R5="Include", 'T&amp;A AI Metrics'!R5="Maybe", 'T&amp;A AI Metrics'!R5="Certainly Included")), "Mutually Included", IF(AND(AF2333="Exclude", 'T&amp;A AI Metrics'!R5="Exclude"), "Mutually Excluded", IF(AND(AF2333="Exclude", OR('T&amp;A AI Metrics'!R5="Include", 'T&amp;A AI Metrics'!R5="Maybe")), "Nikos Excluded, Mikhail Included", IF(AND(OR(AF2333="Include", AF2333="Maybe"), 'T&amp;A AI Metrics'!R5="Exclude"), "Nikos Included, Mikhail Excluded", "Pal")))))</f>
        <v/>
      </c>
      <c r="AI2333" s="136"/>
      <c r="AL2333" s="193"/>
      <c r="AM2333" s="109"/>
      <c r="AO2333" s="10"/>
      <c r="AP2333" s="125"/>
      <c r="AT2333" s="10"/>
      <c r="AU2333" s="10"/>
      <c r="BC2333" s="10"/>
      <c r="BG2333" s="58"/>
      <c r="BI2333" s="63"/>
      <c r="BM2333" s="10"/>
      <c r="BO2333" s="58"/>
      <c r="BQ2333" s="58" t="e">
        <f>BP2333/BN2333</f>
        <v>#DIV/0!</v>
      </c>
      <c r="BR2333" s="54">
        <f>BN2333-BP2333</f>
        <v>0</v>
      </c>
      <c r="BS2333" s="63" t="e">
        <f>1-BQ2333</f>
        <v>#DIV/0!</v>
      </c>
    </row>
    <row r="2334" spans="1:71" s="54" customFormat="1" ht="15">
      <c r="E2334" s="10"/>
      <c r="F2334" s="10"/>
      <c r="G2334" s="119"/>
      <c r="H2334" s="147"/>
      <c r="O2334" s="148"/>
      <c r="P2334" s="148"/>
      <c r="Q2334" s="10"/>
      <c r="Y2334" s="10"/>
      <c r="Z2334" s="103" t="str">
        <f t="shared" si="316"/>
        <v/>
      </c>
      <c r="AA2334" s="188"/>
      <c r="AB2334" s="124"/>
      <c r="AC2334" s="124"/>
      <c r="AD2334" s="205"/>
      <c r="AF2334" s="203"/>
      <c r="AG2334" s="102" t="str">
        <f>IF(OR(ISBLANK(AF2334), ISBLANK('T&amp;A AI Metrics'!R6)), "", IF(AND(OR(AF2334="Include", AF2334="Maybe"), OR('T&amp;A AI Metrics'!R6="Include", 'T&amp;A AI Metrics'!R6="Maybe", 'T&amp;A AI Metrics'!R6="Certainly Included")), "Mutually Included", IF(AND(AF2334="Exclude", 'T&amp;A AI Metrics'!R6="Exclude"), "Mutually Excluded", IF(AND(AF2334="Exclude", OR('T&amp;A AI Metrics'!R6="Include", 'T&amp;A AI Metrics'!R6="Maybe")), "Nikos Excluded, Mikhail Included", IF(AND(OR(AF2334="Include", AF2334="Maybe"), 'T&amp;A AI Metrics'!R6="Exclude"), "Nikos Included, Mikhail Excluded", "Pal")))))</f>
        <v/>
      </c>
      <c r="AI2334" s="136"/>
      <c r="AL2334" s="193"/>
      <c r="AM2334" s="109"/>
      <c r="AO2334" s="10"/>
      <c r="AP2334" s="125"/>
      <c r="AT2334" s="10"/>
      <c r="AU2334" s="10"/>
      <c r="BC2334" s="10"/>
      <c r="BG2334" s="58"/>
      <c r="BI2334" s="63"/>
      <c r="BM2334" s="10"/>
      <c r="BO2334" s="58"/>
      <c r="BQ2334" s="58" t="e">
        <f>BP2334/BN2334</f>
        <v>#DIV/0!</v>
      </c>
      <c r="BR2334" s="54">
        <f>BN2334-BP2334</f>
        <v>0</v>
      </c>
      <c r="BS2334" s="63" t="e">
        <f>1-BQ2334</f>
        <v>#DIV/0!</v>
      </c>
    </row>
    <row r="2335" spans="1:71" s="54" customFormat="1" ht="15">
      <c r="E2335" s="10"/>
      <c r="F2335" s="10"/>
      <c r="G2335" s="119"/>
      <c r="H2335" s="147"/>
      <c r="O2335" s="148"/>
      <c r="P2335" s="148"/>
      <c r="Q2335" s="10"/>
      <c r="Y2335" s="10"/>
      <c r="Z2335" s="103" t="str">
        <f t="shared" si="316"/>
        <v/>
      </c>
      <c r="AA2335" s="188"/>
      <c r="AB2335" s="124"/>
      <c r="AC2335" s="124"/>
      <c r="AD2335" s="205"/>
      <c r="AF2335" s="203"/>
      <c r="AG2335" s="102" t="str">
        <f>IF(OR(ISBLANK(AF2335), ISBLANK('T&amp;A AI Metrics'!R7)), "", IF(AND(OR(AF2335="Include", AF2335="Maybe"), OR('T&amp;A AI Metrics'!R7="Include", 'T&amp;A AI Metrics'!R7="Maybe", 'T&amp;A AI Metrics'!R7="Certainly Included")), "Mutually Included", IF(AND(AF2335="Exclude", 'T&amp;A AI Metrics'!R7="Exclude"), "Mutually Excluded", IF(AND(AF2335="Exclude", OR('T&amp;A AI Metrics'!R7="Include", 'T&amp;A AI Metrics'!R7="Maybe")), "Nikos Excluded, Mikhail Included", IF(AND(OR(AF2335="Include", AF2335="Maybe"), 'T&amp;A AI Metrics'!R7="Exclude"), "Nikos Included, Mikhail Excluded", "Pal")))))</f>
        <v/>
      </c>
      <c r="AI2335" s="136"/>
      <c r="AL2335" s="193"/>
      <c r="AM2335" s="109"/>
      <c r="AO2335" s="10"/>
      <c r="AP2335" s="125"/>
      <c r="AT2335" s="10"/>
      <c r="AU2335" s="10"/>
      <c r="BC2335" s="10"/>
      <c r="BG2335" s="58"/>
      <c r="BM2335" s="10"/>
      <c r="BO2335" s="58"/>
      <c r="BQ2335" s="58"/>
    </row>
    <row r="2336" spans="1:71" s="54" customFormat="1" ht="15">
      <c r="E2336" s="10"/>
      <c r="F2336" s="10"/>
      <c r="G2336" s="119"/>
      <c r="H2336" s="147"/>
      <c r="O2336" s="148"/>
      <c r="P2336" s="148"/>
      <c r="Q2336" s="10"/>
      <c r="Y2336" s="10"/>
      <c r="Z2336" s="103" t="str">
        <f t="shared" si="316"/>
        <v/>
      </c>
      <c r="AA2336" s="188"/>
      <c r="AB2336" s="124"/>
      <c r="AC2336" s="124"/>
      <c r="AD2336" s="205"/>
      <c r="AF2336" s="203"/>
      <c r="AG2336" s="102" t="str">
        <f>IF(OR(ISBLANK(AF2336), ISBLANK('T&amp;A AI Metrics'!R8)), "", IF(AND(OR(AF2336="Include", AF2336="Maybe"), OR('T&amp;A AI Metrics'!R8="Include", 'T&amp;A AI Metrics'!R8="Maybe", 'T&amp;A AI Metrics'!R8="Certainly Included")), "Mutually Included", IF(AND(AF2336="Exclude", 'T&amp;A AI Metrics'!R8="Exclude"), "Mutually Excluded", IF(AND(AF2336="Exclude", OR('T&amp;A AI Metrics'!R8="Include", 'T&amp;A AI Metrics'!R8="Maybe")), "Nikos Excluded, Mikhail Included", IF(AND(OR(AF2336="Include", AF2336="Maybe"), 'T&amp;A AI Metrics'!R8="Exclude"), "Nikos Included, Mikhail Excluded", "Pal")))))</f>
        <v/>
      </c>
      <c r="AI2336" s="136"/>
      <c r="AL2336" s="193"/>
      <c r="AM2336" s="109"/>
      <c r="AO2336" s="10"/>
      <c r="AP2336" s="125"/>
      <c r="AT2336" s="10"/>
      <c r="AU2336" s="10"/>
      <c r="BC2336" s="10"/>
      <c r="BH2336" s="10"/>
      <c r="BM2336" s="10"/>
    </row>
    <row r="2337" spans="5:65" s="54" customFormat="1" ht="15">
      <c r="E2337" s="10"/>
      <c r="F2337" s="10"/>
      <c r="G2337" s="119"/>
      <c r="H2337" s="147"/>
      <c r="O2337" s="148"/>
      <c r="P2337" s="148"/>
      <c r="Q2337" s="10"/>
      <c r="Y2337" s="10"/>
      <c r="Z2337" s="103" t="str">
        <f t="shared" si="316"/>
        <v/>
      </c>
      <c r="AA2337" s="188"/>
      <c r="AB2337" s="124"/>
      <c r="AC2337" s="124"/>
      <c r="AD2337" s="205"/>
      <c r="AF2337" s="203"/>
      <c r="AG2337" s="102" t="str">
        <f>IF(OR(ISBLANK(AF2337), ISBLANK('T&amp;A AI Metrics'!R9)), "", IF(AND(OR(AF2337="Include", AF2337="Maybe"), OR('T&amp;A AI Metrics'!R9="Include", 'T&amp;A AI Metrics'!R9="Maybe", 'T&amp;A AI Metrics'!R9="Certainly Included")), "Mutually Included", IF(AND(AF2337="Exclude", 'T&amp;A AI Metrics'!R9="Exclude"), "Mutually Excluded", IF(AND(AF2337="Exclude", OR('T&amp;A AI Metrics'!R9="Include", 'T&amp;A AI Metrics'!R9="Maybe")), "Nikos Excluded, Mikhail Included", IF(AND(OR(AF2337="Include", AF2337="Maybe"), 'T&amp;A AI Metrics'!R9="Exclude"), "Nikos Included, Mikhail Excluded", "Pal")))))</f>
        <v/>
      </c>
      <c r="AI2337" s="136"/>
      <c r="AL2337" s="193"/>
      <c r="AM2337" s="109"/>
      <c r="AO2337" s="10"/>
      <c r="AP2337" s="125"/>
      <c r="AT2337" s="10"/>
      <c r="AU2337" s="10"/>
      <c r="BC2337" s="10"/>
      <c r="BH2337" s="10"/>
      <c r="BM2337" s="10"/>
    </row>
    <row r="2338" spans="5:65" s="54" customFormat="1" ht="15">
      <c r="E2338" s="10"/>
      <c r="F2338" s="10"/>
      <c r="G2338" s="119"/>
      <c r="H2338" s="147"/>
      <c r="O2338" s="148"/>
      <c r="P2338" s="148"/>
      <c r="Q2338" s="10"/>
      <c r="Y2338" s="10"/>
      <c r="Z2338" s="103" t="str">
        <f t="shared" si="316"/>
        <v/>
      </c>
      <c r="AA2338" s="188"/>
      <c r="AB2338" s="124"/>
      <c r="AC2338" s="124"/>
      <c r="AD2338" s="205"/>
      <c r="AF2338" s="203"/>
      <c r="AG2338" s="102" t="str">
        <f>IF(OR(ISBLANK(AF2338), ISBLANK('T&amp;A AI Metrics'!R10)), "", IF(AND(OR(AF2338="Include", AF2338="Maybe"), OR('T&amp;A AI Metrics'!R10="Include", 'T&amp;A AI Metrics'!R10="Maybe", 'T&amp;A AI Metrics'!R10="Certainly Included")), "Mutually Included", IF(AND(AF2338="Exclude", 'T&amp;A AI Metrics'!R10="Exclude"), "Mutually Excluded", IF(AND(AF2338="Exclude", OR('T&amp;A AI Metrics'!R10="Include", 'T&amp;A AI Metrics'!R10="Maybe")), "Nikos Excluded, Mikhail Included", IF(AND(OR(AF2338="Include", AF2338="Maybe"), 'T&amp;A AI Metrics'!R10="Exclude"), "Nikos Included, Mikhail Excluded", "Pal")))))</f>
        <v/>
      </c>
      <c r="AI2338" s="136"/>
      <c r="AL2338" s="193"/>
      <c r="AM2338" s="109"/>
      <c r="AO2338" s="10"/>
      <c r="AP2338" s="125"/>
      <c r="AT2338" s="10"/>
      <c r="AU2338" s="10"/>
      <c r="BC2338" s="10"/>
      <c r="BH2338" s="10"/>
      <c r="BM2338" s="10"/>
    </row>
    <row r="2339" spans="5:65" s="54" customFormat="1" ht="15">
      <c r="E2339" s="10"/>
      <c r="F2339" s="10"/>
      <c r="G2339" s="119"/>
      <c r="H2339" s="147"/>
      <c r="O2339" s="148"/>
      <c r="P2339" s="148"/>
      <c r="Q2339" s="10"/>
      <c r="V2339" s="10"/>
      <c r="W2339" s="10"/>
      <c r="X2339" s="10"/>
      <c r="Y2339" s="10"/>
      <c r="Z2339" s="103" t="str">
        <f t="shared" si="316"/>
        <v/>
      </c>
      <c r="AA2339" s="140"/>
      <c r="AB2339" s="126"/>
      <c r="AC2339" s="126"/>
      <c r="AD2339" s="205"/>
      <c r="AF2339" s="203"/>
      <c r="AG2339" s="102" t="str">
        <f>IF(OR(ISBLANK(AF2339), ISBLANK('T&amp;A AI Metrics'!R11)), "", IF(AND(OR(AF2339="Include", AF2339="Maybe"), OR('T&amp;A AI Metrics'!R11="Include", 'T&amp;A AI Metrics'!R11="Maybe", 'T&amp;A AI Metrics'!R11="Certainly Included")), "Mutually Included", IF(AND(AF2339="Exclude", 'T&amp;A AI Metrics'!R11="Exclude"), "Mutually Excluded", IF(AND(AF2339="Exclude", OR('T&amp;A AI Metrics'!R11="Include", 'T&amp;A AI Metrics'!R11="Maybe")), "Nikos Excluded, Mikhail Included", IF(AND(OR(AF2339="Include", AF2339="Maybe"), 'T&amp;A AI Metrics'!R11="Exclude"), "Nikos Included, Mikhail Excluded", "Pal")))))</f>
        <v/>
      </c>
      <c r="AI2339" s="136"/>
      <c r="AL2339" s="193"/>
      <c r="AM2339" s="109"/>
      <c r="AO2339" s="10"/>
      <c r="AP2339" s="125"/>
      <c r="AT2339" s="10"/>
      <c r="AU2339" s="10"/>
      <c r="BC2339" s="10"/>
      <c r="BH2339" s="10"/>
      <c r="BM2339" s="10"/>
    </row>
    <row r="2340" spans="5:65" s="54" customFormat="1" ht="15">
      <c r="E2340" s="10"/>
      <c r="F2340" s="10"/>
      <c r="G2340" s="119"/>
      <c r="H2340" s="147"/>
      <c r="O2340" s="148"/>
      <c r="P2340" s="148"/>
      <c r="Q2340" s="10"/>
      <c r="V2340" s="100"/>
      <c r="W2340" s="100"/>
      <c r="X2340" s="100"/>
      <c r="Y2340" s="130"/>
      <c r="Z2340" s="103" t="str">
        <f t="shared" si="316"/>
        <v/>
      </c>
      <c r="AA2340" s="141"/>
      <c r="AB2340" s="127"/>
      <c r="AC2340" s="127"/>
      <c r="AD2340" s="205"/>
      <c r="AF2340" s="203"/>
      <c r="AG2340" s="102" t="str">
        <f>IF(OR(ISBLANK(AF2340), ISBLANK('T&amp;A AI Metrics'!R12)), "", IF(AND(OR(AF2340="Include", AF2340="Maybe"), OR('T&amp;A AI Metrics'!R12="Include", 'T&amp;A AI Metrics'!R12="Maybe", 'T&amp;A AI Metrics'!R12="Certainly Included")), "Mutually Included", IF(AND(AF2340="Exclude", 'T&amp;A AI Metrics'!R12="Exclude"), "Mutually Excluded", IF(AND(AF2340="Exclude", OR('T&amp;A AI Metrics'!R12="Include", 'T&amp;A AI Metrics'!R12="Maybe")), "Nikos Excluded, Mikhail Included", IF(AND(OR(AF2340="Include", AF2340="Maybe"), 'T&amp;A AI Metrics'!R12="Exclude"), "Nikos Included, Mikhail Excluded", "Pal")))))</f>
        <v/>
      </c>
      <c r="AI2340" s="136"/>
      <c r="AL2340" s="193"/>
      <c r="AM2340" s="109"/>
      <c r="AO2340" s="10"/>
      <c r="AP2340" s="125"/>
      <c r="AT2340" s="10"/>
      <c r="AU2340" s="10"/>
      <c r="BC2340" s="10"/>
      <c r="BH2340" s="10"/>
      <c r="BM2340" s="10"/>
    </row>
    <row r="2341" spans="5:65" s="54" customFormat="1" ht="15">
      <c r="E2341" s="10"/>
      <c r="F2341" s="10"/>
      <c r="G2341" s="119"/>
      <c r="H2341" s="147"/>
      <c r="O2341" s="148"/>
      <c r="P2341" s="148"/>
      <c r="Q2341" s="10"/>
      <c r="V2341" s="100"/>
      <c r="W2341" s="100"/>
      <c r="X2341" s="100"/>
      <c r="Y2341" s="130"/>
      <c r="Z2341" s="103" t="str">
        <f t="shared" si="316"/>
        <v/>
      </c>
      <c r="AA2341" s="141"/>
      <c r="AB2341" s="127"/>
      <c r="AC2341" s="127"/>
      <c r="AD2341" s="205"/>
      <c r="AF2341" s="203"/>
      <c r="AG2341" s="102" t="str">
        <f>IF(OR(ISBLANK(AF2341), ISBLANK('T&amp;A AI Metrics'!R13)), "", IF(AND(OR(AF2341="Include", AF2341="Maybe"), OR('T&amp;A AI Metrics'!R13="Include", 'T&amp;A AI Metrics'!R13="Maybe", 'T&amp;A AI Metrics'!R13="Certainly Included")), "Mutually Included", IF(AND(AF2341="Exclude", 'T&amp;A AI Metrics'!R13="Exclude"), "Mutually Excluded", IF(AND(AF2341="Exclude", OR('T&amp;A AI Metrics'!R13="Include", 'T&amp;A AI Metrics'!R13="Maybe")), "Nikos Excluded, Mikhail Included", IF(AND(OR(AF2341="Include", AF2341="Maybe"), 'T&amp;A AI Metrics'!R13="Exclude"), "Nikos Included, Mikhail Excluded", "Pal")))))</f>
        <v/>
      </c>
      <c r="AI2341" s="136"/>
      <c r="AL2341" s="193"/>
      <c r="AM2341" s="109"/>
      <c r="AO2341" s="10"/>
      <c r="AP2341" s="125"/>
      <c r="AT2341" s="10"/>
      <c r="AU2341" s="10"/>
      <c r="BC2341" s="10"/>
      <c r="BH2341" s="10"/>
      <c r="BM2341" s="10"/>
    </row>
    <row r="2342" spans="5:65" s="54" customFormat="1" ht="15">
      <c r="E2342" s="10"/>
      <c r="F2342" s="10"/>
      <c r="G2342" s="119"/>
      <c r="H2342" s="147"/>
      <c r="O2342" s="148"/>
      <c r="P2342" s="148"/>
      <c r="Q2342" s="10"/>
      <c r="Y2342" s="10"/>
      <c r="Z2342" s="103" t="str">
        <f t="shared" si="316"/>
        <v/>
      </c>
      <c r="AA2342" s="188"/>
      <c r="AB2342" s="124"/>
      <c r="AC2342" s="124"/>
      <c r="AD2342" s="205"/>
      <c r="AF2342" s="203"/>
      <c r="AG2342" s="102" t="str">
        <f t="shared" ref="AG2342:AG2348" si="319">IF(OR(ISBLANK(AF2342), ISBLANK(AD2342)), "", IF(AND(OR(AF2342="Include", AF2342="Maybe"), OR(AD2342="Include", AD2342="Maybe", AD2342="Certainly Included")), "Mutually Included", IF(AND(AF2342="Exclude", AD2342="Exclude"), "Mutually Excluded", IF(AND(AF2342="Exclude", OR(AD2342="Include", AD2342="Maybe")), "Nikos Excluded, Mikhail Included", IF(AND(OR(AF2342="Include", AF2342="Maybe"), AD2342="Exclude"), "Nikos Included, Mikhail Excluded", "Pal")))))</f>
        <v/>
      </c>
      <c r="AI2342" s="136"/>
      <c r="AL2342" s="193"/>
      <c r="AM2342" s="109"/>
      <c r="AO2342" s="10"/>
      <c r="AP2342" s="125"/>
      <c r="AT2342" s="10"/>
      <c r="AU2342" s="10"/>
      <c r="BC2342" s="10"/>
      <c r="BH2342" s="10"/>
      <c r="BM2342" s="10"/>
    </row>
    <row r="2343" spans="5:65" s="54" customFormat="1" ht="15">
      <c r="E2343" s="10"/>
      <c r="F2343" s="10"/>
      <c r="G2343" s="119"/>
      <c r="H2343" s="147"/>
      <c r="O2343" s="148"/>
      <c r="P2343" s="148"/>
      <c r="Q2343" s="10"/>
      <c r="Y2343" s="10"/>
      <c r="Z2343" s="103" t="str">
        <f t="shared" si="316"/>
        <v/>
      </c>
      <c r="AA2343" s="188"/>
      <c r="AB2343" s="124"/>
      <c r="AC2343" s="124"/>
      <c r="AD2343" s="205"/>
      <c r="AF2343" s="203"/>
      <c r="AG2343" s="102" t="str">
        <f t="shared" si="319"/>
        <v/>
      </c>
      <c r="AI2343" s="136"/>
      <c r="AL2343" s="193"/>
      <c r="AM2343" s="109"/>
      <c r="AO2343" s="10"/>
      <c r="AP2343" s="125"/>
      <c r="AT2343" s="10"/>
      <c r="AU2343" s="10"/>
      <c r="BC2343" s="10"/>
      <c r="BH2343" s="10"/>
      <c r="BM2343" s="10"/>
    </row>
    <row r="2344" spans="5:65" s="54" customFormat="1" ht="15">
      <c r="E2344" s="10"/>
      <c r="F2344" s="10"/>
      <c r="G2344" s="119"/>
      <c r="H2344" s="147"/>
      <c r="O2344" s="148"/>
      <c r="P2344" s="148"/>
      <c r="Q2344" s="10"/>
      <c r="Y2344" s="10"/>
      <c r="Z2344" s="103" t="str">
        <f t="shared" si="316"/>
        <v/>
      </c>
      <c r="AA2344" s="188"/>
      <c r="AB2344" s="124"/>
      <c r="AC2344" s="124"/>
      <c r="AD2344" s="205"/>
      <c r="AF2344" s="203"/>
      <c r="AG2344" s="102" t="str">
        <f t="shared" si="319"/>
        <v/>
      </c>
      <c r="AI2344" s="136"/>
      <c r="AL2344" s="193"/>
      <c r="AM2344" s="109"/>
      <c r="AO2344" s="10"/>
      <c r="AP2344" s="125"/>
      <c r="AT2344" s="10"/>
      <c r="AU2344" s="10"/>
      <c r="BC2344" s="10"/>
      <c r="BH2344" s="10"/>
      <c r="BM2344" s="10"/>
    </row>
    <row r="2345" spans="5:65" s="54" customFormat="1" ht="15">
      <c r="E2345" s="10"/>
      <c r="F2345" s="10"/>
      <c r="G2345" s="119"/>
      <c r="H2345" s="147"/>
      <c r="O2345" s="148"/>
      <c r="P2345" s="148"/>
      <c r="Q2345" s="10"/>
      <c r="Y2345" s="10"/>
      <c r="Z2345" s="103" t="str">
        <f t="shared" si="316"/>
        <v/>
      </c>
      <c r="AA2345" s="188"/>
      <c r="AB2345" s="124"/>
      <c r="AC2345" s="124"/>
      <c r="AD2345" s="205"/>
      <c r="AF2345" s="203"/>
      <c r="AG2345" s="102" t="str">
        <f t="shared" si="319"/>
        <v/>
      </c>
      <c r="AI2345" s="136"/>
      <c r="AL2345" s="193"/>
      <c r="AM2345" s="109"/>
      <c r="AO2345" s="10"/>
      <c r="AP2345" s="125"/>
      <c r="AT2345" s="10"/>
      <c r="AU2345" s="10"/>
      <c r="BC2345" s="10"/>
      <c r="BH2345" s="10"/>
      <c r="BM2345" s="10"/>
    </row>
    <row r="2346" spans="5:65" s="54" customFormat="1" ht="15">
      <c r="E2346" s="10"/>
      <c r="F2346" s="10"/>
      <c r="G2346" s="119"/>
      <c r="H2346" s="147"/>
      <c r="O2346" s="148"/>
      <c r="P2346" s="148"/>
      <c r="Q2346" s="10"/>
      <c r="Y2346" s="10"/>
      <c r="Z2346" s="103" t="str">
        <f t="shared" si="316"/>
        <v/>
      </c>
      <c r="AA2346" s="188"/>
      <c r="AB2346" s="124"/>
      <c r="AC2346" s="124"/>
      <c r="AD2346" s="205"/>
      <c r="AF2346" s="203"/>
      <c r="AG2346" s="102" t="str">
        <f t="shared" si="319"/>
        <v/>
      </c>
      <c r="AI2346" s="136"/>
      <c r="AL2346" s="193"/>
      <c r="AM2346" s="109"/>
      <c r="AO2346" s="10"/>
      <c r="AP2346" s="125"/>
      <c r="AT2346" s="10"/>
      <c r="AU2346" s="10"/>
      <c r="BC2346" s="10"/>
      <c r="BH2346" s="10"/>
      <c r="BM2346" s="10"/>
    </row>
    <row r="2347" spans="5:65" s="54" customFormat="1" ht="15">
      <c r="Y2347" s="10"/>
      <c r="Z2347" s="103" t="str">
        <f t="shared" si="316"/>
        <v/>
      </c>
      <c r="AA2347" s="188"/>
      <c r="AB2347" s="124"/>
      <c r="AC2347" s="124"/>
      <c r="AD2347" s="205"/>
      <c r="AF2347" s="203"/>
      <c r="AG2347" s="102" t="str">
        <f t="shared" si="319"/>
        <v/>
      </c>
      <c r="AI2347" s="136"/>
      <c r="AL2347" s="193"/>
      <c r="AM2347" s="109"/>
      <c r="AO2347" s="10"/>
      <c r="AP2347" s="125"/>
      <c r="AT2347" s="10"/>
      <c r="AU2347" s="10"/>
    </row>
    <row r="2348" spans="5:65" s="54" customFormat="1" ht="15">
      <c r="Y2348" s="10"/>
      <c r="Z2348" s="103" t="str">
        <f t="shared" si="316"/>
        <v/>
      </c>
      <c r="AA2348" s="188"/>
      <c r="AB2348" s="124"/>
      <c r="AC2348" s="124"/>
      <c r="AD2348" s="205"/>
      <c r="AF2348" s="203"/>
      <c r="AG2348" s="102" t="str">
        <f t="shared" si="319"/>
        <v/>
      </c>
      <c r="AI2348" s="136"/>
      <c r="AL2348" s="193"/>
      <c r="AM2348" s="109"/>
      <c r="AO2348" s="10"/>
      <c r="AP2348" s="10"/>
      <c r="AS2348" s="58"/>
    </row>
  </sheetData>
  <autoFilter ref="A1:BS2299" xr:uid="{FAADE54A-F298-4A3D-BDAE-159F9987CB58}"/>
  <sortState xmlns:xlrd2="http://schemas.microsoft.com/office/spreadsheetml/2017/richdata2" ref="A2:M2348">
    <sortCondition ref="A1:A2348"/>
  </sortState>
  <conditionalFormatting sqref="D2:G1014 D1015:F1870 G1015:G1876 D1877:G1877 G1878:G2299 D1879:F2299 D2323:G1048576">
    <cfRule type="cellIs" dxfId="170" priority="436" operator="equal">
      <formula>0</formula>
    </cfRule>
  </conditionalFormatting>
  <conditionalFormatting sqref="J2:J2299">
    <cfRule type="containsText" dxfId="169" priority="432" operator="containsText" text="Mutually Excluded">
      <formula>NOT(ISERROR(SEARCH("Mutually Excluded",J2)))</formula>
    </cfRule>
    <cfRule type="containsText" dxfId="168" priority="433" operator="containsText" text="Mutually Included">
      <formula>NOT(ISERROR(SEARCH("Mutually Included",J2)))</formula>
    </cfRule>
  </conditionalFormatting>
  <conditionalFormatting sqref="J2:L41 J42:M43 J44:L49 J50 J51:L450 J451:M451 J452:L519 J520:M520 J521:L1125 J1126:M1126 J1127:L1130 J1131:M1131 J1132:L1146 J1147:M1147 J1148:L1154 J1155:M1155 J1156:L1311 J1312:M1312 J1313:L1332 J1333:M1333 J1334:L1354 J1355:M1355 J1356:L1378 J1379:M1379 J1380:L1646 J1647:M1647 J1648:L1788 J1789:M1789 J1790:L1790 J1791 J1792:L1827 J1828:M1828 J1829:L1845 J1846:M1846 J1847:L1916 J1917:M1917 J1918:L1919 J1920:M1920 J1921:L1936 J1937 J1938:L2200 J2201:J2202 J2203:L2299 K715:M715 K1724:M1724 L1791 L1937 L2201">
    <cfRule type="containsText" dxfId="167" priority="435" operator="containsText" text="CONFLICT">
      <formula>NOT(ISERROR(SEARCH("CONFLICT",J2)))</formula>
    </cfRule>
  </conditionalFormatting>
  <conditionalFormatting sqref="K818">
    <cfRule type="containsText" dxfId="166" priority="321" operator="containsText" text="Mutually Excluded">
      <formula>NOT(ISERROR(SEARCH("Mutually Excluded",K818)))</formula>
    </cfRule>
    <cfRule type="containsText" dxfId="165" priority="321" operator="containsText" text="Mutually Included">
      <formula>NOT(ISERROR(SEARCH("Mutually Included",K818)))</formula>
    </cfRule>
  </conditionalFormatting>
  <conditionalFormatting sqref="K825:K826">
    <cfRule type="containsText" dxfId="164" priority="307" operator="containsText" text="Mutually Excluded">
      <formula>NOT(ISERROR(SEARCH("Mutually Excluded",K825)))</formula>
    </cfRule>
    <cfRule type="containsText" dxfId="163" priority="308" operator="containsText" text="Mutually Included">
      <formula>NOT(ISERROR(SEARCH("Mutually Included",K825)))</formula>
    </cfRule>
  </conditionalFormatting>
  <conditionalFormatting sqref="K818:L818">
    <cfRule type="containsText" dxfId="162" priority="437" operator="containsText" text="CONFLICT">
      <formula>NOT(ISERROR(SEARCH("CONFLICT",K818)))</formula>
    </cfRule>
  </conditionalFormatting>
  <conditionalFormatting sqref="K825:L826">
    <cfRule type="containsText" dxfId="161" priority="309" operator="containsText" text="CONFLICT">
      <formula>NOT(ISERROR(SEARCH("CONFLICT",K825)))</formula>
    </cfRule>
  </conditionalFormatting>
  <conditionalFormatting sqref="K1020:L1020">
    <cfRule type="containsText" dxfId="160" priority="416" operator="containsText" text="CONFLICT">
      <formula>NOT(ISERROR(SEARCH("CONFLICT",K1020)))</formula>
    </cfRule>
  </conditionalFormatting>
  <conditionalFormatting sqref="M1:M1916 M1921:M2194 V2339:Y2339">
    <cfRule type="containsText" dxfId="159" priority="268" operator="containsText" text="Include">
      <formula>NOT(ISERROR(SEARCH("Include",M1)))</formula>
    </cfRule>
  </conditionalFormatting>
  <conditionalFormatting sqref="M20">
    <cfRule type="containsText" dxfId="158" priority="430" operator="containsText" text="CONFLICT">
      <formula>NOT(ISERROR(SEARCH("CONFLICT",M20)))</formula>
    </cfRule>
  </conditionalFormatting>
  <conditionalFormatting sqref="M36:M37">
    <cfRule type="containsText" dxfId="157" priority="429" operator="containsText" text="CONFLICT">
      <formula>NOT(ISERROR(SEARCH("CONFLICT",M36)))</formula>
    </cfRule>
  </conditionalFormatting>
  <conditionalFormatting sqref="M40:M41">
    <cfRule type="containsText" dxfId="156" priority="427" operator="containsText" text="CONFLICT">
      <formula>NOT(ISERROR(SEARCH("CONFLICT",M40)))</formula>
    </cfRule>
  </conditionalFormatting>
  <conditionalFormatting sqref="M49">
    <cfRule type="containsText" dxfId="155" priority="426" operator="containsText" text="CONFLICT">
      <formula>NOT(ISERROR(SEARCH("CONFLICT",M49)))</formula>
    </cfRule>
  </conditionalFormatting>
  <conditionalFormatting sqref="M70">
    <cfRule type="containsText" dxfId="154" priority="425" operator="containsText" text="CONFLICT">
      <formula>NOT(ISERROR(SEARCH("CONFLICT",M70)))</formula>
    </cfRule>
  </conditionalFormatting>
  <conditionalFormatting sqref="M115">
    <cfRule type="containsText" dxfId="153" priority="424" operator="containsText" text="CONFLICT">
      <formula>NOT(ISERROR(SEARCH("CONFLICT",M115)))</formula>
    </cfRule>
  </conditionalFormatting>
  <conditionalFormatting sqref="M194">
    <cfRule type="containsText" dxfId="152" priority="423" operator="containsText" text="CONFLICT">
      <formula>NOT(ISERROR(SEARCH("CONFLICT",M194)))</formula>
    </cfRule>
  </conditionalFormatting>
  <conditionalFormatting sqref="M243:M244">
    <cfRule type="containsText" dxfId="151" priority="421" operator="containsText" text="CONFLICT">
      <formula>NOT(ISERROR(SEARCH("CONFLICT",M243)))</formula>
    </cfRule>
  </conditionalFormatting>
  <conditionalFormatting sqref="M336">
    <cfRule type="containsText" dxfId="150" priority="420" operator="containsText" text="CONFLICT">
      <formula>NOT(ISERROR(SEARCH("CONFLICT",M336)))</formula>
    </cfRule>
  </conditionalFormatting>
  <conditionalFormatting sqref="M573">
    <cfRule type="containsText" dxfId="149" priority="419" operator="containsText" text="CONFLICT">
      <formula>NOT(ISERROR(SEARCH("CONFLICT",M573)))</formula>
    </cfRule>
  </conditionalFormatting>
  <conditionalFormatting sqref="M778">
    <cfRule type="containsText" dxfId="148" priority="415" operator="containsText" text="CONFLICT">
      <formula>NOT(ISERROR(SEARCH("CONFLICT",M778)))</formula>
    </cfRule>
  </conditionalFormatting>
  <conditionalFormatting sqref="M783">
    <cfRule type="containsText" dxfId="147" priority="414" operator="containsText" text="CONFLICT">
      <formula>NOT(ISERROR(SEARCH("CONFLICT",M783)))</formula>
    </cfRule>
  </conditionalFormatting>
  <conditionalFormatting sqref="M785">
    <cfRule type="containsText" dxfId="146" priority="413" operator="containsText" text="CONFLICT">
      <formula>NOT(ISERROR(SEARCH("CONFLICT",M785)))</formula>
    </cfRule>
  </conditionalFormatting>
  <conditionalFormatting sqref="M788:M789">
    <cfRule type="containsText" dxfId="145" priority="412" operator="containsText" text="CONFLICT">
      <formula>NOT(ISERROR(SEARCH("CONFLICT",M788)))</formula>
    </cfRule>
  </conditionalFormatting>
  <conditionalFormatting sqref="M992">
    <cfRule type="containsText" dxfId="144" priority="409" operator="containsText" text="CONFLICT">
      <formula>NOT(ISERROR(SEARCH("CONFLICT",M992)))</formula>
    </cfRule>
  </conditionalFormatting>
  <conditionalFormatting sqref="M995:M996">
    <cfRule type="containsText" dxfId="143" priority="410" operator="containsText" text="CONFLICT">
      <formula>NOT(ISERROR(SEARCH("CONFLICT",M995)))</formula>
    </cfRule>
  </conditionalFormatting>
  <conditionalFormatting sqref="M1797">
    <cfRule type="containsText" dxfId="142" priority="408" operator="containsText" text="CONFLICT">
      <formula>NOT(ISERROR(SEARCH("CONFLICT",M1797)))</formula>
    </cfRule>
  </conditionalFormatting>
  <conditionalFormatting sqref="M1814">
    <cfRule type="containsText" dxfId="141" priority="407" operator="containsText" text="CONFLICT">
      <formula>NOT(ISERROR(SEARCH("CONFLICT",M1814)))</formula>
    </cfRule>
  </conditionalFormatting>
  <conditionalFormatting sqref="M1816">
    <cfRule type="containsText" dxfId="140" priority="406" operator="containsText" text="CONFLICT">
      <formula>NOT(ISERROR(SEARCH("CONFLICT",M1816)))</formula>
    </cfRule>
  </conditionalFormatting>
  <conditionalFormatting sqref="M2195">
    <cfRule type="containsText" dxfId="139" priority="404" operator="containsText" text="CONFLICT">
      <formula>NOT(ISERROR(SEARCH("CONFLICT",M2195)))</formula>
    </cfRule>
  </conditionalFormatting>
  <conditionalFormatting sqref="M1918:M1919 M2196:M2201 M2203:M2299 M2323:M2324 M2326:M2328 M2349:M1048576">
    <cfRule type="containsText" dxfId="138" priority="405" operator="containsText" text="Include">
      <formula>NOT(ISERROR(SEARCH("Include",M1918)))</formula>
    </cfRule>
  </conditionalFormatting>
  <conditionalFormatting sqref="AA2339:AC2339">
    <cfRule type="containsText" dxfId="137" priority="399" operator="containsText" text="Include">
      <formula>NOT(ISERROR(SEARCH("Include",AA2339)))</formula>
    </cfRule>
  </conditionalFormatting>
  <conditionalFormatting sqref="W2:W21 W23:W2299">
    <cfRule type="cellIs" dxfId="136" priority="9" operator="equal">
      <formula>"Exclude"</formula>
    </cfRule>
  </conditionalFormatting>
  <conditionalFormatting sqref="W2:W2299">
    <cfRule type="cellIs" dxfId="135" priority="1" operator="equal">
      <formula>"Include"</formula>
    </cfRule>
  </conditionalFormatting>
  <conditionalFormatting sqref="AC309:AD309">
    <cfRule type="cellIs" dxfId="134" priority="371" operator="equal">
      <formula>"Include"</formula>
    </cfRule>
    <cfRule type="cellIs" dxfId="133" priority="372" operator="equal">
      <formula>"Exclude"</formula>
    </cfRule>
  </conditionalFormatting>
  <conditionalFormatting sqref="AC331:AD331">
    <cfRule type="cellIs" dxfId="132" priority="367" operator="equal">
      <formula>"Include"</formula>
    </cfRule>
    <cfRule type="cellIs" dxfId="131" priority="368" operator="equal">
      <formula>"Exclude"</formula>
    </cfRule>
  </conditionalFormatting>
  <conditionalFormatting sqref="AC509:AD509">
    <cfRule type="cellIs" dxfId="130" priority="363" operator="equal">
      <formula>"Include"</formula>
    </cfRule>
    <cfRule type="cellIs" dxfId="129" priority="364" operator="equal">
      <formula>"Exclude"</formula>
    </cfRule>
  </conditionalFormatting>
  <conditionalFormatting sqref="AC530:AD530">
    <cfRule type="cellIs" dxfId="128" priority="359" operator="equal">
      <formula>"Include"</formula>
    </cfRule>
    <cfRule type="cellIs" dxfId="127" priority="360" operator="equal">
      <formula>"Exclude"</formula>
    </cfRule>
  </conditionalFormatting>
  <conditionalFormatting sqref="AC539:AD539">
    <cfRule type="cellIs" dxfId="126" priority="355" operator="equal">
      <formula>"Include"</formula>
    </cfRule>
    <cfRule type="cellIs" dxfId="125" priority="356" operator="equal">
      <formula>"Exclude"</formula>
    </cfRule>
  </conditionalFormatting>
  <conditionalFormatting sqref="AC1800:AD1800">
    <cfRule type="cellIs" dxfId="124" priority="351" operator="equal">
      <formula>"Include"</formula>
    </cfRule>
    <cfRule type="cellIs" dxfId="123" priority="352" operator="equal">
      <formula>"Exclude"</formula>
    </cfRule>
  </conditionalFormatting>
  <conditionalFormatting sqref="AC1818:AD1818">
    <cfRule type="cellIs" dxfId="122" priority="331" operator="equal">
      <formula>"Include"</formula>
    </cfRule>
    <cfRule type="cellIs" dxfId="121" priority="332" operator="equal">
      <formula>"Exclude"</formula>
    </cfRule>
  </conditionalFormatting>
  <conditionalFormatting sqref="AC1853:AD1853">
    <cfRule type="cellIs" dxfId="120" priority="347" operator="equal">
      <formula>"Include"</formula>
    </cfRule>
    <cfRule type="cellIs" dxfId="119" priority="348" operator="equal">
      <formula>"Exclude"</formula>
    </cfRule>
  </conditionalFormatting>
  <conditionalFormatting sqref="AC1859:AD1859">
    <cfRule type="cellIs" dxfId="118" priority="343" operator="equal">
      <formula>"Include"</formula>
    </cfRule>
    <cfRule type="cellIs" dxfId="117" priority="344" operator="equal">
      <formula>"Exclude"</formula>
    </cfRule>
  </conditionalFormatting>
  <conditionalFormatting sqref="AC1861:AD1861">
    <cfRule type="cellIs" dxfId="116" priority="339" operator="equal">
      <formula>"Include"</formula>
    </cfRule>
    <cfRule type="cellIs" dxfId="115" priority="340" operator="equal">
      <formula>"Exclude"</formula>
    </cfRule>
  </conditionalFormatting>
  <conditionalFormatting sqref="AC1981:AD1981">
    <cfRule type="cellIs" dxfId="114" priority="335" operator="equal">
      <formula>"Include"</formula>
    </cfRule>
    <cfRule type="cellIs" dxfId="113" priority="336" operator="equal">
      <formula>"Exclude"</formula>
    </cfRule>
  </conditionalFormatting>
  <conditionalFormatting sqref="AR2348">
    <cfRule type="containsText" dxfId="112" priority="395" operator="containsText" text="Include">
      <formula>NOT(ISERROR(SEARCH("Include",AR2348)))</formula>
    </cfRule>
  </conditionalFormatting>
  <conditionalFormatting sqref="BM2331:BM2334">
    <cfRule type="cellIs" dxfId="111" priority="387" operator="equal">
      <formula>0</formula>
    </cfRule>
  </conditionalFormatting>
  <conditionalFormatting sqref="BM2330:BO2330 BM2335:BN2335">
    <cfRule type="cellIs" dxfId="110" priority="388" operator="equal">
      <formula>0</formula>
    </cfRule>
  </conditionalFormatting>
  <conditionalFormatting sqref="BN2331:BO2331 BO2332:BO2335 BN2332:BN2333">
    <cfRule type="cellIs" dxfId="109" priority="385" operator="equal">
      <formula>0</formula>
    </cfRule>
  </conditionalFormatting>
  <conditionalFormatting sqref="BO2330:BO2335">
    <cfRule type="containsText" dxfId="108" priority="384" operator="containsText" text="Include">
      <formula>NOT(ISERROR(SEARCH("Include",BO2330)))</formula>
    </cfRule>
  </conditionalFormatting>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C8E43-3B2C-4930-8758-624CBB680BFB}">
  <sheetPr>
    <tabColor rgb="FF002060"/>
  </sheetPr>
  <dimension ref="A1:BE18"/>
  <sheetViews>
    <sheetView tabSelected="1" topLeftCell="A2" workbookViewId="0">
      <selection activeCell="Z2" sqref="Z2"/>
    </sheetView>
  </sheetViews>
  <sheetFormatPr defaultRowHeight="15"/>
  <cols>
    <col min="1" max="1" width="15.140625" customWidth="1"/>
    <col min="4" max="4" width="12.85546875" customWidth="1"/>
    <col min="5" max="5" width="13.7109375" customWidth="1"/>
    <col min="7" max="7" width="20.5703125" customWidth="1"/>
    <col min="8" max="8" width="11.42578125" customWidth="1"/>
    <col min="9" max="9" width="11.7109375" bestFit="1" customWidth="1"/>
    <col min="11" max="11" width="11.85546875" customWidth="1"/>
    <col min="13" max="13" width="13.5703125" customWidth="1"/>
    <col min="14" max="14" width="13.7109375" customWidth="1"/>
    <col min="15" max="15" width="18" customWidth="1"/>
    <col min="16" max="17" width="11.5703125" bestFit="1" customWidth="1"/>
    <col min="18" max="18" width="11.42578125" customWidth="1"/>
    <col min="20" max="20" width="13.140625" customWidth="1"/>
    <col min="25" max="25" width="11.85546875" customWidth="1"/>
    <col min="26" max="26" width="16.7109375" customWidth="1"/>
    <col min="30" max="30" width="18.7109375" customWidth="1"/>
    <col min="36" max="36" width="11.7109375" customWidth="1"/>
    <col min="37" max="37" width="10.28515625" customWidth="1"/>
    <col min="40" max="40" width="16.28515625" bestFit="1" customWidth="1"/>
    <col min="41" max="41" width="8.42578125" bestFit="1" customWidth="1"/>
    <col min="42" max="42" width="12.5703125" bestFit="1" customWidth="1"/>
    <col min="43" max="43" width="21.7109375" bestFit="1" customWidth="1"/>
    <col min="44" max="44" width="31.7109375" bestFit="1" customWidth="1"/>
    <col min="45" max="45" width="22.140625" bestFit="1" customWidth="1"/>
    <col min="46" max="46" width="16" bestFit="1" customWidth="1"/>
    <col min="50" max="50" width="24.7109375" bestFit="1" customWidth="1"/>
    <col min="51" max="51" width="12.42578125" bestFit="1" customWidth="1"/>
    <col min="52" max="52" width="13.42578125" bestFit="1" customWidth="1"/>
    <col min="53" max="53" width="21.7109375" bestFit="1" customWidth="1"/>
    <col min="54" max="54" width="31.7109375" bestFit="1" customWidth="1"/>
    <col min="55" max="55" width="22.140625" bestFit="1" customWidth="1"/>
    <col min="56" max="56" width="16" bestFit="1" customWidth="1"/>
    <col min="57" max="57" width="11.42578125" bestFit="1" customWidth="1"/>
  </cols>
  <sheetData>
    <row r="1" spans="1:57" ht="15.75" thickBot="1"/>
    <row r="2" spans="1:57" ht="45" customHeight="1" thickBot="1">
      <c r="A2" s="235" t="s">
        <v>3126</v>
      </c>
      <c r="B2" s="236"/>
      <c r="C2" s="236"/>
      <c r="D2" s="236"/>
      <c r="E2" s="236"/>
      <c r="F2" s="236"/>
      <c r="G2" s="237"/>
      <c r="K2" s="235" t="s">
        <v>3127</v>
      </c>
      <c r="L2" s="236"/>
      <c r="M2" s="236"/>
      <c r="N2" s="236"/>
      <c r="O2" s="236"/>
      <c r="P2" s="236"/>
      <c r="Q2" s="237"/>
    </row>
    <row r="3" spans="1:57" ht="70.5" customHeight="1">
      <c r="A3" s="210" t="s">
        <v>3128</v>
      </c>
      <c r="B3" s="211" t="s">
        <v>2912</v>
      </c>
      <c r="C3" s="212" t="s">
        <v>2913</v>
      </c>
      <c r="D3" s="211" t="s">
        <v>3129</v>
      </c>
      <c r="E3" s="211" t="s">
        <v>3130</v>
      </c>
      <c r="F3" s="211" t="s">
        <v>3124</v>
      </c>
      <c r="G3" s="213" t="s">
        <v>3131</v>
      </c>
      <c r="H3" s="1"/>
      <c r="K3" s="210" t="s">
        <v>3132</v>
      </c>
      <c r="L3" s="211" t="s">
        <v>2912</v>
      </c>
      <c r="M3" s="212" t="s">
        <v>2913</v>
      </c>
      <c r="N3" s="211" t="s">
        <v>3129</v>
      </c>
      <c r="O3" s="211" t="s">
        <v>3130</v>
      </c>
      <c r="P3" s="211" t="s">
        <v>3124</v>
      </c>
      <c r="Q3" s="213" t="s">
        <v>3131</v>
      </c>
      <c r="R3" s="1"/>
      <c r="T3" s="10"/>
      <c r="U3" s="10"/>
      <c r="V3" s="10"/>
      <c r="W3" s="10"/>
      <c r="X3" s="10"/>
      <c r="Y3" s="10"/>
      <c r="Z3" s="10"/>
      <c r="AD3" s="1" t="str">
        <f>'T&amp;A AI Metrics'!J2</f>
        <v>Ai+Human1 vs
Human1+Human2</v>
      </c>
      <c r="AE3" s="1" t="str">
        <f>'T&amp;A AI Metrics'!K2</f>
        <v>COUNTS</v>
      </c>
      <c r="AF3" s="1" t="str">
        <f>'T&amp;A AI Metrics'!L2</f>
        <v>%</v>
      </c>
      <c r="AG3" s="1" t="str">
        <f>'T&amp;A AI Metrics'!M2</f>
        <v>Final Inclusion COUNTS</v>
      </c>
      <c r="AH3" s="1" t="str">
        <f>'T&amp;A AI Metrics'!O2</f>
        <v>Final Inclusion % before alignment</v>
      </c>
      <c r="AI3" s="1" t="str">
        <f>'T&amp;A AI Metrics'!Q2</f>
        <v>Final Exclusion COUNTS</v>
      </c>
      <c r="AJ3" s="1" t="str">
        <f>'T&amp;A AI Metrics'!R2</f>
        <v>Final Exclusion %</v>
      </c>
      <c r="AK3" s="1"/>
    </row>
    <row r="4" spans="1:57" ht="30">
      <c r="A4" s="159" t="s">
        <v>3005</v>
      </c>
      <c r="B4" s="10">
        <f>COUNTIF('Results Tab (Master Tab)'!J2:J2299,"MUTUALLY INCLUDED")</f>
        <v>44</v>
      </c>
      <c r="C4" s="177">
        <f>B4/$B$8</f>
        <v>1.9147084421235857E-2</v>
      </c>
      <c r="D4" s="10"/>
      <c r="E4" s="10"/>
      <c r="F4" s="10"/>
      <c r="G4" s="158"/>
      <c r="H4" s="1"/>
      <c r="K4" s="159" t="s">
        <v>3005</v>
      </c>
      <c r="L4" s="10">
        <f>COUNTIF('Humans Alignment T&amp;A'!$R$2:$R$2299,"MUTUALLY INCLUDED")</f>
        <v>67</v>
      </c>
      <c r="M4" s="177">
        <f>L4/$B$8</f>
        <v>2.9155787641427327E-2</v>
      </c>
      <c r="N4" s="10"/>
      <c r="O4" s="10"/>
      <c r="P4" s="10"/>
      <c r="Q4" s="158"/>
      <c r="R4" s="1"/>
      <c r="T4" s="10"/>
      <c r="U4" s="10"/>
      <c r="V4" s="60"/>
      <c r="W4" s="10"/>
      <c r="X4" s="10"/>
      <c r="Y4" s="10"/>
      <c r="Z4" s="10"/>
      <c r="AD4" s="1" t="str">
        <f>'T&amp;A AI Metrics'!J3</f>
        <v>MUTUALLY INCLUDED</v>
      </c>
      <c r="AE4" s="1">
        <f>'T&amp;A AI Metrics'!K3</f>
        <v>81</v>
      </c>
      <c r="AF4" s="62">
        <f>'T&amp;A AI Metrics'!L3</f>
        <v>3.5248041775456922E-2</v>
      </c>
      <c r="AG4" s="1"/>
      <c r="AH4" s="1"/>
      <c r="AI4" s="1"/>
      <c r="AJ4" s="1"/>
      <c r="AK4" s="1"/>
      <c r="AP4" s="99"/>
      <c r="AZ4" s="99"/>
    </row>
    <row r="5" spans="1:57" ht="30">
      <c r="A5" s="159" t="s">
        <v>3133</v>
      </c>
      <c r="B5" s="10">
        <f>COUNTIF('Results Tab (Master Tab)'!J2:J2299,"MUTUALLY EXCLUDED")</f>
        <v>2044</v>
      </c>
      <c r="C5" s="177">
        <f>B5/$B$8</f>
        <v>0.88946910356832032</v>
      </c>
      <c r="D5" s="10"/>
      <c r="E5" s="10"/>
      <c r="F5" s="10"/>
      <c r="G5" s="158"/>
      <c r="H5" s="1"/>
      <c r="K5" s="159" t="s">
        <v>3133</v>
      </c>
      <c r="L5" s="10">
        <f>COUNTIF('Humans Alignment T&amp;A'!$R$2:$R$2299,"MUTUALLY EXCLUDED")</f>
        <v>2119</v>
      </c>
      <c r="M5" s="177">
        <f>L5/$B$8</f>
        <v>0.92210617928633598</v>
      </c>
      <c r="N5" s="10"/>
      <c r="O5" s="10"/>
      <c r="P5" s="10"/>
      <c r="Q5" s="158"/>
      <c r="R5" s="1"/>
      <c r="T5" s="10"/>
      <c r="U5" s="10"/>
      <c r="V5" s="60"/>
      <c r="W5" s="10"/>
      <c r="X5" s="10"/>
      <c r="Y5" s="10"/>
      <c r="Z5" s="10"/>
      <c r="AD5" s="1" t="str">
        <f>'T&amp;A AI Metrics'!J4</f>
        <v>MUTUALLY EXCLUDED</v>
      </c>
      <c r="AE5" s="1">
        <f>'T&amp;A AI Metrics'!K4</f>
        <v>2167</v>
      </c>
      <c r="AF5" s="62">
        <f>'T&amp;A AI Metrics'!L4</f>
        <v>0.942993907745866</v>
      </c>
      <c r="AG5" s="1"/>
      <c r="AH5" s="1"/>
      <c r="AI5" s="1"/>
      <c r="AJ5" s="1"/>
      <c r="AK5" s="1"/>
      <c r="AP5" s="99"/>
      <c r="AZ5" s="99"/>
    </row>
    <row r="6" spans="1:57" ht="30">
      <c r="A6" s="159" t="s">
        <v>3134</v>
      </c>
      <c r="B6" s="10">
        <f>COUNTIF('Results Tab (Master Tab)'!J2:J2299,"Ai: No, Human: Yes")</f>
        <v>103</v>
      </c>
      <c r="C6" s="177">
        <f>B6/$B$8</f>
        <v>4.4821583986074845E-2</v>
      </c>
      <c r="D6" s="10" cm="1">
        <f t="array" ref="D6">SUMPRODUCT(--('Results Tab (Master Tab)'!M3:M2300="Include"), --('Results Tab (Master Tab)'!J3:J2300="Ai: No, Human: Yes"))</f>
        <v>40</v>
      </c>
      <c r="E6" s="214">
        <f>D6/B6</f>
        <v>0.38834951456310679</v>
      </c>
      <c r="F6" s="10">
        <f>B6-D6</f>
        <v>63</v>
      </c>
      <c r="G6" s="215">
        <f>1-E6</f>
        <v>0.61165048543689315</v>
      </c>
      <c r="H6" s="1"/>
      <c r="K6" s="159" t="s">
        <v>3135</v>
      </c>
      <c r="L6" s="10">
        <f>COUNTIF('Humans Alignment T&amp;A'!$R$2:$R$2299,"Hum1: No, Hum2: Yes")</f>
        <v>32</v>
      </c>
      <c r="M6" s="177">
        <f>L6/$B$8</f>
        <v>1.392515230635335E-2</v>
      </c>
      <c r="N6" s="10" cm="1">
        <f t="array" ref="N6">SUMPRODUCT(--('Humans Alignment T&amp;A'!$U$2:$U$2299="Include"), --('Humans Alignment T&amp;A'!$R$2:$R$2299="Hum1: No, Hum2: Yes"))</f>
        <v>27</v>
      </c>
      <c r="O6" s="214">
        <f>N6/L6</f>
        <v>0.84375</v>
      </c>
      <c r="P6" s="10">
        <f>L6-N6</f>
        <v>5</v>
      </c>
      <c r="Q6" s="215">
        <f>1-O6</f>
        <v>0.15625</v>
      </c>
      <c r="R6" s="1"/>
      <c r="T6" s="10"/>
      <c r="U6" s="10"/>
      <c r="V6" s="60"/>
      <c r="W6" s="10"/>
      <c r="X6" s="10"/>
      <c r="Y6" s="10"/>
      <c r="Z6" s="10"/>
      <c r="AD6" s="1" t="str">
        <f>'T&amp;A AI Metrics'!J5</f>
        <v>Ai+hum: No, Hum1+2: Yes</v>
      </c>
      <c r="AE6" s="1">
        <f>'T&amp;A AI Metrics'!K5</f>
        <v>33</v>
      </c>
      <c r="AF6" s="62">
        <f>'T&amp;A AI Metrics'!L5</f>
        <v>1.4360313315926894E-2</v>
      </c>
      <c r="AG6" s="1">
        <f>'T&amp;A AI Metrics'!M5</f>
        <v>39</v>
      </c>
      <c r="AH6" s="61">
        <f>'T&amp;A AI Metrics'!O5</f>
        <v>1.1818181818181819</v>
      </c>
      <c r="AI6" s="1">
        <f>'T&amp;A AI Metrics'!Q5</f>
        <v>-6</v>
      </c>
      <c r="AJ6" s="61">
        <f>'T&amp;A AI Metrics'!R5</f>
        <v>-0.18181818181818188</v>
      </c>
      <c r="AK6" s="1"/>
      <c r="AP6" s="99"/>
      <c r="AZ6" s="99"/>
    </row>
    <row r="7" spans="1:57" ht="30">
      <c r="A7" s="159" t="s">
        <v>3136</v>
      </c>
      <c r="B7" s="10">
        <f>COUNTIF('Results Tab (Master Tab)'!J2:J2299,"Ai: yes, Human: no")</f>
        <v>107</v>
      </c>
      <c r="C7" s="177">
        <f>B7/$B$8</f>
        <v>4.6562228024369018E-2</v>
      </c>
      <c r="D7" s="10" cm="1">
        <f t="array" ref="D7">SUMPRODUCT(--('Results Tab (Master Tab)'!M3:M2300="Include"), --('Results Tab (Master Tab)'!J3:J2300="Ai: Yes, Human: No"))</f>
        <v>14</v>
      </c>
      <c r="E7" s="214">
        <f>D7/B7</f>
        <v>0.13084112149532709</v>
      </c>
      <c r="F7" s="10">
        <f>B7-D7</f>
        <v>93</v>
      </c>
      <c r="G7" s="215">
        <f>1-E7</f>
        <v>0.86915887850467288</v>
      </c>
      <c r="H7" s="1"/>
      <c r="K7" s="159" t="s">
        <v>3137</v>
      </c>
      <c r="L7" s="10">
        <f>COUNTIF('Humans Alignment T&amp;A'!$R$2:$R$2299,"Hum1: Yes, Hum2: No")</f>
        <v>80</v>
      </c>
      <c r="M7" s="177">
        <f>L7/$B$8</f>
        <v>3.4812880765883375E-2</v>
      </c>
      <c r="N7" s="10" cm="1">
        <f t="array" ref="N7">SUMPRODUCT(--('Humans Alignment T&amp;A'!$U$2:$U$2299="Include"), --('Humans Alignment T&amp;A'!$R$2:$R$2299="Hum1: Yes, Hum2: No"))</f>
        <v>20</v>
      </c>
      <c r="O7" s="214">
        <f>N7/L7</f>
        <v>0.25</v>
      </c>
      <c r="P7" s="10">
        <f>L7-N7</f>
        <v>60</v>
      </c>
      <c r="Q7" s="215">
        <f>1-O7</f>
        <v>0.75</v>
      </c>
      <c r="R7" s="1"/>
      <c r="T7" s="10"/>
      <c r="U7" s="10"/>
      <c r="V7" s="60"/>
      <c r="W7" s="10"/>
      <c r="X7" s="10"/>
      <c r="Y7" s="10"/>
      <c r="Z7" s="10"/>
      <c r="AD7" s="1" t="str">
        <f>'T&amp;A AI Metrics'!J6</f>
        <v>Ai+hum: Yes, Hum1+2: No</v>
      </c>
      <c r="AE7" s="1">
        <f>'T&amp;A AI Metrics'!K6</f>
        <v>17</v>
      </c>
      <c r="AF7" s="62">
        <f>'T&amp;A AI Metrics'!L6</f>
        <v>7.3977371627502175E-3</v>
      </c>
      <c r="AG7" s="1">
        <f>'T&amp;A AI Metrics'!M6</f>
        <v>0</v>
      </c>
      <c r="AH7" s="61">
        <f>'T&amp;A AI Metrics'!O6</f>
        <v>0</v>
      </c>
      <c r="AI7" s="1">
        <f>'T&amp;A AI Metrics'!Q6</f>
        <v>17</v>
      </c>
      <c r="AJ7" s="61">
        <f>'T&amp;A AI Metrics'!R6</f>
        <v>1</v>
      </c>
      <c r="AK7" s="1"/>
      <c r="AP7" s="99"/>
      <c r="AZ7" s="99"/>
    </row>
    <row r="8" spans="1:57" ht="15.75" thickBot="1">
      <c r="A8" s="168" t="s">
        <v>2916</v>
      </c>
      <c r="B8" s="216">
        <f>SUM(B4:B7)</f>
        <v>2298</v>
      </c>
      <c r="C8" s="217">
        <f>SUM(C4:C7)</f>
        <v>1</v>
      </c>
      <c r="D8" s="216"/>
      <c r="E8" s="216"/>
      <c r="F8" s="216"/>
      <c r="G8" s="218"/>
      <c r="H8" s="1"/>
      <c r="K8" s="168" t="s">
        <v>2916</v>
      </c>
      <c r="L8" s="216">
        <f>SUM(L4:L7)</f>
        <v>2298</v>
      </c>
      <c r="M8" s="217">
        <f>SUM(M4:M7)</f>
        <v>1</v>
      </c>
      <c r="N8" s="216"/>
      <c r="O8" s="216"/>
      <c r="P8" s="216"/>
      <c r="Q8" s="218"/>
      <c r="R8" s="1"/>
      <c r="T8" s="10"/>
      <c r="U8" s="10"/>
      <c r="V8" s="60"/>
      <c r="W8" s="10"/>
      <c r="X8" s="10"/>
      <c r="Y8" s="10"/>
      <c r="Z8" s="10"/>
      <c r="AD8" s="1" t="str">
        <f>'T&amp;A AI Metrics'!J7</f>
        <v>sum</v>
      </c>
      <c r="AE8" s="1">
        <f>'T&amp;A AI Metrics'!K7</f>
        <v>2298</v>
      </c>
      <c r="AF8" s="62">
        <f>'T&amp;A AI Metrics'!L7</f>
        <v>1</v>
      </c>
      <c r="AG8" s="1">
        <f>'T&amp;A AI Metrics'!M7</f>
        <v>0</v>
      </c>
      <c r="AH8" s="61">
        <f>'T&amp;A AI Metrics'!O7</f>
        <v>0</v>
      </c>
      <c r="AI8" s="1">
        <f>'T&amp;A AI Metrics'!Q7</f>
        <v>0</v>
      </c>
      <c r="AJ8" s="61">
        <f>'T&amp;A AI Metrics'!R7</f>
        <v>0</v>
      </c>
      <c r="AK8" s="1"/>
      <c r="AP8" s="99"/>
      <c r="AZ8" s="99"/>
    </row>
    <row r="9" spans="1:57">
      <c r="A9" s="1"/>
      <c r="B9" s="10"/>
      <c r="C9" s="1"/>
      <c r="D9" s="1"/>
      <c r="E9" s="1"/>
      <c r="F9" s="1"/>
      <c r="G9" s="1"/>
      <c r="H9" s="1"/>
      <c r="K9" s="1"/>
      <c r="L9" s="1"/>
      <c r="M9" s="1"/>
      <c r="N9" s="1"/>
      <c r="O9" s="1"/>
      <c r="P9" s="1"/>
      <c r="Q9" s="1"/>
      <c r="R9" s="1"/>
      <c r="T9" s="10"/>
      <c r="U9" s="10"/>
      <c r="V9" s="10"/>
      <c r="W9" s="10"/>
      <c r="X9" s="10"/>
      <c r="Y9" s="10"/>
      <c r="Z9" s="10"/>
      <c r="AD9" s="1"/>
      <c r="AE9" s="1"/>
      <c r="AF9" s="1"/>
      <c r="AG9" s="1"/>
      <c r="AH9" s="1"/>
      <c r="AI9" s="1"/>
      <c r="AJ9" s="1"/>
      <c r="AK9" s="1"/>
    </row>
    <row r="10" spans="1:57" ht="15.75" thickBot="1">
      <c r="A10" s="1"/>
      <c r="B10" s="1"/>
      <c r="C10" s="1"/>
      <c r="D10" s="1"/>
      <c r="E10" s="1"/>
      <c r="F10" s="1"/>
      <c r="G10" s="1"/>
      <c r="H10" s="1"/>
      <c r="R10" s="1"/>
      <c r="T10" s="10"/>
      <c r="U10" s="10"/>
      <c r="V10" s="10"/>
      <c r="W10" s="10"/>
      <c r="X10" s="10"/>
      <c r="Y10" s="10"/>
      <c r="Z10" s="10"/>
      <c r="AD10" s="1"/>
      <c r="AE10" s="1"/>
      <c r="AF10" s="1"/>
      <c r="AG10" s="1"/>
      <c r="AH10" s="1"/>
      <c r="AI10" s="1"/>
      <c r="AJ10" s="1"/>
      <c r="AK10" s="1"/>
    </row>
    <row r="11" spans="1:57" ht="15.75" customHeight="1">
      <c r="A11" s="238" t="s">
        <v>3138</v>
      </c>
      <c r="B11" s="239"/>
      <c r="C11" s="239"/>
      <c r="D11" s="239"/>
      <c r="E11" s="239"/>
      <c r="F11" s="239"/>
      <c r="G11" s="239"/>
      <c r="H11" s="239"/>
      <c r="I11" s="240"/>
      <c r="K11" s="1"/>
      <c r="L11" s="1"/>
      <c r="M11" s="1"/>
      <c r="N11" s="1"/>
      <c r="O11" s="1"/>
      <c r="P11" s="1"/>
      <c r="Q11" s="1"/>
      <c r="R11" s="1"/>
      <c r="T11" s="10"/>
      <c r="U11" s="10"/>
      <c r="V11" s="10"/>
      <c r="W11" s="10"/>
      <c r="X11" s="10"/>
      <c r="Y11" s="10"/>
      <c r="Z11" s="10"/>
      <c r="AD11" s="1"/>
      <c r="AE11" s="1"/>
      <c r="AF11" s="1"/>
      <c r="AG11" s="1"/>
      <c r="AH11" s="1"/>
      <c r="AI11" s="1"/>
      <c r="AJ11" s="1"/>
      <c r="AK11" s="1"/>
    </row>
    <row r="12" spans="1:57" ht="30.75" thickBot="1">
      <c r="A12" s="228"/>
      <c r="B12" s="228" t="s">
        <v>3139</v>
      </c>
      <c r="C12" s="228" t="s">
        <v>3140</v>
      </c>
      <c r="D12" s="228" t="s">
        <v>3141</v>
      </c>
      <c r="E12" s="228" t="s">
        <v>3142</v>
      </c>
      <c r="F12" s="228" t="s">
        <v>3143</v>
      </c>
      <c r="G12" s="228" t="s">
        <v>3144</v>
      </c>
      <c r="H12" s="228" t="s">
        <v>3145</v>
      </c>
      <c r="I12" s="229" t="s">
        <v>3146</v>
      </c>
      <c r="K12" s="10"/>
      <c r="L12" s="10"/>
      <c r="M12" s="10"/>
      <c r="N12" s="10"/>
      <c r="O12" s="10"/>
      <c r="P12" s="10"/>
      <c r="Q12" s="10"/>
      <c r="R12" s="10"/>
      <c r="T12" s="10"/>
      <c r="U12" s="10"/>
      <c r="V12" s="10"/>
      <c r="W12" s="10"/>
      <c r="X12" s="10"/>
      <c r="Y12" s="10"/>
      <c r="Z12" s="10"/>
      <c r="AD12" s="1">
        <f>'T&amp;A AI Metrics'!J11</f>
        <v>0</v>
      </c>
      <c r="AE12" s="1">
        <f>'T&amp;A AI Metrics'!K11</f>
        <v>0</v>
      </c>
      <c r="AF12" s="1">
        <f>'T&amp;A AI Metrics'!L11</f>
        <v>0</v>
      </c>
      <c r="AG12" s="1">
        <f>'T&amp;A AI Metrics'!M11</f>
        <v>0</v>
      </c>
      <c r="AH12" s="1">
        <f>'T&amp;A AI Metrics'!O11</f>
        <v>0</v>
      </c>
      <c r="AI12" s="1">
        <f>'T&amp;A AI Metrics'!Q11</f>
        <v>0</v>
      </c>
      <c r="AJ12" s="1">
        <f>'T&amp;A AI Metrics'!R11</f>
        <v>0</v>
      </c>
      <c r="AK12" s="1">
        <f>'T&amp;A AI Metrics'!S11</f>
        <v>0</v>
      </c>
    </row>
    <row r="13" spans="1:57" ht="27.75" customHeight="1">
      <c r="A13" s="221" t="s">
        <v>3147</v>
      </c>
      <c r="B13" s="211">
        <f>COUNTIFS('Results Tab (Master Tab)'!U2:U2299, "INCLUDE", 'Results Tab (Master Tab)'!G2:G2299, "CERTAINLY INCLUDED") + COUNTIFS('Results Tab (Master Tab)'!U2:U2299, "INCLUDE", 'Results Tab (Master Tab)'!G2:G2299, "MAYBE")</f>
        <v>50</v>
      </c>
      <c r="C13" s="211">
        <f>COUNTIFS('Results Tab (Master Tab)'!U2:U2299, "EXCLUDE", 'Results Tab (Master Tab)'!G2:G2299, "EXCLUDED")</f>
        <v>2085</v>
      </c>
      <c r="D13" s="211">
        <f>COUNTIFS('Results Tab (Master Tab)'!U2:U2299, "EXCLUDE", 'Results Tab (Master Tab)'!G2:G2299, "CERTAINLY INCLUDED") + COUNTIFS('Results Tab (Master Tab)'!U2:U2299, "EXCLUDE", 'Results Tab (Master Tab)'!G2:G2299, "MAYBE")</f>
        <v>101</v>
      </c>
      <c r="E13" s="211">
        <f>COUNTIFS('Results Tab (Master Tab)'!U2:U2299, "INCLUDE", 'Results Tab (Master Tab)'!G2:G2299, "EXCLUDED")</f>
        <v>62</v>
      </c>
      <c r="F13" s="230">
        <f t="shared" ref="F13:F18" si="0">(B13 + C13) / (B13 + C13 + D13 + E13)</f>
        <v>0.92906875543951262</v>
      </c>
      <c r="G13" s="222">
        <f t="shared" ref="G13:G18" si="1">B13 / (B13 + E13)</f>
        <v>0.44642857142857145</v>
      </c>
      <c r="H13" s="230">
        <f t="shared" ref="H13:H18" si="2">C13 / (C13 + D13)</f>
        <v>0.95379688929551698</v>
      </c>
      <c r="I13" s="223" t="str">
        <f>IF(SUM(B13:E13)=$B$8,"CODE GOOD","CODE BAD")</f>
        <v>CODE GOOD</v>
      </c>
      <c r="K13" s="10"/>
      <c r="L13" s="55"/>
      <c r="M13" s="55"/>
      <c r="N13" s="55"/>
      <c r="O13" s="55"/>
      <c r="P13" s="60"/>
      <c r="Q13" s="60"/>
      <c r="R13" s="60"/>
      <c r="T13" s="10"/>
      <c r="U13" s="10"/>
      <c r="V13" s="10"/>
      <c r="W13" s="10"/>
      <c r="X13" s="10"/>
      <c r="Y13" s="10"/>
      <c r="Z13" s="10"/>
      <c r="AD13" s="1">
        <f>'T&amp;A AI Metrics'!J12</f>
        <v>0</v>
      </c>
      <c r="AE13" s="1">
        <f>'T&amp;A AI Metrics'!K12</f>
        <v>0</v>
      </c>
      <c r="AF13" s="1">
        <f>'T&amp;A AI Metrics'!L12</f>
        <v>0</v>
      </c>
      <c r="AG13" s="1">
        <f>'T&amp;A AI Metrics'!M12</f>
        <v>0</v>
      </c>
      <c r="AH13" s="1">
        <f>'T&amp;A AI Metrics'!O12</f>
        <v>0</v>
      </c>
      <c r="AI13" s="61">
        <f>'T&amp;A AI Metrics'!Q12</f>
        <v>0</v>
      </c>
      <c r="AJ13" s="61">
        <f>'T&amp;A AI Metrics'!R12</f>
        <v>0</v>
      </c>
      <c r="AK13" s="62">
        <f>'T&amp;A AI Metrics'!S12</f>
        <v>0</v>
      </c>
      <c r="BC13" s="99"/>
      <c r="BD13" s="99"/>
      <c r="BE13" s="99"/>
    </row>
    <row r="14" spans="1:57">
      <c r="A14" s="155" t="s">
        <v>3148</v>
      </c>
      <c r="B14" s="10">
        <f>COUNTIFS('Results Tab (Master Tab)'!U2:U2299, "INCLUDE", 'Results Tab (Master Tab)'!N2:N2299, "INCLUDE")</f>
        <v>60</v>
      </c>
      <c r="C14" s="10">
        <f>COUNTIFS('Results Tab (Master Tab)'!U2:U2299, "EXCLUDE", 'Results Tab (Master Tab)'!N2:N2299, "EXCLUDE")</f>
        <v>2159</v>
      </c>
      <c r="D14" s="10">
        <f>COUNTIFS('Results Tab (Master Tab)'!U2:U2299, "EXCLUDE", 'Results Tab (Master Tab)'!N2:N2299, "INCLUDE")</f>
        <v>27</v>
      </c>
      <c r="E14" s="10">
        <f>COUNTIFS('Results Tab (Master Tab)'!U2:U2299, "INCLUDE", 'Results Tab (Master Tab)'!N2:N2299, "EXCLUDE")</f>
        <v>52</v>
      </c>
      <c r="F14" s="177">
        <f t="shared" si="0"/>
        <v>0.96562228024369012</v>
      </c>
      <c r="G14" s="214">
        <f t="shared" si="1"/>
        <v>0.5357142857142857</v>
      </c>
      <c r="H14" s="177">
        <f t="shared" si="2"/>
        <v>0.98764867337602924</v>
      </c>
      <c r="I14" s="224" t="str">
        <f t="shared" ref="I14:I16" si="3">IF(SUM(B14:E14)=$B$8,"CODE GOOD","CODE BAD")</f>
        <v>CODE GOOD</v>
      </c>
      <c r="K14" s="10"/>
      <c r="L14" s="55"/>
      <c r="M14" s="55"/>
      <c r="N14" s="55"/>
      <c r="O14" s="55"/>
      <c r="P14" s="60"/>
      <c r="Q14" s="60"/>
      <c r="R14" s="60"/>
      <c r="T14" s="10"/>
      <c r="U14" s="10"/>
      <c r="V14" s="10"/>
      <c r="W14" s="10"/>
      <c r="X14" s="10"/>
      <c r="Y14" s="10"/>
      <c r="Z14" s="10"/>
      <c r="AD14" s="1">
        <f>'T&amp;A AI Metrics'!J13</f>
        <v>0</v>
      </c>
      <c r="AE14" s="1">
        <f>'T&amp;A AI Metrics'!K13</f>
        <v>0</v>
      </c>
      <c r="AF14" s="1">
        <f>'T&amp;A AI Metrics'!L13</f>
        <v>0</v>
      </c>
      <c r="AG14" s="1">
        <f>'T&amp;A AI Metrics'!M13</f>
        <v>0</v>
      </c>
      <c r="AH14" s="1">
        <f>'T&amp;A AI Metrics'!O13</f>
        <v>0</v>
      </c>
      <c r="AI14" s="61">
        <f>'T&amp;A AI Metrics'!Q13</f>
        <v>0</v>
      </c>
      <c r="AJ14" s="61">
        <f>'T&amp;A AI Metrics'!R13</f>
        <v>0</v>
      </c>
      <c r="AK14" s="62">
        <f>'T&amp;A AI Metrics'!S13</f>
        <v>0</v>
      </c>
      <c r="BC14" s="99"/>
      <c r="BD14" s="99"/>
      <c r="BE14" s="99"/>
    </row>
    <row r="15" spans="1:57">
      <c r="A15" s="155" t="s">
        <v>3149</v>
      </c>
      <c r="B15" s="42">
        <f>COUNTIFS('Results Tab (Master Tab)'!U2:U2299, "INCLUDE", 'Results Tab (Master Tab)'!H2:H2299, "INCLUDED") + COUNTIFS('Results Tab (Master Tab)'!U2:U2299, "INCLUDE", 'Results Tab (Master Tab)'!H2:H2299, "MAYBE")</f>
        <v>85</v>
      </c>
      <c r="C15" s="42">
        <f>COUNTIFS('Results Tab (Master Tab)'!U2:U2299, "EXCLUDE", 'Results Tab (Master Tab)'!H2:H2299, "EXCLUDED")</f>
        <v>2124</v>
      </c>
      <c r="D15" s="42">
        <f>COUNTIFS('Results Tab (Master Tab)'!U2:U2299, "EXCLUDE", 'Results Tab (Master Tab)'!H2:H2299, "INCLUDED") + COUNTIFS('Results Tab (Master Tab)'!U2:U2299, "EXCLUDE", 'Results Tab (Master Tab)'!H2:H2299, "MAYBE")</f>
        <v>62</v>
      </c>
      <c r="E15" s="42">
        <f>COUNTIFS('Results Tab (Master Tab)'!U2:U2299, "INCLUDE", 'Results Tab (Master Tab)'!H2:H2299, "EXCLUDED")</f>
        <v>27</v>
      </c>
      <c r="F15" s="177">
        <f t="shared" si="0"/>
        <v>0.96127067014795475</v>
      </c>
      <c r="G15" s="214">
        <f t="shared" si="1"/>
        <v>0.7589285714285714</v>
      </c>
      <c r="H15" s="177">
        <f t="shared" si="2"/>
        <v>0.97163769441903014</v>
      </c>
      <c r="I15" s="224" t="str">
        <f t="shared" si="3"/>
        <v>CODE GOOD</v>
      </c>
    </row>
    <row r="16" spans="1:57" ht="15.75" thickBot="1">
      <c r="A16" s="225" t="s">
        <v>3150</v>
      </c>
      <c r="B16" s="42">
        <f>COUNTIFS('Results Tab (Master Tab)'!U2:U2299, "INCLUDE", 'Results Tab (Master Tab)'!I2:I2299, "INCLUDED")</f>
        <v>87</v>
      </c>
      <c r="C16" s="42">
        <f>COUNTIFS('Results Tab (Master Tab)'!U2:U2299, "EXCLUDE", 'Results Tab (Master Tab)'!I2:I2299, "EXCLUDED")</f>
        <v>2174</v>
      </c>
      <c r="D16" s="42">
        <f>COUNTIFS('Results Tab (Master Tab)'!U2:U2299, "EXCLUDE", 'Results Tab (Master Tab)'!I2:I2299, "INCLUDED")</f>
        <v>12</v>
      </c>
      <c r="E16" s="42">
        <f>COUNTIFS('Results Tab (Master Tab)'!U2:U2299, "INCLUDE", 'Results Tab (Master Tab)'!I2:I2299, "EXCLUDED")</f>
        <v>25</v>
      </c>
      <c r="F16" s="177">
        <f t="shared" si="0"/>
        <v>0.98389904264577899</v>
      </c>
      <c r="G16" s="214">
        <f t="shared" si="1"/>
        <v>0.7767857142857143</v>
      </c>
      <c r="H16" s="177">
        <f t="shared" si="2"/>
        <v>0.99451052150045749</v>
      </c>
      <c r="I16" s="224" t="str">
        <f t="shared" si="3"/>
        <v>CODE GOOD</v>
      </c>
    </row>
    <row r="17" spans="1:9">
      <c r="A17" s="221" t="s">
        <v>3151</v>
      </c>
      <c r="B17" s="233">
        <f>COUNTIFS('Results Tab (Master Tab)'!U2:U2299, "INCLUDE", 'Results Tab (Master Tab)'!O2:O2299, "INCLUDE")</f>
        <v>89</v>
      </c>
      <c r="C17" s="233">
        <f>COUNTIFS('Results Tab (Master Tab)'!U2:U2299, "EXCLUDE", 'Results Tab (Master Tab)'!O2:O2299, "EXCLUDE")</f>
        <v>2177</v>
      </c>
      <c r="D17" s="233">
        <f>COUNTIFS('Results Tab (Master Tab)'!U2:U2299, "EXCLUDE", 'Results Tab (Master Tab)'!O2:O2299, "INCLUDE")</f>
        <v>9</v>
      </c>
      <c r="E17" s="233">
        <f>COUNTIFS('Results Tab (Master Tab)'!U2:U2299, "INCLUDE", 'Results Tab (Master Tab)'!O2:O2299, "EXCLUDE")</f>
        <v>23</v>
      </c>
      <c r="F17" s="230">
        <f t="shared" si="0"/>
        <v>0.98607484769364662</v>
      </c>
      <c r="G17" s="222">
        <f t="shared" si="1"/>
        <v>0.7946428571428571</v>
      </c>
      <c r="H17" s="230">
        <f t="shared" si="2"/>
        <v>0.99588289112534312</v>
      </c>
      <c r="I17" s="223" t="str">
        <f t="shared" ref="I17" si="4">IF(SUM(B17:E17)=$B$8,"CODE GOOD","CODE BAD")</f>
        <v>CODE GOOD</v>
      </c>
    </row>
    <row r="18" spans="1:9" ht="15.75" thickBot="1">
      <c r="A18" s="226" t="s">
        <v>3152</v>
      </c>
      <c r="B18" s="169">
        <f>COUNTIFS('Results Tab (Master Tab)'!U2:U2299, "INCLUDE", 'Results Tab (Master Tab)'!P2:P2299, "INCLUDE")</f>
        <v>104</v>
      </c>
      <c r="C18" s="169">
        <f>COUNTIFS('Results Tab (Master Tab)'!U2:U2299, "EXCLUDE", 'Results Tab (Master Tab)'!P2:P2299, "EXCLUDE")</f>
        <v>2176</v>
      </c>
      <c r="D18" s="227">
        <f>COUNTIFS('Results Tab (Master Tab)'!U2:U2299, "EXCLUDE", 'Results Tab (Master Tab)'!P2:P2299, "INCLUDE")</f>
        <v>10</v>
      </c>
      <c r="E18" s="227">
        <f>COUNTIFS('Results Tab (Master Tab)'!U2:U2299, "INCLUDE", 'Results Tab (Master Tab)'!P2:P2299, "EXCLUDE")</f>
        <v>8</v>
      </c>
      <c r="F18" s="231">
        <f t="shared" si="0"/>
        <v>0.9921671018276762</v>
      </c>
      <c r="G18" s="217">
        <f t="shared" si="1"/>
        <v>0.9285714285714286</v>
      </c>
      <c r="H18" s="231">
        <f t="shared" si="2"/>
        <v>0.99542543458371457</v>
      </c>
      <c r="I18" s="232" t="str">
        <f t="shared" ref="I18" si="5">IF(SUM(B18:E18)=$B$8,"CODE GOOD","CODE BAD")</f>
        <v>CODE GOOD</v>
      </c>
    </row>
  </sheetData>
  <mergeCells count="3">
    <mergeCell ref="A2:G2"/>
    <mergeCell ref="K2:Q2"/>
    <mergeCell ref="A11:I11"/>
  </mergeCells>
  <conditionalFormatting sqref="A4:A8">
    <cfRule type="cellIs" dxfId="107" priority="5" operator="equal">
      <formula>0</formula>
    </cfRule>
  </conditionalFormatting>
  <conditionalFormatting sqref="A3:C3">
    <cfRule type="cellIs" dxfId="106" priority="8" operator="equal">
      <formula>0</formula>
    </cfRule>
  </conditionalFormatting>
  <conditionalFormatting sqref="C3">
    <cfRule type="containsText" dxfId="105" priority="7" operator="containsText" text="Include">
      <formula>NOT(ISERROR(SEARCH("Include",C3)))</formula>
    </cfRule>
  </conditionalFormatting>
  <conditionalFormatting sqref="K4:K8">
    <cfRule type="cellIs" dxfId="104" priority="2" operator="equal">
      <formula>0</formula>
    </cfRule>
  </conditionalFormatting>
  <conditionalFormatting sqref="K3:M3">
    <cfRule type="cellIs" dxfId="103" priority="4" operator="equal">
      <formula>0</formula>
    </cfRule>
  </conditionalFormatting>
  <conditionalFormatting sqref="M3">
    <cfRule type="containsText" dxfId="102" priority="3" operator="containsText" text="Include">
      <formula>NOT(ISERROR(SEARCH("Include",M3)))</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3CFB7-0B1E-4E29-911E-FF1A0D5787B0}">
  <sheetPr>
    <tabColor rgb="FF0070C0"/>
  </sheetPr>
  <dimension ref="A1:P2324"/>
  <sheetViews>
    <sheetView topLeftCell="A2242" workbookViewId="0">
      <selection activeCell="D2" sqref="D2:D2299"/>
    </sheetView>
  </sheetViews>
  <sheetFormatPr defaultColWidth="9.140625" defaultRowHeight="15" customHeight="1"/>
  <cols>
    <col min="1" max="1" width="9.85546875" style="42" bestFit="1" customWidth="1"/>
    <col min="2" max="2" width="17.140625" style="64" customWidth="1"/>
    <col min="3" max="3" width="15.85546875" style="42" bestFit="1" customWidth="1"/>
    <col min="4" max="4" width="17" style="42" bestFit="1" customWidth="1"/>
    <col min="5" max="5" width="20.28515625" style="42" bestFit="1" customWidth="1"/>
    <col min="6" max="6" width="26.28515625" style="42" hidden="1" customWidth="1"/>
    <col min="7" max="7" width="17.5703125" style="42" hidden="1" customWidth="1"/>
    <col min="8" max="8" width="14.42578125" style="42" customWidth="1"/>
    <col min="9" max="9" width="24.140625" style="42" bestFit="1" customWidth="1"/>
    <col min="10" max="10" width="9.85546875" style="42" customWidth="1"/>
    <col min="11" max="11" width="9.28515625" style="42" customWidth="1"/>
    <col min="12" max="12" width="14" style="42" customWidth="1"/>
    <col min="13" max="15" width="15.5703125" style="42" customWidth="1"/>
    <col min="16" max="16" width="10.28515625" style="42" bestFit="1" customWidth="1"/>
    <col min="17" max="16384" width="9.140625" style="42"/>
  </cols>
  <sheetData>
    <row r="1" spans="1:9" ht="30">
      <c r="A1" s="41" t="s">
        <v>0</v>
      </c>
      <c r="B1" s="64" t="s">
        <v>1</v>
      </c>
      <c r="C1" s="41" t="s">
        <v>3153</v>
      </c>
      <c r="D1" s="41" t="s">
        <v>14</v>
      </c>
      <c r="E1" s="65" t="s">
        <v>2991</v>
      </c>
      <c r="F1" s="41" t="s">
        <v>15</v>
      </c>
      <c r="G1" s="65" t="s">
        <v>3154</v>
      </c>
      <c r="H1" s="65" t="s">
        <v>3155</v>
      </c>
    </row>
    <row r="2" spans="1:9">
      <c r="A2" s="42">
        <v>1</v>
      </c>
      <c r="B2" s="64" t="s">
        <v>16</v>
      </c>
      <c r="C2" s="50" t="s">
        <v>19</v>
      </c>
      <c r="D2" s="66" t="s">
        <v>19</v>
      </c>
      <c r="E2" s="42" t="s">
        <v>19</v>
      </c>
      <c r="F2" s="42" t="b">
        <f t="shared" ref="F2:F65" si="0">C2=D2</f>
        <v>1</v>
      </c>
      <c r="G2" s="42" t="b">
        <f t="shared" ref="G2:G65" si="1">D2=E2</f>
        <v>1</v>
      </c>
      <c r="I2" s="219"/>
    </row>
    <row r="3" spans="1:9">
      <c r="A3" s="42">
        <v>2</v>
      </c>
      <c r="B3" s="64" t="s">
        <v>20</v>
      </c>
      <c r="C3" s="50" t="s">
        <v>19</v>
      </c>
      <c r="D3" s="66" t="s">
        <v>19</v>
      </c>
      <c r="E3" s="42" t="s">
        <v>19</v>
      </c>
      <c r="F3" s="42" t="b">
        <f t="shared" si="0"/>
        <v>1</v>
      </c>
      <c r="G3" s="42" t="b">
        <f t="shared" si="1"/>
        <v>1</v>
      </c>
    </row>
    <row r="4" spans="1:9">
      <c r="A4" s="42">
        <v>3</v>
      </c>
      <c r="B4" s="64" t="s">
        <v>22</v>
      </c>
      <c r="C4" s="50" t="s">
        <v>23</v>
      </c>
      <c r="D4" s="66" t="s">
        <v>23</v>
      </c>
      <c r="E4" s="42" t="s">
        <v>23</v>
      </c>
      <c r="F4" s="42" t="b">
        <f t="shared" si="0"/>
        <v>1</v>
      </c>
      <c r="G4" s="42" t="b">
        <f t="shared" si="1"/>
        <v>1</v>
      </c>
      <c r="H4" s="42" t="s">
        <v>19</v>
      </c>
    </row>
    <row r="5" spans="1:9">
      <c r="A5" s="42">
        <v>4</v>
      </c>
      <c r="B5" s="64" t="s">
        <v>24</v>
      </c>
      <c r="C5" s="50" t="s">
        <v>23</v>
      </c>
      <c r="D5" s="66" t="s">
        <v>23</v>
      </c>
      <c r="E5" s="42" t="s">
        <v>23</v>
      </c>
      <c r="F5" s="42" t="b">
        <f t="shared" si="0"/>
        <v>1</v>
      </c>
      <c r="G5" s="42" t="b">
        <f t="shared" si="1"/>
        <v>1</v>
      </c>
      <c r="H5" s="42" t="s">
        <v>23</v>
      </c>
    </row>
    <row r="6" spans="1:9">
      <c r="A6" s="42">
        <v>5</v>
      </c>
      <c r="B6" s="64" t="s">
        <v>26</v>
      </c>
      <c r="C6" s="50" t="s">
        <v>23</v>
      </c>
      <c r="D6" s="66" t="s">
        <v>23</v>
      </c>
      <c r="E6" s="42" t="s">
        <v>23</v>
      </c>
      <c r="F6" s="42" t="b">
        <f t="shared" si="0"/>
        <v>1</v>
      </c>
      <c r="G6" s="42" t="b">
        <f t="shared" si="1"/>
        <v>1</v>
      </c>
      <c r="H6" s="42" t="s">
        <v>23</v>
      </c>
    </row>
    <row r="7" spans="1:9">
      <c r="A7" s="42">
        <v>6</v>
      </c>
      <c r="B7" s="64" t="s">
        <v>28</v>
      </c>
      <c r="C7" s="50" t="s">
        <v>19</v>
      </c>
      <c r="D7" s="66" t="s">
        <v>19</v>
      </c>
      <c r="E7" s="42" t="s">
        <v>19</v>
      </c>
      <c r="F7" s="42" t="b">
        <f t="shared" si="0"/>
        <v>1</v>
      </c>
      <c r="G7" s="42" t="b">
        <f t="shared" si="1"/>
        <v>1</v>
      </c>
    </row>
    <row r="8" spans="1:9">
      <c r="A8" s="42">
        <v>7</v>
      </c>
      <c r="B8" s="64" t="s">
        <v>31</v>
      </c>
      <c r="C8" s="50" t="s">
        <v>19</v>
      </c>
      <c r="D8" s="66" t="s">
        <v>19</v>
      </c>
      <c r="E8" s="42" t="s">
        <v>19</v>
      </c>
      <c r="F8" s="42" t="b">
        <f t="shared" si="0"/>
        <v>1</v>
      </c>
      <c r="G8" s="42" t="b">
        <f t="shared" si="1"/>
        <v>1</v>
      </c>
    </row>
    <row r="9" spans="1:9">
      <c r="A9" s="42">
        <v>8</v>
      </c>
      <c r="B9" s="64" t="s">
        <v>34</v>
      </c>
      <c r="C9" s="50" t="s">
        <v>19</v>
      </c>
      <c r="D9" s="66" t="s">
        <v>19</v>
      </c>
      <c r="E9" s="42" t="s">
        <v>19</v>
      </c>
      <c r="F9" s="42" t="b">
        <f t="shared" si="0"/>
        <v>1</v>
      </c>
      <c r="G9" s="42" t="b">
        <f t="shared" si="1"/>
        <v>1</v>
      </c>
    </row>
    <row r="10" spans="1:9">
      <c r="A10" s="42">
        <v>9</v>
      </c>
      <c r="B10" s="64" t="s">
        <v>37</v>
      </c>
      <c r="C10" s="50" t="s">
        <v>19</v>
      </c>
      <c r="D10" s="66" t="s">
        <v>19</v>
      </c>
      <c r="E10" s="42" t="s">
        <v>19</v>
      </c>
      <c r="F10" s="42" t="b">
        <f t="shared" si="0"/>
        <v>1</v>
      </c>
      <c r="G10" s="42" t="b">
        <f t="shared" si="1"/>
        <v>1</v>
      </c>
    </row>
    <row r="11" spans="1:9">
      <c r="A11" s="42">
        <v>10</v>
      </c>
      <c r="B11" s="64" t="s">
        <v>39</v>
      </c>
      <c r="C11" s="50" t="s">
        <v>19</v>
      </c>
      <c r="D11" s="66" t="s">
        <v>19</v>
      </c>
      <c r="E11" s="42" t="s">
        <v>19</v>
      </c>
      <c r="F11" s="42" t="b">
        <f t="shared" si="0"/>
        <v>1</v>
      </c>
      <c r="G11" s="42" t="b">
        <f t="shared" si="1"/>
        <v>1</v>
      </c>
    </row>
    <row r="12" spans="1:9">
      <c r="A12" s="42">
        <v>11</v>
      </c>
      <c r="B12" s="64" t="s">
        <v>42</v>
      </c>
      <c r="C12" s="50" t="s">
        <v>19</v>
      </c>
      <c r="D12" s="66" t="s">
        <v>19</v>
      </c>
      <c r="E12" s="42" t="s">
        <v>19</v>
      </c>
      <c r="F12" s="42" t="b">
        <f t="shared" si="0"/>
        <v>1</v>
      </c>
      <c r="G12" s="42" t="b">
        <f t="shared" si="1"/>
        <v>1</v>
      </c>
    </row>
    <row r="13" spans="1:9">
      <c r="A13" s="42">
        <v>12</v>
      </c>
      <c r="B13" s="64" t="s">
        <v>44</v>
      </c>
      <c r="C13" s="50" t="s">
        <v>1714</v>
      </c>
      <c r="D13" s="66" t="s">
        <v>19</v>
      </c>
      <c r="E13" s="42" t="s">
        <v>19</v>
      </c>
      <c r="F13" s="42" t="b">
        <f t="shared" si="0"/>
        <v>0</v>
      </c>
      <c r="G13" s="42" t="b">
        <f t="shared" si="1"/>
        <v>1</v>
      </c>
    </row>
    <row r="14" spans="1:9">
      <c r="A14" s="42">
        <v>13</v>
      </c>
      <c r="B14" s="64" t="s">
        <v>48</v>
      </c>
      <c r="C14" s="50" t="s">
        <v>19</v>
      </c>
      <c r="D14" s="66" t="s">
        <v>19</v>
      </c>
      <c r="E14" s="42" t="s">
        <v>23</v>
      </c>
      <c r="F14" s="42" t="b">
        <f t="shared" si="0"/>
        <v>1</v>
      </c>
      <c r="G14" s="42" t="b">
        <f t="shared" si="1"/>
        <v>0</v>
      </c>
      <c r="H14" s="42" t="s">
        <v>19</v>
      </c>
    </row>
    <row r="15" spans="1:9">
      <c r="A15" s="42">
        <v>14</v>
      </c>
      <c r="B15" s="64" t="s">
        <v>50</v>
      </c>
      <c r="C15" s="50" t="s">
        <v>19</v>
      </c>
      <c r="D15" s="66" t="s">
        <v>19</v>
      </c>
      <c r="E15" s="42" t="s">
        <v>19</v>
      </c>
      <c r="F15" s="42" t="b">
        <f t="shared" si="0"/>
        <v>1</v>
      </c>
      <c r="G15" s="42" t="b">
        <f t="shared" si="1"/>
        <v>1</v>
      </c>
    </row>
    <row r="16" spans="1:9">
      <c r="A16" s="42">
        <v>15</v>
      </c>
      <c r="B16" s="64" t="s">
        <v>52</v>
      </c>
      <c r="C16" s="50" t="s">
        <v>19</v>
      </c>
      <c r="D16" s="66" t="s">
        <v>19</v>
      </c>
      <c r="E16" s="42" t="s">
        <v>19</v>
      </c>
      <c r="F16" s="42" t="b">
        <f t="shared" si="0"/>
        <v>1</v>
      </c>
      <c r="G16" s="42" t="b">
        <f t="shared" si="1"/>
        <v>1</v>
      </c>
    </row>
    <row r="17" spans="1:8">
      <c r="A17" s="42">
        <v>16</v>
      </c>
      <c r="B17" s="64" t="s">
        <v>55</v>
      </c>
      <c r="C17" s="50" t="s">
        <v>19</v>
      </c>
      <c r="D17" s="66" t="s">
        <v>19</v>
      </c>
      <c r="E17" s="42" t="s">
        <v>19</v>
      </c>
      <c r="F17" s="42" t="b">
        <f t="shared" si="0"/>
        <v>1</v>
      </c>
      <c r="G17" s="42" t="b">
        <f t="shared" si="1"/>
        <v>1</v>
      </c>
    </row>
    <row r="18" spans="1:8">
      <c r="A18" s="42">
        <v>17</v>
      </c>
      <c r="B18" s="64" t="s">
        <v>57</v>
      </c>
      <c r="C18" s="50" t="s">
        <v>19</v>
      </c>
      <c r="D18" s="66" t="s">
        <v>19</v>
      </c>
      <c r="E18" s="42" t="s">
        <v>19</v>
      </c>
      <c r="F18" s="42" t="b">
        <f t="shared" si="0"/>
        <v>1</v>
      </c>
      <c r="G18" s="42" t="b">
        <f t="shared" si="1"/>
        <v>1</v>
      </c>
    </row>
    <row r="19" spans="1:8">
      <c r="A19" s="42">
        <v>18</v>
      </c>
      <c r="B19" s="64" t="s">
        <v>59</v>
      </c>
      <c r="C19" s="50" t="s">
        <v>19</v>
      </c>
      <c r="D19" s="66" t="s">
        <v>19</v>
      </c>
      <c r="E19" s="42" t="s">
        <v>19</v>
      </c>
      <c r="F19" s="42" t="b">
        <f t="shared" si="0"/>
        <v>1</v>
      </c>
      <c r="G19" s="42" t="b">
        <f t="shared" si="1"/>
        <v>1</v>
      </c>
    </row>
    <row r="20" spans="1:8">
      <c r="A20" s="42">
        <v>19</v>
      </c>
      <c r="B20" s="64" t="s">
        <v>61</v>
      </c>
      <c r="C20" s="50" t="s">
        <v>19</v>
      </c>
      <c r="D20" s="66" t="s">
        <v>19</v>
      </c>
      <c r="E20" s="42" t="s">
        <v>23</v>
      </c>
      <c r="F20" s="42" t="b">
        <f t="shared" si="0"/>
        <v>1</v>
      </c>
      <c r="G20" s="42" t="b">
        <f t="shared" si="1"/>
        <v>0</v>
      </c>
      <c r="H20" s="42" t="s">
        <v>19</v>
      </c>
    </row>
    <row r="21" spans="1:8">
      <c r="A21" s="42">
        <v>20</v>
      </c>
      <c r="B21" s="64" t="s">
        <v>66</v>
      </c>
      <c r="C21" s="50" t="s">
        <v>19</v>
      </c>
      <c r="D21" s="66" t="s">
        <v>19</v>
      </c>
      <c r="E21" s="42" t="s">
        <v>19</v>
      </c>
      <c r="F21" s="42" t="b">
        <f t="shared" si="0"/>
        <v>1</v>
      </c>
      <c r="G21" s="42" t="b">
        <f t="shared" si="1"/>
        <v>1</v>
      </c>
    </row>
    <row r="22" spans="1:8">
      <c r="A22" s="42">
        <v>21</v>
      </c>
      <c r="B22" s="64" t="s">
        <v>68</v>
      </c>
      <c r="C22" s="50" t="s">
        <v>19</v>
      </c>
      <c r="D22" s="66" t="s">
        <v>23</v>
      </c>
      <c r="E22" s="42" t="s">
        <v>23</v>
      </c>
      <c r="F22" s="42" t="b">
        <f t="shared" si="0"/>
        <v>0</v>
      </c>
      <c r="G22" s="42" t="b">
        <f t="shared" si="1"/>
        <v>1</v>
      </c>
      <c r="H22" s="42" t="s">
        <v>23</v>
      </c>
    </row>
    <row r="23" spans="1:8">
      <c r="A23" s="42">
        <v>22</v>
      </c>
      <c r="B23" s="64" t="s">
        <v>70</v>
      </c>
      <c r="C23" s="50" t="s">
        <v>19</v>
      </c>
      <c r="D23" s="66" t="s">
        <v>19</v>
      </c>
      <c r="E23" s="42" t="s">
        <v>19</v>
      </c>
      <c r="F23" s="42" t="b">
        <f t="shared" si="0"/>
        <v>1</v>
      </c>
      <c r="G23" s="42" t="b">
        <f t="shared" si="1"/>
        <v>1</v>
      </c>
    </row>
    <row r="24" spans="1:8">
      <c r="A24" s="42">
        <v>23</v>
      </c>
      <c r="B24" s="64" t="s">
        <v>73</v>
      </c>
      <c r="C24" s="50" t="s">
        <v>19</v>
      </c>
      <c r="D24" s="66" t="s">
        <v>19</v>
      </c>
      <c r="E24" s="42" t="s">
        <v>19</v>
      </c>
      <c r="F24" s="42" t="b">
        <f t="shared" si="0"/>
        <v>1</v>
      </c>
      <c r="G24" s="42" t="b">
        <f t="shared" si="1"/>
        <v>1</v>
      </c>
    </row>
    <row r="25" spans="1:8">
      <c r="A25" s="42">
        <v>24</v>
      </c>
      <c r="B25" s="64" t="s">
        <v>75</v>
      </c>
      <c r="C25" s="50" t="s">
        <v>19</v>
      </c>
      <c r="D25" s="66" t="s">
        <v>19</v>
      </c>
      <c r="E25" s="42" t="s">
        <v>19</v>
      </c>
      <c r="F25" s="42" t="b">
        <f t="shared" si="0"/>
        <v>1</v>
      </c>
      <c r="G25" s="42" t="b">
        <f t="shared" si="1"/>
        <v>1</v>
      </c>
    </row>
    <row r="26" spans="1:8">
      <c r="A26" s="42">
        <v>25</v>
      </c>
      <c r="B26" s="64" t="s">
        <v>77</v>
      </c>
      <c r="C26" s="50" t="s">
        <v>19</v>
      </c>
      <c r="D26" s="66" t="s">
        <v>19</v>
      </c>
      <c r="E26" s="42" t="s">
        <v>19</v>
      </c>
      <c r="F26" s="42" t="b">
        <f t="shared" si="0"/>
        <v>1</v>
      </c>
      <c r="G26" s="42" t="b">
        <f t="shared" si="1"/>
        <v>1</v>
      </c>
    </row>
    <row r="27" spans="1:8">
      <c r="A27" s="42">
        <v>26</v>
      </c>
      <c r="B27" s="64" t="s">
        <v>79</v>
      </c>
      <c r="C27" s="50" t="s">
        <v>23</v>
      </c>
      <c r="D27" s="66" t="s">
        <v>23</v>
      </c>
      <c r="E27" s="42" t="s">
        <v>23</v>
      </c>
      <c r="F27" s="42" t="b">
        <f t="shared" si="0"/>
        <v>1</v>
      </c>
      <c r="G27" s="42" t="b">
        <f t="shared" si="1"/>
        <v>1</v>
      </c>
      <c r="H27" s="42" t="s">
        <v>19</v>
      </c>
    </row>
    <row r="28" spans="1:8">
      <c r="A28" s="42">
        <v>27</v>
      </c>
      <c r="B28" s="64" t="s">
        <v>82</v>
      </c>
      <c r="C28" s="50" t="s">
        <v>19</v>
      </c>
      <c r="D28" s="66" t="s">
        <v>19</v>
      </c>
      <c r="E28" s="42" t="s">
        <v>19</v>
      </c>
      <c r="F28" s="42" t="b">
        <f t="shared" si="0"/>
        <v>1</v>
      </c>
      <c r="G28" s="42" t="b">
        <f t="shared" si="1"/>
        <v>1</v>
      </c>
    </row>
    <row r="29" spans="1:8">
      <c r="A29" s="42">
        <v>28</v>
      </c>
      <c r="B29" s="64" t="s">
        <v>84</v>
      </c>
      <c r="C29" s="50" t="s">
        <v>19</v>
      </c>
      <c r="D29" s="66" t="s">
        <v>19</v>
      </c>
      <c r="E29" s="42" t="s">
        <v>19</v>
      </c>
      <c r="F29" s="42" t="b">
        <f t="shared" si="0"/>
        <v>1</v>
      </c>
      <c r="G29" s="42" t="b">
        <f t="shared" si="1"/>
        <v>1</v>
      </c>
    </row>
    <row r="30" spans="1:8">
      <c r="A30" s="42">
        <v>29</v>
      </c>
      <c r="B30" s="64" t="s">
        <v>86</v>
      </c>
      <c r="C30" s="50" t="s">
        <v>19</v>
      </c>
      <c r="D30" s="66" t="s">
        <v>19</v>
      </c>
      <c r="E30" s="42" t="s">
        <v>19</v>
      </c>
      <c r="F30" s="42" t="b">
        <f t="shared" si="0"/>
        <v>1</v>
      </c>
      <c r="G30" s="42" t="b">
        <f t="shared" si="1"/>
        <v>1</v>
      </c>
    </row>
    <row r="31" spans="1:8">
      <c r="A31" s="42">
        <v>30</v>
      </c>
      <c r="B31" s="64" t="s">
        <v>89</v>
      </c>
      <c r="C31" s="50" t="s">
        <v>19</v>
      </c>
      <c r="D31" s="66" t="s">
        <v>19</v>
      </c>
      <c r="E31" s="42" t="s">
        <v>19</v>
      </c>
      <c r="F31" s="42" t="b">
        <f t="shared" si="0"/>
        <v>1</v>
      </c>
      <c r="G31" s="42" t="b">
        <f t="shared" si="1"/>
        <v>1</v>
      </c>
    </row>
    <row r="32" spans="1:8">
      <c r="A32" s="42">
        <v>31</v>
      </c>
      <c r="B32" s="64" t="s">
        <v>91</v>
      </c>
      <c r="C32" s="50" t="s">
        <v>23</v>
      </c>
      <c r="D32" s="66" t="s">
        <v>23</v>
      </c>
      <c r="E32" s="42" t="s">
        <v>23</v>
      </c>
      <c r="F32" s="42" t="b">
        <f t="shared" si="0"/>
        <v>1</v>
      </c>
      <c r="G32" s="42" t="b">
        <f t="shared" si="1"/>
        <v>1</v>
      </c>
      <c r="H32" s="42" t="s">
        <v>19</v>
      </c>
    </row>
    <row r="33" spans="1:8">
      <c r="A33" s="42">
        <v>32</v>
      </c>
      <c r="B33" s="64" t="s">
        <v>93</v>
      </c>
      <c r="C33" s="50" t="s">
        <v>19</v>
      </c>
      <c r="D33" s="66" t="s">
        <v>19</v>
      </c>
      <c r="E33" s="42" t="s">
        <v>19</v>
      </c>
      <c r="F33" s="42" t="b">
        <f t="shared" si="0"/>
        <v>1</v>
      </c>
      <c r="G33" s="42" t="b">
        <f t="shared" si="1"/>
        <v>1</v>
      </c>
    </row>
    <row r="34" spans="1:8">
      <c r="A34" s="42">
        <v>33</v>
      </c>
      <c r="B34" s="64" t="s">
        <v>95</v>
      </c>
      <c r="C34" s="50" t="s">
        <v>19</v>
      </c>
      <c r="D34" s="66" t="s">
        <v>19</v>
      </c>
      <c r="E34" s="42" t="s">
        <v>19</v>
      </c>
      <c r="F34" s="42" t="b">
        <f t="shared" si="0"/>
        <v>1</v>
      </c>
      <c r="G34" s="42" t="b">
        <f t="shared" si="1"/>
        <v>1</v>
      </c>
    </row>
    <row r="35" spans="1:8">
      <c r="A35" s="42">
        <v>34</v>
      </c>
      <c r="B35" s="64" t="s">
        <v>96</v>
      </c>
      <c r="C35" s="50" t="s">
        <v>19</v>
      </c>
      <c r="D35" s="66" t="s">
        <v>19</v>
      </c>
      <c r="E35" s="42" t="s">
        <v>19</v>
      </c>
      <c r="F35" s="42" t="b">
        <f t="shared" si="0"/>
        <v>1</v>
      </c>
      <c r="G35" s="42" t="b">
        <f t="shared" si="1"/>
        <v>1</v>
      </c>
    </row>
    <row r="36" spans="1:8">
      <c r="A36" s="42">
        <v>35</v>
      </c>
      <c r="B36" s="64" t="s">
        <v>98</v>
      </c>
      <c r="C36" s="50" t="s">
        <v>23</v>
      </c>
      <c r="D36" s="66" t="s">
        <v>23</v>
      </c>
      <c r="E36" s="42" t="s">
        <v>19</v>
      </c>
      <c r="F36" s="42" t="b">
        <f t="shared" si="0"/>
        <v>1</v>
      </c>
      <c r="G36" s="42" t="b">
        <f t="shared" si="1"/>
        <v>0</v>
      </c>
    </row>
    <row r="37" spans="1:8">
      <c r="A37" s="42">
        <v>36</v>
      </c>
      <c r="B37" s="64" t="s">
        <v>102</v>
      </c>
      <c r="C37" s="50" t="s">
        <v>19</v>
      </c>
      <c r="D37" s="66" t="s">
        <v>19</v>
      </c>
      <c r="E37" s="42" t="s">
        <v>19</v>
      </c>
      <c r="F37" s="42" t="b">
        <f t="shared" si="0"/>
        <v>1</v>
      </c>
      <c r="G37" s="42" t="b">
        <f t="shared" si="1"/>
        <v>1</v>
      </c>
    </row>
    <row r="38" spans="1:8">
      <c r="A38" s="42">
        <v>37</v>
      </c>
      <c r="B38" s="64" t="s">
        <v>105</v>
      </c>
      <c r="C38" s="50" t="s">
        <v>19</v>
      </c>
      <c r="D38" s="66" t="s">
        <v>19</v>
      </c>
      <c r="E38" s="42" t="s">
        <v>19</v>
      </c>
      <c r="F38" s="42" t="b">
        <f t="shared" si="0"/>
        <v>1</v>
      </c>
      <c r="G38" s="42" t="b">
        <f t="shared" si="1"/>
        <v>1</v>
      </c>
    </row>
    <row r="39" spans="1:8">
      <c r="A39" s="42">
        <v>38</v>
      </c>
      <c r="B39" s="64" t="s">
        <v>107</v>
      </c>
      <c r="C39" s="50" t="s">
        <v>19</v>
      </c>
      <c r="D39" s="66" t="s">
        <v>23</v>
      </c>
      <c r="E39" s="42" t="s">
        <v>19</v>
      </c>
      <c r="F39" s="42" t="b">
        <f t="shared" si="0"/>
        <v>0</v>
      </c>
      <c r="G39" s="42" t="b">
        <f t="shared" si="1"/>
        <v>0</v>
      </c>
    </row>
    <row r="40" spans="1:8">
      <c r="A40" s="42">
        <v>39</v>
      </c>
      <c r="B40" s="64" t="s">
        <v>109</v>
      </c>
      <c r="C40" s="50" t="s">
        <v>23</v>
      </c>
      <c r="D40" s="66" t="s">
        <v>19</v>
      </c>
      <c r="E40" s="42" t="s">
        <v>19</v>
      </c>
      <c r="F40" s="42" t="b">
        <f t="shared" si="0"/>
        <v>0</v>
      </c>
      <c r="G40" s="42" t="b">
        <f t="shared" si="1"/>
        <v>1</v>
      </c>
    </row>
    <row r="41" spans="1:8">
      <c r="A41" s="42">
        <v>40</v>
      </c>
      <c r="B41" s="64" t="s">
        <v>112</v>
      </c>
      <c r="C41" s="50" t="s">
        <v>19</v>
      </c>
      <c r="D41" s="66" t="s">
        <v>23</v>
      </c>
      <c r="E41" s="42" t="s">
        <v>23</v>
      </c>
      <c r="F41" s="42" t="b">
        <f t="shared" si="0"/>
        <v>0</v>
      </c>
      <c r="G41" s="42" t="b">
        <f t="shared" si="1"/>
        <v>1</v>
      </c>
      <c r="H41" s="42" t="s">
        <v>23</v>
      </c>
    </row>
    <row r="42" spans="1:8">
      <c r="A42" s="42">
        <v>41</v>
      </c>
      <c r="B42" s="64" t="s">
        <v>115</v>
      </c>
      <c r="C42" s="50" t="s">
        <v>19</v>
      </c>
      <c r="D42" s="66" t="s">
        <v>19</v>
      </c>
      <c r="E42" s="42" t="s">
        <v>19</v>
      </c>
      <c r="F42" s="42" t="b">
        <f t="shared" si="0"/>
        <v>1</v>
      </c>
      <c r="G42" s="42" t="b">
        <f t="shared" si="1"/>
        <v>1</v>
      </c>
    </row>
    <row r="43" spans="1:8">
      <c r="A43" s="42">
        <v>42</v>
      </c>
      <c r="B43" s="64" t="s">
        <v>117</v>
      </c>
      <c r="C43" s="50" t="s">
        <v>19</v>
      </c>
      <c r="D43" s="66" t="s">
        <v>19</v>
      </c>
      <c r="E43" s="42" t="s">
        <v>19</v>
      </c>
      <c r="F43" s="42" t="b">
        <f t="shared" si="0"/>
        <v>1</v>
      </c>
      <c r="G43" s="42" t="b">
        <f t="shared" si="1"/>
        <v>1</v>
      </c>
    </row>
    <row r="44" spans="1:8">
      <c r="A44" s="42">
        <v>43</v>
      </c>
      <c r="B44" s="64" t="s">
        <v>120</v>
      </c>
      <c r="C44" s="50" t="s">
        <v>19</v>
      </c>
      <c r="D44" s="66" t="s">
        <v>19</v>
      </c>
      <c r="E44" s="42" t="s">
        <v>19</v>
      </c>
      <c r="F44" s="42" t="b">
        <f t="shared" si="0"/>
        <v>1</v>
      </c>
      <c r="G44" s="42" t="b">
        <f t="shared" si="1"/>
        <v>1</v>
      </c>
    </row>
    <row r="45" spans="1:8">
      <c r="A45" s="42">
        <v>44</v>
      </c>
      <c r="B45" s="64" t="s">
        <v>122</v>
      </c>
      <c r="C45" s="50" t="s">
        <v>19</v>
      </c>
      <c r="D45" s="66" t="s">
        <v>19</v>
      </c>
      <c r="E45" s="42" t="s">
        <v>19</v>
      </c>
      <c r="F45" s="42" t="b">
        <f t="shared" si="0"/>
        <v>1</v>
      </c>
      <c r="G45" s="42" t="b">
        <f t="shared" si="1"/>
        <v>1</v>
      </c>
    </row>
    <row r="46" spans="1:8">
      <c r="A46" s="42">
        <v>45</v>
      </c>
      <c r="B46" s="64" t="s">
        <v>124</v>
      </c>
      <c r="C46" s="50" t="s">
        <v>19</v>
      </c>
      <c r="D46" s="66" t="s">
        <v>19</v>
      </c>
      <c r="E46" s="42" t="s">
        <v>19</v>
      </c>
      <c r="F46" s="42" t="b">
        <f t="shared" si="0"/>
        <v>1</v>
      </c>
      <c r="G46" s="42" t="b">
        <f t="shared" si="1"/>
        <v>1</v>
      </c>
    </row>
    <row r="47" spans="1:8">
      <c r="A47" s="42">
        <v>46</v>
      </c>
      <c r="B47" s="64" t="s">
        <v>126</v>
      </c>
      <c r="C47" s="50" t="s">
        <v>19</v>
      </c>
      <c r="D47" s="66" t="s">
        <v>19</v>
      </c>
      <c r="E47" s="42" t="s">
        <v>19</v>
      </c>
      <c r="F47" s="42" t="b">
        <f t="shared" si="0"/>
        <v>1</v>
      </c>
      <c r="G47" s="42" t="b">
        <f t="shared" si="1"/>
        <v>1</v>
      </c>
    </row>
    <row r="48" spans="1:8">
      <c r="A48" s="42">
        <v>47</v>
      </c>
      <c r="B48" s="64" t="s">
        <v>128</v>
      </c>
      <c r="C48" s="50" t="s">
        <v>19</v>
      </c>
      <c r="D48" s="66" t="s">
        <v>23</v>
      </c>
      <c r="E48" s="42" t="s">
        <v>19</v>
      </c>
      <c r="F48" s="42" t="b">
        <f t="shared" si="0"/>
        <v>0</v>
      </c>
      <c r="G48" s="42" t="b">
        <f t="shared" si="1"/>
        <v>0</v>
      </c>
    </row>
    <row r="49" spans="1:8">
      <c r="A49" s="42">
        <v>48</v>
      </c>
      <c r="B49" s="64" t="s">
        <v>132</v>
      </c>
      <c r="C49" s="50" t="s">
        <v>19</v>
      </c>
      <c r="D49" s="66" t="s">
        <v>19</v>
      </c>
      <c r="E49" s="42" t="s">
        <v>23</v>
      </c>
      <c r="F49" s="42" t="b">
        <f t="shared" si="0"/>
        <v>1</v>
      </c>
      <c r="G49" s="42" t="b">
        <f t="shared" si="1"/>
        <v>0</v>
      </c>
      <c r="H49" s="42" t="s">
        <v>23</v>
      </c>
    </row>
    <row r="50" spans="1:8">
      <c r="A50" s="42">
        <v>49</v>
      </c>
      <c r="B50" s="64" t="s">
        <v>135</v>
      </c>
      <c r="C50" s="50" t="s">
        <v>19</v>
      </c>
      <c r="D50" s="66" t="s">
        <v>19</v>
      </c>
      <c r="E50" s="42" t="s">
        <v>19</v>
      </c>
      <c r="F50" s="42" t="b">
        <f t="shared" si="0"/>
        <v>1</v>
      </c>
      <c r="G50" s="42" t="b">
        <f t="shared" si="1"/>
        <v>1</v>
      </c>
    </row>
    <row r="51" spans="1:8">
      <c r="A51" s="42">
        <v>50</v>
      </c>
      <c r="B51" s="64" t="s">
        <v>137</v>
      </c>
      <c r="C51" s="50" t="s">
        <v>19</v>
      </c>
      <c r="D51" s="66" t="s">
        <v>23</v>
      </c>
      <c r="E51" s="42" t="s">
        <v>23</v>
      </c>
      <c r="F51" s="42" t="b">
        <f t="shared" si="0"/>
        <v>0</v>
      </c>
      <c r="G51" s="42" t="b">
        <f t="shared" si="1"/>
        <v>1</v>
      </c>
      <c r="H51" s="42" t="s">
        <v>23</v>
      </c>
    </row>
    <row r="52" spans="1:8">
      <c r="A52" s="42">
        <v>51</v>
      </c>
      <c r="B52" s="64" t="s">
        <v>139</v>
      </c>
      <c r="C52" s="50" t="s">
        <v>19</v>
      </c>
      <c r="D52" s="66" t="s">
        <v>23</v>
      </c>
      <c r="E52" s="42" t="s">
        <v>23</v>
      </c>
      <c r="F52" s="42" t="b">
        <f t="shared" si="0"/>
        <v>0</v>
      </c>
      <c r="G52" s="42" t="b">
        <f t="shared" si="1"/>
        <v>1</v>
      </c>
      <c r="H52" s="42" t="s">
        <v>23</v>
      </c>
    </row>
    <row r="53" spans="1:8">
      <c r="A53" s="42">
        <v>52</v>
      </c>
      <c r="B53" s="64" t="s">
        <v>141</v>
      </c>
      <c r="C53" s="50" t="s">
        <v>19</v>
      </c>
      <c r="D53" s="66" t="s">
        <v>19</v>
      </c>
      <c r="E53" s="42" t="s">
        <v>19</v>
      </c>
      <c r="F53" s="42" t="b">
        <f t="shared" si="0"/>
        <v>1</v>
      </c>
      <c r="G53" s="42" t="b">
        <f t="shared" si="1"/>
        <v>1</v>
      </c>
    </row>
    <row r="54" spans="1:8">
      <c r="A54" s="42">
        <v>53</v>
      </c>
      <c r="B54" s="64" t="s">
        <v>143</v>
      </c>
      <c r="C54" s="50" t="s">
        <v>19</v>
      </c>
      <c r="D54" s="66" t="s">
        <v>19</v>
      </c>
      <c r="E54" s="42" t="s">
        <v>19</v>
      </c>
      <c r="F54" s="42" t="b">
        <f t="shared" si="0"/>
        <v>1</v>
      </c>
      <c r="G54" s="42" t="b">
        <f t="shared" si="1"/>
        <v>1</v>
      </c>
    </row>
    <row r="55" spans="1:8">
      <c r="A55" s="42">
        <v>54</v>
      </c>
      <c r="B55" s="64" t="s">
        <v>146</v>
      </c>
      <c r="C55" s="50" t="s">
        <v>19</v>
      </c>
      <c r="D55" s="66" t="s">
        <v>19</v>
      </c>
      <c r="E55" s="42" t="s">
        <v>19</v>
      </c>
      <c r="F55" s="42" t="b">
        <f t="shared" si="0"/>
        <v>1</v>
      </c>
      <c r="G55" s="42" t="b">
        <f t="shared" si="1"/>
        <v>1</v>
      </c>
    </row>
    <row r="56" spans="1:8">
      <c r="A56" s="42">
        <v>55</v>
      </c>
      <c r="B56" s="64" t="s">
        <v>148</v>
      </c>
      <c r="C56" s="50" t="s">
        <v>19</v>
      </c>
      <c r="D56" s="66" t="s">
        <v>19</v>
      </c>
      <c r="E56" s="42" t="s">
        <v>19</v>
      </c>
      <c r="F56" s="42" t="b">
        <f t="shared" si="0"/>
        <v>1</v>
      </c>
      <c r="G56" s="42" t="b">
        <f t="shared" si="1"/>
        <v>1</v>
      </c>
    </row>
    <row r="57" spans="1:8">
      <c r="A57" s="42">
        <v>56</v>
      </c>
      <c r="B57" s="64" t="s">
        <v>150</v>
      </c>
      <c r="C57" s="50" t="s">
        <v>19</v>
      </c>
      <c r="D57" s="66" t="s">
        <v>19</v>
      </c>
      <c r="E57" s="42" t="s">
        <v>19</v>
      </c>
      <c r="F57" s="42" t="b">
        <f t="shared" si="0"/>
        <v>1</v>
      </c>
      <c r="G57" s="42" t="b">
        <f t="shared" si="1"/>
        <v>1</v>
      </c>
    </row>
    <row r="58" spans="1:8">
      <c r="A58" s="42">
        <v>57</v>
      </c>
      <c r="B58" s="64" t="s">
        <v>152</v>
      </c>
      <c r="C58" s="50" t="s">
        <v>19</v>
      </c>
      <c r="D58" s="66" t="s">
        <v>19</v>
      </c>
      <c r="E58" s="42" t="s">
        <v>19</v>
      </c>
      <c r="F58" s="42" t="b">
        <f t="shared" si="0"/>
        <v>1</v>
      </c>
      <c r="G58" s="42" t="b">
        <f t="shared" si="1"/>
        <v>1</v>
      </c>
    </row>
    <row r="59" spans="1:8">
      <c r="A59" s="42">
        <v>58</v>
      </c>
      <c r="B59" s="64" t="s">
        <v>154</v>
      </c>
      <c r="C59" s="50" t="s">
        <v>19</v>
      </c>
      <c r="D59" s="66" t="s">
        <v>19</v>
      </c>
      <c r="E59" s="42" t="s">
        <v>19</v>
      </c>
      <c r="F59" s="42" t="b">
        <f t="shared" si="0"/>
        <v>1</v>
      </c>
      <c r="G59" s="42" t="b">
        <f t="shared" si="1"/>
        <v>1</v>
      </c>
    </row>
    <row r="60" spans="1:8">
      <c r="A60" s="42">
        <v>59</v>
      </c>
      <c r="B60" s="64" t="s">
        <v>156</v>
      </c>
      <c r="C60" s="50" t="s">
        <v>19</v>
      </c>
      <c r="D60" s="66" t="s">
        <v>23</v>
      </c>
      <c r="E60" s="42" t="s">
        <v>23</v>
      </c>
      <c r="F60" s="42" t="b">
        <f t="shared" si="0"/>
        <v>0</v>
      </c>
      <c r="G60" s="42" t="b">
        <f t="shared" si="1"/>
        <v>1</v>
      </c>
      <c r="H60" s="42" t="s">
        <v>19</v>
      </c>
    </row>
    <row r="61" spans="1:8">
      <c r="A61" s="42">
        <v>60</v>
      </c>
      <c r="B61" s="64" t="s">
        <v>158</v>
      </c>
      <c r="C61" s="50" t="s">
        <v>19</v>
      </c>
      <c r="D61" s="66" t="s">
        <v>19</v>
      </c>
      <c r="E61" s="42" t="s">
        <v>19</v>
      </c>
      <c r="F61" s="42" t="b">
        <f t="shared" si="0"/>
        <v>1</v>
      </c>
      <c r="G61" s="42" t="b">
        <f t="shared" si="1"/>
        <v>1</v>
      </c>
    </row>
    <row r="62" spans="1:8">
      <c r="A62" s="42">
        <v>61</v>
      </c>
      <c r="B62" s="64" t="s">
        <v>160</v>
      </c>
      <c r="C62" s="50" t="s">
        <v>19</v>
      </c>
      <c r="D62" s="66" t="s">
        <v>19</v>
      </c>
      <c r="E62" s="42" t="s">
        <v>19</v>
      </c>
      <c r="F62" s="42" t="b">
        <f t="shared" si="0"/>
        <v>1</v>
      </c>
      <c r="G62" s="42" t="b">
        <f t="shared" si="1"/>
        <v>1</v>
      </c>
    </row>
    <row r="63" spans="1:8">
      <c r="A63" s="42">
        <v>62</v>
      </c>
      <c r="B63" s="64" t="s">
        <v>162</v>
      </c>
      <c r="C63" s="50" t="s">
        <v>19</v>
      </c>
      <c r="D63" s="66" t="s">
        <v>19</v>
      </c>
      <c r="E63" s="42" t="s">
        <v>19</v>
      </c>
      <c r="F63" s="42" t="b">
        <f t="shared" si="0"/>
        <v>1</v>
      </c>
      <c r="G63" s="42" t="b">
        <f t="shared" si="1"/>
        <v>1</v>
      </c>
    </row>
    <row r="64" spans="1:8">
      <c r="A64" s="42">
        <v>63</v>
      </c>
      <c r="B64" s="64" t="s">
        <v>164</v>
      </c>
      <c r="C64" s="50" t="s">
        <v>19</v>
      </c>
      <c r="D64" s="66" t="s">
        <v>19</v>
      </c>
      <c r="E64" s="42" t="s">
        <v>19</v>
      </c>
      <c r="F64" s="42" t="b">
        <f t="shared" si="0"/>
        <v>1</v>
      </c>
      <c r="G64" s="42" t="b">
        <f t="shared" si="1"/>
        <v>1</v>
      </c>
    </row>
    <row r="65" spans="1:8">
      <c r="A65" s="42">
        <v>64</v>
      </c>
      <c r="B65" s="64" t="s">
        <v>166</v>
      </c>
      <c r="C65" s="50" t="s">
        <v>19</v>
      </c>
      <c r="D65" s="66" t="s">
        <v>23</v>
      </c>
      <c r="E65" s="42" t="s">
        <v>19</v>
      </c>
      <c r="F65" s="42" t="b">
        <f t="shared" si="0"/>
        <v>0</v>
      </c>
      <c r="G65" s="42" t="b">
        <f t="shared" si="1"/>
        <v>0</v>
      </c>
    </row>
    <row r="66" spans="1:8">
      <c r="A66" s="42">
        <v>65</v>
      </c>
      <c r="B66" s="64" t="s">
        <v>169</v>
      </c>
      <c r="C66" s="50" t="s">
        <v>19</v>
      </c>
      <c r="D66" s="66" t="s">
        <v>19</v>
      </c>
      <c r="E66" s="42" t="s">
        <v>19</v>
      </c>
      <c r="F66" s="42" t="b">
        <f t="shared" ref="F66:F129" si="2">C66=D66</f>
        <v>1</v>
      </c>
      <c r="G66" s="42" t="b">
        <f t="shared" ref="G66:G129" si="3">D66=E66</f>
        <v>1</v>
      </c>
    </row>
    <row r="67" spans="1:8">
      <c r="A67" s="42">
        <v>66</v>
      </c>
      <c r="B67" s="64" t="s">
        <v>171</v>
      </c>
      <c r="C67" s="50" t="s">
        <v>19</v>
      </c>
      <c r="D67" s="66" t="s">
        <v>19</v>
      </c>
      <c r="E67" s="42" t="s">
        <v>19</v>
      </c>
      <c r="F67" s="42" t="b">
        <f t="shared" si="2"/>
        <v>1</v>
      </c>
      <c r="G67" s="42" t="b">
        <f t="shared" si="3"/>
        <v>1</v>
      </c>
    </row>
    <row r="68" spans="1:8">
      <c r="A68" s="42">
        <v>67</v>
      </c>
      <c r="B68" s="64" t="s">
        <v>174</v>
      </c>
      <c r="C68" s="50" t="s">
        <v>19</v>
      </c>
      <c r="D68" s="66" t="s">
        <v>19</v>
      </c>
      <c r="E68" s="42" t="s">
        <v>19</v>
      </c>
      <c r="F68" s="42" t="b">
        <f t="shared" si="2"/>
        <v>1</v>
      </c>
      <c r="G68" s="42" t="b">
        <f t="shared" si="3"/>
        <v>1</v>
      </c>
    </row>
    <row r="69" spans="1:8">
      <c r="A69" s="42">
        <v>68</v>
      </c>
      <c r="B69" s="64" t="s">
        <v>176</v>
      </c>
      <c r="C69" s="50" t="s">
        <v>19</v>
      </c>
      <c r="D69" s="66" t="s">
        <v>19</v>
      </c>
      <c r="E69" s="42" t="s">
        <v>19</v>
      </c>
      <c r="F69" s="42" t="b">
        <f t="shared" si="2"/>
        <v>1</v>
      </c>
      <c r="G69" s="42" t="b">
        <f t="shared" si="3"/>
        <v>1</v>
      </c>
    </row>
    <row r="70" spans="1:8">
      <c r="A70" s="42">
        <v>69</v>
      </c>
      <c r="B70" s="64" t="s">
        <v>178</v>
      </c>
      <c r="C70" s="50" t="s">
        <v>23</v>
      </c>
      <c r="D70" s="66" t="s">
        <v>19</v>
      </c>
      <c r="E70" s="42" t="s">
        <v>19</v>
      </c>
      <c r="F70" s="42" t="b">
        <f t="shared" si="2"/>
        <v>0</v>
      </c>
      <c r="G70" s="42" t="b">
        <f t="shared" si="3"/>
        <v>1</v>
      </c>
    </row>
    <row r="71" spans="1:8">
      <c r="A71" s="42">
        <v>70</v>
      </c>
      <c r="B71" s="64" t="s">
        <v>180</v>
      </c>
      <c r="C71" s="50" t="s">
        <v>19</v>
      </c>
      <c r="D71" s="66" t="s">
        <v>19</v>
      </c>
      <c r="E71" s="42" t="s">
        <v>19</v>
      </c>
      <c r="F71" s="42" t="b">
        <f t="shared" si="2"/>
        <v>1</v>
      </c>
      <c r="G71" s="42" t="b">
        <f t="shared" si="3"/>
        <v>1</v>
      </c>
    </row>
    <row r="72" spans="1:8">
      <c r="A72" s="42">
        <v>71</v>
      </c>
      <c r="B72" s="64" t="s">
        <v>183</v>
      </c>
      <c r="C72" s="50" t="s">
        <v>19</v>
      </c>
      <c r="D72" s="66" t="s">
        <v>19</v>
      </c>
      <c r="E72" s="42" t="s">
        <v>19</v>
      </c>
      <c r="F72" s="42" t="b">
        <f t="shared" si="2"/>
        <v>1</v>
      </c>
      <c r="G72" s="42" t="b">
        <f t="shared" si="3"/>
        <v>1</v>
      </c>
    </row>
    <row r="73" spans="1:8">
      <c r="A73" s="42">
        <v>72</v>
      </c>
      <c r="B73" s="64" t="s">
        <v>185</v>
      </c>
      <c r="C73" s="50" t="s">
        <v>19</v>
      </c>
      <c r="D73" s="66" t="s">
        <v>19</v>
      </c>
      <c r="E73" s="42" t="s">
        <v>19</v>
      </c>
      <c r="F73" s="42" t="b">
        <f t="shared" si="2"/>
        <v>1</v>
      </c>
      <c r="G73" s="42" t="b">
        <f t="shared" si="3"/>
        <v>1</v>
      </c>
    </row>
    <row r="74" spans="1:8">
      <c r="A74" s="42">
        <v>73</v>
      </c>
      <c r="B74" s="64" t="s">
        <v>188</v>
      </c>
      <c r="C74" s="50" t="s">
        <v>1714</v>
      </c>
      <c r="D74" s="66" t="s">
        <v>19</v>
      </c>
      <c r="E74" s="42" t="s">
        <v>3007</v>
      </c>
      <c r="F74" s="42" t="b">
        <f t="shared" si="2"/>
        <v>0</v>
      </c>
      <c r="G74" s="42" t="b">
        <f t="shared" si="3"/>
        <v>1</v>
      </c>
      <c r="H74" s="42" t="s">
        <v>19</v>
      </c>
    </row>
    <row r="75" spans="1:8">
      <c r="A75" s="42">
        <v>74</v>
      </c>
      <c r="B75" s="64" t="s">
        <v>190</v>
      </c>
      <c r="C75" s="50" t="s">
        <v>19</v>
      </c>
      <c r="D75" s="66" t="s">
        <v>23</v>
      </c>
      <c r="E75" s="42" t="s">
        <v>19</v>
      </c>
      <c r="F75" s="42" t="b">
        <f t="shared" si="2"/>
        <v>0</v>
      </c>
      <c r="G75" s="42" t="b">
        <f t="shared" si="3"/>
        <v>0</v>
      </c>
    </row>
    <row r="76" spans="1:8">
      <c r="A76" s="42">
        <v>75</v>
      </c>
      <c r="B76" s="64" t="s">
        <v>192</v>
      </c>
      <c r="C76" s="50" t="s">
        <v>23</v>
      </c>
      <c r="D76" s="66" t="s">
        <v>23</v>
      </c>
      <c r="E76" s="42" t="s">
        <v>23</v>
      </c>
      <c r="F76" s="42" t="b">
        <f t="shared" si="2"/>
        <v>1</v>
      </c>
      <c r="G76" s="42" t="b">
        <f t="shared" si="3"/>
        <v>1</v>
      </c>
      <c r="H76" s="42" t="s">
        <v>23</v>
      </c>
    </row>
    <row r="77" spans="1:8">
      <c r="A77" s="42">
        <v>76</v>
      </c>
      <c r="B77" s="64" t="s">
        <v>195</v>
      </c>
      <c r="C77" s="50" t="s">
        <v>19</v>
      </c>
      <c r="D77" s="66" t="s">
        <v>19</v>
      </c>
      <c r="E77" s="42" t="s">
        <v>23</v>
      </c>
      <c r="F77" s="42" t="b">
        <f t="shared" si="2"/>
        <v>1</v>
      </c>
      <c r="G77" s="42" t="b">
        <f t="shared" si="3"/>
        <v>0</v>
      </c>
      <c r="H77" s="42" t="s">
        <v>23</v>
      </c>
    </row>
    <row r="78" spans="1:8">
      <c r="A78" s="42">
        <v>77</v>
      </c>
      <c r="B78" s="64" t="s">
        <v>198</v>
      </c>
      <c r="C78" s="50" t="s">
        <v>19</v>
      </c>
      <c r="D78" s="66" t="s">
        <v>19</v>
      </c>
      <c r="E78" s="42" t="s">
        <v>19</v>
      </c>
      <c r="F78" s="42" t="b">
        <f t="shared" si="2"/>
        <v>1</v>
      </c>
      <c r="G78" s="42" t="b">
        <f t="shared" si="3"/>
        <v>1</v>
      </c>
    </row>
    <row r="79" spans="1:8">
      <c r="A79" s="42">
        <v>78</v>
      </c>
      <c r="B79" s="64" t="s">
        <v>200</v>
      </c>
      <c r="C79" s="50" t="s">
        <v>19</v>
      </c>
      <c r="D79" s="66" t="s">
        <v>19</v>
      </c>
      <c r="E79" s="42" t="s">
        <v>19</v>
      </c>
      <c r="F79" s="42" t="b">
        <f t="shared" si="2"/>
        <v>1</v>
      </c>
      <c r="G79" s="42" t="b">
        <f t="shared" si="3"/>
        <v>1</v>
      </c>
    </row>
    <row r="80" spans="1:8">
      <c r="A80" s="42">
        <v>79</v>
      </c>
      <c r="B80" s="64" t="s">
        <v>202</v>
      </c>
      <c r="C80" s="50" t="s">
        <v>19</v>
      </c>
      <c r="D80" s="66" t="s">
        <v>19</v>
      </c>
      <c r="E80" s="42" t="s">
        <v>19</v>
      </c>
      <c r="F80" s="42" t="b">
        <f t="shared" si="2"/>
        <v>1</v>
      </c>
      <c r="G80" s="42" t="b">
        <f t="shared" si="3"/>
        <v>1</v>
      </c>
    </row>
    <row r="81" spans="1:8">
      <c r="A81" s="42">
        <v>80</v>
      </c>
      <c r="B81" s="64" t="s">
        <v>204</v>
      </c>
      <c r="C81" s="50" t="s">
        <v>19</v>
      </c>
      <c r="D81" s="66" t="s">
        <v>23</v>
      </c>
      <c r="E81" s="42" t="s">
        <v>19</v>
      </c>
      <c r="F81" s="42" t="b">
        <f t="shared" si="2"/>
        <v>0</v>
      </c>
      <c r="G81" s="42" t="b">
        <f t="shared" si="3"/>
        <v>0</v>
      </c>
    </row>
    <row r="82" spans="1:8">
      <c r="A82" s="42">
        <v>81</v>
      </c>
      <c r="B82" s="64" t="s">
        <v>206</v>
      </c>
      <c r="C82" s="50" t="s">
        <v>19</v>
      </c>
      <c r="D82" s="66" t="s">
        <v>19</v>
      </c>
      <c r="E82" s="42" t="s">
        <v>19</v>
      </c>
      <c r="F82" s="42" t="b">
        <f t="shared" si="2"/>
        <v>1</v>
      </c>
      <c r="G82" s="42" t="b">
        <f t="shared" si="3"/>
        <v>1</v>
      </c>
    </row>
    <row r="83" spans="1:8">
      <c r="A83" s="42">
        <v>82</v>
      </c>
      <c r="B83" s="64" t="s">
        <v>208</v>
      </c>
      <c r="C83" s="50" t="s">
        <v>19</v>
      </c>
      <c r="D83" s="66" t="s">
        <v>19</v>
      </c>
      <c r="E83" s="42" t="s">
        <v>19</v>
      </c>
      <c r="F83" s="42" t="b">
        <f t="shared" si="2"/>
        <v>1</v>
      </c>
      <c r="G83" s="42" t="b">
        <f t="shared" si="3"/>
        <v>1</v>
      </c>
    </row>
    <row r="84" spans="1:8">
      <c r="A84" s="42">
        <v>83</v>
      </c>
      <c r="B84" s="64" t="s">
        <v>210</v>
      </c>
      <c r="C84" s="50" t="s">
        <v>19</v>
      </c>
      <c r="D84" s="66" t="s">
        <v>19</v>
      </c>
      <c r="E84" s="42" t="s">
        <v>19</v>
      </c>
      <c r="F84" s="42" t="b">
        <f t="shared" si="2"/>
        <v>1</v>
      </c>
      <c r="G84" s="42" t="b">
        <f t="shared" si="3"/>
        <v>1</v>
      </c>
    </row>
    <row r="85" spans="1:8">
      <c r="A85" s="42">
        <v>84</v>
      </c>
      <c r="B85" s="64" t="s">
        <v>212</v>
      </c>
      <c r="C85" s="50" t="s">
        <v>19</v>
      </c>
      <c r="D85" s="66" t="s">
        <v>19</v>
      </c>
      <c r="E85" s="42" t="s">
        <v>19</v>
      </c>
      <c r="F85" s="42" t="b">
        <f t="shared" si="2"/>
        <v>1</v>
      </c>
      <c r="G85" s="42" t="b">
        <f t="shared" si="3"/>
        <v>1</v>
      </c>
    </row>
    <row r="86" spans="1:8">
      <c r="A86" s="42">
        <v>85</v>
      </c>
      <c r="B86" s="64" t="s">
        <v>215</v>
      </c>
      <c r="C86" s="50" t="s">
        <v>19</v>
      </c>
      <c r="D86" s="66" t="s">
        <v>19</v>
      </c>
      <c r="E86" s="42" t="s">
        <v>19</v>
      </c>
      <c r="F86" s="42" t="b">
        <f t="shared" si="2"/>
        <v>1</v>
      </c>
      <c r="G86" s="42" t="b">
        <f t="shared" si="3"/>
        <v>1</v>
      </c>
    </row>
    <row r="87" spans="1:8">
      <c r="A87" s="42">
        <v>86</v>
      </c>
      <c r="B87" s="64" t="s">
        <v>217</v>
      </c>
      <c r="C87" s="50" t="s">
        <v>23</v>
      </c>
      <c r="D87" s="66" t="s">
        <v>23</v>
      </c>
      <c r="E87" s="42" t="s">
        <v>23</v>
      </c>
      <c r="F87" s="42" t="b">
        <f t="shared" si="2"/>
        <v>1</v>
      </c>
      <c r="G87" s="42" t="b">
        <f t="shared" si="3"/>
        <v>1</v>
      </c>
      <c r="H87" s="42" t="s">
        <v>23</v>
      </c>
    </row>
    <row r="88" spans="1:8">
      <c r="A88" s="42">
        <v>87</v>
      </c>
      <c r="B88" s="64" t="s">
        <v>220</v>
      </c>
      <c r="C88" s="50" t="s">
        <v>19</v>
      </c>
      <c r="D88" s="66" t="s">
        <v>19</v>
      </c>
      <c r="E88" s="42" t="s">
        <v>19</v>
      </c>
      <c r="F88" s="42" t="b">
        <f t="shared" si="2"/>
        <v>1</v>
      </c>
      <c r="G88" s="42" t="b">
        <f t="shared" si="3"/>
        <v>1</v>
      </c>
    </row>
    <row r="89" spans="1:8">
      <c r="A89" s="42">
        <v>88</v>
      </c>
      <c r="B89" s="64" t="s">
        <v>222</v>
      </c>
      <c r="C89" s="50" t="s">
        <v>19</v>
      </c>
      <c r="D89" s="66" t="s">
        <v>23</v>
      </c>
      <c r="E89" s="42" t="s">
        <v>19</v>
      </c>
      <c r="F89" s="42" t="b">
        <f t="shared" si="2"/>
        <v>0</v>
      </c>
      <c r="G89" s="42" t="b">
        <f t="shared" si="3"/>
        <v>0</v>
      </c>
    </row>
    <row r="90" spans="1:8">
      <c r="A90" s="42">
        <v>89</v>
      </c>
      <c r="B90" s="64" t="s">
        <v>225</v>
      </c>
      <c r="C90" s="50" t="s">
        <v>19</v>
      </c>
      <c r="D90" s="66" t="s">
        <v>23</v>
      </c>
      <c r="E90" s="42" t="s">
        <v>19</v>
      </c>
      <c r="F90" s="42" t="b">
        <f t="shared" si="2"/>
        <v>0</v>
      </c>
      <c r="G90" s="42" t="b">
        <f t="shared" si="3"/>
        <v>0</v>
      </c>
    </row>
    <row r="91" spans="1:8">
      <c r="A91" s="42">
        <v>90</v>
      </c>
      <c r="B91" s="64" t="s">
        <v>227</v>
      </c>
      <c r="C91" s="50" t="s">
        <v>19</v>
      </c>
      <c r="D91" s="66" t="s">
        <v>19</v>
      </c>
      <c r="E91" s="42" t="s">
        <v>19</v>
      </c>
      <c r="F91" s="42" t="b">
        <f t="shared" si="2"/>
        <v>1</v>
      </c>
      <c r="G91" s="42" t="b">
        <f t="shared" si="3"/>
        <v>1</v>
      </c>
    </row>
    <row r="92" spans="1:8">
      <c r="A92" s="42">
        <v>91</v>
      </c>
      <c r="B92" s="64" t="s">
        <v>229</v>
      </c>
      <c r="C92" s="50" t="s">
        <v>19</v>
      </c>
      <c r="D92" s="66" t="s">
        <v>19</v>
      </c>
      <c r="E92" s="42" t="s">
        <v>19</v>
      </c>
      <c r="F92" s="42" t="b">
        <f t="shared" si="2"/>
        <v>1</v>
      </c>
      <c r="G92" s="42" t="b">
        <f t="shared" si="3"/>
        <v>1</v>
      </c>
    </row>
    <row r="93" spans="1:8">
      <c r="A93" s="42">
        <v>92</v>
      </c>
      <c r="B93" s="64" t="s">
        <v>231</v>
      </c>
      <c r="C93" s="50" t="s">
        <v>19</v>
      </c>
      <c r="D93" s="66" t="s">
        <v>19</v>
      </c>
      <c r="E93" s="42" t="s">
        <v>19</v>
      </c>
      <c r="F93" s="42" t="b">
        <f t="shared" si="2"/>
        <v>1</v>
      </c>
      <c r="G93" s="42" t="b">
        <f t="shared" si="3"/>
        <v>1</v>
      </c>
    </row>
    <row r="94" spans="1:8">
      <c r="A94" s="42">
        <v>93</v>
      </c>
      <c r="B94" s="64" t="s">
        <v>233</v>
      </c>
      <c r="C94" s="50" t="s">
        <v>19</v>
      </c>
      <c r="D94" s="66" t="s">
        <v>19</v>
      </c>
      <c r="E94" s="42" t="s">
        <v>19</v>
      </c>
      <c r="F94" s="42" t="b">
        <f t="shared" si="2"/>
        <v>1</v>
      </c>
      <c r="G94" s="42" t="b">
        <f t="shared" si="3"/>
        <v>1</v>
      </c>
    </row>
    <row r="95" spans="1:8">
      <c r="A95" s="42">
        <v>94</v>
      </c>
      <c r="B95" s="64" t="s">
        <v>235</v>
      </c>
      <c r="C95" s="50" t="s">
        <v>19</v>
      </c>
      <c r="D95" s="66" t="s">
        <v>19</v>
      </c>
      <c r="E95" s="42" t="s">
        <v>19</v>
      </c>
      <c r="F95" s="42" t="b">
        <f t="shared" si="2"/>
        <v>1</v>
      </c>
      <c r="G95" s="42" t="b">
        <f t="shared" si="3"/>
        <v>1</v>
      </c>
    </row>
    <row r="96" spans="1:8">
      <c r="A96" s="42">
        <v>95</v>
      </c>
      <c r="B96" s="64" t="s">
        <v>237</v>
      </c>
      <c r="C96" s="50" t="s">
        <v>19</v>
      </c>
      <c r="D96" s="66" t="s">
        <v>19</v>
      </c>
      <c r="E96" s="42" t="s">
        <v>19</v>
      </c>
      <c r="F96" s="42" t="b">
        <f t="shared" si="2"/>
        <v>1</v>
      </c>
      <c r="G96" s="42" t="b">
        <f t="shared" si="3"/>
        <v>1</v>
      </c>
    </row>
    <row r="97" spans="1:8">
      <c r="A97" s="42">
        <v>96</v>
      </c>
      <c r="B97" s="64" t="s">
        <v>239</v>
      </c>
      <c r="C97" s="50" t="s">
        <v>19</v>
      </c>
      <c r="D97" s="66" t="s">
        <v>19</v>
      </c>
      <c r="E97" s="42" t="s">
        <v>19</v>
      </c>
      <c r="F97" s="42" t="b">
        <f t="shared" si="2"/>
        <v>1</v>
      </c>
      <c r="G97" s="42" t="b">
        <f t="shared" si="3"/>
        <v>1</v>
      </c>
    </row>
    <row r="98" spans="1:8">
      <c r="A98" s="42">
        <v>97</v>
      </c>
      <c r="B98" s="64" t="s">
        <v>241</v>
      </c>
      <c r="C98" s="50" t="s">
        <v>19</v>
      </c>
      <c r="D98" s="66" t="s">
        <v>19</v>
      </c>
      <c r="E98" s="42" t="s">
        <v>19</v>
      </c>
      <c r="F98" s="42" t="b">
        <f t="shared" si="2"/>
        <v>1</v>
      </c>
      <c r="G98" s="42" t="b">
        <f t="shared" si="3"/>
        <v>1</v>
      </c>
    </row>
    <row r="99" spans="1:8">
      <c r="A99" s="42">
        <v>98</v>
      </c>
      <c r="B99" s="64" t="s">
        <v>243</v>
      </c>
      <c r="C99" s="50" t="s">
        <v>19</v>
      </c>
      <c r="D99" s="66" t="s">
        <v>19</v>
      </c>
      <c r="E99" s="42" t="s">
        <v>19</v>
      </c>
      <c r="F99" s="42" t="b">
        <f t="shared" si="2"/>
        <v>1</v>
      </c>
      <c r="G99" s="42" t="b">
        <f t="shared" si="3"/>
        <v>1</v>
      </c>
    </row>
    <row r="100" spans="1:8">
      <c r="A100" s="42">
        <v>99</v>
      </c>
      <c r="B100" s="64" t="s">
        <v>245</v>
      </c>
      <c r="C100" s="50" t="s">
        <v>19</v>
      </c>
      <c r="D100" s="66" t="s">
        <v>23</v>
      </c>
      <c r="E100" s="42" t="s">
        <v>19</v>
      </c>
      <c r="F100" s="42" t="b">
        <f t="shared" si="2"/>
        <v>0</v>
      </c>
      <c r="G100" s="42" t="b">
        <f t="shared" si="3"/>
        <v>0</v>
      </c>
    </row>
    <row r="101" spans="1:8">
      <c r="A101" s="42">
        <v>100</v>
      </c>
      <c r="B101" s="64" t="s">
        <v>248</v>
      </c>
      <c r="C101" s="50" t="s">
        <v>19</v>
      </c>
      <c r="D101" s="66" t="s">
        <v>19</v>
      </c>
      <c r="E101" s="42" t="s">
        <v>19</v>
      </c>
      <c r="F101" s="42" t="b">
        <f t="shared" si="2"/>
        <v>1</v>
      </c>
      <c r="G101" s="42" t="b">
        <f t="shared" si="3"/>
        <v>1</v>
      </c>
    </row>
    <row r="102" spans="1:8">
      <c r="A102" s="42">
        <v>101</v>
      </c>
      <c r="B102" s="64" t="s">
        <v>250</v>
      </c>
      <c r="C102" s="50" t="s">
        <v>19</v>
      </c>
      <c r="D102" s="66" t="s">
        <v>19</v>
      </c>
      <c r="E102" s="42" t="s">
        <v>19</v>
      </c>
      <c r="F102" s="42" t="b">
        <f t="shared" si="2"/>
        <v>1</v>
      </c>
      <c r="G102" s="42" t="b">
        <f t="shared" si="3"/>
        <v>1</v>
      </c>
    </row>
    <row r="103" spans="1:8">
      <c r="A103" s="42">
        <v>102</v>
      </c>
      <c r="B103" s="64" t="s">
        <v>254</v>
      </c>
      <c r="C103" s="50" t="s">
        <v>19</v>
      </c>
      <c r="D103" s="66" t="s">
        <v>19</v>
      </c>
      <c r="E103" s="42" t="s">
        <v>19</v>
      </c>
      <c r="F103" s="42" t="b">
        <f t="shared" si="2"/>
        <v>1</v>
      </c>
      <c r="G103" s="42" t="b">
        <f t="shared" si="3"/>
        <v>1</v>
      </c>
    </row>
    <row r="104" spans="1:8">
      <c r="A104" s="42">
        <v>103</v>
      </c>
      <c r="B104" s="64" t="s">
        <v>256</v>
      </c>
      <c r="C104" s="50" t="s">
        <v>19</v>
      </c>
      <c r="D104" s="66" t="s">
        <v>19</v>
      </c>
      <c r="E104" s="42" t="s">
        <v>19</v>
      </c>
      <c r="F104" s="42" t="b">
        <f t="shared" si="2"/>
        <v>1</v>
      </c>
      <c r="G104" s="42" t="b">
        <f t="shared" si="3"/>
        <v>1</v>
      </c>
    </row>
    <row r="105" spans="1:8">
      <c r="A105" s="42">
        <v>104</v>
      </c>
      <c r="B105" s="64" t="s">
        <v>258</v>
      </c>
      <c r="C105" s="50" t="s">
        <v>23</v>
      </c>
      <c r="D105" s="66" t="s">
        <v>23</v>
      </c>
      <c r="E105" s="42" t="s">
        <v>3007</v>
      </c>
      <c r="F105" s="42" t="b">
        <f t="shared" si="2"/>
        <v>1</v>
      </c>
      <c r="G105" s="42" t="b">
        <f t="shared" si="3"/>
        <v>0</v>
      </c>
      <c r="H105" s="42" t="s">
        <v>19</v>
      </c>
    </row>
    <row r="106" spans="1:8">
      <c r="A106" s="42">
        <v>105</v>
      </c>
      <c r="B106" s="64" t="s">
        <v>261</v>
      </c>
      <c r="C106" s="50" t="s">
        <v>19</v>
      </c>
      <c r="D106" s="66" t="s">
        <v>19</v>
      </c>
      <c r="E106" s="42" t="s">
        <v>19</v>
      </c>
      <c r="F106" s="42" t="b">
        <f t="shared" si="2"/>
        <v>1</v>
      </c>
      <c r="G106" s="42" t="b">
        <f t="shared" si="3"/>
        <v>1</v>
      </c>
    </row>
    <row r="107" spans="1:8">
      <c r="A107" s="42">
        <v>106</v>
      </c>
      <c r="B107" s="64" t="s">
        <v>263</v>
      </c>
      <c r="C107" s="50" t="s">
        <v>19</v>
      </c>
      <c r="D107" s="66" t="s">
        <v>19</v>
      </c>
      <c r="E107" s="42" t="s">
        <v>19</v>
      </c>
      <c r="F107" s="42" t="b">
        <f t="shared" si="2"/>
        <v>1</v>
      </c>
      <c r="G107" s="42" t="b">
        <f t="shared" si="3"/>
        <v>1</v>
      </c>
    </row>
    <row r="108" spans="1:8">
      <c r="A108" s="42">
        <v>107</v>
      </c>
      <c r="B108" s="64" t="s">
        <v>264</v>
      </c>
      <c r="C108" s="50" t="s">
        <v>19</v>
      </c>
      <c r="D108" s="66" t="s">
        <v>19</v>
      </c>
      <c r="E108" s="42" t="s">
        <v>19</v>
      </c>
      <c r="F108" s="42" t="b">
        <f t="shared" si="2"/>
        <v>1</v>
      </c>
      <c r="G108" s="42" t="b">
        <f t="shared" si="3"/>
        <v>1</v>
      </c>
    </row>
    <row r="109" spans="1:8">
      <c r="A109" s="42">
        <v>108</v>
      </c>
      <c r="B109" s="64" t="s">
        <v>265</v>
      </c>
      <c r="C109" s="50" t="s">
        <v>19</v>
      </c>
      <c r="D109" s="66" t="s">
        <v>19</v>
      </c>
      <c r="E109" s="42" t="s">
        <v>19</v>
      </c>
      <c r="F109" s="42" t="b">
        <f t="shared" si="2"/>
        <v>1</v>
      </c>
      <c r="G109" s="42" t="b">
        <f t="shared" si="3"/>
        <v>1</v>
      </c>
    </row>
    <row r="110" spans="1:8">
      <c r="A110" s="42">
        <v>109</v>
      </c>
      <c r="B110" s="64" t="s">
        <v>267</v>
      </c>
      <c r="C110" s="50" t="s">
        <v>19</v>
      </c>
      <c r="D110" s="66" t="s">
        <v>19</v>
      </c>
      <c r="E110" s="42" t="s">
        <v>19</v>
      </c>
      <c r="F110" s="42" t="b">
        <f t="shared" si="2"/>
        <v>1</v>
      </c>
      <c r="G110" s="42" t="b">
        <f t="shared" si="3"/>
        <v>1</v>
      </c>
    </row>
    <row r="111" spans="1:8">
      <c r="A111" s="42">
        <v>110</v>
      </c>
      <c r="B111" s="64" t="s">
        <v>268</v>
      </c>
      <c r="C111" s="50" t="s">
        <v>19</v>
      </c>
      <c r="D111" s="66" t="s">
        <v>19</v>
      </c>
      <c r="E111" s="42" t="s">
        <v>19</v>
      </c>
      <c r="F111" s="42" t="b">
        <f t="shared" si="2"/>
        <v>1</v>
      </c>
      <c r="G111" s="42" t="b">
        <f t="shared" si="3"/>
        <v>1</v>
      </c>
    </row>
    <row r="112" spans="1:8">
      <c r="A112" s="42">
        <v>111</v>
      </c>
      <c r="B112" s="64" t="s">
        <v>269</v>
      </c>
      <c r="C112" s="50" t="s">
        <v>19</v>
      </c>
      <c r="D112" s="66" t="s">
        <v>19</v>
      </c>
      <c r="E112" s="42" t="s">
        <v>19</v>
      </c>
      <c r="F112" s="42" t="b">
        <f t="shared" si="2"/>
        <v>1</v>
      </c>
      <c r="G112" s="42" t="b">
        <f t="shared" si="3"/>
        <v>1</v>
      </c>
    </row>
    <row r="113" spans="1:7">
      <c r="A113" s="42">
        <v>112</v>
      </c>
      <c r="B113" s="64" t="s">
        <v>270</v>
      </c>
      <c r="C113" s="50" t="s">
        <v>19</v>
      </c>
      <c r="D113" s="66" t="s">
        <v>19</v>
      </c>
      <c r="E113" s="42" t="s">
        <v>19</v>
      </c>
      <c r="F113" s="42" t="b">
        <f t="shared" si="2"/>
        <v>1</v>
      </c>
      <c r="G113" s="42" t="b">
        <f t="shared" si="3"/>
        <v>1</v>
      </c>
    </row>
    <row r="114" spans="1:7">
      <c r="A114" s="42">
        <v>113</v>
      </c>
      <c r="B114" s="64" t="s">
        <v>271</v>
      </c>
      <c r="C114" s="50" t="s">
        <v>19</v>
      </c>
      <c r="D114" s="66" t="s">
        <v>19</v>
      </c>
      <c r="E114" s="42" t="s">
        <v>19</v>
      </c>
      <c r="F114" s="42" t="b">
        <f t="shared" si="2"/>
        <v>1</v>
      </c>
      <c r="G114" s="42" t="b">
        <f t="shared" si="3"/>
        <v>1</v>
      </c>
    </row>
    <row r="115" spans="1:7">
      <c r="A115" s="42">
        <v>114</v>
      </c>
      <c r="B115" s="64" t="s">
        <v>274</v>
      </c>
      <c r="C115" s="50" t="s">
        <v>19</v>
      </c>
      <c r="D115" s="66" t="s">
        <v>19</v>
      </c>
      <c r="E115" s="42" t="s">
        <v>19</v>
      </c>
      <c r="F115" s="42" t="b">
        <f t="shared" si="2"/>
        <v>1</v>
      </c>
      <c r="G115" s="42" t="b">
        <f t="shared" si="3"/>
        <v>1</v>
      </c>
    </row>
    <row r="116" spans="1:7">
      <c r="A116" s="42">
        <v>115</v>
      </c>
      <c r="B116" s="64" t="s">
        <v>276</v>
      </c>
      <c r="C116" s="50" t="s">
        <v>19</v>
      </c>
      <c r="D116" s="66" t="s">
        <v>19</v>
      </c>
      <c r="E116" s="42" t="s">
        <v>19</v>
      </c>
      <c r="F116" s="42" t="b">
        <f t="shared" si="2"/>
        <v>1</v>
      </c>
      <c r="G116" s="42" t="b">
        <f t="shared" si="3"/>
        <v>1</v>
      </c>
    </row>
    <row r="117" spans="1:7">
      <c r="A117" s="42">
        <v>116</v>
      </c>
      <c r="B117" s="64" t="s">
        <v>277</v>
      </c>
      <c r="C117" s="50" t="s">
        <v>19</v>
      </c>
      <c r="D117" s="66" t="s">
        <v>19</v>
      </c>
      <c r="E117" s="42" t="s">
        <v>19</v>
      </c>
      <c r="F117" s="42" t="b">
        <f t="shared" si="2"/>
        <v>1</v>
      </c>
      <c r="G117" s="42" t="b">
        <f t="shared" si="3"/>
        <v>1</v>
      </c>
    </row>
    <row r="118" spans="1:7">
      <c r="A118" s="42">
        <v>117</v>
      </c>
      <c r="B118" s="64" t="s">
        <v>278</v>
      </c>
      <c r="C118" s="50" t="s">
        <v>19</v>
      </c>
      <c r="D118" s="66" t="s">
        <v>19</v>
      </c>
      <c r="E118" s="42" t="s">
        <v>19</v>
      </c>
      <c r="F118" s="42" t="b">
        <f t="shared" si="2"/>
        <v>1</v>
      </c>
      <c r="G118" s="42" t="b">
        <f t="shared" si="3"/>
        <v>1</v>
      </c>
    </row>
    <row r="119" spans="1:7">
      <c r="A119" s="42">
        <v>118</v>
      </c>
      <c r="B119" s="64" t="s">
        <v>279</v>
      </c>
      <c r="C119" s="50" t="s">
        <v>19</v>
      </c>
      <c r="D119" s="66" t="s">
        <v>19</v>
      </c>
      <c r="E119" s="42" t="s">
        <v>19</v>
      </c>
      <c r="F119" s="42" t="b">
        <f t="shared" si="2"/>
        <v>1</v>
      </c>
      <c r="G119" s="42" t="b">
        <f t="shared" si="3"/>
        <v>1</v>
      </c>
    </row>
    <row r="120" spans="1:7">
      <c r="A120" s="42">
        <v>119</v>
      </c>
      <c r="B120" s="64" t="s">
        <v>280</v>
      </c>
      <c r="C120" s="50" t="s">
        <v>19</v>
      </c>
      <c r="D120" s="66" t="s">
        <v>19</v>
      </c>
      <c r="E120" s="42" t="s">
        <v>19</v>
      </c>
      <c r="F120" s="42" t="b">
        <f t="shared" si="2"/>
        <v>1</v>
      </c>
      <c r="G120" s="42" t="b">
        <f t="shared" si="3"/>
        <v>1</v>
      </c>
    </row>
    <row r="121" spans="1:7">
      <c r="A121" s="42">
        <v>120</v>
      </c>
      <c r="B121" s="64" t="s">
        <v>281</v>
      </c>
      <c r="C121" s="50" t="s">
        <v>19</v>
      </c>
      <c r="D121" s="66" t="s">
        <v>19</v>
      </c>
      <c r="E121" s="42" t="s">
        <v>19</v>
      </c>
      <c r="F121" s="42" t="b">
        <f t="shared" si="2"/>
        <v>1</v>
      </c>
      <c r="G121" s="42" t="b">
        <f t="shared" si="3"/>
        <v>1</v>
      </c>
    </row>
    <row r="122" spans="1:7">
      <c r="A122" s="42">
        <v>121</v>
      </c>
      <c r="B122" s="64" t="s">
        <v>282</v>
      </c>
      <c r="C122" s="50" t="s">
        <v>19</v>
      </c>
      <c r="D122" s="66" t="s">
        <v>19</v>
      </c>
      <c r="E122" s="42" t="s">
        <v>19</v>
      </c>
      <c r="F122" s="42" t="b">
        <f t="shared" si="2"/>
        <v>1</v>
      </c>
      <c r="G122" s="42" t="b">
        <f t="shared" si="3"/>
        <v>1</v>
      </c>
    </row>
    <row r="123" spans="1:7">
      <c r="A123" s="42">
        <v>122</v>
      </c>
      <c r="B123" s="64" t="s">
        <v>284</v>
      </c>
      <c r="C123" s="50" t="s">
        <v>19</v>
      </c>
      <c r="D123" s="66" t="s">
        <v>19</v>
      </c>
      <c r="E123" s="42" t="s">
        <v>19</v>
      </c>
      <c r="F123" s="42" t="b">
        <f t="shared" si="2"/>
        <v>1</v>
      </c>
      <c r="G123" s="42" t="b">
        <f t="shared" si="3"/>
        <v>1</v>
      </c>
    </row>
    <row r="124" spans="1:7">
      <c r="A124" s="42">
        <v>123</v>
      </c>
      <c r="B124" s="64" t="s">
        <v>285</v>
      </c>
      <c r="C124" s="50" t="s">
        <v>19</v>
      </c>
      <c r="D124" s="66" t="s">
        <v>19</v>
      </c>
      <c r="E124" s="42" t="s">
        <v>19</v>
      </c>
      <c r="F124" s="42" t="b">
        <f t="shared" si="2"/>
        <v>1</v>
      </c>
      <c r="G124" s="42" t="b">
        <f t="shared" si="3"/>
        <v>1</v>
      </c>
    </row>
    <row r="125" spans="1:7">
      <c r="A125" s="42">
        <v>124</v>
      </c>
      <c r="B125" s="64" t="s">
        <v>287</v>
      </c>
      <c r="C125" s="50" t="s">
        <v>19</v>
      </c>
      <c r="D125" s="66" t="s">
        <v>19</v>
      </c>
      <c r="E125" s="42" t="s">
        <v>19</v>
      </c>
      <c r="F125" s="42" t="b">
        <f t="shared" si="2"/>
        <v>1</v>
      </c>
      <c r="G125" s="42" t="b">
        <f t="shared" si="3"/>
        <v>1</v>
      </c>
    </row>
    <row r="126" spans="1:7">
      <c r="A126" s="42">
        <v>125</v>
      </c>
      <c r="B126" s="64" t="s">
        <v>289</v>
      </c>
      <c r="C126" s="50" t="s">
        <v>19</v>
      </c>
      <c r="D126" s="66" t="s">
        <v>19</v>
      </c>
      <c r="E126" s="42" t="s">
        <v>19</v>
      </c>
      <c r="F126" s="42" t="b">
        <f t="shared" si="2"/>
        <v>1</v>
      </c>
      <c r="G126" s="42" t="b">
        <f t="shared" si="3"/>
        <v>1</v>
      </c>
    </row>
    <row r="127" spans="1:7">
      <c r="A127" s="42">
        <v>126</v>
      </c>
      <c r="B127" s="64" t="s">
        <v>290</v>
      </c>
      <c r="C127" s="50" t="s">
        <v>19</v>
      </c>
      <c r="D127" s="66" t="s">
        <v>19</v>
      </c>
      <c r="E127" s="42" t="s">
        <v>19</v>
      </c>
      <c r="F127" s="42" t="b">
        <f t="shared" si="2"/>
        <v>1</v>
      </c>
      <c r="G127" s="42" t="b">
        <f t="shared" si="3"/>
        <v>1</v>
      </c>
    </row>
    <row r="128" spans="1:7">
      <c r="A128" s="42">
        <v>127</v>
      </c>
      <c r="B128" s="64" t="s">
        <v>291</v>
      </c>
      <c r="C128" s="50" t="s">
        <v>19</v>
      </c>
      <c r="D128" s="66" t="s">
        <v>19</v>
      </c>
      <c r="E128" s="42" t="s">
        <v>19</v>
      </c>
      <c r="F128" s="42" t="b">
        <f t="shared" si="2"/>
        <v>1</v>
      </c>
      <c r="G128" s="42" t="b">
        <f t="shared" si="3"/>
        <v>1</v>
      </c>
    </row>
    <row r="129" spans="1:8">
      <c r="A129" s="42">
        <v>128</v>
      </c>
      <c r="B129" s="64" t="s">
        <v>292</v>
      </c>
      <c r="C129" s="50" t="s">
        <v>19</v>
      </c>
      <c r="D129" s="66" t="s">
        <v>19</v>
      </c>
      <c r="E129" s="42" t="s">
        <v>19</v>
      </c>
      <c r="F129" s="42" t="b">
        <f t="shared" si="2"/>
        <v>1</v>
      </c>
      <c r="G129" s="42" t="b">
        <f t="shared" si="3"/>
        <v>1</v>
      </c>
    </row>
    <row r="130" spans="1:8">
      <c r="A130" s="42">
        <v>129</v>
      </c>
      <c r="B130" s="64" t="s">
        <v>293</v>
      </c>
      <c r="C130" s="50" t="s">
        <v>19</v>
      </c>
      <c r="D130" s="66" t="s">
        <v>19</v>
      </c>
      <c r="E130" s="42" t="s">
        <v>19</v>
      </c>
      <c r="F130" s="42" t="b">
        <f t="shared" ref="F130:F193" si="4">C130=D130</f>
        <v>1</v>
      </c>
      <c r="G130" s="42" t="b">
        <f t="shared" ref="G130:G193" si="5">D130=E130</f>
        <v>1</v>
      </c>
    </row>
    <row r="131" spans="1:8">
      <c r="A131" s="42">
        <v>130</v>
      </c>
      <c r="B131" s="64" t="s">
        <v>295</v>
      </c>
      <c r="C131" s="50" t="s">
        <v>19</v>
      </c>
      <c r="D131" s="66" t="s">
        <v>19</v>
      </c>
      <c r="E131" s="42" t="s">
        <v>19</v>
      </c>
      <c r="F131" s="42" t="b">
        <f t="shared" si="4"/>
        <v>1</v>
      </c>
      <c r="G131" s="42" t="b">
        <f t="shared" si="5"/>
        <v>1</v>
      </c>
    </row>
    <row r="132" spans="1:8">
      <c r="A132" s="42">
        <v>131</v>
      </c>
      <c r="B132" s="64" t="s">
        <v>296</v>
      </c>
      <c r="C132" s="50" t="s">
        <v>19</v>
      </c>
      <c r="D132" s="66" t="s">
        <v>19</v>
      </c>
      <c r="E132" s="42" t="s">
        <v>19</v>
      </c>
      <c r="F132" s="42" t="b">
        <f t="shared" si="4"/>
        <v>1</v>
      </c>
      <c r="G132" s="42" t="b">
        <f t="shared" si="5"/>
        <v>1</v>
      </c>
    </row>
    <row r="133" spans="1:8">
      <c r="A133" s="42">
        <v>132</v>
      </c>
      <c r="B133" s="64" t="s">
        <v>297</v>
      </c>
      <c r="C133" s="50" t="s">
        <v>19</v>
      </c>
      <c r="D133" s="66" t="s">
        <v>19</v>
      </c>
      <c r="E133" s="42" t="s">
        <v>19</v>
      </c>
      <c r="F133" s="42" t="b">
        <f t="shared" si="4"/>
        <v>1</v>
      </c>
      <c r="G133" s="42" t="b">
        <f t="shared" si="5"/>
        <v>1</v>
      </c>
    </row>
    <row r="134" spans="1:8">
      <c r="A134" s="42">
        <v>133</v>
      </c>
      <c r="B134" s="64" t="s">
        <v>298</v>
      </c>
      <c r="C134" s="50" t="s">
        <v>19</v>
      </c>
      <c r="D134" s="66" t="s">
        <v>19</v>
      </c>
      <c r="E134" s="42" t="s">
        <v>19</v>
      </c>
      <c r="F134" s="42" t="b">
        <f t="shared" si="4"/>
        <v>1</v>
      </c>
      <c r="G134" s="42" t="b">
        <f t="shared" si="5"/>
        <v>1</v>
      </c>
    </row>
    <row r="135" spans="1:8">
      <c r="A135" s="42">
        <v>134</v>
      </c>
      <c r="B135" s="64" t="s">
        <v>299</v>
      </c>
      <c r="C135" s="50" t="s">
        <v>19</v>
      </c>
      <c r="D135" s="66" t="s">
        <v>19</v>
      </c>
      <c r="E135" s="42" t="s">
        <v>19</v>
      </c>
      <c r="F135" s="42" t="b">
        <f t="shared" si="4"/>
        <v>1</v>
      </c>
      <c r="G135" s="42" t="b">
        <f t="shared" si="5"/>
        <v>1</v>
      </c>
    </row>
    <row r="136" spans="1:8">
      <c r="A136" s="42">
        <v>135</v>
      </c>
      <c r="B136" s="64" t="s">
        <v>300</v>
      </c>
      <c r="C136" s="50" t="s">
        <v>19</v>
      </c>
      <c r="D136" s="66" t="s">
        <v>19</v>
      </c>
      <c r="E136" s="42" t="s">
        <v>19</v>
      </c>
      <c r="F136" s="42" t="b">
        <f t="shared" si="4"/>
        <v>1</v>
      </c>
      <c r="G136" s="42" t="b">
        <f t="shared" si="5"/>
        <v>1</v>
      </c>
    </row>
    <row r="137" spans="1:8">
      <c r="A137" s="42">
        <v>136</v>
      </c>
      <c r="B137" s="64" t="s">
        <v>302</v>
      </c>
      <c r="C137" s="50" t="s">
        <v>19</v>
      </c>
      <c r="D137" s="66" t="s">
        <v>19</v>
      </c>
      <c r="E137" s="42" t="s">
        <v>19</v>
      </c>
      <c r="F137" s="42" t="b">
        <f t="shared" si="4"/>
        <v>1</v>
      </c>
      <c r="G137" s="42" t="b">
        <f t="shared" si="5"/>
        <v>1</v>
      </c>
    </row>
    <row r="138" spans="1:8">
      <c r="A138" s="42">
        <v>137</v>
      </c>
      <c r="B138" s="64" t="s">
        <v>304</v>
      </c>
      <c r="C138" s="50" t="s">
        <v>19</v>
      </c>
      <c r="D138" s="66" t="s">
        <v>19</v>
      </c>
      <c r="E138" s="42" t="s">
        <v>19</v>
      </c>
      <c r="F138" s="42" t="b">
        <f t="shared" si="4"/>
        <v>1</v>
      </c>
      <c r="G138" s="42" t="b">
        <f t="shared" si="5"/>
        <v>1</v>
      </c>
    </row>
    <row r="139" spans="1:8">
      <c r="A139" s="42">
        <v>138</v>
      </c>
      <c r="B139" s="64" t="s">
        <v>305</v>
      </c>
      <c r="C139" s="50" t="s">
        <v>1714</v>
      </c>
      <c r="D139" s="66" t="s">
        <v>19</v>
      </c>
      <c r="E139" s="42" t="s">
        <v>23</v>
      </c>
      <c r="F139" s="42" t="b">
        <f t="shared" si="4"/>
        <v>0</v>
      </c>
      <c r="G139" s="42" t="b">
        <f t="shared" si="5"/>
        <v>0</v>
      </c>
      <c r="H139" s="42" t="s">
        <v>19</v>
      </c>
    </row>
    <row r="140" spans="1:8">
      <c r="A140" s="42">
        <v>139</v>
      </c>
      <c r="B140" s="64" t="s">
        <v>306</v>
      </c>
      <c r="C140" s="50" t="s">
        <v>19</v>
      </c>
      <c r="D140" s="66" t="s">
        <v>19</v>
      </c>
      <c r="E140" s="42" t="s">
        <v>19</v>
      </c>
      <c r="F140" s="42" t="b">
        <f t="shared" si="4"/>
        <v>1</v>
      </c>
      <c r="G140" s="42" t="b">
        <f t="shared" si="5"/>
        <v>1</v>
      </c>
    </row>
    <row r="141" spans="1:8">
      <c r="A141" s="42">
        <v>140</v>
      </c>
      <c r="B141" s="64" t="s">
        <v>307</v>
      </c>
      <c r="C141" s="50" t="s">
        <v>19</v>
      </c>
      <c r="D141" s="66" t="s">
        <v>19</v>
      </c>
      <c r="E141" s="42" t="s">
        <v>19</v>
      </c>
      <c r="F141" s="42" t="b">
        <f t="shared" si="4"/>
        <v>1</v>
      </c>
      <c r="G141" s="42" t="b">
        <f t="shared" si="5"/>
        <v>1</v>
      </c>
    </row>
    <row r="142" spans="1:8">
      <c r="A142" s="42">
        <v>141</v>
      </c>
      <c r="B142" s="64" t="s">
        <v>308</v>
      </c>
      <c r="C142" s="50" t="s">
        <v>19</v>
      </c>
      <c r="D142" s="66" t="s">
        <v>19</v>
      </c>
      <c r="E142" s="42" t="s">
        <v>19</v>
      </c>
      <c r="F142" s="42" t="b">
        <f t="shared" si="4"/>
        <v>1</v>
      </c>
      <c r="G142" s="42" t="b">
        <f t="shared" si="5"/>
        <v>1</v>
      </c>
    </row>
    <row r="143" spans="1:8">
      <c r="A143" s="42">
        <v>142</v>
      </c>
      <c r="B143" s="64" t="s">
        <v>310</v>
      </c>
      <c r="C143" s="50" t="s">
        <v>19</v>
      </c>
      <c r="D143" s="66" t="s">
        <v>19</v>
      </c>
      <c r="E143" s="42" t="s">
        <v>19</v>
      </c>
      <c r="F143" s="42" t="b">
        <f t="shared" si="4"/>
        <v>1</v>
      </c>
      <c r="G143" s="42" t="b">
        <f t="shared" si="5"/>
        <v>1</v>
      </c>
    </row>
    <row r="144" spans="1:8">
      <c r="A144" s="42">
        <v>143</v>
      </c>
      <c r="B144" s="64" t="s">
        <v>311</v>
      </c>
      <c r="C144" s="50" t="s">
        <v>19</v>
      </c>
      <c r="D144" s="66" t="s">
        <v>19</v>
      </c>
      <c r="E144" s="42" t="s">
        <v>19</v>
      </c>
      <c r="F144" s="42" t="b">
        <f t="shared" si="4"/>
        <v>1</v>
      </c>
      <c r="G144" s="42" t="b">
        <f t="shared" si="5"/>
        <v>1</v>
      </c>
    </row>
    <row r="145" spans="1:7">
      <c r="A145" s="42">
        <v>144</v>
      </c>
      <c r="B145" s="64" t="s">
        <v>312</v>
      </c>
      <c r="C145" s="50" t="s">
        <v>19</v>
      </c>
      <c r="D145" s="66" t="s">
        <v>19</v>
      </c>
      <c r="E145" s="42" t="s">
        <v>19</v>
      </c>
      <c r="F145" s="42" t="b">
        <f t="shared" si="4"/>
        <v>1</v>
      </c>
      <c r="G145" s="42" t="b">
        <f t="shared" si="5"/>
        <v>1</v>
      </c>
    </row>
    <row r="146" spans="1:7">
      <c r="A146" s="42">
        <v>145</v>
      </c>
      <c r="B146" s="64" t="s">
        <v>313</v>
      </c>
      <c r="C146" s="50" t="s">
        <v>19</v>
      </c>
      <c r="D146" s="66" t="s">
        <v>19</v>
      </c>
      <c r="E146" s="42" t="s">
        <v>19</v>
      </c>
      <c r="F146" s="42" t="b">
        <f t="shared" si="4"/>
        <v>1</v>
      </c>
      <c r="G146" s="42" t="b">
        <f t="shared" si="5"/>
        <v>1</v>
      </c>
    </row>
    <row r="147" spans="1:7">
      <c r="A147" s="42">
        <v>146</v>
      </c>
      <c r="B147" s="64" t="s">
        <v>314</v>
      </c>
      <c r="C147" s="50" t="s">
        <v>19</v>
      </c>
      <c r="D147" s="66" t="s">
        <v>19</v>
      </c>
      <c r="E147" s="42" t="s">
        <v>19</v>
      </c>
      <c r="F147" s="42" t="b">
        <f t="shared" si="4"/>
        <v>1</v>
      </c>
      <c r="G147" s="42" t="b">
        <f t="shared" si="5"/>
        <v>1</v>
      </c>
    </row>
    <row r="148" spans="1:7">
      <c r="A148" s="42">
        <v>147</v>
      </c>
      <c r="B148" s="64" t="s">
        <v>315</v>
      </c>
      <c r="C148" s="50" t="s">
        <v>19</v>
      </c>
      <c r="D148" s="66" t="s">
        <v>19</v>
      </c>
      <c r="E148" s="42" t="s">
        <v>19</v>
      </c>
      <c r="F148" s="42" t="b">
        <f t="shared" si="4"/>
        <v>1</v>
      </c>
      <c r="G148" s="42" t="b">
        <f t="shared" si="5"/>
        <v>1</v>
      </c>
    </row>
    <row r="149" spans="1:7">
      <c r="A149" s="42">
        <v>148</v>
      </c>
      <c r="B149" s="64" t="s">
        <v>317</v>
      </c>
      <c r="C149" s="50" t="s">
        <v>19</v>
      </c>
      <c r="D149" s="66" t="s">
        <v>19</v>
      </c>
      <c r="E149" s="42" t="s">
        <v>19</v>
      </c>
      <c r="F149" s="42" t="b">
        <f t="shared" si="4"/>
        <v>1</v>
      </c>
      <c r="G149" s="42" t="b">
        <f t="shared" si="5"/>
        <v>1</v>
      </c>
    </row>
    <row r="150" spans="1:7">
      <c r="A150" s="42">
        <v>149</v>
      </c>
      <c r="B150" s="64" t="s">
        <v>318</v>
      </c>
      <c r="C150" s="50" t="s">
        <v>19</v>
      </c>
      <c r="D150" s="66" t="s">
        <v>19</v>
      </c>
      <c r="E150" s="42" t="s">
        <v>19</v>
      </c>
      <c r="F150" s="42" t="b">
        <f t="shared" si="4"/>
        <v>1</v>
      </c>
      <c r="G150" s="42" t="b">
        <f t="shared" si="5"/>
        <v>1</v>
      </c>
    </row>
    <row r="151" spans="1:7">
      <c r="A151" s="42">
        <v>150</v>
      </c>
      <c r="B151" s="64" t="s">
        <v>319</v>
      </c>
      <c r="C151" s="50" t="s">
        <v>19</v>
      </c>
      <c r="D151" s="66" t="s">
        <v>19</v>
      </c>
      <c r="E151" s="42" t="s">
        <v>19</v>
      </c>
      <c r="F151" s="42" t="b">
        <f t="shared" si="4"/>
        <v>1</v>
      </c>
      <c r="G151" s="42" t="b">
        <f t="shared" si="5"/>
        <v>1</v>
      </c>
    </row>
    <row r="152" spans="1:7">
      <c r="A152" s="42">
        <v>151</v>
      </c>
      <c r="B152" s="64" t="s">
        <v>320</v>
      </c>
      <c r="C152" s="50" t="s">
        <v>19</v>
      </c>
      <c r="D152" s="66" t="s">
        <v>19</v>
      </c>
      <c r="E152" s="42" t="s">
        <v>19</v>
      </c>
      <c r="F152" s="42" t="b">
        <f t="shared" si="4"/>
        <v>1</v>
      </c>
      <c r="G152" s="42" t="b">
        <f t="shared" si="5"/>
        <v>1</v>
      </c>
    </row>
    <row r="153" spans="1:7">
      <c r="A153" s="42">
        <v>152</v>
      </c>
      <c r="B153" s="64" t="s">
        <v>322</v>
      </c>
      <c r="C153" s="50" t="s">
        <v>19</v>
      </c>
      <c r="D153" s="66" t="s">
        <v>19</v>
      </c>
      <c r="E153" s="42" t="s">
        <v>19</v>
      </c>
      <c r="F153" s="42" t="b">
        <f t="shared" si="4"/>
        <v>1</v>
      </c>
      <c r="G153" s="42" t="b">
        <f t="shared" si="5"/>
        <v>1</v>
      </c>
    </row>
    <row r="154" spans="1:7">
      <c r="A154" s="42">
        <v>153</v>
      </c>
      <c r="B154" s="64" t="s">
        <v>324</v>
      </c>
      <c r="C154" s="50" t="s">
        <v>19</v>
      </c>
      <c r="D154" s="66" t="s">
        <v>19</v>
      </c>
      <c r="E154" s="42" t="s">
        <v>19</v>
      </c>
      <c r="F154" s="42" t="b">
        <f t="shared" si="4"/>
        <v>1</v>
      </c>
      <c r="G154" s="42" t="b">
        <f t="shared" si="5"/>
        <v>1</v>
      </c>
    </row>
    <row r="155" spans="1:7">
      <c r="A155" s="42">
        <v>154</v>
      </c>
      <c r="B155" s="64" t="s">
        <v>325</v>
      </c>
      <c r="C155" s="50" t="s">
        <v>19</v>
      </c>
      <c r="D155" s="66" t="s">
        <v>19</v>
      </c>
      <c r="E155" s="42" t="s">
        <v>19</v>
      </c>
      <c r="F155" s="42" t="b">
        <f t="shared" si="4"/>
        <v>1</v>
      </c>
      <c r="G155" s="42" t="b">
        <f t="shared" si="5"/>
        <v>1</v>
      </c>
    </row>
    <row r="156" spans="1:7">
      <c r="A156" s="42">
        <v>155</v>
      </c>
      <c r="B156" s="64" t="s">
        <v>326</v>
      </c>
      <c r="C156" s="50" t="s">
        <v>19</v>
      </c>
      <c r="D156" s="66" t="s">
        <v>19</v>
      </c>
      <c r="E156" s="42" t="s">
        <v>19</v>
      </c>
      <c r="F156" s="42" t="b">
        <f t="shared" si="4"/>
        <v>1</v>
      </c>
      <c r="G156" s="42" t="b">
        <f t="shared" si="5"/>
        <v>1</v>
      </c>
    </row>
    <row r="157" spans="1:7">
      <c r="A157" s="42">
        <v>156</v>
      </c>
      <c r="B157" s="64" t="s">
        <v>327</v>
      </c>
      <c r="C157" s="50" t="s">
        <v>19</v>
      </c>
      <c r="D157" s="66" t="s">
        <v>19</v>
      </c>
      <c r="E157" s="42" t="s">
        <v>19</v>
      </c>
      <c r="F157" s="42" t="b">
        <f t="shared" si="4"/>
        <v>1</v>
      </c>
      <c r="G157" s="42" t="b">
        <f t="shared" si="5"/>
        <v>1</v>
      </c>
    </row>
    <row r="158" spans="1:7">
      <c r="A158" s="42">
        <v>157</v>
      </c>
      <c r="B158" s="64" t="s">
        <v>329</v>
      </c>
      <c r="C158" s="50" t="s">
        <v>19</v>
      </c>
      <c r="D158" s="66" t="s">
        <v>19</v>
      </c>
      <c r="E158" s="42" t="s">
        <v>19</v>
      </c>
      <c r="F158" s="42" t="b">
        <f t="shared" si="4"/>
        <v>1</v>
      </c>
      <c r="G158" s="42" t="b">
        <f t="shared" si="5"/>
        <v>1</v>
      </c>
    </row>
    <row r="159" spans="1:7">
      <c r="A159" s="42">
        <v>158</v>
      </c>
      <c r="B159" s="64" t="s">
        <v>332</v>
      </c>
      <c r="C159" s="50" t="s">
        <v>19</v>
      </c>
      <c r="D159" s="66" t="s">
        <v>19</v>
      </c>
      <c r="E159" s="42" t="s">
        <v>19</v>
      </c>
      <c r="F159" s="42" t="b">
        <f t="shared" si="4"/>
        <v>1</v>
      </c>
      <c r="G159" s="42" t="b">
        <f t="shared" si="5"/>
        <v>1</v>
      </c>
    </row>
    <row r="160" spans="1:7">
      <c r="A160" s="42">
        <v>159</v>
      </c>
      <c r="B160" s="64" t="s">
        <v>333</v>
      </c>
      <c r="C160" s="50" t="s">
        <v>19</v>
      </c>
      <c r="D160" s="66" t="s">
        <v>19</v>
      </c>
      <c r="E160" s="42" t="s">
        <v>19</v>
      </c>
      <c r="F160" s="42" t="b">
        <f t="shared" si="4"/>
        <v>1</v>
      </c>
      <c r="G160" s="42" t="b">
        <f t="shared" si="5"/>
        <v>1</v>
      </c>
    </row>
    <row r="161" spans="1:7">
      <c r="A161" s="42">
        <v>160</v>
      </c>
      <c r="B161" s="64" t="s">
        <v>334</v>
      </c>
      <c r="C161" s="50" t="s">
        <v>19</v>
      </c>
      <c r="D161" s="66" t="s">
        <v>19</v>
      </c>
      <c r="E161" s="42" t="s">
        <v>19</v>
      </c>
      <c r="F161" s="42" t="b">
        <f t="shared" si="4"/>
        <v>1</v>
      </c>
      <c r="G161" s="42" t="b">
        <f t="shared" si="5"/>
        <v>1</v>
      </c>
    </row>
    <row r="162" spans="1:7">
      <c r="A162" s="42">
        <v>161</v>
      </c>
      <c r="B162" s="64" t="s">
        <v>336</v>
      </c>
      <c r="C162" s="50" t="s">
        <v>19</v>
      </c>
      <c r="D162" s="66" t="s">
        <v>19</v>
      </c>
      <c r="E162" s="42" t="s">
        <v>19</v>
      </c>
      <c r="F162" s="42" t="b">
        <f t="shared" si="4"/>
        <v>1</v>
      </c>
      <c r="G162" s="42" t="b">
        <f t="shared" si="5"/>
        <v>1</v>
      </c>
    </row>
    <row r="163" spans="1:7">
      <c r="A163" s="42">
        <v>162</v>
      </c>
      <c r="B163" s="64" t="s">
        <v>337</v>
      </c>
      <c r="C163" s="50" t="s">
        <v>19</v>
      </c>
      <c r="D163" s="66" t="s">
        <v>19</v>
      </c>
      <c r="E163" s="42" t="s">
        <v>19</v>
      </c>
      <c r="F163" s="42" t="b">
        <f t="shared" si="4"/>
        <v>1</v>
      </c>
      <c r="G163" s="42" t="b">
        <f t="shared" si="5"/>
        <v>1</v>
      </c>
    </row>
    <row r="164" spans="1:7">
      <c r="A164" s="42">
        <v>163</v>
      </c>
      <c r="B164" s="64" t="s">
        <v>338</v>
      </c>
      <c r="C164" s="50" t="s">
        <v>19</v>
      </c>
      <c r="D164" s="66" t="s">
        <v>19</v>
      </c>
      <c r="E164" s="42" t="s">
        <v>19</v>
      </c>
      <c r="F164" s="42" t="b">
        <f t="shared" si="4"/>
        <v>1</v>
      </c>
      <c r="G164" s="42" t="b">
        <f t="shared" si="5"/>
        <v>1</v>
      </c>
    </row>
    <row r="165" spans="1:7">
      <c r="A165" s="42">
        <v>164</v>
      </c>
      <c r="B165" s="64" t="s">
        <v>340</v>
      </c>
      <c r="C165" s="50" t="s">
        <v>19</v>
      </c>
      <c r="D165" s="66" t="s">
        <v>19</v>
      </c>
      <c r="E165" s="42" t="s">
        <v>19</v>
      </c>
      <c r="F165" s="42" t="b">
        <f t="shared" si="4"/>
        <v>1</v>
      </c>
      <c r="G165" s="42" t="b">
        <f t="shared" si="5"/>
        <v>1</v>
      </c>
    </row>
    <row r="166" spans="1:7">
      <c r="A166" s="42">
        <v>165</v>
      </c>
      <c r="B166" s="64" t="s">
        <v>341</v>
      </c>
      <c r="C166" s="50" t="s">
        <v>19</v>
      </c>
      <c r="D166" s="66" t="s">
        <v>19</v>
      </c>
      <c r="E166" s="42" t="s">
        <v>19</v>
      </c>
      <c r="F166" s="42" t="b">
        <f t="shared" si="4"/>
        <v>1</v>
      </c>
      <c r="G166" s="42" t="b">
        <f t="shared" si="5"/>
        <v>1</v>
      </c>
    </row>
    <row r="167" spans="1:7">
      <c r="A167" s="42">
        <v>166</v>
      </c>
      <c r="B167" s="64" t="s">
        <v>342</v>
      </c>
      <c r="C167" s="50" t="s">
        <v>19</v>
      </c>
      <c r="D167" s="66" t="s">
        <v>19</v>
      </c>
      <c r="E167" s="42" t="s">
        <v>19</v>
      </c>
      <c r="F167" s="42" t="b">
        <f t="shared" si="4"/>
        <v>1</v>
      </c>
      <c r="G167" s="42" t="b">
        <f t="shared" si="5"/>
        <v>1</v>
      </c>
    </row>
    <row r="168" spans="1:7">
      <c r="A168" s="42">
        <v>167</v>
      </c>
      <c r="B168" s="64" t="s">
        <v>343</v>
      </c>
      <c r="C168" s="50" t="s">
        <v>19</v>
      </c>
      <c r="D168" s="66" t="s">
        <v>19</v>
      </c>
      <c r="E168" s="42" t="s">
        <v>19</v>
      </c>
      <c r="F168" s="42" t="b">
        <f t="shared" si="4"/>
        <v>1</v>
      </c>
      <c r="G168" s="42" t="b">
        <f t="shared" si="5"/>
        <v>1</v>
      </c>
    </row>
    <row r="169" spans="1:7">
      <c r="A169" s="42">
        <v>168</v>
      </c>
      <c r="B169" s="64" t="s">
        <v>344</v>
      </c>
      <c r="C169" s="50" t="s">
        <v>19</v>
      </c>
      <c r="D169" s="66" t="s">
        <v>19</v>
      </c>
      <c r="E169" s="42" t="s">
        <v>19</v>
      </c>
      <c r="F169" s="42" t="b">
        <f t="shared" si="4"/>
        <v>1</v>
      </c>
      <c r="G169" s="42" t="b">
        <f t="shared" si="5"/>
        <v>1</v>
      </c>
    </row>
    <row r="170" spans="1:7">
      <c r="A170" s="42">
        <v>169</v>
      </c>
      <c r="B170" s="64" t="s">
        <v>345</v>
      </c>
      <c r="C170" s="50" t="s">
        <v>19</v>
      </c>
      <c r="D170" s="66" t="s">
        <v>19</v>
      </c>
      <c r="E170" s="42" t="s">
        <v>19</v>
      </c>
      <c r="F170" s="42" t="b">
        <f t="shared" si="4"/>
        <v>1</v>
      </c>
      <c r="G170" s="42" t="b">
        <f t="shared" si="5"/>
        <v>1</v>
      </c>
    </row>
    <row r="171" spans="1:7">
      <c r="A171" s="42">
        <v>170</v>
      </c>
      <c r="B171" s="64" t="s">
        <v>346</v>
      </c>
      <c r="C171" s="50" t="s">
        <v>19</v>
      </c>
      <c r="D171" s="66" t="s">
        <v>19</v>
      </c>
      <c r="E171" s="42" t="s">
        <v>19</v>
      </c>
      <c r="F171" s="42" t="b">
        <f t="shared" si="4"/>
        <v>1</v>
      </c>
      <c r="G171" s="42" t="b">
        <f t="shared" si="5"/>
        <v>1</v>
      </c>
    </row>
    <row r="172" spans="1:7">
      <c r="A172" s="42">
        <v>171</v>
      </c>
      <c r="B172" s="64" t="s">
        <v>347</v>
      </c>
      <c r="C172" s="50" t="s">
        <v>19</v>
      </c>
      <c r="D172" s="66" t="s">
        <v>19</v>
      </c>
      <c r="E172" s="42" t="s">
        <v>19</v>
      </c>
      <c r="F172" s="42" t="b">
        <f t="shared" si="4"/>
        <v>1</v>
      </c>
      <c r="G172" s="42" t="b">
        <f t="shared" si="5"/>
        <v>1</v>
      </c>
    </row>
    <row r="173" spans="1:7">
      <c r="A173" s="42">
        <v>172</v>
      </c>
      <c r="B173" s="64" t="s">
        <v>349</v>
      </c>
      <c r="C173" s="50" t="s">
        <v>19</v>
      </c>
      <c r="D173" s="66" t="s">
        <v>19</v>
      </c>
      <c r="E173" s="42" t="s">
        <v>19</v>
      </c>
      <c r="F173" s="42" t="b">
        <f t="shared" si="4"/>
        <v>1</v>
      </c>
      <c r="G173" s="42" t="b">
        <f t="shared" si="5"/>
        <v>1</v>
      </c>
    </row>
    <row r="174" spans="1:7">
      <c r="A174" s="42">
        <v>173</v>
      </c>
      <c r="B174" s="64" t="s">
        <v>350</v>
      </c>
      <c r="C174" s="50" t="s">
        <v>19</v>
      </c>
      <c r="D174" s="66" t="s">
        <v>19</v>
      </c>
      <c r="E174" s="42" t="s">
        <v>19</v>
      </c>
      <c r="F174" s="42" t="b">
        <f t="shared" si="4"/>
        <v>1</v>
      </c>
      <c r="G174" s="42" t="b">
        <f t="shared" si="5"/>
        <v>1</v>
      </c>
    </row>
    <row r="175" spans="1:7">
      <c r="A175" s="42">
        <v>174</v>
      </c>
      <c r="B175" s="64" t="s">
        <v>352</v>
      </c>
      <c r="C175" s="50" t="s">
        <v>19</v>
      </c>
      <c r="D175" s="66" t="s">
        <v>19</v>
      </c>
      <c r="E175" s="42" t="s">
        <v>19</v>
      </c>
      <c r="F175" s="42" t="b">
        <f t="shared" si="4"/>
        <v>1</v>
      </c>
      <c r="G175" s="42" t="b">
        <f t="shared" si="5"/>
        <v>1</v>
      </c>
    </row>
    <row r="176" spans="1:7">
      <c r="A176" s="42">
        <v>175</v>
      </c>
      <c r="B176" s="64" t="s">
        <v>353</v>
      </c>
      <c r="C176" s="50" t="s">
        <v>19</v>
      </c>
      <c r="D176" s="66" t="s">
        <v>19</v>
      </c>
      <c r="E176" s="42" t="s">
        <v>19</v>
      </c>
      <c r="F176" s="42" t="b">
        <f t="shared" si="4"/>
        <v>1</v>
      </c>
      <c r="G176" s="42" t="b">
        <f t="shared" si="5"/>
        <v>1</v>
      </c>
    </row>
    <row r="177" spans="1:8">
      <c r="A177" s="42">
        <v>176</v>
      </c>
      <c r="B177" s="64" t="s">
        <v>354</v>
      </c>
      <c r="C177" s="50" t="s">
        <v>19</v>
      </c>
      <c r="D177" s="66" t="s">
        <v>19</v>
      </c>
      <c r="E177" s="42" t="s">
        <v>19</v>
      </c>
      <c r="F177" s="42" t="b">
        <f t="shared" si="4"/>
        <v>1</v>
      </c>
      <c r="G177" s="42" t="b">
        <f t="shared" si="5"/>
        <v>1</v>
      </c>
    </row>
    <row r="178" spans="1:8">
      <c r="A178" s="42">
        <v>177</v>
      </c>
      <c r="B178" s="64" t="s">
        <v>355</v>
      </c>
      <c r="C178" s="50" t="s">
        <v>19</v>
      </c>
      <c r="D178" s="66" t="s">
        <v>19</v>
      </c>
      <c r="E178" s="42" t="s">
        <v>19</v>
      </c>
      <c r="F178" s="42" t="b">
        <f t="shared" si="4"/>
        <v>1</v>
      </c>
      <c r="G178" s="42" t="b">
        <f t="shared" si="5"/>
        <v>1</v>
      </c>
    </row>
    <row r="179" spans="1:8">
      <c r="A179" s="42">
        <v>178</v>
      </c>
      <c r="B179" s="64" t="s">
        <v>356</v>
      </c>
      <c r="C179" s="50" t="s">
        <v>19</v>
      </c>
      <c r="D179" s="66" t="s">
        <v>19</v>
      </c>
      <c r="E179" s="42" t="s">
        <v>19</v>
      </c>
      <c r="F179" s="42" t="b">
        <f t="shared" si="4"/>
        <v>1</v>
      </c>
      <c r="G179" s="42" t="b">
        <f t="shared" si="5"/>
        <v>1</v>
      </c>
    </row>
    <row r="180" spans="1:8">
      <c r="A180" s="42">
        <v>179</v>
      </c>
      <c r="B180" s="64" t="s">
        <v>357</v>
      </c>
      <c r="C180" s="50" t="s">
        <v>19</v>
      </c>
      <c r="D180" s="66" t="s">
        <v>19</v>
      </c>
      <c r="E180" s="42" t="s">
        <v>19</v>
      </c>
      <c r="F180" s="42" t="b">
        <f t="shared" si="4"/>
        <v>1</v>
      </c>
      <c r="G180" s="42" t="b">
        <f t="shared" si="5"/>
        <v>1</v>
      </c>
    </row>
    <row r="181" spans="1:8">
      <c r="A181" s="42">
        <v>180</v>
      </c>
      <c r="B181" s="64" t="s">
        <v>359</v>
      </c>
      <c r="C181" s="50" t="s">
        <v>19</v>
      </c>
      <c r="D181" s="66" t="s">
        <v>19</v>
      </c>
      <c r="E181" s="42" t="s">
        <v>19</v>
      </c>
      <c r="F181" s="42" t="b">
        <f t="shared" si="4"/>
        <v>1</v>
      </c>
      <c r="G181" s="42" t="b">
        <f t="shared" si="5"/>
        <v>1</v>
      </c>
    </row>
    <row r="182" spans="1:8">
      <c r="A182" s="42">
        <v>181</v>
      </c>
      <c r="B182" s="64" t="s">
        <v>360</v>
      </c>
      <c r="C182" s="50" t="s">
        <v>19</v>
      </c>
      <c r="D182" s="66" t="s">
        <v>19</v>
      </c>
      <c r="E182" s="42" t="s">
        <v>19</v>
      </c>
      <c r="F182" s="42" t="b">
        <f t="shared" si="4"/>
        <v>1</v>
      </c>
      <c r="G182" s="42" t="b">
        <f t="shared" si="5"/>
        <v>1</v>
      </c>
    </row>
    <row r="183" spans="1:8">
      <c r="A183" s="42">
        <v>182</v>
      </c>
      <c r="B183" s="64" t="s">
        <v>361</v>
      </c>
      <c r="C183" s="50" t="s">
        <v>23</v>
      </c>
      <c r="D183" s="66" t="s">
        <v>19</v>
      </c>
      <c r="E183" s="42" t="s">
        <v>19</v>
      </c>
      <c r="F183" s="42" t="b">
        <f t="shared" si="4"/>
        <v>0</v>
      </c>
      <c r="G183" s="42" t="b">
        <f t="shared" si="5"/>
        <v>1</v>
      </c>
    </row>
    <row r="184" spans="1:8">
      <c r="A184" s="42">
        <v>183</v>
      </c>
      <c r="B184" s="64" t="s">
        <v>363</v>
      </c>
      <c r="C184" s="50" t="s">
        <v>19</v>
      </c>
      <c r="D184" s="66" t="s">
        <v>19</v>
      </c>
      <c r="E184" s="42" t="s">
        <v>19</v>
      </c>
      <c r="F184" s="42" t="b">
        <f t="shared" si="4"/>
        <v>1</v>
      </c>
      <c r="G184" s="42" t="b">
        <f t="shared" si="5"/>
        <v>1</v>
      </c>
    </row>
    <row r="185" spans="1:8">
      <c r="A185" s="42">
        <v>184</v>
      </c>
      <c r="B185" s="64" t="s">
        <v>364</v>
      </c>
      <c r="C185" s="50" t="s">
        <v>19</v>
      </c>
      <c r="D185" s="66" t="s">
        <v>19</v>
      </c>
      <c r="E185" s="42" t="s">
        <v>19</v>
      </c>
      <c r="F185" s="42" t="b">
        <f t="shared" si="4"/>
        <v>1</v>
      </c>
      <c r="G185" s="42" t="b">
        <f t="shared" si="5"/>
        <v>1</v>
      </c>
    </row>
    <row r="186" spans="1:8">
      <c r="A186" s="42">
        <v>185</v>
      </c>
      <c r="B186" s="64" t="s">
        <v>365</v>
      </c>
      <c r="C186" s="50" t="s">
        <v>19</v>
      </c>
      <c r="D186" s="66" t="s">
        <v>19</v>
      </c>
      <c r="E186" s="42" t="s">
        <v>19</v>
      </c>
      <c r="F186" s="42" t="b">
        <f t="shared" si="4"/>
        <v>1</v>
      </c>
      <c r="G186" s="42" t="b">
        <f t="shared" si="5"/>
        <v>1</v>
      </c>
    </row>
    <row r="187" spans="1:8">
      <c r="A187" s="42">
        <v>186</v>
      </c>
      <c r="B187" s="64" t="s">
        <v>366</v>
      </c>
      <c r="C187" s="50" t="s">
        <v>19</v>
      </c>
      <c r="D187" s="66" t="s">
        <v>19</v>
      </c>
      <c r="E187" s="42" t="s">
        <v>19</v>
      </c>
      <c r="F187" s="42" t="b">
        <f t="shared" si="4"/>
        <v>1</v>
      </c>
      <c r="G187" s="42" t="b">
        <f t="shared" si="5"/>
        <v>1</v>
      </c>
    </row>
    <row r="188" spans="1:8">
      <c r="A188" s="42">
        <v>187</v>
      </c>
      <c r="B188" s="64" t="s">
        <v>367</v>
      </c>
      <c r="C188" s="50" t="s">
        <v>19</v>
      </c>
      <c r="D188" s="66" t="s">
        <v>19</v>
      </c>
      <c r="E188" s="42" t="s">
        <v>19</v>
      </c>
      <c r="F188" s="42" t="b">
        <f t="shared" si="4"/>
        <v>1</v>
      </c>
      <c r="G188" s="42" t="b">
        <f t="shared" si="5"/>
        <v>1</v>
      </c>
    </row>
    <row r="189" spans="1:8">
      <c r="A189" s="42">
        <v>188</v>
      </c>
      <c r="B189" s="64" t="s">
        <v>368</v>
      </c>
      <c r="C189" s="50" t="s">
        <v>19</v>
      </c>
      <c r="D189" s="66" t="s">
        <v>19</v>
      </c>
      <c r="E189" s="42" t="s">
        <v>19</v>
      </c>
      <c r="F189" s="42" t="b">
        <f t="shared" si="4"/>
        <v>1</v>
      </c>
      <c r="G189" s="42" t="b">
        <f t="shared" si="5"/>
        <v>1</v>
      </c>
    </row>
    <row r="190" spans="1:8">
      <c r="A190" s="42">
        <v>189</v>
      </c>
      <c r="B190" s="64" t="s">
        <v>369</v>
      </c>
      <c r="C190" s="50" t="s">
        <v>19</v>
      </c>
      <c r="D190" s="66" t="s">
        <v>19</v>
      </c>
      <c r="E190" s="42" t="s">
        <v>19</v>
      </c>
      <c r="F190" s="42" t="b">
        <f t="shared" si="4"/>
        <v>1</v>
      </c>
      <c r="G190" s="42" t="b">
        <f t="shared" si="5"/>
        <v>1</v>
      </c>
    </row>
    <row r="191" spans="1:8">
      <c r="A191" s="42">
        <v>190</v>
      </c>
      <c r="B191" s="64" t="s">
        <v>370</v>
      </c>
      <c r="C191" s="50" t="s">
        <v>23</v>
      </c>
      <c r="D191" s="66" t="s">
        <v>23</v>
      </c>
      <c r="E191" s="42" t="s">
        <v>19</v>
      </c>
      <c r="F191" s="42" t="b">
        <f t="shared" si="4"/>
        <v>1</v>
      </c>
      <c r="G191" s="42" t="b">
        <f t="shared" si="5"/>
        <v>0</v>
      </c>
      <c r="H191" s="42" t="s">
        <v>19</v>
      </c>
    </row>
    <row r="192" spans="1:8">
      <c r="A192" s="42">
        <v>191</v>
      </c>
      <c r="B192" s="64" t="s">
        <v>372</v>
      </c>
      <c r="C192" s="50" t="s">
        <v>19</v>
      </c>
      <c r="D192" s="66" t="s">
        <v>19</v>
      </c>
      <c r="E192" s="42" t="s">
        <v>19</v>
      </c>
      <c r="F192" s="42" t="b">
        <f t="shared" si="4"/>
        <v>1</v>
      </c>
      <c r="G192" s="42" t="b">
        <f t="shared" si="5"/>
        <v>1</v>
      </c>
    </row>
    <row r="193" spans="1:8">
      <c r="A193" s="42">
        <v>192</v>
      </c>
      <c r="B193" s="64" t="s">
        <v>375</v>
      </c>
      <c r="C193" s="50" t="s">
        <v>19</v>
      </c>
      <c r="D193" s="66" t="s">
        <v>19</v>
      </c>
      <c r="E193" s="42" t="s">
        <v>19</v>
      </c>
      <c r="F193" s="42" t="b">
        <f t="shared" si="4"/>
        <v>1</v>
      </c>
      <c r="G193" s="42" t="b">
        <f t="shared" si="5"/>
        <v>1</v>
      </c>
    </row>
    <row r="194" spans="1:8">
      <c r="A194" s="42">
        <v>193</v>
      </c>
      <c r="B194" s="64" t="s">
        <v>376</v>
      </c>
      <c r="C194" s="50" t="s">
        <v>19</v>
      </c>
      <c r="D194" s="66" t="s">
        <v>19</v>
      </c>
      <c r="E194" s="42" t="s">
        <v>23</v>
      </c>
      <c r="F194" s="42" t="b">
        <f t="shared" ref="F194:F255" si="6">C194=D194</f>
        <v>1</v>
      </c>
      <c r="G194" s="42" t="b">
        <f t="shared" ref="G194:G255" si="7">D194=E194</f>
        <v>0</v>
      </c>
      <c r="H194" s="42" t="s">
        <v>19</v>
      </c>
    </row>
    <row r="195" spans="1:8">
      <c r="A195" s="42">
        <v>194</v>
      </c>
      <c r="B195" s="64" t="s">
        <v>377</v>
      </c>
      <c r="C195" s="50" t="s">
        <v>19</v>
      </c>
      <c r="D195" s="66" t="s">
        <v>19</v>
      </c>
      <c r="E195" s="42" t="s">
        <v>19</v>
      </c>
      <c r="F195" s="42" t="b">
        <f t="shared" si="6"/>
        <v>1</v>
      </c>
      <c r="G195" s="42" t="b">
        <f t="shared" si="7"/>
        <v>1</v>
      </c>
    </row>
    <row r="196" spans="1:8">
      <c r="A196" s="42">
        <v>195</v>
      </c>
      <c r="B196" s="64" t="s">
        <v>378</v>
      </c>
      <c r="C196" s="50" t="s">
        <v>19</v>
      </c>
      <c r="D196" s="66" t="s">
        <v>19</v>
      </c>
      <c r="E196" s="42" t="s">
        <v>19</v>
      </c>
      <c r="F196" s="42" t="b">
        <f t="shared" si="6"/>
        <v>1</v>
      </c>
      <c r="G196" s="42" t="b">
        <f t="shared" si="7"/>
        <v>1</v>
      </c>
    </row>
    <row r="197" spans="1:8">
      <c r="A197" s="42">
        <v>196</v>
      </c>
      <c r="B197" s="64" t="s">
        <v>379</v>
      </c>
      <c r="C197" s="50" t="s">
        <v>19</v>
      </c>
      <c r="D197" s="66" t="s">
        <v>19</v>
      </c>
      <c r="E197" s="42" t="s">
        <v>19</v>
      </c>
      <c r="F197" s="42" t="b">
        <f t="shared" si="6"/>
        <v>1</v>
      </c>
      <c r="G197" s="42" t="b">
        <f t="shared" si="7"/>
        <v>1</v>
      </c>
    </row>
    <row r="198" spans="1:8">
      <c r="A198" s="42">
        <v>197</v>
      </c>
      <c r="B198" s="64" t="s">
        <v>381</v>
      </c>
      <c r="C198" s="50" t="s">
        <v>19</v>
      </c>
      <c r="D198" s="66" t="s">
        <v>19</v>
      </c>
      <c r="E198" s="42" t="s">
        <v>19</v>
      </c>
      <c r="F198" s="42" t="b">
        <f t="shared" si="6"/>
        <v>1</v>
      </c>
      <c r="G198" s="42" t="b">
        <f t="shared" si="7"/>
        <v>1</v>
      </c>
    </row>
    <row r="199" spans="1:8">
      <c r="A199" s="42">
        <v>198</v>
      </c>
      <c r="B199" s="64" t="s">
        <v>382</v>
      </c>
      <c r="C199" s="50" t="s">
        <v>19</v>
      </c>
      <c r="D199" s="66" t="s">
        <v>19</v>
      </c>
      <c r="E199" s="42" t="s">
        <v>19</v>
      </c>
      <c r="F199" s="42" t="b">
        <f t="shared" si="6"/>
        <v>1</v>
      </c>
      <c r="G199" s="42" t="b">
        <f t="shared" si="7"/>
        <v>1</v>
      </c>
    </row>
    <row r="200" spans="1:8">
      <c r="A200" s="42">
        <v>199</v>
      </c>
      <c r="B200" s="64" t="s">
        <v>383</v>
      </c>
      <c r="C200" s="50" t="s">
        <v>19</v>
      </c>
      <c r="D200" s="66" t="s">
        <v>19</v>
      </c>
      <c r="E200" s="42" t="s">
        <v>19</v>
      </c>
      <c r="F200" s="42" t="b">
        <f t="shared" si="6"/>
        <v>1</v>
      </c>
      <c r="G200" s="42" t="b">
        <f t="shared" si="7"/>
        <v>1</v>
      </c>
    </row>
    <row r="201" spans="1:8">
      <c r="A201" s="42">
        <v>200</v>
      </c>
      <c r="B201" s="64" t="s">
        <v>384</v>
      </c>
      <c r="C201" s="50" t="s">
        <v>19</v>
      </c>
      <c r="D201" s="66" t="s">
        <v>19</v>
      </c>
      <c r="E201" s="42" t="s">
        <v>19</v>
      </c>
      <c r="F201" s="42" t="b">
        <f t="shared" si="6"/>
        <v>1</v>
      </c>
      <c r="G201" s="42" t="b">
        <f t="shared" si="7"/>
        <v>1</v>
      </c>
    </row>
    <row r="202" spans="1:8">
      <c r="A202" s="42">
        <v>201</v>
      </c>
      <c r="B202" s="64" t="s">
        <v>385</v>
      </c>
      <c r="C202" s="50" t="s">
        <v>19</v>
      </c>
      <c r="D202" s="66" t="s">
        <v>19</v>
      </c>
      <c r="E202" s="42" t="s">
        <v>19</v>
      </c>
      <c r="F202" s="42" t="b">
        <f t="shared" si="6"/>
        <v>1</v>
      </c>
      <c r="G202" s="42" t="b">
        <f t="shared" si="7"/>
        <v>1</v>
      </c>
    </row>
    <row r="203" spans="1:8">
      <c r="A203" s="42">
        <v>202</v>
      </c>
      <c r="B203" s="64" t="s">
        <v>388</v>
      </c>
      <c r="C203" s="50" t="s">
        <v>19</v>
      </c>
      <c r="D203" s="66" t="s">
        <v>19</v>
      </c>
      <c r="E203" s="42" t="s">
        <v>19</v>
      </c>
      <c r="F203" s="42" t="b">
        <f t="shared" si="6"/>
        <v>1</v>
      </c>
      <c r="G203" s="42" t="b">
        <f t="shared" si="7"/>
        <v>1</v>
      </c>
    </row>
    <row r="204" spans="1:8">
      <c r="A204" s="42">
        <v>203</v>
      </c>
      <c r="B204" s="64" t="s">
        <v>389</v>
      </c>
      <c r="C204" s="50" t="s">
        <v>19</v>
      </c>
      <c r="D204" s="66" t="s">
        <v>19</v>
      </c>
      <c r="E204" s="42" t="s">
        <v>19</v>
      </c>
      <c r="F204" s="42" t="b">
        <f t="shared" si="6"/>
        <v>1</v>
      </c>
      <c r="G204" s="42" t="b">
        <f t="shared" si="7"/>
        <v>1</v>
      </c>
    </row>
    <row r="205" spans="1:8">
      <c r="A205" s="42">
        <v>204</v>
      </c>
      <c r="B205" s="64" t="s">
        <v>390</v>
      </c>
      <c r="C205" s="50" t="s">
        <v>19</v>
      </c>
      <c r="D205" s="66" t="s">
        <v>19</v>
      </c>
      <c r="E205" s="42" t="s">
        <v>19</v>
      </c>
      <c r="F205" s="42" t="b">
        <f t="shared" si="6"/>
        <v>1</v>
      </c>
      <c r="G205" s="42" t="b">
        <f t="shared" si="7"/>
        <v>1</v>
      </c>
    </row>
    <row r="206" spans="1:8">
      <c r="A206" s="42">
        <v>205</v>
      </c>
      <c r="B206" s="64" t="s">
        <v>391</v>
      </c>
      <c r="C206" s="50" t="s">
        <v>19</v>
      </c>
      <c r="D206" s="66" t="s">
        <v>19</v>
      </c>
      <c r="E206" s="42" t="s">
        <v>19</v>
      </c>
      <c r="F206" s="42" t="b">
        <f t="shared" si="6"/>
        <v>1</v>
      </c>
      <c r="G206" s="42" t="b">
        <f t="shared" si="7"/>
        <v>1</v>
      </c>
    </row>
    <row r="207" spans="1:8">
      <c r="A207" s="42">
        <v>206</v>
      </c>
      <c r="B207" s="64" t="s">
        <v>392</v>
      </c>
      <c r="C207" s="50" t="s">
        <v>23</v>
      </c>
      <c r="D207" s="66" t="s">
        <v>23</v>
      </c>
      <c r="E207" s="42" t="s">
        <v>19</v>
      </c>
      <c r="F207" s="42" t="b">
        <f t="shared" si="6"/>
        <v>1</v>
      </c>
      <c r="G207" s="42" t="b">
        <f t="shared" si="7"/>
        <v>0</v>
      </c>
    </row>
    <row r="208" spans="1:8">
      <c r="A208" s="42">
        <v>207</v>
      </c>
      <c r="B208" s="64" t="s">
        <v>393</v>
      </c>
      <c r="C208" s="50" t="s">
        <v>19</v>
      </c>
      <c r="D208" s="66" t="s">
        <v>19</v>
      </c>
      <c r="E208" s="42" t="s">
        <v>19</v>
      </c>
      <c r="F208" s="42" t="b">
        <f t="shared" si="6"/>
        <v>1</v>
      </c>
      <c r="G208" s="42" t="b">
        <f t="shared" si="7"/>
        <v>1</v>
      </c>
    </row>
    <row r="209" spans="1:7">
      <c r="A209" s="42">
        <v>208</v>
      </c>
      <c r="B209" s="64" t="s">
        <v>394</v>
      </c>
      <c r="C209" s="50" t="s">
        <v>19</v>
      </c>
      <c r="D209" s="66" t="s">
        <v>19</v>
      </c>
      <c r="E209" s="42" t="s">
        <v>19</v>
      </c>
      <c r="F209" s="42" t="b">
        <f t="shared" si="6"/>
        <v>1</v>
      </c>
      <c r="G209" s="42" t="b">
        <f t="shared" si="7"/>
        <v>1</v>
      </c>
    </row>
    <row r="210" spans="1:7">
      <c r="A210" s="42">
        <v>209</v>
      </c>
      <c r="B210" s="64" t="s">
        <v>396</v>
      </c>
      <c r="C210" s="50" t="s">
        <v>19</v>
      </c>
      <c r="D210" s="66" t="s">
        <v>19</v>
      </c>
      <c r="E210" s="42" t="s">
        <v>19</v>
      </c>
      <c r="F210" s="42" t="b">
        <f t="shared" si="6"/>
        <v>1</v>
      </c>
      <c r="G210" s="42" t="b">
        <f t="shared" si="7"/>
        <v>1</v>
      </c>
    </row>
    <row r="211" spans="1:7">
      <c r="A211" s="42">
        <v>210</v>
      </c>
      <c r="B211" s="64" t="s">
        <v>397</v>
      </c>
      <c r="C211" s="50" t="s">
        <v>19</v>
      </c>
      <c r="D211" s="66" t="s">
        <v>19</v>
      </c>
      <c r="E211" s="42" t="s">
        <v>19</v>
      </c>
      <c r="F211" s="42" t="b">
        <f t="shared" si="6"/>
        <v>1</v>
      </c>
      <c r="G211" s="42" t="b">
        <f t="shared" si="7"/>
        <v>1</v>
      </c>
    </row>
    <row r="212" spans="1:7">
      <c r="A212" s="42">
        <v>211</v>
      </c>
      <c r="B212" s="64" t="s">
        <v>398</v>
      </c>
      <c r="C212" s="50" t="s">
        <v>19</v>
      </c>
      <c r="D212" s="66" t="s">
        <v>19</v>
      </c>
      <c r="E212" s="42" t="s">
        <v>19</v>
      </c>
      <c r="F212" s="42" t="b">
        <f t="shared" si="6"/>
        <v>1</v>
      </c>
      <c r="G212" s="42" t="b">
        <f t="shared" si="7"/>
        <v>1</v>
      </c>
    </row>
    <row r="213" spans="1:7">
      <c r="A213" s="42">
        <v>212</v>
      </c>
      <c r="B213" s="64" t="s">
        <v>400</v>
      </c>
      <c r="C213" s="50" t="s">
        <v>19</v>
      </c>
      <c r="D213" s="66" t="s">
        <v>19</v>
      </c>
      <c r="E213" s="42" t="s">
        <v>19</v>
      </c>
      <c r="F213" s="42" t="b">
        <f t="shared" si="6"/>
        <v>1</v>
      </c>
      <c r="G213" s="42" t="b">
        <f t="shared" si="7"/>
        <v>1</v>
      </c>
    </row>
    <row r="214" spans="1:7">
      <c r="A214" s="42">
        <v>213</v>
      </c>
      <c r="B214" s="64" t="s">
        <v>402</v>
      </c>
      <c r="C214" s="50" t="s">
        <v>23</v>
      </c>
      <c r="D214" s="66" t="s">
        <v>19</v>
      </c>
      <c r="E214" s="42" t="s">
        <v>19</v>
      </c>
      <c r="F214" s="42" t="b">
        <f t="shared" si="6"/>
        <v>0</v>
      </c>
      <c r="G214" s="42" t="b">
        <f t="shared" si="7"/>
        <v>1</v>
      </c>
    </row>
    <row r="215" spans="1:7">
      <c r="A215" s="42">
        <v>214</v>
      </c>
      <c r="B215" s="64" t="s">
        <v>403</v>
      </c>
      <c r="C215" s="50" t="s">
        <v>19</v>
      </c>
      <c r="D215" s="66" t="s">
        <v>19</v>
      </c>
      <c r="E215" s="42" t="s">
        <v>19</v>
      </c>
      <c r="F215" s="42" t="b">
        <f t="shared" si="6"/>
        <v>1</v>
      </c>
      <c r="G215" s="42" t="b">
        <f t="shared" si="7"/>
        <v>1</v>
      </c>
    </row>
    <row r="216" spans="1:7">
      <c r="A216" s="42">
        <v>215</v>
      </c>
      <c r="B216" s="64" t="s">
        <v>404</v>
      </c>
      <c r="C216" s="50" t="s">
        <v>23</v>
      </c>
      <c r="D216" s="66" t="s">
        <v>19</v>
      </c>
      <c r="E216" s="42" t="s">
        <v>19</v>
      </c>
      <c r="F216" s="42" t="b">
        <f t="shared" si="6"/>
        <v>0</v>
      </c>
      <c r="G216" s="42" t="b">
        <f t="shared" si="7"/>
        <v>1</v>
      </c>
    </row>
    <row r="217" spans="1:7">
      <c r="A217" s="42">
        <v>216</v>
      </c>
      <c r="B217" s="64" t="s">
        <v>405</v>
      </c>
      <c r="C217" s="50" t="s">
        <v>23</v>
      </c>
      <c r="D217" s="66" t="s">
        <v>19</v>
      </c>
      <c r="E217" s="42" t="s">
        <v>19</v>
      </c>
      <c r="F217" s="42" t="b">
        <f t="shared" si="6"/>
        <v>0</v>
      </c>
      <c r="G217" s="42" t="b">
        <f t="shared" si="7"/>
        <v>1</v>
      </c>
    </row>
    <row r="218" spans="1:7">
      <c r="A218" s="42">
        <v>217</v>
      </c>
      <c r="B218" s="64" t="s">
        <v>406</v>
      </c>
      <c r="C218" s="50" t="s">
        <v>23</v>
      </c>
      <c r="D218" s="66" t="s">
        <v>19</v>
      </c>
      <c r="E218" s="42" t="s">
        <v>19</v>
      </c>
      <c r="F218" s="42" t="b">
        <f t="shared" si="6"/>
        <v>0</v>
      </c>
      <c r="G218" s="42" t="b">
        <f t="shared" si="7"/>
        <v>1</v>
      </c>
    </row>
    <row r="219" spans="1:7">
      <c r="A219" s="42">
        <v>220</v>
      </c>
      <c r="B219" s="64" t="s">
        <v>409</v>
      </c>
      <c r="C219" s="50" t="s">
        <v>19</v>
      </c>
      <c r="D219" s="66" t="s">
        <v>19</v>
      </c>
      <c r="E219" s="42" t="s">
        <v>19</v>
      </c>
      <c r="F219" s="42" t="b">
        <f t="shared" si="6"/>
        <v>1</v>
      </c>
      <c r="G219" s="42" t="b">
        <f t="shared" si="7"/>
        <v>1</v>
      </c>
    </row>
    <row r="220" spans="1:7">
      <c r="A220" s="42">
        <v>221</v>
      </c>
      <c r="B220" s="64" t="s">
        <v>411</v>
      </c>
      <c r="C220" s="50" t="s">
        <v>19</v>
      </c>
      <c r="D220" s="66" t="s">
        <v>19</v>
      </c>
      <c r="E220" s="42" t="s">
        <v>19</v>
      </c>
      <c r="F220" s="42" t="b">
        <f t="shared" si="6"/>
        <v>1</v>
      </c>
      <c r="G220" s="42" t="b">
        <f t="shared" si="7"/>
        <v>1</v>
      </c>
    </row>
    <row r="221" spans="1:7">
      <c r="A221" s="42">
        <v>222</v>
      </c>
      <c r="B221" s="64" t="s">
        <v>412</v>
      </c>
      <c r="C221" s="50" t="s">
        <v>19</v>
      </c>
      <c r="D221" s="66" t="s">
        <v>19</v>
      </c>
      <c r="E221" s="42" t="s">
        <v>19</v>
      </c>
      <c r="F221" s="42" t="b">
        <f t="shared" si="6"/>
        <v>1</v>
      </c>
      <c r="G221" s="42" t="b">
        <f t="shared" si="7"/>
        <v>1</v>
      </c>
    </row>
    <row r="222" spans="1:7">
      <c r="A222" s="42">
        <v>223</v>
      </c>
      <c r="B222" s="64" t="s">
        <v>413</v>
      </c>
      <c r="C222" s="50" t="s">
        <v>19</v>
      </c>
      <c r="D222" s="66" t="s">
        <v>19</v>
      </c>
      <c r="E222" s="42" t="s">
        <v>19</v>
      </c>
      <c r="F222" s="42" t="b">
        <f t="shared" si="6"/>
        <v>1</v>
      </c>
      <c r="G222" s="42" t="b">
        <f t="shared" si="7"/>
        <v>1</v>
      </c>
    </row>
    <row r="223" spans="1:7">
      <c r="A223" s="42">
        <v>224</v>
      </c>
      <c r="B223" s="64" t="s">
        <v>414</v>
      </c>
      <c r="C223" s="50" t="s">
        <v>19</v>
      </c>
      <c r="D223" s="66" t="s">
        <v>19</v>
      </c>
      <c r="E223" s="42" t="s">
        <v>19</v>
      </c>
      <c r="F223" s="42" t="b">
        <f t="shared" si="6"/>
        <v>1</v>
      </c>
      <c r="G223" s="42" t="b">
        <f t="shared" si="7"/>
        <v>1</v>
      </c>
    </row>
    <row r="224" spans="1:7">
      <c r="A224" s="42">
        <v>225</v>
      </c>
      <c r="B224" s="64" t="s">
        <v>415</v>
      </c>
      <c r="C224" s="50" t="s">
        <v>19</v>
      </c>
      <c r="D224" s="66" t="s">
        <v>19</v>
      </c>
      <c r="E224" s="42" t="s">
        <v>19</v>
      </c>
      <c r="F224" s="42" t="b">
        <f t="shared" si="6"/>
        <v>1</v>
      </c>
      <c r="G224" s="42" t="b">
        <f t="shared" si="7"/>
        <v>1</v>
      </c>
    </row>
    <row r="225" spans="1:8">
      <c r="A225" s="42">
        <v>226</v>
      </c>
      <c r="B225" s="64" t="s">
        <v>416</v>
      </c>
      <c r="C225" s="50" t="s">
        <v>19</v>
      </c>
      <c r="D225" s="66" t="s">
        <v>19</v>
      </c>
      <c r="E225" s="42" t="s">
        <v>19</v>
      </c>
      <c r="F225" s="42" t="b">
        <f t="shared" si="6"/>
        <v>1</v>
      </c>
      <c r="G225" s="42" t="b">
        <f t="shared" si="7"/>
        <v>1</v>
      </c>
    </row>
    <row r="226" spans="1:8">
      <c r="A226" s="42">
        <v>227</v>
      </c>
      <c r="B226" s="64" t="s">
        <v>417</v>
      </c>
      <c r="C226" s="50" t="s">
        <v>19</v>
      </c>
      <c r="D226" s="66" t="s">
        <v>23</v>
      </c>
      <c r="E226" s="42" t="s">
        <v>19</v>
      </c>
      <c r="F226" s="42" t="b">
        <f t="shared" si="6"/>
        <v>0</v>
      </c>
      <c r="G226" s="42" t="b">
        <f t="shared" si="7"/>
        <v>0</v>
      </c>
    </row>
    <row r="227" spans="1:8">
      <c r="A227" s="42">
        <v>228</v>
      </c>
      <c r="B227" s="64" t="s">
        <v>418</v>
      </c>
      <c r="C227" s="50" t="s">
        <v>19</v>
      </c>
      <c r="D227" s="66" t="s">
        <v>19</v>
      </c>
      <c r="E227" s="42" t="s">
        <v>19</v>
      </c>
      <c r="F227" s="42" t="b">
        <f t="shared" si="6"/>
        <v>1</v>
      </c>
      <c r="G227" s="42" t="b">
        <f t="shared" si="7"/>
        <v>1</v>
      </c>
    </row>
    <row r="228" spans="1:8">
      <c r="A228" s="42">
        <v>229</v>
      </c>
      <c r="B228" s="64" t="s">
        <v>419</v>
      </c>
      <c r="C228" s="50" t="s">
        <v>19</v>
      </c>
      <c r="D228" s="66" t="s">
        <v>19</v>
      </c>
      <c r="E228" s="42" t="s">
        <v>19</v>
      </c>
      <c r="F228" s="42" t="b">
        <f t="shared" si="6"/>
        <v>1</v>
      </c>
      <c r="G228" s="42" t="b">
        <f t="shared" si="7"/>
        <v>1</v>
      </c>
    </row>
    <row r="229" spans="1:8">
      <c r="A229" s="42">
        <v>230</v>
      </c>
      <c r="B229" s="64" t="s">
        <v>420</v>
      </c>
      <c r="C229" s="50" t="s">
        <v>19</v>
      </c>
      <c r="D229" s="66" t="s">
        <v>19</v>
      </c>
      <c r="E229" s="42" t="s">
        <v>19</v>
      </c>
      <c r="F229" s="42" t="b">
        <f t="shared" si="6"/>
        <v>1</v>
      </c>
      <c r="G229" s="42" t="b">
        <f t="shared" si="7"/>
        <v>1</v>
      </c>
    </row>
    <row r="230" spans="1:8">
      <c r="A230" s="42">
        <v>231</v>
      </c>
      <c r="B230" s="64" t="s">
        <v>422</v>
      </c>
      <c r="C230" s="50" t="s">
        <v>19</v>
      </c>
      <c r="D230" s="66" t="s">
        <v>19</v>
      </c>
      <c r="E230" s="42" t="s">
        <v>19</v>
      </c>
      <c r="F230" s="42" t="b">
        <f t="shared" si="6"/>
        <v>1</v>
      </c>
      <c r="G230" s="42" t="b">
        <f t="shared" si="7"/>
        <v>1</v>
      </c>
    </row>
    <row r="231" spans="1:8">
      <c r="A231" s="42">
        <v>232</v>
      </c>
      <c r="B231" s="64" t="s">
        <v>423</v>
      </c>
      <c r="C231" s="50" t="s">
        <v>19</v>
      </c>
      <c r="D231" s="66" t="s">
        <v>19</v>
      </c>
      <c r="E231" s="42" t="s">
        <v>19</v>
      </c>
      <c r="F231" s="42" t="b">
        <f t="shared" si="6"/>
        <v>1</v>
      </c>
      <c r="G231" s="42" t="b">
        <f t="shared" si="7"/>
        <v>1</v>
      </c>
    </row>
    <row r="232" spans="1:8">
      <c r="A232" s="42">
        <v>233</v>
      </c>
      <c r="B232" s="64" t="s">
        <v>424</v>
      </c>
      <c r="C232" s="50" t="s">
        <v>19</v>
      </c>
      <c r="D232" s="66" t="s">
        <v>19</v>
      </c>
      <c r="E232" s="42" t="s">
        <v>19</v>
      </c>
      <c r="F232" s="42" t="b">
        <f t="shared" si="6"/>
        <v>1</v>
      </c>
      <c r="G232" s="42" t="b">
        <f t="shared" si="7"/>
        <v>1</v>
      </c>
    </row>
    <row r="233" spans="1:8">
      <c r="A233" s="42">
        <v>234</v>
      </c>
      <c r="B233" s="64" t="s">
        <v>425</v>
      </c>
      <c r="C233" s="50" t="s">
        <v>19</v>
      </c>
      <c r="D233" s="66" t="s">
        <v>19</v>
      </c>
      <c r="E233" s="42" t="s">
        <v>19</v>
      </c>
      <c r="F233" s="42" t="b">
        <f t="shared" si="6"/>
        <v>1</v>
      </c>
      <c r="G233" s="42" t="b">
        <f t="shared" si="7"/>
        <v>1</v>
      </c>
    </row>
    <row r="234" spans="1:8">
      <c r="A234" s="42">
        <v>235</v>
      </c>
      <c r="B234" s="64" t="s">
        <v>426</v>
      </c>
      <c r="C234" s="50" t="s">
        <v>19</v>
      </c>
      <c r="D234" s="66" t="s">
        <v>19</v>
      </c>
      <c r="E234" s="42" t="s">
        <v>19</v>
      </c>
      <c r="F234" s="42" t="b">
        <f t="shared" si="6"/>
        <v>1</v>
      </c>
      <c r="G234" s="42" t="b">
        <f t="shared" si="7"/>
        <v>1</v>
      </c>
    </row>
    <row r="235" spans="1:8">
      <c r="A235" s="42">
        <v>236</v>
      </c>
      <c r="B235" s="64" t="s">
        <v>427</v>
      </c>
      <c r="C235" s="50" t="s">
        <v>19</v>
      </c>
      <c r="D235" s="66" t="s">
        <v>19</v>
      </c>
      <c r="E235" s="42" t="s">
        <v>19</v>
      </c>
      <c r="F235" s="42" t="b">
        <f t="shared" si="6"/>
        <v>1</v>
      </c>
      <c r="G235" s="42" t="b">
        <f t="shared" si="7"/>
        <v>1</v>
      </c>
    </row>
    <row r="236" spans="1:8">
      <c r="A236" s="42">
        <v>237</v>
      </c>
      <c r="B236" s="64" t="s">
        <v>428</v>
      </c>
      <c r="C236" s="50" t="s">
        <v>19</v>
      </c>
      <c r="D236" s="66" t="s">
        <v>19</v>
      </c>
      <c r="E236" s="42" t="s">
        <v>19</v>
      </c>
      <c r="F236" s="42" t="b">
        <f t="shared" si="6"/>
        <v>1</v>
      </c>
      <c r="G236" s="42" t="b">
        <f t="shared" si="7"/>
        <v>1</v>
      </c>
    </row>
    <row r="237" spans="1:8">
      <c r="A237" s="42">
        <v>238</v>
      </c>
      <c r="B237" s="64" t="s">
        <v>429</v>
      </c>
      <c r="C237" s="50" t="s">
        <v>19</v>
      </c>
      <c r="D237" s="66" t="s">
        <v>19</v>
      </c>
      <c r="E237" s="42" t="s">
        <v>19</v>
      </c>
      <c r="F237" s="42" t="b">
        <f t="shared" si="6"/>
        <v>1</v>
      </c>
      <c r="G237" s="42" t="b">
        <f t="shared" si="7"/>
        <v>1</v>
      </c>
    </row>
    <row r="238" spans="1:8">
      <c r="A238" s="42">
        <v>239</v>
      </c>
      <c r="B238" s="64" t="s">
        <v>430</v>
      </c>
      <c r="C238" s="50" t="s">
        <v>19</v>
      </c>
      <c r="D238" s="66" t="s">
        <v>23</v>
      </c>
      <c r="E238" s="42" t="s">
        <v>3007</v>
      </c>
      <c r="F238" s="42" t="b">
        <f t="shared" si="6"/>
        <v>0</v>
      </c>
      <c r="G238" s="42" t="b">
        <f t="shared" si="7"/>
        <v>0</v>
      </c>
      <c r="H238" s="42" t="s">
        <v>19</v>
      </c>
    </row>
    <row r="239" spans="1:8">
      <c r="A239" s="42">
        <v>240</v>
      </c>
      <c r="B239" s="64" t="s">
        <v>431</v>
      </c>
      <c r="C239" s="50" t="s">
        <v>19</v>
      </c>
      <c r="D239" s="66" t="s">
        <v>19</v>
      </c>
      <c r="E239" s="42" t="s">
        <v>19</v>
      </c>
      <c r="F239" s="42" t="b">
        <f t="shared" si="6"/>
        <v>1</v>
      </c>
      <c r="G239" s="42" t="b">
        <f t="shared" si="7"/>
        <v>1</v>
      </c>
    </row>
    <row r="240" spans="1:8">
      <c r="A240" s="42">
        <v>241</v>
      </c>
      <c r="B240" s="64" t="s">
        <v>432</v>
      </c>
      <c r="C240" s="50" t="s">
        <v>19</v>
      </c>
      <c r="D240" s="66" t="s">
        <v>19</v>
      </c>
      <c r="E240" s="42" t="s">
        <v>19</v>
      </c>
      <c r="F240" s="42" t="b">
        <f t="shared" si="6"/>
        <v>1</v>
      </c>
      <c r="G240" s="42" t="b">
        <f t="shared" si="7"/>
        <v>1</v>
      </c>
    </row>
    <row r="241" spans="1:8">
      <c r="A241" s="42">
        <v>242</v>
      </c>
      <c r="B241" s="64" t="s">
        <v>433</v>
      </c>
      <c r="C241" s="50" t="s">
        <v>19</v>
      </c>
      <c r="D241" s="66" t="s">
        <v>19</v>
      </c>
      <c r="E241" s="42" t="s">
        <v>19</v>
      </c>
      <c r="F241" s="42" t="b">
        <f t="shared" si="6"/>
        <v>1</v>
      </c>
      <c r="G241" s="42" t="b">
        <f t="shared" si="7"/>
        <v>1</v>
      </c>
    </row>
    <row r="242" spans="1:8">
      <c r="A242" s="42">
        <v>243</v>
      </c>
      <c r="B242" s="64" t="s">
        <v>434</v>
      </c>
      <c r="C242" s="50" t="s">
        <v>19</v>
      </c>
      <c r="D242" s="66" t="s">
        <v>19</v>
      </c>
      <c r="E242" s="42" t="s">
        <v>19</v>
      </c>
      <c r="F242" s="42" t="b">
        <f t="shared" si="6"/>
        <v>1</v>
      </c>
      <c r="G242" s="42" t="b">
        <f t="shared" si="7"/>
        <v>1</v>
      </c>
    </row>
    <row r="243" spans="1:8">
      <c r="A243" s="42">
        <v>244</v>
      </c>
      <c r="B243" s="64" t="s">
        <v>435</v>
      </c>
      <c r="C243" s="50" t="s">
        <v>19</v>
      </c>
      <c r="D243" s="66" t="s">
        <v>19</v>
      </c>
      <c r="E243" s="42" t="s">
        <v>23</v>
      </c>
      <c r="F243" s="42" t="b">
        <f t="shared" si="6"/>
        <v>1</v>
      </c>
      <c r="G243" s="42" t="b">
        <f t="shared" si="7"/>
        <v>0</v>
      </c>
      <c r="H243" s="42" t="s">
        <v>19</v>
      </c>
    </row>
    <row r="244" spans="1:8">
      <c r="A244" s="42">
        <v>245</v>
      </c>
      <c r="B244" s="64" t="s">
        <v>436</v>
      </c>
      <c r="C244" s="50" t="s">
        <v>19</v>
      </c>
      <c r="D244" s="66" t="s">
        <v>19</v>
      </c>
      <c r="E244" s="42" t="s">
        <v>23</v>
      </c>
      <c r="F244" s="42" t="b">
        <f t="shared" si="6"/>
        <v>1</v>
      </c>
      <c r="G244" s="42" t="b">
        <f t="shared" si="7"/>
        <v>0</v>
      </c>
      <c r="H244" s="42" t="s">
        <v>19</v>
      </c>
    </row>
    <row r="245" spans="1:8">
      <c r="A245" s="42">
        <v>246</v>
      </c>
      <c r="B245" s="64" t="s">
        <v>437</v>
      </c>
      <c r="C245" s="50" t="s">
        <v>1714</v>
      </c>
      <c r="D245" s="66" t="s">
        <v>19</v>
      </c>
      <c r="E245" s="42" t="s">
        <v>19</v>
      </c>
      <c r="F245" s="42" t="b">
        <f t="shared" si="6"/>
        <v>0</v>
      </c>
      <c r="G245" s="42" t="b">
        <f t="shared" si="7"/>
        <v>1</v>
      </c>
    </row>
    <row r="246" spans="1:8">
      <c r="A246" s="42">
        <v>247</v>
      </c>
      <c r="B246" s="64" t="s">
        <v>439</v>
      </c>
      <c r="C246" s="50" t="s">
        <v>19</v>
      </c>
      <c r="D246" s="66" t="s">
        <v>19</v>
      </c>
      <c r="E246" s="42" t="s">
        <v>19</v>
      </c>
      <c r="F246" s="42" t="b">
        <f t="shared" si="6"/>
        <v>1</v>
      </c>
      <c r="G246" s="42" t="b">
        <f t="shared" si="7"/>
        <v>1</v>
      </c>
    </row>
    <row r="247" spans="1:8">
      <c r="A247" s="42">
        <v>248</v>
      </c>
      <c r="B247" s="64" t="s">
        <v>440</v>
      </c>
      <c r="C247" s="50" t="s">
        <v>19</v>
      </c>
      <c r="D247" s="66" t="s">
        <v>19</v>
      </c>
      <c r="E247" s="42" t="s">
        <v>19</v>
      </c>
      <c r="F247" s="42" t="b">
        <f t="shared" si="6"/>
        <v>1</v>
      </c>
      <c r="G247" s="42" t="b">
        <f t="shared" si="7"/>
        <v>1</v>
      </c>
    </row>
    <row r="248" spans="1:8">
      <c r="A248" s="42">
        <v>249</v>
      </c>
      <c r="B248" s="64" t="s">
        <v>442</v>
      </c>
      <c r="C248" s="50" t="s">
        <v>19</v>
      </c>
      <c r="D248" s="66" t="s">
        <v>19</v>
      </c>
      <c r="E248" s="42" t="s">
        <v>19</v>
      </c>
      <c r="F248" s="42" t="b">
        <f t="shared" si="6"/>
        <v>1</v>
      </c>
      <c r="G248" s="42" t="b">
        <f t="shared" si="7"/>
        <v>1</v>
      </c>
    </row>
    <row r="249" spans="1:8">
      <c r="A249" s="42">
        <v>250</v>
      </c>
      <c r="B249" s="64" t="s">
        <v>443</v>
      </c>
      <c r="C249" s="50" t="s">
        <v>19</v>
      </c>
      <c r="D249" s="66" t="s">
        <v>19</v>
      </c>
      <c r="E249" s="42" t="s">
        <v>19</v>
      </c>
      <c r="F249" s="42" t="b">
        <f t="shared" si="6"/>
        <v>1</v>
      </c>
      <c r="G249" s="42" t="b">
        <f t="shared" si="7"/>
        <v>1</v>
      </c>
    </row>
    <row r="250" spans="1:8">
      <c r="A250" s="42">
        <v>251</v>
      </c>
      <c r="B250" s="64" t="s">
        <v>444</v>
      </c>
      <c r="C250" s="50" t="s">
        <v>19</v>
      </c>
      <c r="D250" s="66" t="s">
        <v>19</v>
      </c>
      <c r="E250" s="42" t="s">
        <v>19</v>
      </c>
      <c r="F250" s="42" t="b">
        <f t="shared" si="6"/>
        <v>1</v>
      </c>
      <c r="G250" s="42" t="b">
        <f t="shared" si="7"/>
        <v>1</v>
      </c>
    </row>
    <row r="251" spans="1:8">
      <c r="A251" s="42">
        <v>252</v>
      </c>
      <c r="B251" s="64" t="s">
        <v>445</v>
      </c>
      <c r="C251" s="50" t="s">
        <v>19</v>
      </c>
      <c r="D251" s="66" t="s">
        <v>19</v>
      </c>
      <c r="E251" s="42" t="s">
        <v>19</v>
      </c>
      <c r="F251" s="42" t="b">
        <f t="shared" si="6"/>
        <v>1</v>
      </c>
      <c r="G251" s="42" t="b">
        <f t="shared" si="7"/>
        <v>1</v>
      </c>
    </row>
    <row r="252" spans="1:8">
      <c r="A252" s="42">
        <v>253</v>
      </c>
      <c r="B252" s="64" t="s">
        <v>446</v>
      </c>
      <c r="C252" s="50" t="s">
        <v>19</v>
      </c>
      <c r="D252" s="66" t="s">
        <v>19</v>
      </c>
      <c r="E252" s="42" t="s">
        <v>19</v>
      </c>
      <c r="F252" s="42" t="b">
        <f t="shared" si="6"/>
        <v>1</v>
      </c>
      <c r="G252" s="42" t="b">
        <f t="shared" si="7"/>
        <v>1</v>
      </c>
    </row>
    <row r="253" spans="1:8">
      <c r="A253" s="42">
        <v>254</v>
      </c>
      <c r="B253" s="64" t="s">
        <v>447</v>
      </c>
      <c r="C253" s="50" t="s">
        <v>19</v>
      </c>
      <c r="D253" s="66" t="s">
        <v>19</v>
      </c>
      <c r="E253" s="42" t="s">
        <v>19</v>
      </c>
      <c r="F253" s="42" t="b">
        <f t="shared" si="6"/>
        <v>1</v>
      </c>
      <c r="G253" s="42" t="b">
        <f t="shared" si="7"/>
        <v>1</v>
      </c>
    </row>
    <row r="254" spans="1:8">
      <c r="A254" s="42">
        <v>255</v>
      </c>
      <c r="B254" s="64" t="s">
        <v>448</v>
      </c>
      <c r="C254" s="50" t="s">
        <v>19</v>
      </c>
      <c r="D254" s="66" t="s">
        <v>19</v>
      </c>
      <c r="E254" s="42" t="s">
        <v>19</v>
      </c>
      <c r="F254" s="42" t="b">
        <f t="shared" si="6"/>
        <v>1</v>
      </c>
      <c r="G254" s="42" t="b">
        <f t="shared" si="7"/>
        <v>1</v>
      </c>
    </row>
    <row r="255" spans="1:8">
      <c r="A255" s="42">
        <v>256</v>
      </c>
      <c r="B255" s="64" t="s">
        <v>449</v>
      </c>
      <c r="C255" s="50" t="s">
        <v>19</v>
      </c>
      <c r="D255" s="66" t="s">
        <v>19</v>
      </c>
      <c r="E255" s="42" t="s">
        <v>19</v>
      </c>
      <c r="F255" s="42" t="b">
        <f t="shared" si="6"/>
        <v>1</v>
      </c>
      <c r="G255" s="42" t="b">
        <f t="shared" si="7"/>
        <v>1</v>
      </c>
    </row>
    <row r="256" spans="1:8">
      <c r="A256" s="42">
        <v>257</v>
      </c>
      <c r="B256" s="64" t="s">
        <v>451</v>
      </c>
      <c r="C256" s="50" t="s">
        <v>19</v>
      </c>
      <c r="D256" s="66" t="s">
        <v>19</v>
      </c>
      <c r="E256" s="42" t="s">
        <v>19</v>
      </c>
      <c r="F256" s="42" t="b">
        <f t="shared" ref="F256:F317" si="8">C256=D256</f>
        <v>1</v>
      </c>
      <c r="G256" s="42" t="b">
        <f t="shared" ref="G256:G317" si="9">D256=E256</f>
        <v>1</v>
      </c>
    </row>
    <row r="257" spans="1:8">
      <c r="A257" s="42">
        <v>258</v>
      </c>
      <c r="B257" s="64" t="s">
        <v>452</v>
      </c>
      <c r="C257" s="50" t="s">
        <v>19</v>
      </c>
      <c r="D257" s="66" t="s">
        <v>19</v>
      </c>
      <c r="E257" s="42" t="s">
        <v>19</v>
      </c>
      <c r="F257" s="42" t="b">
        <f t="shared" si="8"/>
        <v>1</v>
      </c>
      <c r="G257" s="42" t="b">
        <f t="shared" si="9"/>
        <v>1</v>
      </c>
    </row>
    <row r="258" spans="1:8">
      <c r="A258" s="42">
        <v>260</v>
      </c>
      <c r="B258" s="64" t="s">
        <v>454</v>
      </c>
      <c r="C258" s="50" t="s">
        <v>19</v>
      </c>
      <c r="D258" s="66" t="s">
        <v>19</v>
      </c>
      <c r="E258" s="42" t="s">
        <v>19</v>
      </c>
      <c r="F258" s="42" t="b">
        <f t="shared" si="8"/>
        <v>1</v>
      </c>
      <c r="G258" s="42" t="b">
        <f t="shared" si="9"/>
        <v>1</v>
      </c>
    </row>
    <row r="259" spans="1:8">
      <c r="A259" s="42">
        <v>261</v>
      </c>
      <c r="B259" s="64" t="s">
        <v>456</v>
      </c>
      <c r="C259" s="50" t="s">
        <v>19</v>
      </c>
      <c r="D259" s="66" t="s">
        <v>19</v>
      </c>
      <c r="E259" s="42" t="s">
        <v>19</v>
      </c>
      <c r="F259" s="42" t="b">
        <f t="shared" si="8"/>
        <v>1</v>
      </c>
      <c r="G259" s="42" t="b">
        <f t="shared" si="9"/>
        <v>1</v>
      </c>
    </row>
    <row r="260" spans="1:8">
      <c r="A260" s="42">
        <v>262</v>
      </c>
      <c r="B260" s="64" t="s">
        <v>457</v>
      </c>
      <c r="C260" s="50" t="s">
        <v>19</v>
      </c>
      <c r="D260" s="66" t="s">
        <v>19</v>
      </c>
      <c r="E260" s="42" t="s">
        <v>19</v>
      </c>
      <c r="F260" s="42" t="b">
        <f t="shared" si="8"/>
        <v>1</v>
      </c>
      <c r="G260" s="42" t="b">
        <f t="shared" si="9"/>
        <v>1</v>
      </c>
    </row>
    <row r="261" spans="1:8">
      <c r="A261" s="42">
        <v>263</v>
      </c>
      <c r="B261" s="64" t="s">
        <v>458</v>
      </c>
      <c r="C261" s="50" t="s">
        <v>19</v>
      </c>
      <c r="D261" s="66" t="s">
        <v>19</v>
      </c>
      <c r="E261" s="42" t="s">
        <v>19</v>
      </c>
      <c r="F261" s="42" t="b">
        <f t="shared" si="8"/>
        <v>1</v>
      </c>
      <c r="G261" s="42" t="b">
        <f t="shared" si="9"/>
        <v>1</v>
      </c>
    </row>
    <row r="262" spans="1:8">
      <c r="A262" s="42">
        <v>264</v>
      </c>
      <c r="B262" s="64" t="s">
        <v>459</v>
      </c>
      <c r="C262" s="50" t="s">
        <v>19</v>
      </c>
      <c r="D262" s="66" t="s">
        <v>19</v>
      </c>
      <c r="E262" s="42" t="s">
        <v>3007</v>
      </c>
      <c r="F262" s="42" t="b">
        <f t="shared" si="8"/>
        <v>1</v>
      </c>
      <c r="G262" s="42" t="b">
        <f t="shared" si="9"/>
        <v>1</v>
      </c>
      <c r="H262" s="42" t="s">
        <v>19</v>
      </c>
    </row>
    <row r="263" spans="1:8">
      <c r="A263" s="42">
        <v>265</v>
      </c>
      <c r="B263" s="64" t="s">
        <v>460</v>
      </c>
      <c r="C263" s="50" t="s">
        <v>19</v>
      </c>
      <c r="D263" s="66" t="s">
        <v>19</v>
      </c>
      <c r="E263" s="42" t="s">
        <v>19</v>
      </c>
      <c r="F263" s="42" t="b">
        <f t="shared" si="8"/>
        <v>1</v>
      </c>
      <c r="G263" s="42" t="b">
        <f t="shared" si="9"/>
        <v>1</v>
      </c>
    </row>
    <row r="264" spans="1:8">
      <c r="A264" s="42">
        <v>266</v>
      </c>
      <c r="B264" s="64" t="s">
        <v>461</v>
      </c>
      <c r="C264" s="50" t="s">
        <v>19</v>
      </c>
      <c r="D264" s="66" t="s">
        <v>19</v>
      </c>
      <c r="E264" s="42" t="s">
        <v>19</v>
      </c>
      <c r="F264" s="42" t="b">
        <f t="shared" si="8"/>
        <v>1</v>
      </c>
      <c r="G264" s="42" t="b">
        <f t="shared" si="9"/>
        <v>1</v>
      </c>
    </row>
    <row r="265" spans="1:8">
      <c r="A265" s="42">
        <v>267</v>
      </c>
      <c r="B265" s="64" t="s">
        <v>462</v>
      </c>
      <c r="C265" s="50" t="s">
        <v>19</v>
      </c>
      <c r="D265" s="66" t="s">
        <v>23</v>
      </c>
      <c r="E265" s="42" t="s">
        <v>19</v>
      </c>
      <c r="F265" s="42" t="b">
        <f t="shared" si="8"/>
        <v>0</v>
      </c>
      <c r="G265" s="42" t="b">
        <f t="shared" si="9"/>
        <v>0</v>
      </c>
    </row>
    <row r="266" spans="1:8">
      <c r="A266" s="42">
        <v>268</v>
      </c>
      <c r="B266" s="64" t="s">
        <v>464</v>
      </c>
      <c r="C266" s="50" t="s">
        <v>19</v>
      </c>
      <c r="D266" s="66" t="s">
        <v>19</v>
      </c>
      <c r="E266" s="42" t="s">
        <v>19</v>
      </c>
      <c r="F266" s="42" t="b">
        <f t="shared" si="8"/>
        <v>1</v>
      </c>
      <c r="G266" s="42" t="b">
        <f t="shared" si="9"/>
        <v>1</v>
      </c>
    </row>
    <row r="267" spans="1:8">
      <c r="A267" s="42">
        <v>269</v>
      </c>
      <c r="B267" s="64" t="s">
        <v>465</v>
      </c>
      <c r="C267" s="50" t="s">
        <v>19</v>
      </c>
      <c r="D267" s="66" t="s">
        <v>19</v>
      </c>
      <c r="E267" s="42" t="s">
        <v>19</v>
      </c>
      <c r="F267" s="42" t="b">
        <f t="shared" si="8"/>
        <v>1</v>
      </c>
      <c r="G267" s="42" t="b">
        <f t="shared" si="9"/>
        <v>1</v>
      </c>
    </row>
    <row r="268" spans="1:8">
      <c r="A268" s="42">
        <v>270</v>
      </c>
      <c r="B268" s="64" t="s">
        <v>466</v>
      </c>
      <c r="C268" s="50" t="s">
        <v>19</v>
      </c>
      <c r="D268" s="66" t="s">
        <v>19</v>
      </c>
      <c r="E268" s="42" t="s">
        <v>19</v>
      </c>
      <c r="F268" s="42" t="b">
        <f t="shared" si="8"/>
        <v>1</v>
      </c>
      <c r="G268" s="42" t="b">
        <f t="shared" si="9"/>
        <v>1</v>
      </c>
    </row>
    <row r="269" spans="1:8">
      <c r="A269" s="42">
        <v>271</v>
      </c>
      <c r="B269" s="64" t="s">
        <v>467</v>
      </c>
      <c r="C269" s="50" t="s">
        <v>19</v>
      </c>
      <c r="D269" s="66" t="s">
        <v>19</v>
      </c>
      <c r="E269" s="42" t="s">
        <v>19</v>
      </c>
      <c r="F269" s="42" t="b">
        <f t="shared" si="8"/>
        <v>1</v>
      </c>
      <c r="G269" s="42" t="b">
        <f t="shared" si="9"/>
        <v>1</v>
      </c>
    </row>
    <row r="270" spans="1:8">
      <c r="A270" s="42">
        <v>272</v>
      </c>
      <c r="B270" s="64" t="s">
        <v>468</v>
      </c>
      <c r="C270" s="50" t="s">
        <v>19</v>
      </c>
      <c r="D270" s="66" t="s">
        <v>19</v>
      </c>
      <c r="E270" s="42" t="s">
        <v>19</v>
      </c>
      <c r="F270" s="42" t="b">
        <f t="shared" si="8"/>
        <v>1</v>
      </c>
      <c r="G270" s="42" t="b">
        <f t="shared" si="9"/>
        <v>1</v>
      </c>
    </row>
    <row r="271" spans="1:8">
      <c r="A271" s="42">
        <v>273</v>
      </c>
      <c r="B271" s="64" t="s">
        <v>469</v>
      </c>
      <c r="C271" s="50" t="s">
        <v>19</v>
      </c>
      <c r="D271" s="66" t="s">
        <v>19</v>
      </c>
      <c r="E271" s="42" t="s">
        <v>19</v>
      </c>
      <c r="F271" s="42" t="b">
        <f t="shared" si="8"/>
        <v>1</v>
      </c>
      <c r="G271" s="42" t="b">
        <f t="shared" si="9"/>
        <v>1</v>
      </c>
    </row>
    <row r="272" spans="1:8">
      <c r="A272" s="42">
        <v>274</v>
      </c>
      <c r="B272" s="64" t="s">
        <v>470</v>
      </c>
      <c r="C272" s="50" t="s">
        <v>19</v>
      </c>
      <c r="D272" s="66" t="s">
        <v>19</v>
      </c>
      <c r="E272" s="42" t="s">
        <v>19</v>
      </c>
      <c r="F272" s="42" t="b">
        <f t="shared" si="8"/>
        <v>1</v>
      </c>
      <c r="G272" s="42" t="b">
        <f t="shared" si="9"/>
        <v>1</v>
      </c>
    </row>
    <row r="273" spans="1:7">
      <c r="A273" s="42">
        <v>275</v>
      </c>
      <c r="B273" s="64" t="s">
        <v>471</v>
      </c>
      <c r="C273" s="50" t="s">
        <v>19</v>
      </c>
      <c r="D273" s="66" t="s">
        <v>19</v>
      </c>
      <c r="E273" s="42" t="s">
        <v>19</v>
      </c>
      <c r="F273" s="42" t="b">
        <f t="shared" si="8"/>
        <v>1</v>
      </c>
      <c r="G273" s="42" t="b">
        <f t="shared" si="9"/>
        <v>1</v>
      </c>
    </row>
    <row r="274" spans="1:7">
      <c r="A274" s="42">
        <v>276</v>
      </c>
      <c r="B274" s="64" t="s">
        <v>472</v>
      </c>
      <c r="C274" s="50" t="s">
        <v>19</v>
      </c>
      <c r="D274" s="66" t="s">
        <v>19</v>
      </c>
      <c r="E274" s="42" t="s">
        <v>19</v>
      </c>
      <c r="F274" s="42" t="b">
        <f t="shared" si="8"/>
        <v>1</v>
      </c>
      <c r="G274" s="42" t="b">
        <f t="shared" si="9"/>
        <v>1</v>
      </c>
    </row>
    <row r="275" spans="1:7">
      <c r="A275" s="42">
        <v>277</v>
      </c>
      <c r="B275" s="64" t="s">
        <v>473</v>
      </c>
      <c r="C275" s="50" t="s">
        <v>19</v>
      </c>
      <c r="D275" s="66" t="s">
        <v>19</v>
      </c>
      <c r="E275" s="42" t="s">
        <v>19</v>
      </c>
      <c r="F275" s="42" t="b">
        <f t="shared" si="8"/>
        <v>1</v>
      </c>
      <c r="G275" s="42" t="b">
        <f t="shared" si="9"/>
        <v>1</v>
      </c>
    </row>
    <row r="276" spans="1:7">
      <c r="A276" s="42">
        <v>278</v>
      </c>
      <c r="B276" s="64" t="s">
        <v>474</v>
      </c>
      <c r="C276" s="50" t="s">
        <v>19</v>
      </c>
      <c r="D276" s="66" t="s">
        <v>19</v>
      </c>
      <c r="E276" s="42" t="s">
        <v>19</v>
      </c>
      <c r="F276" s="42" t="b">
        <f t="shared" si="8"/>
        <v>1</v>
      </c>
      <c r="G276" s="42" t="b">
        <f t="shared" si="9"/>
        <v>1</v>
      </c>
    </row>
    <row r="277" spans="1:7">
      <c r="A277" s="42">
        <v>279</v>
      </c>
      <c r="B277" s="64" t="s">
        <v>475</v>
      </c>
      <c r="C277" s="50" t="s">
        <v>19</v>
      </c>
      <c r="D277" s="66" t="s">
        <v>19</v>
      </c>
      <c r="E277" s="42" t="s">
        <v>19</v>
      </c>
      <c r="F277" s="42" t="b">
        <f t="shared" si="8"/>
        <v>1</v>
      </c>
      <c r="G277" s="42" t="b">
        <f t="shared" si="9"/>
        <v>1</v>
      </c>
    </row>
    <row r="278" spans="1:7">
      <c r="A278" s="42">
        <v>280</v>
      </c>
      <c r="B278" s="64" t="s">
        <v>476</v>
      </c>
      <c r="C278" s="50" t="s">
        <v>19</v>
      </c>
      <c r="D278" s="66" t="s">
        <v>19</v>
      </c>
      <c r="E278" s="42" t="s">
        <v>19</v>
      </c>
      <c r="F278" s="42" t="b">
        <f t="shared" si="8"/>
        <v>1</v>
      </c>
      <c r="G278" s="42" t="b">
        <f t="shared" si="9"/>
        <v>1</v>
      </c>
    </row>
    <row r="279" spans="1:7">
      <c r="A279" s="42">
        <v>281</v>
      </c>
      <c r="B279" s="64" t="s">
        <v>477</v>
      </c>
      <c r="C279" s="50" t="s">
        <v>19</v>
      </c>
      <c r="D279" s="66" t="s">
        <v>19</v>
      </c>
      <c r="E279" s="42" t="s">
        <v>19</v>
      </c>
      <c r="F279" s="42" t="b">
        <f t="shared" si="8"/>
        <v>1</v>
      </c>
      <c r="G279" s="42" t="b">
        <f t="shared" si="9"/>
        <v>1</v>
      </c>
    </row>
    <row r="280" spans="1:7">
      <c r="A280" s="42">
        <v>282</v>
      </c>
      <c r="B280" s="64" t="s">
        <v>478</v>
      </c>
      <c r="C280" s="50" t="s">
        <v>19</v>
      </c>
      <c r="D280" s="66" t="s">
        <v>19</v>
      </c>
      <c r="E280" s="42" t="s">
        <v>19</v>
      </c>
      <c r="F280" s="42" t="b">
        <f t="shared" si="8"/>
        <v>1</v>
      </c>
      <c r="G280" s="42" t="b">
        <f t="shared" si="9"/>
        <v>1</v>
      </c>
    </row>
    <row r="281" spans="1:7">
      <c r="A281" s="42">
        <v>283</v>
      </c>
      <c r="B281" s="64" t="s">
        <v>479</v>
      </c>
      <c r="C281" s="50" t="s">
        <v>19</v>
      </c>
      <c r="D281" s="66" t="s">
        <v>19</v>
      </c>
      <c r="E281" s="42" t="s">
        <v>19</v>
      </c>
      <c r="F281" s="42" t="b">
        <f t="shared" si="8"/>
        <v>1</v>
      </c>
      <c r="G281" s="42" t="b">
        <f t="shared" si="9"/>
        <v>1</v>
      </c>
    </row>
    <row r="282" spans="1:7">
      <c r="A282" s="42">
        <v>284</v>
      </c>
      <c r="B282" s="64" t="s">
        <v>480</v>
      </c>
      <c r="C282" s="50" t="s">
        <v>19</v>
      </c>
      <c r="D282" s="66" t="s">
        <v>19</v>
      </c>
      <c r="E282" s="42" t="s">
        <v>19</v>
      </c>
      <c r="F282" s="42" t="b">
        <f t="shared" si="8"/>
        <v>1</v>
      </c>
      <c r="G282" s="42" t="b">
        <f t="shared" si="9"/>
        <v>1</v>
      </c>
    </row>
    <row r="283" spans="1:7">
      <c r="A283" s="42">
        <v>285</v>
      </c>
      <c r="B283" s="64" t="s">
        <v>481</v>
      </c>
      <c r="C283" s="50" t="s">
        <v>19</v>
      </c>
      <c r="D283" s="66" t="s">
        <v>19</v>
      </c>
      <c r="E283" s="42" t="s">
        <v>19</v>
      </c>
      <c r="F283" s="42" t="b">
        <f t="shared" si="8"/>
        <v>1</v>
      </c>
      <c r="G283" s="42" t="b">
        <f t="shared" si="9"/>
        <v>1</v>
      </c>
    </row>
    <row r="284" spans="1:7">
      <c r="A284" s="42">
        <v>286</v>
      </c>
      <c r="B284" s="64" t="s">
        <v>482</v>
      </c>
      <c r="C284" s="50" t="s">
        <v>19</v>
      </c>
      <c r="D284" s="66" t="s">
        <v>19</v>
      </c>
      <c r="E284" s="42" t="s">
        <v>19</v>
      </c>
      <c r="F284" s="42" t="b">
        <f t="shared" si="8"/>
        <v>1</v>
      </c>
      <c r="G284" s="42" t="b">
        <f t="shared" si="9"/>
        <v>1</v>
      </c>
    </row>
    <row r="285" spans="1:7">
      <c r="A285" s="42">
        <v>287</v>
      </c>
      <c r="B285" s="64" t="s">
        <v>483</v>
      </c>
      <c r="C285" s="50" t="s">
        <v>19</v>
      </c>
      <c r="D285" s="66" t="s">
        <v>19</v>
      </c>
      <c r="E285" s="42" t="s">
        <v>19</v>
      </c>
      <c r="F285" s="42" t="b">
        <f t="shared" si="8"/>
        <v>1</v>
      </c>
      <c r="G285" s="42" t="b">
        <f t="shared" si="9"/>
        <v>1</v>
      </c>
    </row>
    <row r="286" spans="1:7">
      <c r="A286" s="42">
        <v>288</v>
      </c>
      <c r="B286" s="64" t="s">
        <v>484</v>
      </c>
      <c r="C286" s="50" t="s">
        <v>19</v>
      </c>
      <c r="D286" s="66" t="s">
        <v>19</v>
      </c>
      <c r="E286" s="42" t="s">
        <v>19</v>
      </c>
      <c r="F286" s="42" t="b">
        <f t="shared" si="8"/>
        <v>1</v>
      </c>
      <c r="G286" s="42" t="b">
        <f t="shared" si="9"/>
        <v>1</v>
      </c>
    </row>
    <row r="287" spans="1:7">
      <c r="A287" s="42">
        <v>289</v>
      </c>
      <c r="B287" s="64" t="s">
        <v>485</v>
      </c>
      <c r="C287" s="50" t="s">
        <v>19</v>
      </c>
      <c r="D287" s="66" t="s">
        <v>19</v>
      </c>
      <c r="E287" s="42" t="s">
        <v>19</v>
      </c>
      <c r="F287" s="42" t="b">
        <f t="shared" si="8"/>
        <v>1</v>
      </c>
      <c r="G287" s="42" t="b">
        <f t="shared" si="9"/>
        <v>1</v>
      </c>
    </row>
    <row r="288" spans="1:7">
      <c r="A288" s="42">
        <v>290</v>
      </c>
      <c r="B288" s="64" t="s">
        <v>486</v>
      </c>
      <c r="C288" s="50" t="s">
        <v>19</v>
      </c>
      <c r="D288" s="66" t="s">
        <v>19</v>
      </c>
      <c r="E288" s="42" t="s">
        <v>19</v>
      </c>
      <c r="F288" s="42" t="b">
        <f t="shared" si="8"/>
        <v>1</v>
      </c>
      <c r="G288" s="42" t="b">
        <f t="shared" si="9"/>
        <v>1</v>
      </c>
    </row>
    <row r="289" spans="1:7">
      <c r="A289" s="42">
        <v>291</v>
      </c>
      <c r="B289" s="64" t="s">
        <v>487</v>
      </c>
      <c r="C289" s="50" t="s">
        <v>19</v>
      </c>
      <c r="D289" s="66" t="s">
        <v>19</v>
      </c>
      <c r="E289" s="42" t="s">
        <v>19</v>
      </c>
      <c r="F289" s="42" t="b">
        <f t="shared" si="8"/>
        <v>1</v>
      </c>
      <c r="G289" s="42" t="b">
        <f t="shared" si="9"/>
        <v>1</v>
      </c>
    </row>
    <row r="290" spans="1:7">
      <c r="A290" s="42">
        <v>292</v>
      </c>
      <c r="B290" s="64" t="s">
        <v>488</v>
      </c>
      <c r="C290" s="50" t="s">
        <v>19</v>
      </c>
      <c r="D290" s="66" t="s">
        <v>19</v>
      </c>
      <c r="E290" s="42" t="s">
        <v>19</v>
      </c>
      <c r="F290" s="42" t="b">
        <f t="shared" si="8"/>
        <v>1</v>
      </c>
      <c r="G290" s="42" t="b">
        <f t="shared" si="9"/>
        <v>1</v>
      </c>
    </row>
    <row r="291" spans="1:7">
      <c r="A291" s="42">
        <v>293</v>
      </c>
      <c r="B291" s="64" t="s">
        <v>489</v>
      </c>
      <c r="C291" s="50" t="s">
        <v>19</v>
      </c>
      <c r="D291" s="66" t="s">
        <v>19</v>
      </c>
      <c r="E291" s="42" t="s">
        <v>19</v>
      </c>
      <c r="F291" s="42" t="b">
        <f t="shared" si="8"/>
        <v>1</v>
      </c>
      <c r="G291" s="42" t="b">
        <f t="shared" si="9"/>
        <v>1</v>
      </c>
    </row>
    <row r="292" spans="1:7">
      <c r="A292" s="42">
        <v>294</v>
      </c>
      <c r="B292" s="64" t="s">
        <v>490</v>
      </c>
      <c r="C292" s="50" t="s">
        <v>19</v>
      </c>
      <c r="D292" s="66" t="s">
        <v>19</v>
      </c>
      <c r="E292" s="42" t="s">
        <v>19</v>
      </c>
      <c r="F292" s="42" t="b">
        <f t="shared" si="8"/>
        <v>1</v>
      </c>
      <c r="G292" s="42" t="b">
        <f t="shared" si="9"/>
        <v>1</v>
      </c>
    </row>
    <row r="293" spans="1:7">
      <c r="A293" s="42">
        <v>295</v>
      </c>
      <c r="B293" s="64" t="s">
        <v>491</v>
      </c>
      <c r="C293" s="50" t="s">
        <v>19</v>
      </c>
      <c r="D293" s="66" t="s">
        <v>19</v>
      </c>
      <c r="E293" s="42" t="s">
        <v>19</v>
      </c>
      <c r="F293" s="42" t="b">
        <f t="shared" si="8"/>
        <v>1</v>
      </c>
      <c r="G293" s="42" t="b">
        <f t="shared" si="9"/>
        <v>1</v>
      </c>
    </row>
    <row r="294" spans="1:7">
      <c r="A294" s="42">
        <v>296</v>
      </c>
      <c r="B294" s="64" t="s">
        <v>492</v>
      </c>
      <c r="C294" s="50" t="s">
        <v>19</v>
      </c>
      <c r="D294" s="66" t="s">
        <v>19</v>
      </c>
      <c r="E294" s="42" t="s">
        <v>19</v>
      </c>
      <c r="F294" s="42" t="b">
        <f t="shared" si="8"/>
        <v>1</v>
      </c>
      <c r="G294" s="42" t="b">
        <f t="shared" si="9"/>
        <v>1</v>
      </c>
    </row>
    <row r="295" spans="1:7">
      <c r="A295" s="42">
        <v>297</v>
      </c>
      <c r="B295" s="64" t="s">
        <v>494</v>
      </c>
      <c r="C295" s="50" t="s">
        <v>19</v>
      </c>
      <c r="D295" s="66" t="s">
        <v>19</v>
      </c>
      <c r="E295" s="42" t="s">
        <v>19</v>
      </c>
      <c r="F295" s="42" t="b">
        <f t="shared" si="8"/>
        <v>1</v>
      </c>
      <c r="G295" s="42" t="b">
        <f t="shared" si="9"/>
        <v>1</v>
      </c>
    </row>
    <row r="296" spans="1:7">
      <c r="A296" s="42">
        <v>298</v>
      </c>
      <c r="B296" s="64" t="s">
        <v>495</v>
      </c>
      <c r="C296" s="50" t="s">
        <v>19</v>
      </c>
      <c r="D296" s="66" t="s">
        <v>19</v>
      </c>
      <c r="E296" s="42" t="s">
        <v>19</v>
      </c>
      <c r="F296" s="42" t="b">
        <f t="shared" si="8"/>
        <v>1</v>
      </c>
      <c r="G296" s="42" t="b">
        <f t="shared" si="9"/>
        <v>1</v>
      </c>
    </row>
    <row r="297" spans="1:7">
      <c r="A297" s="42">
        <v>299</v>
      </c>
      <c r="B297" s="64" t="s">
        <v>496</v>
      </c>
      <c r="C297" s="50" t="s">
        <v>19</v>
      </c>
      <c r="D297" s="66" t="s">
        <v>19</v>
      </c>
      <c r="E297" s="42" t="s">
        <v>19</v>
      </c>
      <c r="F297" s="42" t="b">
        <f t="shared" si="8"/>
        <v>1</v>
      </c>
      <c r="G297" s="42" t="b">
        <f t="shared" si="9"/>
        <v>1</v>
      </c>
    </row>
    <row r="298" spans="1:7">
      <c r="A298" s="42">
        <v>300</v>
      </c>
      <c r="B298" s="64" t="s">
        <v>497</v>
      </c>
      <c r="C298" s="50" t="s">
        <v>19</v>
      </c>
      <c r="D298" s="66" t="s">
        <v>19</v>
      </c>
      <c r="E298" s="42" t="s">
        <v>19</v>
      </c>
      <c r="F298" s="42" t="b">
        <f t="shared" si="8"/>
        <v>1</v>
      </c>
      <c r="G298" s="42" t="b">
        <f t="shared" si="9"/>
        <v>1</v>
      </c>
    </row>
    <row r="299" spans="1:7">
      <c r="A299" s="42">
        <v>301</v>
      </c>
      <c r="B299" s="64" t="s">
        <v>498</v>
      </c>
      <c r="C299" s="50" t="s">
        <v>19</v>
      </c>
      <c r="D299" s="66" t="s">
        <v>19</v>
      </c>
      <c r="E299" s="42" t="s">
        <v>19</v>
      </c>
      <c r="F299" s="42" t="b">
        <f t="shared" si="8"/>
        <v>1</v>
      </c>
      <c r="G299" s="42" t="b">
        <f t="shared" si="9"/>
        <v>1</v>
      </c>
    </row>
    <row r="300" spans="1:7">
      <c r="A300" s="42">
        <v>302</v>
      </c>
      <c r="B300" s="64" t="s">
        <v>499</v>
      </c>
      <c r="C300" s="50" t="s">
        <v>19</v>
      </c>
      <c r="D300" s="66" t="s">
        <v>19</v>
      </c>
      <c r="E300" s="42" t="s">
        <v>19</v>
      </c>
      <c r="F300" s="42" t="b">
        <f t="shared" si="8"/>
        <v>1</v>
      </c>
      <c r="G300" s="42" t="b">
        <f t="shared" si="9"/>
        <v>1</v>
      </c>
    </row>
    <row r="301" spans="1:7">
      <c r="A301" s="42">
        <v>303</v>
      </c>
      <c r="B301" s="64" t="s">
        <v>500</v>
      </c>
      <c r="C301" s="50" t="s">
        <v>19</v>
      </c>
      <c r="D301" s="66" t="s">
        <v>19</v>
      </c>
      <c r="E301" s="42" t="s">
        <v>19</v>
      </c>
      <c r="F301" s="42" t="b">
        <f t="shared" si="8"/>
        <v>1</v>
      </c>
      <c r="G301" s="42" t="b">
        <f t="shared" si="9"/>
        <v>1</v>
      </c>
    </row>
    <row r="302" spans="1:7">
      <c r="A302" s="42">
        <v>304</v>
      </c>
      <c r="B302" s="64" t="s">
        <v>501</v>
      </c>
      <c r="C302" s="50" t="s">
        <v>19</v>
      </c>
      <c r="D302" s="66" t="s">
        <v>19</v>
      </c>
      <c r="E302" s="42" t="s">
        <v>19</v>
      </c>
      <c r="F302" s="42" t="b">
        <f t="shared" si="8"/>
        <v>1</v>
      </c>
      <c r="G302" s="42" t="b">
        <f t="shared" si="9"/>
        <v>1</v>
      </c>
    </row>
    <row r="303" spans="1:7">
      <c r="A303" s="42">
        <v>305</v>
      </c>
      <c r="B303" s="64" t="s">
        <v>502</v>
      </c>
      <c r="C303" s="50" t="s">
        <v>19</v>
      </c>
      <c r="D303" s="66" t="s">
        <v>19</v>
      </c>
      <c r="E303" s="42" t="s">
        <v>19</v>
      </c>
      <c r="F303" s="42" t="b">
        <f t="shared" si="8"/>
        <v>1</v>
      </c>
      <c r="G303" s="42" t="b">
        <f t="shared" si="9"/>
        <v>1</v>
      </c>
    </row>
    <row r="304" spans="1:7">
      <c r="A304" s="42">
        <v>306</v>
      </c>
      <c r="B304" s="64" t="s">
        <v>503</v>
      </c>
      <c r="C304" s="50" t="s">
        <v>19</v>
      </c>
      <c r="D304" s="66" t="s">
        <v>19</v>
      </c>
      <c r="E304" s="42" t="s">
        <v>19</v>
      </c>
      <c r="F304" s="42" t="b">
        <f t="shared" si="8"/>
        <v>1</v>
      </c>
      <c r="G304" s="42" t="b">
        <f t="shared" si="9"/>
        <v>1</v>
      </c>
    </row>
    <row r="305" spans="1:7">
      <c r="A305" s="42">
        <v>307</v>
      </c>
      <c r="B305" s="64" t="s">
        <v>504</v>
      </c>
      <c r="C305" s="50" t="s">
        <v>19</v>
      </c>
      <c r="D305" s="66" t="s">
        <v>19</v>
      </c>
      <c r="E305" s="42" t="s">
        <v>19</v>
      </c>
      <c r="F305" s="42" t="b">
        <f t="shared" si="8"/>
        <v>1</v>
      </c>
      <c r="G305" s="42" t="b">
        <f t="shared" si="9"/>
        <v>1</v>
      </c>
    </row>
    <row r="306" spans="1:7">
      <c r="A306" s="42">
        <v>308</v>
      </c>
      <c r="B306" s="64" t="s">
        <v>505</v>
      </c>
      <c r="C306" s="50" t="s">
        <v>19</v>
      </c>
      <c r="D306" s="66" t="s">
        <v>19</v>
      </c>
      <c r="E306" s="42" t="s">
        <v>19</v>
      </c>
      <c r="F306" s="42" t="b">
        <f t="shared" si="8"/>
        <v>1</v>
      </c>
      <c r="G306" s="42" t="b">
        <f t="shared" si="9"/>
        <v>1</v>
      </c>
    </row>
    <row r="307" spans="1:7">
      <c r="A307" s="42">
        <v>309</v>
      </c>
      <c r="B307" s="64" t="s">
        <v>506</v>
      </c>
      <c r="C307" s="50" t="s">
        <v>19</v>
      </c>
      <c r="D307" s="66" t="s">
        <v>19</v>
      </c>
      <c r="E307" s="42" t="s">
        <v>19</v>
      </c>
      <c r="F307" s="42" t="b">
        <f t="shared" si="8"/>
        <v>1</v>
      </c>
      <c r="G307" s="42" t="b">
        <f t="shared" si="9"/>
        <v>1</v>
      </c>
    </row>
    <row r="308" spans="1:7">
      <c r="A308" s="42">
        <v>310</v>
      </c>
      <c r="B308" s="64" t="s">
        <v>507</v>
      </c>
      <c r="C308" s="50" t="s">
        <v>19</v>
      </c>
      <c r="D308" s="66" t="s">
        <v>19</v>
      </c>
      <c r="E308" s="42" t="s">
        <v>19</v>
      </c>
      <c r="F308" s="42" t="b">
        <f t="shared" si="8"/>
        <v>1</v>
      </c>
      <c r="G308" s="42" t="b">
        <f t="shared" si="9"/>
        <v>1</v>
      </c>
    </row>
    <row r="309" spans="1:7">
      <c r="A309" s="42">
        <v>311</v>
      </c>
      <c r="B309" s="64" t="s">
        <v>508</v>
      </c>
      <c r="C309" s="50" t="s">
        <v>19</v>
      </c>
      <c r="D309" s="66" t="s">
        <v>19</v>
      </c>
      <c r="E309" s="42" t="s">
        <v>19</v>
      </c>
      <c r="F309" s="42" t="b">
        <f t="shared" si="8"/>
        <v>1</v>
      </c>
      <c r="G309" s="42" t="b">
        <f t="shared" si="9"/>
        <v>1</v>
      </c>
    </row>
    <row r="310" spans="1:7">
      <c r="A310" s="42">
        <v>312</v>
      </c>
      <c r="B310" s="64" t="s">
        <v>509</v>
      </c>
      <c r="C310" s="50" t="s">
        <v>19</v>
      </c>
      <c r="D310" s="66" t="s">
        <v>19</v>
      </c>
      <c r="E310" s="42" t="s">
        <v>19</v>
      </c>
      <c r="F310" s="42" t="b">
        <f t="shared" si="8"/>
        <v>1</v>
      </c>
      <c r="G310" s="42" t="b">
        <f t="shared" si="9"/>
        <v>1</v>
      </c>
    </row>
    <row r="311" spans="1:7">
      <c r="A311" s="42">
        <v>313</v>
      </c>
      <c r="B311" s="64" t="s">
        <v>510</v>
      </c>
      <c r="C311" s="50" t="s">
        <v>19</v>
      </c>
      <c r="D311" s="66" t="s">
        <v>19</v>
      </c>
      <c r="E311" s="42" t="s">
        <v>19</v>
      </c>
      <c r="F311" s="42" t="b">
        <f t="shared" si="8"/>
        <v>1</v>
      </c>
      <c r="G311" s="42" t="b">
        <f t="shared" si="9"/>
        <v>1</v>
      </c>
    </row>
    <row r="312" spans="1:7">
      <c r="A312" s="42">
        <v>314</v>
      </c>
      <c r="B312" s="64" t="s">
        <v>511</v>
      </c>
      <c r="C312" s="50" t="s">
        <v>19</v>
      </c>
      <c r="D312" s="66" t="s">
        <v>19</v>
      </c>
      <c r="E312" s="42" t="s">
        <v>19</v>
      </c>
      <c r="F312" s="42" t="b">
        <f t="shared" si="8"/>
        <v>1</v>
      </c>
      <c r="G312" s="42" t="b">
        <f t="shared" si="9"/>
        <v>1</v>
      </c>
    </row>
    <row r="313" spans="1:7">
      <c r="A313" s="42">
        <v>315</v>
      </c>
      <c r="B313" s="64" t="s">
        <v>512</v>
      </c>
      <c r="C313" s="50" t="s">
        <v>19</v>
      </c>
      <c r="D313" s="66" t="s">
        <v>19</v>
      </c>
      <c r="E313" s="42" t="s">
        <v>19</v>
      </c>
      <c r="F313" s="42" t="b">
        <f t="shared" si="8"/>
        <v>1</v>
      </c>
      <c r="G313" s="42" t="b">
        <f t="shared" si="9"/>
        <v>1</v>
      </c>
    </row>
    <row r="314" spans="1:7">
      <c r="A314" s="42">
        <v>316</v>
      </c>
      <c r="B314" s="64" t="s">
        <v>513</v>
      </c>
      <c r="C314" s="50" t="s">
        <v>19</v>
      </c>
      <c r="D314" s="66" t="s">
        <v>19</v>
      </c>
      <c r="E314" s="42" t="s">
        <v>19</v>
      </c>
      <c r="F314" s="42" t="b">
        <f t="shared" si="8"/>
        <v>1</v>
      </c>
      <c r="G314" s="42" t="b">
        <f t="shared" si="9"/>
        <v>1</v>
      </c>
    </row>
    <row r="315" spans="1:7">
      <c r="A315" s="42">
        <v>318</v>
      </c>
      <c r="B315" s="64" t="s">
        <v>515</v>
      </c>
      <c r="C315" s="50" t="s">
        <v>19</v>
      </c>
      <c r="D315" s="66" t="s">
        <v>19</v>
      </c>
      <c r="E315" s="42" t="s">
        <v>19</v>
      </c>
      <c r="F315" s="42" t="b">
        <f t="shared" si="8"/>
        <v>1</v>
      </c>
      <c r="G315" s="42" t="b">
        <f t="shared" si="9"/>
        <v>1</v>
      </c>
    </row>
    <row r="316" spans="1:7">
      <c r="A316" s="42">
        <v>319</v>
      </c>
      <c r="B316" s="64" t="s">
        <v>516</v>
      </c>
      <c r="C316" s="50" t="s">
        <v>19</v>
      </c>
      <c r="D316" s="66" t="s">
        <v>19</v>
      </c>
      <c r="E316" s="42" t="s">
        <v>19</v>
      </c>
      <c r="F316" s="42" t="b">
        <f t="shared" si="8"/>
        <v>1</v>
      </c>
      <c r="G316" s="42" t="b">
        <f t="shared" si="9"/>
        <v>1</v>
      </c>
    </row>
    <row r="317" spans="1:7">
      <c r="A317" s="42">
        <v>320</v>
      </c>
      <c r="B317" s="64" t="s">
        <v>517</v>
      </c>
      <c r="C317" s="50" t="s">
        <v>19</v>
      </c>
      <c r="D317" s="66" t="s">
        <v>19</v>
      </c>
      <c r="E317" s="42" t="s">
        <v>19</v>
      </c>
      <c r="F317" s="42" t="b">
        <f t="shared" si="8"/>
        <v>1</v>
      </c>
      <c r="G317" s="42" t="b">
        <f t="shared" si="9"/>
        <v>1</v>
      </c>
    </row>
    <row r="318" spans="1:7">
      <c r="A318" s="42">
        <v>321</v>
      </c>
      <c r="B318" s="64" t="s">
        <v>518</v>
      </c>
      <c r="C318" s="50" t="s">
        <v>19</v>
      </c>
      <c r="D318" s="66" t="s">
        <v>19</v>
      </c>
      <c r="E318" s="42" t="s">
        <v>19</v>
      </c>
      <c r="F318" s="42" t="b">
        <f t="shared" ref="F318:F380" si="10">C318=D318</f>
        <v>1</v>
      </c>
      <c r="G318" s="42" t="b">
        <f t="shared" ref="G318:G380" si="11">D318=E318</f>
        <v>1</v>
      </c>
    </row>
    <row r="319" spans="1:7">
      <c r="A319" s="42">
        <v>322</v>
      </c>
      <c r="B319" s="64" t="s">
        <v>519</v>
      </c>
      <c r="C319" s="50" t="s">
        <v>19</v>
      </c>
      <c r="D319" s="66" t="s">
        <v>19</v>
      </c>
      <c r="E319" s="42" t="s">
        <v>19</v>
      </c>
      <c r="F319" s="42" t="b">
        <f t="shared" si="10"/>
        <v>1</v>
      </c>
      <c r="G319" s="42" t="b">
        <f t="shared" si="11"/>
        <v>1</v>
      </c>
    </row>
    <row r="320" spans="1:7">
      <c r="A320" s="42">
        <v>323</v>
      </c>
      <c r="B320" s="64" t="s">
        <v>520</v>
      </c>
      <c r="C320" s="50" t="s">
        <v>19</v>
      </c>
      <c r="D320" s="66" t="s">
        <v>19</v>
      </c>
      <c r="E320" s="42" t="s">
        <v>19</v>
      </c>
      <c r="F320" s="42" t="b">
        <f t="shared" si="10"/>
        <v>1</v>
      </c>
      <c r="G320" s="42" t="b">
        <f t="shared" si="11"/>
        <v>1</v>
      </c>
    </row>
    <row r="321" spans="1:8">
      <c r="A321" s="42">
        <v>324</v>
      </c>
      <c r="B321" s="64" t="s">
        <v>521</v>
      </c>
      <c r="C321" s="50" t="s">
        <v>19</v>
      </c>
      <c r="D321" s="66" t="s">
        <v>19</v>
      </c>
      <c r="E321" s="42" t="s">
        <v>19</v>
      </c>
      <c r="F321" s="42" t="b">
        <f t="shared" si="10"/>
        <v>1</v>
      </c>
      <c r="G321" s="42" t="b">
        <f t="shared" si="11"/>
        <v>1</v>
      </c>
    </row>
    <row r="322" spans="1:8">
      <c r="A322" s="42">
        <v>325</v>
      </c>
      <c r="B322" s="64" t="s">
        <v>522</v>
      </c>
      <c r="C322" s="50" t="s">
        <v>19</v>
      </c>
      <c r="D322" s="66" t="s">
        <v>19</v>
      </c>
      <c r="E322" s="42" t="s">
        <v>19</v>
      </c>
      <c r="F322" s="42" t="b">
        <f t="shared" si="10"/>
        <v>1</v>
      </c>
      <c r="G322" s="42" t="b">
        <f t="shared" si="11"/>
        <v>1</v>
      </c>
    </row>
    <row r="323" spans="1:8">
      <c r="A323" s="42">
        <v>326</v>
      </c>
      <c r="B323" s="64" t="s">
        <v>523</v>
      </c>
      <c r="C323" s="50" t="s">
        <v>19</v>
      </c>
      <c r="D323" s="66" t="s">
        <v>19</v>
      </c>
      <c r="E323" s="42" t="s">
        <v>19</v>
      </c>
      <c r="F323" s="42" t="b">
        <f t="shared" si="10"/>
        <v>1</v>
      </c>
      <c r="G323" s="42" t="b">
        <f t="shared" si="11"/>
        <v>1</v>
      </c>
    </row>
    <row r="324" spans="1:8">
      <c r="A324" s="42">
        <v>327</v>
      </c>
      <c r="B324" s="64" t="s">
        <v>524</v>
      </c>
      <c r="C324" s="50" t="s">
        <v>19</v>
      </c>
      <c r="D324" s="66" t="s">
        <v>19</v>
      </c>
      <c r="E324" s="42" t="s">
        <v>19</v>
      </c>
      <c r="F324" s="42" t="b">
        <f t="shared" si="10"/>
        <v>1</v>
      </c>
      <c r="G324" s="42" t="b">
        <f t="shared" si="11"/>
        <v>1</v>
      </c>
    </row>
    <row r="325" spans="1:8">
      <c r="A325" s="42">
        <v>328</v>
      </c>
      <c r="B325" s="64" t="s">
        <v>525</v>
      </c>
      <c r="C325" s="50" t="s">
        <v>19</v>
      </c>
      <c r="D325" s="66" t="s">
        <v>19</v>
      </c>
      <c r="E325" s="42" t="s">
        <v>19</v>
      </c>
      <c r="F325" s="42" t="b">
        <f t="shared" si="10"/>
        <v>1</v>
      </c>
      <c r="G325" s="42" t="b">
        <f t="shared" si="11"/>
        <v>1</v>
      </c>
    </row>
    <row r="326" spans="1:8">
      <c r="A326" s="42">
        <v>329</v>
      </c>
      <c r="B326" s="64" t="s">
        <v>526</v>
      </c>
      <c r="C326" s="50" t="s">
        <v>19</v>
      </c>
      <c r="D326" s="66" t="s">
        <v>19</v>
      </c>
      <c r="E326" s="42" t="s">
        <v>19</v>
      </c>
      <c r="F326" s="42" t="b">
        <f t="shared" si="10"/>
        <v>1</v>
      </c>
      <c r="G326" s="42" t="b">
        <f t="shared" si="11"/>
        <v>1</v>
      </c>
    </row>
    <row r="327" spans="1:8">
      <c r="A327" s="42">
        <v>330</v>
      </c>
      <c r="B327" s="64" t="s">
        <v>527</v>
      </c>
      <c r="C327" s="50" t="s">
        <v>19</v>
      </c>
      <c r="D327" s="66" t="s">
        <v>19</v>
      </c>
      <c r="E327" s="42" t="s">
        <v>19</v>
      </c>
      <c r="F327" s="42" t="b">
        <f t="shared" si="10"/>
        <v>1</v>
      </c>
      <c r="G327" s="42" t="b">
        <f t="shared" si="11"/>
        <v>1</v>
      </c>
    </row>
    <row r="328" spans="1:8">
      <c r="A328" s="42">
        <v>331</v>
      </c>
      <c r="B328" s="64" t="s">
        <v>528</v>
      </c>
      <c r="C328" s="50" t="s">
        <v>19</v>
      </c>
      <c r="D328" s="66" t="s">
        <v>19</v>
      </c>
      <c r="E328" s="42" t="s">
        <v>19</v>
      </c>
      <c r="F328" s="42" t="b">
        <f t="shared" si="10"/>
        <v>1</v>
      </c>
      <c r="G328" s="42" t="b">
        <f t="shared" si="11"/>
        <v>1</v>
      </c>
    </row>
    <row r="329" spans="1:8">
      <c r="A329" s="42">
        <v>332</v>
      </c>
      <c r="B329" s="64" t="s">
        <v>529</v>
      </c>
      <c r="C329" s="50" t="s">
        <v>19</v>
      </c>
      <c r="D329" s="66" t="s">
        <v>19</v>
      </c>
      <c r="E329" s="42" t="s">
        <v>19</v>
      </c>
      <c r="F329" s="42" t="b">
        <f t="shared" si="10"/>
        <v>1</v>
      </c>
      <c r="G329" s="42" t="b">
        <f t="shared" si="11"/>
        <v>1</v>
      </c>
    </row>
    <row r="330" spans="1:8">
      <c r="A330" s="42">
        <v>333</v>
      </c>
      <c r="B330" s="64" t="s">
        <v>530</v>
      </c>
      <c r="C330" s="50" t="s">
        <v>19</v>
      </c>
      <c r="D330" s="66" t="s">
        <v>19</v>
      </c>
      <c r="E330" s="42" t="s">
        <v>19</v>
      </c>
      <c r="F330" s="42" t="b">
        <f t="shared" si="10"/>
        <v>1</v>
      </c>
      <c r="G330" s="42" t="b">
        <f t="shared" si="11"/>
        <v>1</v>
      </c>
    </row>
    <row r="331" spans="1:8">
      <c r="A331" s="42">
        <v>334</v>
      </c>
      <c r="B331" s="64" t="s">
        <v>531</v>
      </c>
      <c r="C331" s="50" t="s">
        <v>19</v>
      </c>
      <c r="D331" s="66" t="s">
        <v>19</v>
      </c>
      <c r="E331" s="42" t="s">
        <v>19</v>
      </c>
      <c r="F331" s="42" t="b">
        <f t="shared" si="10"/>
        <v>1</v>
      </c>
      <c r="G331" s="42" t="b">
        <f t="shared" si="11"/>
        <v>1</v>
      </c>
    </row>
    <row r="332" spans="1:8">
      <c r="A332" s="42">
        <v>335</v>
      </c>
      <c r="B332" s="64" t="s">
        <v>532</v>
      </c>
      <c r="C332" s="50" t="s">
        <v>19</v>
      </c>
      <c r="D332" s="66" t="s">
        <v>19</v>
      </c>
      <c r="E332" s="42" t="s">
        <v>19</v>
      </c>
      <c r="F332" s="42" t="b">
        <f t="shared" si="10"/>
        <v>1</v>
      </c>
      <c r="G332" s="42" t="b">
        <f t="shared" si="11"/>
        <v>1</v>
      </c>
    </row>
    <row r="333" spans="1:8">
      <c r="A333" s="42">
        <v>336</v>
      </c>
      <c r="B333" s="64" t="s">
        <v>533</v>
      </c>
      <c r="C333" s="50" t="s">
        <v>19</v>
      </c>
      <c r="D333" s="66" t="s">
        <v>19</v>
      </c>
      <c r="E333" s="42" t="s">
        <v>19</v>
      </c>
      <c r="F333" s="42" t="b">
        <f t="shared" si="10"/>
        <v>1</v>
      </c>
      <c r="G333" s="42" t="b">
        <f t="shared" si="11"/>
        <v>1</v>
      </c>
    </row>
    <row r="334" spans="1:8">
      <c r="A334" s="42">
        <v>337</v>
      </c>
      <c r="B334" s="64" t="s">
        <v>534</v>
      </c>
      <c r="C334" s="50" t="s">
        <v>19</v>
      </c>
      <c r="D334" s="66" t="s">
        <v>19</v>
      </c>
      <c r="E334" s="42" t="s">
        <v>19</v>
      </c>
      <c r="F334" s="42" t="b">
        <f t="shared" si="10"/>
        <v>1</v>
      </c>
      <c r="G334" s="42" t="b">
        <f t="shared" si="11"/>
        <v>1</v>
      </c>
    </row>
    <row r="335" spans="1:8">
      <c r="A335" s="42">
        <v>338</v>
      </c>
      <c r="B335" s="64" t="s">
        <v>535</v>
      </c>
      <c r="C335" s="50" t="s">
        <v>19</v>
      </c>
      <c r="D335" s="66" t="s">
        <v>19</v>
      </c>
      <c r="E335" s="42" t="s">
        <v>19</v>
      </c>
      <c r="F335" s="42" t="b">
        <f t="shared" si="10"/>
        <v>1</v>
      </c>
      <c r="G335" s="42" t="b">
        <f t="shared" si="11"/>
        <v>1</v>
      </c>
    </row>
    <row r="336" spans="1:8">
      <c r="A336" s="42">
        <v>339</v>
      </c>
      <c r="B336" s="64" t="s">
        <v>536</v>
      </c>
      <c r="C336" s="50" t="s">
        <v>19</v>
      </c>
      <c r="D336" s="66" t="s">
        <v>23</v>
      </c>
      <c r="E336" s="42" t="s">
        <v>23</v>
      </c>
      <c r="F336" s="42" t="b">
        <f t="shared" si="10"/>
        <v>0</v>
      </c>
      <c r="G336" s="42" t="b">
        <f t="shared" si="11"/>
        <v>1</v>
      </c>
      <c r="H336" s="42" t="s">
        <v>23</v>
      </c>
    </row>
    <row r="337" spans="1:7">
      <c r="A337" s="42">
        <v>340</v>
      </c>
      <c r="B337" s="64" t="s">
        <v>537</v>
      </c>
      <c r="C337" s="50" t="s">
        <v>19</v>
      </c>
      <c r="D337" s="66" t="s">
        <v>19</v>
      </c>
      <c r="E337" s="42" t="s">
        <v>19</v>
      </c>
      <c r="F337" s="42" t="b">
        <f t="shared" si="10"/>
        <v>1</v>
      </c>
      <c r="G337" s="42" t="b">
        <f t="shared" si="11"/>
        <v>1</v>
      </c>
    </row>
    <row r="338" spans="1:7">
      <c r="A338" s="42">
        <v>341</v>
      </c>
      <c r="B338" s="64" t="s">
        <v>538</v>
      </c>
      <c r="C338" s="50" t="s">
        <v>19</v>
      </c>
      <c r="D338" s="66" t="s">
        <v>19</v>
      </c>
      <c r="E338" s="42" t="s">
        <v>19</v>
      </c>
      <c r="F338" s="42" t="b">
        <f t="shared" si="10"/>
        <v>1</v>
      </c>
      <c r="G338" s="42" t="b">
        <f t="shared" si="11"/>
        <v>1</v>
      </c>
    </row>
    <row r="339" spans="1:7">
      <c r="A339" s="42">
        <v>342</v>
      </c>
      <c r="B339" s="64" t="s">
        <v>539</v>
      </c>
      <c r="C339" s="50" t="s">
        <v>19</v>
      </c>
      <c r="D339" s="66" t="s">
        <v>19</v>
      </c>
      <c r="E339" s="42" t="s">
        <v>19</v>
      </c>
      <c r="F339" s="42" t="b">
        <f t="shared" si="10"/>
        <v>1</v>
      </c>
      <c r="G339" s="42" t="b">
        <f t="shared" si="11"/>
        <v>1</v>
      </c>
    </row>
    <row r="340" spans="1:7">
      <c r="A340" s="42">
        <v>343</v>
      </c>
      <c r="B340" s="64" t="s">
        <v>540</v>
      </c>
      <c r="C340" s="50" t="s">
        <v>19</v>
      </c>
      <c r="D340" s="66" t="s">
        <v>19</v>
      </c>
      <c r="E340" s="42" t="s">
        <v>19</v>
      </c>
      <c r="F340" s="42" t="b">
        <f t="shared" si="10"/>
        <v>1</v>
      </c>
      <c r="G340" s="42" t="b">
        <f t="shared" si="11"/>
        <v>1</v>
      </c>
    </row>
    <row r="341" spans="1:7">
      <c r="A341" s="42">
        <v>344</v>
      </c>
      <c r="B341" s="64" t="s">
        <v>541</v>
      </c>
      <c r="C341" s="50" t="s">
        <v>19</v>
      </c>
      <c r="D341" s="66" t="s">
        <v>19</v>
      </c>
      <c r="E341" s="42" t="s">
        <v>19</v>
      </c>
      <c r="F341" s="42" t="b">
        <f t="shared" si="10"/>
        <v>1</v>
      </c>
      <c r="G341" s="42" t="b">
        <f t="shared" si="11"/>
        <v>1</v>
      </c>
    </row>
    <row r="342" spans="1:7">
      <c r="A342" s="42">
        <v>345</v>
      </c>
      <c r="B342" s="64" t="s">
        <v>542</v>
      </c>
      <c r="C342" s="50" t="s">
        <v>19</v>
      </c>
      <c r="D342" s="66" t="s">
        <v>19</v>
      </c>
      <c r="E342" s="42" t="s">
        <v>19</v>
      </c>
      <c r="F342" s="42" t="b">
        <f t="shared" si="10"/>
        <v>1</v>
      </c>
      <c r="G342" s="42" t="b">
        <f t="shared" si="11"/>
        <v>1</v>
      </c>
    </row>
    <row r="343" spans="1:7">
      <c r="A343" s="42">
        <v>346</v>
      </c>
      <c r="B343" s="64" t="s">
        <v>543</v>
      </c>
      <c r="C343" s="50" t="s">
        <v>1714</v>
      </c>
      <c r="D343" s="66" t="s">
        <v>19</v>
      </c>
      <c r="E343" s="42" t="s">
        <v>19</v>
      </c>
      <c r="F343" s="42" t="b">
        <f t="shared" si="10"/>
        <v>0</v>
      </c>
      <c r="G343" s="42" t="b">
        <f t="shared" si="11"/>
        <v>1</v>
      </c>
    </row>
    <row r="344" spans="1:7">
      <c r="A344" s="42">
        <v>347</v>
      </c>
      <c r="B344" s="64" t="s">
        <v>544</v>
      </c>
      <c r="C344" s="50" t="s">
        <v>19</v>
      </c>
      <c r="D344" s="66" t="s">
        <v>19</v>
      </c>
      <c r="E344" s="42" t="s">
        <v>19</v>
      </c>
      <c r="F344" s="42" t="b">
        <f t="shared" si="10"/>
        <v>1</v>
      </c>
      <c r="G344" s="42" t="b">
        <f t="shared" si="11"/>
        <v>1</v>
      </c>
    </row>
    <row r="345" spans="1:7">
      <c r="A345" s="42">
        <v>348</v>
      </c>
      <c r="B345" s="64" t="s">
        <v>545</v>
      </c>
      <c r="C345" s="50" t="s">
        <v>19</v>
      </c>
      <c r="D345" s="66" t="s">
        <v>19</v>
      </c>
      <c r="E345" s="42" t="s">
        <v>19</v>
      </c>
      <c r="F345" s="42" t="b">
        <f t="shared" si="10"/>
        <v>1</v>
      </c>
      <c r="G345" s="42" t="b">
        <f t="shared" si="11"/>
        <v>1</v>
      </c>
    </row>
    <row r="346" spans="1:7">
      <c r="A346" s="42">
        <v>349</v>
      </c>
      <c r="B346" s="64" t="s">
        <v>546</v>
      </c>
      <c r="C346" s="50" t="s">
        <v>19</v>
      </c>
      <c r="D346" s="66" t="s">
        <v>19</v>
      </c>
      <c r="E346" s="42" t="s">
        <v>19</v>
      </c>
      <c r="F346" s="42" t="b">
        <f t="shared" si="10"/>
        <v>1</v>
      </c>
      <c r="G346" s="42" t="b">
        <f t="shared" si="11"/>
        <v>1</v>
      </c>
    </row>
    <row r="347" spans="1:7">
      <c r="A347" s="42">
        <v>350</v>
      </c>
      <c r="B347" s="64" t="s">
        <v>547</v>
      </c>
      <c r="C347" s="50" t="s">
        <v>19</v>
      </c>
      <c r="D347" s="66" t="s">
        <v>19</v>
      </c>
      <c r="E347" s="42" t="s">
        <v>19</v>
      </c>
      <c r="F347" s="42" t="b">
        <f t="shared" si="10"/>
        <v>1</v>
      </c>
      <c r="G347" s="42" t="b">
        <f t="shared" si="11"/>
        <v>1</v>
      </c>
    </row>
    <row r="348" spans="1:7">
      <c r="A348" s="42">
        <v>351</v>
      </c>
      <c r="B348" s="64" t="s">
        <v>548</v>
      </c>
      <c r="C348" s="50" t="s">
        <v>19</v>
      </c>
      <c r="D348" s="66" t="s">
        <v>19</v>
      </c>
      <c r="E348" s="42" t="s">
        <v>19</v>
      </c>
      <c r="F348" s="42" t="b">
        <f t="shared" si="10"/>
        <v>1</v>
      </c>
      <c r="G348" s="42" t="b">
        <f t="shared" si="11"/>
        <v>1</v>
      </c>
    </row>
    <row r="349" spans="1:7">
      <c r="A349" s="42">
        <v>352</v>
      </c>
      <c r="B349" s="64" t="s">
        <v>549</v>
      </c>
      <c r="C349" s="50" t="s">
        <v>19</v>
      </c>
      <c r="D349" s="66" t="s">
        <v>19</v>
      </c>
      <c r="E349" s="42" t="s">
        <v>19</v>
      </c>
      <c r="F349" s="42" t="b">
        <f t="shared" si="10"/>
        <v>1</v>
      </c>
      <c r="G349" s="42" t="b">
        <f t="shared" si="11"/>
        <v>1</v>
      </c>
    </row>
    <row r="350" spans="1:7">
      <c r="A350" s="42">
        <v>353</v>
      </c>
      <c r="B350" s="64" t="s">
        <v>550</v>
      </c>
      <c r="C350" s="50" t="s">
        <v>19</v>
      </c>
      <c r="D350" s="66" t="s">
        <v>19</v>
      </c>
      <c r="E350" s="42" t="s">
        <v>19</v>
      </c>
      <c r="F350" s="42" t="b">
        <f t="shared" si="10"/>
        <v>1</v>
      </c>
      <c r="G350" s="42" t="b">
        <f t="shared" si="11"/>
        <v>1</v>
      </c>
    </row>
    <row r="351" spans="1:7">
      <c r="A351" s="42">
        <v>354</v>
      </c>
      <c r="B351" s="64" t="s">
        <v>551</v>
      </c>
      <c r="C351" s="50" t="s">
        <v>1714</v>
      </c>
      <c r="D351" s="66" t="s">
        <v>19</v>
      </c>
      <c r="E351" s="42" t="s">
        <v>19</v>
      </c>
      <c r="F351" s="42" t="b">
        <f t="shared" si="10"/>
        <v>0</v>
      </c>
      <c r="G351" s="42" t="b">
        <f t="shared" si="11"/>
        <v>1</v>
      </c>
    </row>
    <row r="352" spans="1:7">
      <c r="A352" s="42">
        <v>355</v>
      </c>
      <c r="B352" s="64" t="s">
        <v>553</v>
      </c>
      <c r="C352" s="50" t="s">
        <v>19</v>
      </c>
      <c r="D352" s="66" t="s">
        <v>19</v>
      </c>
      <c r="E352" s="42" t="s">
        <v>19</v>
      </c>
      <c r="F352" s="42" t="b">
        <f t="shared" si="10"/>
        <v>1</v>
      </c>
      <c r="G352" s="42" t="b">
        <f t="shared" si="11"/>
        <v>1</v>
      </c>
    </row>
    <row r="353" spans="1:7">
      <c r="A353" s="42">
        <v>356</v>
      </c>
      <c r="B353" s="64" t="s">
        <v>554</v>
      </c>
      <c r="C353" s="50" t="s">
        <v>19</v>
      </c>
      <c r="D353" s="66" t="s">
        <v>19</v>
      </c>
      <c r="E353" s="42" t="s">
        <v>19</v>
      </c>
      <c r="F353" s="42" t="b">
        <f t="shared" si="10"/>
        <v>1</v>
      </c>
      <c r="G353" s="42" t="b">
        <f t="shared" si="11"/>
        <v>1</v>
      </c>
    </row>
    <row r="354" spans="1:7">
      <c r="A354" s="42">
        <v>357</v>
      </c>
      <c r="B354" s="64" t="s">
        <v>555</v>
      </c>
      <c r="C354" s="50" t="s">
        <v>19</v>
      </c>
      <c r="D354" s="66" t="s">
        <v>19</v>
      </c>
      <c r="E354" s="42" t="s">
        <v>19</v>
      </c>
      <c r="F354" s="42" t="b">
        <f t="shared" si="10"/>
        <v>1</v>
      </c>
      <c r="G354" s="42" t="b">
        <f t="shared" si="11"/>
        <v>1</v>
      </c>
    </row>
    <row r="355" spans="1:7">
      <c r="A355" s="42">
        <v>358</v>
      </c>
      <c r="B355" s="64" t="s">
        <v>556</v>
      </c>
      <c r="C355" s="50" t="s">
        <v>19</v>
      </c>
      <c r="D355" s="66" t="s">
        <v>19</v>
      </c>
      <c r="E355" s="42" t="s">
        <v>19</v>
      </c>
      <c r="F355" s="42" t="b">
        <f t="shared" si="10"/>
        <v>1</v>
      </c>
      <c r="G355" s="42" t="b">
        <f t="shared" si="11"/>
        <v>1</v>
      </c>
    </row>
    <row r="356" spans="1:7">
      <c r="A356" s="42">
        <v>359</v>
      </c>
      <c r="B356" s="64" t="s">
        <v>558</v>
      </c>
      <c r="C356" s="50" t="s">
        <v>19</v>
      </c>
      <c r="D356" s="66" t="s">
        <v>19</v>
      </c>
      <c r="E356" s="42" t="s">
        <v>19</v>
      </c>
      <c r="F356" s="42" t="b">
        <f t="shared" si="10"/>
        <v>1</v>
      </c>
      <c r="G356" s="42" t="b">
        <f t="shared" si="11"/>
        <v>1</v>
      </c>
    </row>
    <row r="357" spans="1:7">
      <c r="A357" s="42">
        <v>360</v>
      </c>
      <c r="B357" s="64" t="s">
        <v>559</v>
      </c>
      <c r="C357" s="50" t="s">
        <v>19</v>
      </c>
      <c r="D357" s="66" t="s">
        <v>19</v>
      </c>
      <c r="E357" s="42" t="s">
        <v>19</v>
      </c>
      <c r="F357" s="42" t="b">
        <f t="shared" si="10"/>
        <v>1</v>
      </c>
      <c r="G357" s="42" t="b">
        <f t="shared" si="11"/>
        <v>1</v>
      </c>
    </row>
    <row r="358" spans="1:7">
      <c r="A358" s="42">
        <v>361</v>
      </c>
      <c r="B358" s="64" t="s">
        <v>560</v>
      </c>
      <c r="C358" s="50" t="s">
        <v>19</v>
      </c>
      <c r="D358" s="66" t="s">
        <v>19</v>
      </c>
      <c r="E358" s="42" t="s">
        <v>19</v>
      </c>
      <c r="F358" s="42" t="b">
        <f t="shared" si="10"/>
        <v>1</v>
      </c>
      <c r="G358" s="42" t="b">
        <f t="shared" si="11"/>
        <v>1</v>
      </c>
    </row>
    <row r="359" spans="1:7">
      <c r="A359" s="42">
        <v>362</v>
      </c>
      <c r="B359" s="64" t="s">
        <v>561</v>
      </c>
      <c r="C359" s="50" t="s">
        <v>19</v>
      </c>
      <c r="D359" s="66" t="s">
        <v>19</v>
      </c>
      <c r="E359" s="42" t="s">
        <v>19</v>
      </c>
      <c r="F359" s="42" t="b">
        <f t="shared" si="10"/>
        <v>1</v>
      </c>
      <c r="G359" s="42" t="b">
        <f t="shared" si="11"/>
        <v>1</v>
      </c>
    </row>
    <row r="360" spans="1:7">
      <c r="A360" s="42">
        <v>363</v>
      </c>
      <c r="B360" s="64" t="s">
        <v>563</v>
      </c>
      <c r="C360" s="50" t="s">
        <v>19</v>
      </c>
      <c r="D360" s="66" t="s">
        <v>19</v>
      </c>
      <c r="E360" s="42" t="s">
        <v>19</v>
      </c>
      <c r="F360" s="42" t="b">
        <f t="shared" si="10"/>
        <v>1</v>
      </c>
      <c r="G360" s="42" t="b">
        <f t="shared" si="11"/>
        <v>1</v>
      </c>
    </row>
    <row r="361" spans="1:7">
      <c r="A361" s="42">
        <v>364</v>
      </c>
      <c r="B361" s="64" t="s">
        <v>564</v>
      </c>
      <c r="C361" s="50" t="s">
        <v>19</v>
      </c>
      <c r="D361" s="66" t="s">
        <v>19</v>
      </c>
      <c r="E361" s="42" t="s">
        <v>19</v>
      </c>
      <c r="F361" s="42" t="b">
        <f t="shared" si="10"/>
        <v>1</v>
      </c>
      <c r="G361" s="42" t="b">
        <f t="shared" si="11"/>
        <v>1</v>
      </c>
    </row>
    <row r="362" spans="1:7">
      <c r="A362" s="42">
        <v>365</v>
      </c>
      <c r="B362" s="64" t="s">
        <v>565</v>
      </c>
      <c r="C362" s="50" t="s">
        <v>19</v>
      </c>
      <c r="D362" s="66" t="s">
        <v>19</v>
      </c>
      <c r="E362" s="42" t="s">
        <v>19</v>
      </c>
      <c r="F362" s="42" t="b">
        <f t="shared" si="10"/>
        <v>1</v>
      </c>
      <c r="G362" s="42" t="b">
        <f t="shared" si="11"/>
        <v>1</v>
      </c>
    </row>
    <row r="363" spans="1:7">
      <c r="A363" s="42">
        <v>366</v>
      </c>
      <c r="B363" s="64" t="s">
        <v>566</v>
      </c>
      <c r="C363" s="50" t="s">
        <v>19</v>
      </c>
      <c r="D363" s="66" t="s">
        <v>19</v>
      </c>
      <c r="E363" s="42" t="s">
        <v>19</v>
      </c>
      <c r="F363" s="42" t="b">
        <f t="shared" si="10"/>
        <v>1</v>
      </c>
      <c r="G363" s="42" t="b">
        <f t="shared" si="11"/>
        <v>1</v>
      </c>
    </row>
    <row r="364" spans="1:7">
      <c r="A364" s="42">
        <v>367</v>
      </c>
      <c r="B364" s="64" t="s">
        <v>567</v>
      </c>
      <c r="C364" s="50" t="s">
        <v>19</v>
      </c>
      <c r="D364" s="66" t="s">
        <v>19</v>
      </c>
      <c r="E364" s="42" t="s">
        <v>19</v>
      </c>
      <c r="F364" s="42" t="b">
        <f t="shared" si="10"/>
        <v>1</v>
      </c>
      <c r="G364" s="42" t="b">
        <f t="shared" si="11"/>
        <v>1</v>
      </c>
    </row>
    <row r="365" spans="1:7">
      <c r="A365" s="42">
        <v>368</v>
      </c>
      <c r="B365" s="64" t="s">
        <v>568</v>
      </c>
      <c r="C365" s="50" t="s">
        <v>19</v>
      </c>
      <c r="D365" s="66" t="s">
        <v>19</v>
      </c>
      <c r="E365" s="42" t="s">
        <v>19</v>
      </c>
      <c r="F365" s="42" t="b">
        <f t="shared" si="10"/>
        <v>1</v>
      </c>
      <c r="G365" s="42" t="b">
        <f t="shared" si="11"/>
        <v>1</v>
      </c>
    </row>
    <row r="366" spans="1:7">
      <c r="A366" s="42">
        <v>369</v>
      </c>
      <c r="B366" s="64" t="s">
        <v>569</v>
      </c>
      <c r="C366" s="50" t="s">
        <v>19</v>
      </c>
      <c r="D366" s="66" t="s">
        <v>19</v>
      </c>
      <c r="E366" s="42" t="s">
        <v>19</v>
      </c>
      <c r="F366" s="42" t="b">
        <f t="shared" si="10"/>
        <v>1</v>
      </c>
      <c r="G366" s="42" t="b">
        <f t="shared" si="11"/>
        <v>1</v>
      </c>
    </row>
    <row r="367" spans="1:7">
      <c r="A367" s="42">
        <v>371</v>
      </c>
      <c r="B367" s="64" t="s">
        <v>573</v>
      </c>
      <c r="C367" s="50" t="s">
        <v>19</v>
      </c>
      <c r="D367" s="66" t="s">
        <v>19</v>
      </c>
      <c r="E367" s="42" t="s">
        <v>19</v>
      </c>
      <c r="F367" s="42" t="b">
        <f t="shared" si="10"/>
        <v>1</v>
      </c>
      <c r="G367" s="42" t="b">
        <f t="shared" si="11"/>
        <v>1</v>
      </c>
    </row>
    <row r="368" spans="1:7">
      <c r="A368" s="42">
        <v>372</v>
      </c>
      <c r="B368" s="64" t="s">
        <v>574</v>
      </c>
      <c r="C368" s="50" t="s">
        <v>19</v>
      </c>
      <c r="D368" s="66" t="s">
        <v>19</v>
      </c>
      <c r="E368" s="42" t="s">
        <v>19</v>
      </c>
      <c r="F368" s="42" t="b">
        <f t="shared" si="10"/>
        <v>1</v>
      </c>
      <c r="G368" s="42" t="b">
        <f t="shared" si="11"/>
        <v>1</v>
      </c>
    </row>
    <row r="369" spans="1:8">
      <c r="A369" s="42">
        <v>373</v>
      </c>
      <c r="B369" s="64" t="s">
        <v>575</v>
      </c>
      <c r="C369" s="50" t="s">
        <v>19</v>
      </c>
      <c r="D369" s="66" t="s">
        <v>19</v>
      </c>
      <c r="E369" s="42" t="s">
        <v>19</v>
      </c>
      <c r="F369" s="42" t="b">
        <f t="shared" si="10"/>
        <v>1</v>
      </c>
      <c r="G369" s="42" t="b">
        <f t="shared" si="11"/>
        <v>1</v>
      </c>
    </row>
    <row r="370" spans="1:8">
      <c r="A370" s="42">
        <v>374</v>
      </c>
      <c r="B370" s="64" t="s">
        <v>576</v>
      </c>
      <c r="C370" s="50" t="s">
        <v>19</v>
      </c>
      <c r="D370" s="66" t="s">
        <v>19</v>
      </c>
      <c r="E370" s="42" t="s">
        <v>23</v>
      </c>
      <c r="F370" s="42" t="b">
        <f t="shared" si="10"/>
        <v>1</v>
      </c>
      <c r="G370" s="42" t="b">
        <f t="shared" si="11"/>
        <v>0</v>
      </c>
      <c r="H370" s="42" t="s">
        <v>19</v>
      </c>
    </row>
    <row r="371" spans="1:8">
      <c r="A371" s="42">
        <v>375</v>
      </c>
      <c r="B371" s="64" t="s">
        <v>578</v>
      </c>
      <c r="C371" s="50" t="s">
        <v>19</v>
      </c>
      <c r="D371" s="66" t="s">
        <v>19</v>
      </c>
      <c r="E371" s="42" t="s">
        <v>19</v>
      </c>
      <c r="F371" s="42" t="b">
        <f t="shared" si="10"/>
        <v>1</v>
      </c>
      <c r="G371" s="42" t="b">
        <f t="shared" si="11"/>
        <v>1</v>
      </c>
    </row>
    <row r="372" spans="1:8">
      <c r="A372" s="42">
        <v>376</v>
      </c>
      <c r="B372" s="64" t="s">
        <v>579</v>
      </c>
      <c r="C372" s="50" t="s">
        <v>19</v>
      </c>
      <c r="D372" s="66" t="s">
        <v>23</v>
      </c>
      <c r="E372" s="42" t="s">
        <v>19</v>
      </c>
      <c r="F372" s="42" t="b">
        <f t="shared" si="10"/>
        <v>0</v>
      </c>
      <c r="G372" s="42" t="b">
        <f t="shared" si="11"/>
        <v>0</v>
      </c>
    </row>
    <row r="373" spans="1:8">
      <c r="A373" s="42">
        <v>377</v>
      </c>
      <c r="B373" s="64" t="s">
        <v>582</v>
      </c>
      <c r="C373" s="50" t="s">
        <v>19</v>
      </c>
      <c r="D373" s="66" t="s">
        <v>19</v>
      </c>
      <c r="E373" s="42" t="s">
        <v>19</v>
      </c>
      <c r="F373" s="42" t="b">
        <f t="shared" si="10"/>
        <v>1</v>
      </c>
      <c r="G373" s="42" t="b">
        <f t="shared" si="11"/>
        <v>1</v>
      </c>
    </row>
    <row r="374" spans="1:8">
      <c r="A374" s="42">
        <v>378</v>
      </c>
      <c r="B374" s="64" t="s">
        <v>583</v>
      </c>
      <c r="C374" s="50" t="s">
        <v>19</v>
      </c>
      <c r="D374" s="66" t="s">
        <v>19</v>
      </c>
      <c r="E374" s="42" t="s">
        <v>19</v>
      </c>
      <c r="F374" s="42" t="b">
        <f t="shared" si="10"/>
        <v>1</v>
      </c>
      <c r="G374" s="42" t="b">
        <f t="shared" si="11"/>
        <v>1</v>
      </c>
    </row>
    <row r="375" spans="1:8">
      <c r="A375" s="42">
        <v>379</v>
      </c>
      <c r="B375" s="64" t="s">
        <v>585</v>
      </c>
      <c r="C375" s="50" t="s">
        <v>19</v>
      </c>
      <c r="D375" s="66" t="s">
        <v>19</v>
      </c>
      <c r="E375" s="42" t="s">
        <v>19</v>
      </c>
      <c r="F375" s="42" t="b">
        <f t="shared" si="10"/>
        <v>1</v>
      </c>
      <c r="G375" s="42" t="b">
        <f t="shared" si="11"/>
        <v>1</v>
      </c>
    </row>
    <row r="376" spans="1:8">
      <c r="A376" s="42">
        <v>380</v>
      </c>
      <c r="B376" s="64" t="s">
        <v>586</v>
      </c>
      <c r="C376" s="50" t="s">
        <v>19</v>
      </c>
      <c r="D376" s="66" t="s">
        <v>19</v>
      </c>
      <c r="E376" s="42" t="s">
        <v>19</v>
      </c>
      <c r="F376" s="42" t="b">
        <f t="shared" si="10"/>
        <v>1</v>
      </c>
      <c r="G376" s="42" t="b">
        <f t="shared" si="11"/>
        <v>1</v>
      </c>
    </row>
    <row r="377" spans="1:8">
      <c r="A377" s="42">
        <v>381</v>
      </c>
      <c r="B377" s="64" t="s">
        <v>587</v>
      </c>
      <c r="C377" s="50" t="s">
        <v>19</v>
      </c>
      <c r="D377" s="66" t="s">
        <v>19</v>
      </c>
      <c r="E377" s="42" t="s">
        <v>19</v>
      </c>
      <c r="F377" s="42" t="b">
        <f t="shared" si="10"/>
        <v>1</v>
      </c>
      <c r="G377" s="42" t="b">
        <f t="shared" si="11"/>
        <v>1</v>
      </c>
    </row>
    <row r="378" spans="1:8">
      <c r="A378" s="42">
        <v>382</v>
      </c>
      <c r="B378" s="64" t="s">
        <v>589</v>
      </c>
      <c r="C378" s="50" t="s">
        <v>19</v>
      </c>
      <c r="D378" s="66" t="s">
        <v>19</v>
      </c>
      <c r="E378" s="42" t="s">
        <v>23</v>
      </c>
      <c r="F378" s="42" t="b">
        <f t="shared" si="10"/>
        <v>1</v>
      </c>
      <c r="G378" s="42" t="b">
        <f t="shared" si="11"/>
        <v>0</v>
      </c>
      <c r="H378" s="42" t="s">
        <v>19</v>
      </c>
    </row>
    <row r="379" spans="1:8">
      <c r="A379" s="42">
        <v>383</v>
      </c>
      <c r="B379" s="64" t="s">
        <v>590</v>
      </c>
      <c r="C379" s="50" t="s">
        <v>1714</v>
      </c>
      <c r="D379" s="66" t="s">
        <v>23</v>
      </c>
      <c r="E379" s="42" t="s">
        <v>23</v>
      </c>
      <c r="F379" s="42" t="b">
        <f t="shared" si="10"/>
        <v>0</v>
      </c>
      <c r="G379" s="42" t="b">
        <f t="shared" si="11"/>
        <v>1</v>
      </c>
      <c r="H379" s="42" t="s">
        <v>23</v>
      </c>
    </row>
    <row r="380" spans="1:8">
      <c r="A380" s="42">
        <v>384</v>
      </c>
      <c r="B380" s="64" t="s">
        <v>592</v>
      </c>
      <c r="C380" s="50" t="s">
        <v>19</v>
      </c>
      <c r="D380" s="66" t="s">
        <v>19</v>
      </c>
      <c r="E380" s="42" t="s">
        <v>19</v>
      </c>
      <c r="F380" s="42" t="b">
        <f t="shared" si="10"/>
        <v>1</v>
      </c>
      <c r="G380" s="42" t="b">
        <f t="shared" si="11"/>
        <v>1</v>
      </c>
    </row>
    <row r="381" spans="1:8">
      <c r="A381" s="42">
        <v>385</v>
      </c>
      <c r="B381" s="64" t="s">
        <v>593</v>
      </c>
      <c r="C381" s="50" t="s">
        <v>19</v>
      </c>
      <c r="D381" s="66" t="s">
        <v>19</v>
      </c>
      <c r="E381" s="42" t="s">
        <v>19</v>
      </c>
      <c r="F381" s="42" t="b">
        <f t="shared" ref="F381:F441" si="12">C381=D381</f>
        <v>1</v>
      </c>
      <c r="G381" s="42" t="b">
        <f t="shared" ref="G381:G441" si="13">D381=E381</f>
        <v>1</v>
      </c>
    </row>
    <row r="382" spans="1:8">
      <c r="A382" s="42">
        <v>386</v>
      </c>
      <c r="B382" s="64" t="s">
        <v>594</v>
      </c>
      <c r="C382" s="50" t="s">
        <v>19</v>
      </c>
      <c r="D382" s="66" t="s">
        <v>19</v>
      </c>
      <c r="E382" s="42" t="s">
        <v>19</v>
      </c>
      <c r="F382" s="42" t="b">
        <f t="shared" si="12"/>
        <v>1</v>
      </c>
      <c r="G382" s="42" t="b">
        <f t="shared" si="13"/>
        <v>1</v>
      </c>
    </row>
    <row r="383" spans="1:8">
      <c r="A383" s="42">
        <v>387</v>
      </c>
      <c r="B383" s="64" t="s">
        <v>595</v>
      </c>
      <c r="C383" s="50" t="s">
        <v>19</v>
      </c>
      <c r="D383" s="66" t="s">
        <v>19</v>
      </c>
      <c r="E383" s="42" t="s">
        <v>19</v>
      </c>
      <c r="F383" s="42" t="b">
        <f t="shared" si="12"/>
        <v>1</v>
      </c>
      <c r="G383" s="42" t="b">
        <f t="shared" si="13"/>
        <v>1</v>
      </c>
    </row>
    <row r="384" spans="1:8">
      <c r="A384" s="42">
        <v>388</v>
      </c>
      <c r="B384" s="64" t="s">
        <v>596</v>
      </c>
      <c r="C384" s="50" t="s">
        <v>19</v>
      </c>
      <c r="D384" s="66" t="s">
        <v>19</v>
      </c>
      <c r="E384" s="42" t="s">
        <v>19</v>
      </c>
      <c r="F384" s="42" t="b">
        <f t="shared" si="12"/>
        <v>1</v>
      </c>
      <c r="G384" s="42" t="b">
        <f t="shared" si="13"/>
        <v>1</v>
      </c>
    </row>
    <row r="385" spans="1:8">
      <c r="A385" s="42">
        <v>389</v>
      </c>
      <c r="B385" s="64" t="s">
        <v>597</v>
      </c>
      <c r="C385" s="50" t="s">
        <v>19</v>
      </c>
      <c r="D385" s="66" t="s">
        <v>19</v>
      </c>
      <c r="E385" s="42" t="s">
        <v>19</v>
      </c>
      <c r="F385" s="42" t="b">
        <f t="shared" si="12"/>
        <v>1</v>
      </c>
      <c r="G385" s="42" t="b">
        <f t="shared" si="13"/>
        <v>1</v>
      </c>
    </row>
    <row r="386" spans="1:8">
      <c r="A386" s="42">
        <v>390</v>
      </c>
      <c r="B386" s="64" t="s">
        <v>598</v>
      </c>
      <c r="C386" s="50" t="s">
        <v>19</v>
      </c>
      <c r="D386" s="66" t="s">
        <v>19</v>
      </c>
      <c r="E386" s="42" t="s">
        <v>19</v>
      </c>
      <c r="F386" s="42" t="b">
        <f t="shared" si="12"/>
        <v>1</v>
      </c>
      <c r="G386" s="42" t="b">
        <f t="shared" si="13"/>
        <v>1</v>
      </c>
    </row>
    <row r="387" spans="1:8">
      <c r="A387" s="42">
        <v>391</v>
      </c>
      <c r="B387" s="64" t="s">
        <v>599</v>
      </c>
      <c r="C387" s="50" t="s">
        <v>19</v>
      </c>
      <c r="D387" s="66" t="s">
        <v>19</v>
      </c>
      <c r="E387" s="42" t="s">
        <v>19</v>
      </c>
      <c r="F387" s="42" t="b">
        <f t="shared" si="12"/>
        <v>1</v>
      </c>
      <c r="G387" s="42" t="b">
        <f t="shared" si="13"/>
        <v>1</v>
      </c>
    </row>
    <row r="388" spans="1:8">
      <c r="A388" s="42">
        <v>392</v>
      </c>
      <c r="B388" s="64" t="s">
        <v>601</v>
      </c>
      <c r="C388" s="50" t="s">
        <v>19</v>
      </c>
      <c r="D388" s="66" t="s">
        <v>19</v>
      </c>
      <c r="E388" s="42" t="s">
        <v>19</v>
      </c>
      <c r="F388" s="42" t="b">
        <f t="shared" si="12"/>
        <v>1</v>
      </c>
      <c r="G388" s="42" t="b">
        <f t="shared" si="13"/>
        <v>1</v>
      </c>
    </row>
    <row r="389" spans="1:8">
      <c r="A389" s="42">
        <v>393</v>
      </c>
      <c r="B389" s="64" t="s">
        <v>602</v>
      </c>
      <c r="C389" s="50" t="s">
        <v>19</v>
      </c>
      <c r="D389" s="66" t="s">
        <v>19</v>
      </c>
      <c r="E389" s="42" t="s">
        <v>19</v>
      </c>
      <c r="F389" s="42" t="b">
        <f t="shared" si="12"/>
        <v>1</v>
      </c>
      <c r="G389" s="42" t="b">
        <f t="shared" si="13"/>
        <v>1</v>
      </c>
    </row>
    <row r="390" spans="1:8">
      <c r="A390" s="42">
        <v>394</v>
      </c>
      <c r="B390" s="64" t="s">
        <v>604</v>
      </c>
      <c r="C390" s="50" t="s">
        <v>19</v>
      </c>
      <c r="D390" s="66" t="s">
        <v>19</v>
      </c>
      <c r="E390" s="42" t="s">
        <v>19</v>
      </c>
      <c r="F390" s="42" t="b">
        <f t="shared" si="12"/>
        <v>1</v>
      </c>
      <c r="G390" s="42" t="b">
        <f t="shared" si="13"/>
        <v>1</v>
      </c>
    </row>
    <row r="391" spans="1:8">
      <c r="A391" s="42">
        <v>396</v>
      </c>
      <c r="B391" s="64" t="s">
        <v>607</v>
      </c>
      <c r="C391" s="50" t="s">
        <v>19</v>
      </c>
      <c r="D391" s="66" t="s">
        <v>19</v>
      </c>
      <c r="E391" s="42" t="s">
        <v>19</v>
      </c>
      <c r="F391" s="42" t="b">
        <f t="shared" si="12"/>
        <v>1</v>
      </c>
      <c r="G391" s="42" t="b">
        <f t="shared" si="13"/>
        <v>1</v>
      </c>
    </row>
    <row r="392" spans="1:8">
      <c r="A392" s="42">
        <v>397</v>
      </c>
      <c r="B392" s="64" t="s">
        <v>608</v>
      </c>
      <c r="C392" s="50" t="s">
        <v>19</v>
      </c>
      <c r="D392" s="66" t="s">
        <v>19</v>
      </c>
      <c r="E392" s="42" t="s">
        <v>19</v>
      </c>
      <c r="F392" s="42" t="b">
        <f t="shared" si="12"/>
        <v>1</v>
      </c>
      <c r="G392" s="42" t="b">
        <f t="shared" si="13"/>
        <v>1</v>
      </c>
    </row>
    <row r="393" spans="1:8">
      <c r="A393" s="42">
        <v>398</v>
      </c>
      <c r="B393" s="64" t="s">
        <v>610</v>
      </c>
      <c r="C393" s="50" t="s">
        <v>19</v>
      </c>
      <c r="D393" s="66" t="s">
        <v>19</v>
      </c>
      <c r="E393" s="42" t="s">
        <v>19</v>
      </c>
      <c r="F393" s="42" t="b">
        <f t="shared" si="12"/>
        <v>1</v>
      </c>
      <c r="G393" s="42" t="b">
        <f t="shared" si="13"/>
        <v>1</v>
      </c>
    </row>
    <row r="394" spans="1:8">
      <c r="A394" s="42">
        <v>399</v>
      </c>
      <c r="B394" s="64" t="s">
        <v>611</v>
      </c>
      <c r="C394" s="50" t="s">
        <v>19</v>
      </c>
      <c r="D394" s="66" t="s">
        <v>19</v>
      </c>
      <c r="E394" s="42" t="s">
        <v>19</v>
      </c>
      <c r="F394" s="42" t="b">
        <f t="shared" si="12"/>
        <v>1</v>
      </c>
      <c r="G394" s="42" t="b">
        <f t="shared" si="13"/>
        <v>1</v>
      </c>
    </row>
    <row r="395" spans="1:8">
      <c r="A395" s="42">
        <v>400</v>
      </c>
      <c r="B395" s="64" t="s">
        <v>613</v>
      </c>
      <c r="C395" s="50" t="s">
        <v>19</v>
      </c>
      <c r="D395" s="66" t="s">
        <v>19</v>
      </c>
      <c r="E395" s="42" t="s">
        <v>19</v>
      </c>
      <c r="F395" s="42" t="b">
        <f t="shared" si="12"/>
        <v>1</v>
      </c>
      <c r="G395" s="42" t="b">
        <f t="shared" si="13"/>
        <v>1</v>
      </c>
    </row>
    <row r="396" spans="1:8">
      <c r="A396" s="42">
        <v>401</v>
      </c>
      <c r="B396" s="64" t="s">
        <v>614</v>
      </c>
      <c r="C396" s="50" t="s">
        <v>19</v>
      </c>
      <c r="D396" s="66" t="s">
        <v>19</v>
      </c>
      <c r="E396" s="42" t="s">
        <v>19</v>
      </c>
      <c r="F396" s="42" t="b">
        <f t="shared" si="12"/>
        <v>1</v>
      </c>
      <c r="G396" s="42" t="b">
        <f t="shared" si="13"/>
        <v>1</v>
      </c>
    </row>
    <row r="397" spans="1:8">
      <c r="A397" s="42">
        <v>402</v>
      </c>
      <c r="B397" s="64" t="s">
        <v>615</v>
      </c>
      <c r="C397" s="50" t="s">
        <v>19</v>
      </c>
      <c r="D397" s="66" t="s">
        <v>19</v>
      </c>
      <c r="E397" s="42" t="s">
        <v>19</v>
      </c>
      <c r="F397" s="42" t="b">
        <f t="shared" si="12"/>
        <v>1</v>
      </c>
      <c r="G397" s="42" t="b">
        <f t="shared" si="13"/>
        <v>1</v>
      </c>
    </row>
    <row r="398" spans="1:8">
      <c r="A398" s="42">
        <v>403</v>
      </c>
      <c r="B398" s="64" t="s">
        <v>616</v>
      </c>
      <c r="C398" s="50" t="s">
        <v>19</v>
      </c>
      <c r="D398" s="66" t="s">
        <v>19</v>
      </c>
      <c r="E398" s="42" t="s">
        <v>19</v>
      </c>
      <c r="F398" s="42" t="b">
        <f t="shared" si="12"/>
        <v>1</v>
      </c>
      <c r="G398" s="42" t="b">
        <f t="shared" si="13"/>
        <v>1</v>
      </c>
    </row>
    <row r="399" spans="1:8">
      <c r="A399" s="42">
        <v>404</v>
      </c>
      <c r="B399" s="64" t="s">
        <v>617</v>
      </c>
      <c r="C399" s="50" t="s">
        <v>19</v>
      </c>
      <c r="D399" s="66" t="s">
        <v>19</v>
      </c>
      <c r="E399" s="42" t="s">
        <v>19</v>
      </c>
      <c r="F399" s="42" t="b">
        <f t="shared" si="12"/>
        <v>1</v>
      </c>
      <c r="G399" s="42" t="b">
        <f t="shared" si="13"/>
        <v>1</v>
      </c>
    </row>
    <row r="400" spans="1:8">
      <c r="A400" s="42">
        <v>405</v>
      </c>
      <c r="B400" s="64" t="s">
        <v>618</v>
      </c>
      <c r="C400" s="50" t="s">
        <v>1714</v>
      </c>
      <c r="D400" s="66" t="s">
        <v>19</v>
      </c>
      <c r="E400" s="42" t="s">
        <v>23</v>
      </c>
      <c r="F400" s="42" t="b">
        <f t="shared" si="12"/>
        <v>0</v>
      </c>
      <c r="G400" s="42" t="b">
        <f t="shared" si="13"/>
        <v>0</v>
      </c>
      <c r="H400" s="42" t="s">
        <v>19</v>
      </c>
    </row>
    <row r="401" spans="1:8">
      <c r="A401" s="42">
        <v>406</v>
      </c>
      <c r="B401" s="64" t="s">
        <v>619</v>
      </c>
      <c r="C401" s="50" t="s">
        <v>19</v>
      </c>
      <c r="D401" s="66" t="s">
        <v>19</v>
      </c>
      <c r="E401" s="42" t="s">
        <v>19</v>
      </c>
      <c r="F401" s="42" t="b">
        <f t="shared" si="12"/>
        <v>1</v>
      </c>
      <c r="G401" s="42" t="b">
        <f t="shared" si="13"/>
        <v>1</v>
      </c>
    </row>
    <row r="402" spans="1:8">
      <c r="A402" s="42">
        <v>407</v>
      </c>
      <c r="B402" s="64" t="s">
        <v>621</v>
      </c>
      <c r="C402" s="50" t="s">
        <v>19</v>
      </c>
      <c r="D402" s="66" t="s">
        <v>19</v>
      </c>
      <c r="E402" s="42" t="s">
        <v>19</v>
      </c>
      <c r="F402" s="42" t="b">
        <f t="shared" si="12"/>
        <v>1</v>
      </c>
      <c r="G402" s="42" t="b">
        <f t="shared" si="13"/>
        <v>1</v>
      </c>
    </row>
    <row r="403" spans="1:8">
      <c r="A403" s="42">
        <v>408</v>
      </c>
      <c r="B403" s="64" t="s">
        <v>622</v>
      </c>
      <c r="C403" s="50" t="s">
        <v>19</v>
      </c>
      <c r="D403" s="66" t="s">
        <v>19</v>
      </c>
      <c r="E403" s="42" t="s">
        <v>23</v>
      </c>
      <c r="F403" s="42" t="b">
        <f t="shared" si="12"/>
        <v>1</v>
      </c>
      <c r="G403" s="42" t="b">
        <f t="shared" si="13"/>
        <v>0</v>
      </c>
      <c r="H403" s="42" t="s">
        <v>19</v>
      </c>
    </row>
    <row r="404" spans="1:8">
      <c r="A404" s="42">
        <v>409</v>
      </c>
      <c r="B404" s="64" t="s">
        <v>624</v>
      </c>
      <c r="C404" s="50" t="s">
        <v>19</v>
      </c>
      <c r="D404" s="66" t="s">
        <v>19</v>
      </c>
      <c r="E404" s="42" t="s">
        <v>19</v>
      </c>
      <c r="F404" s="42" t="b">
        <f t="shared" si="12"/>
        <v>1</v>
      </c>
      <c r="G404" s="42" t="b">
        <f t="shared" si="13"/>
        <v>1</v>
      </c>
    </row>
    <row r="405" spans="1:8">
      <c r="A405" s="42">
        <v>410</v>
      </c>
      <c r="B405" s="64" t="s">
        <v>625</v>
      </c>
      <c r="C405" s="50" t="s">
        <v>19</v>
      </c>
      <c r="D405" s="66" t="s">
        <v>19</v>
      </c>
      <c r="E405" s="42" t="s">
        <v>19</v>
      </c>
      <c r="F405" s="42" t="b">
        <f t="shared" si="12"/>
        <v>1</v>
      </c>
      <c r="G405" s="42" t="b">
        <f t="shared" si="13"/>
        <v>1</v>
      </c>
    </row>
    <row r="406" spans="1:8">
      <c r="A406" s="42">
        <v>411</v>
      </c>
      <c r="B406" s="64" t="s">
        <v>626</v>
      </c>
      <c r="C406" s="50" t="s">
        <v>19</v>
      </c>
      <c r="D406" s="66" t="s">
        <v>19</v>
      </c>
      <c r="E406" s="42" t="s">
        <v>19</v>
      </c>
      <c r="F406" s="42" t="b">
        <f t="shared" si="12"/>
        <v>1</v>
      </c>
      <c r="G406" s="42" t="b">
        <f t="shared" si="13"/>
        <v>1</v>
      </c>
    </row>
    <row r="407" spans="1:8">
      <c r="A407" s="42">
        <v>412</v>
      </c>
      <c r="B407" s="64" t="s">
        <v>627</v>
      </c>
      <c r="C407" s="50" t="s">
        <v>19</v>
      </c>
      <c r="D407" s="66" t="s">
        <v>19</v>
      </c>
      <c r="E407" s="42" t="s">
        <v>19</v>
      </c>
      <c r="F407" s="42" t="b">
        <f t="shared" si="12"/>
        <v>1</v>
      </c>
      <c r="G407" s="42" t="b">
        <f t="shared" si="13"/>
        <v>1</v>
      </c>
    </row>
    <row r="408" spans="1:8">
      <c r="A408" s="42">
        <v>413</v>
      </c>
      <c r="B408" s="64" t="s">
        <v>628</v>
      </c>
      <c r="C408" s="50" t="s">
        <v>1714</v>
      </c>
      <c r="D408" s="66" t="s">
        <v>19</v>
      </c>
      <c r="E408" s="42" t="s">
        <v>19</v>
      </c>
      <c r="F408" s="42" t="b">
        <f t="shared" si="12"/>
        <v>0</v>
      </c>
      <c r="G408" s="42" t="b">
        <f t="shared" si="13"/>
        <v>1</v>
      </c>
    </row>
    <row r="409" spans="1:8">
      <c r="A409" s="42">
        <v>414</v>
      </c>
      <c r="B409" s="64" t="s">
        <v>629</v>
      </c>
      <c r="C409" s="50" t="s">
        <v>19</v>
      </c>
      <c r="D409" s="66" t="s">
        <v>19</v>
      </c>
      <c r="E409" s="42" t="s">
        <v>19</v>
      </c>
      <c r="F409" s="42" t="b">
        <f t="shared" si="12"/>
        <v>1</v>
      </c>
      <c r="G409" s="42" t="b">
        <f t="shared" si="13"/>
        <v>1</v>
      </c>
    </row>
    <row r="410" spans="1:8">
      <c r="A410" s="42">
        <v>415</v>
      </c>
      <c r="B410" s="64" t="s">
        <v>630</v>
      </c>
      <c r="C410" s="50" t="s">
        <v>19</v>
      </c>
      <c r="D410" s="66" t="s">
        <v>19</v>
      </c>
      <c r="E410" s="42" t="s">
        <v>19</v>
      </c>
      <c r="F410" s="42" t="b">
        <f t="shared" si="12"/>
        <v>1</v>
      </c>
      <c r="G410" s="42" t="b">
        <f t="shared" si="13"/>
        <v>1</v>
      </c>
    </row>
    <row r="411" spans="1:8">
      <c r="A411" s="42">
        <v>416</v>
      </c>
      <c r="B411" s="64" t="s">
        <v>631</v>
      </c>
      <c r="C411" s="50" t="s">
        <v>23</v>
      </c>
      <c r="D411" s="66" t="s">
        <v>23</v>
      </c>
      <c r="E411" s="42" t="s">
        <v>3007</v>
      </c>
      <c r="F411" s="42" t="b">
        <f t="shared" si="12"/>
        <v>1</v>
      </c>
      <c r="G411" s="42" t="b">
        <f t="shared" si="13"/>
        <v>0</v>
      </c>
      <c r="H411" s="42" t="s">
        <v>19</v>
      </c>
    </row>
    <row r="412" spans="1:8">
      <c r="A412" s="42">
        <v>417</v>
      </c>
      <c r="B412" s="64" t="s">
        <v>634</v>
      </c>
      <c r="C412" s="50" t="s">
        <v>19</v>
      </c>
      <c r="D412" s="66" t="s">
        <v>19</v>
      </c>
      <c r="E412" s="42" t="s">
        <v>19</v>
      </c>
      <c r="F412" s="42" t="b">
        <f t="shared" si="12"/>
        <v>1</v>
      </c>
      <c r="G412" s="42" t="b">
        <f t="shared" si="13"/>
        <v>1</v>
      </c>
    </row>
    <row r="413" spans="1:8">
      <c r="A413" s="42">
        <v>418</v>
      </c>
      <c r="B413" s="64" t="s">
        <v>635</v>
      </c>
      <c r="C413" s="50" t="s">
        <v>19</v>
      </c>
      <c r="D413" s="66" t="s">
        <v>19</v>
      </c>
      <c r="E413" s="42" t="s">
        <v>19</v>
      </c>
      <c r="F413" s="42" t="b">
        <f t="shared" si="12"/>
        <v>1</v>
      </c>
      <c r="G413" s="42" t="b">
        <f t="shared" si="13"/>
        <v>1</v>
      </c>
    </row>
    <row r="414" spans="1:8">
      <c r="A414" s="42">
        <v>419</v>
      </c>
      <c r="B414" s="64" t="s">
        <v>636</v>
      </c>
      <c r="C414" s="50" t="s">
        <v>19</v>
      </c>
      <c r="D414" s="66" t="s">
        <v>19</v>
      </c>
      <c r="E414" s="42" t="s">
        <v>19</v>
      </c>
      <c r="F414" s="42" t="b">
        <f t="shared" si="12"/>
        <v>1</v>
      </c>
      <c r="G414" s="42" t="b">
        <f t="shared" si="13"/>
        <v>1</v>
      </c>
    </row>
    <row r="415" spans="1:8">
      <c r="A415" s="42">
        <v>421</v>
      </c>
      <c r="B415" s="64" t="s">
        <v>639</v>
      </c>
      <c r="C415" s="50" t="s">
        <v>19</v>
      </c>
      <c r="D415" s="66" t="s">
        <v>19</v>
      </c>
      <c r="E415" s="42" t="s">
        <v>19</v>
      </c>
      <c r="F415" s="42" t="b">
        <f t="shared" si="12"/>
        <v>1</v>
      </c>
      <c r="G415" s="42" t="b">
        <f t="shared" si="13"/>
        <v>1</v>
      </c>
    </row>
    <row r="416" spans="1:8">
      <c r="A416" s="42">
        <v>422</v>
      </c>
      <c r="B416" s="64" t="s">
        <v>640</v>
      </c>
      <c r="C416" s="50" t="s">
        <v>19</v>
      </c>
      <c r="D416" s="66" t="s">
        <v>19</v>
      </c>
      <c r="E416" s="42" t="s">
        <v>19</v>
      </c>
      <c r="F416" s="42" t="b">
        <f t="shared" si="12"/>
        <v>1</v>
      </c>
      <c r="G416" s="42" t="b">
        <f t="shared" si="13"/>
        <v>1</v>
      </c>
    </row>
    <row r="417" spans="1:8">
      <c r="A417" s="42">
        <v>423</v>
      </c>
      <c r="B417" s="64" t="s">
        <v>641</v>
      </c>
      <c r="C417" s="50" t="s">
        <v>19</v>
      </c>
      <c r="D417" s="66" t="s">
        <v>19</v>
      </c>
      <c r="E417" s="42" t="s">
        <v>19</v>
      </c>
      <c r="F417" s="42" t="b">
        <f t="shared" si="12"/>
        <v>1</v>
      </c>
      <c r="G417" s="42" t="b">
        <f t="shared" si="13"/>
        <v>1</v>
      </c>
    </row>
    <row r="418" spans="1:8">
      <c r="A418" s="42">
        <v>424</v>
      </c>
      <c r="B418" s="64" t="s">
        <v>642</v>
      </c>
      <c r="C418" s="50" t="s">
        <v>19</v>
      </c>
      <c r="D418" s="66" t="s">
        <v>19</v>
      </c>
      <c r="E418" s="42" t="s">
        <v>19</v>
      </c>
      <c r="F418" s="42" t="b">
        <f t="shared" si="12"/>
        <v>1</v>
      </c>
      <c r="G418" s="42" t="b">
        <f t="shared" si="13"/>
        <v>1</v>
      </c>
    </row>
    <row r="419" spans="1:8">
      <c r="A419" s="42">
        <v>425</v>
      </c>
      <c r="B419" s="64" t="s">
        <v>643</v>
      </c>
      <c r="C419" s="50" t="s">
        <v>19</v>
      </c>
      <c r="D419" s="66" t="s">
        <v>19</v>
      </c>
      <c r="E419" s="42" t="s">
        <v>19</v>
      </c>
      <c r="F419" s="42" t="b">
        <f t="shared" si="12"/>
        <v>1</v>
      </c>
      <c r="G419" s="42" t="b">
        <f t="shared" si="13"/>
        <v>1</v>
      </c>
    </row>
    <row r="420" spans="1:8">
      <c r="A420" s="42">
        <v>427</v>
      </c>
      <c r="B420" s="64" t="s">
        <v>645</v>
      </c>
      <c r="C420" s="50" t="s">
        <v>19</v>
      </c>
      <c r="D420" s="66" t="s">
        <v>19</v>
      </c>
      <c r="E420" s="42" t="s">
        <v>19</v>
      </c>
      <c r="F420" s="42" t="b">
        <f t="shared" si="12"/>
        <v>1</v>
      </c>
      <c r="G420" s="42" t="b">
        <f t="shared" si="13"/>
        <v>1</v>
      </c>
    </row>
    <row r="421" spans="1:8">
      <c r="A421" s="42">
        <v>428</v>
      </c>
      <c r="B421" s="64" t="s">
        <v>647</v>
      </c>
      <c r="C421" s="50" t="s">
        <v>19</v>
      </c>
      <c r="D421" s="66" t="s">
        <v>19</v>
      </c>
      <c r="E421" s="42" t="s">
        <v>19</v>
      </c>
      <c r="F421" s="42" t="b">
        <f t="shared" si="12"/>
        <v>1</v>
      </c>
      <c r="G421" s="42" t="b">
        <f t="shared" si="13"/>
        <v>1</v>
      </c>
    </row>
    <row r="422" spans="1:8">
      <c r="A422" s="42">
        <v>429</v>
      </c>
      <c r="B422" s="64" t="s">
        <v>649</v>
      </c>
      <c r="C422" s="50" t="s">
        <v>19</v>
      </c>
      <c r="D422" s="66" t="s">
        <v>19</v>
      </c>
      <c r="E422" s="42" t="s">
        <v>19</v>
      </c>
      <c r="F422" s="42" t="b">
        <f t="shared" si="12"/>
        <v>1</v>
      </c>
      <c r="G422" s="42" t="b">
        <f t="shared" si="13"/>
        <v>1</v>
      </c>
    </row>
    <row r="423" spans="1:8">
      <c r="A423" s="42">
        <v>430</v>
      </c>
      <c r="B423" s="64" t="s">
        <v>650</v>
      </c>
      <c r="C423" s="50" t="s">
        <v>19</v>
      </c>
      <c r="D423" s="66" t="s">
        <v>19</v>
      </c>
      <c r="E423" s="42" t="s">
        <v>19</v>
      </c>
      <c r="F423" s="42" t="b">
        <f t="shared" si="12"/>
        <v>1</v>
      </c>
      <c r="G423" s="42" t="b">
        <f t="shared" si="13"/>
        <v>1</v>
      </c>
    </row>
    <row r="424" spans="1:8">
      <c r="A424" s="42">
        <v>431</v>
      </c>
      <c r="B424" s="64" t="s">
        <v>651</v>
      </c>
      <c r="C424" s="50" t="s">
        <v>19</v>
      </c>
      <c r="D424" s="66" t="s">
        <v>19</v>
      </c>
      <c r="E424" s="42" t="s">
        <v>19</v>
      </c>
      <c r="F424" s="42" t="b">
        <f t="shared" si="12"/>
        <v>1</v>
      </c>
      <c r="G424" s="42" t="b">
        <f t="shared" si="13"/>
        <v>1</v>
      </c>
    </row>
    <row r="425" spans="1:8">
      <c r="A425" s="42">
        <v>432</v>
      </c>
      <c r="B425" s="64" t="s">
        <v>652</v>
      </c>
      <c r="C425" s="50" t="s">
        <v>19</v>
      </c>
      <c r="D425" s="66" t="s">
        <v>19</v>
      </c>
      <c r="E425" s="42" t="s">
        <v>19</v>
      </c>
      <c r="F425" s="42" t="b">
        <f t="shared" si="12"/>
        <v>1</v>
      </c>
      <c r="G425" s="42" t="b">
        <f t="shared" si="13"/>
        <v>1</v>
      </c>
    </row>
    <row r="426" spans="1:8">
      <c r="A426" s="42">
        <v>433</v>
      </c>
      <c r="B426" s="64" t="s">
        <v>654</v>
      </c>
      <c r="C426" s="50" t="s">
        <v>19</v>
      </c>
      <c r="D426" s="66" t="s">
        <v>19</v>
      </c>
      <c r="E426" s="42" t="s">
        <v>19</v>
      </c>
      <c r="F426" s="42" t="b">
        <f t="shared" si="12"/>
        <v>1</v>
      </c>
      <c r="G426" s="42" t="b">
        <f t="shared" si="13"/>
        <v>1</v>
      </c>
    </row>
    <row r="427" spans="1:8">
      <c r="A427" s="42">
        <v>434</v>
      </c>
      <c r="B427" s="64" t="s">
        <v>655</v>
      </c>
      <c r="C427" s="50" t="s">
        <v>19</v>
      </c>
      <c r="D427" s="66" t="s">
        <v>19</v>
      </c>
      <c r="E427" s="42" t="s">
        <v>19</v>
      </c>
      <c r="F427" s="42" t="b">
        <f t="shared" si="12"/>
        <v>1</v>
      </c>
      <c r="G427" s="42" t="b">
        <f t="shared" si="13"/>
        <v>1</v>
      </c>
    </row>
    <row r="428" spans="1:8">
      <c r="A428" s="42">
        <v>435</v>
      </c>
      <c r="B428" s="64" t="s">
        <v>656</v>
      </c>
      <c r="C428" s="50" t="s">
        <v>19</v>
      </c>
      <c r="D428" s="66" t="s">
        <v>19</v>
      </c>
      <c r="E428" s="42" t="s">
        <v>19</v>
      </c>
      <c r="F428" s="42" t="b">
        <f t="shared" si="12"/>
        <v>1</v>
      </c>
      <c r="G428" s="42" t="b">
        <f t="shared" si="13"/>
        <v>1</v>
      </c>
    </row>
    <row r="429" spans="1:8">
      <c r="A429" s="42">
        <v>436</v>
      </c>
      <c r="B429" s="64" t="s">
        <v>658</v>
      </c>
      <c r="C429" s="50" t="s">
        <v>19</v>
      </c>
      <c r="D429" s="66" t="s">
        <v>19</v>
      </c>
      <c r="E429" s="42" t="s">
        <v>19</v>
      </c>
      <c r="F429" s="42" t="b">
        <f t="shared" si="12"/>
        <v>1</v>
      </c>
      <c r="G429" s="42" t="b">
        <f t="shared" si="13"/>
        <v>1</v>
      </c>
    </row>
    <row r="430" spans="1:8">
      <c r="A430" s="42">
        <v>437</v>
      </c>
      <c r="B430" s="64" t="s">
        <v>659</v>
      </c>
      <c r="C430" s="50" t="s">
        <v>19</v>
      </c>
      <c r="D430" s="66" t="s">
        <v>19</v>
      </c>
      <c r="E430" s="42" t="s">
        <v>19</v>
      </c>
      <c r="F430" s="42" t="b">
        <f t="shared" si="12"/>
        <v>1</v>
      </c>
      <c r="G430" s="42" t="b">
        <f t="shared" si="13"/>
        <v>1</v>
      </c>
    </row>
    <row r="431" spans="1:8">
      <c r="A431" s="42">
        <v>438</v>
      </c>
      <c r="B431" s="64" t="s">
        <v>660</v>
      </c>
      <c r="C431" s="50" t="s">
        <v>19</v>
      </c>
      <c r="D431" s="66" t="s">
        <v>19</v>
      </c>
      <c r="E431" s="42" t="s">
        <v>23</v>
      </c>
      <c r="F431" s="42" t="b">
        <f t="shared" si="12"/>
        <v>1</v>
      </c>
      <c r="G431" s="42" t="b">
        <f t="shared" si="13"/>
        <v>0</v>
      </c>
      <c r="H431" s="42" t="s">
        <v>19</v>
      </c>
    </row>
    <row r="432" spans="1:8">
      <c r="A432" s="42">
        <v>439</v>
      </c>
      <c r="B432" s="64" t="s">
        <v>662</v>
      </c>
      <c r="C432" s="50" t="s">
        <v>19</v>
      </c>
      <c r="D432" s="66" t="s">
        <v>19</v>
      </c>
      <c r="E432" s="42" t="s">
        <v>23</v>
      </c>
      <c r="F432" s="42" t="b">
        <f t="shared" si="12"/>
        <v>1</v>
      </c>
      <c r="G432" s="42" t="b">
        <f t="shared" si="13"/>
        <v>0</v>
      </c>
      <c r="H432" s="42" t="s">
        <v>19</v>
      </c>
    </row>
    <row r="433" spans="1:8">
      <c r="A433" s="42">
        <v>440</v>
      </c>
      <c r="B433" s="64" t="s">
        <v>663</v>
      </c>
      <c r="C433" s="50" t="s">
        <v>19</v>
      </c>
      <c r="D433" s="66" t="s">
        <v>19</v>
      </c>
      <c r="E433" s="42" t="s">
        <v>19</v>
      </c>
      <c r="F433" s="42" t="b">
        <f t="shared" si="12"/>
        <v>1</v>
      </c>
      <c r="G433" s="42" t="b">
        <f t="shared" si="13"/>
        <v>1</v>
      </c>
    </row>
    <row r="434" spans="1:8">
      <c r="A434" s="42">
        <v>441</v>
      </c>
      <c r="B434" s="64" t="s">
        <v>664</v>
      </c>
      <c r="C434" s="50" t="s">
        <v>19</v>
      </c>
      <c r="D434" s="66" t="s">
        <v>19</v>
      </c>
      <c r="E434" s="42" t="s">
        <v>19</v>
      </c>
      <c r="F434" s="42" t="b">
        <f t="shared" si="12"/>
        <v>1</v>
      </c>
      <c r="G434" s="42" t="b">
        <f t="shared" si="13"/>
        <v>1</v>
      </c>
    </row>
    <row r="435" spans="1:8">
      <c r="A435" s="42">
        <v>442</v>
      </c>
      <c r="B435" s="64" t="s">
        <v>665</v>
      </c>
      <c r="C435" s="50" t="s">
        <v>19</v>
      </c>
      <c r="D435" s="66" t="s">
        <v>19</v>
      </c>
      <c r="E435" s="42" t="s">
        <v>19</v>
      </c>
      <c r="F435" s="42" t="b">
        <f t="shared" si="12"/>
        <v>1</v>
      </c>
      <c r="G435" s="42" t="b">
        <f t="shared" si="13"/>
        <v>1</v>
      </c>
    </row>
    <row r="436" spans="1:8">
      <c r="A436" s="42">
        <v>443</v>
      </c>
      <c r="B436" s="64" t="s">
        <v>666</v>
      </c>
      <c r="C436" s="50" t="s">
        <v>19</v>
      </c>
      <c r="D436" s="66" t="s">
        <v>19</v>
      </c>
      <c r="E436" s="42" t="s">
        <v>19</v>
      </c>
      <c r="F436" s="42" t="b">
        <f t="shared" si="12"/>
        <v>1</v>
      </c>
      <c r="G436" s="42" t="b">
        <f t="shared" si="13"/>
        <v>1</v>
      </c>
    </row>
    <row r="437" spans="1:8">
      <c r="A437" s="42">
        <v>444</v>
      </c>
      <c r="B437" s="64" t="s">
        <v>667</v>
      </c>
      <c r="C437" s="50" t="s">
        <v>19</v>
      </c>
      <c r="D437" s="66" t="s">
        <v>19</v>
      </c>
      <c r="E437" s="42" t="s">
        <v>19</v>
      </c>
      <c r="F437" s="42" t="b">
        <f t="shared" si="12"/>
        <v>1</v>
      </c>
      <c r="G437" s="42" t="b">
        <f t="shared" si="13"/>
        <v>1</v>
      </c>
    </row>
    <row r="438" spans="1:8">
      <c r="A438" s="42">
        <v>445</v>
      </c>
      <c r="B438" s="64" t="s">
        <v>670</v>
      </c>
      <c r="C438" s="50" t="s">
        <v>1714</v>
      </c>
      <c r="D438" s="66" t="s">
        <v>19</v>
      </c>
      <c r="E438" s="42" t="s">
        <v>19</v>
      </c>
      <c r="F438" s="42" t="b">
        <f t="shared" si="12"/>
        <v>0</v>
      </c>
      <c r="G438" s="42" t="b">
        <f t="shared" si="13"/>
        <v>1</v>
      </c>
    </row>
    <row r="439" spans="1:8">
      <c r="A439" s="42">
        <v>446</v>
      </c>
      <c r="B439" s="64" t="s">
        <v>671</v>
      </c>
      <c r="C439" s="50" t="s">
        <v>1714</v>
      </c>
      <c r="D439" s="66" t="s">
        <v>23</v>
      </c>
      <c r="E439" s="42" t="s">
        <v>23</v>
      </c>
      <c r="F439" s="42" t="b">
        <f t="shared" si="12"/>
        <v>0</v>
      </c>
      <c r="G439" s="42" t="b">
        <f t="shared" si="13"/>
        <v>1</v>
      </c>
      <c r="H439" s="42" t="s">
        <v>23</v>
      </c>
    </row>
    <row r="440" spans="1:8">
      <c r="A440" s="42">
        <v>447</v>
      </c>
      <c r="B440" s="64" t="s">
        <v>673</v>
      </c>
      <c r="C440" s="50" t="s">
        <v>19</v>
      </c>
      <c r="D440" s="66" t="s">
        <v>19</v>
      </c>
      <c r="E440" s="42" t="s">
        <v>19</v>
      </c>
      <c r="F440" s="42" t="b">
        <f t="shared" si="12"/>
        <v>1</v>
      </c>
      <c r="G440" s="42" t="b">
        <f t="shared" si="13"/>
        <v>1</v>
      </c>
    </row>
    <row r="441" spans="1:8">
      <c r="A441" s="42">
        <v>448</v>
      </c>
      <c r="B441" s="64" t="s">
        <v>674</v>
      </c>
      <c r="C441" s="50" t="s">
        <v>19</v>
      </c>
      <c r="D441" s="66" t="s">
        <v>19</v>
      </c>
      <c r="E441" s="42" t="s">
        <v>19</v>
      </c>
      <c r="F441" s="42" t="b">
        <f t="shared" si="12"/>
        <v>1</v>
      </c>
      <c r="G441" s="42" t="b">
        <f t="shared" si="13"/>
        <v>1</v>
      </c>
    </row>
    <row r="442" spans="1:8">
      <c r="A442" s="42">
        <v>449</v>
      </c>
      <c r="B442" s="64" t="s">
        <v>675</v>
      </c>
      <c r="C442" s="50" t="s">
        <v>19</v>
      </c>
      <c r="D442" s="66" t="s">
        <v>19</v>
      </c>
      <c r="E442" s="42" t="s">
        <v>19</v>
      </c>
      <c r="F442" s="42" t="b">
        <f t="shared" ref="F442:F503" si="14">C442=D442</f>
        <v>1</v>
      </c>
      <c r="G442" s="42" t="b">
        <f t="shared" ref="G442:G503" si="15">D442=E442</f>
        <v>1</v>
      </c>
    </row>
    <row r="443" spans="1:8">
      <c r="A443" s="42">
        <v>450</v>
      </c>
      <c r="B443" s="64" t="s">
        <v>676</v>
      </c>
      <c r="C443" s="50" t="s">
        <v>19</v>
      </c>
      <c r="D443" s="66" t="s">
        <v>19</v>
      </c>
      <c r="E443" s="42" t="s">
        <v>19</v>
      </c>
      <c r="F443" s="42" t="b">
        <f t="shared" si="14"/>
        <v>1</v>
      </c>
      <c r="G443" s="42" t="b">
        <f t="shared" si="15"/>
        <v>1</v>
      </c>
    </row>
    <row r="444" spans="1:8">
      <c r="A444" s="42">
        <v>451</v>
      </c>
      <c r="B444" s="64" t="s">
        <v>677</v>
      </c>
      <c r="C444" s="50" t="s">
        <v>19</v>
      </c>
      <c r="D444" s="66" t="s">
        <v>19</v>
      </c>
      <c r="E444" s="42" t="s">
        <v>19</v>
      </c>
      <c r="F444" s="42" t="b">
        <f t="shared" si="14"/>
        <v>1</v>
      </c>
      <c r="G444" s="42" t="b">
        <f t="shared" si="15"/>
        <v>1</v>
      </c>
    </row>
    <row r="445" spans="1:8">
      <c r="A445" s="42">
        <v>452</v>
      </c>
      <c r="B445" s="64" t="s">
        <v>679</v>
      </c>
      <c r="C445" s="50" t="s">
        <v>19</v>
      </c>
      <c r="D445" s="66" t="s">
        <v>19</v>
      </c>
      <c r="E445" s="42" t="s">
        <v>19</v>
      </c>
      <c r="F445" s="42" t="b">
        <f t="shared" si="14"/>
        <v>1</v>
      </c>
      <c r="G445" s="42" t="b">
        <f t="shared" si="15"/>
        <v>1</v>
      </c>
    </row>
    <row r="446" spans="1:8">
      <c r="A446" s="42">
        <v>453</v>
      </c>
      <c r="B446" s="64" t="s">
        <v>680</v>
      </c>
      <c r="C446" s="50" t="s">
        <v>19</v>
      </c>
      <c r="D446" s="66" t="s">
        <v>19</v>
      </c>
      <c r="E446" s="42" t="s">
        <v>19</v>
      </c>
      <c r="F446" s="42" t="b">
        <f t="shared" si="14"/>
        <v>1</v>
      </c>
      <c r="G446" s="42" t="b">
        <f t="shared" si="15"/>
        <v>1</v>
      </c>
    </row>
    <row r="447" spans="1:8">
      <c r="A447" s="42">
        <v>454</v>
      </c>
      <c r="B447" s="64" t="s">
        <v>681</v>
      </c>
      <c r="C447" s="50" t="s">
        <v>23</v>
      </c>
      <c r="D447" s="66" t="s">
        <v>23</v>
      </c>
      <c r="E447" s="42" t="s">
        <v>23</v>
      </c>
      <c r="F447" s="42" t="b">
        <f t="shared" si="14"/>
        <v>1</v>
      </c>
      <c r="G447" s="42" t="b">
        <f t="shared" si="15"/>
        <v>1</v>
      </c>
      <c r="H447" s="42" t="s">
        <v>23</v>
      </c>
    </row>
    <row r="448" spans="1:8">
      <c r="A448" s="42">
        <v>455</v>
      </c>
      <c r="B448" s="64" t="s">
        <v>683</v>
      </c>
      <c r="C448" s="50" t="s">
        <v>19</v>
      </c>
      <c r="D448" s="66" t="s">
        <v>19</v>
      </c>
      <c r="E448" s="42" t="s">
        <v>19</v>
      </c>
      <c r="F448" s="42" t="b">
        <f t="shared" si="14"/>
        <v>1</v>
      </c>
      <c r="G448" s="42" t="b">
        <f t="shared" si="15"/>
        <v>1</v>
      </c>
    </row>
    <row r="449" spans="1:8">
      <c r="A449" s="42">
        <v>456</v>
      </c>
      <c r="B449" s="64" t="s">
        <v>684</v>
      </c>
      <c r="C449" s="50" t="s">
        <v>19</v>
      </c>
      <c r="D449" s="66" t="s">
        <v>19</v>
      </c>
      <c r="E449" s="42" t="s">
        <v>19</v>
      </c>
      <c r="F449" s="42" t="b">
        <f t="shared" si="14"/>
        <v>1</v>
      </c>
      <c r="G449" s="42" t="b">
        <f t="shared" si="15"/>
        <v>1</v>
      </c>
    </row>
    <row r="450" spans="1:8">
      <c r="A450" s="42">
        <v>457</v>
      </c>
      <c r="B450" s="64" t="s">
        <v>685</v>
      </c>
      <c r="C450" s="50" t="s">
        <v>19</v>
      </c>
      <c r="D450" s="66" t="s">
        <v>19</v>
      </c>
      <c r="E450" s="42" t="s">
        <v>19</v>
      </c>
      <c r="F450" s="42" t="b">
        <f t="shared" si="14"/>
        <v>1</v>
      </c>
      <c r="G450" s="42" t="b">
        <f t="shared" si="15"/>
        <v>1</v>
      </c>
    </row>
    <row r="451" spans="1:8">
      <c r="A451" s="42">
        <v>458</v>
      </c>
      <c r="B451" s="64" t="s">
        <v>686</v>
      </c>
      <c r="C451" s="50" t="s">
        <v>1714</v>
      </c>
      <c r="D451" s="66" t="s">
        <v>23</v>
      </c>
      <c r="E451" s="42" t="s">
        <v>3007</v>
      </c>
      <c r="F451" s="42" t="b">
        <f t="shared" si="14"/>
        <v>0</v>
      </c>
      <c r="G451" s="42" t="b">
        <f t="shared" si="15"/>
        <v>0</v>
      </c>
      <c r="H451" s="42" t="s">
        <v>19</v>
      </c>
    </row>
    <row r="452" spans="1:8">
      <c r="A452" s="42">
        <v>459</v>
      </c>
      <c r="B452" s="64" t="s">
        <v>688</v>
      </c>
      <c r="C452" s="50" t="s">
        <v>19</v>
      </c>
      <c r="D452" s="66" t="s">
        <v>19</v>
      </c>
      <c r="E452" s="42" t="s">
        <v>19</v>
      </c>
      <c r="F452" s="42" t="b">
        <f t="shared" si="14"/>
        <v>1</v>
      </c>
      <c r="G452" s="42" t="b">
        <f t="shared" si="15"/>
        <v>1</v>
      </c>
    </row>
    <row r="453" spans="1:8">
      <c r="A453" s="42">
        <v>460</v>
      </c>
      <c r="B453" s="64" t="s">
        <v>689</v>
      </c>
      <c r="C453" s="50" t="s">
        <v>19</v>
      </c>
      <c r="D453" s="66" t="s">
        <v>19</v>
      </c>
      <c r="E453" s="42" t="s">
        <v>19</v>
      </c>
      <c r="F453" s="42" t="b">
        <f t="shared" si="14"/>
        <v>1</v>
      </c>
      <c r="G453" s="42" t="b">
        <f t="shared" si="15"/>
        <v>1</v>
      </c>
    </row>
    <row r="454" spans="1:8">
      <c r="A454" s="42">
        <v>461</v>
      </c>
      <c r="B454" s="64" t="s">
        <v>690</v>
      </c>
      <c r="C454" s="50" t="s">
        <v>19</v>
      </c>
      <c r="D454" s="66" t="s">
        <v>19</v>
      </c>
      <c r="E454" s="42" t="s">
        <v>19</v>
      </c>
      <c r="F454" s="42" t="b">
        <f t="shared" si="14"/>
        <v>1</v>
      </c>
      <c r="G454" s="42" t="b">
        <f t="shared" si="15"/>
        <v>1</v>
      </c>
    </row>
    <row r="455" spans="1:8">
      <c r="A455" s="42">
        <v>463</v>
      </c>
      <c r="B455" s="64" t="s">
        <v>693</v>
      </c>
      <c r="C455" s="50" t="s">
        <v>19</v>
      </c>
      <c r="D455" s="66" t="s">
        <v>19</v>
      </c>
      <c r="E455" s="42" t="s">
        <v>19</v>
      </c>
      <c r="F455" s="42" t="b">
        <f t="shared" si="14"/>
        <v>1</v>
      </c>
      <c r="G455" s="42" t="b">
        <f t="shared" si="15"/>
        <v>1</v>
      </c>
    </row>
    <row r="456" spans="1:8">
      <c r="A456" s="42">
        <v>464</v>
      </c>
      <c r="B456" s="64" t="s">
        <v>694</v>
      </c>
      <c r="C456" s="50" t="s">
        <v>19</v>
      </c>
      <c r="D456" s="66" t="s">
        <v>19</v>
      </c>
      <c r="E456" s="42" t="s">
        <v>19</v>
      </c>
      <c r="F456" s="42" t="b">
        <f t="shared" si="14"/>
        <v>1</v>
      </c>
      <c r="G456" s="42" t="b">
        <f t="shared" si="15"/>
        <v>1</v>
      </c>
    </row>
    <row r="457" spans="1:8">
      <c r="A457" s="42">
        <v>465</v>
      </c>
      <c r="B457" s="64" t="s">
        <v>695</v>
      </c>
      <c r="C457" s="50" t="s">
        <v>19</v>
      </c>
      <c r="D457" s="66" t="s">
        <v>23</v>
      </c>
      <c r="E457" s="42" t="s">
        <v>23</v>
      </c>
      <c r="F457" s="42" t="b">
        <f t="shared" si="14"/>
        <v>0</v>
      </c>
      <c r="G457" s="42" t="b">
        <f t="shared" si="15"/>
        <v>1</v>
      </c>
      <c r="H457" s="42" t="s">
        <v>23</v>
      </c>
    </row>
    <row r="458" spans="1:8">
      <c r="A458" s="42">
        <v>466</v>
      </c>
      <c r="B458" s="64" t="s">
        <v>697</v>
      </c>
      <c r="C458" s="50" t="s">
        <v>19</v>
      </c>
      <c r="D458" s="66" t="s">
        <v>19</v>
      </c>
      <c r="E458" s="42" t="s">
        <v>19</v>
      </c>
      <c r="F458" s="42" t="b">
        <f t="shared" si="14"/>
        <v>1</v>
      </c>
      <c r="G458" s="42" t="b">
        <f t="shared" si="15"/>
        <v>1</v>
      </c>
    </row>
    <row r="459" spans="1:8">
      <c r="A459" s="42">
        <v>467</v>
      </c>
      <c r="B459" s="64" t="s">
        <v>698</v>
      </c>
      <c r="C459" s="50" t="s">
        <v>19</v>
      </c>
      <c r="D459" s="66" t="s">
        <v>19</v>
      </c>
      <c r="E459" s="42" t="s">
        <v>19</v>
      </c>
      <c r="F459" s="42" t="b">
        <f t="shared" si="14"/>
        <v>1</v>
      </c>
      <c r="G459" s="42" t="b">
        <f t="shared" si="15"/>
        <v>1</v>
      </c>
    </row>
    <row r="460" spans="1:8">
      <c r="A460" s="42">
        <v>468</v>
      </c>
      <c r="B460" s="64" t="s">
        <v>699</v>
      </c>
      <c r="C460" s="50" t="s">
        <v>19</v>
      </c>
      <c r="D460" s="66" t="s">
        <v>19</v>
      </c>
      <c r="E460" s="42" t="s">
        <v>19</v>
      </c>
      <c r="F460" s="42" t="b">
        <f t="shared" si="14"/>
        <v>1</v>
      </c>
      <c r="G460" s="42" t="b">
        <f t="shared" si="15"/>
        <v>1</v>
      </c>
    </row>
    <row r="461" spans="1:8">
      <c r="A461" s="42">
        <v>469</v>
      </c>
      <c r="B461" s="64" t="s">
        <v>700</v>
      </c>
      <c r="C461" s="50" t="s">
        <v>19</v>
      </c>
      <c r="D461" s="66" t="s">
        <v>19</v>
      </c>
      <c r="E461" s="42" t="s">
        <v>19</v>
      </c>
      <c r="F461" s="42" t="b">
        <f t="shared" si="14"/>
        <v>1</v>
      </c>
      <c r="G461" s="42" t="b">
        <f t="shared" si="15"/>
        <v>1</v>
      </c>
    </row>
    <row r="462" spans="1:8">
      <c r="A462" s="42">
        <v>470</v>
      </c>
      <c r="B462" s="64" t="s">
        <v>701</v>
      </c>
      <c r="C462" s="50" t="s">
        <v>19</v>
      </c>
      <c r="D462" s="66" t="s">
        <v>19</v>
      </c>
      <c r="E462" s="42" t="s">
        <v>19</v>
      </c>
      <c r="F462" s="42" t="b">
        <f t="shared" si="14"/>
        <v>1</v>
      </c>
      <c r="G462" s="42" t="b">
        <f t="shared" si="15"/>
        <v>1</v>
      </c>
    </row>
    <row r="463" spans="1:8">
      <c r="A463" s="42">
        <v>471</v>
      </c>
      <c r="B463" s="64" t="s">
        <v>702</v>
      </c>
      <c r="C463" s="50" t="s">
        <v>19</v>
      </c>
      <c r="D463" s="66" t="s">
        <v>19</v>
      </c>
      <c r="E463" s="42" t="s">
        <v>19</v>
      </c>
      <c r="F463" s="42" t="b">
        <f t="shared" si="14"/>
        <v>1</v>
      </c>
      <c r="G463" s="42" t="b">
        <f t="shared" si="15"/>
        <v>1</v>
      </c>
    </row>
    <row r="464" spans="1:8">
      <c r="A464" s="42">
        <v>472</v>
      </c>
      <c r="B464" s="64" t="s">
        <v>704</v>
      </c>
      <c r="C464" s="50" t="s">
        <v>19</v>
      </c>
      <c r="D464" s="66" t="s">
        <v>19</v>
      </c>
      <c r="E464" s="42" t="s">
        <v>19</v>
      </c>
      <c r="F464" s="42" t="b">
        <f t="shared" si="14"/>
        <v>1</v>
      </c>
      <c r="G464" s="42" t="b">
        <f t="shared" si="15"/>
        <v>1</v>
      </c>
    </row>
    <row r="465" spans="1:8">
      <c r="A465" s="42">
        <v>473</v>
      </c>
      <c r="B465" s="64" t="s">
        <v>705</v>
      </c>
      <c r="C465" s="50" t="s">
        <v>19</v>
      </c>
      <c r="D465" s="66" t="s">
        <v>19</v>
      </c>
      <c r="E465" s="42" t="s">
        <v>19</v>
      </c>
      <c r="F465" s="42" t="b">
        <f t="shared" si="14"/>
        <v>1</v>
      </c>
      <c r="G465" s="42" t="b">
        <f t="shared" si="15"/>
        <v>1</v>
      </c>
    </row>
    <row r="466" spans="1:8">
      <c r="A466" s="42">
        <v>474</v>
      </c>
      <c r="B466" s="64" t="s">
        <v>707</v>
      </c>
      <c r="C466" s="50" t="s">
        <v>23</v>
      </c>
      <c r="D466" s="66" t="s">
        <v>23</v>
      </c>
      <c r="E466" s="42" t="s">
        <v>23</v>
      </c>
      <c r="F466" s="42" t="b">
        <f t="shared" si="14"/>
        <v>1</v>
      </c>
      <c r="G466" s="42" t="b">
        <f t="shared" si="15"/>
        <v>1</v>
      </c>
      <c r="H466" s="42" t="s">
        <v>23</v>
      </c>
    </row>
    <row r="467" spans="1:8">
      <c r="A467" s="42">
        <v>475</v>
      </c>
      <c r="B467" s="64" t="s">
        <v>709</v>
      </c>
      <c r="C467" s="50" t="s">
        <v>19</v>
      </c>
      <c r="D467" s="66" t="s">
        <v>19</v>
      </c>
      <c r="E467" s="42" t="s">
        <v>19</v>
      </c>
      <c r="F467" s="42" t="b">
        <f t="shared" si="14"/>
        <v>1</v>
      </c>
      <c r="G467" s="42" t="b">
        <f t="shared" si="15"/>
        <v>1</v>
      </c>
    </row>
    <row r="468" spans="1:8">
      <c r="A468" s="42">
        <v>476</v>
      </c>
      <c r="B468" s="64" t="s">
        <v>710</v>
      </c>
      <c r="C468" s="50" t="s">
        <v>1714</v>
      </c>
      <c r="D468" s="66" t="s">
        <v>23</v>
      </c>
      <c r="E468" s="42" t="s">
        <v>23</v>
      </c>
      <c r="F468" s="42" t="b">
        <f t="shared" si="14"/>
        <v>0</v>
      </c>
      <c r="G468" s="42" t="b">
        <f t="shared" si="15"/>
        <v>1</v>
      </c>
      <c r="H468" s="42" t="s">
        <v>23</v>
      </c>
    </row>
    <row r="469" spans="1:8">
      <c r="A469" s="42">
        <v>477</v>
      </c>
      <c r="B469" s="64" t="s">
        <v>712</v>
      </c>
      <c r="C469" s="50" t="s">
        <v>19</v>
      </c>
      <c r="D469" s="66" t="s">
        <v>19</v>
      </c>
      <c r="E469" s="42" t="s">
        <v>19</v>
      </c>
      <c r="F469" s="42" t="b">
        <f t="shared" si="14"/>
        <v>1</v>
      </c>
      <c r="G469" s="42" t="b">
        <f t="shared" si="15"/>
        <v>1</v>
      </c>
    </row>
    <row r="470" spans="1:8">
      <c r="A470" s="42">
        <v>478</v>
      </c>
      <c r="B470" s="64" t="s">
        <v>713</v>
      </c>
      <c r="C470" s="50" t="s">
        <v>19</v>
      </c>
      <c r="D470" s="66" t="s">
        <v>19</v>
      </c>
      <c r="E470" s="42" t="s">
        <v>19</v>
      </c>
      <c r="F470" s="42" t="b">
        <f t="shared" si="14"/>
        <v>1</v>
      </c>
      <c r="G470" s="42" t="b">
        <f t="shared" si="15"/>
        <v>1</v>
      </c>
    </row>
    <row r="471" spans="1:8">
      <c r="A471" s="42">
        <v>479</v>
      </c>
      <c r="B471" s="64" t="s">
        <v>714</v>
      </c>
      <c r="C471" s="50" t="s">
        <v>19</v>
      </c>
      <c r="D471" s="66" t="s">
        <v>19</v>
      </c>
      <c r="E471" s="42" t="s">
        <v>19</v>
      </c>
      <c r="F471" s="42" t="b">
        <f t="shared" si="14"/>
        <v>1</v>
      </c>
      <c r="G471" s="42" t="b">
        <f t="shared" si="15"/>
        <v>1</v>
      </c>
    </row>
    <row r="472" spans="1:8">
      <c r="A472" s="42">
        <v>481</v>
      </c>
      <c r="B472" s="64" t="s">
        <v>716</v>
      </c>
      <c r="C472" s="50" t="s">
        <v>19</v>
      </c>
      <c r="D472" s="66" t="s">
        <v>23</v>
      </c>
      <c r="E472" s="42" t="s">
        <v>19</v>
      </c>
      <c r="F472" s="42" t="b">
        <f t="shared" si="14"/>
        <v>0</v>
      </c>
      <c r="G472" s="42" t="b">
        <f t="shared" si="15"/>
        <v>0</v>
      </c>
    </row>
    <row r="473" spans="1:8">
      <c r="A473" s="42">
        <v>482</v>
      </c>
      <c r="B473" s="64" t="s">
        <v>718</v>
      </c>
      <c r="C473" s="50" t="s">
        <v>19</v>
      </c>
      <c r="D473" s="66" t="s">
        <v>19</v>
      </c>
      <c r="E473" s="42" t="s">
        <v>3007</v>
      </c>
      <c r="F473" s="42" t="b">
        <f t="shared" si="14"/>
        <v>1</v>
      </c>
      <c r="G473" s="42" t="b">
        <f t="shared" si="15"/>
        <v>1</v>
      </c>
      <c r="H473" s="42" t="s">
        <v>19</v>
      </c>
    </row>
    <row r="474" spans="1:8">
      <c r="A474" s="42">
        <v>483</v>
      </c>
      <c r="B474" s="64" t="s">
        <v>721</v>
      </c>
      <c r="C474" s="50" t="s">
        <v>19</v>
      </c>
      <c r="D474" s="66" t="s">
        <v>19</v>
      </c>
      <c r="E474" s="42" t="s">
        <v>19</v>
      </c>
      <c r="F474" s="42" t="b">
        <f t="shared" si="14"/>
        <v>1</v>
      </c>
      <c r="G474" s="42" t="b">
        <f t="shared" si="15"/>
        <v>1</v>
      </c>
    </row>
    <row r="475" spans="1:8">
      <c r="A475" s="42">
        <v>484</v>
      </c>
      <c r="B475" s="64" t="s">
        <v>723</v>
      </c>
      <c r="C475" s="50" t="s">
        <v>19</v>
      </c>
      <c r="D475" s="66" t="s">
        <v>19</v>
      </c>
      <c r="E475" s="42" t="s">
        <v>19</v>
      </c>
      <c r="F475" s="42" t="b">
        <f t="shared" si="14"/>
        <v>1</v>
      </c>
      <c r="G475" s="42" t="b">
        <f t="shared" si="15"/>
        <v>1</v>
      </c>
    </row>
    <row r="476" spans="1:8">
      <c r="A476" s="42">
        <v>485</v>
      </c>
      <c r="B476" s="64" t="s">
        <v>725</v>
      </c>
      <c r="C476" s="50" t="s">
        <v>19</v>
      </c>
      <c r="D476" s="66" t="s">
        <v>19</v>
      </c>
      <c r="E476" s="42" t="s">
        <v>19</v>
      </c>
      <c r="F476" s="42" t="b">
        <f t="shared" si="14"/>
        <v>1</v>
      </c>
      <c r="G476" s="42" t="b">
        <f t="shared" si="15"/>
        <v>1</v>
      </c>
    </row>
    <row r="477" spans="1:8">
      <c r="A477" s="42">
        <v>486</v>
      </c>
      <c r="B477" s="64" t="s">
        <v>727</v>
      </c>
      <c r="C477" s="50" t="s">
        <v>19</v>
      </c>
      <c r="D477" s="66" t="s">
        <v>23</v>
      </c>
      <c r="E477" s="42" t="s">
        <v>19</v>
      </c>
      <c r="F477" s="42" t="b">
        <f t="shared" si="14"/>
        <v>0</v>
      </c>
      <c r="G477" s="42" t="b">
        <f t="shared" si="15"/>
        <v>0</v>
      </c>
    </row>
    <row r="478" spans="1:8">
      <c r="A478" s="42">
        <v>487</v>
      </c>
      <c r="B478" s="64" t="s">
        <v>729</v>
      </c>
      <c r="C478" s="50" t="s">
        <v>19</v>
      </c>
      <c r="D478" s="66" t="s">
        <v>19</v>
      </c>
      <c r="E478" s="42" t="s">
        <v>19</v>
      </c>
      <c r="F478" s="42" t="b">
        <f t="shared" si="14"/>
        <v>1</v>
      </c>
      <c r="G478" s="42" t="b">
        <f t="shared" si="15"/>
        <v>1</v>
      </c>
    </row>
    <row r="479" spans="1:8">
      <c r="A479" s="42">
        <v>488</v>
      </c>
      <c r="B479" s="64" t="s">
        <v>731</v>
      </c>
      <c r="C479" s="50" t="s">
        <v>19</v>
      </c>
      <c r="D479" s="66" t="s">
        <v>19</v>
      </c>
      <c r="E479" s="42" t="s">
        <v>19</v>
      </c>
      <c r="F479" s="42" t="b">
        <f t="shared" si="14"/>
        <v>1</v>
      </c>
      <c r="G479" s="42" t="b">
        <f t="shared" si="15"/>
        <v>1</v>
      </c>
    </row>
    <row r="480" spans="1:8">
      <c r="A480" s="42">
        <v>489</v>
      </c>
      <c r="B480" s="64" t="s">
        <v>733</v>
      </c>
      <c r="C480" s="50" t="s">
        <v>19</v>
      </c>
      <c r="D480" s="66" t="s">
        <v>19</v>
      </c>
      <c r="E480" s="42" t="s">
        <v>19</v>
      </c>
      <c r="F480" s="42" t="b">
        <f t="shared" si="14"/>
        <v>1</v>
      </c>
      <c r="G480" s="42" t="b">
        <f t="shared" si="15"/>
        <v>1</v>
      </c>
    </row>
    <row r="481" spans="1:8">
      <c r="A481" s="42">
        <v>490</v>
      </c>
      <c r="B481" s="64" t="s">
        <v>734</v>
      </c>
      <c r="C481" s="50" t="s">
        <v>19</v>
      </c>
      <c r="D481" s="66" t="s">
        <v>19</v>
      </c>
      <c r="E481" s="42" t="s">
        <v>19</v>
      </c>
      <c r="F481" s="42" t="b">
        <f t="shared" si="14"/>
        <v>1</v>
      </c>
      <c r="G481" s="42" t="b">
        <f t="shared" si="15"/>
        <v>1</v>
      </c>
    </row>
    <row r="482" spans="1:8">
      <c r="A482" s="42">
        <v>491</v>
      </c>
      <c r="B482" s="64" t="s">
        <v>737</v>
      </c>
      <c r="C482" s="50" t="s">
        <v>19</v>
      </c>
      <c r="D482" s="66" t="s">
        <v>19</v>
      </c>
      <c r="E482" s="42" t="s">
        <v>3007</v>
      </c>
      <c r="F482" s="42" t="b">
        <f t="shared" si="14"/>
        <v>1</v>
      </c>
      <c r="G482" s="42" t="b">
        <f t="shared" si="15"/>
        <v>1</v>
      </c>
      <c r="H482" s="42" t="s">
        <v>19</v>
      </c>
    </row>
    <row r="483" spans="1:8">
      <c r="A483" s="42">
        <v>492</v>
      </c>
      <c r="B483" s="64" t="s">
        <v>739</v>
      </c>
      <c r="C483" s="50" t="s">
        <v>19</v>
      </c>
      <c r="D483" s="66" t="s">
        <v>19</v>
      </c>
      <c r="E483" s="42" t="s">
        <v>19</v>
      </c>
      <c r="F483" s="42" t="b">
        <f t="shared" si="14"/>
        <v>1</v>
      </c>
      <c r="G483" s="42" t="b">
        <f t="shared" si="15"/>
        <v>1</v>
      </c>
    </row>
    <row r="484" spans="1:8">
      <c r="A484" s="42">
        <v>493</v>
      </c>
      <c r="B484" s="64" t="s">
        <v>740</v>
      </c>
      <c r="C484" s="50" t="s">
        <v>19</v>
      </c>
      <c r="D484" s="66" t="s">
        <v>19</v>
      </c>
      <c r="E484" s="42" t="s">
        <v>19</v>
      </c>
      <c r="F484" s="42" t="b">
        <f t="shared" si="14"/>
        <v>1</v>
      </c>
      <c r="G484" s="42" t="b">
        <f t="shared" si="15"/>
        <v>1</v>
      </c>
    </row>
    <row r="485" spans="1:8">
      <c r="A485" s="42">
        <v>494</v>
      </c>
      <c r="B485" s="64" t="s">
        <v>741</v>
      </c>
      <c r="C485" s="50" t="s">
        <v>19</v>
      </c>
      <c r="D485" s="66" t="s">
        <v>19</v>
      </c>
      <c r="E485" s="42" t="s">
        <v>19</v>
      </c>
      <c r="F485" s="42" t="b">
        <f t="shared" si="14"/>
        <v>1</v>
      </c>
      <c r="G485" s="42" t="b">
        <f t="shared" si="15"/>
        <v>1</v>
      </c>
    </row>
    <row r="486" spans="1:8">
      <c r="A486" s="42">
        <v>495</v>
      </c>
      <c r="B486" s="64" t="s">
        <v>743</v>
      </c>
      <c r="C486" s="50" t="s">
        <v>19</v>
      </c>
      <c r="D486" s="66" t="s">
        <v>19</v>
      </c>
      <c r="E486" s="42" t="s">
        <v>19</v>
      </c>
      <c r="F486" s="42" t="b">
        <f t="shared" si="14"/>
        <v>1</v>
      </c>
      <c r="G486" s="42" t="b">
        <f t="shared" si="15"/>
        <v>1</v>
      </c>
    </row>
    <row r="487" spans="1:8">
      <c r="A487" s="42">
        <v>496</v>
      </c>
      <c r="B487" s="64" t="s">
        <v>745</v>
      </c>
      <c r="C487" s="50" t="s">
        <v>19</v>
      </c>
      <c r="D487" s="66" t="s">
        <v>19</v>
      </c>
      <c r="E487" s="42" t="s">
        <v>19</v>
      </c>
      <c r="F487" s="42" t="b">
        <f t="shared" si="14"/>
        <v>1</v>
      </c>
      <c r="G487" s="42" t="b">
        <f t="shared" si="15"/>
        <v>1</v>
      </c>
    </row>
    <row r="488" spans="1:8">
      <c r="A488" s="42">
        <v>497</v>
      </c>
      <c r="B488" s="64" t="s">
        <v>746</v>
      </c>
      <c r="C488" s="50" t="s">
        <v>19</v>
      </c>
      <c r="D488" s="66" t="s">
        <v>23</v>
      </c>
      <c r="E488" s="42" t="s">
        <v>19</v>
      </c>
      <c r="F488" s="42" t="b">
        <f t="shared" si="14"/>
        <v>0</v>
      </c>
      <c r="G488" s="42" t="b">
        <f t="shared" si="15"/>
        <v>0</v>
      </c>
    </row>
    <row r="489" spans="1:8">
      <c r="A489" s="42">
        <v>498</v>
      </c>
      <c r="B489" s="64" t="s">
        <v>747</v>
      </c>
      <c r="C489" s="50" t="s">
        <v>19</v>
      </c>
      <c r="D489" s="66" t="s">
        <v>19</v>
      </c>
      <c r="E489" s="42" t="s">
        <v>19</v>
      </c>
      <c r="F489" s="42" t="b">
        <f t="shared" si="14"/>
        <v>1</v>
      </c>
      <c r="G489" s="42" t="b">
        <f t="shared" si="15"/>
        <v>1</v>
      </c>
    </row>
    <row r="490" spans="1:8">
      <c r="A490" s="42">
        <v>499</v>
      </c>
      <c r="B490" s="64" t="s">
        <v>748</v>
      </c>
      <c r="C490" s="50" t="s">
        <v>19</v>
      </c>
      <c r="D490" s="66" t="s">
        <v>19</v>
      </c>
      <c r="E490" s="42" t="s">
        <v>19</v>
      </c>
      <c r="F490" s="42" t="b">
        <f t="shared" si="14"/>
        <v>1</v>
      </c>
      <c r="G490" s="42" t="b">
        <f t="shared" si="15"/>
        <v>1</v>
      </c>
    </row>
    <row r="491" spans="1:8">
      <c r="A491" s="42">
        <v>500</v>
      </c>
      <c r="B491" s="64" t="s">
        <v>749</v>
      </c>
      <c r="C491" s="50" t="s">
        <v>19</v>
      </c>
      <c r="D491" s="66" t="s">
        <v>19</v>
      </c>
      <c r="E491" s="42" t="s">
        <v>19</v>
      </c>
      <c r="F491" s="42" t="b">
        <f t="shared" si="14"/>
        <v>1</v>
      </c>
      <c r="G491" s="42" t="b">
        <f t="shared" si="15"/>
        <v>1</v>
      </c>
    </row>
    <row r="492" spans="1:8">
      <c r="A492" s="42">
        <v>501</v>
      </c>
      <c r="B492" s="64" t="s">
        <v>750</v>
      </c>
      <c r="C492" s="50" t="s">
        <v>19</v>
      </c>
      <c r="D492" s="66" t="s">
        <v>19</v>
      </c>
      <c r="E492" s="42" t="s">
        <v>19</v>
      </c>
      <c r="F492" s="42" t="b">
        <f t="shared" si="14"/>
        <v>1</v>
      </c>
      <c r="G492" s="42" t="b">
        <f t="shared" si="15"/>
        <v>1</v>
      </c>
    </row>
    <row r="493" spans="1:8">
      <c r="A493" s="42">
        <v>502</v>
      </c>
      <c r="B493" s="64" t="s">
        <v>751</v>
      </c>
      <c r="C493" s="50" t="s">
        <v>19</v>
      </c>
      <c r="D493" s="66" t="s">
        <v>19</v>
      </c>
      <c r="E493" s="42" t="s">
        <v>19</v>
      </c>
      <c r="F493" s="42" t="b">
        <f t="shared" si="14"/>
        <v>1</v>
      </c>
      <c r="G493" s="42" t="b">
        <f t="shared" si="15"/>
        <v>1</v>
      </c>
    </row>
    <row r="494" spans="1:8">
      <c r="A494" s="42">
        <v>503</v>
      </c>
      <c r="B494" s="64" t="s">
        <v>752</v>
      </c>
      <c r="C494" s="50" t="s">
        <v>19</v>
      </c>
      <c r="D494" s="66" t="s">
        <v>19</v>
      </c>
      <c r="E494" s="42" t="s">
        <v>19</v>
      </c>
      <c r="F494" s="42" t="b">
        <f t="shared" si="14"/>
        <v>1</v>
      </c>
      <c r="G494" s="42" t="b">
        <f t="shared" si="15"/>
        <v>1</v>
      </c>
    </row>
    <row r="495" spans="1:8">
      <c r="A495" s="42">
        <v>504</v>
      </c>
      <c r="B495" s="64" t="s">
        <v>753</v>
      </c>
      <c r="C495" s="50" t="s">
        <v>19</v>
      </c>
      <c r="D495" s="66" t="s">
        <v>19</v>
      </c>
      <c r="E495" s="42" t="s">
        <v>19</v>
      </c>
      <c r="F495" s="42" t="b">
        <f t="shared" si="14"/>
        <v>1</v>
      </c>
      <c r="G495" s="42" t="b">
        <f t="shared" si="15"/>
        <v>1</v>
      </c>
    </row>
    <row r="496" spans="1:8">
      <c r="A496" s="42">
        <v>505</v>
      </c>
      <c r="B496" s="64" t="s">
        <v>756</v>
      </c>
      <c r="C496" s="50" t="s">
        <v>19</v>
      </c>
      <c r="D496" s="66" t="s">
        <v>19</v>
      </c>
      <c r="E496" s="42" t="s">
        <v>19</v>
      </c>
      <c r="F496" s="42" t="b">
        <f t="shared" si="14"/>
        <v>1</v>
      </c>
      <c r="G496" s="42" t="b">
        <f t="shared" si="15"/>
        <v>1</v>
      </c>
    </row>
    <row r="497" spans="1:7">
      <c r="A497" s="42">
        <v>506</v>
      </c>
      <c r="B497" s="64" t="s">
        <v>757</v>
      </c>
      <c r="C497" s="50" t="s">
        <v>19</v>
      </c>
      <c r="D497" s="66" t="s">
        <v>19</v>
      </c>
      <c r="E497" s="42" t="s">
        <v>19</v>
      </c>
      <c r="F497" s="42" t="b">
        <f t="shared" si="14"/>
        <v>1</v>
      </c>
      <c r="G497" s="42" t="b">
        <f t="shared" si="15"/>
        <v>1</v>
      </c>
    </row>
    <row r="498" spans="1:7">
      <c r="A498" s="42">
        <v>507</v>
      </c>
      <c r="B498" s="64" t="s">
        <v>758</v>
      </c>
      <c r="C498" s="50" t="s">
        <v>19</v>
      </c>
      <c r="D498" s="66" t="s">
        <v>19</v>
      </c>
      <c r="E498" s="42" t="s">
        <v>19</v>
      </c>
      <c r="F498" s="42" t="b">
        <f t="shared" si="14"/>
        <v>1</v>
      </c>
      <c r="G498" s="42" t="b">
        <f t="shared" si="15"/>
        <v>1</v>
      </c>
    </row>
    <row r="499" spans="1:7">
      <c r="A499" s="42">
        <v>508</v>
      </c>
      <c r="B499" s="64" t="s">
        <v>759</v>
      </c>
      <c r="C499" s="50" t="s">
        <v>19</v>
      </c>
      <c r="D499" s="66" t="s">
        <v>19</v>
      </c>
      <c r="E499" s="42" t="s">
        <v>19</v>
      </c>
      <c r="F499" s="42" t="b">
        <f t="shared" si="14"/>
        <v>1</v>
      </c>
      <c r="G499" s="42" t="b">
        <f t="shared" si="15"/>
        <v>1</v>
      </c>
    </row>
    <row r="500" spans="1:7">
      <c r="A500" s="42">
        <v>509</v>
      </c>
      <c r="B500" s="64" t="s">
        <v>760</v>
      </c>
      <c r="C500" s="50" t="s">
        <v>19</v>
      </c>
      <c r="D500" s="66" t="s">
        <v>19</v>
      </c>
      <c r="E500" s="42" t="s">
        <v>19</v>
      </c>
      <c r="F500" s="42" t="b">
        <f t="shared" si="14"/>
        <v>1</v>
      </c>
      <c r="G500" s="42" t="b">
        <f t="shared" si="15"/>
        <v>1</v>
      </c>
    </row>
    <row r="501" spans="1:7">
      <c r="A501" s="42">
        <v>510</v>
      </c>
      <c r="B501" s="64" t="s">
        <v>761</v>
      </c>
      <c r="C501" s="50" t="s">
        <v>19</v>
      </c>
      <c r="D501" s="66" t="s">
        <v>19</v>
      </c>
      <c r="E501" s="42" t="s">
        <v>19</v>
      </c>
      <c r="F501" s="42" t="b">
        <f t="shared" si="14"/>
        <v>1</v>
      </c>
      <c r="G501" s="42" t="b">
        <f t="shared" si="15"/>
        <v>1</v>
      </c>
    </row>
    <row r="502" spans="1:7">
      <c r="A502" s="42">
        <v>511</v>
      </c>
      <c r="B502" s="64" t="s">
        <v>762</v>
      </c>
      <c r="C502" s="50" t="s">
        <v>19</v>
      </c>
      <c r="D502" s="66" t="s">
        <v>19</v>
      </c>
      <c r="E502" s="42" t="s">
        <v>19</v>
      </c>
      <c r="F502" s="42" t="b">
        <f t="shared" si="14"/>
        <v>1</v>
      </c>
      <c r="G502" s="42" t="b">
        <f t="shared" si="15"/>
        <v>1</v>
      </c>
    </row>
    <row r="503" spans="1:7">
      <c r="A503" s="42">
        <v>512</v>
      </c>
      <c r="B503" s="64" t="s">
        <v>763</v>
      </c>
      <c r="C503" s="50" t="s">
        <v>19</v>
      </c>
      <c r="D503" s="66" t="s">
        <v>19</v>
      </c>
      <c r="E503" s="42" t="s">
        <v>19</v>
      </c>
      <c r="F503" s="42" t="b">
        <f t="shared" si="14"/>
        <v>1</v>
      </c>
      <c r="G503" s="42" t="b">
        <f t="shared" si="15"/>
        <v>1</v>
      </c>
    </row>
    <row r="504" spans="1:7">
      <c r="A504" s="42">
        <v>513</v>
      </c>
      <c r="B504" s="64" t="s">
        <v>764</v>
      </c>
      <c r="C504" s="50" t="s">
        <v>19</v>
      </c>
      <c r="D504" s="66" t="s">
        <v>23</v>
      </c>
      <c r="E504" s="42" t="s">
        <v>19</v>
      </c>
      <c r="F504" s="42" t="b">
        <f t="shared" ref="F504:F563" si="16">C504=D504</f>
        <v>0</v>
      </c>
      <c r="G504" s="42" t="b">
        <f t="shared" ref="G504:G563" si="17">D504=E504</f>
        <v>0</v>
      </c>
    </row>
    <row r="505" spans="1:7">
      <c r="A505" s="42">
        <v>515</v>
      </c>
      <c r="B505" s="64" t="s">
        <v>767</v>
      </c>
      <c r="C505" s="50" t="s">
        <v>19</v>
      </c>
      <c r="D505" s="66" t="s">
        <v>19</v>
      </c>
      <c r="E505" s="42" t="s">
        <v>19</v>
      </c>
      <c r="F505" s="42" t="b">
        <f t="shared" si="16"/>
        <v>1</v>
      </c>
      <c r="G505" s="42" t="b">
        <f t="shared" si="17"/>
        <v>1</v>
      </c>
    </row>
    <row r="506" spans="1:7">
      <c r="A506" s="42">
        <v>516</v>
      </c>
      <c r="B506" s="64" t="s">
        <v>768</v>
      </c>
      <c r="C506" s="50" t="s">
        <v>19</v>
      </c>
      <c r="D506" s="66" t="s">
        <v>19</v>
      </c>
      <c r="E506" s="42" t="s">
        <v>19</v>
      </c>
      <c r="F506" s="42" t="b">
        <f t="shared" si="16"/>
        <v>1</v>
      </c>
      <c r="G506" s="42" t="b">
        <f t="shared" si="17"/>
        <v>1</v>
      </c>
    </row>
    <row r="507" spans="1:7">
      <c r="A507" s="42">
        <v>517</v>
      </c>
      <c r="B507" s="64" t="s">
        <v>769</v>
      </c>
      <c r="C507" s="50" t="s">
        <v>19</v>
      </c>
      <c r="D507" s="66" t="s">
        <v>19</v>
      </c>
      <c r="E507" s="42" t="s">
        <v>19</v>
      </c>
      <c r="F507" s="42" t="b">
        <f t="shared" si="16"/>
        <v>1</v>
      </c>
      <c r="G507" s="42" t="b">
        <f t="shared" si="17"/>
        <v>1</v>
      </c>
    </row>
    <row r="508" spans="1:7">
      <c r="A508" s="42">
        <v>518</v>
      </c>
      <c r="B508" s="64" t="s">
        <v>771</v>
      </c>
      <c r="C508" s="50" t="s">
        <v>19</v>
      </c>
      <c r="D508" s="66" t="s">
        <v>19</v>
      </c>
      <c r="E508" s="42" t="s">
        <v>19</v>
      </c>
      <c r="F508" s="42" t="b">
        <f t="shared" si="16"/>
        <v>1</v>
      </c>
      <c r="G508" s="42" t="b">
        <f t="shared" si="17"/>
        <v>1</v>
      </c>
    </row>
    <row r="509" spans="1:7">
      <c r="A509" s="42">
        <v>519</v>
      </c>
      <c r="B509" s="64" t="s">
        <v>772</v>
      </c>
      <c r="C509" s="50" t="s">
        <v>19</v>
      </c>
      <c r="D509" s="66" t="s">
        <v>19</v>
      </c>
      <c r="E509" s="42" t="s">
        <v>19</v>
      </c>
      <c r="F509" s="42" t="b">
        <f t="shared" si="16"/>
        <v>1</v>
      </c>
      <c r="G509" s="42" t="b">
        <f t="shared" si="17"/>
        <v>1</v>
      </c>
    </row>
    <row r="510" spans="1:7">
      <c r="A510" s="42">
        <v>520</v>
      </c>
      <c r="B510" s="64" t="s">
        <v>773</v>
      </c>
      <c r="C510" s="50" t="s">
        <v>19</v>
      </c>
      <c r="D510" s="66" t="s">
        <v>19</v>
      </c>
      <c r="E510" s="42" t="s">
        <v>19</v>
      </c>
      <c r="F510" s="42" t="b">
        <f t="shared" si="16"/>
        <v>1</v>
      </c>
      <c r="G510" s="42" t="b">
        <f t="shared" si="17"/>
        <v>1</v>
      </c>
    </row>
    <row r="511" spans="1:7">
      <c r="A511" s="42">
        <v>521</v>
      </c>
      <c r="B511" s="64" t="s">
        <v>774</v>
      </c>
      <c r="C511" s="50" t="s">
        <v>19</v>
      </c>
      <c r="D511" s="66" t="s">
        <v>19</v>
      </c>
      <c r="E511" s="42" t="s">
        <v>19</v>
      </c>
      <c r="F511" s="42" t="b">
        <f t="shared" si="16"/>
        <v>1</v>
      </c>
      <c r="G511" s="42" t="b">
        <f t="shared" si="17"/>
        <v>1</v>
      </c>
    </row>
    <row r="512" spans="1:7">
      <c r="A512" s="42">
        <v>522</v>
      </c>
      <c r="B512" s="64" t="s">
        <v>775</v>
      </c>
      <c r="C512" s="50" t="s">
        <v>19</v>
      </c>
      <c r="D512" s="66" t="s">
        <v>19</v>
      </c>
      <c r="E512" s="42" t="s">
        <v>19</v>
      </c>
      <c r="F512" s="42" t="b">
        <f t="shared" si="16"/>
        <v>1</v>
      </c>
      <c r="G512" s="42" t="b">
        <f t="shared" si="17"/>
        <v>1</v>
      </c>
    </row>
    <row r="513" spans="1:8">
      <c r="A513" s="42">
        <v>523</v>
      </c>
      <c r="B513" s="64" t="s">
        <v>776</v>
      </c>
      <c r="C513" s="50" t="s">
        <v>19</v>
      </c>
      <c r="D513" s="66" t="s">
        <v>19</v>
      </c>
      <c r="E513" s="42" t="s">
        <v>23</v>
      </c>
      <c r="F513" s="42" t="b">
        <f t="shared" si="16"/>
        <v>1</v>
      </c>
      <c r="G513" s="42" t="b">
        <f t="shared" si="17"/>
        <v>0</v>
      </c>
      <c r="H513" s="42" t="s">
        <v>19</v>
      </c>
    </row>
    <row r="514" spans="1:8">
      <c r="A514" s="42">
        <v>524</v>
      </c>
      <c r="B514" s="64" t="s">
        <v>777</v>
      </c>
      <c r="C514" s="50" t="s">
        <v>19</v>
      </c>
      <c r="D514" s="66" t="s">
        <v>19</v>
      </c>
      <c r="E514" s="42" t="s">
        <v>19</v>
      </c>
      <c r="F514" s="42" t="b">
        <f t="shared" si="16"/>
        <v>1</v>
      </c>
      <c r="G514" s="42" t="b">
        <f t="shared" si="17"/>
        <v>1</v>
      </c>
    </row>
    <row r="515" spans="1:8">
      <c r="A515" s="42">
        <v>525</v>
      </c>
      <c r="B515" s="64" t="s">
        <v>778</v>
      </c>
      <c r="C515" s="50" t="s">
        <v>19</v>
      </c>
      <c r="D515" s="66" t="s">
        <v>19</v>
      </c>
      <c r="E515" s="42" t="s">
        <v>19</v>
      </c>
      <c r="F515" s="42" t="b">
        <f t="shared" si="16"/>
        <v>1</v>
      </c>
      <c r="G515" s="42" t="b">
        <f t="shared" si="17"/>
        <v>1</v>
      </c>
    </row>
    <row r="516" spans="1:8">
      <c r="A516" s="42">
        <v>526</v>
      </c>
      <c r="B516" s="64" t="s">
        <v>779</v>
      </c>
      <c r="C516" s="50" t="s">
        <v>19</v>
      </c>
      <c r="D516" s="66" t="s">
        <v>19</v>
      </c>
      <c r="E516" s="42" t="s">
        <v>19</v>
      </c>
      <c r="F516" s="42" t="b">
        <f t="shared" si="16"/>
        <v>1</v>
      </c>
      <c r="G516" s="42" t="b">
        <f t="shared" si="17"/>
        <v>1</v>
      </c>
    </row>
    <row r="517" spans="1:8">
      <c r="A517" s="42">
        <v>527</v>
      </c>
      <c r="B517" s="64" t="s">
        <v>780</v>
      </c>
      <c r="C517" s="50" t="s">
        <v>19</v>
      </c>
      <c r="D517" s="66" t="s">
        <v>19</v>
      </c>
      <c r="E517" s="42" t="s">
        <v>19</v>
      </c>
      <c r="F517" s="42" t="b">
        <f t="shared" si="16"/>
        <v>1</v>
      </c>
      <c r="G517" s="42" t="b">
        <f t="shared" si="17"/>
        <v>1</v>
      </c>
    </row>
    <row r="518" spans="1:8">
      <c r="A518" s="42">
        <v>528</v>
      </c>
      <c r="B518" s="64" t="s">
        <v>781</v>
      </c>
      <c r="C518" s="50" t="s">
        <v>19</v>
      </c>
      <c r="D518" s="66" t="s">
        <v>19</v>
      </c>
      <c r="E518" s="42" t="s">
        <v>19</v>
      </c>
      <c r="F518" s="42" t="b">
        <f t="shared" si="16"/>
        <v>1</v>
      </c>
      <c r="G518" s="42" t="b">
        <f t="shared" si="17"/>
        <v>1</v>
      </c>
    </row>
    <row r="519" spans="1:8">
      <c r="A519" s="42">
        <v>529</v>
      </c>
      <c r="B519" s="64" t="s">
        <v>782</v>
      </c>
      <c r="C519" s="50" t="s">
        <v>1714</v>
      </c>
      <c r="D519" s="66" t="s">
        <v>23</v>
      </c>
      <c r="E519" s="42" t="s">
        <v>19</v>
      </c>
      <c r="F519" s="42" t="b">
        <f t="shared" si="16"/>
        <v>0</v>
      </c>
      <c r="G519" s="42" t="b">
        <f t="shared" si="17"/>
        <v>0</v>
      </c>
    </row>
    <row r="520" spans="1:8">
      <c r="A520" s="42">
        <v>530</v>
      </c>
      <c r="B520" s="64" t="s">
        <v>784</v>
      </c>
      <c r="C520" s="50" t="s">
        <v>19</v>
      </c>
      <c r="D520" s="66" t="s">
        <v>19</v>
      </c>
      <c r="E520" s="42" t="s">
        <v>3007</v>
      </c>
      <c r="F520" s="42" t="b">
        <f t="shared" si="16"/>
        <v>1</v>
      </c>
      <c r="G520" s="42" t="b">
        <f t="shared" si="17"/>
        <v>1</v>
      </c>
    </row>
    <row r="521" spans="1:8">
      <c r="A521" s="42">
        <v>531</v>
      </c>
      <c r="B521" s="64" t="s">
        <v>785</v>
      </c>
      <c r="C521" s="50" t="s">
        <v>19</v>
      </c>
      <c r="D521" s="66" t="s">
        <v>19</v>
      </c>
      <c r="E521" s="42" t="s">
        <v>19</v>
      </c>
      <c r="F521" s="42" t="b">
        <f t="shared" si="16"/>
        <v>1</v>
      </c>
      <c r="G521" s="42" t="b">
        <f t="shared" si="17"/>
        <v>1</v>
      </c>
    </row>
    <row r="522" spans="1:8">
      <c r="A522" s="42">
        <v>532</v>
      </c>
      <c r="B522" s="64" t="s">
        <v>786</v>
      </c>
      <c r="C522" s="50" t="s">
        <v>19</v>
      </c>
      <c r="D522" s="66" t="s">
        <v>19</v>
      </c>
      <c r="E522" s="42" t="s">
        <v>19</v>
      </c>
      <c r="F522" s="42" t="b">
        <f t="shared" si="16"/>
        <v>1</v>
      </c>
      <c r="G522" s="42" t="b">
        <f t="shared" si="17"/>
        <v>1</v>
      </c>
    </row>
    <row r="523" spans="1:8">
      <c r="A523" s="42">
        <v>533</v>
      </c>
      <c r="B523" s="64" t="s">
        <v>787</v>
      </c>
      <c r="C523" s="50" t="s">
        <v>19</v>
      </c>
      <c r="D523" s="66" t="s">
        <v>19</v>
      </c>
      <c r="E523" s="42" t="s">
        <v>19</v>
      </c>
      <c r="F523" s="42" t="b">
        <f t="shared" si="16"/>
        <v>1</v>
      </c>
      <c r="G523" s="42" t="b">
        <f t="shared" si="17"/>
        <v>1</v>
      </c>
    </row>
    <row r="524" spans="1:8">
      <c r="A524" s="42">
        <v>534</v>
      </c>
      <c r="B524" s="64" t="s">
        <v>788</v>
      </c>
      <c r="C524" s="50" t="s">
        <v>19</v>
      </c>
      <c r="D524" s="66" t="s">
        <v>19</v>
      </c>
      <c r="E524" s="42" t="s">
        <v>19</v>
      </c>
      <c r="F524" s="42" t="b">
        <f t="shared" si="16"/>
        <v>1</v>
      </c>
      <c r="G524" s="42" t="b">
        <f t="shared" si="17"/>
        <v>1</v>
      </c>
    </row>
    <row r="525" spans="1:8">
      <c r="A525" s="42">
        <v>535</v>
      </c>
      <c r="B525" s="64" t="s">
        <v>789</v>
      </c>
      <c r="C525" s="50" t="s">
        <v>19</v>
      </c>
      <c r="D525" s="66" t="s">
        <v>19</v>
      </c>
      <c r="E525" s="42" t="s">
        <v>19</v>
      </c>
      <c r="F525" s="42" t="b">
        <f t="shared" si="16"/>
        <v>1</v>
      </c>
      <c r="G525" s="42" t="b">
        <f t="shared" si="17"/>
        <v>1</v>
      </c>
    </row>
    <row r="526" spans="1:8">
      <c r="A526" s="42">
        <v>536</v>
      </c>
      <c r="B526" s="64" t="s">
        <v>790</v>
      </c>
      <c r="C526" s="50" t="s">
        <v>19</v>
      </c>
      <c r="D526" s="66" t="s">
        <v>19</v>
      </c>
      <c r="E526" s="42" t="s">
        <v>19</v>
      </c>
      <c r="F526" s="42" t="b">
        <f t="shared" si="16"/>
        <v>1</v>
      </c>
      <c r="G526" s="42" t="b">
        <f t="shared" si="17"/>
        <v>1</v>
      </c>
    </row>
    <row r="527" spans="1:8">
      <c r="A527" s="42">
        <v>537</v>
      </c>
      <c r="B527" s="64" t="s">
        <v>791</v>
      </c>
      <c r="C527" s="50" t="s">
        <v>19</v>
      </c>
      <c r="D527" s="66" t="s">
        <v>19</v>
      </c>
      <c r="E527" s="42" t="s">
        <v>19</v>
      </c>
      <c r="F527" s="42" t="b">
        <f t="shared" si="16"/>
        <v>1</v>
      </c>
      <c r="G527" s="42" t="b">
        <f t="shared" si="17"/>
        <v>1</v>
      </c>
    </row>
    <row r="528" spans="1:8">
      <c r="A528" s="42">
        <v>538</v>
      </c>
      <c r="B528" s="64" t="s">
        <v>792</v>
      </c>
      <c r="C528" s="50" t="s">
        <v>19</v>
      </c>
      <c r="D528" s="66" t="s">
        <v>19</v>
      </c>
      <c r="E528" s="42" t="s">
        <v>19</v>
      </c>
      <c r="F528" s="42" t="b">
        <f t="shared" si="16"/>
        <v>1</v>
      </c>
      <c r="G528" s="42" t="b">
        <f t="shared" si="17"/>
        <v>1</v>
      </c>
    </row>
    <row r="529" spans="1:8">
      <c r="A529" s="42">
        <v>539</v>
      </c>
      <c r="B529" s="64" t="s">
        <v>793</v>
      </c>
      <c r="C529" s="50" t="s">
        <v>19</v>
      </c>
      <c r="D529" s="66" t="s">
        <v>19</v>
      </c>
      <c r="E529" s="42" t="s">
        <v>19</v>
      </c>
      <c r="F529" s="42" t="b">
        <f t="shared" si="16"/>
        <v>1</v>
      </c>
      <c r="G529" s="42" t="b">
        <f t="shared" si="17"/>
        <v>1</v>
      </c>
    </row>
    <row r="530" spans="1:8">
      <c r="A530" s="42">
        <v>540</v>
      </c>
      <c r="B530" s="64" t="s">
        <v>794</v>
      </c>
      <c r="C530" s="50" t="s">
        <v>19</v>
      </c>
      <c r="D530" s="66" t="s">
        <v>19</v>
      </c>
      <c r="E530" s="42" t="s">
        <v>19</v>
      </c>
      <c r="F530" s="42" t="b">
        <f t="shared" si="16"/>
        <v>1</v>
      </c>
      <c r="G530" s="42" t="b">
        <f t="shared" si="17"/>
        <v>1</v>
      </c>
    </row>
    <row r="531" spans="1:8">
      <c r="A531" s="42">
        <v>541</v>
      </c>
      <c r="B531" s="64" t="s">
        <v>795</v>
      </c>
      <c r="C531" s="50" t="s">
        <v>19</v>
      </c>
      <c r="D531" s="66" t="s">
        <v>19</v>
      </c>
      <c r="E531" s="42" t="s">
        <v>19</v>
      </c>
      <c r="F531" s="42" t="b">
        <f t="shared" si="16"/>
        <v>1</v>
      </c>
      <c r="G531" s="42" t="b">
        <f t="shared" si="17"/>
        <v>1</v>
      </c>
    </row>
    <row r="532" spans="1:8">
      <c r="A532" s="42">
        <v>542</v>
      </c>
      <c r="B532" s="64" t="s">
        <v>796</v>
      </c>
      <c r="C532" s="50" t="s">
        <v>19</v>
      </c>
      <c r="D532" s="66" t="s">
        <v>19</v>
      </c>
      <c r="E532" s="42" t="s">
        <v>19</v>
      </c>
      <c r="F532" s="42" t="b">
        <f t="shared" si="16"/>
        <v>1</v>
      </c>
      <c r="G532" s="42" t="b">
        <f t="shared" si="17"/>
        <v>1</v>
      </c>
    </row>
    <row r="533" spans="1:8">
      <c r="A533" s="42">
        <v>543</v>
      </c>
      <c r="B533" s="64" t="s">
        <v>799</v>
      </c>
      <c r="C533" s="50" t="s">
        <v>19</v>
      </c>
      <c r="D533" s="66" t="s">
        <v>19</v>
      </c>
      <c r="E533" s="42" t="s">
        <v>19</v>
      </c>
      <c r="F533" s="42" t="b">
        <f t="shared" si="16"/>
        <v>1</v>
      </c>
      <c r="G533" s="42" t="b">
        <f t="shared" si="17"/>
        <v>1</v>
      </c>
    </row>
    <row r="534" spans="1:8">
      <c r="A534" s="42">
        <v>544</v>
      </c>
      <c r="B534" s="64" t="s">
        <v>800</v>
      </c>
      <c r="C534" s="50" t="s">
        <v>19</v>
      </c>
      <c r="D534" s="66" t="s">
        <v>19</v>
      </c>
      <c r="E534" s="42" t="s">
        <v>19</v>
      </c>
      <c r="F534" s="42" t="b">
        <f t="shared" si="16"/>
        <v>1</v>
      </c>
      <c r="G534" s="42" t="b">
        <f t="shared" si="17"/>
        <v>1</v>
      </c>
    </row>
    <row r="535" spans="1:8">
      <c r="A535" s="42">
        <v>545</v>
      </c>
      <c r="B535" s="64" t="s">
        <v>801</v>
      </c>
      <c r="C535" s="50" t="s">
        <v>19</v>
      </c>
      <c r="D535" s="66" t="s">
        <v>19</v>
      </c>
      <c r="E535" s="42" t="s">
        <v>19</v>
      </c>
      <c r="F535" s="42" t="b">
        <f t="shared" si="16"/>
        <v>1</v>
      </c>
      <c r="G535" s="42" t="b">
        <f t="shared" si="17"/>
        <v>1</v>
      </c>
    </row>
    <row r="536" spans="1:8">
      <c r="A536" s="42">
        <v>546</v>
      </c>
      <c r="B536" s="64" t="s">
        <v>802</v>
      </c>
      <c r="C536" s="50" t="s">
        <v>19</v>
      </c>
      <c r="D536" s="66" t="s">
        <v>19</v>
      </c>
      <c r="E536" s="42" t="s">
        <v>19</v>
      </c>
      <c r="F536" s="42" t="b">
        <f t="shared" si="16"/>
        <v>1</v>
      </c>
      <c r="G536" s="42" t="b">
        <f t="shared" si="17"/>
        <v>1</v>
      </c>
    </row>
    <row r="537" spans="1:8">
      <c r="A537" s="42">
        <v>547</v>
      </c>
      <c r="B537" s="64" t="s">
        <v>803</v>
      </c>
      <c r="C537" s="50" t="s">
        <v>19</v>
      </c>
      <c r="D537" s="66" t="s">
        <v>19</v>
      </c>
      <c r="E537" s="42" t="s">
        <v>19</v>
      </c>
      <c r="F537" s="42" t="b">
        <f t="shared" si="16"/>
        <v>1</v>
      </c>
      <c r="G537" s="42" t="b">
        <f t="shared" si="17"/>
        <v>1</v>
      </c>
    </row>
    <row r="538" spans="1:8">
      <c r="A538" s="42">
        <v>548</v>
      </c>
      <c r="B538" s="64" t="s">
        <v>804</v>
      </c>
      <c r="C538" s="50" t="s">
        <v>19</v>
      </c>
      <c r="D538" s="66" t="s">
        <v>19</v>
      </c>
      <c r="E538" s="42" t="s">
        <v>19</v>
      </c>
      <c r="F538" s="42" t="b">
        <f t="shared" si="16"/>
        <v>1</v>
      </c>
      <c r="G538" s="42" t="b">
        <f t="shared" si="17"/>
        <v>1</v>
      </c>
    </row>
    <row r="539" spans="1:8">
      <c r="A539" s="42">
        <v>549</v>
      </c>
      <c r="B539" s="64" t="s">
        <v>805</v>
      </c>
      <c r="C539" s="50" t="s">
        <v>19</v>
      </c>
      <c r="D539" s="66" t="s">
        <v>19</v>
      </c>
      <c r="E539" s="42" t="s">
        <v>19</v>
      </c>
      <c r="F539" s="42" t="b">
        <f t="shared" si="16"/>
        <v>1</v>
      </c>
      <c r="G539" s="42" t="b">
        <f t="shared" si="17"/>
        <v>1</v>
      </c>
    </row>
    <row r="540" spans="1:8">
      <c r="A540" s="42">
        <v>550</v>
      </c>
      <c r="B540" s="64" t="s">
        <v>806</v>
      </c>
      <c r="C540" s="50" t="s">
        <v>19</v>
      </c>
      <c r="D540" s="66" t="s">
        <v>19</v>
      </c>
      <c r="E540" s="42" t="s">
        <v>19</v>
      </c>
      <c r="F540" s="42" t="b">
        <f t="shared" si="16"/>
        <v>1</v>
      </c>
      <c r="G540" s="42" t="b">
        <f t="shared" si="17"/>
        <v>1</v>
      </c>
    </row>
    <row r="541" spans="1:8">
      <c r="A541" s="42">
        <v>551</v>
      </c>
      <c r="B541" s="64" t="s">
        <v>807</v>
      </c>
      <c r="C541" s="50" t="s">
        <v>23</v>
      </c>
      <c r="D541" s="66" t="s">
        <v>23</v>
      </c>
      <c r="E541" s="42" t="s">
        <v>23</v>
      </c>
      <c r="F541" s="42" t="b">
        <f t="shared" si="16"/>
        <v>1</v>
      </c>
      <c r="G541" s="42" t="b">
        <f t="shared" si="17"/>
        <v>1</v>
      </c>
      <c r="H541" s="42" t="s">
        <v>23</v>
      </c>
    </row>
    <row r="542" spans="1:8">
      <c r="A542" s="42">
        <v>552</v>
      </c>
      <c r="B542" s="64" t="s">
        <v>809</v>
      </c>
      <c r="C542" s="50" t="s">
        <v>19</v>
      </c>
      <c r="D542" s="66" t="s">
        <v>19</v>
      </c>
      <c r="E542" s="42" t="s">
        <v>19</v>
      </c>
      <c r="F542" s="42" t="b">
        <f t="shared" si="16"/>
        <v>1</v>
      </c>
      <c r="G542" s="42" t="b">
        <f t="shared" si="17"/>
        <v>1</v>
      </c>
    </row>
    <row r="543" spans="1:8">
      <c r="A543" s="42">
        <v>553</v>
      </c>
      <c r="B543" s="64" t="s">
        <v>810</v>
      </c>
      <c r="C543" s="50" t="s">
        <v>19</v>
      </c>
      <c r="D543" s="66" t="s">
        <v>19</v>
      </c>
      <c r="E543" s="42" t="s">
        <v>19</v>
      </c>
      <c r="F543" s="42" t="b">
        <f t="shared" si="16"/>
        <v>1</v>
      </c>
      <c r="G543" s="42" t="b">
        <f t="shared" si="17"/>
        <v>1</v>
      </c>
    </row>
    <row r="544" spans="1:8">
      <c r="A544" s="42">
        <v>554</v>
      </c>
      <c r="B544" s="64" t="s">
        <v>811</v>
      </c>
      <c r="C544" s="50" t="s">
        <v>19</v>
      </c>
      <c r="D544" s="66" t="s">
        <v>19</v>
      </c>
      <c r="E544" s="42" t="s">
        <v>19</v>
      </c>
      <c r="F544" s="42" t="b">
        <f t="shared" si="16"/>
        <v>1</v>
      </c>
      <c r="G544" s="42" t="b">
        <f t="shared" si="17"/>
        <v>1</v>
      </c>
    </row>
    <row r="545" spans="1:8">
      <c r="A545" s="42">
        <v>555</v>
      </c>
      <c r="B545" s="64" t="s">
        <v>812</v>
      </c>
      <c r="C545" s="50" t="s">
        <v>19</v>
      </c>
      <c r="D545" s="66" t="s">
        <v>19</v>
      </c>
      <c r="E545" s="42" t="s">
        <v>19</v>
      </c>
      <c r="F545" s="42" t="b">
        <f t="shared" si="16"/>
        <v>1</v>
      </c>
      <c r="G545" s="42" t="b">
        <f t="shared" si="17"/>
        <v>1</v>
      </c>
    </row>
    <row r="546" spans="1:8">
      <c r="A546" s="42">
        <v>556</v>
      </c>
      <c r="B546" s="64" t="s">
        <v>813</v>
      </c>
      <c r="C546" s="50" t="s">
        <v>19</v>
      </c>
      <c r="D546" s="66" t="s">
        <v>19</v>
      </c>
      <c r="E546" s="42" t="s">
        <v>19</v>
      </c>
      <c r="F546" s="42" t="b">
        <f t="shared" si="16"/>
        <v>1</v>
      </c>
      <c r="G546" s="42" t="b">
        <f t="shared" si="17"/>
        <v>1</v>
      </c>
    </row>
    <row r="547" spans="1:8">
      <c r="A547" s="42">
        <v>557</v>
      </c>
      <c r="B547" s="64" t="s">
        <v>814</v>
      </c>
      <c r="C547" s="50" t="s">
        <v>19</v>
      </c>
      <c r="D547" s="66" t="s">
        <v>19</v>
      </c>
      <c r="E547" s="42" t="s">
        <v>19</v>
      </c>
      <c r="F547" s="42" t="b">
        <f t="shared" si="16"/>
        <v>1</v>
      </c>
      <c r="G547" s="42" t="b">
        <f t="shared" si="17"/>
        <v>1</v>
      </c>
    </row>
    <row r="548" spans="1:8">
      <c r="A548" s="42">
        <v>559</v>
      </c>
      <c r="B548" s="64" t="s">
        <v>816</v>
      </c>
      <c r="C548" s="50" t="s">
        <v>19</v>
      </c>
      <c r="D548" s="66" t="s">
        <v>19</v>
      </c>
      <c r="E548" s="42" t="s">
        <v>19</v>
      </c>
      <c r="F548" s="42" t="b">
        <f t="shared" si="16"/>
        <v>1</v>
      </c>
      <c r="G548" s="42" t="b">
        <f t="shared" si="17"/>
        <v>1</v>
      </c>
    </row>
    <row r="549" spans="1:8">
      <c r="A549" s="42">
        <v>560</v>
      </c>
      <c r="B549" s="64" t="s">
        <v>817</v>
      </c>
      <c r="C549" s="50" t="s">
        <v>19</v>
      </c>
      <c r="D549" s="66" t="s">
        <v>19</v>
      </c>
      <c r="E549" s="42" t="s">
        <v>19</v>
      </c>
      <c r="F549" s="42" t="b">
        <f t="shared" si="16"/>
        <v>1</v>
      </c>
      <c r="G549" s="42" t="b">
        <f t="shared" si="17"/>
        <v>1</v>
      </c>
    </row>
    <row r="550" spans="1:8">
      <c r="A550" s="42">
        <v>561</v>
      </c>
      <c r="B550" s="64" t="s">
        <v>818</v>
      </c>
      <c r="C550" s="50" t="s">
        <v>19</v>
      </c>
      <c r="D550" s="66" t="s">
        <v>19</v>
      </c>
      <c r="E550" s="42" t="s">
        <v>19</v>
      </c>
      <c r="F550" s="42" t="b">
        <f t="shared" si="16"/>
        <v>1</v>
      </c>
      <c r="G550" s="42" t="b">
        <f t="shared" si="17"/>
        <v>1</v>
      </c>
    </row>
    <row r="551" spans="1:8">
      <c r="A551" s="42">
        <v>562</v>
      </c>
      <c r="B551" s="64" t="s">
        <v>820</v>
      </c>
      <c r="C551" s="50" t="s">
        <v>19</v>
      </c>
      <c r="D551" s="66" t="s">
        <v>19</v>
      </c>
      <c r="E551" s="42" t="s">
        <v>19</v>
      </c>
      <c r="F551" s="42" t="b">
        <f t="shared" si="16"/>
        <v>1</v>
      </c>
      <c r="G551" s="42" t="b">
        <f t="shared" si="17"/>
        <v>1</v>
      </c>
    </row>
    <row r="552" spans="1:8">
      <c r="A552" s="42">
        <v>563</v>
      </c>
      <c r="B552" s="64" t="s">
        <v>821</v>
      </c>
      <c r="C552" s="50" t="s">
        <v>1714</v>
      </c>
      <c r="D552" s="66" t="s">
        <v>23</v>
      </c>
      <c r="E552" s="42" t="s">
        <v>23</v>
      </c>
      <c r="F552" s="42" t="b">
        <f t="shared" si="16"/>
        <v>0</v>
      </c>
      <c r="G552" s="42" t="b">
        <f t="shared" si="17"/>
        <v>1</v>
      </c>
      <c r="H552" s="42" t="s">
        <v>23</v>
      </c>
    </row>
    <row r="553" spans="1:8">
      <c r="A553" s="42">
        <v>564</v>
      </c>
      <c r="B553" s="64" t="s">
        <v>822</v>
      </c>
      <c r="C553" s="50" t="s">
        <v>19</v>
      </c>
      <c r="D553" s="66" t="s">
        <v>19</v>
      </c>
      <c r="E553" s="42" t="s">
        <v>19</v>
      </c>
      <c r="F553" s="42" t="b">
        <f t="shared" si="16"/>
        <v>1</v>
      </c>
      <c r="G553" s="42" t="b">
        <f t="shared" si="17"/>
        <v>1</v>
      </c>
    </row>
    <row r="554" spans="1:8">
      <c r="A554" s="42">
        <v>565</v>
      </c>
      <c r="B554" s="64" t="s">
        <v>823</v>
      </c>
      <c r="C554" s="50" t="s">
        <v>19</v>
      </c>
      <c r="D554" s="66" t="s">
        <v>19</v>
      </c>
      <c r="E554" s="42" t="s">
        <v>19</v>
      </c>
      <c r="F554" s="42" t="b">
        <f t="shared" si="16"/>
        <v>1</v>
      </c>
      <c r="G554" s="42" t="b">
        <f t="shared" si="17"/>
        <v>1</v>
      </c>
    </row>
    <row r="555" spans="1:8">
      <c r="A555" s="42">
        <v>566</v>
      </c>
      <c r="B555" s="64" t="s">
        <v>824</v>
      </c>
      <c r="C555" s="50" t="s">
        <v>19</v>
      </c>
      <c r="D555" s="66" t="s">
        <v>19</v>
      </c>
      <c r="E555" s="42" t="s">
        <v>19</v>
      </c>
      <c r="F555" s="42" t="b">
        <f t="shared" si="16"/>
        <v>1</v>
      </c>
      <c r="G555" s="42" t="b">
        <f t="shared" si="17"/>
        <v>1</v>
      </c>
    </row>
    <row r="556" spans="1:8">
      <c r="A556" s="42">
        <v>568</v>
      </c>
      <c r="B556" s="64" t="s">
        <v>828</v>
      </c>
      <c r="C556" s="50" t="s">
        <v>19</v>
      </c>
      <c r="D556" s="66" t="s">
        <v>19</v>
      </c>
      <c r="E556" s="42" t="s">
        <v>19</v>
      </c>
      <c r="F556" s="42" t="b">
        <f t="shared" si="16"/>
        <v>1</v>
      </c>
      <c r="G556" s="42" t="b">
        <f t="shared" si="17"/>
        <v>1</v>
      </c>
    </row>
    <row r="557" spans="1:8">
      <c r="A557" s="42">
        <v>569</v>
      </c>
      <c r="B557" s="64" t="s">
        <v>829</v>
      </c>
      <c r="C557" s="50" t="s">
        <v>23</v>
      </c>
      <c r="D557" s="66" t="s">
        <v>19</v>
      </c>
      <c r="E557" s="42" t="s">
        <v>19</v>
      </c>
      <c r="F557" s="42" t="b">
        <f t="shared" si="16"/>
        <v>0</v>
      </c>
      <c r="G557" s="42" t="b">
        <f t="shared" si="17"/>
        <v>1</v>
      </c>
    </row>
    <row r="558" spans="1:8">
      <c r="A558" s="42">
        <v>570</v>
      </c>
      <c r="B558" s="64" t="s">
        <v>831</v>
      </c>
      <c r="C558" s="50" t="s">
        <v>19</v>
      </c>
      <c r="D558" s="66" t="s">
        <v>19</v>
      </c>
      <c r="E558" s="42" t="s">
        <v>19</v>
      </c>
      <c r="F558" s="42" t="b">
        <f t="shared" si="16"/>
        <v>1</v>
      </c>
      <c r="G558" s="42" t="b">
        <f t="shared" si="17"/>
        <v>1</v>
      </c>
    </row>
    <row r="559" spans="1:8">
      <c r="A559" s="42">
        <v>571</v>
      </c>
      <c r="B559" s="64" t="s">
        <v>832</v>
      </c>
      <c r="C559" s="50" t="s">
        <v>19</v>
      </c>
      <c r="D559" s="66" t="s">
        <v>19</v>
      </c>
      <c r="E559" s="42" t="s">
        <v>19</v>
      </c>
      <c r="F559" s="42" t="b">
        <f t="shared" si="16"/>
        <v>1</v>
      </c>
      <c r="G559" s="42" t="b">
        <f t="shared" si="17"/>
        <v>1</v>
      </c>
    </row>
    <row r="560" spans="1:8">
      <c r="A560" s="42">
        <v>572</v>
      </c>
      <c r="B560" s="64" t="s">
        <v>833</v>
      </c>
      <c r="C560" s="50" t="s">
        <v>19</v>
      </c>
      <c r="D560" s="66" t="s">
        <v>19</v>
      </c>
      <c r="E560" s="42" t="s">
        <v>19</v>
      </c>
      <c r="F560" s="42" t="b">
        <f t="shared" si="16"/>
        <v>1</v>
      </c>
      <c r="G560" s="42" t="b">
        <f t="shared" si="17"/>
        <v>1</v>
      </c>
    </row>
    <row r="561" spans="1:8">
      <c r="A561" s="42">
        <v>573</v>
      </c>
      <c r="B561" s="64" t="s">
        <v>834</v>
      </c>
      <c r="C561" s="50" t="s">
        <v>19</v>
      </c>
      <c r="D561" s="66" t="s">
        <v>19</v>
      </c>
      <c r="E561" s="42" t="s">
        <v>19</v>
      </c>
      <c r="F561" s="42" t="b">
        <f t="shared" si="16"/>
        <v>1</v>
      </c>
      <c r="G561" s="42" t="b">
        <f t="shared" si="17"/>
        <v>1</v>
      </c>
    </row>
    <row r="562" spans="1:8">
      <c r="A562" s="42">
        <v>574</v>
      </c>
      <c r="B562" s="64" t="s">
        <v>835</v>
      </c>
      <c r="C562" s="50" t="s">
        <v>19</v>
      </c>
      <c r="D562" s="66" t="s">
        <v>19</v>
      </c>
      <c r="E562" s="42" t="s">
        <v>19</v>
      </c>
      <c r="F562" s="42" t="b">
        <f t="shared" si="16"/>
        <v>1</v>
      </c>
      <c r="G562" s="42" t="b">
        <f t="shared" si="17"/>
        <v>1</v>
      </c>
    </row>
    <row r="563" spans="1:8">
      <c r="A563" s="42">
        <v>575</v>
      </c>
      <c r="B563" s="64" t="s">
        <v>836</v>
      </c>
      <c r="C563" s="50" t="s">
        <v>19</v>
      </c>
      <c r="D563" s="66" t="s">
        <v>19</v>
      </c>
      <c r="E563" s="42" t="s">
        <v>19</v>
      </c>
      <c r="F563" s="42" t="b">
        <f t="shared" si="16"/>
        <v>1</v>
      </c>
      <c r="G563" s="42" t="b">
        <f t="shared" si="17"/>
        <v>1</v>
      </c>
    </row>
    <row r="564" spans="1:8">
      <c r="A564" s="42">
        <v>577</v>
      </c>
      <c r="B564" s="64" t="s">
        <v>838</v>
      </c>
      <c r="C564" s="50" t="s">
        <v>19</v>
      </c>
      <c r="D564" s="66" t="s">
        <v>19</v>
      </c>
      <c r="E564" s="42" t="s">
        <v>19</v>
      </c>
      <c r="F564" s="42" t="b">
        <f t="shared" ref="F564:F624" si="18">C564=D564</f>
        <v>1</v>
      </c>
      <c r="G564" s="42" t="b">
        <f t="shared" ref="G564:G624" si="19">D564=E564</f>
        <v>1</v>
      </c>
    </row>
    <row r="565" spans="1:8">
      <c r="A565" s="42">
        <v>578</v>
      </c>
      <c r="B565" s="64" t="s">
        <v>839</v>
      </c>
      <c r="C565" s="50" t="s">
        <v>19</v>
      </c>
      <c r="D565" s="66" t="s">
        <v>19</v>
      </c>
      <c r="E565" s="42" t="s">
        <v>19</v>
      </c>
      <c r="F565" s="42" t="b">
        <f t="shared" si="18"/>
        <v>1</v>
      </c>
      <c r="G565" s="42" t="b">
        <f t="shared" si="19"/>
        <v>1</v>
      </c>
    </row>
    <row r="566" spans="1:8">
      <c r="A566" s="42">
        <v>579</v>
      </c>
      <c r="B566" s="64" t="s">
        <v>840</v>
      </c>
      <c r="C566" s="50" t="s">
        <v>19</v>
      </c>
      <c r="D566" s="66" t="s">
        <v>19</v>
      </c>
      <c r="E566" s="42" t="s">
        <v>19</v>
      </c>
      <c r="F566" s="42" t="b">
        <f t="shared" si="18"/>
        <v>1</v>
      </c>
      <c r="G566" s="42" t="b">
        <f t="shared" si="19"/>
        <v>1</v>
      </c>
    </row>
    <row r="567" spans="1:8">
      <c r="A567" s="42">
        <v>580</v>
      </c>
      <c r="B567" s="64" t="s">
        <v>842</v>
      </c>
      <c r="C567" s="50" t="s">
        <v>19</v>
      </c>
      <c r="D567" s="66" t="s">
        <v>19</v>
      </c>
      <c r="E567" s="42" t="s">
        <v>19</v>
      </c>
      <c r="F567" s="42" t="b">
        <f t="shared" si="18"/>
        <v>1</v>
      </c>
      <c r="G567" s="42" t="b">
        <f t="shared" si="19"/>
        <v>1</v>
      </c>
    </row>
    <row r="568" spans="1:8">
      <c r="A568" s="42">
        <v>581</v>
      </c>
      <c r="B568" s="64" t="s">
        <v>843</v>
      </c>
      <c r="C568" s="50" t="s">
        <v>19</v>
      </c>
      <c r="D568" s="66" t="s">
        <v>19</v>
      </c>
      <c r="E568" s="42" t="s">
        <v>19</v>
      </c>
      <c r="F568" s="42" t="b">
        <f t="shared" si="18"/>
        <v>1</v>
      </c>
      <c r="G568" s="42" t="b">
        <f t="shared" si="19"/>
        <v>1</v>
      </c>
    </row>
    <row r="569" spans="1:8">
      <c r="A569" s="42">
        <v>582</v>
      </c>
      <c r="B569" s="64" t="s">
        <v>844</v>
      </c>
      <c r="C569" s="50" t="s">
        <v>19</v>
      </c>
      <c r="D569" s="66" t="s">
        <v>19</v>
      </c>
      <c r="E569" s="42" t="s">
        <v>19</v>
      </c>
      <c r="F569" s="42" t="b">
        <f t="shared" si="18"/>
        <v>1</v>
      </c>
      <c r="G569" s="42" t="b">
        <f t="shared" si="19"/>
        <v>1</v>
      </c>
    </row>
    <row r="570" spans="1:8">
      <c r="A570" s="42">
        <v>583</v>
      </c>
      <c r="B570" s="64" t="s">
        <v>845</v>
      </c>
      <c r="C570" s="50" t="s">
        <v>19</v>
      </c>
      <c r="D570" s="66" t="s">
        <v>19</v>
      </c>
      <c r="E570" s="42" t="s">
        <v>19</v>
      </c>
      <c r="F570" s="42" t="b">
        <f t="shared" si="18"/>
        <v>1</v>
      </c>
      <c r="G570" s="42" t="b">
        <f t="shared" si="19"/>
        <v>1</v>
      </c>
    </row>
    <row r="571" spans="1:8">
      <c r="A571" s="42">
        <v>584</v>
      </c>
      <c r="B571" s="64" t="s">
        <v>846</v>
      </c>
      <c r="C571" s="50" t="s">
        <v>19</v>
      </c>
      <c r="D571" s="66" t="s">
        <v>19</v>
      </c>
      <c r="E571" s="42" t="s">
        <v>19</v>
      </c>
      <c r="F571" s="42" t="b">
        <f t="shared" si="18"/>
        <v>1</v>
      </c>
      <c r="G571" s="42" t="b">
        <f t="shared" si="19"/>
        <v>1</v>
      </c>
    </row>
    <row r="572" spans="1:8">
      <c r="A572" s="42">
        <v>585</v>
      </c>
      <c r="B572" s="64" t="s">
        <v>847</v>
      </c>
      <c r="C572" s="50" t="s">
        <v>19</v>
      </c>
      <c r="D572" s="66" t="s">
        <v>19</v>
      </c>
      <c r="E572" s="42" t="s">
        <v>19</v>
      </c>
      <c r="F572" s="42" t="b">
        <f t="shared" si="18"/>
        <v>1</v>
      </c>
      <c r="G572" s="42" t="b">
        <f t="shared" si="19"/>
        <v>1</v>
      </c>
    </row>
    <row r="573" spans="1:8">
      <c r="A573" s="42">
        <v>586</v>
      </c>
      <c r="B573" s="64" t="s">
        <v>848</v>
      </c>
      <c r="C573" s="50" t="s">
        <v>19</v>
      </c>
      <c r="D573" s="66" t="s">
        <v>23</v>
      </c>
      <c r="E573" s="42" t="s">
        <v>23</v>
      </c>
      <c r="F573" s="42" t="b">
        <f t="shared" si="18"/>
        <v>0</v>
      </c>
      <c r="G573" s="42" t="b">
        <f t="shared" si="19"/>
        <v>1</v>
      </c>
      <c r="H573" s="42" t="s">
        <v>19</v>
      </c>
    </row>
    <row r="574" spans="1:8">
      <c r="A574" s="42">
        <v>587</v>
      </c>
      <c r="B574" s="64" t="s">
        <v>850</v>
      </c>
      <c r="C574" s="50" t="s">
        <v>19</v>
      </c>
      <c r="D574" s="66" t="s">
        <v>19</v>
      </c>
      <c r="E574" s="42" t="s">
        <v>19</v>
      </c>
      <c r="F574" s="42" t="b">
        <f t="shared" si="18"/>
        <v>1</v>
      </c>
      <c r="G574" s="42" t="b">
        <f t="shared" si="19"/>
        <v>1</v>
      </c>
    </row>
    <row r="575" spans="1:8">
      <c r="A575" s="42">
        <v>588</v>
      </c>
      <c r="B575" s="64" t="s">
        <v>851</v>
      </c>
      <c r="C575" s="50" t="s">
        <v>19</v>
      </c>
      <c r="D575" s="66" t="s">
        <v>19</v>
      </c>
      <c r="E575" s="42" t="s">
        <v>19</v>
      </c>
      <c r="F575" s="42" t="b">
        <f t="shared" si="18"/>
        <v>1</v>
      </c>
      <c r="G575" s="42" t="b">
        <f t="shared" si="19"/>
        <v>1</v>
      </c>
    </row>
    <row r="576" spans="1:8">
      <c r="A576" s="42">
        <v>590</v>
      </c>
      <c r="B576" s="64" t="s">
        <v>854</v>
      </c>
      <c r="C576" s="50" t="s">
        <v>19</v>
      </c>
      <c r="D576" s="66" t="s">
        <v>19</v>
      </c>
      <c r="E576" s="42" t="s">
        <v>19</v>
      </c>
      <c r="F576" s="42" t="b">
        <f t="shared" si="18"/>
        <v>1</v>
      </c>
      <c r="G576" s="42" t="b">
        <f t="shared" si="19"/>
        <v>1</v>
      </c>
    </row>
    <row r="577" spans="1:7">
      <c r="A577" s="42">
        <v>591</v>
      </c>
      <c r="B577" s="64" t="s">
        <v>855</v>
      </c>
      <c r="C577" s="50" t="s">
        <v>19</v>
      </c>
      <c r="D577" s="66" t="s">
        <v>19</v>
      </c>
      <c r="E577" s="42" t="s">
        <v>19</v>
      </c>
      <c r="F577" s="42" t="b">
        <f t="shared" si="18"/>
        <v>1</v>
      </c>
      <c r="G577" s="42" t="b">
        <f t="shared" si="19"/>
        <v>1</v>
      </c>
    </row>
    <row r="578" spans="1:7">
      <c r="A578" s="42">
        <v>592</v>
      </c>
      <c r="B578" s="64" t="s">
        <v>856</v>
      </c>
      <c r="C578" s="50" t="s">
        <v>19</v>
      </c>
      <c r="D578" s="66" t="s">
        <v>19</v>
      </c>
      <c r="E578" s="42" t="s">
        <v>19</v>
      </c>
      <c r="F578" s="42" t="b">
        <f t="shared" si="18"/>
        <v>1</v>
      </c>
      <c r="G578" s="42" t="b">
        <f t="shared" si="19"/>
        <v>1</v>
      </c>
    </row>
    <row r="579" spans="1:7">
      <c r="A579" s="42">
        <v>593</v>
      </c>
      <c r="B579" s="64" t="s">
        <v>857</v>
      </c>
      <c r="C579" s="50" t="s">
        <v>19</v>
      </c>
      <c r="D579" s="66" t="s">
        <v>19</v>
      </c>
      <c r="E579" s="42" t="s">
        <v>19</v>
      </c>
      <c r="F579" s="42" t="b">
        <f t="shared" si="18"/>
        <v>1</v>
      </c>
      <c r="G579" s="42" t="b">
        <f t="shared" si="19"/>
        <v>1</v>
      </c>
    </row>
    <row r="580" spans="1:7">
      <c r="A580" s="42">
        <v>594</v>
      </c>
      <c r="B580" s="64" t="s">
        <v>858</v>
      </c>
      <c r="C580" s="50" t="s">
        <v>19</v>
      </c>
      <c r="D580" s="66" t="s">
        <v>19</v>
      </c>
      <c r="E580" s="42" t="s">
        <v>19</v>
      </c>
      <c r="F580" s="42" t="b">
        <f t="shared" si="18"/>
        <v>1</v>
      </c>
      <c r="G580" s="42" t="b">
        <f t="shared" si="19"/>
        <v>1</v>
      </c>
    </row>
    <row r="581" spans="1:7">
      <c r="A581" s="42">
        <v>596</v>
      </c>
      <c r="B581" s="64" t="s">
        <v>860</v>
      </c>
      <c r="C581" s="50" t="s">
        <v>19</v>
      </c>
      <c r="D581" s="66" t="s">
        <v>19</v>
      </c>
      <c r="E581" s="42" t="s">
        <v>19</v>
      </c>
      <c r="F581" s="42" t="b">
        <f t="shared" si="18"/>
        <v>1</v>
      </c>
      <c r="G581" s="42" t="b">
        <f t="shared" si="19"/>
        <v>1</v>
      </c>
    </row>
    <row r="582" spans="1:7">
      <c r="A582" s="42">
        <v>597</v>
      </c>
      <c r="B582" s="64" t="s">
        <v>861</v>
      </c>
      <c r="C582" s="50" t="s">
        <v>19</v>
      </c>
      <c r="D582" s="66" t="s">
        <v>19</v>
      </c>
      <c r="E582" s="42" t="s">
        <v>19</v>
      </c>
      <c r="F582" s="42" t="b">
        <f t="shared" si="18"/>
        <v>1</v>
      </c>
      <c r="G582" s="42" t="b">
        <f t="shared" si="19"/>
        <v>1</v>
      </c>
    </row>
    <row r="583" spans="1:7">
      <c r="A583" s="42">
        <v>598</v>
      </c>
      <c r="B583" s="64" t="s">
        <v>862</v>
      </c>
      <c r="C583" s="50" t="s">
        <v>19</v>
      </c>
      <c r="D583" s="66" t="s">
        <v>19</v>
      </c>
      <c r="E583" s="42" t="s">
        <v>19</v>
      </c>
      <c r="F583" s="42" t="b">
        <f t="shared" si="18"/>
        <v>1</v>
      </c>
      <c r="G583" s="42" t="b">
        <f t="shared" si="19"/>
        <v>1</v>
      </c>
    </row>
    <row r="584" spans="1:7">
      <c r="A584" s="42">
        <v>599</v>
      </c>
      <c r="B584" s="64" t="s">
        <v>863</v>
      </c>
      <c r="C584" s="50" t="s">
        <v>19</v>
      </c>
      <c r="D584" s="66" t="s">
        <v>19</v>
      </c>
      <c r="E584" s="42" t="s">
        <v>19</v>
      </c>
      <c r="F584" s="42" t="b">
        <f t="shared" si="18"/>
        <v>1</v>
      </c>
      <c r="G584" s="42" t="b">
        <f t="shared" si="19"/>
        <v>1</v>
      </c>
    </row>
    <row r="585" spans="1:7">
      <c r="A585" s="42">
        <v>600</v>
      </c>
      <c r="B585" s="64" t="s">
        <v>864</v>
      </c>
      <c r="C585" s="50" t="s">
        <v>19</v>
      </c>
      <c r="D585" s="66" t="s">
        <v>19</v>
      </c>
      <c r="E585" s="42" t="s">
        <v>19</v>
      </c>
      <c r="F585" s="42" t="b">
        <f t="shared" si="18"/>
        <v>1</v>
      </c>
      <c r="G585" s="42" t="b">
        <f t="shared" si="19"/>
        <v>1</v>
      </c>
    </row>
    <row r="586" spans="1:7">
      <c r="A586" s="42">
        <v>601</v>
      </c>
      <c r="B586" s="64" t="s">
        <v>865</v>
      </c>
      <c r="C586" s="50" t="s">
        <v>19</v>
      </c>
      <c r="D586" s="66" t="s">
        <v>19</v>
      </c>
      <c r="E586" s="42" t="s">
        <v>19</v>
      </c>
      <c r="F586" s="42" t="b">
        <f t="shared" si="18"/>
        <v>1</v>
      </c>
      <c r="G586" s="42" t="b">
        <f t="shared" si="19"/>
        <v>1</v>
      </c>
    </row>
    <row r="587" spans="1:7">
      <c r="A587" s="42">
        <v>603</v>
      </c>
      <c r="B587" s="64" t="s">
        <v>867</v>
      </c>
      <c r="C587" s="50" t="s">
        <v>19</v>
      </c>
      <c r="D587" s="66" t="s">
        <v>19</v>
      </c>
      <c r="E587" s="42" t="s">
        <v>19</v>
      </c>
      <c r="F587" s="42" t="b">
        <f t="shared" si="18"/>
        <v>1</v>
      </c>
      <c r="G587" s="42" t="b">
        <f t="shared" si="19"/>
        <v>1</v>
      </c>
    </row>
    <row r="588" spans="1:7">
      <c r="A588" s="42">
        <v>604</v>
      </c>
      <c r="B588" s="64" t="s">
        <v>868</v>
      </c>
      <c r="C588" s="50" t="s">
        <v>19</v>
      </c>
      <c r="D588" s="66" t="s">
        <v>19</v>
      </c>
      <c r="E588" s="42" t="s">
        <v>19</v>
      </c>
      <c r="F588" s="42" t="b">
        <f t="shared" si="18"/>
        <v>1</v>
      </c>
      <c r="G588" s="42" t="b">
        <f t="shared" si="19"/>
        <v>1</v>
      </c>
    </row>
    <row r="589" spans="1:7">
      <c r="A589" s="42">
        <v>605</v>
      </c>
      <c r="B589" s="64" t="s">
        <v>869</v>
      </c>
      <c r="C589" s="50" t="s">
        <v>19</v>
      </c>
      <c r="D589" s="66" t="s">
        <v>19</v>
      </c>
      <c r="E589" s="42" t="s">
        <v>19</v>
      </c>
      <c r="F589" s="42" t="b">
        <f t="shared" si="18"/>
        <v>1</v>
      </c>
      <c r="G589" s="42" t="b">
        <f t="shared" si="19"/>
        <v>1</v>
      </c>
    </row>
    <row r="590" spans="1:7">
      <c r="A590" s="42">
        <v>606</v>
      </c>
      <c r="B590" s="64" t="s">
        <v>870</v>
      </c>
      <c r="C590" s="50" t="s">
        <v>19</v>
      </c>
      <c r="D590" s="66" t="s">
        <v>19</v>
      </c>
      <c r="E590" s="42" t="s">
        <v>19</v>
      </c>
      <c r="F590" s="42" t="b">
        <f t="shared" si="18"/>
        <v>1</v>
      </c>
      <c r="G590" s="42" t="b">
        <f t="shared" si="19"/>
        <v>1</v>
      </c>
    </row>
    <row r="591" spans="1:7">
      <c r="A591" s="42">
        <v>607</v>
      </c>
      <c r="B591" s="64" t="s">
        <v>871</v>
      </c>
      <c r="C591" s="50" t="s">
        <v>19</v>
      </c>
      <c r="D591" s="66" t="s">
        <v>19</v>
      </c>
      <c r="E591" s="42" t="s">
        <v>19</v>
      </c>
      <c r="F591" s="42" t="b">
        <f t="shared" si="18"/>
        <v>1</v>
      </c>
      <c r="G591" s="42" t="b">
        <f t="shared" si="19"/>
        <v>1</v>
      </c>
    </row>
    <row r="592" spans="1:7">
      <c r="A592" s="42">
        <v>608</v>
      </c>
      <c r="B592" s="64" t="s">
        <v>872</v>
      </c>
      <c r="C592" s="50" t="s">
        <v>19</v>
      </c>
      <c r="D592" s="66" t="s">
        <v>19</v>
      </c>
      <c r="E592" s="42" t="s">
        <v>19</v>
      </c>
      <c r="F592" s="42" t="b">
        <f t="shared" si="18"/>
        <v>1</v>
      </c>
      <c r="G592" s="42" t="b">
        <f t="shared" si="19"/>
        <v>1</v>
      </c>
    </row>
    <row r="593" spans="1:8">
      <c r="A593" s="42">
        <v>609</v>
      </c>
      <c r="B593" s="64" t="s">
        <v>873</v>
      </c>
      <c r="C593" s="50" t="s">
        <v>19</v>
      </c>
      <c r="D593" s="66" t="s">
        <v>19</v>
      </c>
      <c r="E593" s="42" t="s">
        <v>19</v>
      </c>
      <c r="F593" s="42" t="b">
        <f t="shared" si="18"/>
        <v>1</v>
      </c>
      <c r="G593" s="42" t="b">
        <f t="shared" si="19"/>
        <v>1</v>
      </c>
    </row>
    <row r="594" spans="1:8">
      <c r="A594" s="42">
        <v>610</v>
      </c>
      <c r="B594" s="64" t="s">
        <v>874</v>
      </c>
      <c r="C594" s="50" t="s">
        <v>19</v>
      </c>
      <c r="D594" s="66" t="s">
        <v>19</v>
      </c>
      <c r="E594" s="42" t="s">
        <v>19</v>
      </c>
      <c r="F594" s="42" t="b">
        <f t="shared" si="18"/>
        <v>1</v>
      </c>
      <c r="G594" s="42" t="b">
        <f t="shared" si="19"/>
        <v>1</v>
      </c>
    </row>
    <row r="595" spans="1:8">
      <c r="A595" s="42">
        <v>611</v>
      </c>
      <c r="B595" s="64" t="s">
        <v>875</v>
      </c>
      <c r="C595" s="50" t="s">
        <v>19</v>
      </c>
      <c r="D595" s="66" t="s">
        <v>19</v>
      </c>
      <c r="E595" s="42" t="s">
        <v>19</v>
      </c>
      <c r="F595" s="42" t="b">
        <f t="shared" si="18"/>
        <v>1</v>
      </c>
      <c r="G595" s="42" t="b">
        <f t="shared" si="19"/>
        <v>1</v>
      </c>
    </row>
    <row r="596" spans="1:8">
      <c r="A596" s="42">
        <v>612</v>
      </c>
      <c r="B596" s="64" t="s">
        <v>876</v>
      </c>
      <c r="C596" s="50" t="s">
        <v>23</v>
      </c>
      <c r="D596" s="66" t="s">
        <v>19</v>
      </c>
      <c r="E596" s="42" t="s">
        <v>19</v>
      </c>
      <c r="F596" s="42" t="b">
        <f t="shared" si="18"/>
        <v>0</v>
      </c>
      <c r="G596" s="42" t="b">
        <f t="shared" si="19"/>
        <v>1</v>
      </c>
    </row>
    <row r="597" spans="1:8">
      <c r="A597" s="42">
        <v>613</v>
      </c>
      <c r="B597" s="64" t="s">
        <v>877</v>
      </c>
      <c r="C597" s="50" t="s">
        <v>19</v>
      </c>
      <c r="D597" s="66" t="s">
        <v>19</v>
      </c>
      <c r="E597" s="42" t="s">
        <v>19</v>
      </c>
      <c r="F597" s="42" t="b">
        <f t="shared" si="18"/>
        <v>1</v>
      </c>
      <c r="G597" s="42" t="b">
        <f t="shared" si="19"/>
        <v>1</v>
      </c>
    </row>
    <row r="598" spans="1:8">
      <c r="A598" s="42">
        <v>614</v>
      </c>
      <c r="B598" s="64" t="s">
        <v>878</v>
      </c>
      <c r="C598" s="50" t="s">
        <v>19</v>
      </c>
      <c r="D598" s="66" t="s">
        <v>19</v>
      </c>
      <c r="E598" s="42" t="s">
        <v>19</v>
      </c>
      <c r="F598" s="42" t="b">
        <f t="shared" si="18"/>
        <v>1</v>
      </c>
      <c r="G598" s="42" t="b">
        <f t="shared" si="19"/>
        <v>1</v>
      </c>
    </row>
    <row r="599" spans="1:8">
      <c r="A599" s="42">
        <v>615</v>
      </c>
      <c r="B599" s="64" t="s">
        <v>879</v>
      </c>
      <c r="C599" s="50" t="s">
        <v>19</v>
      </c>
      <c r="D599" s="66" t="s">
        <v>19</v>
      </c>
      <c r="E599" s="42" t="s">
        <v>19</v>
      </c>
      <c r="F599" s="42" t="b">
        <f t="shared" si="18"/>
        <v>1</v>
      </c>
      <c r="G599" s="42" t="b">
        <f t="shared" si="19"/>
        <v>1</v>
      </c>
    </row>
    <row r="600" spans="1:8">
      <c r="A600" s="42">
        <v>616</v>
      </c>
      <c r="B600" s="64" t="s">
        <v>880</v>
      </c>
      <c r="C600" s="50" t="s">
        <v>19</v>
      </c>
      <c r="D600" s="66" t="s">
        <v>19</v>
      </c>
      <c r="E600" s="42" t="s">
        <v>19</v>
      </c>
      <c r="F600" s="42" t="b">
        <f t="shared" si="18"/>
        <v>1</v>
      </c>
      <c r="G600" s="42" t="b">
        <f t="shared" si="19"/>
        <v>1</v>
      </c>
    </row>
    <row r="601" spans="1:8">
      <c r="A601" s="42">
        <v>617</v>
      </c>
      <c r="B601" s="64" t="s">
        <v>881</v>
      </c>
      <c r="C601" s="50" t="s">
        <v>19</v>
      </c>
      <c r="D601" s="66" t="s">
        <v>19</v>
      </c>
      <c r="E601" s="42" t="s">
        <v>19</v>
      </c>
      <c r="F601" s="42" t="b">
        <f t="shared" si="18"/>
        <v>1</v>
      </c>
      <c r="G601" s="42" t="b">
        <f t="shared" si="19"/>
        <v>1</v>
      </c>
    </row>
    <row r="602" spans="1:8">
      <c r="A602" s="42">
        <v>618</v>
      </c>
      <c r="B602" s="64" t="s">
        <v>882</v>
      </c>
      <c r="C602" s="50" t="s">
        <v>1714</v>
      </c>
      <c r="D602" s="66" t="s">
        <v>19</v>
      </c>
      <c r="E602" s="42" t="s">
        <v>23</v>
      </c>
      <c r="F602" s="42" t="b">
        <f t="shared" si="18"/>
        <v>0</v>
      </c>
      <c r="G602" s="42" t="b">
        <f t="shared" si="19"/>
        <v>0</v>
      </c>
      <c r="H602" s="42" t="s">
        <v>19</v>
      </c>
    </row>
    <row r="603" spans="1:8">
      <c r="A603" s="42">
        <v>619</v>
      </c>
      <c r="B603" s="64" t="s">
        <v>883</v>
      </c>
      <c r="C603" s="50" t="s">
        <v>19</v>
      </c>
      <c r="D603" s="66" t="s">
        <v>19</v>
      </c>
      <c r="E603" s="42" t="s">
        <v>19</v>
      </c>
      <c r="F603" s="42" t="b">
        <f t="shared" si="18"/>
        <v>1</v>
      </c>
      <c r="G603" s="42" t="b">
        <f t="shared" si="19"/>
        <v>1</v>
      </c>
    </row>
    <row r="604" spans="1:8">
      <c r="A604" s="42">
        <v>620</v>
      </c>
      <c r="B604" s="64" t="s">
        <v>884</v>
      </c>
      <c r="C604" s="50" t="s">
        <v>19</v>
      </c>
      <c r="D604" s="66" t="s">
        <v>19</v>
      </c>
      <c r="E604" s="42" t="s">
        <v>19</v>
      </c>
      <c r="F604" s="42" t="b">
        <f t="shared" si="18"/>
        <v>1</v>
      </c>
      <c r="G604" s="42" t="b">
        <f t="shared" si="19"/>
        <v>1</v>
      </c>
    </row>
    <row r="605" spans="1:8">
      <c r="A605" s="42">
        <v>621</v>
      </c>
      <c r="B605" s="64" t="s">
        <v>885</v>
      </c>
      <c r="C605" s="50" t="s">
        <v>19</v>
      </c>
      <c r="D605" s="66" t="s">
        <v>19</v>
      </c>
      <c r="E605" s="42" t="s">
        <v>19</v>
      </c>
      <c r="F605" s="42" t="b">
        <f t="shared" si="18"/>
        <v>1</v>
      </c>
      <c r="G605" s="42" t="b">
        <f t="shared" si="19"/>
        <v>1</v>
      </c>
    </row>
    <row r="606" spans="1:8">
      <c r="A606" s="42">
        <v>622</v>
      </c>
      <c r="B606" s="64" t="s">
        <v>886</v>
      </c>
      <c r="C606" s="50" t="s">
        <v>19</v>
      </c>
      <c r="D606" s="66" t="s">
        <v>19</v>
      </c>
      <c r="E606" s="42" t="s">
        <v>19</v>
      </c>
      <c r="F606" s="42" t="b">
        <f t="shared" si="18"/>
        <v>1</v>
      </c>
      <c r="G606" s="42" t="b">
        <f t="shared" si="19"/>
        <v>1</v>
      </c>
    </row>
    <row r="607" spans="1:8">
      <c r="A607" s="42">
        <v>623</v>
      </c>
      <c r="B607" s="64" t="s">
        <v>887</v>
      </c>
      <c r="C607" s="50" t="s">
        <v>19</v>
      </c>
      <c r="D607" s="66" t="s">
        <v>19</v>
      </c>
      <c r="E607" s="42" t="s">
        <v>19</v>
      </c>
      <c r="F607" s="42" t="b">
        <f t="shared" si="18"/>
        <v>1</v>
      </c>
      <c r="G607" s="42" t="b">
        <f t="shared" si="19"/>
        <v>1</v>
      </c>
    </row>
    <row r="608" spans="1:8">
      <c r="A608" s="42">
        <v>624</v>
      </c>
      <c r="B608" s="64" t="s">
        <v>889</v>
      </c>
      <c r="C608" s="50" t="s">
        <v>19</v>
      </c>
      <c r="D608" s="66" t="s">
        <v>19</v>
      </c>
      <c r="E608" s="42" t="s">
        <v>19</v>
      </c>
      <c r="F608" s="42" t="b">
        <f t="shared" si="18"/>
        <v>1</v>
      </c>
      <c r="G608" s="42" t="b">
        <f t="shared" si="19"/>
        <v>1</v>
      </c>
    </row>
    <row r="609" spans="1:7">
      <c r="A609" s="42">
        <v>625</v>
      </c>
      <c r="B609" s="64" t="s">
        <v>890</v>
      </c>
      <c r="C609" s="50" t="s">
        <v>19</v>
      </c>
      <c r="D609" s="66" t="s">
        <v>19</v>
      </c>
      <c r="E609" s="42" t="s">
        <v>19</v>
      </c>
      <c r="F609" s="42" t="b">
        <f t="shared" si="18"/>
        <v>1</v>
      </c>
      <c r="G609" s="42" t="b">
        <f t="shared" si="19"/>
        <v>1</v>
      </c>
    </row>
    <row r="610" spans="1:7">
      <c r="A610" s="42">
        <v>626</v>
      </c>
      <c r="B610" s="64" t="s">
        <v>91</v>
      </c>
      <c r="C610" s="50" t="s">
        <v>19</v>
      </c>
      <c r="D610" s="66" t="s">
        <v>19</v>
      </c>
      <c r="E610" s="42" t="s">
        <v>19</v>
      </c>
      <c r="F610" s="42" t="b">
        <f t="shared" si="18"/>
        <v>1</v>
      </c>
      <c r="G610" s="42" t="b">
        <f t="shared" si="19"/>
        <v>1</v>
      </c>
    </row>
    <row r="611" spans="1:7">
      <c r="A611" s="42">
        <v>627</v>
      </c>
      <c r="B611" s="64" t="s">
        <v>891</v>
      </c>
      <c r="C611" s="50" t="s">
        <v>19</v>
      </c>
      <c r="D611" s="66" t="s">
        <v>19</v>
      </c>
      <c r="E611" s="42" t="s">
        <v>19</v>
      </c>
      <c r="F611" s="42" t="b">
        <f t="shared" si="18"/>
        <v>1</v>
      </c>
      <c r="G611" s="42" t="b">
        <f t="shared" si="19"/>
        <v>1</v>
      </c>
    </row>
    <row r="612" spans="1:7">
      <c r="A612" s="42">
        <v>628</v>
      </c>
      <c r="B612" s="64" t="s">
        <v>892</v>
      </c>
      <c r="C612" s="50" t="s">
        <v>19</v>
      </c>
      <c r="D612" s="66" t="s">
        <v>19</v>
      </c>
      <c r="E612" s="42" t="s">
        <v>19</v>
      </c>
      <c r="F612" s="42" t="b">
        <f t="shared" si="18"/>
        <v>1</v>
      </c>
      <c r="G612" s="42" t="b">
        <f t="shared" si="19"/>
        <v>1</v>
      </c>
    </row>
    <row r="613" spans="1:7">
      <c r="A613" s="42">
        <v>629</v>
      </c>
      <c r="B613" s="64" t="s">
        <v>893</v>
      </c>
      <c r="C613" s="50" t="s">
        <v>19</v>
      </c>
      <c r="D613" s="66" t="s">
        <v>19</v>
      </c>
      <c r="E613" s="42" t="s">
        <v>19</v>
      </c>
      <c r="F613" s="42" t="b">
        <f t="shared" si="18"/>
        <v>1</v>
      </c>
      <c r="G613" s="42" t="b">
        <f t="shared" si="19"/>
        <v>1</v>
      </c>
    </row>
    <row r="614" spans="1:7">
      <c r="A614" s="42">
        <v>630</v>
      </c>
      <c r="B614" s="64" t="s">
        <v>894</v>
      </c>
      <c r="C614" s="50" t="s">
        <v>19</v>
      </c>
      <c r="D614" s="66" t="s">
        <v>19</v>
      </c>
      <c r="E614" s="42" t="s">
        <v>19</v>
      </c>
      <c r="F614" s="42" t="b">
        <f t="shared" si="18"/>
        <v>1</v>
      </c>
      <c r="G614" s="42" t="b">
        <f t="shared" si="19"/>
        <v>1</v>
      </c>
    </row>
    <row r="615" spans="1:7">
      <c r="A615" s="42">
        <v>631</v>
      </c>
      <c r="B615" s="64" t="s">
        <v>895</v>
      </c>
      <c r="C615" s="50" t="s">
        <v>19</v>
      </c>
      <c r="D615" s="66" t="s">
        <v>19</v>
      </c>
      <c r="E615" s="42" t="s">
        <v>19</v>
      </c>
      <c r="F615" s="42" t="b">
        <f t="shared" si="18"/>
        <v>1</v>
      </c>
      <c r="G615" s="42" t="b">
        <f t="shared" si="19"/>
        <v>1</v>
      </c>
    </row>
    <row r="616" spans="1:7">
      <c r="A616" s="42">
        <v>632</v>
      </c>
      <c r="B616" s="64" t="s">
        <v>896</v>
      </c>
      <c r="C616" s="50" t="s">
        <v>19</v>
      </c>
      <c r="D616" s="66" t="s">
        <v>19</v>
      </c>
      <c r="E616" s="42" t="s">
        <v>19</v>
      </c>
      <c r="F616" s="42" t="b">
        <f t="shared" si="18"/>
        <v>1</v>
      </c>
      <c r="G616" s="42" t="b">
        <f t="shared" si="19"/>
        <v>1</v>
      </c>
    </row>
    <row r="617" spans="1:7">
      <c r="A617" s="42">
        <v>633</v>
      </c>
      <c r="B617" s="64" t="s">
        <v>897</v>
      </c>
      <c r="C617" s="50" t="s">
        <v>19</v>
      </c>
      <c r="D617" s="66" t="s">
        <v>19</v>
      </c>
      <c r="E617" s="42" t="s">
        <v>19</v>
      </c>
      <c r="F617" s="42" t="b">
        <f t="shared" si="18"/>
        <v>1</v>
      </c>
      <c r="G617" s="42" t="b">
        <f t="shared" si="19"/>
        <v>1</v>
      </c>
    </row>
    <row r="618" spans="1:7">
      <c r="A618" s="42">
        <v>634</v>
      </c>
      <c r="B618" s="64" t="s">
        <v>899</v>
      </c>
      <c r="C618" s="50" t="s">
        <v>19</v>
      </c>
      <c r="D618" s="66" t="s">
        <v>19</v>
      </c>
      <c r="E618" s="42" t="s">
        <v>19</v>
      </c>
      <c r="F618" s="42" t="b">
        <f t="shared" si="18"/>
        <v>1</v>
      </c>
      <c r="G618" s="42" t="b">
        <f t="shared" si="19"/>
        <v>1</v>
      </c>
    </row>
    <row r="619" spans="1:7">
      <c r="A619" s="42">
        <v>635</v>
      </c>
      <c r="B619" s="64" t="s">
        <v>900</v>
      </c>
      <c r="C619" s="50" t="s">
        <v>19</v>
      </c>
      <c r="D619" s="66" t="s">
        <v>19</v>
      </c>
      <c r="E619" s="42" t="s">
        <v>19</v>
      </c>
      <c r="F619" s="42" t="b">
        <f t="shared" si="18"/>
        <v>1</v>
      </c>
      <c r="G619" s="42" t="b">
        <f t="shared" si="19"/>
        <v>1</v>
      </c>
    </row>
    <row r="620" spans="1:7">
      <c r="A620" s="42">
        <v>636</v>
      </c>
      <c r="B620" s="64" t="s">
        <v>902</v>
      </c>
      <c r="C620" s="50" t="s">
        <v>19</v>
      </c>
      <c r="D620" s="66" t="s">
        <v>19</v>
      </c>
      <c r="E620" s="42" t="s">
        <v>19</v>
      </c>
      <c r="F620" s="42" t="b">
        <f t="shared" si="18"/>
        <v>1</v>
      </c>
      <c r="G620" s="42" t="b">
        <f t="shared" si="19"/>
        <v>1</v>
      </c>
    </row>
    <row r="621" spans="1:7">
      <c r="A621" s="42">
        <v>637</v>
      </c>
      <c r="B621" s="64" t="s">
        <v>903</v>
      </c>
      <c r="C621" s="50" t="s">
        <v>19</v>
      </c>
      <c r="D621" s="66" t="s">
        <v>19</v>
      </c>
      <c r="E621" s="42" t="s">
        <v>19</v>
      </c>
      <c r="F621" s="42" t="b">
        <f t="shared" si="18"/>
        <v>1</v>
      </c>
      <c r="G621" s="42" t="b">
        <f t="shared" si="19"/>
        <v>1</v>
      </c>
    </row>
    <row r="622" spans="1:7">
      <c r="A622" s="42">
        <v>638</v>
      </c>
      <c r="B622" s="64" t="s">
        <v>904</v>
      </c>
      <c r="C622" s="50" t="s">
        <v>19</v>
      </c>
      <c r="D622" s="66" t="s">
        <v>19</v>
      </c>
      <c r="E622" s="42" t="s">
        <v>19</v>
      </c>
      <c r="F622" s="42" t="b">
        <f t="shared" si="18"/>
        <v>1</v>
      </c>
      <c r="G622" s="42" t="b">
        <f t="shared" si="19"/>
        <v>1</v>
      </c>
    </row>
    <row r="623" spans="1:7">
      <c r="A623" s="42">
        <v>639</v>
      </c>
      <c r="B623" s="64" t="s">
        <v>905</v>
      </c>
      <c r="C623" s="50" t="s">
        <v>19</v>
      </c>
      <c r="D623" s="66" t="s">
        <v>19</v>
      </c>
      <c r="E623" s="42" t="s">
        <v>19</v>
      </c>
      <c r="F623" s="42" t="b">
        <f t="shared" si="18"/>
        <v>1</v>
      </c>
      <c r="G623" s="42" t="b">
        <f t="shared" si="19"/>
        <v>1</v>
      </c>
    </row>
    <row r="624" spans="1:7">
      <c r="A624" s="42">
        <v>640</v>
      </c>
      <c r="B624" s="64" t="s">
        <v>906</v>
      </c>
      <c r="C624" s="50" t="s">
        <v>19</v>
      </c>
      <c r="D624" s="66" t="s">
        <v>19</v>
      </c>
      <c r="E624" s="42" t="s">
        <v>19</v>
      </c>
      <c r="F624" s="42" t="b">
        <f t="shared" si="18"/>
        <v>1</v>
      </c>
      <c r="G624" s="42" t="b">
        <f t="shared" si="19"/>
        <v>1</v>
      </c>
    </row>
    <row r="625" spans="1:7">
      <c r="A625" s="42">
        <v>641</v>
      </c>
      <c r="B625" s="64" t="s">
        <v>908</v>
      </c>
      <c r="C625" s="50" t="s">
        <v>19</v>
      </c>
      <c r="D625" s="66" t="s">
        <v>19</v>
      </c>
      <c r="E625" s="42" t="s">
        <v>19</v>
      </c>
      <c r="F625" s="42" t="b">
        <f t="shared" ref="F625:F685" si="20">C625=D625</f>
        <v>1</v>
      </c>
      <c r="G625" s="42" t="b">
        <f t="shared" ref="G625:G685" si="21">D625=E625</f>
        <v>1</v>
      </c>
    </row>
    <row r="626" spans="1:7">
      <c r="A626" s="42">
        <v>642</v>
      </c>
      <c r="B626" s="64" t="s">
        <v>909</v>
      </c>
      <c r="C626" s="50" t="s">
        <v>19</v>
      </c>
      <c r="D626" s="66" t="s">
        <v>19</v>
      </c>
      <c r="E626" s="42" t="s">
        <v>19</v>
      </c>
      <c r="F626" s="42" t="b">
        <f t="shared" si="20"/>
        <v>1</v>
      </c>
      <c r="G626" s="42" t="b">
        <f t="shared" si="21"/>
        <v>1</v>
      </c>
    </row>
    <row r="627" spans="1:7">
      <c r="A627" s="42">
        <v>643</v>
      </c>
      <c r="B627" s="64" t="s">
        <v>910</v>
      </c>
      <c r="C627" s="50" t="s">
        <v>19</v>
      </c>
      <c r="D627" s="66" t="s">
        <v>19</v>
      </c>
      <c r="E627" s="42" t="s">
        <v>19</v>
      </c>
      <c r="F627" s="42" t="b">
        <f t="shared" si="20"/>
        <v>1</v>
      </c>
      <c r="G627" s="42" t="b">
        <f t="shared" si="21"/>
        <v>1</v>
      </c>
    </row>
    <row r="628" spans="1:7">
      <c r="A628" s="42">
        <v>644</v>
      </c>
      <c r="B628" s="64" t="s">
        <v>911</v>
      </c>
      <c r="C628" s="50" t="s">
        <v>19</v>
      </c>
      <c r="D628" s="66" t="s">
        <v>19</v>
      </c>
      <c r="E628" s="42" t="s">
        <v>19</v>
      </c>
      <c r="F628" s="42" t="b">
        <f t="shared" si="20"/>
        <v>1</v>
      </c>
      <c r="G628" s="42" t="b">
        <f t="shared" si="21"/>
        <v>1</v>
      </c>
    </row>
    <row r="629" spans="1:7">
      <c r="A629" s="42">
        <v>645</v>
      </c>
      <c r="B629" s="64" t="s">
        <v>912</v>
      </c>
      <c r="C629" s="50" t="s">
        <v>19</v>
      </c>
      <c r="D629" s="66" t="s">
        <v>19</v>
      </c>
      <c r="E629" s="42" t="s">
        <v>19</v>
      </c>
      <c r="F629" s="42" t="b">
        <f t="shared" si="20"/>
        <v>1</v>
      </c>
      <c r="G629" s="42" t="b">
        <f t="shared" si="21"/>
        <v>1</v>
      </c>
    </row>
    <row r="630" spans="1:7">
      <c r="A630" s="42">
        <v>646</v>
      </c>
      <c r="B630" s="64" t="s">
        <v>913</v>
      </c>
      <c r="C630" s="50" t="s">
        <v>19</v>
      </c>
      <c r="D630" s="66" t="s">
        <v>19</v>
      </c>
      <c r="E630" s="42" t="s">
        <v>19</v>
      </c>
      <c r="F630" s="42" t="b">
        <f t="shared" si="20"/>
        <v>1</v>
      </c>
      <c r="G630" s="42" t="b">
        <f t="shared" si="21"/>
        <v>1</v>
      </c>
    </row>
    <row r="631" spans="1:7">
      <c r="A631" s="42">
        <v>647</v>
      </c>
      <c r="B631" s="64" t="s">
        <v>914</v>
      </c>
      <c r="C631" s="50" t="s">
        <v>19</v>
      </c>
      <c r="D631" s="66" t="s">
        <v>19</v>
      </c>
      <c r="E631" s="42" t="s">
        <v>19</v>
      </c>
      <c r="F631" s="42" t="b">
        <f t="shared" si="20"/>
        <v>1</v>
      </c>
      <c r="G631" s="42" t="b">
        <f t="shared" si="21"/>
        <v>1</v>
      </c>
    </row>
    <row r="632" spans="1:7">
      <c r="A632" s="42">
        <v>648</v>
      </c>
      <c r="B632" s="64" t="s">
        <v>915</v>
      </c>
      <c r="C632" s="50" t="s">
        <v>19</v>
      </c>
      <c r="D632" s="66" t="s">
        <v>19</v>
      </c>
      <c r="E632" s="42" t="s">
        <v>19</v>
      </c>
      <c r="F632" s="42" t="b">
        <f t="shared" si="20"/>
        <v>1</v>
      </c>
      <c r="G632" s="42" t="b">
        <f t="shared" si="21"/>
        <v>1</v>
      </c>
    </row>
    <row r="633" spans="1:7">
      <c r="A633" s="42">
        <v>649</v>
      </c>
      <c r="B633" s="64" t="s">
        <v>916</v>
      </c>
      <c r="C633" s="50" t="s">
        <v>19</v>
      </c>
      <c r="D633" s="66" t="s">
        <v>19</v>
      </c>
      <c r="E633" s="42" t="s">
        <v>19</v>
      </c>
      <c r="F633" s="42" t="b">
        <f t="shared" si="20"/>
        <v>1</v>
      </c>
      <c r="G633" s="42" t="b">
        <f t="shared" si="21"/>
        <v>1</v>
      </c>
    </row>
    <row r="634" spans="1:7">
      <c r="A634" s="42">
        <v>650</v>
      </c>
      <c r="B634" s="64" t="s">
        <v>917</v>
      </c>
      <c r="C634" s="50" t="s">
        <v>19</v>
      </c>
      <c r="D634" s="66" t="s">
        <v>19</v>
      </c>
      <c r="E634" s="42" t="s">
        <v>19</v>
      </c>
      <c r="F634" s="42" t="b">
        <f t="shared" si="20"/>
        <v>1</v>
      </c>
      <c r="G634" s="42" t="b">
        <f t="shared" si="21"/>
        <v>1</v>
      </c>
    </row>
    <row r="635" spans="1:7">
      <c r="A635" s="42">
        <v>651</v>
      </c>
      <c r="B635" s="64" t="s">
        <v>918</v>
      </c>
      <c r="C635" s="50" t="s">
        <v>19</v>
      </c>
      <c r="D635" s="66" t="s">
        <v>19</v>
      </c>
      <c r="E635" s="42" t="s">
        <v>19</v>
      </c>
      <c r="F635" s="42" t="b">
        <f t="shared" si="20"/>
        <v>1</v>
      </c>
      <c r="G635" s="42" t="b">
        <f t="shared" si="21"/>
        <v>1</v>
      </c>
    </row>
    <row r="636" spans="1:7">
      <c r="A636" s="42">
        <v>652</v>
      </c>
      <c r="B636" s="64" t="s">
        <v>919</v>
      </c>
      <c r="C636" s="50" t="s">
        <v>19</v>
      </c>
      <c r="D636" s="66" t="s">
        <v>19</v>
      </c>
      <c r="E636" s="42" t="s">
        <v>19</v>
      </c>
      <c r="F636" s="42" t="b">
        <f t="shared" si="20"/>
        <v>1</v>
      </c>
      <c r="G636" s="42" t="b">
        <f t="shared" si="21"/>
        <v>1</v>
      </c>
    </row>
    <row r="637" spans="1:7">
      <c r="A637" s="42">
        <v>653</v>
      </c>
      <c r="B637" s="64" t="s">
        <v>920</v>
      </c>
      <c r="C637" s="50" t="s">
        <v>19</v>
      </c>
      <c r="D637" s="66" t="s">
        <v>19</v>
      </c>
      <c r="E637" s="42" t="s">
        <v>19</v>
      </c>
      <c r="F637" s="42" t="b">
        <f t="shared" si="20"/>
        <v>1</v>
      </c>
      <c r="G637" s="42" t="b">
        <f t="shared" si="21"/>
        <v>1</v>
      </c>
    </row>
    <row r="638" spans="1:7">
      <c r="A638" s="42">
        <v>654</v>
      </c>
      <c r="B638" s="64" t="s">
        <v>921</v>
      </c>
      <c r="C638" s="50" t="s">
        <v>19</v>
      </c>
      <c r="D638" s="66" t="s">
        <v>19</v>
      </c>
      <c r="E638" s="42" t="s">
        <v>19</v>
      </c>
      <c r="F638" s="42" t="b">
        <f t="shared" si="20"/>
        <v>1</v>
      </c>
      <c r="G638" s="42" t="b">
        <f t="shared" si="21"/>
        <v>1</v>
      </c>
    </row>
    <row r="639" spans="1:7">
      <c r="A639" s="42">
        <v>655</v>
      </c>
      <c r="B639" s="64" t="s">
        <v>922</v>
      </c>
      <c r="C639" s="50" t="s">
        <v>19</v>
      </c>
      <c r="D639" s="66" t="s">
        <v>19</v>
      </c>
      <c r="E639" s="42" t="s">
        <v>19</v>
      </c>
      <c r="F639" s="42" t="b">
        <f t="shared" si="20"/>
        <v>1</v>
      </c>
      <c r="G639" s="42" t="b">
        <f t="shared" si="21"/>
        <v>1</v>
      </c>
    </row>
    <row r="640" spans="1:7">
      <c r="A640" s="42">
        <v>656</v>
      </c>
      <c r="B640" s="64" t="s">
        <v>923</v>
      </c>
      <c r="C640" s="50" t="s">
        <v>19</v>
      </c>
      <c r="D640" s="66" t="s">
        <v>23</v>
      </c>
      <c r="E640" s="42" t="s">
        <v>19</v>
      </c>
      <c r="F640" s="42" t="b">
        <f t="shared" si="20"/>
        <v>0</v>
      </c>
      <c r="G640" s="42" t="b">
        <f t="shared" si="21"/>
        <v>0</v>
      </c>
    </row>
    <row r="641" spans="1:8">
      <c r="A641" s="42">
        <v>657</v>
      </c>
      <c r="B641" s="64" t="s">
        <v>925</v>
      </c>
      <c r="C641" s="50" t="s">
        <v>19</v>
      </c>
      <c r="D641" s="66" t="s">
        <v>19</v>
      </c>
      <c r="E641" s="42" t="s">
        <v>19</v>
      </c>
      <c r="F641" s="42" t="b">
        <f t="shared" si="20"/>
        <v>1</v>
      </c>
      <c r="G641" s="42" t="b">
        <f t="shared" si="21"/>
        <v>1</v>
      </c>
    </row>
    <row r="642" spans="1:8">
      <c r="A642" s="42">
        <v>658</v>
      </c>
      <c r="B642" s="64" t="s">
        <v>926</v>
      </c>
      <c r="C642" s="50" t="s">
        <v>19</v>
      </c>
      <c r="D642" s="66" t="s">
        <v>19</v>
      </c>
      <c r="E642" s="42" t="s">
        <v>19</v>
      </c>
      <c r="F642" s="42" t="b">
        <f t="shared" si="20"/>
        <v>1</v>
      </c>
      <c r="G642" s="42" t="b">
        <f t="shared" si="21"/>
        <v>1</v>
      </c>
    </row>
    <row r="643" spans="1:8">
      <c r="A643" s="42">
        <v>659</v>
      </c>
      <c r="B643" s="64" t="s">
        <v>927</v>
      </c>
      <c r="C643" s="50" t="s">
        <v>23</v>
      </c>
      <c r="D643" s="66" t="s">
        <v>23</v>
      </c>
      <c r="E643" s="42" t="s">
        <v>23</v>
      </c>
      <c r="F643" s="42" t="b">
        <f t="shared" si="20"/>
        <v>1</v>
      </c>
      <c r="G643" s="42" t="b">
        <f t="shared" si="21"/>
        <v>1</v>
      </c>
      <c r="H643" s="42" t="s">
        <v>23</v>
      </c>
    </row>
    <row r="644" spans="1:8">
      <c r="A644" s="42">
        <v>660</v>
      </c>
      <c r="B644" s="64" t="s">
        <v>928</v>
      </c>
      <c r="C644" s="50" t="s">
        <v>19</v>
      </c>
      <c r="D644" s="66" t="s">
        <v>19</v>
      </c>
      <c r="E644" s="42" t="s">
        <v>19</v>
      </c>
      <c r="F644" s="42" t="b">
        <f t="shared" si="20"/>
        <v>1</v>
      </c>
      <c r="G644" s="42" t="b">
        <f t="shared" si="21"/>
        <v>1</v>
      </c>
    </row>
    <row r="645" spans="1:8">
      <c r="A645" s="42">
        <v>661</v>
      </c>
      <c r="B645" s="64" t="s">
        <v>929</v>
      </c>
      <c r="C645" s="50" t="s">
        <v>19</v>
      </c>
      <c r="D645" s="66" t="s">
        <v>19</v>
      </c>
      <c r="E645" s="42" t="s">
        <v>19</v>
      </c>
      <c r="F645" s="42" t="b">
        <f t="shared" si="20"/>
        <v>1</v>
      </c>
      <c r="G645" s="42" t="b">
        <f t="shared" si="21"/>
        <v>1</v>
      </c>
    </row>
    <row r="646" spans="1:8">
      <c r="A646" s="42">
        <v>662</v>
      </c>
      <c r="B646" s="64" t="s">
        <v>930</v>
      </c>
      <c r="C646" s="50" t="s">
        <v>19</v>
      </c>
      <c r="D646" s="66" t="s">
        <v>19</v>
      </c>
      <c r="E646" s="42" t="s">
        <v>19</v>
      </c>
      <c r="F646" s="42" t="b">
        <f t="shared" si="20"/>
        <v>1</v>
      </c>
      <c r="G646" s="42" t="b">
        <f t="shared" si="21"/>
        <v>1</v>
      </c>
    </row>
    <row r="647" spans="1:8">
      <c r="A647" s="42">
        <v>663</v>
      </c>
      <c r="B647" s="64" t="s">
        <v>931</v>
      </c>
      <c r="C647" s="50" t="s">
        <v>19</v>
      </c>
      <c r="D647" s="66" t="s">
        <v>19</v>
      </c>
      <c r="E647" s="42" t="s">
        <v>19</v>
      </c>
      <c r="F647" s="42" t="b">
        <f t="shared" si="20"/>
        <v>1</v>
      </c>
      <c r="G647" s="42" t="b">
        <f t="shared" si="21"/>
        <v>1</v>
      </c>
    </row>
    <row r="648" spans="1:8">
      <c r="A648" s="42">
        <v>664</v>
      </c>
      <c r="B648" s="64" t="s">
        <v>932</v>
      </c>
      <c r="C648" s="50" t="s">
        <v>19</v>
      </c>
      <c r="D648" s="66" t="s">
        <v>19</v>
      </c>
      <c r="E648" s="42" t="s">
        <v>19</v>
      </c>
      <c r="F648" s="42" t="b">
        <f t="shared" si="20"/>
        <v>1</v>
      </c>
      <c r="G648" s="42" t="b">
        <f t="shared" si="21"/>
        <v>1</v>
      </c>
    </row>
    <row r="649" spans="1:8">
      <c r="A649" s="42">
        <v>665</v>
      </c>
      <c r="B649" s="64" t="s">
        <v>933</v>
      </c>
      <c r="C649" s="50" t="s">
        <v>19</v>
      </c>
      <c r="D649" s="66" t="s">
        <v>19</v>
      </c>
      <c r="E649" s="42" t="s">
        <v>19</v>
      </c>
      <c r="F649" s="42" t="b">
        <f t="shared" si="20"/>
        <v>1</v>
      </c>
      <c r="G649" s="42" t="b">
        <f t="shared" si="21"/>
        <v>1</v>
      </c>
    </row>
    <row r="650" spans="1:8">
      <c r="A650" s="42">
        <v>666</v>
      </c>
      <c r="B650" s="64" t="s">
        <v>934</v>
      </c>
      <c r="C650" s="50" t="s">
        <v>19</v>
      </c>
      <c r="D650" s="66" t="s">
        <v>19</v>
      </c>
      <c r="E650" s="42" t="s">
        <v>19</v>
      </c>
      <c r="F650" s="42" t="b">
        <f t="shared" si="20"/>
        <v>1</v>
      </c>
      <c r="G650" s="42" t="b">
        <f t="shared" si="21"/>
        <v>1</v>
      </c>
    </row>
    <row r="651" spans="1:8">
      <c r="A651" s="42">
        <v>667</v>
      </c>
      <c r="B651" s="64" t="s">
        <v>935</v>
      </c>
      <c r="C651" s="50" t="s">
        <v>19</v>
      </c>
      <c r="D651" s="66" t="s">
        <v>19</v>
      </c>
      <c r="E651" s="42" t="s">
        <v>19</v>
      </c>
      <c r="F651" s="42" t="b">
        <f t="shared" si="20"/>
        <v>1</v>
      </c>
      <c r="G651" s="42" t="b">
        <f t="shared" si="21"/>
        <v>1</v>
      </c>
    </row>
    <row r="652" spans="1:8">
      <c r="A652" s="42">
        <v>668</v>
      </c>
      <c r="B652" s="64" t="s">
        <v>936</v>
      </c>
      <c r="C652" s="50" t="s">
        <v>19</v>
      </c>
      <c r="D652" s="66" t="s">
        <v>19</v>
      </c>
      <c r="E652" s="42" t="s">
        <v>19</v>
      </c>
      <c r="F652" s="42" t="b">
        <f t="shared" si="20"/>
        <v>1</v>
      </c>
      <c r="G652" s="42" t="b">
        <f t="shared" si="21"/>
        <v>1</v>
      </c>
    </row>
    <row r="653" spans="1:8">
      <c r="A653" s="42">
        <v>669</v>
      </c>
      <c r="B653" s="64" t="s">
        <v>937</v>
      </c>
      <c r="C653" s="50" t="s">
        <v>19</v>
      </c>
      <c r="D653" s="66" t="s">
        <v>19</v>
      </c>
      <c r="E653" s="42" t="s">
        <v>23</v>
      </c>
      <c r="F653" s="42" t="b">
        <f t="shared" si="20"/>
        <v>1</v>
      </c>
      <c r="G653" s="42" t="b">
        <f t="shared" si="21"/>
        <v>0</v>
      </c>
      <c r="H653" s="42" t="s">
        <v>19</v>
      </c>
    </row>
    <row r="654" spans="1:8">
      <c r="A654" s="42">
        <v>670</v>
      </c>
      <c r="B654" s="64" t="s">
        <v>938</v>
      </c>
      <c r="C654" s="50" t="s">
        <v>19</v>
      </c>
      <c r="D654" s="66" t="s">
        <v>19</v>
      </c>
      <c r="E654" s="42" t="s">
        <v>19</v>
      </c>
      <c r="F654" s="42" t="b">
        <f t="shared" si="20"/>
        <v>1</v>
      </c>
      <c r="G654" s="42" t="b">
        <f t="shared" si="21"/>
        <v>1</v>
      </c>
    </row>
    <row r="655" spans="1:8">
      <c r="A655" s="42">
        <v>671</v>
      </c>
      <c r="B655" s="64" t="s">
        <v>939</v>
      </c>
      <c r="C655" s="50" t="s">
        <v>19</v>
      </c>
      <c r="D655" s="66" t="s">
        <v>19</v>
      </c>
      <c r="E655" s="42" t="s">
        <v>19</v>
      </c>
      <c r="F655" s="42" t="b">
        <f t="shared" si="20"/>
        <v>1</v>
      </c>
      <c r="G655" s="42" t="b">
        <f t="shared" si="21"/>
        <v>1</v>
      </c>
    </row>
    <row r="656" spans="1:8">
      <c r="A656" s="42">
        <v>672</v>
      </c>
      <c r="B656" s="64" t="s">
        <v>940</v>
      </c>
      <c r="C656" s="50" t="s">
        <v>19</v>
      </c>
      <c r="D656" s="66" t="s">
        <v>19</v>
      </c>
      <c r="E656" s="42" t="s">
        <v>19</v>
      </c>
      <c r="F656" s="42" t="b">
        <f t="shared" si="20"/>
        <v>1</v>
      </c>
      <c r="G656" s="42" t="b">
        <f t="shared" si="21"/>
        <v>1</v>
      </c>
    </row>
    <row r="657" spans="1:8">
      <c r="A657" s="42">
        <v>674</v>
      </c>
      <c r="B657" s="64" t="s">
        <v>942</v>
      </c>
      <c r="C657" s="50" t="s">
        <v>19</v>
      </c>
      <c r="D657" s="66" t="s">
        <v>19</v>
      </c>
      <c r="E657" s="42" t="s">
        <v>19</v>
      </c>
      <c r="F657" s="42" t="b">
        <f t="shared" si="20"/>
        <v>1</v>
      </c>
      <c r="G657" s="42" t="b">
        <f t="shared" si="21"/>
        <v>1</v>
      </c>
    </row>
    <row r="658" spans="1:8">
      <c r="A658" s="42">
        <v>676</v>
      </c>
      <c r="B658" s="64" t="s">
        <v>945</v>
      </c>
      <c r="C658" s="50" t="s">
        <v>19</v>
      </c>
      <c r="D658" s="66" t="s">
        <v>19</v>
      </c>
      <c r="E658" s="42" t="s">
        <v>19</v>
      </c>
      <c r="F658" s="42" t="b">
        <f t="shared" si="20"/>
        <v>1</v>
      </c>
      <c r="G658" s="42" t="b">
        <f t="shared" si="21"/>
        <v>1</v>
      </c>
    </row>
    <row r="659" spans="1:8">
      <c r="A659" s="42">
        <v>677</v>
      </c>
      <c r="B659" s="64" t="s">
        <v>946</v>
      </c>
      <c r="C659" s="50" t="s">
        <v>19</v>
      </c>
      <c r="D659" s="66" t="s">
        <v>19</v>
      </c>
      <c r="E659" s="42" t="s">
        <v>19</v>
      </c>
      <c r="F659" s="42" t="b">
        <f t="shared" si="20"/>
        <v>1</v>
      </c>
      <c r="G659" s="42" t="b">
        <f t="shared" si="21"/>
        <v>1</v>
      </c>
    </row>
    <row r="660" spans="1:8">
      <c r="A660" s="42">
        <v>678</v>
      </c>
      <c r="B660" s="64" t="s">
        <v>947</v>
      </c>
      <c r="C660" s="50" t="s">
        <v>19</v>
      </c>
      <c r="D660" s="66" t="s">
        <v>19</v>
      </c>
      <c r="E660" s="42" t="s">
        <v>19</v>
      </c>
      <c r="F660" s="42" t="b">
        <f t="shared" si="20"/>
        <v>1</v>
      </c>
      <c r="G660" s="42" t="b">
        <f t="shared" si="21"/>
        <v>1</v>
      </c>
    </row>
    <row r="661" spans="1:8">
      <c r="A661" s="42">
        <v>679</v>
      </c>
      <c r="B661" s="64" t="s">
        <v>948</v>
      </c>
      <c r="C661" s="50" t="s">
        <v>19</v>
      </c>
      <c r="D661" s="66" t="s">
        <v>19</v>
      </c>
      <c r="E661" s="42" t="s">
        <v>19</v>
      </c>
      <c r="F661" s="42" t="b">
        <f t="shared" si="20"/>
        <v>1</v>
      </c>
      <c r="G661" s="42" t="b">
        <f t="shared" si="21"/>
        <v>1</v>
      </c>
    </row>
    <row r="662" spans="1:8">
      <c r="A662" s="42">
        <v>680</v>
      </c>
      <c r="B662" s="64" t="s">
        <v>949</v>
      </c>
      <c r="C662" s="50" t="s">
        <v>23</v>
      </c>
      <c r="D662" s="66" t="s">
        <v>23</v>
      </c>
      <c r="E662" s="42" t="s">
        <v>23</v>
      </c>
      <c r="F662" s="42" t="b">
        <f t="shared" si="20"/>
        <v>1</v>
      </c>
      <c r="G662" s="42" t="b">
        <f t="shared" si="21"/>
        <v>1</v>
      </c>
      <c r="H662" s="42" t="s">
        <v>23</v>
      </c>
    </row>
    <row r="663" spans="1:8">
      <c r="A663" s="42">
        <v>681</v>
      </c>
      <c r="B663" s="64" t="s">
        <v>950</v>
      </c>
      <c r="C663" s="50" t="s">
        <v>19</v>
      </c>
      <c r="D663" s="66" t="s">
        <v>23</v>
      </c>
      <c r="E663" s="42" t="s">
        <v>23</v>
      </c>
      <c r="F663" s="42" t="b">
        <f t="shared" si="20"/>
        <v>0</v>
      </c>
      <c r="G663" s="42" t="b">
        <f t="shared" si="21"/>
        <v>1</v>
      </c>
      <c r="H663" s="42" t="s">
        <v>23</v>
      </c>
    </row>
    <row r="664" spans="1:8">
      <c r="A664" s="42">
        <v>682</v>
      </c>
      <c r="B664" s="64" t="s">
        <v>951</v>
      </c>
      <c r="C664" s="50" t="s">
        <v>19</v>
      </c>
      <c r="D664" s="66" t="s">
        <v>19</v>
      </c>
      <c r="E664" s="42" t="s">
        <v>19</v>
      </c>
      <c r="F664" s="42" t="b">
        <f t="shared" si="20"/>
        <v>1</v>
      </c>
      <c r="G664" s="42" t="b">
        <f t="shared" si="21"/>
        <v>1</v>
      </c>
    </row>
    <row r="665" spans="1:8">
      <c r="A665" s="42">
        <v>683</v>
      </c>
      <c r="B665" s="64" t="s">
        <v>952</v>
      </c>
      <c r="C665" s="50" t="s">
        <v>19</v>
      </c>
      <c r="D665" s="66" t="s">
        <v>19</v>
      </c>
      <c r="E665" s="42" t="s">
        <v>19</v>
      </c>
      <c r="F665" s="42" t="b">
        <f t="shared" si="20"/>
        <v>1</v>
      </c>
      <c r="G665" s="42" t="b">
        <f t="shared" si="21"/>
        <v>1</v>
      </c>
    </row>
    <row r="666" spans="1:8">
      <c r="A666" s="42">
        <v>684</v>
      </c>
      <c r="B666" s="64" t="s">
        <v>953</v>
      </c>
      <c r="C666" s="50" t="s">
        <v>19</v>
      </c>
      <c r="D666" s="66" t="s">
        <v>19</v>
      </c>
      <c r="E666" s="42" t="s">
        <v>19</v>
      </c>
      <c r="F666" s="42" t="b">
        <f t="shared" si="20"/>
        <v>1</v>
      </c>
      <c r="G666" s="42" t="b">
        <f t="shared" si="21"/>
        <v>1</v>
      </c>
    </row>
    <row r="667" spans="1:8">
      <c r="A667" s="42">
        <v>685</v>
      </c>
      <c r="B667" s="64" t="s">
        <v>954</v>
      </c>
      <c r="C667" s="50" t="s">
        <v>19</v>
      </c>
      <c r="D667" s="66" t="s">
        <v>19</v>
      </c>
      <c r="E667" s="42" t="s">
        <v>19</v>
      </c>
      <c r="F667" s="42" t="b">
        <f t="shared" si="20"/>
        <v>1</v>
      </c>
      <c r="G667" s="42" t="b">
        <f t="shared" si="21"/>
        <v>1</v>
      </c>
    </row>
    <row r="668" spans="1:8">
      <c r="A668" s="42">
        <v>686</v>
      </c>
      <c r="B668" s="64" t="s">
        <v>955</v>
      </c>
      <c r="C668" s="50" t="s">
        <v>19</v>
      </c>
      <c r="D668" s="66" t="s">
        <v>19</v>
      </c>
      <c r="E668" s="42" t="s">
        <v>19</v>
      </c>
      <c r="F668" s="42" t="b">
        <f t="shared" si="20"/>
        <v>1</v>
      </c>
      <c r="G668" s="42" t="b">
        <f t="shared" si="21"/>
        <v>1</v>
      </c>
    </row>
    <row r="669" spans="1:8">
      <c r="A669" s="42">
        <v>687</v>
      </c>
      <c r="B669" s="64" t="s">
        <v>956</v>
      </c>
      <c r="C669" s="50" t="s">
        <v>19</v>
      </c>
      <c r="D669" s="66" t="s">
        <v>19</v>
      </c>
      <c r="E669" s="42" t="s">
        <v>19</v>
      </c>
      <c r="F669" s="42" t="b">
        <f t="shared" si="20"/>
        <v>1</v>
      </c>
      <c r="G669" s="42" t="b">
        <f t="shared" si="21"/>
        <v>1</v>
      </c>
    </row>
    <row r="670" spans="1:8">
      <c r="A670" s="42">
        <v>688</v>
      </c>
      <c r="B670" s="64" t="s">
        <v>957</v>
      </c>
      <c r="C670" s="50" t="s">
        <v>19</v>
      </c>
      <c r="D670" s="66" t="s">
        <v>19</v>
      </c>
      <c r="E670" s="42" t="s">
        <v>19</v>
      </c>
      <c r="F670" s="42" t="b">
        <f t="shared" si="20"/>
        <v>1</v>
      </c>
      <c r="G670" s="42" t="b">
        <f t="shared" si="21"/>
        <v>1</v>
      </c>
    </row>
    <row r="671" spans="1:8">
      <c r="A671" s="42">
        <v>689</v>
      </c>
      <c r="B671" s="64" t="s">
        <v>958</v>
      </c>
      <c r="C671" s="50" t="s">
        <v>19</v>
      </c>
      <c r="D671" s="66" t="s">
        <v>19</v>
      </c>
      <c r="E671" s="42" t="s">
        <v>19</v>
      </c>
      <c r="F671" s="42" t="b">
        <f t="shared" si="20"/>
        <v>1</v>
      </c>
      <c r="G671" s="42" t="b">
        <f t="shared" si="21"/>
        <v>1</v>
      </c>
    </row>
    <row r="672" spans="1:8">
      <c r="A672" s="42">
        <v>690</v>
      </c>
      <c r="B672" s="64" t="s">
        <v>959</v>
      </c>
      <c r="C672" s="50" t="s">
        <v>19</v>
      </c>
      <c r="D672" s="66" t="s">
        <v>19</v>
      </c>
      <c r="E672" s="42" t="s">
        <v>19</v>
      </c>
      <c r="F672" s="42" t="b">
        <f t="shared" si="20"/>
        <v>1</v>
      </c>
      <c r="G672" s="42" t="b">
        <f t="shared" si="21"/>
        <v>1</v>
      </c>
    </row>
    <row r="673" spans="1:8">
      <c r="A673" s="42">
        <v>692</v>
      </c>
      <c r="B673" s="64" t="s">
        <v>962</v>
      </c>
      <c r="C673" s="50" t="s">
        <v>19</v>
      </c>
      <c r="D673" s="66" t="s">
        <v>19</v>
      </c>
      <c r="E673" s="42" t="s">
        <v>19</v>
      </c>
      <c r="F673" s="42" t="b">
        <f t="shared" si="20"/>
        <v>1</v>
      </c>
      <c r="G673" s="42" t="b">
        <f t="shared" si="21"/>
        <v>1</v>
      </c>
    </row>
    <row r="674" spans="1:8">
      <c r="A674" s="42">
        <v>693</v>
      </c>
      <c r="B674" s="64" t="s">
        <v>963</v>
      </c>
      <c r="C674" s="50" t="s">
        <v>19</v>
      </c>
      <c r="D674" s="66" t="s">
        <v>19</v>
      </c>
      <c r="E674" s="42" t="s">
        <v>19</v>
      </c>
      <c r="F674" s="42" t="b">
        <f t="shared" si="20"/>
        <v>1</v>
      </c>
      <c r="G674" s="42" t="b">
        <f t="shared" si="21"/>
        <v>1</v>
      </c>
    </row>
    <row r="675" spans="1:8">
      <c r="A675" s="42">
        <v>694</v>
      </c>
      <c r="B675" s="64" t="s">
        <v>964</v>
      </c>
      <c r="C675" s="50" t="s">
        <v>1714</v>
      </c>
      <c r="D675" s="66" t="s">
        <v>19</v>
      </c>
      <c r="E675" s="42" t="s">
        <v>19</v>
      </c>
      <c r="F675" s="42" t="b">
        <f t="shared" si="20"/>
        <v>0</v>
      </c>
      <c r="G675" s="42" t="b">
        <f t="shared" si="21"/>
        <v>1</v>
      </c>
    </row>
    <row r="676" spans="1:8">
      <c r="A676" s="42">
        <v>695</v>
      </c>
      <c r="B676" s="64" t="s">
        <v>965</v>
      </c>
      <c r="C676" s="50" t="s">
        <v>19</v>
      </c>
      <c r="D676" s="66" t="s">
        <v>19</v>
      </c>
      <c r="E676" s="42" t="s">
        <v>19</v>
      </c>
      <c r="F676" s="42" t="b">
        <f t="shared" si="20"/>
        <v>1</v>
      </c>
      <c r="G676" s="42" t="b">
        <f t="shared" si="21"/>
        <v>1</v>
      </c>
    </row>
    <row r="677" spans="1:8">
      <c r="A677" s="42">
        <v>696</v>
      </c>
      <c r="B677" s="64" t="s">
        <v>966</v>
      </c>
      <c r="C677" s="50" t="s">
        <v>19</v>
      </c>
      <c r="D677" s="66" t="s">
        <v>19</v>
      </c>
      <c r="E677" s="42" t="s">
        <v>19</v>
      </c>
      <c r="F677" s="42" t="b">
        <f t="shared" si="20"/>
        <v>1</v>
      </c>
      <c r="G677" s="42" t="b">
        <f t="shared" si="21"/>
        <v>1</v>
      </c>
    </row>
    <row r="678" spans="1:8">
      <c r="A678" s="42">
        <v>697</v>
      </c>
      <c r="B678" s="64" t="s">
        <v>967</v>
      </c>
      <c r="C678" s="50" t="s">
        <v>19</v>
      </c>
      <c r="D678" s="66" t="s">
        <v>19</v>
      </c>
      <c r="E678" s="42" t="s">
        <v>19</v>
      </c>
      <c r="F678" s="42" t="b">
        <f t="shared" si="20"/>
        <v>1</v>
      </c>
      <c r="G678" s="42" t="b">
        <f t="shared" si="21"/>
        <v>1</v>
      </c>
    </row>
    <row r="679" spans="1:8">
      <c r="A679" s="42">
        <v>698</v>
      </c>
      <c r="B679" s="64" t="s">
        <v>968</v>
      </c>
      <c r="C679" s="50" t="s">
        <v>19</v>
      </c>
      <c r="D679" s="66" t="s">
        <v>19</v>
      </c>
      <c r="E679" s="42" t="s">
        <v>19</v>
      </c>
      <c r="F679" s="42" t="b">
        <f t="shared" si="20"/>
        <v>1</v>
      </c>
      <c r="G679" s="42" t="b">
        <f t="shared" si="21"/>
        <v>1</v>
      </c>
    </row>
    <row r="680" spans="1:8">
      <c r="A680" s="42">
        <v>699</v>
      </c>
      <c r="B680" s="64" t="s">
        <v>970</v>
      </c>
      <c r="C680" s="50" t="s">
        <v>19</v>
      </c>
      <c r="D680" s="66" t="s">
        <v>19</v>
      </c>
      <c r="E680" s="42" t="s">
        <v>19</v>
      </c>
      <c r="F680" s="42" t="b">
        <f t="shared" si="20"/>
        <v>1</v>
      </c>
      <c r="G680" s="42" t="b">
        <f t="shared" si="21"/>
        <v>1</v>
      </c>
    </row>
    <row r="681" spans="1:8">
      <c r="A681" s="42">
        <v>700</v>
      </c>
      <c r="B681" s="64" t="s">
        <v>971</v>
      </c>
      <c r="C681" s="50" t="s">
        <v>19</v>
      </c>
      <c r="D681" s="66" t="s">
        <v>19</v>
      </c>
      <c r="E681" s="42" t="s">
        <v>19</v>
      </c>
      <c r="F681" s="42" t="b">
        <f t="shared" si="20"/>
        <v>1</v>
      </c>
      <c r="G681" s="42" t="b">
        <f t="shared" si="21"/>
        <v>1</v>
      </c>
    </row>
    <row r="682" spans="1:8">
      <c r="A682" s="42">
        <v>701</v>
      </c>
      <c r="B682" s="64" t="s">
        <v>972</v>
      </c>
      <c r="C682" s="50" t="s">
        <v>19</v>
      </c>
      <c r="D682" s="66" t="s">
        <v>19</v>
      </c>
      <c r="E682" s="42" t="s">
        <v>19</v>
      </c>
      <c r="F682" s="42" t="b">
        <f t="shared" si="20"/>
        <v>1</v>
      </c>
      <c r="G682" s="42" t="b">
        <f t="shared" si="21"/>
        <v>1</v>
      </c>
    </row>
    <row r="683" spans="1:8">
      <c r="A683" s="42">
        <v>702</v>
      </c>
      <c r="B683" s="64" t="s">
        <v>973</v>
      </c>
      <c r="C683" s="50" t="s">
        <v>19</v>
      </c>
      <c r="D683" s="66" t="s">
        <v>19</v>
      </c>
      <c r="E683" s="42" t="s">
        <v>19</v>
      </c>
      <c r="F683" s="42" t="b">
        <f t="shared" si="20"/>
        <v>1</v>
      </c>
      <c r="G683" s="42" t="b">
        <f t="shared" si="21"/>
        <v>1</v>
      </c>
    </row>
    <row r="684" spans="1:8">
      <c r="A684" s="42">
        <v>703</v>
      </c>
      <c r="B684" s="64" t="s">
        <v>974</v>
      </c>
      <c r="C684" s="50" t="s">
        <v>19</v>
      </c>
      <c r="D684" s="66" t="s">
        <v>19</v>
      </c>
      <c r="E684" s="42" t="s">
        <v>19</v>
      </c>
      <c r="F684" s="42" t="b">
        <f t="shared" si="20"/>
        <v>1</v>
      </c>
      <c r="G684" s="42" t="b">
        <f t="shared" si="21"/>
        <v>1</v>
      </c>
    </row>
    <row r="685" spans="1:8">
      <c r="A685" s="42">
        <v>704</v>
      </c>
      <c r="B685" s="64" t="s">
        <v>975</v>
      </c>
      <c r="C685" s="50" t="s">
        <v>19</v>
      </c>
      <c r="D685" s="66" t="s">
        <v>19</v>
      </c>
      <c r="E685" s="42" t="s">
        <v>19</v>
      </c>
      <c r="F685" s="42" t="b">
        <f t="shared" si="20"/>
        <v>1</v>
      </c>
      <c r="G685" s="42" t="b">
        <f t="shared" si="21"/>
        <v>1</v>
      </c>
    </row>
    <row r="686" spans="1:8">
      <c r="A686" s="42">
        <v>705</v>
      </c>
      <c r="B686" s="64" t="s">
        <v>976</v>
      </c>
      <c r="C686" s="50" t="s">
        <v>19</v>
      </c>
      <c r="D686" s="66" t="s">
        <v>19</v>
      </c>
      <c r="E686" s="42" t="s">
        <v>19</v>
      </c>
      <c r="F686" s="42" t="b">
        <f t="shared" ref="F686:F746" si="22">C686=D686</f>
        <v>1</v>
      </c>
      <c r="G686" s="42" t="b">
        <f t="shared" ref="G686:G746" si="23">D686=E686</f>
        <v>1</v>
      </c>
    </row>
    <row r="687" spans="1:8">
      <c r="A687" s="42">
        <v>706</v>
      </c>
      <c r="B687" s="64" t="s">
        <v>977</v>
      </c>
      <c r="C687" s="50" t="s">
        <v>19</v>
      </c>
      <c r="D687" s="66" t="s">
        <v>19</v>
      </c>
      <c r="E687" s="42" t="s">
        <v>19</v>
      </c>
      <c r="F687" s="42" t="b">
        <f t="shared" si="22"/>
        <v>1</v>
      </c>
      <c r="G687" s="42" t="b">
        <f t="shared" si="23"/>
        <v>1</v>
      </c>
    </row>
    <row r="688" spans="1:8">
      <c r="A688" s="42">
        <v>707</v>
      </c>
      <c r="B688" s="64" t="s">
        <v>978</v>
      </c>
      <c r="C688" s="50" t="s">
        <v>23</v>
      </c>
      <c r="D688" s="66" t="s">
        <v>19</v>
      </c>
      <c r="E688" s="42" t="s">
        <v>3007</v>
      </c>
      <c r="F688" s="42" t="b">
        <f t="shared" si="22"/>
        <v>0</v>
      </c>
      <c r="G688" s="42" t="b">
        <f t="shared" si="23"/>
        <v>1</v>
      </c>
      <c r="H688" s="42" t="s">
        <v>19</v>
      </c>
    </row>
    <row r="689" spans="1:7">
      <c r="A689" s="42">
        <v>708</v>
      </c>
      <c r="B689" s="64" t="s">
        <v>979</v>
      </c>
      <c r="C689" s="50" t="s">
        <v>19</v>
      </c>
      <c r="D689" s="66" t="s">
        <v>19</v>
      </c>
      <c r="E689" s="42" t="s">
        <v>19</v>
      </c>
      <c r="F689" s="42" t="b">
        <f t="shared" si="22"/>
        <v>1</v>
      </c>
      <c r="G689" s="42" t="b">
        <f t="shared" si="23"/>
        <v>1</v>
      </c>
    </row>
    <row r="690" spans="1:7">
      <c r="A690" s="42">
        <v>709</v>
      </c>
      <c r="B690" s="64" t="s">
        <v>980</v>
      </c>
      <c r="C690" s="50" t="s">
        <v>19</v>
      </c>
      <c r="D690" s="66" t="s">
        <v>19</v>
      </c>
      <c r="E690" s="42" t="s">
        <v>19</v>
      </c>
      <c r="F690" s="42" t="b">
        <f t="shared" si="22"/>
        <v>1</v>
      </c>
      <c r="G690" s="42" t="b">
        <f t="shared" si="23"/>
        <v>1</v>
      </c>
    </row>
    <row r="691" spans="1:7">
      <c r="A691" s="42">
        <v>710</v>
      </c>
      <c r="B691" s="64" t="s">
        <v>981</v>
      </c>
      <c r="C691" s="50" t="s">
        <v>19</v>
      </c>
      <c r="D691" s="66" t="s">
        <v>19</v>
      </c>
      <c r="E691" s="42" t="s">
        <v>19</v>
      </c>
      <c r="F691" s="42" t="b">
        <f t="shared" si="22"/>
        <v>1</v>
      </c>
      <c r="G691" s="42" t="b">
        <f t="shared" si="23"/>
        <v>1</v>
      </c>
    </row>
    <row r="692" spans="1:7">
      <c r="A692" s="42">
        <v>711</v>
      </c>
      <c r="B692" s="64" t="s">
        <v>982</v>
      </c>
      <c r="C692" s="50" t="s">
        <v>19</v>
      </c>
      <c r="D692" s="66" t="s">
        <v>19</v>
      </c>
      <c r="E692" s="42" t="s">
        <v>19</v>
      </c>
      <c r="F692" s="42" t="b">
        <f t="shared" si="22"/>
        <v>1</v>
      </c>
      <c r="G692" s="42" t="b">
        <f t="shared" si="23"/>
        <v>1</v>
      </c>
    </row>
    <row r="693" spans="1:7">
      <c r="A693" s="42">
        <v>712</v>
      </c>
      <c r="B693" s="64" t="s">
        <v>983</v>
      </c>
      <c r="C693" s="50" t="s">
        <v>19</v>
      </c>
      <c r="D693" s="66" t="s">
        <v>19</v>
      </c>
      <c r="E693" s="42" t="s">
        <v>19</v>
      </c>
      <c r="F693" s="42" t="b">
        <f t="shared" si="22"/>
        <v>1</v>
      </c>
      <c r="G693" s="42" t="b">
        <f t="shared" si="23"/>
        <v>1</v>
      </c>
    </row>
    <row r="694" spans="1:7">
      <c r="A694" s="42">
        <v>713</v>
      </c>
      <c r="B694" s="64" t="s">
        <v>984</v>
      </c>
      <c r="C694" s="50" t="s">
        <v>19</v>
      </c>
      <c r="D694" s="66" t="s">
        <v>19</v>
      </c>
      <c r="E694" s="42" t="s">
        <v>19</v>
      </c>
      <c r="F694" s="42" t="b">
        <f t="shared" si="22"/>
        <v>1</v>
      </c>
      <c r="G694" s="42" t="b">
        <f t="shared" si="23"/>
        <v>1</v>
      </c>
    </row>
    <row r="695" spans="1:7">
      <c r="A695" s="42">
        <v>714</v>
      </c>
      <c r="B695" s="64" t="s">
        <v>985</v>
      </c>
      <c r="C695" s="50" t="s">
        <v>19</v>
      </c>
      <c r="D695" s="66" t="s">
        <v>19</v>
      </c>
      <c r="E695" s="42" t="s">
        <v>19</v>
      </c>
      <c r="F695" s="42" t="b">
        <f t="shared" si="22"/>
        <v>1</v>
      </c>
      <c r="G695" s="42" t="b">
        <f t="shared" si="23"/>
        <v>1</v>
      </c>
    </row>
    <row r="696" spans="1:7">
      <c r="A696" s="42">
        <v>715</v>
      </c>
      <c r="B696" s="64" t="s">
        <v>986</v>
      </c>
      <c r="C696" s="50" t="s">
        <v>19</v>
      </c>
      <c r="D696" s="66" t="s">
        <v>19</v>
      </c>
      <c r="E696" s="42" t="s">
        <v>19</v>
      </c>
      <c r="F696" s="42" t="b">
        <f t="shared" si="22"/>
        <v>1</v>
      </c>
      <c r="G696" s="42" t="b">
        <f t="shared" si="23"/>
        <v>1</v>
      </c>
    </row>
    <row r="697" spans="1:7">
      <c r="A697" s="42">
        <v>716</v>
      </c>
      <c r="B697" s="64" t="s">
        <v>987</v>
      </c>
      <c r="C697" s="50" t="s">
        <v>19</v>
      </c>
      <c r="D697" s="66" t="s">
        <v>19</v>
      </c>
      <c r="E697" s="42" t="s">
        <v>19</v>
      </c>
      <c r="F697" s="42" t="b">
        <f t="shared" si="22"/>
        <v>1</v>
      </c>
      <c r="G697" s="42" t="b">
        <f t="shared" si="23"/>
        <v>1</v>
      </c>
    </row>
    <row r="698" spans="1:7">
      <c r="A698" s="42">
        <v>717</v>
      </c>
      <c r="B698" s="64" t="s">
        <v>988</v>
      </c>
      <c r="C698" s="50" t="s">
        <v>19</v>
      </c>
      <c r="D698" s="66" t="s">
        <v>19</v>
      </c>
      <c r="E698" s="42" t="s">
        <v>19</v>
      </c>
      <c r="F698" s="42" t="b">
        <f t="shared" si="22"/>
        <v>1</v>
      </c>
      <c r="G698" s="42" t="b">
        <f t="shared" si="23"/>
        <v>1</v>
      </c>
    </row>
    <row r="699" spans="1:7">
      <c r="A699" s="42">
        <v>718</v>
      </c>
      <c r="B699" s="64" t="s">
        <v>989</v>
      </c>
      <c r="C699" s="50" t="s">
        <v>19</v>
      </c>
      <c r="D699" s="66" t="s">
        <v>19</v>
      </c>
      <c r="E699" s="42" t="s">
        <v>19</v>
      </c>
      <c r="F699" s="42" t="b">
        <f t="shared" si="22"/>
        <v>1</v>
      </c>
      <c r="G699" s="42" t="b">
        <f t="shared" si="23"/>
        <v>1</v>
      </c>
    </row>
    <row r="700" spans="1:7">
      <c r="A700" s="42">
        <v>719</v>
      </c>
      <c r="B700" s="64" t="s">
        <v>990</v>
      </c>
      <c r="C700" s="50" t="s">
        <v>1714</v>
      </c>
      <c r="D700" s="66" t="s">
        <v>19</v>
      </c>
      <c r="E700" s="42" t="s">
        <v>19</v>
      </c>
      <c r="F700" s="42" t="b">
        <f t="shared" si="22"/>
        <v>0</v>
      </c>
      <c r="G700" s="42" t="b">
        <f t="shared" si="23"/>
        <v>1</v>
      </c>
    </row>
    <row r="701" spans="1:7">
      <c r="A701" s="42">
        <v>720</v>
      </c>
      <c r="B701" s="64" t="s">
        <v>992</v>
      </c>
      <c r="C701" s="50" t="s">
        <v>19</v>
      </c>
      <c r="D701" s="66" t="s">
        <v>19</v>
      </c>
      <c r="E701" s="42" t="s">
        <v>19</v>
      </c>
      <c r="F701" s="42" t="b">
        <f t="shared" si="22"/>
        <v>1</v>
      </c>
      <c r="G701" s="42" t="b">
        <f t="shared" si="23"/>
        <v>1</v>
      </c>
    </row>
    <row r="702" spans="1:7">
      <c r="A702" s="42">
        <v>722</v>
      </c>
      <c r="B702" s="64" t="s">
        <v>995</v>
      </c>
      <c r="C702" s="50" t="s">
        <v>19</v>
      </c>
      <c r="D702" s="66" t="s">
        <v>19</v>
      </c>
      <c r="E702" s="42" t="s">
        <v>19</v>
      </c>
      <c r="F702" s="42" t="b">
        <f t="shared" si="22"/>
        <v>1</v>
      </c>
      <c r="G702" s="42" t="b">
        <f t="shared" si="23"/>
        <v>1</v>
      </c>
    </row>
    <row r="703" spans="1:7">
      <c r="A703" s="42">
        <v>723</v>
      </c>
      <c r="B703" s="64" t="s">
        <v>996</v>
      </c>
      <c r="C703" s="50" t="s">
        <v>19</v>
      </c>
      <c r="D703" s="66" t="s">
        <v>19</v>
      </c>
      <c r="E703" s="42" t="s">
        <v>19</v>
      </c>
      <c r="F703" s="42" t="b">
        <f t="shared" si="22"/>
        <v>1</v>
      </c>
      <c r="G703" s="42" t="b">
        <f t="shared" si="23"/>
        <v>1</v>
      </c>
    </row>
    <row r="704" spans="1:7">
      <c r="A704" s="42">
        <v>724</v>
      </c>
      <c r="B704" s="64" t="s">
        <v>997</v>
      </c>
      <c r="C704" s="50" t="s">
        <v>19</v>
      </c>
      <c r="D704" s="66" t="s">
        <v>19</v>
      </c>
      <c r="E704" s="42" t="s">
        <v>19</v>
      </c>
      <c r="F704" s="42" t="b">
        <f t="shared" si="22"/>
        <v>1</v>
      </c>
      <c r="G704" s="42" t="b">
        <f t="shared" si="23"/>
        <v>1</v>
      </c>
    </row>
    <row r="705" spans="1:8">
      <c r="A705" s="42">
        <v>725</v>
      </c>
      <c r="B705" s="64" t="s">
        <v>998</v>
      </c>
      <c r="C705" s="50" t="s">
        <v>19</v>
      </c>
      <c r="D705" s="66" t="s">
        <v>19</v>
      </c>
      <c r="E705" s="42" t="s">
        <v>19</v>
      </c>
      <c r="F705" s="42" t="b">
        <f t="shared" si="22"/>
        <v>1</v>
      </c>
      <c r="G705" s="42" t="b">
        <f t="shared" si="23"/>
        <v>1</v>
      </c>
    </row>
    <row r="706" spans="1:8">
      <c r="A706" s="42">
        <v>726</v>
      </c>
      <c r="B706" s="64" t="s">
        <v>999</v>
      </c>
      <c r="C706" s="50" t="s">
        <v>23</v>
      </c>
      <c r="D706" s="66" t="s">
        <v>19</v>
      </c>
      <c r="E706" s="42" t="s">
        <v>23</v>
      </c>
      <c r="F706" s="42" t="b">
        <f t="shared" si="22"/>
        <v>0</v>
      </c>
      <c r="G706" s="42" t="b">
        <f t="shared" si="23"/>
        <v>0</v>
      </c>
      <c r="H706" s="42" t="s">
        <v>19</v>
      </c>
    </row>
    <row r="707" spans="1:8">
      <c r="A707" s="42">
        <v>728</v>
      </c>
      <c r="B707" s="64" t="s">
        <v>1001</v>
      </c>
      <c r="C707" s="50" t="s">
        <v>19</v>
      </c>
      <c r="D707" s="66" t="s">
        <v>19</v>
      </c>
      <c r="E707" s="42" t="s">
        <v>19</v>
      </c>
      <c r="F707" s="42" t="b">
        <f t="shared" si="22"/>
        <v>1</v>
      </c>
      <c r="G707" s="42" t="b">
        <f t="shared" si="23"/>
        <v>1</v>
      </c>
    </row>
    <row r="708" spans="1:8">
      <c r="A708" s="42">
        <v>729</v>
      </c>
      <c r="B708" s="64" t="s">
        <v>1002</v>
      </c>
      <c r="C708" s="50" t="s">
        <v>19</v>
      </c>
      <c r="D708" s="66" t="s">
        <v>19</v>
      </c>
      <c r="E708" s="42" t="s">
        <v>19</v>
      </c>
      <c r="F708" s="42" t="b">
        <f t="shared" si="22"/>
        <v>1</v>
      </c>
      <c r="G708" s="42" t="b">
        <f t="shared" si="23"/>
        <v>1</v>
      </c>
    </row>
    <row r="709" spans="1:8">
      <c r="A709" s="42">
        <v>730</v>
      </c>
      <c r="B709" s="64" t="s">
        <v>1003</v>
      </c>
      <c r="C709" s="50" t="s">
        <v>19</v>
      </c>
      <c r="D709" s="66" t="s">
        <v>19</v>
      </c>
      <c r="E709" s="42" t="s">
        <v>19</v>
      </c>
      <c r="F709" s="42" t="b">
        <f t="shared" si="22"/>
        <v>1</v>
      </c>
      <c r="G709" s="42" t="b">
        <f t="shared" si="23"/>
        <v>1</v>
      </c>
    </row>
    <row r="710" spans="1:8">
      <c r="A710" s="42">
        <v>731</v>
      </c>
      <c r="B710" s="64" t="s">
        <v>1004</v>
      </c>
      <c r="C710" s="50" t="s">
        <v>19</v>
      </c>
      <c r="D710" s="66" t="s">
        <v>19</v>
      </c>
      <c r="E710" s="42" t="s">
        <v>19</v>
      </c>
      <c r="F710" s="42" t="b">
        <f t="shared" si="22"/>
        <v>1</v>
      </c>
      <c r="G710" s="42" t="b">
        <f t="shared" si="23"/>
        <v>1</v>
      </c>
    </row>
    <row r="711" spans="1:8">
      <c r="A711" s="42">
        <v>732</v>
      </c>
      <c r="B711" s="64" t="s">
        <v>1005</v>
      </c>
      <c r="C711" s="50" t="s">
        <v>19</v>
      </c>
      <c r="D711" s="66" t="s">
        <v>19</v>
      </c>
      <c r="E711" s="42" t="s">
        <v>19</v>
      </c>
      <c r="F711" s="42" t="b">
        <f t="shared" si="22"/>
        <v>1</v>
      </c>
      <c r="G711" s="42" t="b">
        <f t="shared" si="23"/>
        <v>1</v>
      </c>
    </row>
    <row r="712" spans="1:8">
      <c r="A712" s="42">
        <v>733</v>
      </c>
      <c r="B712" s="64" t="s">
        <v>1006</v>
      </c>
      <c r="C712" s="50" t="s">
        <v>19</v>
      </c>
      <c r="D712" s="66" t="s">
        <v>19</v>
      </c>
      <c r="E712" s="42" t="s">
        <v>19</v>
      </c>
      <c r="F712" s="42" t="b">
        <f t="shared" si="22"/>
        <v>1</v>
      </c>
      <c r="G712" s="42" t="b">
        <f t="shared" si="23"/>
        <v>1</v>
      </c>
    </row>
    <row r="713" spans="1:8">
      <c r="A713" s="42">
        <v>734</v>
      </c>
      <c r="B713" s="64" t="s">
        <v>1007</v>
      </c>
      <c r="C713" s="50" t="s">
        <v>23</v>
      </c>
      <c r="D713" s="66" t="s">
        <v>19</v>
      </c>
      <c r="E713" s="42" t="s">
        <v>19</v>
      </c>
      <c r="F713" s="42" t="b">
        <f t="shared" si="22"/>
        <v>0</v>
      </c>
      <c r="G713" s="42" t="b">
        <f t="shared" si="23"/>
        <v>1</v>
      </c>
    </row>
    <row r="714" spans="1:8">
      <c r="A714" s="42">
        <v>735</v>
      </c>
      <c r="B714" s="64" t="s">
        <v>1008</v>
      </c>
      <c r="C714" s="50" t="s">
        <v>19</v>
      </c>
      <c r="D714" s="66" t="s">
        <v>19</v>
      </c>
      <c r="E714" s="42" t="s">
        <v>19</v>
      </c>
      <c r="F714" s="42" t="b">
        <f t="shared" si="22"/>
        <v>1</v>
      </c>
      <c r="G714" s="42" t="b">
        <f t="shared" si="23"/>
        <v>1</v>
      </c>
    </row>
    <row r="715" spans="1:8">
      <c r="A715" s="42">
        <v>736</v>
      </c>
      <c r="B715" s="64" t="s">
        <v>1009</v>
      </c>
      <c r="C715" s="50" t="s">
        <v>19</v>
      </c>
      <c r="D715" s="66" t="s">
        <v>19</v>
      </c>
      <c r="E715" s="42" t="s">
        <v>23</v>
      </c>
      <c r="F715" s="42" t="b">
        <f t="shared" si="22"/>
        <v>1</v>
      </c>
      <c r="G715" s="42" t="b">
        <f t="shared" si="23"/>
        <v>0</v>
      </c>
      <c r="H715" s="42" t="s">
        <v>19</v>
      </c>
    </row>
    <row r="716" spans="1:8">
      <c r="A716" s="42">
        <v>737</v>
      </c>
      <c r="B716" s="64" t="s">
        <v>1010</v>
      </c>
      <c r="C716" s="50" t="s">
        <v>19</v>
      </c>
      <c r="D716" s="66" t="s">
        <v>19</v>
      </c>
      <c r="E716" s="42" t="s">
        <v>19</v>
      </c>
      <c r="F716" s="42" t="b">
        <f t="shared" si="22"/>
        <v>1</v>
      </c>
      <c r="G716" s="42" t="b">
        <f t="shared" si="23"/>
        <v>1</v>
      </c>
    </row>
    <row r="717" spans="1:8">
      <c r="A717" s="42">
        <v>738</v>
      </c>
      <c r="B717" s="64" t="s">
        <v>1011</v>
      </c>
      <c r="C717" s="50" t="s">
        <v>19</v>
      </c>
      <c r="D717" s="66" t="s">
        <v>19</v>
      </c>
      <c r="E717" s="42" t="s">
        <v>19</v>
      </c>
      <c r="F717" s="42" t="b">
        <f t="shared" si="22"/>
        <v>1</v>
      </c>
      <c r="G717" s="42" t="b">
        <f t="shared" si="23"/>
        <v>1</v>
      </c>
    </row>
    <row r="718" spans="1:8">
      <c r="A718" s="42">
        <v>739</v>
      </c>
      <c r="B718" s="64" t="s">
        <v>1013</v>
      </c>
      <c r="C718" s="50" t="s">
        <v>19</v>
      </c>
      <c r="D718" s="66" t="s">
        <v>19</v>
      </c>
      <c r="E718" s="42" t="s">
        <v>19</v>
      </c>
      <c r="F718" s="42" t="b">
        <f t="shared" si="22"/>
        <v>1</v>
      </c>
      <c r="G718" s="42" t="b">
        <f t="shared" si="23"/>
        <v>1</v>
      </c>
    </row>
    <row r="719" spans="1:8">
      <c r="A719" s="42">
        <v>740</v>
      </c>
      <c r="B719" s="64" t="s">
        <v>1014</v>
      </c>
      <c r="C719" s="50" t="s">
        <v>19</v>
      </c>
      <c r="D719" s="66" t="s">
        <v>19</v>
      </c>
      <c r="E719" s="42" t="s">
        <v>19</v>
      </c>
      <c r="F719" s="42" t="b">
        <f t="shared" si="22"/>
        <v>1</v>
      </c>
      <c r="G719" s="42" t="b">
        <f t="shared" si="23"/>
        <v>1</v>
      </c>
    </row>
    <row r="720" spans="1:8">
      <c r="A720" s="42">
        <v>741</v>
      </c>
      <c r="B720" s="64" t="s">
        <v>1015</v>
      </c>
      <c r="C720" s="50" t="s">
        <v>19</v>
      </c>
      <c r="D720" s="66" t="s">
        <v>19</v>
      </c>
      <c r="E720" s="42" t="s">
        <v>19</v>
      </c>
      <c r="F720" s="42" t="b">
        <f t="shared" si="22"/>
        <v>1</v>
      </c>
      <c r="G720" s="42" t="b">
        <f t="shared" si="23"/>
        <v>1</v>
      </c>
    </row>
    <row r="721" spans="1:8">
      <c r="A721" s="42">
        <v>742</v>
      </c>
      <c r="B721" s="64" t="s">
        <v>1016</v>
      </c>
      <c r="C721" s="50" t="s">
        <v>19</v>
      </c>
      <c r="D721" s="66" t="s">
        <v>19</v>
      </c>
      <c r="E721" s="42" t="s">
        <v>19</v>
      </c>
      <c r="F721" s="42" t="b">
        <f t="shared" si="22"/>
        <v>1</v>
      </c>
      <c r="G721" s="42" t="b">
        <f t="shared" si="23"/>
        <v>1</v>
      </c>
    </row>
    <row r="722" spans="1:8">
      <c r="A722" s="42">
        <v>743</v>
      </c>
      <c r="B722" s="64" t="s">
        <v>44</v>
      </c>
      <c r="C722" s="50" t="s">
        <v>19</v>
      </c>
      <c r="D722" s="66" t="s">
        <v>19</v>
      </c>
      <c r="E722" s="42" t="s">
        <v>19</v>
      </c>
      <c r="F722" s="42" t="b">
        <f t="shared" si="22"/>
        <v>1</v>
      </c>
      <c r="G722" s="42" t="b">
        <f t="shared" si="23"/>
        <v>1</v>
      </c>
    </row>
    <row r="723" spans="1:8">
      <c r="A723" s="42">
        <v>744</v>
      </c>
      <c r="B723" s="64" t="s">
        <v>1018</v>
      </c>
      <c r="C723" s="50" t="s">
        <v>19</v>
      </c>
      <c r="D723" s="66" t="s">
        <v>19</v>
      </c>
      <c r="E723" s="42" t="s">
        <v>19</v>
      </c>
      <c r="F723" s="42" t="b">
        <f t="shared" si="22"/>
        <v>1</v>
      </c>
      <c r="G723" s="42" t="b">
        <f t="shared" si="23"/>
        <v>1</v>
      </c>
    </row>
    <row r="724" spans="1:8">
      <c r="A724" s="42">
        <v>745</v>
      </c>
      <c r="B724" s="64" t="s">
        <v>1019</v>
      </c>
      <c r="C724" s="50" t="s">
        <v>19</v>
      </c>
      <c r="D724" s="66" t="s">
        <v>19</v>
      </c>
      <c r="E724" s="42" t="s">
        <v>19</v>
      </c>
      <c r="F724" s="42" t="b">
        <f t="shared" si="22"/>
        <v>1</v>
      </c>
      <c r="G724" s="42" t="b">
        <f t="shared" si="23"/>
        <v>1</v>
      </c>
    </row>
    <row r="725" spans="1:8">
      <c r="A725" s="42">
        <v>746</v>
      </c>
      <c r="B725" s="64" t="s">
        <v>1020</v>
      </c>
      <c r="C725" s="50" t="s">
        <v>19</v>
      </c>
      <c r="D725" s="66" t="s">
        <v>19</v>
      </c>
      <c r="E725" s="42" t="s">
        <v>19</v>
      </c>
      <c r="F725" s="42" t="b">
        <f t="shared" si="22"/>
        <v>1</v>
      </c>
      <c r="G725" s="42" t="b">
        <f t="shared" si="23"/>
        <v>1</v>
      </c>
    </row>
    <row r="726" spans="1:8">
      <c r="A726" s="42">
        <v>748</v>
      </c>
      <c r="B726" s="64" t="s">
        <v>1021</v>
      </c>
      <c r="C726" s="50" t="s">
        <v>19</v>
      </c>
      <c r="D726" s="66" t="s">
        <v>19</v>
      </c>
      <c r="E726" s="42" t="s">
        <v>19</v>
      </c>
      <c r="F726" s="42" t="b">
        <f t="shared" si="22"/>
        <v>1</v>
      </c>
      <c r="G726" s="42" t="b">
        <f t="shared" si="23"/>
        <v>1</v>
      </c>
    </row>
    <row r="727" spans="1:8">
      <c r="A727" s="42">
        <v>749</v>
      </c>
      <c r="B727" s="64" t="s">
        <v>1022</v>
      </c>
      <c r="C727" s="50" t="s">
        <v>19</v>
      </c>
      <c r="D727" s="66" t="s">
        <v>19</v>
      </c>
      <c r="E727" s="42" t="s">
        <v>19</v>
      </c>
      <c r="F727" s="42" t="b">
        <f t="shared" si="22"/>
        <v>1</v>
      </c>
      <c r="G727" s="42" t="b">
        <f t="shared" si="23"/>
        <v>1</v>
      </c>
    </row>
    <row r="728" spans="1:8">
      <c r="A728" s="42">
        <v>750</v>
      </c>
      <c r="B728" s="64" t="s">
        <v>1023</v>
      </c>
      <c r="C728" s="50" t="s">
        <v>19</v>
      </c>
      <c r="D728" s="66" t="s">
        <v>19</v>
      </c>
      <c r="E728" s="42" t="s">
        <v>19</v>
      </c>
      <c r="F728" s="42" t="b">
        <f t="shared" si="22"/>
        <v>1</v>
      </c>
      <c r="G728" s="42" t="b">
        <f t="shared" si="23"/>
        <v>1</v>
      </c>
    </row>
    <row r="729" spans="1:8">
      <c r="A729" s="42">
        <v>751</v>
      </c>
      <c r="B729" s="64" t="s">
        <v>1024</v>
      </c>
      <c r="C729" s="50" t="s">
        <v>19</v>
      </c>
      <c r="D729" s="66" t="s">
        <v>19</v>
      </c>
      <c r="E729" s="42" t="s">
        <v>19</v>
      </c>
      <c r="F729" s="42" t="b">
        <f t="shared" si="22"/>
        <v>1</v>
      </c>
      <c r="G729" s="42" t="b">
        <f t="shared" si="23"/>
        <v>1</v>
      </c>
    </row>
    <row r="730" spans="1:8">
      <c r="A730" s="42">
        <v>752</v>
      </c>
      <c r="B730" s="64" t="s">
        <v>1025</v>
      </c>
      <c r="C730" s="50" t="s">
        <v>1714</v>
      </c>
      <c r="D730" s="66" t="s">
        <v>19</v>
      </c>
      <c r="E730" s="42" t="s">
        <v>19</v>
      </c>
      <c r="F730" s="42" t="b">
        <f t="shared" si="22"/>
        <v>0</v>
      </c>
      <c r="G730" s="42" t="b">
        <f t="shared" si="23"/>
        <v>1</v>
      </c>
    </row>
    <row r="731" spans="1:8">
      <c r="A731" s="42">
        <v>753</v>
      </c>
      <c r="B731" s="64" t="s">
        <v>1026</v>
      </c>
      <c r="C731" s="50" t="s">
        <v>19</v>
      </c>
      <c r="D731" s="66" t="s">
        <v>19</v>
      </c>
      <c r="E731" s="42" t="s">
        <v>19</v>
      </c>
      <c r="F731" s="42" t="b">
        <f t="shared" si="22"/>
        <v>1</v>
      </c>
      <c r="G731" s="42" t="b">
        <f t="shared" si="23"/>
        <v>1</v>
      </c>
    </row>
    <row r="732" spans="1:8">
      <c r="A732" s="42">
        <v>754</v>
      </c>
      <c r="B732" s="64" t="s">
        <v>1027</v>
      </c>
      <c r="C732" s="50" t="s">
        <v>19</v>
      </c>
      <c r="D732" s="66" t="s">
        <v>19</v>
      </c>
      <c r="E732" s="42" t="s">
        <v>19</v>
      </c>
      <c r="F732" s="42" t="b">
        <f t="shared" si="22"/>
        <v>1</v>
      </c>
      <c r="G732" s="42" t="b">
        <f t="shared" si="23"/>
        <v>1</v>
      </c>
    </row>
    <row r="733" spans="1:8">
      <c r="A733" s="42">
        <v>755</v>
      </c>
      <c r="B733" s="64" t="s">
        <v>1028</v>
      </c>
      <c r="C733" s="50" t="s">
        <v>19</v>
      </c>
      <c r="D733" s="66" t="s">
        <v>19</v>
      </c>
      <c r="E733" s="42" t="s">
        <v>19</v>
      </c>
      <c r="F733" s="42" t="b">
        <f t="shared" si="22"/>
        <v>1</v>
      </c>
      <c r="G733" s="42" t="b">
        <f t="shared" si="23"/>
        <v>1</v>
      </c>
    </row>
    <row r="734" spans="1:8">
      <c r="A734" s="42">
        <v>756</v>
      </c>
      <c r="B734" s="64" t="s">
        <v>1029</v>
      </c>
      <c r="C734" s="50" t="s">
        <v>19</v>
      </c>
      <c r="D734" s="66" t="s">
        <v>19</v>
      </c>
      <c r="E734" s="42" t="s">
        <v>19</v>
      </c>
      <c r="F734" s="42" t="b">
        <f t="shared" si="22"/>
        <v>1</v>
      </c>
      <c r="G734" s="42" t="b">
        <f t="shared" si="23"/>
        <v>1</v>
      </c>
    </row>
    <row r="735" spans="1:8">
      <c r="A735" s="42">
        <v>757</v>
      </c>
      <c r="B735" s="64" t="s">
        <v>1030</v>
      </c>
      <c r="C735" s="50" t="s">
        <v>23</v>
      </c>
      <c r="D735" s="66" t="s">
        <v>23</v>
      </c>
      <c r="E735" s="42" t="s">
        <v>23</v>
      </c>
      <c r="F735" s="42" t="b">
        <f t="shared" si="22"/>
        <v>1</v>
      </c>
      <c r="G735" s="42" t="b">
        <f t="shared" si="23"/>
        <v>1</v>
      </c>
      <c r="H735" s="42" t="s">
        <v>19</v>
      </c>
    </row>
    <row r="736" spans="1:8">
      <c r="A736" s="42">
        <v>758</v>
      </c>
      <c r="B736" s="64" t="s">
        <v>1031</v>
      </c>
      <c r="C736" s="50" t="s">
        <v>23</v>
      </c>
      <c r="D736" s="66" t="s">
        <v>19</v>
      </c>
      <c r="E736" s="42" t="s">
        <v>19</v>
      </c>
      <c r="F736" s="42" t="b">
        <f t="shared" si="22"/>
        <v>0</v>
      </c>
      <c r="G736" s="42" t="b">
        <f t="shared" si="23"/>
        <v>1</v>
      </c>
    </row>
    <row r="737" spans="1:7">
      <c r="A737" s="42">
        <v>759</v>
      </c>
      <c r="B737" s="64" t="s">
        <v>1032</v>
      </c>
      <c r="C737" s="50" t="s">
        <v>19</v>
      </c>
      <c r="D737" s="66" t="s">
        <v>19</v>
      </c>
      <c r="E737" s="42" t="s">
        <v>19</v>
      </c>
      <c r="F737" s="42" t="b">
        <f t="shared" si="22"/>
        <v>1</v>
      </c>
      <c r="G737" s="42" t="b">
        <f t="shared" si="23"/>
        <v>1</v>
      </c>
    </row>
    <row r="738" spans="1:7">
      <c r="A738" s="42">
        <v>760</v>
      </c>
      <c r="B738" s="64" t="s">
        <v>1033</v>
      </c>
      <c r="C738" s="50" t="s">
        <v>19</v>
      </c>
      <c r="D738" s="66" t="s">
        <v>19</v>
      </c>
      <c r="E738" s="42" t="s">
        <v>19</v>
      </c>
      <c r="F738" s="42" t="b">
        <f t="shared" si="22"/>
        <v>1</v>
      </c>
      <c r="G738" s="42" t="b">
        <f t="shared" si="23"/>
        <v>1</v>
      </c>
    </row>
    <row r="739" spans="1:7">
      <c r="A739" s="42">
        <v>761</v>
      </c>
      <c r="B739" s="64" t="s">
        <v>1034</v>
      </c>
      <c r="C739" s="50" t="s">
        <v>19</v>
      </c>
      <c r="D739" s="66" t="s">
        <v>19</v>
      </c>
      <c r="E739" s="42" t="s">
        <v>19</v>
      </c>
      <c r="F739" s="42" t="b">
        <f t="shared" si="22"/>
        <v>1</v>
      </c>
      <c r="G739" s="42" t="b">
        <f t="shared" si="23"/>
        <v>1</v>
      </c>
    </row>
    <row r="740" spans="1:7">
      <c r="A740" s="42">
        <v>762</v>
      </c>
      <c r="B740" s="64" t="s">
        <v>1035</v>
      </c>
      <c r="C740" s="50" t="s">
        <v>19</v>
      </c>
      <c r="D740" s="66" t="s">
        <v>19</v>
      </c>
      <c r="E740" s="42" t="s">
        <v>19</v>
      </c>
      <c r="F740" s="42" t="b">
        <f t="shared" si="22"/>
        <v>1</v>
      </c>
      <c r="G740" s="42" t="b">
        <f t="shared" si="23"/>
        <v>1</v>
      </c>
    </row>
    <row r="741" spans="1:7">
      <c r="A741" s="42">
        <v>763</v>
      </c>
      <c r="B741" s="64" t="s">
        <v>1036</v>
      </c>
      <c r="C741" s="50" t="s">
        <v>23</v>
      </c>
      <c r="D741" s="66" t="s">
        <v>19</v>
      </c>
      <c r="E741" s="42" t="s">
        <v>19</v>
      </c>
      <c r="F741" s="42" t="b">
        <f t="shared" si="22"/>
        <v>0</v>
      </c>
      <c r="G741" s="42" t="b">
        <f t="shared" si="23"/>
        <v>1</v>
      </c>
    </row>
    <row r="742" spans="1:7">
      <c r="A742" s="42">
        <v>764</v>
      </c>
      <c r="B742" s="64" t="s">
        <v>1037</v>
      </c>
      <c r="C742" s="50" t="s">
        <v>19</v>
      </c>
      <c r="D742" s="66" t="s">
        <v>19</v>
      </c>
      <c r="E742" s="42" t="s">
        <v>19</v>
      </c>
      <c r="F742" s="42" t="b">
        <f t="shared" si="22"/>
        <v>1</v>
      </c>
      <c r="G742" s="42" t="b">
        <f t="shared" si="23"/>
        <v>1</v>
      </c>
    </row>
    <row r="743" spans="1:7">
      <c r="A743" s="42">
        <v>765</v>
      </c>
      <c r="B743" s="64" t="s">
        <v>1038</v>
      </c>
      <c r="C743" s="50" t="s">
        <v>19</v>
      </c>
      <c r="D743" s="66" t="s">
        <v>19</v>
      </c>
      <c r="E743" s="42" t="s">
        <v>19</v>
      </c>
      <c r="F743" s="42" t="b">
        <f t="shared" si="22"/>
        <v>1</v>
      </c>
      <c r="G743" s="42" t="b">
        <f t="shared" si="23"/>
        <v>1</v>
      </c>
    </row>
    <row r="744" spans="1:7">
      <c r="A744" s="42">
        <v>766</v>
      </c>
      <c r="B744" s="64" t="s">
        <v>1039</v>
      </c>
      <c r="C744" s="50" t="s">
        <v>19</v>
      </c>
      <c r="D744" s="66" t="s">
        <v>19</v>
      </c>
      <c r="E744" s="42" t="s">
        <v>19</v>
      </c>
      <c r="F744" s="42" t="b">
        <f t="shared" si="22"/>
        <v>1</v>
      </c>
      <c r="G744" s="42" t="b">
        <f t="shared" si="23"/>
        <v>1</v>
      </c>
    </row>
    <row r="745" spans="1:7">
      <c r="A745" s="42">
        <v>767</v>
      </c>
      <c r="B745" s="64" t="s">
        <v>1041</v>
      </c>
      <c r="C745" s="50" t="s">
        <v>19</v>
      </c>
      <c r="D745" s="66" t="s">
        <v>19</v>
      </c>
      <c r="E745" s="42" t="s">
        <v>19</v>
      </c>
      <c r="F745" s="42" t="b">
        <f t="shared" si="22"/>
        <v>1</v>
      </c>
      <c r="G745" s="42" t="b">
        <f t="shared" si="23"/>
        <v>1</v>
      </c>
    </row>
    <row r="746" spans="1:7">
      <c r="A746" s="42">
        <v>768</v>
      </c>
      <c r="B746" s="64" t="s">
        <v>237</v>
      </c>
      <c r="C746" s="50" t="s">
        <v>19</v>
      </c>
      <c r="D746" s="66" t="s">
        <v>19</v>
      </c>
      <c r="E746" s="42" t="s">
        <v>19</v>
      </c>
      <c r="F746" s="42" t="b">
        <f t="shared" si="22"/>
        <v>1</v>
      </c>
      <c r="G746" s="42" t="b">
        <f t="shared" si="23"/>
        <v>1</v>
      </c>
    </row>
    <row r="747" spans="1:7">
      <c r="A747" s="42">
        <v>769</v>
      </c>
      <c r="B747" s="64" t="s">
        <v>1042</v>
      </c>
      <c r="C747" s="50" t="s">
        <v>19</v>
      </c>
      <c r="D747" s="66" t="s">
        <v>19</v>
      </c>
      <c r="E747" s="42" t="s">
        <v>19</v>
      </c>
      <c r="F747" s="42" t="b">
        <f t="shared" ref="F747:F805" si="24">C747=D747</f>
        <v>1</v>
      </c>
      <c r="G747" s="42" t="b">
        <f t="shared" ref="G747:G805" si="25">D747=E747</f>
        <v>1</v>
      </c>
    </row>
    <row r="748" spans="1:7">
      <c r="A748" s="42">
        <v>770</v>
      </c>
      <c r="B748" s="64" t="s">
        <v>1043</v>
      </c>
      <c r="C748" s="50" t="s">
        <v>19</v>
      </c>
      <c r="D748" s="66" t="s">
        <v>19</v>
      </c>
      <c r="E748" s="42" t="s">
        <v>19</v>
      </c>
      <c r="F748" s="42" t="b">
        <f t="shared" si="24"/>
        <v>1</v>
      </c>
      <c r="G748" s="42" t="b">
        <f t="shared" si="25"/>
        <v>1</v>
      </c>
    </row>
    <row r="749" spans="1:7">
      <c r="A749" s="42">
        <v>771</v>
      </c>
      <c r="B749" s="64" t="s">
        <v>1044</v>
      </c>
      <c r="C749" s="50" t="s">
        <v>19</v>
      </c>
      <c r="D749" s="66" t="s">
        <v>19</v>
      </c>
      <c r="E749" s="42" t="s">
        <v>19</v>
      </c>
      <c r="F749" s="42" t="b">
        <f t="shared" si="24"/>
        <v>1</v>
      </c>
      <c r="G749" s="42" t="b">
        <f t="shared" si="25"/>
        <v>1</v>
      </c>
    </row>
    <row r="750" spans="1:7">
      <c r="A750" s="42">
        <v>772</v>
      </c>
      <c r="B750" s="64" t="s">
        <v>1045</v>
      </c>
      <c r="C750" s="50" t="s">
        <v>19</v>
      </c>
      <c r="D750" s="66" t="s">
        <v>19</v>
      </c>
      <c r="E750" s="42" t="s">
        <v>19</v>
      </c>
      <c r="F750" s="42" t="b">
        <f t="shared" si="24"/>
        <v>1</v>
      </c>
      <c r="G750" s="42" t="b">
        <f t="shared" si="25"/>
        <v>1</v>
      </c>
    </row>
    <row r="751" spans="1:7">
      <c r="A751" s="42">
        <v>773</v>
      </c>
      <c r="B751" s="64" t="s">
        <v>1046</v>
      </c>
      <c r="C751" s="50" t="s">
        <v>19</v>
      </c>
      <c r="D751" s="66" t="s">
        <v>19</v>
      </c>
      <c r="E751" s="42" t="s">
        <v>19</v>
      </c>
      <c r="F751" s="42" t="b">
        <f t="shared" si="24"/>
        <v>1</v>
      </c>
      <c r="G751" s="42" t="b">
        <f t="shared" si="25"/>
        <v>1</v>
      </c>
    </row>
    <row r="752" spans="1:7">
      <c r="A752" s="42">
        <v>774</v>
      </c>
      <c r="B752" s="64" t="s">
        <v>1047</v>
      </c>
      <c r="C752" s="50" t="s">
        <v>19</v>
      </c>
      <c r="D752" s="66" t="s">
        <v>19</v>
      </c>
      <c r="E752" s="42" t="s">
        <v>19</v>
      </c>
      <c r="F752" s="42" t="b">
        <f t="shared" si="24"/>
        <v>1</v>
      </c>
      <c r="G752" s="42" t="b">
        <f t="shared" si="25"/>
        <v>1</v>
      </c>
    </row>
    <row r="753" spans="1:8">
      <c r="A753" s="42">
        <v>776</v>
      </c>
      <c r="B753" s="64" t="s">
        <v>1049</v>
      </c>
      <c r="C753" s="50" t="s">
        <v>19</v>
      </c>
      <c r="D753" s="66" t="s">
        <v>19</v>
      </c>
      <c r="E753" s="42" t="s">
        <v>19</v>
      </c>
      <c r="F753" s="42" t="b">
        <f t="shared" si="24"/>
        <v>1</v>
      </c>
      <c r="G753" s="42" t="b">
        <f t="shared" si="25"/>
        <v>1</v>
      </c>
    </row>
    <row r="754" spans="1:8">
      <c r="A754" s="42">
        <v>778</v>
      </c>
      <c r="B754" s="64" t="s">
        <v>1051</v>
      </c>
      <c r="C754" s="50" t="s">
        <v>19</v>
      </c>
      <c r="D754" s="66" t="s">
        <v>19</v>
      </c>
      <c r="E754" s="42" t="s">
        <v>19</v>
      </c>
      <c r="F754" s="42" t="b">
        <f t="shared" si="24"/>
        <v>1</v>
      </c>
      <c r="G754" s="42" t="b">
        <f t="shared" si="25"/>
        <v>1</v>
      </c>
    </row>
    <row r="755" spans="1:8">
      <c r="A755" s="42">
        <v>779</v>
      </c>
      <c r="B755" s="64" t="s">
        <v>1052</v>
      </c>
      <c r="C755" s="50" t="s">
        <v>19</v>
      </c>
      <c r="D755" s="66" t="s">
        <v>19</v>
      </c>
      <c r="E755" s="42" t="s">
        <v>19</v>
      </c>
      <c r="F755" s="42" t="b">
        <f t="shared" si="24"/>
        <v>1</v>
      </c>
      <c r="G755" s="42" t="b">
        <f t="shared" si="25"/>
        <v>1</v>
      </c>
    </row>
    <row r="756" spans="1:8">
      <c r="A756" s="42">
        <v>780</v>
      </c>
      <c r="B756" s="64" t="s">
        <v>1053</v>
      </c>
      <c r="C756" s="50" t="s">
        <v>19</v>
      </c>
      <c r="D756" s="66" t="s">
        <v>19</v>
      </c>
      <c r="E756" s="42" t="s">
        <v>19</v>
      </c>
      <c r="F756" s="42" t="b">
        <f t="shared" si="24"/>
        <v>1</v>
      </c>
      <c r="G756" s="42" t="b">
        <f t="shared" si="25"/>
        <v>1</v>
      </c>
    </row>
    <row r="757" spans="1:8">
      <c r="A757" s="42">
        <v>781</v>
      </c>
      <c r="B757" s="64" t="s">
        <v>1054</v>
      </c>
      <c r="C757" s="50" t="s">
        <v>19</v>
      </c>
      <c r="D757" s="66" t="s">
        <v>19</v>
      </c>
      <c r="E757" s="42" t="s">
        <v>19</v>
      </c>
      <c r="F757" s="42" t="b">
        <f t="shared" si="24"/>
        <v>1</v>
      </c>
      <c r="G757" s="42" t="b">
        <f t="shared" si="25"/>
        <v>1</v>
      </c>
    </row>
    <row r="758" spans="1:8">
      <c r="A758" s="42">
        <v>782</v>
      </c>
      <c r="B758" s="64" t="s">
        <v>1055</v>
      </c>
      <c r="C758" s="50" t="s">
        <v>19</v>
      </c>
      <c r="D758" s="66" t="s">
        <v>19</v>
      </c>
      <c r="E758" s="42" t="s">
        <v>19</v>
      </c>
      <c r="F758" s="42" t="b">
        <f t="shared" si="24"/>
        <v>1</v>
      </c>
      <c r="G758" s="42" t="b">
        <f t="shared" si="25"/>
        <v>1</v>
      </c>
    </row>
    <row r="759" spans="1:8">
      <c r="A759" s="42">
        <v>783</v>
      </c>
      <c r="B759" s="64" t="s">
        <v>1056</v>
      </c>
      <c r="C759" s="50" t="s">
        <v>23</v>
      </c>
      <c r="D759" s="66" t="s">
        <v>19</v>
      </c>
      <c r="E759" s="42" t="s">
        <v>23</v>
      </c>
      <c r="F759" s="42" t="b">
        <f t="shared" si="24"/>
        <v>0</v>
      </c>
      <c r="G759" s="42" t="b">
        <f t="shared" si="25"/>
        <v>0</v>
      </c>
      <c r="H759" s="42" t="s">
        <v>23</v>
      </c>
    </row>
    <row r="760" spans="1:8">
      <c r="A760" s="42">
        <v>784</v>
      </c>
      <c r="B760" s="64" t="s">
        <v>1057</v>
      </c>
      <c r="C760" s="50" t="s">
        <v>19</v>
      </c>
      <c r="D760" s="66" t="s">
        <v>19</v>
      </c>
      <c r="E760" s="42" t="s">
        <v>19</v>
      </c>
      <c r="F760" s="42" t="b">
        <f t="shared" si="24"/>
        <v>1</v>
      </c>
      <c r="G760" s="42" t="b">
        <f t="shared" si="25"/>
        <v>1</v>
      </c>
    </row>
    <row r="761" spans="1:8">
      <c r="A761" s="42">
        <v>785</v>
      </c>
      <c r="B761" s="64" t="s">
        <v>1058</v>
      </c>
      <c r="C761" s="50" t="s">
        <v>19</v>
      </c>
      <c r="D761" s="66" t="s">
        <v>19</v>
      </c>
      <c r="E761" s="42" t="s">
        <v>19</v>
      </c>
      <c r="F761" s="42" t="b">
        <f t="shared" si="24"/>
        <v>1</v>
      </c>
      <c r="G761" s="42" t="b">
        <f t="shared" si="25"/>
        <v>1</v>
      </c>
    </row>
    <row r="762" spans="1:8">
      <c r="A762" s="42">
        <v>786</v>
      </c>
      <c r="B762" s="64" t="s">
        <v>1059</v>
      </c>
      <c r="C762" s="50" t="s">
        <v>19</v>
      </c>
      <c r="D762" s="66" t="s">
        <v>19</v>
      </c>
      <c r="E762" s="42" t="s">
        <v>19</v>
      </c>
      <c r="F762" s="42" t="b">
        <f t="shared" si="24"/>
        <v>1</v>
      </c>
      <c r="G762" s="42" t="b">
        <f t="shared" si="25"/>
        <v>1</v>
      </c>
    </row>
    <row r="763" spans="1:8">
      <c r="A763" s="42">
        <v>787</v>
      </c>
      <c r="B763" s="64" t="s">
        <v>1060</v>
      </c>
      <c r="C763" s="50" t="s">
        <v>19</v>
      </c>
      <c r="D763" s="66" t="s">
        <v>19</v>
      </c>
      <c r="E763" s="42" t="s">
        <v>19</v>
      </c>
      <c r="F763" s="42" t="b">
        <f t="shared" si="24"/>
        <v>1</v>
      </c>
      <c r="G763" s="42" t="b">
        <f t="shared" si="25"/>
        <v>1</v>
      </c>
    </row>
    <row r="764" spans="1:8">
      <c r="A764" s="42">
        <v>788</v>
      </c>
      <c r="B764" s="64" t="s">
        <v>1061</v>
      </c>
      <c r="C764" s="50" t="s">
        <v>19</v>
      </c>
      <c r="D764" s="66" t="s">
        <v>19</v>
      </c>
      <c r="E764" s="42" t="s">
        <v>19</v>
      </c>
      <c r="F764" s="42" t="b">
        <f t="shared" si="24"/>
        <v>1</v>
      </c>
      <c r="G764" s="42" t="b">
        <f t="shared" si="25"/>
        <v>1</v>
      </c>
    </row>
    <row r="765" spans="1:8">
      <c r="A765" s="42">
        <v>789</v>
      </c>
      <c r="B765" s="64" t="s">
        <v>1062</v>
      </c>
      <c r="C765" s="50" t="s">
        <v>23</v>
      </c>
      <c r="D765" s="66" t="s">
        <v>23</v>
      </c>
      <c r="E765" s="42" t="s">
        <v>23</v>
      </c>
      <c r="F765" s="42" t="b">
        <f t="shared" si="24"/>
        <v>1</v>
      </c>
      <c r="G765" s="42" t="b">
        <f t="shared" si="25"/>
        <v>1</v>
      </c>
      <c r="H765" s="42" t="s">
        <v>23</v>
      </c>
    </row>
    <row r="766" spans="1:8">
      <c r="A766" s="42">
        <v>790</v>
      </c>
      <c r="B766" s="64" t="s">
        <v>1063</v>
      </c>
      <c r="C766" s="50" t="s">
        <v>19</v>
      </c>
      <c r="D766" s="66" t="s">
        <v>19</v>
      </c>
      <c r="E766" s="42" t="s">
        <v>19</v>
      </c>
      <c r="F766" s="42" t="b">
        <f t="shared" si="24"/>
        <v>1</v>
      </c>
      <c r="G766" s="42" t="b">
        <f t="shared" si="25"/>
        <v>1</v>
      </c>
    </row>
    <row r="767" spans="1:8">
      <c r="A767" s="42">
        <v>791</v>
      </c>
      <c r="B767" s="64" t="s">
        <v>1064</v>
      </c>
      <c r="C767" s="50" t="s">
        <v>19</v>
      </c>
      <c r="D767" s="66" t="s">
        <v>19</v>
      </c>
      <c r="E767" s="42" t="s">
        <v>19</v>
      </c>
      <c r="F767" s="42" t="b">
        <f t="shared" si="24"/>
        <v>1</v>
      </c>
      <c r="G767" s="42" t="b">
        <f t="shared" si="25"/>
        <v>1</v>
      </c>
    </row>
    <row r="768" spans="1:8">
      <c r="A768" s="42">
        <v>792</v>
      </c>
      <c r="B768" s="64" t="s">
        <v>1065</v>
      </c>
      <c r="C768" s="50" t="s">
        <v>19</v>
      </c>
      <c r="D768" s="66" t="s">
        <v>19</v>
      </c>
      <c r="E768" s="42" t="s">
        <v>19</v>
      </c>
      <c r="F768" s="42" t="b">
        <f t="shared" si="24"/>
        <v>1</v>
      </c>
      <c r="G768" s="42" t="b">
        <f t="shared" si="25"/>
        <v>1</v>
      </c>
    </row>
    <row r="769" spans="1:8">
      <c r="A769" s="42">
        <v>793</v>
      </c>
      <c r="B769" s="64" t="s">
        <v>1066</v>
      </c>
      <c r="C769" s="50" t="s">
        <v>19</v>
      </c>
      <c r="D769" s="66" t="s">
        <v>19</v>
      </c>
      <c r="E769" s="42" t="s">
        <v>19</v>
      </c>
      <c r="F769" s="42" t="b">
        <f t="shared" si="24"/>
        <v>1</v>
      </c>
      <c r="G769" s="42" t="b">
        <f t="shared" si="25"/>
        <v>1</v>
      </c>
    </row>
    <row r="770" spans="1:8">
      <c r="A770" s="42">
        <v>794</v>
      </c>
      <c r="B770" s="64" t="s">
        <v>1067</v>
      </c>
      <c r="C770" s="50" t="s">
        <v>19</v>
      </c>
      <c r="D770" s="66" t="s">
        <v>19</v>
      </c>
      <c r="E770" s="42" t="s">
        <v>19</v>
      </c>
      <c r="F770" s="42" t="b">
        <f t="shared" si="24"/>
        <v>1</v>
      </c>
      <c r="G770" s="42" t="b">
        <f t="shared" si="25"/>
        <v>1</v>
      </c>
    </row>
    <row r="771" spans="1:8">
      <c r="A771" s="42">
        <v>795</v>
      </c>
      <c r="B771" s="64" t="s">
        <v>1068</v>
      </c>
      <c r="C771" s="50" t="s">
        <v>19</v>
      </c>
      <c r="D771" s="66" t="s">
        <v>19</v>
      </c>
      <c r="E771" s="42" t="s">
        <v>19</v>
      </c>
      <c r="F771" s="42" t="b">
        <f t="shared" si="24"/>
        <v>1</v>
      </c>
      <c r="G771" s="42" t="b">
        <f t="shared" si="25"/>
        <v>1</v>
      </c>
    </row>
    <row r="772" spans="1:8">
      <c r="A772" s="42">
        <v>796</v>
      </c>
      <c r="B772" s="64" t="s">
        <v>1069</v>
      </c>
      <c r="C772" s="50" t="s">
        <v>19</v>
      </c>
      <c r="D772" s="66" t="s">
        <v>19</v>
      </c>
      <c r="E772" s="42" t="s">
        <v>19</v>
      </c>
      <c r="F772" s="42" t="b">
        <f t="shared" si="24"/>
        <v>1</v>
      </c>
      <c r="G772" s="42" t="b">
        <f t="shared" si="25"/>
        <v>1</v>
      </c>
    </row>
    <row r="773" spans="1:8">
      <c r="A773" s="42">
        <v>797</v>
      </c>
      <c r="B773" s="64" t="s">
        <v>1070</v>
      </c>
      <c r="C773" s="50" t="s">
        <v>19</v>
      </c>
      <c r="D773" s="66" t="s">
        <v>19</v>
      </c>
      <c r="E773" s="42" t="s">
        <v>19</v>
      </c>
      <c r="F773" s="42" t="b">
        <f t="shared" si="24"/>
        <v>1</v>
      </c>
      <c r="G773" s="42" t="b">
        <f t="shared" si="25"/>
        <v>1</v>
      </c>
    </row>
    <row r="774" spans="1:8">
      <c r="A774" s="42">
        <v>798</v>
      </c>
      <c r="B774" s="64" t="s">
        <v>1071</v>
      </c>
      <c r="C774" s="50" t="s">
        <v>19</v>
      </c>
      <c r="D774" s="66" t="s">
        <v>19</v>
      </c>
      <c r="E774" s="42" t="s">
        <v>19</v>
      </c>
      <c r="F774" s="42" t="b">
        <f t="shared" si="24"/>
        <v>1</v>
      </c>
      <c r="G774" s="42" t="b">
        <f t="shared" si="25"/>
        <v>1</v>
      </c>
    </row>
    <row r="775" spans="1:8">
      <c r="A775" s="42">
        <v>799</v>
      </c>
      <c r="B775" s="64" t="s">
        <v>1073</v>
      </c>
      <c r="C775" s="50" t="s">
        <v>19</v>
      </c>
      <c r="D775" s="66" t="s">
        <v>19</v>
      </c>
      <c r="E775" s="42" t="s">
        <v>19</v>
      </c>
      <c r="F775" s="42" t="b">
        <f t="shared" si="24"/>
        <v>1</v>
      </c>
      <c r="G775" s="42" t="b">
        <f t="shared" si="25"/>
        <v>1</v>
      </c>
    </row>
    <row r="776" spans="1:8">
      <c r="A776" s="42">
        <v>800</v>
      </c>
      <c r="B776" s="64" t="s">
        <v>1074</v>
      </c>
      <c r="C776" s="50" t="s">
        <v>23</v>
      </c>
      <c r="D776" s="66" t="s">
        <v>19</v>
      </c>
      <c r="E776" s="42" t="s">
        <v>19</v>
      </c>
      <c r="F776" s="42" t="b">
        <f t="shared" si="24"/>
        <v>0</v>
      </c>
      <c r="G776" s="42" t="b">
        <f t="shared" si="25"/>
        <v>1</v>
      </c>
    </row>
    <row r="777" spans="1:8">
      <c r="A777" s="42">
        <v>801</v>
      </c>
      <c r="B777" s="64" t="s">
        <v>1076</v>
      </c>
      <c r="C777" s="50" t="s">
        <v>19</v>
      </c>
      <c r="D777" s="66" t="s">
        <v>19</v>
      </c>
      <c r="E777" s="42" t="s">
        <v>19</v>
      </c>
      <c r="F777" s="42" t="b">
        <f t="shared" si="24"/>
        <v>1</v>
      </c>
      <c r="G777" s="42" t="b">
        <f t="shared" si="25"/>
        <v>1</v>
      </c>
    </row>
    <row r="778" spans="1:8">
      <c r="A778" s="42">
        <v>802</v>
      </c>
      <c r="B778" s="64" t="s">
        <v>1077</v>
      </c>
      <c r="C778" s="50" t="s">
        <v>1714</v>
      </c>
      <c r="D778" s="66" t="s">
        <v>19</v>
      </c>
      <c r="E778" s="42" t="s">
        <v>19</v>
      </c>
      <c r="F778" s="42" t="b">
        <f t="shared" si="24"/>
        <v>0</v>
      </c>
      <c r="G778" s="42" t="b">
        <f t="shared" si="25"/>
        <v>1</v>
      </c>
    </row>
    <row r="779" spans="1:8">
      <c r="A779" s="42">
        <v>803</v>
      </c>
      <c r="B779" s="64" t="s">
        <v>1078</v>
      </c>
      <c r="C779" s="50" t="s">
        <v>19</v>
      </c>
      <c r="D779" s="66" t="s">
        <v>19</v>
      </c>
      <c r="E779" s="42" t="s">
        <v>19</v>
      </c>
      <c r="F779" s="42" t="b">
        <f t="shared" si="24"/>
        <v>1</v>
      </c>
      <c r="G779" s="42" t="b">
        <f t="shared" si="25"/>
        <v>1</v>
      </c>
    </row>
    <row r="780" spans="1:8">
      <c r="A780" s="42">
        <v>806</v>
      </c>
      <c r="B780" s="64" t="s">
        <v>1080</v>
      </c>
      <c r="C780" s="50" t="s">
        <v>19</v>
      </c>
      <c r="D780" s="66" t="s">
        <v>19</v>
      </c>
      <c r="E780" s="42" t="s">
        <v>19</v>
      </c>
      <c r="F780" s="42" t="b">
        <f t="shared" si="24"/>
        <v>1</v>
      </c>
      <c r="G780" s="42" t="b">
        <f t="shared" si="25"/>
        <v>1</v>
      </c>
    </row>
    <row r="781" spans="1:8">
      <c r="A781" s="42">
        <v>807</v>
      </c>
      <c r="B781" s="64" t="s">
        <v>1081</v>
      </c>
      <c r="C781" s="50" t="s">
        <v>19</v>
      </c>
      <c r="D781" s="66" t="s">
        <v>19</v>
      </c>
      <c r="E781" s="42" t="s">
        <v>19</v>
      </c>
      <c r="F781" s="42" t="b">
        <f t="shared" si="24"/>
        <v>1</v>
      </c>
      <c r="G781" s="42" t="b">
        <f t="shared" si="25"/>
        <v>1</v>
      </c>
    </row>
    <row r="782" spans="1:8">
      <c r="A782" s="42">
        <v>808</v>
      </c>
      <c r="B782" s="64" t="s">
        <v>1082</v>
      </c>
      <c r="C782" s="50" t="s">
        <v>19</v>
      </c>
      <c r="D782" s="66" t="s">
        <v>19</v>
      </c>
      <c r="E782" s="42" t="s">
        <v>19</v>
      </c>
      <c r="F782" s="42" t="b">
        <f t="shared" si="24"/>
        <v>1</v>
      </c>
      <c r="G782" s="42" t="b">
        <f t="shared" si="25"/>
        <v>1</v>
      </c>
    </row>
    <row r="783" spans="1:8">
      <c r="A783" s="42">
        <v>809</v>
      </c>
      <c r="B783" s="64" t="s">
        <v>1083</v>
      </c>
      <c r="C783" s="50" t="s">
        <v>23</v>
      </c>
      <c r="D783" s="66" t="s">
        <v>19</v>
      </c>
      <c r="E783" s="42" t="s">
        <v>19</v>
      </c>
      <c r="F783" s="42" t="b">
        <f t="shared" si="24"/>
        <v>0</v>
      </c>
      <c r="G783" s="42" t="b">
        <f t="shared" si="25"/>
        <v>1</v>
      </c>
    </row>
    <row r="784" spans="1:8">
      <c r="A784" s="42">
        <v>810</v>
      </c>
      <c r="B784" s="64" t="s">
        <v>1085</v>
      </c>
      <c r="C784" s="50" t="s">
        <v>19</v>
      </c>
      <c r="D784" s="66" t="s">
        <v>19</v>
      </c>
      <c r="E784" s="42" t="s">
        <v>23</v>
      </c>
      <c r="F784" s="42" t="b">
        <f t="shared" si="24"/>
        <v>1</v>
      </c>
      <c r="G784" s="42" t="b">
        <f t="shared" si="25"/>
        <v>0</v>
      </c>
      <c r="H784" s="42" t="s">
        <v>19</v>
      </c>
    </row>
    <row r="785" spans="1:7">
      <c r="A785" s="42">
        <v>811</v>
      </c>
      <c r="B785" s="64" t="s">
        <v>1086</v>
      </c>
      <c r="C785" s="50" t="s">
        <v>23</v>
      </c>
      <c r="D785" s="66" t="s">
        <v>19</v>
      </c>
      <c r="E785" s="42" t="s">
        <v>19</v>
      </c>
      <c r="F785" s="42" t="b">
        <f t="shared" si="24"/>
        <v>0</v>
      </c>
      <c r="G785" s="42" t="b">
        <f t="shared" si="25"/>
        <v>1</v>
      </c>
    </row>
    <row r="786" spans="1:7">
      <c r="A786" s="42">
        <v>812</v>
      </c>
      <c r="B786" s="64" t="s">
        <v>1087</v>
      </c>
      <c r="C786" s="50" t="s">
        <v>19</v>
      </c>
      <c r="D786" s="66" t="s">
        <v>19</v>
      </c>
      <c r="E786" s="42" t="s">
        <v>19</v>
      </c>
      <c r="F786" s="42" t="b">
        <f t="shared" si="24"/>
        <v>1</v>
      </c>
      <c r="G786" s="42" t="b">
        <f t="shared" si="25"/>
        <v>1</v>
      </c>
    </row>
    <row r="787" spans="1:7">
      <c r="A787" s="42">
        <v>813</v>
      </c>
      <c r="B787" s="64" t="s">
        <v>1088</v>
      </c>
      <c r="C787" s="50" t="s">
        <v>19</v>
      </c>
      <c r="D787" s="66" t="s">
        <v>19</v>
      </c>
      <c r="E787" s="42" t="s">
        <v>19</v>
      </c>
      <c r="F787" s="42" t="b">
        <f t="shared" si="24"/>
        <v>1</v>
      </c>
      <c r="G787" s="42" t="b">
        <f t="shared" si="25"/>
        <v>1</v>
      </c>
    </row>
    <row r="788" spans="1:7">
      <c r="A788" s="42">
        <v>814</v>
      </c>
      <c r="B788" s="64" t="s">
        <v>1089</v>
      </c>
      <c r="C788" s="50" t="s">
        <v>19</v>
      </c>
      <c r="D788" s="66" t="s">
        <v>19</v>
      </c>
      <c r="E788" s="42" t="s">
        <v>19</v>
      </c>
      <c r="F788" s="42" t="b">
        <f t="shared" si="24"/>
        <v>1</v>
      </c>
      <c r="G788" s="42" t="b">
        <f t="shared" si="25"/>
        <v>1</v>
      </c>
    </row>
    <row r="789" spans="1:7">
      <c r="A789" s="42">
        <v>815</v>
      </c>
      <c r="B789" s="64" t="s">
        <v>1090</v>
      </c>
      <c r="C789" s="50" t="s">
        <v>19</v>
      </c>
      <c r="D789" s="66" t="s">
        <v>19</v>
      </c>
      <c r="E789" s="42" t="s">
        <v>19</v>
      </c>
      <c r="F789" s="42" t="b">
        <f t="shared" si="24"/>
        <v>1</v>
      </c>
      <c r="G789" s="42" t="b">
        <f t="shared" si="25"/>
        <v>1</v>
      </c>
    </row>
    <row r="790" spans="1:7">
      <c r="A790" s="42">
        <v>816</v>
      </c>
      <c r="B790" s="64" t="s">
        <v>1091</v>
      </c>
      <c r="C790" s="50" t="s">
        <v>19</v>
      </c>
      <c r="D790" s="66" t="s">
        <v>19</v>
      </c>
      <c r="E790" s="42" t="s">
        <v>19</v>
      </c>
      <c r="F790" s="42" t="b">
        <f t="shared" si="24"/>
        <v>1</v>
      </c>
      <c r="G790" s="42" t="b">
        <f t="shared" si="25"/>
        <v>1</v>
      </c>
    </row>
    <row r="791" spans="1:7">
      <c r="A791" s="42">
        <v>817</v>
      </c>
      <c r="B791" s="64" t="s">
        <v>1092</v>
      </c>
      <c r="C791" s="50" t="s">
        <v>19</v>
      </c>
      <c r="D791" s="66" t="s">
        <v>19</v>
      </c>
      <c r="E791" s="42" t="s">
        <v>19</v>
      </c>
      <c r="F791" s="42" t="b">
        <f t="shared" si="24"/>
        <v>1</v>
      </c>
      <c r="G791" s="42" t="b">
        <f t="shared" si="25"/>
        <v>1</v>
      </c>
    </row>
    <row r="792" spans="1:7">
      <c r="A792" s="42">
        <v>818</v>
      </c>
      <c r="B792" s="64" t="s">
        <v>1093</v>
      </c>
      <c r="C792" s="50" t="s">
        <v>19</v>
      </c>
      <c r="D792" s="66" t="s">
        <v>19</v>
      </c>
      <c r="E792" s="42" t="s">
        <v>19</v>
      </c>
      <c r="F792" s="42" t="b">
        <f t="shared" si="24"/>
        <v>1</v>
      </c>
      <c r="G792" s="42" t="b">
        <f t="shared" si="25"/>
        <v>1</v>
      </c>
    </row>
    <row r="793" spans="1:7">
      <c r="A793" s="42">
        <v>819</v>
      </c>
      <c r="B793" s="64" t="s">
        <v>1095</v>
      </c>
      <c r="C793" s="50" t="s">
        <v>19</v>
      </c>
      <c r="D793" s="66" t="s">
        <v>19</v>
      </c>
      <c r="E793" s="42" t="s">
        <v>19</v>
      </c>
      <c r="F793" s="42" t="b">
        <f t="shared" si="24"/>
        <v>1</v>
      </c>
      <c r="G793" s="42" t="b">
        <f t="shared" si="25"/>
        <v>1</v>
      </c>
    </row>
    <row r="794" spans="1:7">
      <c r="A794" s="42">
        <v>820</v>
      </c>
      <c r="B794" s="64" t="s">
        <v>1096</v>
      </c>
      <c r="C794" s="50" t="s">
        <v>19</v>
      </c>
      <c r="D794" s="66" t="s">
        <v>19</v>
      </c>
      <c r="E794" s="42" t="s">
        <v>19</v>
      </c>
      <c r="F794" s="42" t="b">
        <f t="shared" si="24"/>
        <v>1</v>
      </c>
      <c r="G794" s="42" t="b">
        <f t="shared" si="25"/>
        <v>1</v>
      </c>
    </row>
    <row r="795" spans="1:7">
      <c r="A795" s="42">
        <v>821</v>
      </c>
      <c r="B795" s="64" t="s">
        <v>1097</v>
      </c>
      <c r="C795" s="50" t="s">
        <v>19</v>
      </c>
      <c r="D795" s="66" t="s">
        <v>19</v>
      </c>
      <c r="E795" s="42" t="s">
        <v>19</v>
      </c>
      <c r="F795" s="42" t="b">
        <f t="shared" si="24"/>
        <v>1</v>
      </c>
      <c r="G795" s="42" t="b">
        <f t="shared" si="25"/>
        <v>1</v>
      </c>
    </row>
    <row r="796" spans="1:7">
      <c r="A796" s="42">
        <v>822</v>
      </c>
      <c r="B796" s="64" t="s">
        <v>1098</v>
      </c>
      <c r="C796" s="50" t="s">
        <v>19</v>
      </c>
      <c r="D796" s="66" t="s">
        <v>19</v>
      </c>
      <c r="E796" s="42" t="s">
        <v>19</v>
      </c>
      <c r="F796" s="42" t="b">
        <f t="shared" si="24"/>
        <v>1</v>
      </c>
      <c r="G796" s="42" t="b">
        <f t="shared" si="25"/>
        <v>1</v>
      </c>
    </row>
    <row r="797" spans="1:7">
      <c r="A797" s="42">
        <v>823</v>
      </c>
      <c r="B797" s="64" t="s">
        <v>1099</v>
      </c>
      <c r="C797" s="50" t="s">
        <v>19</v>
      </c>
      <c r="D797" s="66" t="s">
        <v>19</v>
      </c>
      <c r="E797" s="42" t="s">
        <v>19</v>
      </c>
      <c r="F797" s="42" t="b">
        <f t="shared" si="24"/>
        <v>1</v>
      </c>
      <c r="G797" s="42" t="b">
        <f t="shared" si="25"/>
        <v>1</v>
      </c>
    </row>
    <row r="798" spans="1:7">
      <c r="A798" s="42">
        <v>824</v>
      </c>
      <c r="B798" s="64" t="s">
        <v>1101</v>
      </c>
      <c r="C798" s="50" t="s">
        <v>19</v>
      </c>
      <c r="D798" s="66" t="s">
        <v>19</v>
      </c>
      <c r="E798" s="42" t="s">
        <v>19</v>
      </c>
      <c r="F798" s="42" t="b">
        <f t="shared" si="24"/>
        <v>1</v>
      </c>
      <c r="G798" s="42" t="b">
        <f t="shared" si="25"/>
        <v>1</v>
      </c>
    </row>
    <row r="799" spans="1:7">
      <c r="A799" s="42">
        <v>825</v>
      </c>
      <c r="B799" s="64" t="s">
        <v>1102</v>
      </c>
      <c r="C799" s="50" t="s">
        <v>19</v>
      </c>
      <c r="D799" s="66" t="s">
        <v>19</v>
      </c>
      <c r="E799" s="42" t="s">
        <v>19</v>
      </c>
      <c r="F799" s="42" t="b">
        <f t="shared" si="24"/>
        <v>1</v>
      </c>
      <c r="G799" s="42" t="b">
        <f t="shared" si="25"/>
        <v>1</v>
      </c>
    </row>
    <row r="800" spans="1:7">
      <c r="A800" s="42">
        <v>826</v>
      </c>
      <c r="B800" s="64" t="s">
        <v>1103</v>
      </c>
      <c r="C800" s="50" t="s">
        <v>19</v>
      </c>
      <c r="D800" s="66" t="s">
        <v>19</v>
      </c>
      <c r="E800" s="42" t="s">
        <v>19</v>
      </c>
      <c r="F800" s="42" t="b">
        <f t="shared" si="24"/>
        <v>1</v>
      </c>
      <c r="G800" s="42" t="b">
        <f t="shared" si="25"/>
        <v>1</v>
      </c>
    </row>
    <row r="801" spans="1:7">
      <c r="A801" s="42">
        <v>828</v>
      </c>
      <c r="B801" s="64" t="s">
        <v>1107</v>
      </c>
      <c r="C801" s="50" t="s">
        <v>19</v>
      </c>
      <c r="D801" s="66" t="s">
        <v>19</v>
      </c>
      <c r="E801" s="42" t="s">
        <v>19</v>
      </c>
      <c r="F801" s="42" t="b">
        <f t="shared" si="24"/>
        <v>1</v>
      </c>
      <c r="G801" s="42" t="b">
        <f t="shared" si="25"/>
        <v>1</v>
      </c>
    </row>
    <row r="802" spans="1:7">
      <c r="A802" s="42">
        <v>829</v>
      </c>
      <c r="B802" s="64" t="s">
        <v>1108</v>
      </c>
      <c r="C802" s="50" t="s">
        <v>19</v>
      </c>
      <c r="D802" s="66" t="s">
        <v>19</v>
      </c>
      <c r="E802" s="42" t="s">
        <v>19</v>
      </c>
      <c r="F802" s="42" t="b">
        <f t="shared" si="24"/>
        <v>1</v>
      </c>
      <c r="G802" s="42" t="b">
        <f t="shared" si="25"/>
        <v>1</v>
      </c>
    </row>
    <row r="803" spans="1:7">
      <c r="A803" s="42">
        <v>830</v>
      </c>
      <c r="B803" s="64" t="s">
        <v>1109</v>
      </c>
      <c r="C803" s="50" t="s">
        <v>19</v>
      </c>
      <c r="D803" s="66" t="s">
        <v>19</v>
      </c>
      <c r="E803" s="42" t="s">
        <v>19</v>
      </c>
      <c r="F803" s="42" t="b">
        <f t="shared" si="24"/>
        <v>1</v>
      </c>
      <c r="G803" s="42" t="b">
        <f t="shared" si="25"/>
        <v>1</v>
      </c>
    </row>
    <row r="804" spans="1:7">
      <c r="A804" s="42">
        <v>831</v>
      </c>
      <c r="B804" s="64" t="s">
        <v>1110</v>
      </c>
      <c r="C804" s="50" t="s">
        <v>19</v>
      </c>
      <c r="D804" s="66" t="s">
        <v>19</v>
      </c>
      <c r="E804" s="42" t="s">
        <v>19</v>
      </c>
      <c r="F804" s="42" t="b">
        <f t="shared" si="24"/>
        <v>1</v>
      </c>
      <c r="G804" s="42" t="b">
        <f t="shared" si="25"/>
        <v>1</v>
      </c>
    </row>
    <row r="805" spans="1:7">
      <c r="A805" s="42">
        <v>832</v>
      </c>
      <c r="B805" s="64" t="s">
        <v>1111</v>
      </c>
      <c r="C805" s="50" t="s">
        <v>19</v>
      </c>
      <c r="D805" s="66" t="s">
        <v>19</v>
      </c>
      <c r="E805" s="42" t="s">
        <v>19</v>
      </c>
      <c r="F805" s="42" t="b">
        <f t="shared" si="24"/>
        <v>1</v>
      </c>
      <c r="G805" s="42" t="b">
        <f t="shared" si="25"/>
        <v>1</v>
      </c>
    </row>
    <row r="806" spans="1:7">
      <c r="A806" s="42">
        <v>833</v>
      </c>
      <c r="B806" s="64" t="s">
        <v>1112</v>
      </c>
      <c r="C806" s="50" t="s">
        <v>19</v>
      </c>
      <c r="D806" s="66" t="s">
        <v>19</v>
      </c>
      <c r="E806" s="42" t="s">
        <v>19</v>
      </c>
      <c r="F806" s="42" t="b">
        <f t="shared" ref="F806:F861" si="26">C806=D806</f>
        <v>1</v>
      </c>
      <c r="G806" s="42" t="b">
        <f t="shared" ref="G806:G861" si="27">D806=E806</f>
        <v>1</v>
      </c>
    </row>
    <row r="807" spans="1:7">
      <c r="A807" s="42">
        <v>834</v>
      </c>
      <c r="B807" s="64" t="s">
        <v>1113</v>
      </c>
      <c r="C807" s="50" t="s">
        <v>19</v>
      </c>
      <c r="D807" s="66" t="s">
        <v>19</v>
      </c>
      <c r="E807" s="42" t="s">
        <v>19</v>
      </c>
      <c r="F807" s="42" t="b">
        <f t="shared" si="26"/>
        <v>1</v>
      </c>
      <c r="G807" s="42" t="b">
        <f t="shared" si="27"/>
        <v>1</v>
      </c>
    </row>
    <row r="808" spans="1:7">
      <c r="A808" s="42">
        <v>835</v>
      </c>
      <c r="B808" s="64" t="s">
        <v>1114</v>
      </c>
      <c r="C808" s="50" t="s">
        <v>19</v>
      </c>
      <c r="D808" s="66" t="s">
        <v>19</v>
      </c>
      <c r="E808" s="42" t="s">
        <v>19</v>
      </c>
      <c r="F808" s="42" t="b">
        <f t="shared" si="26"/>
        <v>1</v>
      </c>
      <c r="G808" s="42" t="b">
        <f t="shared" si="27"/>
        <v>1</v>
      </c>
    </row>
    <row r="809" spans="1:7">
      <c r="A809" s="42">
        <v>836</v>
      </c>
      <c r="B809" s="64" t="s">
        <v>1048</v>
      </c>
      <c r="C809" s="50" t="s">
        <v>19</v>
      </c>
      <c r="D809" s="66" t="s">
        <v>19</v>
      </c>
      <c r="E809" s="42" t="s">
        <v>19</v>
      </c>
      <c r="F809" s="42" t="b">
        <f t="shared" si="26"/>
        <v>1</v>
      </c>
      <c r="G809" s="42" t="b">
        <f t="shared" si="27"/>
        <v>1</v>
      </c>
    </row>
    <row r="810" spans="1:7">
      <c r="A810" s="42">
        <v>837</v>
      </c>
      <c r="B810" s="64" t="s">
        <v>1115</v>
      </c>
      <c r="C810" s="50" t="s">
        <v>19</v>
      </c>
      <c r="D810" s="66" t="s">
        <v>19</v>
      </c>
      <c r="E810" s="42" t="s">
        <v>19</v>
      </c>
      <c r="F810" s="42" t="b">
        <f t="shared" si="26"/>
        <v>1</v>
      </c>
      <c r="G810" s="42" t="b">
        <f t="shared" si="27"/>
        <v>1</v>
      </c>
    </row>
    <row r="811" spans="1:7">
      <c r="A811" s="42">
        <v>838</v>
      </c>
      <c r="B811" s="64" t="s">
        <v>1116</v>
      </c>
      <c r="C811" s="50" t="s">
        <v>19</v>
      </c>
      <c r="D811" s="66" t="s">
        <v>19</v>
      </c>
      <c r="E811" s="42" t="s">
        <v>19</v>
      </c>
      <c r="F811" s="42" t="b">
        <f t="shared" si="26"/>
        <v>1</v>
      </c>
      <c r="G811" s="42" t="b">
        <f t="shared" si="27"/>
        <v>1</v>
      </c>
    </row>
    <row r="812" spans="1:7">
      <c r="A812" s="42">
        <v>839</v>
      </c>
      <c r="B812" s="64" t="s">
        <v>1117</v>
      </c>
      <c r="C812" s="50" t="s">
        <v>19</v>
      </c>
      <c r="D812" s="66" t="s">
        <v>19</v>
      </c>
      <c r="E812" s="42" t="s">
        <v>19</v>
      </c>
      <c r="F812" s="42" t="b">
        <f t="shared" si="26"/>
        <v>1</v>
      </c>
      <c r="G812" s="42" t="b">
        <f t="shared" si="27"/>
        <v>1</v>
      </c>
    </row>
    <row r="813" spans="1:7">
      <c r="A813" s="42">
        <v>840</v>
      </c>
      <c r="B813" s="64" t="s">
        <v>1118</v>
      </c>
      <c r="C813" s="50" t="s">
        <v>19</v>
      </c>
      <c r="D813" s="66" t="s">
        <v>19</v>
      </c>
      <c r="E813" s="42" t="s">
        <v>19</v>
      </c>
      <c r="F813" s="42" t="b">
        <f t="shared" si="26"/>
        <v>1</v>
      </c>
      <c r="G813" s="42" t="b">
        <f t="shared" si="27"/>
        <v>1</v>
      </c>
    </row>
    <row r="814" spans="1:7">
      <c r="A814" s="42">
        <v>842</v>
      </c>
      <c r="B814" s="64" t="s">
        <v>1120</v>
      </c>
      <c r="C814" s="50" t="s">
        <v>19</v>
      </c>
      <c r="D814" s="66" t="s">
        <v>19</v>
      </c>
      <c r="E814" s="42" t="s">
        <v>19</v>
      </c>
      <c r="F814" s="42" t="b">
        <f t="shared" si="26"/>
        <v>1</v>
      </c>
      <c r="G814" s="42" t="b">
        <f t="shared" si="27"/>
        <v>1</v>
      </c>
    </row>
    <row r="815" spans="1:7">
      <c r="A815" s="67" t="s">
        <v>1121</v>
      </c>
      <c r="B815" s="64" t="s">
        <v>1122</v>
      </c>
      <c r="C815" s="50" t="s">
        <v>19</v>
      </c>
      <c r="D815" s="66" t="s">
        <v>19</v>
      </c>
      <c r="E815" s="42" t="s">
        <v>19</v>
      </c>
      <c r="F815" s="42" t="b">
        <f t="shared" si="26"/>
        <v>1</v>
      </c>
      <c r="G815" s="42" t="b">
        <f t="shared" si="27"/>
        <v>1</v>
      </c>
    </row>
    <row r="816" spans="1:7">
      <c r="A816" s="42">
        <v>846</v>
      </c>
      <c r="B816" s="64" t="s">
        <v>1123</v>
      </c>
      <c r="C816" s="50" t="s">
        <v>19</v>
      </c>
      <c r="D816" s="66" t="s">
        <v>19</v>
      </c>
      <c r="E816" s="42" t="s">
        <v>19</v>
      </c>
      <c r="F816" s="42" t="b">
        <f t="shared" si="26"/>
        <v>1</v>
      </c>
      <c r="G816" s="42" t="b">
        <f t="shared" si="27"/>
        <v>1</v>
      </c>
    </row>
    <row r="817" spans="1:7">
      <c r="A817" s="42">
        <v>847</v>
      </c>
      <c r="B817" s="64" t="s">
        <v>1124</v>
      </c>
      <c r="C817" s="50" t="s">
        <v>19</v>
      </c>
      <c r="D817" s="66" t="s">
        <v>19</v>
      </c>
      <c r="E817" s="42" t="s">
        <v>19</v>
      </c>
      <c r="F817" s="42" t="b">
        <f t="shared" si="26"/>
        <v>1</v>
      </c>
      <c r="G817" s="42" t="b">
        <f t="shared" si="27"/>
        <v>1</v>
      </c>
    </row>
    <row r="818" spans="1:7">
      <c r="A818" s="68" t="s">
        <v>1125</v>
      </c>
      <c r="B818" s="64" t="s">
        <v>1126</v>
      </c>
      <c r="C818" s="50" t="s">
        <v>19</v>
      </c>
      <c r="D818" s="66" t="s">
        <v>19</v>
      </c>
      <c r="E818" s="42" t="s">
        <v>19</v>
      </c>
      <c r="F818" s="42" t="b">
        <f t="shared" si="26"/>
        <v>1</v>
      </c>
      <c r="G818" s="42" t="b">
        <f t="shared" si="27"/>
        <v>1</v>
      </c>
    </row>
    <row r="819" spans="1:7">
      <c r="A819" s="42">
        <v>855</v>
      </c>
      <c r="B819" s="64" t="s">
        <v>1130</v>
      </c>
      <c r="C819" s="50" t="s">
        <v>19</v>
      </c>
      <c r="D819" s="66" t="s">
        <v>19</v>
      </c>
      <c r="E819" s="42" t="s">
        <v>19</v>
      </c>
      <c r="F819" s="42" t="b">
        <f t="shared" si="26"/>
        <v>1</v>
      </c>
      <c r="G819" s="42" t="b">
        <f t="shared" si="27"/>
        <v>1</v>
      </c>
    </row>
    <row r="820" spans="1:7">
      <c r="A820" s="42">
        <v>856</v>
      </c>
      <c r="B820" s="64" t="s">
        <v>1131</v>
      </c>
      <c r="C820" s="50" t="s">
        <v>19</v>
      </c>
      <c r="D820" s="66" t="s">
        <v>19</v>
      </c>
      <c r="E820" s="42" t="s">
        <v>19</v>
      </c>
      <c r="F820" s="42" t="b">
        <f t="shared" si="26"/>
        <v>1</v>
      </c>
      <c r="G820" s="42" t="b">
        <f t="shared" si="27"/>
        <v>1</v>
      </c>
    </row>
    <row r="821" spans="1:7">
      <c r="A821" s="68" t="s">
        <v>1132</v>
      </c>
      <c r="B821" s="64" t="s">
        <v>1133</v>
      </c>
      <c r="C821" s="50" t="s">
        <v>19</v>
      </c>
      <c r="D821" s="66" t="s">
        <v>19</v>
      </c>
      <c r="E821" s="42" t="s">
        <v>19</v>
      </c>
      <c r="F821" s="42" t="b">
        <f t="shared" si="26"/>
        <v>1</v>
      </c>
      <c r="G821" s="42" t="b">
        <f t="shared" si="27"/>
        <v>1</v>
      </c>
    </row>
    <row r="822" spans="1:7">
      <c r="A822" s="42">
        <v>860</v>
      </c>
      <c r="B822" s="64" t="s">
        <v>1134</v>
      </c>
      <c r="C822" s="50" t="s">
        <v>19</v>
      </c>
      <c r="D822" s="66" t="s">
        <v>19</v>
      </c>
      <c r="E822" s="42" t="s">
        <v>19</v>
      </c>
      <c r="F822" s="42" t="b">
        <f t="shared" si="26"/>
        <v>1</v>
      </c>
      <c r="G822" s="42" t="b">
        <f t="shared" si="27"/>
        <v>1</v>
      </c>
    </row>
    <row r="823" spans="1:7">
      <c r="A823" s="42">
        <v>861</v>
      </c>
      <c r="B823" s="64" t="s">
        <v>1135</v>
      </c>
      <c r="C823" s="50" t="s">
        <v>19</v>
      </c>
      <c r="D823" s="66" t="s">
        <v>19</v>
      </c>
      <c r="E823" s="42" t="s">
        <v>19</v>
      </c>
      <c r="F823" s="42" t="b">
        <f t="shared" si="26"/>
        <v>1</v>
      </c>
      <c r="G823" s="42" t="b">
        <f t="shared" si="27"/>
        <v>1</v>
      </c>
    </row>
    <row r="824" spans="1:7">
      <c r="A824" s="42">
        <v>862</v>
      </c>
      <c r="B824" s="64" t="s">
        <v>1137</v>
      </c>
      <c r="C824" s="50" t="s">
        <v>19</v>
      </c>
      <c r="D824" s="66" t="s">
        <v>19</v>
      </c>
      <c r="E824" s="42" t="s">
        <v>19</v>
      </c>
      <c r="F824" s="42" t="b">
        <f t="shared" si="26"/>
        <v>1</v>
      </c>
      <c r="G824" s="42" t="b">
        <f t="shared" si="27"/>
        <v>1</v>
      </c>
    </row>
    <row r="825" spans="1:7">
      <c r="A825" s="69" t="s">
        <v>1138</v>
      </c>
      <c r="B825" s="64" t="s">
        <v>1139</v>
      </c>
      <c r="C825" s="50" t="s">
        <v>19</v>
      </c>
      <c r="D825" s="66" t="s">
        <v>19</v>
      </c>
      <c r="E825" s="42" t="s">
        <v>19</v>
      </c>
      <c r="F825" s="42" t="b">
        <f t="shared" si="26"/>
        <v>1</v>
      </c>
      <c r="G825" s="42" t="b">
        <f t="shared" si="27"/>
        <v>1</v>
      </c>
    </row>
    <row r="826" spans="1:7">
      <c r="A826" s="68" t="s">
        <v>1140</v>
      </c>
      <c r="B826" s="64" t="s">
        <v>1141</v>
      </c>
      <c r="C826" s="50" t="s">
        <v>19</v>
      </c>
      <c r="D826" s="66" t="s">
        <v>19</v>
      </c>
      <c r="E826" s="42" t="s">
        <v>19</v>
      </c>
      <c r="F826" s="42" t="b">
        <f t="shared" si="26"/>
        <v>1</v>
      </c>
      <c r="G826" s="42" t="b">
        <f t="shared" si="27"/>
        <v>1</v>
      </c>
    </row>
    <row r="827" spans="1:7">
      <c r="A827" s="42">
        <v>869</v>
      </c>
      <c r="B827" s="64" t="s">
        <v>1143</v>
      </c>
      <c r="C827" s="50" t="s">
        <v>19</v>
      </c>
      <c r="D827" s="66" t="s">
        <v>19</v>
      </c>
      <c r="E827" s="42" t="s">
        <v>19</v>
      </c>
      <c r="F827" s="42" t="b">
        <f t="shared" si="26"/>
        <v>1</v>
      </c>
      <c r="G827" s="42" t="b">
        <f t="shared" si="27"/>
        <v>1</v>
      </c>
    </row>
    <row r="828" spans="1:7">
      <c r="A828" s="69" t="s">
        <v>1144</v>
      </c>
      <c r="B828" s="64" t="s">
        <v>1145</v>
      </c>
      <c r="C828" s="50" t="s">
        <v>19</v>
      </c>
      <c r="D828" s="66" t="s">
        <v>19</v>
      </c>
      <c r="E828" s="42" t="s">
        <v>19</v>
      </c>
      <c r="F828" s="42" t="b">
        <f t="shared" si="26"/>
        <v>1</v>
      </c>
      <c r="G828" s="42" t="b">
        <f t="shared" si="27"/>
        <v>1</v>
      </c>
    </row>
    <row r="829" spans="1:7">
      <c r="A829" s="68" t="s">
        <v>1147</v>
      </c>
      <c r="B829" s="64" t="s">
        <v>1148</v>
      </c>
      <c r="C829" s="50" t="s">
        <v>19</v>
      </c>
      <c r="D829" s="66" t="s">
        <v>19</v>
      </c>
      <c r="E829" s="42" t="s">
        <v>19</v>
      </c>
      <c r="F829" s="42" t="b">
        <f t="shared" si="26"/>
        <v>1</v>
      </c>
      <c r="G829" s="42" t="b">
        <f t="shared" si="27"/>
        <v>1</v>
      </c>
    </row>
    <row r="830" spans="1:7">
      <c r="A830" s="68" t="s">
        <v>1149</v>
      </c>
      <c r="B830" s="64" t="s">
        <v>1150</v>
      </c>
      <c r="C830" s="50" t="s">
        <v>19</v>
      </c>
      <c r="D830" s="66" t="s">
        <v>19</v>
      </c>
      <c r="E830" s="42" t="s">
        <v>19</v>
      </c>
      <c r="F830" s="42" t="b">
        <f t="shared" si="26"/>
        <v>1</v>
      </c>
      <c r="G830" s="42" t="b">
        <f t="shared" si="27"/>
        <v>1</v>
      </c>
    </row>
    <row r="831" spans="1:7">
      <c r="A831" s="68" t="s">
        <v>1152</v>
      </c>
      <c r="B831" s="64" t="s">
        <v>1153</v>
      </c>
      <c r="C831" s="50" t="s">
        <v>19</v>
      </c>
      <c r="D831" s="66" t="s">
        <v>19</v>
      </c>
      <c r="E831" s="42" t="s">
        <v>19</v>
      </c>
      <c r="F831" s="42" t="b">
        <f t="shared" si="26"/>
        <v>1</v>
      </c>
      <c r="G831" s="42" t="b">
        <f t="shared" si="27"/>
        <v>1</v>
      </c>
    </row>
    <row r="832" spans="1:7">
      <c r="A832" s="70" t="s">
        <v>1154</v>
      </c>
      <c r="B832" s="64" t="s">
        <v>1155</v>
      </c>
      <c r="C832" s="50" t="s">
        <v>19</v>
      </c>
      <c r="D832" s="66" t="s">
        <v>19</v>
      </c>
      <c r="E832" s="42" t="s">
        <v>19</v>
      </c>
      <c r="F832" s="42" t="b">
        <f t="shared" si="26"/>
        <v>1</v>
      </c>
      <c r="G832" s="42" t="b">
        <f t="shared" si="27"/>
        <v>1</v>
      </c>
    </row>
    <row r="833" spans="1:7">
      <c r="A833" s="68" t="s">
        <v>1156</v>
      </c>
      <c r="B833" s="64" t="s">
        <v>1157</v>
      </c>
      <c r="C833" s="50" t="s">
        <v>19</v>
      </c>
      <c r="D833" s="66" t="s">
        <v>19</v>
      </c>
      <c r="E833" s="42" t="s">
        <v>19</v>
      </c>
      <c r="F833" s="42" t="b">
        <f t="shared" si="26"/>
        <v>1</v>
      </c>
      <c r="G833" s="42" t="b">
        <f t="shared" si="27"/>
        <v>1</v>
      </c>
    </row>
    <row r="834" spans="1:7">
      <c r="A834" s="68" t="s">
        <v>1158</v>
      </c>
      <c r="B834" s="64" t="s">
        <v>1159</v>
      </c>
      <c r="C834" s="50" t="s">
        <v>19</v>
      </c>
      <c r="D834" s="66" t="s">
        <v>19</v>
      </c>
      <c r="E834" s="42" t="s">
        <v>19</v>
      </c>
      <c r="F834" s="42" t="b">
        <f t="shared" si="26"/>
        <v>1</v>
      </c>
      <c r="G834" s="42" t="b">
        <f t="shared" si="27"/>
        <v>1</v>
      </c>
    </row>
    <row r="835" spans="1:7">
      <c r="A835" s="42">
        <v>891</v>
      </c>
      <c r="B835" s="64" t="s">
        <v>1161</v>
      </c>
      <c r="C835" s="50" t="s">
        <v>19</v>
      </c>
      <c r="D835" s="66" t="s">
        <v>19</v>
      </c>
      <c r="E835" s="42" t="s">
        <v>19</v>
      </c>
      <c r="F835" s="42" t="b">
        <f t="shared" si="26"/>
        <v>1</v>
      </c>
      <c r="G835" s="42" t="b">
        <f t="shared" si="27"/>
        <v>1</v>
      </c>
    </row>
    <row r="836" spans="1:7">
      <c r="A836" s="42">
        <v>893</v>
      </c>
      <c r="B836" s="64" t="s">
        <v>1163</v>
      </c>
      <c r="C836" s="50" t="s">
        <v>19</v>
      </c>
      <c r="D836" s="66" t="s">
        <v>19</v>
      </c>
      <c r="E836" s="42" t="s">
        <v>19</v>
      </c>
      <c r="F836" s="42" t="b">
        <f t="shared" si="26"/>
        <v>1</v>
      </c>
      <c r="G836" s="42" t="b">
        <f t="shared" si="27"/>
        <v>1</v>
      </c>
    </row>
    <row r="837" spans="1:7">
      <c r="A837" s="42">
        <v>894</v>
      </c>
      <c r="B837" s="64" t="s">
        <v>1164</v>
      </c>
      <c r="C837" s="50" t="s">
        <v>19</v>
      </c>
      <c r="D837" s="66" t="s">
        <v>19</v>
      </c>
      <c r="E837" s="42" t="s">
        <v>19</v>
      </c>
      <c r="F837" s="42" t="b">
        <f t="shared" si="26"/>
        <v>1</v>
      </c>
      <c r="G837" s="42" t="b">
        <f t="shared" si="27"/>
        <v>1</v>
      </c>
    </row>
    <row r="838" spans="1:7">
      <c r="A838" s="42">
        <v>895</v>
      </c>
      <c r="B838" s="64" t="s">
        <v>1165</v>
      </c>
      <c r="C838" s="50" t="s">
        <v>19</v>
      </c>
      <c r="D838" s="66" t="s">
        <v>19</v>
      </c>
      <c r="E838" s="42" t="s">
        <v>19</v>
      </c>
      <c r="F838" s="42" t="b">
        <f t="shared" si="26"/>
        <v>1</v>
      </c>
      <c r="G838" s="42" t="b">
        <f t="shared" si="27"/>
        <v>1</v>
      </c>
    </row>
    <row r="839" spans="1:7">
      <c r="A839" s="42">
        <v>896</v>
      </c>
      <c r="B839" s="64" t="s">
        <v>1166</v>
      </c>
      <c r="C839" s="50" t="s">
        <v>19</v>
      </c>
      <c r="D839" s="66" t="s">
        <v>19</v>
      </c>
      <c r="E839" s="42" t="s">
        <v>19</v>
      </c>
      <c r="F839" s="42" t="b">
        <f t="shared" si="26"/>
        <v>1</v>
      </c>
      <c r="G839" s="42" t="b">
        <f t="shared" si="27"/>
        <v>1</v>
      </c>
    </row>
    <row r="840" spans="1:7">
      <c r="A840" s="42">
        <v>897</v>
      </c>
      <c r="B840" s="64" t="s">
        <v>1167</v>
      </c>
      <c r="C840" s="50" t="s">
        <v>19</v>
      </c>
      <c r="D840" s="66" t="s">
        <v>19</v>
      </c>
      <c r="E840" s="42" t="s">
        <v>19</v>
      </c>
      <c r="F840" s="42" t="b">
        <f t="shared" si="26"/>
        <v>1</v>
      </c>
      <c r="G840" s="42" t="b">
        <f t="shared" si="27"/>
        <v>1</v>
      </c>
    </row>
    <row r="841" spans="1:7">
      <c r="A841" s="42">
        <v>898</v>
      </c>
      <c r="B841" s="64" t="s">
        <v>1168</v>
      </c>
      <c r="C841" s="50" t="s">
        <v>19</v>
      </c>
      <c r="D841" s="66" t="s">
        <v>19</v>
      </c>
      <c r="E841" s="42" t="s">
        <v>19</v>
      </c>
      <c r="F841" s="42" t="b">
        <f t="shared" si="26"/>
        <v>1</v>
      </c>
      <c r="G841" s="42" t="b">
        <f t="shared" si="27"/>
        <v>1</v>
      </c>
    </row>
    <row r="842" spans="1:7">
      <c r="A842" s="42">
        <v>899</v>
      </c>
      <c r="B842" s="64" t="s">
        <v>1169</v>
      </c>
      <c r="C842" s="50" t="s">
        <v>19</v>
      </c>
      <c r="D842" s="66" t="s">
        <v>19</v>
      </c>
      <c r="E842" s="42" t="s">
        <v>19</v>
      </c>
      <c r="F842" s="42" t="b">
        <f t="shared" si="26"/>
        <v>1</v>
      </c>
      <c r="G842" s="42" t="b">
        <f t="shared" si="27"/>
        <v>1</v>
      </c>
    </row>
    <row r="843" spans="1:7">
      <c r="A843" s="42">
        <v>900</v>
      </c>
      <c r="B843" s="64" t="s">
        <v>1170</v>
      </c>
      <c r="C843" s="50" t="s">
        <v>19</v>
      </c>
      <c r="D843" s="66" t="s">
        <v>19</v>
      </c>
      <c r="E843" s="42" t="s">
        <v>19</v>
      </c>
      <c r="F843" s="42" t="b">
        <f t="shared" si="26"/>
        <v>1</v>
      </c>
      <c r="G843" s="42" t="b">
        <f t="shared" si="27"/>
        <v>1</v>
      </c>
    </row>
    <row r="844" spans="1:7">
      <c r="A844" s="42">
        <v>901</v>
      </c>
      <c r="B844" s="64" t="s">
        <v>1171</v>
      </c>
      <c r="C844" s="50" t="s">
        <v>19</v>
      </c>
      <c r="D844" s="66" t="s">
        <v>19</v>
      </c>
      <c r="E844" s="42" t="s">
        <v>19</v>
      </c>
      <c r="F844" s="42" t="b">
        <f t="shared" si="26"/>
        <v>1</v>
      </c>
      <c r="G844" s="42" t="b">
        <f t="shared" si="27"/>
        <v>1</v>
      </c>
    </row>
    <row r="845" spans="1:7">
      <c r="A845" s="42">
        <v>902</v>
      </c>
      <c r="B845" s="64" t="s">
        <v>1172</v>
      </c>
      <c r="C845" s="50" t="s">
        <v>19</v>
      </c>
      <c r="D845" s="66" t="s">
        <v>19</v>
      </c>
      <c r="E845" s="42" t="s">
        <v>19</v>
      </c>
      <c r="F845" s="42" t="b">
        <f t="shared" si="26"/>
        <v>1</v>
      </c>
      <c r="G845" s="42" t="b">
        <f t="shared" si="27"/>
        <v>1</v>
      </c>
    </row>
    <row r="846" spans="1:7">
      <c r="A846" s="42">
        <v>904</v>
      </c>
      <c r="B846" s="64" t="s">
        <v>1175</v>
      </c>
      <c r="C846" s="50" t="s">
        <v>19</v>
      </c>
      <c r="D846" s="66" t="s">
        <v>19</v>
      </c>
      <c r="E846" s="42" t="s">
        <v>19</v>
      </c>
      <c r="F846" s="42" t="b">
        <f t="shared" si="26"/>
        <v>1</v>
      </c>
      <c r="G846" s="42" t="b">
        <f t="shared" si="27"/>
        <v>1</v>
      </c>
    </row>
    <row r="847" spans="1:7">
      <c r="A847" s="42">
        <v>905</v>
      </c>
      <c r="B847" s="64" t="s">
        <v>1176</v>
      </c>
      <c r="C847" s="50" t="s">
        <v>19</v>
      </c>
      <c r="D847" s="66" t="s">
        <v>19</v>
      </c>
      <c r="E847" s="42" t="s">
        <v>19</v>
      </c>
      <c r="F847" s="42" t="b">
        <f t="shared" si="26"/>
        <v>1</v>
      </c>
      <c r="G847" s="42" t="b">
        <f t="shared" si="27"/>
        <v>1</v>
      </c>
    </row>
    <row r="848" spans="1:7">
      <c r="A848" s="42">
        <v>906</v>
      </c>
      <c r="B848" s="64" t="s">
        <v>1177</v>
      </c>
      <c r="C848" s="50" t="s">
        <v>19</v>
      </c>
      <c r="D848" s="66" t="s">
        <v>19</v>
      </c>
      <c r="E848" s="42" t="s">
        <v>19</v>
      </c>
      <c r="F848" s="42" t="b">
        <f t="shared" si="26"/>
        <v>1</v>
      </c>
      <c r="G848" s="42" t="b">
        <f t="shared" si="27"/>
        <v>1</v>
      </c>
    </row>
    <row r="849" spans="1:7">
      <c r="A849" s="42">
        <v>907</v>
      </c>
      <c r="B849" s="64" t="s">
        <v>1178</v>
      </c>
      <c r="C849" s="50" t="s">
        <v>19</v>
      </c>
      <c r="D849" s="66" t="s">
        <v>19</v>
      </c>
      <c r="E849" s="42" t="s">
        <v>19</v>
      </c>
      <c r="F849" s="42" t="b">
        <f t="shared" si="26"/>
        <v>1</v>
      </c>
      <c r="G849" s="42" t="b">
        <f t="shared" si="27"/>
        <v>1</v>
      </c>
    </row>
    <row r="850" spans="1:7">
      <c r="A850" s="42">
        <v>908</v>
      </c>
      <c r="B850" s="64" t="s">
        <v>1179</v>
      </c>
      <c r="C850" s="50" t="s">
        <v>19</v>
      </c>
      <c r="D850" s="66" t="s">
        <v>19</v>
      </c>
      <c r="E850" s="42" t="s">
        <v>19</v>
      </c>
      <c r="F850" s="42" t="b">
        <f t="shared" si="26"/>
        <v>1</v>
      </c>
      <c r="G850" s="42" t="b">
        <f t="shared" si="27"/>
        <v>1</v>
      </c>
    </row>
    <row r="851" spans="1:7">
      <c r="A851" s="42">
        <v>909</v>
      </c>
      <c r="B851" s="64" t="s">
        <v>1180</v>
      </c>
      <c r="C851" s="50" t="s">
        <v>19</v>
      </c>
      <c r="D851" s="66" t="s">
        <v>19</v>
      </c>
      <c r="E851" s="42" t="s">
        <v>19</v>
      </c>
      <c r="F851" s="42" t="b">
        <f t="shared" si="26"/>
        <v>1</v>
      </c>
      <c r="G851" s="42" t="b">
        <f t="shared" si="27"/>
        <v>1</v>
      </c>
    </row>
    <row r="852" spans="1:7">
      <c r="A852" s="68" t="s">
        <v>1182</v>
      </c>
      <c r="B852" s="64" t="s">
        <v>1183</v>
      </c>
      <c r="C852" s="50" t="s">
        <v>19</v>
      </c>
      <c r="D852" s="66" t="s">
        <v>19</v>
      </c>
      <c r="E852" s="42" t="s">
        <v>19</v>
      </c>
      <c r="F852" s="42" t="b">
        <f t="shared" si="26"/>
        <v>1</v>
      </c>
      <c r="G852" s="42" t="b">
        <f t="shared" si="27"/>
        <v>1</v>
      </c>
    </row>
    <row r="853" spans="1:7">
      <c r="A853" s="42">
        <v>913</v>
      </c>
      <c r="B853" s="64" t="s">
        <v>1184</v>
      </c>
      <c r="C853" s="50" t="s">
        <v>19</v>
      </c>
      <c r="D853" s="66" t="s">
        <v>19</v>
      </c>
      <c r="E853" s="42" t="s">
        <v>19</v>
      </c>
      <c r="F853" s="42" t="b">
        <f t="shared" si="26"/>
        <v>1</v>
      </c>
      <c r="G853" s="42" t="b">
        <f t="shared" si="27"/>
        <v>1</v>
      </c>
    </row>
    <row r="854" spans="1:7">
      <c r="A854" s="42">
        <v>914</v>
      </c>
      <c r="B854" s="64" t="s">
        <v>1186</v>
      </c>
      <c r="C854" s="50" t="s">
        <v>19</v>
      </c>
      <c r="D854" s="66" t="s">
        <v>19</v>
      </c>
      <c r="E854" s="42" t="s">
        <v>19</v>
      </c>
      <c r="F854" s="42" t="b">
        <f t="shared" si="26"/>
        <v>1</v>
      </c>
      <c r="G854" s="42" t="b">
        <f t="shared" si="27"/>
        <v>1</v>
      </c>
    </row>
    <row r="855" spans="1:7">
      <c r="A855" s="42">
        <v>915</v>
      </c>
      <c r="B855" s="64" t="s">
        <v>1187</v>
      </c>
      <c r="C855" s="50" t="s">
        <v>19</v>
      </c>
      <c r="D855" s="66" t="s">
        <v>19</v>
      </c>
      <c r="E855" s="42" t="s">
        <v>19</v>
      </c>
      <c r="F855" s="42" t="b">
        <f t="shared" si="26"/>
        <v>1</v>
      </c>
      <c r="G855" s="42" t="b">
        <f t="shared" si="27"/>
        <v>1</v>
      </c>
    </row>
    <row r="856" spans="1:7">
      <c r="A856" s="42">
        <v>916</v>
      </c>
      <c r="B856" s="64" t="s">
        <v>1188</v>
      </c>
      <c r="C856" s="50" t="s">
        <v>19</v>
      </c>
      <c r="D856" s="66" t="s">
        <v>19</v>
      </c>
      <c r="E856" s="42" t="s">
        <v>19</v>
      </c>
      <c r="F856" s="42" t="b">
        <f t="shared" si="26"/>
        <v>1</v>
      </c>
      <c r="G856" s="42" t="b">
        <f t="shared" si="27"/>
        <v>1</v>
      </c>
    </row>
    <row r="857" spans="1:7">
      <c r="A857" s="42">
        <v>917</v>
      </c>
      <c r="B857" s="64" t="s">
        <v>1189</v>
      </c>
      <c r="C857" s="50" t="s">
        <v>19</v>
      </c>
      <c r="D857" s="66" t="s">
        <v>19</v>
      </c>
      <c r="E857" s="42" t="s">
        <v>19</v>
      </c>
      <c r="F857" s="42" t="b">
        <f t="shared" si="26"/>
        <v>1</v>
      </c>
      <c r="G857" s="42" t="b">
        <f t="shared" si="27"/>
        <v>1</v>
      </c>
    </row>
    <row r="858" spans="1:7">
      <c r="A858" s="42">
        <v>918</v>
      </c>
      <c r="B858" s="64" t="s">
        <v>1190</v>
      </c>
      <c r="C858" s="50" t="s">
        <v>19</v>
      </c>
      <c r="D858" s="66" t="s">
        <v>19</v>
      </c>
      <c r="E858" s="42" t="s">
        <v>19</v>
      </c>
      <c r="F858" s="42" t="b">
        <f t="shared" si="26"/>
        <v>1</v>
      </c>
      <c r="G858" s="42" t="b">
        <f t="shared" si="27"/>
        <v>1</v>
      </c>
    </row>
    <row r="859" spans="1:7">
      <c r="A859" s="42">
        <v>921</v>
      </c>
      <c r="B859" s="64" t="s">
        <v>1193</v>
      </c>
      <c r="C859" s="50" t="s">
        <v>19</v>
      </c>
      <c r="D859" s="66" t="s">
        <v>19</v>
      </c>
      <c r="E859" s="42" t="s">
        <v>19</v>
      </c>
      <c r="F859" s="42" t="b">
        <f t="shared" si="26"/>
        <v>1</v>
      </c>
      <c r="G859" s="42" t="b">
        <f t="shared" si="27"/>
        <v>1</v>
      </c>
    </row>
    <row r="860" spans="1:7">
      <c r="A860" s="42">
        <v>922</v>
      </c>
      <c r="B860" s="64" t="s">
        <v>1194</v>
      </c>
      <c r="C860" s="50" t="s">
        <v>19</v>
      </c>
      <c r="D860" s="66" t="s">
        <v>19</v>
      </c>
      <c r="E860" s="42" t="s">
        <v>19</v>
      </c>
      <c r="F860" s="42" t="b">
        <f t="shared" si="26"/>
        <v>1</v>
      </c>
      <c r="G860" s="42" t="b">
        <f t="shared" si="27"/>
        <v>1</v>
      </c>
    </row>
    <row r="861" spans="1:7">
      <c r="A861" s="42">
        <v>923</v>
      </c>
      <c r="B861" s="64" t="s">
        <v>1195</v>
      </c>
      <c r="C861" s="50" t="s">
        <v>19</v>
      </c>
      <c r="D861" s="66" t="s">
        <v>19</v>
      </c>
      <c r="E861" s="42" t="s">
        <v>19</v>
      </c>
      <c r="F861" s="42" t="b">
        <f t="shared" si="26"/>
        <v>1</v>
      </c>
      <c r="G861" s="42" t="b">
        <f t="shared" si="27"/>
        <v>1</v>
      </c>
    </row>
    <row r="862" spans="1:7">
      <c r="A862" s="68" t="s">
        <v>1197</v>
      </c>
      <c r="B862" s="64" t="s">
        <v>1198</v>
      </c>
      <c r="C862" s="50" t="s">
        <v>19</v>
      </c>
      <c r="D862" s="66" t="s">
        <v>19</v>
      </c>
      <c r="E862" s="42" t="s">
        <v>19</v>
      </c>
      <c r="F862" s="42" t="b">
        <f t="shared" ref="F862:F913" si="28">C862=D862</f>
        <v>1</v>
      </c>
      <c r="G862" s="42" t="b">
        <f t="shared" ref="G862:G913" si="29">D862=E862</f>
        <v>1</v>
      </c>
    </row>
    <row r="863" spans="1:7">
      <c r="A863" s="42">
        <v>928</v>
      </c>
      <c r="B863" s="64" t="s">
        <v>1199</v>
      </c>
      <c r="C863" s="50" t="s">
        <v>19</v>
      </c>
      <c r="D863" s="66" t="s">
        <v>19</v>
      </c>
      <c r="E863" s="42" t="s">
        <v>19</v>
      </c>
      <c r="F863" s="42" t="b">
        <f t="shared" si="28"/>
        <v>1</v>
      </c>
      <c r="G863" s="42" t="b">
        <f t="shared" si="29"/>
        <v>1</v>
      </c>
    </row>
    <row r="864" spans="1:7">
      <c r="A864" s="42">
        <v>929</v>
      </c>
      <c r="B864" s="64" t="s">
        <v>1200</v>
      </c>
      <c r="C864" s="50" t="s">
        <v>19</v>
      </c>
      <c r="D864" s="66" t="s">
        <v>19</v>
      </c>
      <c r="E864" s="42" t="s">
        <v>19</v>
      </c>
      <c r="F864" s="42" t="b">
        <f t="shared" si="28"/>
        <v>1</v>
      </c>
      <c r="G864" s="42" t="b">
        <f t="shared" si="29"/>
        <v>1</v>
      </c>
    </row>
    <row r="865" spans="1:7">
      <c r="A865" s="42">
        <v>930</v>
      </c>
      <c r="B865" s="64" t="s">
        <v>1202</v>
      </c>
      <c r="C865" s="50" t="s">
        <v>19</v>
      </c>
      <c r="D865" s="66" t="s">
        <v>19</v>
      </c>
      <c r="E865" s="42" t="s">
        <v>19</v>
      </c>
      <c r="F865" s="42" t="b">
        <f t="shared" si="28"/>
        <v>1</v>
      </c>
      <c r="G865" s="42" t="b">
        <f t="shared" si="29"/>
        <v>1</v>
      </c>
    </row>
    <row r="866" spans="1:7">
      <c r="A866" s="42">
        <v>931</v>
      </c>
      <c r="B866" s="64" t="s">
        <v>1203</v>
      </c>
      <c r="C866" s="50" t="s">
        <v>19</v>
      </c>
      <c r="D866" s="66" t="s">
        <v>19</v>
      </c>
      <c r="E866" s="42" t="s">
        <v>19</v>
      </c>
      <c r="F866" s="42" t="b">
        <f t="shared" si="28"/>
        <v>1</v>
      </c>
      <c r="G866" s="42" t="b">
        <f t="shared" si="29"/>
        <v>1</v>
      </c>
    </row>
    <row r="867" spans="1:7">
      <c r="A867" s="42">
        <v>933</v>
      </c>
      <c r="B867" s="64" t="s">
        <v>1205</v>
      </c>
      <c r="C867" s="50" t="s">
        <v>19</v>
      </c>
      <c r="D867" s="66" t="s">
        <v>19</v>
      </c>
      <c r="E867" s="42" t="s">
        <v>19</v>
      </c>
      <c r="F867" s="42" t="b">
        <f t="shared" si="28"/>
        <v>1</v>
      </c>
      <c r="G867" s="42" t="b">
        <f t="shared" si="29"/>
        <v>1</v>
      </c>
    </row>
    <row r="868" spans="1:7">
      <c r="A868" s="42">
        <v>934</v>
      </c>
      <c r="B868" s="64" t="s">
        <v>1206</v>
      </c>
      <c r="C868" s="50" t="s">
        <v>19</v>
      </c>
      <c r="D868" s="66" t="s">
        <v>19</v>
      </c>
      <c r="E868" s="42" t="s">
        <v>19</v>
      </c>
      <c r="F868" s="42" t="b">
        <f t="shared" si="28"/>
        <v>1</v>
      </c>
      <c r="G868" s="42" t="b">
        <f t="shared" si="29"/>
        <v>1</v>
      </c>
    </row>
    <row r="869" spans="1:7">
      <c r="A869" s="42">
        <v>935</v>
      </c>
      <c r="B869" s="64" t="s">
        <v>1207</v>
      </c>
      <c r="C869" s="50" t="s">
        <v>19</v>
      </c>
      <c r="D869" s="66" t="s">
        <v>19</v>
      </c>
      <c r="E869" s="42" t="s">
        <v>19</v>
      </c>
      <c r="F869" s="42" t="b">
        <f t="shared" si="28"/>
        <v>1</v>
      </c>
      <c r="G869" s="42" t="b">
        <f t="shared" si="29"/>
        <v>1</v>
      </c>
    </row>
    <row r="870" spans="1:7">
      <c r="A870" s="42">
        <v>936</v>
      </c>
      <c r="B870" s="64" t="s">
        <v>1208</v>
      </c>
      <c r="C870" s="50" t="s">
        <v>19</v>
      </c>
      <c r="D870" s="66" t="s">
        <v>19</v>
      </c>
      <c r="E870" s="42" t="s">
        <v>19</v>
      </c>
      <c r="F870" s="42" t="b">
        <f t="shared" si="28"/>
        <v>1</v>
      </c>
      <c r="G870" s="42" t="b">
        <f t="shared" si="29"/>
        <v>1</v>
      </c>
    </row>
    <row r="871" spans="1:7">
      <c r="A871" s="42">
        <v>937</v>
      </c>
      <c r="B871" s="64" t="s">
        <v>1209</v>
      </c>
      <c r="C871" s="50" t="s">
        <v>19</v>
      </c>
      <c r="D871" s="66" t="s">
        <v>19</v>
      </c>
      <c r="E871" s="42" t="s">
        <v>19</v>
      </c>
      <c r="F871" s="42" t="b">
        <f t="shared" si="28"/>
        <v>1</v>
      </c>
      <c r="G871" s="42" t="b">
        <f t="shared" si="29"/>
        <v>1</v>
      </c>
    </row>
    <row r="872" spans="1:7">
      <c r="A872" s="42">
        <v>939</v>
      </c>
      <c r="B872" s="64" t="s">
        <v>1211</v>
      </c>
      <c r="C872" s="50" t="s">
        <v>19</v>
      </c>
      <c r="D872" s="66" t="s">
        <v>19</v>
      </c>
      <c r="E872" s="42" t="s">
        <v>19</v>
      </c>
      <c r="F872" s="42" t="b">
        <f t="shared" si="28"/>
        <v>1</v>
      </c>
      <c r="G872" s="42" t="b">
        <f t="shared" si="29"/>
        <v>1</v>
      </c>
    </row>
    <row r="873" spans="1:7">
      <c r="A873" s="42">
        <v>940</v>
      </c>
      <c r="B873" s="64" t="s">
        <v>1212</v>
      </c>
      <c r="C873" s="50" t="s">
        <v>19</v>
      </c>
      <c r="D873" s="66" t="s">
        <v>19</v>
      </c>
      <c r="E873" s="42" t="s">
        <v>19</v>
      </c>
      <c r="F873" s="42" t="b">
        <f t="shared" si="28"/>
        <v>1</v>
      </c>
      <c r="G873" s="42" t="b">
        <f t="shared" si="29"/>
        <v>1</v>
      </c>
    </row>
    <row r="874" spans="1:7">
      <c r="A874" s="42">
        <v>941</v>
      </c>
      <c r="B874" s="64" t="s">
        <v>1213</v>
      </c>
      <c r="C874" s="50" t="s">
        <v>19</v>
      </c>
      <c r="D874" s="66" t="s">
        <v>19</v>
      </c>
      <c r="E874" s="42" t="s">
        <v>19</v>
      </c>
      <c r="F874" s="42" t="b">
        <f t="shared" si="28"/>
        <v>1</v>
      </c>
      <c r="G874" s="42" t="b">
        <f t="shared" si="29"/>
        <v>1</v>
      </c>
    </row>
    <row r="875" spans="1:7">
      <c r="A875" s="42">
        <v>942</v>
      </c>
      <c r="B875" s="64" t="s">
        <v>1215</v>
      </c>
      <c r="C875" s="50" t="s">
        <v>19</v>
      </c>
      <c r="D875" s="66" t="s">
        <v>19</v>
      </c>
      <c r="E875" s="42" t="s">
        <v>19</v>
      </c>
      <c r="F875" s="42" t="b">
        <f t="shared" si="28"/>
        <v>1</v>
      </c>
      <c r="G875" s="42" t="b">
        <f t="shared" si="29"/>
        <v>1</v>
      </c>
    </row>
    <row r="876" spans="1:7">
      <c r="A876" s="42">
        <v>943</v>
      </c>
      <c r="B876" s="64" t="s">
        <v>1216</v>
      </c>
      <c r="C876" s="50" t="s">
        <v>19</v>
      </c>
      <c r="D876" s="66" t="s">
        <v>19</v>
      </c>
      <c r="E876" s="42" t="s">
        <v>19</v>
      </c>
      <c r="F876" s="42" t="b">
        <f t="shared" si="28"/>
        <v>1</v>
      </c>
      <c r="G876" s="42" t="b">
        <f t="shared" si="29"/>
        <v>1</v>
      </c>
    </row>
    <row r="877" spans="1:7">
      <c r="A877" s="42">
        <v>944</v>
      </c>
      <c r="B877" s="64" t="s">
        <v>1217</v>
      </c>
      <c r="C877" s="50" t="s">
        <v>19</v>
      </c>
      <c r="D877" s="66" t="s">
        <v>19</v>
      </c>
      <c r="E877" s="42" t="s">
        <v>19</v>
      </c>
      <c r="F877" s="42" t="b">
        <f t="shared" si="28"/>
        <v>1</v>
      </c>
      <c r="G877" s="42" t="b">
        <f t="shared" si="29"/>
        <v>1</v>
      </c>
    </row>
    <row r="878" spans="1:7">
      <c r="A878" s="42">
        <v>945</v>
      </c>
      <c r="B878" s="64" t="s">
        <v>1218</v>
      </c>
      <c r="C878" s="50" t="s">
        <v>19</v>
      </c>
      <c r="D878" s="66" t="s">
        <v>19</v>
      </c>
      <c r="E878" s="42" t="s">
        <v>19</v>
      </c>
      <c r="F878" s="42" t="b">
        <f t="shared" si="28"/>
        <v>1</v>
      </c>
      <c r="G878" s="42" t="b">
        <f t="shared" si="29"/>
        <v>1</v>
      </c>
    </row>
    <row r="879" spans="1:7">
      <c r="A879" s="68" t="s">
        <v>1219</v>
      </c>
      <c r="B879" s="64" t="s">
        <v>1220</v>
      </c>
      <c r="C879" s="50" t="s">
        <v>19</v>
      </c>
      <c r="D879" s="66" t="s">
        <v>19</v>
      </c>
      <c r="E879" s="42" t="s">
        <v>19</v>
      </c>
      <c r="F879" s="42" t="b">
        <f t="shared" si="28"/>
        <v>1</v>
      </c>
      <c r="G879" s="42" t="b">
        <f t="shared" si="29"/>
        <v>1</v>
      </c>
    </row>
    <row r="880" spans="1:7">
      <c r="A880" s="42">
        <v>949</v>
      </c>
      <c r="B880" s="64" t="s">
        <v>1222</v>
      </c>
      <c r="C880" s="50" t="s">
        <v>19</v>
      </c>
      <c r="D880" s="66" t="s">
        <v>19</v>
      </c>
      <c r="E880" s="42" t="s">
        <v>19</v>
      </c>
      <c r="F880" s="42" t="b">
        <f t="shared" si="28"/>
        <v>1</v>
      </c>
      <c r="G880" s="42" t="b">
        <f t="shared" si="29"/>
        <v>1</v>
      </c>
    </row>
    <row r="881" spans="1:7">
      <c r="A881" s="42">
        <v>950</v>
      </c>
      <c r="B881" s="64" t="s">
        <v>1223</v>
      </c>
      <c r="C881" s="50" t="s">
        <v>19</v>
      </c>
      <c r="D881" s="66" t="s">
        <v>19</v>
      </c>
      <c r="E881" s="42" t="s">
        <v>19</v>
      </c>
      <c r="F881" s="42" t="b">
        <f t="shared" si="28"/>
        <v>1</v>
      </c>
      <c r="G881" s="42" t="b">
        <f t="shared" si="29"/>
        <v>1</v>
      </c>
    </row>
    <row r="882" spans="1:7">
      <c r="A882" s="42">
        <v>952</v>
      </c>
      <c r="B882" s="64" t="s">
        <v>1225</v>
      </c>
      <c r="C882" s="50" t="s">
        <v>19</v>
      </c>
      <c r="D882" s="66" t="s">
        <v>19</v>
      </c>
      <c r="E882" s="42" t="s">
        <v>19</v>
      </c>
      <c r="F882" s="42" t="b">
        <f t="shared" si="28"/>
        <v>1</v>
      </c>
      <c r="G882" s="42" t="b">
        <f t="shared" si="29"/>
        <v>1</v>
      </c>
    </row>
    <row r="883" spans="1:7">
      <c r="A883" s="42">
        <v>953</v>
      </c>
      <c r="B883" s="64" t="s">
        <v>1226</v>
      </c>
      <c r="C883" s="50" t="s">
        <v>19</v>
      </c>
      <c r="D883" s="66" t="s">
        <v>19</v>
      </c>
      <c r="E883" s="42" t="s">
        <v>19</v>
      </c>
      <c r="F883" s="42" t="b">
        <f t="shared" si="28"/>
        <v>1</v>
      </c>
      <c r="G883" s="42" t="b">
        <f t="shared" si="29"/>
        <v>1</v>
      </c>
    </row>
    <row r="884" spans="1:7">
      <c r="A884" s="42">
        <v>954</v>
      </c>
      <c r="B884" s="64" t="s">
        <v>1227</v>
      </c>
      <c r="C884" s="50" t="s">
        <v>19</v>
      </c>
      <c r="D884" s="66" t="s">
        <v>19</v>
      </c>
      <c r="E884" s="42" t="s">
        <v>19</v>
      </c>
      <c r="F884" s="42" t="b">
        <f t="shared" si="28"/>
        <v>1</v>
      </c>
      <c r="G884" s="42" t="b">
        <f t="shared" si="29"/>
        <v>1</v>
      </c>
    </row>
    <row r="885" spans="1:7">
      <c r="A885" s="42">
        <v>955</v>
      </c>
      <c r="B885" s="64" t="s">
        <v>1228</v>
      </c>
      <c r="C885" s="50" t="s">
        <v>19</v>
      </c>
      <c r="D885" s="66" t="s">
        <v>19</v>
      </c>
      <c r="E885" s="42" t="s">
        <v>19</v>
      </c>
      <c r="F885" s="42" t="b">
        <f t="shared" si="28"/>
        <v>1</v>
      </c>
      <c r="G885" s="42" t="b">
        <f t="shared" si="29"/>
        <v>1</v>
      </c>
    </row>
    <row r="886" spans="1:7">
      <c r="A886" s="42">
        <v>956</v>
      </c>
      <c r="B886" s="64" t="s">
        <v>1229</v>
      </c>
      <c r="C886" s="50" t="s">
        <v>19</v>
      </c>
      <c r="D886" s="66" t="s">
        <v>19</v>
      </c>
      <c r="E886" s="42" t="s">
        <v>19</v>
      </c>
      <c r="F886" s="42" t="b">
        <f t="shared" si="28"/>
        <v>1</v>
      </c>
      <c r="G886" s="42" t="b">
        <f t="shared" si="29"/>
        <v>1</v>
      </c>
    </row>
    <row r="887" spans="1:7">
      <c r="A887" s="42">
        <v>958</v>
      </c>
      <c r="B887" s="64" t="s">
        <v>1231</v>
      </c>
      <c r="C887" s="50" t="s">
        <v>19</v>
      </c>
      <c r="D887" s="66" t="s">
        <v>19</v>
      </c>
      <c r="E887" s="42" t="s">
        <v>19</v>
      </c>
      <c r="F887" s="42" t="b">
        <f t="shared" si="28"/>
        <v>1</v>
      </c>
      <c r="G887" s="42" t="b">
        <f t="shared" si="29"/>
        <v>1</v>
      </c>
    </row>
    <row r="888" spans="1:7">
      <c r="A888" s="42">
        <v>959</v>
      </c>
      <c r="B888" s="64" t="s">
        <v>1232</v>
      </c>
      <c r="C888" s="50" t="s">
        <v>19</v>
      </c>
      <c r="D888" s="66" t="s">
        <v>19</v>
      </c>
      <c r="E888" s="42" t="s">
        <v>19</v>
      </c>
      <c r="F888" s="42" t="b">
        <f t="shared" si="28"/>
        <v>1</v>
      </c>
      <c r="G888" s="42" t="b">
        <f t="shared" si="29"/>
        <v>1</v>
      </c>
    </row>
    <row r="889" spans="1:7">
      <c r="A889" s="42">
        <v>960</v>
      </c>
      <c r="B889" s="64" t="s">
        <v>1234</v>
      </c>
      <c r="C889" s="50" t="s">
        <v>19</v>
      </c>
      <c r="D889" s="66" t="s">
        <v>19</v>
      </c>
      <c r="E889" s="42" t="s">
        <v>19</v>
      </c>
      <c r="F889" s="42" t="b">
        <f t="shared" si="28"/>
        <v>1</v>
      </c>
      <c r="G889" s="42" t="b">
        <f t="shared" si="29"/>
        <v>1</v>
      </c>
    </row>
    <row r="890" spans="1:7">
      <c r="A890" s="42">
        <v>963</v>
      </c>
      <c r="B890" s="64" t="s">
        <v>1238</v>
      </c>
      <c r="C890" s="50" t="s">
        <v>19</v>
      </c>
      <c r="D890" s="66" t="s">
        <v>19</v>
      </c>
      <c r="E890" s="42" t="s">
        <v>19</v>
      </c>
      <c r="F890" s="42" t="b">
        <f t="shared" si="28"/>
        <v>1</v>
      </c>
      <c r="G890" s="42" t="b">
        <f t="shared" si="29"/>
        <v>1</v>
      </c>
    </row>
    <row r="891" spans="1:7">
      <c r="A891" s="42">
        <v>964</v>
      </c>
      <c r="B891" s="64" t="s">
        <v>1239</v>
      </c>
      <c r="C891" s="50" t="s">
        <v>19</v>
      </c>
      <c r="D891" s="66" t="s">
        <v>19</v>
      </c>
      <c r="E891" s="42" t="s">
        <v>19</v>
      </c>
      <c r="F891" s="42" t="b">
        <f t="shared" si="28"/>
        <v>1</v>
      </c>
      <c r="G891" s="42" t="b">
        <f t="shared" si="29"/>
        <v>1</v>
      </c>
    </row>
    <row r="892" spans="1:7">
      <c r="A892" s="42">
        <v>965</v>
      </c>
      <c r="B892" s="64" t="s">
        <v>1240</v>
      </c>
      <c r="C892" s="50" t="s">
        <v>19</v>
      </c>
      <c r="D892" s="66" t="s">
        <v>19</v>
      </c>
      <c r="E892" s="42" t="s">
        <v>19</v>
      </c>
      <c r="F892" s="42" t="b">
        <f t="shared" si="28"/>
        <v>1</v>
      </c>
      <c r="G892" s="42" t="b">
        <f t="shared" si="29"/>
        <v>1</v>
      </c>
    </row>
    <row r="893" spans="1:7">
      <c r="A893" s="42">
        <v>966</v>
      </c>
      <c r="B893" s="64" t="s">
        <v>1241</v>
      </c>
      <c r="C893" s="50" t="s">
        <v>19</v>
      </c>
      <c r="D893" s="66" t="s">
        <v>19</v>
      </c>
      <c r="E893" s="42" t="s">
        <v>19</v>
      </c>
      <c r="F893" s="42" t="b">
        <f t="shared" si="28"/>
        <v>1</v>
      </c>
      <c r="G893" s="42" t="b">
        <f t="shared" si="29"/>
        <v>1</v>
      </c>
    </row>
    <row r="894" spans="1:7">
      <c r="A894" s="42">
        <v>967</v>
      </c>
      <c r="B894" s="64" t="s">
        <v>1242</v>
      </c>
      <c r="C894" s="50" t="s">
        <v>19</v>
      </c>
      <c r="D894" s="66" t="s">
        <v>19</v>
      </c>
      <c r="E894" s="42" t="s">
        <v>19</v>
      </c>
      <c r="F894" s="42" t="b">
        <f t="shared" si="28"/>
        <v>1</v>
      </c>
      <c r="G894" s="42" t="b">
        <f t="shared" si="29"/>
        <v>1</v>
      </c>
    </row>
    <row r="895" spans="1:7">
      <c r="A895" s="68" t="s">
        <v>1243</v>
      </c>
      <c r="B895" s="64" t="s">
        <v>1244</v>
      </c>
      <c r="C895" s="50" t="s">
        <v>19</v>
      </c>
      <c r="D895" s="66" t="s">
        <v>19</v>
      </c>
      <c r="E895" s="42" t="s">
        <v>19</v>
      </c>
      <c r="F895" s="42" t="b">
        <f t="shared" si="28"/>
        <v>1</v>
      </c>
      <c r="G895" s="42" t="b">
        <f t="shared" si="29"/>
        <v>1</v>
      </c>
    </row>
    <row r="896" spans="1:7">
      <c r="A896" s="42">
        <v>971</v>
      </c>
      <c r="B896" s="64" t="s">
        <v>1245</v>
      </c>
      <c r="C896" s="50" t="s">
        <v>19</v>
      </c>
      <c r="D896" s="66" t="s">
        <v>19</v>
      </c>
      <c r="E896" s="42" t="s">
        <v>19</v>
      </c>
      <c r="F896" s="42" t="b">
        <f t="shared" si="28"/>
        <v>1</v>
      </c>
      <c r="G896" s="42" t="b">
        <f t="shared" si="29"/>
        <v>1</v>
      </c>
    </row>
    <row r="897" spans="1:8">
      <c r="A897" s="42">
        <v>972</v>
      </c>
      <c r="B897" s="64" t="s">
        <v>1246</v>
      </c>
      <c r="C897" s="50" t="s">
        <v>23</v>
      </c>
      <c r="D897" s="66" t="s">
        <v>19</v>
      </c>
      <c r="E897" s="42" t="s">
        <v>19</v>
      </c>
      <c r="F897" s="42" t="b">
        <f t="shared" si="28"/>
        <v>0</v>
      </c>
      <c r="G897" s="42" t="b">
        <f t="shared" si="29"/>
        <v>1</v>
      </c>
    </row>
    <row r="898" spans="1:8">
      <c r="A898" s="42">
        <v>973</v>
      </c>
      <c r="B898" s="64" t="s">
        <v>1247</v>
      </c>
      <c r="C898" s="50" t="s">
        <v>19</v>
      </c>
      <c r="D898" s="66" t="s">
        <v>19</v>
      </c>
      <c r="E898" s="42" t="s">
        <v>19</v>
      </c>
      <c r="F898" s="42" t="b">
        <f t="shared" si="28"/>
        <v>1</v>
      </c>
      <c r="G898" s="42" t="b">
        <f t="shared" si="29"/>
        <v>1</v>
      </c>
    </row>
    <row r="899" spans="1:8">
      <c r="A899" s="42">
        <v>974</v>
      </c>
      <c r="B899" s="64" t="s">
        <v>1248</v>
      </c>
      <c r="C899" s="50" t="s">
        <v>19</v>
      </c>
      <c r="D899" s="66" t="s">
        <v>19</v>
      </c>
      <c r="E899" s="42" t="s">
        <v>19</v>
      </c>
      <c r="F899" s="42" t="b">
        <f t="shared" si="28"/>
        <v>1</v>
      </c>
      <c r="G899" s="42" t="b">
        <f t="shared" si="29"/>
        <v>1</v>
      </c>
    </row>
    <row r="900" spans="1:8">
      <c r="A900" s="42">
        <v>975</v>
      </c>
      <c r="B900" s="64" t="s">
        <v>1249</v>
      </c>
      <c r="C900" s="50" t="s">
        <v>19</v>
      </c>
      <c r="D900" s="66" t="s">
        <v>19</v>
      </c>
      <c r="E900" s="42" t="s">
        <v>19</v>
      </c>
      <c r="F900" s="42" t="b">
        <f t="shared" si="28"/>
        <v>1</v>
      </c>
      <c r="G900" s="42" t="b">
        <f t="shared" si="29"/>
        <v>1</v>
      </c>
    </row>
    <row r="901" spans="1:8">
      <c r="A901" s="42">
        <v>976</v>
      </c>
      <c r="B901" s="64" t="s">
        <v>1250</v>
      </c>
      <c r="C901" s="50" t="s">
        <v>19</v>
      </c>
      <c r="D901" s="66" t="s">
        <v>19</v>
      </c>
      <c r="E901" s="42" t="s">
        <v>19</v>
      </c>
      <c r="F901" s="42" t="b">
        <f t="shared" si="28"/>
        <v>1</v>
      </c>
      <c r="G901" s="42" t="b">
        <f t="shared" si="29"/>
        <v>1</v>
      </c>
    </row>
    <row r="902" spans="1:8">
      <c r="A902" s="42">
        <v>977</v>
      </c>
      <c r="B902" s="64" t="s">
        <v>1251</v>
      </c>
      <c r="C902" s="50" t="s">
        <v>19</v>
      </c>
      <c r="D902" s="66" t="s">
        <v>19</v>
      </c>
      <c r="E902" s="42" t="s">
        <v>19</v>
      </c>
      <c r="F902" s="42" t="b">
        <f t="shared" si="28"/>
        <v>1</v>
      </c>
      <c r="G902" s="42" t="b">
        <f t="shared" si="29"/>
        <v>1</v>
      </c>
    </row>
    <row r="903" spans="1:8">
      <c r="A903" s="42">
        <v>978</v>
      </c>
      <c r="B903" s="64" t="s">
        <v>1252</v>
      </c>
      <c r="C903" s="50" t="s">
        <v>19</v>
      </c>
      <c r="D903" s="66" t="s">
        <v>19</v>
      </c>
      <c r="E903" s="42" t="s">
        <v>19</v>
      </c>
      <c r="F903" s="42" t="b">
        <f t="shared" si="28"/>
        <v>1</v>
      </c>
      <c r="G903" s="42" t="b">
        <f t="shared" si="29"/>
        <v>1</v>
      </c>
    </row>
    <row r="904" spans="1:8">
      <c r="A904" s="42">
        <v>979</v>
      </c>
      <c r="B904" s="64" t="s">
        <v>1253</v>
      </c>
      <c r="C904" s="50" t="s">
        <v>19</v>
      </c>
      <c r="D904" s="66" t="s">
        <v>19</v>
      </c>
      <c r="E904" s="42" t="s">
        <v>19</v>
      </c>
      <c r="F904" s="42" t="b">
        <f t="shared" si="28"/>
        <v>1</v>
      </c>
      <c r="G904" s="42" t="b">
        <f t="shared" si="29"/>
        <v>1</v>
      </c>
    </row>
    <row r="905" spans="1:8">
      <c r="A905" s="42">
        <v>980</v>
      </c>
      <c r="B905" s="64" t="s">
        <v>1254</v>
      </c>
      <c r="C905" s="50" t="s">
        <v>19</v>
      </c>
      <c r="D905" s="66" t="s">
        <v>19</v>
      </c>
      <c r="E905" s="42" t="s">
        <v>19</v>
      </c>
      <c r="F905" s="42" t="b">
        <f t="shared" si="28"/>
        <v>1</v>
      </c>
      <c r="G905" s="42" t="b">
        <f t="shared" si="29"/>
        <v>1</v>
      </c>
    </row>
    <row r="906" spans="1:8">
      <c r="A906" s="68" t="s">
        <v>1255</v>
      </c>
      <c r="B906" s="64" t="s">
        <v>1256</v>
      </c>
      <c r="C906" s="50" t="s">
        <v>19</v>
      </c>
      <c r="D906" s="66" t="s">
        <v>19</v>
      </c>
      <c r="E906" s="42" t="s">
        <v>19</v>
      </c>
      <c r="F906" s="42" t="b">
        <f t="shared" si="28"/>
        <v>1</v>
      </c>
      <c r="G906" s="42" t="b">
        <f t="shared" si="29"/>
        <v>1</v>
      </c>
    </row>
    <row r="907" spans="1:8">
      <c r="A907" s="42">
        <v>985</v>
      </c>
      <c r="B907" s="64" t="s">
        <v>1258</v>
      </c>
      <c r="C907" s="50" t="s">
        <v>19</v>
      </c>
      <c r="D907" s="66" t="s">
        <v>19</v>
      </c>
      <c r="E907" s="42" t="s">
        <v>19</v>
      </c>
      <c r="F907" s="42" t="b">
        <f t="shared" si="28"/>
        <v>1</v>
      </c>
      <c r="G907" s="42" t="b">
        <f t="shared" si="29"/>
        <v>1</v>
      </c>
    </row>
    <row r="908" spans="1:8">
      <c r="A908" s="42">
        <v>986</v>
      </c>
      <c r="B908" s="64" t="s">
        <v>1259</v>
      </c>
      <c r="C908" s="50" t="s">
        <v>19</v>
      </c>
      <c r="D908" s="66" t="s">
        <v>19</v>
      </c>
      <c r="E908" s="42" t="s">
        <v>19</v>
      </c>
      <c r="F908" s="42" t="b">
        <f t="shared" si="28"/>
        <v>1</v>
      </c>
      <c r="G908" s="42" t="b">
        <f t="shared" si="29"/>
        <v>1</v>
      </c>
    </row>
    <row r="909" spans="1:8">
      <c r="A909" s="42">
        <v>988</v>
      </c>
      <c r="B909" s="64" t="s">
        <v>1261</v>
      </c>
      <c r="C909" s="50" t="s">
        <v>19</v>
      </c>
      <c r="D909" s="66" t="s">
        <v>19</v>
      </c>
      <c r="E909" s="42" t="s">
        <v>19</v>
      </c>
      <c r="F909" s="42" t="b">
        <f t="shared" si="28"/>
        <v>1</v>
      </c>
      <c r="G909" s="42" t="b">
        <f t="shared" si="29"/>
        <v>1</v>
      </c>
    </row>
    <row r="910" spans="1:8">
      <c r="A910" s="42">
        <v>989</v>
      </c>
      <c r="B910" s="64" t="s">
        <v>1262</v>
      </c>
      <c r="C910" s="50" t="s">
        <v>19</v>
      </c>
      <c r="D910" s="66" t="s">
        <v>19</v>
      </c>
      <c r="E910" s="42" t="s">
        <v>19</v>
      </c>
      <c r="F910" s="42" t="b">
        <f t="shared" si="28"/>
        <v>1</v>
      </c>
      <c r="G910" s="42" t="b">
        <f t="shared" si="29"/>
        <v>1</v>
      </c>
    </row>
    <row r="911" spans="1:8">
      <c r="A911" s="42">
        <v>993</v>
      </c>
      <c r="B911" s="64" t="s">
        <v>1267</v>
      </c>
      <c r="C911" s="50" t="s">
        <v>19</v>
      </c>
      <c r="D911" s="66" t="s">
        <v>23</v>
      </c>
      <c r="E911" s="42" t="s">
        <v>23</v>
      </c>
      <c r="F911" s="42" t="b">
        <f t="shared" si="28"/>
        <v>0</v>
      </c>
      <c r="G911" s="42" t="b">
        <f t="shared" si="29"/>
        <v>1</v>
      </c>
      <c r="H911" s="42" t="s">
        <v>23</v>
      </c>
    </row>
    <row r="912" spans="1:8">
      <c r="A912" s="42">
        <v>994</v>
      </c>
      <c r="B912" s="64" t="s">
        <v>408</v>
      </c>
      <c r="C912" s="50" t="s">
        <v>19</v>
      </c>
      <c r="D912" s="66" t="s">
        <v>19</v>
      </c>
      <c r="E912" s="42" t="s">
        <v>19</v>
      </c>
      <c r="F912" s="42" t="b">
        <f t="shared" si="28"/>
        <v>1</v>
      </c>
      <c r="G912" s="42" t="b">
        <f t="shared" si="29"/>
        <v>1</v>
      </c>
    </row>
    <row r="913" spans="1:8">
      <c r="A913" s="68" t="s">
        <v>1269</v>
      </c>
      <c r="B913" s="64" t="s">
        <v>1270</v>
      </c>
      <c r="C913" s="50" t="s">
        <v>19</v>
      </c>
      <c r="D913" s="66" t="s">
        <v>19</v>
      </c>
      <c r="E913" s="42" t="s">
        <v>19</v>
      </c>
      <c r="F913" s="42" t="b">
        <f t="shared" si="28"/>
        <v>1</v>
      </c>
      <c r="G913" s="42" t="b">
        <f t="shared" si="29"/>
        <v>1</v>
      </c>
    </row>
    <row r="914" spans="1:8">
      <c r="A914" s="42">
        <v>999</v>
      </c>
      <c r="B914" s="64" t="s">
        <v>1274</v>
      </c>
      <c r="C914" s="50" t="s">
        <v>19</v>
      </c>
      <c r="D914" s="66" t="s">
        <v>19</v>
      </c>
      <c r="E914" s="42" t="s">
        <v>19</v>
      </c>
      <c r="F914" s="42" t="b">
        <f t="shared" ref="F914:F959" si="30">C914=D914</f>
        <v>1</v>
      </c>
      <c r="G914" s="42" t="b">
        <f t="shared" ref="G914:G959" si="31">D914=E914</f>
        <v>1</v>
      </c>
    </row>
    <row r="915" spans="1:8">
      <c r="A915" s="42">
        <v>1000</v>
      </c>
      <c r="B915" s="64" t="s">
        <v>1275</v>
      </c>
      <c r="C915" s="50" t="s">
        <v>19</v>
      </c>
      <c r="D915" s="66" t="s">
        <v>19</v>
      </c>
      <c r="E915" s="42" t="s">
        <v>19</v>
      </c>
      <c r="F915" s="42" t="b">
        <f t="shared" si="30"/>
        <v>1</v>
      </c>
      <c r="G915" s="42" t="b">
        <f t="shared" si="31"/>
        <v>1</v>
      </c>
    </row>
    <row r="916" spans="1:8">
      <c r="A916" s="42">
        <v>1001</v>
      </c>
      <c r="B916" s="64" t="s">
        <v>1276</v>
      </c>
      <c r="C916" s="50" t="s">
        <v>19</v>
      </c>
      <c r="D916" s="66" t="s">
        <v>19</v>
      </c>
      <c r="E916" s="42" t="s">
        <v>19</v>
      </c>
      <c r="F916" s="42" t="b">
        <f t="shared" si="30"/>
        <v>1</v>
      </c>
      <c r="G916" s="42" t="b">
        <f t="shared" si="31"/>
        <v>1</v>
      </c>
    </row>
    <row r="917" spans="1:8">
      <c r="A917" s="42">
        <v>1002</v>
      </c>
      <c r="B917" s="64" t="s">
        <v>1277</v>
      </c>
      <c r="C917" s="50" t="s">
        <v>19</v>
      </c>
      <c r="D917" s="66" t="s">
        <v>19</v>
      </c>
      <c r="E917" s="42" t="s">
        <v>19</v>
      </c>
      <c r="F917" s="42" t="b">
        <f t="shared" si="30"/>
        <v>1</v>
      </c>
      <c r="G917" s="42" t="b">
        <f t="shared" si="31"/>
        <v>1</v>
      </c>
    </row>
    <row r="918" spans="1:8">
      <c r="A918" s="42">
        <v>1004</v>
      </c>
      <c r="B918" s="64" t="s">
        <v>1279</v>
      </c>
      <c r="C918" s="50" t="s">
        <v>19</v>
      </c>
      <c r="D918" s="66" t="s">
        <v>19</v>
      </c>
      <c r="E918" s="42" t="s">
        <v>19</v>
      </c>
      <c r="F918" s="42" t="b">
        <f t="shared" si="30"/>
        <v>1</v>
      </c>
      <c r="G918" s="42" t="b">
        <f t="shared" si="31"/>
        <v>1</v>
      </c>
    </row>
    <row r="919" spans="1:8">
      <c r="A919" s="42">
        <v>1005</v>
      </c>
      <c r="B919" s="64" t="s">
        <v>1280</v>
      </c>
      <c r="C919" s="50" t="s">
        <v>19</v>
      </c>
      <c r="D919" s="66" t="s">
        <v>19</v>
      </c>
      <c r="E919" s="42" t="s">
        <v>19</v>
      </c>
      <c r="F919" s="42" t="b">
        <f t="shared" si="30"/>
        <v>1</v>
      </c>
      <c r="G919" s="42" t="b">
        <f t="shared" si="31"/>
        <v>1</v>
      </c>
    </row>
    <row r="920" spans="1:8">
      <c r="A920" s="42">
        <v>1006</v>
      </c>
      <c r="B920" s="64" t="s">
        <v>1281</v>
      </c>
      <c r="C920" s="50" t="s">
        <v>19</v>
      </c>
      <c r="D920" s="66" t="s">
        <v>19</v>
      </c>
      <c r="E920" s="42" t="s">
        <v>19</v>
      </c>
      <c r="F920" s="42" t="b">
        <f t="shared" si="30"/>
        <v>1</v>
      </c>
      <c r="G920" s="42" t="b">
        <f t="shared" si="31"/>
        <v>1</v>
      </c>
    </row>
    <row r="921" spans="1:8">
      <c r="A921" s="42">
        <v>1007</v>
      </c>
      <c r="B921" s="64" t="s">
        <v>1282</v>
      </c>
      <c r="C921" s="50" t="s">
        <v>19</v>
      </c>
      <c r="D921" s="66" t="s">
        <v>19</v>
      </c>
      <c r="E921" s="42" t="s">
        <v>19</v>
      </c>
      <c r="F921" s="42" t="b">
        <f t="shared" si="30"/>
        <v>1</v>
      </c>
      <c r="G921" s="42" t="b">
        <f t="shared" si="31"/>
        <v>1</v>
      </c>
    </row>
    <row r="922" spans="1:8">
      <c r="A922" s="42">
        <v>1008</v>
      </c>
      <c r="B922" s="64" t="s">
        <v>1283</v>
      </c>
      <c r="C922" s="50" t="s">
        <v>19</v>
      </c>
      <c r="D922" s="66" t="s">
        <v>23</v>
      </c>
      <c r="E922" s="42" t="s">
        <v>23</v>
      </c>
      <c r="F922" s="42" t="b">
        <f t="shared" si="30"/>
        <v>0</v>
      </c>
      <c r="G922" s="42" t="b">
        <f t="shared" si="31"/>
        <v>1</v>
      </c>
      <c r="H922" s="42" t="s">
        <v>19</v>
      </c>
    </row>
    <row r="923" spans="1:8">
      <c r="A923" s="42">
        <v>1010</v>
      </c>
      <c r="B923" s="64" t="s">
        <v>1286</v>
      </c>
      <c r="C923" s="50" t="s">
        <v>19</v>
      </c>
      <c r="D923" s="66" t="s">
        <v>19</v>
      </c>
      <c r="E923" s="42" t="s">
        <v>19</v>
      </c>
      <c r="F923" s="42" t="b">
        <f t="shared" si="30"/>
        <v>1</v>
      </c>
      <c r="G923" s="42" t="b">
        <f t="shared" si="31"/>
        <v>1</v>
      </c>
    </row>
    <row r="924" spans="1:8">
      <c r="A924" s="42">
        <v>1011</v>
      </c>
      <c r="B924" s="64" t="s">
        <v>1287</v>
      </c>
      <c r="C924" s="50" t="s">
        <v>19</v>
      </c>
      <c r="D924" s="66" t="s">
        <v>19</v>
      </c>
      <c r="E924" s="42" t="s">
        <v>19</v>
      </c>
      <c r="F924" s="42" t="b">
        <f t="shared" si="30"/>
        <v>1</v>
      </c>
      <c r="G924" s="42" t="b">
        <f t="shared" si="31"/>
        <v>1</v>
      </c>
    </row>
    <row r="925" spans="1:8">
      <c r="A925" s="42">
        <v>1012</v>
      </c>
      <c r="B925" s="64" t="s">
        <v>1288</v>
      </c>
      <c r="C925" s="50" t="s">
        <v>19</v>
      </c>
      <c r="D925" s="66" t="s">
        <v>19</v>
      </c>
      <c r="E925" s="42" t="s">
        <v>19</v>
      </c>
      <c r="F925" s="42" t="b">
        <f t="shared" si="30"/>
        <v>1</v>
      </c>
      <c r="G925" s="42" t="b">
        <f t="shared" si="31"/>
        <v>1</v>
      </c>
    </row>
    <row r="926" spans="1:8">
      <c r="A926" s="42">
        <v>1013</v>
      </c>
      <c r="B926" s="64" t="s">
        <v>1289</v>
      </c>
      <c r="C926" s="50" t="s">
        <v>19</v>
      </c>
      <c r="D926" s="66" t="s">
        <v>19</v>
      </c>
      <c r="E926" s="42" t="s">
        <v>19</v>
      </c>
      <c r="F926" s="42" t="b">
        <f t="shared" si="30"/>
        <v>1</v>
      </c>
      <c r="G926" s="42" t="b">
        <f t="shared" si="31"/>
        <v>1</v>
      </c>
    </row>
    <row r="927" spans="1:8">
      <c r="A927" s="42">
        <v>1014</v>
      </c>
      <c r="B927" s="64" t="s">
        <v>1290</v>
      </c>
      <c r="C927" s="50" t="s">
        <v>19</v>
      </c>
      <c r="D927" s="66" t="s">
        <v>19</v>
      </c>
      <c r="E927" s="42" t="s">
        <v>19</v>
      </c>
      <c r="F927" s="42" t="b">
        <f t="shared" si="30"/>
        <v>1</v>
      </c>
      <c r="G927" s="42" t="b">
        <f t="shared" si="31"/>
        <v>1</v>
      </c>
    </row>
    <row r="928" spans="1:8">
      <c r="A928" s="42">
        <v>1015</v>
      </c>
      <c r="B928" s="64" t="s">
        <v>1291</v>
      </c>
      <c r="C928" s="50" t="s">
        <v>19</v>
      </c>
      <c r="D928" s="66" t="s">
        <v>19</v>
      </c>
      <c r="E928" s="42" t="s">
        <v>19</v>
      </c>
      <c r="F928" s="42" t="b">
        <f t="shared" si="30"/>
        <v>1</v>
      </c>
      <c r="G928" s="42" t="b">
        <f t="shared" si="31"/>
        <v>1</v>
      </c>
    </row>
    <row r="929" spans="1:7">
      <c r="A929" s="42">
        <v>1017</v>
      </c>
      <c r="B929" s="64" t="s">
        <v>1293</v>
      </c>
      <c r="C929" s="50" t="s">
        <v>19</v>
      </c>
      <c r="D929" s="66" t="s">
        <v>19</v>
      </c>
      <c r="E929" s="42" t="s">
        <v>19</v>
      </c>
      <c r="F929" s="42" t="b">
        <f t="shared" si="30"/>
        <v>1</v>
      </c>
      <c r="G929" s="42" t="b">
        <f t="shared" si="31"/>
        <v>1</v>
      </c>
    </row>
    <row r="930" spans="1:7">
      <c r="A930" s="42">
        <v>1019</v>
      </c>
      <c r="B930" s="64" t="s">
        <v>1295</v>
      </c>
      <c r="C930" s="50" t="s">
        <v>19</v>
      </c>
      <c r="D930" s="66" t="s">
        <v>19</v>
      </c>
      <c r="E930" s="42" t="s">
        <v>19</v>
      </c>
      <c r="F930" s="42" t="b">
        <f t="shared" si="30"/>
        <v>1</v>
      </c>
      <c r="G930" s="42" t="b">
        <f t="shared" si="31"/>
        <v>1</v>
      </c>
    </row>
    <row r="931" spans="1:7">
      <c r="A931" s="42">
        <v>1023</v>
      </c>
      <c r="B931" s="64" t="s">
        <v>1299</v>
      </c>
      <c r="C931" s="50" t="s">
        <v>19</v>
      </c>
      <c r="D931" s="66" t="s">
        <v>19</v>
      </c>
      <c r="E931" s="42" t="s">
        <v>19</v>
      </c>
      <c r="F931" s="42" t="b">
        <f t="shared" si="30"/>
        <v>1</v>
      </c>
      <c r="G931" s="42" t="b">
        <f t="shared" si="31"/>
        <v>1</v>
      </c>
    </row>
    <row r="932" spans="1:7">
      <c r="A932" s="42">
        <v>1024</v>
      </c>
      <c r="B932" s="64" t="s">
        <v>1301</v>
      </c>
      <c r="C932" s="50" t="s">
        <v>19</v>
      </c>
      <c r="D932" s="66" t="s">
        <v>19</v>
      </c>
      <c r="E932" s="42" t="s">
        <v>19</v>
      </c>
      <c r="F932" s="42" t="b">
        <f t="shared" si="30"/>
        <v>1</v>
      </c>
      <c r="G932" s="42" t="b">
        <f t="shared" si="31"/>
        <v>1</v>
      </c>
    </row>
    <row r="933" spans="1:7">
      <c r="A933" s="42">
        <v>1025</v>
      </c>
      <c r="B933" s="64" t="s">
        <v>1302</v>
      </c>
      <c r="C933" s="50" t="s">
        <v>19</v>
      </c>
      <c r="D933" s="66" t="s">
        <v>19</v>
      </c>
      <c r="E933" s="42" t="s">
        <v>19</v>
      </c>
      <c r="F933" s="42" t="b">
        <f t="shared" si="30"/>
        <v>1</v>
      </c>
      <c r="G933" s="42" t="b">
        <f t="shared" si="31"/>
        <v>1</v>
      </c>
    </row>
    <row r="934" spans="1:7">
      <c r="A934" s="42">
        <v>1026</v>
      </c>
      <c r="B934" s="64" t="s">
        <v>1303</v>
      </c>
      <c r="C934" s="50" t="s">
        <v>19</v>
      </c>
      <c r="D934" s="66" t="s">
        <v>19</v>
      </c>
      <c r="E934" s="42" t="s">
        <v>19</v>
      </c>
      <c r="F934" s="42" t="b">
        <f t="shared" si="30"/>
        <v>1</v>
      </c>
      <c r="G934" s="42" t="b">
        <f t="shared" si="31"/>
        <v>1</v>
      </c>
    </row>
    <row r="935" spans="1:7">
      <c r="A935" s="42">
        <v>1027</v>
      </c>
      <c r="B935" s="64" t="s">
        <v>1304</v>
      </c>
      <c r="C935" s="50" t="s">
        <v>19</v>
      </c>
      <c r="D935" s="66" t="s">
        <v>19</v>
      </c>
      <c r="E935" s="42" t="s">
        <v>19</v>
      </c>
      <c r="F935" s="42" t="b">
        <f t="shared" si="30"/>
        <v>1</v>
      </c>
      <c r="G935" s="42" t="b">
        <f t="shared" si="31"/>
        <v>1</v>
      </c>
    </row>
    <row r="936" spans="1:7">
      <c r="A936" s="42">
        <v>1028</v>
      </c>
      <c r="B936" s="64" t="s">
        <v>1305</v>
      </c>
      <c r="C936" s="50" t="s">
        <v>19</v>
      </c>
      <c r="D936" s="66" t="s">
        <v>19</v>
      </c>
      <c r="E936" s="42" t="s">
        <v>19</v>
      </c>
      <c r="F936" s="42" t="b">
        <f t="shared" si="30"/>
        <v>1</v>
      </c>
      <c r="G936" s="42" t="b">
        <f t="shared" si="31"/>
        <v>1</v>
      </c>
    </row>
    <row r="937" spans="1:7">
      <c r="A937" s="42">
        <v>1029</v>
      </c>
      <c r="B937" s="64" t="s">
        <v>1306</v>
      </c>
      <c r="C937" s="50" t="s">
        <v>19</v>
      </c>
      <c r="D937" s="66" t="s">
        <v>19</v>
      </c>
      <c r="E937" s="42" t="s">
        <v>19</v>
      </c>
      <c r="F937" s="42" t="b">
        <f t="shared" si="30"/>
        <v>1</v>
      </c>
      <c r="G937" s="42" t="b">
        <f t="shared" si="31"/>
        <v>1</v>
      </c>
    </row>
    <row r="938" spans="1:7">
      <c r="A938" s="42">
        <v>1030</v>
      </c>
      <c r="B938" s="64" t="s">
        <v>1307</v>
      </c>
      <c r="C938" s="50" t="s">
        <v>19</v>
      </c>
      <c r="D938" s="66" t="s">
        <v>19</v>
      </c>
      <c r="E938" s="42" t="s">
        <v>19</v>
      </c>
      <c r="F938" s="42" t="b">
        <f t="shared" si="30"/>
        <v>1</v>
      </c>
      <c r="G938" s="42" t="b">
        <f t="shared" si="31"/>
        <v>1</v>
      </c>
    </row>
    <row r="939" spans="1:7">
      <c r="A939" s="42">
        <v>1032</v>
      </c>
      <c r="B939" s="64" t="s">
        <v>1309</v>
      </c>
      <c r="C939" s="50" t="s">
        <v>19</v>
      </c>
      <c r="D939" s="66" t="s">
        <v>19</v>
      </c>
      <c r="E939" s="42" t="s">
        <v>19</v>
      </c>
      <c r="F939" s="42" t="b">
        <f t="shared" si="30"/>
        <v>1</v>
      </c>
      <c r="G939" s="42" t="b">
        <f t="shared" si="31"/>
        <v>1</v>
      </c>
    </row>
    <row r="940" spans="1:7">
      <c r="A940" s="42">
        <v>1033</v>
      </c>
      <c r="B940" s="64" t="s">
        <v>1310</v>
      </c>
      <c r="C940" s="50" t="s">
        <v>19</v>
      </c>
      <c r="D940" s="66" t="s">
        <v>19</v>
      </c>
      <c r="E940" s="42" t="s">
        <v>19</v>
      </c>
      <c r="F940" s="42" t="b">
        <f t="shared" si="30"/>
        <v>1</v>
      </c>
      <c r="G940" s="42" t="b">
        <f t="shared" si="31"/>
        <v>1</v>
      </c>
    </row>
    <row r="941" spans="1:7">
      <c r="A941" s="42">
        <v>1036</v>
      </c>
      <c r="B941" s="64" t="s">
        <v>1313</v>
      </c>
      <c r="C941" s="50" t="s">
        <v>19</v>
      </c>
      <c r="D941" s="66" t="s">
        <v>19</v>
      </c>
      <c r="E941" s="42" t="s">
        <v>19</v>
      </c>
      <c r="F941" s="42" t="b">
        <f t="shared" si="30"/>
        <v>1</v>
      </c>
      <c r="G941" s="42" t="b">
        <f t="shared" si="31"/>
        <v>1</v>
      </c>
    </row>
    <row r="942" spans="1:7">
      <c r="A942" s="42">
        <v>1037</v>
      </c>
      <c r="B942" s="64" t="s">
        <v>1314</v>
      </c>
      <c r="C942" s="50" t="s">
        <v>19</v>
      </c>
      <c r="D942" s="66" t="s">
        <v>19</v>
      </c>
      <c r="E942" s="42" t="s">
        <v>19</v>
      </c>
      <c r="F942" s="42" t="b">
        <f t="shared" si="30"/>
        <v>1</v>
      </c>
      <c r="G942" s="42" t="b">
        <f t="shared" si="31"/>
        <v>1</v>
      </c>
    </row>
    <row r="943" spans="1:7">
      <c r="A943" s="42">
        <v>1038</v>
      </c>
      <c r="B943" s="64" t="s">
        <v>1315</v>
      </c>
      <c r="C943" s="50" t="s">
        <v>19</v>
      </c>
      <c r="D943" s="66" t="s">
        <v>19</v>
      </c>
      <c r="E943" s="42" t="s">
        <v>19</v>
      </c>
      <c r="F943" s="42" t="b">
        <f t="shared" si="30"/>
        <v>1</v>
      </c>
      <c r="G943" s="42" t="b">
        <f t="shared" si="31"/>
        <v>1</v>
      </c>
    </row>
    <row r="944" spans="1:7">
      <c r="A944" s="42">
        <v>1039</v>
      </c>
      <c r="B944" s="64" t="s">
        <v>866</v>
      </c>
      <c r="C944" s="50" t="s">
        <v>19</v>
      </c>
      <c r="D944" s="66" t="s">
        <v>19</v>
      </c>
      <c r="E944" s="42" t="s">
        <v>19</v>
      </c>
      <c r="F944" s="42" t="b">
        <f t="shared" si="30"/>
        <v>1</v>
      </c>
      <c r="G944" s="42" t="b">
        <f t="shared" si="31"/>
        <v>1</v>
      </c>
    </row>
    <row r="945" spans="1:8">
      <c r="A945" s="42">
        <v>1040</v>
      </c>
      <c r="B945" s="64" t="s">
        <v>1317</v>
      </c>
      <c r="C945" s="50" t="s">
        <v>19</v>
      </c>
      <c r="D945" s="66" t="s">
        <v>19</v>
      </c>
      <c r="E945" s="42" t="s">
        <v>19</v>
      </c>
      <c r="F945" s="42" t="b">
        <f t="shared" si="30"/>
        <v>1</v>
      </c>
      <c r="G945" s="42" t="b">
        <f t="shared" si="31"/>
        <v>1</v>
      </c>
    </row>
    <row r="946" spans="1:8">
      <c r="A946" s="42">
        <v>1042</v>
      </c>
      <c r="B946" s="64" t="s">
        <v>1319</v>
      </c>
      <c r="C946" s="50" t="s">
        <v>19</v>
      </c>
      <c r="D946" s="66" t="s">
        <v>19</v>
      </c>
      <c r="E946" s="42" t="s">
        <v>19</v>
      </c>
      <c r="F946" s="42" t="b">
        <f t="shared" si="30"/>
        <v>1</v>
      </c>
      <c r="G946" s="42" t="b">
        <f t="shared" si="31"/>
        <v>1</v>
      </c>
    </row>
    <row r="947" spans="1:8">
      <c r="A947" s="42">
        <v>1043</v>
      </c>
      <c r="B947" s="64" t="s">
        <v>1320</v>
      </c>
      <c r="C947" s="50" t="s">
        <v>19</v>
      </c>
      <c r="D947" s="66" t="s">
        <v>19</v>
      </c>
      <c r="E947" s="42" t="s">
        <v>19</v>
      </c>
      <c r="F947" s="42" t="b">
        <f t="shared" si="30"/>
        <v>1</v>
      </c>
      <c r="G947" s="42" t="b">
        <f t="shared" si="31"/>
        <v>1</v>
      </c>
    </row>
    <row r="948" spans="1:8">
      <c r="A948" s="42">
        <v>1044</v>
      </c>
      <c r="B948" s="64" t="s">
        <v>1321</v>
      </c>
      <c r="C948" s="50" t="s">
        <v>19</v>
      </c>
      <c r="D948" s="66" t="s">
        <v>19</v>
      </c>
      <c r="E948" s="42" t="s">
        <v>19</v>
      </c>
      <c r="F948" s="42" t="b">
        <f t="shared" si="30"/>
        <v>1</v>
      </c>
      <c r="G948" s="42" t="b">
        <f t="shared" si="31"/>
        <v>1</v>
      </c>
    </row>
    <row r="949" spans="1:8">
      <c r="A949" s="42">
        <v>1045</v>
      </c>
      <c r="B949" s="64" t="s">
        <v>1322</v>
      </c>
      <c r="C949" s="50" t="s">
        <v>19</v>
      </c>
      <c r="D949" s="66" t="s">
        <v>19</v>
      </c>
      <c r="E949" s="42" t="s">
        <v>19</v>
      </c>
      <c r="F949" s="42" t="b">
        <f t="shared" si="30"/>
        <v>1</v>
      </c>
      <c r="G949" s="42" t="b">
        <f t="shared" si="31"/>
        <v>1</v>
      </c>
    </row>
    <row r="950" spans="1:8">
      <c r="A950" s="42">
        <v>1050</v>
      </c>
      <c r="B950" s="64" t="s">
        <v>1330</v>
      </c>
      <c r="C950" s="50" t="s">
        <v>1714</v>
      </c>
      <c r="D950" s="66" t="s">
        <v>23</v>
      </c>
      <c r="E950" s="42" t="s">
        <v>23</v>
      </c>
      <c r="F950" s="42" t="b">
        <f t="shared" si="30"/>
        <v>0</v>
      </c>
      <c r="G950" s="42" t="b">
        <f t="shared" si="31"/>
        <v>1</v>
      </c>
      <c r="H950" s="42" t="s">
        <v>23</v>
      </c>
    </row>
    <row r="951" spans="1:8">
      <c r="A951" s="42">
        <v>1051</v>
      </c>
      <c r="B951" s="64" t="s">
        <v>1332</v>
      </c>
      <c r="C951" s="50" t="s">
        <v>19</v>
      </c>
      <c r="D951" s="66" t="s">
        <v>19</v>
      </c>
      <c r="E951" s="42" t="s">
        <v>19</v>
      </c>
      <c r="F951" s="42" t="b">
        <f t="shared" si="30"/>
        <v>1</v>
      </c>
      <c r="G951" s="42" t="b">
        <f t="shared" si="31"/>
        <v>1</v>
      </c>
    </row>
    <row r="952" spans="1:8">
      <c r="A952" s="42">
        <v>1053</v>
      </c>
      <c r="B952" s="64" t="s">
        <v>1335</v>
      </c>
      <c r="C952" s="50" t="s">
        <v>19</v>
      </c>
      <c r="D952" s="66" t="s">
        <v>19</v>
      </c>
      <c r="E952" s="42" t="s">
        <v>19</v>
      </c>
      <c r="F952" s="42" t="b">
        <f t="shared" si="30"/>
        <v>1</v>
      </c>
      <c r="G952" s="42" t="b">
        <f t="shared" si="31"/>
        <v>1</v>
      </c>
    </row>
    <row r="953" spans="1:8">
      <c r="A953" s="42">
        <v>1054</v>
      </c>
      <c r="B953" s="64" t="s">
        <v>1336</v>
      </c>
      <c r="C953" s="50" t="s">
        <v>19</v>
      </c>
      <c r="D953" s="66" t="s">
        <v>19</v>
      </c>
      <c r="E953" s="42" t="s">
        <v>19</v>
      </c>
      <c r="F953" s="42" t="b">
        <f t="shared" si="30"/>
        <v>1</v>
      </c>
      <c r="G953" s="42" t="b">
        <f t="shared" si="31"/>
        <v>1</v>
      </c>
    </row>
    <row r="954" spans="1:8">
      <c r="A954" s="42">
        <v>1055</v>
      </c>
      <c r="B954" s="64" t="s">
        <v>1337</v>
      </c>
      <c r="C954" s="50" t="s">
        <v>19</v>
      </c>
      <c r="D954" s="66" t="s">
        <v>19</v>
      </c>
      <c r="E954" s="42" t="s">
        <v>19</v>
      </c>
      <c r="F954" s="42" t="b">
        <f t="shared" si="30"/>
        <v>1</v>
      </c>
      <c r="G954" s="42" t="b">
        <f t="shared" si="31"/>
        <v>1</v>
      </c>
    </row>
    <row r="955" spans="1:8">
      <c r="A955" s="42">
        <v>1056</v>
      </c>
      <c r="B955" s="64" t="s">
        <v>1339</v>
      </c>
      <c r="C955" s="50" t="s">
        <v>19</v>
      </c>
      <c r="D955" s="66" t="s">
        <v>19</v>
      </c>
      <c r="E955" s="42" t="s">
        <v>19</v>
      </c>
      <c r="F955" s="42" t="b">
        <f t="shared" si="30"/>
        <v>1</v>
      </c>
      <c r="G955" s="42" t="b">
        <f t="shared" si="31"/>
        <v>1</v>
      </c>
    </row>
    <row r="956" spans="1:8">
      <c r="A956" s="42">
        <v>1057</v>
      </c>
      <c r="B956" s="64" t="s">
        <v>1340</v>
      </c>
      <c r="C956" s="50" t="s">
        <v>19</v>
      </c>
      <c r="D956" s="66" t="s">
        <v>19</v>
      </c>
      <c r="E956" s="42" t="s">
        <v>19</v>
      </c>
      <c r="F956" s="42" t="b">
        <f t="shared" si="30"/>
        <v>1</v>
      </c>
      <c r="G956" s="42" t="b">
        <f t="shared" si="31"/>
        <v>1</v>
      </c>
    </row>
    <row r="957" spans="1:8">
      <c r="A957" s="42">
        <v>1059</v>
      </c>
      <c r="B957" s="64" t="s">
        <v>1342</v>
      </c>
      <c r="C957" s="50" t="s">
        <v>19</v>
      </c>
      <c r="D957" s="66" t="s">
        <v>19</v>
      </c>
      <c r="E957" s="42" t="s">
        <v>19</v>
      </c>
      <c r="F957" s="42" t="b">
        <f t="shared" si="30"/>
        <v>1</v>
      </c>
      <c r="G957" s="42" t="b">
        <f t="shared" si="31"/>
        <v>1</v>
      </c>
    </row>
    <row r="958" spans="1:8">
      <c r="A958" s="42">
        <v>1060</v>
      </c>
      <c r="B958" s="64" t="s">
        <v>1343</v>
      </c>
      <c r="C958" s="50" t="s">
        <v>19</v>
      </c>
      <c r="D958" s="66" t="s">
        <v>19</v>
      </c>
      <c r="E958" s="42" t="s">
        <v>19</v>
      </c>
      <c r="F958" s="42" t="b">
        <f t="shared" si="30"/>
        <v>1</v>
      </c>
      <c r="G958" s="42" t="b">
        <f t="shared" si="31"/>
        <v>1</v>
      </c>
    </row>
    <row r="959" spans="1:8">
      <c r="A959" s="42">
        <v>1062</v>
      </c>
      <c r="B959" s="64" t="s">
        <v>1346</v>
      </c>
      <c r="C959" s="50" t="s">
        <v>19</v>
      </c>
      <c r="D959" s="66" t="s">
        <v>19</v>
      </c>
      <c r="E959" s="42" t="s">
        <v>19</v>
      </c>
      <c r="F959" s="42" t="b">
        <f t="shared" si="30"/>
        <v>1</v>
      </c>
      <c r="G959" s="42" t="b">
        <f t="shared" si="31"/>
        <v>1</v>
      </c>
    </row>
    <row r="960" spans="1:8">
      <c r="A960" s="42">
        <v>1064</v>
      </c>
      <c r="B960" s="64" t="s">
        <v>1348</v>
      </c>
      <c r="C960" s="50" t="s">
        <v>19</v>
      </c>
      <c r="D960" s="66" t="s">
        <v>19</v>
      </c>
      <c r="E960" s="42" t="s">
        <v>19</v>
      </c>
      <c r="F960" s="42" t="b">
        <f t="shared" ref="F960:F1007" si="32">C960=D960</f>
        <v>1</v>
      </c>
      <c r="G960" s="42" t="b">
        <f t="shared" ref="G960:G1007" si="33">D960=E960</f>
        <v>1</v>
      </c>
    </row>
    <row r="961" spans="1:8">
      <c r="A961" s="42">
        <v>1065</v>
      </c>
      <c r="B961" s="64" t="s">
        <v>1349</v>
      </c>
      <c r="C961" s="50" t="s">
        <v>19</v>
      </c>
      <c r="D961" s="66" t="s">
        <v>19</v>
      </c>
      <c r="E961" s="42" t="s">
        <v>19</v>
      </c>
      <c r="F961" s="42" t="b">
        <f t="shared" si="32"/>
        <v>1</v>
      </c>
      <c r="G961" s="42" t="b">
        <f t="shared" si="33"/>
        <v>1</v>
      </c>
    </row>
    <row r="962" spans="1:8">
      <c r="A962" s="42">
        <v>1066</v>
      </c>
      <c r="B962" s="64" t="s">
        <v>1350</v>
      </c>
      <c r="C962" s="50" t="s">
        <v>19</v>
      </c>
      <c r="D962" s="66" t="s">
        <v>19</v>
      </c>
      <c r="E962" s="42" t="s">
        <v>19</v>
      </c>
      <c r="F962" s="42" t="b">
        <f t="shared" si="32"/>
        <v>1</v>
      </c>
      <c r="G962" s="42" t="b">
        <f t="shared" si="33"/>
        <v>1</v>
      </c>
    </row>
    <row r="963" spans="1:8">
      <c r="A963" s="42">
        <v>1067</v>
      </c>
      <c r="B963" s="64" t="s">
        <v>1351</v>
      </c>
      <c r="C963" s="50" t="s">
        <v>19</v>
      </c>
      <c r="D963" s="66" t="s">
        <v>19</v>
      </c>
      <c r="E963" s="42" t="s">
        <v>19</v>
      </c>
      <c r="F963" s="42" t="b">
        <f t="shared" si="32"/>
        <v>1</v>
      </c>
      <c r="G963" s="42" t="b">
        <f t="shared" si="33"/>
        <v>1</v>
      </c>
    </row>
    <row r="964" spans="1:8">
      <c r="A964" s="42">
        <v>1068</v>
      </c>
      <c r="B964" s="64" t="s">
        <v>1352</v>
      </c>
      <c r="C964" s="50" t="s">
        <v>19</v>
      </c>
      <c r="D964" s="66" t="s">
        <v>19</v>
      </c>
      <c r="E964" s="42" t="s">
        <v>19</v>
      </c>
      <c r="F964" s="42" t="b">
        <f t="shared" si="32"/>
        <v>1</v>
      </c>
      <c r="G964" s="42" t="b">
        <f t="shared" si="33"/>
        <v>1</v>
      </c>
    </row>
    <row r="965" spans="1:8">
      <c r="A965" s="42">
        <v>1069</v>
      </c>
      <c r="B965" s="64" t="s">
        <v>1353</v>
      </c>
      <c r="C965" s="50" t="s">
        <v>19</v>
      </c>
      <c r="D965" s="66" t="s">
        <v>19</v>
      </c>
      <c r="E965" s="42" t="s">
        <v>19</v>
      </c>
      <c r="F965" s="42" t="b">
        <f t="shared" si="32"/>
        <v>1</v>
      </c>
      <c r="G965" s="42" t="b">
        <f t="shared" si="33"/>
        <v>1</v>
      </c>
    </row>
    <row r="966" spans="1:8">
      <c r="A966" s="42">
        <v>1070</v>
      </c>
      <c r="B966" s="64" t="s">
        <v>1354</v>
      </c>
      <c r="C966" s="50" t="s">
        <v>19</v>
      </c>
      <c r="D966" s="66" t="s">
        <v>19</v>
      </c>
      <c r="E966" s="42" t="s">
        <v>19</v>
      </c>
      <c r="F966" s="42" t="b">
        <f t="shared" si="32"/>
        <v>1</v>
      </c>
      <c r="G966" s="42" t="b">
        <f t="shared" si="33"/>
        <v>1</v>
      </c>
    </row>
    <row r="967" spans="1:8">
      <c r="A967" s="42">
        <v>1071</v>
      </c>
      <c r="B967" s="64" t="s">
        <v>1355</v>
      </c>
      <c r="C967" s="50" t="s">
        <v>19</v>
      </c>
      <c r="D967" s="66" t="s">
        <v>19</v>
      </c>
      <c r="E967" s="42" t="s">
        <v>19</v>
      </c>
      <c r="F967" s="42" t="b">
        <f t="shared" si="32"/>
        <v>1</v>
      </c>
      <c r="G967" s="42" t="b">
        <f t="shared" si="33"/>
        <v>1</v>
      </c>
    </row>
    <row r="968" spans="1:8">
      <c r="A968" s="42">
        <v>1072</v>
      </c>
      <c r="B968" s="64" t="s">
        <v>1356</v>
      </c>
      <c r="C968" s="50" t="s">
        <v>19</v>
      </c>
      <c r="D968" s="66" t="s">
        <v>19</v>
      </c>
      <c r="E968" s="42" t="s">
        <v>19</v>
      </c>
      <c r="F968" s="42" t="b">
        <f t="shared" si="32"/>
        <v>1</v>
      </c>
      <c r="G968" s="42" t="b">
        <f t="shared" si="33"/>
        <v>1</v>
      </c>
    </row>
    <row r="969" spans="1:8">
      <c r="A969" s="42">
        <v>1073</v>
      </c>
      <c r="B969" s="64" t="s">
        <v>1357</v>
      </c>
      <c r="C969" s="50" t="s">
        <v>19</v>
      </c>
      <c r="D969" s="66" t="s">
        <v>19</v>
      </c>
      <c r="E969" s="42" t="s">
        <v>19</v>
      </c>
      <c r="F969" s="42" t="b">
        <f t="shared" si="32"/>
        <v>1</v>
      </c>
      <c r="G969" s="42" t="b">
        <f t="shared" si="33"/>
        <v>1</v>
      </c>
    </row>
    <row r="970" spans="1:8">
      <c r="A970" s="42">
        <v>1074</v>
      </c>
      <c r="B970" s="64" t="s">
        <v>1358</v>
      </c>
      <c r="C970" s="50" t="s">
        <v>19</v>
      </c>
      <c r="D970" s="66" t="s">
        <v>19</v>
      </c>
      <c r="E970" s="42" t="s">
        <v>19</v>
      </c>
      <c r="F970" s="42" t="b">
        <f t="shared" si="32"/>
        <v>1</v>
      </c>
      <c r="G970" s="42" t="b">
        <f t="shared" si="33"/>
        <v>1</v>
      </c>
    </row>
    <row r="971" spans="1:8">
      <c r="A971" s="42">
        <v>1077</v>
      </c>
      <c r="B971" s="64" t="s">
        <v>1362</v>
      </c>
      <c r="C971" s="50" t="s">
        <v>19</v>
      </c>
      <c r="D971" s="66" t="s">
        <v>19</v>
      </c>
      <c r="E971" s="42" t="s">
        <v>19</v>
      </c>
      <c r="F971" s="42" t="b">
        <f t="shared" si="32"/>
        <v>1</v>
      </c>
      <c r="G971" s="42" t="b">
        <f t="shared" si="33"/>
        <v>1</v>
      </c>
    </row>
    <row r="972" spans="1:8">
      <c r="A972" s="42">
        <v>1078</v>
      </c>
      <c r="B972" s="64" t="s">
        <v>1364</v>
      </c>
      <c r="C972" s="50" t="s">
        <v>19</v>
      </c>
      <c r="D972" s="66" t="s">
        <v>19</v>
      </c>
      <c r="E972" s="42" t="s">
        <v>23</v>
      </c>
      <c r="F972" s="42" t="b">
        <f t="shared" si="32"/>
        <v>1</v>
      </c>
      <c r="G972" s="42" t="b">
        <f t="shared" si="33"/>
        <v>0</v>
      </c>
      <c r="H972" s="42" t="s">
        <v>19</v>
      </c>
    </row>
    <row r="973" spans="1:8">
      <c r="A973" s="42">
        <v>1080</v>
      </c>
      <c r="B973" s="64" t="s">
        <v>1366</v>
      </c>
      <c r="C973" s="50" t="s">
        <v>19</v>
      </c>
      <c r="D973" s="66" t="s">
        <v>19</v>
      </c>
      <c r="E973" s="42" t="s">
        <v>19</v>
      </c>
      <c r="F973" s="42" t="b">
        <f t="shared" si="32"/>
        <v>1</v>
      </c>
      <c r="G973" s="42" t="b">
        <f t="shared" si="33"/>
        <v>1</v>
      </c>
    </row>
    <row r="974" spans="1:8">
      <c r="A974" s="42">
        <v>1082</v>
      </c>
      <c r="B974" s="64" t="s">
        <v>1368</v>
      </c>
      <c r="C974" s="50" t="s">
        <v>19</v>
      </c>
      <c r="D974" s="66" t="s">
        <v>19</v>
      </c>
      <c r="E974" s="42" t="s">
        <v>19</v>
      </c>
      <c r="F974" s="42" t="b">
        <f t="shared" si="32"/>
        <v>1</v>
      </c>
      <c r="G974" s="42" t="b">
        <f t="shared" si="33"/>
        <v>1</v>
      </c>
    </row>
    <row r="975" spans="1:8">
      <c r="A975" s="42">
        <v>1083</v>
      </c>
      <c r="B975" s="64" t="s">
        <v>1369</v>
      </c>
      <c r="C975" s="50" t="s">
        <v>19</v>
      </c>
      <c r="D975" s="66" t="s">
        <v>19</v>
      </c>
      <c r="E975" s="42" t="s">
        <v>19</v>
      </c>
      <c r="F975" s="42" t="b">
        <f t="shared" si="32"/>
        <v>1</v>
      </c>
      <c r="G975" s="42" t="b">
        <f t="shared" si="33"/>
        <v>1</v>
      </c>
    </row>
    <row r="976" spans="1:8">
      <c r="A976" s="42">
        <v>1084</v>
      </c>
      <c r="B976" s="64" t="s">
        <v>1370</v>
      </c>
      <c r="C976" s="50" t="s">
        <v>19</v>
      </c>
      <c r="D976" s="66" t="s">
        <v>19</v>
      </c>
      <c r="E976" s="42" t="s">
        <v>19</v>
      </c>
      <c r="F976" s="42" t="b">
        <f t="shared" si="32"/>
        <v>1</v>
      </c>
      <c r="G976" s="42" t="b">
        <f t="shared" si="33"/>
        <v>1</v>
      </c>
    </row>
    <row r="977" spans="1:8">
      <c r="A977" s="42">
        <v>1086</v>
      </c>
      <c r="B977" s="64" t="s">
        <v>1374</v>
      </c>
      <c r="C977" s="50" t="s">
        <v>19</v>
      </c>
      <c r="D977" s="66" t="s">
        <v>19</v>
      </c>
      <c r="E977" s="42" t="s">
        <v>19</v>
      </c>
      <c r="F977" s="42" t="b">
        <f t="shared" si="32"/>
        <v>1</v>
      </c>
      <c r="G977" s="42" t="b">
        <f t="shared" si="33"/>
        <v>1</v>
      </c>
    </row>
    <row r="978" spans="1:8">
      <c r="A978" s="42">
        <v>1088</v>
      </c>
      <c r="B978" s="64" t="s">
        <v>1376</v>
      </c>
      <c r="C978" s="50" t="s">
        <v>1714</v>
      </c>
      <c r="D978" s="66" t="s">
        <v>19</v>
      </c>
      <c r="E978" s="42" t="s">
        <v>19</v>
      </c>
      <c r="F978" s="42" t="b">
        <f t="shared" si="32"/>
        <v>0</v>
      </c>
      <c r="G978" s="42" t="b">
        <f t="shared" si="33"/>
        <v>1</v>
      </c>
    </row>
    <row r="979" spans="1:8">
      <c r="A979" s="42">
        <v>1090</v>
      </c>
      <c r="B979" s="64" t="s">
        <v>1379</v>
      </c>
      <c r="C979" s="50" t="s">
        <v>19</v>
      </c>
      <c r="D979" s="66" t="s">
        <v>19</v>
      </c>
      <c r="E979" s="42" t="s">
        <v>19</v>
      </c>
      <c r="F979" s="42" t="b">
        <f t="shared" si="32"/>
        <v>1</v>
      </c>
      <c r="G979" s="42" t="b">
        <f t="shared" si="33"/>
        <v>1</v>
      </c>
    </row>
    <row r="980" spans="1:8">
      <c r="A980" s="68" t="s">
        <v>1380</v>
      </c>
      <c r="B980" s="64" t="s">
        <v>1381</v>
      </c>
      <c r="C980" s="50" t="s">
        <v>19</v>
      </c>
      <c r="D980" s="66" t="s">
        <v>19</v>
      </c>
      <c r="E980" s="42" t="s">
        <v>19</v>
      </c>
      <c r="F980" s="42" t="b">
        <f t="shared" si="32"/>
        <v>1</v>
      </c>
      <c r="G980" s="42" t="b">
        <f t="shared" si="33"/>
        <v>1</v>
      </c>
    </row>
    <row r="981" spans="1:8">
      <c r="A981" s="42">
        <v>1095</v>
      </c>
      <c r="B981" s="64" t="s">
        <v>1383</v>
      </c>
      <c r="C981" s="50" t="s">
        <v>19</v>
      </c>
      <c r="D981" s="66" t="s">
        <v>19</v>
      </c>
      <c r="E981" s="42" t="s">
        <v>19</v>
      </c>
      <c r="F981" s="42" t="b">
        <f t="shared" si="32"/>
        <v>1</v>
      </c>
      <c r="G981" s="42" t="b">
        <f t="shared" si="33"/>
        <v>1</v>
      </c>
    </row>
    <row r="982" spans="1:8">
      <c r="A982" s="42">
        <v>1096</v>
      </c>
      <c r="B982" s="64" t="s">
        <v>1384</v>
      </c>
      <c r="C982" s="50" t="s">
        <v>19</v>
      </c>
      <c r="D982" s="66" t="s">
        <v>19</v>
      </c>
      <c r="E982" s="42" t="s">
        <v>23</v>
      </c>
      <c r="F982" s="42" t="b">
        <f t="shared" si="32"/>
        <v>1</v>
      </c>
      <c r="G982" s="42" t="b">
        <f t="shared" si="33"/>
        <v>0</v>
      </c>
      <c r="H982" s="42" t="s">
        <v>23</v>
      </c>
    </row>
    <row r="983" spans="1:8">
      <c r="A983" s="42">
        <v>1097</v>
      </c>
      <c r="B983" s="64" t="s">
        <v>1386</v>
      </c>
      <c r="C983" s="50" t="s">
        <v>23</v>
      </c>
      <c r="D983" s="66" t="s">
        <v>23</v>
      </c>
      <c r="E983" s="42" t="s">
        <v>23</v>
      </c>
      <c r="F983" s="42" t="b">
        <f t="shared" si="32"/>
        <v>1</v>
      </c>
      <c r="G983" s="42" t="b">
        <f t="shared" si="33"/>
        <v>1</v>
      </c>
      <c r="H983" s="42" t="s">
        <v>23</v>
      </c>
    </row>
    <row r="984" spans="1:8">
      <c r="A984" s="42">
        <v>1098</v>
      </c>
      <c r="B984" s="64" t="s">
        <v>1388</v>
      </c>
      <c r="C984" s="50" t="s">
        <v>19</v>
      </c>
      <c r="D984" s="66" t="s">
        <v>19</v>
      </c>
      <c r="E984" s="42" t="s">
        <v>19</v>
      </c>
      <c r="F984" s="42" t="b">
        <f t="shared" si="32"/>
        <v>1</v>
      </c>
      <c r="G984" s="42" t="b">
        <f t="shared" si="33"/>
        <v>1</v>
      </c>
    </row>
    <row r="985" spans="1:8">
      <c r="A985" s="42">
        <v>1099</v>
      </c>
      <c r="B985" s="64" t="s">
        <v>1389</v>
      </c>
      <c r="C985" s="50" t="s">
        <v>19</v>
      </c>
      <c r="D985" s="66" t="s">
        <v>19</v>
      </c>
      <c r="E985" s="42" t="s">
        <v>19</v>
      </c>
      <c r="F985" s="42" t="b">
        <f t="shared" si="32"/>
        <v>1</v>
      </c>
      <c r="G985" s="42" t="b">
        <f t="shared" si="33"/>
        <v>1</v>
      </c>
    </row>
    <row r="986" spans="1:8">
      <c r="A986" s="42">
        <v>1100</v>
      </c>
      <c r="B986" s="64" t="s">
        <v>1390</v>
      </c>
      <c r="C986" s="50" t="s">
        <v>1714</v>
      </c>
      <c r="D986" s="66" t="s">
        <v>19</v>
      </c>
      <c r="E986" s="42" t="s">
        <v>19</v>
      </c>
      <c r="F986" s="42" t="b">
        <f t="shared" si="32"/>
        <v>0</v>
      </c>
      <c r="G986" s="42" t="b">
        <f t="shared" si="33"/>
        <v>1</v>
      </c>
      <c r="H986" s="42" t="s">
        <v>19</v>
      </c>
    </row>
    <row r="987" spans="1:8">
      <c r="A987" s="42">
        <v>1101</v>
      </c>
      <c r="B987" s="64" t="s">
        <v>1079</v>
      </c>
      <c r="C987" s="50" t="s">
        <v>19</v>
      </c>
      <c r="D987" s="66" t="s">
        <v>19</v>
      </c>
      <c r="E987" s="42" t="s">
        <v>19</v>
      </c>
      <c r="F987" s="42" t="b">
        <f t="shared" si="32"/>
        <v>1</v>
      </c>
      <c r="G987" s="42" t="b">
        <f t="shared" si="33"/>
        <v>1</v>
      </c>
    </row>
    <row r="988" spans="1:8">
      <c r="A988" s="42">
        <v>1102</v>
      </c>
      <c r="B988" s="64" t="s">
        <v>1391</v>
      </c>
      <c r="C988" s="50" t="s">
        <v>19</v>
      </c>
      <c r="D988" s="66" t="s">
        <v>19</v>
      </c>
      <c r="E988" s="42" t="s">
        <v>19</v>
      </c>
      <c r="F988" s="42" t="b">
        <f t="shared" si="32"/>
        <v>1</v>
      </c>
      <c r="G988" s="42" t="b">
        <f t="shared" si="33"/>
        <v>1</v>
      </c>
    </row>
    <row r="989" spans="1:8">
      <c r="A989" s="42">
        <v>1103</v>
      </c>
      <c r="B989" s="64" t="s">
        <v>1392</v>
      </c>
      <c r="C989" s="50" t="s">
        <v>19</v>
      </c>
      <c r="D989" s="66" t="s">
        <v>19</v>
      </c>
      <c r="E989" s="42" t="s">
        <v>23</v>
      </c>
      <c r="F989" s="42" t="b">
        <f t="shared" si="32"/>
        <v>1</v>
      </c>
      <c r="G989" s="42" t="b">
        <f t="shared" si="33"/>
        <v>0</v>
      </c>
      <c r="H989" s="42" t="s">
        <v>19</v>
      </c>
    </row>
    <row r="990" spans="1:8">
      <c r="A990" s="42">
        <v>1104</v>
      </c>
      <c r="B990" s="64" t="s">
        <v>1394</v>
      </c>
      <c r="C990" s="50" t="s">
        <v>19</v>
      </c>
      <c r="D990" s="66" t="s">
        <v>19</v>
      </c>
      <c r="E990" s="42" t="s">
        <v>19</v>
      </c>
      <c r="F990" s="42" t="b">
        <f t="shared" si="32"/>
        <v>1</v>
      </c>
      <c r="G990" s="42" t="b">
        <f t="shared" si="33"/>
        <v>1</v>
      </c>
    </row>
    <row r="991" spans="1:8">
      <c r="A991" s="42">
        <v>1105</v>
      </c>
      <c r="B991" s="64" t="s">
        <v>1395</v>
      </c>
      <c r="C991" s="50" t="s">
        <v>19</v>
      </c>
      <c r="D991" s="66" t="s">
        <v>19</v>
      </c>
      <c r="E991" s="42" t="s">
        <v>19</v>
      </c>
      <c r="F991" s="42" t="b">
        <f t="shared" si="32"/>
        <v>1</v>
      </c>
      <c r="G991" s="42" t="b">
        <f t="shared" si="33"/>
        <v>1</v>
      </c>
    </row>
    <row r="992" spans="1:8">
      <c r="A992" s="42">
        <v>1107</v>
      </c>
      <c r="B992" s="64" t="s">
        <v>1397</v>
      </c>
      <c r="C992" s="50" t="s">
        <v>19</v>
      </c>
      <c r="D992" s="66" t="s">
        <v>19</v>
      </c>
      <c r="E992" s="42" t="s">
        <v>19</v>
      </c>
      <c r="F992" s="42" t="b">
        <f t="shared" si="32"/>
        <v>1</v>
      </c>
      <c r="G992" s="42" t="b">
        <f t="shared" si="33"/>
        <v>1</v>
      </c>
    </row>
    <row r="993" spans="1:8">
      <c r="A993" s="42">
        <v>1108</v>
      </c>
      <c r="B993" s="64" t="s">
        <v>1398</v>
      </c>
      <c r="C993" s="50" t="s">
        <v>19</v>
      </c>
      <c r="D993" s="66" t="s">
        <v>19</v>
      </c>
      <c r="E993" s="42" t="s">
        <v>19</v>
      </c>
      <c r="F993" s="42" t="b">
        <f t="shared" si="32"/>
        <v>1</v>
      </c>
      <c r="G993" s="42" t="b">
        <f t="shared" si="33"/>
        <v>1</v>
      </c>
    </row>
    <row r="994" spans="1:8">
      <c r="A994" s="42">
        <v>1109</v>
      </c>
      <c r="B994" s="64" t="s">
        <v>1399</v>
      </c>
      <c r="C994" s="50" t="s">
        <v>19</v>
      </c>
      <c r="D994" s="66" t="s">
        <v>19</v>
      </c>
      <c r="E994" s="42" t="s">
        <v>19</v>
      </c>
      <c r="F994" s="42" t="b">
        <f t="shared" si="32"/>
        <v>1</v>
      </c>
      <c r="G994" s="42" t="b">
        <f t="shared" si="33"/>
        <v>1</v>
      </c>
    </row>
    <row r="995" spans="1:8">
      <c r="A995" s="42">
        <v>1110</v>
      </c>
      <c r="B995" s="64" t="s">
        <v>1400</v>
      </c>
      <c r="C995" s="50" t="s">
        <v>19</v>
      </c>
      <c r="D995" s="66" t="s">
        <v>19</v>
      </c>
      <c r="E995" s="42" t="s">
        <v>19</v>
      </c>
      <c r="F995" s="42" t="b">
        <f t="shared" si="32"/>
        <v>1</v>
      </c>
      <c r="G995" s="42" t="b">
        <f t="shared" si="33"/>
        <v>1</v>
      </c>
    </row>
    <row r="996" spans="1:8">
      <c r="A996" s="42">
        <v>1111</v>
      </c>
      <c r="B996" s="64" t="s">
        <v>1401</v>
      </c>
      <c r="C996" s="50" t="s">
        <v>1714</v>
      </c>
      <c r="D996" s="66" t="s">
        <v>19</v>
      </c>
      <c r="E996" s="42" t="s">
        <v>19</v>
      </c>
      <c r="F996" s="42" t="b">
        <f t="shared" si="32"/>
        <v>0</v>
      </c>
      <c r="G996" s="42" t="b">
        <f t="shared" si="33"/>
        <v>1</v>
      </c>
    </row>
    <row r="997" spans="1:8">
      <c r="A997" s="42">
        <v>1112</v>
      </c>
      <c r="B997" s="64" t="s">
        <v>1402</v>
      </c>
      <c r="C997" s="50" t="s">
        <v>19</v>
      </c>
      <c r="D997" s="66" t="s">
        <v>19</v>
      </c>
      <c r="E997" s="42" t="s">
        <v>19</v>
      </c>
      <c r="F997" s="42" t="b">
        <f t="shared" si="32"/>
        <v>1</v>
      </c>
      <c r="G997" s="42" t="b">
        <f t="shared" si="33"/>
        <v>1</v>
      </c>
    </row>
    <row r="998" spans="1:8">
      <c r="A998" s="42">
        <v>1114</v>
      </c>
      <c r="B998" s="64" t="s">
        <v>1404</v>
      </c>
      <c r="C998" s="50" t="s">
        <v>19</v>
      </c>
      <c r="D998" s="66" t="s">
        <v>19</v>
      </c>
      <c r="E998" s="42" t="s">
        <v>19</v>
      </c>
      <c r="F998" s="42" t="b">
        <f t="shared" si="32"/>
        <v>1</v>
      </c>
      <c r="G998" s="42" t="b">
        <f t="shared" si="33"/>
        <v>1</v>
      </c>
    </row>
    <row r="999" spans="1:8">
      <c r="A999" s="42">
        <v>1116</v>
      </c>
      <c r="B999" s="64" t="s">
        <v>1406</v>
      </c>
      <c r="C999" s="50" t="s">
        <v>19</v>
      </c>
      <c r="D999" s="66" t="s">
        <v>19</v>
      </c>
      <c r="E999" s="42" t="s">
        <v>19</v>
      </c>
      <c r="F999" s="42" t="b">
        <f t="shared" si="32"/>
        <v>1</v>
      </c>
      <c r="G999" s="42" t="b">
        <f t="shared" si="33"/>
        <v>1</v>
      </c>
    </row>
    <row r="1000" spans="1:8">
      <c r="A1000" s="42">
        <v>1117</v>
      </c>
      <c r="B1000" s="64" t="s">
        <v>1407</v>
      </c>
      <c r="C1000" s="50" t="s">
        <v>1714</v>
      </c>
      <c r="D1000" s="66" t="s">
        <v>23</v>
      </c>
      <c r="E1000" s="42" t="s">
        <v>23</v>
      </c>
      <c r="F1000" s="42" t="b">
        <f t="shared" si="32"/>
        <v>0</v>
      </c>
      <c r="G1000" s="42" t="b">
        <f t="shared" si="33"/>
        <v>1</v>
      </c>
      <c r="H1000" s="42" t="s">
        <v>23</v>
      </c>
    </row>
    <row r="1001" spans="1:8">
      <c r="A1001" s="42">
        <v>1119</v>
      </c>
      <c r="B1001" s="64" t="s">
        <v>1410</v>
      </c>
      <c r="C1001" s="50" t="s">
        <v>19</v>
      </c>
      <c r="D1001" s="66" t="s">
        <v>19</v>
      </c>
      <c r="E1001" s="42" t="s">
        <v>19</v>
      </c>
      <c r="F1001" s="42" t="b">
        <f t="shared" si="32"/>
        <v>1</v>
      </c>
      <c r="G1001" s="42" t="b">
        <f t="shared" si="33"/>
        <v>1</v>
      </c>
    </row>
    <row r="1002" spans="1:8">
      <c r="A1002" s="42">
        <v>1121</v>
      </c>
      <c r="B1002" s="64" t="s">
        <v>1412</v>
      </c>
      <c r="C1002" s="50" t="s">
        <v>19</v>
      </c>
      <c r="D1002" s="66" t="s">
        <v>19</v>
      </c>
      <c r="E1002" s="42" t="s">
        <v>19</v>
      </c>
      <c r="F1002" s="42" t="b">
        <f t="shared" si="32"/>
        <v>1</v>
      </c>
      <c r="G1002" s="42" t="b">
        <f t="shared" si="33"/>
        <v>1</v>
      </c>
    </row>
    <row r="1003" spans="1:8">
      <c r="A1003" s="42">
        <v>1122</v>
      </c>
      <c r="B1003" s="64" t="s">
        <v>1413</v>
      </c>
      <c r="C1003" s="50" t="s">
        <v>19</v>
      </c>
      <c r="D1003" s="66" t="s">
        <v>19</v>
      </c>
      <c r="E1003" s="42" t="s">
        <v>19</v>
      </c>
      <c r="F1003" s="42" t="b">
        <f t="shared" si="32"/>
        <v>1</v>
      </c>
      <c r="G1003" s="42" t="b">
        <f t="shared" si="33"/>
        <v>1</v>
      </c>
    </row>
    <row r="1004" spans="1:8">
      <c r="A1004" s="42">
        <v>1123</v>
      </c>
      <c r="B1004" s="64" t="s">
        <v>1414</v>
      </c>
      <c r="C1004" s="50" t="s">
        <v>19</v>
      </c>
      <c r="D1004" s="66" t="s">
        <v>19</v>
      </c>
      <c r="E1004" s="42" t="s">
        <v>19</v>
      </c>
      <c r="F1004" s="42" t="b">
        <f t="shared" si="32"/>
        <v>1</v>
      </c>
      <c r="G1004" s="42" t="b">
        <f t="shared" si="33"/>
        <v>1</v>
      </c>
    </row>
    <row r="1005" spans="1:8">
      <c r="A1005" s="42">
        <v>1125</v>
      </c>
      <c r="B1005" s="64" t="s">
        <v>1418</v>
      </c>
      <c r="C1005" s="50" t="s">
        <v>19</v>
      </c>
      <c r="D1005" s="66" t="s">
        <v>19</v>
      </c>
      <c r="E1005" s="42" t="s">
        <v>19</v>
      </c>
      <c r="F1005" s="42" t="b">
        <f t="shared" si="32"/>
        <v>1</v>
      </c>
      <c r="G1005" s="42" t="b">
        <f t="shared" si="33"/>
        <v>1</v>
      </c>
    </row>
    <row r="1006" spans="1:8">
      <c r="A1006" s="68" t="s">
        <v>1419</v>
      </c>
      <c r="B1006" s="64" t="s">
        <v>1420</v>
      </c>
      <c r="C1006" s="50" t="s">
        <v>19</v>
      </c>
      <c r="D1006" s="66" t="s">
        <v>19</v>
      </c>
      <c r="E1006" s="42" t="s">
        <v>19</v>
      </c>
      <c r="F1006" s="42" t="b">
        <f t="shared" si="32"/>
        <v>1</v>
      </c>
      <c r="G1006" s="42" t="b">
        <f t="shared" si="33"/>
        <v>1</v>
      </c>
    </row>
    <row r="1007" spans="1:8">
      <c r="A1007" s="42">
        <v>1129</v>
      </c>
      <c r="B1007" s="64" t="s">
        <v>1421</v>
      </c>
      <c r="C1007" s="50" t="s">
        <v>19</v>
      </c>
      <c r="D1007" s="66" t="s">
        <v>19</v>
      </c>
      <c r="E1007" s="42" t="s">
        <v>19</v>
      </c>
      <c r="F1007" s="42" t="b">
        <f t="shared" si="32"/>
        <v>1</v>
      </c>
      <c r="G1007" s="42" t="b">
        <f t="shared" si="33"/>
        <v>1</v>
      </c>
    </row>
    <row r="1008" spans="1:8">
      <c r="A1008" s="42">
        <v>1131</v>
      </c>
      <c r="B1008" s="64" t="s">
        <v>1424</v>
      </c>
      <c r="C1008" s="50" t="s">
        <v>19</v>
      </c>
      <c r="D1008" s="66" t="s">
        <v>19</v>
      </c>
      <c r="E1008" s="42" t="s">
        <v>19</v>
      </c>
      <c r="F1008" s="42" t="b">
        <f t="shared" ref="F1008:F1066" si="34">C1008=D1008</f>
        <v>1</v>
      </c>
      <c r="G1008" s="42" t="b">
        <f t="shared" ref="G1008:G1066" si="35">D1008=E1008</f>
        <v>1</v>
      </c>
    </row>
    <row r="1009" spans="1:8">
      <c r="A1009" s="42">
        <v>1132</v>
      </c>
      <c r="B1009" s="64" t="s">
        <v>1426</v>
      </c>
      <c r="C1009" s="50" t="s">
        <v>19</v>
      </c>
      <c r="D1009" s="66" t="s">
        <v>19</v>
      </c>
      <c r="E1009" s="42" t="s">
        <v>19</v>
      </c>
      <c r="F1009" s="42" t="b">
        <f t="shared" si="34"/>
        <v>1</v>
      </c>
      <c r="G1009" s="42" t="b">
        <f t="shared" si="35"/>
        <v>1</v>
      </c>
    </row>
    <row r="1010" spans="1:8">
      <c r="A1010" s="42">
        <v>1133</v>
      </c>
      <c r="B1010" s="64" t="s">
        <v>1427</v>
      </c>
      <c r="C1010" s="50" t="s">
        <v>19</v>
      </c>
      <c r="D1010" s="66" t="s">
        <v>23</v>
      </c>
      <c r="E1010" s="42" t="s">
        <v>23</v>
      </c>
      <c r="F1010" s="42" t="b">
        <f t="shared" si="34"/>
        <v>0</v>
      </c>
      <c r="G1010" s="42" t="b">
        <f t="shared" si="35"/>
        <v>1</v>
      </c>
      <c r="H1010" s="42" t="s">
        <v>19</v>
      </c>
    </row>
    <row r="1011" spans="1:8">
      <c r="A1011" s="42">
        <v>1138</v>
      </c>
      <c r="B1011" s="64" t="s">
        <v>1433</v>
      </c>
      <c r="C1011" s="50" t="s">
        <v>19</v>
      </c>
      <c r="D1011" s="66" t="s">
        <v>19</v>
      </c>
      <c r="E1011" s="42" t="s">
        <v>19</v>
      </c>
      <c r="F1011" s="42" t="b">
        <f t="shared" si="34"/>
        <v>1</v>
      </c>
      <c r="G1011" s="42" t="b">
        <f t="shared" si="35"/>
        <v>1</v>
      </c>
    </row>
    <row r="1012" spans="1:8">
      <c r="A1012" s="42">
        <v>1139</v>
      </c>
      <c r="B1012" s="64" t="s">
        <v>1434</v>
      </c>
      <c r="C1012" s="50" t="s">
        <v>19</v>
      </c>
      <c r="D1012" s="66" t="s">
        <v>19</v>
      </c>
      <c r="E1012" s="42" t="s">
        <v>19</v>
      </c>
      <c r="F1012" s="42" t="b">
        <f t="shared" si="34"/>
        <v>1</v>
      </c>
      <c r="G1012" s="42" t="b">
        <f t="shared" si="35"/>
        <v>1</v>
      </c>
    </row>
    <row r="1013" spans="1:8">
      <c r="A1013" s="42">
        <v>1140</v>
      </c>
      <c r="B1013" s="64" t="s">
        <v>1435</v>
      </c>
      <c r="C1013" s="50" t="s">
        <v>19</v>
      </c>
      <c r="D1013" s="66" t="s">
        <v>19</v>
      </c>
      <c r="E1013" s="42" t="s">
        <v>19</v>
      </c>
      <c r="F1013" s="42" t="b">
        <f t="shared" si="34"/>
        <v>1</v>
      </c>
      <c r="G1013" s="42" t="b">
        <f t="shared" si="35"/>
        <v>1</v>
      </c>
    </row>
    <row r="1014" spans="1:8">
      <c r="A1014" s="68" t="s">
        <v>1437</v>
      </c>
      <c r="B1014" s="64" t="s">
        <v>1438</v>
      </c>
      <c r="C1014" s="50" t="s">
        <v>19</v>
      </c>
      <c r="D1014" s="66" t="s">
        <v>19</v>
      </c>
      <c r="E1014" s="42" t="s">
        <v>19</v>
      </c>
      <c r="F1014" s="42" t="b">
        <f t="shared" si="34"/>
        <v>1</v>
      </c>
      <c r="G1014" s="42" t="b">
        <f t="shared" si="35"/>
        <v>1</v>
      </c>
    </row>
    <row r="1015" spans="1:8">
      <c r="A1015" s="42">
        <v>1145</v>
      </c>
      <c r="B1015" s="64" t="s">
        <v>1439</v>
      </c>
      <c r="C1015" s="50" t="s">
        <v>1714</v>
      </c>
      <c r="D1015" s="66" t="s">
        <v>19</v>
      </c>
      <c r="E1015" s="42" t="s">
        <v>19</v>
      </c>
      <c r="F1015" s="42" t="b">
        <f t="shared" si="34"/>
        <v>0</v>
      </c>
      <c r="G1015" s="42" t="b">
        <f t="shared" si="35"/>
        <v>1</v>
      </c>
    </row>
    <row r="1016" spans="1:8">
      <c r="A1016" s="42">
        <v>1146</v>
      </c>
      <c r="B1016" s="64" t="s">
        <v>1441</v>
      </c>
      <c r="C1016" s="50" t="s">
        <v>19</v>
      </c>
      <c r="D1016" s="66" t="s">
        <v>19</v>
      </c>
      <c r="E1016" s="42" t="s">
        <v>19</v>
      </c>
      <c r="F1016" s="42" t="b">
        <f t="shared" si="34"/>
        <v>1</v>
      </c>
      <c r="G1016" s="42" t="b">
        <f t="shared" si="35"/>
        <v>1</v>
      </c>
    </row>
    <row r="1017" spans="1:8">
      <c r="A1017" s="42">
        <v>1147</v>
      </c>
      <c r="B1017" s="64" t="s">
        <v>1443</v>
      </c>
      <c r="C1017" s="50" t="s">
        <v>19</v>
      </c>
      <c r="D1017" s="66" t="s">
        <v>19</v>
      </c>
      <c r="E1017" s="42" t="s">
        <v>19</v>
      </c>
      <c r="F1017" s="42" t="b">
        <f t="shared" si="34"/>
        <v>1</v>
      </c>
      <c r="G1017" s="42" t="b">
        <f t="shared" si="35"/>
        <v>1</v>
      </c>
    </row>
    <row r="1018" spans="1:8">
      <c r="A1018" s="42">
        <v>1148</v>
      </c>
      <c r="B1018" s="64" t="s">
        <v>1174</v>
      </c>
      <c r="C1018" s="50" t="s">
        <v>19</v>
      </c>
      <c r="D1018" s="66" t="s">
        <v>19</v>
      </c>
      <c r="E1018" s="42" t="s">
        <v>19</v>
      </c>
      <c r="F1018" s="42" t="b">
        <f t="shared" si="34"/>
        <v>1</v>
      </c>
      <c r="G1018" s="42" t="b">
        <f t="shared" si="35"/>
        <v>1</v>
      </c>
    </row>
    <row r="1019" spans="1:8">
      <c r="A1019" s="42">
        <v>1149</v>
      </c>
      <c r="B1019" s="64" t="s">
        <v>1445</v>
      </c>
      <c r="C1019" s="50" t="s">
        <v>19</v>
      </c>
      <c r="D1019" s="66" t="s">
        <v>19</v>
      </c>
      <c r="E1019" s="42" t="s">
        <v>19</v>
      </c>
      <c r="F1019" s="42" t="b">
        <f t="shared" si="34"/>
        <v>1</v>
      </c>
      <c r="G1019" s="42" t="b">
        <f t="shared" si="35"/>
        <v>1</v>
      </c>
    </row>
    <row r="1020" spans="1:8">
      <c r="A1020" s="42">
        <v>1150</v>
      </c>
      <c r="B1020" s="64" t="s">
        <v>1446</v>
      </c>
      <c r="C1020" s="50" t="s">
        <v>19</v>
      </c>
      <c r="D1020" s="66" t="s">
        <v>19</v>
      </c>
      <c r="E1020" s="42" t="s">
        <v>19</v>
      </c>
      <c r="F1020" s="42" t="b">
        <f t="shared" si="34"/>
        <v>1</v>
      </c>
      <c r="G1020" s="42" t="b">
        <f t="shared" si="35"/>
        <v>1</v>
      </c>
    </row>
    <row r="1021" spans="1:8">
      <c r="A1021" s="42">
        <v>1151</v>
      </c>
      <c r="B1021" s="64" t="s">
        <v>1447</v>
      </c>
      <c r="C1021" s="50" t="s">
        <v>19</v>
      </c>
      <c r="D1021" s="66" t="s">
        <v>19</v>
      </c>
      <c r="E1021" s="42" t="s">
        <v>19</v>
      </c>
      <c r="F1021" s="42" t="b">
        <f t="shared" si="34"/>
        <v>1</v>
      </c>
      <c r="G1021" s="42" t="b">
        <f t="shared" si="35"/>
        <v>1</v>
      </c>
    </row>
    <row r="1022" spans="1:8">
      <c r="A1022" s="42">
        <v>1152</v>
      </c>
      <c r="B1022" s="64" t="s">
        <v>1448</v>
      </c>
      <c r="C1022" s="50" t="s">
        <v>19</v>
      </c>
      <c r="D1022" s="66" t="s">
        <v>19</v>
      </c>
      <c r="E1022" s="42" t="s">
        <v>19</v>
      </c>
      <c r="F1022" s="42" t="b">
        <f t="shared" si="34"/>
        <v>1</v>
      </c>
      <c r="G1022" s="42" t="b">
        <f t="shared" si="35"/>
        <v>1</v>
      </c>
    </row>
    <row r="1023" spans="1:8">
      <c r="A1023" s="42">
        <v>1153</v>
      </c>
      <c r="B1023" s="64" t="s">
        <v>1449</v>
      </c>
      <c r="C1023" s="50" t="s">
        <v>19</v>
      </c>
      <c r="D1023" s="66" t="s">
        <v>19</v>
      </c>
      <c r="E1023" s="42" t="s">
        <v>19</v>
      </c>
      <c r="F1023" s="42" t="b">
        <f t="shared" si="34"/>
        <v>1</v>
      </c>
      <c r="G1023" s="42" t="b">
        <f t="shared" si="35"/>
        <v>1</v>
      </c>
    </row>
    <row r="1024" spans="1:8">
      <c r="A1024" s="42">
        <v>1154</v>
      </c>
      <c r="B1024" s="64" t="s">
        <v>1452</v>
      </c>
      <c r="C1024" s="50" t="s">
        <v>19</v>
      </c>
      <c r="D1024" s="66" t="s">
        <v>19</v>
      </c>
      <c r="E1024" s="42" t="s">
        <v>19</v>
      </c>
      <c r="F1024" s="42" t="b">
        <f t="shared" si="34"/>
        <v>1</v>
      </c>
      <c r="G1024" s="42" t="b">
        <f t="shared" si="35"/>
        <v>1</v>
      </c>
    </row>
    <row r="1025" spans="1:7">
      <c r="A1025" s="42">
        <v>1155</v>
      </c>
      <c r="B1025" s="64" t="s">
        <v>1453</v>
      </c>
      <c r="C1025" s="50" t="s">
        <v>19</v>
      </c>
      <c r="D1025" s="66" t="s">
        <v>19</v>
      </c>
      <c r="E1025" s="42" t="s">
        <v>19</v>
      </c>
      <c r="F1025" s="42" t="b">
        <f t="shared" si="34"/>
        <v>1</v>
      </c>
      <c r="G1025" s="42" t="b">
        <f t="shared" si="35"/>
        <v>1</v>
      </c>
    </row>
    <row r="1026" spans="1:7">
      <c r="A1026" s="42">
        <v>1156</v>
      </c>
      <c r="B1026" s="64" t="s">
        <v>1454</v>
      </c>
      <c r="C1026" s="50" t="s">
        <v>19</v>
      </c>
      <c r="D1026" s="66" t="s">
        <v>19</v>
      </c>
      <c r="E1026" s="42" t="s">
        <v>19</v>
      </c>
      <c r="F1026" s="42" t="b">
        <f t="shared" si="34"/>
        <v>1</v>
      </c>
      <c r="G1026" s="42" t="b">
        <f t="shared" si="35"/>
        <v>1</v>
      </c>
    </row>
    <row r="1027" spans="1:7">
      <c r="A1027" s="42">
        <v>1157</v>
      </c>
      <c r="B1027" s="64" t="s">
        <v>1455</v>
      </c>
      <c r="C1027" s="50" t="s">
        <v>19</v>
      </c>
      <c r="D1027" s="66" t="s">
        <v>19</v>
      </c>
      <c r="E1027" s="42" t="s">
        <v>19</v>
      </c>
      <c r="F1027" s="42" t="b">
        <f t="shared" si="34"/>
        <v>1</v>
      </c>
      <c r="G1027" s="42" t="b">
        <f t="shared" si="35"/>
        <v>1</v>
      </c>
    </row>
    <row r="1028" spans="1:7">
      <c r="A1028" s="42">
        <v>1158</v>
      </c>
      <c r="B1028" s="64" t="s">
        <v>1457</v>
      </c>
      <c r="C1028" s="50" t="s">
        <v>19</v>
      </c>
      <c r="D1028" s="66" t="s">
        <v>19</v>
      </c>
      <c r="E1028" s="42" t="s">
        <v>19</v>
      </c>
      <c r="F1028" s="42" t="b">
        <f t="shared" si="34"/>
        <v>1</v>
      </c>
      <c r="G1028" s="42" t="b">
        <f t="shared" si="35"/>
        <v>1</v>
      </c>
    </row>
    <row r="1029" spans="1:7">
      <c r="A1029" s="42">
        <v>1159</v>
      </c>
      <c r="B1029" s="64" t="s">
        <v>1458</v>
      </c>
      <c r="C1029" s="50" t="s">
        <v>19</v>
      </c>
      <c r="D1029" s="66" t="s">
        <v>19</v>
      </c>
      <c r="E1029" s="42" t="s">
        <v>19</v>
      </c>
      <c r="F1029" s="42" t="b">
        <f t="shared" si="34"/>
        <v>1</v>
      </c>
      <c r="G1029" s="42" t="b">
        <f t="shared" si="35"/>
        <v>1</v>
      </c>
    </row>
    <row r="1030" spans="1:7">
      <c r="A1030" s="42">
        <v>1160</v>
      </c>
      <c r="B1030" s="64" t="s">
        <v>1459</v>
      </c>
      <c r="C1030" s="50" t="s">
        <v>19</v>
      </c>
      <c r="D1030" s="66" t="s">
        <v>19</v>
      </c>
      <c r="E1030" s="42" t="s">
        <v>19</v>
      </c>
      <c r="F1030" s="42" t="b">
        <f t="shared" si="34"/>
        <v>1</v>
      </c>
      <c r="G1030" s="42" t="b">
        <f t="shared" si="35"/>
        <v>1</v>
      </c>
    </row>
    <row r="1031" spans="1:7">
      <c r="A1031" s="42">
        <v>1161</v>
      </c>
      <c r="B1031" s="64" t="s">
        <v>1460</v>
      </c>
      <c r="C1031" s="50" t="s">
        <v>19</v>
      </c>
      <c r="D1031" s="66" t="s">
        <v>19</v>
      </c>
      <c r="E1031" s="42" t="s">
        <v>19</v>
      </c>
      <c r="F1031" s="42" t="b">
        <f t="shared" si="34"/>
        <v>1</v>
      </c>
      <c r="G1031" s="42" t="b">
        <f t="shared" si="35"/>
        <v>1</v>
      </c>
    </row>
    <row r="1032" spans="1:7">
      <c r="A1032" s="42">
        <v>1162</v>
      </c>
      <c r="B1032" s="64" t="s">
        <v>1461</v>
      </c>
      <c r="C1032" s="50" t="s">
        <v>19</v>
      </c>
      <c r="D1032" s="66" t="s">
        <v>19</v>
      </c>
      <c r="E1032" s="42" t="s">
        <v>19</v>
      </c>
      <c r="F1032" s="42" t="b">
        <f t="shared" si="34"/>
        <v>1</v>
      </c>
      <c r="G1032" s="42" t="b">
        <f t="shared" si="35"/>
        <v>1</v>
      </c>
    </row>
    <row r="1033" spans="1:7">
      <c r="A1033" s="42">
        <v>1163</v>
      </c>
      <c r="B1033" s="64" t="s">
        <v>1462</v>
      </c>
      <c r="C1033" s="50" t="s">
        <v>19</v>
      </c>
      <c r="D1033" s="66" t="s">
        <v>19</v>
      </c>
      <c r="E1033" s="42" t="s">
        <v>19</v>
      </c>
      <c r="F1033" s="42" t="b">
        <f t="shared" si="34"/>
        <v>1</v>
      </c>
      <c r="G1033" s="42" t="b">
        <f t="shared" si="35"/>
        <v>1</v>
      </c>
    </row>
    <row r="1034" spans="1:7">
      <c r="A1034" s="42">
        <v>1164</v>
      </c>
      <c r="B1034" s="64" t="s">
        <v>1463</v>
      </c>
      <c r="C1034" s="50" t="s">
        <v>19</v>
      </c>
      <c r="D1034" s="66" t="s">
        <v>19</v>
      </c>
      <c r="E1034" s="42" t="s">
        <v>19</v>
      </c>
      <c r="F1034" s="42" t="b">
        <f t="shared" si="34"/>
        <v>1</v>
      </c>
      <c r="G1034" s="42" t="b">
        <f t="shared" si="35"/>
        <v>1</v>
      </c>
    </row>
    <row r="1035" spans="1:7">
      <c r="A1035" s="42">
        <v>1165</v>
      </c>
      <c r="B1035" s="64" t="s">
        <v>1464</v>
      </c>
      <c r="C1035" s="50" t="s">
        <v>19</v>
      </c>
      <c r="D1035" s="66" t="s">
        <v>19</v>
      </c>
      <c r="E1035" s="42" t="s">
        <v>19</v>
      </c>
      <c r="F1035" s="42" t="b">
        <f t="shared" si="34"/>
        <v>1</v>
      </c>
      <c r="G1035" s="42" t="b">
        <f t="shared" si="35"/>
        <v>1</v>
      </c>
    </row>
    <row r="1036" spans="1:7">
      <c r="A1036" s="42">
        <v>1166</v>
      </c>
      <c r="B1036" s="64" t="s">
        <v>1465</v>
      </c>
      <c r="C1036" s="50" t="s">
        <v>19</v>
      </c>
      <c r="D1036" s="66" t="s">
        <v>19</v>
      </c>
      <c r="E1036" s="42" t="s">
        <v>19</v>
      </c>
      <c r="F1036" s="42" t="b">
        <f t="shared" si="34"/>
        <v>1</v>
      </c>
      <c r="G1036" s="42" t="b">
        <f t="shared" si="35"/>
        <v>1</v>
      </c>
    </row>
    <row r="1037" spans="1:7">
      <c r="A1037" s="42">
        <v>1167</v>
      </c>
      <c r="B1037" s="64" t="s">
        <v>1466</v>
      </c>
      <c r="C1037" s="50" t="s">
        <v>19</v>
      </c>
      <c r="D1037" s="66" t="s">
        <v>19</v>
      </c>
      <c r="E1037" s="42" t="s">
        <v>19</v>
      </c>
      <c r="F1037" s="42" t="b">
        <f t="shared" si="34"/>
        <v>1</v>
      </c>
      <c r="G1037" s="42" t="b">
        <f t="shared" si="35"/>
        <v>1</v>
      </c>
    </row>
    <row r="1038" spans="1:7">
      <c r="A1038" s="42">
        <v>1168</v>
      </c>
      <c r="B1038" s="64" t="s">
        <v>1467</v>
      </c>
      <c r="C1038" s="50" t="s">
        <v>19</v>
      </c>
      <c r="D1038" s="66" t="s">
        <v>19</v>
      </c>
      <c r="E1038" s="42" t="s">
        <v>19</v>
      </c>
      <c r="F1038" s="42" t="b">
        <f t="shared" si="34"/>
        <v>1</v>
      </c>
      <c r="G1038" s="42" t="b">
        <f t="shared" si="35"/>
        <v>1</v>
      </c>
    </row>
    <row r="1039" spans="1:7">
      <c r="A1039" s="42">
        <v>1169</v>
      </c>
      <c r="B1039" s="64" t="s">
        <v>1468</v>
      </c>
      <c r="C1039" s="50" t="s">
        <v>19</v>
      </c>
      <c r="D1039" s="66" t="s">
        <v>19</v>
      </c>
      <c r="E1039" s="42" t="s">
        <v>19</v>
      </c>
      <c r="F1039" s="42" t="b">
        <f t="shared" si="34"/>
        <v>1</v>
      </c>
      <c r="G1039" s="42" t="b">
        <f t="shared" si="35"/>
        <v>1</v>
      </c>
    </row>
    <row r="1040" spans="1:7">
      <c r="A1040" s="42">
        <v>1170</v>
      </c>
      <c r="B1040" s="64" t="s">
        <v>1469</v>
      </c>
      <c r="C1040" s="50" t="s">
        <v>19</v>
      </c>
      <c r="D1040" s="66" t="s">
        <v>19</v>
      </c>
      <c r="E1040" s="42" t="s">
        <v>19</v>
      </c>
      <c r="F1040" s="42" t="b">
        <f t="shared" si="34"/>
        <v>1</v>
      </c>
      <c r="G1040" s="42" t="b">
        <f t="shared" si="35"/>
        <v>1</v>
      </c>
    </row>
    <row r="1041" spans="1:7">
      <c r="A1041" s="42">
        <v>1171</v>
      </c>
      <c r="B1041" s="64" t="s">
        <v>1471</v>
      </c>
      <c r="C1041" s="50" t="s">
        <v>1714</v>
      </c>
      <c r="D1041" s="66" t="s">
        <v>19</v>
      </c>
      <c r="E1041" s="42" t="s">
        <v>19</v>
      </c>
      <c r="F1041" s="42" t="b">
        <f t="shared" si="34"/>
        <v>0</v>
      </c>
      <c r="G1041" s="42" t="b">
        <f t="shared" si="35"/>
        <v>1</v>
      </c>
    </row>
    <row r="1042" spans="1:7">
      <c r="A1042" s="42">
        <v>1172</v>
      </c>
      <c r="B1042" s="64" t="s">
        <v>1472</v>
      </c>
      <c r="C1042" s="50" t="s">
        <v>19</v>
      </c>
      <c r="D1042" s="66" t="s">
        <v>19</v>
      </c>
      <c r="E1042" s="42" t="s">
        <v>19</v>
      </c>
      <c r="F1042" s="42" t="b">
        <f t="shared" si="34"/>
        <v>1</v>
      </c>
      <c r="G1042" s="42" t="b">
        <f t="shared" si="35"/>
        <v>1</v>
      </c>
    </row>
    <row r="1043" spans="1:7">
      <c r="A1043" s="42">
        <v>1173</v>
      </c>
      <c r="B1043" s="64" t="s">
        <v>1473</v>
      </c>
      <c r="C1043" s="50" t="s">
        <v>19</v>
      </c>
      <c r="D1043" s="66" t="s">
        <v>19</v>
      </c>
      <c r="E1043" s="42" t="s">
        <v>19</v>
      </c>
      <c r="F1043" s="42" t="b">
        <f t="shared" si="34"/>
        <v>1</v>
      </c>
      <c r="G1043" s="42" t="b">
        <f t="shared" si="35"/>
        <v>1</v>
      </c>
    </row>
    <row r="1044" spans="1:7">
      <c r="A1044" s="42">
        <v>1174</v>
      </c>
      <c r="B1044" s="64" t="s">
        <v>1474</v>
      </c>
      <c r="C1044" s="50" t="s">
        <v>19</v>
      </c>
      <c r="D1044" s="66" t="s">
        <v>19</v>
      </c>
      <c r="E1044" s="42" t="s">
        <v>19</v>
      </c>
      <c r="F1044" s="42" t="b">
        <f t="shared" si="34"/>
        <v>1</v>
      </c>
      <c r="G1044" s="42" t="b">
        <f t="shared" si="35"/>
        <v>1</v>
      </c>
    </row>
    <row r="1045" spans="1:7">
      <c r="A1045" s="42">
        <v>1175</v>
      </c>
      <c r="B1045" s="64" t="s">
        <v>1475</v>
      </c>
      <c r="C1045" s="50" t="s">
        <v>19</v>
      </c>
      <c r="D1045" s="66" t="s">
        <v>19</v>
      </c>
      <c r="E1045" s="42" t="s">
        <v>19</v>
      </c>
      <c r="F1045" s="42" t="b">
        <f t="shared" si="34"/>
        <v>1</v>
      </c>
      <c r="G1045" s="42" t="b">
        <f t="shared" si="35"/>
        <v>1</v>
      </c>
    </row>
    <row r="1046" spans="1:7">
      <c r="A1046" s="42">
        <v>1176</v>
      </c>
      <c r="B1046" s="64" t="s">
        <v>1477</v>
      </c>
      <c r="C1046" s="50" t="s">
        <v>19</v>
      </c>
      <c r="D1046" s="66" t="s">
        <v>19</v>
      </c>
      <c r="E1046" s="42" t="s">
        <v>19</v>
      </c>
      <c r="F1046" s="42" t="b">
        <f t="shared" si="34"/>
        <v>1</v>
      </c>
      <c r="G1046" s="42" t="b">
        <f t="shared" si="35"/>
        <v>1</v>
      </c>
    </row>
    <row r="1047" spans="1:7">
      <c r="A1047" s="42">
        <v>1177</v>
      </c>
      <c r="B1047" s="64" t="s">
        <v>1478</v>
      </c>
      <c r="C1047" s="50" t="s">
        <v>19</v>
      </c>
      <c r="D1047" s="66" t="s">
        <v>19</v>
      </c>
      <c r="E1047" s="42" t="s">
        <v>19</v>
      </c>
      <c r="F1047" s="42" t="b">
        <f t="shared" si="34"/>
        <v>1</v>
      </c>
      <c r="G1047" s="42" t="b">
        <f t="shared" si="35"/>
        <v>1</v>
      </c>
    </row>
    <row r="1048" spans="1:7">
      <c r="A1048" s="42">
        <v>1178</v>
      </c>
      <c r="B1048" s="64" t="s">
        <v>1479</v>
      </c>
      <c r="C1048" s="50" t="s">
        <v>19</v>
      </c>
      <c r="D1048" s="66" t="s">
        <v>19</v>
      </c>
      <c r="E1048" s="42" t="s">
        <v>19</v>
      </c>
      <c r="F1048" s="42" t="b">
        <f t="shared" si="34"/>
        <v>1</v>
      </c>
      <c r="G1048" s="42" t="b">
        <f t="shared" si="35"/>
        <v>1</v>
      </c>
    </row>
    <row r="1049" spans="1:7">
      <c r="A1049" s="42">
        <v>1179</v>
      </c>
      <c r="B1049" s="64" t="s">
        <v>1480</v>
      </c>
      <c r="C1049" s="50" t="s">
        <v>19</v>
      </c>
      <c r="D1049" s="66" t="s">
        <v>19</v>
      </c>
      <c r="E1049" s="42" t="s">
        <v>19</v>
      </c>
      <c r="F1049" s="42" t="b">
        <f t="shared" si="34"/>
        <v>1</v>
      </c>
      <c r="G1049" s="42" t="b">
        <f t="shared" si="35"/>
        <v>1</v>
      </c>
    </row>
    <row r="1050" spans="1:7">
      <c r="A1050" s="42">
        <v>1180</v>
      </c>
      <c r="B1050" s="64" t="s">
        <v>1482</v>
      </c>
      <c r="C1050" s="50" t="s">
        <v>19</v>
      </c>
      <c r="D1050" s="66" t="s">
        <v>19</v>
      </c>
      <c r="E1050" s="42" t="s">
        <v>19</v>
      </c>
      <c r="F1050" s="42" t="b">
        <f t="shared" si="34"/>
        <v>1</v>
      </c>
      <c r="G1050" s="42" t="b">
        <f t="shared" si="35"/>
        <v>1</v>
      </c>
    </row>
    <row r="1051" spans="1:7">
      <c r="A1051" s="42">
        <v>1181</v>
      </c>
      <c r="B1051" s="64" t="s">
        <v>1483</v>
      </c>
      <c r="C1051" s="50" t="s">
        <v>19</v>
      </c>
      <c r="D1051" s="66" t="s">
        <v>19</v>
      </c>
      <c r="E1051" s="42" t="s">
        <v>19</v>
      </c>
      <c r="F1051" s="42" t="b">
        <f t="shared" si="34"/>
        <v>1</v>
      </c>
      <c r="G1051" s="42" t="b">
        <f t="shared" si="35"/>
        <v>1</v>
      </c>
    </row>
    <row r="1052" spans="1:7">
      <c r="A1052" s="42">
        <v>1182</v>
      </c>
      <c r="B1052" s="64" t="s">
        <v>1484</v>
      </c>
      <c r="C1052" s="50" t="s">
        <v>19</v>
      </c>
      <c r="D1052" s="66" t="s">
        <v>19</v>
      </c>
      <c r="E1052" s="42" t="s">
        <v>19</v>
      </c>
      <c r="F1052" s="42" t="b">
        <f t="shared" si="34"/>
        <v>1</v>
      </c>
      <c r="G1052" s="42" t="b">
        <f t="shared" si="35"/>
        <v>1</v>
      </c>
    </row>
    <row r="1053" spans="1:7">
      <c r="A1053" s="42">
        <v>1183</v>
      </c>
      <c r="B1053" s="64" t="s">
        <v>1485</v>
      </c>
      <c r="C1053" s="50" t="s">
        <v>19</v>
      </c>
      <c r="D1053" s="66" t="s">
        <v>19</v>
      </c>
      <c r="E1053" s="42" t="s">
        <v>19</v>
      </c>
      <c r="F1053" s="42" t="b">
        <f t="shared" si="34"/>
        <v>1</v>
      </c>
      <c r="G1053" s="42" t="b">
        <f t="shared" si="35"/>
        <v>1</v>
      </c>
    </row>
    <row r="1054" spans="1:7">
      <c r="A1054" s="42">
        <v>1184</v>
      </c>
      <c r="B1054" s="64" t="s">
        <v>1486</v>
      </c>
      <c r="C1054" s="50" t="s">
        <v>19</v>
      </c>
      <c r="D1054" s="66" t="s">
        <v>19</v>
      </c>
      <c r="E1054" s="42" t="s">
        <v>19</v>
      </c>
      <c r="F1054" s="42" t="b">
        <f t="shared" si="34"/>
        <v>1</v>
      </c>
      <c r="G1054" s="42" t="b">
        <f t="shared" si="35"/>
        <v>1</v>
      </c>
    </row>
    <row r="1055" spans="1:7">
      <c r="A1055" s="42">
        <v>1185</v>
      </c>
      <c r="B1055" s="64" t="s">
        <v>1487</v>
      </c>
      <c r="C1055" s="50" t="s">
        <v>19</v>
      </c>
      <c r="D1055" s="66" t="s">
        <v>19</v>
      </c>
      <c r="E1055" s="42" t="s">
        <v>19</v>
      </c>
      <c r="F1055" s="42" t="b">
        <f t="shared" si="34"/>
        <v>1</v>
      </c>
      <c r="G1055" s="42" t="b">
        <f t="shared" si="35"/>
        <v>1</v>
      </c>
    </row>
    <row r="1056" spans="1:7">
      <c r="A1056" s="42">
        <v>1186</v>
      </c>
      <c r="B1056" s="64" t="s">
        <v>1488</v>
      </c>
      <c r="C1056" s="50" t="s">
        <v>19</v>
      </c>
      <c r="D1056" s="66" t="s">
        <v>19</v>
      </c>
      <c r="E1056" s="42" t="s">
        <v>19</v>
      </c>
      <c r="F1056" s="42" t="b">
        <f t="shared" si="34"/>
        <v>1</v>
      </c>
      <c r="G1056" s="42" t="b">
        <f t="shared" si="35"/>
        <v>1</v>
      </c>
    </row>
    <row r="1057" spans="1:7">
      <c r="A1057" s="42">
        <v>1187</v>
      </c>
      <c r="B1057" s="64" t="s">
        <v>1489</v>
      </c>
      <c r="C1057" s="50" t="s">
        <v>19</v>
      </c>
      <c r="D1057" s="66" t="s">
        <v>19</v>
      </c>
      <c r="E1057" s="42" t="s">
        <v>19</v>
      </c>
      <c r="F1057" s="42" t="b">
        <f t="shared" si="34"/>
        <v>1</v>
      </c>
      <c r="G1057" s="42" t="b">
        <f t="shared" si="35"/>
        <v>1</v>
      </c>
    </row>
    <row r="1058" spans="1:7">
      <c r="A1058" s="42">
        <v>1188</v>
      </c>
      <c r="B1058" s="64" t="s">
        <v>1490</v>
      </c>
      <c r="C1058" s="50" t="s">
        <v>19</v>
      </c>
      <c r="D1058" s="66" t="s">
        <v>19</v>
      </c>
      <c r="E1058" s="42" t="s">
        <v>19</v>
      </c>
      <c r="F1058" s="42" t="b">
        <f t="shared" si="34"/>
        <v>1</v>
      </c>
      <c r="G1058" s="42" t="b">
        <f t="shared" si="35"/>
        <v>1</v>
      </c>
    </row>
    <row r="1059" spans="1:7">
      <c r="A1059" s="42">
        <v>1189</v>
      </c>
      <c r="B1059" s="64" t="s">
        <v>1491</v>
      </c>
      <c r="C1059" s="50" t="s">
        <v>19</v>
      </c>
      <c r="D1059" s="66" t="s">
        <v>19</v>
      </c>
      <c r="E1059" s="42" t="s">
        <v>19</v>
      </c>
      <c r="F1059" s="42" t="b">
        <f t="shared" si="34"/>
        <v>1</v>
      </c>
      <c r="G1059" s="42" t="b">
        <f t="shared" si="35"/>
        <v>1</v>
      </c>
    </row>
    <row r="1060" spans="1:7">
      <c r="A1060" s="42">
        <v>1190</v>
      </c>
      <c r="B1060" s="64" t="s">
        <v>1492</v>
      </c>
      <c r="C1060" s="50" t="s">
        <v>19</v>
      </c>
      <c r="D1060" s="66" t="s">
        <v>19</v>
      </c>
      <c r="E1060" s="42" t="s">
        <v>19</v>
      </c>
      <c r="F1060" s="42" t="b">
        <f t="shared" si="34"/>
        <v>1</v>
      </c>
      <c r="G1060" s="42" t="b">
        <f t="shared" si="35"/>
        <v>1</v>
      </c>
    </row>
    <row r="1061" spans="1:7">
      <c r="A1061" s="42">
        <v>1191</v>
      </c>
      <c r="B1061" s="64" t="s">
        <v>1494</v>
      </c>
      <c r="C1061" s="50" t="s">
        <v>19</v>
      </c>
      <c r="D1061" s="66" t="s">
        <v>19</v>
      </c>
      <c r="E1061" s="42" t="s">
        <v>19</v>
      </c>
      <c r="F1061" s="42" t="b">
        <f t="shared" si="34"/>
        <v>1</v>
      </c>
      <c r="G1061" s="42" t="b">
        <f t="shared" si="35"/>
        <v>1</v>
      </c>
    </row>
    <row r="1062" spans="1:7">
      <c r="A1062" s="42">
        <v>1192</v>
      </c>
      <c r="B1062" s="64" t="s">
        <v>1495</v>
      </c>
      <c r="C1062" s="50" t="s">
        <v>19</v>
      </c>
      <c r="D1062" s="66" t="s">
        <v>19</v>
      </c>
      <c r="E1062" s="42" t="s">
        <v>19</v>
      </c>
      <c r="F1062" s="42" t="b">
        <f t="shared" si="34"/>
        <v>1</v>
      </c>
      <c r="G1062" s="42" t="b">
        <f t="shared" si="35"/>
        <v>1</v>
      </c>
    </row>
    <row r="1063" spans="1:7">
      <c r="A1063" s="42">
        <v>1193</v>
      </c>
      <c r="B1063" s="64" t="s">
        <v>1496</v>
      </c>
      <c r="C1063" s="50" t="s">
        <v>19</v>
      </c>
      <c r="D1063" s="66" t="s">
        <v>19</v>
      </c>
      <c r="E1063" s="42" t="s">
        <v>19</v>
      </c>
      <c r="F1063" s="42" t="b">
        <f t="shared" si="34"/>
        <v>1</v>
      </c>
      <c r="G1063" s="42" t="b">
        <f t="shared" si="35"/>
        <v>1</v>
      </c>
    </row>
    <row r="1064" spans="1:7">
      <c r="A1064" s="42">
        <v>1194</v>
      </c>
      <c r="B1064" s="64" t="s">
        <v>1497</v>
      </c>
      <c r="C1064" s="50" t="s">
        <v>1714</v>
      </c>
      <c r="D1064" s="66" t="s">
        <v>19</v>
      </c>
      <c r="E1064" s="42" t="s">
        <v>19</v>
      </c>
      <c r="F1064" s="42" t="b">
        <f t="shared" si="34"/>
        <v>0</v>
      </c>
      <c r="G1064" s="42" t="b">
        <f t="shared" si="35"/>
        <v>1</v>
      </c>
    </row>
    <row r="1065" spans="1:7">
      <c r="A1065" s="42">
        <v>1195</v>
      </c>
      <c r="B1065" s="64" t="s">
        <v>1498</v>
      </c>
      <c r="C1065" s="50" t="s">
        <v>19</v>
      </c>
      <c r="D1065" s="66" t="s">
        <v>19</v>
      </c>
      <c r="E1065" s="42" t="s">
        <v>19</v>
      </c>
      <c r="F1065" s="42" t="b">
        <f t="shared" si="34"/>
        <v>1</v>
      </c>
      <c r="G1065" s="42" t="b">
        <f t="shared" si="35"/>
        <v>1</v>
      </c>
    </row>
    <row r="1066" spans="1:7">
      <c r="A1066" s="42">
        <v>1196</v>
      </c>
      <c r="B1066" s="64" t="s">
        <v>1499</v>
      </c>
      <c r="C1066" s="50" t="s">
        <v>19</v>
      </c>
      <c r="D1066" s="66" t="s">
        <v>19</v>
      </c>
      <c r="E1066" s="42" t="s">
        <v>19</v>
      </c>
      <c r="F1066" s="42" t="b">
        <f t="shared" si="34"/>
        <v>1</v>
      </c>
      <c r="G1066" s="42" t="b">
        <f t="shared" si="35"/>
        <v>1</v>
      </c>
    </row>
    <row r="1067" spans="1:7">
      <c r="A1067" s="42">
        <v>1197</v>
      </c>
      <c r="B1067" s="64" t="s">
        <v>1500</v>
      </c>
      <c r="C1067" s="50" t="s">
        <v>19</v>
      </c>
      <c r="D1067" s="66" t="s">
        <v>19</v>
      </c>
      <c r="E1067" s="42" t="s">
        <v>19</v>
      </c>
      <c r="F1067" s="42" t="b">
        <f t="shared" ref="F1067:F1130" si="36">C1067=D1067</f>
        <v>1</v>
      </c>
      <c r="G1067" s="42" t="b">
        <f t="shared" ref="G1067:G1130" si="37">D1067=E1067</f>
        <v>1</v>
      </c>
    </row>
    <row r="1068" spans="1:7">
      <c r="A1068" s="42">
        <v>1198</v>
      </c>
      <c r="B1068" s="64" t="s">
        <v>1501</v>
      </c>
      <c r="C1068" s="50" t="s">
        <v>19</v>
      </c>
      <c r="D1068" s="66" t="s">
        <v>19</v>
      </c>
      <c r="E1068" s="42" t="s">
        <v>19</v>
      </c>
      <c r="F1068" s="42" t="b">
        <f t="shared" si="36"/>
        <v>1</v>
      </c>
      <c r="G1068" s="42" t="b">
        <f t="shared" si="37"/>
        <v>1</v>
      </c>
    </row>
    <row r="1069" spans="1:7">
      <c r="A1069" s="42">
        <v>1199</v>
      </c>
      <c r="B1069" s="64" t="s">
        <v>1502</v>
      </c>
      <c r="C1069" s="50" t="s">
        <v>19</v>
      </c>
      <c r="D1069" s="66" t="s">
        <v>19</v>
      </c>
      <c r="E1069" s="42" t="s">
        <v>19</v>
      </c>
      <c r="F1069" s="42" t="b">
        <f t="shared" si="36"/>
        <v>1</v>
      </c>
      <c r="G1069" s="42" t="b">
        <f t="shared" si="37"/>
        <v>1</v>
      </c>
    </row>
    <row r="1070" spans="1:7">
      <c r="A1070" s="42">
        <v>1200</v>
      </c>
      <c r="B1070" s="64" t="s">
        <v>1503</v>
      </c>
      <c r="C1070" s="50" t="s">
        <v>19</v>
      </c>
      <c r="D1070" s="66" t="s">
        <v>19</v>
      </c>
      <c r="E1070" s="42" t="s">
        <v>19</v>
      </c>
      <c r="F1070" s="42" t="b">
        <f t="shared" si="36"/>
        <v>1</v>
      </c>
      <c r="G1070" s="42" t="b">
        <f t="shared" si="37"/>
        <v>1</v>
      </c>
    </row>
    <row r="1071" spans="1:7">
      <c r="A1071" s="42">
        <v>1201</v>
      </c>
      <c r="B1071" s="64" t="s">
        <v>1504</v>
      </c>
      <c r="C1071" s="50" t="s">
        <v>19</v>
      </c>
      <c r="D1071" s="66" t="s">
        <v>19</v>
      </c>
      <c r="E1071" s="42" t="s">
        <v>19</v>
      </c>
      <c r="F1071" s="42" t="b">
        <f t="shared" si="36"/>
        <v>1</v>
      </c>
      <c r="G1071" s="42" t="b">
        <f t="shared" si="37"/>
        <v>1</v>
      </c>
    </row>
    <row r="1072" spans="1:7">
      <c r="A1072" s="42">
        <v>1202</v>
      </c>
      <c r="B1072" s="64" t="s">
        <v>1505</v>
      </c>
      <c r="C1072" s="50" t="s">
        <v>19</v>
      </c>
      <c r="D1072" s="66" t="s">
        <v>19</v>
      </c>
      <c r="E1072" s="42" t="s">
        <v>19</v>
      </c>
      <c r="F1072" s="42" t="b">
        <f t="shared" si="36"/>
        <v>1</v>
      </c>
      <c r="G1072" s="42" t="b">
        <f t="shared" si="37"/>
        <v>1</v>
      </c>
    </row>
    <row r="1073" spans="1:8">
      <c r="A1073" s="42">
        <v>1203</v>
      </c>
      <c r="B1073" s="64" t="s">
        <v>1191</v>
      </c>
      <c r="C1073" s="50" t="s">
        <v>19</v>
      </c>
      <c r="D1073" s="66" t="s">
        <v>19</v>
      </c>
      <c r="E1073" s="42" t="s">
        <v>19</v>
      </c>
      <c r="F1073" s="42" t="b">
        <f t="shared" si="36"/>
        <v>1</v>
      </c>
      <c r="G1073" s="42" t="b">
        <f t="shared" si="37"/>
        <v>1</v>
      </c>
    </row>
    <row r="1074" spans="1:8">
      <c r="A1074" s="42">
        <v>1204</v>
      </c>
      <c r="B1074" s="64" t="s">
        <v>1192</v>
      </c>
      <c r="C1074" s="50" t="s">
        <v>19</v>
      </c>
      <c r="D1074" s="66" t="s">
        <v>19</v>
      </c>
      <c r="E1074" s="42" t="s">
        <v>19</v>
      </c>
      <c r="F1074" s="42" t="b">
        <f t="shared" si="36"/>
        <v>1</v>
      </c>
      <c r="G1074" s="42" t="b">
        <f t="shared" si="37"/>
        <v>1</v>
      </c>
    </row>
    <row r="1075" spans="1:8">
      <c r="A1075" s="42">
        <v>1205</v>
      </c>
      <c r="B1075" s="64" t="s">
        <v>1506</v>
      </c>
      <c r="C1075" s="50" t="s">
        <v>19</v>
      </c>
      <c r="D1075" s="66" t="s">
        <v>19</v>
      </c>
      <c r="E1075" s="42" t="s">
        <v>19</v>
      </c>
      <c r="F1075" s="42" t="b">
        <f t="shared" si="36"/>
        <v>1</v>
      </c>
      <c r="G1075" s="42" t="b">
        <f t="shared" si="37"/>
        <v>1</v>
      </c>
    </row>
    <row r="1076" spans="1:8">
      <c r="A1076" s="42">
        <v>1206</v>
      </c>
      <c r="B1076" s="64" t="s">
        <v>1507</v>
      </c>
      <c r="C1076" s="50" t="s">
        <v>19</v>
      </c>
      <c r="D1076" s="66" t="s">
        <v>19</v>
      </c>
      <c r="E1076" s="42" t="s">
        <v>19</v>
      </c>
      <c r="F1076" s="42" t="b">
        <f t="shared" si="36"/>
        <v>1</v>
      </c>
      <c r="G1076" s="42" t="b">
        <f t="shared" si="37"/>
        <v>1</v>
      </c>
    </row>
    <row r="1077" spans="1:8">
      <c r="A1077" s="42">
        <v>1207</v>
      </c>
      <c r="B1077" s="64" t="s">
        <v>1508</v>
      </c>
      <c r="C1077" s="50" t="s">
        <v>1714</v>
      </c>
      <c r="D1077" s="66" t="s">
        <v>19</v>
      </c>
      <c r="E1077" s="42" t="s">
        <v>19</v>
      </c>
      <c r="F1077" s="42" t="b">
        <f t="shared" si="36"/>
        <v>0</v>
      </c>
      <c r="G1077" s="42" t="b">
        <f t="shared" si="37"/>
        <v>1</v>
      </c>
    </row>
    <row r="1078" spans="1:8">
      <c r="A1078" s="42">
        <v>1208</v>
      </c>
      <c r="B1078" s="64" t="s">
        <v>1510</v>
      </c>
      <c r="C1078" s="50" t="s">
        <v>19</v>
      </c>
      <c r="D1078" s="66" t="s">
        <v>19</v>
      </c>
      <c r="E1078" s="42" t="s">
        <v>19</v>
      </c>
      <c r="F1078" s="42" t="b">
        <f t="shared" si="36"/>
        <v>1</v>
      </c>
      <c r="G1078" s="42" t="b">
        <f t="shared" si="37"/>
        <v>1</v>
      </c>
    </row>
    <row r="1079" spans="1:8">
      <c r="A1079" s="42">
        <v>1209</v>
      </c>
      <c r="B1079" s="64" t="s">
        <v>1511</v>
      </c>
      <c r="C1079" s="50" t="s">
        <v>19</v>
      </c>
      <c r="D1079" s="66" t="s">
        <v>19</v>
      </c>
      <c r="E1079" s="42" t="s">
        <v>19</v>
      </c>
      <c r="F1079" s="42" t="b">
        <f t="shared" si="36"/>
        <v>1</v>
      </c>
      <c r="G1079" s="42" t="b">
        <f t="shared" si="37"/>
        <v>1</v>
      </c>
    </row>
    <row r="1080" spans="1:8">
      <c r="A1080" s="42">
        <v>1210</v>
      </c>
      <c r="B1080" s="64" t="s">
        <v>1512</v>
      </c>
      <c r="C1080" s="50" t="s">
        <v>19</v>
      </c>
      <c r="D1080" s="66" t="s">
        <v>19</v>
      </c>
      <c r="E1080" s="42" t="s">
        <v>19</v>
      </c>
      <c r="F1080" s="42" t="b">
        <f t="shared" si="36"/>
        <v>1</v>
      </c>
      <c r="G1080" s="42" t="b">
        <f t="shared" si="37"/>
        <v>1</v>
      </c>
    </row>
    <row r="1081" spans="1:8">
      <c r="A1081" s="42">
        <v>1211</v>
      </c>
      <c r="B1081" s="64" t="s">
        <v>1513</v>
      </c>
      <c r="C1081" s="50" t="s">
        <v>19</v>
      </c>
      <c r="D1081" s="66" t="s">
        <v>19</v>
      </c>
      <c r="E1081" s="42" t="s">
        <v>19</v>
      </c>
      <c r="F1081" s="42" t="b">
        <f t="shared" si="36"/>
        <v>1</v>
      </c>
      <c r="G1081" s="42" t="b">
        <f t="shared" si="37"/>
        <v>1</v>
      </c>
    </row>
    <row r="1082" spans="1:8">
      <c r="A1082" s="42">
        <v>1212</v>
      </c>
      <c r="B1082" s="64" t="s">
        <v>1514</v>
      </c>
      <c r="C1082" s="50" t="s">
        <v>19</v>
      </c>
      <c r="D1082" s="66" t="s">
        <v>19</v>
      </c>
      <c r="E1082" s="42" t="s">
        <v>19</v>
      </c>
      <c r="F1082" s="42" t="b">
        <f t="shared" si="36"/>
        <v>1</v>
      </c>
      <c r="G1082" s="42" t="b">
        <f t="shared" si="37"/>
        <v>1</v>
      </c>
    </row>
    <row r="1083" spans="1:8">
      <c r="A1083" s="42">
        <v>1213</v>
      </c>
      <c r="B1083" s="64" t="s">
        <v>1515</v>
      </c>
      <c r="C1083" s="50" t="s">
        <v>19</v>
      </c>
      <c r="D1083" s="66" t="s">
        <v>19</v>
      </c>
      <c r="E1083" s="42" t="s">
        <v>19</v>
      </c>
      <c r="F1083" s="42" t="b">
        <f t="shared" si="36"/>
        <v>1</v>
      </c>
      <c r="G1083" s="42" t="b">
        <f t="shared" si="37"/>
        <v>1</v>
      </c>
    </row>
    <row r="1084" spans="1:8">
      <c r="A1084" s="42">
        <v>1214</v>
      </c>
      <c r="B1084" s="64" t="s">
        <v>1516</v>
      </c>
      <c r="C1084" s="50" t="s">
        <v>19</v>
      </c>
      <c r="D1084" s="66" t="s">
        <v>19</v>
      </c>
      <c r="E1084" s="42" t="s">
        <v>23</v>
      </c>
      <c r="F1084" s="42" t="b">
        <f t="shared" si="36"/>
        <v>1</v>
      </c>
      <c r="G1084" s="42" t="b">
        <f t="shared" si="37"/>
        <v>0</v>
      </c>
      <c r="H1084" s="42" t="s">
        <v>19</v>
      </c>
    </row>
    <row r="1085" spans="1:8">
      <c r="A1085" s="42">
        <v>1215</v>
      </c>
      <c r="B1085" s="64" t="s">
        <v>1517</v>
      </c>
      <c r="C1085" s="50" t="s">
        <v>19</v>
      </c>
      <c r="D1085" s="66" t="s">
        <v>19</v>
      </c>
      <c r="E1085" s="42" t="s">
        <v>19</v>
      </c>
      <c r="F1085" s="42" t="b">
        <f t="shared" si="36"/>
        <v>1</v>
      </c>
      <c r="G1085" s="42" t="b">
        <f t="shared" si="37"/>
        <v>1</v>
      </c>
    </row>
    <row r="1086" spans="1:8">
      <c r="A1086" s="42">
        <v>1216</v>
      </c>
      <c r="B1086" s="64" t="s">
        <v>1518</v>
      </c>
      <c r="C1086" s="50" t="s">
        <v>19</v>
      </c>
      <c r="D1086" s="66" t="s">
        <v>19</v>
      </c>
      <c r="E1086" s="42" t="s">
        <v>19</v>
      </c>
      <c r="F1086" s="42" t="b">
        <f t="shared" si="36"/>
        <v>1</v>
      </c>
      <c r="G1086" s="42" t="b">
        <f t="shared" si="37"/>
        <v>1</v>
      </c>
    </row>
    <row r="1087" spans="1:8">
      <c r="A1087" s="42">
        <v>1217</v>
      </c>
      <c r="B1087" s="64" t="s">
        <v>1519</v>
      </c>
      <c r="C1087" s="50" t="s">
        <v>19</v>
      </c>
      <c r="D1087" s="66" t="s">
        <v>19</v>
      </c>
      <c r="E1087" s="42" t="s">
        <v>19</v>
      </c>
      <c r="F1087" s="42" t="b">
        <f t="shared" si="36"/>
        <v>1</v>
      </c>
      <c r="G1087" s="42" t="b">
        <f t="shared" si="37"/>
        <v>1</v>
      </c>
    </row>
    <row r="1088" spans="1:8">
      <c r="A1088" s="42">
        <v>1218</v>
      </c>
      <c r="B1088" s="64" t="s">
        <v>1296</v>
      </c>
      <c r="C1088" s="50" t="s">
        <v>19</v>
      </c>
      <c r="D1088" s="66" t="s">
        <v>19</v>
      </c>
      <c r="E1088" s="42" t="s">
        <v>19</v>
      </c>
      <c r="F1088" s="42" t="b">
        <f t="shared" si="36"/>
        <v>1</v>
      </c>
      <c r="G1088" s="42" t="b">
        <f t="shared" si="37"/>
        <v>1</v>
      </c>
    </row>
    <row r="1089" spans="1:8">
      <c r="A1089" s="42">
        <v>1219</v>
      </c>
      <c r="B1089" s="64" t="s">
        <v>1520</v>
      </c>
      <c r="C1089" s="50" t="s">
        <v>19</v>
      </c>
      <c r="D1089" s="66" t="s">
        <v>19</v>
      </c>
      <c r="E1089" s="42" t="s">
        <v>19</v>
      </c>
      <c r="F1089" s="42" t="b">
        <f t="shared" si="36"/>
        <v>1</v>
      </c>
      <c r="G1089" s="42" t="b">
        <f t="shared" si="37"/>
        <v>1</v>
      </c>
    </row>
    <row r="1090" spans="1:8">
      <c r="A1090" s="42">
        <v>1220</v>
      </c>
      <c r="B1090" s="64" t="s">
        <v>1521</v>
      </c>
      <c r="C1090" s="50" t="s">
        <v>19</v>
      </c>
      <c r="D1090" s="66" t="s">
        <v>19</v>
      </c>
      <c r="E1090" s="42" t="s">
        <v>19</v>
      </c>
      <c r="F1090" s="42" t="b">
        <f t="shared" si="36"/>
        <v>1</v>
      </c>
      <c r="G1090" s="42" t="b">
        <f t="shared" si="37"/>
        <v>1</v>
      </c>
    </row>
    <row r="1091" spans="1:8">
      <c r="A1091" s="42">
        <v>1221</v>
      </c>
      <c r="B1091" s="64" t="s">
        <v>1522</v>
      </c>
      <c r="C1091" s="50" t="s">
        <v>19</v>
      </c>
      <c r="D1091" s="66" t="s">
        <v>19</v>
      </c>
      <c r="E1091" s="42" t="s">
        <v>19</v>
      </c>
      <c r="F1091" s="42" t="b">
        <f t="shared" si="36"/>
        <v>1</v>
      </c>
      <c r="G1091" s="42" t="b">
        <f t="shared" si="37"/>
        <v>1</v>
      </c>
    </row>
    <row r="1092" spans="1:8">
      <c r="A1092" s="42">
        <v>1222</v>
      </c>
      <c r="B1092" s="64" t="s">
        <v>1523</v>
      </c>
      <c r="C1092" s="50" t="s">
        <v>23</v>
      </c>
      <c r="D1092" s="66" t="s">
        <v>23</v>
      </c>
      <c r="E1092" s="42" t="s">
        <v>23</v>
      </c>
      <c r="F1092" s="42" t="b">
        <f t="shared" si="36"/>
        <v>1</v>
      </c>
      <c r="G1092" s="42" t="b">
        <f t="shared" si="37"/>
        <v>1</v>
      </c>
      <c r="H1092" s="42" t="s">
        <v>23</v>
      </c>
    </row>
    <row r="1093" spans="1:8">
      <c r="A1093" s="42">
        <v>1223</v>
      </c>
      <c r="B1093" s="64" t="s">
        <v>1525</v>
      </c>
      <c r="C1093" s="50" t="s">
        <v>19</v>
      </c>
      <c r="D1093" s="66" t="s">
        <v>19</v>
      </c>
      <c r="E1093" s="42" t="s">
        <v>19</v>
      </c>
      <c r="F1093" s="42" t="b">
        <f t="shared" si="36"/>
        <v>1</v>
      </c>
      <c r="G1093" s="42" t="b">
        <f t="shared" si="37"/>
        <v>1</v>
      </c>
    </row>
    <row r="1094" spans="1:8">
      <c r="A1094" s="42">
        <v>1224</v>
      </c>
      <c r="B1094" s="64" t="s">
        <v>1526</v>
      </c>
      <c r="C1094" s="50" t="s">
        <v>19</v>
      </c>
      <c r="D1094" s="66" t="s">
        <v>19</v>
      </c>
      <c r="E1094" s="42" t="s">
        <v>19</v>
      </c>
      <c r="F1094" s="42" t="b">
        <f t="shared" si="36"/>
        <v>1</v>
      </c>
      <c r="G1094" s="42" t="b">
        <f t="shared" si="37"/>
        <v>1</v>
      </c>
    </row>
    <row r="1095" spans="1:8">
      <c r="A1095" s="42">
        <v>1225</v>
      </c>
      <c r="B1095" s="64" t="s">
        <v>1527</v>
      </c>
      <c r="C1095" s="50" t="s">
        <v>19</v>
      </c>
      <c r="D1095" s="66" t="s">
        <v>19</v>
      </c>
      <c r="E1095" s="42" t="s">
        <v>19</v>
      </c>
      <c r="F1095" s="42" t="b">
        <f t="shared" si="36"/>
        <v>1</v>
      </c>
      <c r="G1095" s="42" t="b">
        <f t="shared" si="37"/>
        <v>1</v>
      </c>
    </row>
    <row r="1096" spans="1:8">
      <c r="A1096" s="42">
        <v>1226</v>
      </c>
      <c r="B1096" s="64" t="s">
        <v>1529</v>
      </c>
      <c r="C1096" s="50" t="s">
        <v>19</v>
      </c>
      <c r="D1096" s="66" t="s">
        <v>19</v>
      </c>
      <c r="E1096" s="42" t="s">
        <v>19</v>
      </c>
      <c r="F1096" s="42" t="b">
        <f t="shared" si="36"/>
        <v>1</v>
      </c>
      <c r="G1096" s="42" t="b">
        <f t="shared" si="37"/>
        <v>1</v>
      </c>
    </row>
    <row r="1097" spans="1:8">
      <c r="A1097" s="42">
        <v>1227</v>
      </c>
      <c r="B1097" s="64" t="s">
        <v>1530</v>
      </c>
      <c r="C1097" s="50" t="s">
        <v>19</v>
      </c>
      <c r="D1097" s="66" t="s">
        <v>19</v>
      </c>
      <c r="E1097" s="42" t="s">
        <v>19</v>
      </c>
      <c r="F1097" s="42" t="b">
        <f t="shared" si="36"/>
        <v>1</v>
      </c>
      <c r="G1097" s="42" t="b">
        <f t="shared" si="37"/>
        <v>1</v>
      </c>
    </row>
    <row r="1098" spans="1:8">
      <c r="A1098" s="42">
        <v>1228</v>
      </c>
      <c r="B1098" s="64" t="s">
        <v>1531</v>
      </c>
      <c r="C1098" s="50" t="s">
        <v>19</v>
      </c>
      <c r="D1098" s="66" t="s">
        <v>19</v>
      </c>
      <c r="E1098" s="42" t="s">
        <v>19</v>
      </c>
      <c r="F1098" s="42" t="b">
        <f t="shared" si="36"/>
        <v>1</v>
      </c>
      <c r="G1098" s="42" t="b">
        <f t="shared" si="37"/>
        <v>1</v>
      </c>
    </row>
    <row r="1099" spans="1:8">
      <c r="A1099" s="42">
        <v>1229</v>
      </c>
      <c r="B1099" s="64" t="s">
        <v>1532</v>
      </c>
      <c r="C1099" s="50" t="s">
        <v>19</v>
      </c>
      <c r="D1099" s="66" t="s">
        <v>19</v>
      </c>
      <c r="E1099" s="42" t="s">
        <v>19</v>
      </c>
      <c r="F1099" s="42" t="b">
        <f t="shared" si="36"/>
        <v>1</v>
      </c>
      <c r="G1099" s="42" t="b">
        <f t="shared" si="37"/>
        <v>1</v>
      </c>
    </row>
    <row r="1100" spans="1:8">
      <c r="A1100" s="42">
        <v>1230</v>
      </c>
      <c r="B1100" s="64" t="s">
        <v>1533</v>
      </c>
      <c r="C1100" s="50" t="s">
        <v>19</v>
      </c>
      <c r="D1100" s="66" t="s">
        <v>19</v>
      </c>
      <c r="E1100" s="42" t="s">
        <v>19</v>
      </c>
      <c r="F1100" s="42" t="b">
        <f t="shared" si="36"/>
        <v>1</v>
      </c>
      <c r="G1100" s="42" t="b">
        <f t="shared" si="37"/>
        <v>1</v>
      </c>
    </row>
    <row r="1101" spans="1:8">
      <c r="A1101" s="42">
        <v>1231</v>
      </c>
      <c r="B1101" s="64" t="s">
        <v>1534</v>
      </c>
      <c r="C1101" s="50" t="s">
        <v>19</v>
      </c>
      <c r="D1101" s="66" t="s">
        <v>19</v>
      </c>
      <c r="E1101" s="42" t="s">
        <v>19</v>
      </c>
      <c r="F1101" s="42" t="b">
        <f t="shared" si="36"/>
        <v>1</v>
      </c>
      <c r="G1101" s="42" t="b">
        <f t="shared" si="37"/>
        <v>1</v>
      </c>
    </row>
    <row r="1102" spans="1:8">
      <c r="A1102" s="42">
        <v>1232</v>
      </c>
      <c r="B1102" s="64" t="s">
        <v>1535</v>
      </c>
      <c r="C1102" s="50" t="s">
        <v>23</v>
      </c>
      <c r="D1102" s="66" t="s">
        <v>19</v>
      </c>
      <c r="E1102" s="42" t="s">
        <v>19</v>
      </c>
      <c r="F1102" s="42" t="b">
        <f t="shared" si="36"/>
        <v>0</v>
      </c>
      <c r="G1102" s="42" t="b">
        <f t="shared" si="37"/>
        <v>1</v>
      </c>
    </row>
    <row r="1103" spans="1:8">
      <c r="A1103" s="42">
        <v>1233</v>
      </c>
      <c r="B1103" s="64" t="s">
        <v>1537</v>
      </c>
      <c r="C1103" s="50" t="s">
        <v>19</v>
      </c>
      <c r="D1103" s="66" t="s">
        <v>19</v>
      </c>
      <c r="E1103" s="42" t="s">
        <v>19</v>
      </c>
      <c r="F1103" s="42" t="b">
        <f t="shared" si="36"/>
        <v>1</v>
      </c>
      <c r="G1103" s="42" t="b">
        <f t="shared" si="37"/>
        <v>1</v>
      </c>
    </row>
    <row r="1104" spans="1:8">
      <c r="A1104" s="42">
        <v>1234</v>
      </c>
      <c r="B1104" s="64" t="s">
        <v>1538</v>
      </c>
      <c r="C1104" s="50" t="s">
        <v>19</v>
      </c>
      <c r="D1104" s="66" t="s">
        <v>19</v>
      </c>
      <c r="E1104" s="42" t="s">
        <v>19</v>
      </c>
      <c r="F1104" s="42" t="b">
        <f t="shared" si="36"/>
        <v>1</v>
      </c>
      <c r="G1104" s="42" t="b">
        <f t="shared" si="37"/>
        <v>1</v>
      </c>
    </row>
    <row r="1105" spans="1:7">
      <c r="A1105" s="42">
        <v>1235</v>
      </c>
      <c r="B1105" s="64" t="s">
        <v>1540</v>
      </c>
      <c r="C1105" s="50" t="s">
        <v>19</v>
      </c>
      <c r="D1105" s="66" t="s">
        <v>19</v>
      </c>
      <c r="E1105" s="42" t="s">
        <v>19</v>
      </c>
      <c r="F1105" s="42" t="b">
        <f t="shared" si="36"/>
        <v>1</v>
      </c>
      <c r="G1105" s="42" t="b">
        <f t="shared" si="37"/>
        <v>1</v>
      </c>
    </row>
    <row r="1106" spans="1:7">
      <c r="A1106" s="42">
        <v>1236</v>
      </c>
      <c r="B1106" s="64" t="s">
        <v>1541</v>
      </c>
      <c r="C1106" s="50" t="s">
        <v>19</v>
      </c>
      <c r="D1106" s="66" t="s">
        <v>19</v>
      </c>
      <c r="E1106" s="42" t="s">
        <v>19</v>
      </c>
      <c r="F1106" s="42" t="b">
        <f t="shared" si="36"/>
        <v>1</v>
      </c>
      <c r="G1106" s="42" t="b">
        <f t="shared" si="37"/>
        <v>1</v>
      </c>
    </row>
    <row r="1107" spans="1:7">
      <c r="A1107" s="42">
        <v>1237</v>
      </c>
      <c r="B1107" s="64" t="s">
        <v>1542</v>
      </c>
      <c r="C1107" s="50" t="s">
        <v>19</v>
      </c>
      <c r="D1107" s="66" t="s">
        <v>19</v>
      </c>
      <c r="E1107" s="42" t="s">
        <v>19</v>
      </c>
      <c r="F1107" s="42" t="b">
        <f t="shared" si="36"/>
        <v>1</v>
      </c>
      <c r="G1107" s="42" t="b">
        <f t="shared" si="37"/>
        <v>1</v>
      </c>
    </row>
    <row r="1108" spans="1:7">
      <c r="A1108" s="42">
        <v>1238</v>
      </c>
      <c r="B1108" s="64" t="s">
        <v>1543</v>
      </c>
      <c r="C1108" s="50" t="s">
        <v>19</v>
      </c>
      <c r="D1108" s="66" t="s">
        <v>19</v>
      </c>
      <c r="E1108" s="42" t="s">
        <v>19</v>
      </c>
      <c r="F1108" s="42" t="b">
        <f t="shared" si="36"/>
        <v>1</v>
      </c>
      <c r="G1108" s="42" t="b">
        <f t="shared" si="37"/>
        <v>1</v>
      </c>
    </row>
    <row r="1109" spans="1:7">
      <c r="A1109" s="42">
        <v>1239</v>
      </c>
      <c r="B1109" s="64" t="s">
        <v>1544</v>
      </c>
      <c r="C1109" s="50" t="s">
        <v>19</v>
      </c>
      <c r="D1109" s="66" t="s">
        <v>19</v>
      </c>
      <c r="E1109" s="42" t="s">
        <v>19</v>
      </c>
      <c r="F1109" s="42" t="b">
        <f t="shared" si="36"/>
        <v>1</v>
      </c>
      <c r="G1109" s="42" t="b">
        <f t="shared" si="37"/>
        <v>1</v>
      </c>
    </row>
    <row r="1110" spans="1:7">
      <c r="A1110" s="42">
        <v>1240</v>
      </c>
      <c r="B1110" s="64" t="s">
        <v>1546</v>
      </c>
      <c r="C1110" s="50" t="s">
        <v>19</v>
      </c>
      <c r="D1110" s="66" t="s">
        <v>19</v>
      </c>
      <c r="E1110" s="42" t="s">
        <v>19</v>
      </c>
      <c r="F1110" s="42" t="b">
        <f t="shared" si="36"/>
        <v>1</v>
      </c>
      <c r="G1110" s="42" t="b">
        <f t="shared" si="37"/>
        <v>1</v>
      </c>
    </row>
    <row r="1111" spans="1:7">
      <c r="A1111" s="42">
        <v>1241</v>
      </c>
      <c r="B1111" s="64" t="s">
        <v>1548</v>
      </c>
      <c r="C1111" s="50" t="s">
        <v>19</v>
      </c>
      <c r="D1111" s="66" t="s">
        <v>19</v>
      </c>
      <c r="E1111" s="42" t="s">
        <v>19</v>
      </c>
      <c r="F1111" s="42" t="b">
        <f t="shared" si="36"/>
        <v>1</v>
      </c>
      <c r="G1111" s="42" t="b">
        <f t="shared" si="37"/>
        <v>1</v>
      </c>
    </row>
    <row r="1112" spans="1:7">
      <c r="A1112" s="42">
        <v>1242</v>
      </c>
      <c r="B1112" s="64" t="s">
        <v>1550</v>
      </c>
      <c r="C1112" s="50" t="s">
        <v>19</v>
      </c>
      <c r="D1112" s="66" t="s">
        <v>19</v>
      </c>
      <c r="E1112" s="42" t="s">
        <v>19</v>
      </c>
      <c r="F1112" s="42" t="b">
        <f t="shared" si="36"/>
        <v>1</v>
      </c>
      <c r="G1112" s="42" t="b">
        <f t="shared" si="37"/>
        <v>1</v>
      </c>
    </row>
    <row r="1113" spans="1:7">
      <c r="A1113" s="42">
        <v>1243</v>
      </c>
      <c r="B1113" s="64" t="s">
        <v>1551</v>
      </c>
      <c r="C1113" s="50" t="s">
        <v>19</v>
      </c>
      <c r="D1113" s="66" t="s">
        <v>19</v>
      </c>
      <c r="E1113" s="42" t="s">
        <v>19</v>
      </c>
      <c r="F1113" s="42" t="b">
        <f t="shared" si="36"/>
        <v>1</v>
      </c>
      <c r="G1113" s="42" t="b">
        <f t="shared" si="37"/>
        <v>1</v>
      </c>
    </row>
    <row r="1114" spans="1:7">
      <c r="A1114" s="42">
        <v>1244</v>
      </c>
      <c r="B1114" s="64" t="s">
        <v>1552</v>
      </c>
      <c r="C1114" s="50" t="s">
        <v>19</v>
      </c>
      <c r="D1114" s="66" t="s">
        <v>19</v>
      </c>
      <c r="E1114" s="42" t="s">
        <v>19</v>
      </c>
      <c r="F1114" s="42" t="b">
        <f t="shared" si="36"/>
        <v>1</v>
      </c>
      <c r="G1114" s="42" t="b">
        <f t="shared" si="37"/>
        <v>1</v>
      </c>
    </row>
    <row r="1115" spans="1:7">
      <c r="A1115" s="42">
        <v>1245</v>
      </c>
      <c r="B1115" s="64" t="s">
        <v>1553</v>
      </c>
      <c r="C1115" s="50" t="s">
        <v>19</v>
      </c>
      <c r="D1115" s="66" t="s">
        <v>19</v>
      </c>
      <c r="E1115" s="42" t="s">
        <v>19</v>
      </c>
      <c r="F1115" s="42" t="b">
        <f t="shared" si="36"/>
        <v>1</v>
      </c>
      <c r="G1115" s="42" t="b">
        <f t="shared" si="37"/>
        <v>1</v>
      </c>
    </row>
    <row r="1116" spans="1:7">
      <c r="A1116" s="42">
        <v>1246</v>
      </c>
      <c r="B1116" s="64" t="s">
        <v>1554</v>
      </c>
      <c r="C1116" s="50" t="s">
        <v>19</v>
      </c>
      <c r="D1116" s="66" t="s">
        <v>19</v>
      </c>
      <c r="E1116" s="42" t="s">
        <v>19</v>
      </c>
      <c r="F1116" s="42" t="b">
        <f t="shared" si="36"/>
        <v>1</v>
      </c>
      <c r="G1116" s="42" t="b">
        <f t="shared" si="37"/>
        <v>1</v>
      </c>
    </row>
    <row r="1117" spans="1:7">
      <c r="A1117" s="42">
        <v>1247</v>
      </c>
      <c r="B1117" s="64" t="s">
        <v>1555</v>
      </c>
      <c r="C1117" s="50" t="s">
        <v>19</v>
      </c>
      <c r="D1117" s="66" t="s">
        <v>19</v>
      </c>
      <c r="E1117" s="42" t="s">
        <v>19</v>
      </c>
      <c r="F1117" s="42" t="b">
        <f t="shared" si="36"/>
        <v>1</v>
      </c>
      <c r="G1117" s="42" t="b">
        <f t="shared" si="37"/>
        <v>1</v>
      </c>
    </row>
    <row r="1118" spans="1:7">
      <c r="A1118" s="42">
        <v>1248</v>
      </c>
      <c r="B1118" s="64" t="s">
        <v>1556</v>
      </c>
      <c r="C1118" s="50" t="s">
        <v>19</v>
      </c>
      <c r="D1118" s="66" t="s">
        <v>19</v>
      </c>
      <c r="E1118" s="42" t="s">
        <v>19</v>
      </c>
      <c r="F1118" s="42" t="b">
        <f t="shared" si="36"/>
        <v>1</v>
      </c>
      <c r="G1118" s="42" t="b">
        <f t="shared" si="37"/>
        <v>1</v>
      </c>
    </row>
    <row r="1119" spans="1:7">
      <c r="A1119" s="42">
        <v>1249</v>
      </c>
      <c r="B1119" s="64" t="s">
        <v>1557</v>
      </c>
      <c r="C1119" s="50" t="s">
        <v>19</v>
      </c>
      <c r="D1119" s="66" t="s">
        <v>19</v>
      </c>
      <c r="E1119" s="42" t="s">
        <v>19</v>
      </c>
      <c r="F1119" s="42" t="b">
        <f t="shared" si="36"/>
        <v>1</v>
      </c>
      <c r="G1119" s="42" t="b">
        <f t="shared" si="37"/>
        <v>1</v>
      </c>
    </row>
    <row r="1120" spans="1:7">
      <c r="A1120" s="42">
        <v>1250</v>
      </c>
      <c r="B1120" s="64" t="s">
        <v>1558</v>
      </c>
      <c r="C1120" s="50" t="s">
        <v>19</v>
      </c>
      <c r="D1120" s="66" t="s">
        <v>19</v>
      </c>
      <c r="E1120" s="42" t="s">
        <v>19</v>
      </c>
      <c r="F1120" s="42" t="b">
        <f t="shared" si="36"/>
        <v>1</v>
      </c>
      <c r="G1120" s="42" t="b">
        <f t="shared" si="37"/>
        <v>1</v>
      </c>
    </row>
    <row r="1121" spans="1:8">
      <c r="A1121" s="42">
        <v>1251</v>
      </c>
      <c r="B1121" s="64" t="s">
        <v>1559</v>
      </c>
      <c r="C1121" s="50" t="s">
        <v>19</v>
      </c>
      <c r="D1121" s="66" t="s">
        <v>19</v>
      </c>
      <c r="E1121" s="42" t="s">
        <v>19</v>
      </c>
      <c r="F1121" s="42" t="b">
        <f t="shared" si="36"/>
        <v>1</v>
      </c>
      <c r="G1121" s="42" t="b">
        <f t="shared" si="37"/>
        <v>1</v>
      </c>
    </row>
    <row r="1122" spans="1:8">
      <c r="A1122" s="42">
        <v>1252</v>
      </c>
      <c r="B1122" s="64" t="s">
        <v>1560</v>
      </c>
      <c r="C1122" s="50" t="s">
        <v>19</v>
      </c>
      <c r="D1122" s="66" t="s">
        <v>19</v>
      </c>
      <c r="E1122" s="42" t="s">
        <v>19</v>
      </c>
      <c r="F1122" s="42" t="b">
        <f t="shared" si="36"/>
        <v>1</v>
      </c>
      <c r="G1122" s="42" t="b">
        <f t="shared" si="37"/>
        <v>1</v>
      </c>
    </row>
    <row r="1123" spans="1:8">
      <c r="A1123" s="42">
        <v>1253</v>
      </c>
      <c r="B1123" s="64" t="s">
        <v>1561</v>
      </c>
      <c r="C1123" s="50" t="s">
        <v>19</v>
      </c>
      <c r="D1123" s="66" t="s">
        <v>19</v>
      </c>
      <c r="E1123" s="42" t="s">
        <v>19</v>
      </c>
      <c r="F1123" s="42" t="b">
        <f t="shared" si="36"/>
        <v>1</v>
      </c>
      <c r="G1123" s="42" t="b">
        <f t="shared" si="37"/>
        <v>1</v>
      </c>
    </row>
    <row r="1124" spans="1:8">
      <c r="A1124" s="42">
        <v>1254</v>
      </c>
      <c r="B1124" s="64" t="s">
        <v>1562</v>
      </c>
      <c r="C1124" s="50" t="s">
        <v>19</v>
      </c>
      <c r="D1124" s="66" t="s">
        <v>19</v>
      </c>
      <c r="E1124" s="42" t="s">
        <v>19</v>
      </c>
      <c r="F1124" s="42" t="b">
        <f t="shared" si="36"/>
        <v>1</v>
      </c>
      <c r="G1124" s="42" t="b">
        <f t="shared" si="37"/>
        <v>1</v>
      </c>
    </row>
    <row r="1125" spans="1:8">
      <c r="A1125" s="42">
        <v>1255</v>
      </c>
      <c r="B1125" s="64" t="s">
        <v>1563</v>
      </c>
      <c r="C1125" s="50" t="s">
        <v>19</v>
      </c>
      <c r="D1125" s="66" t="s">
        <v>19</v>
      </c>
      <c r="E1125" s="42" t="s">
        <v>19</v>
      </c>
      <c r="F1125" s="42" t="b">
        <f t="shared" si="36"/>
        <v>1</v>
      </c>
      <c r="G1125" s="42" t="b">
        <f t="shared" si="37"/>
        <v>1</v>
      </c>
    </row>
    <row r="1126" spans="1:8">
      <c r="A1126" s="42">
        <v>1256</v>
      </c>
      <c r="B1126" s="64" t="s">
        <v>1564</v>
      </c>
      <c r="C1126" s="50" t="s">
        <v>19</v>
      </c>
      <c r="D1126" s="66" t="s">
        <v>19</v>
      </c>
      <c r="E1126" s="42" t="s">
        <v>19</v>
      </c>
      <c r="F1126" s="42" t="b">
        <f t="shared" si="36"/>
        <v>1</v>
      </c>
      <c r="G1126" s="42" t="b">
        <f t="shared" si="37"/>
        <v>1</v>
      </c>
    </row>
    <row r="1127" spans="1:8">
      <c r="A1127" s="42">
        <v>1257</v>
      </c>
      <c r="B1127" s="64" t="s">
        <v>1565</v>
      </c>
      <c r="C1127" s="50" t="s">
        <v>19</v>
      </c>
      <c r="D1127" s="66" t="s">
        <v>19</v>
      </c>
      <c r="E1127" s="42" t="s">
        <v>19</v>
      </c>
      <c r="F1127" s="42" t="b">
        <f t="shared" si="36"/>
        <v>1</v>
      </c>
      <c r="G1127" s="42" t="b">
        <f t="shared" si="37"/>
        <v>1</v>
      </c>
    </row>
    <row r="1128" spans="1:8">
      <c r="A1128" s="42">
        <v>1258</v>
      </c>
      <c r="B1128" s="64" t="s">
        <v>1567</v>
      </c>
      <c r="C1128" s="50" t="s">
        <v>19</v>
      </c>
      <c r="D1128" s="66" t="s">
        <v>19</v>
      </c>
      <c r="E1128" s="42" t="s">
        <v>19</v>
      </c>
      <c r="F1128" s="42" t="b">
        <f t="shared" si="36"/>
        <v>1</v>
      </c>
      <c r="G1128" s="42" t="b">
        <f t="shared" si="37"/>
        <v>1</v>
      </c>
    </row>
    <row r="1129" spans="1:8">
      <c r="A1129" s="42">
        <v>1259</v>
      </c>
      <c r="B1129" s="64" t="s">
        <v>1568</v>
      </c>
      <c r="C1129" s="50" t="s">
        <v>19</v>
      </c>
      <c r="D1129" s="66" t="s">
        <v>19</v>
      </c>
      <c r="E1129" s="42" t="s">
        <v>19</v>
      </c>
      <c r="F1129" s="42" t="b">
        <f t="shared" si="36"/>
        <v>1</v>
      </c>
      <c r="G1129" s="42" t="b">
        <f t="shared" si="37"/>
        <v>1</v>
      </c>
    </row>
    <row r="1130" spans="1:8">
      <c r="A1130" s="42">
        <v>1260</v>
      </c>
      <c r="B1130" s="64" t="s">
        <v>1569</v>
      </c>
      <c r="C1130" s="50" t="s">
        <v>19</v>
      </c>
      <c r="D1130" s="66" t="s">
        <v>19</v>
      </c>
      <c r="E1130" s="42" t="s">
        <v>19</v>
      </c>
      <c r="F1130" s="42" t="b">
        <f t="shared" si="36"/>
        <v>1</v>
      </c>
      <c r="G1130" s="42" t="b">
        <f t="shared" si="37"/>
        <v>1</v>
      </c>
    </row>
    <row r="1131" spans="1:8">
      <c r="A1131" s="42">
        <v>1261</v>
      </c>
      <c r="B1131" s="64" t="s">
        <v>1570</v>
      </c>
      <c r="C1131" s="50" t="s">
        <v>19</v>
      </c>
      <c r="D1131" s="66" t="s">
        <v>19</v>
      </c>
      <c r="E1131" s="42" t="s">
        <v>19</v>
      </c>
      <c r="F1131" s="42" t="b">
        <f t="shared" ref="F1131:F1193" si="38">C1131=D1131</f>
        <v>1</v>
      </c>
      <c r="G1131" s="42" t="b">
        <f t="shared" ref="G1131:G1193" si="39">D1131=E1131</f>
        <v>1</v>
      </c>
    </row>
    <row r="1132" spans="1:8">
      <c r="A1132" s="42">
        <v>1262</v>
      </c>
      <c r="B1132" s="64" t="s">
        <v>1328</v>
      </c>
      <c r="C1132" s="50" t="s">
        <v>19</v>
      </c>
      <c r="D1132" s="66" t="s">
        <v>19</v>
      </c>
      <c r="E1132" s="42" t="s">
        <v>19</v>
      </c>
      <c r="F1132" s="42" t="b">
        <f t="shared" si="38"/>
        <v>1</v>
      </c>
      <c r="G1132" s="42" t="b">
        <f t="shared" si="39"/>
        <v>1</v>
      </c>
    </row>
    <row r="1133" spans="1:8">
      <c r="A1133" s="42">
        <v>1263</v>
      </c>
      <c r="B1133" s="64" t="s">
        <v>1571</v>
      </c>
      <c r="C1133" s="50" t="s">
        <v>1714</v>
      </c>
      <c r="D1133" s="66" t="s">
        <v>19</v>
      </c>
      <c r="E1133" s="42" t="s">
        <v>19</v>
      </c>
      <c r="F1133" s="42" t="b">
        <f t="shared" si="38"/>
        <v>0</v>
      </c>
      <c r="G1133" s="42" t="b">
        <f t="shared" si="39"/>
        <v>1</v>
      </c>
      <c r="H1133" s="42" t="s">
        <v>19</v>
      </c>
    </row>
    <row r="1134" spans="1:8">
      <c r="A1134" s="42">
        <v>1264</v>
      </c>
      <c r="B1134" s="64" t="s">
        <v>1573</v>
      </c>
      <c r="C1134" s="50" t="s">
        <v>19</v>
      </c>
      <c r="D1134" s="66" t="s">
        <v>19</v>
      </c>
      <c r="E1134" s="42" t="s">
        <v>19</v>
      </c>
      <c r="F1134" s="42" t="b">
        <f t="shared" si="38"/>
        <v>1</v>
      </c>
      <c r="G1134" s="42" t="b">
        <f t="shared" si="39"/>
        <v>1</v>
      </c>
    </row>
    <row r="1135" spans="1:8">
      <c r="A1135" s="42">
        <v>1265</v>
      </c>
      <c r="B1135" s="64" t="s">
        <v>1235</v>
      </c>
      <c r="C1135" s="50" t="s">
        <v>19</v>
      </c>
      <c r="D1135" s="66" t="s">
        <v>19</v>
      </c>
      <c r="E1135" s="42" t="s">
        <v>19</v>
      </c>
      <c r="F1135" s="42" t="b">
        <f t="shared" si="38"/>
        <v>1</v>
      </c>
      <c r="G1135" s="42" t="b">
        <f t="shared" si="39"/>
        <v>1</v>
      </c>
    </row>
    <row r="1136" spans="1:8">
      <c r="A1136" s="42">
        <v>1266</v>
      </c>
      <c r="B1136" s="64" t="s">
        <v>1574</v>
      </c>
      <c r="C1136" s="50" t="s">
        <v>23</v>
      </c>
      <c r="D1136" s="66" t="s">
        <v>19</v>
      </c>
      <c r="E1136" s="42" t="s">
        <v>19</v>
      </c>
      <c r="F1136" s="42" t="b">
        <f t="shared" si="38"/>
        <v>0</v>
      </c>
      <c r="G1136" s="42" t="b">
        <f t="shared" si="39"/>
        <v>1</v>
      </c>
    </row>
    <row r="1137" spans="1:8">
      <c r="A1137" s="42">
        <v>1267</v>
      </c>
      <c r="B1137" s="64" t="s">
        <v>1576</v>
      </c>
      <c r="C1137" s="50" t="s">
        <v>19</v>
      </c>
      <c r="D1137" s="66" t="s">
        <v>19</v>
      </c>
      <c r="E1137" s="42" t="s">
        <v>19</v>
      </c>
      <c r="F1137" s="42" t="b">
        <f t="shared" si="38"/>
        <v>1</v>
      </c>
      <c r="G1137" s="42" t="b">
        <f t="shared" si="39"/>
        <v>1</v>
      </c>
    </row>
    <row r="1138" spans="1:8">
      <c r="A1138" s="42">
        <v>1268</v>
      </c>
      <c r="B1138" s="64" t="s">
        <v>1578</v>
      </c>
      <c r="C1138" s="50" t="s">
        <v>19</v>
      </c>
      <c r="D1138" s="66" t="s">
        <v>19</v>
      </c>
      <c r="E1138" s="42" t="s">
        <v>19</v>
      </c>
      <c r="F1138" s="42" t="b">
        <f t="shared" si="38"/>
        <v>1</v>
      </c>
      <c r="G1138" s="42" t="b">
        <f t="shared" si="39"/>
        <v>1</v>
      </c>
    </row>
    <row r="1139" spans="1:8">
      <c r="A1139" s="42">
        <v>1269</v>
      </c>
      <c r="B1139" s="64" t="s">
        <v>1579</v>
      </c>
      <c r="C1139" s="50" t="s">
        <v>19</v>
      </c>
      <c r="D1139" s="66" t="s">
        <v>19</v>
      </c>
      <c r="E1139" s="42" t="s">
        <v>19</v>
      </c>
      <c r="F1139" s="42" t="b">
        <f t="shared" si="38"/>
        <v>1</v>
      </c>
      <c r="G1139" s="42" t="b">
        <f t="shared" si="39"/>
        <v>1</v>
      </c>
    </row>
    <row r="1140" spans="1:8">
      <c r="A1140" s="42">
        <v>1270</v>
      </c>
      <c r="B1140" s="64" t="s">
        <v>1580</v>
      </c>
      <c r="C1140" s="50" t="s">
        <v>19</v>
      </c>
      <c r="D1140" s="66" t="s">
        <v>19</v>
      </c>
      <c r="E1140" s="42" t="s">
        <v>19</v>
      </c>
      <c r="F1140" s="42" t="b">
        <f t="shared" si="38"/>
        <v>1</v>
      </c>
      <c r="G1140" s="42" t="b">
        <f t="shared" si="39"/>
        <v>1</v>
      </c>
    </row>
    <row r="1141" spans="1:8">
      <c r="A1141" s="42">
        <v>1271</v>
      </c>
      <c r="B1141" s="64" t="s">
        <v>1581</v>
      </c>
      <c r="C1141" s="50" t="s">
        <v>19</v>
      </c>
      <c r="D1141" s="66" t="s">
        <v>19</v>
      </c>
      <c r="E1141" s="42" t="s">
        <v>19</v>
      </c>
      <c r="F1141" s="42" t="b">
        <f t="shared" si="38"/>
        <v>1</v>
      </c>
      <c r="G1141" s="42" t="b">
        <f t="shared" si="39"/>
        <v>1</v>
      </c>
    </row>
    <row r="1142" spans="1:8">
      <c r="A1142" s="42">
        <v>1272</v>
      </c>
      <c r="B1142" s="64" t="s">
        <v>1582</v>
      </c>
      <c r="C1142" s="50" t="s">
        <v>19</v>
      </c>
      <c r="D1142" s="66" t="s">
        <v>19</v>
      </c>
      <c r="E1142" s="42" t="s">
        <v>19</v>
      </c>
      <c r="F1142" s="42" t="b">
        <f t="shared" si="38"/>
        <v>1</v>
      </c>
      <c r="G1142" s="42" t="b">
        <f t="shared" si="39"/>
        <v>1</v>
      </c>
    </row>
    <row r="1143" spans="1:8">
      <c r="A1143" s="42">
        <v>1273</v>
      </c>
      <c r="B1143" s="64" t="s">
        <v>1583</v>
      </c>
      <c r="C1143" s="50" t="s">
        <v>19</v>
      </c>
      <c r="D1143" s="66" t="s">
        <v>19</v>
      </c>
      <c r="E1143" s="42" t="s">
        <v>19</v>
      </c>
      <c r="F1143" s="42" t="b">
        <f t="shared" si="38"/>
        <v>1</v>
      </c>
      <c r="G1143" s="42" t="b">
        <f t="shared" si="39"/>
        <v>1</v>
      </c>
    </row>
    <row r="1144" spans="1:8">
      <c r="A1144" s="42">
        <v>1274</v>
      </c>
      <c r="B1144" s="64" t="s">
        <v>1584</v>
      </c>
      <c r="C1144" s="50" t="s">
        <v>19</v>
      </c>
      <c r="D1144" s="66" t="s">
        <v>19</v>
      </c>
      <c r="E1144" s="42" t="s">
        <v>19</v>
      </c>
      <c r="F1144" s="42" t="b">
        <f t="shared" si="38"/>
        <v>1</v>
      </c>
      <c r="G1144" s="42" t="b">
        <f t="shared" si="39"/>
        <v>1</v>
      </c>
    </row>
    <row r="1145" spans="1:8">
      <c r="A1145" s="42">
        <v>1275</v>
      </c>
      <c r="B1145" s="64" t="s">
        <v>1585</v>
      </c>
      <c r="C1145" s="50" t="s">
        <v>19</v>
      </c>
      <c r="D1145" s="66" t="s">
        <v>19</v>
      </c>
      <c r="E1145" s="42" t="s">
        <v>19</v>
      </c>
      <c r="F1145" s="42" t="b">
        <f t="shared" si="38"/>
        <v>1</v>
      </c>
      <c r="G1145" s="42" t="b">
        <f t="shared" si="39"/>
        <v>1</v>
      </c>
    </row>
    <row r="1146" spans="1:8">
      <c r="A1146" s="42">
        <v>1276</v>
      </c>
      <c r="B1146" s="71" t="s">
        <v>1416</v>
      </c>
      <c r="C1146" s="50" t="s">
        <v>23</v>
      </c>
      <c r="D1146" s="66" t="s">
        <v>23</v>
      </c>
      <c r="E1146" s="42" t="s">
        <v>23</v>
      </c>
      <c r="F1146" s="42" t="b">
        <f t="shared" si="38"/>
        <v>1</v>
      </c>
      <c r="G1146" s="42" t="b">
        <f t="shared" si="39"/>
        <v>1</v>
      </c>
      <c r="H1146" s="42" t="s">
        <v>23</v>
      </c>
    </row>
    <row r="1147" spans="1:8">
      <c r="A1147" s="42">
        <v>1277</v>
      </c>
      <c r="B1147" s="64" t="s">
        <v>1586</v>
      </c>
      <c r="C1147" s="50" t="s">
        <v>19</v>
      </c>
      <c r="D1147" s="66" t="s">
        <v>19</v>
      </c>
      <c r="E1147" s="42" t="s">
        <v>19</v>
      </c>
      <c r="F1147" s="42" t="b">
        <f t="shared" si="38"/>
        <v>1</v>
      </c>
      <c r="G1147" s="42" t="b">
        <f t="shared" si="39"/>
        <v>1</v>
      </c>
    </row>
    <row r="1148" spans="1:8">
      <c r="A1148" s="42">
        <v>1278</v>
      </c>
      <c r="B1148" s="64" t="s">
        <v>1587</v>
      </c>
      <c r="C1148" s="50" t="s">
        <v>19</v>
      </c>
      <c r="D1148" s="66" t="s">
        <v>19</v>
      </c>
      <c r="E1148" s="42" t="s">
        <v>19</v>
      </c>
      <c r="F1148" s="42" t="b">
        <f t="shared" si="38"/>
        <v>1</v>
      </c>
      <c r="G1148" s="42" t="b">
        <f t="shared" si="39"/>
        <v>1</v>
      </c>
    </row>
    <row r="1149" spans="1:8">
      <c r="A1149" s="42">
        <v>1279</v>
      </c>
      <c r="B1149" s="64" t="s">
        <v>1588</v>
      </c>
      <c r="C1149" s="50" t="s">
        <v>19</v>
      </c>
      <c r="D1149" s="66" t="s">
        <v>19</v>
      </c>
      <c r="E1149" s="42" t="s">
        <v>19</v>
      </c>
      <c r="F1149" s="42" t="b">
        <f t="shared" si="38"/>
        <v>1</v>
      </c>
      <c r="G1149" s="42" t="b">
        <f t="shared" si="39"/>
        <v>1</v>
      </c>
    </row>
    <row r="1150" spans="1:8">
      <c r="A1150" s="42">
        <v>1280</v>
      </c>
      <c r="B1150" s="64" t="s">
        <v>1589</v>
      </c>
      <c r="C1150" s="50" t="s">
        <v>19</v>
      </c>
      <c r="D1150" s="66" t="s">
        <v>19</v>
      </c>
      <c r="E1150" s="42" t="s">
        <v>19</v>
      </c>
      <c r="F1150" s="42" t="b">
        <f t="shared" si="38"/>
        <v>1</v>
      </c>
      <c r="G1150" s="42" t="b">
        <f t="shared" si="39"/>
        <v>1</v>
      </c>
    </row>
    <row r="1151" spans="1:8">
      <c r="A1151" s="42">
        <v>1281</v>
      </c>
      <c r="B1151" s="64" t="s">
        <v>1590</v>
      </c>
      <c r="C1151" s="50" t="s">
        <v>19</v>
      </c>
      <c r="D1151" s="66" t="s">
        <v>19</v>
      </c>
      <c r="E1151" s="42" t="s">
        <v>19</v>
      </c>
      <c r="F1151" s="42" t="b">
        <f t="shared" si="38"/>
        <v>1</v>
      </c>
      <c r="G1151" s="42" t="b">
        <f t="shared" si="39"/>
        <v>1</v>
      </c>
    </row>
    <row r="1152" spans="1:8">
      <c r="A1152" s="42">
        <v>1282</v>
      </c>
      <c r="B1152" s="64" t="s">
        <v>1591</v>
      </c>
      <c r="C1152" s="50" t="s">
        <v>19</v>
      </c>
      <c r="D1152" s="66" t="s">
        <v>19</v>
      </c>
      <c r="E1152" s="42" t="s">
        <v>19</v>
      </c>
      <c r="F1152" s="42" t="b">
        <f t="shared" si="38"/>
        <v>1</v>
      </c>
      <c r="G1152" s="42" t="b">
        <f t="shared" si="39"/>
        <v>1</v>
      </c>
    </row>
    <row r="1153" spans="1:7">
      <c r="A1153" s="42">
        <v>1283</v>
      </c>
      <c r="B1153" s="64" t="s">
        <v>1592</v>
      </c>
      <c r="C1153" s="50" t="s">
        <v>19</v>
      </c>
      <c r="D1153" s="66" t="s">
        <v>19</v>
      </c>
      <c r="E1153" s="42" t="s">
        <v>19</v>
      </c>
      <c r="F1153" s="42" t="b">
        <f t="shared" si="38"/>
        <v>1</v>
      </c>
      <c r="G1153" s="42" t="b">
        <f t="shared" si="39"/>
        <v>1</v>
      </c>
    </row>
    <row r="1154" spans="1:7">
      <c r="A1154" s="42">
        <v>1284</v>
      </c>
      <c r="B1154" s="64" t="s">
        <v>1593</v>
      </c>
      <c r="C1154" s="50" t="s">
        <v>19</v>
      </c>
      <c r="D1154" s="66" t="s">
        <v>19</v>
      </c>
      <c r="E1154" s="42" t="s">
        <v>19</v>
      </c>
      <c r="F1154" s="42" t="b">
        <f t="shared" si="38"/>
        <v>1</v>
      </c>
      <c r="G1154" s="42" t="b">
        <f t="shared" si="39"/>
        <v>1</v>
      </c>
    </row>
    <row r="1155" spans="1:7">
      <c r="A1155" s="42">
        <v>1285</v>
      </c>
      <c r="B1155" s="64" t="s">
        <v>1594</v>
      </c>
      <c r="C1155" s="50" t="s">
        <v>19</v>
      </c>
      <c r="D1155" s="66" t="s">
        <v>19</v>
      </c>
      <c r="E1155" s="42" t="s">
        <v>19</v>
      </c>
      <c r="F1155" s="42" t="b">
        <f t="shared" si="38"/>
        <v>1</v>
      </c>
      <c r="G1155" s="42" t="b">
        <f t="shared" si="39"/>
        <v>1</v>
      </c>
    </row>
    <row r="1156" spans="1:7">
      <c r="A1156" s="42">
        <v>1286</v>
      </c>
      <c r="B1156" s="64" t="s">
        <v>1595</v>
      </c>
      <c r="C1156" s="50" t="s">
        <v>19</v>
      </c>
      <c r="D1156" s="66" t="s">
        <v>19</v>
      </c>
      <c r="E1156" s="42" t="s">
        <v>19</v>
      </c>
      <c r="F1156" s="42" t="b">
        <f t="shared" si="38"/>
        <v>1</v>
      </c>
      <c r="G1156" s="42" t="b">
        <f t="shared" si="39"/>
        <v>1</v>
      </c>
    </row>
    <row r="1157" spans="1:7">
      <c r="A1157" s="42">
        <v>1287</v>
      </c>
      <c r="B1157" s="64" t="s">
        <v>1596</v>
      </c>
      <c r="C1157" s="50" t="s">
        <v>19</v>
      </c>
      <c r="D1157" s="66" t="s">
        <v>19</v>
      </c>
      <c r="E1157" s="42" t="s">
        <v>19</v>
      </c>
      <c r="F1157" s="42" t="b">
        <f t="shared" si="38"/>
        <v>1</v>
      </c>
      <c r="G1157" s="42" t="b">
        <f t="shared" si="39"/>
        <v>1</v>
      </c>
    </row>
    <row r="1158" spans="1:7">
      <c r="A1158" s="42">
        <v>1288</v>
      </c>
      <c r="B1158" s="64" t="s">
        <v>1597</v>
      </c>
      <c r="C1158" s="50" t="s">
        <v>19</v>
      </c>
      <c r="D1158" s="66" t="s">
        <v>19</v>
      </c>
      <c r="E1158" s="42" t="s">
        <v>19</v>
      </c>
      <c r="F1158" s="42" t="b">
        <f t="shared" si="38"/>
        <v>1</v>
      </c>
      <c r="G1158" s="42" t="b">
        <f t="shared" si="39"/>
        <v>1</v>
      </c>
    </row>
    <row r="1159" spans="1:7">
      <c r="A1159" s="42">
        <v>1289</v>
      </c>
      <c r="B1159" s="64" t="s">
        <v>1598</v>
      </c>
      <c r="C1159" s="50" t="s">
        <v>19</v>
      </c>
      <c r="D1159" s="66" t="s">
        <v>19</v>
      </c>
      <c r="E1159" s="42" t="s">
        <v>19</v>
      </c>
      <c r="F1159" s="42" t="b">
        <f t="shared" si="38"/>
        <v>1</v>
      </c>
      <c r="G1159" s="42" t="b">
        <f t="shared" si="39"/>
        <v>1</v>
      </c>
    </row>
    <row r="1160" spans="1:7">
      <c r="A1160" s="42">
        <v>1290</v>
      </c>
      <c r="B1160" s="64" t="s">
        <v>1599</v>
      </c>
      <c r="C1160" s="50" t="s">
        <v>19</v>
      </c>
      <c r="D1160" s="66" t="s">
        <v>19</v>
      </c>
      <c r="E1160" s="42" t="s">
        <v>19</v>
      </c>
      <c r="F1160" s="42" t="b">
        <f t="shared" si="38"/>
        <v>1</v>
      </c>
      <c r="G1160" s="42" t="b">
        <f t="shared" si="39"/>
        <v>1</v>
      </c>
    </row>
    <row r="1161" spans="1:7">
      <c r="A1161" s="42">
        <v>1291</v>
      </c>
      <c r="B1161" s="64" t="s">
        <v>1600</v>
      </c>
      <c r="C1161" s="50" t="s">
        <v>19</v>
      </c>
      <c r="D1161" s="66" t="s">
        <v>19</v>
      </c>
      <c r="E1161" s="42" t="s">
        <v>19</v>
      </c>
      <c r="F1161" s="42" t="b">
        <f t="shared" si="38"/>
        <v>1</v>
      </c>
      <c r="G1161" s="42" t="b">
        <f t="shared" si="39"/>
        <v>1</v>
      </c>
    </row>
    <row r="1162" spans="1:7">
      <c r="A1162" s="42">
        <v>1292</v>
      </c>
      <c r="B1162" s="64" t="s">
        <v>1601</v>
      </c>
      <c r="C1162" s="50" t="s">
        <v>19</v>
      </c>
      <c r="D1162" s="66" t="s">
        <v>19</v>
      </c>
      <c r="E1162" s="42" t="s">
        <v>19</v>
      </c>
      <c r="F1162" s="42" t="b">
        <f t="shared" si="38"/>
        <v>1</v>
      </c>
      <c r="G1162" s="42" t="b">
        <f t="shared" si="39"/>
        <v>1</v>
      </c>
    </row>
    <row r="1163" spans="1:7">
      <c r="A1163" s="42">
        <v>1293</v>
      </c>
      <c r="B1163" s="64" t="s">
        <v>1602</v>
      </c>
      <c r="C1163" s="50" t="s">
        <v>19</v>
      </c>
      <c r="D1163" s="66" t="s">
        <v>19</v>
      </c>
      <c r="E1163" s="42" t="s">
        <v>19</v>
      </c>
      <c r="F1163" s="42" t="b">
        <f t="shared" si="38"/>
        <v>1</v>
      </c>
      <c r="G1163" s="42" t="b">
        <f t="shared" si="39"/>
        <v>1</v>
      </c>
    </row>
    <row r="1164" spans="1:7">
      <c r="A1164" s="42">
        <v>1294</v>
      </c>
      <c r="B1164" s="64" t="s">
        <v>1603</v>
      </c>
      <c r="C1164" s="50" t="s">
        <v>19</v>
      </c>
      <c r="D1164" s="66" t="s">
        <v>19</v>
      </c>
      <c r="E1164" s="42" t="s">
        <v>19</v>
      </c>
      <c r="F1164" s="42" t="b">
        <f t="shared" si="38"/>
        <v>1</v>
      </c>
      <c r="G1164" s="42" t="b">
        <f t="shared" si="39"/>
        <v>1</v>
      </c>
    </row>
    <row r="1165" spans="1:7">
      <c r="A1165" s="42">
        <v>1295</v>
      </c>
      <c r="B1165" s="64" t="s">
        <v>1604</v>
      </c>
      <c r="C1165" s="50" t="s">
        <v>19</v>
      </c>
      <c r="D1165" s="66" t="s">
        <v>19</v>
      </c>
      <c r="E1165" s="42" t="s">
        <v>19</v>
      </c>
      <c r="F1165" s="42" t="b">
        <f t="shared" si="38"/>
        <v>1</v>
      </c>
      <c r="G1165" s="42" t="b">
        <f t="shared" si="39"/>
        <v>1</v>
      </c>
    </row>
    <row r="1166" spans="1:7">
      <c r="A1166" s="42">
        <v>1296</v>
      </c>
      <c r="B1166" s="64" t="s">
        <v>1605</v>
      </c>
      <c r="C1166" s="50" t="s">
        <v>19</v>
      </c>
      <c r="D1166" s="66" t="s">
        <v>19</v>
      </c>
      <c r="E1166" s="42" t="s">
        <v>19</v>
      </c>
      <c r="F1166" s="42" t="b">
        <f t="shared" si="38"/>
        <v>1</v>
      </c>
      <c r="G1166" s="42" t="b">
        <f t="shared" si="39"/>
        <v>1</v>
      </c>
    </row>
    <row r="1167" spans="1:7">
      <c r="A1167" s="42">
        <v>1297</v>
      </c>
      <c r="B1167" s="64" t="s">
        <v>1607</v>
      </c>
      <c r="C1167" s="50" t="s">
        <v>19</v>
      </c>
      <c r="D1167" s="66" t="s">
        <v>19</v>
      </c>
      <c r="E1167" s="42" t="s">
        <v>19</v>
      </c>
      <c r="F1167" s="42" t="b">
        <f t="shared" si="38"/>
        <v>1</v>
      </c>
      <c r="G1167" s="42" t="b">
        <f t="shared" si="39"/>
        <v>1</v>
      </c>
    </row>
    <row r="1168" spans="1:7">
      <c r="A1168" s="42">
        <v>1298</v>
      </c>
      <c r="B1168" s="64" t="s">
        <v>1608</v>
      </c>
      <c r="C1168" s="50" t="s">
        <v>19</v>
      </c>
      <c r="D1168" s="66" t="s">
        <v>19</v>
      </c>
      <c r="E1168" s="42" t="s">
        <v>19</v>
      </c>
      <c r="F1168" s="42" t="b">
        <f t="shared" si="38"/>
        <v>1</v>
      </c>
      <c r="G1168" s="42" t="b">
        <f t="shared" si="39"/>
        <v>1</v>
      </c>
    </row>
    <row r="1169" spans="1:8">
      <c r="A1169" s="42">
        <v>1299</v>
      </c>
      <c r="B1169" s="64" t="s">
        <v>1609</v>
      </c>
      <c r="C1169" s="50" t="s">
        <v>19</v>
      </c>
      <c r="D1169" s="66" t="s">
        <v>19</v>
      </c>
      <c r="E1169" s="42" t="s">
        <v>19</v>
      </c>
      <c r="F1169" s="42" t="b">
        <f t="shared" si="38"/>
        <v>1</v>
      </c>
      <c r="G1169" s="42" t="b">
        <f t="shared" si="39"/>
        <v>1</v>
      </c>
    </row>
    <row r="1170" spans="1:8">
      <c r="A1170" s="42">
        <v>1300</v>
      </c>
      <c r="B1170" s="64" t="s">
        <v>1610</v>
      </c>
      <c r="C1170" s="50" t="s">
        <v>19</v>
      </c>
      <c r="D1170" s="66" t="s">
        <v>19</v>
      </c>
      <c r="E1170" s="42" t="s">
        <v>19</v>
      </c>
      <c r="F1170" s="42" t="b">
        <f t="shared" si="38"/>
        <v>1</v>
      </c>
      <c r="G1170" s="42" t="b">
        <f t="shared" si="39"/>
        <v>1</v>
      </c>
    </row>
    <row r="1171" spans="1:8">
      <c r="A1171" s="42">
        <v>1301</v>
      </c>
      <c r="B1171" s="64" t="s">
        <v>1611</v>
      </c>
      <c r="C1171" s="50" t="s">
        <v>19</v>
      </c>
      <c r="D1171" s="66" t="s">
        <v>19</v>
      </c>
      <c r="E1171" s="42" t="s">
        <v>19</v>
      </c>
      <c r="F1171" s="42" t="b">
        <f t="shared" si="38"/>
        <v>1</v>
      </c>
      <c r="G1171" s="42" t="b">
        <f t="shared" si="39"/>
        <v>1</v>
      </c>
    </row>
    <row r="1172" spans="1:8">
      <c r="A1172" s="42">
        <v>1302</v>
      </c>
      <c r="B1172" s="64" t="s">
        <v>1613</v>
      </c>
      <c r="C1172" s="50" t="s">
        <v>19</v>
      </c>
      <c r="D1172" s="66" t="s">
        <v>19</v>
      </c>
      <c r="E1172" s="42" t="s">
        <v>19</v>
      </c>
      <c r="F1172" s="42" t="b">
        <f t="shared" si="38"/>
        <v>1</v>
      </c>
      <c r="G1172" s="42" t="b">
        <f t="shared" si="39"/>
        <v>1</v>
      </c>
    </row>
    <row r="1173" spans="1:8">
      <c r="A1173" s="42">
        <v>1303</v>
      </c>
      <c r="B1173" s="64" t="s">
        <v>1614</v>
      </c>
      <c r="C1173" s="50" t="s">
        <v>1714</v>
      </c>
      <c r="D1173" s="66" t="s">
        <v>19</v>
      </c>
      <c r="E1173" s="42" t="s">
        <v>19</v>
      </c>
      <c r="F1173" s="42" t="b">
        <f t="shared" si="38"/>
        <v>0</v>
      </c>
      <c r="G1173" s="42" t="b">
        <f t="shared" si="39"/>
        <v>1</v>
      </c>
    </row>
    <row r="1174" spans="1:8">
      <c r="A1174" s="42">
        <v>1304</v>
      </c>
      <c r="B1174" s="64" t="s">
        <v>1616</v>
      </c>
      <c r="C1174" s="50" t="s">
        <v>19</v>
      </c>
      <c r="D1174" s="66" t="s">
        <v>19</v>
      </c>
      <c r="E1174" s="42" t="s">
        <v>19</v>
      </c>
      <c r="F1174" s="42" t="b">
        <f t="shared" si="38"/>
        <v>1</v>
      </c>
      <c r="G1174" s="42" t="b">
        <f t="shared" si="39"/>
        <v>1</v>
      </c>
    </row>
    <row r="1175" spans="1:8">
      <c r="A1175" s="42">
        <v>1305</v>
      </c>
      <c r="B1175" s="64" t="s">
        <v>1617</v>
      </c>
      <c r="C1175" s="50" t="s">
        <v>19</v>
      </c>
      <c r="D1175" s="66" t="s">
        <v>19</v>
      </c>
      <c r="E1175" s="42" t="s">
        <v>19</v>
      </c>
      <c r="F1175" s="42" t="b">
        <f t="shared" si="38"/>
        <v>1</v>
      </c>
      <c r="G1175" s="42" t="b">
        <f t="shared" si="39"/>
        <v>1</v>
      </c>
    </row>
    <row r="1176" spans="1:8">
      <c r="A1176" s="42">
        <v>1306</v>
      </c>
      <c r="B1176" s="64" t="s">
        <v>1618</v>
      </c>
      <c r="C1176" s="50" t="s">
        <v>19</v>
      </c>
      <c r="D1176" s="66" t="s">
        <v>19</v>
      </c>
      <c r="E1176" s="42" t="s">
        <v>19</v>
      </c>
      <c r="F1176" s="42" t="b">
        <f t="shared" si="38"/>
        <v>1</v>
      </c>
      <c r="G1176" s="42" t="b">
        <f t="shared" si="39"/>
        <v>1</v>
      </c>
    </row>
    <row r="1177" spans="1:8">
      <c r="A1177" s="42">
        <v>1307</v>
      </c>
      <c r="B1177" s="64" t="s">
        <v>1619</v>
      </c>
      <c r="C1177" s="50" t="s">
        <v>23</v>
      </c>
      <c r="D1177" s="66" t="s">
        <v>23</v>
      </c>
      <c r="E1177" s="42" t="s">
        <v>23</v>
      </c>
      <c r="F1177" s="42" t="b">
        <f t="shared" si="38"/>
        <v>1</v>
      </c>
      <c r="G1177" s="42" t="b">
        <f t="shared" si="39"/>
        <v>1</v>
      </c>
      <c r="H1177" s="42" t="s">
        <v>19</v>
      </c>
    </row>
    <row r="1178" spans="1:8">
      <c r="A1178" s="42">
        <v>1308</v>
      </c>
      <c r="B1178" s="64" t="s">
        <v>1119</v>
      </c>
      <c r="C1178" s="50" t="s">
        <v>19</v>
      </c>
      <c r="D1178" s="66" t="s">
        <v>19</v>
      </c>
      <c r="E1178" s="42" t="s">
        <v>19</v>
      </c>
      <c r="F1178" s="42" t="b">
        <f t="shared" si="38"/>
        <v>1</v>
      </c>
      <c r="G1178" s="42" t="b">
        <f t="shared" si="39"/>
        <v>1</v>
      </c>
    </row>
    <row r="1179" spans="1:8">
      <c r="A1179" s="42">
        <v>1309</v>
      </c>
      <c r="B1179" s="64" t="s">
        <v>1621</v>
      </c>
      <c r="C1179" s="50" t="s">
        <v>19</v>
      </c>
      <c r="D1179" s="66" t="s">
        <v>19</v>
      </c>
      <c r="E1179" s="42" t="s">
        <v>19</v>
      </c>
      <c r="F1179" s="42" t="b">
        <f t="shared" si="38"/>
        <v>1</v>
      </c>
      <c r="G1179" s="42" t="b">
        <f t="shared" si="39"/>
        <v>1</v>
      </c>
    </row>
    <row r="1180" spans="1:8">
      <c r="A1180" s="42">
        <v>1310</v>
      </c>
      <c r="B1180" s="64" t="s">
        <v>1622</v>
      </c>
      <c r="C1180" s="50" t="s">
        <v>19</v>
      </c>
      <c r="D1180" s="66" t="s">
        <v>19</v>
      </c>
      <c r="E1180" s="42" t="s">
        <v>19</v>
      </c>
      <c r="F1180" s="42" t="b">
        <f t="shared" si="38"/>
        <v>1</v>
      </c>
      <c r="G1180" s="42" t="b">
        <f t="shared" si="39"/>
        <v>1</v>
      </c>
    </row>
    <row r="1181" spans="1:8">
      <c r="A1181" s="42">
        <v>1311</v>
      </c>
      <c r="B1181" s="64" t="s">
        <v>1623</v>
      </c>
      <c r="C1181" s="50" t="s">
        <v>19</v>
      </c>
      <c r="D1181" s="66" t="s">
        <v>19</v>
      </c>
      <c r="E1181" s="42" t="s">
        <v>19</v>
      </c>
      <c r="F1181" s="42" t="b">
        <f t="shared" si="38"/>
        <v>1</v>
      </c>
      <c r="G1181" s="42" t="b">
        <f t="shared" si="39"/>
        <v>1</v>
      </c>
    </row>
    <row r="1182" spans="1:8">
      <c r="A1182" s="42">
        <v>1312</v>
      </c>
      <c r="B1182" s="64" t="s">
        <v>1624</v>
      </c>
      <c r="C1182" s="50" t="s">
        <v>1714</v>
      </c>
      <c r="D1182" s="66" t="s">
        <v>19</v>
      </c>
      <c r="E1182" s="42" t="s">
        <v>19</v>
      </c>
      <c r="F1182" s="42" t="b">
        <f t="shared" si="38"/>
        <v>0</v>
      </c>
      <c r="G1182" s="42" t="b">
        <f t="shared" si="39"/>
        <v>1</v>
      </c>
    </row>
    <row r="1183" spans="1:8">
      <c r="A1183" s="42">
        <v>1313</v>
      </c>
      <c r="B1183" s="64" t="s">
        <v>1359</v>
      </c>
      <c r="C1183" s="50" t="s">
        <v>19</v>
      </c>
      <c r="D1183" s="66" t="s">
        <v>19</v>
      </c>
      <c r="E1183" s="42" t="s">
        <v>19</v>
      </c>
      <c r="F1183" s="42" t="b">
        <f t="shared" si="38"/>
        <v>1</v>
      </c>
      <c r="G1183" s="42" t="b">
        <f t="shared" si="39"/>
        <v>1</v>
      </c>
    </row>
    <row r="1184" spans="1:8">
      <c r="A1184" s="42">
        <v>1314</v>
      </c>
      <c r="B1184" s="64" t="s">
        <v>1626</v>
      </c>
      <c r="C1184" s="50" t="s">
        <v>19</v>
      </c>
      <c r="D1184" s="66" t="s">
        <v>19</v>
      </c>
      <c r="E1184" s="42" t="s">
        <v>19</v>
      </c>
      <c r="F1184" s="42" t="b">
        <f t="shared" si="38"/>
        <v>1</v>
      </c>
      <c r="G1184" s="42" t="b">
        <f t="shared" si="39"/>
        <v>1</v>
      </c>
    </row>
    <row r="1185" spans="1:7">
      <c r="A1185" s="42">
        <v>1315</v>
      </c>
      <c r="B1185" s="64" t="s">
        <v>1627</v>
      </c>
      <c r="C1185" s="50" t="s">
        <v>19</v>
      </c>
      <c r="D1185" s="66" t="s">
        <v>19</v>
      </c>
      <c r="E1185" s="42" t="s">
        <v>19</v>
      </c>
      <c r="F1185" s="42" t="b">
        <f t="shared" si="38"/>
        <v>1</v>
      </c>
      <c r="G1185" s="42" t="b">
        <f t="shared" si="39"/>
        <v>1</v>
      </c>
    </row>
    <row r="1186" spans="1:7">
      <c r="A1186" s="42">
        <v>1316</v>
      </c>
      <c r="B1186" s="64" t="s">
        <v>1628</v>
      </c>
      <c r="C1186" s="50" t="s">
        <v>19</v>
      </c>
      <c r="D1186" s="66" t="s">
        <v>19</v>
      </c>
      <c r="E1186" s="42" t="s">
        <v>19</v>
      </c>
      <c r="F1186" s="42" t="b">
        <f t="shared" si="38"/>
        <v>1</v>
      </c>
      <c r="G1186" s="42" t="b">
        <f t="shared" si="39"/>
        <v>1</v>
      </c>
    </row>
    <row r="1187" spans="1:7">
      <c r="A1187" s="42">
        <v>1317</v>
      </c>
      <c r="B1187" s="64" t="s">
        <v>1629</v>
      </c>
      <c r="C1187" s="50" t="s">
        <v>19</v>
      </c>
      <c r="D1187" s="66" t="s">
        <v>19</v>
      </c>
      <c r="E1187" s="42" t="s">
        <v>19</v>
      </c>
      <c r="F1187" s="42" t="b">
        <f t="shared" si="38"/>
        <v>1</v>
      </c>
      <c r="G1187" s="42" t="b">
        <f t="shared" si="39"/>
        <v>1</v>
      </c>
    </row>
    <row r="1188" spans="1:7">
      <c r="A1188" s="42">
        <v>1318</v>
      </c>
      <c r="B1188" s="64" t="s">
        <v>1630</v>
      </c>
      <c r="C1188" s="50" t="s">
        <v>19</v>
      </c>
      <c r="D1188" s="66" t="s">
        <v>19</v>
      </c>
      <c r="E1188" s="42" t="s">
        <v>19</v>
      </c>
      <c r="F1188" s="42" t="b">
        <f t="shared" si="38"/>
        <v>1</v>
      </c>
      <c r="G1188" s="42" t="b">
        <f t="shared" si="39"/>
        <v>1</v>
      </c>
    </row>
    <row r="1189" spans="1:7">
      <c r="A1189" s="42">
        <v>1319</v>
      </c>
      <c r="B1189" s="64" t="s">
        <v>1631</v>
      </c>
      <c r="C1189" s="50" t="s">
        <v>19</v>
      </c>
      <c r="D1189" s="66" t="s">
        <v>19</v>
      </c>
      <c r="E1189" s="42" t="s">
        <v>19</v>
      </c>
      <c r="F1189" s="42" t="b">
        <f t="shared" si="38"/>
        <v>1</v>
      </c>
      <c r="G1189" s="42" t="b">
        <f t="shared" si="39"/>
        <v>1</v>
      </c>
    </row>
    <row r="1190" spans="1:7">
      <c r="A1190" s="42">
        <v>1320</v>
      </c>
      <c r="B1190" s="64" t="s">
        <v>606</v>
      </c>
      <c r="C1190" s="50" t="s">
        <v>19</v>
      </c>
      <c r="D1190" s="66" t="s">
        <v>19</v>
      </c>
      <c r="E1190" s="42" t="s">
        <v>19</v>
      </c>
      <c r="F1190" s="42" t="b">
        <f t="shared" si="38"/>
        <v>1</v>
      </c>
      <c r="G1190" s="42" t="b">
        <f t="shared" si="39"/>
        <v>1</v>
      </c>
    </row>
    <row r="1191" spans="1:7">
      <c r="A1191" s="42">
        <v>1321</v>
      </c>
      <c r="B1191" s="64" t="s">
        <v>1634</v>
      </c>
      <c r="C1191" s="50" t="s">
        <v>19</v>
      </c>
      <c r="D1191" s="66" t="s">
        <v>19</v>
      </c>
      <c r="E1191" s="42" t="s">
        <v>19</v>
      </c>
      <c r="F1191" s="42" t="b">
        <f t="shared" si="38"/>
        <v>1</v>
      </c>
      <c r="G1191" s="42" t="b">
        <f t="shared" si="39"/>
        <v>1</v>
      </c>
    </row>
    <row r="1192" spans="1:7">
      <c r="A1192" s="42">
        <v>1322</v>
      </c>
      <c r="B1192" s="64" t="s">
        <v>1635</v>
      </c>
      <c r="C1192" s="50" t="s">
        <v>19</v>
      </c>
      <c r="D1192" s="66" t="s">
        <v>19</v>
      </c>
      <c r="E1192" s="42" t="s">
        <v>19</v>
      </c>
      <c r="F1192" s="42" t="b">
        <f t="shared" si="38"/>
        <v>1</v>
      </c>
      <c r="G1192" s="42" t="b">
        <f t="shared" si="39"/>
        <v>1</v>
      </c>
    </row>
    <row r="1193" spans="1:7">
      <c r="A1193" s="42">
        <v>1323</v>
      </c>
      <c r="B1193" s="64" t="s">
        <v>1636</v>
      </c>
      <c r="C1193" s="50" t="s">
        <v>19</v>
      </c>
      <c r="D1193" s="66" t="s">
        <v>19</v>
      </c>
      <c r="E1193" s="42" t="s">
        <v>19</v>
      </c>
      <c r="F1193" s="42" t="b">
        <f t="shared" si="38"/>
        <v>1</v>
      </c>
      <c r="G1193" s="42" t="b">
        <f t="shared" si="39"/>
        <v>1</v>
      </c>
    </row>
    <row r="1194" spans="1:7">
      <c r="A1194" s="42">
        <v>1325</v>
      </c>
      <c r="B1194" s="64" t="s">
        <v>1638</v>
      </c>
      <c r="C1194" s="50" t="s">
        <v>19</v>
      </c>
      <c r="D1194" s="66" t="s">
        <v>19</v>
      </c>
      <c r="E1194" s="42" t="s">
        <v>19</v>
      </c>
      <c r="F1194" s="42" t="b">
        <f t="shared" ref="F1194:F1255" si="40">C1194=D1194</f>
        <v>1</v>
      </c>
      <c r="G1194" s="42" t="b">
        <f t="shared" ref="G1194:G1255" si="41">D1194=E1194</f>
        <v>1</v>
      </c>
    </row>
    <row r="1195" spans="1:7">
      <c r="A1195" s="42">
        <v>1326</v>
      </c>
      <c r="B1195" s="64" t="s">
        <v>1639</v>
      </c>
      <c r="C1195" s="50" t="s">
        <v>19</v>
      </c>
      <c r="D1195" s="66" t="s">
        <v>19</v>
      </c>
      <c r="E1195" s="42" t="s">
        <v>19</v>
      </c>
      <c r="F1195" s="42" t="b">
        <f t="shared" si="40"/>
        <v>1</v>
      </c>
      <c r="G1195" s="42" t="b">
        <f t="shared" si="41"/>
        <v>1</v>
      </c>
    </row>
    <row r="1196" spans="1:7">
      <c r="A1196" s="42">
        <v>1327</v>
      </c>
      <c r="B1196" s="64" t="s">
        <v>1640</v>
      </c>
      <c r="C1196" s="50" t="s">
        <v>19</v>
      </c>
      <c r="D1196" s="66" t="s">
        <v>19</v>
      </c>
      <c r="E1196" s="42" t="s">
        <v>19</v>
      </c>
      <c r="F1196" s="42" t="b">
        <f t="shared" si="40"/>
        <v>1</v>
      </c>
      <c r="G1196" s="42" t="b">
        <f t="shared" si="41"/>
        <v>1</v>
      </c>
    </row>
    <row r="1197" spans="1:7">
      <c r="A1197" s="42">
        <v>1328</v>
      </c>
      <c r="B1197" s="64" t="s">
        <v>1641</v>
      </c>
      <c r="C1197" s="50" t="s">
        <v>19</v>
      </c>
      <c r="D1197" s="66" t="s">
        <v>19</v>
      </c>
      <c r="E1197" s="42" t="s">
        <v>19</v>
      </c>
      <c r="F1197" s="42" t="b">
        <f t="shared" si="40"/>
        <v>1</v>
      </c>
      <c r="G1197" s="42" t="b">
        <f t="shared" si="41"/>
        <v>1</v>
      </c>
    </row>
    <row r="1198" spans="1:7">
      <c r="A1198" s="42">
        <v>1329</v>
      </c>
      <c r="B1198" s="64" t="s">
        <v>1642</v>
      </c>
      <c r="C1198" s="50" t="s">
        <v>19</v>
      </c>
      <c r="D1198" s="66" t="s">
        <v>19</v>
      </c>
      <c r="E1198" s="42" t="s">
        <v>19</v>
      </c>
      <c r="F1198" s="42" t="b">
        <f t="shared" si="40"/>
        <v>1</v>
      </c>
      <c r="G1198" s="42" t="b">
        <f t="shared" si="41"/>
        <v>1</v>
      </c>
    </row>
    <row r="1199" spans="1:7">
      <c r="A1199" s="42">
        <v>1330</v>
      </c>
      <c r="B1199" s="64" t="s">
        <v>1643</v>
      </c>
      <c r="C1199" s="50" t="s">
        <v>19</v>
      </c>
      <c r="D1199" s="66" t="s">
        <v>19</v>
      </c>
      <c r="E1199" s="42" t="s">
        <v>19</v>
      </c>
      <c r="F1199" s="42" t="b">
        <f t="shared" si="40"/>
        <v>1</v>
      </c>
      <c r="G1199" s="42" t="b">
        <f t="shared" si="41"/>
        <v>1</v>
      </c>
    </row>
    <row r="1200" spans="1:7">
      <c r="A1200" s="42">
        <v>1331</v>
      </c>
      <c r="B1200" s="64" t="s">
        <v>1644</v>
      </c>
      <c r="C1200" s="50" t="s">
        <v>19</v>
      </c>
      <c r="D1200" s="66" t="s">
        <v>19</v>
      </c>
      <c r="E1200" s="42" t="s">
        <v>19</v>
      </c>
      <c r="F1200" s="42" t="b">
        <f t="shared" si="40"/>
        <v>1</v>
      </c>
      <c r="G1200" s="42" t="b">
        <f t="shared" si="41"/>
        <v>1</v>
      </c>
    </row>
    <row r="1201" spans="1:8">
      <c r="A1201" s="42">
        <v>1332</v>
      </c>
      <c r="B1201" s="64" t="s">
        <v>1645</v>
      </c>
      <c r="C1201" s="50" t="s">
        <v>19</v>
      </c>
      <c r="D1201" s="66" t="s">
        <v>19</v>
      </c>
      <c r="E1201" s="42" t="s">
        <v>19</v>
      </c>
      <c r="F1201" s="42" t="b">
        <f t="shared" si="40"/>
        <v>1</v>
      </c>
      <c r="G1201" s="42" t="b">
        <f t="shared" si="41"/>
        <v>1</v>
      </c>
    </row>
    <row r="1202" spans="1:8">
      <c r="A1202" s="42">
        <v>1333</v>
      </c>
      <c r="B1202" s="64" t="s">
        <v>1646</v>
      </c>
      <c r="C1202" s="50" t="s">
        <v>19</v>
      </c>
      <c r="D1202" s="66" t="s">
        <v>19</v>
      </c>
      <c r="E1202" s="42" t="s">
        <v>19</v>
      </c>
      <c r="F1202" s="42" t="b">
        <f t="shared" si="40"/>
        <v>1</v>
      </c>
      <c r="G1202" s="42" t="b">
        <f t="shared" si="41"/>
        <v>1</v>
      </c>
    </row>
    <row r="1203" spans="1:8">
      <c r="A1203" s="42">
        <v>1334</v>
      </c>
      <c r="B1203" s="64" t="s">
        <v>1647</v>
      </c>
      <c r="C1203" s="50" t="s">
        <v>19</v>
      </c>
      <c r="D1203" s="66" t="s">
        <v>19</v>
      </c>
      <c r="E1203" s="42" t="s">
        <v>19</v>
      </c>
      <c r="F1203" s="42" t="b">
        <f t="shared" si="40"/>
        <v>1</v>
      </c>
      <c r="G1203" s="42" t="b">
        <f t="shared" si="41"/>
        <v>1</v>
      </c>
    </row>
    <row r="1204" spans="1:8">
      <c r="A1204" s="42">
        <v>1335</v>
      </c>
      <c r="B1204" s="64" t="s">
        <v>1648</v>
      </c>
      <c r="C1204" s="50" t="s">
        <v>19</v>
      </c>
      <c r="D1204" s="66" t="s">
        <v>19</v>
      </c>
      <c r="E1204" s="42" t="s">
        <v>19</v>
      </c>
      <c r="F1204" s="42" t="b">
        <f t="shared" si="40"/>
        <v>1</v>
      </c>
      <c r="G1204" s="42" t="b">
        <f t="shared" si="41"/>
        <v>1</v>
      </c>
    </row>
    <row r="1205" spans="1:8">
      <c r="A1205" s="42">
        <v>1336</v>
      </c>
      <c r="B1205" s="64" t="s">
        <v>1649</v>
      </c>
      <c r="C1205" s="50" t="s">
        <v>19</v>
      </c>
      <c r="D1205" s="66" t="s">
        <v>19</v>
      </c>
      <c r="E1205" s="42" t="s">
        <v>19</v>
      </c>
      <c r="F1205" s="42" t="b">
        <f t="shared" si="40"/>
        <v>1</v>
      </c>
      <c r="G1205" s="42" t="b">
        <f t="shared" si="41"/>
        <v>1</v>
      </c>
    </row>
    <row r="1206" spans="1:8">
      <c r="A1206" s="42">
        <v>1337</v>
      </c>
      <c r="B1206" s="64" t="s">
        <v>1650</v>
      </c>
      <c r="C1206" s="50" t="s">
        <v>19</v>
      </c>
      <c r="D1206" s="66" t="s">
        <v>19</v>
      </c>
      <c r="E1206" s="42" t="s">
        <v>19</v>
      </c>
      <c r="F1206" s="42" t="b">
        <f t="shared" si="40"/>
        <v>1</v>
      </c>
      <c r="G1206" s="42" t="b">
        <f t="shared" si="41"/>
        <v>1</v>
      </c>
    </row>
    <row r="1207" spans="1:8">
      <c r="A1207" s="42">
        <v>1338</v>
      </c>
      <c r="B1207" s="64" t="s">
        <v>1651</v>
      </c>
      <c r="C1207" s="50" t="s">
        <v>23</v>
      </c>
      <c r="D1207" s="66" t="s">
        <v>23</v>
      </c>
      <c r="E1207" s="42" t="s">
        <v>23</v>
      </c>
      <c r="F1207" s="42" t="b">
        <f t="shared" si="40"/>
        <v>1</v>
      </c>
      <c r="G1207" s="42" t="b">
        <f t="shared" si="41"/>
        <v>1</v>
      </c>
      <c r="H1207" s="42" t="s">
        <v>23</v>
      </c>
    </row>
    <row r="1208" spans="1:8">
      <c r="A1208" s="42">
        <v>1339</v>
      </c>
      <c r="B1208" s="64" t="s">
        <v>453</v>
      </c>
      <c r="C1208" s="50" t="s">
        <v>19</v>
      </c>
      <c r="D1208" s="66" t="s">
        <v>19</v>
      </c>
      <c r="E1208" s="42" t="s">
        <v>19</v>
      </c>
      <c r="F1208" s="42" t="b">
        <f t="shared" si="40"/>
        <v>1</v>
      </c>
      <c r="G1208" s="42" t="b">
        <f t="shared" si="41"/>
        <v>1</v>
      </c>
    </row>
    <row r="1209" spans="1:8">
      <c r="A1209" s="42">
        <v>1340</v>
      </c>
      <c r="B1209" s="64" t="s">
        <v>1655</v>
      </c>
      <c r="C1209" s="50" t="s">
        <v>19</v>
      </c>
      <c r="D1209" s="66" t="s">
        <v>19</v>
      </c>
      <c r="E1209" s="42" t="s">
        <v>19</v>
      </c>
      <c r="F1209" s="42" t="b">
        <f t="shared" si="40"/>
        <v>1</v>
      </c>
      <c r="G1209" s="42" t="b">
        <f t="shared" si="41"/>
        <v>1</v>
      </c>
    </row>
    <row r="1210" spans="1:8">
      <c r="A1210" s="42">
        <v>1341</v>
      </c>
      <c r="B1210" s="64" t="s">
        <v>1656</v>
      </c>
      <c r="C1210" s="50" t="s">
        <v>19</v>
      </c>
      <c r="D1210" s="66" t="s">
        <v>19</v>
      </c>
      <c r="E1210" s="42" t="s">
        <v>19</v>
      </c>
      <c r="F1210" s="42" t="b">
        <f t="shared" si="40"/>
        <v>1</v>
      </c>
      <c r="G1210" s="42" t="b">
        <f t="shared" si="41"/>
        <v>1</v>
      </c>
    </row>
    <row r="1211" spans="1:8">
      <c r="A1211" s="42">
        <v>1342</v>
      </c>
      <c r="B1211" s="64" t="s">
        <v>1657</v>
      </c>
      <c r="C1211" s="50" t="s">
        <v>19</v>
      </c>
      <c r="D1211" s="66" t="s">
        <v>19</v>
      </c>
      <c r="E1211" s="42" t="s">
        <v>19</v>
      </c>
      <c r="F1211" s="42" t="b">
        <f t="shared" si="40"/>
        <v>1</v>
      </c>
      <c r="G1211" s="42" t="b">
        <f t="shared" si="41"/>
        <v>1</v>
      </c>
    </row>
    <row r="1212" spans="1:8">
      <c r="A1212" s="42">
        <v>1343</v>
      </c>
      <c r="B1212" s="64" t="s">
        <v>1658</v>
      </c>
      <c r="C1212" s="50" t="s">
        <v>19</v>
      </c>
      <c r="D1212" s="66" t="s">
        <v>19</v>
      </c>
      <c r="E1212" s="42" t="s">
        <v>19</v>
      </c>
      <c r="F1212" s="42" t="b">
        <f t="shared" si="40"/>
        <v>1</v>
      </c>
      <c r="G1212" s="42" t="b">
        <f t="shared" si="41"/>
        <v>1</v>
      </c>
    </row>
    <row r="1213" spans="1:8">
      <c r="A1213" s="42">
        <v>1345</v>
      </c>
      <c r="B1213" s="64" t="s">
        <v>1660</v>
      </c>
      <c r="C1213" s="50" t="s">
        <v>19</v>
      </c>
      <c r="D1213" s="66" t="s">
        <v>19</v>
      </c>
      <c r="E1213" s="42" t="s">
        <v>19</v>
      </c>
      <c r="F1213" s="42" t="b">
        <f t="shared" si="40"/>
        <v>1</v>
      </c>
      <c r="G1213" s="42" t="b">
        <f t="shared" si="41"/>
        <v>1</v>
      </c>
    </row>
    <row r="1214" spans="1:8">
      <c r="A1214" s="42">
        <v>1346</v>
      </c>
      <c r="B1214" s="64" t="s">
        <v>1661</v>
      </c>
      <c r="C1214" s="50" t="s">
        <v>19</v>
      </c>
      <c r="D1214" s="66" t="s">
        <v>19</v>
      </c>
      <c r="E1214" s="42" t="s">
        <v>19</v>
      </c>
      <c r="F1214" s="42" t="b">
        <f t="shared" si="40"/>
        <v>1</v>
      </c>
      <c r="G1214" s="42" t="b">
        <f t="shared" si="41"/>
        <v>1</v>
      </c>
    </row>
    <row r="1215" spans="1:8">
      <c r="A1215" s="42">
        <v>1347</v>
      </c>
      <c r="B1215" s="64" t="s">
        <v>1662</v>
      </c>
      <c r="C1215" s="50" t="s">
        <v>19</v>
      </c>
      <c r="D1215" s="66" t="s">
        <v>19</v>
      </c>
      <c r="E1215" s="42" t="s">
        <v>19</v>
      </c>
      <c r="F1215" s="42" t="b">
        <f t="shared" si="40"/>
        <v>1</v>
      </c>
      <c r="G1215" s="42" t="b">
        <f t="shared" si="41"/>
        <v>1</v>
      </c>
    </row>
    <row r="1216" spans="1:8">
      <c r="A1216" s="42">
        <v>1348</v>
      </c>
      <c r="B1216" s="64" t="s">
        <v>1664</v>
      </c>
      <c r="C1216" s="50" t="s">
        <v>19</v>
      </c>
      <c r="D1216" s="66" t="s">
        <v>19</v>
      </c>
      <c r="E1216" s="42" t="s">
        <v>19</v>
      </c>
      <c r="F1216" s="42" t="b">
        <f t="shared" si="40"/>
        <v>1</v>
      </c>
      <c r="G1216" s="42" t="b">
        <f t="shared" si="41"/>
        <v>1</v>
      </c>
    </row>
    <row r="1217" spans="1:8">
      <c r="A1217" s="42">
        <v>1349</v>
      </c>
      <c r="B1217" s="64" t="s">
        <v>1665</v>
      </c>
      <c r="C1217" s="50" t="s">
        <v>19</v>
      </c>
      <c r="D1217" s="66" t="s">
        <v>19</v>
      </c>
      <c r="E1217" s="42" t="s">
        <v>19</v>
      </c>
      <c r="F1217" s="42" t="b">
        <f t="shared" si="40"/>
        <v>1</v>
      </c>
      <c r="G1217" s="42" t="b">
        <f t="shared" si="41"/>
        <v>1</v>
      </c>
    </row>
    <row r="1218" spans="1:8">
      <c r="A1218" s="42">
        <v>1350</v>
      </c>
      <c r="B1218" s="64" t="s">
        <v>1666</v>
      </c>
      <c r="C1218" s="50" t="s">
        <v>19</v>
      </c>
      <c r="D1218" s="66" t="s">
        <v>19</v>
      </c>
      <c r="E1218" s="42" t="s">
        <v>19</v>
      </c>
      <c r="F1218" s="42" t="b">
        <f t="shared" si="40"/>
        <v>1</v>
      </c>
      <c r="G1218" s="42" t="b">
        <f t="shared" si="41"/>
        <v>1</v>
      </c>
    </row>
    <row r="1219" spans="1:8">
      <c r="A1219" s="42">
        <v>1351</v>
      </c>
      <c r="B1219" s="64" t="s">
        <v>1667</v>
      </c>
      <c r="C1219" s="50" t="s">
        <v>19</v>
      </c>
      <c r="D1219" s="66" t="s">
        <v>19</v>
      </c>
      <c r="E1219" s="42" t="s">
        <v>19</v>
      </c>
      <c r="F1219" s="42" t="b">
        <f t="shared" si="40"/>
        <v>1</v>
      </c>
      <c r="G1219" s="42" t="b">
        <f t="shared" si="41"/>
        <v>1</v>
      </c>
    </row>
    <row r="1220" spans="1:8">
      <c r="A1220" s="42">
        <v>1352</v>
      </c>
      <c r="B1220" s="64" t="s">
        <v>1668</v>
      </c>
      <c r="C1220" s="50" t="s">
        <v>19</v>
      </c>
      <c r="D1220" s="66" t="s">
        <v>19</v>
      </c>
      <c r="E1220" s="42" t="s">
        <v>19</v>
      </c>
      <c r="F1220" s="42" t="b">
        <f t="shared" si="40"/>
        <v>1</v>
      </c>
      <c r="G1220" s="42" t="b">
        <f t="shared" si="41"/>
        <v>1</v>
      </c>
    </row>
    <row r="1221" spans="1:8">
      <c r="A1221" s="42">
        <v>1353</v>
      </c>
      <c r="B1221" s="64" t="s">
        <v>1669</v>
      </c>
      <c r="C1221" s="50" t="s">
        <v>19</v>
      </c>
      <c r="D1221" s="66" t="s">
        <v>19</v>
      </c>
      <c r="E1221" s="42" t="s">
        <v>19</v>
      </c>
      <c r="F1221" s="42" t="b">
        <f t="shared" si="40"/>
        <v>1</v>
      </c>
      <c r="G1221" s="42" t="b">
        <f t="shared" si="41"/>
        <v>1</v>
      </c>
    </row>
    <row r="1222" spans="1:8">
      <c r="A1222" s="42">
        <v>1354</v>
      </c>
      <c r="B1222" s="64" t="s">
        <v>1670</v>
      </c>
      <c r="C1222" s="50" t="s">
        <v>19</v>
      </c>
      <c r="D1222" s="66" t="s">
        <v>19</v>
      </c>
      <c r="E1222" s="42" t="s">
        <v>19</v>
      </c>
      <c r="F1222" s="42" t="b">
        <f t="shared" si="40"/>
        <v>1</v>
      </c>
      <c r="G1222" s="42" t="b">
        <f t="shared" si="41"/>
        <v>1</v>
      </c>
    </row>
    <row r="1223" spans="1:8">
      <c r="A1223" s="42">
        <v>1355</v>
      </c>
      <c r="B1223" s="64" t="s">
        <v>1671</v>
      </c>
      <c r="C1223" s="50" t="s">
        <v>19</v>
      </c>
      <c r="D1223" s="66" t="s">
        <v>19</v>
      </c>
      <c r="E1223" s="42" t="s">
        <v>19</v>
      </c>
      <c r="F1223" s="42" t="b">
        <f t="shared" si="40"/>
        <v>1</v>
      </c>
      <c r="G1223" s="42" t="b">
        <f t="shared" si="41"/>
        <v>1</v>
      </c>
    </row>
    <row r="1224" spans="1:8">
      <c r="A1224" s="42">
        <v>1356</v>
      </c>
      <c r="B1224" s="64" t="s">
        <v>1672</v>
      </c>
      <c r="C1224" s="50" t="s">
        <v>19</v>
      </c>
      <c r="D1224" s="66" t="s">
        <v>19</v>
      </c>
      <c r="E1224" s="42" t="s">
        <v>19</v>
      </c>
      <c r="F1224" s="42" t="b">
        <f t="shared" si="40"/>
        <v>1</v>
      </c>
      <c r="G1224" s="42" t="b">
        <f t="shared" si="41"/>
        <v>1</v>
      </c>
    </row>
    <row r="1225" spans="1:8">
      <c r="A1225" s="42">
        <v>1357</v>
      </c>
      <c r="B1225" s="64" t="s">
        <v>1673</v>
      </c>
      <c r="C1225" s="50" t="s">
        <v>19</v>
      </c>
      <c r="D1225" s="66" t="s">
        <v>19</v>
      </c>
      <c r="E1225" s="42" t="s">
        <v>19</v>
      </c>
      <c r="F1225" s="42" t="b">
        <f t="shared" si="40"/>
        <v>1</v>
      </c>
      <c r="G1225" s="42" t="b">
        <f t="shared" si="41"/>
        <v>1</v>
      </c>
    </row>
    <row r="1226" spans="1:8">
      <c r="A1226" s="42">
        <v>1358</v>
      </c>
      <c r="B1226" s="64" t="s">
        <v>1674</v>
      </c>
      <c r="C1226" s="50" t="s">
        <v>1714</v>
      </c>
      <c r="D1226" s="66" t="s">
        <v>23</v>
      </c>
      <c r="E1226" s="42" t="s">
        <v>23</v>
      </c>
      <c r="F1226" s="42" t="b">
        <f t="shared" si="40"/>
        <v>0</v>
      </c>
      <c r="G1226" s="42" t="b">
        <f t="shared" si="41"/>
        <v>1</v>
      </c>
      <c r="H1226" s="42" t="s">
        <v>23</v>
      </c>
    </row>
    <row r="1227" spans="1:8">
      <c r="A1227" s="42">
        <v>1359</v>
      </c>
      <c r="B1227" s="64" t="s">
        <v>1676</v>
      </c>
      <c r="C1227" s="50" t="s">
        <v>19</v>
      </c>
      <c r="D1227" s="66" t="s">
        <v>19</v>
      </c>
      <c r="E1227" s="42" t="s">
        <v>19</v>
      </c>
      <c r="F1227" s="42" t="b">
        <f t="shared" si="40"/>
        <v>1</v>
      </c>
      <c r="G1227" s="42" t="b">
        <f t="shared" si="41"/>
        <v>1</v>
      </c>
    </row>
    <row r="1228" spans="1:8">
      <c r="A1228" s="42">
        <v>1360</v>
      </c>
      <c r="B1228" s="64" t="s">
        <v>1677</v>
      </c>
      <c r="C1228" s="50" t="s">
        <v>19</v>
      </c>
      <c r="D1228" s="66" t="s">
        <v>19</v>
      </c>
      <c r="E1228" s="42" t="s">
        <v>19</v>
      </c>
      <c r="F1228" s="42" t="b">
        <f t="shared" si="40"/>
        <v>1</v>
      </c>
      <c r="G1228" s="42" t="b">
        <f t="shared" si="41"/>
        <v>1</v>
      </c>
    </row>
    <row r="1229" spans="1:8">
      <c r="A1229" s="42">
        <v>1361</v>
      </c>
      <c r="B1229" s="64" t="s">
        <v>1678</v>
      </c>
      <c r="C1229" s="50" t="s">
        <v>19</v>
      </c>
      <c r="D1229" s="66" t="s">
        <v>19</v>
      </c>
      <c r="E1229" s="42" t="s">
        <v>19</v>
      </c>
      <c r="F1229" s="42" t="b">
        <f t="shared" si="40"/>
        <v>1</v>
      </c>
      <c r="G1229" s="42" t="b">
        <f t="shared" si="41"/>
        <v>1</v>
      </c>
    </row>
    <row r="1230" spans="1:8">
      <c r="A1230" s="42">
        <v>1362</v>
      </c>
      <c r="B1230" s="64" t="s">
        <v>1679</v>
      </c>
      <c r="C1230" s="50" t="s">
        <v>1714</v>
      </c>
      <c r="D1230" s="66" t="s">
        <v>23</v>
      </c>
      <c r="E1230" s="42" t="s">
        <v>23</v>
      </c>
      <c r="F1230" s="42" t="b">
        <f t="shared" si="40"/>
        <v>0</v>
      </c>
      <c r="G1230" s="42" t="b">
        <f t="shared" si="41"/>
        <v>1</v>
      </c>
      <c r="H1230" s="42" t="s">
        <v>23</v>
      </c>
    </row>
    <row r="1231" spans="1:8">
      <c r="A1231" s="42">
        <v>1363</v>
      </c>
      <c r="B1231" s="64" t="s">
        <v>1681</v>
      </c>
      <c r="C1231" s="50" t="s">
        <v>19</v>
      </c>
      <c r="D1231" s="66" t="s">
        <v>23</v>
      </c>
      <c r="E1231" s="42" t="s">
        <v>23</v>
      </c>
      <c r="F1231" s="42" t="b">
        <f t="shared" si="40"/>
        <v>0</v>
      </c>
      <c r="G1231" s="42" t="b">
        <f t="shared" si="41"/>
        <v>1</v>
      </c>
      <c r="H1231" s="42" t="s">
        <v>23</v>
      </c>
    </row>
    <row r="1232" spans="1:8">
      <c r="A1232" s="42">
        <v>1364</v>
      </c>
      <c r="B1232" s="64" t="s">
        <v>1683</v>
      </c>
      <c r="C1232" s="50" t="s">
        <v>19</v>
      </c>
      <c r="D1232" s="66" t="s">
        <v>19</v>
      </c>
      <c r="E1232" s="42" t="s">
        <v>19</v>
      </c>
      <c r="F1232" s="42" t="b">
        <f t="shared" si="40"/>
        <v>1</v>
      </c>
      <c r="G1232" s="42" t="b">
        <f t="shared" si="41"/>
        <v>1</v>
      </c>
    </row>
    <row r="1233" spans="1:8">
      <c r="A1233" s="42">
        <v>1365</v>
      </c>
      <c r="B1233" s="64" t="s">
        <v>1684</v>
      </c>
      <c r="C1233" s="50" t="s">
        <v>19</v>
      </c>
      <c r="D1233" s="66" t="s">
        <v>19</v>
      </c>
      <c r="E1233" s="42" t="s">
        <v>19</v>
      </c>
      <c r="F1233" s="42" t="b">
        <f t="shared" si="40"/>
        <v>1</v>
      </c>
      <c r="G1233" s="42" t="b">
        <f t="shared" si="41"/>
        <v>1</v>
      </c>
    </row>
    <row r="1234" spans="1:8">
      <c r="A1234" s="42">
        <v>1366</v>
      </c>
      <c r="B1234" s="64" t="s">
        <v>1685</v>
      </c>
      <c r="C1234" s="50" t="s">
        <v>19</v>
      </c>
      <c r="D1234" s="66" t="s">
        <v>19</v>
      </c>
      <c r="E1234" s="42" t="s">
        <v>19</v>
      </c>
      <c r="F1234" s="42" t="b">
        <f t="shared" si="40"/>
        <v>1</v>
      </c>
      <c r="G1234" s="42" t="b">
        <f t="shared" si="41"/>
        <v>1</v>
      </c>
    </row>
    <row r="1235" spans="1:8">
      <c r="A1235" s="42">
        <v>1367</v>
      </c>
      <c r="B1235" s="64" t="s">
        <v>1686</v>
      </c>
      <c r="C1235" s="50" t="s">
        <v>19</v>
      </c>
      <c r="D1235" s="66" t="s">
        <v>19</v>
      </c>
      <c r="E1235" s="42" t="s">
        <v>19</v>
      </c>
      <c r="F1235" s="42" t="b">
        <f t="shared" si="40"/>
        <v>1</v>
      </c>
      <c r="G1235" s="42" t="b">
        <f t="shared" si="41"/>
        <v>1</v>
      </c>
    </row>
    <row r="1236" spans="1:8">
      <c r="A1236" s="42">
        <v>1368</v>
      </c>
      <c r="B1236" s="64" t="s">
        <v>1687</v>
      </c>
      <c r="C1236" s="50" t="s">
        <v>19</v>
      </c>
      <c r="D1236" s="66" t="s">
        <v>19</v>
      </c>
      <c r="E1236" s="42" t="s">
        <v>19</v>
      </c>
      <c r="F1236" s="42" t="b">
        <f t="shared" si="40"/>
        <v>1</v>
      </c>
      <c r="G1236" s="42" t="b">
        <f t="shared" si="41"/>
        <v>1</v>
      </c>
    </row>
    <row r="1237" spans="1:8">
      <c r="A1237" s="42">
        <v>1369</v>
      </c>
      <c r="B1237" s="64" t="s">
        <v>1688</v>
      </c>
      <c r="C1237" s="50" t="s">
        <v>19</v>
      </c>
      <c r="D1237" s="66" t="s">
        <v>19</v>
      </c>
      <c r="E1237" s="42" t="s">
        <v>19</v>
      </c>
      <c r="F1237" s="42" t="b">
        <f t="shared" si="40"/>
        <v>1</v>
      </c>
      <c r="G1237" s="42" t="b">
        <f t="shared" si="41"/>
        <v>1</v>
      </c>
    </row>
    <row r="1238" spans="1:8">
      <c r="A1238" s="42">
        <v>1370</v>
      </c>
      <c r="B1238" s="64" t="s">
        <v>1689</v>
      </c>
      <c r="C1238" s="50" t="s">
        <v>19</v>
      </c>
      <c r="D1238" s="66" t="s">
        <v>19</v>
      </c>
      <c r="E1238" s="42" t="s">
        <v>19</v>
      </c>
      <c r="F1238" s="42" t="b">
        <f t="shared" si="40"/>
        <v>1</v>
      </c>
      <c r="G1238" s="42" t="b">
        <f t="shared" si="41"/>
        <v>1</v>
      </c>
    </row>
    <row r="1239" spans="1:8">
      <c r="A1239" s="42">
        <v>1371</v>
      </c>
      <c r="B1239" s="64" t="s">
        <v>1690</v>
      </c>
      <c r="C1239" s="50" t="s">
        <v>19</v>
      </c>
      <c r="D1239" s="66" t="s">
        <v>19</v>
      </c>
      <c r="E1239" s="42" t="s">
        <v>19</v>
      </c>
      <c r="F1239" s="42" t="b">
        <f t="shared" si="40"/>
        <v>1</v>
      </c>
      <c r="G1239" s="42" t="b">
        <f t="shared" si="41"/>
        <v>1</v>
      </c>
    </row>
    <row r="1240" spans="1:8">
      <c r="A1240" s="42">
        <v>1372</v>
      </c>
      <c r="B1240" s="64" t="s">
        <v>1691</v>
      </c>
      <c r="C1240" s="50" t="s">
        <v>19</v>
      </c>
      <c r="D1240" s="66" t="s">
        <v>19</v>
      </c>
      <c r="E1240" s="42" t="s">
        <v>23</v>
      </c>
      <c r="F1240" s="42" t="b">
        <f t="shared" si="40"/>
        <v>1</v>
      </c>
      <c r="G1240" s="42" t="b">
        <f t="shared" si="41"/>
        <v>0</v>
      </c>
      <c r="H1240" s="42" t="s">
        <v>19</v>
      </c>
    </row>
    <row r="1241" spans="1:8">
      <c r="A1241" s="42">
        <v>1373</v>
      </c>
      <c r="B1241" s="64" t="s">
        <v>1692</v>
      </c>
      <c r="C1241" s="50" t="s">
        <v>19</v>
      </c>
      <c r="D1241" s="66" t="s">
        <v>19</v>
      </c>
      <c r="E1241" s="42" t="s">
        <v>19</v>
      </c>
      <c r="F1241" s="42" t="b">
        <f t="shared" si="40"/>
        <v>1</v>
      </c>
      <c r="G1241" s="42" t="b">
        <f t="shared" si="41"/>
        <v>1</v>
      </c>
    </row>
    <row r="1242" spans="1:8">
      <c r="A1242" s="42">
        <v>1374</v>
      </c>
      <c r="B1242" s="64" t="s">
        <v>1693</v>
      </c>
      <c r="C1242" s="50" t="s">
        <v>1714</v>
      </c>
      <c r="D1242" s="66" t="s">
        <v>19</v>
      </c>
      <c r="E1242" s="42" t="s">
        <v>23</v>
      </c>
      <c r="F1242" s="42" t="b">
        <f t="shared" si="40"/>
        <v>0</v>
      </c>
      <c r="G1242" s="42" t="b">
        <f t="shared" si="41"/>
        <v>0</v>
      </c>
      <c r="H1242" s="42" t="s">
        <v>19</v>
      </c>
    </row>
    <row r="1243" spans="1:8">
      <c r="A1243" s="42">
        <v>1375</v>
      </c>
      <c r="B1243" s="64" t="s">
        <v>1694</v>
      </c>
      <c r="C1243" s="50" t="s">
        <v>19</v>
      </c>
      <c r="D1243" s="66" t="s">
        <v>19</v>
      </c>
      <c r="E1243" s="42" t="s">
        <v>19</v>
      </c>
      <c r="F1243" s="42" t="b">
        <f t="shared" si="40"/>
        <v>1</v>
      </c>
      <c r="G1243" s="42" t="b">
        <f t="shared" si="41"/>
        <v>1</v>
      </c>
    </row>
    <row r="1244" spans="1:8">
      <c r="A1244" s="42">
        <v>1376</v>
      </c>
      <c r="B1244" s="64" t="s">
        <v>1695</v>
      </c>
      <c r="C1244" s="50" t="s">
        <v>19</v>
      </c>
      <c r="D1244" s="66" t="s">
        <v>19</v>
      </c>
      <c r="E1244" s="42" t="s">
        <v>19</v>
      </c>
      <c r="F1244" s="42" t="b">
        <f t="shared" si="40"/>
        <v>1</v>
      </c>
      <c r="G1244" s="42" t="b">
        <f t="shared" si="41"/>
        <v>1</v>
      </c>
    </row>
    <row r="1245" spans="1:8">
      <c r="A1245" s="42">
        <v>1377</v>
      </c>
      <c r="B1245" s="64" t="s">
        <v>1696</v>
      </c>
      <c r="C1245" s="50" t="s">
        <v>19</v>
      </c>
      <c r="D1245" s="66" t="s">
        <v>19</v>
      </c>
      <c r="E1245" s="42" t="s">
        <v>19</v>
      </c>
      <c r="F1245" s="42" t="b">
        <f t="shared" si="40"/>
        <v>1</v>
      </c>
      <c r="G1245" s="42" t="b">
        <f t="shared" si="41"/>
        <v>1</v>
      </c>
    </row>
    <row r="1246" spans="1:8">
      <c r="A1246" s="42">
        <v>1379</v>
      </c>
      <c r="B1246" s="64" t="s">
        <v>1699</v>
      </c>
      <c r="C1246" s="50" t="s">
        <v>19</v>
      </c>
      <c r="D1246" s="66" t="s">
        <v>19</v>
      </c>
      <c r="E1246" s="42" t="s">
        <v>19</v>
      </c>
      <c r="F1246" s="42" t="b">
        <f t="shared" si="40"/>
        <v>1</v>
      </c>
      <c r="G1246" s="42" t="b">
        <f t="shared" si="41"/>
        <v>1</v>
      </c>
    </row>
    <row r="1247" spans="1:8">
      <c r="A1247" s="42">
        <v>1380</v>
      </c>
      <c r="B1247" s="64" t="s">
        <v>1701</v>
      </c>
      <c r="C1247" s="50" t="s">
        <v>19</v>
      </c>
      <c r="D1247" s="66" t="s">
        <v>19</v>
      </c>
      <c r="E1247" s="42" t="s">
        <v>19</v>
      </c>
      <c r="F1247" s="42" t="b">
        <f t="shared" si="40"/>
        <v>1</v>
      </c>
      <c r="G1247" s="42" t="b">
        <f t="shared" si="41"/>
        <v>1</v>
      </c>
    </row>
    <row r="1248" spans="1:8">
      <c r="A1248" s="42">
        <v>1381</v>
      </c>
      <c r="B1248" s="64" t="s">
        <v>1702</v>
      </c>
      <c r="C1248" s="50" t="s">
        <v>19</v>
      </c>
      <c r="D1248" s="66" t="s">
        <v>19</v>
      </c>
      <c r="E1248" s="42" t="s">
        <v>19</v>
      </c>
      <c r="F1248" s="42" t="b">
        <f t="shared" si="40"/>
        <v>1</v>
      </c>
      <c r="G1248" s="42" t="b">
        <f t="shared" si="41"/>
        <v>1</v>
      </c>
    </row>
    <row r="1249" spans="1:8">
      <c r="A1249" s="42">
        <v>1382</v>
      </c>
      <c r="B1249" s="64" t="s">
        <v>1703</v>
      </c>
      <c r="C1249" s="50" t="s">
        <v>1714</v>
      </c>
      <c r="D1249" s="66" t="s">
        <v>19</v>
      </c>
      <c r="E1249" s="42" t="s">
        <v>19</v>
      </c>
      <c r="F1249" s="42" t="b">
        <f t="shared" si="40"/>
        <v>0</v>
      </c>
      <c r="G1249" s="42" t="b">
        <f t="shared" si="41"/>
        <v>1</v>
      </c>
    </row>
    <row r="1250" spans="1:8">
      <c r="A1250" s="42">
        <v>1383</v>
      </c>
      <c r="B1250" s="64" t="s">
        <v>1705</v>
      </c>
      <c r="C1250" s="50" t="s">
        <v>19</v>
      </c>
      <c r="D1250" s="66" t="s">
        <v>19</v>
      </c>
      <c r="E1250" s="42" t="s">
        <v>19</v>
      </c>
      <c r="F1250" s="42" t="b">
        <f t="shared" si="40"/>
        <v>1</v>
      </c>
      <c r="G1250" s="42" t="b">
        <f t="shared" si="41"/>
        <v>1</v>
      </c>
    </row>
    <row r="1251" spans="1:8">
      <c r="A1251" s="42">
        <v>1384</v>
      </c>
      <c r="B1251" s="64" t="s">
        <v>1706</v>
      </c>
      <c r="C1251" s="50" t="s">
        <v>19</v>
      </c>
      <c r="D1251" s="66" t="s">
        <v>19</v>
      </c>
      <c r="E1251" s="42" t="s">
        <v>19</v>
      </c>
      <c r="F1251" s="42" t="b">
        <f t="shared" si="40"/>
        <v>1</v>
      </c>
      <c r="G1251" s="42" t="b">
        <f t="shared" si="41"/>
        <v>1</v>
      </c>
    </row>
    <row r="1252" spans="1:8">
      <c r="A1252" s="42">
        <v>1385</v>
      </c>
      <c r="B1252" s="64" t="s">
        <v>1707</v>
      </c>
      <c r="C1252" s="42" t="s">
        <v>19</v>
      </c>
      <c r="D1252" s="66" t="s">
        <v>19</v>
      </c>
      <c r="E1252" s="42" t="s">
        <v>19</v>
      </c>
      <c r="F1252" s="42" t="b">
        <f t="shared" si="40"/>
        <v>1</v>
      </c>
      <c r="G1252" s="42" t="b">
        <f t="shared" si="41"/>
        <v>1</v>
      </c>
    </row>
    <row r="1253" spans="1:8">
      <c r="A1253" s="42">
        <v>1386</v>
      </c>
      <c r="B1253" s="64" t="s">
        <v>1710</v>
      </c>
      <c r="C1253" s="42" t="s">
        <v>19</v>
      </c>
      <c r="D1253" s="66" t="s">
        <v>19</v>
      </c>
      <c r="E1253" s="42" t="s">
        <v>19</v>
      </c>
      <c r="F1253" s="42" t="b">
        <f t="shared" si="40"/>
        <v>1</v>
      </c>
      <c r="G1253" s="42" t="b">
        <f t="shared" si="41"/>
        <v>1</v>
      </c>
    </row>
    <row r="1254" spans="1:8">
      <c r="A1254" s="42">
        <v>1387</v>
      </c>
      <c r="B1254" s="64" t="s">
        <v>1711</v>
      </c>
      <c r="C1254" s="42" t="s">
        <v>1714</v>
      </c>
      <c r="D1254" s="66" t="s">
        <v>19</v>
      </c>
      <c r="E1254" s="42" t="s">
        <v>19</v>
      </c>
      <c r="F1254" s="42" t="b">
        <f t="shared" si="40"/>
        <v>0</v>
      </c>
      <c r="G1254" s="42" t="b">
        <f t="shared" si="41"/>
        <v>1</v>
      </c>
    </row>
    <row r="1255" spans="1:8">
      <c r="A1255" s="42">
        <v>1388</v>
      </c>
      <c r="B1255" s="64" t="s">
        <v>1712</v>
      </c>
      <c r="C1255" s="42" t="s">
        <v>19</v>
      </c>
      <c r="D1255" s="66" t="s">
        <v>19</v>
      </c>
      <c r="E1255" s="42" t="s">
        <v>19</v>
      </c>
      <c r="F1255" s="42" t="b">
        <f t="shared" si="40"/>
        <v>1</v>
      </c>
      <c r="G1255" s="42" t="b">
        <f t="shared" si="41"/>
        <v>1</v>
      </c>
    </row>
    <row r="1256" spans="1:8">
      <c r="A1256" s="42">
        <v>1389</v>
      </c>
      <c r="B1256" s="64" t="s">
        <v>1713</v>
      </c>
      <c r="C1256" s="42" t="s">
        <v>19</v>
      </c>
      <c r="D1256" s="66" t="s">
        <v>19</v>
      </c>
      <c r="E1256" s="42" t="s">
        <v>23</v>
      </c>
      <c r="F1256" s="42" t="b">
        <f t="shared" ref="F1256:F1318" si="42">C1256=D1256</f>
        <v>1</v>
      </c>
      <c r="G1256" s="42" t="b">
        <f t="shared" ref="G1256:G1318" si="43">D1256=E1256</f>
        <v>0</v>
      </c>
      <c r="H1256" s="42" t="s">
        <v>19</v>
      </c>
    </row>
    <row r="1257" spans="1:8">
      <c r="A1257" s="42">
        <v>1390</v>
      </c>
      <c r="B1257" s="64" t="s">
        <v>1715</v>
      </c>
      <c r="C1257" s="50" t="s">
        <v>19</v>
      </c>
      <c r="D1257" s="66" t="s">
        <v>19</v>
      </c>
      <c r="E1257" s="42" t="s">
        <v>19</v>
      </c>
      <c r="F1257" s="42" t="b">
        <f t="shared" si="42"/>
        <v>1</v>
      </c>
      <c r="G1257" s="42" t="b">
        <f t="shared" si="43"/>
        <v>1</v>
      </c>
    </row>
    <row r="1258" spans="1:8">
      <c r="A1258" s="42">
        <v>1391</v>
      </c>
      <c r="B1258" s="64" t="s">
        <v>1717</v>
      </c>
      <c r="C1258" s="50" t="s">
        <v>19</v>
      </c>
      <c r="D1258" s="66" t="s">
        <v>19</v>
      </c>
      <c r="E1258" s="42" t="s">
        <v>19</v>
      </c>
      <c r="F1258" s="42" t="b">
        <f t="shared" si="42"/>
        <v>1</v>
      </c>
      <c r="G1258" s="42" t="b">
        <f t="shared" si="43"/>
        <v>1</v>
      </c>
    </row>
    <row r="1259" spans="1:8">
      <c r="A1259" s="42">
        <v>1392</v>
      </c>
      <c r="B1259" s="64" t="s">
        <v>1718</v>
      </c>
      <c r="C1259" s="50" t="s">
        <v>19</v>
      </c>
      <c r="D1259" s="66" t="s">
        <v>19</v>
      </c>
      <c r="E1259" s="42" t="s">
        <v>19</v>
      </c>
      <c r="F1259" s="42" t="b">
        <f t="shared" si="42"/>
        <v>1</v>
      </c>
      <c r="G1259" s="42" t="b">
        <f t="shared" si="43"/>
        <v>1</v>
      </c>
    </row>
    <row r="1260" spans="1:8">
      <c r="A1260" s="42">
        <v>1393</v>
      </c>
      <c r="B1260" s="64" t="s">
        <v>1311</v>
      </c>
      <c r="C1260" s="50" t="s">
        <v>19</v>
      </c>
      <c r="D1260" s="66" t="s">
        <v>19</v>
      </c>
      <c r="E1260" s="42" t="s">
        <v>19</v>
      </c>
      <c r="F1260" s="42" t="b">
        <f t="shared" si="42"/>
        <v>1</v>
      </c>
      <c r="G1260" s="42" t="b">
        <f t="shared" si="43"/>
        <v>1</v>
      </c>
    </row>
    <row r="1261" spans="1:8">
      <c r="A1261" s="42">
        <v>1394</v>
      </c>
      <c r="B1261" s="64" t="s">
        <v>1719</v>
      </c>
      <c r="C1261" s="50" t="s">
        <v>19</v>
      </c>
      <c r="D1261" s="66" t="s">
        <v>19</v>
      </c>
      <c r="E1261" s="42" t="s">
        <v>19</v>
      </c>
      <c r="F1261" s="42" t="b">
        <f t="shared" si="42"/>
        <v>1</v>
      </c>
      <c r="G1261" s="42" t="b">
        <f t="shared" si="43"/>
        <v>1</v>
      </c>
    </row>
    <row r="1262" spans="1:8">
      <c r="A1262" s="42">
        <v>1395</v>
      </c>
      <c r="B1262" s="64" t="s">
        <v>1720</v>
      </c>
      <c r="C1262" s="50" t="s">
        <v>19</v>
      </c>
      <c r="D1262" s="66" t="s">
        <v>19</v>
      </c>
      <c r="E1262" s="42" t="s">
        <v>19</v>
      </c>
      <c r="F1262" s="42" t="b">
        <f t="shared" si="42"/>
        <v>1</v>
      </c>
      <c r="G1262" s="42" t="b">
        <f t="shared" si="43"/>
        <v>1</v>
      </c>
    </row>
    <row r="1263" spans="1:8">
      <c r="A1263" s="42">
        <v>1396</v>
      </c>
      <c r="B1263" s="64" t="s">
        <v>1721</v>
      </c>
      <c r="C1263" s="50" t="s">
        <v>19</v>
      </c>
      <c r="D1263" s="66" t="s">
        <v>19</v>
      </c>
      <c r="E1263" s="42" t="s">
        <v>19</v>
      </c>
      <c r="F1263" s="42" t="b">
        <f t="shared" si="42"/>
        <v>1</v>
      </c>
      <c r="G1263" s="42" t="b">
        <f t="shared" si="43"/>
        <v>1</v>
      </c>
    </row>
    <row r="1264" spans="1:8">
      <c r="A1264" s="42">
        <v>1397</v>
      </c>
      <c r="B1264" s="64" t="s">
        <v>1723</v>
      </c>
      <c r="C1264" s="50" t="s">
        <v>19</v>
      </c>
      <c r="D1264" s="66" t="s">
        <v>19</v>
      </c>
      <c r="E1264" s="42" t="s">
        <v>19</v>
      </c>
      <c r="F1264" s="42" t="b">
        <f t="shared" si="42"/>
        <v>1</v>
      </c>
      <c r="G1264" s="42" t="b">
        <f t="shared" si="43"/>
        <v>1</v>
      </c>
    </row>
    <row r="1265" spans="1:8">
      <c r="A1265" s="42">
        <v>1398</v>
      </c>
      <c r="B1265" s="64" t="s">
        <v>1724</v>
      </c>
      <c r="C1265" s="50" t="s">
        <v>19</v>
      </c>
      <c r="D1265" s="66" t="s">
        <v>19</v>
      </c>
      <c r="E1265" s="42" t="s">
        <v>19</v>
      </c>
      <c r="F1265" s="42" t="b">
        <f t="shared" si="42"/>
        <v>1</v>
      </c>
      <c r="G1265" s="42" t="b">
        <f t="shared" si="43"/>
        <v>1</v>
      </c>
    </row>
    <row r="1266" spans="1:8">
      <c r="A1266" s="42">
        <v>1399</v>
      </c>
      <c r="B1266" s="64" t="s">
        <v>1725</v>
      </c>
      <c r="C1266" s="50" t="s">
        <v>19</v>
      </c>
      <c r="D1266" s="66" t="s">
        <v>23</v>
      </c>
      <c r="E1266" s="42" t="s">
        <v>23</v>
      </c>
      <c r="F1266" s="42" t="b">
        <f t="shared" si="42"/>
        <v>0</v>
      </c>
      <c r="G1266" s="42" t="b">
        <f t="shared" si="43"/>
        <v>1</v>
      </c>
      <c r="H1266" s="42" t="s">
        <v>23</v>
      </c>
    </row>
    <row r="1267" spans="1:8">
      <c r="A1267" s="42">
        <v>1400</v>
      </c>
      <c r="B1267" s="64" t="s">
        <v>1726</v>
      </c>
      <c r="C1267" s="50" t="s">
        <v>19</v>
      </c>
      <c r="D1267" s="66" t="s">
        <v>19</v>
      </c>
      <c r="E1267" s="42" t="s">
        <v>19</v>
      </c>
      <c r="F1267" s="42" t="b">
        <f t="shared" si="42"/>
        <v>1</v>
      </c>
      <c r="G1267" s="42" t="b">
        <f t="shared" si="43"/>
        <v>1</v>
      </c>
    </row>
    <row r="1268" spans="1:8">
      <c r="A1268" s="42">
        <v>1401</v>
      </c>
      <c r="B1268" s="64" t="s">
        <v>1727</v>
      </c>
      <c r="C1268" s="50" t="s">
        <v>19</v>
      </c>
      <c r="D1268" s="66" t="s">
        <v>19</v>
      </c>
      <c r="E1268" s="42" t="s">
        <v>19</v>
      </c>
      <c r="F1268" s="42" t="b">
        <f t="shared" si="42"/>
        <v>1</v>
      </c>
      <c r="G1268" s="42" t="b">
        <f t="shared" si="43"/>
        <v>1</v>
      </c>
    </row>
    <row r="1269" spans="1:8">
      <c r="A1269" s="42">
        <v>1402</v>
      </c>
      <c r="B1269" s="64" t="s">
        <v>1729</v>
      </c>
      <c r="C1269" s="50" t="s">
        <v>19</v>
      </c>
      <c r="D1269" s="66" t="s">
        <v>19</v>
      </c>
      <c r="E1269" s="42" t="s">
        <v>19</v>
      </c>
      <c r="F1269" s="42" t="b">
        <f t="shared" si="42"/>
        <v>1</v>
      </c>
      <c r="G1269" s="42" t="b">
        <f t="shared" si="43"/>
        <v>1</v>
      </c>
    </row>
    <row r="1270" spans="1:8">
      <c r="A1270" s="42">
        <v>1403</v>
      </c>
      <c r="B1270" s="64" t="s">
        <v>1318</v>
      </c>
      <c r="C1270" s="50" t="s">
        <v>19</v>
      </c>
      <c r="D1270" s="66" t="s">
        <v>19</v>
      </c>
      <c r="E1270" s="42" t="s">
        <v>19</v>
      </c>
      <c r="F1270" s="42" t="b">
        <f t="shared" si="42"/>
        <v>1</v>
      </c>
      <c r="G1270" s="42" t="b">
        <f t="shared" si="43"/>
        <v>1</v>
      </c>
    </row>
    <row r="1271" spans="1:8">
      <c r="A1271" s="42">
        <v>1404</v>
      </c>
      <c r="B1271" s="64" t="s">
        <v>1730</v>
      </c>
      <c r="C1271" s="50" t="s">
        <v>19</v>
      </c>
      <c r="D1271" s="66" t="s">
        <v>19</v>
      </c>
      <c r="E1271" s="42" t="s">
        <v>19</v>
      </c>
      <c r="F1271" s="42" t="b">
        <f t="shared" si="42"/>
        <v>1</v>
      </c>
      <c r="G1271" s="42" t="b">
        <f t="shared" si="43"/>
        <v>1</v>
      </c>
    </row>
    <row r="1272" spans="1:8">
      <c r="A1272" s="42">
        <v>1405</v>
      </c>
      <c r="B1272" s="64" t="s">
        <v>1732</v>
      </c>
      <c r="C1272" s="50" t="s">
        <v>19</v>
      </c>
      <c r="D1272" s="66" t="s">
        <v>19</v>
      </c>
      <c r="E1272" s="42" t="s">
        <v>19</v>
      </c>
      <c r="F1272" s="42" t="b">
        <f t="shared" si="42"/>
        <v>1</v>
      </c>
      <c r="G1272" s="42" t="b">
        <f t="shared" si="43"/>
        <v>1</v>
      </c>
    </row>
    <row r="1273" spans="1:8">
      <c r="A1273" s="42">
        <v>1406</v>
      </c>
      <c r="B1273" s="64" t="s">
        <v>1733</v>
      </c>
      <c r="C1273" s="50" t="s">
        <v>19</v>
      </c>
      <c r="D1273" s="66" t="s">
        <v>19</v>
      </c>
      <c r="E1273" s="42" t="s">
        <v>19</v>
      </c>
      <c r="F1273" s="42" t="b">
        <f t="shared" si="42"/>
        <v>1</v>
      </c>
      <c r="G1273" s="42" t="b">
        <f t="shared" si="43"/>
        <v>1</v>
      </c>
    </row>
    <row r="1274" spans="1:8">
      <c r="A1274" s="42">
        <v>1407</v>
      </c>
      <c r="B1274" s="64" t="s">
        <v>1734</v>
      </c>
      <c r="C1274" s="50" t="s">
        <v>19</v>
      </c>
      <c r="D1274" s="66" t="s">
        <v>19</v>
      </c>
      <c r="E1274" s="42" t="s">
        <v>19</v>
      </c>
      <c r="F1274" s="42" t="b">
        <f t="shared" si="42"/>
        <v>1</v>
      </c>
      <c r="G1274" s="42" t="b">
        <f t="shared" si="43"/>
        <v>1</v>
      </c>
    </row>
    <row r="1275" spans="1:8">
      <c r="A1275" s="42">
        <v>1408</v>
      </c>
      <c r="B1275" s="64" t="s">
        <v>1735</v>
      </c>
      <c r="C1275" s="50" t="s">
        <v>19</v>
      </c>
      <c r="D1275" s="66" t="s">
        <v>19</v>
      </c>
      <c r="E1275" s="42" t="s">
        <v>19</v>
      </c>
      <c r="F1275" s="42" t="b">
        <f t="shared" si="42"/>
        <v>1</v>
      </c>
      <c r="G1275" s="42" t="b">
        <f t="shared" si="43"/>
        <v>1</v>
      </c>
    </row>
    <row r="1276" spans="1:8">
      <c r="A1276" s="42">
        <v>1409</v>
      </c>
      <c r="B1276" s="64" t="s">
        <v>1736</v>
      </c>
      <c r="C1276" s="50" t="s">
        <v>19</v>
      </c>
      <c r="D1276" s="66" t="s">
        <v>19</v>
      </c>
      <c r="E1276" s="42" t="s">
        <v>19</v>
      </c>
      <c r="F1276" s="42" t="b">
        <f t="shared" si="42"/>
        <v>1</v>
      </c>
      <c r="G1276" s="42" t="b">
        <f t="shared" si="43"/>
        <v>1</v>
      </c>
    </row>
    <row r="1277" spans="1:8">
      <c r="A1277" s="42">
        <v>1411</v>
      </c>
      <c r="B1277" s="64" t="s">
        <v>1738</v>
      </c>
      <c r="C1277" s="50" t="s">
        <v>19</v>
      </c>
      <c r="D1277" s="66" t="s">
        <v>19</v>
      </c>
      <c r="E1277" s="42" t="s">
        <v>19</v>
      </c>
      <c r="F1277" s="42" t="b">
        <f t="shared" si="42"/>
        <v>1</v>
      </c>
      <c r="G1277" s="42" t="b">
        <f t="shared" si="43"/>
        <v>1</v>
      </c>
    </row>
    <row r="1278" spans="1:8">
      <c r="A1278" s="42">
        <v>1412</v>
      </c>
      <c r="B1278" s="64" t="s">
        <v>1739</v>
      </c>
      <c r="C1278" s="50" t="s">
        <v>19</v>
      </c>
      <c r="D1278" s="66" t="s">
        <v>19</v>
      </c>
      <c r="E1278" s="42" t="s">
        <v>19</v>
      </c>
      <c r="F1278" s="42" t="b">
        <f t="shared" si="42"/>
        <v>1</v>
      </c>
      <c r="G1278" s="42" t="b">
        <f t="shared" si="43"/>
        <v>1</v>
      </c>
    </row>
    <row r="1279" spans="1:8">
      <c r="A1279" s="42">
        <v>1413</v>
      </c>
      <c r="B1279" s="64" t="s">
        <v>1740</v>
      </c>
      <c r="C1279" s="50" t="s">
        <v>19</v>
      </c>
      <c r="D1279" s="66" t="s">
        <v>19</v>
      </c>
      <c r="E1279" s="42" t="s">
        <v>19</v>
      </c>
      <c r="F1279" s="42" t="b">
        <f t="shared" si="42"/>
        <v>1</v>
      </c>
      <c r="G1279" s="42" t="b">
        <f t="shared" si="43"/>
        <v>1</v>
      </c>
    </row>
    <row r="1280" spans="1:8">
      <c r="A1280" s="42">
        <v>1414</v>
      </c>
      <c r="B1280" s="64" t="s">
        <v>1403</v>
      </c>
      <c r="C1280" s="50" t="s">
        <v>19</v>
      </c>
      <c r="D1280" s="66" t="s">
        <v>19</v>
      </c>
      <c r="E1280" s="42" t="s">
        <v>19</v>
      </c>
      <c r="F1280" s="42" t="b">
        <f t="shared" si="42"/>
        <v>1</v>
      </c>
      <c r="G1280" s="42" t="b">
        <f t="shared" si="43"/>
        <v>1</v>
      </c>
    </row>
    <row r="1281" spans="1:8">
      <c r="A1281" s="42">
        <v>1415</v>
      </c>
      <c r="B1281" s="64" t="s">
        <v>1742</v>
      </c>
      <c r="C1281" s="50" t="s">
        <v>19</v>
      </c>
      <c r="D1281" s="66" t="s">
        <v>19</v>
      </c>
      <c r="E1281" s="42" t="s">
        <v>19</v>
      </c>
      <c r="F1281" s="42" t="b">
        <f t="shared" si="42"/>
        <v>1</v>
      </c>
      <c r="G1281" s="42" t="b">
        <f t="shared" si="43"/>
        <v>1</v>
      </c>
    </row>
    <row r="1282" spans="1:8">
      <c r="A1282" s="42">
        <v>1416</v>
      </c>
      <c r="B1282" s="64" t="s">
        <v>1743</v>
      </c>
      <c r="C1282" s="50" t="s">
        <v>19</v>
      </c>
      <c r="D1282" s="66" t="s">
        <v>19</v>
      </c>
      <c r="E1282" s="42" t="s">
        <v>19</v>
      </c>
      <c r="F1282" s="42" t="b">
        <f t="shared" si="42"/>
        <v>1</v>
      </c>
      <c r="G1282" s="42" t="b">
        <f t="shared" si="43"/>
        <v>1</v>
      </c>
    </row>
    <row r="1283" spans="1:8">
      <c r="A1283" s="42">
        <v>1417</v>
      </c>
      <c r="B1283" s="64" t="s">
        <v>1744</v>
      </c>
      <c r="C1283" s="50" t="s">
        <v>19</v>
      </c>
      <c r="D1283" s="66" t="s">
        <v>19</v>
      </c>
      <c r="E1283" s="42" t="s">
        <v>19</v>
      </c>
      <c r="F1283" s="42" t="b">
        <f t="shared" si="42"/>
        <v>1</v>
      </c>
      <c r="G1283" s="42" t="b">
        <f t="shared" si="43"/>
        <v>1</v>
      </c>
    </row>
    <row r="1284" spans="1:8">
      <c r="A1284" s="42">
        <v>1418</v>
      </c>
      <c r="B1284" s="64" t="s">
        <v>1745</v>
      </c>
      <c r="C1284" s="50" t="s">
        <v>19</v>
      </c>
      <c r="D1284" s="66" t="s">
        <v>19</v>
      </c>
      <c r="E1284" s="42" t="s">
        <v>19</v>
      </c>
      <c r="F1284" s="42" t="b">
        <f t="shared" si="42"/>
        <v>1</v>
      </c>
      <c r="G1284" s="42" t="b">
        <f t="shared" si="43"/>
        <v>1</v>
      </c>
    </row>
    <row r="1285" spans="1:8">
      <c r="A1285" s="42">
        <v>1419</v>
      </c>
      <c r="B1285" s="64" t="s">
        <v>1746</v>
      </c>
      <c r="C1285" s="50" t="s">
        <v>19</v>
      </c>
      <c r="D1285" s="66" t="s">
        <v>19</v>
      </c>
      <c r="E1285" s="42" t="s">
        <v>19</v>
      </c>
      <c r="F1285" s="42" t="b">
        <f t="shared" si="42"/>
        <v>1</v>
      </c>
      <c r="G1285" s="42" t="b">
        <f t="shared" si="43"/>
        <v>1</v>
      </c>
    </row>
    <row r="1286" spans="1:8">
      <c r="A1286" s="42">
        <v>1420</v>
      </c>
      <c r="B1286" s="64" t="s">
        <v>1747</v>
      </c>
      <c r="C1286" s="50" t="s">
        <v>19</v>
      </c>
      <c r="D1286" s="66" t="s">
        <v>19</v>
      </c>
      <c r="E1286" s="42" t="s">
        <v>19</v>
      </c>
      <c r="F1286" s="42" t="b">
        <f t="shared" si="42"/>
        <v>1</v>
      </c>
      <c r="G1286" s="42" t="b">
        <f t="shared" si="43"/>
        <v>1</v>
      </c>
    </row>
    <row r="1287" spans="1:8">
      <c r="A1287" s="42">
        <v>1421</v>
      </c>
      <c r="B1287" s="64" t="s">
        <v>715</v>
      </c>
      <c r="C1287" s="50" t="s">
        <v>19</v>
      </c>
      <c r="D1287" s="66" t="s">
        <v>19</v>
      </c>
      <c r="E1287" s="42" t="s">
        <v>19</v>
      </c>
      <c r="F1287" s="42" t="b">
        <f t="shared" si="42"/>
        <v>1</v>
      </c>
      <c r="G1287" s="42" t="b">
        <f t="shared" si="43"/>
        <v>1</v>
      </c>
    </row>
    <row r="1288" spans="1:8">
      <c r="A1288" s="42">
        <v>1422</v>
      </c>
      <c r="B1288" s="64" t="s">
        <v>1749</v>
      </c>
      <c r="C1288" s="50" t="s">
        <v>19</v>
      </c>
      <c r="D1288" s="66" t="s">
        <v>19</v>
      </c>
      <c r="E1288" s="42" t="s">
        <v>19</v>
      </c>
      <c r="F1288" s="42" t="b">
        <f t="shared" si="42"/>
        <v>1</v>
      </c>
      <c r="G1288" s="42" t="b">
        <f t="shared" si="43"/>
        <v>1</v>
      </c>
    </row>
    <row r="1289" spans="1:8">
      <c r="A1289" s="42">
        <v>1423</v>
      </c>
      <c r="B1289" s="64" t="s">
        <v>1750</v>
      </c>
      <c r="C1289" s="50" t="s">
        <v>19</v>
      </c>
      <c r="D1289" s="66" t="s">
        <v>19</v>
      </c>
      <c r="E1289" s="42" t="s">
        <v>19</v>
      </c>
      <c r="F1289" s="42" t="b">
        <f t="shared" si="42"/>
        <v>1</v>
      </c>
      <c r="G1289" s="42" t="b">
        <f t="shared" si="43"/>
        <v>1</v>
      </c>
    </row>
    <row r="1290" spans="1:8">
      <c r="A1290" s="42">
        <v>1424</v>
      </c>
      <c r="B1290" s="64" t="s">
        <v>1751</v>
      </c>
      <c r="C1290" s="50" t="s">
        <v>19</v>
      </c>
      <c r="D1290" s="66" t="s">
        <v>19</v>
      </c>
      <c r="E1290" s="42" t="s">
        <v>23</v>
      </c>
      <c r="F1290" s="42" t="b">
        <f t="shared" si="42"/>
        <v>1</v>
      </c>
      <c r="G1290" s="42" t="b">
        <f t="shared" si="43"/>
        <v>0</v>
      </c>
      <c r="H1290" s="42" t="s">
        <v>19</v>
      </c>
    </row>
    <row r="1291" spans="1:8">
      <c r="A1291" s="42">
        <v>1425</v>
      </c>
      <c r="B1291" s="64" t="s">
        <v>1753</v>
      </c>
      <c r="C1291" s="50" t="s">
        <v>19</v>
      </c>
      <c r="D1291" s="66" t="s">
        <v>19</v>
      </c>
      <c r="E1291" s="42" t="s">
        <v>19</v>
      </c>
      <c r="F1291" s="42" t="b">
        <f t="shared" si="42"/>
        <v>1</v>
      </c>
      <c r="G1291" s="42" t="b">
        <f t="shared" si="43"/>
        <v>1</v>
      </c>
    </row>
    <row r="1292" spans="1:8">
      <c r="A1292" s="42">
        <v>1426</v>
      </c>
      <c r="B1292" s="64" t="s">
        <v>1754</v>
      </c>
      <c r="C1292" s="50" t="s">
        <v>19</v>
      </c>
      <c r="D1292" s="66" t="s">
        <v>19</v>
      </c>
      <c r="E1292" s="42" t="s">
        <v>19</v>
      </c>
      <c r="F1292" s="42" t="b">
        <f t="shared" si="42"/>
        <v>1</v>
      </c>
      <c r="G1292" s="42" t="b">
        <f t="shared" si="43"/>
        <v>1</v>
      </c>
    </row>
    <row r="1293" spans="1:8">
      <c r="A1293" s="42">
        <v>1427</v>
      </c>
      <c r="B1293" s="64" t="s">
        <v>1756</v>
      </c>
      <c r="C1293" s="50" t="s">
        <v>19</v>
      </c>
      <c r="D1293" s="66" t="s">
        <v>19</v>
      </c>
      <c r="E1293" s="42" t="s">
        <v>19</v>
      </c>
      <c r="F1293" s="42" t="b">
        <f t="shared" si="42"/>
        <v>1</v>
      </c>
      <c r="G1293" s="42" t="b">
        <f t="shared" si="43"/>
        <v>1</v>
      </c>
    </row>
    <row r="1294" spans="1:8">
      <c r="A1294" s="42">
        <v>1428</v>
      </c>
      <c r="B1294" s="64" t="s">
        <v>1757</v>
      </c>
      <c r="C1294" s="50" t="s">
        <v>19</v>
      </c>
      <c r="D1294" s="66" t="s">
        <v>19</v>
      </c>
      <c r="E1294" s="42" t="s">
        <v>19</v>
      </c>
      <c r="F1294" s="42" t="b">
        <f t="shared" si="42"/>
        <v>1</v>
      </c>
      <c r="G1294" s="42" t="b">
        <f t="shared" si="43"/>
        <v>1</v>
      </c>
    </row>
    <row r="1295" spans="1:8">
      <c r="A1295" s="42">
        <v>1429</v>
      </c>
      <c r="B1295" s="64" t="s">
        <v>1760</v>
      </c>
      <c r="C1295" s="50" t="s">
        <v>19</v>
      </c>
      <c r="D1295" s="66" t="s">
        <v>19</v>
      </c>
      <c r="E1295" s="42" t="s">
        <v>19</v>
      </c>
      <c r="F1295" s="42" t="b">
        <f t="shared" si="42"/>
        <v>1</v>
      </c>
      <c r="G1295" s="42" t="b">
        <f t="shared" si="43"/>
        <v>1</v>
      </c>
    </row>
    <row r="1296" spans="1:8">
      <c r="A1296" s="42">
        <v>1430</v>
      </c>
      <c r="B1296" s="64" t="s">
        <v>1762</v>
      </c>
      <c r="C1296" s="50" t="s">
        <v>19</v>
      </c>
      <c r="D1296" s="66" t="s">
        <v>19</v>
      </c>
      <c r="E1296" s="42" t="s">
        <v>19</v>
      </c>
      <c r="F1296" s="42" t="b">
        <f t="shared" si="42"/>
        <v>1</v>
      </c>
      <c r="G1296" s="42" t="b">
        <f t="shared" si="43"/>
        <v>1</v>
      </c>
    </row>
    <row r="1297" spans="1:7">
      <c r="A1297" s="42">
        <v>1431</v>
      </c>
      <c r="B1297" s="64" t="s">
        <v>1763</v>
      </c>
      <c r="C1297" s="50" t="s">
        <v>19</v>
      </c>
      <c r="D1297" s="66" t="s">
        <v>19</v>
      </c>
      <c r="E1297" s="42" t="s">
        <v>19</v>
      </c>
      <c r="F1297" s="42" t="b">
        <f t="shared" si="42"/>
        <v>1</v>
      </c>
      <c r="G1297" s="42" t="b">
        <f t="shared" si="43"/>
        <v>1</v>
      </c>
    </row>
    <row r="1298" spans="1:7">
      <c r="A1298" s="42">
        <v>1432</v>
      </c>
      <c r="B1298" s="64" t="s">
        <v>1764</v>
      </c>
      <c r="C1298" s="50" t="s">
        <v>19</v>
      </c>
      <c r="D1298" s="66" t="s">
        <v>19</v>
      </c>
      <c r="E1298" s="42" t="s">
        <v>19</v>
      </c>
      <c r="F1298" s="42" t="b">
        <f t="shared" si="42"/>
        <v>1</v>
      </c>
      <c r="G1298" s="42" t="b">
        <f t="shared" si="43"/>
        <v>1</v>
      </c>
    </row>
    <row r="1299" spans="1:7">
      <c r="A1299" s="42">
        <v>1433</v>
      </c>
      <c r="B1299" s="64" t="s">
        <v>1765</v>
      </c>
      <c r="C1299" s="50" t="s">
        <v>19</v>
      </c>
      <c r="D1299" s="66" t="s">
        <v>19</v>
      </c>
      <c r="E1299" s="42" t="s">
        <v>19</v>
      </c>
      <c r="F1299" s="42" t="b">
        <f t="shared" si="42"/>
        <v>1</v>
      </c>
      <c r="G1299" s="42" t="b">
        <f t="shared" si="43"/>
        <v>1</v>
      </c>
    </row>
    <row r="1300" spans="1:7">
      <c r="A1300" s="42">
        <v>1434</v>
      </c>
      <c r="B1300" s="64" t="s">
        <v>1767</v>
      </c>
      <c r="C1300" s="50" t="s">
        <v>19</v>
      </c>
      <c r="D1300" s="66" t="s">
        <v>19</v>
      </c>
      <c r="E1300" s="42" t="s">
        <v>19</v>
      </c>
      <c r="F1300" s="42" t="b">
        <f t="shared" si="42"/>
        <v>1</v>
      </c>
      <c r="G1300" s="42" t="b">
        <f t="shared" si="43"/>
        <v>1</v>
      </c>
    </row>
    <row r="1301" spans="1:7">
      <c r="A1301" s="42">
        <v>1435</v>
      </c>
      <c r="B1301" s="64" t="s">
        <v>1768</v>
      </c>
      <c r="C1301" s="50" t="s">
        <v>19</v>
      </c>
      <c r="D1301" s="66" t="s">
        <v>19</v>
      </c>
      <c r="E1301" s="42" t="s">
        <v>19</v>
      </c>
      <c r="F1301" s="42" t="b">
        <f t="shared" si="42"/>
        <v>1</v>
      </c>
      <c r="G1301" s="42" t="b">
        <f t="shared" si="43"/>
        <v>1</v>
      </c>
    </row>
    <row r="1302" spans="1:7">
      <c r="A1302" s="42">
        <v>1436</v>
      </c>
      <c r="B1302" s="64" t="s">
        <v>1769</v>
      </c>
      <c r="C1302" s="50" t="s">
        <v>19</v>
      </c>
      <c r="D1302" s="66" t="s">
        <v>19</v>
      </c>
      <c r="E1302" s="42" t="s">
        <v>19</v>
      </c>
      <c r="F1302" s="42" t="b">
        <f t="shared" si="42"/>
        <v>1</v>
      </c>
      <c r="G1302" s="42" t="b">
        <f t="shared" si="43"/>
        <v>1</v>
      </c>
    </row>
    <row r="1303" spans="1:7">
      <c r="A1303" s="42">
        <v>1437</v>
      </c>
      <c r="B1303" s="64" t="s">
        <v>1770</v>
      </c>
      <c r="C1303" s="50" t="s">
        <v>19</v>
      </c>
      <c r="D1303" s="66" t="s">
        <v>19</v>
      </c>
      <c r="E1303" s="42" t="s">
        <v>19</v>
      </c>
      <c r="F1303" s="42" t="b">
        <f t="shared" si="42"/>
        <v>1</v>
      </c>
      <c r="G1303" s="42" t="b">
        <f t="shared" si="43"/>
        <v>1</v>
      </c>
    </row>
    <row r="1304" spans="1:7">
      <c r="A1304" s="42">
        <v>1438</v>
      </c>
      <c r="B1304" s="64" t="s">
        <v>1772</v>
      </c>
      <c r="C1304" s="50" t="s">
        <v>19</v>
      </c>
      <c r="D1304" s="66" t="s">
        <v>19</v>
      </c>
      <c r="E1304" s="42" t="s">
        <v>19</v>
      </c>
      <c r="F1304" s="42" t="b">
        <f t="shared" si="42"/>
        <v>1</v>
      </c>
      <c r="G1304" s="42" t="b">
        <f t="shared" si="43"/>
        <v>1</v>
      </c>
    </row>
    <row r="1305" spans="1:7">
      <c r="A1305" s="42">
        <v>1439</v>
      </c>
      <c r="B1305" s="64" t="s">
        <v>1773</v>
      </c>
      <c r="C1305" s="50" t="s">
        <v>1714</v>
      </c>
      <c r="D1305" s="66" t="s">
        <v>23</v>
      </c>
      <c r="E1305" s="42" t="s">
        <v>23</v>
      </c>
      <c r="F1305" s="42" t="b">
        <f t="shared" si="42"/>
        <v>0</v>
      </c>
      <c r="G1305" s="42" t="b">
        <f t="shared" si="43"/>
        <v>1</v>
      </c>
    </row>
    <row r="1306" spans="1:7">
      <c r="A1306" s="42">
        <v>1440</v>
      </c>
      <c r="B1306" s="64" t="s">
        <v>1774</v>
      </c>
      <c r="C1306" s="50" t="s">
        <v>19</v>
      </c>
      <c r="D1306" s="66" t="s">
        <v>19</v>
      </c>
      <c r="E1306" s="42" t="s">
        <v>19</v>
      </c>
      <c r="F1306" s="42" t="b">
        <f t="shared" si="42"/>
        <v>1</v>
      </c>
      <c r="G1306" s="42" t="b">
        <f t="shared" si="43"/>
        <v>1</v>
      </c>
    </row>
    <row r="1307" spans="1:7">
      <c r="A1307" s="42">
        <v>1441</v>
      </c>
      <c r="B1307" s="64" t="s">
        <v>1775</v>
      </c>
      <c r="C1307" s="50" t="s">
        <v>19</v>
      </c>
      <c r="D1307" s="66" t="s">
        <v>19</v>
      </c>
      <c r="E1307" s="42" t="s">
        <v>19</v>
      </c>
      <c r="F1307" s="42" t="b">
        <f t="shared" si="42"/>
        <v>1</v>
      </c>
      <c r="G1307" s="42" t="b">
        <f t="shared" si="43"/>
        <v>1</v>
      </c>
    </row>
    <row r="1308" spans="1:7">
      <c r="A1308" s="42">
        <v>1442</v>
      </c>
      <c r="B1308" s="64" t="s">
        <v>1776</v>
      </c>
      <c r="C1308" s="50" t="s">
        <v>19</v>
      </c>
      <c r="D1308" s="66" t="s">
        <v>19</v>
      </c>
      <c r="E1308" s="42" t="s">
        <v>19</v>
      </c>
      <c r="F1308" s="42" t="b">
        <f t="shared" si="42"/>
        <v>1</v>
      </c>
      <c r="G1308" s="42" t="b">
        <f t="shared" si="43"/>
        <v>1</v>
      </c>
    </row>
    <row r="1309" spans="1:7">
      <c r="A1309" s="42">
        <v>1443</v>
      </c>
      <c r="B1309" s="64" t="s">
        <v>1778</v>
      </c>
      <c r="C1309" s="50" t="s">
        <v>19</v>
      </c>
      <c r="D1309" s="66" t="s">
        <v>19</v>
      </c>
      <c r="E1309" s="42" t="s">
        <v>19</v>
      </c>
      <c r="F1309" s="42" t="b">
        <f t="shared" si="42"/>
        <v>1</v>
      </c>
      <c r="G1309" s="42" t="b">
        <f t="shared" si="43"/>
        <v>1</v>
      </c>
    </row>
    <row r="1310" spans="1:7">
      <c r="A1310" s="42">
        <v>1444</v>
      </c>
      <c r="B1310" s="64" t="s">
        <v>1779</v>
      </c>
      <c r="C1310" s="50" t="s">
        <v>19</v>
      </c>
      <c r="D1310" s="66" t="s">
        <v>19</v>
      </c>
      <c r="E1310" s="42" t="s">
        <v>19</v>
      </c>
      <c r="F1310" s="42" t="b">
        <f t="shared" si="42"/>
        <v>1</v>
      </c>
      <c r="G1310" s="42" t="b">
        <f t="shared" si="43"/>
        <v>1</v>
      </c>
    </row>
    <row r="1311" spans="1:7">
      <c r="A1311" s="42">
        <v>1445</v>
      </c>
      <c r="B1311" s="64" t="s">
        <v>1780</v>
      </c>
      <c r="C1311" s="50" t="s">
        <v>23</v>
      </c>
      <c r="D1311" s="66" t="s">
        <v>19</v>
      </c>
      <c r="E1311" s="42" t="s">
        <v>19</v>
      </c>
      <c r="F1311" s="42" t="b">
        <f t="shared" si="42"/>
        <v>0</v>
      </c>
      <c r="G1311" s="42" t="b">
        <f t="shared" si="43"/>
        <v>1</v>
      </c>
    </row>
    <row r="1312" spans="1:7">
      <c r="A1312" s="42">
        <v>1446</v>
      </c>
      <c r="B1312" s="64" t="s">
        <v>1781</v>
      </c>
      <c r="C1312" s="50" t="s">
        <v>19</v>
      </c>
      <c r="D1312" s="66" t="s">
        <v>19</v>
      </c>
      <c r="E1312" s="42" t="s">
        <v>19</v>
      </c>
      <c r="F1312" s="42" t="b">
        <f t="shared" si="42"/>
        <v>1</v>
      </c>
      <c r="G1312" s="42" t="b">
        <f t="shared" si="43"/>
        <v>1</v>
      </c>
    </row>
    <row r="1313" spans="1:7">
      <c r="A1313" s="42">
        <v>1447</v>
      </c>
      <c r="B1313" s="64" t="s">
        <v>1782</v>
      </c>
      <c r="C1313" s="50" t="s">
        <v>19</v>
      </c>
      <c r="D1313" s="66" t="s">
        <v>19</v>
      </c>
      <c r="E1313" s="42" t="s">
        <v>19</v>
      </c>
      <c r="F1313" s="42" t="b">
        <f t="shared" si="42"/>
        <v>1</v>
      </c>
      <c r="G1313" s="42" t="b">
        <f t="shared" si="43"/>
        <v>1</v>
      </c>
    </row>
    <row r="1314" spans="1:7">
      <c r="A1314" s="42">
        <v>1448</v>
      </c>
      <c r="B1314" s="64" t="s">
        <v>1784</v>
      </c>
      <c r="C1314" s="50" t="s">
        <v>19</v>
      </c>
      <c r="D1314" s="66" t="s">
        <v>19</v>
      </c>
      <c r="E1314" s="42" t="s">
        <v>19</v>
      </c>
      <c r="F1314" s="42" t="b">
        <f t="shared" si="42"/>
        <v>1</v>
      </c>
      <c r="G1314" s="42" t="b">
        <f t="shared" si="43"/>
        <v>1</v>
      </c>
    </row>
    <row r="1315" spans="1:7">
      <c r="A1315" s="42">
        <v>1449</v>
      </c>
      <c r="B1315" s="64" t="s">
        <v>1785</v>
      </c>
      <c r="C1315" s="50" t="s">
        <v>19</v>
      </c>
      <c r="D1315" s="66" t="s">
        <v>19</v>
      </c>
      <c r="E1315" s="42" t="s">
        <v>19</v>
      </c>
      <c r="F1315" s="42" t="b">
        <f t="shared" si="42"/>
        <v>1</v>
      </c>
      <c r="G1315" s="42" t="b">
        <f t="shared" si="43"/>
        <v>1</v>
      </c>
    </row>
    <row r="1316" spans="1:7">
      <c r="A1316" s="42">
        <v>1450</v>
      </c>
      <c r="B1316" s="64" t="s">
        <v>1787</v>
      </c>
      <c r="C1316" s="50" t="s">
        <v>19</v>
      </c>
      <c r="D1316" s="66" t="s">
        <v>19</v>
      </c>
      <c r="E1316" s="42" t="s">
        <v>19</v>
      </c>
      <c r="F1316" s="42" t="b">
        <f t="shared" si="42"/>
        <v>1</v>
      </c>
      <c r="G1316" s="42" t="b">
        <f t="shared" si="43"/>
        <v>1</v>
      </c>
    </row>
    <row r="1317" spans="1:7">
      <c r="A1317" s="42">
        <v>1451</v>
      </c>
      <c r="B1317" s="64" t="s">
        <v>1788</v>
      </c>
      <c r="C1317" s="50" t="s">
        <v>19</v>
      </c>
      <c r="D1317" s="66" t="s">
        <v>19</v>
      </c>
      <c r="E1317" s="42" t="s">
        <v>19</v>
      </c>
      <c r="F1317" s="42" t="b">
        <f t="shared" si="42"/>
        <v>1</v>
      </c>
      <c r="G1317" s="42" t="b">
        <f t="shared" si="43"/>
        <v>1</v>
      </c>
    </row>
    <row r="1318" spans="1:7">
      <c r="A1318" s="42">
        <v>1452</v>
      </c>
      <c r="B1318" s="64" t="s">
        <v>1789</v>
      </c>
      <c r="C1318" s="50" t="s">
        <v>19</v>
      </c>
      <c r="D1318" s="66" t="s">
        <v>19</v>
      </c>
      <c r="E1318" s="42" t="s">
        <v>19</v>
      </c>
      <c r="F1318" s="42" t="b">
        <f t="shared" si="42"/>
        <v>1</v>
      </c>
      <c r="G1318" s="42" t="b">
        <f t="shared" si="43"/>
        <v>1</v>
      </c>
    </row>
    <row r="1319" spans="1:7">
      <c r="A1319" s="42">
        <v>1453</v>
      </c>
      <c r="B1319" s="64" t="s">
        <v>174</v>
      </c>
      <c r="C1319" s="50" t="s">
        <v>19</v>
      </c>
      <c r="D1319" s="66" t="s">
        <v>19</v>
      </c>
      <c r="E1319" s="42" t="s">
        <v>19</v>
      </c>
      <c r="F1319" s="42" t="b">
        <f t="shared" ref="F1319:F1382" si="44">C1319=D1319</f>
        <v>1</v>
      </c>
      <c r="G1319" s="42" t="b">
        <f t="shared" ref="G1319:G1382" si="45">D1319=E1319</f>
        <v>1</v>
      </c>
    </row>
    <row r="1320" spans="1:7">
      <c r="A1320" s="42">
        <v>1454</v>
      </c>
      <c r="B1320" s="64" t="s">
        <v>1791</v>
      </c>
      <c r="C1320" s="50" t="s">
        <v>19</v>
      </c>
      <c r="D1320" s="66" t="s">
        <v>19</v>
      </c>
      <c r="E1320" s="42" t="s">
        <v>19</v>
      </c>
      <c r="F1320" s="42" t="b">
        <f t="shared" si="44"/>
        <v>1</v>
      </c>
      <c r="G1320" s="42" t="b">
        <f t="shared" si="45"/>
        <v>1</v>
      </c>
    </row>
    <row r="1321" spans="1:7">
      <c r="A1321" s="42">
        <v>1455</v>
      </c>
      <c r="B1321" s="64" t="s">
        <v>1792</v>
      </c>
      <c r="C1321" s="50" t="s">
        <v>19</v>
      </c>
      <c r="D1321" s="66" t="s">
        <v>19</v>
      </c>
      <c r="E1321" s="42" t="s">
        <v>19</v>
      </c>
      <c r="F1321" s="42" t="b">
        <f t="shared" si="44"/>
        <v>1</v>
      </c>
      <c r="G1321" s="42" t="b">
        <f t="shared" si="45"/>
        <v>1</v>
      </c>
    </row>
    <row r="1322" spans="1:7">
      <c r="A1322" s="42">
        <v>1456</v>
      </c>
      <c r="B1322" s="64" t="s">
        <v>1793</v>
      </c>
      <c r="C1322" s="50" t="s">
        <v>19</v>
      </c>
      <c r="D1322" s="66" t="s">
        <v>19</v>
      </c>
      <c r="E1322" s="42" t="s">
        <v>19</v>
      </c>
      <c r="F1322" s="42" t="b">
        <f t="shared" si="44"/>
        <v>1</v>
      </c>
      <c r="G1322" s="42" t="b">
        <f t="shared" si="45"/>
        <v>1</v>
      </c>
    </row>
    <row r="1323" spans="1:7">
      <c r="A1323" s="42">
        <v>1457</v>
      </c>
      <c r="B1323" s="64" t="s">
        <v>1795</v>
      </c>
      <c r="C1323" s="50" t="s">
        <v>19</v>
      </c>
      <c r="D1323" s="66" t="s">
        <v>19</v>
      </c>
      <c r="E1323" s="42" t="s">
        <v>19</v>
      </c>
      <c r="F1323" s="42" t="b">
        <f t="shared" si="44"/>
        <v>1</v>
      </c>
      <c r="G1323" s="42" t="b">
        <f t="shared" si="45"/>
        <v>1</v>
      </c>
    </row>
    <row r="1324" spans="1:7">
      <c r="A1324" s="42">
        <v>1458</v>
      </c>
      <c r="B1324" s="64" t="s">
        <v>1796</v>
      </c>
      <c r="C1324" s="50" t="s">
        <v>19</v>
      </c>
      <c r="D1324" s="66" t="s">
        <v>19</v>
      </c>
      <c r="E1324" s="42" t="s">
        <v>19</v>
      </c>
      <c r="F1324" s="42" t="b">
        <f t="shared" si="44"/>
        <v>1</v>
      </c>
      <c r="G1324" s="42" t="b">
        <f t="shared" si="45"/>
        <v>1</v>
      </c>
    </row>
    <row r="1325" spans="1:7">
      <c r="A1325" s="42">
        <v>1459</v>
      </c>
      <c r="B1325" s="64" t="s">
        <v>1797</v>
      </c>
      <c r="C1325" s="50" t="s">
        <v>19</v>
      </c>
      <c r="D1325" s="66" t="s">
        <v>19</v>
      </c>
      <c r="E1325" s="42" t="s">
        <v>19</v>
      </c>
      <c r="F1325" s="42" t="b">
        <f t="shared" si="44"/>
        <v>1</v>
      </c>
      <c r="G1325" s="42" t="b">
        <f t="shared" si="45"/>
        <v>1</v>
      </c>
    </row>
    <row r="1326" spans="1:7">
      <c r="A1326" s="42">
        <v>1460</v>
      </c>
      <c r="B1326" s="64" t="s">
        <v>1798</v>
      </c>
      <c r="C1326" s="50" t="s">
        <v>19</v>
      </c>
      <c r="D1326" s="66" t="s">
        <v>19</v>
      </c>
      <c r="E1326" s="42" t="s">
        <v>19</v>
      </c>
      <c r="F1326" s="42" t="b">
        <f t="shared" si="44"/>
        <v>1</v>
      </c>
      <c r="G1326" s="42" t="b">
        <f t="shared" si="45"/>
        <v>1</v>
      </c>
    </row>
    <row r="1327" spans="1:7">
      <c r="A1327" s="42">
        <v>1461</v>
      </c>
      <c r="B1327" s="64" t="s">
        <v>1799</v>
      </c>
      <c r="C1327" s="50" t="s">
        <v>19</v>
      </c>
      <c r="D1327" s="66" t="s">
        <v>19</v>
      </c>
      <c r="E1327" s="42" t="s">
        <v>19</v>
      </c>
      <c r="F1327" s="42" t="b">
        <f t="shared" si="44"/>
        <v>1</v>
      </c>
      <c r="G1327" s="42" t="b">
        <f t="shared" si="45"/>
        <v>1</v>
      </c>
    </row>
    <row r="1328" spans="1:7">
      <c r="A1328" s="42">
        <v>1462</v>
      </c>
      <c r="B1328" s="64" t="s">
        <v>1800</v>
      </c>
      <c r="C1328" s="50" t="s">
        <v>19</v>
      </c>
      <c r="D1328" s="66" t="s">
        <v>19</v>
      </c>
      <c r="E1328" s="42" t="s">
        <v>19</v>
      </c>
      <c r="F1328" s="42" t="b">
        <f t="shared" si="44"/>
        <v>1</v>
      </c>
      <c r="G1328" s="42" t="b">
        <f t="shared" si="45"/>
        <v>1</v>
      </c>
    </row>
    <row r="1329" spans="1:7">
      <c r="A1329" s="42">
        <v>1463</v>
      </c>
      <c r="B1329" s="64" t="s">
        <v>1802</v>
      </c>
      <c r="C1329" s="50" t="s">
        <v>19</v>
      </c>
      <c r="D1329" s="66" t="s">
        <v>19</v>
      </c>
      <c r="E1329" s="42" t="s">
        <v>19</v>
      </c>
      <c r="F1329" s="42" t="b">
        <f t="shared" si="44"/>
        <v>1</v>
      </c>
      <c r="G1329" s="42" t="b">
        <f t="shared" si="45"/>
        <v>1</v>
      </c>
    </row>
    <row r="1330" spans="1:7">
      <c r="A1330" s="42">
        <v>1464</v>
      </c>
      <c r="B1330" s="64" t="s">
        <v>1803</v>
      </c>
      <c r="C1330" s="50" t="s">
        <v>19</v>
      </c>
      <c r="D1330" s="66" t="s">
        <v>19</v>
      </c>
      <c r="E1330" s="42" t="s">
        <v>19</v>
      </c>
      <c r="F1330" s="42" t="b">
        <f t="shared" si="44"/>
        <v>1</v>
      </c>
      <c r="G1330" s="42" t="b">
        <f t="shared" si="45"/>
        <v>1</v>
      </c>
    </row>
    <row r="1331" spans="1:7">
      <c r="A1331" s="42">
        <v>1465</v>
      </c>
      <c r="B1331" s="64" t="s">
        <v>1804</v>
      </c>
      <c r="C1331" s="50" t="s">
        <v>19</v>
      </c>
      <c r="D1331" s="66" t="s">
        <v>19</v>
      </c>
      <c r="E1331" s="42" t="s">
        <v>19</v>
      </c>
      <c r="F1331" s="42" t="b">
        <f t="shared" si="44"/>
        <v>1</v>
      </c>
      <c r="G1331" s="42" t="b">
        <f t="shared" si="45"/>
        <v>1</v>
      </c>
    </row>
    <row r="1332" spans="1:7">
      <c r="A1332" s="42">
        <v>1466</v>
      </c>
      <c r="B1332" s="64" t="s">
        <v>1805</v>
      </c>
      <c r="C1332" s="50" t="s">
        <v>19</v>
      </c>
      <c r="D1332" s="66" t="s">
        <v>19</v>
      </c>
      <c r="E1332" s="42" t="s">
        <v>19</v>
      </c>
      <c r="F1332" s="42" t="b">
        <f t="shared" si="44"/>
        <v>1</v>
      </c>
      <c r="G1332" s="42" t="b">
        <f t="shared" si="45"/>
        <v>1</v>
      </c>
    </row>
    <row r="1333" spans="1:7">
      <c r="A1333" s="42">
        <v>1467</v>
      </c>
      <c r="B1333" s="64" t="s">
        <v>1806</v>
      </c>
      <c r="C1333" s="50" t="s">
        <v>1714</v>
      </c>
      <c r="D1333" s="66" t="s">
        <v>19</v>
      </c>
      <c r="E1333" s="42" t="s">
        <v>19</v>
      </c>
      <c r="F1333" s="42" t="b">
        <f t="shared" si="44"/>
        <v>0</v>
      </c>
      <c r="G1333" s="42" t="b">
        <f t="shared" si="45"/>
        <v>1</v>
      </c>
    </row>
    <row r="1334" spans="1:7">
      <c r="A1334" s="42">
        <v>1468</v>
      </c>
      <c r="B1334" s="64" t="s">
        <v>1807</v>
      </c>
      <c r="C1334" s="50" t="s">
        <v>19</v>
      </c>
      <c r="D1334" s="66" t="s">
        <v>19</v>
      </c>
      <c r="E1334" s="42" t="s">
        <v>19</v>
      </c>
      <c r="F1334" s="42" t="b">
        <f t="shared" si="44"/>
        <v>1</v>
      </c>
      <c r="G1334" s="42" t="b">
        <f t="shared" si="45"/>
        <v>1</v>
      </c>
    </row>
    <row r="1335" spans="1:7">
      <c r="A1335" s="42">
        <v>1469</v>
      </c>
      <c r="B1335" s="64" t="s">
        <v>1809</v>
      </c>
      <c r="C1335" s="50" t="s">
        <v>19</v>
      </c>
      <c r="D1335" s="66" t="s">
        <v>19</v>
      </c>
      <c r="E1335" s="42" t="s">
        <v>19</v>
      </c>
      <c r="F1335" s="42" t="b">
        <f t="shared" si="44"/>
        <v>1</v>
      </c>
      <c r="G1335" s="42" t="b">
        <f t="shared" si="45"/>
        <v>1</v>
      </c>
    </row>
    <row r="1336" spans="1:7">
      <c r="A1336" s="42">
        <v>1470</v>
      </c>
      <c r="B1336" s="64" t="s">
        <v>1811</v>
      </c>
      <c r="C1336" s="50" t="s">
        <v>19</v>
      </c>
      <c r="D1336" s="66" t="s">
        <v>19</v>
      </c>
      <c r="E1336" s="42" t="s">
        <v>19</v>
      </c>
      <c r="F1336" s="42" t="b">
        <f t="shared" si="44"/>
        <v>1</v>
      </c>
      <c r="G1336" s="42" t="b">
        <f t="shared" si="45"/>
        <v>1</v>
      </c>
    </row>
    <row r="1337" spans="1:7">
      <c r="A1337" s="42">
        <v>1471</v>
      </c>
      <c r="B1337" s="64" t="s">
        <v>1812</v>
      </c>
      <c r="C1337" s="50" t="s">
        <v>19</v>
      </c>
      <c r="D1337" s="66" t="s">
        <v>19</v>
      </c>
      <c r="E1337" s="42" t="s">
        <v>19</v>
      </c>
      <c r="F1337" s="42" t="b">
        <f t="shared" si="44"/>
        <v>1</v>
      </c>
      <c r="G1337" s="42" t="b">
        <f t="shared" si="45"/>
        <v>1</v>
      </c>
    </row>
    <row r="1338" spans="1:7">
      <c r="A1338" s="42">
        <v>1472</v>
      </c>
      <c r="B1338" s="64" t="s">
        <v>1813</v>
      </c>
      <c r="C1338" s="50" t="s">
        <v>19</v>
      </c>
      <c r="D1338" s="66" t="s">
        <v>19</v>
      </c>
      <c r="E1338" s="42" t="s">
        <v>19</v>
      </c>
      <c r="F1338" s="42" t="b">
        <f t="shared" si="44"/>
        <v>1</v>
      </c>
      <c r="G1338" s="42" t="b">
        <f t="shared" si="45"/>
        <v>1</v>
      </c>
    </row>
    <row r="1339" spans="1:7">
      <c r="A1339" s="42">
        <v>1473</v>
      </c>
      <c r="B1339" s="64" t="s">
        <v>1814</v>
      </c>
      <c r="C1339" s="50" t="s">
        <v>19</v>
      </c>
      <c r="D1339" s="66" t="s">
        <v>19</v>
      </c>
      <c r="E1339" s="42" t="s">
        <v>19</v>
      </c>
      <c r="F1339" s="42" t="b">
        <f t="shared" si="44"/>
        <v>1</v>
      </c>
      <c r="G1339" s="42" t="b">
        <f t="shared" si="45"/>
        <v>1</v>
      </c>
    </row>
    <row r="1340" spans="1:7">
      <c r="A1340" s="42">
        <v>1474</v>
      </c>
      <c r="B1340" s="64" t="s">
        <v>1816</v>
      </c>
      <c r="C1340" s="50" t="s">
        <v>1714</v>
      </c>
      <c r="D1340" s="66" t="s">
        <v>19</v>
      </c>
      <c r="E1340" s="42" t="s">
        <v>19</v>
      </c>
      <c r="F1340" s="42" t="b">
        <f t="shared" si="44"/>
        <v>0</v>
      </c>
      <c r="G1340" s="42" t="b">
        <f t="shared" si="45"/>
        <v>1</v>
      </c>
    </row>
    <row r="1341" spans="1:7">
      <c r="A1341" s="42">
        <v>1475</v>
      </c>
      <c r="B1341" s="64" t="s">
        <v>1817</v>
      </c>
      <c r="C1341" s="50" t="s">
        <v>19</v>
      </c>
      <c r="D1341" s="66" t="s">
        <v>19</v>
      </c>
      <c r="E1341" s="42" t="s">
        <v>19</v>
      </c>
      <c r="F1341" s="42" t="b">
        <f t="shared" si="44"/>
        <v>1</v>
      </c>
      <c r="G1341" s="42" t="b">
        <f t="shared" si="45"/>
        <v>1</v>
      </c>
    </row>
    <row r="1342" spans="1:7">
      <c r="A1342" s="42">
        <v>1476</v>
      </c>
      <c r="B1342" s="64" t="s">
        <v>1818</v>
      </c>
      <c r="C1342" s="50" t="s">
        <v>19</v>
      </c>
      <c r="D1342" s="66" t="s">
        <v>19</v>
      </c>
      <c r="E1342" s="42" t="s">
        <v>19</v>
      </c>
      <c r="F1342" s="42" t="b">
        <f t="shared" si="44"/>
        <v>1</v>
      </c>
      <c r="G1342" s="42" t="b">
        <f t="shared" si="45"/>
        <v>1</v>
      </c>
    </row>
    <row r="1343" spans="1:7">
      <c r="A1343" s="42">
        <v>1477</v>
      </c>
      <c r="B1343" s="64" t="s">
        <v>1819</v>
      </c>
      <c r="C1343" s="50" t="s">
        <v>19</v>
      </c>
      <c r="D1343" s="66" t="s">
        <v>19</v>
      </c>
      <c r="E1343" s="42" t="s">
        <v>19</v>
      </c>
      <c r="F1343" s="42" t="b">
        <f t="shared" si="44"/>
        <v>1</v>
      </c>
      <c r="G1343" s="42" t="b">
        <f t="shared" si="45"/>
        <v>1</v>
      </c>
    </row>
    <row r="1344" spans="1:7">
      <c r="A1344" s="42">
        <v>1478</v>
      </c>
      <c r="B1344" s="64" t="s">
        <v>1820</v>
      </c>
      <c r="C1344" s="50" t="s">
        <v>19</v>
      </c>
      <c r="D1344" s="66" t="s">
        <v>19</v>
      </c>
      <c r="E1344" s="42" t="s">
        <v>19</v>
      </c>
      <c r="F1344" s="42" t="b">
        <f t="shared" si="44"/>
        <v>1</v>
      </c>
      <c r="G1344" s="42" t="b">
        <f t="shared" si="45"/>
        <v>1</v>
      </c>
    </row>
    <row r="1345" spans="1:8">
      <c r="A1345" s="42">
        <v>1479</v>
      </c>
      <c r="B1345" s="64" t="s">
        <v>1822</v>
      </c>
      <c r="C1345" s="50" t="s">
        <v>19</v>
      </c>
      <c r="D1345" s="66" t="s">
        <v>19</v>
      </c>
      <c r="E1345" s="42" t="s">
        <v>19</v>
      </c>
      <c r="F1345" s="42" t="b">
        <f t="shared" si="44"/>
        <v>1</v>
      </c>
      <c r="G1345" s="42" t="b">
        <f t="shared" si="45"/>
        <v>1</v>
      </c>
    </row>
    <row r="1346" spans="1:8">
      <c r="A1346" s="42">
        <v>1480</v>
      </c>
      <c r="B1346" s="64" t="s">
        <v>1824</v>
      </c>
      <c r="C1346" s="50" t="s">
        <v>23</v>
      </c>
      <c r="D1346" s="66" t="s">
        <v>19</v>
      </c>
      <c r="E1346" s="42" t="s">
        <v>19</v>
      </c>
      <c r="F1346" s="42" t="b">
        <f t="shared" si="44"/>
        <v>0</v>
      </c>
      <c r="G1346" s="42" t="b">
        <f t="shared" si="45"/>
        <v>1</v>
      </c>
    </row>
    <row r="1347" spans="1:8">
      <c r="A1347" s="42">
        <v>1481</v>
      </c>
      <c r="B1347" s="64" t="s">
        <v>1825</v>
      </c>
      <c r="C1347" s="50" t="s">
        <v>19</v>
      </c>
      <c r="D1347" s="66" t="s">
        <v>19</v>
      </c>
      <c r="E1347" s="42" t="s">
        <v>19</v>
      </c>
      <c r="F1347" s="42" t="b">
        <f t="shared" si="44"/>
        <v>1</v>
      </c>
      <c r="G1347" s="42" t="b">
        <f t="shared" si="45"/>
        <v>1</v>
      </c>
    </row>
    <row r="1348" spans="1:8">
      <c r="A1348" s="42">
        <v>1482</v>
      </c>
      <c r="B1348" s="64" t="s">
        <v>1827</v>
      </c>
      <c r="C1348" s="50" t="s">
        <v>19</v>
      </c>
      <c r="D1348" s="66" t="s">
        <v>19</v>
      </c>
      <c r="E1348" s="42" t="s">
        <v>19</v>
      </c>
      <c r="F1348" s="42" t="b">
        <f t="shared" si="44"/>
        <v>1</v>
      </c>
      <c r="G1348" s="42" t="b">
        <f t="shared" si="45"/>
        <v>1</v>
      </c>
    </row>
    <row r="1349" spans="1:8">
      <c r="A1349" s="42">
        <v>1483</v>
      </c>
      <c r="B1349" s="64" t="s">
        <v>1828</v>
      </c>
      <c r="C1349" s="50" t="s">
        <v>19</v>
      </c>
      <c r="D1349" s="66" t="s">
        <v>19</v>
      </c>
      <c r="E1349" s="42" t="s">
        <v>19</v>
      </c>
      <c r="F1349" s="42" t="b">
        <f t="shared" si="44"/>
        <v>1</v>
      </c>
      <c r="G1349" s="42" t="b">
        <f t="shared" si="45"/>
        <v>1</v>
      </c>
    </row>
    <row r="1350" spans="1:8">
      <c r="A1350" s="42">
        <v>1484</v>
      </c>
      <c r="B1350" s="64" t="s">
        <v>1829</v>
      </c>
      <c r="C1350" s="50" t="s">
        <v>19</v>
      </c>
      <c r="D1350" s="66" t="s">
        <v>19</v>
      </c>
      <c r="E1350" s="42" t="s">
        <v>19</v>
      </c>
      <c r="F1350" s="42" t="b">
        <f t="shared" si="44"/>
        <v>1</v>
      </c>
      <c r="G1350" s="42" t="b">
        <f t="shared" si="45"/>
        <v>1</v>
      </c>
    </row>
    <row r="1351" spans="1:8">
      <c r="A1351" s="42">
        <v>1485</v>
      </c>
      <c r="B1351" s="64" t="s">
        <v>1830</v>
      </c>
      <c r="C1351" s="50" t="s">
        <v>19</v>
      </c>
      <c r="D1351" s="66" t="s">
        <v>19</v>
      </c>
      <c r="E1351" s="42" t="s">
        <v>19</v>
      </c>
      <c r="F1351" s="42" t="b">
        <f t="shared" si="44"/>
        <v>1</v>
      </c>
      <c r="G1351" s="42" t="b">
        <f t="shared" si="45"/>
        <v>1</v>
      </c>
    </row>
    <row r="1352" spans="1:8">
      <c r="A1352" s="42">
        <v>1486</v>
      </c>
      <c r="B1352" s="64" t="s">
        <v>1831</v>
      </c>
      <c r="C1352" s="50" t="s">
        <v>19</v>
      </c>
      <c r="D1352" s="66" t="s">
        <v>19</v>
      </c>
      <c r="E1352" s="42" t="s">
        <v>19</v>
      </c>
      <c r="F1352" s="42" t="b">
        <f t="shared" si="44"/>
        <v>1</v>
      </c>
      <c r="G1352" s="42" t="b">
        <f t="shared" si="45"/>
        <v>1</v>
      </c>
    </row>
    <row r="1353" spans="1:8">
      <c r="A1353" s="42">
        <v>1487</v>
      </c>
      <c r="B1353" s="64" t="s">
        <v>1832</v>
      </c>
      <c r="C1353" s="50" t="s">
        <v>19</v>
      </c>
      <c r="D1353" s="66" t="s">
        <v>19</v>
      </c>
      <c r="E1353" s="42" t="s">
        <v>19</v>
      </c>
      <c r="F1353" s="42" t="b">
        <f t="shared" si="44"/>
        <v>1</v>
      </c>
      <c r="G1353" s="42" t="b">
        <f t="shared" si="45"/>
        <v>1</v>
      </c>
    </row>
    <row r="1354" spans="1:8">
      <c r="A1354" s="42">
        <v>1488</v>
      </c>
      <c r="B1354" s="64" t="s">
        <v>1835</v>
      </c>
      <c r="C1354" s="50" t="s">
        <v>19</v>
      </c>
      <c r="D1354" s="66" t="s">
        <v>19</v>
      </c>
      <c r="E1354" s="42" t="s">
        <v>19</v>
      </c>
      <c r="F1354" s="42" t="b">
        <f t="shared" si="44"/>
        <v>1</v>
      </c>
      <c r="G1354" s="42" t="b">
        <f t="shared" si="45"/>
        <v>1</v>
      </c>
    </row>
    <row r="1355" spans="1:8">
      <c r="A1355" s="42">
        <v>1489</v>
      </c>
      <c r="B1355" s="64" t="s">
        <v>1837</v>
      </c>
      <c r="C1355" s="50" t="s">
        <v>19</v>
      </c>
      <c r="D1355" s="66" t="s">
        <v>19</v>
      </c>
      <c r="E1355" s="42" t="s">
        <v>19</v>
      </c>
      <c r="F1355" s="42" t="b">
        <f t="shared" si="44"/>
        <v>1</v>
      </c>
      <c r="G1355" s="42" t="b">
        <f t="shared" si="45"/>
        <v>1</v>
      </c>
    </row>
    <row r="1356" spans="1:8">
      <c r="A1356" s="42">
        <v>1490</v>
      </c>
      <c r="B1356" s="64" t="s">
        <v>1838</v>
      </c>
      <c r="C1356" s="50" t="s">
        <v>1714</v>
      </c>
      <c r="D1356" s="66" t="s">
        <v>19</v>
      </c>
      <c r="E1356" s="42" t="s">
        <v>19</v>
      </c>
      <c r="F1356" s="42" t="b">
        <f t="shared" si="44"/>
        <v>0</v>
      </c>
      <c r="G1356" s="42" t="b">
        <f t="shared" si="45"/>
        <v>1</v>
      </c>
    </row>
    <row r="1357" spans="1:8">
      <c r="A1357" s="42">
        <v>1491</v>
      </c>
      <c r="B1357" s="64" t="s">
        <v>1839</v>
      </c>
      <c r="C1357" s="50" t="s">
        <v>19</v>
      </c>
      <c r="D1357" s="66" t="s">
        <v>19</v>
      </c>
      <c r="E1357" s="42" t="s">
        <v>19</v>
      </c>
      <c r="F1357" s="42" t="b">
        <f t="shared" si="44"/>
        <v>1</v>
      </c>
      <c r="G1357" s="42" t="b">
        <f t="shared" si="45"/>
        <v>1</v>
      </c>
    </row>
    <row r="1358" spans="1:8">
      <c r="A1358" s="42">
        <v>1492</v>
      </c>
      <c r="B1358" s="64" t="s">
        <v>1840</v>
      </c>
      <c r="C1358" s="50" t="s">
        <v>19</v>
      </c>
      <c r="D1358" s="66" t="s">
        <v>19</v>
      </c>
      <c r="E1358" s="42" t="s">
        <v>23</v>
      </c>
      <c r="F1358" s="42" t="b">
        <f t="shared" si="44"/>
        <v>1</v>
      </c>
      <c r="G1358" s="42" t="b">
        <f t="shared" si="45"/>
        <v>0</v>
      </c>
      <c r="H1358" s="42" t="s">
        <v>19</v>
      </c>
    </row>
    <row r="1359" spans="1:8">
      <c r="A1359" s="42">
        <v>1493</v>
      </c>
      <c r="B1359" s="64" t="s">
        <v>1842</v>
      </c>
      <c r="C1359" s="50" t="s">
        <v>19</v>
      </c>
      <c r="D1359" s="66" t="s">
        <v>19</v>
      </c>
      <c r="E1359" s="42" t="s">
        <v>19</v>
      </c>
      <c r="F1359" s="42" t="b">
        <f t="shared" si="44"/>
        <v>1</v>
      </c>
      <c r="G1359" s="42" t="b">
        <f t="shared" si="45"/>
        <v>1</v>
      </c>
    </row>
    <row r="1360" spans="1:8">
      <c r="A1360" s="42">
        <v>1494</v>
      </c>
      <c r="B1360" s="64" t="s">
        <v>1843</v>
      </c>
      <c r="C1360" s="50" t="s">
        <v>19</v>
      </c>
      <c r="D1360" s="66" t="s">
        <v>19</v>
      </c>
      <c r="E1360" s="42" t="s">
        <v>19</v>
      </c>
      <c r="F1360" s="42" t="b">
        <f t="shared" si="44"/>
        <v>1</v>
      </c>
      <c r="G1360" s="42" t="b">
        <f t="shared" si="45"/>
        <v>1</v>
      </c>
    </row>
    <row r="1361" spans="1:7">
      <c r="A1361" s="42">
        <v>1495</v>
      </c>
      <c r="B1361" s="64" t="s">
        <v>1844</v>
      </c>
      <c r="C1361" s="50" t="s">
        <v>19</v>
      </c>
      <c r="D1361" s="66" t="s">
        <v>19</v>
      </c>
      <c r="E1361" s="42" t="s">
        <v>19</v>
      </c>
      <c r="F1361" s="42" t="b">
        <f t="shared" si="44"/>
        <v>1</v>
      </c>
      <c r="G1361" s="42" t="b">
        <f t="shared" si="45"/>
        <v>1</v>
      </c>
    </row>
    <row r="1362" spans="1:7">
      <c r="A1362" s="42">
        <v>1496</v>
      </c>
      <c r="B1362" s="64" t="s">
        <v>1845</v>
      </c>
      <c r="C1362" s="50" t="s">
        <v>19</v>
      </c>
      <c r="D1362" s="66" t="s">
        <v>19</v>
      </c>
      <c r="E1362" s="42" t="s">
        <v>19</v>
      </c>
      <c r="F1362" s="42" t="b">
        <f t="shared" si="44"/>
        <v>1</v>
      </c>
      <c r="G1362" s="42" t="b">
        <f t="shared" si="45"/>
        <v>1</v>
      </c>
    </row>
    <row r="1363" spans="1:7">
      <c r="A1363" s="42">
        <v>1497</v>
      </c>
      <c r="B1363" s="64" t="s">
        <v>1846</v>
      </c>
      <c r="C1363" s="50" t="s">
        <v>19</v>
      </c>
      <c r="D1363" s="66" t="s">
        <v>19</v>
      </c>
      <c r="E1363" s="42" t="s">
        <v>19</v>
      </c>
      <c r="F1363" s="42" t="b">
        <f t="shared" si="44"/>
        <v>1</v>
      </c>
      <c r="G1363" s="42" t="b">
        <f t="shared" si="45"/>
        <v>1</v>
      </c>
    </row>
    <row r="1364" spans="1:7">
      <c r="A1364" s="42">
        <v>1498</v>
      </c>
      <c r="B1364" s="64" t="s">
        <v>1847</v>
      </c>
      <c r="C1364" s="50" t="s">
        <v>19</v>
      </c>
      <c r="D1364" s="66" t="s">
        <v>19</v>
      </c>
      <c r="E1364" s="42" t="s">
        <v>19</v>
      </c>
      <c r="F1364" s="42" t="b">
        <f t="shared" si="44"/>
        <v>1</v>
      </c>
      <c r="G1364" s="42" t="b">
        <f t="shared" si="45"/>
        <v>1</v>
      </c>
    </row>
    <row r="1365" spans="1:7">
      <c r="A1365" s="42">
        <v>1499</v>
      </c>
      <c r="B1365" s="64" t="s">
        <v>1849</v>
      </c>
      <c r="C1365" s="50" t="s">
        <v>23</v>
      </c>
      <c r="D1365" s="66" t="s">
        <v>19</v>
      </c>
      <c r="E1365" s="42" t="s">
        <v>19</v>
      </c>
      <c r="F1365" s="42" t="b">
        <f t="shared" si="44"/>
        <v>0</v>
      </c>
      <c r="G1365" s="42" t="b">
        <f t="shared" si="45"/>
        <v>1</v>
      </c>
    </row>
    <row r="1366" spans="1:7">
      <c r="A1366" s="42">
        <v>1500</v>
      </c>
      <c r="B1366" s="64" t="s">
        <v>1850</v>
      </c>
      <c r="C1366" s="50" t="s">
        <v>19</v>
      </c>
      <c r="D1366" s="66" t="s">
        <v>19</v>
      </c>
      <c r="E1366" s="42" t="s">
        <v>19</v>
      </c>
      <c r="F1366" s="42" t="b">
        <f t="shared" si="44"/>
        <v>1</v>
      </c>
      <c r="G1366" s="42" t="b">
        <f t="shared" si="45"/>
        <v>1</v>
      </c>
    </row>
    <row r="1367" spans="1:7">
      <c r="A1367" s="42">
        <v>1501</v>
      </c>
      <c r="B1367" s="64" t="s">
        <v>1851</v>
      </c>
      <c r="C1367" s="50" t="s">
        <v>19</v>
      </c>
      <c r="D1367" s="66" t="s">
        <v>19</v>
      </c>
      <c r="E1367" s="42" t="s">
        <v>19</v>
      </c>
      <c r="F1367" s="42" t="b">
        <f t="shared" si="44"/>
        <v>1</v>
      </c>
      <c r="G1367" s="42" t="b">
        <f t="shared" si="45"/>
        <v>1</v>
      </c>
    </row>
    <row r="1368" spans="1:7">
      <c r="A1368" s="42">
        <v>1502</v>
      </c>
      <c r="B1368" s="64" t="s">
        <v>1129</v>
      </c>
      <c r="C1368" s="50" t="s">
        <v>19</v>
      </c>
      <c r="D1368" s="66" t="s">
        <v>19</v>
      </c>
      <c r="E1368" s="42" t="s">
        <v>19</v>
      </c>
      <c r="F1368" s="42" t="b">
        <f t="shared" si="44"/>
        <v>1</v>
      </c>
      <c r="G1368" s="42" t="b">
        <f t="shared" si="45"/>
        <v>1</v>
      </c>
    </row>
    <row r="1369" spans="1:7">
      <c r="A1369" s="42">
        <v>1503</v>
      </c>
      <c r="B1369" s="64" t="s">
        <v>1853</v>
      </c>
      <c r="C1369" s="50" t="s">
        <v>19</v>
      </c>
      <c r="D1369" s="66" t="s">
        <v>19</v>
      </c>
      <c r="E1369" s="42" t="s">
        <v>19</v>
      </c>
      <c r="F1369" s="42" t="b">
        <f t="shared" si="44"/>
        <v>1</v>
      </c>
      <c r="G1369" s="42" t="b">
        <f t="shared" si="45"/>
        <v>1</v>
      </c>
    </row>
    <row r="1370" spans="1:7">
      <c r="A1370" s="42">
        <v>1504</v>
      </c>
      <c r="B1370" s="64" t="s">
        <v>1854</v>
      </c>
      <c r="C1370" s="50" t="s">
        <v>19</v>
      </c>
      <c r="D1370" s="66" t="s">
        <v>19</v>
      </c>
      <c r="E1370" s="42" t="s">
        <v>19</v>
      </c>
      <c r="F1370" s="42" t="b">
        <f t="shared" si="44"/>
        <v>1</v>
      </c>
      <c r="G1370" s="42" t="b">
        <f t="shared" si="45"/>
        <v>1</v>
      </c>
    </row>
    <row r="1371" spans="1:7">
      <c r="A1371" s="42">
        <v>1505</v>
      </c>
      <c r="B1371" s="64" t="s">
        <v>1855</v>
      </c>
      <c r="C1371" s="50" t="s">
        <v>19</v>
      </c>
      <c r="D1371" s="66" t="s">
        <v>19</v>
      </c>
      <c r="E1371" s="42" t="s">
        <v>19</v>
      </c>
      <c r="F1371" s="42" t="b">
        <f t="shared" si="44"/>
        <v>1</v>
      </c>
      <c r="G1371" s="42" t="b">
        <f t="shared" si="45"/>
        <v>1</v>
      </c>
    </row>
    <row r="1372" spans="1:7">
      <c r="A1372" s="42">
        <v>1506</v>
      </c>
      <c r="B1372" s="64" t="s">
        <v>1431</v>
      </c>
      <c r="C1372" s="50" t="s">
        <v>19</v>
      </c>
      <c r="D1372" s="66" t="s">
        <v>19</v>
      </c>
      <c r="E1372" s="42" t="s">
        <v>19</v>
      </c>
      <c r="F1372" s="42" t="b">
        <f t="shared" si="44"/>
        <v>1</v>
      </c>
      <c r="G1372" s="42" t="b">
        <f t="shared" si="45"/>
        <v>1</v>
      </c>
    </row>
    <row r="1373" spans="1:7">
      <c r="A1373" s="42">
        <v>1507</v>
      </c>
      <c r="B1373" s="64" t="s">
        <v>1857</v>
      </c>
      <c r="C1373" s="50" t="s">
        <v>19</v>
      </c>
      <c r="D1373" s="66" t="s">
        <v>19</v>
      </c>
      <c r="E1373" s="42" t="s">
        <v>19</v>
      </c>
      <c r="F1373" s="42" t="b">
        <f t="shared" si="44"/>
        <v>1</v>
      </c>
      <c r="G1373" s="42" t="b">
        <f t="shared" si="45"/>
        <v>1</v>
      </c>
    </row>
    <row r="1374" spans="1:7">
      <c r="A1374" s="42">
        <v>1508</v>
      </c>
      <c r="B1374" s="64" t="s">
        <v>1858</v>
      </c>
      <c r="C1374" s="50" t="s">
        <v>19</v>
      </c>
      <c r="D1374" s="66" t="s">
        <v>19</v>
      </c>
      <c r="E1374" s="42" t="s">
        <v>19</v>
      </c>
      <c r="F1374" s="42" t="b">
        <f t="shared" si="44"/>
        <v>1</v>
      </c>
      <c r="G1374" s="42" t="b">
        <f t="shared" si="45"/>
        <v>1</v>
      </c>
    </row>
    <row r="1375" spans="1:7">
      <c r="A1375" s="42">
        <v>1509</v>
      </c>
      <c r="B1375" s="64" t="s">
        <v>1859</v>
      </c>
      <c r="C1375" s="50" t="s">
        <v>19</v>
      </c>
      <c r="D1375" s="66" t="s">
        <v>19</v>
      </c>
      <c r="E1375" s="42" t="s">
        <v>19</v>
      </c>
      <c r="F1375" s="42" t="b">
        <f t="shared" si="44"/>
        <v>1</v>
      </c>
      <c r="G1375" s="42" t="b">
        <f t="shared" si="45"/>
        <v>1</v>
      </c>
    </row>
    <row r="1376" spans="1:7">
      <c r="A1376" s="42">
        <v>1510</v>
      </c>
      <c r="B1376" s="64" t="s">
        <v>1860</v>
      </c>
      <c r="C1376" s="50" t="s">
        <v>19</v>
      </c>
      <c r="D1376" s="66" t="s">
        <v>19</v>
      </c>
      <c r="E1376" s="42" t="s">
        <v>19</v>
      </c>
      <c r="F1376" s="42" t="b">
        <f t="shared" si="44"/>
        <v>1</v>
      </c>
      <c r="G1376" s="42" t="b">
        <f t="shared" si="45"/>
        <v>1</v>
      </c>
    </row>
    <row r="1377" spans="1:7">
      <c r="A1377" s="42">
        <v>1511</v>
      </c>
      <c r="B1377" s="64" t="s">
        <v>1861</v>
      </c>
      <c r="C1377" s="50" t="s">
        <v>19</v>
      </c>
      <c r="D1377" s="66" t="s">
        <v>19</v>
      </c>
      <c r="E1377" s="42" t="s">
        <v>19</v>
      </c>
      <c r="F1377" s="42" t="b">
        <f t="shared" si="44"/>
        <v>1</v>
      </c>
      <c r="G1377" s="42" t="b">
        <f t="shared" si="45"/>
        <v>1</v>
      </c>
    </row>
    <row r="1378" spans="1:7">
      <c r="A1378" s="42">
        <v>1512</v>
      </c>
      <c r="B1378" s="64" t="s">
        <v>1863</v>
      </c>
      <c r="C1378" s="50" t="s">
        <v>19</v>
      </c>
      <c r="D1378" s="66" t="s">
        <v>19</v>
      </c>
      <c r="E1378" s="42" t="s">
        <v>19</v>
      </c>
      <c r="F1378" s="42" t="b">
        <f t="shared" si="44"/>
        <v>1</v>
      </c>
      <c r="G1378" s="42" t="b">
        <f t="shared" si="45"/>
        <v>1</v>
      </c>
    </row>
    <row r="1379" spans="1:7">
      <c r="A1379" s="42">
        <v>1513</v>
      </c>
      <c r="B1379" s="64" t="s">
        <v>1864</v>
      </c>
      <c r="C1379" s="50" t="s">
        <v>19</v>
      </c>
      <c r="D1379" s="66" t="s">
        <v>19</v>
      </c>
      <c r="E1379" s="42" t="s">
        <v>19</v>
      </c>
      <c r="F1379" s="42" t="b">
        <f t="shared" si="44"/>
        <v>1</v>
      </c>
      <c r="G1379" s="42" t="b">
        <f t="shared" si="45"/>
        <v>1</v>
      </c>
    </row>
    <row r="1380" spans="1:7">
      <c r="A1380" s="42">
        <v>1514</v>
      </c>
      <c r="B1380" s="64" t="s">
        <v>1865</v>
      </c>
      <c r="C1380" s="50" t="s">
        <v>19</v>
      </c>
      <c r="D1380" s="66" t="s">
        <v>19</v>
      </c>
      <c r="E1380" s="42" t="s">
        <v>19</v>
      </c>
      <c r="F1380" s="42" t="b">
        <f t="shared" si="44"/>
        <v>1</v>
      </c>
      <c r="G1380" s="42" t="b">
        <f t="shared" si="45"/>
        <v>1</v>
      </c>
    </row>
    <row r="1381" spans="1:7">
      <c r="A1381" s="42">
        <v>1515</v>
      </c>
      <c r="B1381" s="64" t="s">
        <v>1866</v>
      </c>
      <c r="C1381" s="50" t="s">
        <v>19</v>
      </c>
      <c r="D1381" s="66" t="s">
        <v>19</v>
      </c>
      <c r="E1381" s="42" t="s">
        <v>19</v>
      </c>
      <c r="F1381" s="42" t="b">
        <f t="shared" si="44"/>
        <v>1</v>
      </c>
      <c r="G1381" s="42" t="b">
        <f t="shared" si="45"/>
        <v>1</v>
      </c>
    </row>
    <row r="1382" spans="1:7">
      <c r="A1382" s="42">
        <v>1516</v>
      </c>
      <c r="B1382" s="64" t="s">
        <v>1867</v>
      </c>
      <c r="C1382" s="50" t="s">
        <v>19</v>
      </c>
      <c r="D1382" s="66" t="s">
        <v>19</v>
      </c>
      <c r="E1382" s="42" t="s">
        <v>19</v>
      </c>
      <c r="F1382" s="42" t="b">
        <f t="shared" si="44"/>
        <v>1</v>
      </c>
      <c r="G1382" s="42" t="b">
        <f t="shared" si="45"/>
        <v>1</v>
      </c>
    </row>
    <row r="1383" spans="1:7">
      <c r="A1383" s="42">
        <v>1517</v>
      </c>
      <c r="B1383" s="64" t="s">
        <v>1869</v>
      </c>
      <c r="C1383" s="50" t="s">
        <v>1714</v>
      </c>
      <c r="D1383" s="66" t="s">
        <v>19</v>
      </c>
      <c r="E1383" s="42" t="s">
        <v>19</v>
      </c>
      <c r="F1383" s="42" t="b">
        <f t="shared" ref="F1383:F1441" si="46">C1383=D1383</f>
        <v>0</v>
      </c>
      <c r="G1383" s="42" t="b">
        <f t="shared" ref="G1383:G1441" si="47">D1383=E1383</f>
        <v>1</v>
      </c>
    </row>
    <row r="1384" spans="1:7">
      <c r="A1384" s="42">
        <v>1518</v>
      </c>
      <c r="B1384" s="64" t="s">
        <v>1870</v>
      </c>
      <c r="C1384" s="50" t="s">
        <v>19</v>
      </c>
      <c r="D1384" s="66" t="s">
        <v>19</v>
      </c>
      <c r="E1384" s="42" t="s">
        <v>19</v>
      </c>
      <c r="F1384" s="42" t="b">
        <f t="shared" si="46"/>
        <v>1</v>
      </c>
      <c r="G1384" s="42" t="b">
        <f t="shared" si="47"/>
        <v>1</v>
      </c>
    </row>
    <row r="1385" spans="1:7">
      <c r="A1385" s="42">
        <v>1519</v>
      </c>
      <c r="B1385" s="64" t="s">
        <v>1871</v>
      </c>
      <c r="C1385" s="50" t="s">
        <v>19</v>
      </c>
      <c r="D1385" s="66" t="s">
        <v>19</v>
      </c>
      <c r="E1385" s="42" t="s">
        <v>19</v>
      </c>
      <c r="F1385" s="42" t="b">
        <f t="shared" si="46"/>
        <v>1</v>
      </c>
      <c r="G1385" s="42" t="b">
        <f t="shared" si="47"/>
        <v>1</v>
      </c>
    </row>
    <row r="1386" spans="1:7">
      <c r="A1386" s="42">
        <v>1520</v>
      </c>
      <c r="B1386" s="64" t="s">
        <v>1872</v>
      </c>
      <c r="C1386" s="50" t="s">
        <v>19</v>
      </c>
      <c r="D1386" s="66" t="s">
        <v>19</v>
      </c>
      <c r="E1386" s="42" t="s">
        <v>19</v>
      </c>
      <c r="F1386" s="42" t="b">
        <f t="shared" si="46"/>
        <v>1</v>
      </c>
      <c r="G1386" s="42" t="b">
        <f t="shared" si="47"/>
        <v>1</v>
      </c>
    </row>
    <row r="1387" spans="1:7">
      <c r="A1387" s="42">
        <v>1521</v>
      </c>
      <c r="B1387" s="64" t="s">
        <v>1874</v>
      </c>
      <c r="C1387" s="50" t="s">
        <v>1714</v>
      </c>
      <c r="D1387" s="66" t="s">
        <v>19</v>
      </c>
      <c r="E1387" s="42" t="s">
        <v>19</v>
      </c>
      <c r="F1387" s="42" t="b">
        <f t="shared" si="46"/>
        <v>0</v>
      </c>
      <c r="G1387" s="42" t="b">
        <f t="shared" si="47"/>
        <v>1</v>
      </c>
    </row>
    <row r="1388" spans="1:7">
      <c r="A1388" s="42">
        <v>1523</v>
      </c>
      <c r="B1388" s="64" t="s">
        <v>1876</v>
      </c>
      <c r="C1388" s="50" t="s">
        <v>19</v>
      </c>
      <c r="D1388" s="66" t="s">
        <v>19</v>
      </c>
      <c r="E1388" s="42" t="s">
        <v>19</v>
      </c>
      <c r="F1388" s="42" t="b">
        <f t="shared" si="46"/>
        <v>1</v>
      </c>
      <c r="G1388" s="42" t="b">
        <f t="shared" si="47"/>
        <v>1</v>
      </c>
    </row>
    <row r="1389" spans="1:7">
      <c r="A1389" s="42">
        <v>1524</v>
      </c>
      <c r="B1389" s="64" t="s">
        <v>1877</v>
      </c>
      <c r="C1389" s="50" t="s">
        <v>19</v>
      </c>
      <c r="D1389" s="66" t="s">
        <v>19</v>
      </c>
      <c r="E1389" s="42" t="s">
        <v>19</v>
      </c>
      <c r="F1389" s="42" t="b">
        <f t="shared" si="46"/>
        <v>1</v>
      </c>
      <c r="G1389" s="42" t="b">
        <f t="shared" si="47"/>
        <v>1</v>
      </c>
    </row>
    <row r="1390" spans="1:7">
      <c r="A1390" s="42">
        <v>1525</v>
      </c>
      <c r="B1390" s="64" t="s">
        <v>1878</v>
      </c>
      <c r="C1390" s="50" t="s">
        <v>19</v>
      </c>
      <c r="D1390" s="66" t="s">
        <v>19</v>
      </c>
      <c r="E1390" s="42" t="s">
        <v>19</v>
      </c>
      <c r="F1390" s="42" t="b">
        <f t="shared" si="46"/>
        <v>1</v>
      </c>
      <c r="G1390" s="42" t="b">
        <f t="shared" si="47"/>
        <v>1</v>
      </c>
    </row>
    <row r="1391" spans="1:7">
      <c r="A1391" s="42">
        <v>1526</v>
      </c>
      <c r="B1391" s="64" t="s">
        <v>1879</v>
      </c>
      <c r="C1391" s="50" t="s">
        <v>19</v>
      </c>
      <c r="D1391" s="66" t="s">
        <v>19</v>
      </c>
      <c r="E1391" s="42" t="s">
        <v>19</v>
      </c>
      <c r="F1391" s="42" t="b">
        <f t="shared" si="46"/>
        <v>1</v>
      </c>
      <c r="G1391" s="42" t="b">
        <f t="shared" si="47"/>
        <v>1</v>
      </c>
    </row>
    <row r="1392" spans="1:7">
      <c r="A1392" s="42">
        <v>1527</v>
      </c>
      <c r="B1392" s="64" t="s">
        <v>1881</v>
      </c>
      <c r="C1392" s="50" t="s">
        <v>19</v>
      </c>
      <c r="D1392" s="66" t="s">
        <v>19</v>
      </c>
      <c r="E1392" s="42" t="s">
        <v>19</v>
      </c>
      <c r="F1392" s="42" t="b">
        <f t="shared" si="46"/>
        <v>1</v>
      </c>
      <c r="G1392" s="42" t="b">
        <f t="shared" si="47"/>
        <v>1</v>
      </c>
    </row>
    <row r="1393" spans="1:7">
      <c r="A1393" s="42">
        <v>1528</v>
      </c>
      <c r="B1393" s="64" t="s">
        <v>1882</v>
      </c>
      <c r="C1393" s="50" t="s">
        <v>19</v>
      </c>
      <c r="D1393" s="66" t="s">
        <v>19</v>
      </c>
      <c r="E1393" s="42" t="s">
        <v>19</v>
      </c>
      <c r="F1393" s="42" t="b">
        <f t="shared" si="46"/>
        <v>1</v>
      </c>
      <c r="G1393" s="42" t="b">
        <f t="shared" si="47"/>
        <v>1</v>
      </c>
    </row>
    <row r="1394" spans="1:7">
      <c r="A1394" s="42">
        <v>1529</v>
      </c>
      <c r="B1394" s="64" t="s">
        <v>1883</v>
      </c>
      <c r="C1394" s="50" t="s">
        <v>19</v>
      </c>
      <c r="D1394" s="66" t="s">
        <v>19</v>
      </c>
      <c r="E1394" s="42" t="s">
        <v>19</v>
      </c>
      <c r="F1394" s="42" t="b">
        <f t="shared" si="46"/>
        <v>1</v>
      </c>
      <c r="G1394" s="42" t="b">
        <f t="shared" si="47"/>
        <v>1</v>
      </c>
    </row>
    <row r="1395" spans="1:7">
      <c r="A1395" s="42">
        <v>1530</v>
      </c>
      <c r="B1395" s="64" t="s">
        <v>1884</v>
      </c>
      <c r="C1395" s="50" t="s">
        <v>19</v>
      </c>
      <c r="D1395" s="66" t="s">
        <v>19</v>
      </c>
      <c r="E1395" s="42" t="s">
        <v>19</v>
      </c>
      <c r="F1395" s="42" t="b">
        <f t="shared" si="46"/>
        <v>1</v>
      </c>
      <c r="G1395" s="42" t="b">
        <f t="shared" si="47"/>
        <v>1</v>
      </c>
    </row>
    <row r="1396" spans="1:7">
      <c r="A1396" s="42">
        <v>1531</v>
      </c>
      <c r="B1396" s="64" t="s">
        <v>1886</v>
      </c>
      <c r="C1396" s="50" t="s">
        <v>19</v>
      </c>
      <c r="D1396" s="66" t="s">
        <v>19</v>
      </c>
      <c r="E1396" s="42" t="s">
        <v>19</v>
      </c>
      <c r="F1396" s="42" t="b">
        <f t="shared" si="46"/>
        <v>1</v>
      </c>
      <c r="G1396" s="42" t="b">
        <f t="shared" si="47"/>
        <v>1</v>
      </c>
    </row>
    <row r="1397" spans="1:7">
      <c r="A1397" s="42">
        <v>1532</v>
      </c>
      <c r="B1397" s="64" t="s">
        <v>1887</v>
      </c>
      <c r="C1397" s="50" t="s">
        <v>1714</v>
      </c>
      <c r="D1397" s="66" t="s">
        <v>19</v>
      </c>
      <c r="E1397" s="42" t="s">
        <v>19</v>
      </c>
      <c r="F1397" s="42" t="b">
        <f t="shared" si="46"/>
        <v>0</v>
      </c>
      <c r="G1397" s="42" t="b">
        <f t="shared" si="47"/>
        <v>1</v>
      </c>
    </row>
    <row r="1398" spans="1:7">
      <c r="A1398" s="42">
        <v>1533</v>
      </c>
      <c r="B1398" s="64" t="s">
        <v>1888</v>
      </c>
      <c r="C1398" s="50" t="s">
        <v>19</v>
      </c>
      <c r="D1398" s="66" t="s">
        <v>19</v>
      </c>
      <c r="E1398" s="42" t="s">
        <v>19</v>
      </c>
      <c r="F1398" s="42" t="b">
        <f t="shared" si="46"/>
        <v>1</v>
      </c>
      <c r="G1398" s="42" t="b">
        <f t="shared" si="47"/>
        <v>1</v>
      </c>
    </row>
    <row r="1399" spans="1:7">
      <c r="A1399" s="42">
        <v>1534</v>
      </c>
      <c r="B1399" s="64" t="s">
        <v>644</v>
      </c>
      <c r="C1399" s="50" t="s">
        <v>19</v>
      </c>
      <c r="D1399" s="66" t="s">
        <v>19</v>
      </c>
      <c r="E1399" s="42" t="s">
        <v>19</v>
      </c>
      <c r="F1399" s="42" t="b">
        <f t="shared" si="46"/>
        <v>1</v>
      </c>
      <c r="G1399" s="42" t="b">
        <f t="shared" si="47"/>
        <v>1</v>
      </c>
    </row>
    <row r="1400" spans="1:7">
      <c r="A1400" s="42">
        <v>1535</v>
      </c>
      <c r="B1400" s="64" t="s">
        <v>1890</v>
      </c>
      <c r="C1400" s="50" t="s">
        <v>19</v>
      </c>
      <c r="D1400" s="66" t="s">
        <v>19</v>
      </c>
      <c r="E1400" s="42" t="s">
        <v>19</v>
      </c>
      <c r="F1400" s="42" t="b">
        <f t="shared" si="46"/>
        <v>1</v>
      </c>
      <c r="G1400" s="42" t="b">
        <f t="shared" si="47"/>
        <v>1</v>
      </c>
    </row>
    <row r="1401" spans="1:7">
      <c r="A1401" s="42">
        <v>1536</v>
      </c>
      <c r="B1401" s="64" t="s">
        <v>1891</v>
      </c>
      <c r="C1401" s="50" t="s">
        <v>19</v>
      </c>
      <c r="D1401" s="66" t="s">
        <v>19</v>
      </c>
      <c r="E1401" s="42" t="s">
        <v>19</v>
      </c>
      <c r="F1401" s="42" t="b">
        <f t="shared" si="46"/>
        <v>1</v>
      </c>
      <c r="G1401" s="42" t="b">
        <f t="shared" si="47"/>
        <v>1</v>
      </c>
    </row>
    <row r="1402" spans="1:7">
      <c r="A1402" s="42">
        <v>1537</v>
      </c>
      <c r="B1402" s="64" t="s">
        <v>1893</v>
      </c>
      <c r="C1402" s="50" t="s">
        <v>19</v>
      </c>
      <c r="D1402" s="66" t="s">
        <v>19</v>
      </c>
      <c r="E1402" s="42" t="s">
        <v>19</v>
      </c>
      <c r="F1402" s="42" t="b">
        <f t="shared" si="46"/>
        <v>1</v>
      </c>
      <c r="G1402" s="42" t="b">
        <f t="shared" si="47"/>
        <v>1</v>
      </c>
    </row>
    <row r="1403" spans="1:7">
      <c r="A1403" s="42">
        <v>1538</v>
      </c>
      <c r="B1403" s="64" t="s">
        <v>1894</v>
      </c>
      <c r="C1403" s="50" t="s">
        <v>23</v>
      </c>
      <c r="D1403" s="66" t="s">
        <v>19</v>
      </c>
      <c r="E1403" s="42" t="s">
        <v>19</v>
      </c>
      <c r="F1403" s="42" t="b">
        <f t="shared" si="46"/>
        <v>0</v>
      </c>
      <c r="G1403" s="42" t="b">
        <f t="shared" si="47"/>
        <v>1</v>
      </c>
    </row>
    <row r="1404" spans="1:7">
      <c r="A1404" s="42">
        <v>1539</v>
      </c>
      <c r="B1404" s="64" t="s">
        <v>1895</v>
      </c>
      <c r="C1404" s="50" t="s">
        <v>19</v>
      </c>
      <c r="D1404" s="66" t="s">
        <v>19</v>
      </c>
      <c r="E1404" s="42" t="s">
        <v>19</v>
      </c>
      <c r="F1404" s="42" t="b">
        <f t="shared" si="46"/>
        <v>1</v>
      </c>
      <c r="G1404" s="42" t="b">
        <f t="shared" si="47"/>
        <v>1</v>
      </c>
    </row>
    <row r="1405" spans="1:7">
      <c r="A1405" s="42">
        <v>1540</v>
      </c>
      <c r="B1405" s="64" t="s">
        <v>1896</v>
      </c>
      <c r="C1405" s="50" t="s">
        <v>19</v>
      </c>
      <c r="D1405" s="66" t="s">
        <v>19</v>
      </c>
      <c r="E1405" s="42" t="s">
        <v>19</v>
      </c>
      <c r="F1405" s="42" t="b">
        <f t="shared" si="46"/>
        <v>1</v>
      </c>
      <c r="G1405" s="42" t="b">
        <f t="shared" si="47"/>
        <v>1</v>
      </c>
    </row>
    <row r="1406" spans="1:7">
      <c r="A1406" s="42">
        <v>1541</v>
      </c>
      <c r="B1406" s="64" t="s">
        <v>1898</v>
      </c>
      <c r="C1406" s="50" t="s">
        <v>19</v>
      </c>
      <c r="D1406" s="66" t="s">
        <v>19</v>
      </c>
      <c r="E1406" s="42" t="s">
        <v>19</v>
      </c>
      <c r="F1406" s="42" t="b">
        <f t="shared" si="46"/>
        <v>1</v>
      </c>
      <c r="G1406" s="42" t="b">
        <f t="shared" si="47"/>
        <v>1</v>
      </c>
    </row>
    <row r="1407" spans="1:7">
      <c r="A1407" s="42">
        <v>1542</v>
      </c>
      <c r="B1407" s="64" t="s">
        <v>1899</v>
      </c>
      <c r="C1407" s="50" t="s">
        <v>19</v>
      </c>
      <c r="D1407" s="66" t="s">
        <v>19</v>
      </c>
      <c r="E1407" s="42" t="s">
        <v>19</v>
      </c>
      <c r="F1407" s="42" t="b">
        <f t="shared" si="46"/>
        <v>1</v>
      </c>
      <c r="G1407" s="42" t="b">
        <f t="shared" si="47"/>
        <v>1</v>
      </c>
    </row>
    <row r="1408" spans="1:7">
      <c r="A1408" s="42">
        <v>1544</v>
      </c>
      <c r="B1408" s="64" t="s">
        <v>1901</v>
      </c>
      <c r="C1408" s="50" t="s">
        <v>19</v>
      </c>
      <c r="D1408" s="66" t="s">
        <v>19</v>
      </c>
      <c r="E1408" s="42" t="s">
        <v>19</v>
      </c>
      <c r="F1408" s="42" t="b">
        <f t="shared" si="46"/>
        <v>1</v>
      </c>
      <c r="G1408" s="42" t="b">
        <f t="shared" si="47"/>
        <v>1</v>
      </c>
    </row>
    <row r="1409" spans="1:8">
      <c r="A1409" s="42">
        <v>1545</v>
      </c>
      <c r="B1409" s="64" t="s">
        <v>1903</v>
      </c>
      <c r="C1409" s="50" t="s">
        <v>19</v>
      </c>
      <c r="D1409" s="66" t="s">
        <v>19</v>
      </c>
      <c r="E1409" s="42" t="s">
        <v>19</v>
      </c>
      <c r="F1409" s="42" t="b">
        <f t="shared" si="46"/>
        <v>1</v>
      </c>
      <c r="G1409" s="42" t="b">
        <f t="shared" si="47"/>
        <v>1</v>
      </c>
    </row>
    <row r="1410" spans="1:8">
      <c r="A1410" s="42">
        <v>1546</v>
      </c>
      <c r="B1410" s="64" t="s">
        <v>1904</v>
      </c>
      <c r="C1410" s="50" t="s">
        <v>19</v>
      </c>
      <c r="D1410" s="66" t="s">
        <v>19</v>
      </c>
      <c r="E1410" s="42" t="s">
        <v>19</v>
      </c>
      <c r="F1410" s="42" t="b">
        <f t="shared" si="46"/>
        <v>1</v>
      </c>
      <c r="G1410" s="42" t="b">
        <f t="shared" si="47"/>
        <v>1</v>
      </c>
    </row>
    <row r="1411" spans="1:8">
      <c r="A1411" s="42">
        <v>1547</v>
      </c>
      <c r="B1411" s="64" t="s">
        <v>1905</v>
      </c>
      <c r="C1411" s="50" t="s">
        <v>19</v>
      </c>
      <c r="D1411" s="66" t="s">
        <v>19</v>
      </c>
      <c r="E1411" s="42" t="s">
        <v>19</v>
      </c>
      <c r="F1411" s="42" t="b">
        <f t="shared" si="46"/>
        <v>1</v>
      </c>
      <c r="G1411" s="42" t="b">
        <f t="shared" si="47"/>
        <v>1</v>
      </c>
    </row>
    <row r="1412" spans="1:8">
      <c r="A1412" s="42">
        <v>1548</v>
      </c>
      <c r="B1412" s="64" t="s">
        <v>1906</v>
      </c>
      <c r="C1412" s="50" t="s">
        <v>19</v>
      </c>
      <c r="D1412" s="66" t="s">
        <v>19</v>
      </c>
      <c r="E1412" s="42" t="s">
        <v>19</v>
      </c>
      <c r="F1412" s="42" t="b">
        <f t="shared" si="46"/>
        <v>1</v>
      </c>
      <c r="G1412" s="42" t="b">
        <f t="shared" si="47"/>
        <v>1</v>
      </c>
    </row>
    <row r="1413" spans="1:8">
      <c r="A1413" s="42">
        <v>1549</v>
      </c>
      <c r="B1413" s="64" t="s">
        <v>1907</v>
      </c>
      <c r="C1413" s="50" t="s">
        <v>19</v>
      </c>
      <c r="D1413" s="66" t="s">
        <v>19</v>
      </c>
      <c r="E1413" s="42" t="s">
        <v>19</v>
      </c>
      <c r="F1413" s="42" t="b">
        <f t="shared" si="46"/>
        <v>1</v>
      </c>
      <c r="G1413" s="42" t="b">
        <f t="shared" si="47"/>
        <v>1</v>
      </c>
    </row>
    <row r="1414" spans="1:8">
      <c r="A1414" s="42">
        <v>1550</v>
      </c>
      <c r="B1414" s="64" t="s">
        <v>1908</v>
      </c>
      <c r="C1414" s="50" t="s">
        <v>19</v>
      </c>
      <c r="D1414" s="66" t="s">
        <v>19</v>
      </c>
      <c r="E1414" s="42" t="s">
        <v>23</v>
      </c>
      <c r="F1414" s="42" t="b">
        <f t="shared" si="46"/>
        <v>1</v>
      </c>
      <c r="G1414" s="42" t="b">
        <f t="shared" si="47"/>
        <v>0</v>
      </c>
      <c r="H1414" s="42" t="s">
        <v>23</v>
      </c>
    </row>
    <row r="1415" spans="1:8">
      <c r="A1415" s="42">
        <v>1551</v>
      </c>
      <c r="B1415" s="64" t="s">
        <v>1910</v>
      </c>
      <c r="C1415" s="50" t="s">
        <v>19</v>
      </c>
      <c r="D1415" s="66" t="s">
        <v>19</v>
      </c>
      <c r="E1415" s="42" t="s">
        <v>23</v>
      </c>
      <c r="F1415" s="42" t="b">
        <f t="shared" si="46"/>
        <v>1</v>
      </c>
      <c r="G1415" s="42" t="b">
        <f t="shared" si="47"/>
        <v>0</v>
      </c>
      <c r="H1415" s="42" t="s">
        <v>23</v>
      </c>
    </row>
    <row r="1416" spans="1:8">
      <c r="A1416" s="42">
        <v>1552</v>
      </c>
      <c r="B1416" s="64" t="s">
        <v>1911</v>
      </c>
      <c r="C1416" s="50" t="s">
        <v>19</v>
      </c>
      <c r="D1416" s="66" t="s">
        <v>19</v>
      </c>
      <c r="E1416" s="42" t="s">
        <v>19</v>
      </c>
      <c r="F1416" s="42" t="b">
        <f t="shared" si="46"/>
        <v>1</v>
      </c>
      <c r="G1416" s="42" t="b">
        <f t="shared" si="47"/>
        <v>1</v>
      </c>
    </row>
    <row r="1417" spans="1:8">
      <c r="A1417" s="42">
        <v>1553</v>
      </c>
      <c r="B1417" s="64" t="s">
        <v>1912</v>
      </c>
      <c r="C1417" s="50" t="s">
        <v>19</v>
      </c>
      <c r="D1417" s="66" t="s">
        <v>19</v>
      </c>
      <c r="E1417" s="42" t="s">
        <v>19</v>
      </c>
      <c r="F1417" s="42" t="b">
        <f t="shared" si="46"/>
        <v>1</v>
      </c>
      <c r="G1417" s="42" t="b">
        <f t="shared" si="47"/>
        <v>1</v>
      </c>
    </row>
    <row r="1418" spans="1:8">
      <c r="A1418" s="42">
        <v>1554</v>
      </c>
      <c r="B1418" s="64" t="s">
        <v>1913</v>
      </c>
      <c r="C1418" s="50" t="s">
        <v>19</v>
      </c>
      <c r="D1418" s="66" t="s">
        <v>19</v>
      </c>
      <c r="E1418" s="42" t="s">
        <v>19</v>
      </c>
      <c r="F1418" s="42" t="b">
        <f t="shared" si="46"/>
        <v>1</v>
      </c>
      <c r="G1418" s="42" t="b">
        <f t="shared" si="47"/>
        <v>1</v>
      </c>
    </row>
    <row r="1419" spans="1:8">
      <c r="A1419" s="42">
        <v>1555</v>
      </c>
      <c r="B1419" s="64" t="s">
        <v>1915</v>
      </c>
      <c r="C1419" s="50" t="s">
        <v>1714</v>
      </c>
      <c r="D1419" s="66" t="s">
        <v>19</v>
      </c>
      <c r="E1419" s="42" t="s">
        <v>19</v>
      </c>
      <c r="F1419" s="42" t="b">
        <f t="shared" si="46"/>
        <v>0</v>
      </c>
      <c r="G1419" s="42" t="b">
        <f t="shared" si="47"/>
        <v>1</v>
      </c>
    </row>
    <row r="1420" spans="1:8">
      <c r="A1420" s="42">
        <v>1557</v>
      </c>
      <c r="B1420" s="64" t="s">
        <v>1917</v>
      </c>
      <c r="C1420" s="50" t="s">
        <v>19</v>
      </c>
      <c r="D1420" s="66" t="s">
        <v>19</v>
      </c>
      <c r="E1420" s="42" t="s">
        <v>19</v>
      </c>
      <c r="F1420" s="42" t="b">
        <f t="shared" si="46"/>
        <v>1</v>
      </c>
      <c r="G1420" s="42" t="b">
        <f t="shared" si="47"/>
        <v>1</v>
      </c>
    </row>
    <row r="1421" spans="1:8">
      <c r="A1421" s="42">
        <v>1558</v>
      </c>
      <c r="B1421" s="64" t="s">
        <v>1918</v>
      </c>
      <c r="C1421" s="50" t="s">
        <v>19</v>
      </c>
      <c r="D1421" s="66" t="s">
        <v>19</v>
      </c>
      <c r="E1421" s="42" t="s">
        <v>19</v>
      </c>
      <c r="F1421" s="42" t="b">
        <f t="shared" si="46"/>
        <v>1</v>
      </c>
      <c r="G1421" s="42" t="b">
        <f t="shared" si="47"/>
        <v>1</v>
      </c>
    </row>
    <row r="1422" spans="1:8">
      <c r="A1422" s="42">
        <v>1559</v>
      </c>
      <c r="B1422" s="64" t="s">
        <v>1920</v>
      </c>
      <c r="C1422" s="50" t="s">
        <v>19</v>
      </c>
      <c r="D1422" s="66" t="s">
        <v>19</v>
      </c>
      <c r="E1422" s="42" t="s">
        <v>19</v>
      </c>
      <c r="F1422" s="42" t="b">
        <f t="shared" si="46"/>
        <v>1</v>
      </c>
      <c r="G1422" s="42" t="b">
        <f t="shared" si="47"/>
        <v>1</v>
      </c>
    </row>
    <row r="1423" spans="1:8">
      <c r="A1423" s="42">
        <v>1561</v>
      </c>
      <c r="B1423" s="64" t="s">
        <v>1922</v>
      </c>
      <c r="C1423" s="50" t="s">
        <v>19</v>
      </c>
      <c r="D1423" s="66" t="s">
        <v>19</v>
      </c>
      <c r="E1423" s="42" t="s">
        <v>19</v>
      </c>
      <c r="F1423" s="42" t="b">
        <f t="shared" si="46"/>
        <v>1</v>
      </c>
      <c r="G1423" s="42" t="b">
        <f t="shared" si="47"/>
        <v>1</v>
      </c>
    </row>
    <row r="1424" spans="1:8">
      <c r="A1424" s="42">
        <v>1562</v>
      </c>
      <c r="B1424" s="64" t="s">
        <v>1923</v>
      </c>
      <c r="C1424" s="50" t="s">
        <v>19</v>
      </c>
      <c r="D1424" s="66" t="s">
        <v>19</v>
      </c>
      <c r="E1424" s="42" t="s">
        <v>19</v>
      </c>
      <c r="F1424" s="42" t="b">
        <f t="shared" si="46"/>
        <v>1</v>
      </c>
      <c r="G1424" s="42" t="b">
        <f t="shared" si="47"/>
        <v>1</v>
      </c>
    </row>
    <row r="1425" spans="1:7">
      <c r="A1425" s="42">
        <v>1563</v>
      </c>
      <c r="B1425" s="64" t="s">
        <v>1924</v>
      </c>
      <c r="C1425" s="50" t="s">
        <v>19</v>
      </c>
      <c r="D1425" s="66" t="s">
        <v>19</v>
      </c>
      <c r="E1425" s="42" t="s">
        <v>19</v>
      </c>
      <c r="F1425" s="42" t="b">
        <f t="shared" si="46"/>
        <v>1</v>
      </c>
      <c r="G1425" s="42" t="b">
        <f t="shared" si="47"/>
        <v>1</v>
      </c>
    </row>
    <row r="1426" spans="1:7">
      <c r="A1426" s="42">
        <v>1564</v>
      </c>
      <c r="B1426" s="64" t="s">
        <v>1925</v>
      </c>
      <c r="C1426" s="50" t="s">
        <v>19</v>
      </c>
      <c r="D1426" s="66" t="s">
        <v>19</v>
      </c>
      <c r="E1426" s="42" t="s">
        <v>19</v>
      </c>
      <c r="F1426" s="42" t="b">
        <f t="shared" si="46"/>
        <v>1</v>
      </c>
      <c r="G1426" s="42" t="b">
        <f t="shared" si="47"/>
        <v>1</v>
      </c>
    </row>
    <row r="1427" spans="1:7">
      <c r="A1427" s="42">
        <v>1565</v>
      </c>
      <c r="B1427" s="64" t="s">
        <v>852</v>
      </c>
      <c r="C1427" s="50" t="s">
        <v>1714</v>
      </c>
      <c r="D1427" s="66" t="s">
        <v>19</v>
      </c>
      <c r="E1427" s="42" t="s">
        <v>19</v>
      </c>
      <c r="F1427" s="42" t="b">
        <f t="shared" si="46"/>
        <v>0</v>
      </c>
      <c r="G1427" s="42" t="b">
        <f t="shared" si="47"/>
        <v>1</v>
      </c>
    </row>
    <row r="1428" spans="1:7">
      <c r="A1428" s="42">
        <v>1566</v>
      </c>
      <c r="B1428" s="64" t="s">
        <v>1927</v>
      </c>
      <c r="C1428" s="50" t="s">
        <v>19</v>
      </c>
      <c r="D1428" s="66" t="s">
        <v>19</v>
      </c>
      <c r="E1428" s="42" t="s">
        <v>19</v>
      </c>
      <c r="F1428" s="42" t="b">
        <f t="shared" si="46"/>
        <v>1</v>
      </c>
      <c r="G1428" s="42" t="b">
        <f t="shared" si="47"/>
        <v>1</v>
      </c>
    </row>
    <row r="1429" spans="1:7">
      <c r="A1429" s="42">
        <v>1567</v>
      </c>
      <c r="B1429" s="64" t="s">
        <v>1928</v>
      </c>
      <c r="C1429" s="50" t="s">
        <v>19</v>
      </c>
      <c r="D1429" s="66" t="s">
        <v>19</v>
      </c>
      <c r="E1429" s="42" t="s">
        <v>19</v>
      </c>
      <c r="F1429" s="42" t="b">
        <f t="shared" si="46"/>
        <v>1</v>
      </c>
      <c r="G1429" s="42" t="b">
        <f t="shared" si="47"/>
        <v>1</v>
      </c>
    </row>
    <row r="1430" spans="1:7">
      <c r="A1430" s="42">
        <v>1568</v>
      </c>
      <c r="B1430" s="64" t="s">
        <v>1929</v>
      </c>
      <c r="C1430" s="50" t="s">
        <v>19</v>
      </c>
      <c r="D1430" s="66" t="s">
        <v>19</v>
      </c>
      <c r="E1430" s="42" t="s">
        <v>19</v>
      </c>
      <c r="F1430" s="42" t="b">
        <f t="shared" si="46"/>
        <v>1</v>
      </c>
      <c r="G1430" s="42" t="b">
        <f t="shared" si="47"/>
        <v>1</v>
      </c>
    </row>
    <row r="1431" spans="1:7">
      <c r="A1431" s="42">
        <v>1570</v>
      </c>
      <c r="B1431" s="64" t="s">
        <v>1931</v>
      </c>
      <c r="C1431" s="50" t="s">
        <v>19</v>
      </c>
      <c r="D1431" s="66" t="s">
        <v>19</v>
      </c>
      <c r="E1431" s="42" t="s">
        <v>19</v>
      </c>
      <c r="F1431" s="42" t="b">
        <f t="shared" si="46"/>
        <v>1</v>
      </c>
      <c r="G1431" s="42" t="b">
        <f t="shared" si="47"/>
        <v>1</v>
      </c>
    </row>
    <row r="1432" spans="1:7">
      <c r="A1432" s="42">
        <v>1571</v>
      </c>
      <c r="B1432" s="64" t="s">
        <v>1933</v>
      </c>
      <c r="C1432" s="50" t="s">
        <v>19</v>
      </c>
      <c r="D1432" s="66" t="s">
        <v>19</v>
      </c>
      <c r="E1432" s="42" t="s">
        <v>19</v>
      </c>
      <c r="F1432" s="42" t="b">
        <f t="shared" si="46"/>
        <v>1</v>
      </c>
      <c r="G1432" s="42" t="b">
        <f t="shared" si="47"/>
        <v>1</v>
      </c>
    </row>
    <row r="1433" spans="1:7">
      <c r="A1433" s="42">
        <v>1572</v>
      </c>
      <c r="B1433" s="64" t="s">
        <v>1934</v>
      </c>
      <c r="C1433" s="50" t="s">
        <v>19</v>
      </c>
      <c r="D1433" s="66" t="s">
        <v>19</v>
      </c>
      <c r="E1433" s="42" t="s">
        <v>19</v>
      </c>
      <c r="F1433" s="42" t="b">
        <f t="shared" si="46"/>
        <v>1</v>
      </c>
      <c r="G1433" s="42" t="b">
        <f t="shared" si="47"/>
        <v>1</v>
      </c>
    </row>
    <row r="1434" spans="1:7">
      <c r="A1434" s="42">
        <v>1573</v>
      </c>
      <c r="B1434" s="64" t="s">
        <v>1935</v>
      </c>
      <c r="C1434" s="50" t="s">
        <v>19</v>
      </c>
      <c r="D1434" s="66" t="s">
        <v>19</v>
      </c>
      <c r="E1434" s="42" t="s">
        <v>19</v>
      </c>
      <c r="F1434" s="42" t="b">
        <f t="shared" si="46"/>
        <v>1</v>
      </c>
      <c r="G1434" s="42" t="b">
        <f t="shared" si="47"/>
        <v>1</v>
      </c>
    </row>
    <row r="1435" spans="1:7">
      <c r="A1435" s="42">
        <v>1574</v>
      </c>
      <c r="B1435" s="64" t="s">
        <v>1936</v>
      </c>
      <c r="C1435" s="50" t="s">
        <v>19</v>
      </c>
      <c r="D1435" s="66" t="s">
        <v>19</v>
      </c>
      <c r="E1435" s="42" t="s">
        <v>19</v>
      </c>
      <c r="F1435" s="42" t="b">
        <f t="shared" si="46"/>
        <v>1</v>
      </c>
      <c r="G1435" s="42" t="b">
        <f t="shared" si="47"/>
        <v>1</v>
      </c>
    </row>
    <row r="1436" spans="1:7">
      <c r="A1436" s="42">
        <v>1575</v>
      </c>
      <c r="B1436" s="64" t="s">
        <v>1937</v>
      </c>
      <c r="C1436" s="50" t="s">
        <v>23</v>
      </c>
      <c r="D1436" s="66" t="s">
        <v>19</v>
      </c>
      <c r="E1436" s="42" t="s">
        <v>19</v>
      </c>
      <c r="F1436" s="42" t="b">
        <f t="shared" si="46"/>
        <v>0</v>
      </c>
      <c r="G1436" s="42" t="b">
        <f t="shared" si="47"/>
        <v>1</v>
      </c>
    </row>
    <row r="1437" spans="1:7">
      <c r="A1437" s="42">
        <v>1576</v>
      </c>
      <c r="B1437" s="64" t="s">
        <v>1938</v>
      </c>
      <c r="C1437" s="50" t="s">
        <v>19</v>
      </c>
      <c r="D1437" s="66" t="s">
        <v>19</v>
      </c>
      <c r="E1437" s="42" t="s">
        <v>19</v>
      </c>
      <c r="F1437" s="42" t="b">
        <f t="shared" si="46"/>
        <v>1</v>
      </c>
      <c r="G1437" s="42" t="b">
        <f t="shared" si="47"/>
        <v>1</v>
      </c>
    </row>
    <row r="1438" spans="1:7">
      <c r="A1438" s="42">
        <v>1577</v>
      </c>
      <c r="B1438" s="64" t="s">
        <v>1940</v>
      </c>
      <c r="C1438" s="50" t="s">
        <v>19</v>
      </c>
      <c r="D1438" s="66" t="s">
        <v>19</v>
      </c>
      <c r="E1438" s="42" t="s">
        <v>19</v>
      </c>
      <c r="F1438" s="42" t="b">
        <f t="shared" si="46"/>
        <v>1</v>
      </c>
      <c r="G1438" s="42" t="b">
        <f t="shared" si="47"/>
        <v>1</v>
      </c>
    </row>
    <row r="1439" spans="1:7">
      <c r="A1439" s="42">
        <v>1578</v>
      </c>
      <c r="B1439" s="64" t="s">
        <v>1941</v>
      </c>
      <c r="C1439" s="50" t="s">
        <v>19</v>
      </c>
      <c r="D1439" s="66" t="s">
        <v>19</v>
      </c>
      <c r="E1439" s="42" t="s">
        <v>19</v>
      </c>
      <c r="F1439" s="42" t="b">
        <f t="shared" si="46"/>
        <v>1</v>
      </c>
      <c r="G1439" s="42" t="b">
        <f t="shared" si="47"/>
        <v>1</v>
      </c>
    </row>
    <row r="1440" spans="1:7">
      <c r="A1440" s="42">
        <v>1579</v>
      </c>
      <c r="B1440" s="64" t="s">
        <v>1942</v>
      </c>
      <c r="C1440" s="50" t="s">
        <v>19</v>
      </c>
      <c r="D1440" s="66" t="s">
        <v>19</v>
      </c>
      <c r="E1440" s="42" t="s">
        <v>19</v>
      </c>
      <c r="F1440" s="42" t="b">
        <f t="shared" si="46"/>
        <v>1</v>
      </c>
      <c r="G1440" s="42" t="b">
        <f t="shared" si="47"/>
        <v>1</v>
      </c>
    </row>
    <row r="1441" spans="1:8">
      <c r="A1441" s="42">
        <v>1580</v>
      </c>
      <c r="B1441" s="64" t="s">
        <v>1943</v>
      </c>
      <c r="C1441" s="50" t="s">
        <v>19</v>
      </c>
      <c r="D1441" s="66" t="s">
        <v>19</v>
      </c>
      <c r="E1441" s="42" t="s">
        <v>19</v>
      </c>
      <c r="F1441" s="42" t="b">
        <f t="shared" si="46"/>
        <v>1</v>
      </c>
      <c r="G1441" s="42" t="b">
        <f t="shared" si="47"/>
        <v>1</v>
      </c>
    </row>
    <row r="1442" spans="1:8">
      <c r="A1442" s="42">
        <v>1581</v>
      </c>
      <c r="B1442" s="64" t="s">
        <v>1944</v>
      </c>
      <c r="C1442" s="50" t="s">
        <v>19</v>
      </c>
      <c r="D1442" s="66" t="s">
        <v>19</v>
      </c>
      <c r="E1442" s="42" t="s">
        <v>19</v>
      </c>
      <c r="F1442" s="42" t="b">
        <f t="shared" ref="F1442:F1502" si="48">C1442=D1442</f>
        <v>1</v>
      </c>
      <c r="G1442" s="42" t="b">
        <f t="shared" ref="G1442:G1502" si="49">D1442=E1442</f>
        <v>1</v>
      </c>
    </row>
    <row r="1443" spans="1:8">
      <c r="A1443" s="42">
        <v>1582</v>
      </c>
      <c r="B1443" s="64" t="s">
        <v>1946</v>
      </c>
      <c r="C1443" s="50" t="s">
        <v>1714</v>
      </c>
      <c r="D1443" s="66" t="s">
        <v>19</v>
      </c>
      <c r="E1443" s="42" t="s">
        <v>19</v>
      </c>
      <c r="F1443" s="42" t="b">
        <f t="shared" si="48"/>
        <v>0</v>
      </c>
      <c r="G1443" s="42" t="b">
        <f t="shared" si="49"/>
        <v>1</v>
      </c>
    </row>
    <row r="1444" spans="1:8">
      <c r="A1444" s="42">
        <v>1583</v>
      </c>
      <c r="B1444" s="64" t="s">
        <v>1947</v>
      </c>
      <c r="C1444" s="50" t="s">
        <v>19</v>
      </c>
      <c r="D1444" s="66" t="s">
        <v>19</v>
      </c>
      <c r="E1444" s="42" t="s">
        <v>19</v>
      </c>
      <c r="F1444" s="42" t="b">
        <f t="shared" si="48"/>
        <v>1</v>
      </c>
      <c r="G1444" s="42" t="b">
        <f t="shared" si="49"/>
        <v>1</v>
      </c>
    </row>
    <row r="1445" spans="1:8">
      <c r="A1445" s="42">
        <v>1584</v>
      </c>
      <c r="B1445" s="64" t="s">
        <v>1948</v>
      </c>
      <c r="C1445" s="50" t="s">
        <v>19</v>
      </c>
      <c r="D1445" s="66" t="s">
        <v>19</v>
      </c>
      <c r="E1445" s="42" t="s">
        <v>23</v>
      </c>
      <c r="F1445" s="42" t="b">
        <f t="shared" si="48"/>
        <v>1</v>
      </c>
      <c r="G1445" s="42" t="b">
        <f t="shared" si="49"/>
        <v>0</v>
      </c>
      <c r="H1445" s="42" t="s">
        <v>19</v>
      </c>
    </row>
    <row r="1446" spans="1:8">
      <c r="A1446" s="42">
        <v>1585</v>
      </c>
      <c r="B1446" s="64" t="s">
        <v>1949</v>
      </c>
      <c r="C1446" s="50" t="s">
        <v>19</v>
      </c>
      <c r="D1446" s="66" t="s">
        <v>19</v>
      </c>
      <c r="E1446" s="42" t="s">
        <v>19</v>
      </c>
      <c r="F1446" s="42" t="b">
        <f t="shared" si="48"/>
        <v>1</v>
      </c>
      <c r="G1446" s="42" t="b">
        <f t="shared" si="49"/>
        <v>1</v>
      </c>
    </row>
    <row r="1447" spans="1:8">
      <c r="A1447" s="42">
        <v>1586</v>
      </c>
      <c r="B1447" s="64" t="s">
        <v>1950</v>
      </c>
      <c r="C1447" s="50" t="s">
        <v>19</v>
      </c>
      <c r="D1447" s="66" t="s">
        <v>19</v>
      </c>
      <c r="E1447" s="42" t="s">
        <v>19</v>
      </c>
      <c r="F1447" s="42" t="b">
        <f t="shared" si="48"/>
        <v>1</v>
      </c>
      <c r="G1447" s="42" t="b">
        <f t="shared" si="49"/>
        <v>1</v>
      </c>
    </row>
    <row r="1448" spans="1:8">
      <c r="A1448" s="42">
        <v>1587</v>
      </c>
      <c r="B1448" s="64" t="s">
        <v>1224</v>
      </c>
      <c r="C1448" s="50" t="s">
        <v>19</v>
      </c>
      <c r="D1448" s="66" t="s">
        <v>19</v>
      </c>
      <c r="E1448" s="42" t="s">
        <v>19</v>
      </c>
      <c r="F1448" s="42" t="b">
        <f t="shared" si="48"/>
        <v>1</v>
      </c>
      <c r="G1448" s="42" t="b">
        <f t="shared" si="49"/>
        <v>1</v>
      </c>
    </row>
    <row r="1449" spans="1:8">
      <c r="A1449" s="42">
        <v>1588</v>
      </c>
      <c r="B1449" s="64" t="s">
        <v>1952</v>
      </c>
      <c r="C1449" s="50" t="s">
        <v>19</v>
      </c>
      <c r="D1449" s="66" t="s">
        <v>19</v>
      </c>
      <c r="E1449" s="42" t="s">
        <v>19</v>
      </c>
      <c r="F1449" s="42" t="b">
        <f t="shared" si="48"/>
        <v>1</v>
      </c>
      <c r="G1449" s="42" t="b">
        <f t="shared" si="49"/>
        <v>1</v>
      </c>
    </row>
    <row r="1450" spans="1:8">
      <c r="A1450" s="42">
        <v>1589</v>
      </c>
      <c r="B1450" s="64" t="s">
        <v>1953</v>
      </c>
      <c r="C1450" s="50" t="s">
        <v>19</v>
      </c>
      <c r="D1450" s="66" t="s">
        <v>19</v>
      </c>
      <c r="E1450" s="42" t="s">
        <v>19</v>
      </c>
      <c r="F1450" s="42" t="b">
        <f t="shared" si="48"/>
        <v>1</v>
      </c>
      <c r="G1450" s="42" t="b">
        <f t="shared" si="49"/>
        <v>1</v>
      </c>
    </row>
    <row r="1451" spans="1:8">
      <c r="A1451" s="42">
        <v>1590</v>
      </c>
      <c r="B1451" s="64" t="s">
        <v>1954</v>
      </c>
      <c r="C1451" s="50" t="s">
        <v>19</v>
      </c>
      <c r="D1451" s="66" t="s">
        <v>19</v>
      </c>
      <c r="E1451" s="42" t="s">
        <v>19</v>
      </c>
      <c r="F1451" s="42" t="b">
        <f t="shared" si="48"/>
        <v>1</v>
      </c>
      <c r="G1451" s="42" t="b">
        <f t="shared" si="49"/>
        <v>1</v>
      </c>
    </row>
    <row r="1452" spans="1:8">
      <c r="A1452" s="42">
        <v>1591</v>
      </c>
      <c r="B1452" s="64" t="s">
        <v>1955</v>
      </c>
      <c r="C1452" s="50" t="s">
        <v>23</v>
      </c>
      <c r="D1452" s="66" t="s">
        <v>19</v>
      </c>
      <c r="E1452" s="42" t="s">
        <v>19</v>
      </c>
      <c r="F1452" s="42" t="b">
        <f t="shared" si="48"/>
        <v>0</v>
      </c>
      <c r="G1452" s="42" t="b">
        <f t="shared" si="49"/>
        <v>1</v>
      </c>
    </row>
    <row r="1453" spans="1:8">
      <c r="A1453" s="42">
        <v>1592</v>
      </c>
      <c r="B1453" s="64" t="s">
        <v>1956</v>
      </c>
      <c r="C1453" s="50" t="s">
        <v>19</v>
      </c>
      <c r="D1453" s="66" t="s">
        <v>19</v>
      </c>
      <c r="E1453" s="42" t="s">
        <v>19</v>
      </c>
      <c r="F1453" s="42" t="b">
        <f t="shared" si="48"/>
        <v>1</v>
      </c>
      <c r="G1453" s="42" t="b">
        <f t="shared" si="49"/>
        <v>1</v>
      </c>
    </row>
    <row r="1454" spans="1:8">
      <c r="A1454" s="42">
        <v>1593</v>
      </c>
      <c r="B1454" s="64" t="s">
        <v>1958</v>
      </c>
      <c r="C1454" s="50" t="s">
        <v>19</v>
      </c>
      <c r="D1454" s="66" t="s">
        <v>19</v>
      </c>
      <c r="E1454" s="42" t="s">
        <v>19</v>
      </c>
      <c r="F1454" s="42" t="b">
        <f t="shared" si="48"/>
        <v>1</v>
      </c>
      <c r="G1454" s="42" t="b">
        <f t="shared" si="49"/>
        <v>1</v>
      </c>
    </row>
    <row r="1455" spans="1:8">
      <c r="A1455" s="42">
        <v>1594</v>
      </c>
      <c r="B1455" s="64" t="s">
        <v>1959</v>
      </c>
      <c r="C1455" s="50" t="s">
        <v>19</v>
      </c>
      <c r="D1455" s="66" t="s">
        <v>19</v>
      </c>
      <c r="E1455" s="42" t="s">
        <v>19</v>
      </c>
      <c r="F1455" s="42" t="b">
        <f t="shared" si="48"/>
        <v>1</v>
      </c>
      <c r="G1455" s="42" t="b">
        <f t="shared" si="49"/>
        <v>1</v>
      </c>
    </row>
    <row r="1456" spans="1:8">
      <c r="A1456" s="42">
        <v>1595</v>
      </c>
      <c r="B1456" s="64" t="s">
        <v>1327</v>
      </c>
      <c r="C1456" s="50" t="s">
        <v>19</v>
      </c>
      <c r="D1456" s="66" t="s">
        <v>19</v>
      </c>
      <c r="E1456" s="42" t="s">
        <v>19</v>
      </c>
      <c r="F1456" s="42" t="b">
        <f t="shared" si="48"/>
        <v>1</v>
      </c>
      <c r="G1456" s="42" t="b">
        <f t="shared" si="49"/>
        <v>1</v>
      </c>
    </row>
    <row r="1457" spans="1:7">
      <c r="A1457" s="42">
        <v>1596</v>
      </c>
      <c r="B1457" s="64" t="s">
        <v>1962</v>
      </c>
      <c r="C1457" s="50" t="s">
        <v>19</v>
      </c>
      <c r="D1457" s="66" t="s">
        <v>19</v>
      </c>
      <c r="E1457" s="42" t="s">
        <v>19</v>
      </c>
      <c r="F1457" s="42" t="b">
        <f t="shared" si="48"/>
        <v>1</v>
      </c>
      <c r="G1457" s="42" t="b">
        <f t="shared" si="49"/>
        <v>1</v>
      </c>
    </row>
    <row r="1458" spans="1:7">
      <c r="A1458" s="42">
        <v>1597</v>
      </c>
      <c r="B1458" s="64" t="s">
        <v>1963</v>
      </c>
      <c r="C1458" s="50" t="s">
        <v>19</v>
      </c>
      <c r="D1458" s="66" t="s">
        <v>19</v>
      </c>
      <c r="E1458" s="42" t="s">
        <v>19</v>
      </c>
      <c r="F1458" s="42" t="b">
        <f t="shared" si="48"/>
        <v>1</v>
      </c>
      <c r="G1458" s="42" t="b">
        <f t="shared" si="49"/>
        <v>1</v>
      </c>
    </row>
    <row r="1459" spans="1:7">
      <c r="A1459" s="42">
        <v>1598</v>
      </c>
      <c r="B1459" s="64" t="s">
        <v>1964</v>
      </c>
      <c r="C1459" s="50" t="s">
        <v>19</v>
      </c>
      <c r="D1459" s="66" t="s">
        <v>19</v>
      </c>
      <c r="E1459" s="42" t="s">
        <v>19</v>
      </c>
      <c r="F1459" s="42" t="b">
        <f t="shared" si="48"/>
        <v>1</v>
      </c>
      <c r="G1459" s="42" t="b">
        <f t="shared" si="49"/>
        <v>1</v>
      </c>
    </row>
    <row r="1460" spans="1:7">
      <c r="A1460" s="42">
        <v>1599</v>
      </c>
      <c r="B1460" s="64" t="s">
        <v>1966</v>
      </c>
      <c r="C1460" s="50" t="s">
        <v>19</v>
      </c>
      <c r="D1460" s="66" t="s">
        <v>19</v>
      </c>
      <c r="E1460" s="42" t="s">
        <v>19</v>
      </c>
      <c r="F1460" s="42" t="b">
        <f t="shared" si="48"/>
        <v>1</v>
      </c>
      <c r="G1460" s="42" t="b">
        <f t="shared" si="49"/>
        <v>1</v>
      </c>
    </row>
    <row r="1461" spans="1:7">
      <c r="A1461" s="42">
        <v>1600</v>
      </c>
      <c r="B1461" s="64" t="s">
        <v>1967</v>
      </c>
      <c r="C1461" s="50" t="s">
        <v>19</v>
      </c>
      <c r="D1461" s="66" t="s">
        <v>19</v>
      </c>
      <c r="E1461" s="42" t="s">
        <v>19</v>
      </c>
      <c r="F1461" s="42" t="b">
        <f t="shared" si="48"/>
        <v>1</v>
      </c>
      <c r="G1461" s="42" t="b">
        <f t="shared" si="49"/>
        <v>1</v>
      </c>
    </row>
    <row r="1462" spans="1:7">
      <c r="A1462" s="42">
        <v>1601</v>
      </c>
      <c r="B1462" s="64" t="s">
        <v>1968</v>
      </c>
      <c r="C1462" s="50" t="s">
        <v>19</v>
      </c>
      <c r="D1462" s="66" t="s">
        <v>19</v>
      </c>
      <c r="E1462" s="42" t="s">
        <v>19</v>
      </c>
      <c r="F1462" s="42" t="b">
        <f t="shared" si="48"/>
        <v>1</v>
      </c>
      <c r="G1462" s="42" t="b">
        <f t="shared" si="49"/>
        <v>1</v>
      </c>
    </row>
    <row r="1463" spans="1:7">
      <c r="A1463" s="42">
        <v>1602</v>
      </c>
      <c r="B1463" s="64" t="s">
        <v>1969</v>
      </c>
      <c r="C1463" s="50" t="s">
        <v>19</v>
      </c>
      <c r="D1463" s="66" t="s">
        <v>19</v>
      </c>
      <c r="E1463" s="42" t="s">
        <v>19</v>
      </c>
      <c r="F1463" s="42" t="b">
        <f t="shared" si="48"/>
        <v>1</v>
      </c>
      <c r="G1463" s="42" t="b">
        <f t="shared" si="49"/>
        <v>1</v>
      </c>
    </row>
    <row r="1464" spans="1:7">
      <c r="A1464" s="42">
        <v>1603</v>
      </c>
      <c r="B1464" s="64" t="s">
        <v>1970</v>
      </c>
      <c r="C1464" s="50" t="s">
        <v>1714</v>
      </c>
      <c r="D1464" s="66" t="s">
        <v>19</v>
      </c>
      <c r="E1464" s="42" t="s">
        <v>19</v>
      </c>
      <c r="F1464" s="42" t="b">
        <f t="shared" si="48"/>
        <v>0</v>
      </c>
      <c r="G1464" s="42" t="b">
        <f t="shared" si="49"/>
        <v>1</v>
      </c>
    </row>
    <row r="1465" spans="1:7">
      <c r="A1465" s="42">
        <v>1604</v>
      </c>
      <c r="B1465" s="64" t="s">
        <v>1973</v>
      </c>
      <c r="C1465" s="50" t="s">
        <v>19</v>
      </c>
      <c r="D1465" s="66" t="s">
        <v>19</v>
      </c>
      <c r="E1465" s="42" t="s">
        <v>19</v>
      </c>
      <c r="F1465" s="42" t="b">
        <f t="shared" si="48"/>
        <v>1</v>
      </c>
      <c r="G1465" s="42" t="b">
        <f t="shared" si="49"/>
        <v>1</v>
      </c>
    </row>
    <row r="1466" spans="1:7">
      <c r="A1466" s="42">
        <v>1605</v>
      </c>
      <c r="B1466" s="64" t="s">
        <v>1975</v>
      </c>
      <c r="C1466" s="50" t="s">
        <v>19</v>
      </c>
      <c r="D1466" s="66" t="s">
        <v>19</v>
      </c>
      <c r="E1466" s="42" t="s">
        <v>19</v>
      </c>
      <c r="F1466" s="42" t="b">
        <f t="shared" si="48"/>
        <v>1</v>
      </c>
      <c r="G1466" s="42" t="b">
        <f t="shared" si="49"/>
        <v>1</v>
      </c>
    </row>
    <row r="1467" spans="1:7">
      <c r="A1467" s="42">
        <v>1606</v>
      </c>
      <c r="B1467" s="64" t="s">
        <v>1976</v>
      </c>
      <c r="C1467" s="50" t="s">
        <v>19</v>
      </c>
      <c r="D1467" s="66" t="s">
        <v>19</v>
      </c>
      <c r="E1467" s="42" t="s">
        <v>19</v>
      </c>
      <c r="F1467" s="42" t="b">
        <f t="shared" si="48"/>
        <v>1</v>
      </c>
      <c r="G1467" s="42" t="b">
        <f t="shared" si="49"/>
        <v>1</v>
      </c>
    </row>
    <row r="1468" spans="1:7">
      <c r="A1468" s="42">
        <v>1607</v>
      </c>
      <c r="B1468" s="64" t="s">
        <v>1977</v>
      </c>
      <c r="C1468" s="50" t="s">
        <v>19</v>
      </c>
      <c r="D1468" s="66" t="s">
        <v>19</v>
      </c>
      <c r="E1468" s="42" t="s">
        <v>19</v>
      </c>
      <c r="F1468" s="42" t="b">
        <f t="shared" si="48"/>
        <v>1</v>
      </c>
      <c r="G1468" s="42" t="b">
        <f t="shared" si="49"/>
        <v>1</v>
      </c>
    </row>
    <row r="1469" spans="1:7">
      <c r="A1469" s="42">
        <v>1608</v>
      </c>
      <c r="B1469" s="64" t="s">
        <v>1978</v>
      </c>
      <c r="C1469" s="50" t="s">
        <v>19</v>
      </c>
      <c r="D1469" s="66" t="s">
        <v>19</v>
      </c>
      <c r="E1469" s="42" t="s">
        <v>19</v>
      </c>
      <c r="F1469" s="42" t="b">
        <f t="shared" si="48"/>
        <v>1</v>
      </c>
      <c r="G1469" s="42" t="b">
        <f t="shared" si="49"/>
        <v>1</v>
      </c>
    </row>
    <row r="1470" spans="1:7">
      <c r="A1470" s="42">
        <v>1609</v>
      </c>
      <c r="B1470" s="64" t="s">
        <v>1979</v>
      </c>
      <c r="C1470" s="50" t="s">
        <v>19</v>
      </c>
      <c r="D1470" s="66" t="s">
        <v>19</v>
      </c>
      <c r="E1470" s="42" t="s">
        <v>19</v>
      </c>
      <c r="F1470" s="42" t="b">
        <f t="shared" si="48"/>
        <v>1</v>
      </c>
      <c r="G1470" s="42" t="b">
        <f t="shared" si="49"/>
        <v>1</v>
      </c>
    </row>
    <row r="1471" spans="1:7">
      <c r="A1471" s="42">
        <v>1610</v>
      </c>
      <c r="B1471" s="64" t="s">
        <v>1981</v>
      </c>
      <c r="C1471" s="50" t="s">
        <v>19</v>
      </c>
      <c r="D1471" s="66" t="s">
        <v>19</v>
      </c>
      <c r="E1471" s="42" t="s">
        <v>19</v>
      </c>
      <c r="F1471" s="42" t="b">
        <f t="shared" si="48"/>
        <v>1</v>
      </c>
      <c r="G1471" s="42" t="b">
        <f t="shared" si="49"/>
        <v>1</v>
      </c>
    </row>
    <row r="1472" spans="1:7">
      <c r="A1472" s="42">
        <v>1611</v>
      </c>
      <c r="B1472" s="64" t="s">
        <v>1341</v>
      </c>
      <c r="C1472" s="50" t="s">
        <v>19</v>
      </c>
      <c r="D1472" s="66" t="s">
        <v>19</v>
      </c>
      <c r="E1472" s="42" t="s">
        <v>19</v>
      </c>
      <c r="F1472" s="42" t="b">
        <f t="shared" si="48"/>
        <v>1</v>
      </c>
      <c r="G1472" s="42" t="b">
        <f t="shared" si="49"/>
        <v>1</v>
      </c>
    </row>
    <row r="1473" spans="1:7">
      <c r="A1473" s="42">
        <v>1612</v>
      </c>
      <c r="B1473" s="64" t="s">
        <v>1982</v>
      </c>
      <c r="C1473" s="50" t="s">
        <v>19</v>
      </c>
      <c r="D1473" s="66" t="s">
        <v>19</v>
      </c>
      <c r="E1473" s="42" t="s">
        <v>19</v>
      </c>
      <c r="F1473" s="42" t="b">
        <f t="shared" si="48"/>
        <v>1</v>
      </c>
      <c r="G1473" s="42" t="b">
        <f t="shared" si="49"/>
        <v>1</v>
      </c>
    </row>
    <row r="1474" spans="1:7">
      <c r="A1474" s="42">
        <v>1614</v>
      </c>
      <c r="B1474" s="64" t="s">
        <v>1985</v>
      </c>
      <c r="C1474" s="50" t="s">
        <v>19</v>
      </c>
      <c r="D1474" s="66" t="s">
        <v>19</v>
      </c>
      <c r="E1474" s="42" t="s">
        <v>19</v>
      </c>
      <c r="F1474" s="42" t="b">
        <f t="shared" si="48"/>
        <v>1</v>
      </c>
      <c r="G1474" s="42" t="b">
        <f t="shared" si="49"/>
        <v>1</v>
      </c>
    </row>
    <row r="1475" spans="1:7">
      <c r="A1475" s="42">
        <v>1615</v>
      </c>
      <c r="B1475" s="64" t="s">
        <v>1986</v>
      </c>
      <c r="C1475" s="50" t="s">
        <v>19</v>
      </c>
      <c r="D1475" s="66" t="s">
        <v>19</v>
      </c>
      <c r="E1475" s="42" t="s">
        <v>19</v>
      </c>
      <c r="F1475" s="42" t="b">
        <f t="shared" si="48"/>
        <v>1</v>
      </c>
      <c r="G1475" s="42" t="b">
        <f t="shared" si="49"/>
        <v>1</v>
      </c>
    </row>
    <row r="1476" spans="1:7">
      <c r="A1476" s="42">
        <v>1616</v>
      </c>
      <c r="B1476" s="64" t="s">
        <v>1987</v>
      </c>
      <c r="C1476" s="50" t="s">
        <v>19</v>
      </c>
      <c r="D1476" s="66" t="s">
        <v>19</v>
      </c>
      <c r="E1476" s="42" t="s">
        <v>19</v>
      </c>
      <c r="F1476" s="42" t="b">
        <f t="shared" si="48"/>
        <v>1</v>
      </c>
      <c r="G1476" s="42" t="b">
        <f t="shared" si="49"/>
        <v>1</v>
      </c>
    </row>
    <row r="1477" spans="1:7">
      <c r="A1477" s="42">
        <v>1617</v>
      </c>
      <c r="B1477" s="64" t="s">
        <v>1988</v>
      </c>
      <c r="C1477" s="50" t="s">
        <v>19</v>
      </c>
      <c r="D1477" s="66" t="s">
        <v>19</v>
      </c>
      <c r="E1477" s="42" t="s">
        <v>19</v>
      </c>
      <c r="F1477" s="42" t="b">
        <f t="shared" si="48"/>
        <v>1</v>
      </c>
      <c r="G1477" s="42" t="b">
        <f t="shared" si="49"/>
        <v>1</v>
      </c>
    </row>
    <row r="1478" spans="1:7">
      <c r="A1478" s="42">
        <v>1618</v>
      </c>
      <c r="B1478" s="64" t="s">
        <v>1989</v>
      </c>
      <c r="C1478" s="50" t="s">
        <v>1714</v>
      </c>
      <c r="D1478" s="66" t="s">
        <v>19</v>
      </c>
      <c r="E1478" s="42" t="s">
        <v>19</v>
      </c>
      <c r="F1478" s="42" t="b">
        <f t="shared" si="48"/>
        <v>0</v>
      </c>
      <c r="G1478" s="42" t="b">
        <f t="shared" si="49"/>
        <v>1</v>
      </c>
    </row>
    <row r="1479" spans="1:7">
      <c r="A1479" s="42">
        <v>1619</v>
      </c>
      <c r="B1479" s="64" t="s">
        <v>1991</v>
      </c>
      <c r="C1479" s="50" t="s">
        <v>19</v>
      </c>
      <c r="D1479" s="66" t="s">
        <v>19</v>
      </c>
      <c r="E1479" s="42" t="s">
        <v>19</v>
      </c>
      <c r="F1479" s="42" t="b">
        <f t="shared" si="48"/>
        <v>1</v>
      </c>
      <c r="G1479" s="42" t="b">
        <f t="shared" si="49"/>
        <v>1</v>
      </c>
    </row>
    <row r="1480" spans="1:7">
      <c r="A1480" s="42">
        <v>1620</v>
      </c>
      <c r="B1480" s="64" t="s">
        <v>1992</v>
      </c>
      <c r="C1480" s="50" t="s">
        <v>19</v>
      </c>
      <c r="D1480" s="66" t="s">
        <v>19</v>
      </c>
      <c r="E1480" s="42" t="s">
        <v>19</v>
      </c>
      <c r="F1480" s="42" t="b">
        <f t="shared" si="48"/>
        <v>1</v>
      </c>
      <c r="G1480" s="42" t="b">
        <f t="shared" si="49"/>
        <v>1</v>
      </c>
    </row>
    <row r="1481" spans="1:7">
      <c r="A1481" s="42">
        <v>1621</v>
      </c>
      <c r="B1481" s="64" t="s">
        <v>1993</v>
      </c>
      <c r="C1481" s="50" t="s">
        <v>19</v>
      </c>
      <c r="D1481" s="66" t="s">
        <v>19</v>
      </c>
      <c r="E1481" s="42" t="s">
        <v>19</v>
      </c>
      <c r="F1481" s="42" t="b">
        <f t="shared" si="48"/>
        <v>1</v>
      </c>
      <c r="G1481" s="42" t="b">
        <f t="shared" si="49"/>
        <v>1</v>
      </c>
    </row>
    <row r="1482" spans="1:7">
      <c r="A1482" s="42">
        <v>1622</v>
      </c>
      <c r="B1482" s="64" t="s">
        <v>1994</v>
      </c>
      <c r="C1482" s="50" t="s">
        <v>19</v>
      </c>
      <c r="D1482" s="66" t="s">
        <v>19</v>
      </c>
      <c r="E1482" s="42" t="s">
        <v>19</v>
      </c>
      <c r="F1482" s="42" t="b">
        <f t="shared" si="48"/>
        <v>1</v>
      </c>
      <c r="G1482" s="42" t="b">
        <f t="shared" si="49"/>
        <v>1</v>
      </c>
    </row>
    <row r="1483" spans="1:7">
      <c r="A1483" s="42">
        <v>1623</v>
      </c>
      <c r="B1483" s="64" t="s">
        <v>1162</v>
      </c>
      <c r="C1483" s="50" t="s">
        <v>19</v>
      </c>
      <c r="D1483" s="66" t="s">
        <v>19</v>
      </c>
      <c r="E1483" s="42" t="s">
        <v>19</v>
      </c>
      <c r="F1483" s="42" t="b">
        <f t="shared" si="48"/>
        <v>1</v>
      </c>
      <c r="G1483" s="42" t="b">
        <f t="shared" si="49"/>
        <v>1</v>
      </c>
    </row>
    <row r="1484" spans="1:7">
      <c r="A1484" s="42">
        <v>1624</v>
      </c>
      <c r="B1484" s="64" t="s">
        <v>1996</v>
      </c>
      <c r="C1484" s="50" t="s">
        <v>19</v>
      </c>
      <c r="D1484" s="66" t="s">
        <v>19</v>
      </c>
      <c r="E1484" s="42" t="s">
        <v>19</v>
      </c>
      <c r="F1484" s="42" t="b">
        <f t="shared" si="48"/>
        <v>1</v>
      </c>
      <c r="G1484" s="42" t="b">
        <f t="shared" si="49"/>
        <v>1</v>
      </c>
    </row>
    <row r="1485" spans="1:7">
      <c r="A1485" s="42">
        <v>1625</v>
      </c>
      <c r="B1485" s="64" t="s">
        <v>1997</v>
      </c>
      <c r="C1485" s="50" t="s">
        <v>19</v>
      </c>
      <c r="D1485" s="66" t="s">
        <v>19</v>
      </c>
      <c r="E1485" s="42" t="s">
        <v>19</v>
      </c>
      <c r="F1485" s="42" t="b">
        <f t="shared" si="48"/>
        <v>1</v>
      </c>
      <c r="G1485" s="42" t="b">
        <f t="shared" si="49"/>
        <v>1</v>
      </c>
    </row>
    <row r="1486" spans="1:7">
      <c r="A1486" s="42">
        <v>1626</v>
      </c>
      <c r="B1486" s="64" t="s">
        <v>2000</v>
      </c>
      <c r="C1486" s="50" t="s">
        <v>19</v>
      </c>
      <c r="D1486" s="66" t="s">
        <v>19</v>
      </c>
      <c r="E1486" s="42" t="s">
        <v>19</v>
      </c>
      <c r="F1486" s="42" t="b">
        <f t="shared" si="48"/>
        <v>1</v>
      </c>
      <c r="G1486" s="42" t="b">
        <f t="shared" si="49"/>
        <v>1</v>
      </c>
    </row>
    <row r="1487" spans="1:7">
      <c r="A1487" s="42">
        <v>1627</v>
      </c>
      <c r="B1487" s="64" t="s">
        <v>2001</v>
      </c>
      <c r="C1487" s="50" t="s">
        <v>19</v>
      </c>
      <c r="D1487" s="66" t="s">
        <v>19</v>
      </c>
      <c r="E1487" s="42" t="s">
        <v>19</v>
      </c>
      <c r="F1487" s="42" t="b">
        <f t="shared" si="48"/>
        <v>1</v>
      </c>
      <c r="G1487" s="42" t="b">
        <f t="shared" si="49"/>
        <v>1</v>
      </c>
    </row>
    <row r="1488" spans="1:7">
      <c r="A1488" s="42">
        <v>1628</v>
      </c>
      <c r="B1488" s="64" t="s">
        <v>2002</v>
      </c>
      <c r="C1488" s="50" t="s">
        <v>19</v>
      </c>
      <c r="D1488" s="66" t="s">
        <v>19</v>
      </c>
      <c r="E1488" s="42" t="s">
        <v>19</v>
      </c>
      <c r="F1488" s="42" t="b">
        <f t="shared" si="48"/>
        <v>1</v>
      </c>
      <c r="G1488" s="42" t="b">
        <f t="shared" si="49"/>
        <v>1</v>
      </c>
    </row>
    <row r="1489" spans="1:7">
      <c r="A1489" s="42">
        <v>1629</v>
      </c>
      <c r="B1489" s="64" t="s">
        <v>2003</v>
      </c>
      <c r="C1489" s="50" t="s">
        <v>19</v>
      </c>
      <c r="D1489" s="66" t="s">
        <v>19</v>
      </c>
      <c r="E1489" s="42" t="s">
        <v>19</v>
      </c>
      <c r="F1489" s="42" t="b">
        <f t="shared" si="48"/>
        <v>1</v>
      </c>
      <c r="G1489" s="42" t="b">
        <f t="shared" si="49"/>
        <v>1</v>
      </c>
    </row>
    <row r="1490" spans="1:7">
      <c r="A1490" s="42">
        <v>1630</v>
      </c>
      <c r="B1490" s="64" t="s">
        <v>2004</v>
      </c>
      <c r="C1490" s="50" t="s">
        <v>19</v>
      </c>
      <c r="D1490" s="66" t="s">
        <v>19</v>
      </c>
      <c r="E1490" s="42" t="s">
        <v>19</v>
      </c>
      <c r="F1490" s="42" t="b">
        <f t="shared" si="48"/>
        <v>1</v>
      </c>
      <c r="G1490" s="42" t="b">
        <f t="shared" si="49"/>
        <v>1</v>
      </c>
    </row>
    <row r="1491" spans="1:7">
      <c r="A1491" s="42">
        <v>1631</v>
      </c>
      <c r="B1491" s="64" t="s">
        <v>2006</v>
      </c>
      <c r="C1491" s="50" t="s">
        <v>19</v>
      </c>
      <c r="D1491" s="66" t="s">
        <v>19</v>
      </c>
      <c r="E1491" s="42" t="s">
        <v>19</v>
      </c>
      <c r="F1491" s="42" t="b">
        <f t="shared" si="48"/>
        <v>1</v>
      </c>
      <c r="G1491" s="42" t="b">
        <f t="shared" si="49"/>
        <v>1</v>
      </c>
    </row>
    <row r="1492" spans="1:7">
      <c r="A1492" s="42">
        <v>1633</v>
      </c>
      <c r="B1492" s="64" t="s">
        <v>2009</v>
      </c>
      <c r="C1492" s="50" t="s">
        <v>19</v>
      </c>
      <c r="D1492" s="66" t="s">
        <v>19</v>
      </c>
      <c r="E1492" s="42" t="s">
        <v>19</v>
      </c>
      <c r="F1492" s="42" t="b">
        <f t="shared" si="48"/>
        <v>1</v>
      </c>
      <c r="G1492" s="42" t="b">
        <f t="shared" si="49"/>
        <v>1</v>
      </c>
    </row>
    <row r="1493" spans="1:7">
      <c r="A1493" s="42">
        <v>1634</v>
      </c>
      <c r="B1493" s="64" t="s">
        <v>2010</v>
      </c>
      <c r="C1493" s="50" t="s">
        <v>19</v>
      </c>
      <c r="D1493" s="66" t="s">
        <v>19</v>
      </c>
      <c r="E1493" s="42" t="s">
        <v>19</v>
      </c>
      <c r="F1493" s="42" t="b">
        <f t="shared" si="48"/>
        <v>1</v>
      </c>
      <c r="G1493" s="42" t="b">
        <f t="shared" si="49"/>
        <v>1</v>
      </c>
    </row>
    <row r="1494" spans="1:7">
      <c r="A1494" s="42">
        <v>1635</v>
      </c>
      <c r="B1494" s="64" t="s">
        <v>2011</v>
      </c>
      <c r="C1494" s="50" t="s">
        <v>19</v>
      </c>
      <c r="D1494" s="66" t="s">
        <v>19</v>
      </c>
      <c r="E1494" s="42" t="s">
        <v>19</v>
      </c>
      <c r="F1494" s="42" t="b">
        <f t="shared" si="48"/>
        <v>1</v>
      </c>
      <c r="G1494" s="42" t="b">
        <f t="shared" si="49"/>
        <v>1</v>
      </c>
    </row>
    <row r="1495" spans="1:7">
      <c r="A1495" s="42">
        <v>1636</v>
      </c>
      <c r="B1495" s="64" t="s">
        <v>2012</v>
      </c>
      <c r="C1495" s="50" t="s">
        <v>19</v>
      </c>
      <c r="D1495" s="66" t="s">
        <v>19</v>
      </c>
      <c r="E1495" s="42" t="s">
        <v>19</v>
      </c>
      <c r="F1495" s="42" t="b">
        <f t="shared" si="48"/>
        <v>1</v>
      </c>
      <c r="G1495" s="42" t="b">
        <f t="shared" si="49"/>
        <v>1</v>
      </c>
    </row>
    <row r="1496" spans="1:7">
      <c r="A1496" s="42">
        <v>1638</v>
      </c>
      <c r="B1496" s="64" t="s">
        <v>2013</v>
      </c>
      <c r="C1496" s="50" t="s">
        <v>19</v>
      </c>
      <c r="D1496" s="66" t="s">
        <v>19</v>
      </c>
      <c r="E1496" s="42" t="s">
        <v>19</v>
      </c>
      <c r="F1496" s="42" t="b">
        <f t="shared" si="48"/>
        <v>1</v>
      </c>
      <c r="G1496" s="42" t="b">
        <f t="shared" si="49"/>
        <v>1</v>
      </c>
    </row>
    <row r="1497" spans="1:7">
      <c r="A1497" s="42">
        <v>1639</v>
      </c>
      <c r="B1497" s="64" t="s">
        <v>1360</v>
      </c>
      <c r="C1497" s="50" t="s">
        <v>23</v>
      </c>
      <c r="D1497" s="66" t="s">
        <v>19</v>
      </c>
      <c r="E1497" s="42" t="s">
        <v>19</v>
      </c>
      <c r="F1497" s="42" t="b">
        <f t="shared" si="48"/>
        <v>0</v>
      </c>
      <c r="G1497" s="42" t="b">
        <f t="shared" si="49"/>
        <v>1</v>
      </c>
    </row>
    <row r="1498" spans="1:7">
      <c r="A1498" s="42">
        <v>1640</v>
      </c>
      <c r="B1498" s="64" t="s">
        <v>941</v>
      </c>
      <c r="C1498" s="50" t="s">
        <v>19</v>
      </c>
      <c r="D1498" s="66" t="s">
        <v>19</v>
      </c>
      <c r="E1498" s="42" t="s">
        <v>19</v>
      </c>
      <c r="F1498" s="42" t="b">
        <f t="shared" si="48"/>
        <v>1</v>
      </c>
      <c r="G1498" s="42" t="b">
        <f t="shared" si="49"/>
        <v>1</v>
      </c>
    </row>
    <row r="1499" spans="1:7">
      <c r="A1499" s="42">
        <v>1641</v>
      </c>
      <c r="B1499" s="64" t="s">
        <v>2015</v>
      </c>
      <c r="C1499" s="50" t="s">
        <v>19</v>
      </c>
      <c r="D1499" s="66" t="s">
        <v>19</v>
      </c>
      <c r="E1499" s="42" t="s">
        <v>19</v>
      </c>
      <c r="F1499" s="42" t="b">
        <f t="shared" si="48"/>
        <v>1</v>
      </c>
      <c r="G1499" s="42" t="b">
        <f t="shared" si="49"/>
        <v>1</v>
      </c>
    </row>
    <row r="1500" spans="1:7">
      <c r="A1500" s="42">
        <v>1642</v>
      </c>
      <c r="B1500" s="64" t="s">
        <v>2016</v>
      </c>
      <c r="C1500" s="50" t="s">
        <v>19</v>
      </c>
      <c r="D1500" s="66" t="s">
        <v>19</v>
      </c>
      <c r="E1500" s="42" t="s">
        <v>19</v>
      </c>
      <c r="F1500" s="42" t="b">
        <f t="shared" si="48"/>
        <v>1</v>
      </c>
      <c r="G1500" s="42" t="b">
        <f t="shared" si="49"/>
        <v>1</v>
      </c>
    </row>
    <row r="1501" spans="1:7">
      <c r="A1501" s="42">
        <v>1643</v>
      </c>
      <c r="B1501" s="64" t="s">
        <v>2018</v>
      </c>
      <c r="C1501" s="50" t="s">
        <v>19</v>
      </c>
      <c r="D1501" s="66" t="s">
        <v>19</v>
      </c>
      <c r="E1501" s="42" t="s">
        <v>19</v>
      </c>
      <c r="F1501" s="42" t="b">
        <f t="shared" si="48"/>
        <v>1</v>
      </c>
      <c r="G1501" s="42" t="b">
        <f t="shared" si="49"/>
        <v>1</v>
      </c>
    </row>
    <row r="1502" spans="1:7">
      <c r="A1502" s="42">
        <v>1644</v>
      </c>
      <c r="B1502" s="64" t="s">
        <v>2019</v>
      </c>
      <c r="C1502" s="50" t="s">
        <v>19</v>
      </c>
      <c r="D1502" s="66" t="s">
        <v>19</v>
      </c>
      <c r="E1502" s="42" t="s">
        <v>19</v>
      </c>
      <c r="F1502" s="42" t="b">
        <f t="shared" si="48"/>
        <v>1</v>
      </c>
      <c r="G1502" s="42" t="b">
        <f t="shared" si="49"/>
        <v>1</v>
      </c>
    </row>
    <row r="1503" spans="1:7">
      <c r="A1503" s="42">
        <v>1645</v>
      </c>
      <c r="B1503" s="64" t="s">
        <v>943</v>
      </c>
      <c r="C1503" s="50" t="s">
        <v>1714</v>
      </c>
      <c r="D1503" s="66" t="s">
        <v>19</v>
      </c>
      <c r="E1503" s="42" t="s">
        <v>19</v>
      </c>
      <c r="F1503" s="42" t="b">
        <f t="shared" ref="F1503:F1564" si="50">C1503=D1503</f>
        <v>0</v>
      </c>
      <c r="G1503" s="42" t="b">
        <f t="shared" ref="G1503:G1564" si="51">D1503=E1503</f>
        <v>1</v>
      </c>
    </row>
    <row r="1504" spans="1:7">
      <c r="A1504" s="42">
        <v>1646</v>
      </c>
      <c r="B1504" s="64" t="s">
        <v>2020</v>
      </c>
      <c r="C1504" s="50" t="s">
        <v>19</v>
      </c>
      <c r="D1504" s="66" t="s">
        <v>19</v>
      </c>
      <c r="E1504" s="42" t="s">
        <v>19</v>
      </c>
      <c r="F1504" s="42" t="b">
        <f t="shared" si="50"/>
        <v>1</v>
      </c>
      <c r="G1504" s="42" t="b">
        <f t="shared" si="51"/>
        <v>1</v>
      </c>
    </row>
    <row r="1505" spans="1:7">
      <c r="A1505" s="42">
        <v>1647</v>
      </c>
      <c r="B1505" s="64" t="s">
        <v>2021</v>
      </c>
      <c r="C1505" s="50" t="s">
        <v>19</v>
      </c>
      <c r="D1505" s="66" t="s">
        <v>19</v>
      </c>
      <c r="E1505" s="42" t="s">
        <v>19</v>
      </c>
      <c r="F1505" s="42" t="b">
        <f t="shared" si="50"/>
        <v>1</v>
      </c>
      <c r="G1505" s="42" t="b">
        <f t="shared" si="51"/>
        <v>1</v>
      </c>
    </row>
    <row r="1506" spans="1:7">
      <c r="A1506" s="42">
        <v>1648</v>
      </c>
      <c r="B1506" s="64" t="s">
        <v>2022</v>
      </c>
      <c r="C1506" s="50" t="s">
        <v>19</v>
      </c>
      <c r="D1506" s="66" t="s">
        <v>19</v>
      </c>
      <c r="E1506" s="42" t="s">
        <v>19</v>
      </c>
      <c r="F1506" s="42" t="b">
        <f t="shared" si="50"/>
        <v>1</v>
      </c>
      <c r="G1506" s="42" t="b">
        <f t="shared" si="51"/>
        <v>1</v>
      </c>
    </row>
    <row r="1507" spans="1:7">
      <c r="A1507" s="42">
        <v>1649</v>
      </c>
      <c r="B1507" s="64" t="s">
        <v>2023</v>
      </c>
      <c r="C1507" s="50" t="s">
        <v>19</v>
      </c>
      <c r="D1507" s="66" t="s">
        <v>19</v>
      </c>
      <c r="E1507" s="42" t="s">
        <v>19</v>
      </c>
      <c r="F1507" s="42" t="b">
        <f t="shared" si="50"/>
        <v>1</v>
      </c>
      <c r="G1507" s="42" t="b">
        <f t="shared" si="51"/>
        <v>1</v>
      </c>
    </row>
    <row r="1508" spans="1:7">
      <c r="A1508" s="42">
        <v>1650</v>
      </c>
      <c r="B1508" s="64" t="s">
        <v>2024</v>
      </c>
      <c r="C1508" s="50" t="s">
        <v>19</v>
      </c>
      <c r="D1508" s="66" t="s">
        <v>19</v>
      </c>
      <c r="E1508" s="42" t="s">
        <v>19</v>
      </c>
      <c r="F1508" s="42" t="b">
        <f t="shared" si="50"/>
        <v>1</v>
      </c>
      <c r="G1508" s="42" t="b">
        <f t="shared" si="51"/>
        <v>1</v>
      </c>
    </row>
    <row r="1509" spans="1:7">
      <c r="A1509" s="42">
        <v>1651</v>
      </c>
      <c r="B1509" s="64" t="s">
        <v>2025</v>
      </c>
      <c r="C1509" s="50" t="s">
        <v>19</v>
      </c>
      <c r="D1509" s="66" t="s">
        <v>19</v>
      </c>
      <c r="E1509" s="42" t="s">
        <v>19</v>
      </c>
      <c r="F1509" s="42" t="b">
        <f t="shared" si="50"/>
        <v>1</v>
      </c>
      <c r="G1509" s="42" t="b">
        <f t="shared" si="51"/>
        <v>1</v>
      </c>
    </row>
    <row r="1510" spans="1:7">
      <c r="A1510" s="42">
        <v>1652</v>
      </c>
      <c r="B1510" s="64" t="s">
        <v>2027</v>
      </c>
      <c r="C1510" s="50" t="s">
        <v>19</v>
      </c>
      <c r="D1510" s="66" t="s">
        <v>19</v>
      </c>
      <c r="E1510" s="42" t="s">
        <v>19</v>
      </c>
      <c r="F1510" s="42" t="b">
        <f t="shared" si="50"/>
        <v>1</v>
      </c>
      <c r="G1510" s="42" t="b">
        <f t="shared" si="51"/>
        <v>1</v>
      </c>
    </row>
    <row r="1511" spans="1:7">
      <c r="A1511" s="42">
        <v>1653</v>
      </c>
      <c r="B1511" s="64" t="s">
        <v>2028</v>
      </c>
      <c r="C1511" s="50" t="s">
        <v>19</v>
      </c>
      <c r="D1511" s="66" t="s">
        <v>19</v>
      </c>
      <c r="E1511" s="42" t="s">
        <v>19</v>
      </c>
      <c r="F1511" s="42" t="b">
        <f t="shared" si="50"/>
        <v>1</v>
      </c>
      <c r="G1511" s="42" t="b">
        <f t="shared" si="51"/>
        <v>1</v>
      </c>
    </row>
    <row r="1512" spans="1:7">
      <c r="A1512" s="42">
        <v>1654</v>
      </c>
      <c r="B1512" s="64" t="s">
        <v>2029</v>
      </c>
      <c r="C1512" s="50" t="s">
        <v>19</v>
      </c>
      <c r="D1512" s="66" t="s">
        <v>19</v>
      </c>
      <c r="E1512" s="42" t="s">
        <v>19</v>
      </c>
      <c r="F1512" s="42" t="b">
        <f t="shared" si="50"/>
        <v>1</v>
      </c>
      <c r="G1512" s="42" t="b">
        <f t="shared" si="51"/>
        <v>1</v>
      </c>
    </row>
    <row r="1513" spans="1:7">
      <c r="A1513" s="42">
        <v>1655</v>
      </c>
      <c r="B1513" s="64" t="s">
        <v>2030</v>
      </c>
      <c r="C1513" s="50" t="s">
        <v>1714</v>
      </c>
      <c r="D1513" s="66" t="s">
        <v>19</v>
      </c>
      <c r="E1513" s="42" t="s">
        <v>19</v>
      </c>
      <c r="F1513" s="42" t="b">
        <f t="shared" si="50"/>
        <v>0</v>
      </c>
      <c r="G1513" s="42" t="b">
        <f t="shared" si="51"/>
        <v>1</v>
      </c>
    </row>
    <row r="1514" spans="1:7">
      <c r="A1514" s="42">
        <v>1656</v>
      </c>
      <c r="B1514" s="64" t="s">
        <v>2031</v>
      </c>
      <c r="C1514" s="50" t="s">
        <v>19</v>
      </c>
      <c r="D1514" s="66" t="s">
        <v>19</v>
      </c>
      <c r="E1514" s="42" t="s">
        <v>19</v>
      </c>
      <c r="F1514" s="42" t="b">
        <f t="shared" si="50"/>
        <v>1</v>
      </c>
      <c r="G1514" s="42" t="b">
        <f t="shared" si="51"/>
        <v>1</v>
      </c>
    </row>
    <row r="1515" spans="1:7">
      <c r="A1515" s="42">
        <v>1657</v>
      </c>
      <c r="B1515" s="64" t="s">
        <v>169</v>
      </c>
      <c r="C1515" s="50" t="s">
        <v>19</v>
      </c>
      <c r="D1515" s="66" t="s">
        <v>19</v>
      </c>
      <c r="E1515" s="42" t="s">
        <v>19</v>
      </c>
      <c r="F1515" s="42" t="b">
        <f t="shared" si="50"/>
        <v>1</v>
      </c>
      <c r="G1515" s="42" t="b">
        <f t="shared" si="51"/>
        <v>1</v>
      </c>
    </row>
    <row r="1516" spans="1:7">
      <c r="A1516" s="42">
        <v>1658</v>
      </c>
      <c r="B1516" s="64" t="s">
        <v>2032</v>
      </c>
      <c r="C1516" s="50" t="s">
        <v>19</v>
      </c>
      <c r="D1516" s="66" t="s">
        <v>19</v>
      </c>
      <c r="E1516" s="42" t="s">
        <v>19</v>
      </c>
      <c r="F1516" s="42" t="b">
        <f t="shared" si="50"/>
        <v>1</v>
      </c>
      <c r="G1516" s="42" t="b">
        <f t="shared" si="51"/>
        <v>1</v>
      </c>
    </row>
    <row r="1517" spans="1:7">
      <c r="A1517" s="42">
        <v>1659</v>
      </c>
      <c r="B1517" s="64" t="s">
        <v>2033</v>
      </c>
      <c r="C1517" s="50" t="s">
        <v>19</v>
      </c>
      <c r="D1517" s="66" t="s">
        <v>19</v>
      </c>
      <c r="E1517" s="42" t="s">
        <v>19</v>
      </c>
      <c r="F1517" s="42" t="b">
        <f t="shared" si="50"/>
        <v>1</v>
      </c>
      <c r="G1517" s="42" t="b">
        <f t="shared" si="51"/>
        <v>1</v>
      </c>
    </row>
    <row r="1518" spans="1:7">
      <c r="A1518" s="42">
        <v>1660</v>
      </c>
      <c r="B1518" s="64" t="s">
        <v>2034</v>
      </c>
      <c r="C1518" s="50" t="s">
        <v>19</v>
      </c>
      <c r="D1518" s="66" t="s">
        <v>19</v>
      </c>
      <c r="E1518" s="42" t="s">
        <v>19</v>
      </c>
      <c r="F1518" s="42" t="b">
        <f t="shared" si="50"/>
        <v>1</v>
      </c>
      <c r="G1518" s="42" t="b">
        <f t="shared" si="51"/>
        <v>1</v>
      </c>
    </row>
    <row r="1519" spans="1:7">
      <c r="A1519" s="42">
        <v>1661</v>
      </c>
      <c r="B1519" s="64" t="s">
        <v>2036</v>
      </c>
      <c r="C1519" s="50" t="s">
        <v>19</v>
      </c>
      <c r="D1519" s="66" t="s">
        <v>19</v>
      </c>
      <c r="E1519" s="42" t="s">
        <v>19</v>
      </c>
      <c r="F1519" s="42" t="b">
        <f t="shared" si="50"/>
        <v>1</v>
      </c>
      <c r="G1519" s="42" t="b">
        <f t="shared" si="51"/>
        <v>1</v>
      </c>
    </row>
    <row r="1520" spans="1:7">
      <c r="A1520" s="42">
        <v>1662</v>
      </c>
      <c r="B1520" s="64" t="s">
        <v>2037</v>
      </c>
      <c r="C1520" s="50" t="s">
        <v>19</v>
      </c>
      <c r="D1520" s="66" t="s">
        <v>19</v>
      </c>
      <c r="E1520" s="42" t="s">
        <v>19</v>
      </c>
      <c r="F1520" s="42" t="b">
        <f t="shared" si="50"/>
        <v>1</v>
      </c>
      <c r="G1520" s="42" t="b">
        <f t="shared" si="51"/>
        <v>1</v>
      </c>
    </row>
    <row r="1521" spans="1:7">
      <c r="A1521" s="42">
        <v>1663</v>
      </c>
      <c r="B1521" s="64" t="s">
        <v>2038</v>
      </c>
      <c r="C1521" s="50" t="s">
        <v>19</v>
      </c>
      <c r="D1521" s="66" t="s">
        <v>19</v>
      </c>
      <c r="E1521" s="42" t="s">
        <v>19</v>
      </c>
      <c r="F1521" s="42" t="b">
        <f t="shared" si="50"/>
        <v>1</v>
      </c>
      <c r="G1521" s="42" t="b">
        <f t="shared" si="51"/>
        <v>1</v>
      </c>
    </row>
    <row r="1522" spans="1:7">
      <c r="A1522" s="42">
        <v>1664</v>
      </c>
      <c r="B1522" s="64" t="s">
        <v>2039</v>
      </c>
      <c r="C1522" s="50" t="s">
        <v>19</v>
      </c>
      <c r="D1522" s="66" t="s">
        <v>19</v>
      </c>
      <c r="E1522" s="42" t="s">
        <v>19</v>
      </c>
      <c r="F1522" s="42" t="b">
        <f t="shared" si="50"/>
        <v>1</v>
      </c>
      <c r="G1522" s="42" t="b">
        <f t="shared" si="51"/>
        <v>1</v>
      </c>
    </row>
    <row r="1523" spans="1:7">
      <c r="A1523" s="42">
        <v>1665</v>
      </c>
      <c r="B1523" s="64" t="s">
        <v>2040</v>
      </c>
      <c r="C1523" s="50" t="s">
        <v>19</v>
      </c>
      <c r="D1523" s="66" t="s">
        <v>19</v>
      </c>
      <c r="E1523" s="42" t="s">
        <v>19</v>
      </c>
      <c r="F1523" s="42" t="b">
        <f t="shared" si="50"/>
        <v>1</v>
      </c>
      <c r="G1523" s="42" t="b">
        <f t="shared" si="51"/>
        <v>1</v>
      </c>
    </row>
    <row r="1524" spans="1:7">
      <c r="A1524" s="42">
        <v>1666</v>
      </c>
      <c r="B1524" s="64" t="s">
        <v>2041</v>
      </c>
      <c r="C1524" s="50" t="s">
        <v>19</v>
      </c>
      <c r="D1524" s="66" t="s">
        <v>19</v>
      </c>
      <c r="E1524" s="42" t="s">
        <v>19</v>
      </c>
      <c r="F1524" s="42" t="b">
        <f t="shared" si="50"/>
        <v>1</v>
      </c>
      <c r="G1524" s="42" t="b">
        <f t="shared" si="51"/>
        <v>1</v>
      </c>
    </row>
    <row r="1525" spans="1:7">
      <c r="A1525" s="42">
        <v>1667</v>
      </c>
      <c r="B1525" s="64" t="s">
        <v>2042</v>
      </c>
      <c r="C1525" s="50" t="s">
        <v>19</v>
      </c>
      <c r="D1525" s="66" t="s">
        <v>19</v>
      </c>
      <c r="E1525" s="42" t="s">
        <v>19</v>
      </c>
      <c r="F1525" s="42" t="b">
        <f t="shared" si="50"/>
        <v>1</v>
      </c>
      <c r="G1525" s="42" t="b">
        <f t="shared" si="51"/>
        <v>1</v>
      </c>
    </row>
    <row r="1526" spans="1:7">
      <c r="A1526" s="42">
        <v>1668</v>
      </c>
      <c r="B1526" s="64" t="s">
        <v>2043</v>
      </c>
      <c r="C1526" s="50" t="s">
        <v>1714</v>
      </c>
      <c r="D1526" s="66" t="s">
        <v>19</v>
      </c>
      <c r="E1526" s="42" t="s">
        <v>19</v>
      </c>
      <c r="F1526" s="42" t="b">
        <f t="shared" si="50"/>
        <v>0</v>
      </c>
      <c r="G1526" s="42" t="b">
        <f t="shared" si="51"/>
        <v>1</v>
      </c>
    </row>
    <row r="1527" spans="1:7">
      <c r="A1527" s="42">
        <v>1669</v>
      </c>
      <c r="B1527" s="64" t="s">
        <v>2044</v>
      </c>
      <c r="C1527" s="50" t="s">
        <v>19</v>
      </c>
      <c r="D1527" s="66" t="s">
        <v>19</v>
      </c>
      <c r="E1527" s="42" t="s">
        <v>19</v>
      </c>
      <c r="F1527" s="42" t="b">
        <f t="shared" si="50"/>
        <v>1</v>
      </c>
      <c r="G1527" s="42" t="b">
        <f t="shared" si="51"/>
        <v>1</v>
      </c>
    </row>
    <row r="1528" spans="1:7">
      <c r="A1528" s="42">
        <v>1670</v>
      </c>
      <c r="B1528" s="64" t="s">
        <v>2045</v>
      </c>
      <c r="C1528" s="50" t="s">
        <v>19</v>
      </c>
      <c r="D1528" s="66" t="s">
        <v>19</v>
      </c>
      <c r="E1528" s="42" t="s">
        <v>19</v>
      </c>
      <c r="F1528" s="42" t="b">
        <f t="shared" si="50"/>
        <v>1</v>
      </c>
      <c r="G1528" s="42" t="b">
        <f t="shared" si="51"/>
        <v>1</v>
      </c>
    </row>
    <row r="1529" spans="1:7">
      <c r="A1529" s="42">
        <v>1671</v>
      </c>
      <c r="B1529" s="64" t="s">
        <v>2047</v>
      </c>
      <c r="C1529" s="50" t="s">
        <v>19</v>
      </c>
      <c r="D1529" s="66" t="s">
        <v>19</v>
      </c>
      <c r="E1529" s="42" t="s">
        <v>19</v>
      </c>
      <c r="F1529" s="42" t="b">
        <f t="shared" si="50"/>
        <v>1</v>
      </c>
      <c r="G1529" s="42" t="b">
        <f t="shared" si="51"/>
        <v>1</v>
      </c>
    </row>
    <row r="1530" spans="1:7">
      <c r="A1530" s="42">
        <v>1672</v>
      </c>
      <c r="B1530" s="64" t="s">
        <v>1196</v>
      </c>
      <c r="C1530" s="50" t="s">
        <v>19</v>
      </c>
      <c r="D1530" s="66" t="s">
        <v>19</v>
      </c>
      <c r="E1530" s="42" t="s">
        <v>19</v>
      </c>
      <c r="F1530" s="42" t="b">
        <f t="shared" si="50"/>
        <v>1</v>
      </c>
      <c r="G1530" s="42" t="b">
        <f t="shared" si="51"/>
        <v>1</v>
      </c>
    </row>
    <row r="1531" spans="1:7">
      <c r="A1531" s="42">
        <v>1673</v>
      </c>
      <c r="B1531" s="64" t="s">
        <v>2048</v>
      </c>
      <c r="C1531" s="50" t="s">
        <v>19</v>
      </c>
      <c r="D1531" s="66" t="s">
        <v>19</v>
      </c>
      <c r="E1531" s="42" t="s">
        <v>19</v>
      </c>
      <c r="F1531" s="42" t="b">
        <f t="shared" si="50"/>
        <v>1</v>
      </c>
      <c r="G1531" s="42" t="b">
        <f t="shared" si="51"/>
        <v>1</v>
      </c>
    </row>
    <row r="1532" spans="1:7">
      <c r="A1532" s="42">
        <v>1674</v>
      </c>
      <c r="B1532" s="64" t="s">
        <v>1292</v>
      </c>
      <c r="C1532" s="50" t="s">
        <v>19</v>
      </c>
      <c r="D1532" s="66" t="s">
        <v>19</v>
      </c>
      <c r="E1532" s="42" t="s">
        <v>19</v>
      </c>
      <c r="F1532" s="42" t="b">
        <f t="shared" si="50"/>
        <v>1</v>
      </c>
      <c r="G1532" s="42" t="b">
        <f t="shared" si="51"/>
        <v>1</v>
      </c>
    </row>
    <row r="1533" spans="1:7">
      <c r="A1533" s="42">
        <v>1675</v>
      </c>
      <c r="B1533" s="64" t="s">
        <v>2049</v>
      </c>
      <c r="C1533" s="50" t="s">
        <v>19</v>
      </c>
      <c r="D1533" s="66" t="s">
        <v>19</v>
      </c>
      <c r="E1533" s="42" t="s">
        <v>19</v>
      </c>
      <c r="F1533" s="42" t="b">
        <f t="shared" si="50"/>
        <v>1</v>
      </c>
      <c r="G1533" s="42" t="b">
        <f t="shared" si="51"/>
        <v>1</v>
      </c>
    </row>
    <row r="1534" spans="1:7">
      <c r="A1534" s="42">
        <v>1676</v>
      </c>
      <c r="B1534" s="64" t="s">
        <v>2051</v>
      </c>
      <c r="C1534" s="50" t="s">
        <v>19</v>
      </c>
      <c r="D1534" s="66" t="s">
        <v>19</v>
      </c>
      <c r="E1534" s="42" t="s">
        <v>19</v>
      </c>
      <c r="F1534" s="42" t="b">
        <f t="shared" si="50"/>
        <v>1</v>
      </c>
      <c r="G1534" s="42" t="b">
        <f t="shared" si="51"/>
        <v>1</v>
      </c>
    </row>
    <row r="1535" spans="1:7">
      <c r="A1535" s="42">
        <v>1677</v>
      </c>
      <c r="B1535" s="64" t="s">
        <v>2052</v>
      </c>
      <c r="C1535" s="50" t="s">
        <v>19</v>
      </c>
      <c r="D1535" s="66" t="s">
        <v>19</v>
      </c>
      <c r="E1535" s="42" t="s">
        <v>19</v>
      </c>
      <c r="F1535" s="42" t="b">
        <f t="shared" si="50"/>
        <v>1</v>
      </c>
      <c r="G1535" s="42" t="b">
        <f t="shared" si="51"/>
        <v>1</v>
      </c>
    </row>
    <row r="1536" spans="1:7">
      <c r="A1536" s="42">
        <v>1678</v>
      </c>
      <c r="B1536" s="64" t="s">
        <v>2053</v>
      </c>
      <c r="C1536" s="50" t="s">
        <v>19</v>
      </c>
      <c r="D1536" s="66" t="s">
        <v>19</v>
      </c>
      <c r="E1536" s="42" t="s">
        <v>19</v>
      </c>
      <c r="F1536" s="42" t="b">
        <f t="shared" si="50"/>
        <v>1</v>
      </c>
      <c r="G1536" s="42" t="b">
        <f t="shared" si="51"/>
        <v>1</v>
      </c>
    </row>
    <row r="1537" spans="1:8">
      <c r="A1537" s="42">
        <v>1679</v>
      </c>
      <c r="B1537" s="64" t="s">
        <v>2054</v>
      </c>
      <c r="C1537" s="50" t="s">
        <v>19</v>
      </c>
      <c r="D1537" s="66" t="s">
        <v>23</v>
      </c>
      <c r="E1537" s="42" t="s">
        <v>23</v>
      </c>
      <c r="F1537" s="42" t="b">
        <f t="shared" si="50"/>
        <v>0</v>
      </c>
      <c r="G1537" s="42" t="b">
        <f t="shared" si="51"/>
        <v>1</v>
      </c>
      <c r="H1537" s="42" t="s">
        <v>23</v>
      </c>
    </row>
    <row r="1538" spans="1:8">
      <c r="A1538" s="42">
        <v>1680</v>
      </c>
      <c r="B1538" s="64" t="s">
        <v>2056</v>
      </c>
      <c r="C1538" s="50" t="s">
        <v>19</v>
      </c>
      <c r="D1538" s="66" t="s">
        <v>19</v>
      </c>
      <c r="E1538" s="42" t="s">
        <v>19</v>
      </c>
      <c r="F1538" s="42" t="b">
        <f t="shared" si="50"/>
        <v>1</v>
      </c>
      <c r="G1538" s="42" t="b">
        <f t="shared" si="51"/>
        <v>1</v>
      </c>
    </row>
    <row r="1539" spans="1:8">
      <c r="A1539" s="42">
        <v>1681</v>
      </c>
      <c r="B1539" s="64" t="s">
        <v>2058</v>
      </c>
      <c r="C1539" s="50" t="s">
        <v>19</v>
      </c>
      <c r="D1539" s="66" t="s">
        <v>19</v>
      </c>
      <c r="E1539" s="42" t="s">
        <v>19</v>
      </c>
      <c r="F1539" s="42" t="b">
        <f t="shared" si="50"/>
        <v>1</v>
      </c>
      <c r="G1539" s="42" t="b">
        <f t="shared" si="51"/>
        <v>1</v>
      </c>
    </row>
    <row r="1540" spans="1:8">
      <c r="A1540" s="42">
        <v>1682</v>
      </c>
      <c r="B1540" s="64" t="s">
        <v>2059</v>
      </c>
      <c r="C1540" s="50" t="s">
        <v>19</v>
      </c>
      <c r="D1540" s="66" t="s">
        <v>19</v>
      </c>
      <c r="E1540" s="42" t="s">
        <v>19</v>
      </c>
      <c r="F1540" s="42" t="b">
        <f t="shared" si="50"/>
        <v>1</v>
      </c>
      <c r="G1540" s="42" t="b">
        <f t="shared" si="51"/>
        <v>1</v>
      </c>
    </row>
    <row r="1541" spans="1:8">
      <c r="A1541" s="42">
        <v>1683</v>
      </c>
      <c r="B1541" s="64" t="s">
        <v>2060</v>
      </c>
      <c r="C1541" s="50" t="s">
        <v>19</v>
      </c>
      <c r="D1541" s="66" t="s">
        <v>19</v>
      </c>
      <c r="E1541" s="42" t="s">
        <v>19</v>
      </c>
      <c r="F1541" s="42" t="b">
        <f t="shared" si="50"/>
        <v>1</v>
      </c>
      <c r="G1541" s="42" t="b">
        <f t="shared" si="51"/>
        <v>1</v>
      </c>
    </row>
    <row r="1542" spans="1:8">
      <c r="A1542" s="42">
        <v>1684</v>
      </c>
      <c r="B1542" s="64" t="s">
        <v>2061</v>
      </c>
      <c r="C1542" s="50" t="s">
        <v>19</v>
      </c>
      <c r="D1542" s="66" t="s">
        <v>19</v>
      </c>
      <c r="E1542" s="42" t="s">
        <v>19</v>
      </c>
      <c r="F1542" s="42" t="b">
        <f t="shared" si="50"/>
        <v>1</v>
      </c>
      <c r="G1542" s="42" t="b">
        <f t="shared" si="51"/>
        <v>1</v>
      </c>
    </row>
    <row r="1543" spans="1:8">
      <c r="A1543" s="42">
        <v>1685</v>
      </c>
      <c r="B1543" s="64" t="s">
        <v>2062</v>
      </c>
      <c r="C1543" s="50" t="s">
        <v>19</v>
      </c>
      <c r="D1543" s="66" t="s">
        <v>19</v>
      </c>
      <c r="E1543" s="42" t="s">
        <v>19</v>
      </c>
      <c r="F1543" s="42" t="b">
        <f t="shared" si="50"/>
        <v>1</v>
      </c>
      <c r="G1543" s="42" t="b">
        <f t="shared" si="51"/>
        <v>1</v>
      </c>
    </row>
    <row r="1544" spans="1:8">
      <c r="A1544" s="42">
        <v>1686</v>
      </c>
      <c r="B1544" s="64" t="s">
        <v>2063</v>
      </c>
      <c r="C1544" s="50" t="s">
        <v>19</v>
      </c>
      <c r="D1544" s="66" t="s">
        <v>19</v>
      </c>
      <c r="E1544" s="42" t="s">
        <v>19</v>
      </c>
      <c r="F1544" s="42" t="b">
        <f t="shared" si="50"/>
        <v>1</v>
      </c>
      <c r="G1544" s="42" t="b">
        <f t="shared" si="51"/>
        <v>1</v>
      </c>
    </row>
    <row r="1545" spans="1:8">
      <c r="A1545" s="42">
        <v>1687</v>
      </c>
      <c r="B1545" s="64" t="s">
        <v>2064</v>
      </c>
      <c r="C1545" s="50" t="s">
        <v>19</v>
      </c>
      <c r="D1545" s="66" t="s">
        <v>19</v>
      </c>
      <c r="E1545" s="42" t="s">
        <v>19</v>
      </c>
      <c r="F1545" s="42" t="b">
        <f t="shared" si="50"/>
        <v>1</v>
      </c>
      <c r="G1545" s="42" t="b">
        <f t="shared" si="51"/>
        <v>1</v>
      </c>
    </row>
    <row r="1546" spans="1:8">
      <c r="A1546" s="42">
        <v>1689</v>
      </c>
      <c r="B1546" s="64" t="s">
        <v>2066</v>
      </c>
      <c r="C1546" s="50" t="s">
        <v>19</v>
      </c>
      <c r="D1546" s="66" t="s">
        <v>19</v>
      </c>
      <c r="E1546" s="42" t="s">
        <v>19</v>
      </c>
      <c r="F1546" s="42" t="b">
        <f t="shared" si="50"/>
        <v>1</v>
      </c>
      <c r="G1546" s="42" t="b">
        <f t="shared" si="51"/>
        <v>1</v>
      </c>
    </row>
    <row r="1547" spans="1:8">
      <c r="A1547" s="42">
        <v>1690</v>
      </c>
      <c r="B1547" s="64" t="s">
        <v>2068</v>
      </c>
      <c r="C1547" s="50" t="s">
        <v>19</v>
      </c>
      <c r="D1547" s="66" t="s">
        <v>19</v>
      </c>
      <c r="E1547" s="42" t="s">
        <v>19</v>
      </c>
      <c r="F1547" s="42" t="b">
        <f t="shared" si="50"/>
        <v>1</v>
      </c>
      <c r="G1547" s="42" t="b">
        <f t="shared" si="51"/>
        <v>1</v>
      </c>
    </row>
    <row r="1548" spans="1:8">
      <c r="A1548" s="42">
        <v>1691</v>
      </c>
      <c r="B1548" s="64" t="s">
        <v>2069</v>
      </c>
      <c r="C1548" s="50" t="s">
        <v>19</v>
      </c>
      <c r="D1548" s="66" t="s">
        <v>19</v>
      </c>
      <c r="E1548" s="42" t="s">
        <v>19</v>
      </c>
      <c r="F1548" s="42" t="b">
        <f t="shared" si="50"/>
        <v>1</v>
      </c>
      <c r="G1548" s="42" t="b">
        <f t="shared" si="51"/>
        <v>1</v>
      </c>
    </row>
    <row r="1549" spans="1:8">
      <c r="A1549" s="42">
        <v>1692</v>
      </c>
      <c r="B1549" s="64" t="s">
        <v>2070</v>
      </c>
      <c r="C1549" s="50" t="s">
        <v>19</v>
      </c>
      <c r="D1549" s="66" t="s">
        <v>19</v>
      </c>
      <c r="E1549" s="42" t="s">
        <v>19</v>
      </c>
      <c r="F1549" s="42" t="b">
        <f t="shared" si="50"/>
        <v>1</v>
      </c>
      <c r="G1549" s="42" t="b">
        <f t="shared" si="51"/>
        <v>1</v>
      </c>
    </row>
    <row r="1550" spans="1:8">
      <c r="A1550" s="42">
        <v>1693</v>
      </c>
      <c r="B1550" s="64" t="s">
        <v>2071</v>
      </c>
      <c r="C1550" s="50" t="s">
        <v>19</v>
      </c>
      <c r="D1550" s="66" t="s">
        <v>19</v>
      </c>
      <c r="E1550" s="42" t="s">
        <v>19</v>
      </c>
      <c r="F1550" s="42" t="b">
        <f t="shared" si="50"/>
        <v>1</v>
      </c>
      <c r="G1550" s="42" t="b">
        <f t="shared" si="51"/>
        <v>1</v>
      </c>
    </row>
    <row r="1551" spans="1:8">
      <c r="A1551" s="42">
        <v>1694</v>
      </c>
      <c r="B1551" s="64" t="s">
        <v>2072</v>
      </c>
      <c r="C1551" s="50" t="s">
        <v>19</v>
      </c>
      <c r="D1551" s="66" t="s">
        <v>19</v>
      </c>
      <c r="E1551" s="42" t="s">
        <v>19</v>
      </c>
      <c r="F1551" s="42" t="b">
        <f t="shared" si="50"/>
        <v>1</v>
      </c>
      <c r="G1551" s="42" t="b">
        <f t="shared" si="51"/>
        <v>1</v>
      </c>
    </row>
    <row r="1552" spans="1:8">
      <c r="A1552" s="42">
        <v>1695</v>
      </c>
      <c r="B1552" s="64" t="s">
        <v>1392</v>
      </c>
      <c r="C1552" s="50" t="s">
        <v>19</v>
      </c>
      <c r="D1552" s="66" t="s">
        <v>19</v>
      </c>
      <c r="E1552" s="42" t="s">
        <v>19</v>
      </c>
      <c r="F1552" s="42" t="b">
        <f t="shared" si="50"/>
        <v>1</v>
      </c>
      <c r="G1552" s="42" t="b">
        <f t="shared" si="51"/>
        <v>1</v>
      </c>
    </row>
    <row r="1553" spans="1:8">
      <c r="A1553" s="42">
        <v>1696</v>
      </c>
      <c r="B1553" s="64" t="s">
        <v>2074</v>
      </c>
      <c r="C1553" s="50" t="s">
        <v>19</v>
      </c>
      <c r="D1553" s="66" t="s">
        <v>19</v>
      </c>
      <c r="E1553" s="42" t="s">
        <v>19</v>
      </c>
      <c r="F1553" s="42" t="b">
        <f t="shared" si="50"/>
        <v>1</v>
      </c>
      <c r="G1553" s="42" t="b">
        <f t="shared" si="51"/>
        <v>1</v>
      </c>
    </row>
    <row r="1554" spans="1:8">
      <c r="A1554" s="42">
        <v>1697</v>
      </c>
      <c r="B1554" s="64" t="s">
        <v>859</v>
      </c>
      <c r="C1554" s="50" t="s">
        <v>19</v>
      </c>
      <c r="D1554" s="66" t="s">
        <v>19</v>
      </c>
      <c r="E1554" s="42" t="s">
        <v>19</v>
      </c>
      <c r="F1554" s="42" t="b">
        <f t="shared" si="50"/>
        <v>1</v>
      </c>
      <c r="G1554" s="42" t="b">
        <f t="shared" si="51"/>
        <v>1</v>
      </c>
    </row>
    <row r="1555" spans="1:8">
      <c r="A1555" s="42">
        <v>1698</v>
      </c>
      <c r="B1555" s="64" t="s">
        <v>2075</v>
      </c>
      <c r="C1555" s="50" t="s">
        <v>19</v>
      </c>
      <c r="D1555" s="66" t="s">
        <v>19</v>
      </c>
      <c r="E1555" s="42" t="s">
        <v>19</v>
      </c>
      <c r="F1555" s="42" t="b">
        <f t="shared" si="50"/>
        <v>1</v>
      </c>
      <c r="G1555" s="42" t="b">
        <f t="shared" si="51"/>
        <v>1</v>
      </c>
    </row>
    <row r="1556" spans="1:8">
      <c r="A1556" s="42">
        <v>1699</v>
      </c>
      <c r="B1556" s="64" t="s">
        <v>2076</v>
      </c>
      <c r="C1556" s="50" t="s">
        <v>19</v>
      </c>
      <c r="D1556" s="66" t="s">
        <v>19</v>
      </c>
      <c r="E1556" s="42" t="s">
        <v>19</v>
      </c>
      <c r="F1556" s="42" t="b">
        <f t="shared" si="50"/>
        <v>1</v>
      </c>
      <c r="G1556" s="42" t="b">
        <f t="shared" si="51"/>
        <v>1</v>
      </c>
    </row>
    <row r="1557" spans="1:8">
      <c r="A1557" s="42">
        <v>1700</v>
      </c>
      <c r="B1557" s="64" t="s">
        <v>2077</v>
      </c>
      <c r="C1557" s="50" t="s">
        <v>23</v>
      </c>
      <c r="D1557" s="66" t="s">
        <v>23</v>
      </c>
      <c r="E1557" s="42" t="s">
        <v>23</v>
      </c>
      <c r="F1557" s="42" t="b">
        <f t="shared" si="50"/>
        <v>1</v>
      </c>
      <c r="G1557" s="42" t="b">
        <f t="shared" si="51"/>
        <v>1</v>
      </c>
      <c r="H1557" s="42" t="s">
        <v>23</v>
      </c>
    </row>
    <row r="1558" spans="1:8">
      <c r="A1558" s="42">
        <v>1702</v>
      </c>
      <c r="B1558" s="64" t="s">
        <v>2080</v>
      </c>
      <c r="C1558" s="50" t="s">
        <v>19</v>
      </c>
      <c r="D1558" s="66" t="s">
        <v>19</v>
      </c>
      <c r="E1558" s="42" t="s">
        <v>19</v>
      </c>
      <c r="F1558" s="42" t="b">
        <f t="shared" si="50"/>
        <v>1</v>
      </c>
      <c r="G1558" s="42" t="b">
        <f t="shared" si="51"/>
        <v>1</v>
      </c>
    </row>
    <row r="1559" spans="1:8">
      <c r="A1559" s="42">
        <v>1703</v>
      </c>
      <c r="B1559" s="64" t="s">
        <v>2081</v>
      </c>
      <c r="C1559" s="50" t="s">
        <v>19</v>
      </c>
      <c r="D1559" s="66" t="s">
        <v>19</v>
      </c>
      <c r="E1559" s="42" t="s">
        <v>19</v>
      </c>
      <c r="F1559" s="42" t="b">
        <f t="shared" si="50"/>
        <v>1</v>
      </c>
      <c r="G1559" s="42" t="b">
        <f t="shared" si="51"/>
        <v>1</v>
      </c>
    </row>
    <row r="1560" spans="1:8">
      <c r="A1560" s="42">
        <v>1704</v>
      </c>
      <c r="B1560" s="64" t="s">
        <v>2082</v>
      </c>
      <c r="C1560" s="50" t="s">
        <v>19</v>
      </c>
      <c r="D1560" s="66" t="s">
        <v>19</v>
      </c>
      <c r="E1560" s="42" t="s">
        <v>19</v>
      </c>
      <c r="F1560" s="42" t="b">
        <f t="shared" si="50"/>
        <v>1</v>
      </c>
      <c r="G1560" s="42" t="b">
        <f t="shared" si="51"/>
        <v>1</v>
      </c>
    </row>
    <row r="1561" spans="1:8">
      <c r="A1561" s="42">
        <v>1705</v>
      </c>
      <c r="B1561" s="64" t="s">
        <v>2084</v>
      </c>
      <c r="C1561" s="50" t="s">
        <v>19</v>
      </c>
      <c r="D1561" s="66" t="s">
        <v>19</v>
      </c>
      <c r="E1561" s="42" t="s">
        <v>19</v>
      </c>
      <c r="F1561" s="42" t="b">
        <f t="shared" si="50"/>
        <v>1</v>
      </c>
      <c r="G1561" s="42" t="b">
        <f t="shared" si="51"/>
        <v>1</v>
      </c>
    </row>
    <row r="1562" spans="1:8">
      <c r="A1562" s="42">
        <v>1706</v>
      </c>
      <c r="B1562" s="64" t="s">
        <v>2086</v>
      </c>
      <c r="C1562" s="50" t="s">
        <v>19</v>
      </c>
      <c r="D1562" s="66" t="s">
        <v>19</v>
      </c>
      <c r="E1562" s="42" t="s">
        <v>19</v>
      </c>
      <c r="F1562" s="42" t="b">
        <f t="shared" si="50"/>
        <v>1</v>
      </c>
      <c r="G1562" s="42" t="b">
        <f t="shared" si="51"/>
        <v>1</v>
      </c>
    </row>
    <row r="1563" spans="1:8">
      <c r="A1563" s="42">
        <v>1707</v>
      </c>
      <c r="B1563" s="64" t="s">
        <v>2087</v>
      </c>
      <c r="C1563" s="50" t="s">
        <v>19</v>
      </c>
      <c r="D1563" s="66" t="s">
        <v>19</v>
      </c>
      <c r="E1563" s="42" t="s">
        <v>23</v>
      </c>
      <c r="F1563" s="42" t="b">
        <f t="shared" si="50"/>
        <v>1</v>
      </c>
      <c r="G1563" s="42" t="b">
        <f t="shared" si="51"/>
        <v>0</v>
      </c>
      <c r="H1563" s="42" t="s">
        <v>19</v>
      </c>
    </row>
    <row r="1564" spans="1:8">
      <c r="A1564" s="42">
        <v>1708</v>
      </c>
      <c r="B1564" s="64" t="s">
        <v>2089</v>
      </c>
      <c r="C1564" s="50" t="s">
        <v>19</v>
      </c>
      <c r="D1564" s="66" t="s">
        <v>19</v>
      </c>
      <c r="E1564" s="42" t="s">
        <v>19</v>
      </c>
      <c r="F1564" s="42" t="b">
        <f t="shared" si="50"/>
        <v>1</v>
      </c>
      <c r="G1564" s="42" t="b">
        <f t="shared" si="51"/>
        <v>1</v>
      </c>
    </row>
    <row r="1565" spans="1:8">
      <c r="A1565" s="42">
        <v>1709</v>
      </c>
      <c r="B1565" s="64" t="s">
        <v>2091</v>
      </c>
      <c r="C1565" s="50" t="s">
        <v>19</v>
      </c>
      <c r="D1565" s="66" t="s">
        <v>19</v>
      </c>
      <c r="E1565" s="42" t="s">
        <v>19</v>
      </c>
      <c r="F1565" s="42" t="b">
        <f t="shared" ref="F1565:F1627" si="52">C1565=D1565</f>
        <v>1</v>
      </c>
      <c r="G1565" s="42" t="b">
        <f t="shared" ref="G1565:G1627" si="53">D1565=E1565</f>
        <v>1</v>
      </c>
    </row>
    <row r="1566" spans="1:8">
      <c r="A1566" s="42">
        <v>1710</v>
      </c>
      <c r="B1566" s="64" t="s">
        <v>2092</v>
      </c>
      <c r="C1566" s="50" t="s">
        <v>19</v>
      </c>
      <c r="D1566" s="66" t="s">
        <v>19</v>
      </c>
      <c r="E1566" s="42" t="s">
        <v>19</v>
      </c>
      <c r="F1566" s="42" t="b">
        <f t="shared" si="52"/>
        <v>1</v>
      </c>
      <c r="G1566" s="42" t="b">
        <f t="shared" si="53"/>
        <v>1</v>
      </c>
    </row>
    <row r="1567" spans="1:8">
      <c r="A1567" s="42">
        <v>1711</v>
      </c>
      <c r="B1567" s="64" t="s">
        <v>2093</v>
      </c>
      <c r="C1567" s="50" t="s">
        <v>19</v>
      </c>
      <c r="D1567" s="66" t="s">
        <v>19</v>
      </c>
      <c r="E1567" s="42" t="s">
        <v>19</v>
      </c>
      <c r="F1567" s="42" t="b">
        <f t="shared" si="52"/>
        <v>1</v>
      </c>
      <c r="G1567" s="42" t="b">
        <f t="shared" si="53"/>
        <v>1</v>
      </c>
    </row>
    <row r="1568" spans="1:8">
      <c r="A1568" s="42">
        <v>1712</v>
      </c>
      <c r="B1568" s="64" t="s">
        <v>1409</v>
      </c>
      <c r="C1568" s="50" t="s">
        <v>1714</v>
      </c>
      <c r="D1568" s="66" t="s">
        <v>19</v>
      </c>
      <c r="E1568" s="42" t="s">
        <v>19</v>
      </c>
      <c r="F1568" s="42" t="b">
        <f t="shared" si="52"/>
        <v>0</v>
      </c>
      <c r="G1568" s="42" t="b">
        <f t="shared" si="53"/>
        <v>1</v>
      </c>
    </row>
    <row r="1569" spans="1:7">
      <c r="A1569" s="42">
        <v>1713</v>
      </c>
      <c r="B1569" s="64" t="s">
        <v>2095</v>
      </c>
      <c r="C1569" s="50" t="s">
        <v>19</v>
      </c>
      <c r="D1569" s="66" t="s">
        <v>19</v>
      </c>
      <c r="E1569" s="42" t="s">
        <v>19</v>
      </c>
      <c r="F1569" s="42" t="b">
        <f t="shared" si="52"/>
        <v>1</v>
      </c>
      <c r="G1569" s="42" t="b">
        <f t="shared" si="53"/>
        <v>1</v>
      </c>
    </row>
    <row r="1570" spans="1:7">
      <c r="A1570" s="42">
        <v>1714</v>
      </c>
      <c r="B1570" s="64" t="s">
        <v>2096</v>
      </c>
      <c r="C1570" s="50" t="s">
        <v>19</v>
      </c>
      <c r="D1570" s="66" t="s">
        <v>19</v>
      </c>
      <c r="E1570" s="42" t="s">
        <v>19</v>
      </c>
      <c r="F1570" s="42" t="b">
        <f t="shared" si="52"/>
        <v>1</v>
      </c>
      <c r="G1570" s="42" t="b">
        <f t="shared" si="53"/>
        <v>1</v>
      </c>
    </row>
    <row r="1571" spans="1:7">
      <c r="A1571" s="42">
        <v>1715</v>
      </c>
      <c r="B1571" s="64" t="s">
        <v>2098</v>
      </c>
      <c r="C1571" s="50" t="s">
        <v>19</v>
      </c>
      <c r="D1571" s="66" t="s">
        <v>19</v>
      </c>
      <c r="E1571" s="42" t="s">
        <v>19</v>
      </c>
      <c r="F1571" s="42" t="b">
        <f t="shared" si="52"/>
        <v>1</v>
      </c>
      <c r="G1571" s="42" t="b">
        <f t="shared" si="53"/>
        <v>1</v>
      </c>
    </row>
    <row r="1572" spans="1:7">
      <c r="A1572" s="42">
        <v>1716</v>
      </c>
      <c r="B1572" s="64" t="s">
        <v>2099</v>
      </c>
      <c r="C1572" s="50" t="s">
        <v>19</v>
      </c>
      <c r="D1572" s="66" t="s">
        <v>19</v>
      </c>
      <c r="E1572" s="42" t="s">
        <v>19</v>
      </c>
      <c r="F1572" s="42" t="b">
        <f t="shared" si="52"/>
        <v>1</v>
      </c>
      <c r="G1572" s="42" t="b">
        <f t="shared" si="53"/>
        <v>1</v>
      </c>
    </row>
    <row r="1573" spans="1:7">
      <c r="A1573" s="42">
        <v>1717</v>
      </c>
      <c r="B1573" s="64" t="s">
        <v>2101</v>
      </c>
      <c r="C1573" s="50" t="s">
        <v>19</v>
      </c>
      <c r="D1573" s="66" t="s">
        <v>19</v>
      </c>
      <c r="E1573" s="42" t="s">
        <v>19</v>
      </c>
      <c r="F1573" s="42" t="b">
        <f t="shared" si="52"/>
        <v>1</v>
      </c>
      <c r="G1573" s="42" t="b">
        <f t="shared" si="53"/>
        <v>1</v>
      </c>
    </row>
    <row r="1574" spans="1:7">
      <c r="A1574" s="42">
        <v>1718</v>
      </c>
      <c r="B1574" s="64" t="s">
        <v>2102</v>
      </c>
      <c r="C1574" s="50" t="s">
        <v>19</v>
      </c>
      <c r="D1574" s="66" t="s">
        <v>19</v>
      </c>
      <c r="E1574" s="42" t="s">
        <v>19</v>
      </c>
      <c r="F1574" s="42" t="b">
        <f t="shared" si="52"/>
        <v>1</v>
      </c>
      <c r="G1574" s="42" t="b">
        <f t="shared" si="53"/>
        <v>1</v>
      </c>
    </row>
    <row r="1575" spans="1:7">
      <c r="A1575" s="42">
        <v>1719</v>
      </c>
      <c r="B1575" s="64" t="s">
        <v>2103</v>
      </c>
      <c r="C1575" s="50" t="s">
        <v>19</v>
      </c>
      <c r="D1575" s="66" t="s">
        <v>19</v>
      </c>
      <c r="E1575" s="42" t="s">
        <v>19</v>
      </c>
      <c r="F1575" s="42" t="b">
        <f t="shared" si="52"/>
        <v>1</v>
      </c>
      <c r="G1575" s="42" t="b">
        <f t="shared" si="53"/>
        <v>1</v>
      </c>
    </row>
    <row r="1576" spans="1:7">
      <c r="A1576" s="42">
        <v>1720</v>
      </c>
      <c r="B1576" s="64" t="s">
        <v>2104</v>
      </c>
      <c r="C1576" s="50" t="s">
        <v>19</v>
      </c>
      <c r="D1576" s="66" t="s">
        <v>19</v>
      </c>
      <c r="E1576" s="42" t="s">
        <v>19</v>
      </c>
      <c r="F1576" s="42" t="b">
        <f t="shared" si="52"/>
        <v>1</v>
      </c>
      <c r="G1576" s="42" t="b">
        <f t="shared" si="53"/>
        <v>1</v>
      </c>
    </row>
    <row r="1577" spans="1:7">
      <c r="A1577" s="42">
        <v>1721</v>
      </c>
      <c r="B1577" s="64" t="s">
        <v>2106</v>
      </c>
      <c r="C1577" s="50" t="s">
        <v>19</v>
      </c>
      <c r="D1577" s="66" t="s">
        <v>19</v>
      </c>
      <c r="E1577" s="42" t="s">
        <v>19</v>
      </c>
      <c r="F1577" s="42" t="b">
        <f t="shared" si="52"/>
        <v>1</v>
      </c>
      <c r="G1577" s="42" t="b">
        <f t="shared" si="53"/>
        <v>1</v>
      </c>
    </row>
    <row r="1578" spans="1:7">
      <c r="A1578" s="42">
        <v>1722</v>
      </c>
      <c r="B1578" s="64" t="s">
        <v>2107</v>
      </c>
      <c r="C1578" s="50" t="s">
        <v>19</v>
      </c>
      <c r="D1578" s="66" t="s">
        <v>19</v>
      </c>
      <c r="E1578" s="42" t="s">
        <v>19</v>
      </c>
      <c r="F1578" s="42" t="b">
        <f t="shared" si="52"/>
        <v>1</v>
      </c>
      <c r="G1578" s="42" t="b">
        <f t="shared" si="53"/>
        <v>1</v>
      </c>
    </row>
    <row r="1579" spans="1:7">
      <c r="A1579" s="42">
        <v>1723</v>
      </c>
      <c r="B1579" s="64" t="s">
        <v>2108</v>
      </c>
      <c r="C1579" s="50" t="s">
        <v>19</v>
      </c>
      <c r="D1579" s="66" t="s">
        <v>19</v>
      </c>
      <c r="E1579" s="42" t="s">
        <v>19</v>
      </c>
      <c r="F1579" s="42" t="b">
        <f t="shared" si="52"/>
        <v>1</v>
      </c>
      <c r="G1579" s="42" t="b">
        <f t="shared" si="53"/>
        <v>1</v>
      </c>
    </row>
    <row r="1580" spans="1:7">
      <c r="A1580" s="42">
        <v>1724</v>
      </c>
      <c r="B1580" s="64" t="s">
        <v>2109</v>
      </c>
      <c r="C1580" s="50" t="s">
        <v>19</v>
      </c>
      <c r="D1580" s="66" t="s">
        <v>19</v>
      </c>
      <c r="E1580" s="42" t="s">
        <v>19</v>
      </c>
      <c r="F1580" s="42" t="b">
        <f t="shared" si="52"/>
        <v>1</v>
      </c>
      <c r="G1580" s="42" t="b">
        <f t="shared" si="53"/>
        <v>1</v>
      </c>
    </row>
    <row r="1581" spans="1:7">
      <c r="A1581" s="42">
        <v>1725</v>
      </c>
      <c r="B1581" s="64" t="s">
        <v>2111</v>
      </c>
      <c r="C1581" s="50" t="s">
        <v>19</v>
      </c>
      <c r="D1581" s="66" t="s">
        <v>19</v>
      </c>
      <c r="E1581" s="42" t="s">
        <v>19</v>
      </c>
      <c r="F1581" s="42" t="b">
        <f t="shared" si="52"/>
        <v>1</v>
      </c>
      <c r="G1581" s="42" t="b">
        <f t="shared" si="53"/>
        <v>1</v>
      </c>
    </row>
    <row r="1582" spans="1:7">
      <c r="A1582" s="42">
        <v>1726</v>
      </c>
      <c r="B1582" s="64" t="s">
        <v>2112</v>
      </c>
      <c r="C1582" s="50" t="s">
        <v>19</v>
      </c>
      <c r="D1582" s="66" t="s">
        <v>19</v>
      </c>
      <c r="E1582" s="42" t="s">
        <v>19</v>
      </c>
      <c r="F1582" s="42" t="b">
        <f t="shared" si="52"/>
        <v>1</v>
      </c>
      <c r="G1582" s="42" t="b">
        <f t="shared" si="53"/>
        <v>1</v>
      </c>
    </row>
    <row r="1583" spans="1:7">
      <c r="A1583" s="42">
        <v>1727</v>
      </c>
      <c r="B1583" s="64" t="s">
        <v>2113</v>
      </c>
      <c r="C1583" s="50" t="s">
        <v>19</v>
      </c>
      <c r="D1583" s="66" t="s">
        <v>19</v>
      </c>
      <c r="E1583" s="42" t="s">
        <v>19</v>
      </c>
      <c r="F1583" s="42" t="b">
        <f t="shared" si="52"/>
        <v>1</v>
      </c>
      <c r="G1583" s="42" t="b">
        <f t="shared" si="53"/>
        <v>1</v>
      </c>
    </row>
    <row r="1584" spans="1:7">
      <c r="A1584" s="42">
        <v>1728</v>
      </c>
      <c r="B1584" s="64" t="s">
        <v>2114</v>
      </c>
      <c r="C1584" s="50" t="s">
        <v>19</v>
      </c>
      <c r="D1584" s="66" t="s">
        <v>19</v>
      </c>
      <c r="E1584" s="42" t="s">
        <v>19</v>
      </c>
      <c r="F1584" s="42" t="b">
        <f t="shared" si="52"/>
        <v>1</v>
      </c>
      <c r="G1584" s="42" t="b">
        <f t="shared" si="53"/>
        <v>1</v>
      </c>
    </row>
    <row r="1585" spans="1:7">
      <c r="A1585" s="42">
        <v>1729</v>
      </c>
      <c r="B1585" s="64" t="s">
        <v>2115</v>
      </c>
      <c r="C1585" s="50" t="s">
        <v>19</v>
      </c>
      <c r="D1585" s="66" t="s">
        <v>19</v>
      </c>
      <c r="E1585" s="42" t="s">
        <v>19</v>
      </c>
      <c r="F1585" s="42" t="b">
        <f t="shared" si="52"/>
        <v>1</v>
      </c>
      <c r="G1585" s="42" t="b">
        <f t="shared" si="53"/>
        <v>1</v>
      </c>
    </row>
    <row r="1586" spans="1:7">
      <c r="A1586" s="42">
        <v>1730</v>
      </c>
      <c r="B1586" s="64" t="s">
        <v>2117</v>
      </c>
      <c r="C1586" s="50" t="s">
        <v>19</v>
      </c>
      <c r="D1586" s="66" t="s">
        <v>19</v>
      </c>
      <c r="E1586" s="42" t="s">
        <v>19</v>
      </c>
      <c r="F1586" s="42" t="b">
        <f t="shared" si="52"/>
        <v>1</v>
      </c>
      <c r="G1586" s="42" t="b">
        <f t="shared" si="53"/>
        <v>1</v>
      </c>
    </row>
    <row r="1587" spans="1:7">
      <c r="A1587" s="42">
        <v>1731</v>
      </c>
      <c r="B1587" s="64" t="s">
        <v>2118</v>
      </c>
      <c r="C1587" s="50" t="s">
        <v>19</v>
      </c>
      <c r="D1587" s="66" t="s">
        <v>19</v>
      </c>
      <c r="E1587" s="42" t="s">
        <v>19</v>
      </c>
      <c r="F1587" s="42" t="b">
        <f t="shared" si="52"/>
        <v>1</v>
      </c>
      <c r="G1587" s="42" t="b">
        <f t="shared" si="53"/>
        <v>1</v>
      </c>
    </row>
    <row r="1588" spans="1:7">
      <c r="A1588" s="42">
        <v>1732</v>
      </c>
      <c r="B1588" s="64" t="s">
        <v>2119</v>
      </c>
      <c r="C1588" s="50" t="s">
        <v>19</v>
      </c>
      <c r="D1588" s="66" t="s">
        <v>19</v>
      </c>
      <c r="E1588" s="42" t="s">
        <v>19</v>
      </c>
      <c r="F1588" s="42" t="b">
        <f t="shared" si="52"/>
        <v>1</v>
      </c>
      <c r="G1588" s="42" t="b">
        <f t="shared" si="53"/>
        <v>1</v>
      </c>
    </row>
    <row r="1589" spans="1:7">
      <c r="A1589" s="42">
        <v>1733</v>
      </c>
      <c r="B1589" s="64" t="s">
        <v>2122</v>
      </c>
      <c r="C1589" s="50" t="s">
        <v>19</v>
      </c>
      <c r="D1589" s="66" t="s">
        <v>19</v>
      </c>
      <c r="E1589" s="42" t="s">
        <v>19</v>
      </c>
      <c r="F1589" s="42" t="b">
        <f t="shared" si="52"/>
        <v>1</v>
      </c>
      <c r="G1589" s="42" t="b">
        <f t="shared" si="53"/>
        <v>1</v>
      </c>
    </row>
    <row r="1590" spans="1:7">
      <c r="A1590" s="42">
        <v>1734</v>
      </c>
      <c r="B1590" s="64" t="s">
        <v>2123</v>
      </c>
      <c r="C1590" s="50" t="s">
        <v>19</v>
      </c>
      <c r="D1590" s="66" t="s">
        <v>19</v>
      </c>
      <c r="E1590" s="42" t="s">
        <v>19</v>
      </c>
      <c r="F1590" s="42" t="b">
        <f t="shared" si="52"/>
        <v>1</v>
      </c>
      <c r="G1590" s="42" t="b">
        <f t="shared" si="53"/>
        <v>1</v>
      </c>
    </row>
    <row r="1591" spans="1:7">
      <c r="A1591" s="42">
        <v>1735</v>
      </c>
      <c r="B1591" s="64" t="s">
        <v>2124</v>
      </c>
      <c r="C1591" s="50" t="s">
        <v>19</v>
      </c>
      <c r="D1591" s="66" t="s">
        <v>19</v>
      </c>
      <c r="E1591" s="42" t="s">
        <v>19</v>
      </c>
      <c r="F1591" s="42" t="b">
        <f t="shared" si="52"/>
        <v>1</v>
      </c>
      <c r="G1591" s="42" t="b">
        <f t="shared" si="53"/>
        <v>1</v>
      </c>
    </row>
    <row r="1592" spans="1:7">
      <c r="A1592" s="42">
        <v>1736</v>
      </c>
      <c r="B1592" s="64" t="s">
        <v>2125</v>
      </c>
      <c r="C1592" s="50" t="s">
        <v>19</v>
      </c>
      <c r="D1592" s="66" t="s">
        <v>19</v>
      </c>
      <c r="E1592" s="42" t="s">
        <v>19</v>
      </c>
      <c r="F1592" s="42" t="b">
        <f t="shared" si="52"/>
        <v>1</v>
      </c>
      <c r="G1592" s="42" t="b">
        <f t="shared" si="53"/>
        <v>1</v>
      </c>
    </row>
    <row r="1593" spans="1:7">
      <c r="A1593" s="42">
        <v>1737</v>
      </c>
      <c r="B1593" s="64" t="s">
        <v>2126</v>
      </c>
      <c r="C1593" s="50" t="s">
        <v>19</v>
      </c>
      <c r="D1593" s="66" t="s">
        <v>19</v>
      </c>
      <c r="E1593" s="42" t="s">
        <v>19</v>
      </c>
      <c r="F1593" s="42" t="b">
        <f t="shared" si="52"/>
        <v>1</v>
      </c>
      <c r="G1593" s="42" t="b">
        <f t="shared" si="53"/>
        <v>1</v>
      </c>
    </row>
    <row r="1594" spans="1:7">
      <c r="A1594" s="42">
        <v>1738</v>
      </c>
      <c r="B1594" s="64" t="s">
        <v>1050</v>
      </c>
      <c r="C1594" s="50" t="s">
        <v>23</v>
      </c>
      <c r="D1594" s="66" t="s">
        <v>19</v>
      </c>
      <c r="E1594" s="42" t="s">
        <v>19</v>
      </c>
      <c r="F1594" s="42" t="b">
        <f t="shared" si="52"/>
        <v>0</v>
      </c>
      <c r="G1594" s="42" t="b">
        <f t="shared" si="53"/>
        <v>1</v>
      </c>
    </row>
    <row r="1595" spans="1:7">
      <c r="A1595" s="42">
        <v>1739</v>
      </c>
      <c r="B1595" s="64" t="s">
        <v>2128</v>
      </c>
      <c r="C1595" s="50" t="s">
        <v>19</v>
      </c>
      <c r="D1595" s="66" t="s">
        <v>19</v>
      </c>
      <c r="E1595" s="42" t="s">
        <v>19</v>
      </c>
      <c r="F1595" s="42" t="b">
        <f t="shared" si="52"/>
        <v>1</v>
      </c>
      <c r="G1595" s="42" t="b">
        <f t="shared" si="53"/>
        <v>1</v>
      </c>
    </row>
    <row r="1596" spans="1:7">
      <c r="A1596" s="42">
        <v>1740</v>
      </c>
      <c r="B1596" s="64" t="s">
        <v>2129</v>
      </c>
      <c r="C1596" s="50" t="s">
        <v>19</v>
      </c>
      <c r="D1596" s="66" t="s">
        <v>19</v>
      </c>
      <c r="E1596" s="42" t="s">
        <v>19</v>
      </c>
      <c r="F1596" s="42" t="b">
        <f t="shared" si="52"/>
        <v>1</v>
      </c>
      <c r="G1596" s="42" t="b">
        <f t="shared" si="53"/>
        <v>1</v>
      </c>
    </row>
    <row r="1597" spans="1:7">
      <c r="A1597" s="42">
        <v>1741</v>
      </c>
      <c r="B1597" s="64" t="s">
        <v>2130</v>
      </c>
      <c r="C1597" s="50" t="s">
        <v>23</v>
      </c>
      <c r="D1597" s="66" t="s">
        <v>19</v>
      </c>
      <c r="E1597" s="42" t="s">
        <v>19</v>
      </c>
      <c r="F1597" s="42" t="b">
        <f t="shared" si="52"/>
        <v>0</v>
      </c>
      <c r="G1597" s="42" t="b">
        <f t="shared" si="53"/>
        <v>1</v>
      </c>
    </row>
    <row r="1598" spans="1:7">
      <c r="A1598" s="42">
        <v>1742</v>
      </c>
      <c r="B1598" s="64" t="s">
        <v>2132</v>
      </c>
      <c r="C1598" s="50" t="s">
        <v>19</v>
      </c>
      <c r="D1598" s="66" t="s">
        <v>19</v>
      </c>
      <c r="E1598" s="42" t="s">
        <v>19</v>
      </c>
      <c r="F1598" s="42" t="b">
        <f t="shared" si="52"/>
        <v>1</v>
      </c>
      <c r="G1598" s="42" t="b">
        <f t="shared" si="53"/>
        <v>1</v>
      </c>
    </row>
    <row r="1599" spans="1:7">
      <c r="A1599" s="42">
        <v>1743</v>
      </c>
      <c r="B1599" s="64" t="s">
        <v>2133</v>
      </c>
      <c r="C1599" s="50" t="s">
        <v>19</v>
      </c>
      <c r="D1599" s="66" t="s">
        <v>19</v>
      </c>
      <c r="E1599" s="42" t="s">
        <v>19</v>
      </c>
      <c r="F1599" s="42" t="b">
        <f t="shared" si="52"/>
        <v>1</v>
      </c>
      <c r="G1599" s="42" t="b">
        <f t="shared" si="53"/>
        <v>1</v>
      </c>
    </row>
    <row r="1600" spans="1:7">
      <c r="A1600" s="42">
        <v>1744</v>
      </c>
      <c r="B1600" s="64" t="s">
        <v>2134</v>
      </c>
      <c r="C1600" s="50" t="s">
        <v>19</v>
      </c>
      <c r="D1600" s="66" t="s">
        <v>19</v>
      </c>
      <c r="E1600" s="42" t="s">
        <v>19</v>
      </c>
      <c r="F1600" s="42" t="b">
        <f t="shared" si="52"/>
        <v>1</v>
      </c>
      <c r="G1600" s="42" t="b">
        <f t="shared" si="53"/>
        <v>1</v>
      </c>
    </row>
    <row r="1601" spans="1:8">
      <c r="A1601" s="42">
        <v>1745</v>
      </c>
      <c r="B1601" s="64" t="s">
        <v>2136</v>
      </c>
      <c r="C1601" s="50" t="s">
        <v>19</v>
      </c>
      <c r="D1601" s="66" t="s">
        <v>19</v>
      </c>
      <c r="E1601" s="42" t="s">
        <v>19</v>
      </c>
      <c r="F1601" s="42" t="b">
        <f t="shared" si="52"/>
        <v>1</v>
      </c>
      <c r="G1601" s="42" t="b">
        <f t="shared" si="53"/>
        <v>1</v>
      </c>
    </row>
    <row r="1602" spans="1:8">
      <c r="A1602" s="42">
        <v>1746</v>
      </c>
      <c r="B1602" s="64" t="s">
        <v>2138</v>
      </c>
      <c r="C1602" s="50" t="s">
        <v>19</v>
      </c>
      <c r="D1602" s="66" t="s">
        <v>19</v>
      </c>
      <c r="E1602" s="42" t="s">
        <v>19</v>
      </c>
      <c r="F1602" s="42" t="b">
        <f t="shared" si="52"/>
        <v>1</v>
      </c>
      <c r="G1602" s="42" t="b">
        <f t="shared" si="53"/>
        <v>1</v>
      </c>
    </row>
    <row r="1603" spans="1:8">
      <c r="A1603" s="42">
        <v>1747</v>
      </c>
      <c r="B1603" s="64" t="s">
        <v>2139</v>
      </c>
      <c r="C1603" s="50" t="s">
        <v>19</v>
      </c>
      <c r="D1603" s="66" t="s">
        <v>19</v>
      </c>
      <c r="E1603" s="42" t="s">
        <v>19</v>
      </c>
      <c r="F1603" s="42" t="b">
        <f t="shared" si="52"/>
        <v>1</v>
      </c>
      <c r="G1603" s="42" t="b">
        <f t="shared" si="53"/>
        <v>1</v>
      </c>
    </row>
    <row r="1604" spans="1:8">
      <c r="A1604" s="42">
        <v>1749</v>
      </c>
      <c r="B1604" s="64" t="s">
        <v>2140</v>
      </c>
      <c r="C1604" s="50" t="s">
        <v>19</v>
      </c>
      <c r="D1604" s="66" t="s">
        <v>19</v>
      </c>
      <c r="E1604" s="42" t="s">
        <v>19</v>
      </c>
      <c r="F1604" s="42" t="b">
        <f t="shared" si="52"/>
        <v>1</v>
      </c>
      <c r="G1604" s="42" t="b">
        <f t="shared" si="53"/>
        <v>1</v>
      </c>
    </row>
    <row r="1605" spans="1:8">
      <c r="A1605" s="42">
        <v>1750</v>
      </c>
      <c r="B1605" s="64" t="s">
        <v>2141</v>
      </c>
      <c r="C1605" s="50" t="s">
        <v>19</v>
      </c>
      <c r="D1605" s="66" t="s">
        <v>19</v>
      </c>
      <c r="E1605" s="42" t="s">
        <v>19</v>
      </c>
      <c r="F1605" s="42" t="b">
        <f t="shared" si="52"/>
        <v>1</v>
      </c>
      <c r="G1605" s="42" t="b">
        <f t="shared" si="53"/>
        <v>1</v>
      </c>
    </row>
    <row r="1606" spans="1:8">
      <c r="A1606" s="42">
        <v>1751</v>
      </c>
      <c r="B1606" s="64" t="s">
        <v>2142</v>
      </c>
      <c r="C1606" s="50" t="s">
        <v>19</v>
      </c>
      <c r="D1606" s="66" t="s">
        <v>19</v>
      </c>
      <c r="E1606" s="42" t="s">
        <v>19</v>
      </c>
      <c r="F1606" s="42" t="b">
        <f t="shared" si="52"/>
        <v>1</v>
      </c>
      <c r="G1606" s="42" t="b">
        <f t="shared" si="53"/>
        <v>1</v>
      </c>
    </row>
    <row r="1607" spans="1:8">
      <c r="A1607" s="42">
        <v>1752</v>
      </c>
      <c r="B1607" s="64" t="s">
        <v>1429</v>
      </c>
      <c r="C1607" s="50" t="s">
        <v>19</v>
      </c>
      <c r="D1607" s="66" t="s">
        <v>19</v>
      </c>
      <c r="E1607" s="42" t="s">
        <v>19</v>
      </c>
      <c r="F1607" s="42" t="b">
        <f t="shared" si="52"/>
        <v>1</v>
      </c>
      <c r="G1607" s="42" t="b">
        <f t="shared" si="53"/>
        <v>1</v>
      </c>
    </row>
    <row r="1608" spans="1:8">
      <c r="A1608" s="42">
        <v>1753</v>
      </c>
      <c r="B1608" s="64" t="s">
        <v>2143</v>
      </c>
      <c r="C1608" s="50" t="s">
        <v>19</v>
      </c>
      <c r="D1608" s="66" t="s">
        <v>19</v>
      </c>
      <c r="E1608" s="42" t="s">
        <v>19</v>
      </c>
      <c r="F1608" s="42" t="b">
        <f t="shared" si="52"/>
        <v>1</v>
      </c>
      <c r="G1608" s="42" t="b">
        <f t="shared" si="53"/>
        <v>1</v>
      </c>
    </row>
    <row r="1609" spans="1:8">
      <c r="A1609" s="42">
        <v>1754</v>
      </c>
      <c r="B1609" s="64" t="s">
        <v>2144</v>
      </c>
      <c r="C1609" s="50" t="s">
        <v>19</v>
      </c>
      <c r="D1609" s="66" t="s">
        <v>19</v>
      </c>
      <c r="E1609" s="42" t="s">
        <v>19</v>
      </c>
      <c r="F1609" s="42" t="b">
        <f t="shared" si="52"/>
        <v>1</v>
      </c>
      <c r="G1609" s="42" t="b">
        <f t="shared" si="53"/>
        <v>1</v>
      </c>
    </row>
    <row r="1610" spans="1:8">
      <c r="A1610" s="42">
        <v>1755</v>
      </c>
      <c r="B1610" s="64" t="s">
        <v>2145</v>
      </c>
      <c r="C1610" s="50" t="s">
        <v>19</v>
      </c>
      <c r="D1610" s="66" t="s">
        <v>19</v>
      </c>
      <c r="E1610" s="42" t="s">
        <v>19</v>
      </c>
      <c r="F1610" s="42" t="b">
        <f t="shared" si="52"/>
        <v>1</v>
      </c>
      <c r="G1610" s="42" t="b">
        <f t="shared" si="53"/>
        <v>1</v>
      </c>
    </row>
    <row r="1611" spans="1:8">
      <c r="A1611" s="42">
        <v>1756</v>
      </c>
      <c r="B1611" s="64" t="s">
        <v>2146</v>
      </c>
      <c r="C1611" s="50" t="s">
        <v>23</v>
      </c>
      <c r="D1611" s="66" t="s">
        <v>23</v>
      </c>
      <c r="E1611" s="42" t="s">
        <v>23</v>
      </c>
      <c r="F1611" s="42" t="b">
        <f t="shared" si="52"/>
        <v>1</v>
      </c>
      <c r="G1611" s="42" t="b">
        <f t="shared" si="53"/>
        <v>1</v>
      </c>
      <c r="H1611" s="42" t="s">
        <v>23</v>
      </c>
    </row>
    <row r="1612" spans="1:8">
      <c r="A1612" s="42">
        <v>1757</v>
      </c>
      <c r="B1612" s="64" t="s">
        <v>2147</v>
      </c>
      <c r="C1612" s="50" t="s">
        <v>19</v>
      </c>
      <c r="D1612" s="66" t="s">
        <v>19</v>
      </c>
      <c r="E1612" s="42" t="s">
        <v>19</v>
      </c>
      <c r="F1612" s="42" t="b">
        <f t="shared" si="52"/>
        <v>1</v>
      </c>
      <c r="G1612" s="42" t="b">
        <f t="shared" si="53"/>
        <v>1</v>
      </c>
    </row>
    <row r="1613" spans="1:8">
      <c r="A1613" s="42">
        <v>1758</v>
      </c>
      <c r="B1613" s="64" t="s">
        <v>2148</v>
      </c>
      <c r="C1613" s="50" t="s">
        <v>19</v>
      </c>
      <c r="D1613" s="66" t="s">
        <v>19</v>
      </c>
      <c r="E1613" s="42" t="s">
        <v>19</v>
      </c>
      <c r="F1613" s="42" t="b">
        <f t="shared" si="52"/>
        <v>1</v>
      </c>
      <c r="G1613" s="42" t="b">
        <f t="shared" si="53"/>
        <v>1</v>
      </c>
    </row>
    <row r="1614" spans="1:8">
      <c r="A1614" s="42">
        <v>1759</v>
      </c>
      <c r="B1614" s="64" t="s">
        <v>2149</v>
      </c>
      <c r="C1614" s="50" t="s">
        <v>19</v>
      </c>
      <c r="D1614" s="66" t="s">
        <v>19</v>
      </c>
      <c r="E1614" s="42" t="s">
        <v>19</v>
      </c>
      <c r="F1614" s="42" t="b">
        <f t="shared" si="52"/>
        <v>1</v>
      </c>
      <c r="G1614" s="42" t="b">
        <f t="shared" si="53"/>
        <v>1</v>
      </c>
    </row>
    <row r="1615" spans="1:8">
      <c r="A1615" s="42">
        <v>1760</v>
      </c>
      <c r="B1615" s="64" t="s">
        <v>2150</v>
      </c>
      <c r="C1615" s="50" t="s">
        <v>19</v>
      </c>
      <c r="D1615" s="66" t="s">
        <v>19</v>
      </c>
      <c r="E1615" s="42" t="s">
        <v>19</v>
      </c>
      <c r="F1615" s="42" t="b">
        <f t="shared" si="52"/>
        <v>1</v>
      </c>
      <c r="G1615" s="42" t="b">
        <f t="shared" si="53"/>
        <v>1</v>
      </c>
    </row>
    <row r="1616" spans="1:8">
      <c r="A1616" s="42">
        <v>1761</v>
      </c>
      <c r="B1616" s="64" t="s">
        <v>2152</v>
      </c>
      <c r="C1616" s="50" t="s">
        <v>19</v>
      </c>
      <c r="D1616" s="66" t="s">
        <v>19</v>
      </c>
      <c r="E1616" s="42" t="s">
        <v>19</v>
      </c>
      <c r="F1616" s="42" t="b">
        <f t="shared" si="52"/>
        <v>1</v>
      </c>
      <c r="G1616" s="42" t="b">
        <f t="shared" si="53"/>
        <v>1</v>
      </c>
    </row>
    <row r="1617" spans="1:8">
      <c r="A1617" s="42">
        <v>1762</v>
      </c>
      <c r="B1617" s="64" t="s">
        <v>2153</v>
      </c>
      <c r="C1617" s="50" t="s">
        <v>19</v>
      </c>
      <c r="D1617" s="66" t="s">
        <v>19</v>
      </c>
      <c r="E1617" s="42" t="s">
        <v>19</v>
      </c>
      <c r="F1617" s="42" t="b">
        <f t="shared" si="52"/>
        <v>1</v>
      </c>
      <c r="G1617" s="42" t="b">
        <f t="shared" si="53"/>
        <v>1</v>
      </c>
    </row>
    <row r="1618" spans="1:8">
      <c r="A1618" s="42">
        <v>1763</v>
      </c>
      <c r="B1618" s="64" t="s">
        <v>2154</v>
      </c>
      <c r="C1618" s="50" t="s">
        <v>19</v>
      </c>
      <c r="D1618" s="66" t="s">
        <v>19</v>
      </c>
      <c r="E1618" s="42" t="s">
        <v>19</v>
      </c>
      <c r="F1618" s="42" t="b">
        <f t="shared" si="52"/>
        <v>1</v>
      </c>
      <c r="G1618" s="42" t="b">
        <f t="shared" si="53"/>
        <v>1</v>
      </c>
    </row>
    <row r="1619" spans="1:8">
      <c r="A1619" s="42">
        <v>1764</v>
      </c>
      <c r="B1619" s="64" t="s">
        <v>2155</v>
      </c>
      <c r="C1619" s="50" t="s">
        <v>1714</v>
      </c>
      <c r="D1619" s="66" t="s">
        <v>19</v>
      </c>
      <c r="E1619" s="42" t="s">
        <v>19</v>
      </c>
      <c r="F1619" s="42" t="b">
        <f t="shared" si="52"/>
        <v>0</v>
      </c>
      <c r="G1619" s="42" t="b">
        <f t="shared" si="53"/>
        <v>1</v>
      </c>
    </row>
    <row r="1620" spans="1:8">
      <c r="A1620" s="42">
        <v>1765</v>
      </c>
      <c r="B1620" s="64" t="s">
        <v>2156</v>
      </c>
      <c r="C1620" s="50" t="s">
        <v>19</v>
      </c>
      <c r="D1620" s="66" t="s">
        <v>19</v>
      </c>
      <c r="E1620" s="42" t="s">
        <v>23</v>
      </c>
      <c r="F1620" s="42" t="b">
        <f t="shared" si="52"/>
        <v>1</v>
      </c>
      <c r="G1620" s="42" t="b">
        <f t="shared" si="53"/>
        <v>0</v>
      </c>
    </row>
    <row r="1621" spans="1:8">
      <c r="A1621" s="42">
        <v>1766</v>
      </c>
      <c r="B1621" s="64" t="s">
        <v>2157</v>
      </c>
      <c r="C1621" s="50" t="s">
        <v>19</v>
      </c>
      <c r="D1621" s="66" t="s">
        <v>19</v>
      </c>
      <c r="E1621" s="42" t="s">
        <v>19</v>
      </c>
      <c r="F1621" s="42" t="b">
        <f t="shared" si="52"/>
        <v>1</v>
      </c>
      <c r="G1621" s="42" t="b">
        <f t="shared" si="53"/>
        <v>1</v>
      </c>
    </row>
    <row r="1622" spans="1:8">
      <c r="A1622" s="42">
        <v>1767</v>
      </c>
      <c r="B1622" s="64" t="s">
        <v>2158</v>
      </c>
      <c r="C1622" s="50" t="s">
        <v>19</v>
      </c>
      <c r="D1622" s="66" t="s">
        <v>19</v>
      </c>
      <c r="E1622" s="42" t="s">
        <v>19</v>
      </c>
      <c r="F1622" s="42" t="b">
        <f t="shared" si="52"/>
        <v>1</v>
      </c>
      <c r="G1622" s="42" t="b">
        <f t="shared" si="53"/>
        <v>1</v>
      </c>
    </row>
    <row r="1623" spans="1:8">
      <c r="A1623" s="42">
        <v>1768</v>
      </c>
      <c r="B1623" s="64" t="s">
        <v>2159</v>
      </c>
      <c r="C1623" s="50" t="s">
        <v>19</v>
      </c>
      <c r="D1623" s="66" t="s">
        <v>19</v>
      </c>
      <c r="E1623" s="42" t="s">
        <v>19</v>
      </c>
      <c r="F1623" s="42" t="b">
        <f t="shared" si="52"/>
        <v>1</v>
      </c>
      <c r="G1623" s="42" t="b">
        <f t="shared" si="53"/>
        <v>1</v>
      </c>
    </row>
    <row r="1624" spans="1:8">
      <c r="A1624" s="42">
        <v>1769</v>
      </c>
      <c r="B1624" s="64" t="s">
        <v>2160</v>
      </c>
      <c r="C1624" s="50" t="s">
        <v>19</v>
      </c>
      <c r="D1624" s="66" t="s">
        <v>19</v>
      </c>
      <c r="E1624" s="42" t="s">
        <v>19</v>
      </c>
      <c r="F1624" s="42" t="b">
        <f t="shared" si="52"/>
        <v>1</v>
      </c>
      <c r="G1624" s="42" t="b">
        <f t="shared" si="53"/>
        <v>1</v>
      </c>
    </row>
    <row r="1625" spans="1:8">
      <c r="A1625" s="42">
        <v>1770</v>
      </c>
      <c r="B1625" s="64" t="s">
        <v>1079</v>
      </c>
      <c r="C1625" s="50" t="s">
        <v>19</v>
      </c>
      <c r="D1625" s="66" t="s">
        <v>19</v>
      </c>
      <c r="E1625" s="42" t="s">
        <v>19</v>
      </c>
      <c r="F1625" s="42" t="b">
        <f t="shared" si="52"/>
        <v>1</v>
      </c>
      <c r="G1625" s="42" t="b">
        <f t="shared" si="53"/>
        <v>1</v>
      </c>
    </row>
    <row r="1626" spans="1:8">
      <c r="A1626" s="42">
        <v>1771</v>
      </c>
      <c r="B1626" s="64" t="s">
        <v>2161</v>
      </c>
      <c r="C1626" s="50" t="s">
        <v>1714</v>
      </c>
      <c r="D1626" s="66" t="s">
        <v>23</v>
      </c>
      <c r="E1626" s="42" t="s">
        <v>23</v>
      </c>
      <c r="F1626" s="42" t="b">
        <f t="shared" si="52"/>
        <v>0</v>
      </c>
      <c r="G1626" s="42" t="b">
        <f t="shared" si="53"/>
        <v>1</v>
      </c>
      <c r="H1626" s="42" t="s">
        <v>23</v>
      </c>
    </row>
    <row r="1627" spans="1:8">
      <c r="A1627" s="42">
        <v>1772</v>
      </c>
      <c r="B1627" s="64" t="s">
        <v>2163</v>
      </c>
      <c r="C1627" s="50" t="s">
        <v>19</v>
      </c>
      <c r="D1627" s="66" t="s">
        <v>19</v>
      </c>
      <c r="E1627" s="42" t="s">
        <v>19</v>
      </c>
      <c r="F1627" s="42" t="b">
        <f t="shared" si="52"/>
        <v>1</v>
      </c>
      <c r="G1627" s="42" t="b">
        <f t="shared" si="53"/>
        <v>1</v>
      </c>
    </row>
    <row r="1628" spans="1:8">
      <c r="A1628" s="42">
        <v>1773</v>
      </c>
      <c r="B1628" s="64" t="s">
        <v>2164</v>
      </c>
      <c r="C1628" s="50" t="s">
        <v>19</v>
      </c>
      <c r="D1628" s="66" t="s">
        <v>19</v>
      </c>
      <c r="E1628" s="42" t="s">
        <v>19</v>
      </c>
      <c r="F1628" s="42" t="b">
        <f t="shared" ref="F1628:F1690" si="54">C1628=D1628</f>
        <v>1</v>
      </c>
      <c r="G1628" s="42" t="b">
        <f t="shared" ref="G1628:G1690" si="55">D1628=E1628</f>
        <v>1</v>
      </c>
    </row>
    <row r="1629" spans="1:8">
      <c r="A1629" s="42">
        <v>1774</v>
      </c>
      <c r="B1629" s="64" t="s">
        <v>993</v>
      </c>
      <c r="C1629" s="50" t="s">
        <v>19</v>
      </c>
      <c r="D1629" s="66" t="s">
        <v>19</v>
      </c>
      <c r="E1629" s="42" t="s">
        <v>19</v>
      </c>
      <c r="F1629" s="42" t="b">
        <f t="shared" si="54"/>
        <v>1</v>
      </c>
      <c r="G1629" s="42" t="b">
        <f t="shared" si="55"/>
        <v>1</v>
      </c>
    </row>
    <row r="1630" spans="1:8">
      <c r="A1630" s="42">
        <v>1775</v>
      </c>
      <c r="B1630" s="64" t="s">
        <v>2166</v>
      </c>
      <c r="C1630" s="50" t="s">
        <v>19</v>
      </c>
      <c r="D1630" s="66" t="s">
        <v>19</v>
      </c>
      <c r="E1630" s="42" t="s">
        <v>19</v>
      </c>
      <c r="F1630" s="42" t="b">
        <f t="shared" si="54"/>
        <v>1</v>
      </c>
      <c r="G1630" s="42" t="b">
        <f t="shared" si="55"/>
        <v>1</v>
      </c>
    </row>
    <row r="1631" spans="1:8">
      <c r="A1631" s="42">
        <v>1776</v>
      </c>
      <c r="B1631" s="64" t="s">
        <v>2168</v>
      </c>
      <c r="C1631" s="50" t="s">
        <v>19</v>
      </c>
      <c r="D1631" s="66" t="s">
        <v>19</v>
      </c>
      <c r="E1631" s="42" t="s">
        <v>19</v>
      </c>
      <c r="F1631" s="42" t="b">
        <f t="shared" si="54"/>
        <v>1</v>
      </c>
      <c r="G1631" s="42" t="b">
        <f t="shared" si="55"/>
        <v>1</v>
      </c>
    </row>
    <row r="1632" spans="1:8">
      <c r="A1632" s="42">
        <v>1777</v>
      </c>
      <c r="B1632" s="64" t="s">
        <v>2169</v>
      </c>
      <c r="C1632" s="50" t="s">
        <v>19</v>
      </c>
      <c r="D1632" s="66" t="s">
        <v>19</v>
      </c>
      <c r="E1632" s="42" t="s">
        <v>19</v>
      </c>
      <c r="F1632" s="42" t="b">
        <f t="shared" si="54"/>
        <v>1</v>
      </c>
      <c r="G1632" s="42" t="b">
        <f t="shared" si="55"/>
        <v>1</v>
      </c>
    </row>
    <row r="1633" spans="1:8">
      <c r="A1633" s="42">
        <v>1778</v>
      </c>
      <c r="B1633" s="64" t="s">
        <v>2170</v>
      </c>
      <c r="C1633" s="50" t="s">
        <v>19</v>
      </c>
      <c r="D1633" s="66" t="s">
        <v>19</v>
      </c>
      <c r="E1633" s="42" t="s">
        <v>19</v>
      </c>
      <c r="F1633" s="42" t="b">
        <f t="shared" si="54"/>
        <v>1</v>
      </c>
      <c r="G1633" s="42" t="b">
        <f t="shared" si="55"/>
        <v>1</v>
      </c>
    </row>
    <row r="1634" spans="1:8">
      <c r="A1634" s="42">
        <v>1779</v>
      </c>
      <c r="B1634" s="64" t="s">
        <v>2171</v>
      </c>
      <c r="C1634" s="50" t="s">
        <v>19</v>
      </c>
      <c r="D1634" s="66" t="s">
        <v>19</v>
      </c>
      <c r="E1634" s="42" t="s">
        <v>19</v>
      </c>
      <c r="F1634" s="42" t="b">
        <f t="shared" si="54"/>
        <v>1</v>
      </c>
      <c r="G1634" s="42" t="b">
        <f t="shared" si="55"/>
        <v>1</v>
      </c>
    </row>
    <row r="1635" spans="1:8">
      <c r="A1635" s="42">
        <v>1780</v>
      </c>
      <c r="B1635" s="64" t="s">
        <v>1000</v>
      </c>
      <c r="C1635" s="50" t="s">
        <v>19</v>
      </c>
      <c r="D1635" s="66" t="s">
        <v>19</v>
      </c>
      <c r="E1635" s="42" t="s">
        <v>19</v>
      </c>
      <c r="F1635" s="42" t="b">
        <f t="shared" si="54"/>
        <v>1</v>
      </c>
      <c r="G1635" s="42" t="b">
        <f t="shared" si="55"/>
        <v>1</v>
      </c>
    </row>
    <row r="1636" spans="1:8">
      <c r="A1636" s="42">
        <v>1781</v>
      </c>
      <c r="B1636" s="64" t="s">
        <v>2172</v>
      </c>
      <c r="C1636" s="50" t="s">
        <v>19</v>
      </c>
      <c r="D1636" s="66" t="s">
        <v>19</v>
      </c>
      <c r="E1636" s="42" t="s">
        <v>19</v>
      </c>
      <c r="F1636" s="42" t="b">
        <f t="shared" si="54"/>
        <v>1</v>
      </c>
      <c r="G1636" s="42" t="b">
        <f t="shared" si="55"/>
        <v>1</v>
      </c>
    </row>
    <row r="1637" spans="1:8">
      <c r="A1637" s="42">
        <v>1782</v>
      </c>
      <c r="B1637" s="64" t="s">
        <v>2173</v>
      </c>
      <c r="C1637" s="50" t="s">
        <v>1714</v>
      </c>
      <c r="D1637" s="66" t="s">
        <v>23</v>
      </c>
      <c r="E1637" s="42" t="s">
        <v>23</v>
      </c>
      <c r="F1637" s="42" t="b">
        <f t="shared" si="54"/>
        <v>0</v>
      </c>
      <c r="G1637" s="42" t="b">
        <f t="shared" si="55"/>
        <v>1</v>
      </c>
      <c r="H1637" s="42" t="s">
        <v>23</v>
      </c>
    </row>
    <row r="1638" spans="1:8">
      <c r="A1638" s="42">
        <v>1783</v>
      </c>
      <c r="B1638" s="64" t="s">
        <v>2174</v>
      </c>
      <c r="C1638" s="50" t="s">
        <v>19</v>
      </c>
      <c r="D1638" s="66" t="s">
        <v>19</v>
      </c>
      <c r="E1638" s="42" t="s">
        <v>19</v>
      </c>
      <c r="F1638" s="42" t="b">
        <f t="shared" si="54"/>
        <v>1</v>
      </c>
      <c r="G1638" s="42" t="b">
        <f t="shared" si="55"/>
        <v>1</v>
      </c>
    </row>
    <row r="1639" spans="1:8">
      <c r="A1639" s="42">
        <v>1784</v>
      </c>
      <c r="B1639" s="64" t="s">
        <v>2175</v>
      </c>
      <c r="C1639" s="50" t="s">
        <v>19</v>
      </c>
      <c r="D1639" s="66" t="s">
        <v>19</v>
      </c>
      <c r="E1639" s="42" t="s">
        <v>19</v>
      </c>
      <c r="F1639" s="42" t="b">
        <f t="shared" si="54"/>
        <v>1</v>
      </c>
      <c r="G1639" s="42" t="b">
        <f t="shared" si="55"/>
        <v>1</v>
      </c>
    </row>
    <row r="1640" spans="1:8">
      <c r="A1640" s="42">
        <v>1785</v>
      </c>
      <c r="B1640" s="64" t="s">
        <v>2176</v>
      </c>
      <c r="C1640" s="50" t="s">
        <v>19</v>
      </c>
      <c r="D1640" s="66" t="s">
        <v>19</v>
      </c>
      <c r="E1640" s="42" t="s">
        <v>19</v>
      </c>
      <c r="F1640" s="42" t="b">
        <f t="shared" si="54"/>
        <v>1</v>
      </c>
      <c r="G1640" s="42" t="b">
        <f t="shared" si="55"/>
        <v>1</v>
      </c>
    </row>
    <row r="1641" spans="1:8">
      <c r="A1641" s="42">
        <v>1786</v>
      </c>
      <c r="B1641" s="64" t="s">
        <v>2177</v>
      </c>
      <c r="C1641" s="50" t="s">
        <v>23</v>
      </c>
      <c r="D1641" s="66" t="s">
        <v>23</v>
      </c>
      <c r="E1641" s="42" t="s">
        <v>23</v>
      </c>
      <c r="F1641" s="42" t="b">
        <f t="shared" si="54"/>
        <v>1</v>
      </c>
      <c r="G1641" s="42" t="b">
        <f t="shared" si="55"/>
        <v>1</v>
      </c>
      <c r="H1641" s="42" t="s">
        <v>23</v>
      </c>
    </row>
    <row r="1642" spans="1:8">
      <c r="A1642" s="42">
        <v>1787</v>
      </c>
      <c r="B1642" s="64" t="s">
        <v>2178</v>
      </c>
      <c r="C1642" s="50" t="s">
        <v>19</v>
      </c>
      <c r="D1642" s="66" t="s">
        <v>19</v>
      </c>
      <c r="E1642" s="42" t="s">
        <v>19</v>
      </c>
      <c r="F1642" s="42" t="b">
        <f t="shared" si="54"/>
        <v>1</v>
      </c>
      <c r="G1642" s="42" t="b">
        <f t="shared" si="55"/>
        <v>1</v>
      </c>
    </row>
    <row r="1643" spans="1:8">
      <c r="A1643" s="42">
        <v>1789</v>
      </c>
      <c r="B1643" s="64" t="s">
        <v>2180</v>
      </c>
      <c r="C1643" s="50" t="s">
        <v>19</v>
      </c>
      <c r="D1643" s="66" t="s">
        <v>19</v>
      </c>
      <c r="E1643" s="42" t="s">
        <v>19</v>
      </c>
      <c r="F1643" s="42" t="b">
        <f t="shared" si="54"/>
        <v>1</v>
      </c>
      <c r="G1643" s="42" t="b">
        <f t="shared" si="55"/>
        <v>1</v>
      </c>
    </row>
    <row r="1644" spans="1:8">
      <c r="A1644" s="42">
        <v>1790</v>
      </c>
      <c r="B1644" s="64" t="s">
        <v>2182</v>
      </c>
      <c r="C1644" s="50" t="s">
        <v>19</v>
      </c>
      <c r="D1644" s="66" t="s">
        <v>19</v>
      </c>
      <c r="E1644" s="42" t="s">
        <v>19</v>
      </c>
      <c r="F1644" s="42" t="b">
        <f t="shared" si="54"/>
        <v>1</v>
      </c>
      <c r="G1644" s="42" t="b">
        <f t="shared" si="55"/>
        <v>1</v>
      </c>
    </row>
    <row r="1645" spans="1:8">
      <c r="A1645" s="42">
        <v>1791</v>
      </c>
      <c r="B1645" s="64" t="s">
        <v>2184</v>
      </c>
      <c r="C1645" s="50" t="s">
        <v>19</v>
      </c>
      <c r="D1645" s="66" t="s">
        <v>19</v>
      </c>
      <c r="E1645" s="42" t="s">
        <v>19</v>
      </c>
      <c r="F1645" s="42" t="b">
        <f t="shared" si="54"/>
        <v>1</v>
      </c>
      <c r="G1645" s="42" t="b">
        <f t="shared" si="55"/>
        <v>1</v>
      </c>
    </row>
    <row r="1646" spans="1:8">
      <c r="A1646" s="42">
        <v>1792</v>
      </c>
      <c r="B1646" s="64" t="s">
        <v>2185</v>
      </c>
      <c r="C1646" s="50" t="s">
        <v>19</v>
      </c>
      <c r="D1646" s="66" t="s">
        <v>19</v>
      </c>
      <c r="E1646" s="42" t="s">
        <v>19</v>
      </c>
      <c r="F1646" s="42" t="b">
        <f t="shared" si="54"/>
        <v>1</v>
      </c>
      <c r="G1646" s="42" t="b">
        <f t="shared" si="55"/>
        <v>1</v>
      </c>
    </row>
    <row r="1647" spans="1:8">
      <c r="A1647" s="42">
        <v>1793</v>
      </c>
      <c r="B1647" s="64" t="s">
        <v>2186</v>
      </c>
      <c r="C1647" s="50" t="s">
        <v>19</v>
      </c>
      <c r="D1647" s="66" t="s">
        <v>19</v>
      </c>
      <c r="E1647" s="42" t="s">
        <v>19</v>
      </c>
      <c r="F1647" s="42" t="b">
        <f t="shared" si="54"/>
        <v>1</v>
      </c>
      <c r="G1647" s="42" t="b">
        <f t="shared" si="55"/>
        <v>1</v>
      </c>
    </row>
    <row r="1648" spans="1:8">
      <c r="A1648" s="42">
        <v>1794</v>
      </c>
      <c r="B1648" s="64" t="s">
        <v>2187</v>
      </c>
      <c r="C1648" s="50" t="s">
        <v>19</v>
      </c>
      <c r="D1648" s="66" t="s">
        <v>19</v>
      </c>
      <c r="E1648" s="42" t="s">
        <v>19</v>
      </c>
      <c r="F1648" s="42" t="b">
        <f t="shared" si="54"/>
        <v>1</v>
      </c>
      <c r="G1648" s="42" t="b">
        <f t="shared" si="55"/>
        <v>1</v>
      </c>
    </row>
    <row r="1649" spans="1:8">
      <c r="A1649" s="42">
        <v>1795</v>
      </c>
      <c r="B1649" s="64" t="s">
        <v>2188</v>
      </c>
      <c r="C1649" s="50" t="s">
        <v>23</v>
      </c>
      <c r="D1649" s="66" t="s">
        <v>19</v>
      </c>
      <c r="E1649" s="42" t="s">
        <v>19</v>
      </c>
      <c r="F1649" s="42" t="b">
        <f t="shared" si="54"/>
        <v>0</v>
      </c>
      <c r="G1649" s="42" t="b">
        <f t="shared" si="55"/>
        <v>1</v>
      </c>
    </row>
    <row r="1650" spans="1:8">
      <c r="A1650" s="42">
        <v>1796</v>
      </c>
      <c r="B1650" s="64" t="s">
        <v>1423</v>
      </c>
      <c r="C1650" s="50" t="s">
        <v>19</v>
      </c>
      <c r="D1650" s="66" t="s">
        <v>19</v>
      </c>
      <c r="E1650" s="42" t="s">
        <v>23</v>
      </c>
      <c r="F1650" s="42" t="b">
        <f t="shared" si="54"/>
        <v>1</v>
      </c>
      <c r="G1650" s="42" t="b">
        <f t="shared" si="55"/>
        <v>0</v>
      </c>
      <c r="H1650" s="42" t="s">
        <v>19</v>
      </c>
    </row>
    <row r="1651" spans="1:8">
      <c r="A1651" s="42">
        <v>1797</v>
      </c>
      <c r="B1651" s="64" t="s">
        <v>2189</v>
      </c>
      <c r="C1651" s="50" t="s">
        <v>19</v>
      </c>
      <c r="D1651" s="66" t="s">
        <v>19</v>
      </c>
      <c r="E1651" s="42" t="s">
        <v>19</v>
      </c>
      <c r="F1651" s="42" t="b">
        <f t="shared" si="54"/>
        <v>1</v>
      </c>
      <c r="G1651" s="42" t="b">
        <f t="shared" si="55"/>
        <v>1</v>
      </c>
    </row>
    <row r="1652" spans="1:8">
      <c r="A1652" s="42">
        <v>1798</v>
      </c>
      <c r="B1652" s="64" t="s">
        <v>2190</v>
      </c>
      <c r="C1652" s="50" t="s">
        <v>19</v>
      </c>
      <c r="D1652" s="66" t="s">
        <v>19</v>
      </c>
      <c r="E1652" s="42" t="s">
        <v>19</v>
      </c>
      <c r="F1652" s="42" t="b">
        <f t="shared" si="54"/>
        <v>1</v>
      </c>
      <c r="G1652" s="42" t="b">
        <f t="shared" si="55"/>
        <v>1</v>
      </c>
    </row>
    <row r="1653" spans="1:8">
      <c r="A1653" s="42">
        <v>1799</v>
      </c>
      <c r="B1653" s="64" t="s">
        <v>2191</v>
      </c>
      <c r="C1653" s="50" t="s">
        <v>19</v>
      </c>
      <c r="D1653" s="66" t="s">
        <v>19</v>
      </c>
      <c r="E1653" s="42" t="s">
        <v>19</v>
      </c>
      <c r="F1653" s="42" t="b">
        <f t="shared" si="54"/>
        <v>1</v>
      </c>
      <c r="G1653" s="42" t="b">
        <f t="shared" si="55"/>
        <v>1</v>
      </c>
    </row>
    <row r="1654" spans="1:8">
      <c r="A1654" s="42">
        <v>1800</v>
      </c>
      <c r="B1654" s="64" t="s">
        <v>2192</v>
      </c>
      <c r="C1654" s="50" t="s">
        <v>19</v>
      </c>
      <c r="D1654" s="66" t="s">
        <v>19</v>
      </c>
      <c r="E1654" s="42" t="s">
        <v>19</v>
      </c>
      <c r="F1654" s="42" t="b">
        <f t="shared" si="54"/>
        <v>1</v>
      </c>
      <c r="G1654" s="42" t="b">
        <f t="shared" si="55"/>
        <v>1</v>
      </c>
    </row>
    <row r="1655" spans="1:8">
      <c r="A1655" s="42">
        <v>1801</v>
      </c>
      <c r="B1655" s="64" t="s">
        <v>2193</v>
      </c>
      <c r="C1655" s="50" t="s">
        <v>19</v>
      </c>
      <c r="D1655" s="66" t="s">
        <v>19</v>
      </c>
      <c r="E1655" s="42" t="s">
        <v>19</v>
      </c>
      <c r="F1655" s="42" t="b">
        <f t="shared" si="54"/>
        <v>1</v>
      </c>
      <c r="G1655" s="42" t="b">
        <f t="shared" si="55"/>
        <v>1</v>
      </c>
    </row>
    <row r="1656" spans="1:8">
      <c r="A1656" s="42">
        <v>1802</v>
      </c>
      <c r="B1656" s="64" t="s">
        <v>2194</v>
      </c>
      <c r="C1656" s="50" t="s">
        <v>19</v>
      </c>
      <c r="D1656" s="66" t="s">
        <v>19</v>
      </c>
      <c r="E1656" s="42" t="s">
        <v>19</v>
      </c>
      <c r="F1656" s="42" t="b">
        <f t="shared" si="54"/>
        <v>1</v>
      </c>
      <c r="G1656" s="42" t="b">
        <f t="shared" si="55"/>
        <v>1</v>
      </c>
    </row>
    <row r="1657" spans="1:8">
      <c r="A1657" s="42">
        <v>1803</v>
      </c>
      <c r="B1657" s="64" t="s">
        <v>2195</v>
      </c>
      <c r="C1657" s="50" t="s">
        <v>19</v>
      </c>
      <c r="D1657" s="66" t="s">
        <v>19</v>
      </c>
      <c r="E1657" s="42" t="s">
        <v>19</v>
      </c>
      <c r="F1657" s="42" t="b">
        <f t="shared" si="54"/>
        <v>1</v>
      </c>
      <c r="G1657" s="42" t="b">
        <f t="shared" si="55"/>
        <v>1</v>
      </c>
    </row>
    <row r="1658" spans="1:8">
      <c r="A1658" s="42">
        <v>1804</v>
      </c>
      <c r="B1658" s="64" t="s">
        <v>2196</v>
      </c>
      <c r="C1658" s="50" t="s">
        <v>19</v>
      </c>
      <c r="D1658" s="66" t="s">
        <v>19</v>
      </c>
      <c r="E1658" s="42" t="s">
        <v>19</v>
      </c>
      <c r="F1658" s="42" t="b">
        <f t="shared" si="54"/>
        <v>1</v>
      </c>
      <c r="G1658" s="42" t="b">
        <f t="shared" si="55"/>
        <v>1</v>
      </c>
    </row>
    <row r="1659" spans="1:8">
      <c r="A1659" s="42">
        <v>1805</v>
      </c>
      <c r="B1659" s="64" t="s">
        <v>2197</v>
      </c>
      <c r="C1659" s="50" t="s">
        <v>19</v>
      </c>
      <c r="D1659" s="66" t="s">
        <v>19</v>
      </c>
      <c r="E1659" s="42" t="s">
        <v>19</v>
      </c>
      <c r="F1659" s="42" t="b">
        <f t="shared" si="54"/>
        <v>1</v>
      </c>
      <c r="G1659" s="42" t="b">
        <f t="shared" si="55"/>
        <v>1</v>
      </c>
    </row>
    <row r="1660" spans="1:8">
      <c r="A1660" s="42">
        <v>1806</v>
      </c>
      <c r="B1660" s="64" t="s">
        <v>2199</v>
      </c>
      <c r="C1660" s="50" t="s">
        <v>19</v>
      </c>
      <c r="D1660" s="66" t="s">
        <v>19</v>
      </c>
      <c r="E1660" s="42" t="s">
        <v>19</v>
      </c>
      <c r="F1660" s="42" t="b">
        <f t="shared" si="54"/>
        <v>1</v>
      </c>
      <c r="G1660" s="42" t="b">
        <f t="shared" si="55"/>
        <v>1</v>
      </c>
    </row>
    <row r="1661" spans="1:8">
      <c r="A1661" s="42">
        <v>1807</v>
      </c>
      <c r="B1661" s="64" t="s">
        <v>2200</v>
      </c>
      <c r="C1661" s="50" t="s">
        <v>19</v>
      </c>
      <c r="D1661" s="66" t="s">
        <v>19</v>
      </c>
      <c r="E1661" s="42" t="s">
        <v>19</v>
      </c>
      <c r="F1661" s="42" t="b">
        <f t="shared" si="54"/>
        <v>1</v>
      </c>
      <c r="G1661" s="42" t="b">
        <f t="shared" si="55"/>
        <v>1</v>
      </c>
    </row>
    <row r="1662" spans="1:8">
      <c r="A1662" s="42">
        <v>1808</v>
      </c>
      <c r="B1662" s="64" t="s">
        <v>2201</v>
      </c>
      <c r="C1662" s="50" t="s">
        <v>19</v>
      </c>
      <c r="D1662" s="66" t="s">
        <v>19</v>
      </c>
      <c r="E1662" s="42" t="s">
        <v>19</v>
      </c>
      <c r="F1662" s="42" t="b">
        <f t="shared" si="54"/>
        <v>1</v>
      </c>
      <c r="G1662" s="42" t="b">
        <f t="shared" si="55"/>
        <v>1</v>
      </c>
    </row>
    <row r="1663" spans="1:8">
      <c r="A1663" s="42">
        <v>1809</v>
      </c>
      <c r="B1663" s="64" t="s">
        <v>2202</v>
      </c>
      <c r="C1663" s="50" t="s">
        <v>19</v>
      </c>
      <c r="D1663" s="66" t="s">
        <v>19</v>
      </c>
      <c r="E1663" s="42" t="s">
        <v>19</v>
      </c>
      <c r="F1663" s="42" t="b">
        <f t="shared" si="54"/>
        <v>1</v>
      </c>
      <c r="G1663" s="42" t="b">
        <f t="shared" si="55"/>
        <v>1</v>
      </c>
    </row>
    <row r="1664" spans="1:8">
      <c r="A1664" s="42">
        <v>1810</v>
      </c>
      <c r="B1664" s="64" t="s">
        <v>2203</v>
      </c>
      <c r="C1664" s="50" t="s">
        <v>19</v>
      </c>
      <c r="D1664" s="66" t="s">
        <v>19</v>
      </c>
      <c r="E1664" s="42" t="s">
        <v>19</v>
      </c>
      <c r="F1664" s="42" t="b">
        <f t="shared" si="54"/>
        <v>1</v>
      </c>
      <c r="G1664" s="42" t="b">
        <f t="shared" si="55"/>
        <v>1</v>
      </c>
    </row>
    <row r="1665" spans="1:7">
      <c r="A1665" s="42">
        <v>1811</v>
      </c>
      <c r="B1665" s="64" t="s">
        <v>2204</v>
      </c>
      <c r="C1665" s="50" t="s">
        <v>19</v>
      </c>
      <c r="D1665" s="66" t="s">
        <v>19</v>
      </c>
      <c r="E1665" s="42" t="s">
        <v>19</v>
      </c>
      <c r="F1665" s="42" t="b">
        <f t="shared" si="54"/>
        <v>1</v>
      </c>
      <c r="G1665" s="42" t="b">
        <f t="shared" si="55"/>
        <v>1</v>
      </c>
    </row>
    <row r="1666" spans="1:7">
      <c r="A1666" s="42">
        <v>1812</v>
      </c>
      <c r="B1666" s="64" t="s">
        <v>2206</v>
      </c>
      <c r="C1666" s="50" t="s">
        <v>19</v>
      </c>
      <c r="D1666" s="66" t="s">
        <v>19</v>
      </c>
      <c r="E1666" s="42" t="s">
        <v>19</v>
      </c>
      <c r="F1666" s="42" t="b">
        <f t="shared" si="54"/>
        <v>1</v>
      </c>
      <c r="G1666" s="42" t="b">
        <f t="shared" si="55"/>
        <v>1</v>
      </c>
    </row>
    <row r="1667" spans="1:7">
      <c r="A1667" s="42">
        <v>1813</v>
      </c>
      <c r="B1667" s="64" t="s">
        <v>2208</v>
      </c>
      <c r="C1667" s="50" t="s">
        <v>19</v>
      </c>
      <c r="D1667" s="66" t="s">
        <v>19</v>
      </c>
      <c r="E1667" s="42" t="s">
        <v>19</v>
      </c>
      <c r="F1667" s="42" t="b">
        <f t="shared" si="54"/>
        <v>1</v>
      </c>
      <c r="G1667" s="42" t="b">
        <f t="shared" si="55"/>
        <v>1</v>
      </c>
    </row>
    <row r="1668" spans="1:7">
      <c r="A1668" s="42">
        <v>1814</v>
      </c>
      <c r="B1668" s="64" t="s">
        <v>2209</v>
      </c>
      <c r="C1668" s="50" t="s">
        <v>19</v>
      </c>
      <c r="D1668" s="66" t="s">
        <v>19</v>
      </c>
      <c r="E1668" s="42" t="s">
        <v>19</v>
      </c>
      <c r="F1668" s="42" t="b">
        <f t="shared" si="54"/>
        <v>1</v>
      </c>
      <c r="G1668" s="42" t="b">
        <f t="shared" si="55"/>
        <v>1</v>
      </c>
    </row>
    <row r="1669" spans="1:7">
      <c r="A1669" s="42">
        <v>1815</v>
      </c>
      <c r="B1669" s="64" t="s">
        <v>2211</v>
      </c>
      <c r="C1669" s="50" t="s">
        <v>19</v>
      </c>
      <c r="D1669" s="66" t="s">
        <v>19</v>
      </c>
      <c r="E1669" s="42" t="s">
        <v>19</v>
      </c>
      <c r="F1669" s="42" t="b">
        <f t="shared" si="54"/>
        <v>1</v>
      </c>
      <c r="G1669" s="42" t="b">
        <f t="shared" si="55"/>
        <v>1</v>
      </c>
    </row>
    <row r="1670" spans="1:7">
      <c r="A1670" s="42">
        <v>1816</v>
      </c>
      <c r="B1670" s="64" t="s">
        <v>2212</v>
      </c>
      <c r="C1670" s="50" t="s">
        <v>19</v>
      </c>
      <c r="D1670" s="66" t="s">
        <v>19</v>
      </c>
      <c r="E1670" s="42" t="s">
        <v>19</v>
      </c>
      <c r="F1670" s="42" t="b">
        <f t="shared" si="54"/>
        <v>1</v>
      </c>
      <c r="G1670" s="42" t="b">
        <f t="shared" si="55"/>
        <v>1</v>
      </c>
    </row>
    <row r="1671" spans="1:7">
      <c r="A1671" s="42">
        <v>1817</v>
      </c>
      <c r="B1671" s="64" t="s">
        <v>2213</v>
      </c>
      <c r="C1671" s="50" t="s">
        <v>19</v>
      </c>
      <c r="D1671" s="66" t="s">
        <v>19</v>
      </c>
      <c r="E1671" s="42" t="s">
        <v>19</v>
      </c>
      <c r="F1671" s="42" t="b">
        <f t="shared" si="54"/>
        <v>1</v>
      </c>
      <c r="G1671" s="42" t="b">
        <f t="shared" si="55"/>
        <v>1</v>
      </c>
    </row>
    <row r="1672" spans="1:7">
      <c r="A1672" s="42">
        <v>1818</v>
      </c>
      <c r="B1672" s="64" t="s">
        <v>2214</v>
      </c>
      <c r="C1672" s="50" t="s">
        <v>19</v>
      </c>
      <c r="D1672" s="66" t="s">
        <v>19</v>
      </c>
      <c r="E1672" s="42" t="s">
        <v>19</v>
      </c>
      <c r="F1672" s="42" t="b">
        <f t="shared" si="54"/>
        <v>1</v>
      </c>
      <c r="G1672" s="42" t="b">
        <f t="shared" si="55"/>
        <v>1</v>
      </c>
    </row>
    <row r="1673" spans="1:7">
      <c r="A1673" s="42">
        <v>1819</v>
      </c>
      <c r="B1673" s="64" t="s">
        <v>2215</v>
      </c>
      <c r="C1673" s="50" t="s">
        <v>19</v>
      </c>
      <c r="D1673" s="66" t="s">
        <v>19</v>
      </c>
      <c r="E1673" s="42" t="s">
        <v>19</v>
      </c>
      <c r="F1673" s="42" t="b">
        <f t="shared" si="54"/>
        <v>1</v>
      </c>
      <c r="G1673" s="42" t="b">
        <f t="shared" si="55"/>
        <v>1</v>
      </c>
    </row>
    <row r="1674" spans="1:7">
      <c r="A1674" s="42">
        <v>1820</v>
      </c>
      <c r="B1674" s="64" t="s">
        <v>2216</v>
      </c>
      <c r="C1674" s="50" t="s">
        <v>19</v>
      </c>
      <c r="D1674" s="66" t="s">
        <v>19</v>
      </c>
      <c r="E1674" s="42" t="s">
        <v>19</v>
      </c>
      <c r="F1674" s="42" t="b">
        <f t="shared" si="54"/>
        <v>1</v>
      </c>
      <c r="G1674" s="42" t="b">
        <f t="shared" si="55"/>
        <v>1</v>
      </c>
    </row>
    <row r="1675" spans="1:7">
      <c r="A1675" s="42">
        <v>1821</v>
      </c>
      <c r="B1675" s="64" t="s">
        <v>2217</v>
      </c>
      <c r="C1675" s="50" t="s">
        <v>19</v>
      </c>
      <c r="D1675" s="66" t="s">
        <v>19</v>
      </c>
      <c r="E1675" s="42" t="s">
        <v>19</v>
      </c>
      <c r="F1675" s="42" t="b">
        <f t="shared" si="54"/>
        <v>1</v>
      </c>
      <c r="G1675" s="42" t="b">
        <f t="shared" si="55"/>
        <v>1</v>
      </c>
    </row>
    <row r="1676" spans="1:7">
      <c r="A1676" s="42">
        <v>1822</v>
      </c>
      <c r="B1676" s="64" t="s">
        <v>2218</v>
      </c>
      <c r="C1676" s="50" t="s">
        <v>19</v>
      </c>
      <c r="D1676" s="66" t="s">
        <v>19</v>
      </c>
      <c r="E1676" s="42" t="s">
        <v>19</v>
      </c>
      <c r="F1676" s="42" t="b">
        <f t="shared" si="54"/>
        <v>1</v>
      </c>
      <c r="G1676" s="42" t="b">
        <f t="shared" si="55"/>
        <v>1</v>
      </c>
    </row>
    <row r="1677" spans="1:7">
      <c r="A1677" s="42">
        <v>1823</v>
      </c>
      <c r="B1677" s="64" t="s">
        <v>2219</v>
      </c>
      <c r="C1677" s="50" t="s">
        <v>19</v>
      </c>
      <c r="D1677" s="66" t="s">
        <v>19</v>
      </c>
      <c r="E1677" s="42" t="s">
        <v>19</v>
      </c>
      <c r="F1677" s="42" t="b">
        <f t="shared" si="54"/>
        <v>1</v>
      </c>
      <c r="G1677" s="42" t="b">
        <f t="shared" si="55"/>
        <v>1</v>
      </c>
    </row>
    <row r="1678" spans="1:7">
      <c r="A1678" s="42">
        <v>1824</v>
      </c>
      <c r="B1678" s="64" t="s">
        <v>2220</v>
      </c>
      <c r="C1678" s="50" t="s">
        <v>19</v>
      </c>
      <c r="D1678" s="66" t="s">
        <v>19</v>
      </c>
      <c r="E1678" s="42" t="s">
        <v>19</v>
      </c>
      <c r="F1678" s="42" t="b">
        <f t="shared" si="54"/>
        <v>1</v>
      </c>
      <c r="G1678" s="42" t="b">
        <f t="shared" si="55"/>
        <v>1</v>
      </c>
    </row>
    <row r="1679" spans="1:7">
      <c r="A1679" s="42">
        <v>1825</v>
      </c>
      <c r="B1679" s="64" t="s">
        <v>2221</v>
      </c>
      <c r="C1679" s="50" t="s">
        <v>19</v>
      </c>
      <c r="D1679" s="66" t="s">
        <v>19</v>
      </c>
      <c r="E1679" s="42" t="s">
        <v>19</v>
      </c>
      <c r="F1679" s="42" t="b">
        <f t="shared" si="54"/>
        <v>1</v>
      </c>
      <c r="G1679" s="42" t="b">
        <f t="shared" si="55"/>
        <v>1</v>
      </c>
    </row>
    <row r="1680" spans="1:7">
      <c r="A1680" s="42">
        <v>1826</v>
      </c>
      <c r="B1680" s="64" t="s">
        <v>2222</v>
      </c>
      <c r="C1680" s="50" t="s">
        <v>19</v>
      </c>
      <c r="D1680" s="66" t="s">
        <v>19</v>
      </c>
      <c r="E1680" s="42" t="s">
        <v>19</v>
      </c>
      <c r="F1680" s="42" t="b">
        <f t="shared" si="54"/>
        <v>1</v>
      </c>
      <c r="G1680" s="42" t="b">
        <f t="shared" si="55"/>
        <v>1</v>
      </c>
    </row>
    <row r="1681" spans="1:8">
      <c r="A1681" s="42">
        <v>1827</v>
      </c>
      <c r="B1681" s="64" t="s">
        <v>2223</v>
      </c>
      <c r="C1681" s="50" t="s">
        <v>19</v>
      </c>
      <c r="D1681" s="66" t="s">
        <v>19</v>
      </c>
      <c r="E1681" s="42" t="s">
        <v>19</v>
      </c>
      <c r="F1681" s="42" t="b">
        <f t="shared" si="54"/>
        <v>1</v>
      </c>
      <c r="G1681" s="42" t="b">
        <f t="shared" si="55"/>
        <v>1</v>
      </c>
    </row>
    <row r="1682" spans="1:8">
      <c r="A1682" s="42">
        <v>1828</v>
      </c>
      <c r="B1682" s="64" t="s">
        <v>2224</v>
      </c>
      <c r="C1682" s="50" t="s">
        <v>19</v>
      </c>
      <c r="D1682" s="66" t="s">
        <v>19</v>
      </c>
      <c r="E1682" s="42" t="s">
        <v>19</v>
      </c>
      <c r="F1682" s="42" t="b">
        <f t="shared" si="54"/>
        <v>1</v>
      </c>
      <c r="G1682" s="42" t="b">
        <f t="shared" si="55"/>
        <v>1</v>
      </c>
    </row>
    <row r="1683" spans="1:8">
      <c r="A1683" s="42">
        <v>1829</v>
      </c>
      <c r="B1683" s="64" t="s">
        <v>2225</v>
      </c>
      <c r="C1683" s="50" t="s">
        <v>19</v>
      </c>
      <c r="D1683" s="66" t="s">
        <v>19</v>
      </c>
      <c r="E1683" s="42" t="s">
        <v>19</v>
      </c>
      <c r="F1683" s="42" t="b">
        <f t="shared" si="54"/>
        <v>1</v>
      </c>
      <c r="G1683" s="42" t="b">
        <f t="shared" si="55"/>
        <v>1</v>
      </c>
    </row>
    <row r="1684" spans="1:8">
      <c r="A1684" s="42">
        <v>1830</v>
      </c>
      <c r="B1684" s="64" t="s">
        <v>2226</v>
      </c>
      <c r="C1684" s="50" t="s">
        <v>19</v>
      </c>
      <c r="D1684" s="66" t="s">
        <v>19</v>
      </c>
      <c r="E1684" s="42" t="s">
        <v>19</v>
      </c>
      <c r="F1684" s="42" t="b">
        <f t="shared" si="54"/>
        <v>1</v>
      </c>
      <c r="G1684" s="42" t="b">
        <f t="shared" si="55"/>
        <v>1</v>
      </c>
    </row>
    <row r="1685" spans="1:8">
      <c r="A1685" s="42">
        <v>1831</v>
      </c>
      <c r="B1685" s="64" t="s">
        <v>2227</v>
      </c>
      <c r="C1685" s="50" t="s">
        <v>19</v>
      </c>
      <c r="D1685" s="66" t="s">
        <v>19</v>
      </c>
      <c r="E1685" s="42" t="s">
        <v>19</v>
      </c>
      <c r="F1685" s="42" t="b">
        <f t="shared" si="54"/>
        <v>1</v>
      </c>
      <c r="G1685" s="42" t="b">
        <f t="shared" si="55"/>
        <v>1</v>
      </c>
    </row>
    <row r="1686" spans="1:8">
      <c r="A1686" s="42">
        <v>1832</v>
      </c>
      <c r="B1686" s="64" t="s">
        <v>2228</v>
      </c>
      <c r="C1686" s="50" t="s">
        <v>19</v>
      </c>
      <c r="D1686" s="66" t="s">
        <v>19</v>
      </c>
      <c r="E1686" s="42" t="s">
        <v>19</v>
      </c>
      <c r="F1686" s="42" t="b">
        <f t="shared" si="54"/>
        <v>1</v>
      </c>
      <c r="G1686" s="42" t="b">
        <f t="shared" si="55"/>
        <v>1</v>
      </c>
    </row>
    <row r="1687" spans="1:8">
      <c r="A1687" s="42">
        <v>1833</v>
      </c>
      <c r="B1687" s="64" t="s">
        <v>2229</v>
      </c>
      <c r="C1687" s="50" t="s">
        <v>19</v>
      </c>
      <c r="D1687" s="66" t="s">
        <v>19</v>
      </c>
      <c r="E1687" s="42" t="s">
        <v>23</v>
      </c>
      <c r="F1687" s="42" t="b">
        <f t="shared" si="54"/>
        <v>1</v>
      </c>
      <c r="G1687" s="42" t="b">
        <f t="shared" si="55"/>
        <v>0</v>
      </c>
      <c r="H1687" s="42" t="s">
        <v>19</v>
      </c>
    </row>
    <row r="1688" spans="1:8">
      <c r="A1688" s="42">
        <v>1834</v>
      </c>
      <c r="B1688" s="64" t="s">
        <v>2230</v>
      </c>
      <c r="C1688" s="50" t="s">
        <v>19</v>
      </c>
      <c r="D1688" s="66" t="s">
        <v>19</v>
      </c>
      <c r="E1688" s="42" t="s">
        <v>19</v>
      </c>
      <c r="F1688" s="42" t="b">
        <f t="shared" si="54"/>
        <v>1</v>
      </c>
      <c r="G1688" s="42" t="b">
        <f t="shared" si="55"/>
        <v>1</v>
      </c>
    </row>
    <row r="1689" spans="1:8">
      <c r="A1689" s="42">
        <v>1835</v>
      </c>
      <c r="B1689" s="64" t="s">
        <v>637</v>
      </c>
      <c r="C1689" s="50" t="s">
        <v>19</v>
      </c>
      <c r="D1689" s="66" t="s">
        <v>19</v>
      </c>
      <c r="E1689" s="42" t="s">
        <v>19</v>
      </c>
      <c r="F1689" s="42" t="b">
        <f t="shared" si="54"/>
        <v>1</v>
      </c>
      <c r="G1689" s="42" t="b">
        <f t="shared" si="55"/>
        <v>1</v>
      </c>
    </row>
    <row r="1690" spans="1:8">
      <c r="A1690" s="42">
        <v>1836</v>
      </c>
      <c r="B1690" s="64" t="s">
        <v>2231</v>
      </c>
      <c r="C1690" s="50" t="s">
        <v>19</v>
      </c>
      <c r="D1690" s="66" t="s">
        <v>19</v>
      </c>
      <c r="E1690" s="42" t="s">
        <v>19</v>
      </c>
      <c r="F1690" s="42" t="b">
        <f t="shared" si="54"/>
        <v>1</v>
      </c>
      <c r="G1690" s="42" t="b">
        <f t="shared" si="55"/>
        <v>1</v>
      </c>
    </row>
    <row r="1691" spans="1:8">
      <c r="A1691" s="42">
        <v>1837</v>
      </c>
      <c r="B1691" s="64" t="s">
        <v>2232</v>
      </c>
      <c r="C1691" s="50" t="s">
        <v>19</v>
      </c>
      <c r="D1691" s="66" t="s">
        <v>19</v>
      </c>
      <c r="E1691" s="42" t="s">
        <v>19</v>
      </c>
      <c r="F1691" s="42" t="b">
        <f t="shared" ref="F1691:F1754" si="56">C1691=D1691</f>
        <v>1</v>
      </c>
      <c r="G1691" s="42" t="b">
        <f t="shared" ref="G1691:G1754" si="57">D1691=E1691</f>
        <v>1</v>
      </c>
    </row>
    <row r="1692" spans="1:8">
      <c r="A1692" s="42">
        <v>1838</v>
      </c>
      <c r="B1692" s="64" t="s">
        <v>2234</v>
      </c>
      <c r="C1692" s="50" t="s">
        <v>19</v>
      </c>
      <c r="D1692" s="66" t="s">
        <v>19</v>
      </c>
      <c r="E1692" s="42" t="s">
        <v>19</v>
      </c>
      <c r="F1692" s="42" t="b">
        <f t="shared" si="56"/>
        <v>1</v>
      </c>
      <c r="G1692" s="42" t="b">
        <f t="shared" si="57"/>
        <v>1</v>
      </c>
    </row>
    <row r="1693" spans="1:8">
      <c r="A1693" s="42">
        <v>1839</v>
      </c>
      <c r="B1693" s="64" t="s">
        <v>2235</v>
      </c>
      <c r="C1693" s="50" t="s">
        <v>19</v>
      </c>
      <c r="D1693" s="66" t="s">
        <v>19</v>
      </c>
      <c r="E1693" s="42" t="s">
        <v>19</v>
      </c>
      <c r="F1693" s="42" t="b">
        <f t="shared" si="56"/>
        <v>1</v>
      </c>
      <c r="G1693" s="42" t="b">
        <f t="shared" si="57"/>
        <v>1</v>
      </c>
    </row>
    <row r="1694" spans="1:8">
      <c r="A1694" s="42">
        <v>1840</v>
      </c>
      <c r="B1694" s="64" t="s">
        <v>2236</v>
      </c>
      <c r="C1694" s="50" t="s">
        <v>19</v>
      </c>
      <c r="D1694" s="66" t="s">
        <v>19</v>
      </c>
      <c r="E1694" s="42" t="s">
        <v>19</v>
      </c>
      <c r="F1694" s="42" t="b">
        <f t="shared" si="56"/>
        <v>1</v>
      </c>
      <c r="G1694" s="42" t="b">
        <f t="shared" si="57"/>
        <v>1</v>
      </c>
    </row>
    <row r="1695" spans="1:8">
      <c r="A1695" s="42">
        <v>1841</v>
      </c>
      <c r="B1695" s="64" t="s">
        <v>2238</v>
      </c>
      <c r="C1695" s="50" t="s">
        <v>19</v>
      </c>
      <c r="D1695" s="66" t="s">
        <v>19</v>
      </c>
      <c r="E1695" s="42" t="s">
        <v>19</v>
      </c>
      <c r="F1695" s="42" t="b">
        <f t="shared" si="56"/>
        <v>1</v>
      </c>
      <c r="G1695" s="42" t="b">
        <f t="shared" si="57"/>
        <v>1</v>
      </c>
    </row>
    <row r="1696" spans="1:8">
      <c r="A1696" s="42">
        <v>1842</v>
      </c>
      <c r="B1696" s="64" t="s">
        <v>2239</v>
      </c>
      <c r="C1696" s="50" t="s">
        <v>19</v>
      </c>
      <c r="D1696" s="66" t="s">
        <v>19</v>
      </c>
      <c r="E1696" s="42" t="s">
        <v>19</v>
      </c>
      <c r="F1696" s="42" t="b">
        <f t="shared" si="56"/>
        <v>1</v>
      </c>
      <c r="G1696" s="42" t="b">
        <f t="shared" si="57"/>
        <v>1</v>
      </c>
    </row>
    <row r="1697" spans="1:8">
      <c r="A1697" s="42">
        <v>1843</v>
      </c>
      <c r="B1697" s="64" t="s">
        <v>2240</v>
      </c>
      <c r="C1697" s="50" t="s">
        <v>19</v>
      </c>
      <c r="D1697" s="66" t="s">
        <v>19</v>
      </c>
      <c r="E1697" s="42" t="s">
        <v>19</v>
      </c>
      <c r="F1697" s="42" t="b">
        <f t="shared" si="56"/>
        <v>1</v>
      </c>
      <c r="G1697" s="42" t="b">
        <f t="shared" si="57"/>
        <v>1</v>
      </c>
    </row>
    <row r="1698" spans="1:8">
      <c r="A1698" s="42">
        <v>1844</v>
      </c>
      <c r="B1698" s="64" t="s">
        <v>2242</v>
      </c>
      <c r="C1698" s="50" t="s">
        <v>19</v>
      </c>
      <c r="D1698" s="66" t="s">
        <v>19</v>
      </c>
      <c r="E1698" s="42" t="s">
        <v>19</v>
      </c>
      <c r="F1698" s="42" t="b">
        <f t="shared" si="56"/>
        <v>1</v>
      </c>
      <c r="G1698" s="42" t="b">
        <f t="shared" si="57"/>
        <v>1</v>
      </c>
    </row>
    <row r="1699" spans="1:8">
      <c r="A1699" s="42">
        <v>1845</v>
      </c>
      <c r="B1699" s="64" t="s">
        <v>2243</v>
      </c>
      <c r="C1699" s="50" t="s">
        <v>19</v>
      </c>
      <c r="D1699" s="66" t="s">
        <v>19</v>
      </c>
      <c r="E1699" s="42" t="s">
        <v>19</v>
      </c>
      <c r="F1699" s="42" t="b">
        <f t="shared" si="56"/>
        <v>1</v>
      </c>
      <c r="G1699" s="42" t="b">
        <f t="shared" si="57"/>
        <v>1</v>
      </c>
    </row>
    <row r="1700" spans="1:8">
      <c r="A1700" s="42">
        <v>1846</v>
      </c>
      <c r="B1700" s="64" t="s">
        <v>2244</v>
      </c>
      <c r="C1700" s="50" t="s">
        <v>19</v>
      </c>
      <c r="D1700" s="66" t="s">
        <v>19</v>
      </c>
      <c r="E1700" s="42" t="s">
        <v>19</v>
      </c>
      <c r="F1700" s="42" t="b">
        <f t="shared" si="56"/>
        <v>1</v>
      </c>
      <c r="G1700" s="42" t="b">
        <f t="shared" si="57"/>
        <v>1</v>
      </c>
    </row>
    <row r="1701" spans="1:8">
      <c r="A1701" s="42">
        <v>1847</v>
      </c>
      <c r="B1701" s="64" t="s">
        <v>2246</v>
      </c>
      <c r="C1701" s="50" t="s">
        <v>19</v>
      </c>
      <c r="D1701" s="66" t="s">
        <v>19</v>
      </c>
      <c r="E1701" s="42" t="s">
        <v>19</v>
      </c>
      <c r="F1701" s="42" t="b">
        <f t="shared" si="56"/>
        <v>1</v>
      </c>
      <c r="G1701" s="42" t="b">
        <f t="shared" si="57"/>
        <v>1</v>
      </c>
    </row>
    <row r="1702" spans="1:8">
      <c r="A1702" s="42">
        <v>1848</v>
      </c>
      <c r="B1702" s="64" t="s">
        <v>2247</v>
      </c>
      <c r="C1702" s="50" t="s">
        <v>19</v>
      </c>
      <c r="D1702" s="66" t="s">
        <v>19</v>
      </c>
      <c r="E1702" s="42" t="s">
        <v>23</v>
      </c>
      <c r="F1702" s="42" t="b">
        <f t="shared" si="56"/>
        <v>1</v>
      </c>
      <c r="G1702" s="42" t="b">
        <f t="shared" si="57"/>
        <v>0</v>
      </c>
      <c r="H1702" s="42" t="s">
        <v>19</v>
      </c>
    </row>
    <row r="1703" spans="1:8">
      <c r="A1703" s="42">
        <v>1849</v>
      </c>
      <c r="B1703" s="64" t="s">
        <v>2248</v>
      </c>
      <c r="C1703" s="50" t="s">
        <v>19</v>
      </c>
      <c r="D1703" s="66" t="s">
        <v>19</v>
      </c>
      <c r="E1703" s="42" t="s">
        <v>19</v>
      </c>
      <c r="F1703" s="42" t="b">
        <f t="shared" si="56"/>
        <v>1</v>
      </c>
      <c r="G1703" s="42" t="b">
        <f t="shared" si="57"/>
        <v>1</v>
      </c>
    </row>
    <row r="1704" spans="1:8">
      <c r="A1704" s="42">
        <v>1850</v>
      </c>
      <c r="B1704" s="64" t="s">
        <v>2249</v>
      </c>
      <c r="C1704" s="50" t="s">
        <v>19</v>
      </c>
      <c r="D1704" s="66" t="s">
        <v>19</v>
      </c>
      <c r="E1704" s="42" t="s">
        <v>19</v>
      </c>
      <c r="F1704" s="42" t="b">
        <f t="shared" si="56"/>
        <v>1</v>
      </c>
      <c r="G1704" s="42" t="b">
        <f t="shared" si="57"/>
        <v>1</v>
      </c>
    </row>
    <row r="1705" spans="1:8">
      <c r="A1705" s="42">
        <v>1851</v>
      </c>
      <c r="B1705" s="64" t="s">
        <v>2250</v>
      </c>
      <c r="C1705" s="50" t="s">
        <v>19</v>
      </c>
      <c r="D1705" s="66" t="s">
        <v>19</v>
      </c>
      <c r="E1705" s="42" t="s">
        <v>19</v>
      </c>
      <c r="F1705" s="42" t="b">
        <f t="shared" si="56"/>
        <v>1</v>
      </c>
      <c r="G1705" s="42" t="b">
        <f t="shared" si="57"/>
        <v>1</v>
      </c>
    </row>
    <row r="1706" spans="1:8">
      <c r="A1706" s="42">
        <v>1852</v>
      </c>
      <c r="B1706" s="64" t="s">
        <v>2251</v>
      </c>
      <c r="C1706" s="50" t="s">
        <v>19</v>
      </c>
      <c r="D1706" s="66" t="s">
        <v>19</v>
      </c>
      <c r="E1706" s="42" t="s">
        <v>19</v>
      </c>
      <c r="F1706" s="42" t="b">
        <f t="shared" si="56"/>
        <v>1</v>
      </c>
      <c r="G1706" s="42" t="b">
        <f t="shared" si="57"/>
        <v>1</v>
      </c>
    </row>
    <row r="1707" spans="1:8">
      <c r="A1707" s="42">
        <v>1853</v>
      </c>
      <c r="B1707" s="64" t="s">
        <v>2252</v>
      </c>
      <c r="C1707" s="50" t="s">
        <v>19</v>
      </c>
      <c r="D1707" s="66" t="s">
        <v>19</v>
      </c>
      <c r="E1707" s="42" t="s">
        <v>19</v>
      </c>
      <c r="F1707" s="42" t="b">
        <f t="shared" si="56"/>
        <v>1</v>
      </c>
      <c r="G1707" s="42" t="b">
        <f t="shared" si="57"/>
        <v>1</v>
      </c>
    </row>
    <row r="1708" spans="1:8">
      <c r="A1708" s="42">
        <v>1854</v>
      </c>
      <c r="B1708" s="64" t="s">
        <v>2253</v>
      </c>
      <c r="C1708" s="50" t="s">
        <v>19</v>
      </c>
      <c r="D1708" s="66" t="s">
        <v>19</v>
      </c>
      <c r="E1708" s="42" t="s">
        <v>19</v>
      </c>
      <c r="F1708" s="42" t="b">
        <f t="shared" si="56"/>
        <v>1</v>
      </c>
      <c r="G1708" s="42" t="b">
        <f t="shared" si="57"/>
        <v>1</v>
      </c>
    </row>
    <row r="1709" spans="1:8">
      <c r="A1709" s="42">
        <v>1855</v>
      </c>
      <c r="B1709" s="64" t="s">
        <v>2254</v>
      </c>
      <c r="C1709" s="50" t="s">
        <v>19</v>
      </c>
      <c r="D1709" s="66" t="s">
        <v>19</v>
      </c>
      <c r="E1709" s="42" t="s">
        <v>23</v>
      </c>
      <c r="F1709" s="42" t="b">
        <f t="shared" si="56"/>
        <v>1</v>
      </c>
      <c r="G1709" s="42" t="b">
        <f t="shared" si="57"/>
        <v>0</v>
      </c>
      <c r="H1709" s="42" t="s">
        <v>19</v>
      </c>
    </row>
    <row r="1710" spans="1:8">
      <c r="A1710" s="42">
        <v>1856</v>
      </c>
      <c r="B1710" s="64" t="s">
        <v>2255</v>
      </c>
      <c r="C1710" s="50" t="s">
        <v>19</v>
      </c>
      <c r="D1710" s="66" t="s">
        <v>19</v>
      </c>
      <c r="E1710" s="42" t="s">
        <v>19</v>
      </c>
      <c r="F1710" s="42" t="b">
        <f t="shared" si="56"/>
        <v>1</v>
      </c>
      <c r="G1710" s="42" t="b">
        <f t="shared" si="57"/>
        <v>1</v>
      </c>
    </row>
    <row r="1711" spans="1:8">
      <c r="A1711" s="42">
        <v>1857</v>
      </c>
      <c r="B1711" s="64" t="s">
        <v>2256</v>
      </c>
      <c r="C1711" s="50" t="s">
        <v>19</v>
      </c>
      <c r="D1711" s="66" t="s">
        <v>19</v>
      </c>
      <c r="E1711" s="42" t="s">
        <v>19</v>
      </c>
      <c r="F1711" s="42" t="b">
        <f t="shared" si="56"/>
        <v>1</v>
      </c>
      <c r="G1711" s="42" t="b">
        <f t="shared" si="57"/>
        <v>1</v>
      </c>
    </row>
    <row r="1712" spans="1:8">
      <c r="A1712" s="42">
        <v>1858</v>
      </c>
      <c r="B1712" s="64" t="s">
        <v>2257</v>
      </c>
      <c r="C1712" s="50" t="s">
        <v>19</v>
      </c>
      <c r="D1712" s="66" t="s">
        <v>19</v>
      </c>
      <c r="E1712" s="42" t="s">
        <v>19</v>
      </c>
      <c r="F1712" s="42" t="b">
        <f t="shared" si="56"/>
        <v>1</v>
      </c>
      <c r="G1712" s="42" t="b">
        <f t="shared" si="57"/>
        <v>1</v>
      </c>
    </row>
    <row r="1713" spans="1:7">
      <c r="A1713" s="42">
        <v>1859</v>
      </c>
      <c r="B1713" s="64" t="s">
        <v>2258</v>
      </c>
      <c r="C1713" s="50" t="s">
        <v>23</v>
      </c>
      <c r="D1713" s="66" t="s">
        <v>19</v>
      </c>
      <c r="E1713" s="42" t="s">
        <v>19</v>
      </c>
      <c r="F1713" s="42" t="b">
        <f t="shared" si="56"/>
        <v>0</v>
      </c>
      <c r="G1713" s="42" t="b">
        <f t="shared" si="57"/>
        <v>1</v>
      </c>
    </row>
    <row r="1714" spans="1:7">
      <c r="A1714" s="42">
        <v>1860</v>
      </c>
      <c r="B1714" s="64" t="s">
        <v>2259</v>
      </c>
      <c r="C1714" s="50" t="s">
        <v>19</v>
      </c>
      <c r="D1714" s="66" t="s">
        <v>19</v>
      </c>
      <c r="E1714" s="42" t="s">
        <v>19</v>
      </c>
      <c r="F1714" s="42" t="b">
        <f t="shared" si="56"/>
        <v>1</v>
      </c>
      <c r="G1714" s="42" t="b">
        <f t="shared" si="57"/>
        <v>1</v>
      </c>
    </row>
    <row r="1715" spans="1:7">
      <c r="A1715" s="42">
        <v>1861</v>
      </c>
      <c r="B1715" s="64" t="s">
        <v>2262</v>
      </c>
      <c r="C1715" s="50" t="s">
        <v>19</v>
      </c>
      <c r="D1715" s="66" t="s">
        <v>19</v>
      </c>
      <c r="E1715" s="42" t="s">
        <v>19</v>
      </c>
      <c r="F1715" s="42" t="b">
        <f t="shared" si="56"/>
        <v>1</v>
      </c>
      <c r="G1715" s="42" t="b">
        <f t="shared" si="57"/>
        <v>1</v>
      </c>
    </row>
    <row r="1716" spans="1:7">
      <c r="A1716" s="42">
        <v>1862</v>
      </c>
      <c r="B1716" s="64" t="s">
        <v>2263</v>
      </c>
      <c r="C1716" s="50" t="s">
        <v>19</v>
      </c>
      <c r="D1716" s="66" t="s">
        <v>19</v>
      </c>
      <c r="E1716" s="42" t="s">
        <v>19</v>
      </c>
      <c r="F1716" s="42" t="b">
        <f t="shared" si="56"/>
        <v>1</v>
      </c>
      <c r="G1716" s="42" t="b">
        <f t="shared" si="57"/>
        <v>1</v>
      </c>
    </row>
    <row r="1717" spans="1:7">
      <c r="A1717" s="42">
        <v>1863</v>
      </c>
      <c r="B1717" s="64" t="s">
        <v>2265</v>
      </c>
      <c r="C1717" s="50" t="s">
        <v>19</v>
      </c>
      <c r="D1717" s="66" t="s">
        <v>19</v>
      </c>
      <c r="E1717" s="42" t="s">
        <v>19</v>
      </c>
      <c r="F1717" s="42" t="b">
        <f t="shared" si="56"/>
        <v>1</v>
      </c>
      <c r="G1717" s="42" t="b">
        <f t="shared" si="57"/>
        <v>1</v>
      </c>
    </row>
    <row r="1718" spans="1:7">
      <c r="A1718" s="42">
        <v>1864</v>
      </c>
      <c r="B1718" s="64" t="s">
        <v>2266</v>
      </c>
      <c r="C1718" s="50" t="s">
        <v>19</v>
      </c>
      <c r="D1718" s="66" t="s">
        <v>19</v>
      </c>
      <c r="E1718" s="42" t="s">
        <v>19</v>
      </c>
      <c r="F1718" s="42" t="b">
        <f t="shared" si="56"/>
        <v>1</v>
      </c>
      <c r="G1718" s="42" t="b">
        <f t="shared" si="57"/>
        <v>1</v>
      </c>
    </row>
    <row r="1719" spans="1:7">
      <c r="A1719" s="42">
        <v>1865</v>
      </c>
      <c r="B1719" s="64" t="s">
        <v>2268</v>
      </c>
      <c r="C1719" s="50" t="s">
        <v>19</v>
      </c>
      <c r="D1719" s="66" t="s">
        <v>19</v>
      </c>
      <c r="E1719" s="42" t="s">
        <v>19</v>
      </c>
      <c r="F1719" s="42" t="b">
        <f t="shared" si="56"/>
        <v>1</v>
      </c>
      <c r="G1719" s="42" t="b">
        <f t="shared" si="57"/>
        <v>1</v>
      </c>
    </row>
    <row r="1720" spans="1:7">
      <c r="A1720" s="42">
        <v>1866</v>
      </c>
      <c r="B1720" s="64" t="s">
        <v>2270</v>
      </c>
      <c r="C1720" s="50" t="s">
        <v>19</v>
      </c>
      <c r="D1720" s="66" t="s">
        <v>19</v>
      </c>
      <c r="E1720" s="42" t="s">
        <v>19</v>
      </c>
      <c r="F1720" s="42" t="b">
        <f t="shared" si="56"/>
        <v>1</v>
      </c>
      <c r="G1720" s="42" t="b">
        <f t="shared" si="57"/>
        <v>1</v>
      </c>
    </row>
    <row r="1721" spans="1:7">
      <c r="A1721" s="42">
        <v>1867</v>
      </c>
      <c r="B1721" s="64" t="s">
        <v>2272</v>
      </c>
      <c r="C1721" s="50" t="s">
        <v>19</v>
      </c>
      <c r="D1721" s="66" t="s">
        <v>19</v>
      </c>
      <c r="E1721" s="42" t="s">
        <v>19</v>
      </c>
      <c r="F1721" s="42" t="b">
        <f t="shared" si="56"/>
        <v>1</v>
      </c>
      <c r="G1721" s="42" t="b">
        <f t="shared" si="57"/>
        <v>1</v>
      </c>
    </row>
    <row r="1722" spans="1:7">
      <c r="A1722" s="42">
        <v>1868</v>
      </c>
      <c r="B1722" s="64" t="s">
        <v>2273</v>
      </c>
      <c r="C1722" s="50" t="s">
        <v>19</v>
      </c>
      <c r="D1722" s="66" t="s">
        <v>19</v>
      </c>
      <c r="E1722" s="42" t="s">
        <v>19</v>
      </c>
      <c r="F1722" s="42" t="b">
        <f t="shared" si="56"/>
        <v>1</v>
      </c>
      <c r="G1722" s="42" t="b">
        <f t="shared" si="57"/>
        <v>1</v>
      </c>
    </row>
    <row r="1723" spans="1:7">
      <c r="A1723" s="42">
        <v>1869</v>
      </c>
      <c r="B1723" s="64" t="s">
        <v>2274</v>
      </c>
      <c r="C1723" s="50" t="s">
        <v>19</v>
      </c>
      <c r="D1723" s="66" t="s">
        <v>19</v>
      </c>
      <c r="E1723" s="42" t="s">
        <v>19</v>
      </c>
      <c r="F1723" s="42" t="b">
        <f t="shared" si="56"/>
        <v>1</v>
      </c>
      <c r="G1723" s="42" t="b">
        <f t="shared" si="57"/>
        <v>1</v>
      </c>
    </row>
    <row r="1724" spans="1:7">
      <c r="A1724" s="42">
        <v>1870</v>
      </c>
      <c r="B1724" s="64" t="s">
        <v>2275</v>
      </c>
      <c r="C1724" s="50" t="s">
        <v>19</v>
      </c>
      <c r="D1724" s="66" t="s">
        <v>19</v>
      </c>
      <c r="E1724" s="42" t="s">
        <v>19</v>
      </c>
      <c r="F1724" s="42" t="b">
        <f t="shared" si="56"/>
        <v>1</v>
      </c>
      <c r="G1724" s="42" t="b">
        <f t="shared" si="57"/>
        <v>1</v>
      </c>
    </row>
    <row r="1725" spans="1:7">
      <c r="A1725" s="42">
        <v>1871</v>
      </c>
      <c r="B1725" s="64" t="s">
        <v>2278</v>
      </c>
      <c r="C1725" s="50" t="s">
        <v>19</v>
      </c>
      <c r="D1725" s="66" t="s">
        <v>19</v>
      </c>
      <c r="E1725" s="42" t="s">
        <v>19</v>
      </c>
      <c r="F1725" s="42" t="b">
        <f t="shared" si="56"/>
        <v>1</v>
      </c>
      <c r="G1725" s="42" t="b">
        <f t="shared" si="57"/>
        <v>1</v>
      </c>
    </row>
    <row r="1726" spans="1:7">
      <c r="A1726" s="42">
        <v>1872</v>
      </c>
      <c r="B1726" s="64" t="s">
        <v>2279</v>
      </c>
      <c r="C1726" s="50" t="s">
        <v>19</v>
      </c>
      <c r="D1726" s="66" t="s">
        <v>19</v>
      </c>
      <c r="E1726" s="42" t="s">
        <v>19</v>
      </c>
      <c r="F1726" s="42" t="b">
        <f t="shared" si="56"/>
        <v>1</v>
      </c>
      <c r="G1726" s="42" t="b">
        <f t="shared" si="57"/>
        <v>1</v>
      </c>
    </row>
    <row r="1727" spans="1:7">
      <c r="A1727" s="42">
        <v>1873</v>
      </c>
      <c r="B1727" s="64" t="s">
        <v>2281</v>
      </c>
      <c r="C1727" s="50" t="s">
        <v>1714</v>
      </c>
      <c r="D1727" s="66" t="s">
        <v>19</v>
      </c>
      <c r="E1727" s="42" t="s">
        <v>19</v>
      </c>
      <c r="F1727" s="42" t="b">
        <f t="shared" si="56"/>
        <v>0</v>
      </c>
      <c r="G1727" s="42" t="b">
        <f t="shared" si="57"/>
        <v>1</v>
      </c>
    </row>
    <row r="1728" spans="1:7">
      <c r="A1728" s="42">
        <v>1874</v>
      </c>
      <c r="B1728" s="64" t="s">
        <v>2282</v>
      </c>
      <c r="C1728" s="50" t="s">
        <v>19</v>
      </c>
      <c r="D1728" s="66" t="s">
        <v>19</v>
      </c>
      <c r="E1728" s="42" t="s">
        <v>19</v>
      </c>
      <c r="F1728" s="42" t="b">
        <f t="shared" si="56"/>
        <v>1</v>
      </c>
      <c r="G1728" s="42" t="b">
        <f t="shared" si="57"/>
        <v>1</v>
      </c>
    </row>
    <row r="1729" spans="1:8">
      <c r="A1729" s="42">
        <v>1875</v>
      </c>
      <c r="B1729" s="64" t="s">
        <v>2283</v>
      </c>
      <c r="C1729" s="50" t="s">
        <v>19</v>
      </c>
      <c r="D1729" s="66" t="s">
        <v>19</v>
      </c>
      <c r="E1729" s="42" t="s">
        <v>19</v>
      </c>
      <c r="F1729" s="42" t="b">
        <f t="shared" si="56"/>
        <v>1</v>
      </c>
      <c r="G1729" s="42" t="b">
        <f t="shared" si="57"/>
        <v>1</v>
      </c>
    </row>
    <row r="1730" spans="1:8">
      <c r="A1730" s="42">
        <v>1876</v>
      </c>
      <c r="B1730" s="64" t="s">
        <v>2284</v>
      </c>
      <c r="C1730" s="50" t="s">
        <v>1714</v>
      </c>
      <c r="D1730" s="66" t="s">
        <v>19</v>
      </c>
      <c r="E1730" s="42" t="s">
        <v>23</v>
      </c>
      <c r="F1730" s="42" t="b">
        <f t="shared" si="56"/>
        <v>0</v>
      </c>
      <c r="G1730" s="42" t="b">
        <f t="shared" si="57"/>
        <v>0</v>
      </c>
      <c r="H1730" s="42" t="s">
        <v>19</v>
      </c>
    </row>
    <row r="1731" spans="1:8">
      <c r="A1731" s="42">
        <v>1877</v>
      </c>
      <c r="B1731" s="64" t="s">
        <v>2286</v>
      </c>
      <c r="C1731" s="50" t="s">
        <v>19</v>
      </c>
      <c r="D1731" s="66" t="s">
        <v>19</v>
      </c>
      <c r="E1731" s="42" t="s">
        <v>19</v>
      </c>
      <c r="F1731" s="42" t="b">
        <f t="shared" si="56"/>
        <v>1</v>
      </c>
      <c r="G1731" s="42" t="b">
        <f t="shared" si="57"/>
        <v>1</v>
      </c>
    </row>
    <row r="1732" spans="1:8">
      <c r="A1732" s="42">
        <v>1878</v>
      </c>
      <c r="B1732" s="64" t="s">
        <v>2288</v>
      </c>
      <c r="C1732" s="50" t="s">
        <v>19</v>
      </c>
      <c r="D1732" s="66" t="s">
        <v>19</v>
      </c>
      <c r="E1732" s="42" t="s">
        <v>19</v>
      </c>
      <c r="F1732" s="42" t="b">
        <f t="shared" si="56"/>
        <v>1</v>
      </c>
      <c r="G1732" s="42" t="b">
        <f t="shared" si="57"/>
        <v>1</v>
      </c>
    </row>
    <row r="1733" spans="1:8">
      <c r="A1733" s="42">
        <v>1879</v>
      </c>
      <c r="B1733" s="64" t="s">
        <v>2289</v>
      </c>
      <c r="C1733" s="50" t="s">
        <v>1714</v>
      </c>
      <c r="D1733" s="66" t="s">
        <v>19</v>
      </c>
      <c r="E1733" s="42" t="s">
        <v>23</v>
      </c>
      <c r="F1733" s="42" t="b">
        <f t="shared" si="56"/>
        <v>0</v>
      </c>
      <c r="G1733" s="42" t="b">
        <f t="shared" si="57"/>
        <v>0</v>
      </c>
      <c r="H1733" s="42" t="s">
        <v>19</v>
      </c>
    </row>
    <row r="1734" spans="1:8">
      <c r="A1734" s="42">
        <v>1880</v>
      </c>
      <c r="B1734" s="64" t="s">
        <v>2291</v>
      </c>
      <c r="C1734" s="50" t="s">
        <v>19</v>
      </c>
      <c r="D1734" s="66" t="s">
        <v>19</v>
      </c>
      <c r="E1734" s="42" t="s">
        <v>19</v>
      </c>
      <c r="F1734" s="42" t="b">
        <f t="shared" si="56"/>
        <v>1</v>
      </c>
      <c r="G1734" s="42" t="b">
        <f t="shared" si="57"/>
        <v>1</v>
      </c>
    </row>
    <row r="1735" spans="1:8">
      <c r="A1735" s="42">
        <v>1881</v>
      </c>
      <c r="B1735" s="64" t="s">
        <v>2292</v>
      </c>
      <c r="C1735" s="50" t="s">
        <v>19</v>
      </c>
      <c r="D1735" s="66" t="s">
        <v>19</v>
      </c>
      <c r="E1735" s="42" t="s">
        <v>19</v>
      </c>
      <c r="F1735" s="42" t="b">
        <f t="shared" si="56"/>
        <v>1</v>
      </c>
      <c r="G1735" s="42" t="b">
        <f t="shared" si="57"/>
        <v>1</v>
      </c>
    </row>
    <row r="1736" spans="1:8">
      <c r="A1736" s="42">
        <v>1882</v>
      </c>
      <c r="B1736" s="64" t="s">
        <v>2293</v>
      </c>
      <c r="C1736" s="50" t="s">
        <v>19</v>
      </c>
      <c r="D1736" s="66" t="s">
        <v>19</v>
      </c>
      <c r="E1736" s="42" t="s">
        <v>19</v>
      </c>
      <c r="F1736" s="42" t="b">
        <f t="shared" si="56"/>
        <v>1</v>
      </c>
      <c r="G1736" s="42" t="b">
        <f t="shared" si="57"/>
        <v>1</v>
      </c>
    </row>
    <row r="1737" spans="1:8">
      <c r="A1737" s="42">
        <v>1883</v>
      </c>
      <c r="B1737" s="64" t="s">
        <v>2294</v>
      </c>
      <c r="C1737" s="50" t="s">
        <v>19</v>
      </c>
      <c r="D1737" s="66" t="s">
        <v>19</v>
      </c>
      <c r="E1737" s="42" t="s">
        <v>19</v>
      </c>
      <c r="F1737" s="42" t="b">
        <f t="shared" si="56"/>
        <v>1</v>
      </c>
      <c r="G1737" s="42" t="b">
        <f t="shared" si="57"/>
        <v>1</v>
      </c>
    </row>
    <row r="1738" spans="1:8">
      <c r="A1738" s="42">
        <v>1884</v>
      </c>
      <c r="B1738" s="64" t="s">
        <v>2296</v>
      </c>
      <c r="C1738" s="50" t="s">
        <v>1714</v>
      </c>
      <c r="D1738" s="66" t="s">
        <v>19</v>
      </c>
      <c r="E1738" s="42" t="s">
        <v>19</v>
      </c>
      <c r="F1738" s="42" t="b">
        <f t="shared" si="56"/>
        <v>0</v>
      </c>
      <c r="G1738" s="42" t="b">
        <f t="shared" si="57"/>
        <v>1</v>
      </c>
    </row>
    <row r="1739" spans="1:8">
      <c r="A1739" s="42">
        <v>1885</v>
      </c>
      <c r="B1739" s="64" t="s">
        <v>2298</v>
      </c>
      <c r="C1739" s="50" t="s">
        <v>19</v>
      </c>
      <c r="D1739" s="66" t="s">
        <v>19</v>
      </c>
      <c r="E1739" s="42" t="s">
        <v>19</v>
      </c>
      <c r="F1739" s="42" t="b">
        <f t="shared" si="56"/>
        <v>1</v>
      </c>
      <c r="G1739" s="42" t="b">
        <f t="shared" si="57"/>
        <v>1</v>
      </c>
    </row>
    <row r="1740" spans="1:8">
      <c r="A1740" s="42">
        <v>1886</v>
      </c>
      <c r="B1740" s="64" t="s">
        <v>2299</v>
      </c>
      <c r="C1740" s="50" t="s">
        <v>19</v>
      </c>
      <c r="D1740" s="66" t="s">
        <v>19</v>
      </c>
      <c r="E1740" s="42" t="s">
        <v>19</v>
      </c>
      <c r="F1740" s="42" t="b">
        <f t="shared" si="56"/>
        <v>1</v>
      </c>
      <c r="G1740" s="42" t="b">
        <f t="shared" si="57"/>
        <v>1</v>
      </c>
    </row>
    <row r="1741" spans="1:8">
      <c r="A1741" s="42">
        <v>1887</v>
      </c>
      <c r="B1741" s="64" t="s">
        <v>2300</v>
      </c>
      <c r="C1741" s="50" t="s">
        <v>19</v>
      </c>
      <c r="D1741" s="66" t="s">
        <v>19</v>
      </c>
      <c r="E1741" s="42" t="s">
        <v>19</v>
      </c>
      <c r="F1741" s="42" t="b">
        <f t="shared" si="56"/>
        <v>1</v>
      </c>
      <c r="G1741" s="42" t="b">
        <f t="shared" si="57"/>
        <v>1</v>
      </c>
    </row>
    <row r="1742" spans="1:8">
      <c r="A1742" s="42">
        <v>1888</v>
      </c>
      <c r="B1742" s="64" t="s">
        <v>2301</v>
      </c>
      <c r="C1742" s="50" t="s">
        <v>19</v>
      </c>
      <c r="D1742" s="66" t="s">
        <v>19</v>
      </c>
      <c r="E1742" s="42" t="s">
        <v>19</v>
      </c>
      <c r="F1742" s="42" t="b">
        <f t="shared" si="56"/>
        <v>1</v>
      </c>
      <c r="G1742" s="42" t="b">
        <f t="shared" si="57"/>
        <v>1</v>
      </c>
    </row>
    <row r="1743" spans="1:8">
      <c r="A1743" s="42">
        <v>1889</v>
      </c>
      <c r="B1743" s="64" t="s">
        <v>2303</v>
      </c>
      <c r="C1743" s="50" t="s">
        <v>19</v>
      </c>
      <c r="D1743" s="66" t="s">
        <v>19</v>
      </c>
      <c r="E1743" s="42" t="s">
        <v>19</v>
      </c>
      <c r="F1743" s="42" t="b">
        <f t="shared" si="56"/>
        <v>1</v>
      </c>
      <c r="G1743" s="42" t="b">
        <f t="shared" si="57"/>
        <v>1</v>
      </c>
    </row>
    <row r="1744" spans="1:8">
      <c r="A1744" s="42">
        <v>1890</v>
      </c>
      <c r="B1744" s="64" t="s">
        <v>2304</v>
      </c>
      <c r="C1744" s="50" t="s">
        <v>23</v>
      </c>
      <c r="D1744" s="66" t="s">
        <v>23</v>
      </c>
      <c r="E1744" s="42" t="s">
        <v>23</v>
      </c>
      <c r="F1744" s="42" t="b">
        <f t="shared" si="56"/>
        <v>1</v>
      </c>
      <c r="G1744" s="42" t="b">
        <f t="shared" si="57"/>
        <v>1</v>
      </c>
      <c r="H1744" s="42" t="s">
        <v>23</v>
      </c>
    </row>
    <row r="1745" spans="1:7">
      <c r="A1745" s="42">
        <v>1891</v>
      </c>
      <c r="B1745" s="64" t="s">
        <v>2307</v>
      </c>
      <c r="C1745" s="50" t="s">
        <v>19</v>
      </c>
      <c r="D1745" s="66" t="s">
        <v>19</v>
      </c>
      <c r="E1745" s="42" t="s">
        <v>19</v>
      </c>
      <c r="F1745" s="42" t="b">
        <f t="shared" si="56"/>
        <v>1</v>
      </c>
      <c r="G1745" s="42" t="b">
        <f t="shared" si="57"/>
        <v>1</v>
      </c>
    </row>
    <row r="1746" spans="1:7">
      <c r="A1746" s="42">
        <v>1892</v>
      </c>
      <c r="B1746" s="64" t="s">
        <v>2308</v>
      </c>
      <c r="C1746" s="50" t="s">
        <v>19</v>
      </c>
      <c r="D1746" s="66" t="s">
        <v>19</v>
      </c>
      <c r="E1746" s="42" t="s">
        <v>19</v>
      </c>
      <c r="F1746" s="42" t="b">
        <f t="shared" si="56"/>
        <v>1</v>
      </c>
      <c r="G1746" s="42" t="b">
        <f t="shared" si="57"/>
        <v>1</v>
      </c>
    </row>
    <row r="1747" spans="1:7">
      <c r="A1747" s="42">
        <v>1893</v>
      </c>
      <c r="B1747" s="64" t="s">
        <v>2309</v>
      </c>
      <c r="C1747" s="50" t="s">
        <v>19</v>
      </c>
      <c r="D1747" s="66" t="s">
        <v>19</v>
      </c>
      <c r="E1747" s="42" t="s">
        <v>19</v>
      </c>
      <c r="F1747" s="42" t="b">
        <f t="shared" si="56"/>
        <v>1</v>
      </c>
      <c r="G1747" s="42" t="b">
        <f t="shared" si="57"/>
        <v>1</v>
      </c>
    </row>
    <row r="1748" spans="1:7">
      <c r="A1748" s="42">
        <v>1894</v>
      </c>
      <c r="B1748" s="64" t="s">
        <v>2310</v>
      </c>
      <c r="C1748" s="50" t="s">
        <v>19</v>
      </c>
      <c r="D1748" s="66" t="s">
        <v>19</v>
      </c>
      <c r="E1748" s="42" t="s">
        <v>19</v>
      </c>
      <c r="F1748" s="42" t="b">
        <f t="shared" si="56"/>
        <v>1</v>
      </c>
      <c r="G1748" s="42" t="b">
        <f t="shared" si="57"/>
        <v>1</v>
      </c>
    </row>
    <row r="1749" spans="1:7">
      <c r="A1749" s="42">
        <v>1895</v>
      </c>
      <c r="B1749" s="64" t="s">
        <v>2311</v>
      </c>
      <c r="C1749" s="50" t="s">
        <v>19</v>
      </c>
      <c r="D1749" s="66" t="s">
        <v>19</v>
      </c>
      <c r="E1749" s="42" t="s">
        <v>19</v>
      </c>
      <c r="F1749" s="42" t="b">
        <f t="shared" si="56"/>
        <v>1</v>
      </c>
      <c r="G1749" s="42" t="b">
        <f t="shared" si="57"/>
        <v>1</v>
      </c>
    </row>
    <row r="1750" spans="1:7">
      <c r="A1750" s="42">
        <v>1896</v>
      </c>
      <c r="B1750" s="64" t="s">
        <v>2312</v>
      </c>
      <c r="C1750" s="50" t="s">
        <v>19</v>
      </c>
      <c r="D1750" s="66" t="s">
        <v>19</v>
      </c>
      <c r="E1750" s="42" t="s">
        <v>19</v>
      </c>
      <c r="F1750" s="42" t="b">
        <f t="shared" si="56"/>
        <v>1</v>
      </c>
      <c r="G1750" s="42" t="b">
        <f t="shared" si="57"/>
        <v>1</v>
      </c>
    </row>
    <row r="1751" spans="1:7">
      <c r="A1751" s="42">
        <v>1897</v>
      </c>
      <c r="B1751" s="64" t="s">
        <v>2313</v>
      </c>
      <c r="C1751" s="50" t="s">
        <v>19</v>
      </c>
      <c r="D1751" s="66" t="s">
        <v>19</v>
      </c>
      <c r="E1751" s="42" t="s">
        <v>19</v>
      </c>
      <c r="F1751" s="42" t="b">
        <f t="shared" si="56"/>
        <v>1</v>
      </c>
      <c r="G1751" s="42" t="b">
        <f t="shared" si="57"/>
        <v>1</v>
      </c>
    </row>
    <row r="1752" spans="1:7">
      <c r="A1752" s="42">
        <v>1898</v>
      </c>
      <c r="B1752" s="64" t="s">
        <v>2314</v>
      </c>
      <c r="C1752" s="50" t="s">
        <v>19</v>
      </c>
      <c r="D1752" s="66" t="s">
        <v>19</v>
      </c>
      <c r="E1752" s="42" t="s">
        <v>19</v>
      </c>
      <c r="F1752" s="42" t="b">
        <f t="shared" si="56"/>
        <v>1</v>
      </c>
      <c r="G1752" s="42" t="b">
        <f t="shared" si="57"/>
        <v>1</v>
      </c>
    </row>
    <row r="1753" spans="1:7">
      <c r="A1753" s="42">
        <v>1899</v>
      </c>
      <c r="B1753" s="64" t="s">
        <v>2315</v>
      </c>
      <c r="C1753" s="50" t="s">
        <v>19</v>
      </c>
      <c r="D1753" s="66" t="s">
        <v>19</v>
      </c>
      <c r="E1753" s="42" t="s">
        <v>19</v>
      </c>
      <c r="F1753" s="42" t="b">
        <f t="shared" si="56"/>
        <v>1</v>
      </c>
      <c r="G1753" s="42" t="b">
        <f t="shared" si="57"/>
        <v>1</v>
      </c>
    </row>
    <row r="1754" spans="1:7">
      <c r="A1754" s="42">
        <v>1900</v>
      </c>
      <c r="B1754" s="64" t="s">
        <v>2316</v>
      </c>
      <c r="C1754" s="50" t="s">
        <v>19</v>
      </c>
      <c r="D1754" s="66" t="s">
        <v>19</v>
      </c>
      <c r="E1754" s="42" t="s">
        <v>19</v>
      </c>
      <c r="F1754" s="42" t="b">
        <f t="shared" si="56"/>
        <v>1</v>
      </c>
      <c r="G1754" s="42" t="b">
        <f t="shared" si="57"/>
        <v>1</v>
      </c>
    </row>
    <row r="1755" spans="1:7">
      <c r="A1755" s="42">
        <v>1901</v>
      </c>
      <c r="B1755" s="64" t="s">
        <v>2317</v>
      </c>
      <c r="C1755" s="50" t="s">
        <v>19</v>
      </c>
      <c r="D1755" s="66" t="s">
        <v>19</v>
      </c>
      <c r="E1755" s="42" t="s">
        <v>19</v>
      </c>
      <c r="F1755" s="42" t="b">
        <f t="shared" ref="F1755:F1816" si="58">C1755=D1755</f>
        <v>1</v>
      </c>
      <c r="G1755" s="42" t="b">
        <f t="shared" ref="G1755:G1816" si="59">D1755=E1755</f>
        <v>1</v>
      </c>
    </row>
    <row r="1756" spans="1:7">
      <c r="A1756" s="42">
        <v>1902</v>
      </c>
      <c r="B1756" s="64" t="s">
        <v>2318</v>
      </c>
      <c r="C1756" s="50" t="s">
        <v>19</v>
      </c>
      <c r="D1756" s="66" t="s">
        <v>19</v>
      </c>
      <c r="E1756" s="42" t="s">
        <v>19</v>
      </c>
      <c r="F1756" s="42" t="b">
        <f t="shared" si="58"/>
        <v>1</v>
      </c>
      <c r="G1756" s="42" t="b">
        <f t="shared" si="59"/>
        <v>1</v>
      </c>
    </row>
    <row r="1757" spans="1:7">
      <c r="A1757" s="42">
        <v>1903</v>
      </c>
      <c r="B1757" s="64" t="s">
        <v>2319</v>
      </c>
      <c r="C1757" s="50" t="s">
        <v>19</v>
      </c>
      <c r="D1757" s="66" t="s">
        <v>19</v>
      </c>
      <c r="E1757" s="42" t="s">
        <v>19</v>
      </c>
      <c r="F1757" s="42" t="b">
        <f t="shared" si="58"/>
        <v>1</v>
      </c>
      <c r="G1757" s="42" t="b">
        <f t="shared" si="59"/>
        <v>1</v>
      </c>
    </row>
    <row r="1758" spans="1:7">
      <c r="A1758" s="42">
        <v>1904</v>
      </c>
      <c r="B1758" s="64" t="s">
        <v>2320</v>
      </c>
      <c r="C1758" s="50" t="s">
        <v>19</v>
      </c>
      <c r="D1758" s="66" t="s">
        <v>19</v>
      </c>
      <c r="E1758" s="42" t="s">
        <v>19</v>
      </c>
      <c r="F1758" s="42" t="b">
        <f t="shared" si="58"/>
        <v>1</v>
      </c>
      <c r="G1758" s="42" t="b">
        <f t="shared" si="59"/>
        <v>1</v>
      </c>
    </row>
    <row r="1759" spans="1:7">
      <c r="A1759" s="42">
        <v>1905</v>
      </c>
      <c r="B1759" s="64" t="s">
        <v>2321</v>
      </c>
      <c r="C1759" s="50" t="s">
        <v>19</v>
      </c>
      <c r="D1759" s="66" t="s">
        <v>19</v>
      </c>
      <c r="E1759" s="42" t="s">
        <v>19</v>
      </c>
      <c r="F1759" s="42" t="b">
        <f t="shared" si="58"/>
        <v>1</v>
      </c>
      <c r="G1759" s="42" t="b">
        <f t="shared" si="59"/>
        <v>1</v>
      </c>
    </row>
    <row r="1760" spans="1:7">
      <c r="A1760" s="42">
        <v>1906</v>
      </c>
      <c r="B1760" s="64" t="s">
        <v>2322</v>
      </c>
      <c r="C1760" s="50" t="s">
        <v>19</v>
      </c>
      <c r="D1760" s="66" t="s">
        <v>19</v>
      </c>
      <c r="E1760" s="42" t="s">
        <v>19</v>
      </c>
      <c r="F1760" s="42" t="b">
        <f t="shared" si="58"/>
        <v>1</v>
      </c>
      <c r="G1760" s="42" t="b">
        <f t="shared" si="59"/>
        <v>1</v>
      </c>
    </row>
    <row r="1761" spans="1:8">
      <c r="A1761" s="42">
        <v>1907</v>
      </c>
      <c r="B1761" s="64" t="s">
        <v>2323</v>
      </c>
      <c r="C1761" s="50" t="s">
        <v>19</v>
      </c>
      <c r="D1761" s="66" t="s">
        <v>19</v>
      </c>
      <c r="E1761" s="42" t="s">
        <v>19</v>
      </c>
      <c r="F1761" s="42" t="b">
        <f t="shared" si="58"/>
        <v>1</v>
      </c>
      <c r="G1761" s="42" t="b">
        <f t="shared" si="59"/>
        <v>1</v>
      </c>
    </row>
    <row r="1762" spans="1:8">
      <c r="A1762" s="42">
        <v>1908</v>
      </c>
      <c r="B1762" s="64" t="s">
        <v>2324</v>
      </c>
      <c r="C1762" s="50" t="s">
        <v>19</v>
      </c>
      <c r="D1762" s="66" t="s">
        <v>23</v>
      </c>
      <c r="E1762" s="42" t="s">
        <v>23</v>
      </c>
      <c r="F1762" s="42" t="b">
        <f t="shared" si="58"/>
        <v>0</v>
      </c>
      <c r="G1762" s="42" t="b">
        <f t="shared" si="59"/>
        <v>1</v>
      </c>
      <c r="H1762" s="42" t="s">
        <v>19</v>
      </c>
    </row>
    <row r="1763" spans="1:8">
      <c r="A1763" s="42">
        <v>1909</v>
      </c>
      <c r="B1763" s="64" t="s">
        <v>2325</v>
      </c>
      <c r="C1763" s="50" t="s">
        <v>19</v>
      </c>
      <c r="D1763" s="66" t="s">
        <v>19</v>
      </c>
      <c r="E1763" s="42" t="s">
        <v>19</v>
      </c>
      <c r="F1763" s="42" t="b">
        <f t="shared" si="58"/>
        <v>1</v>
      </c>
      <c r="G1763" s="42" t="b">
        <f t="shared" si="59"/>
        <v>1</v>
      </c>
    </row>
    <row r="1764" spans="1:8">
      <c r="A1764" s="42">
        <v>1910</v>
      </c>
      <c r="B1764" s="64" t="s">
        <v>2326</v>
      </c>
      <c r="C1764" s="50" t="s">
        <v>19</v>
      </c>
      <c r="D1764" s="66" t="s">
        <v>19</v>
      </c>
      <c r="E1764" s="42" t="s">
        <v>19</v>
      </c>
      <c r="F1764" s="42" t="b">
        <f t="shared" si="58"/>
        <v>1</v>
      </c>
      <c r="G1764" s="42" t="b">
        <f t="shared" si="59"/>
        <v>1</v>
      </c>
    </row>
    <row r="1765" spans="1:8">
      <c r="A1765" s="42">
        <v>1911</v>
      </c>
      <c r="B1765" s="64" t="s">
        <v>2327</v>
      </c>
      <c r="C1765" s="50" t="s">
        <v>19</v>
      </c>
      <c r="D1765" s="66" t="s">
        <v>19</v>
      </c>
      <c r="E1765" s="42" t="s">
        <v>19</v>
      </c>
      <c r="F1765" s="42" t="b">
        <f t="shared" si="58"/>
        <v>1</v>
      </c>
      <c r="G1765" s="42" t="b">
        <f t="shared" si="59"/>
        <v>1</v>
      </c>
    </row>
    <row r="1766" spans="1:8">
      <c r="A1766" s="42">
        <v>1912</v>
      </c>
      <c r="B1766" s="64" t="s">
        <v>2328</v>
      </c>
      <c r="C1766" s="50" t="s">
        <v>19</v>
      </c>
      <c r="D1766" s="66" t="s">
        <v>19</v>
      </c>
      <c r="E1766" s="42" t="s">
        <v>19</v>
      </c>
      <c r="F1766" s="42" t="b">
        <f t="shared" si="58"/>
        <v>1</v>
      </c>
      <c r="G1766" s="42" t="b">
        <f t="shared" si="59"/>
        <v>1</v>
      </c>
    </row>
    <row r="1767" spans="1:8">
      <c r="A1767" s="42">
        <v>1913</v>
      </c>
      <c r="B1767" s="64" t="s">
        <v>2329</v>
      </c>
      <c r="C1767" s="50" t="s">
        <v>19</v>
      </c>
      <c r="D1767" s="66" t="s">
        <v>19</v>
      </c>
      <c r="E1767" s="42" t="s">
        <v>19</v>
      </c>
      <c r="F1767" s="42" t="b">
        <f t="shared" si="58"/>
        <v>1</v>
      </c>
      <c r="G1767" s="42" t="b">
        <f t="shared" si="59"/>
        <v>1</v>
      </c>
    </row>
    <row r="1768" spans="1:8">
      <c r="A1768" s="42">
        <v>1914</v>
      </c>
      <c r="B1768" s="64" t="s">
        <v>2330</v>
      </c>
      <c r="C1768" s="50" t="s">
        <v>19</v>
      </c>
      <c r="D1768" s="66" t="s">
        <v>19</v>
      </c>
      <c r="E1768" s="42" t="s">
        <v>19</v>
      </c>
      <c r="F1768" s="42" t="b">
        <f t="shared" si="58"/>
        <v>1</v>
      </c>
      <c r="G1768" s="42" t="b">
        <f t="shared" si="59"/>
        <v>1</v>
      </c>
      <c r="H1768" s="42" t="s">
        <v>19</v>
      </c>
    </row>
    <row r="1769" spans="1:8">
      <c r="A1769" s="42">
        <v>1915</v>
      </c>
      <c r="B1769" s="64" t="s">
        <v>2331</v>
      </c>
      <c r="C1769" s="50" t="s">
        <v>19</v>
      </c>
      <c r="D1769" s="66" t="s">
        <v>19</v>
      </c>
      <c r="E1769" s="42" t="s">
        <v>19</v>
      </c>
      <c r="F1769" s="42" t="b">
        <f t="shared" si="58"/>
        <v>1</v>
      </c>
      <c r="G1769" s="42" t="b">
        <f t="shared" si="59"/>
        <v>1</v>
      </c>
    </row>
    <row r="1770" spans="1:8">
      <c r="A1770" s="42">
        <v>1916</v>
      </c>
      <c r="B1770" s="64" t="s">
        <v>2332</v>
      </c>
      <c r="C1770" s="50" t="s">
        <v>19</v>
      </c>
      <c r="D1770" s="66" t="s">
        <v>23</v>
      </c>
      <c r="E1770" s="42" t="s">
        <v>23</v>
      </c>
      <c r="F1770" s="42" t="b">
        <f t="shared" si="58"/>
        <v>0</v>
      </c>
      <c r="G1770" s="42" t="b">
        <f t="shared" si="59"/>
        <v>1</v>
      </c>
      <c r="H1770" s="42" t="s">
        <v>23</v>
      </c>
    </row>
    <row r="1771" spans="1:8">
      <c r="A1771" s="42">
        <v>1917</v>
      </c>
      <c r="B1771" s="64" t="s">
        <v>2333</v>
      </c>
      <c r="C1771" s="50" t="s">
        <v>19</v>
      </c>
      <c r="D1771" s="66" t="s">
        <v>19</v>
      </c>
      <c r="E1771" s="42" t="s">
        <v>19</v>
      </c>
      <c r="F1771" s="42" t="b">
        <f t="shared" si="58"/>
        <v>1</v>
      </c>
      <c r="G1771" s="42" t="b">
        <f t="shared" si="59"/>
        <v>1</v>
      </c>
    </row>
    <row r="1772" spans="1:8">
      <c r="A1772" s="42">
        <v>1918</v>
      </c>
      <c r="B1772" s="64" t="s">
        <v>2334</v>
      </c>
      <c r="C1772" s="50" t="s">
        <v>19</v>
      </c>
      <c r="D1772" s="66" t="s">
        <v>19</v>
      </c>
      <c r="E1772" s="42" t="s">
        <v>19</v>
      </c>
      <c r="F1772" s="42" t="b">
        <f t="shared" si="58"/>
        <v>1</v>
      </c>
      <c r="G1772" s="42" t="b">
        <f t="shared" si="59"/>
        <v>1</v>
      </c>
    </row>
    <row r="1773" spans="1:8">
      <c r="A1773" s="42">
        <v>1919</v>
      </c>
      <c r="B1773" s="64" t="s">
        <v>2335</v>
      </c>
      <c r="C1773" s="50" t="s">
        <v>19</v>
      </c>
      <c r="D1773" s="66" t="s">
        <v>19</v>
      </c>
      <c r="E1773" s="42" t="s">
        <v>19</v>
      </c>
      <c r="F1773" s="42" t="b">
        <f t="shared" si="58"/>
        <v>1</v>
      </c>
      <c r="G1773" s="42" t="b">
        <f t="shared" si="59"/>
        <v>1</v>
      </c>
    </row>
    <row r="1774" spans="1:8">
      <c r="A1774" s="42">
        <v>1920</v>
      </c>
      <c r="B1774" s="64" t="s">
        <v>2336</v>
      </c>
      <c r="C1774" s="50" t="s">
        <v>19</v>
      </c>
      <c r="D1774" s="66" t="s">
        <v>19</v>
      </c>
      <c r="E1774" s="42" t="s">
        <v>19</v>
      </c>
      <c r="F1774" s="42" t="b">
        <f t="shared" si="58"/>
        <v>1</v>
      </c>
      <c r="G1774" s="42" t="b">
        <f t="shared" si="59"/>
        <v>1</v>
      </c>
    </row>
    <row r="1775" spans="1:8">
      <c r="A1775" s="42">
        <v>1921</v>
      </c>
      <c r="B1775" s="64" t="s">
        <v>2338</v>
      </c>
      <c r="C1775" s="50" t="s">
        <v>19</v>
      </c>
      <c r="D1775" s="66" t="s">
        <v>19</v>
      </c>
      <c r="E1775" s="42" t="s">
        <v>19</v>
      </c>
      <c r="F1775" s="42" t="b">
        <f t="shared" si="58"/>
        <v>1</v>
      </c>
      <c r="G1775" s="42" t="b">
        <f t="shared" si="59"/>
        <v>1</v>
      </c>
    </row>
    <row r="1776" spans="1:8">
      <c r="A1776" s="42">
        <v>1922</v>
      </c>
      <c r="B1776" s="64" t="s">
        <v>2339</v>
      </c>
      <c r="C1776" s="50" t="s">
        <v>23</v>
      </c>
      <c r="D1776" s="66" t="s">
        <v>19</v>
      </c>
      <c r="E1776" s="42" t="s">
        <v>19</v>
      </c>
      <c r="F1776" s="42" t="b">
        <f t="shared" si="58"/>
        <v>0</v>
      </c>
      <c r="G1776" s="42" t="b">
        <f t="shared" si="59"/>
        <v>1</v>
      </c>
    </row>
    <row r="1777" spans="1:8">
      <c r="A1777" s="42">
        <v>1923</v>
      </c>
      <c r="B1777" s="64" t="s">
        <v>2340</v>
      </c>
      <c r="C1777" s="50" t="s">
        <v>19</v>
      </c>
      <c r="D1777" s="66" t="s">
        <v>19</v>
      </c>
      <c r="E1777" s="42" t="s">
        <v>19</v>
      </c>
      <c r="F1777" s="42" t="b">
        <f t="shared" si="58"/>
        <v>1</v>
      </c>
      <c r="G1777" s="42" t="b">
        <f t="shared" si="59"/>
        <v>1</v>
      </c>
    </row>
    <row r="1778" spans="1:8">
      <c r="A1778" s="42">
        <v>1924</v>
      </c>
      <c r="B1778" s="64" t="s">
        <v>2341</v>
      </c>
      <c r="C1778" s="50" t="s">
        <v>19</v>
      </c>
      <c r="D1778" s="66" t="s">
        <v>19</v>
      </c>
      <c r="E1778" s="42" t="s">
        <v>19</v>
      </c>
      <c r="F1778" s="42" t="b">
        <f t="shared" si="58"/>
        <v>1</v>
      </c>
      <c r="G1778" s="42" t="b">
        <f t="shared" si="59"/>
        <v>1</v>
      </c>
    </row>
    <row r="1779" spans="1:8">
      <c r="A1779" s="42">
        <v>1925</v>
      </c>
      <c r="B1779" s="64" t="s">
        <v>2342</v>
      </c>
      <c r="C1779" s="50" t="s">
        <v>19</v>
      </c>
      <c r="D1779" s="66" t="s">
        <v>19</v>
      </c>
      <c r="E1779" s="42" t="s">
        <v>19</v>
      </c>
      <c r="F1779" s="42" t="b">
        <f t="shared" si="58"/>
        <v>1</v>
      </c>
      <c r="G1779" s="42" t="b">
        <f t="shared" si="59"/>
        <v>1</v>
      </c>
    </row>
    <row r="1780" spans="1:8">
      <c r="A1780" s="42">
        <v>1926</v>
      </c>
      <c r="B1780" s="64" t="s">
        <v>2343</v>
      </c>
      <c r="C1780" s="50" t="s">
        <v>19</v>
      </c>
      <c r="D1780" s="66" t="s">
        <v>19</v>
      </c>
      <c r="E1780" s="42" t="s">
        <v>19</v>
      </c>
      <c r="F1780" s="42" t="b">
        <f t="shared" si="58"/>
        <v>1</v>
      </c>
      <c r="G1780" s="42" t="b">
        <f t="shared" si="59"/>
        <v>1</v>
      </c>
    </row>
    <row r="1781" spans="1:8">
      <c r="A1781" s="42">
        <v>1927</v>
      </c>
      <c r="B1781" s="64" t="s">
        <v>2344</v>
      </c>
      <c r="C1781" s="50" t="s">
        <v>19</v>
      </c>
      <c r="D1781" s="66" t="s">
        <v>19</v>
      </c>
      <c r="E1781" s="42" t="s">
        <v>19</v>
      </c>
      <c r="F1781" s="42" t="b">
        <f t="shared" si="58"/>
        <v>1</v>
      </c>
      <c r="G1781" s="42" t="b">
        <f t="shared" si="59"/>
        <v>1</v>
      </c>
    </row>
    <row r="1782" spans="1:8">
      <c r="A1782" s="42">
        <v>1928</v>
      </c>
      <c r="B1782" s="64" t="s">
        <v>2345</v>
      </c>
      <c r="C1782" s="50" t="s">
        <v>19</v>
      </c>
      <c r="D1782" s="66" t="s">
        <v>19</v>
      </c>
      <c r="E1782" s="42" t="s">
        <v>19</v>
      </c>
      <c r="F1782" s="42" t="b">
        <f t="shared" si="58"/>
        <v>1</v>
      </c>
      <c r="G1782" s="42" t="b">
        <f t="shared" si="59"/>
        <v>1</v>
      </c>
    </row>
    <row r="1783" spans="1:8">
      <c r="A1783" s="42">
        <v>1929</v>
      </c>
      <c r="B1783" s="64" t="s">
        <v>2346</v>
      </c>
      <c r="C1783" s="50" t="s">
        <v>19</v>
      </c>
      <c r="D1783" s="66" t="s">
        <v>19</v>
      </c>
      <c r="E1783" s="42" t="s">
        <v>19</v>
      </c>
      <c r="F1783" s="42" t="b">
        <f t="shared" si="58"/>
        <v>1</v>
      </c>
      <c r="G1783" s="42" t="b">
        <f t="shared" si="59"/>
        <v>1</v>
      </c>
    </row>
    <row r="1784" spans="1:8">
      <c r="A1784" s="42">
        <v>1930</v>
      </c>
      <c r="B1784" s="64" t="s">
        <v>2348</v>
      </c>
      <c r="C1784" s="50" t="s">
        <v>19</v>
      </c>
      <c r="D1784" s="66" t="s">
        <v>19</v>
      </c>
      <c r="E1784" s="42" t="s">
        <v>19</v>
      </c>
      <c r="F1784" s="42" t="b">
        <f t="shared" si="58"/>
        <v>1</v>
      </c>
      <c r="G1784" s="42" t="b">
        <f t="shared" si="59"/>
        <v>1</v>
      </c>
    </row>
    <row r="1785" spans="1:8">
      <c r="A1785" s="42">
        <v>1931</v>
      </c>
      <c r="B1785" s="64" t="s">
        <v>2349</v>
      </c>
      <c r="C1785" s="50" t="s">
        <v>19</v>
      </c>
      <c r="D1785" s="66" t="s">
        <v>19</v>
      </c>
      <c r="E1785" s="42" t="s">
        <v>19</v>
      </c>
      <c r="F1785" s="42" t="b">
        <f t="shared" si="58"/>
        <v>1</v>
      </c>
      <c r="G1785" s="42" t="b">
        <f t="shared" si="59"/>
        <v>1</v>
      </c>
    </row>
    <row r="1786" spans="1:8">
      <c r="A1786" s="42">
        <v>1932</v>
      </c>
      <c r="B1786" s="64" t="s">
        <v>2350</v>
      </c>
      <c r="C1786" s="50" t="s">
        <v>19</v>
      </c>
      <c r="D1786" s="66" t="s">
        <v>19</v>
      </c>
      <c r="E1786" s="42" t="s">
        <v>19</v>
      </c>
      <c r="F1786" s="42" t="b">
        <f t="shared" si="58"/>
        <v>1</v>
      </c>
      <c r="G1786" s="42" t="b">
        <f t="shared" si="59"/>
        <v>1</v>
      </c>
    </row>
    <row r="1787" spans="1:8">
      <c r="A1787" s="42">
        <v>1934</v>
      </c>
      <c r="B1787" s="64" t="s">
        <v>2351</v>
      </c>
      <c r="C1787" s="50" t="s">
        <v>19</v>
      </c>
      <c r="D1787" s="66" t="s">
        <v>19</v>
      </c>
      <c r="E1787" s="42" t="s">
        <v>23</v>
      </c>
      <c r="F1787" s="42" t="b">
        <f t="shared" si="58"/>
        <v>1</v>
      </c>
      <c r="G1787" s="42" t="b">
        <f t="shared" si="59"/>
        <v>0</v>
      </c>
      <c r="H1787" s="42" t="s">
        <v>19</v>
      </c>
    </row>
    <row r="1788" spans="1:8">
      <c r="A1788" s="42">
        <v>1935</v>
      </c>
      <c r="B1788" s="64" t="s">
        <v>2352</v>
      </c>
      <c r="C1788" s="50" t="s">
        <v>19</v>
      </c>
      <c r="D1788" s="66" t="s">
        <v>19</v>
      </c>
      <c r="E1788" s="42" t="s">
        <v>19</v>
      </c>
      <c r="F1788" s="42" t="b">
        <f t="shared" si="58"/>
        <v>1</v>
      </c>
      <c r="G1788" s="42" t="b">
        <f t="shared" si="59"/>
        <v>1</v>
      </c>
    </row>
    <row r="1789" spans="1:8">
      <c r="A1789" s="42">
        <v>1936</v>
      </c>
      <c r="B1789" s="64" t="s">
        <v>2353</v>
      </c>
      <c r="C1789" s="50" t="s">
        <v>19</v>
      </c>
      <c r="D1789" s="66" t="s">
        <v>19</v>
      </c>
      <c r="E1789" s="42" t="s">
        <v>19</v>
      </c>
      <c r="F1789" s="42" t="b">
        <f t="shared" si="58"/>
        <v>1</v>
      </c>
      <c r="G1789" s="42" t="b">
        <f t="shared" si="59"/>
        <v>1</v>
      </c>
    </row>
    <row r="1790" spans="1:8">
      <c r="A1790" s="42">
        <v>1937</v>
      </c>
      <c r="B1790" s="64" t="s">
        <v>2354</v>
      </c>
      <c r="C1790" s="50" t="s">
        <v>19</v>
      </c>
      <c r="D1790" s="66" t="s">
        <v>19</v>
      </c>
      <c r="E1790" s="42" t="s">
        <v>19</v>
      </c>
      <c r="F1790" s="42" t="b">
        <f t="shared" si="58"/>
        <v>1</v>
      </c>
      <c r="G1790" s="42" t="b">
        <f t="shared" si="59"/>
        <v>1</v>
      </c>
    </row>
    <row r="1791" spans="1:8">
      <c r="A1791" s="42">
        <v>1938</v>
      </c>
      <c r="B1791" s="64" t="s">
        <v>2355</v>
      </c>
      <c r="C1791" s="50" t="s">
        <v>19</v>
      </c>
      <c r="D1791" s="66" t="s">
        <v>19</v>
      </c>
      <c r="E1791" s="42" t="s">
        <v>19</v>
      </c>
      <c r="F1791" s="42" t="b">
        <f t="shared" si="58"/>
        <v>1</v>
      </c>
      <c r="G1791" s="42" t="b">
        <f t="shared" si="59"/>
        <v>1</v>
      </c>
    </row>
    <row r="1792" spans="1:8">
      <c r="A1792" s="42">
        <v>1939</v>
      </c>
      <c r="B1792" s="64" t="s">
        <v>2356</v>
      </c>
      <c r="C1792" s="50" t="s">
        <v>19</v>
      </c>
      <c r="D1792" s="66" t="s">
        <v>19</v>
      </c>
      <c r="E1792" s="42" t="s">
        <v>19</v>
      </c>
      <c r="F1792" s="42" t="b">
        <f t="shared" si="58"/>
        <v>1</v>
      </c>
      <c r="G1792" s="42" t="b">
        <f t="shared" si="59"/>
        <v>1</v>
      </c>
    </row>
    <row r="1793" spans="1:8">
      <c r="A1793" s="42">
        <v>1940</v>
      </c>
      <c r="B1793" s="64" t="s">
        <v>2358</v>
      </c>
      <c r="C1793" s="50" t="s">
        <v>23</v>
      </c>
      <c r="D1793" s="66" t="s">
        <v>19</v>
      </c>
      <c r="E1793" s="42" t="s">
        <v>19</v>
      </c>
      <c r="F1793" s="42" t="b">
        <f t="shared" si="58"/>
        <v>0</v>
      </c>
      <c r="G1793" s="42" t="b">
        <f t="shared" si="59"/>
        <v>1</v>
      </c>
    </row>
    <row r="1794" spans="1:8">
      <c r="A1794" s="42">
        <v>1941</v>
      </c>
      <c r="B1794" s="64" t="s">
        <v>1104</v>
      </c>
      <c r="C1794" s="50" t="s">
        <v>19</v>
      </c>
      <c r="D1794" s="66" t="s">
        <v>19</v>
      </c>
      <c r="E1794" s="42" t="s">
        <v>19</v>
      </c>
      <c r="F1794" s="42" t="b">
        <f t="shared" si="58"/>
        <v>1</v>
      </c>
      <c r="G1794" s="42" t="b">
        <f t="shared" si="59"/>
        <v>1</v>
      </c>
    </row>
    <row r="1795" spans="1:8">
      <c r="A1795" s="42">
        <v>1942</v>
      </c>
      <c r="B1795" s="64" t="s">
        <v>2359</v>
      </c>
      <c r="C1795" s="50" t="s">
        <v>19</v>
      </c>
      <c r="D1795" s="66" t="s">
        <v>23</v>
      </c>
      <c r="E1795" s="42" t="s">
        <v>23</v>
      </c>
      <c r="F1795" s="42" t="b">
        <f t="shared" si="58"/>
        <v>0</v>
      </c>
      <c r="G1795" s="42" t="b">
        <f t="shared" si="59"/>
        <v>1</v>
      </c>
      <c r="H1795" s="42" t="s">
        <v>23</v>
      </c>
    </row>
    <row r="1796" spans="1:8">
      <c r="A1796" s="42">
        <v>1943</v>
      </c>
      <c r="B1796" s="64" t="s">
        <v>2361</v>
      </c>
      <c r="C1796" s="50" t="s">
        <v>19</v>
      </c>
      <c r="D1796" s="66" t="s">
        <v>19</v>
      </c>
      <c r="E1796" s="42" t="s">
        <v>19</v>
      </c>
      <c r="F1796" s="42" t="b">
        <f t="shared" si="58"/>
        <v>1</v>
      </c>
      <c r="G1796" s="42" t="b">
        <f t="shared" si="59"/>
        <v>1</v>
      </c>
    </row>
    <row r="1797" spans="1:8">
      <c r="A1797" s="42">
        <v>1944</v>
      </c>
      <c r="B1797" s="64" t="s">
        <v>2362</v>
      </c>
      <c r="C1797" s="50" t="s">
        <v>19</v>
      </c>
      <c r="D1797" s="66" t="s">
        <v>19</v>
      </c>
      <c r="E1797" s="42" t="s">
        <v>19</v>
      </c>
      <c r="F1797" s="42" t="b">
        <f t="shared" si="58"/>
        <v>1</v>
      </c>
      <c r="G1797" s="42" t="b">
        <f t="shared" si="59"/>
        <v>1</v>
      </c>
    </row>
    <row r="1798" spans="1:8">
      <c r="A1798" s="42">
        <v>1945</v>
      </c>
      <c r="B1798" s="64" t="s">
        <v>2363</v>
      </c>
      <c r="C1798" s="50" t="s">
        <v>19</v>
      </c>
      <c r="D1798" s="66" t="s">
        <v>19</v>
      </c>
      <c r="E1798" s="42" t="s">
        <v>19</v>
      </c>
      <c r="F1798" s="42" t="b">
        <f t="shared" si="58"/>
        <v>1</v>
      </c>
      <c r="G1798" s="42" t="b">
        <f t="shared" si="59"/>
        <v>1</v>
      </c>
    </row>
    <row r="1799" spans="1:8">
      <c r="A1799" s="42">
        <v>1946</v>
      </c>
      <c r="B1799" s="64" t="s">
        <v>2364</v>
      </c>
      <c r="C1799" s="50" t="s">
        <v>19</v>
      </c>
      <c r="D1799" s="66" t="s">
        <v>19</v>
      </c>
      <c r="E1799" s="42" t="s">
        <v>19</v>
      </c>
      <c r="F1799" s="42" t="b">
        <f t="shared" si="58"/>
        <v>1</v>
      </c>
      <c r="G1799" s="42" t="b">
        <f t="shared" si="59"/>
        <v>1</v>
      </c>
    </row>
    <row r="1800" spans="1:8">
      <c r="A1800" s="42">
        <v>1947</v>
      </c>
      <c r="B1800" s="64" t="s">
        <v>2365</v>
      </c>
      <c r="C1800" s="50" t="s">
        <v>19</v>
      </c>
      <c r="D1800" s="66" t="s">
        <v>19</v>
      </c>
      <c r="E1800" s="42" t="s">
        <v>19</v>
      </c>
      <c r="F1800" s="42" t="b">
        <f t="shared" si="58"/>
        <v>1</v>
      </c>
      <c r="G1800" s="42" t="b">
        <f t="shared" si="59"/>
        <v>1</v>
      </c>
    </row>
    <row r="1801" spans="1:8">
      <c r="A1801" s="42">
        <v>1948</v>
      </c>
      <c r="B1801" s="64" t="s">
        <v>2366</v>
      </c>
      <c r="C1801" s="50" t="s">
        <v>19</v>
      </c>
      <c r="D1801" s="66" t="s">
        <v>19</v>
      </c>
      <c r="E1801" s="42" t="s">
        <v>19</v>
      </c>
      <c r="F1801" s="42" t="b">
        <f t="shared" si="58"/>
        <v>1</v>
      </c>
      <c r="G1801" s="42" t="b">
        <f t="shared" si="59"/>
        <v>1</v>
      </c>
    </row>
    <row r="1802" spans="1:8">
      <c r="A1802" s="42">
        <v>1949</v>
      </c>
      <c r="B1802" s="64" t="s">
        <v>2367</v>
      </c>
      <c r="C1802" s="50" t="s">
        <v>19</v>
      </c>
      <c r="D1802" s="66" t="s">
        <v>19</v>
      </c>
      <c r="E1802" s="42" t="s">
        <v>19</v>
      </c>
      <c r="F1802" s="42" t="b">
        <f t="shared" si="58"/>
        <v>1</v>
      </c>
      <c r="G1802" s="42" t="b">
        <f t="shared" si="59"/>
        <v>1</v>
      </c>
    </row>
    <row r="1803" spans="1:8">
      <c r="A1803" s="42">
        <v>1950</v>
      </c>
      <c r="B1803" s="64" t="s">
        <v>2368</v>
      </c>
      <c r="C1803" s="50" t="s">
        <v>19</v>
      </c>
      <c r="D1803" s="66" t="s">
        <v>19</v>
      </c>
      <c r="E1803" s="42" t="s">
        <v>19</v>
      </c>
      <c r="F1803" s="42" t="b">
        <f t="shared" si="58"/>
        <v>1</v>
      </c>
      <c r="G1803" s="42" t="b">
        <f t="shared" si="59"/>
        <v>1</v>
      </c>
    </row>
    <row r="1804" spans="1:8">
      <c r="A1804" s="42">
        <v>1951</v>
      </c>
      <c r="B1804" s="64" t="s">
        <v>2369</v>
      </c>
      <c r="C1804" s="50" t="s">
        <v>19</v>
      </c>
      <c r="D1804" s="66" t="s">
        <v>19</v>
      </c>
      <c r="E1804" s="42" t="s">
        <v>19</v>
      </c>
      <c r="F1804" s="42" t="b">
        <f t="shared" si="58"/>
        <v>1</v>
      </c>
      <c r="G1804" s="42" t="b">
        <f t="shared" si="59"/>
        <v>1</v>
      </c>
    </row>
    <row r="1805" spans="1:8">
      <c r="A1805" s="42">
        <v>1952</v>
      </c>
      <c r="B1805" s="64" t="s">
        <v>2370</v>
      </c>
      <c r="C1805" s="50" t="s">
        <v>19</v>
      </c>
      <c r="D1805" s="66" t="s">
        <v>19</v>
      </c>
      <c r="E1805" s="42" t="s">
        <v>19</v>
      </c>
      <c r="F1805" s="42" t="b">
        <f t="shared" si="58"/>
        <v>1</v>
      </c>
      <c r="G1805" s="42" t="b">
        <f t="shared" si="59"/>
        <v>1</v>
      </c>
    </row>
    <row r="1806" spans="1:8">
      <c r="A1806" s="42">
        <v>1953</v>
      </c>
      <c r="B1806" s="64" t="s">
        <v>2371</v>
      </c>
      <c r="C1806" s="50" t="s">
        <v>19</v>
      </c>
      <c r="D1806" s="66" t="s">
        <v>19</v>
      </c>
      <c r="E1806" s="42" t="s">
        <v>19</v>
      </c>
      <c r="F1806" s="42" t="b">
        <f t="shared" si="58"/>
        <v>1</v>
      </c>
      <c r="G1806" s="42" t="b">
        <f t="shared" si="59"/>
        <v>1</v>
      </c>
    </row>
    <row r="1807" spans="1:8">
      <c r="A1807" s="42">
        <v>1954</v>
      </c>
      <c r="B1807" s="64" t="s">
        <v>2372</v>
      </c>
      <c r="C1807" s="50" t="s">
        <v>19</v>
      </c>
      <c r="D1807" s="66" t="s">
        <v>19</v>
      </c>
      <c r="E1807" s="42" t="s">
        <v>23</v>
      </c>
      <c r="F1807" s="42" t="b">
        <f t="shared" si="58"/>
        <v>1</v>
      </c>
      <c r="G1807" s="42" t="b">
        <f t="shared" si="59"/>
        <v>0</v>
      </c>
      <c r="H1807" s="42" t="s">
        <v>19</v>
      </c>
    </row>
    <row r="1808" spans="1:8">
      <c r="A1808" s="42">
        <v>1955</v>
      </c>
      <c r="B1808" s="64" t="s">
        <v>2373</v>
      </c>
      <c r="C1808" s="50" t="s">
        <v>1714</v>
      </c>
      <c r="D1808" s="66" t="s">
        <v>19</v>
      </c>
      <c r="E1808" s="42" t="s">
        <v>19</v>
      </c>
      <c r="F1808" s="42" t="b">
        <f t="shared" si="58"/>
        <v>0</v>
      </c>
      <c r="G1808" s="42" t="b">
        <f t="shared" si="59"/>
        <v>1</v>
      </c>
    </row>
    <row r="1809" spans="1:8">
      <c r="A1809" s="42">
        <v>1956</v>
      </c>
      <c r="B1809" s="64" t="s">
        <v>2374</v>
      </c>
      <c r="C1809" s="50" t="s">
        <v>19</v>
      </c>
      <c r="D1809" s="66" t="s">
        <v>19</v>
      </c>
      <c r="E1809" s="42" t="s">
        <v>19</v>
      </c>
      <c r="F1809" s="42" t="b">
        <f t="shared" si="58"/>
        <v>1</v>
      </c>
      <c r="G1809" s="42" t="b">
        <f t="shared" si="59"/>
        <v>1</v>
      </c>
    </row>
    <row r="1810" spans="1:8">
      <c r="A1810" s="42">
        <v>1957</v>
      </c>
      <c r="B1810" s="64" t="s">
        <v>2375</v>
      </c>
      <c r="C1810" s="50" t="s">
        <v>19</v>
      </c>
      <c r="D1810" s="66" t="s">
        <v>19</v>
      </c>
      <c r="E1810" s="42" t="s">
        <v>19</v>
      </c>
      <c r="F1810" s="42" t="b">
        <f t="shared" si="58"/>
        <v>1</v>
      </c>
      <c r="G1810" s="42" t="b">
        <f t="shared" si="59"/>
        <v>1</v>
      </c>
    </row>
    <row r="1811" spans="1:8">
      <c r="A1811" s="42">
        <v>1958</v>
      </c>
      <c r="B1811" s="64" t="s">
        <v>2376</v>
      </c>
      <c r="C1811" s="50" t="s">
        <v>23</v>
      </c>
      <c r="D1811" s="66" t="s">
        <v>23</v>
      </c>
      <c r="E1811" s="42" t="s">
        <v>23</v>
      </c>
      <c r="F1811" s="42" t="b">
        <f t="shared" si="58"/>
        <v>1</v>
      </c>
      <c r="G1811" s="42" t="b">
        <f t="shared" si="59"/>
        <v>1</v>
      </c>
      <c r="H1811" s="42" t="s">
        <v>23</v>
      </c>
    </row>
    <row r="1812" spans="1:8">
      <c r="A1812" s="42">
        <v>1959</v>
      </c>
      <c r="B1812" s="64" t="s">
        <v>2377</v>
      </c>
      <c r="C1812" s="50" t="s">
        <v>19</v>
      </c>
      <c r="D1812" s="66" t="s">
        <v>19</v>
      </c>
      <c r="E1812" s="42" t="s">
        <v>19</v>
      </c>
      <c r="F1812" s="42" t="b">
        <f t="shared" si="58"/>
        <v>1</v>
      </c>
      <c r="G1812" s="42" t="b">
        <f t="shared" si="59"/>
        <v>1</v>
      </c>
    </row>
    <row r="1813" spans="1:8">
      <c r="A1813" s="42">
        <v>1961</v>
      </c>
      <c r="B1813" s="64" t="s">
        <v>2379</v>
      </c>
      <c r="C1813" s="50" t="s">
        <v>19</v>
      </c>
      <c r="D1813" s="66" t="s">
        <v>19</v>
      </c>
      <c r="E1813" s="42" t="s">
        <v>19</v>
      </c>
      <c r="F1813" s="42" t="b">
        <f t="shared" si="58"/>
        <v>1</v>
      </c>
      <c r="G1813" s="42" t="b">
        <f t="shared" si="59"/>
        <v>1</v>
      </c>
    </row>
    <row r="1814" spans="1:8">
      <c r="A1814" s="42">
        <v>1962</v>
      </c>
      <c r="B1814" s="64" t="s">
        <v>2380</v>
      </c>
      <c r="C1814" s="50" t="s">
        <v>19</v>
      </c>
      <c r="D1814" s="66" t="s">
        <v>19</v>
      </c>
      <c r="E1814" s="42" t="s">
        <v>19</v>
      </c>
      <c r="F1814" s="42" t="b">
        <f t="shared" si="58"/>
        <v>1</v>
      </c>
      <c r="G1814" s="42" t="b">
        <f t="shared" si="59"/>
        <v>1</v>
      </c>
    </row>
    <row r="1815" spans="1:8">
      <c r="A1815" s="42">
        <v>1963</v>
      </c>
      <c r="B1815" s="64" t="s">
        <v>2381</v>
      </c>
      <c r="C1815" s="50" t="s">
        <v>23</v>
      </c>
      <c r="D1815" s="66" t="s">
        <v>19</v>
      </c>
      <c r="E1815" s="42" t="s">
        <v>23</v>
      </c>
      <c r="F1815" s="42" t="b">
        <f t="shared" si="58"/>
        <v>0</v>
      </c>
      <c r="G1815" s="42" t="b">
        <f t="shared" si="59"/>
        <v>0</v>
      </c>
      <c r="H1815" s="42" t="s">
        <v>19</v>
      </c>
    </row>
    <row r="1816" spans="1:8">
      <c r="A1816" s="42">
        <v>1964</v>
      </c>
      <c r="B1816" s="64" t="s">
        <v>2382</v>
      </c>
      <c r="C1816" s="50" t="s">
        <v>19</v>
      </c>
      <c r="D1816" s="66" t="s">
        <v>23</v>
      </c>
      <c r="E1816" s="42" t="s">
        <v>23</v>
      </c>
      <c r="F1816" s="42" t="b">
        <f t="shared" si="58"/>
        <v>0</v>
      </c>
      <c r="G1816" s="42" t="b">
        <f t="shared" si="59"/>
        <v>1</v>
      </c>
      <c r="H1816" s="42" t="s">
        <v>23</v>
      </c>
    </row>
    <row r="1817" spans="1:8">
      <c r="A1817" s="42">
        <v>1965</v>
      </c>
      <c r="B1817" s="64" t="s">
        <v>2383</v>
      </c>
      <c r="C1817" s="50" t="s">
        <v>19</v>
      </c>
      <c r="D1817" s="66" t="s">
        <v>19</v>
      </c>
      <c r="E1817" s="42" t="s">
        <v>19</v>
      </c>
      <c r="F1817" s="42" t="b">
        <f t="shared" ref="F1817:F1880" si="60">C1817=D1817</f>
        <v>1</v>
      </c>
      <c r="G1817" s="42" t="b">
        <f t="shared" ref="G1817:G1880" si="61">D1817=E1817</f>
        <v>1</v>
      </c>
    </row>
    <row r="1818" spans="1:8">
      <c r="A1818" s="42">
        <v>1966</v>
      </c>
      <c r="B1818" s="64" t="s">
        <v>2384</v>
      </c>
      <c r="C1818" s="50" t="s">
        <v>19</v>
      </c>
      <c r="D1818" s="66" t="s">
        <v>19</v>
      </c>
      <c r="E1818" s="42" t="s">
        <v>19</v>
      </c>
      <c r="F1818" s="42" t="b">
        <f t="shared" si="60"/>
        <v>1</v>
      </c>
      <c r="G1818" s="42" t="b">
        <f t="shared" si="61"/>
        <v>1</v>
      </c>
    </row>
    <row r="1819" spans="1:8">
      <c r="A1819" s="42">
        <v>1967</v>
      </c>
      <c r="B1819" s="64" t="s">
        <v>2385</v>
      </c>
      <c r="C1819" s="50" t="s">
        <v>19</v>
      </c>
      <c r="D1819" s="66" t="s">
        <v>19</v>
      </c>
      <c r="E1819" s="42" t="s">
        <v>19</v>
      </c>
      <c r="F1819" s="42" t="b">
        <f t="shared" si="60"/>
        <v>1</v>
      </c>
      <c r="G1819" s="42" t="b">
        <f t="shared" si="61"/>
        <v>1</v>
      </c>
    </row>
    <row r="1820" spans="1:8">
      <c r="A1820" s="42">
        <v>1968</v>
      </c>
      <c r="B1820" s="64" t="s">
        <v>2386</v>
      </c>
      <c r="C1820" s="50" t="s">
        <v>19</v>
      </c>
      <c r="D1820" s="66" t="s">
        <v>19</v>
      </c>
      <c r="E1820" s="42" t="s">
        <v>19</v>
      </c>
      <c r="F1820" s="42" t="b">
        <f t="shared" si="60"/>
        <v>1</v>
      </c>
      <c r="G1820" s="42" t="b">
        <f t="shared" si="61"/>
        <v>1</v>
      </c>
    </row>
    <row r="1821" spans="1:8">
      <c r="A1821" s="42">
        <v>1969</v>
      </c>
      <c r="B1821" s="64" t="s">
        <v>2388</v>
      </c>
      <c r="C1821" s="50" t="s">
        <v>19</v>
      </c>
      <c r="D1821" s="66" t="s">
        <v>19</v>
      </c>
      <c r="E1821" s="42" t="s">
        <v>19</v>
      </c>
      <c r="F1821" s="42" t="b">
        <f t="shared" si="60"/>
        <v>1</v>
      </c>
      <c r="G1821" s="42" t="b">
        <f t="shared" si="61"/>
        <v>1</v>
      </c>
    </row>
    <row r="1822" spans="1:8">
      <c r="A1822" s="42">
        <v>1970</v>
      </c>
      <c r="B1822" s="64" t="s">
        <v>2389</v>
      </c>
      <c r="C1822" s="50" t="s">
        <v>19</v>
      </c>
      <c r="D1822" s="66" t="s">
        <v>19</v>
      </c>
      <c r="E1822" s="42" t="s">
        <v>19</v>
      </c>
      <c r="F1822" s="42" t="b">
        <f t="shared" si="60"/>
        <v>1</v>
      </c>
      <c r="G1822" s="42" t="b">
        <f t="shared" si="61"/>
        <v>1</v>
      </c>
    </row>
    <row r="1823" spans="1:8">
      <c r="A1823" s="42">
        <v>1971</v>
      </c>
      <c r="B1823" s="64" t="s">
        <v>2390</v>
      </c>
      <c r="C1823" s="50" t="s">
        <v>19</v>
      </c>
      <c r="D1823" s="66" t="s">
        <v>19</v>
      </c>
      <c r="E1823" s="42" t="s">
        <v>19</v>
      </c>
      <c r="F1823" s="42" t="b">
        <f t="shared" si="60"/>
        <v>1</v>
      </c>
      <c r="G1823" s="42" t="b">
        <f t="shared" si="61"/>
        <v>1</v>
      </c>
    </row>
    <row r="1824" spans="1:8">
      <c r="A1824" s="42">
        <v>1972</v>
      </c>
      <c r="B1824" s="64" t="s">
        <v>2391</v>
      </c>
      <c r="C1824" s="50" t="s">
        <v>19</v>
      </c>
      <c r="D1824" s="66" t="s">
        <v>19</v>
      </c>
      <c r="E1824" s="42" t="s">
        <v>23</v>
      </c>
      <c r="F1824" s="42" t="b">
        <f t="shared" si="60"/>
        <v>1</v>
      </c>
      <c r="G1824" s="42" t="b">
        <f t="shared" si="61"/>
        <v>0</v>
      </c>
      <c r="H1824" s="42" t="s">
        <v>19</v>
      </c>
    </row>
    <row r="1825" spans="1:8">
      <c r="A1825" s="42">
        <v>1973</v>
      </c>
      <c r="B1825" s="64" t="s">
        <v>2392</v>
      </c>
      <c r="C1825" s="50" t="s">
        <v>19</v>
      </c>
      <c r="D1825" s="66" t="s">
        <v>19</v>
      </c>
      <c r="E1825" s="42" t="s">
        <v>19</v>
      </c>
      <c r="F1825" s="42" t="b">
        <f t="shared" si="60"/>
        <v>1</v>
      </c>
      <c r="G1825" s="42" t="b">
        <f t="shared" si="61"/>
        <v>1</v>
      </c>
      <c r="H1825" s="42" t="s">
        <v>19</v>
      </c>
    </row>
    <row r="1826" spans="1:8">
      <c r="A1826" s="42">
        <v>1974</v>
      </c>
      <c r="B1826" s="64" t="s">
        <v>2393</v>
      </c>
      <c r="C1826" s="50" t="s">
        <v>19</v>
      </c>
      <c r="D1826" s="66" t="s">
        <v>19</v>
      </c>
      <c r="E1826" s="42" t="s">
        <v>19</v>
      </c>
      <c r="F1826" s="42" t="b">
        <f t="shared" si="60"/>
        <v>1</v>
      </c>
      <c r="G1826" s="42" t="b">
        <f t="shared" si="61"/>
        <v>1</v>
      </c>
    </row>
    <row r="1827" spans="1:8">
      <c r="A1827" s="42">
        <v>1975</v>
      </c>
      <c r="B1827" s="64" t="s">
        <v>2394</v>
      </c>
      <c r="C1827" s="50" t="s">
        <v>19</v>
      </c>
      <c r="D1827" s="66" t="s">
        <v>19</v>
      </c>
      <c r="E1827" s="42" t="s">
        <v>19</v>
      </c>
      <c r="F1827" s="42" t="b">
        <f t="shared" si="60"/>
        <v>1</v>
      </c>
      <c r="G1827" s="42" t="b">
        <f t="shared" si="61"/>
        <v>1</v>
      </c>
    </row>
    <row r="1828" spans="1:8">
      <c r="A1828" s="42">
        <v>1976</v>
      </c>
      <c r="B1828" s="64" t="s">
        <v>2395</v>
      </c>
      <c r="C1828" s="50" t="s">
        <v>19</v>
      </c>
      <c r="D1828" s="66" t="s">
        <v>19</v>
      </c>
      <c r="E1828" s="42" t="s">
        <v>19</v>
      </c>
      <c r="F1828" s="42" t="b">
        <f t="shared" si="60"/>
        <v>1</v>
      </c>
      <c r="G1828" s="42" t="b">
        <f t="shared" si="61"/>
        <v>1</v>
      </c>
    </row>
    <row r="1829" spans="1:8">
      <c r="A1829" s="42">
        <v>1977</v>
      </c>
      <c r="B1829" s="64" t="s">
        <v>2396</v>
      </c>
      <c r="C1829" s="50" t="s">
        <v>19</v>
      </c>
      <c r="D1829" s="66" t="s">
        <v>19</v>
      </c>
      <c r="E1829" s="42" t="s">
        <v>19</v>
      </c>
      <c r="F1829" s="42" t="b">
        <f t="shared" si="60"/>
        <v>1</v>
      </c>
      <c r="G1829" s="42" t="b">
        <f t="shared" si="61"/>
        <v>1</v>
      </c>
    </row>
    <row r="1830" spans="1:8">
      <c r="A1830" s="42">
        <v>1978</v>
      </c>
      <c r="B1830" s="64" t="s">
        <v>2177</v>
      </c>
      <c r="C1830" s="50" t="s">
        <v>19</v>
      </c>
      <c r="D1830" s="66" t="s">
        <v>19</v>
      </c>
      <c r="E1830" s="42" t="s">
        <v>19</v>
      </c>
      <c r="F1830" s="42" t="b">
        <f t="shared" si="60"/>
        <v>1</v>
      </c>
      <c r="G1830" s="42" t="b">
        <f t="shared" si="61"/>
        <v>1</v>
      </c>
    </row>
    <row r="1831" spans="1:8">
      <c r="A1831" s="42">
        <v>1979</v>
      </c>
      <c r="B1831" s="64" t="s">
        <v>2397</v>
      </c>
      <c r="C1831" s="50" t="s">
        <v>19</v>
      </c>
      <c r="D1831" s="66" t="s">
        <v>19</v>
      </c>
      <c r="E1831" s="42" t="s">
        <v>19</v>
      </c>
      <c r="F1831" s="42" t="b">
        <f t="shared" si="60"/>
        <v>1</v>
      </c>
      <c r="G1831" s="42" t="b">
        <f t="shared" si="61"/>
        <v>1</v>
      </c>
      <c r="H1831" s="42" t="s">
        <v>19</v>
      </c>
    </row>
    <row r="1832" spans="1:8">
      <c r="A1832" s="42">
        <v>1980</v>
      </c>
      <c r="B1832" s="64" t="s">
        <v>2398</v>
      </c>
      <c r="C1832" s="50" t="s">
        <v>19</v>
      </c>
      <c r="D1832" s="66" t="s">
        <v>19</v>
      </c>
      <c r="E1832" s="42" t="s">
        <v>19</v>
      </c>
      <c r="F1832" s="42" t="b">
        <f t="shared" si="60"/>
        <v>1</v>
      </c>
      <c r="G1832" s="42" t="b">
        <f t="shared" si="61"/>
        <v>1</v>
      </c>
    </row>
    <row r="1833" spans="1:8">
      <c r="A1833" s="42">
        <v>1981</v>
      </c>
      <c r="B1833" s="64" t="s">
        <v>2399</v>
      </c>
      <c r="C1833" s="50" t="s">
        <v>19</v>
      </c>
      <c r="D1833" s="66" t="s">
        <v>23</v>
      </c>
      <c r="E1833" s="42" t="s">
        <v>19</v>
      </c>
      <c r="F1833" s="42" t="b">
        <f t="shared" si="60"/>
        <v>0</v>
      </c>
      <c r="G1833" s="42" t="b">
        <f t="shared" si="61"/>
        <v>0</v>
      </c>
      <c r="H1833" s="42" t="s">
        <v>19</v>
      </c>
    </row>
    <row r="1834" spans="1:8">
      <c r="A1834" s="42">
        <v>1982</v>
      </c>
      <c r="B1834" s="64" t="s">
        <v>2400</v>
      </c>
      <c r="C1834" s="50" t="s">
        <v>19</v>
      </c>
      <c r="D1834" s="66" t="s">
        <v>19</v>
      </c>
      <c r="E1834" s="42" t="s">
        <v>19</v>
      </c>
      <c r="F1834" s="42" t="b">
        <f t="shared" si="60"/>
        <v>1</v>
      </c>
      <c r="G1834" s="42" t="b">
        <f t="shared" si="61"/>
        <v>1</v>
      </c>
    </row>
    <row r="1835" spans="1:8">
      <c r="A1835" s="42">
        <v>1983</v>
      </c>
      <c r="B1835" s="64" t="s">
        <v>2401</v>
      </c>
      <c r="C1835" s="50" t="s">
        <v>23</v>
      </c>
      <c r="D1835" s="66" t="s">
        <v>19</v>
      </c>
      <c r="E1835" s="42" t="s">
        <v>23</v>
      </c>
      <c r="F1835" s="42" t="b">
        <f t="shared" si="60"/>
        <v>0</v>
      </c>
      <c r="G1835" s="42" t="b">
        <f t="shared" si="61"/>
        <v>0</v>
      </c>
      <c r="H1835" s="42" t="s">
        <v>19</v>
      </c>
    </row>
    <row r="1836" spans="1:8">
      <c r="A1836" s="42">
        <v>1984</v>
      </c>
      <c r="B1836" s="64" t="s">
        <v>2403</v>
      </c>
      <c r="C1836" s="50" t="s">
        <v>19</v>
      </c>
      <c r="D1836" s="66" t="s">
        <v>19</v>
      </c>
      <c r="E1836" s="42" t="s">
        <v>19</v>
      </c>
      <c r="F1836" s="42" t="b">
        <f t="shared" si="60"/>
        <v>1</v>
      </c>
      <c r="G1836" s="42" t="b">
        <f t="shared" si="61"/>
        <v>1</v>
      </c>
    </row>
    <row r="1837" spans="1:8">
      <c r="A1837" s="42">
        <v>1985</v>
      </c>
      <c r="B1837" s="64" t="s">
        <v>2404</v>
      </c>
      <c r="C1837" s="50" t="s">
        <v>19</v>
      </c>
      <c r="D1837" s="66" t="s">
        <v>19</v>
      </c>
      <c r="E1837" s="42" t="s">
        <v>19</v>
      </c>
      <c r="F1837" s="42" t="b">
        <f t="shared" si="60"/>
        <v>1</v>
      </c>
      <c r="G1837" s="42" t="b">
        <f t="shared" si="61"/>
        <v>1</v>
      </c>
    </row>
    <row r="1838" spans="1:8">
      <c r="A1838" s="42">
        <v>1986</v>
      </c>
      <c r="B1838" s="64" t="s">
        <v>2405</v>
      </c>
      <c r="C1838" s="50" t="s">
        <v>19</v>
      </c>
      <c r="D1838" s="66" t="s">
        <v>19</v>
      </c>
      <c r="E1838" s="42" t="s">
        <v>19</v>
      </c>
      <c r="F1838" s="42" t="b">
        <f t="shared" si="60"/>
        <v>1</v>
      </c>
      <c r="G1838" s="42" t="b">
        <f t="shared" si="61"/>
        <v>1</v>
      </c>
    </row>
    <row r="1839" spans="1:8">
      <c r="A1839" s="42">
        <v>1987</v>
      </c>
      <c r="B1839" s="64" t="s">
        <v>2406</v>
      </c>
      <c r="C1839" s="50" t="s">
        <v>19</v>
      </c>
      <c r="D1839" s="66" t="s">
        <v>19</v>
      </c>
      <c r="E1839" s="42" t="s">
        <v>19</v>
      </c>
      <c r="F1839" s="42" t="b">
        <f t="shared" si="60"/>
        <v>1</v>
      </c>
      <c r="G1839" s="42" t="b">
        <f t="shared" si="61"/>
        <v>1</v>
      </c>
    </row>
    <row r="1840" spans="1:8">
      <c r="A1840" s="42">
        <v>1988</v>
      </c>
      <c r="B1840" s="64" t="s">
        <v>2407</v>
      </c>
      <c r="C1840" s="50" t="s">
        <v>19</v>
      </c>
      <c r="D1840" s="66" t="s">
        <v>19</v>
      </c>
      <c r="E1840" s="42" t="s">
        <v>19</v>
      </c>
      <c r="F1840" s="42" t="b">
        <f t="shared" si="60"/>
        <v>1</v>
      </c>
      <c r="G1840" s="42" t="b">
        <f t="shared" si="61"/>
        <v>1</v>
      </c>
    </row>
    <row r="1841" spans="1:7">
      <c r="A1841" s="42">
        <v>1989</v>
      </c>
      <c r="B1841" s="64" t="s">
        <v>2408</v>
      </c>
      <c r="C1841" s="50" t="s">
        <v>19</v>
      </c>
      <c r="D1841" s="66" t="s">
        <v>19</v>
      </c>
      <c r="E1841" s="42" t="s">
        <v>19</v>
      </c>
      <c r="F1841" s="42" t="b">
        <f t="shared" si="60"/>
        <v>1</v>
      </c>
      <c r="G1841" s="42" t="b">
        <f t="shared" si="61"/>
        <v>1</v>
      </c>
    </row>
    <row r="1842" spans="1:7">
      <c r="A1842" s="42">
        <v>1990</v>
      </c>
      <c r="B1842" s="64" t="s">
        <v>2409</v>
      </c>
      <c r="C1842" s="50" t="s">
        <v>19</v>
      </c>
      <c r="D1842" s="66" t="s">
        <v>19</v>
      </c>
      <c r="E1842" s="42" t="s">
        <v>19</v>
      </c>
      <c r="F1842" s="42" t="b">
        <f t="shared" si="60"/>
        <v>1</v>
      </c>
      <c r="G1842" s="42" t="b">
        <f t="shared" si="61"/>
        <v>1</v>
      </c>
    </row>
    <row r="1843" spans="1:7">
      <c r="A1843" s="42">
        <v>1991</v>
      </c>
      <c r="B1843" s="64" t="s">
        <v>2410</v>
      </c>
      <c r="C1843" s="50" t="s">
        <v>19</v>
      </c>
      <c r="D1843" s="66" t="s">
        <v>19</v>
      </c>
      <c r="E1843" s="42" t="s">
        <v>19</v>
      </c>
      <c r="F1843" s="42" t="b">
        <f t="shared" si="60"/>
        <v>1</v>
      </c>
      <c r="G1843" s="42" t="b">
        <f t="shared" si="61"/>
        <v>1</v>
      </c>
    </row>
    <row r="1844" spans="1:7">
      <c r="A1844" s="42">
        <v>1992</v>
      </c>
      <c r="B1844" s="64" t="s">
        <v>2411</v>
      </c>
      <c r="C1844" s="50" t="s">
        <v>19</v>
      </c>
      <c r="D1844" s="66" t="s">
        <v>19</v>
      </c>
      <c r="E1844" s="42" t="s">
        <v>19</v>
      </c>
      <c r="F1844" s="42" t="b">
        <f t="shared" si="60"/>
        <v>1</v>
      </c>
      <c r="G1844" s="42" t="b">
        <f t="shared" si="61"/>
        <v>1</v>
      </c>
    </row>
    <row r="1845" spans="1:7">
      <c r="A1845" s="42">
        <v>1993</v>
      </c>
      <c r="B1845" s="64" t="s">
        <v>2412</v>
      </c>
      <c r="C1845" s="50" t="s">
        <v>19</v>
      </c>
      <c r="D1845" s="66" t="s">
        <v>19</v>
      </c>
      <c r="E1845" s="42" t="s">
        <v>19</v>
      </c>
      <c r="F1845" s="42" t="b">
        <f t="shared" si="60"/>
        <v>1</v>
      </c>
      <c r="G1845" s="42" t="b">
        <f t="shared" si="61"/>
        <v>1</v>
      </c>
    </row>
    <row r="1846" spans="1:7">
      <c r="A1846" s="42">
        <v>1994</v>
      </c>
      <c r="B1846" s="64" t="s">
        <v>2413</v>
      </c>
      <c r="C1846" s="50" t="s">
        <v>19</v>
      </c>
      <c r="D1846" s="66" t="s">
        <v>19</v>
      </c>
      <c r="E1846" s="42" t="s">
        <v>19</v>
      </c>
      <c r="F1846" s="42" t="b">
        <f t="shared" si="60"/>
        <v>1</v>
      </c>
      <c r="G1846" s="42" t="b">
        <f t="shared" si="61"/>
        <v>1</v>
      </c>
    </row>
    <row r="1847" spans="1:7">
      <c r="A1847" s="42">
        <v>1995</v>
      </c>
      <c r="B1847" s="64" t="s">
        <v>2414</v>
      </c>
      <c r="C1847" s="50" t="s">
        <v>19</v>
      </c>
      <c r="D1847" s="66" t="s">
        <v>19</v>
      </c>
      <c r="E1847" s="42" t="s">
        <v>19</v>
      </c>
      <c r="F1847" s="42" t="b">
        <f t="shared" si="60"/>
        <v>1</v>
      </c>
      <c r="G1847" s="42" t="b">
        <f t="shared" si="61"/>
        <v>1</v>
      </c>
    </row>
    <row r="1848" spans="1:7">
      <c r="A1848" s="42">
        <v>1996</v>
      </c>
      <c r="B1848" s="64" t="s">
        <v>2415</v>
      </c>
      <c r="C1848" s="50" t="s">
        <v>23</v>
      </c>
      <c r="D1848" s="66" t="s">
        <v>19</v>
      </c>
      <c r="E1848" s="42" t="s">
        <v>19</v>
      </c>
      <c r="F1848" s="42" t="b">
        <f t="shared" si="60"/>
        <v>0</v>
      </c>
      <c r="G1848" s="42" t="b">
        <f t="shared" si="61"/>
        <v>1</v>
      </c>
    </row>
    <row r="1849" spans="1:7">
      <c r="A1849" s="42">
        <v>1997</v>
      </c>
      <c r="B1849" s="64" t="s">
        <v>2417</v>
      </c>
      <c r="C1849" s="50" t="s">
        <v>19</v>
      </c>
      <c r="D1849" s="66" t="s">
        <v>19</v>
      </c>
      <c r="E1849" s="42" t="s">
        <v>19</v>
      </c>
      <c r="F1849" s="42" t="b">
        <f t="shared" si="60"/>
        <v>1</v>
      </c>
      <c r="G1849" s="42" t="b">
        <f t="shared" si="61"/>
        <v>1</v>
      </c>
    </row>
    <row r="1850" spans="1:7">
      <c r="A1850" s="42">
        <v>1998</v>
      </c>
      <c r="B1850" s="64" t="s">
        <v>2418</v>
      </c>
      <c r="C1850" s="50" t="s">
        <v>19</v>
      </c>
      <c r="D1850" s="66" t="s">
        <v>19</v>
      </c>
      <c r="E1850" s="42" t="s">
        <v>19</v>
      </c>
      <c r="F1850" s="42" t="b">
        <f t="shared" si="60"/>
        <v>1</v>
      </c>
      <c r="G1850" s="42" t="b">
        <f t="shared" si="61"/>
        <v>1</v>
      </c>
    </row>
    <row r="1851" spans="1:7">
      <c r="A1851" s="42">
        <v>1999</v>
      </c>
      <c r="B1851" s="64" t="s">
        <v>2419</v>
      </c>
      <c r="C1851" s="50" t="s">
        <v>19</v>
      </c>
      <c r="D1851" s="66" t="s">
        <v>19</v>
      </c>
      <c r="E1851" s="42" t="s">
        <v>19</v>
      </c>
      <c r="F1851" s="42" t="b">
        <f t="shared" si="60"/>
        <v>1</v>
      </c>
      <c r="G1851" s="42" t="b">
        <f t="shared" si="61"/>
        <v>1</v>
      </c>
    </row>
    <row r="1852" spans="1:7">
      <c r="A1852" s="42">
        <v>2000</v>
      </c>
      <c r="B1852" s="64" t="s">
        <v>2420</v>
      </c>
      <c r="C1852" s="50" t="s">
        <v>19</v>
      </c>
      <c r="D1852" s="66" t="s">
        <v>19</v>
      </c>
      <c r="E1852" s="42" t="s">
        <v>19</v>
      </c>
      <c r="F1852" s="42" t="b">
        <f t="shared" si="60"/>
        <v>1</v>
      </c>
      <c r="G1852" s="42" t="b">
        <f t="shared" si="61"/>
        <v>1</v>
      </c>
    </row>
    <row r="1853" spans="1:7">
      <c r="A1853" s="42">
        <v>2001</v>
      </c>
      <c r="B1853" s="64" t="s">
        <v>2421</v>
      </c>
      <c r="C1853" s="50" t="s">
        <v>19</v>
      </c>
      <c r="D1853" s="66" t="s">
        <v>19</v>
      </c>
      <c r="E1853" s="42" t="s">
        <v>19</v>
      </c>
      <c r="F1853" s="42" t="b">
        <f t="shared" si="60"/>
        <v>1</v>
      </c>
      <c r="G1853" s="42" t="b">
        <f t="shared" si="61"/>
        <v>1</v>
      </c>
    </row>
    <row r="1854" spans="1:7">
      <c r="A1854" s="42">
        <v>2002</v>
      </c>
      <c r="B1854" s="64" t="s">
        <v>2422</v>
      </c>
      <c r="C1854" s="50" t="s">
        <v>19</v>
      </c>
      <c r="D1854" s="66" t="s">
        <v>19</v>
      </c>
      <c r="E1854" s="42" t="s">
        <v>19</v>
      </c>
      <c r="F1854" s="42" t="b">
        <f t="shared" si="60"/>
        <v>1</v>
      </c>
      <c r="G1854" s="42" t="b">
        <f t="shared" si="61"/>
        <v>1</v>
      </c>
    </row>
    <row r="1855" spans="1:7">
      <c r="A1855" s="42">
        <v>2003</v>
      </c>
      <c r="B1855" s="64" t="s">
        <v>2423</v>
      </c>
      <c r="C1855" s="50" t="s">
        <v>19</v>
      </c>
      <c r="D1855" s="66" t="s">
        <v>19</v>
      </c>
      <c r="E1855" s="42" t="s">
        <v>19</v>
      </c>
      <c r="F1855" s="42" t="b">
        <f t="shared" si="60"/>
        <v>1</v>
      </c>
      <c r="G1855" s="42" t="b">
        <f t="shared" si="61"/>
        <v>1</v>
      </c>
    </row>
    <row r="1856" spans="1:7">
      <c r="A1856" s="42">
        <v>2004</v>
      </c>
      <c r="B1856" s="64" t="s">
        <v>2424</v>
      </c>
      <c r="C1856" s="50" t="s">
        <v>19</v>
      </c>
      <c r="D1856" s="66" t="s">
        <v>19</v>
      </c>
      <c r="E1856" s="42" t="s">
        <v>19</v>
      </c>
      <c r="F1856" s="42" t="b">
        <f t="shared" si="60"/>
        <v>1</v>
      </c>
      <c r="G1856" s="42" t="b">
        <f t="shared" si="61"/>
        <v>1</v>
      </c>
    </row>
    <row r="1857" spans="1:7">
      <c r="A1857" s="42">
        <v>2005</v>
      </c>
      <c r="B1857" s="64" t="s">
        <v>2425</v>
      </c>
      <c r="C1857" s="50" t="s">
        <v>19</v>
      </c>
      <c r="D1857" s="66" t="s">
        <v>19</v>
      </c>
      <c r="E1857" s="42" t="s">
        <v>19</v>
      </c>
      <c r="F1857" s="42" t="b">
        <f t="shared" si="60"/>
        <v>1</v>
      </c>
      <c r="G1857" s="42" t="b">
        <f t="shared" si="61"/>
        <v>1</v>
      </c>
    </row>
    <row r="1858" spans="1:7">
      <c r="A1858" s="42">
        <v>2006</v>
      </c>
      <c r="B1858" s="64" t="s">
        <v>2426</v>
      </c>
      <c r="C1858" s="50" t="s">
        <v>19</v>
      </c>
      <c r="D1858" s="66" t="s">
        <v>19</v>
      </c>
      <c r="E1858" s="42" t="s">
        <v>19</v>
      </c>
      <c r="F1858" s="42" t="b">
        <f t="shared" si="60"/>
        <v>1</v>
      </c>
      <c r="G1858" s="42" t="b">
        <f t="shared" si="61"/>
        <v>1</v>
      </c>
    </row>
    <row r="1859" spans="1:7">
      <c r="A1859" s="42">
        <v>2007</v>
      </c>
      <c r="B1859" s="64" t="s">
        <v>2427</v>
      </c>
      <c r="C1859" s="50" t="s">
        <v>19</v>
      </c>
      <c r="D1859" s="66" t="s">
        <v>19</v>
      </c>
      <c r="E1859" s="42" t="s">
        <v>19</v>
      </c>
      <c r="F1859" s="42" t="b">
        <f t="shared" si="60"/>
        <v>1</v>
      </c>
      <c r="G1859" s="42" t="b">
        <f t="shared" si="61"/>
        <v>1</v>
      </c>
    </row>
    <row r="1860" spans="1:7">
      <c r="A1860" s="42">
        <v>2008</v>
      </c>
      <c r="B1860" s="64" t="s">
        <v>2428</v>
      </c>
      <c r="C1860" s="50" t="s">
        <v>23</v>
      </c>
      <c r="D1860" s="66" t="s">
        <v>19</v>
      </c>
      <c r="E1860" s="42" t="s">
        <v>19</v>
      </c>
      <c r="F1860" s="42" t="b">
        <f t="shared" si="60"/>
        <v>0</v>
      </c>
      <c r="G1860" s="42" t="b">
        <f t="shared" si="61"/>
        <v>1</v>
      </c>
    </row>
    <row r="1861" spans="1:7">
      <c r="A1861" s="42">
        <v>2009</v>
      </c>
      <c r="B1861" s="64" t="s">
        <v>2429</v>
      </c>
      <c r="C1861" s="50" t="s">
        <v>23</v>
      </c>
      <c r="D1861" s="66" t="s">
        <v>19</v>
      </c>
      <c r="E1861" s="42" t="s">
        <v>19</v>
      </c>
      <c r="F1861" s="42" t="b">
        <f t="shared" si="60"/>
        <v>0</v>
      </c>
      <c r="G1861" s="42" t="b">
        <f t="shared" si="61"/>
        <v>1</v>
      </c>
    </row>
    <row r="1862" spans="1:7">
      <c r="A1862" s="42">
        <v>2010</v>
      </c>
      <c r="B1862" s="64" t="s">
        <v>1921</v>
      </c>
      <c r="C1862" s="50" t="s">
        <v>19</v>
      </c>
      <c r="D1862" s="66" t="s">
        <v>19</v>
      </c>
      <c r="E1862" s="42" t="s">
        <v>19</v>
      </c>
      <c r="F1862" s="42" t="b">
        <f t="shared" si="60"/>
        <v>1</v>
      </c>
      <c r="G1862" s="42" t="b">
        <f t="shared" si="61"/>
        <v>1</v>
      </c>
    </row>
    <row r="1863" spans="1:7">
      <c r="A1863" s="42">
        <v>2011</v>
      </c>
      <c r="B1863" s="64" t="s">
        <v>2431</v>
      </c>
      <c r="C1863" s="50" t="s">
        <v>19</v>
      </c>
      <c r="D1863" s="66" t="s">
        <v>19</v>
      </c>
      <c r="E1863" s="42" t="s">
        <v>19</v>
      </c>
      <c r="F1863" s="42" t="b">
        <f t="shared" si="60"/>
        <v>1</v>
      </c>
      <c r="G1863" s="42" t="b">
        <f t="shared" si="61"/>
        <v>1</v>
      </c>
    </row>
    <row r="1864" spans="1:7">
      <c r="A1864" s="42">
        <v>2012</v>
      </c>
      <c r="B1864" s="64" t="s">
        <v>2432</v>
      </c>
      <c r="C1864" s="50" t="s">
        <v>19</v>
      </c>
      <c r="D1864" s="66" t="s">
        <v>19</v>
      </c>
      <c r="E1864" s="42" t="s">
        <v>19</v>
      </c>
      <c r="F1864" s="42" t="b">
        <f t="shared" si="60"/>
        <v>1</v>
      </c>
      <c r="G1864" s="42" t="b">
        <f t="shared" si="61"/>
        <v>1</v>
      </c>
    </row>
    <row r="1865" spans="1:7">
      <c r="A1865" s="42">
        <v>2013</v>
      </c>
      <c r="B1865" s="64" t="s">
        <v>2433</v>
      </c>
      <c r="C1865" s="50" t="s">
        <v>19</v>
      </c>
      <c r="D1865" s="66" t="s">
        <v>19</v>
      </c>
      <c r="E1865" s="42" t="s">
        <v>19</v>
      </c>
      <c r="F1865" s="42" t="b">
        <f t="shared" si="60"/>
        <v>1</v>
      </c>
      <c r="G1865" s="42" t="b">
        <f t="shared" si="61"/>
        <v>1</v>
      </c>
    </row>
    <row r="1866" spans="1:7">
      <c r="A1866" s="42">
        <v>2014</v>
      </c>
      <c r="B1866" s="64" t="s">
        <v>2434</v>
      </c>
      <c r="C1866" s="50" t="s">
        <v>1714</v>
      </c>
      <c r="D1866" s="66" t="s">
        <v>19</v>
      </c>
      <c r="E1866" s="42" t="s">
        <v>19</v>
      </c>
      <c r="F1866" s="42" t="b">
        <f t="shared" si="60"/>
        <v>0</v>
      </c>
      <c r="G1866" s="42" t="b">
        <f t="shared" si="61"/>
        <v>1</v>
      </c>
    </row>
    <row r="1867" spans="1:7">
      <c r="A1867" s="42">
        <v>2015</v>
      </c>
      <c r="B1867" s="64" t="s">
        <v>2435</v>
      </c>
      <c r="C1867" s="50" t="s">
        <v>19</v>
      </c>
      <c r="D1867" s="66" t="s">
        <v>19</v>
      </c>
      <c r="E1867" s="42" t="s">
        <v>19</v>
      </c>
      <c r="F1867" s="42" t="b">
        <f t="shared" si="60"/>
        <v>1</v>
      </c>
      <c r="G1867" s="42" t="b">
        <f t="shared" si="61"/>
        <v>1</v>
      </c>
    </row>
    <row r="1868" spans="1:7">
      <c r="A1868" s="42">
        <v>2016</v>
      </c>
      <c r="B1868" s="64" t="s">
        <v>2436</v>
      </c>
      <c r="C1868" s="50" t="s">
        <v>19</v>
      </c>
      <c r="D1868" s="66" t="s">
        <v>19</v>
      </c>
      <c r="E1868" s="42" t="s">
        <v>19</v>
      </c>
      <c r="F1868" s="42" t="b">
        <f t="shared" si="60"/>
        <v>1</v>
      </c>
      <c r="G1868" s="42" t="b">
        <f t="shared" si="61"/>
        <v>1</v>
      </c>
    </row>
    <row r="1869" spans="1:7">
      <c r="A1869" s="42">
        <v>2017</v>
      </c>
      <c r="B1869" s="64" t="s">
        <v>2437</v>
      </c>
      <c r="C1869" s="50" t="s">
        <v>1714</v>
      </c>
      <c r="D1869" s="66" t="s">
        <v>19</v>
      </c>
      <c r="E1869" s="42" t="s">
        <v>19</v>
      </c>
      <c r="F1869" s="42" t="b">
        <f t="shared" si="60"/>
        <v>0</v>
      </c>
      <c r="G1869" s="42" t="b">
        <f t="shared" si="61"/>
        <v>1</v>
      </c>
    </row>
    <row r="1870" spans="1:7">
      <c r="A1870" s="42">
        <v>2018</v>
      </c>
      <c r="B1870" s="64" t="s">
        <v>2439</v>
      </c>
      <c r="C1870" s="50" t="s">
        <v>19</v>
      </c>
      <c r="D1870" s="66" t="s">
        <v>19</v>
      </c>
      <c r="E1870" s="42" t="s">
        <v>19</v>
      </c>
      <c r="F1870" s="42" t="b">
        <f t="shared" si="60"/>
        <v>1</v>
      </c>
      <c r="G1870" s="42" t="b">
        <f t="shared" si="61"/>
        <v>1</v>
      </c>
    </row>
    <row r="1871" spans="1:7">
      <c r="A1871" s="42">
        <v>2019</v>
      </c>
      <c r="B1871" s="64" t="s">
        <v>2440</v>
      </c>
      <c r="C1871" s="50" t="s">
        <v>19</v>
      </c>
      <c r="D1871" s="66" t="s">
        <v>19</v>
      </c>
      <c r="E1871" s="42" t="s">
        <v>19</v>
      </c>
      <c r="F1871" s="42" t="b">
        <f t="shared" si="60"/>
        <v>1</v>
      </c>
      <c r="G1871" s="42" t="b">
        <f t="shared" si="61"/>
        <v>1</v>
      </c>
    </row>
    <row r="1872" spans="1:7">
      <c r="A1872" s="42">
        <v>2020</v>
      </c>
      <c r="B1872" s="64" t="s">
        <v>2442</v>
      </c>
      <c r="C1872" s="50" t="s">
        <v>19</v>
      </c>
      <c r="D1872" s="66" t="s">
        <v>19</v>
      </c>
      <c r="E1872" s="42" t="s">
        <v>19</v>
      </c>
      <c r="F1872" s="42" t="b">
        <f t="shared" si="60"/>
        <v>1</v>
      </c>
      <c r="G1872" s="42" t="b">
        <f t="shared" si="61"/>
        <v>1</v>
      </c>
    </row>
    <row r="1873" spans="1:7">
      <c r="A1873" s="42">
        <v>2021</v>
      </c>
      <c r="B1873" s="64" t="s">
        <v>960</v>
      </c>
      <c r="C1873" s="50" t="s">
        <v>23</v>
      </c>
      <c r="D1873" s="66" t="s">
        <v>19</v>
      </c>
      <c r="E1873" s="42" t="s">
        <v>19</v>
      </c>
      <c r="F1873" s="42" t="b">
        <f t="shared" si="60"/>
        <v>0</v>
      </c>
      <c r="G1873" s="42" t="b">
        <f t="shared" si="61"/>
        <v>1</v>
      </c>
    </row>
    <row r="1874" spans="1:7">
      <c r="A1874" s="42">
        <v>2022</v>
      </c>
      <c r="B1874" s="64" t="s">
        <v>2443</v>
      </c>
      <c r="C1874" s="50" t="s">
        <v>23</v>
      </c>
      <c r="D1874" s="66" t="s">
        <v>19</v>
      </c>
      <c r="E1874" s="42" t="s">
        <v>19</v>
      </c>
      <c r="F1874" s="42" t="b">
        <f t="shared" si="60"/>
        <v>0</v>
      </c>
      <c r="G1874" s="42" t="b">
        <f t="shared" si="61"/>
        <v>1</v>
      </c>
    </row>
    <row r="1875" spans="1:7">
      <c r="A1875" s="42">
        <v>2023</v>
      </c>
      <c r="B1875" s="64" t="s">
        <v>2444</v>
      </c>
      <c r="C1875" s="50" t="s">
        <v>23</v>
      </c>
      <c r="D1875" s="66" t="s">
        <v>19</v>
      </c>
      <c r="E1875" s="42" t="s">
        <v>19</v>
      </c>
      <c r="F1875" s="42" t="b">
        <f t="shared" si="60"/>
        <v>0</v>
      </c>
      <c r="G1875" s="42" t="b">
        <f t="shared" si="61"/>
        <v>1</v>
      </c>
    </row>
    <row r="1876" spans="1:7">
      <c r="A1876" s="42">
        <v>2024</v>
      </c>
      <c r="B1876" s="64" t="s">
        <v>2445</v>
      </c>
      <c r="C1876" s="50" t="s">
        <v>19</v>
      </c>
      <c r="D1876" s="66" t="s">
        <v>19</v>
      </c>
      <c r="E1876" s="42" t="s">
        <v>19</v>
      </c>
      <c r="F1876" s="42" t="b">
        <f t="shared" si="60"/>
        <v>1</v>
      </c>
      <c r="G1876" s="42" t="b">
        <f t="shared" si="61"/>
        <v>1</v>
      </c>
    </row>
    <row r="1877" spans="1:7">
      <c r="A1877" s="42" t="s">
        <v>2446</v>
      </c>
      <c r="B1877" s="64" t="s">
        <v>2447</v>
      </c>
      <c r="C1877" s="50" t="s">
        <v>19</v>
      </c>
      <c r="D1877" s="66" t="s">
        <v>19</v>
      </c>
      <c r="E1877" s="42" t="s">
        <v>19</v>
      </c>
      <c r="F1877" s="42" t="b">
        <f t="shared" si="60"/>
        <v>1</v>
      </c>
      <c r="G1877" s="42" t="b">
        <f t="shared" si="61"/>
        <v>1</v>
      </c>
    </row>
    <row r="1878" spans="1:7">
      <c r="A1878" s="42">
        <v>2027</v>
      </c>
      <c r="B1878" s="64" t="s">
        <v>2448</v>
      </c>
      <c r="C1878" s="50" t="s">
        <v>19</v>
      </c>
      <c r="D1878" s="66" t="s">
        <v>19</v>
      </c>
      <c r="E1878" s="42" t="s">
        <v>19</v>
      </c>
      <c r="F1878" s="42" t="b">
        <f t="shared" si="60"/>
        <v>1</v>
      </c>
      <c r="G1878" s="42" t="b">
        <f t="shared" si="61"/>
        <v>1</v>
      </c>
    </row>
    <row r="1879" spans="1:7">
      <c r="A1879" s="42">
        <v>2028</v>
      </c>
      <c r="B1879" s="64" t="s">
        <v>2449</v>
      </c>
      <c r="C1879" s="50" t="s">
        <v>23</v>
      </c>
      <c r="D1879" s="66" t="s">
        <v>19</v>
      </c>
      <c r="E1879" s="42" t="s">
        <v>19</v>
      </c>
      <c r="F1879" s="42" t="b">
        <f t="shared" si="60"/>
        <v>0</v>
      </c>
      <c r="G1879" s="42" t="b">
        <f t="shared" si="61"/>
        <v>1</v>
      </c>
    </row>
    <row r="1880" spans="1:7">
      <c r="A1880" s="42">
        <v>2029</v>
      </c>
      <c r="B1880" s="64" t="s">
        <v>2450</v>
      </c>
      <c r="C1880" s="50" t="s">
        <v>19</v>
      </c>
      <c r="D1880" s="66" t="s">
        <v>19</v>
      </c>
      <c r="E1880" s="42" t="s">
        <v>19</v>
      </c>
      <c r="F1880" s="42" t="b">
        <f t="shared" si="60"/>
        <v>1</v>
      </c>
      <c r="G1880" s="42" t="b">
        <f t="shared" si="61"/>
        <v>1</v>
      </c>
    </row>
    <row r="1881" spans="1:7">
      <c r="A1881" s="42">
        <v>2030</v>
      </c>
      <c r="B1881" s="64" t="s">
        <v>2451</v>
      </c>
      <c r="C1881" s="50" t="s">
        <v>19</v>
      </c>
      <c r="D1881" s="66" t="s">
        <v>19</v>
      </c>
      <c r="E1881" s="42" t="s">
        <v>19</v>
      </c>
      <c r="F1881" s="42" t="b">
        <f t="shared" ref="F1881:F1942" si="62">C1881=D1881</f>
        <v>1</v>
      </c>
      <c r="G1881" s="42" t="b">
        <f t="shared" ref="G1881:G1942" si="63">D1881=E1881</f>
        <v>1</v>
      </c>
    </row>
    <row r="1882" spans="1:7">
      <c r="A1882" s="42">
        <v>2031</v>
      </c>
      <c r="B1882" s="64" t="s">
        <v>2452</v>
      </c>
      <c r="C1882" s="50" t="s">
        <v>19</v>
      </c>
      <c r="D1882" s="66" t="s">
        <v>19</v>
      </c>
      <c r="E1882" s="42" t="s">
        <v>19</v>
      </c>
      <c r="F1882" s="42" t="b">
        <f t="shared" si="62"/>
        <v>1</v>
      </c>
      <c r="G1882" s="42" t="b">
        <f t="shared" si="63"/>
        <v>1</v>
      </c>
    </row>
    <row r="1883" spans="1:7">
      <c r="A1883" s="42">
        <v>2032</v>
      </c>
      <c r="B1883" s="64" t="s">
        <v>2453</v>
      </c>
      <c r="C1883" s="50" t="s">
        <v>19</v>
      </c>
      <c r="D1883" s="66" t="s">
        <v>19</v>
      </c>
      <c r="E1883" s="42" t="s">
        <v>19</v>
      </c>
      <c r="F1883" s="42" t="b">
        <f t="shared" si="62"/>
        <v>1</v>
      </c>
      <c r="G1883" s="42" t="b">
        <f t="shared" si="63"/>
        <v>1</v>
      </c>
    </row>
    <row r="1884" spans="1:7">
      <c r="A1884" s="42">
        <v>2033</v>
      </c>
      <c r="B1884" s="64" t="s">
        <v>2454</v>
      </c>
      <c r="C1884" s="50" t="s">
        <v>23</v>
      </c>
      <c r="D1884" s="66" t="s">
        <v>19</v>
      </c>
      <c r="E1884" s="42" t="s">
        <v>19</v>
      </c>
      <c r="F1884" s="42" t="b">
        <f t="shared" si="62"/>
        <v>0</v>
      </c>
      <c r="G1884" s="42" t="b">
        <f t="shared" si="63"/>
        <v>1</v>
      </c>
    </row>
    <row r="1885" spans="1:7">
      <c r="A1885" s="42">
        <v>2034</v>
      </c>
      <c r="B1885" s="64" t="s">
        <v>2455</v>
      </c>
      <c r="C1885" s="50" t="s">
        <v>19</v>
      </c>
      <c r="D1885" s="66" t="s">
        <v>19</v>
      </c>
      <c r="E1885" s="42" t="s">
        <v>19</v>
      </c>
      <c r="F1885" s="42" t="b">
        <f t="shared" si="62"/>
        <v>1</v>
      </c>
      <c r="G1885" s="42" t="b">
        <f t="shared" si="63"/>
        <v>1</v>
      </c>
    </row>
    <row r="1886" spans="1:7">
      <c r="A1886" s="42">
        <v>2035</v>
      </c>
      <c r="B1886" s="64" t="s">
        <v>2456</v>
      </c>
      <c r="C1886" s="50" t="s">
        <v>19</v>
      </c>
      <c r="D1886" s="66" t="s">
        <v>19</v>
      </c>
      <c r="E1886" s="42" t="s">
        <v>19</v>
      </c>
      <c r="F1886" s="42" t="b">
        <f t="shared" si="62"/>
        <v>1</v>
      </c>
      <c r="G1886" s="42" t="b">
        <f t="shared" si="63"/>
        <v>1</v>
      </c>
    </row>
    <row r="1887" spans="1:7">
      <c r="A1887" s="42">
        <v>2036</v>
      </c>
      <c r="B1887" s="64" t="s">
        <v>2457</v>
      </c>
      <c r="C1887" s="50" t="s">
        <v>19</v>
      </c>
      <c r="D1887" s="66" t="s">
        <v>19</v>
      </c>
      <c r="E1887" s="42" t="s">
        <v>19</v>
      </c>
      <c r="F1887" s="42" t="b">
        <f t="shared" si="62"/>
        <v>1</v>
      </c>
      <c r="G1887" s="42" t="b">
        <f t="shared" si="63"/>
        <v>1</v>
      </c>
    </row>
    <row r="1888" spans="1:7">
      <c r="A1888" s="42">
        <v>2037</v>
      </c>
      <c r="B1888" s="64" t="s">
        <v>2458</v>
      </c>
      <c r="C1888" s="50" t="s">
        <v>19</v>
      </c>
      <c r="D1888" s="66" t="s">
        <v>19</v>
      </c>
      <c r="E1888" s="42" t="s">
        <v>19</v>
      </c>
      <c r="F1888" s="42" t="b">
        <f t="shared" si="62"/>
        <v>1</v>
      </c>
      <c r="G1888" s="42" t="b">
        <f t="shared" si="63"/>
        <v>1</v>
      </c>
    </row>
    <row r="1889" spans="1:8">
      <c r="A1889" s="42">
        <v>2038</v>
      </c>
      <c r="B1889" s="64" t="s">
        <v>2459</v>
      </c>
      <c r="C1889" s="50" t="s">
        <v>19</v>
      </c>
      <c r="D1889" s="66" t="s">
        <v>19</v>
      </c>
      <c r="E1889" s="42" t="s">
        <v>19</v>
      </c>
      <c r="F1889" s="42" t="b">
        <f t="shared" si="62"/>
        <v>1</v>
      </c>
      <c r="G1889" s="42" t="b">
        <f t="shared" si="63"/>
        <v>1</v>
      </c>
    </row>
    <row r="1890" spans="1:8">
      <c r="A1890" s="42">
        <v>2039</v>
      </c>
      <c r="B1890" s="64" t="s">
        <v>2460</v>
      </c>
      <c r="C1890" s="50" t="s">
        <v>19</v>
      </c>
      <c r="D1890" s="66" t="s">
        <v>19</v>
      </c>
      <c r="E1890" s="42" t="s">
        <v>19</v>
      </c>
      <c r="F1890" s="42" t="b">
        <f t="shared" si="62"/>
        <v>1</v>
      </c>
      <c r="G1890" s="42" t="b">
        <f t="shared" si="63"/>
        <v>1</v>
      </c>
    </row>
    <row r="1891" spans="1:8">
      <c r="A1891" s="42">
        <v>2040</v>
      </c>
      <c r="B1891" s="64" t="s">
        <v>2461</v>
      </c>
      <c r="C1891" s="50" t="s">
        <v>19</v>
      </c>
      <c r="D1891" s="66" t="s">
        <v>19</v>
      </c>
      <c r="E1891" s="42" t="s">
        <v>19</v>
      </c>
      <c r="F1891" s="42" t="b">
        <f t="shared" si="62"/>
        <v>1</v>
      </c>
      <c r="G1891" s="42" t="b">
        <f t="shared" si="63"/>
        <v>1</v>
      </c>
    </row>
    <row r="1892" spans="1:8">
      <c r="A1892" s="42">
        <v>2041</v>
      </c>
      <c r="B1892" s="64" t="s">
        <v>2462</v>
      </c>
      <c r="C1892" s="50" t="s">
        <v>19</v>
      </c>
      <c r="D1892" s="66" t="s">
        <v>19</v>
      </c>
      <c r="E1892" s="42" t="s">
        <v>19</v>
      </c>
      <c r="F1892" s="42" t="b">
        <f t="shared" si="62"/>
        <v>1</v>
      </c>
      <c r="G1892" s="42" t="b">
        <f t="shared" si="63"/>
        <v>1</v>
      </c>
    </row>
    <row r="1893" spans="1:8">
      <c r="A1893" s="42">
        <v>2042</v>
      </c>
      <c r="B1893" s="64" t="s">
        <v>2463</v>
      </c>
      <c r="C1893" s="50" t="s">
        <v>19</v>
      </c>
      <c r="D1893" s="66" t="s">
        <v>19</v>
      </c>
      <c r="E1893" s="42" t="s">
        <v>19</v>
      </c>
      <c r="F1893" s="42" t="b">
        <f t="shared" si="62"/>
        <v>1</v>
      </c>
      <c r="G1893" s="42" t="b">
        <f t="shared" si="63"/>
        <v>1</v>
      </c>
    </row>
    <row r="1894" spans="1:8">
      <c r="A1894" s="42">
        <v>2043</v>
      </c>
      <c r="B1894" s="64" t="s">
        <v>2464</v>
      </c>
      <c r="C1894" s="50" t="s">
        <v>19</v>
      </c>
      <c r="D1894" s="66" t="s">
        <v>19</v>
      </c>
      <c r="E1894" s="42" t="s">
        <v>19</v>
      </c>
      <c r="F1894" s="42" t="b">
        <f t="shared" si="62"/>
        <v>1</v>
      </c>
      <c r="G1894" s="42" t="b">
        <f t="shared" si="63"/>
        <v>1</v>
      </c>
    </row>
    <row r="1895" spans="1:8">
      <c r="A1895" s="42">
        <v>2044</v>
      </c>
      <c r="B1895" s="64" t="s">
        <v>2465</v>
      </c>
      <c r="C1895" s="50" t="s">
        <v>23</v>
      </c>
      <c r="D1895" s="66" t="s">
        <v>19</v>
      </c>
      <c r="E1895" s="42" t="s">
        <v>19</v>
      </c>
      <c r="F1895" s="42" t="b">
        <f t="shared" si="62"/>
        <v>0</v>
      </c>
      <c r="G1895" s="42" t="b">
        <f t="shared" si="63"/>
        <v>1</v>
      </c>
      <c r="H1895" s="42" t="s">
        <v>19</v>
      </c>
    </row>
    <row r="1896" spans="1:8">
      <c r="A1896" s="42">
        <v>2045</v>
      </c>
      <c r="B1896" s="64" t="s">
        <v>2468</v>
      </c>
      <c r="C1896" s="50" t="s">
        <v>19</v>
      </c>
      <c r="D1896" s="66" t="s">
        <v>19</v>
      </c>
      <c r="E1896" s="42" t="s">
        <v>19</v>
      </c>
      <c r="F1896" s="42" t="b">
        <f t="shared" si="62"/>
        <v>1</v>
      </c>
      <c r="G1896" s="42" t="b">
        <f t="shared" si="63"/>
        <v>1</v>
      </c>
    </row>
    <row r="1897" spans="1:8">
      <c r="A1897" s="42">
        <v>2046</v>
      </c>
      <c r="B1897" s="64" t="s">
        <v>2469</v>
      </c>
      <c r="C1897" s="50" t="s">
        <v>19</v>
      </c>
      <c r="D1897" s="66" t="s">
        <v>19</v>
      </c>
      <c r="E1897" s="42" t="s">
        <v>19</v>
      </c>
      <c r="F1897" s="42" t="b">
        <f t="shared" si="62"/>
        <v>1</v>
      </c>
      <c r="G1897" s="42" t="b">
        <f t="shared" si="63"/>
        <v>1</v>
      </c>
    </row>
    <row r="1898" spans="1:8">
      <c r="A1898" s="42">
        <v>2047</v>
      </c>
      <c r="B1898" s="64" t="s">
        <v>2470</v>
      </c>
      <c r="C1898" s="50" t="s">
        <v>19</v>
      </c>
      <c r="D1898" s="66" t="s">
        <v>19</v>
      </c>
      <c r="E1898" s="42" t="s">
        <v>19</v>
      </c>
      <c r="F1898" s="42" t="b">
        <f t="shared" si="62"/>
        <v>1</v>
      </c>
      <c r="G1898" s="42" t="b">
        <f t="shared" si="63"/>
        <v>1</v>
      </c>
    </row>
    <row r="1899" spans="1:8">
      <c r="A1899" s="42">
        <v>2048</v>
      </c>
      <c r="B1899" s="64" t="s">
        <v>2471</v>
      </c>
      <c r="C1899" s="50" t="s">
        <v>19</v>
      </c>
      <c r="D1899" s="66" t="s">
        <v>19</v>
      </c>
      <c r="E1899" s="42" t="s">
        <v>19</v>
      </c>
      <c r="F1899" s="42" t="b">
        <f t="shared" si="62"/>
        <v>1</v>
      </c>
      <c r="G1899" s="42" t="b">
        <f t="shared" si="63"/>
        <v>1</v>
      </c>
    </row>
    <row r="1900" spans="1:8">
      <c r="A1900" s="42">
        <v>2049</v>
      </c>
      <c r="B1900" s="64" t="s">
        <v>2472</v>
      </c>
      <c r="C1900" s="50" t="s">
        <v>19</v>
      </c>
      <c r="D1900" s="66" t="s">
        <v>19</v>
      </c>
      <c r="E1900" s="42" t="s">
        <v>19</v>
      </c>
      <c r="F1900" s="42" t="b">
        <f t="shared" si="62"/>
        <v>1</v>
      </c>
      <c r="G1900" s="42" t="b">
        <f t="shared" si="63"/>
        <v>1</v>
      </c>
    </row>
    <row r="1901" spans="1:8">
      <c r="A1901" s="42">
        <v>2050</v>
      </c>
      <c r="B1901" s="64" t="s">
        <v>2473</v>
      </c>
      <c r="C1901" s="50" t="s">
        <v>19</v>
      </c>
      <c r="D1901" s="66" t="s">
        <v>19</v>
      </c>
      <c r="E1901" s="42" t="s">
        <v>19</v>
      </c>
      <c r="F1901" s="42" t="b">
        <f t="shared" si="62"/>
        <v>1</v>
      </c>
      <c r="G1901" s="42" t="b">
        <f t="shared" si="63"/>
        <v>1</v>
      </c>
    </row>
    <row r="1902" spans="1:8">
      <c r="A1902" s="42">
        <v>2051</v>
      </c>
      <c r="B1902" s="64" t="s">
        <v>2474</v>
      </c>
      <c r="C1902" s="50" t="s">
        <v>19</v>
      </c>
      <c r="D1902" s="66" t="s">
        <v>19</v>
      </c>
      <c r="E1902" s="42" t="s">
        <v>19</v>
      </c>
      <c r="F1902" s="42" t="b">
        <f t="shared" si="62"/>
        <v>1</v>
      </c>
      <c r="G1902" s="42" t="b">
        <f t="shared" si="63"/>
        <v>1</v>
      </c>
    </row>
    <row r="1903" spans="1:8">
      <c r="A1903" s="42">
        <v>2052</v>
      </c>
      <c r="B1903" s="64" t="s">
        <v>2475</v>
      </c>
      <c r="C1903" s="50" t="s">
        <v>19</v>
      </c>
      <c r="D1903" s="66" t="s">
        <v>19</v>
      </c>
      <c r="E1903" s="42" t="s">
        <v>19</v>
      </c>
      <c r="F1903" s="42" t="b">
        <f t="shared" si="62"/>
        <v>1</v>
      </c>
      <c r="G1903" s="42" t="b">
        <f t="shared" si="63"/>
        <v>1</v>
      </c>
    </row>
    <row r="1904" spans="1:8">
      <c r="A1904" s="42">
        <v>2053</v>
      </c>
      <c r="B1904" s="64" t="s">
        <v>2476</v>
      </c>
      <c r="C1904" s="50" t="s">
        <v>19</v>
      </c>
      <c r="D1904" s="66" t="s">
        <v>19</v>
      </c>
      <c r="E1904" s="42" t="s">
        <v>19</v>
      </c>
      <c r="F1904" s="42" t="b">
        <f t="shared" si="62"/>
        <v>1</v>
      </c>
      <c r="G1904" s="42" t="b">
        <f t="shared" si="63"/>
        <v>1</v>
      </c>
    </row>
    <row r="1905" spans="1:7">
      <c r="A1905" s="42">
        <v>2054</v>
      </c>
      <c r="B1905" s="64" t="s">
        <v>2477</v>
      </c>
      <c r="C1905" s="50" t="s">
        <v>19</v>
      </c>
      <c r="D1905" s="66" t="s">
        <v>19</v>
      </c>
      <c r="E1905" s="42" t="s">
        <v>19</v>
      </c>
      <c r="F1905" s="42" t="b">
        <f t="shared" si="62"/>
        <v>1</v>
      </c>
      <c r="G1905" s="42" t="b">
        <f t="shared" si="63"/>
        <v>1</v>
      </c>
    </row>
    <row r="1906" spans="1:7">
      <c r="A1906" s="42">
        <v>2055</v>
      </c>
      <c r="B1906" s="64" t="s">
        <v>2478</v>
      </c>
      <c r="C1906" s="50" t="s">
        <v>1714</v>
      </c>
      <c r="D1906" s="66" t="s">
        <v>19</v>
      </c>
      <c r="E1906" s="42" t="s">
        <v>19</v>
      </c>
      <c r="F1906" s="42" t="b">
        <f t="shared" si="62"/>
        <v>0</v>
      </c>
      <c r="G1906" s="42" t="b">
        <f t="shared" si="63"/>
        <v>1</v>
      </c>
    </row>
    <row r="1907" spans="1:7">
      <c r="A1907" s="42">
        <v>2056</v>
      </c>
      <c r="B1907" s="64" t="s">
        <v>2479</v>
      </c>
      <c r="C1907" s="50" t="s">
        <v>19</v>
      </c>
      <c r="D1907" s="66" t="s">
        <v>19</v>
      </c>
      <c r="E1907" s="42" t="s">
        <v>19</v>
      </c>
      <c r="F1907" s="42" t="b">
        <f t="shared" si="62"/>
        <v>1</v>
      </c>
      <c r="G1907" s="42" t="b">
        <f t="shared" si="63"/>
        <v>1</v>
      </c>
    </row>
    <row r="1908" spans="1:7">
      <c r="A1908" s="42">
        <v>2057</v>
      </c>
      <c r="B1908" s="64" t="s">
        <v>2480</v>
      </c>
      <c r="C1908" s="50" t="s">
        <v>19</v>
      </c>
      <c r="D1908" s="66" t="s">
        <v>19</v>
      </c>
      <c r="E1908" s="42" t="s">
        <v>19</v>
      </c>
      <c r="F1908" s="42" t="b">
        <f t="shared" si="62"/>
        <v>1</v>
      </c>
      <c r="G1908" s="42" t="b">
        <f t="shared" si="63"/>
        <v>1</v>
      </c>
    </row>
    <row r="1909" spans="1:7">
      <c r="A1909" s="42">
        <v>2058</v>
      </c>
      <c r="B1909" s="64" t="s">
        <v>2481</v>
      </c>
      <c r="C1909" s="50" t="s">
        <v>19</v>
      </c>
      <c r="D1909" s="66" t="s">
        <v>19</v>
      </c>
      <c r="E1909" s="42" t="s">
        <v>19</v>
      </c>
      <c r="F1909" s="42" t="b">
        <f t="shared" si="62"/>
        <v>1</v>
      </c>
      <c r="G1909" s="42" t="b">
        <f t="shared" si="63"/>
        <v>1</v>
      </c>
    </row>
    <row r="1910" spans="1:7">
      <c r="A1910" s="42">
        <v>2059</v>
      </c>
      <c r="B1910" s="64" t="s">
        <v>2482</v>
      </c>
      <c r="C1910" s="50" t="s">
        <v>19</v>
      </c>
      <c r="D1910" s="66" t="s">
        <v>19</v>
      </c>
      <c r="E1910" s="42" t="s">
        <v>19</v>
      </c>
      <c r="F1910" s="42" t="b">
        <f t="shared" si="62"/>
        <v>1</v>
      </c>
      <c r="G1910" s="42" t="b">
        <f t="shared" si="63"/>
        <v>1</v>
      </c>
    </row>
    <row r="1911" spans="1:7">
      <c r="A1911" s="42">
        <v>2060</v>
      </c>
      <c r="B1911" s="64" t="s">
        <v>2483</v>
      </c>
      <c r="C1911" s="50" t="s">
        <v>19</v>
      </c>
      <c r="D1911" s="66" t="s">
        <v>19</v>
      </c>
      <c r="E1911" s="42" t="s">
        <v>19</v>
      </c>
      <c r="F1911" s="42" t="b">
        <f t="shared" si="62"/>
        <v>1</v>
      </c>
      <c r="G1911" s="42" t="b">
        <f t="shared" si="63"/>
        <v>1</v>
      </c>
    </row>
    <row r="1912" spans="1:7">
      <c r="A1912" s="42">
        <v>2061</v>
      </c>
      <c r="B1912" s="64" t="s">
        <v>2484</v>
      </c>
      <c r="C1912" s="50" t="s">
        <v>19</v>
      </c>
      <c r="D1912" s="66" t="s">
        <v>19</v>
      </c>
      <c r="E1912" s="42" t="s">
        <v>19</v>
      </c>
      <c r="F1912" s="42" t="b">
        <f t="shared" si="62"/>
        <v>1</v>
      </c>
      <c r="G1912" s="42" t="b">
        <f t="shared" si="63"/>
        <v>1</v>
      </c>
    </row>
    <row r="1913" spans="1:7">
      <c r="A1913" s="42">
        <v>2062</v>
      </c>
      <c r="B1913" s="64" t="s">
        <v>2485</v>
      </c>
      <c r="C1913" s="50" t="s">
        <v>19</v>
      </c>
      <c r="D1913" s="66" t="s">
        <v>19</v>
      </c>
      <c r="E1913" s="42" t="s">
        <v>19</v>
      </c>
      <c r="F1913" s="42" t="b">
        <f t="shared" si="62"/>
        <v>1</v>
      </c>
      <c r="G1913" s="42" t="b">
        <f t="shared" si="63"/>
        <v>1</v>
      </c>
    </row>
    <row r="1914" spans="1:7">
      <c r="A1914" s="42">
        <v>2063</v>
      </c>
      <c r="B1914" s="64" t="s">
        <v>2486</v>
      </c>
      <c r="C1914" s="50" t="s">
        <v>19</v>
      </c>
      <c r="D1914" s="66" t="s">
        <v>19</v>
      </c>
      <c r="E1914" s="42" t="s">
        <v>19</v>
      </c>
      <c r="F1914" s="42" t="b">
        <f t="shared" si="62"/>
        <v>1</v>
      </c>
      <c r="G1914" s="42" t="b">
        <f t="shared" si="63"/>
        <v>1</v>
      </c>
    </row>
    <row r="1915" spans="1:7">
      <c r="A1915" s="42">
        <v>2064</v>
      </c>
      <c r="B1915" s="64" t="s">
        <v>2487</v>
      </c>
      <c r="C1915" s="50" t="s">
        <v>19</v>
      </c>
      <c r="D1915" s="66" t="s">
        <v>19</v>
      </c>
      <c r="E1915" s="42" t="s">
        <v>19</v>
      </c>
      <c r="F1915" s="42" t="b">
        <f t="shared" si="62"/>
        <v>1</v>
      </c>
      <c r="G1915" s="42" t="b">
        <f t="shared" si="63"/>
        <v>1</v>
      </c>
    </row>
    <row r="1916" spans="1:7">
      <c r="A1916" s="42">
        <v>2065</v>
      </c>
      <c r="B1916" s="64" t="s">
        <v>2488</v>
      </c>
      <c r="C1916" s="50" t="s">
        <v>19</v>
      </c>
      <c r="D1916" s="66" t="s">
        <v>19</v>
      </c>
      <c r="E1916" s="42" t="s">
        <v>19</v>
      </c>
      <c r="F1916" s="42" t="b">
        <f t="shared" si="62"/>
        <v>1</v>
      </c>
      <c r="G1916" s="42" t="b">
        <f t="shared" si="63"/>
        <v>1</v>
      </c>
    </row>
    <row r="1917" spans="1:7">
      <c r="A1917" s="42">
        <v>2067</v>
      </c>
      <c r="B1917" s="64" t="s">
        <v>2489</v>
      </c>
      <c r="C1917" s="50" t="s">
        <v>19</v>
      </c>
      <c r="D1917" s="66" t="s">
        <v>19</v>
      </c>
      <c r="E1917" s="42" t="s">
        <v>19</v>
      </c>
      <c r="F1917" s="42" t="b">
        <f t="shared" si="62"/>
        <v>1</v>
      </c>
      <c r="G1917" s="42" t="b">
        <f t="shared" si="63"/>
        <v>1</v>
      </c>
    </row>
    <row r="1918" spans="1:7">
      <c r="A1918" s="42">
        <v>2068</v>
      </c>
      <c r="B1918" s="64" t="s">
        <v>2490</v>
      </c>
      <c r="C1918" s="50" t="s">
        <v>19</v>
      </c>
      <c r="D1918" s="66" t="s">
        <v>19</v>
      </c>
      <c r="E1918" s="42" t="s">
        <v>19</v>
      </c>
      <c r="F1918" s="42" t="b">
        <f t="shared" si="62"/>
        <v>1</v>
      </c>
      <c r="G1918" s="42" t="b">
        <f t="shared" si="63"/>
        <v>1</v>
      </c>
    </row>
    <row r="1919" spans="1:7">
      <c r="A1919" s="42">
        <v>2069</v>
      </c>
      <c r="B1919" s="64" t="s">
        <v>2491</v>
      </c>
      <c r="C1919" s="50" t="s">
        <v>19</v>
      </c>
      <c r="D1919" s="66" t="s">
        <v>19</v>
      </c>
      <c r="E1919" s="42" t="s">
        <v>19</v>
      </c>
      <c r="F1919" s="42" t="b">
        <f t="shared" si="62"/>
        <v>1</v>
      </c>
      <c r="G1919" s="42" t="b">
        <f t="shared" si="63"/>
        <v>1</v>
      </c>
    </row>
    <row r="1920" spans="1:7">
      <c r="A1920" s="42">
        <v>2070</v>
      </c>
      <c r="B1920" s="64" t="s">
        <v>2492</v>
      </c>
      <c r="C1920" s="50" t="s">
        <v>19</v>
      </c>
      <c r="D1920" s="66" t="s">
        <v>19</v>
      </c>
      <c r="E1920" s="42" t="s">
        <v>19</v>
      </c>
      <c r="F1920" s="42" t="b">
        <f t="shared" si="62"/>
        <v>1</v>
      </c>
      <c r="G1920" s="42" t="b">
        <f t="shared" si="63"/>
        <v>1</v>
      </c>
    </row>
    <row r="1921" spans="1:8">
      <c r="A1921" s="42">
        <v>2071</v>
      </c>
      <c r="B1921" s="64" t="s">
        <v>2494</v>
      </c>
      <c r="C1921" s="50" t="s">
        <v>19</v>
      </c>
      <c r="D1921" s="66" t="s">
        <v>19</v>
      </c>
      <c r="E1921" s="42" t="s">
        <v>19</v>
      </c>
      <c r="F1921" s="42" t="b">
        <f t="shared" si="62"/>
        <v>1</v>
      </c>
      <c r="G1921" s="42" t="b">
        <f t="shared" si="63"/>
        <v>1</v>
      </c>
    </row>
    <row r="1922" spans="1:8">
      <c r="A1922" s="42">
        <v>2072</v>
      </c>
      <c r="B1922" s="64" t="s">
        <v>2495</v>
      </c>
      <c r="C1922" s="50" t="s">
        <v>19</v>
      </c>
      <c r="D1922" s="66" t="s">
        <v>23</v>
      </c>
      <c r="E1922" s="42" t="s">
        <v>23</v>
      </c>
      <c r="F1922" s="42" t="b">
        <f t="shared" si="62"/>
        <v>0</v>
      </c>
      <c r="G1922" s="42" t="b">
        <f t="shared" si="63"/>
        <v>1</v>
      </c>
      <c r="H1922" s="42" t="s">
        <v>23</v>
      </c>
    </row>
    <row r="1923" spans="1:8">
      <c r="A1923" s="42">
        <v>2073</v>
      </c>
      <c r="B1923" s="64" t="s">
        <v>2497</v>
      </c>
      <c r="C1923" s="50" t="s">
        <v>19</v>
      </c>
      <c r="D1923" s="66" t="s">
        <v>19</v>
      </c>
      <c r="E1923" s="42" t="s">
        <v>19</v>
      </c>
      <c r="F1923" s="42" t="b">
        <f t="shared" si="62"/>
        <v>1</v>
      </c>
      <c r="G1923" s="42" t="b">
        <f t="shared" si="63"/>
        <v>1</v>
      </c>
    </row>
    <row r="1924" spans="1:8">
      <c r="A1924" s="42">
        <v>2074</v>
      </c>
      <c r="B1924" s="64" t="s">
        <v>2498</v>
      </c>
      <c r="C1924" s="50" t="s">
        <v>19</v>
      </c>
      <c r="D1924" s="66" t="s">
        <v>19</v>
      </c>
      <c r="E1924" s="42" t="s">
        <v>19</v>
      </c>
      <c r="F1924" s="42" t="b">
        <f t="shared" si="62"/>
        <v>1</v>
      </c>
      <c r="G1924" s="42" t="b">
        <f t="shared" si="63"/>
        <v>1</v>
      </c>
    </row>
    <row r="1925" spans="1:8">
      <c r="A1925" s="42">
        <v>2075</v>
      </c>
      <c r="B1925" s="64" t="s">
        <v>2499</v>
      </c>
      <c r="C1925" s="50" t="s">
        <v>19</v>
      </c>
      <c r="D1925" s="66" t="s">
        <v>19</v>
      </c>
      <c r="E1925" s="42" t="s">
        <v>19</v>
      </c>
      <c r="F1925" s="42" t="b">
        <f t="shared" si="62"/>
        <v>1</v>
      </c>
      <c r="G1925" s="42" t="b">
        <f t="shared" si="63"/>
        <v>1</v>
      </c>
    </row>
    <row r="1926" spans="1:8">
      <c r="A1926" s="42">
        <v>2077</v>
      </c>
      <c r="B1926" s="64" t="s">
        <v>2502</v>
      </c>
      <c r="C1926" s="50" t="s">
        <v>19</v>
      </c>
      <c r="D1926" s="66" t="s">
        <v>23</v>
      </c>
      <c r="E1926" s="42" t="s">
        <v>23</v>
      </c>
      <c r="F1926" s="42" t="b">
        <f t="shared" si="62"/>
        <v>0</v>
      </c>
      <c r="G1926" s="42" t="b">
        <f t="shared" si="63"/>
        <v>1</v>
      </c>
      <c r="H1926" s="42" t="s">
        <v>23</v>
      </c>
    </row>
    <row r="1927" spans="1:8">
      <c r="A1927" s="42">
        <v>2078</v>
      </c>
      <c r="B1927" s="64" t="s">
        <v>2504</v>
      </c>
      <c r="C1927" s="50" t="s">
        <v>19</v>
      </c>
      <c r="D1927" s="66" t="s">
        <v>19</v>
      </c>
      <c r="E1927" s="42" t="s">
        <v>19</v>
      </c>
      <c r="F1927" s="42" t="b">
        <f t="shared" si="62"/>
        <v>1</v>
      </c>
      <c r="G1927" s="42" t="b">
        <f t="shared" si="63"/>
        <v>1</v>
      </c>
    </row>
    <row r="1928" spans="1:8">
      <c r="A1928" s="42">
        <v>2079</v>
      </c>
      <c r="B1928" s="64" t="s">
        <v>2505</v>
      </c>
      <c r="C1928" s="50" t="s">
        <v>19</v>
      </c>
      <c r="D1928" s="66" t="s">
        <v>19</v>
      </c>
      <c r="E1928" s="42" t="s">
        <v>19</v>
      </c>
      <c r="F1928" s="42" t="b">
        <f t="shared" si="62"/>
        <v>1</v>
      </c>
      <c r="G1928" s="42" t="b">
        <f t="shared" si="63"/>
        <v>1</v>
      </c>
    </row>
    <row r="1929" spans="1:8">
      <c r="A1929" s="42">
        <v>2080</v>
      </c>
      <c r="B1929" s="64" t="s">
        <v>2506</v>
      </c>
      <c r="C1929" s="50" t="s">
        <v>19</v>
      </c>
      <c r="D1929" s="66" t="s">
        <v>19</v>
      </c>
      <c r="E1929" s="42" t="s">
        <v>19</v>
      </c>
      <c r="F1929" s="42" t="b">
        <f t="shared" si="62"/>
        <v>1</v>
      </c>
      <c r="G1929" s="42" t="b">
        <f t="shared" si="63"/>
        <v>1</v>
      </c>
    </row>
    <row r="1930" spans="1:8">
      <c r="A1930" s="42">
        <v>2081</v>
      </c>
      <c r="B1930" s="64" t="s">
        <v>2507</v>
      </c>
      <c r="C1930" s="50" t="s">
        <v>19</v>
      </c>
      <c r="D1930" s="66" t="s">
        <v>19</v>
      </c>
      <c r="E1930" s="42" t="s">
        <v>19</v>
      </c>
      <c r="F1930" s="42" t="b">
        <f t="shared" si="62"/>
        <v>1</v>
      </c>
      <c r="G1930" s="42" t="b">
        <f t="shared" si="63"/>
        <v>1</v>
      </c>
    </row>
    <row r="1931" spans="1:8">
      <c r="A1931" s="42">
        <v>2082</v>
      </c>
      <c r="B1931" s="64" t="s">
        <v>2508</v>
      </c>
      <c r="C1931" s="50" t="s">
        <v>19</v>
      </c>
      <c r="D1931" s="66" t="s">
        <v>19</v>
      </c>
      <c r="E1931" s="42" t="s">
        <v>19</v>
      </c>
      <c r="F1931" s="42" t="b">
        <f t="shared" si="62"/>
        <v>1</v>
      </c>
      <c r="G1931" s="42" t="b">
        <f t="shared" si="63"/>
        <v>1</v>
      </c>
    </row>
    <row r="1932" spans="1:8">
      <c r="A1932" s="42">
        <v>2083</v>
      </c>
      <c r="B1932" s="64" t="s">
        <v>2510</v>
      </c>
      <c r="C1932" s="50" t="s">
        <v>1714</v>
      </c>
      <c r="D1932" s="66" t="s">
        <v>19</v>
      </c>
      <c r="E1932" s="42" t="s">
        <v>19</v>
      </c>
      <c r="F1932" s="42" t="b">
        <f t="shared" si="62"/>
        <v>0</v>
      </c>
      <c r="G1932" s="42" t="b">
        <f t="shared" si="63"/>
        <v>1</v>
      </c>
    </row>
    <row r="1933" spans="1:8">
      <c r="A1933" s="42">
        <v>2084</v>
      </c>
      <c r="B1933" s="64" t="s">
        <v>2511</v>
      </c>
      <c r="C1933" s="50" t="s">
        <v>19</v>
      </c>
      <c r="D1933" s="66" t="s">
        <v>19</v>
      </c>
      <c r="E1933" s="42" t="s">
        <v>19</v>
      </c>
      <c r="F1933" s="42" t="b">
        <f t="shared" si="62"/>
        <v>1</v>
      </c>
      <c r="G1933" s="42" t="b">
        <f t="shared" si="63"/>
        <v>1</v>
      </c>
    </row>
    <row r="1934" spans="1:8">
      <c r="A1934" s="42">
        <v>2085</v>
      </c>
      <c r="B1934" s="64" t="s">
        <v>2512</v>
      </c>
      <c r="C1934" s="50" t="s">
        <v>19</v>
      </c>
      <c r="D1934" s="66" t="s">
        <v>19</v>
      </c>
      <c r="E1934" s="42" t="s">
        <v>19</v>
      </c>
      <c r="F1934" s="42" t="b">
        <f t="shared" si="62"/>
        <v>1</v>
      </c>
      <c r="G1934" s="42" t="b">
        <f t="shared" si="63"/>
        <v>1</v>
      </c>
    </row>
    <row r="1935" spans="1:8">
      <c r="A1935" s="42">
        <v>2086</v>
      </c>
      <c r="B1935" s="64" t="s">
        <v>2513</v>
      </c>
      <c r="C1935" s="50" t="s">
        <v>19</v>
      </c>
      <c r="D1935" s="66" t="s">
        <v>19</v>
      </c>
      <c r="E1935" s="42" t="s">
        <v>19</v>
      </c>
      <c r="F1935" s="42" t="b">
        <f t="shared" si="62"/>
        <v>1</v>
      </c>
      <c r="G1935" s="42" t="b">
        <f t="shared" si="63"/>
        <v>1</v>
      </c>
    </row>
    <row r="1936" spans="1:8">
      <c r="A1936" s="42">
        <v>2087</v>
      </c>
      <c r="B1936" s="64" t="s">
        <v>2514</v>
      </c>
      <c r="C1936" s="50" t="s">
        <v>19</v>
      </c>
      <c r="D1936" s="66" t="s">
        <v>19</v>
      </c>
      <c r="E1936" s="42" t="s">
        <v>19</v>
      </c>
      <c r="F1936" s="42" t="b">
        <f t="shared" si="62"/>
        <v>1</v>
      </c>
      <c r="G1936" s="42" t="b">
        <f t="shared" si="63"/>
        <v>1</v>
      </c>
    </row>
    <row r="1937" spans="1:8">
      <c r="A1937" s="42">
        <v>2088</v>
      </c>
      <c r="B1937" s="64" t="s">
        <v>2515</v>
      </c>
      <c r="C1937" s="50" t="s">
        <v>19</v>
      </c>
      <c r="D1937" s="66" t="s">
        <v>19</v>
      </c>
      <c r="E1937" s="42" t="s">
        <v>19</v>
      </c>
      <c r="F1937" s="42" t="b">
        <f t="shared" si="62"/>
        <v>1</v>
      </c>
      <c r="G1937" s="42" t="b">
        <f t="shared" si="63"/>
        <v>1</v>
      </c>
    </row>
    <row r="1938" spans="1:8">
      <c r="A1938" s="42">
        <v>2089</v>
      </c>
      <c r="B1938" s="64" t="s">
        <v>2516</v>
      </c>
      <c r="C1938" s="50" t="s">
        <v>19</v>
      </c>
      <c r="D1938" s="66" t="s">
        <v>19</v>
      </c>
      <c r="E1938" s="42" t="s">
        <v>19</v>
      </c>
      <c r="F1938" s="42" t="b">
        <f t="shared" si="62"/>
        <v>1</v>
      </c>
      <c r="G1938" s="42" t="b">
        <f t="shared" si="63"/>
        <v>1</v>
      </c>
    </row>
    <row r="1939" spans="1:8">
      <c r="A1939" s="42">
        <v>2090</v>
      </c>
      <c r="B1939" s="64" t="s">
        <v>2517</v>
      </c>
      <c r="C1939" s="50" t="s">
        <v>19</v>
      </c>
      <c r="D1939" s="66" t="s">
        <v>19</v>
      </c>
      <c r="E1939" s="42" t="s">
        <v>19</v>
      </c>
      <c r="F1939" s="42" t="b">
        <f t="shared" si="62"/>
        <v>1</v>
      </c>
      <c r="G1939" s="42" t="b">
        <f t="shared" si="63"/>
        <v>1</v>
      </c>
    </row>
    <row r="1940" spans="1:8">
      <c r="A1940" s="42">
        <v>2091</v>
      </c>
      <c r="B1940" s="64" t="s">
        <v>2518</v>
      </c>
      <c r="C1940" s="50" t="s">
        <v>19</v>
      </c>
      <c r="D1940" s="66" t="s">
        <v>19</v>
      </c>
      <c r="E1940" s="42" t="s">
        <v>19</v>
      </c>
      <c r="F1940" s="42" t="b">
        <f t="shared" si="62"/>
        <v>1</v>
      </c>
      <c r="G1940" s="42" t="b">
        <f t="shared" si="63"/>
        <v>1</v>
      </c>
    </row>
    <row r="1941" spans="1:8">
      <c r="A1941" s="42">
        <v>2092</v>
      </c>
      <c r="B1941" s="64" t="s">
        <v>2520</v>
      </c>
      <c r="C1941" s="50" t="s">
        <v>19</v>
      </c>
      <c r="D1941" s="66" t="s">
        <v>19</v>
      </c>
      <c r="E1941" s="42" t="s">
        <v>19</v>
      </c>
      <c r="F1941" s="42" t="b">
        <f t="shared" si="62"/>
        <v>1</v>
      </c>
      <c r="G1941" s="42" t="b">
        <f t="shared" si="63"/>
        <v>1</v>
      </c>
    </row>
    <row r="1942" spans="1:8">
      <c r="A1942" s="42">
        <v>2093</v>
      </c>
      <c r="B1942" s="64" t="s">
        <v>2521</v>
      </c>
      <c r="C1942" s="50" t="s">
        <v>19</v>
      </c>
      <c r="D1942" s="66" t="s">
        <v>19</v>
      </c>
      <c r="E1942" s="42" t="s">
        <v>19</v>
      </c>
      <c r="F1942" s="42" t="b">
        <f t="shared" si="62"/>
        <v>1</v>
      </c>
      <c r="G1942" s="42" t="b">
        <f t="shared" si="63"/>
        <v>1</v>
      </c>
    </row>
    <row r="1943" spans="1:8">
      <c r="A1943" s="42">
        <v>2094</v>
      </c>
      <c r="B1943" s="64" t="s">
        <v>2522</v>
      </c>
      <c r="C1943" s="50" t="s">
        <v>19</v>
      </c>
      <c r="D1943" s="66" t="s">
        <v>19</v>
      </c>
      <c r="E1943" s="42" t="s">
        <v>19</v>
      </c>
      <c r="F1943" s="42" t="b">
        <f t="shared" ref="F1943:F2005" si="64">C1943=D1943</f>
        <v>1</v>
      </c>
      <c r="G1943" s="42" t="b">
        <f t="shared" ref="G1943:G2005" si="65">D1943=E1943</f>
        <v>1</v>
      </c>
    </row>
    <row r="1944" spans="1:8">
      <c r="A1944" s="42">
        <v>2095</v>
      </c>
      <c r="B1944" s="64" t="s">
        <v>2523</v>
      </c>
      <c r="C1944" s="50" t="s">
        <v>19</v>
      </c>
      <c r="D1944" s="66" t="s">
        <v>23</v>
      </c>
      <c r="E1944" s="42" t="s">
        <v>19</v>
      </c>
      <c r="F1944" s="42" t="b">
        <f t="shared" si="64"/>
        <v>0</v>
      </c>
      <c r="G1944" s="42" t="b">
        <f t="shared" si="65"/>
        <v>0</v>
      </c>
    </row>
    <row r="1945" spans="1:8">
      <c r="A1945" s="42">
        <v>2096</v>
      </c>
      <c r="B1945" s="64" t="s">
        <v>2525</v>
      </c>
      <c r="C1945" s="50" t="s">
        <v>19</v>
      </c>
      <c r="D1945" s="66" t="s">
        <v>19</v>
      </c>
      <c r="E1945" s="42" t="s">
        <v>19</v>
      </c>
      <c r="F1945" s="42" t="b">
        <f t="shared" si="64"/>
        <v>1</v>
      </c>
      <c r="G1945" s="42" t="b">
        <f t="shared" si="65"/>
        <v>1</v>
      </c>
    </row>
    <row r="1946" spans="1:8">
      <c r="A1946" s="42">
        <v>2097</v>
      </c>
      <c r="B1946" s="64" t="s">
        <v>2526</v>
      </c>
      <c r="C1946" s="50" t="s">
        <v>19</v>
      </c>
      <c r="D1946" s="66" t="s">
        <v>19</v>
      </c>
      <c r="E1946" s="42" t="s">
        <v>19</v>
      </c>
      <c r="F1946" s="42" t="b">
        <f t="shared" si="64"/>
        <v>1</v>
      </c>
      <c r="G1946" s="42" t="b">
        <f t="shared" si="65"/>
        <v>1</v>
      </c>
    </row>
    <row r="1947" spans="1:8">
      <c r="A1947" s="42">
        <v>2098</v>
      </c>
      <c r="B1947" s="64" t="s">
        <v>2527</v>
      </c>
      <c r="C1947" s="50" t="s">
        <v>19</v>
      </c>
      <c r="D1947" s="66" t="s">
        <v>19</v>
      </c>
      <c r="E1947" s="42" t="s">
        <v>19</v>
      </c>
      <c r="F1947" s="42" t="b">
        <f t="shared" si="64"/>
        <v>1</v>
      </c>
      <c r="G1947" s="42" t="b">
        <f t="shared" si="65"/>
        <v>1</v>
      </c>
    </row>
    <row r="1948" spans="1:8">
      <c r="A1948" s="42">
        <v>2099</v>
      </c>
      <c r="B1948" s="64" t="s">
        <v>2528</v>
      </c>
      <c r="C1948" s="50" t="s">
        <v>19</v>
      </c>
      <c r="D1948" s="66" t="s">
        <v>19</v>
      </c>
      <c r="E1948" s="42" t="s">
        <v>19</v>
      </c>
      <c r="F1948" s="42" t="b">
        <f t="shared" si="64"/>
        <v>1</v>
      </c>
      <c r="G1948" s="42" t="b">
        <f t="shared" si="65"/>
        <v>1</v>
      </c>
    </row>
    <row r="1949" spans="1:8">
      <c r="A1949" s="42">
        <v>2100</v>
      </c>
      <c r="B1949" s="64" t="s">
        <v>2529</v>
      </c>
      <c r="C1949" s="50" t="s">
        <v>19</v>
      </c>
      <c r="D1949" s="66" t="s">
        <v>19</v>
      </c>
      <c r="E1949" s="42" t="s">
        <v>19</v>
      </c>
      <c r="F1949" s="42" t="b">
        <f t="shared" si="64"/>
        <v>1</v>
      </c>
      <c r="G1949" s="42" t="b">
        <f t="shared" si="65"/>
        <v>1</v>
      </c>
    </row>
    <row r="1950" spans="1:8">
      <c r="A1950" s="42">
        <v>2101</v>
      </c>
      <c r="B1950" s="64" t="s">
        <v>2530</v>
      </c>
      <c r="C1950" s="50" t="s">
        <v>19</v>
      </c>
      <c r="D1950" s="66" t="s">
        <v>19</v>
      </c>
      <c r="E1950" s="42" t="s">
        <v>19</v>
      </c>
      <c r="F1950" s="42" t="b">
        <f t="shared" si="64"/>
        <v>1</v>
      </c>
      <c r="G1950" s="42" t="b">
        <f t="shared" si="65"/>
        <v>1</v>
      </c>
    </row>
    <row r="1951" spans="1:8">
      <c r="A1951" s="42">
        <v>2102</v>
      </c>
      <c r="B1951" s="64" t="s">
        <v>2531</v>
      </c>
      <c r="C1951" s="50" t="s">
        <v>23</v>
      </c>
      <c r="D1951" s="66" t="s">
        <v>19</v>
      </c>
      <c r="E1951" s="42" t="s">
        <v>23</v>
      </c>
      <c r="F1951" s="42" t="b">
        <f t="shared" si="64"/>
        <v>0</v>
      </c>
      <c r="G1951" s="42" t="b">
        <f t="shared" si="65"/>
        <v>0</v>
      </c>
      <c r="H1951" s="42" t="s">
        <v>23</v>
      </c>
    </row>
    <row r="1952" spans="1:8">
      <c r="A1952" s="42">
        <v>2103</v>
      </c>
      <c r="B1952" s="64" t="s">
        <v>2532</v>
      </c>
      <c r="C1952" s="50" t="s">
        <v>19</v>
      </c>
      <c r="D1952" s="66" t="s">
        <v>19</v>
      </c>
      <c r="E1952" s="42" t="s">
        <v>19</v>
      </c>
      <c r="F1952" s="42" t="b">
        <f t="shared" si="64"/>
        <v>1</v>
      </c>
      <c r="G1952" s="42" t="b">
        <f t="shared" si="65"/>
        <v>1</v>
      </c>
    </row>
    <row r="1953" spans="1:8">
      <c r="A1953" s="42">
        <v>2104</v>
      </c>
      <c r="B1953" s="64" t="s">
        <v>2533</v>
      </c>
      <c r="C1953" s="50" t="s">
        <v>19</v>
      </c>
      <c r="D1953" s="66" t="s">
        <v>23</v>
      </c>
      <c r="E1953" s="42" t="s">
        <v>19</v>
      </c>
      <c r="F1953" s="42" t="b">
        <f t="shared" si="64"/>
        <v>0</v>
      </c>
      <c r="G1953" s="42" t="b">
        <f t="shared" si="65"/>
        <v>0</v>
      </c>
      <c r="H1953" s="42" t="s">
        <v>19</v>
      </c>
    </row>
    <row r="1954" spans="1:8">
      <c r="A1954" s="42">
        <v>2105</v>
      </c>
      <c r="B1954" s="64" t="s">
        <v>2535</v>
      </c>
      <c r="C1954" s="50" t="s">
        <v>19</v>
      </c>
      <c r="D1954" s="66" t="s">
        <v>19</v>
      </c>
      <c r="E1954" s="42" t="s">
        <v>19</v>
      </c>
      <c r="F1954" s="42" t="b">
        <f t="shared" si="64"/>
        <v>1</v>
      </c>
      <c r="G1954" s="42" t="b">
        <f t="shared" si="65"/>
        <v>1</v>
      </c>
    </row>
    <row r="1955" spans="1:8">
      <c r="A1955" s="42">
        <v>2106</v>
      </c>
      <c r="B1955" s="64" t="s">
        <v>2536</v>
      </c>
      <c r="C1955" s="50" t="s">
        <v>19</v>
      </c>
      <c r="D1955" s="66" t="s">
        <v>19</v>
      </c>
      <c r="E1955" s="42" t="s">
        <v>19</v>
      </c>
      <c r="F1955" s="42" t="b">
        <f t="shared" si="64"/>
        <v>1</v>
      </c>
      <c r="G1955" s="42" t="b">
        <f t="shared" si="65"/>
        <v>1</v>
      </c>
    </row>
    <row r="1956" spans="1:8">
      <c r="A1956" s="42">
        <v>2107</v>
      </c>
      <c r="B1956" s="64" t="s">
        <v>2537</v>
      </c>
      <c r="C1956" s="50" t="s">
        <v>19</v>
      </c>
      <c r="D1956" s="66" t="s">
        <v>19</v>
      </c>
      <c r="E1956" s="42" t="s">
        <v>19</v>
      </c>
      <c r="F1956" s="42" t="b">
        <f t="shared" si="64"/>
        <v>1</v>
      </c>
      <c r="G1956" s="42" t="b">
        <f t="shared" si="65"/>
        <v>1</v>
      </c>
    </row>
    <row r="1957" spans="1:8">
      <c r="A1957" s="42">
        <v>2108</v>
      </c>
      <c r="B1957" s="64" t="s">
        <v>2538</v>
      </c>
      <c r="C1957" s="50" t="s">
        <v>19</v>
      </c>
      <c r="D1957" s="66" t="s">
        <v>19</v>
      </c>
      <c r="E1957" s="42" t="s">
        <v>19</v>
      </c>
      <c r="F1957" s="42" t="b">
        <f t="shared" si="64"/>
        <v>1</v>
      </c>
      <c r="G1957" s="42" t="b">
        <f t="shared" si="65"/>
        <v>1</v>
      </c>
    </row>
    <row r="1958" spans="1:8">
      <c r="A1958" s="42">
        <v>2109</v>
      </c>
      <c r="B1958" s="64" t="s">
        <v>2539</v>
      </c>
      <c r="C1958" s="50" t="s">
        <v>19</v>
      </c>
      <c r="D1958" s="66" t="s">
        <v>19</v>
      </c>
      <c r="E1958" s="42" t="s">
        <v>19</v>
      </c>
      <c r="F1958" s="42" t="b">
        <f t="shared" si="64"/>
        <v>1</v>
      </c>
      <c r="G1958" s="42" t="b">
        <f t="shared" si="65"/>
        <v>1</v>
      </c>
    </row>
    <row r="1959" spans="1:8">
      <c r="A1959" s="42">
        <v>2110</v>
      </c>
      <c r="B1959" s="64" t="s">
        <v>2540</v>
      </c>
      <c r="C1959" s="50" t="s">
        <v>19</v>
      </c>
      <c r="D1959" s="66" t="s">
        <v>19</v>
      </c>
      <c r="E1959" s="42" t="s">
        <v>19</v>
      </c>
      <c r="F1959" s="42" t="b">
        <f t="shared" si="64"/>
        <v>1</v>
      </c>
      <c r="G1959" s="42" t="b">
        <f t="shared" si="65"/>
        <v>1</v>
      </c>
    </row>
    <row r="1960" spans="1:8">
      <c r="A1960" s="42">
        <v>2111</v>
      </c>
      <c r="B1960" s="64" t="s">
        <v>2541</v>
      </c>
      <c r="C1960" s="50" t="s">
        <v>19</v>
      </c>
      <c r="D1960" s="66" t="s">
        <v>19</v>
      </c>
      <c r="E1960" s="42" t="s">
        <v>19</v>
      </c>
      <c r="F1960" s="42" t="b">
        <f t="shared" si="64"/>
        <v>1</v>
      </c>
      <c r="G1960" s="42" t="b">
        <f t="shared" si="65"/>
        <v>1</v>
      </c>
    </row>
    <row r="1961" spans="1:8">
      <c r="A1961" s="42">
        <v>2112</v>
      </c>
      <c r="B1961" s="64" t="s">
        <v>2542</v>
      </c>
      <c r="C1961" s="50" t="s">
        <v>19</v>
      </c>
      <c r="D1961" s="66" t="s">
        <v>19</v>
      </c>
      <c r="E1961" s="42" t="s">
        <v>19</v>
      </c>
      <c r="F1961" s="42" t="b">
        <f t="shared" si="64"/>
        <v>1</v>
      </c>
      <c r="G1961" s="42" t="b">
        <f t="shared" si="65"/>
        <v>1</v>
      </c>
    </row>
    <row r="1962" spans="1:8">
      <c r="A1962" s="42">
        <v>2113</v>
      </c>
      <c r="B1962" s="64" t="s">
        <v>2543</v>
      </c>
      <c r="C1962" s="50" t="s">
        <v>19</v>
      </c>
      <c r="D1962" s="66" t="s">
        <v>19</v>
      </c>
      <c r="E1962" s="42" t="s">
        <v>19</v>
      </c>
      <c r="F1962" s="42" t="b">
        <f t="shared" si="64"/>
        <v>1</v>
      </c>
      <c r="G1962" s="42" t="b">
        <f t="shared" si="65"/>
        <v>1</v>
      </c>
    </row>
    <row r="1963" spans="1:8">
      <c r="A1963" s="42">
        <v>2114</v>
      </c>
      <c r="B1963" s="64" t="s">
        <v>2545</v>
      </c>
      <c r="C1963" s="50" t="s">
        <v>19</v>
      </c>
      <c r="D1963" s="66" t="s">
        <v>19</v>
      </c>
      <c r="E1963" s="42" t="s">
        <v>19</v>
      </c>
      <c r="F1963" s="42" t="b">
        <f t="shared" si="64"/>
        <v>1</v>
      </c>
      <c r="G1963" s="42" t="b">
        <f t="shared" si="65"/>
        <v>1</v>
      </c>
    </row>
    <row r="1964" spans="1:8">
      <c r="A1964" s="42">
        <v>2115</v>
      </c>
      <c r="B1964" s="64" t="s">
        <v>2546</v>
      </c>
      <c r="C1964" s="50" t="s">
        <v>19</v>
      </c>
      <c r="D1964" s="66" t="s">
        <v>19</v>
      </c>
      <c r="E1964" s="42" t="s">
        <v>19</v>
      </c>
      <c r="F1964" s="42" t="b">
        <f t="shared" si="64"/>
        <v>1</v>
      </c>
      <c r="G1964" s="42" t="b">
        <f t="shared" si="65"/>
        <v>1</v>
      </c>
    </row>
    <row r="1965" spans="1:8">
      <c r="A1965" s="42">
        <v>2116</v>
      </c>
      <c r="B1965" s="64" t="s">
        <v>2547</v>
      </c>
      <c r="C1965" s="50" t="s">
        <v>19</v>
      </c>
      <c r="D1965" s="66" t="s">
        <v>19</v>
      </c>
      <c r="E1965" s="42" t="s">
        <v>19</v>
      </c>
      <c r="F1965" s="42" t="b">
        <f t="shared" si="64"/>
        <v>1</v>
      </c>
      <c r="G1965" s="42" t="b">
        <f t="shared" si="65"/>
        <v>1</v>
      </c>
    </row>
    <row r="1966" spans="1:8">
      <c r="A1966" s="42">
        <v>2117</v>
      </c>
      <c r="B1966" s="64" t="s">
        <v>2548</v>
      </c>
      <c r="C1966" s="50" t="s">
        <v>19</v>
      </c>
      <c r="D1966" s="66" t="s">
        <v>19</v>
      </c>
      <c r="E1966" s="42" t="s">
        <v>19</v>
      </c>
      <c r="F1966" s="42" t="b">
        <f t="shared" si="64"/>
        <v>1</v>
      </c>
      <c r="G1966" s="42" t="b">
        <f t="shared" si="65"/>
        <v>1</v>
      </c>
    </row>
    <row r="1967" spans="1:8">
      <c r="A1967" s="42">
        <v>2118</v>
      </c>
      <c r="B1967" s="64" t="s">
        <v>2549</v>
      </c>
      <c r="C1967" s="50" t="s">
        <v>19</v>
      </c>
      <c r="D1967" s="66" t="s">
        <v>19</v>
      </c>
      <c r="E1967" s="42" t="s">
        <v>19</v>
      </c>
      <c r="F1967" s="42" t="b">
        <f t="shared" si="64"/>
        <v>1</v>
      </c>
      <c r="G1967" s="42" t="b">
        <f t="shared" si="65"/>
        <v>1</v>
      </c>
    </row>
    <row r="1968" spans="1:8">
      <c r="A1968" s="42">
        <v>2119</v>
      </c>
      <c r="B1968" s="64" t="s">
        <v>2550</v>
      </c>
      <c r="C1968" s="50" t="s">
        <v>19</v>
      </c>
      <c r="D1968" s="66" t="s">
        <v>19</v>
      </c>
      <c r="E1968" s="42" t="s">
        <v>19</v>
      </c>
      <c r="F1968" s="42" t="b">
        <f t="shared" si="64"/>
        <v>1</v>
      </c>
      <c r="G1968" s="42" t="b">
        <f t="shared" si="65"/>
        <v>1</v>
      </c>
    </row>
    <row r="1969" spans="1:8">
      <c r="A1969" s="42">
        <v>2120</v>
      </c>
      <c r="B1969" s="64" t="s">
        <v>2551</v>
      </c>
      <c r="C1969" s="50" t="s">
        <v>1714</v>
      </c>
      <c r="D1969" s="66" t="s">
        <v>19</v>
      </c>
      <c r="E1969" s="42" t="s">
        <v>23</v>
      </c>
      <c r="F1969" s="42" t="b">
        <f t="shared" si="64"/>
        <v>0</v>
      </c>
      <c r="G1969" s="42" t="b">
        <f t="shared" si="65"/>
        <v>0</v>
      </c>
      <c r="H1969" s="42" t="s">
        <v>23</v>
      </c>
    </row>
    <row r="1970" spans="1:8">
      <c r="A1970" s="42">
        <v>2121</v>
      </c>
      <c r="B1970" s="64" t="s">
        <v>2552</v>
      </c>
      <c r="C1970" s="50" t="s">
        <v>19</v>
      </c>
      <c r="D1970" s="66" t="s">
        <v>19</v>
      </c>
      <c r="E1970" s="42" t="s">
        <v>19</v>
      </c>
      <c r="F1970" s="42" t="b">
        <f t="shared" si="64"/>
        <v>1</v>
      </c>
      <c r="G1970" s="42" t="b">
        <f t="shared" si="65"/>
        <v>1</v>
      </c>
    </row>
    <row r="1971" spans="1:8">
      <c r="A1971" s="42">
        <v>2122</v>
      </c>
      <c r="B1971" s="64" t="s">
        <v>2553</v>
      </c>
      <c r="C1971" s="50" t="s">
        <v>19</v>
      </c>
      <c r="D1971" s="66" t="s">
        <v>19</v>
      </c>
      <c r="E1971" s="42" t="s">
        <v>19</v>
      </c>
      <c r="F1971" s="42" t="b">
        <f t="shared" si="64"/>
        <v>1</v>
      </c>
      <c r="G1971" s="42" t="b">
        <f t="shared" si="65"/>
        <v>1</v>
      </c>
    </row>
    <row r="1972" spans="1:8">
      <c r="A1972" s="42">
        <v>2123</v>
      </c>
      <c r="B1972" s="64" t="s">
        <v>2554</v>
      </c>
      <c r="C1972" s="50" t="s">
        <v>1714</v>
      </c>
      <c r="D1972" s="66" t="s">
        <v>19</v>
      </c>
      <c r="E1972" s="42" t="s">
        <v>19</v>
      </c>
      <c r="F1972" s="42" t="b">
        <f t="shared" si="64"/>
        <v>0</v>
      </c>
      <c r="G1972" s="42" t="b">
        <f t="shared" si="65"/>
        <v>1</v>
      </c>
    </row>
    <row r="1973" spans="1:8">
      <c r="A1973" s="42">
        <v>2124</v>
      </c>
      <c r="B1973" s="64" t="s">
        <v>2555</v>
      </c>
      <c r="C1973" s="50" t="s">
        <v>19</v>
      </c>
      <c r="D1973" s="66" t="s">
        <v>19</v>
      </c>
      <c r="E1973" s="42" t="s">
        <v>19</v>
      </c>
      <c r="F1973" s="42" t="b">
        <f t="shared" si="64"/>
        <v>1</v>
      </c>
      <c r="G1973" s="42" t="b">
        <f t="shared" si="65"/>
        <v>1</v>
      </c>
    </row>
    <row r="1974" spans="1:8">
      <c r="A1974" s="42">
        <v>2125</v>
      </c>
      <c r="B1974" s="64" t="s">
        <v>2556</v>
      </c>
      <c r="C1974" s="50" t="s">
        <v>19</v>
      </c>
      <c r="D1974" s="66" t="s">
        <v>19</v>
      </c>
      <c r="E1974" s="42" t="s">
        <v>19</v>
      </c>
      <c r="F1974" s="42" t="b">
        <f t="shared" si="64"/>
        <v>1</v>
      </c>
      <c r="G1974" s="42" t="b">
        <f t="shared" si="65"/>
        <v>1</v>
      </c>
    </row>
    <row r="1975" spans="1:8">
      <c r="A1975" s="42">
        <v>2126</v>
      </c>
      <c r="B1975" s="64" t="s">
        <v>2557</v>
      </c>
      <c r="C1975" s="50" t="s">
        <v>1714</v>
      </c>
      <c r="D1975" s="66" t="s">
        <v>19</v>
      </c>
      <c r="E1975" s="42" t="s">
        <v>19</v>
      </c>
      <c r="F1975" s="42" t="b">
        <f t="shared" si="64"/>
        <v>0</v>
      </c>
      <c r="G1975" s="42" t="b">
        <f t="shared" si="65"/>
        <v>1</v>
      </c>
    </row>
    <row r="1976" spans="1:8">
      <c r="A1976" s="42">
        <v>2127</v>
      </c>
      <c r="B1976" s="64" t="s">
        <v>2558</v>
      </c>
      <c r="C1976" s="50" t="s">
        <v>19</v>
      </c>
      <c r="D1976" s="66" t="s">
        <v>19</v>
      </c>
      <c r="E1976" s="42" t="s">
        <v>19</v>
      </c>
      <c r="F1976" s="42" t="b">
        <f t="shared" si="64"/>
        <v>1</v>
      </c>
      <c r="G1976" s="42" t="b">
        <f t="shared" si="65"/>
        <v>1</v>
      </c>
    </row>
    <row r="1977" spans="1:8">
      <c r="A1977" s="42">
        <v>2128</v>
      </c>
      <c r="B1977" s="64" t="s">
        <v>2559</v>
      </c>
      <c r="C1977" s="50" t="s">
        <v>19</v>
      </c>
      <c r="D1977" s="66" t="s">
        <v>19</v>
      </c>
      <c r="E1977" s="42" t="s">
        <v>19</v>
      </c>
      <c r="F1977" s="42" t="b">
        <f t="shared" si="64"/>
        <v>1</v>
      </c>
      <c r="G1977" s="42" t="b">
        <f t="shared" si="65"/>
        <v>1</v>
      </c>
    </row>
    <row r="1978" spans="1:8">
      <c r="A1978" s="42">
        <v>2129</v>
      </c>
      <c r="B1978" s="64" t="s">
        <v>2560</v>
      </c>
      <c r="C1978" s="50" t="s">
        <v>19</v>
      </c>
      <c r="D1978" s="66" t="s">
        <v>19</v>
      </c>
      <c r="E1978" s="42" t="s">
        <v>19</v>
      </c>
      <c r="F1978" s="42" t="b">
        <f t="shared" si="64"/>
        <v>1</v>
      </c>
      <c r="G1978" s="42" t="b">
        <f t="shared" si="65"/>
        <v>1</v>
      </c>
    </row>
    <row r="1979" spans="1:8">
      <c r="A1979" s="42">
        <v>2130</v>
      </c>
      <c r="B1979" s="64" t="s">
        <v>2561</v>
      </c>
      <c r="C1979" s="50" t="s">
        <v>19</v>
      </c>
      <c r="D1979" s="66" t="s">
        <v>19</v>
      </c>
      <c r="E1979" s="42" t="s">
        <v>19</v>
      </c>
      <c r="F1979" s="42" t="b">
        <f t="shared" si="64"/>
        <v>1</v>
      </c>
      <c r="G1979" s="42" t="b">
        <f t="shared" si="65"/>
        <v>1</v>
      </c>
    </row>
    <row r="1980" spans="1:8">
      <c r="A1980" s="42">
        <v>2131</v>
      </c>
      <c r="B1980" s="64" t="s">
        <v>1364</v>
      </c>
      <c r="C1980" s="50" t="s">
        <v>1714</v>
      </c>
      <c r="D1980" s="66" t="s">
        <v>23</v>
      </c>
      <c r="E1980" s="42" t="s">
        <v>23</v>
      </c>
      <c r="F1980" s="42" t="b">
        <f t="shared" si="64"/>
        <v>0</v>
      </c>
      <c r="G1980" s="42" t="b">
        <f t="shared" si="65"/>
        <v>1</v>
      </c>
      <c r="H1980" s="42" t="s">
        <v>19</v>
      </c>
    </row>
    <row r="1981" spans="1:8">
      <c r="A1981" s="42">
        <v>2132</v>
      </c>
      <c r="B1981" s="64" t="s">
        <v>2562</v>
      </c>
      <c r="C1981" s="50" t="s">
        <v>19</v>
      </c>
      <c r="D1981" s="66" t="s">
        <v>19</v>
      </c>
      <c r="E1981" s="42" t="s">
        <v>19</v>
      </c>
      <c r="F1981" s="42" t="b">
        <f t="shared" si="64"/>
        <v>1</v>
      </c>
      <c r="G1981" s="42" t="b">
        <f t="shared" si="65"/>
        <v>1</v>
      </c>
    </row>
    <row r="1982" spans="1:8">
      <c r="A1982" s="42">
        <v>2133</v>
      </c>
      <c r="B1982" s="64" t="s">
        <v>2563</v>
      </c>
      <c r="C1982" s="50" t="s">
        <v>19</v>
      </c>
      <c r="D1982" s="66" t="s">
        <v>19</v>
      </c>
      <c r="E1982" s="42" t="s">
        <v>19</v>
      </c>
      <c r="F1982" s="42" t="b">
        <f t="shared" si="64"/>
        <v>1</v>
      </c>
      <c r="G1982" s="42" t="b">
        <f t="shared" si="65"/>
        <v>1</v>
      </c>
    </row>
    <row r="1983" spans="1:8">
      <c r="A1983" s="42">
        <v>2134</v>
      </c>
      <c r="B1983" s="64" t="s">
        <v>2564</v>
      </c>
      <c r="C1983" s="50" t="s">
        <v>19</v>
      </c>
      <c r="D1983" s="66" t="s">
        <v>19</v>
      </c>
      <c r="E1983" s="42" t="s">
        <v>19</v>
      </c>
      <c r="F1983" s="42" t="b">
        <f t="shared" si="64"/>
        <v>1</v>
      </c>
      <c r="G1983" s="42" t="b">
        <f t="shared" si="65"/>
        <v>1</v>
      </c>
    </row>
    <row r="1984" spans="1:8">
      <c r="A1984" s="42">
        <v>2135</v>
      </c>
      <c r="B1984" s="64" t="s">
        <v>2565</v>
      </c>
      <c r="C1984" s="50" t="s">
        <v>19</v>
      </c>
      <c r="D1984" s="66" t="s">
        <v>19</v>
      </c>
      <c r="E1984" s="42" t="s">
        <v>19</v>
      </c>
      <c r="F1984" s="42" t="b">
        <f t="shared" si="64"/>
        <v>1</v>
      </c>
      <c r="G1984" s="42" t="b">
        <f t="shared" si="65"/>
        <v>1</v>
      </c>
    </row>
    <row r="1985" spans="1:8">
      <c r="A1985" s="42">
        <v>2136</v>
      </c>
      <c r="B1985" s="64" t="s">
        <v>2566</v>
      </c>
      <c r="C1985" s="50" t="s">
        <v>19</v>
      </c>
      <c r="D1985" s="66" t="s">
        <v>19</v>
      </c>
      <c r="E1985" s="42" t="s">
        <v>19</v>
      </c>
      <c r="F1985" s="42" t="b">
        <f t="shared" si="64"/>
        <v>1</v>
      </c>
      <c r="G1985" s="42" t="b">
        <f t="shared" si="65"/>
        <v>1</v>
      </c>
    </row>
    <row r="1986" spans="1:8">
      <c r="A1986" s="42">
        <v>2137</v>
      </c>
      <c r="B1986" s="64" t="s">
        <v>2567</v>
      </c>
      <c r="C1986" s="50" t="s">
        <v>19</v>
      </c>
      <c r="D1986" s="66" t="s">
        <v>19</v>
      </c>
      <c r="E1986" s="42" t="s">
        <v>19</v>
      </c>
      <c r="F1986" s="42" t="b">
        <f t="shared" si="64"/>
        <v>1</v>
      </c>
      <c r="G1986" s="42" t="b">
        <f t="shared" si="65"/>
        <v>1</v>
      </c>
    </row>
    <row r="1987" spans="1:8">
      <c r="A1987" s="42">
        <v>2138</v>
      </c>
      <c r="B1987" s="64" t="s">
        <v>2568</v>
      </c>
      <c r="C1987" s="50" t="s">
        <v>19</v>
      </c>
      <c r="D1987" s="66" t="s">
        <v>19</v>
      </c>
      <c r="E1987" s="42" t="s">
        <v>19</v>
      </c>
      <c r="F1987" s="42" t="b">
        <f t="shared" si="64"/>
        <v>1</v>
      </c>
      <c r="G1987" s="42" t="b">
        <f t="shared" si="65"/>
        <v>1</v>
      </c>
    </row>
    <row r="1988" spans="1:8">
      <c r="A1988" s="42">
        <v>2139</v>
      </c>
      <c r="B1988" s="64" t="s">
        <v>2570</v>
      </c>
      <c r="C1988" s="50" t="s">
        <v>19</v>
      </c>
      <c r="D1988" s="66" t="s">
        <v>19</v>
      </c>
      <c r="E1988" s="42" t="s">
        <v>19</v>
      </c>
      <c r="F1988" s="42" t="b">
        <f t="shared" si="64"/>
        <v>1</v>
      </c>
      <c r="G1988" s="42" t="b">
        <f t="shared" si="65"/>
        <v>1</v>
      </c>
    </row>
    <row r="1989" spans="1:8">
      <c r="A1989" s="42">
        <v>2140</v>
      </c>
      <c r="B1989" s="64" t="s">
        <v>2571</v>
      </c>
      <c r="C1989" s="50" t="s">
        <v>19</v>
      </c>
      <c r="D1989" s="66" t="s">
        <v>19</v>
      </c>
      <c r="E1989" s="42" t="s">
        <v>19</v>
      </c>
      <c r="F1989" s="42" t="b">
        <f t="shared" si="64"/>
        <v>1</v>
      </c>
      <c r="G1989" s="42" t="b">
        <f t="shared" si="65"/>
        <v>1</v>
      </c>
    </row>
    <row r="1990" spans="1:8">
      <c r="A1990" s="42">
        <v>2141</v>
      </c>
      <c r="B1990" s="64" t="s">
        <v>2572</v>
      </c>
      <c r="C1990" s="50" t="s">
        <v>19</v>
      </c>
      <c r="D1990" s="66" t="s">
        <v>19</v>
      </c>
      <c r="E1990" s="42" t="s">
        <v>19</v>
      </c>
      <c r="F1990" s="42" t="b">
        <f t="shared" si="64"/>
        <v>1</v>
      </c>
      <c r="G1990" s="42" t="b">
        <f t="shared" si="65"/>
        <v>1</v>
      </c>
    </row>
    <row r="1991" spans="1:8">
      <c r="A1991" s="42">
        <v>2142</v>
      </c>
      <c r="B1991" s="64" t="s">
        <v>2573</v>
      </c>
      <c r="C1991" s="50" t="s">
        <v>19</v>
      </c>
      <c r="D1991" s="66" t="s">
        <v>19</v>
      </c>
      <c r="E1991" s="42" t="s">
        <v>19</v>
      </c>
      <c r="F1991" s="42" t="b">
        <f t="shared" si="64"/>
        <v>1</v>
      </c>
      <c r="G1991" s="42" t="b">
        <f t="shared" si="65"/>
        <v>1</v>
      </c>
    </row>
    <row r="1992" spans="1:8">
      <c r="A1992" s="42">
        <v>2144</v>
      </c>
      <c r="B1992" s="64" t="s">
        <v>2575</v>
      </c>
      <c r="C1992" s="50" t="s">
        <v>19</v>
      </c>
      <c r="D1992" s="66" t="s">
        <v>19</v>
      </c>
      <c r="E1992" s="42" t="s">
        <v>19</v>
      </c>
      <c r="F1992" s="42" t="b">
        <f t="shared" si="64"/>
        <v>1</v>
      </c>
      <c r="G1992" s="42" t="b">
        <f t="shared" si="65"/>
        <v>1</v>
      </c>
    </row>
    <row r="1993" spans="1:8">
      <c r="A1993" s="42">
        <v>2145</v>
      </c>
      <c r="B1993" s="64" t="s">
        <v>2576</v>
      </c>
      <c r="C1993" s="50" t="s">
        <v>19</v>
      </c>
      <c r="D1993" s="66" t="s">
        <v>19</v>
      </c>
      <c r="E1993" s="42" t="s">
        <v>19</v>
      </c>
      <c r="F1993" s="42" t="b">
        <f t="shared" si="64"/>
        <v>1</v>
      </c>
      <c r="G1993" s="42" t="b">
        <f t="shared" si="65"/>
        <v>1</v>
      </c>
    </row>
    <row r="1994" spans="1:8">
      <c r="A1994" s="42">
        <v>2146</v>
      </c>
      <c r="B1994" s="64" t="s">
        <v>2577</v>
      </c>
      <c r="C1994" s="50" t="s">
        <v>19</v>
      </c>
      <c r="D1994" s="66" t="s">
        <v>19</v>
      </c>
      <c r="E1994" s="42" t="s">
        <v>19</v>
      </c>
      <c r="F1994" s="42" t="b">
        <f t="shared" si="64"/>
        <v>1</v>
      </c>
      <c r="G1994" s="42" t="b">
        <f t="shared" si="65"/>
        <v>1</v>
      </c>
    </row>
    <row r="1995" spans="1:8">
      <c r="A1995" s="42">
        <v>2147</v>
      </c>
      <c r="B1995" s="64" t="s">
        <v>2578</v>
      </c>
      <c r="C1995" s="50" t="s">
        <v>19</v>
      </c>
      <c r="D1995" s="66" t="s">
        <v>19</v>
      </c>
      <c r="E1995" s="42" t="s">
        <v>19</v>
      </c>
      <c r="F1995" s="42" t="b">
        <f t="shared" si="64"/>
        <v>1</v>
      </c>
      <c r="G1995" s="42" t="b">
        <f t="shared" si="65"/>
        <v>1</v>
      </c>
    </row>
    <row r="1996" spans="1:8">
      <c r="A1996" s="42">
        <v>2148</v>
      </c>
      <c r="B1996" s="64" t="s">
        <v>2579</v>
      </c>
      <c r="C1996" s="50" t="s">
        <v>19</v>
      </c>
      <c r="D1996" s="66" t="s">
        <v>19</v>
      </c>
      <c r="E1996" s="42" t="s">
        <v>19</v>
      </c>
      <c r="F1996" s="42" t="b">
        <f t="shared" si="64"/>
        <v>1</v>
      </c>
      <c r="G1996" s="42" t="b">
        <f t="shared" si="65"/>
        <v>1</v>
      </c>
    </row>
    <row r="1997" spans="1:8">
      <c r="A1997" s="42">
        <v>2149</v>
      </c>
      <c r="B1997" s="64" t="s">
        <v>2580</v>
      </c>
      <c r="C1997" s="50" t="s">
        <v>19</v>
      </c>
      <c r="D1997" s="66" t="s">
        <v>19</v>
      </c>
      <c r="E1997" s="42" t="s">
        <v>19</v>
      </c>
      <c r="F1997" s="42" t="b">
        <f t="shared" si="64"/>
        <v>1</v>
      </c>
      <c r="G1997" s="42" t="b">
        <f t="shared" si="65"/>
        <v>1</v>
      </c>
    </row>
    <row r="1998" spans="1:8">
      <c r="A1998" s="42">
        <v>2150</v>
      </c>
      <c r="B1998" s="64" t="s">
        <v>2581</v>
      </c>
      <c r="C1998" s="50" t="s">
        <v>19</v>
      </c>
      <c r="D1998" s="66" t="s">
        <v>19</v>
      </c>
      <c r="E1998" s="42" t="s">
        <v>19</v>
      </c>
      <c r="F1998" s="42" t="b">
        <f t="shared" si="64"/>
        <v>1</v>
      </c>
      <c r="G1998" s="42" t="b">
        <f t="shared" si="65"/>
        <v>1</v>
      </c>
    </row>
    <row r="1999" spans="1:8">
      <c r="A1999" s="42">
        <v>2151</v>
      </c>
      <c r="B1999" s="64" t="s">
        <v>2582</v>
      </c>
      <c r="C1999" s="50" t="s">
        <v>19</v>
      </c>
      <c r="D1999" s="66" t="s">
        <v>19</v>
      </c>
      <c r="E1999" s="42" t="s">
        <v>19</v>
      </c>
      <c r="F1999" s="42" t="b">
        <f t="shared" si="64"/>
        <v>1</v>
      </c>
      <c r="G1999" s="42" t="b">
        <f t="shared" si="65"/>
        <v>1</v>
      </c>
    </row>
    <row r="2000" spans="1:8">
      <c r="A2000" s="42">
        <v>2152</v>
      </c>
      <c r="B2000" s="64" t="s">
        <v>2583</v>
      </c>
      <c r="C2000" s="50" t="s">
        <v>23</v>
      </c>
      <c r="D2000" s="66" t="s">
        <v>23</v>
      </c>
      <c r="E2000" s="42" t="s">
        <v>23</v>
      </c>
      <c r="F2000" s="42" t="b">
        <f t="shared" si="64"/>
        <v>1</v>
      </c>
      <c r="G2000" s="42" t="b">
        <f t="shared" si="65"/>
        <v>1</v>
      </c>
      <c r="H2000" s="42" t="s">
        <v>23</v>
      </c>
    </row>
    <row r="2001" spans="1:8">
      <c r="A2001" s="42">
        <v>2153</v>
      </c>
      <c r="B2001" s="64" t="s">
        <v>2584</v>
      </c>
      <c r="C2001" s="50" t="s">
        <v>19</v>
      </c>
      <c r="D2001" s="66" t="s">
        <v>19</v>
      </c>
      <c r="E2001" s="42" t="s">
        <v>19</v>
      </c>
      <c r="F2001" s="42" t="b">
        <f t="shared" si="64"/>
        <v>1</v>
      </c>
      <c r="G2001" s="42" t="b">
        <f t="shared" si="65"/>
        <v>1</v>
      </c>
    </row>
    <row r="2002" spans="1:8">
      <c r="A2002" s="42">
        <v>2154</v>
      </c>
      <c r="B2002" s="64" t="s">
        <v>2585</v>
      </c>
      <c r="C2002" s="50" t="s">
        <v>19</v>
      </c>
      <c r="D2002" s="66" t="s">
        <v>19</v>
      </c>
      <c r="E2002" s="42" t="s">
        <v>19</v>
      </c>
      <c r="F2002" s="42" t="b">
        <f t="shared" si="64"/>
        <v>1</v>
      </c>
      <c r="G2002" s="42" t="b">
        <f t="shared" si="65"/>
        <v>1</v>
      </c>
    </row>
    <row r="2003" spans="1:8">
      <c r="A2003" s="42">
        <v>2155</v>
      </c>
      <c r="B2003" s="64" t="s">
        <v>2586</v>
      </c>
      <c r="C2003" s="50" t="s">
        <v>19</v>
      </c>
      <c r="D2003" s="66" t="s">
        <v>19</v>
      </c>
      <c r="E2003" s="42" t="s">
        <v>19</v>
      </c>
      <c r="F2003" s="42" t="b">
        <f t="shared" si="64"/>
        <v>1</v>
      </c>
      <c r="G2003" s="42" t="b">
        <f t="shared" si="65"/>
        <v>1</v>
      </c>
    </row>
    <row r="2004" spans="1:8">
      <c r="A2004" s="42">
        <v>2156</v>
      </c>
      <c r="B2004" s="64" t="s">
        <v>2587</v>
      </c>
      <c r="C2004" s="50" t="s">
        <v>19</v>
      </c>
      <c r="D2004" s="66" t="s">
        <v>19</v>
      </c>
      <c r="E2004" s="42" t="s">
        <v>19</v>
      </c>
      <c r="F2004" s="42" t="b">
        <f t="shared" si="64"/>
        <v>1</v>
      </c>
      <c r="G2004" s="42" t="b">
        <f t="shared" si="65"/>
        <v>1</v>
      </c>
    </row>
    <row r="2005" spans="1:8">
      <c r="A2005" s="42">
        <v>2157</v>
      </c>
      <c r="B2005" s="64" t="s">
        <v>2588</v>
      </c>
      <c r="C2005" s="50" t="s">
        <v>19</v>
      </c>
      <c r="D2005" s="66" t="s">
        <v>19</v>
      </c>
      <c r="E2005" s="42" t="s">
        <v>19</v>
      </c>
      <c r="F2005" s="42" t="b">
        <f t="shared" si="64"/>
        <v>1</v>
      </c>
      <c r="G2005" s="42" t="b">
        <f t="shared" si="65"/>
        <v>1</v>
      </c>
    </row>
    <row r="2006" spans="1:8">
      <c r="A2006" s="42">
        <v>2158</v>
      </c>
      <c r="B2006" s="64" t="s">
        <v>2590</v>
      </c>
      <c r="C2006" s="50" t="s">
        <v>19</v>
      </c>
      <c r="D2006" s="66" t="s">
        <v>19</v>
      </c>
      <c r="E2006" s="42" t="s">
        <v>19</v>
      </c>
      <c r="F2006" s="42" t="b">
        <f t="shared" ref="F2006:F2069" si="66">C2006=D2006</f>
        <v>1</v>
      </c>
      <c r="G2006" s="42" t="b">
        <f t="shared" ref="G2006:G2069" si="67">D2006=E2006</f>
        <v>1</v>
      </c>
    </row>
    <row r="2007" spans="1:8">
      <c r="A2007" s="42">
        <v>2159</v>
      </c>
      <c r="B2007" s="64" t="s">
        <v>2591</v>
      </c>
      <c r="C2007" s="50" t="s">
        <v>19</v>
      </c>
      <c r="D2007" s="66" t="s">
        <v>19</v>
      </c>
      <c r="E2007" s="42" t="s">
        <v>19</v>
      </c>
      <c r="F2007" s="42" t="b">
        <f t="shared" si="66"/>
        <v>1</v>
      </c>
      <c r="G2007" s="42" t="b">
        <f t="shared" si="67"/>
        <v>1</v>
      </c>
    </row>
    <row r="2008" spans="1:8">
      <c r="A2008" s="42">
        <v>2160</v>
      </c>
      <c r="B2008" s="64" t="s">
        <v>2592</v>
      </c>
      <c r="C2008" s="50" t="s">
        <v>19</v>
      </c>
      <c r="D2008" s="66" t="s">
        <v>19</v>
      </c>
      <c r="E2008" s="42" t="s">
        <v>19</v>
      </c>
      <c r="F2008" s="42" t="b">
        <f t="shared" si="66"/>
        <v>1</v>
      </c>
      <c r="G2008" s="42" t="b">
        <f t="shared" si="67"/>
        <v>1</v>
      </c>
    </row>
    <row r="2009" spans="1:8">
      <c r="A2009" s="42">
        <v>2161</v>
      </c>
      <c r="B2009" s="64" t="s">
        <v>2593</v>
      </c>
      <c r="C2009" s="50" t="s">
        <v>19</v>
      </c>
      <c r="D2009" s="66" t="s">
        <v>19</v>
      </c>
      <c r="E2009" s="42" t="s">
        <v>19</v>
      </c>
      <c r="F2009" s="42" t="b">
        <f t="shared" si="66"/>
        <v>1</v>
      </c>
      <c r="G2009" s="42" t="b">
        <f t="shared" si="67"/>
        <v>1</v>
      </c>
    </row>
    <row r="2010" spans="1:8">
      <c r="A2010" s="42">
        <v>2162</v>
      </c>
      <c r="B2010" s="64" t="s">
        <v>2594</v>
      </c>
      <c r="C2010" s="50" t="s">
        <v>19</v>
      </c>
      <c r="D2010" s="66" t="s">
        <v>19</v>
      </c>
      <c r="E2010" s="42" t="s">
        <v>19</v>
      </c>
      <c r="F2010" s="42" t="b">
        <f t="shared" si="66"/>
        <v>1</v>
      </c>
      <c r="G2010" s="42" t="b">
        <f t="shared" si="67"/>
        <v>1</v>
      </c>
    </row>
    <row r="2011" spans="1:8">
      <c r="A2011" s="42">
        <v>2163</v>
      </c>
      <c r="B2011" s="64" t="s">
        <v>2595</v>
      </c>
      <c r="C2011" s="50" t="s">
        <v>19</v>
      </c>
      <c r="D2011" s="66" t="s">
        <v>19</v>
      </c>
      <c r="E2011" s="42" t="s">
        <v>19</v>
      </c>
      <c r="F2011" s="42" t="b">
        <f t="shared" si="66"/>
        <v>1</v>
      </c>
      <c r="G2011" s="42" t="b">
        <f t="shared" si="67"/>
        <v>1</v>
      </c>
    </row>
    <row r="2012" spans="1:8">
      <c r="A2012" s="42">
        <v>2164</v>
      </c>
      <c r="B2012" s="64" t="s">
        <v>2596</v>
      </c>
      <c r="C2012" s="50" t="s">
        <v>19</v>
      </c>
      <c r="D2012" s="66" t="s">
        <v>19</v>
      </c>
      <c r="E2012" s="42" t="s">
        <v>19</v>
      </c>
      <c r="F2012" s="42" t="b">
        <f t="shared" si="66"/>
        <v>1</v>
      </c>
      <c r="G2012" s="42" t="b">
        <f t="shared" si="67"/>
        <v>1</v>
      </c>
    </row>
    <row r="2013" spans="1:8">
      <c r="A2013" s="42">
        <v>2165</v>
      </c>
      <c r="B2013" s="64" t="s">
        <v>2597</v>
      </c>
      <c r="C2013" s="50" t="s">
        <v>19</v>
      </c>
      <c r="D2013" s="66" t="s">
        <v>19</v>
      </c>
      <c r="E2013" s="42" t="s">
        <v>19</v>
      </c>
      <c r="F2013" s="42" t="b">
        <f t="shared" si="66"/>
        <v>1</v>
      </c>
      <c r="G2013" s="42" t="b">
        <f t="shared" si="67"/>
        <v>1</v>
      </c>
    </row>
    <row r="2014" spans="1:8">
      <c r="A2014" s="42">
        <v>2166</v>
      </c>
      <c r="B2014" s="64" t="s">
        <v>2599</v>
      </c>
      <c r="C2014" s="50" t="s">
        <v>19</v>
      </c>
      <c r="D2014" s="66" t="s">
        <v>19</v>
      </c>
      <c r="E2014" s="42" t="s">
        <v>19</v>
      </c>
      <c r="F2014" s="42" t="b">
        <f t="shared" si="66"/>
        <v>1</v>
      </c>
      <c r="G2014" s="42" t="b">
        <f t="shared" si="67"/>
        <v>1</v>
      </c>
    </row>
    <row r="2015" spans="1:8">
      <c r="A2015" s="42">
        <v>2167</v>
      </c>
      <c r="B2015" s="64" t="s">
        <v>2600</v>
      </c>
      <c r="C2015" s="50" t="s">
        <v>19</v>
      </c>
      <c r="D2015" s="66" t="s">
        <v>19</v>
      </c>
      <c r="E2015" s="42" t="s">
        <v>23</v>
      </c>
      <c r="F2015" s="42" t="b">
        <f t="shared" si="66"/>
        <v>1</v>
      </c>
      <c r="G2015" s="42" t="b">
        <f t="shared" si="67"/>
        <v>0</v>
      </c>
      <c r="H2015" s="42" t="s">
        <v>23</v>
      </c>
    </row>
    <row r="2016" spans="1:8">
      <c r="A2016" s="42">
        <v>2168</v>
      </c>
      <c r="B2016" s="64" t="s">
        <v>2601</v>
      </c>
      <c r="C2016" s="50" t="s">
        <v>19</v>
      </c>
      <c r="D2016" s="66" t="s">
        <v>19</v>
      </c>
      <c r="E2016" s="42" t="s">
        <v>19</v>
      </c>
      <c r="F2016" s="42" t="b">
        <f t="shared" si="66"/>
        <v>1</v>
      </c>
      <c r="G2016" s="42" t="b">
        <f t="shared" si="67"/>
        <v>1</v>
      </c>
    </row>
    <row r="2017" spans="1:8">
      <c r="A2017" s="42">
        <v>2169</v>
      </c>
      <c r="B2017" s="64" t="s">
        <v>2602</v>
      </c>
      <c r="C2017" s="50" t="s">
        <v>19</v>
      </c>
      <c r="D2017" s="66" t="s">
        <v>19</v>
      </c>
      <c r="E2017" s="42" t="s">
        <v>19</v>
      </c>
      <c r="F2017" s="42" t="b">
        <f t="shared" si="66"/>
        <v>1</v>
      </c>
      <c r="G2017" s="42" t="b">
        <f t="shared" si="67"/>
        <v>1</v>
      </c>
    </row>
    <row r="2018" spans="1:8">
      <c r="A2018" s="42">
        <v>2170</v>
      </c>
      <c r="B2018" s="64" t="s">
        <v>2603</v>
      </c>
      <c r="C2018" s="50" t="s">
        <v>19</v>
      </c>
      <c r="D2018" s="66" t="s">
        <v>19</v>
      </c>
      <c r="E2018" s="42" t="s">
        <v>19</v>
      </c>
      <c r="F2018" s="42" t="b">
        <f t="shared" si="66"/>
        <v>1</v>
      </c>
      <c r="G2018" s="42" t="b">
        <f t="shared" si="67"/>
        <v>1</v>
      </c>
    </row>
    <row r="2019" spans="1:8">
      <c r="A2019" s="42">
        <v>2171</v>
      </c>
      <c r="B2019" s="64" t="s">
        <v>2604</v>
      </c>
      <c r="C2019" s="50" t="s">
        <v>19</v>
      </c>
      <c r="D2019" s="66" t="s">
        <v>19</v>
      </c>
      <c r="E2019" s="42" t="s">
        <v>19</v>
      </c>
      <c r="F2019" s="42" t="b">
        <f t="shared" si="66"/>
        <v>1</v>
      </c>
      <c r="G2019" s="42" t="b">
        <f t="shared" si="67"/>
        <v>1</v>
      </c>
    </row>
    <row r="2020" spans="1:8">
      <c r="A2020" s="42">
        <v>2172</v>
      </c>
      <c r="B2020" s="64" t="s">
        <v>2605</v>
      </c>
      <c r="C2020" s="50" t="s">
        <v>19</v>
      </c>
      <c r="D2020" s="66" t="s">
        <v>19</v>
      </c>
      <c r="E2020" s="42" t="s">
        <v>19</v>
      </c>
      <c r="F2020" s="42" t="b">
        <f t="shared" si="66"/>
        <v>1</v>
      </c>
      <c r="G2020" s="42" t="b">
        <f t="shared" si="67"/>
        <v>1</v>
      </c>
    </row>
    <row r="2021" spans="1:8">
      <c r="A2021" s="42">
        <v>2173</v>
      </c>
      <c r="B2021" s="64" t="s">
        <v>2606</v>
      </c>
      <c r="C2021" s="50" t="s">
        <v>19</v>
      </c>
      <c r="D2021" s="66" t="s">
        <v>19</v>
      </c>
      <c r="E2021" s="42" t="s">
        <v>19</v>
      </c>
      <c r="F2021" s="42" t="b">
        <f t="shared" si="66"/>
        <v>1</v>
      </c>
      <c r="G2021" s="42" t="b">
        <f t="shared" si="67"/>
        <v>1</v>
      </c>
    </row>
    <row r="2022" spans="1:8">
      <c r="A2022" s="42">
        <v>2174</v>
      </c>
      <c r="B2022" s="64" t="s">
        <v>2607</v>
      </c>
      <c r="C2022" s="50" t="s">
        <v>19</v>
      </c>
      <c r="D2022" s="66" t="s">
        <v>19</v>
      </c>
      <c r="E2022" s="42" t="s">
        <v>19</v>
      </c>
      <c r="F2022" s="42" t="b">
        <f t="shared" si="66"/>
        <v>1</v>
      </c>
      <c r="G2022" s="42" t="b">
        <f t="shared" si="67"/>
        <v>1</v>
      </c>
    </row>
    <row r="2023" spans="1:8">
      <c r="A2023" s="42">
        <v>2175</v>
      </c>
      <c r="B2023" s="64" t="s">
        <v>2608</v>
      </c>
      <c r="C2023" s="50" t="s">
        <v>19</v>
      </c>
      <c r="D2023" s="66" t="s">
        <v>19</v>
      </c>
      <c r="E2023" s="42" t="s">
        <v>19</v>
      </c>
      <c r="F2023" s="42" t="b">
        <f t="shared" si="66"/>
        <v>1</v>
      </c>
      <c r="G2023" s="42" t="b">
        <f t="shared" si="67"/>
        <v>1</v>
      </c>
    </row>
    <row r="2024" spans="1:8">
      <c r="A2024" s="42">
        <v>2176</v>
      </c>
      <c r="B2024" s="64" t="s">
        <v>2609</v>
      </c>
      <c r="C2024" s="50" t="s">
        <v>19</v>
      </c>
      <c r="D2024" s="66" t="s">
        <v>19</v>
      </c>
      <c r="E2024" s="42" t="s">
        <v>19</v>
      </c>
      <c r="F2024" s="42" t="b">
        <f t="shared" si="66"/>
        <v>1</v>
      </c>
      <c r="G2024" s="42" t="b">
        <f t="shared" si="67"/>
        <v>1</v>
      </c>
    </row>
    <row r="2025" spans="1:8">
      <c r="A2025" s="42">
        <v>2177</v>
      </c>
      <c r="B2025" s="64" t="s">
        <v>2610</v>
      </c>
      <c r="C2025" s="50" t="s">
        <v>19</v>
      </c>
      <c r="D2025" s="66" t="s">
        <v>19</v>
      </c>
      <c r="E2025" s="42" t="s">
        <v>19</v>
      </c>
      <c r="F2025" s="42" t="b">
        <f t="shared" si="66"/>
        <v>1</v>
      </c>
      <c r="G2025" s="42" t="b">
        <f t="shared" si="67"/>
        <v>1</v>
      </c>
    </row>
    <row r="2026" spans="1:8">
      <c r="A2026" s="42">
        <v>2178</v>
      </c>
      <c r="B2026" s="64" t="s">
        <v>2611</v>
      </c>
      <c r="C2026" s="50" t="s">
        <v>19</v>
      </c>
      <c r="D2026" s="66" t="s">
        <v>19</v>
      </c>
      <c r="E2026" s="42" t="s">
        <v>19</v>
      </c>
      <c r="F2026" s="42" t="b">
        <f t="shared" si="66"/>
        <v>1</v>
      </c>
      <c r="G2026" s="42" t="b">
        <f t="shared" si="67"/>
        <v>1</v>
      </c>
    </row>
    <row r="2027" spans="1:8">
      <c r="A2027" s="42">
        <v>2179</v>
      </c>
      <c r="B2027" s="64" t="s">
        <v>2612</v>
      </c>
      <c r="C2027" s="50" t="s">
        <v>19</v>
      </c>
      <c r="D2027" s="66" t="s">
        <v>19</v>
      </c>
      <c r="E2027" s="42" t="s">
        <v>19</v>
      </c>
      <c r="F2027" s="42" t="b">
        <f t="shared" si="66"/>
        <v>1</v>
      </c>
      <c r="G2027" s="42" t="b">
        <f t="shared" si="67"/>
        <v>1</v>
      </c>
    </row>
    <row r="2028" spans="1:8">
      <c r="A2028" s="42">
        <v>2180</v>
      </c>
      <c r="B2028" s="64" t="s">
        <v>2613</v>
      </c>
      <c r="C2028" s="50" t="s">
        <v>19</v>
      </c>
      <c r="D2028" s="66" t="s">
        <v>19</v>
      </c>
      <c r="E2028" s="42" t="s">
        <v>19</v>
      </c>
      <c r="F2028" s="42" t="b">
        <f t="shared" si="66"/>
        <v>1</v>
      </c>
      <c r="G2028" s="42" t="b">
        <f t="shared" si="67"/>
        <v>1</v>
      </c>
    </row>
    <row r="2029" spans="1:8">
      <c r="A2029" s="42">
        <v>2181</v>
      </c>
      <c r="B2029" s="64" t="s">
        <v>2614</v>
      </c>
      <c r="C2029" s="50" t="s">
        <v>19</v>
      </c>
      <c r="D2029" s="66" t="s">
        <v>19</v>
      </c>
      <c r="E2029" s="42" t="s">
        <v>19</v>
      </c>
      <c r="F2029" s="42" t="b">
        <f t="shared" si="66"/>
        <v>1</v>
      </c>
      <c r="G2029" s="42" t="b">
        <f t="shared" si="67"/>
        <v>1</v>
      </c>
    </row>
    <row r="2030" spans="1:8">
      <c r="A2030" s="42">
        <v>2182</v>
      </c>
      <c r="B2030" s="64" t="s">
        <v>2615</v>
      </c>
      <c r="C2030" s="50" t="s">
        <v>19</v>
      </c>
      <c r="D2030" s="66" t="s">
        <v>23</v>
      </c>
      <c r="E2030" s="42" t="s">
        <v>23</v>
      </c>
      <c r="F2030" s="42" t="b">
        <f t="shared" si="66"/>
        <v>0</v>
      </c>
      <c r="G2030" s="42" t="b">
        <f t="shared" si="67"/>
        <v>1</v>
      </c>
      <c r="H2030" s="42" t="s">
        <v>19</v>
      </c>
    </row>
    <row r="2031" spans="1:8">
      <c r="A2031" s="42">
        <v>2183</v>
      </c>
      <c r="B2031" s="64" t="s">
        <v>2617</v>
      </c>
      <c r="C2031" s="50" t="s">
        <v>19</v>
      </c>
      <c r="D2031" s="66" t="s">
        <v>19</v>
      </c>
      <c r="E2031" s="42" t="s">
        <v>19</v>
      </c>
      <c r="F2031" s="42" t="b">
        <f t="shared" si="66"/>
        <v>1</v>
      </c>
      <c r="G2031" s="42" t="b">
        <f t="shared" si="67"/>
        <v>1</v>
      </c>
    </row>
    <row r="2032" spans="1:8">
      <c r="A2032" s="42">
        <v>2184</v>
      </c>
      <c r="B2032" s="64" t="s">
        <v>2618</v>
      </c>
      <c r="C2032" s="50" t="s">
        <v>19</v>
      </c>
      <c r="D2032" s="66" t="s">
        <v>19</v>
      </c>
      <c r="E2032" s="42" t="s">
        <v>19</v>
      </c>
      <c r="F2032" s="42" t="b">
        <f t="shared" si="66"/>
        <v>1</v>
      </c>
      <c r="G2032" s="42" t="b">
        <f t="shared" si="67"/>
        <v>1</v>
      </c>
    </row>
    <row r="2033" spans="1:8">
      <c r="A2033" s="42">
        <v>2185</v>
      </c>
      <c r="B2033" s="64" t="s">
        <v>2619</v>
      </c>
      <c r="C2033" s="50" t="s">
        <v>19</v>
      </c>
      <c r="D2033" s="66" t="s">
        <v>19</v>
      </c>
      <c r="E2033" s="42" t="s">
        <v>19</v>
      </c>
      <c r="F2033" s="42" t="b">
        <f t="shared" si="66"/>
        <v>1</v>
      </c>
      <c r="G2033" s="42" t="b">
        <f t="shared" si="67"/>
        <v>1</v>
      </c>
    </row>
    <row r="2034" spans="1:8">
      <c r="A2034" s="42">
        <v>2186</v>
      </c>
      <c r="B2034" s="64" t="s">
        <v>2620</v>
      </c>
      <c r="C2034" s="50" t="s">
        <v>19</v>
      </c>
      <c r="D2034" s="66" t="s">
        <v>19</v>
      </c>
      <c r="E2034" s="42" t="s">
        <v>19</v>
      </c>
      <c r="F2034" s="42" t="b">
        <f t="shared" si="66"/>
        <v>1</v>
      </c>
      <c r="G2034" s="42" t="b">
        <f t="shared" si="67"/>
        <v>1</v>
      </c>
    </row>
    <row r="2035" spans="1:8">
      <c r="A2035" s="42">
        <v>2187</v>
      </c>
      <c r="B2035" s="64" t="s">
        <v>2621</v>
      </c>
      <c r="C2035" s="50" t="s">
        <v>19</v>
      </c>
      <c r="D2035" s="66" t="s">
        <v>19</v>
      </c>
      <c r="E2035" s="42" t="s">
        <v>19</v>
      </c>
      <c r="F2035" s="42" t="b">
        <f t="shared" si="66"/>
        <v>1</v>
      </c>
      <c r="G2035" s="42" t="b">
        <f t="shared" si="67"/>
        <v>1</v>
      </c>
    </row>
    <row r="2036" spans="1:8">
      <c r="A2036" s="42">
        <v>2188</v>
      </c>
      <c r="B2036" s="64" t="s">
        <v>2622</v>
      </c>
      <c r="C2036" s="50" t="s">
        <v>19</v>
      </c>
      <c r="D2036" s="66" t="s">
        <v>23</v>
      </c>
      <c r="E2036" s="42" t="s">
        <v>23</v>
      </c>
      <c r="F2036" s="42" t="b">
        <f t="shared" si="66"/>
        <v>0</v>
      </c>
      <c r="G2036" s="42" t="b">
        <f t="shared" si="67"/>
        <v>1</v>
      </c>
      <c r="H2036" s="42" t="s">
        <v>23</v>
      </c>
    </row>
    <row r="2037" spans="1:8">
      <c r="A2037" s="42">
        <v>2189</v>
      </c>
      <c r="B2037" s="64" t="s">
        <v>2623</v>
      </c>
      <c r="C2037" s="50" t="s">
        <v>19</v>
      </c>
      <c r="D2037" s="66" t="s">
        <v>19</v>
      </c>
      <c r="E2037" s="42" t="s">
        <v>19</v>
      </c>
      <c r="F2037" s="42" t="b">
        <f t="shared" si="66"/>
        <v>1</v>
      </c>
      <c r="G2037" s="42" t="b">
        <f t="shared" si="67"/>
        <v>1</v>
      </c>
    </row>
    <row r="2038" spans="1:8">
      <c r="A2038" s="42">
        <v>2190</v>
      </c>
      <c r="B2038" s="64" t="s">
        <v>2624</v>
      </c>
      <c r="C2038" s="50" t="s">
        <v>19</v>
      </c>
      <c r="D2038" s="66" t="s">
        <v>19</v>
      </c>
      <c r="E2038" s="42" t="s">
        <v>19</v>
      </c>
      <c r="F2038" s="42" t="b">
        <f t="shared" si="66"/>
        <v>1</v>
      </c>
      <c r="G2038" s="42" t="b">
        <f t="shared" si="67"/>
        <v>1</v>
      </c>
    </row>
    <row r="2039" spans="1:8">
      <c r="A2039" s="42">
        <v>2191</v>
      </c>
      <c r="B2039" s="64" t="s">
        <v>2625</v>
      </c>
      <c r="C2039" s="50" t="s">
        <v>19</v>
      </c>
      <c r="D2039" s="66" t="s">
        <v>19</v>
      </c>
      <c r="E2039" s="42" t="s">
        <v>19</v>
      </c>
      <c r="F2039" s="42" t="b">
        <f t="shared" si="66"/>
        <v>1</v>
      </c>
      <c r="G2039" s="42" t="b">
        <f t="shared" si="67"/>
        <v>1</v>
      </c>
    </row>
    <row r="2040" spans="1:8">
      <c r="A2040" s="42">
        <v>2192</v>
      </c>
      <c r="B2040" s="64" t="s">
        <v>2626</v>
      </c>
      <c r="C2040" s="50" t="s">
        <v>19</v>
      </c>
      <c r="D2040" s="66" t="s">
        <v>19</v>
      </c>
      <c r="E2040" s="42" t="s">
        <v>19</v>
      </c>
      <c r="F2040" s="42" t="b">
        <f t="shared" si="66"/>
        <v>1</v>
      </c>
      <c r="G2040" s="42" t="b">
        <f t="shared" si="67"/>
        <v>1</v>
      </c>
    </row>
    <row r="2041" spans="1:8">
      <c r="A2041" s="42">
        <v>2193</v>
      </c>
      <c r="B2041" s="64" t="s">
        <v>2627</v>
      </c>
      <c r="C2041" s="50" t="s">
        <v>19</v>
      </c>
      <c r="D2041" s="66" t="s">
        <v>19</v>
      </c>
      <c r="E2041" s="42" t="s">
        <v>19</v>
      </c>
      <c r="F2041" s="42" t="b">
        <f t="shared" si="66"/>
        <v>1</v>
      </c>
      <c r="G2041" s="42" t="b">
        <f t="shared" si="67"/>
        <v>1</v>
      </c>
    </row>
    <row r="2042" spans="1:8">
      <c r="A2042" s="42">
        <v>2194</v>
      </c>
      <c r="B2042" s="64" t="s">
        <v>2629</v>
      </c>
      <c r="C2042" s="50" t="s">
        <v>19</v>
      </c>
      <c r="D2042" s="66" t="s">
        <v>19</v>
      </c>
      <c r="E2042" s="42" t="s">
        <v>19</v>
      </c>
      <c r="F2042" s="42" t="b">
        <f t="shared" si="66"/>
        <v>1</v>
      </c>
      <c r="G2042" s="42" t="b">
        <f t="shared" si="67"/>
        <v>1</v>
      </c>
    </row>
    <row r="2043" spans="1:8">
      <c r="A2043" s="42">
        <v>2195</v>
      </c>
      <c r="B2043" s="64" t="s">
        <v>2630</v>
      </c>
      <c r="C2043" s="50" t="s">
        <v>19</v>
      </c>
      <c r="D2043" s="66" t="s">
        <v>19</v>
      </c>
      <c r="E2043" s="42" t="s">
        <v>19</v>
      </c>
      <c r="F2043" s="42" t="b">
        <f t="shared" si="66"/>
        <v>1</v>
      </c>
      <c r="G2043" s="42" t="b">
        <f t="shared" si="67"/>
        <v>1</v>
      </c>
    </row>
    <row r="2044" spans="1:8">
      <c r="A2044" s="42">
        <v>2196</v>
      </c>
      <c r="B2044" s="64" t="s">
        <v>2631</v>
      </c>
      <c r="C2044" s="50" t="s">
        <v>19</v>
      </c>
      <c r="D2044" s="66" t="s">
        <v>19</v>
      </c>
      <c r="E2044" s="42" t="s">
        <v>19</v>
      </c>
      <c r="F2044" s="42" t="b">
        <f t="shared" si="66"/>
        <v>1</v>
      </c>
      <c r="G2044" s="42" t="b">
        <f t="shared" si="67"/>
        <v>1</v>
      </c>
    </row>
    <row r="2045" spans="1:8">
      <c r="A2045" s="42">
        <v>2197</v>
      </c>
      <c r="B2045" s="64" t="s">
        <v>2632</v>
      </c>
      <c r="C2045" s="50" t="s">
        <v>19</v>
      </c>
      <c r="D2045" s="66" t="s">
        <v>19</v>
      </c>
      <c r="E2045" s="42" t="s">
        <v>19</v>
      </c>
      <c r="F2045" s="42" t="b">
        <f t="shared" si="66"/>
        <v>1</v>
      </c>
      <c r="G2045" s="42" t="b">
        <f t="shared" si="67"/>
        <v>1</v>
      </c>
    </row>
    <row r="2046" spans="1:8">
      <c r="A2046" s="42">
        <v>2198</v>
      </c>
      <c r="B2046" s="64" t="s">
        <v>2633</v>
      </c>
      <c r="C2046" s="50" t="s">
        <v>19</v>
      </c>
      <c r="D2046" s="66" t="s">
        <v>19</v>
      </c>
      <c r="E2046" s="42" t="s">
        <v>19</v>
      </c>
      <c r="F2046" s="42" t="b">
        <f t="shared" si="66"/>
        <v>1</v>
      </c>
      <c r="G2046" s="42" t="b">
        <f t="shared" si="67"/>
        <v>1</v>
      </c>
    </row>
    <row r="2047" spans="1:8">
      <c r="A2047" s="42">
        <v>2199</v>
      </c>
      <c r="B2047" s="64" t="s">
        <v>2634</v>
      </c>
      <c r="C2047" s="50" t="s">
        <v>19</v>
      </c>
      <c r="D2047" s="66" t="s">
        <v>19</v>
      </c>
      <c r="E2047" s="42" t="s">
        <v>19</v>
      </c>
      <c r="F2047" s="42" t="b">
        <f t="shared" si="66"/>
        <v>1</v>
      </c>
      <c r="G2047" s="42" t="b">
        <f t="shared" si="67"/>
        <v>1</v>
      </c>
    </row>
    <row r="2048" spans="1:8">
      <c r="A2048" s="42">
        <v>2200</v>
      </c>
      <c r="B2048" s="64" t="s">
        <v>2635</v>
      </c>
      <c r="C2048" s="50" t="s">
        <v>19</v>
      </c>
      <c r="D2048" s="66" t="s">
        <v>19</v>
      </c>
      <c r="E2048" s="42" t="s">
        <v>19</v>
      </c>
      <c r="F2048" s="42" t="b">
        <f t="shared" si="66"/>
        <v>1</v>
      </c>
      <c r="G2048" s="42" t="b">
        <f t="shared" si="67"/>
        <v>1</v>
      </c>
    </row>
    <row r="2049" spans="1:7">
      <c r="A2049" s="42">
        <v>2201</v>
      </c>
      <c r="B2049" s="64" t="s">
        <v>2636</v>
      </c>
      <c r="C2049" s="50" t="s">
        <v>19</v>
      </c>
      <c r="D2049" s="66" t="s">
        <v>19</v>
      </c>
      <c r="E2049" s="42" t="s">
        <v>19</v>
      </c>
      <c r="F2049" s="42" t="b">
        <f t="shared" si="66"/>
        <v>1</v>
      </c>
      <c r="G2049" s="42" t="b">
        <f t="shared" si="67"/>
        <v>1</v>
      </c>
    </row>
    <row r="2050" spans="1:7">
      <c r="A2050" s="42">
        <v>2202</v>
      </c>
      <c r="B2050" s="64" t="s">
        <v>2637</v>
      </c>
      <c r="C2050" s="50" t="s">
        <v>19</v>
      </c>
      <c r="D2050" s="66" t="s">
        <v>19</v>
      </c>
      <c r="E2050" s="42" t="s">
        <v>19</v>
      </c>
      <c r="F2050" s="42" t="b">
        <f t="shared" si="66"/>
        <v>1</v>
      </c>
      <c r="G2050" s="42" t="b">
        <f t="shared" si="67"/>
        <v>1</v>
      </c>
    </row>
    <row r="2051" spans="1:7">
      <c r="A2051" s="42">
        <v>2203</v>
      </c>
      <c r="B2051" s="64" t="s">
        <v>2638</v>
      </c>
      <c r="C2051" s="50" t="s">
        <v>19</v>
      </c>
      <c r="D2051" s="66" t="s">
        <v>19</v>
      </c>
      <c r="E2051" s="42" t="s">
        <v>19</v>
      </c>
      <c r="F2051" s="42" t="b">
        <f t="shared" si="66"/>
        <v>1</v>
      </c>
      <c r="G2051" s="42" t="b">
        <f t="shared" si="67"/>
        <v>1</v>
      </c>
    </row>
    <row r="2052" spans="1:7">
      <c r="A2052" s="42">
        <v>2204</v>
      </c>
      <c r="B2052" s="64" t="s">
        <v>2639</v>
      </c>
      <c r="C2052" s="50" t="s">
        <v>19</v>
      </c>
      <c r="D2052" s="66" t="s">
        <v>19</v>
      </c>
      <c r="E2052" s="42" t="s">
        <v>19</v>
      </c>
      <c r="F2052" s="42" t="b">
        <f t="shared" si="66"/>
        <v>1</v>
      </c>
      <c r="G2052" s="42" t="b">
        <f t="shared" si="67"/>
        <v>1</v>
      </c>
    </row>
    <row r="2053" spans="1:7">
      <c r="A2053" s="42">
        <v>2205</v>
      </c>
      <c r="B2053" s="64" t="s">
        <v>2640</v>
      </c>
      <c r="C2053" s="50" t="s">
        <v>19</v>
      </c>
      <c r="D2053" s="66" t="s">
        <v>19</v>
      </c>
      <c r="E2053" s="42" t="s">
        <v>19</v>
      </c>
      <c r="F2053" s="42" t="b">
        <f t="shared" si="66"/>
        <v>1</v>
      </c>
      <c r="G2053" s="42" t="b">
        <f t="shared" si="67"/>
        <v>1</v>
      </c>
    </row>
    <row r="2054" spans="1:7">
      <c r="A2054" s="42">
        <v>2206</v>
      </c>
      <c r="B2054" s="64" t="s">
        <v>2641</v>
      </c>
      <c r="C2054" s="50" t="s">
        <v>19</v>
      </c>
      <c r="D2054" s="66" t="s">
        <v>19</v>
      </c>
      <c r="E2054" s="42" t="s">
        <v>19</v>
      </c>
      <c r="F2054" s="42" t="b">
        <f t="shared" si="66"/>
        <v>1</v>
      </c>
      <c r="G2054" s="42" t="b">
        <f t="shared" si="67"/>
        <v>1</v>
      </c>
    </row>
    <row r="2055" spans="1:7">
      <c r="A2055" s="42">
        <v>2207</v>
      </c>
      <c r="B2055" s="64" t="s">
        <v>2642</v>
      </c>
      <c r="C2055" s="50" t="s">
        <v>19</v>
      </c>
      <c r="D2055" s="66" t="s">
        <v>19</v>
      </c>
      <c r="E2055" s="42" t="s">
        <v>19</v>
      </c>
      <c r="F2055" s="42" t="b">
        <f t="shared" si="66"/>
        <v>1</v>
      </c>
      <c r="G2055" s="42" t="b">
        <f t="shared" si="67"/>
        <v>1</v>
      </c>
    </row>
    <row r="2056" spans="1:7">
      <c r="A2056" s="42">
        <v>2208</v>
      </c>
      <c r="B2056" s="64" t="s">
        <v>2643</v>
      </c>
      <c r="C2056" s="50" t="s">
        <v>19</v>
      </c>
      <c r="D2056" s="66" t="s">
        <v>19</v>
      </c>
      <c r="E2056" s="42" t="s">
        <v>19</v>
      </c>
      <c r="F2056" s="42" t="b">
        <f t="shared" si="66"/>
        <v>1</v>
      </c>
      <c r="G2056" s="42" t="b">
        <f t="shared" si="67"/>
        <v>1</v>
      </c>
    </row>
    <row r="2057" spans="1:7">
      <c r="A2057" s="42">
        <v>2209</v>
      </c>
      <c r="B2057" s="64" t="s">
        <v>2644</v>
      </c>
      <c r="C2057" s="50" t="s">
        <v>19</v>
      </c>
      <c r="D2057" s="66" t="s">
        <v>19</v>
      </c>
      <c r="E2057" s="42" t="s">
        <v>19</v>
      </c>
      <c r="F2057" s="42" t="b">
        <f t="shared" si="66"/>
        <v>1</v>
      </c>
      <c r="G2057" s="42" t="b">
        <f t="shared" si="67"/>
        <v>1</v>
      </c>
    </row>
    <row r="2058" spans="1:7">
      <c r="A2058" s="42">
        <v>2210</v>
      </c>
      <c r="B2058" s="64" t="s">
        <v>2646</v>
      </c>
      <c r="C2058" s="50" t="s">
        <v>19</v>
      </c>
      <c r="D2058" s="66" t="s">
        <v>19</v>
      </c>
      <c r="E2058" s="42" t="s">
        <v>19</v>
      </c>
      <c r="F2058" s="42" t="b">
        <f t="shared" si="66"/>
        <v>1</v>
      </c>
      <c r="G2058" s="42" t="b">
        <f t="shared" si="67"/>
        <v>1</v>
      </c>
    </row>
    <row r="2059" spans="1:7">
      <c r="A2059" s="42">
        <v>2211</v>
      </c>
      <c r="B2059" s="64" t="s">
        <v>2647</v>
      </c>
      <c r="C2059" s="50" t="s">
        <v>19</v>
      </c>
      <c r="D2059" s="66" t="s">
        <v>19</v>
      </c>
      <c r="E2059" s="42" t="s">
        <v>19</v>
      </c>
      <c r="F2059" s="42" t="b">
        <f t="shared" si="66"/>
        <v>1</v>
      </c>
      <c r="G2059" s="42" t="b">
        <f t="shared" si="67"/>
        <v>1</v>
      </c>
    </row>
    <row r="2060" spans="1:7">
      <c r="A2060" s="42">
        <v>2212</v>
      </c>
      <c r="B2060" s="64" t="s">
        <v>2648</v>
      </c>
      <c r="C2060" s="50" t="s">
        <v>19</v>
      </c>
      <c r="D2060" s="66" t="s">
        <v>19</v>
      </c>
      <c r="E2060" s="42" t="s">
        <v>19</v>
      </c>
      <c r="F2060" s="42" t="b">
        <f t="shared" si="66"/>
        <v>1</v>
      </c>
      <c r="G2060" s="42" t="b">
        <f t="shared" si="67"/>
        <v>1</v>
      </c>
    </row>
    <row r="2061" spans="1:7">
      <c r="A2061" s="42">
        <v>2213</v>
      </c>
      <c r="B2061" s="64" t="s">
        <v>2649</v>
      </c>
      <c r="C2061" s="50" t="s">
        <v>19</v>
      </c>
      <c r="D2061" s="66" t="s">
        <v>19</v>
      </c>
      <c r="E2061" s="42" t="s">
        <v>19</v>
      </c>
      <c r="F2061" s="42" t="b">
        <f t="shared" si="66"/>
        <v>1</v>
      </c>
      <c r="G2061" s="42" t="b">
        <f t="shared" si="67"/>
        <v>1</v>
      </c>
    </row>
    <row r="2062" spans="1:7">
      <c r="A2062" s="42">
        <v>2214</v>
      </c>
      <c r="B2062" s="64" t="s">
        <v>2650</v>
      </c>
      <c r="C2062" s="50" t="s">
        <v>19</v>
      </c>
      <c r="D2062" s="66" t="s">
        <v>19</v>
      </c>
      <c r="E2062" s="42" t="s">
        <v>19</v>
      </c>
      <c r="F2062" s="42" t="b">
        <f t="shared" si="66"/>
        <v>1</v>
      </c>
      <c r="G2062" s="42" t="b">
        <f t="shared" si="67"/>
        <v>1</v>
      </c>
    </row>
    <row r="2063" spans="1:7">
      <c r="A2063" s="42">
        <v>2215</v>
      </c>
      <c r="B2063" s="64" t="s">
        <v>2651</v>
      </c>
      <c r="C2063" s="50" t="s">
        <v>19</v>
      </c>
      <c r="D2063" s="66" t="s">
        <v>19</v>
      </c>
      <c r="E2063" s="42" t="s">
        <v>19</v>
      </c>
      <c r="F2063" s="42" t="b">
        <f t="shared" si="66"/>
        <v>1</v>
      </c>
      <c r="G2063" s="42" t="b">
        <f t="shared" si="67"/>
        <v>1</v>
      </c>
    </row>
    <row r="2064" spans="1:7">
      <c r="A2064" s="42">
        <v>2216</v>
      </c>
      <c r="B2064" s="64" t="s">
        <v>2652</v>
      </c>
      <c r="C2064" s="50" t="s">
        <v>19</v>
      </c>
      <c r="D2064" s="66" t="s">
        <v>19</v>
      </c>
      <c r="E2064" s="42" t="s">
        <v>19</v>
      </c>
      <c r="F2064" s="42" t="b">
        <f t="shared" si="66"/>
        <v>1</v>
      </c>
      <c r="G2064" s="42" t="b">
        <f t="shared" si="67"/>
        <v>1</v>
      </c>
    </row>
    <row r="2065" spans="1:7">
      <c r="A2065" s="42">
        <v>2217</v>
      </c>
      <c r="B2065" s="64" t="s">
        <v>2653</v>
      </c>
      <c r="C2065" s="50" t="s">
        <v>19</v>
      </c>
      <c r="D2065" s="66" t="s">
        <v>19</v>
      </c>
      <c r="E2065" s="42" t="s">
        <v>19</v>
      </c>
      <c r="F2065" s="42" t="b">
        <f t="shared" si="66"/>
        <v>1</v>
      </c>
      <c r="G2065" s="42" t="b">
        <f t="shared" si="67"/>
        <v>1</v>
      </c>
    </row>
    <row r="2066" spans="1:7">
      <c r="A2066" s="42">
        <v>2218</v>
      </c>
      <c r="B2066" s="64" t="s">
        <v>2654</v>
      </c>
      <c r="C2066" s="50" t="s">
        <v>19</v>
      </c>
      <c r="D2066" s="66" t="s">
        <v>19</v>
      </c>
      <c r="E2066" s="42" t="s">
        <v>19</v>
      </c>
      <c r="F2066" s="42" t="b">
        <f t="shared" si="66"/>
        <v>1</v>
      </c>
      <c r="G2066" s="42" t="b">
        <f t="shared" si="67"/>
        <v>1</v>
      </c>
    </row>
    <row r="2067" spans="1:7">
      <c r="A2067" s="42">
        <v>2219</v>
      </c>
      <c r="B2067" s="64" t="s">
        <v>2655</v>
      </c>
      <c r="C2067" s="50" t="s">
        <v>23</v>
      </c>
      <c r="D2067" s="66" t="s">
        <v>19</v>
      </c>
      <c r="E2067" s="42" t="s">
        <v>19</v>
      </c>
      <c r="F2067" s="42" t="b">
        <f t="shared" si="66"/>
        <v>0</v>
      </c>
      <c r="G2067" s="42" t="b">
        <f t="shared" si="67"/>
        <v>1</v>
      </c>
    </row>
    <row r="2068" spans="1:7">
      <c r="A2068" s="42">
        <v>2220</v>
      </c>
      <c r="B2068" s="64" t="s">
        <v>2657</v>
      </c>
      <c r="C2068" s="50" t="s">
        <v>19</v>
      </c>
      <c r="D2068" s="66" t="s">
        <v>19</v>
      </c>
      <c r="E2068" s="42" t="s">
        <v>19</v>
      </c>
      <c r="F2068" s="42" t="b">
        <f t="shared" si="66"/>
        <v>1</v>
      </c>
      <c r="G2068" s="42" t="b">
        <f t="shared" si="67"/>
        <v>1</v>
      </c>
    </row>
    <row r="2069" spans="1:7">
      <c r="A2069" s="42">
        <v>2221</v>
      </c>
      <c r="B2069" s="64" t="s">
        <v>2658</v>
      </c>
      <c r="C2069" s="50" t="s">
        <v>19</v>
      </c>
      <c r="D2069" s="66" t="s">
        <v>19</v>
      </c>
      <c r="E2069" s="42" t="s">
        <v>19</v>
      </c>
      <c r="F2069" s="42" t="b">
        <f t="shared" si="66"/>
        <v>1</v>
      </c>
      <c r="G2069" s="42" t="b">
        <f t="shared" si="67"/>
        <v>1</v>
      </c>
    </row>
    <row r="2070" spans="1:7">
      <c r="A2070" s="42">
        <v>2222</v>
      </c>
      <c r="B2070" s="64" t="s">
        <v>2659</v>
      </c>
      <c r="C2070" s="50" t="s">
        <v>19</v>
      </c>
      <c r="D2070" s="66" t="s">
        <v>19</v>
      </c>
      <c r="E2070" s="42" t="s">
        <v>19</v>
      </c>
      <c r="F2070" s="42" t="b">
        <f t="shared" ref="F2070:F2133" si="68">C2070=D2070</f>
        <v>1</v>
      </c>
      <c r="G2070" s="42" t="b">
        <f t="shared" ref="G2070:G2133" si="69">D2070=E2070</f>
        <v>1</v>
      </c>
    </row>
    <row r="2071" spans="1:7">
      <c r="A2071" s="42">
        <v>2223</v>
      </c>
      <c r="B2071" s="64" t="s">
        <v>2660</v>
      </c>
      <c r="C2071" s="50" t="s">
        <v>19</v>
      </c>
      <c r="D2071" s="66" t="s">
        <v>19</v>
      </c>
      <c r="E2071" s="42" t="s">
        <v>19</v>
      </c>
      <c r="F2071" s="42" t="b">
        <f t="shared" si="68"/>
        <v>1</v>
      </c>
      <c r="G2071" s="42" t="b">
        <f t="shared" si="69"/>
        <v>1</v>
      </c>
    </row>
    <row r="2072" spans="1:7">
      <c r="A2072" s="42">
        <v>2224</v>
      </c>
      <c r="B2072" s="64" t="s">
        <v>2661</v>
      </c>
      <c r="C2072" s="50" t="s">
        <v>1714</v>
      </c>
      <c r="D2072" s="66" t="s">
        <v>19</v>
      </c>
      <c r="E2072" s="42" t="s">
        <v>19</v>
      </c>
      <c r="F2072" s="42" t="b">
        <f t="shared" si="68"/>
        <v>0</v>
      </c>
      <c r="G2072" s="42" t="b">
        <f t="shared" si="69"/>
        <v>1</v>
      </c>
    </row>
    <row r="2073" spans="1:7">
      <c r="A2073" s="42">
        <v>2225</v>
      </c>
      <c r="B2073" s="64" t="s">
        <v>2662</v>
      </c>
      <c r="C2073" s="50" t="s">
        <v>19</v>
      </c>
      <c r="D2073" s="66" t="s">
        <v>19</v>
      </c>
      <c r="E2073" s="42" t="s">
        <v>19</v>
      </c>
      <c r="F2073" s="42" t="b">
        <f t="shared" si="68"/>
        <v>1</v>
      </c>
      <c r="G2073" s="42" t="b">
        <f t="shared" si="69"/>
        <v>1</v>
      </c>
    </row>
    <row r="2074" spans="1:7">
      <c r="A2074" s="42">
        <v>2226</v>
      </c>
      <c r="B2074" s="64" t="s">
        <v>2663</v>
      </c>
      <c r="C2074" s="50" t="s">
        <v>19</v>
      </c>
      <c r="D2074" s="66" t="s">
        <v>19</v>
      </c>
      <c r="E2074" s="42" t="s">
        <v>19</v>
      </c>
      <c r="F2074" s="42" t="b">
        <f t="shared" si="68"/>
        <v>1</v>
      </c>
      <c r="G2074" s="42" t="b">
        <f t="shared" si="69"/>
        <v>1</v>
      </c>
    </row>
    <row r="2075" spans="1:7">
      <c r="A2075" s="42">
        <v>2227</v>
      </c>
      <c r="B2075" s="64" t="s">
        <v>2664</v>
      </c>
      <c r="C2075" s="50" t="s">
        <v>19</v>
      </c>
      <c r="D2075" s="66" t="s">
        <v>19</v>
      </c>
      <c r="E2075" s="42" t="s">
        <v>19</v>
      </c>
      <c r="F2075" s="42" t="b">
        <f t="shared" si="68"/>
        <v>1</v>
      </c>
      <c r="G2075" s="42" t="b">
        <f t="shared" si="69"/>
        <v>1</v>
      </c>
    </row>
    <row r="2076" spans="1:7">
      <c r="A2076" s="42">
        <v>2228</v>
      </c>
      <c r="B2076" s="64" t="s">
        <v>2665</v>
      </c>
      <c r="C2076" s="50" t="s">
        <v>19</v>
      </c>
      <c r="D2076" s="66" t="s">
        <v>19</v>
      </c>
      <c r="E2076" s="42" t="s">
        <v>19</v>
      </c>
      <c r="F2076" s="42" t="b">
        <f t="shared" si="68"/>
        <v>1</v>
      </c>
      <c r="G2076" s="42" t="b">
        <f t="shared" si="69"/>
        <v>1</v>
      </c>
    </row>
    <row r="2077" spans="1:7">
      <c r="A2077" s="42">
        <v>2229</v>
      </c>
      <c r="B2077" s="64" t="s">
        <v>2666</v>
      </c>
      <c r="C2077" s="50" t="s">
        <v>19</v>
      </c>
      <c r="D2077" s="66" t="s">
        <v>19</v>
      </c>
      <c r="E2077" s="42" t="s">
        <v>19</v>
      </c>
      <c r="F2077" s="42" t="b">
        <f t="shared" si="68"/>
        <v>1</v>
      </c>
      <c r="G2077" s="42" t="b">
        <f t="shared" si="69"/>
        <v>1</v>
      </c>
    </row>
    <row r="2078" spans="1:7">
      <c r="A2078" s="42">
        <v>2230</v>
      </c>
      <c r="B2078" s="64" t="s">
        <v>2667</v>
      </c>
      <c r="C2078" s="50" t="s">
        <v>19</v>
      </c>
      <c r="D2078" s="66" t="s">
        <v>19</v>
      </c>
      <c r="E2078" s="42" t="s">
        <v>19</v>
      </c>
      <c r="F2078" s="42" t="b">
        <f t="shared" si="68"/>
        <v>1</v>
      </c>
      <c r="G2078" s="42" t="b">
        <f t="shared" si="69"/>
        <v>1</v>
      </c>
    </row>
    <row r="2079" spans="1:7">
      <c r="A2079" s="42">
        <v>2231</v>
      </c>
      <c r="B2079" s="64" t="s">
        <v>2668</v>
      </c>
      <c r="C2079" s="50" t="s">
        <v>19</v>
      </c>
      <c r="D2079" s="66" t="s">
        <v>19</v>
      </c>
      <c r="E2079" s="42" t="s">
        <v>19</v>
      </c>
      <c r="F2079" s="42" t="b">
        <f t="shared" si="68"/>
        <v>1</v>
      </c>
      <c r="G2079" s="42" t="b">
        <f t="shared" si="69"/>
        <v>1</v>
      </c>
    </row>
    <row r="2080" spans="1:7">
      <c r="A2080" s="42">
        <v>2232</v>
      </c>
      <c r="B2080" s="64" t="s">
        <v>2669</v>
      </c>
      <c r="C2080" s="50" t="s">
        <v>19</v>
      </c>
      <c r="D2080" s="66" t="s">
        <v>19</v>
      </c>
      <c r="E2080" s="42" t="s">
        <v>19</v>
      </c>
      <c r="F2080" s="42" t="b">
        <f t="shared" si="68"/>
        <v>1</v>
      </c>
      <c r="G2080" s="42" t="b">
        <f t="shared" si="69"/>
        <v>1</v>
      </c>
    </row>
    <row r="2081" spans="1:7">
      <c r="A2081" s="42">
        <v>2233</v>
      </c>
      <c r="B2081" s="64" t="s">
        <v>2670</v>
      </c>
      <c r="C2081" s="50" t="s">
        <v>23</v>
      </c>
      <c r="D2081" s="66" t="s">
        <v>19</v>
      </c>
      <c r="E2081" s="42" t="s">
        <v>19</v>
      </c>
      <c r="F2081" s="42" t="b">
        <f t="shared" si="68"/>
        <v>0</v>
      </c>
      <c r="G2081" s="42" t="b">
        <f t="shared" si="69"/>
        <v>1</v>
      </c>
    </row>
    <row r="2082" spans="1:7">
      <c r="A2082" s="42">
        <v>2234</v>
      </c>
      <c r="B2082" s="64" t="s">
        <v>2671</v>
      </c>
      <c r="C2082" s="50" t="s">
        <v>19</v>
      </c>
      <c r="D2082" s="66" t="s">
        <v>19</v>
      </c>
      <c r="E2082" s="42" t="s">
        <v>19</v>
      </c>
      <c r="F2082" s="42" t="b">
        <f t="shared" si="68"/>
        <v>1</v>
      </c>
      <c r="G2082" s="42" t="b">
        <f t="shared" si="69"/>
        <v>1</v>
      </c>
    </row>
    <row r="2083" spans="1:7">
      <c r="A2083" s="42">
        <v>2235</v>
      </c>
      <c r="B2083" s="64" t="s">
        <v>2672</v>
      </c>
      <c r="C2083" s="50" t="s">
        <v>19</v>
      </c>
      <c r="D2083" s="66" t="s">
        <v>19</v>
      </c>
      <c r="E2083" s="42" t="s">
        <v>19</v>
      </c>
      <c r="F2083" s="42" t="b">
        <f t="shared" si="68"/>
        <v>1</v>
      </c>
      <c r="G2083" s="42" t="b">
        <f t="shared" si="69"/>
        <v>1</v>
      </c>
    </row>
    <row r="2084" spans="1:7">
      <c r="A2084" s="42">
        <v>2236</v>
      </c>
      <c r="B2084" s="64" t="s">
        <v>2673</v>
      </c>
      <c r="C2084" s="50" t="s">
        <v>19</v>
      </c>
      <c r="D2084" s="66" t="s">
        <v>19</v>
      </c>
      <c r="E2084" s="42" t="s">
        <v>19</v>
      </c>
      <c r="F2084" s="42" t="b">
        <f t="shared" si="68"/>
        <v>1</v>
      </c>
      <c r="G2084" s="42" t="b">
        <f t="shared" si="69"/>
        <v>1</v>
      </c>
    </row>
    <row r="2085" spans="1:7">
      <c r="A2085" s="42">
        <v>2237</v>
      </c>
      <c r="B2085" s="64" t="s">
        <v>2674</v>
      </c>
      <c r="C2085" s="50" t="s">
        <v>19</v>
      </c>
      <c r="D2085" s="66" t="s">
        <v>19</v>
      </c>
      <c r="E2085" s="42" t="s">
        <v>19</v>
      </c>
      <c r="F2085" s="42" t="b">
        <f t="shared" si="68"/>
        <v>1</v>
      </c>
      <c r="G2085" s="42" t="b">
        <f t="shared" si="69"/>
        <v>1</v>
      </c>
    </row>
    <row r="2086" spans="1:7">
      <c r="A2086" s="42">
        <v>2238</v>
      </c>
      <c r="B2086" s="64" t="s">
        <v>2675</v>
      </c>
      <c r="C2086" s="50" t="s">
        <v>19</v>
      </c>
      <c r="D2086" s="66" t="s">
        <v>19</v>
      </c>
      <c r="E2086" s="42" t="s">
        <v>19</v>
      </c>
      <c r="F2086" s="42" t="b">
        <f t="shared" si="68"/>
        <v>1</v>
      </c>
      <c r="G2086" s="42" t="b">
        <f t="shared" si="69"/>
        <v>1</v>
      </c>
    </row>
    <row r="2087" spans="1:7">
      <c r="A2087" s="42">
        <v>2239</v>
      </c>
      <c r="B2087" s="64" t="s">
        <v>2676</v>
      </c>
      <c r="C2087" s="50" t="s">
        <v>19</v>
      </c>
      <c r="D2087" s="66" t="s">
        <v>19</v>
      </c>
      <c r="E2087" s="42" t="s">
        <v>19</v>
      </c>
      <c r="F2087" s="42" t="b">
        <f t="shared" si="68"/>
        <v>1</v>
      </c>
      <c r="G2087" s="42" t="b">
        <f t="shared" si="69"/>
        <v>1</v>
      </c>
    </row>
    <row r="2088" spans="1:7">
      <c r="A2088" s="42">
        <v>2240</v>
      </c>
      <c r="B2088" s="64" t="s">
        <v>2179</v>
      </c>
      <c r="C2088" s="50" t="s">
        <v>19</v>
      </c>
      <c r="D2088" s="66" t="s">
        <v>19</v>
      </c>
      <c r="E2088" s="42" t="s">
        <v>19</v>
      </c>
      <c r="F2088" s="42" t="b">
        <f t="shared" si="68"/>
        <v>1</v>
      </c>
      <c r="G2088" s="42" t="b">
        <f t="shared" si="69"/>
        <v>1</v>
      </c>
    </row>
    <row r="2089" spans="1:7">
      <c r="A2089" s="42">
        <v>2241</v>
      </c>
      <c r="B2089" s="64" t="s">
        <v>2678</v>
      </c>
      <c r="C2089" s="50" t="s">
        <v>19</v>
      </c>
      <c r="D2089" s="66" t="s">
        <v>19</v>
      </c>
      <c r="E2089" s="42" t="s">
        <v>19</v>
      </c>
      <c r="F2089" s="42" t="b">
        <f t="shared" si="68"/>
        <v>1</v>
      </c>
      <c r="G2089" s="42" t="b">
        <f t="shared" si="69"/>
        <v>1</v>
      </c>
    </row>
    <row r="2090" spans="1:7">
      <c r="A2090" s="42">
        <v>2242</v>
      </c>
      <c r="B2090" s="64" t="s">
        <v>2679</v>
      </c>
      <c r="C2090" s="50" t="s">
        <v>19</v>
      </c>
      <c r="D2090" s="66" t="s">
        <v>19</v>
      </c>
      <c r="E2090" s="42" t="s">
        <v>19</v>
      </c>
      <c r="F2090" s="42" t="b">
        <f t="shared" si="68"/>
        <v>1</v>
      </c>
      <c r="G2090" s="42" t="b">
        <f t="shared" si="69"/>
        <v>1</v>
      </c>
    </row>
    <row r="2091" spans="1:7">
      <c r="A2091" s="42">
        <v>2243</v>
      </c>
      <c r="B2091" s="64" t="s">
        <v>2680</v>
      </c>
      <c r="C2091" s="50" t="s">
        <v>19</v>
      </c>
      <c r="D2091" s="66" t="s">
        <v>19</v>
      </c>
      <c r="E2091" s="42" t="s">
        <v>19</v>
      </c>
      <c r="F2091" s="42" t="b">
        <f t="shared" si="68"/>
        <v>1</v>
      </c>
      <c r="G2091" s="42" t="b">
        <f t="shared" si="69"/>
        <v>1</v>
      </c>
    </row>
    <row r="2092" spans="1:7">
      <c r="A2092" s="42">
        <v>2244</v>
      </c>
      <c r="B2092" s="64" t="s">
        <v>2681</v>
      </c>
      <c r="C2092" s="50" t="s">
        <v>19</v>
      </c>
      <c r="D2092" s="66" t="s">
        <v>19</v>
      </c>
      <c r="E2092" s="42" t="s">
        <v>19</v>
      </c>
      <c r="F2092" s="42" t="b">
        <f t="shared" si="68"/>
        <v>1</v>
      </c>
      <c r="G2092" s="42" t="b">
        <f t="shared" si="69"/>
        <v>1</v>
      </c>
    </row>
    <row r="2093" spans="1:7">
      <c r="A2093" s="42">
        <v>2245</v>
      </c>
      <c r="B2093" s="64" t="s">
        <v>2682</v>
      </c>
      <c r="C2093" s="50" t="s">
        <v>19</v>
      </c>
      <c r="D2093" s="66" t="s">
        <v>19</v>
      </c>
      <c r="E2093" s="42" t="s">
        <v>19</v>
      </c>
      <c r="F2093" s="42" t="b">
        <f t="shared" si="68"/>
        <v>1</v>
      </c>
      <c r="G2093" s="42" t="b">
        <f t="shared" si="69"/>
        <v>1</v>
      </c>
    </row>
    <row r="2094" spans="1:7">
      <c r="A2094" s="42">
        <v>2246</v>
      </c>
      <c r="B2094" s="64" t="s">
        <v>2683</v>
      </c>
      <c r="C2094" s="50" t="s">
        <v>19</v>
      </c>
      <c r="D2094" s="66" t="s">
        <v>19</v>
      </c>
      <c r="E2094" s="42" t="s">
        <v>19</v>
      </c>
      <c r="F2094" s="42" t="b">
        <f t="shared" si="68"/>
        <v>1</v>
      </c>
      <c r="G2094" s="42" t="b">
        <f t="shared" si="69"/>
        <v>1</v>
      </c>
    </row>
    <row r="2095" spans="1:7">
      <c r="A2095" s="42">
        <v>2247</v>
      </c>
      <c r="B2095" s="64" t="s">
        <v>2685</v>
      </c>
      <c r="C2095" s="50" t="s">
        <v>19</v>
      </c>
      <c r="D2095" s="66" t="s">
        <v>19</v>
      </c>
      <c r="E2095" s="42" t="s">
        <v>19</v>
      </c>
      <c r="F2095" s="42" t="b">
        <f t="shared" si="68"/>
        <v>1</v>
      </c>
      <c r="G2095" s="42" t="b">
        <f t="shared" si="69"/>
        <v>1</v>
      </c>
    </row>
    <row r="2096" spans="1:7">
      <c r="A2096" s="42">
        <v>2248</v>
      </c>
      <c r="B2096" s="64" t="s">
        <v>2687</v>
      </c>
      <c r="C2096" s="50" t="s">
        <v>19</v>
      </c>
      <c r="D2096" s="66" t="s">
        <v>19</v>
      </c>
      <c r="E2096" s="42" t="s">
        <v>19</v>
      </c>
      <c r="F2096" s="42" t="b">
        <f t="shared" si="68"/>
        <v>1</v>
      </c>
      <c r="G2096" s="42" t="b">
        <f t="shared" si="69"/>
        <v>1</v>
      </c>
    </row>
    <row r="2097" spans="1:7">
      <c r="A2097" s="42">
        <v>2249</v>
      </c>
      <c r="B2097" s="64" t="s">
        <v>2688</v>
      </c>
      <c r="C2097" s="50" t="s">
        <v>19</v>
      </c>
      <c r="D2097" s="66" t="s">
        <v>19</v>
      </c>
      <c r="E2097" s="42" t="s">
        <v>19</v>
      </c>
      <c r="F2097" s="42" t="b">
        <f t="shared" si="68"/>
        <v>1</v>
      </c>
      <c r="G2097" s="42" t="b">
        <f t="shared" si="69"/>
        <v>1</v>
      </c>
    </row>
    <row r="2098" spans="1:7">
      <c r="A2098" s="42">
        <v>2250</v>
      </c>
      <c r="B2098" s="64" t="s">
        <v>2689</v>
      </c>
      <c r="C2098" s="50" t="s">
        <v>19</v>
      </c>
      <c r="D2098" s="66" t="s">
        <v>19</v>
      </c>
      <c r="E2098" s="42" t="s">
        <v>19</v>
      </c>
      <c r="F2098" s="42" t="b">
        <f t="shared" si="68"/>
        <v>1</v>
      </c>
      <c r="G2098" s="42" t="b">
        <f t="shared" si="69"/>
        <v>1</v>
      </c>
    </row>
    <row r="2099" spans="1:7">
      <c r="A2099" s="42">
        <v>2251</v>
      </c>
      <c r="B2099" s="64" t="s">
        <v>2690</v>
      </c>
      <c r="C2099" s="50" t="s">
        <v>19</v>
      </c>
      <c r="D2099" s="66" t="s">
        <v>19</v>
      </c>
      <c r="E2099" s="42" t="s">
        <v>19</v>
      </c>
      <c r="F2099" s="42" t="b">
        <f t="shared" si="68"/>
        <v>1</v>
      </c>
      <c r="G2099" s="42" t="b">
        <f t="shared" si="69"/>
        <v>1</v>
      </c>
    </row>
    <row r="2100" spans="1:7">
      <c r="A2100" s="42">
        <v>2252</v>
      </c>
      <c r="B2100" s="64" t="s">
        <v>2691</v>
      </c>
      <c r="C2100" s="50" t="s">
        <v>19</v>
      </c>
      <c r="D2100" s="66" t="s">
        <v>19</v>
      </c>
      <c r="E2100" s="42" t="s">
        <v>19</v>
      </c>
      <c r="F2100" s="42" t="b">
        <f t="shared" si="68"/>
        <v>1</v>
      </c>
      <c r="G2100" s="42" t="b">
        <f t="shared" si="69"/>
        <v>1</v>
      </c>
    </row>
    <row r="2101" spans="1:7">
      <c r="A2101" s="42">
        <v>2253</v>
      </c>
      <c r="B2101" s="64" t="s">
        <v>2692</v>
      </c>
      <c r="C2101" s="50" t="s">
        <v>19</v>
      </c>
      <c r="D2101" s="66" t="s">
        <v>19</v>
      </c>
      <c r="E2101" s="42" t="s">
        <v>19</v>
      </c>
      <c r="F2101" s="42" t="b">
        <f t="shared" si="68"/>
        <v>1</v>
      </c>
      <c r="G2101" s="42" t="b">
        <f t="shared" si="69"/>
        <v>1</v>
      </c>
    </row>
    <row r="2102" spans="1:7">
      <c r="A2102" s="42">
        <v>2254</v>
      </c>
      <c r="B2102" s="64" t="s">
        <v>2693</v>
      </c>
      <c r="C2102" s="50" t="s">
        <v>19</v>
      </c>
      <c r="D2102" s="66" t="s">
        <v>19</v>
      </c>
      <c r="E2102" s="42" t="s">
        <v>19</v>
      </c>
      <c r="F2102" s="42" t="b">
        <f t="shared" si="68"/>
        <v>1</v>
      </c>
      <c r="G2102" s="42" t="b">
        <f t="shared" si="69"/>
        <v>1</v>
      </c>
    </row>
    <row r="2103" spans="1:7">
      <c r="A2103" s="42">
        <v>2255</v>
      </c>
      <c r="B2103" s="64" t="s">
        <v>2694</v>
      </c>
      <c r="C2103" s="50" t="s">
        <v>19</v>
      </c>
      <c r="D2103" s="66" t="s">
        <v>19</v>
      </c>
      <c r="E2103" s="42" t="s">
        <v>19</v>
      </c>
      <c r="F2103" s="42" t="b">
        <f t="shared" si="68"/>
        <v>1</v>
      </c>
      <c r="G2103" s="42" t="b">
        <f t="shared" si="69"/>
        <v>1</v>
      </c>
    </row>
    <row r="2104" spans="1:7">
      <c r="A2104" s="42">
        <v>2256</v>
      </c>
      <c r="B2104" s="64" t="s">
        <v>2696</v>
      </c>
      <c r="C2104" s="50" t="s">
        <v>19</v>
      </c>
      <c r="D2104" s="66" t="s">
        <v>19</v>
      </c>
      <c r="E2104" s="42" t="s">
        <v>19</v>
      </c>
      <c r="F2104" s="42" t="b">
        <f t="shared" si="68"/>
        <v>1</v>
      </c>
      <c r="G2104" s="42" t="b">
        <f t="shared" si="69"/>
        <v>1</v>
      </c>
    </row>
    <row r="2105" spans="1:7">
      <c r="A2105" s="42">
        <v>2257</v>
      </c>
      <c r="B2105" s="64" t="s">
        <v>2697</v>
      </c>
      <c r="C2105" s="50" t="s">
        <v>19</v>
      </c>
      <c r="D2105" s="66" t="s">
        <v>19</v>
      </c>
      <c r="E2105" s="42" t="s">
        <v>19</v>
      </c>
      <c r="F2105" s="42" t="b">
        <f t="shared" si="68"/>
        <v>1</v>
      </c>
      <c r="G2105" s="42" t="b">
        <f t="shared" si="69"/>
        <v>1</v>
      </c>
    </row>
    <row r="2106" spans="1:7">
      <c r="A2106" s="42">
        <v>2258</v>
      </c>
      <c r="B2106" s="64" t="s">
        <v>2698</v>
      </c>
      <c r="C2106" s="50" t="s">
        <v>19</v>
      </c>
      <c r="D2106" s="66" t="s">
        <v>19</v>
      </c>
      <c r="E2106" s="42" t="s">
        <v>19</v>
      </c>
      <c r="F2106" s="42" t="b">
        <f t="shared" si="68"/>
        <v>1</v>
      </c>
      <c r="G2106" s="42" t="b">
        <f t="shared" si="69"/>
        <v>1</v>
      </c>
    </row>
    <row r="2107" spans="1:7">
      <c r="A2107" s="42">
        <v>2259</v>
      </c>
      <c r="B2107" s="64" t="s">
        <v>2699</v>
      </c>
      <c r="C2107" s="50" t="s">
        <v>19</v>
      </c>
      <c r="D2107" s="66" t="s">
        <v>19</v>
      </c>
      <c r="E2107" s="42" t="s">
        <v>19</v>
      </c>
      <c r="F2107" s="42" t="b">
        <f t="shared" si="68"/>
        <v>1</v>
      </c>
      <c r="G2107" s="42" t="b">
        <f t="shared" si="69"/>
        <v>1</v>
      </c>
    </row>
    <row r="2108" spans="1:7">
      <c r="A2108" s="42">
        <v>2260</v>
      </c>
      <c r="B2108" s="64" t="s">
        <v>2700</v>
      </c>
      <c r="C2108" s="50" t="s">
        <v>19</v>
      </c>
      <c r="D2108" s="66" t="s">
        <v>19</v>
      </c>
      <c r="E2108" s="42" t="s">
        <v>19</v>
      </c>
      <c r="F2108" s="42" t="b">
        <f t="shared" si="68"/>
        <v>1</v>
      </c>
      <c r="G2108" s="42" t="b">
        <f t="shared" si="69"/>
        <v>1</v>
      </c>
    </row>
    <row r="2109" spans="1:7">
      <c r="A2109" s="42">
        <v>2261</v>
      </c>
      <c r="B2109" s="64" t="s">
        <v>2701</v>
      </c>
      <c r="C2109" s="50" t="s">
        <v>19</v>
      </c>
      <c r="D2109" s="66" t="s">
        <v>19</v>
      </c>
      <c r="E2109" s="42" t="s">
        <v>19</v>
      </c>
      <c r="F2109" s="42" t="b">
        <f t="shared" si="68"/>
        <v>1</v>
      </c>
      <c r="G2109" s="42" t="b">
        <f t="shared" si="69"/>
        <v>1</v>
      </c>
    </row>
    <row r="2110" spans="1:7">
      <c r="A2110" s="42">
        <v>2262</v>
      </c>
      <c r="B2110" s="64" t="s">
        <v>2702</v>
      </c>
      <c r="C2110" s="50" t="s">
        <v>19</v>
      </c>
      <c r="D2110" s="66" t="s">
        <v>19</v>
      </c>
      <c r="E2110" s="42" t="s">
        <v>19</v>
      </c>
      <c r="F2110" s="42" t="b">
        <f t="shared" si="68"/>
        <v>1</v>
      </c>
      <c r="G2110" s="42" t="b">
        <f t="shared" si="69"/>
        <v>1</v>
      </c>
    </row>
    <row r="2111" spans="1:7">
      <c r="A2111" s="42">
        <v>2263</v>
      </c>
      <c r="B2111" s="64" t="s">
        <v>2703</v>
      </c>
      <c r="C2111" s="50" t="s">
        <v>19</v>
      </c>
      <c r="D2111" s="66" t="s">
        <v>19</v>
      </c>
      <c r="E2111" s="42" t="s">
        <v>19</v>
      </c>
      <c r="F2111" s="42" t="b">
        <f t="shared" si="68"/>
        <v>1</v>
      </c>
      <c r="G2111" s="42" t="b">
        <f t="shared" si="69"/>
        <v>1</v>
      </c>
    </row>
    <row r="2112" spans="1:7">
      <c r="A2112" s="42">
        <v>2264</v>
      </c>
      <c r="B2112" s="64" t="s">
        <v>2704</v>
      </c>
      <c r="C2112" s="50" t="s">
        <v>19</v>
      </c>
      <c r="D2112" s="66" t="s">
        <v>19</v>
      </c>
      <c r="E2112" s="42" t="s">
        <v>19</v>
      </c>
      <c r="F2112" s="42" t="b">
        <f t="shared" si="68"/>
        <v>1</v>
      </c>
      <c r="G2112" s="42" t="b">
        <f t="shared" si="69"/>
        <v>1</v>
      </c>
    </row>
    <row r="2113" spans="1:8">
      <c r="A2113" s="42">
        <v>2265</v>
      </c>
      <c r="B2113" s="64" t="s">
        <v>2705</v>
      </c>
      <c r="C2113" s="50" t="s">
        <v>19</v>
      </c>
      <c r="D2113" s="66" t="s">
        <v>19</v>
      </c>
      <c r="E2113" s="42" t="s">
        <v>19</v>
      </c>
      <c r="F2113" s="42" t="b">
        <f t="shared" si="68"/>
        <v>1</v>
      </c>
      <c r="G2113" s="42" t="b">
        <f t="shared" si="69"/>
        <v>1</v>
      </c>
    </row>
    <row r="2114" spans="1:8">
      <c r="A2114" s="42">
        <v>2266</v>
      </c>
      <c r="B2114" s="64" t="s">
        <v>2706</v>
      </c>
      <c r="C2114" s="50" t="s">
        <v>19</v>
      </c>
      <c r="D2114" s="66" t="s">
        <v>19</v>
      </c>
      <c r="E2114" s="42" t="s">
        <v>19</v>
      </c>
      <c r="F2114" s="42" t="b">
        <f t="shared" si="68"/>
        <v>1</v>
      </c>
      <c r="G2114" s="42" t="b">
        <f t="shared" si="69"/>
        <v>1</v>
      </c>
    </row>
    <row r="2115" spans="1:8">
      <c r="A2115" s="42">
        <v>2267</v>
      </c>
      <c r="B2115" s="64" t="s">
        <v>2707</v>
      </c>
      <c r="C2115" s="50" t="s">
        <v>19</v>
      </c>
      <c r="D2115" s="66" t="s">
        <v>19</v>
      </c>
      <c r="E2115" s="42" t="s">
        <v>19</v>
      </c>
      <c r="F2115" s="42" t="b">
        <f t="shared" si="68"/>
        <v>1</v>
      </c>
      <c r="G2115" s="42" t="b">
        <f t="shared" si="69"/>
        <v>1</v>
      </c>
    </row>
    <row r="2116" spans="1:8">
      <c r="A2116" s="42">
        <v>2268</v>
      </c>
      <c r="B2116" s="64" t="s">
        <v>2708</v>
      </c>
      <c r="C2116" s="50" t="s">
        <v>19</v>
      </c>
      <c r="D2116" s="66" t="s">
        <v>19</v>
      </c>
      <c r="E2116" s="42" t="s">
        <v>19</v>
      </c>
      <c r="F2116" s="42" t="b">
        <f t="shared" si="68"/>
        <v>1</v>
      </c>
      <c r="G2116" s="42" t="b">
        <f t="shared" si="69"/>
        <v>1</v>
      </c>
    </row>
    <row r="2117" spans="1:8">
      <c r="A2117" s="42">
        <v>2269</v>
      </c>
      <c r="B2117" s="64" t="s">
        <v>2710</v>
      </c>
      <c r="C2117" s="50" t="s">
        <v>19</v>
      </c>
      <c r="D2117" s="66" t="s">
        <v>19</v>
      </c>
      <c r="E2117" s="42" t="s">
        <v>19</v>
      </c>
      <c r="F2117" s="42" t="b">
        <f t="shared" si="68"/>
        <v>1</v>
      </c>
      <c r="G2117" s="42" t="b">
        <f t="shared" si="69"/>
        <v>1</v>
      </c>
    </row>
    <row r="2118" spans="1:8">
      <c r="A2118" s="42">
        <v>2270</v>
      </c>
      <c r="B2118" s="64" t="s">
        <v>2711</v>
      </c>
      <c r="C2118" s="50" t="s">
        <v>19</v>
      </c>
      <c r="D2118" s="66" t="s">
        <v>19</v>
      </c>
      <c r="E2118" s="42" t="s">
        <v>19</v>
      </c>
      <c r="F2118" s="42" t="b">
        <f t="shared" si="68"/>
        <v>1</v>
      </c>
      <c r="G2118" s="42" t="b">
        <f t="shared" si="69"/>
        <v>1</v>
      </c>
    </row>
    <row r="2119" spans="1:8">
      <c r="A2119" s="42">
        <v>2271</v>
      </c>
      <c r="B2119" s="64" t="s">
        <v>2712</v>
      </c>
      <c r="C2119" s="50" t="s">
        <v>19</v>
      </c>
      <c r="D2119" s="66" t="s">
        <v>19</v>
      </c>
      <c r="E2119" s="42" t="s">
        <v>19</v>
      </c>
      <c r="F2119" s="42" t="b">
        <f t="shared" si="68"/>
        <v>1</v>
      </c>
      <c r="G2119" s="42" t="b">
        <f t="shared" si="69"/>
        <v>1</v>
      </c>
    </row>
    <row r="2120" spans="1:8">
      <c r="A2120" s="42">
        <v>2272</v>
      </c>
      <c r="B2120" s="64" t="s">
        <v>2713</v>
      </c>
      <c r="C2120" s="50" t="s">
        <v>19</v>
      </c>
      <c r="D2120" s="66" t="s">
        <v>19</v>
      </c>
      <c r="E2120" s="42" t="s">
        <v>19</v>
      </c>
      <c r="F2120" s="42" t="b">
        <f t="shared" si="68"/>
        <v>1</v>
      </c>
      <c r="G2120" s="42" t="b">
        <f t="shared" si="69"/>
        <v>1</v>
      </c>
    </row>
    <row r="2121" spans="1:8">
      <c r="A2121" s="42">
        <v>2273</v>
      </c>
      <c r="B2121" s="64" t="s">
        <v>2715</v>
      </c>
      <c r="C2121" s="50" t="s">
        <v>19</v>
      </c>
      <c r="D2121" s="66" t="s">
        <v>19</v>
      </c>
      <c r="E2121" s="42" t="s">
        <v>23</v>
      </c>
      <c r="F2121" s="42" t="b">
        <f t="shared" si="68"/>
        <v>1</v>
      </c>
      <c r="G2121" s="42" t="b">
        <f t="shared" si="69"/>
        <v>0</v>
      </c>
      <c r="H2121" s="42" t="s">
        <v>19</v>
      </c>
    </row>
    <row r="2122" spans="1:8">
      <c r="A2122" s="42">
        <v>2274</v>
      </c>
      <c r="B2122" s="64" t="s">
        <v>2716</v>
      </c>
      <c r="C2122" s="50" t="s">
        <v>19</v>
      </c>
      <c r="D2122" s="66" t="s">
        <v>19</v>
      </c>
      <c r="E2122" s="42" t="s">
        <v>19</v>
      </c>
      <c r="F2122" s="42" t="b">
        <f t="shared" si="68"/>
        <v>1</v>
      </c>
      <c r="G2122" s="42" t="b">
        <f t="shared" si="69"/>
        <v>1</v>
      </c>
    </row>
    <row r="2123" spans="1:8">
      <c r="A2123" s="42">
        <v>2275</v>
      </c>
      <c r="B2123" s="64" t="s">
        <v>2717</v>
      </c>
      <c r="C2123" s="50" t="s">
        <v>19</v>
      </c>
      <c r="D2123" s="66" t="s">
        <v>19</v>
      </c>
      <c r="E2123" s="42" t="s">
        <v>19</v>
      </c>
      <c r="F2123" s="42" t="b">
        <f t="shared" si="68"/>
        <v>1</v>
      </c>
      <c r="G2123" s="42" t="b">
        <f t="shared" si="69"/>
        <v>1</v>
      </c>
    </row>
    <row r="2124" spans="1:8">
      <c r="A2124" s="42">
        <v>2276</v>
      </c>
      <c r="B2124" s="64" t="s">
        <v>2718</v>
      </c>
      <c r="C2124" s="50" t="s">
        <v>19</v>
      </c>
      <c r="D2124" s="66" t="s">
        <v>19</v>
      </c>
      <c r="E2124" s="42" t="s">
        <v>19</v>
      </c>
      <c r="F2124" s="42" t="b">
        <f t="shared" si="68"/>
        <v>1</v>
      </c>
      <c r="G2124" s="42" t="b">
        <f t="shared" si="69"/>
        <v>1</v>
      </c>
    </row>
    <row r="2125" spans="1:8">
      <c r="A2125" s="42">
        <v>2277</v>
      </c>
      <c r="B2125" s="64" t="s">
        <v>2720</v>
      </c>
      <c r="C2125" s="50" t="s">
        <v>19</v>
      </c>
      <c r="D2125" s="66" t="s">
        <v>19</v>
      </c>
      <c r="E2125" s="42" t="s">
        <v>19</v>
      </c>
      <c r="F2125" s="42" t="b">
        <f t="shared" si="68"/>
        <v>1</v>
      </c>
      <c r="G2125" s="42" t="b">
        <f t="shared" si="69"/>
        <v>1</v>
      </c>
    </row>
    <row r="2126" spans="1:8">
      <c r="A2126" s="42">
        <v>2278</v>
      </c>
      <c r="B2126" s="64" t="s">
        <v>2721</v>
      </c>
      <c r="C2126" s="50" t="s">
        <v>19</v>
      </c>
      <c r="D2126" s="66" t="s">
        <v>19</v>
      </c>
      <c r="E2126" s="42" t="s">
        <v>19</v>
      </c>
      <c r="F2126" s="42" t="b">
        <f t="shared" si="68"/>
        <v>1</v>
      </c>
      <c r="G2126" s="42" t="b">
        <f t="shared" si="69"/>
        <v>1</v>
      </c>
    </row>
    <row r="2127" spans="1:8">
      <c r="A2127" s="42">
        <v>2279</v>
      </c>
      <c r="B2127" s="64" t="s">
        <v>2722</v>
      </c>
      <c r="C2127" s="50" t="s">
        <v>19</v>
      </c>
      <c r="D2127" s="66" t="s">
        <v>19</v>
      </c>
      <c r="E2127" s="42" t="s">
        <v>19</v>
      </c>
      <c r="F2127" s="42" t="b">
        <f t="shared" si="68"/>
        <v>1</v>
      </c>
      <c r="G2127" s="42" t="b">
        <f t="shared" si="69"/>
        <v>1</v>
      </c>
    </row>
    <row r="2128" spans="1:8">
      <c r="A2128" s="42">
        <v>2280</v>
      </c>
      <c r="B2128" s="64" t="s">
        <v>2723</v>
      </c>
      <c r="C2128" s="50" t="s">
        <v>19</v>
      </c>
      <c r="D2128" s="66" t="s">
        <v>19</v>
      </c>
      <c r="E2128" s="42" t="s">
        <v>19</v>
      </c>
      <c r="F2128" s="42" t="b">
        <f t="shared" si="68"/>
        <v>1</v>
      </c>
      <c r="G2128" s="42" t="b">
        <f t="shared" si="69"/>
        <v>1</v>
      </c>
    </row>
    <row r="2129" spans="1:7">
      <c r="A2129" s="42">
        <v>2281</v>
      </c>
      <c r="B2129" s="64" t="s">
        <v>2724</v>
      </c>
      <c r="C2129" s="50" t="s">
        <v>19</v>
      </c>
      <c r="D2129" s="66" t="s">
        <v>19</v>
      </c>
      <c r="E2129" s="42" t="s">
        <v>19</v>
      </c>
      <c r="F2129" s="42" t="b">
        <f t="shared" si="68"/>
        <v>1</v>
      </c>
      <c r="G2129" s="42" t="b">
        <f t="shared" si="69"/>
        <v>1</v>
      </c>
    </row>
    <row r="2130" spans="1:7">
      <c r="A2130" s="42">
        <v>2282</v>
      </c>
      <c r="B2130" s="64" t="s">
        <v>2725</v>
      </c>
      <c r="C2130" s="50" t="s">
        <v>19</v>
      </c>
      <c r="D2130" s="66" t="s">
        <v>19</v>
      </c>
      <c r="E2130" s="42" t="s">
        <v>19</v>
      </c>
      <c r="F2130" s="42" t="b">
        <f t="shared" si="68"/>
        <v>1</v>
      </c>
      <c r="G2130" s="42" t="b">
        <f t="shared" si="69"/>
        <v>1</v>
      </c>
    </row>
    <row r="2131" spans="1:7">
      <c r="A2131" s="42">
        <v>2283</v>
      </c>
      <c r="B2131" s="64" t="s">
        <v>2726</v>
      </c>
      <c r="C2131" s="50" t="s">
        <v>19</v>
      </c>
      <c r="D2131" s="66" t="s">
        <v>19</v>
      </c>
      <c r="E2131" s="42" t="s">
        <v>19</v>
      </c>
      <c r="F2131" s="42" t="b">
        <f t="shared" si="68"/>
        <v>1</v>
      </c>
      <c r="G2131" s="42" t="b">
        <f t="shared" si="69"/>
        <v>1</v>
      </c>
    </row>
    <row r="2132" spans="1:7">
      <c r="A2132" s="42">
        <v>2284</v>
      </c>
      <c r="B2132" s="64" t="s">
        <v>2727</v>
      </c>
      <c r="C2132" s="50" t="s">
        <v>19</v>
      </c>
      <c r="D2132" s="66" t="s">
        <v>19</v>
      </c>
      <c r="E2132" s="42" t="s">
        <v>19</v>
      </c>
      <c r="F2132" s="42" t="b">
        <f t="shared" si="68"/>
        <v>1</v>
      </c>
      <c r="G2132" s="42" t="b">
        <f t="shared" si="69"/>
        <v>1</v>
      </c>
    </row>
    <row r="2133" spans="1:7">
      <c r="A2133" s="42">
        <v>2285</v>
      </c>
      <c r="B2133" s="64" t="s">
        <v>2728</v>
      </c>
      <c r="C2133" s="50" t="s">
        <v>19</v>
      </c>
      <c r="D2133" s="66" t="s">
        <v>19</v>
      </c>
      <c r="E2133" s="42" t="s">
        <v>19</v>
      </c>
      <c r="F2133" s="42" t="b">
        <f t="shared" si="68"/>
        <v>1</v>
      </c>
      <c r="G2133" s="42" t="b">
        <f t="shared" si="69"/>
        <v>1</v>
      </c>
    </row>
    <row r="2134" spans="1:7">
      <c r="A2134" s="42">
        <v>2286</v>
      </c>
      <c r="B2134" s="64" t="s">
        <v>2729</v>
      </c>
      <c r="C2134" s="50" t="s">
        <v>19</v>
      </c>
      <c r="D2134" s="66" t="s">
        <v>19</v>
      </c>
      <c r="E2134" s="42" t="s">
        <v>19</v>
      </c>
      <c r="F2134" s="42" t="b">
        <f t="shared" ref="F2134:F2197" si="70">C2134=D2134</f>
        <v>1</v>
      </c>
      <c r="G2134" s="42" t="b">
        <f t="shared" ref="G2134:G2197" si="71">D2134=E2134</f>
        <v>1</v>
      </c>
    </row>
    <row r="2135" spans="1:7">
      <c r="A2135" s="42">
        <v>2287</v>
      </c>
      <c r="B2135" s="64" t="s">
        <v>2730</v>
      </c>
      <c r="C2135" s="50" t="s">
        <v>19</v>
      </c>
      <c r="D2135" s="66" t="s">
        <v>19</v>
      </c>
      <c r="E2135" s="42" t="s">
        <v>19</v>
      </c>
      <c r="F2135" s="42" t="b">
        <f t="shared" si="70"/>
        <v>1</v>
      </c>
      <c r="G2135" s="42" t="b">
        <f t="shared" si="71"/>
        <v>1</v>
      </c>
    </row>
    <row r="2136" spans="1:7">
      <c r="A2136" s="42">
        <v>2288</v>
      </c>
      <c r="B2136" s="64" t="s">
        <v>2731</v>
      </c>
      <c r="C2136" s="50" t="s">
        <v>19</v>
      </c>
      <c r="D2136" s="66" t="s">
        <v>19</v>
      </c>
      <c r="E2136" s="42" t="s">
        <v>19</v>
      </c>
      <c r="F2136" s="42" t="b">
        <f t="shared" si="70"/>
        <v>1</v>
      </c>
      <c r="G2136" s="42" t="b">
        <f t="shared" si="71"/>
        <v>1</v>
      </c>
    </row>
    <row r="2137" spans="1:7">
      <c r="A2137" s="42">
        <v>2289</v>
      </c>
      <c r="B2137" s="64" t="s">
        <v>2732</v>
      </c>
      <c r="C2137" s="50" t="s">
        <v>19</v>
      </c>
      <c r="D2137" s="66" t="s">
        <v>19</v>
      </c>
      <c r="E2137" s="42" t="s">
        <v>19</v>
      </c>
      <c r="F2137" s="42" t="b">
        <f t="shared" si="70"/>
        <v>1</v>
      </c>
      <c r="G2137" s="42" t="b">
        <f t="shared" si="71"/>
        <v>1</v>
      </c>
    </row>
    <row r="2138" spans="1:7">
      <c r="A2138" s="42">
        <v>2290</v>
      </c>
      <c r="B2138" s="64" t="s">
        <v>2733</v>
      </c>
      <c r="C2138" s="50" t="s">
        <v>19</v>
      </c>
      <c r="D2138" s="66" t="s">
        <v>19</v>
      </c>
      <c r="E2138" s="42" t="s">
        <v>19</v>
      </c>
      <c r="F2138" s="42" t="b">
        <f t="shared" si="70"/>
        <v>1</v>
      </c>
      <c r="G2138" s="42" t="b">
        <f t="shared" si="71"/>
        <v>1</v>
      </c>
    </row>
    <row r="2139" spans="1:7">
      <c r="A2139" s="42">
        <v>2291</v>
      </c>
      <c r="B2139" s="64" t="s">
        <v>2734</v>
      </c>
      <c r="C2139" s="50" t="s">
        <v>19</v>
      </c>
      <c r="D2139" s="66" t="s">
        <v>19</v>
      </c>
      <c r="E2139" s="42" t="s">
        <v>19</v>
      </c>
      <c r="F2139" s="42" t="b">
        <f t="shared" si="70"/>
        <v>1</v>
      </c>
      <c r="G2139" s="42" t="b">
        <f t="shared" si="71"/>
        <v>1</v>
      </c>
    </row>
    <row r="2140" spans="1:7">
      <c r="A2140" s="42">
        <v>2292</v>
      </c>
      <c r="B2140" s="64" t="s">
        <v>2735</v>
      </c>
      <c r="C2140" s="50" t="s">
        <v>19</v>
      </c>
      <c r="D2140" s="66" t="s">
        <v>19</v>
      </c>
      <c r="E2140" s="42" t="s">
        <v>19</v>
      </c>
      <c r="F2140" s="42" t="b">
        <f t="shared" si="70"/>
        <v>1</v>
      </c>
      <c r="G2140" s="42" t="b">
        <f t="shared" si="71"/>
        <v>1</v>
      </c>
    </row>
    <row r="2141" spans="1:7">
      <c r="A2141" s="42">
        <v>2293</v>
      </c>
      <c r="B2141" s="64" t="s">
        <v>2737</v>
      </c>
      <c r="C2141" s="50" t="s">
        <v>19</v>
      </c>
      <c r="D2141" s="66" t="s">
        <v>19</v>
      </c>
      <c r="E2141" s="42" t="s">
        <v>19</v>
      </c>
      <c r="F2141" s="42" t="b">
        <f t="shared" si="70"/>
        <v>1</v>
      </c>
      <c r="G2141" s="42" t="b">
        <f t="shared" si="71"/>
        <v>1</v>
      </c>
    </row>
    <row r="2142" spans="1:7">
      <c r="A2142" s="42">
        <v>2294</v>
      </c>
      <c r="B2142" s="64" t="s">
        <v>2738</v>
      </c>
      <c r="C2142" s="50" t="s">
        <v>19</v>
      </c>
      <c r="D2142" s="66" t="s">
        <v>19</v>
      </c>
      <c r="E2142" s="42" t="s">
        <v>19</v>
      </c>
      <c r="F2142" s="42" t="b">
        <f t="shared" si="70"/>
        <v>1</v>
      </c>
      <c r="G2142" s="42" t="b">
        <f t="shared" si="71"/>
        <v>1</v>
      </c>
    </row>
    <row r="2143" spans="1:7">
      <c r="A2143" s="42">
        <v>2295</v>
      </c>
      <c r="B2143" s="64" t="s">
        <v>2739</v>
      </c>
      <c r="C2143" s="50" t="s">
        <v>19</v>
      </c>
      <c r="D2143" s="66" t="s">
        <v>19</v>
      </c>
      <c r="E2143" s="42" t="s">
        <v>19</v>
      </c>
      <c r="F2143" s="42" t="b">
        <f t="shared" si="70"/>
        <v>1</v>
      </c>
      <c r="G2143" s="42" t="b">
        <f t="shared" si="71"/>
        <v>1</v>
      </c>
    </row>
    <row r="2144" spans="1:7">
      <c r="A2144" s="42">
        <v>2296</v>
      </c>
      <c r="B2144" s="64" t="s">
        <v>2740</v>
      </c>
      <c r="C2144" s="50" t="s">
        <v>19</v>
      </c>
      <c r="D2144" s="66" t="s">
        <v>19</v>
      </c>
      <c r="E2144" s="42" t="s">
        <v>19</v>
      </c>
      <c r="F2144" s="42" t="b">
        <f t="shared" si="70"/>
        <v>1</v>
      </c>
      <c r="G2144" s="42" t="b">
        <f t="shared" si="71"/>
        <v>1</v>
      </c>
    </row>
    <row r="2145" spans="1:7">
      <c r="A2145" s="42">
        <v>2297</v>
      </c>
      <c r="B2145" s="64" t="s">
        <v>2741</v>
      </c>
      <c r="C2145" s="50" t="s">
        <v>19</v>
      </c>
      <c r="D2145" s="66" t="s">
        <v>19</v>
      </c>
      <c r="E2145" s="42" t="s">
        <v>19</v>
      </c>
      <c r="F2145" s="42" t="b">
        <f t="shared" si="70"/>
        <v>1</v>
      </c>
      <c r="G2145" s="42" t="b">
        <f t="shared" si="71"/>
        <v>1</v>
      </c>
    </row>
    <row r="2146" spans="1:7">
      <c r="A2146" s="42">
        <v>2298</v>
      </c>
      <c r="B2146" s="64" t="s">
        <v>2742</v>
      </c>
      <c r="C2146" s="50" t="s">
        <v>19</v>
      </c>
      <c r="D2146" s="66" t="s">
        <v>19</v>
      </c>
      <c r="E2146" s="42" t="s">
        <v>19</v>
      </c>
      <c r="F2146" s="42" t="b">
        <f t="shared" si="70"/>
        <v>1</v>
      </c>
      <c r="G2146" s="42" t="b">
        <f t="shared" si="71"/>
        <v>1</v>
      </c>
    </row>
    <row r="2147" spans="1:7">
      <c r="A2147" s="42">
        <v>2299</v>
      </c>
      <c r="B2147" s="64" t="s">
        <v>2743</v>
      </c>
      <c r="C2147" s="50" t="s">
        <v>19</v>
      </c>
      <c r="D2147" s="66" t="s">
        <v>19</v>
      </c>
      <c r="E2147" s="42" t="s">
        <v>19</v>
      </c>
      <c r="F2147" s="42" t="b">
        <f t="shared" si="70"/>
        <v>1</v>
      </c>
      <c r="G2147" s="42" t="b">
        <f t="shared" si="71"/>
        <v>1</v>
      </c>
    </row>
    <row r="2148" spans="1:7">
      <c r="A2148" s="42">
        <v>2300</v>
      </c>
      <c r="B2148" s="64" t="s">
        <v>2744</v>
      </c>
      <c r="C2148" s="50" t="s">
        <v>19</v>
      </c>
      <c r="D2148" s="66" t="s">
        <v>19</v>
      </c>
      <c r="E2148" s="42" t="s">
        <v>19</v>
      </c>
      <c r="F2148" s="42" t="b">
        <f t="shared" si="70"/>
        <v>1</v>
      </c>
      <c r="G2148" s="42" t="b">
        <f t="shared" si="71"/>
        <v>1</v>
      </c>
    </row>
    <row r="2149" spans="1:7">
      <c r="A2149" s="42">
        <v>2301</v>
      </c>
      <c r="B2149" s="64" t="s">
        <v>2745</v>
      </c>
      <c r="C2149" s="50" t="s">
        <v>19</v>
      </c>
      <c r="D2149" s="66" t="s">
        <v>19</v>
      </c>
      <c r="E2149" s="42" t="s">
        <v>19</v>
      </c>
      <c r="F2149" s="42" t="b">
        <f t="shared" si="70"/>
        <v>1</v>
      </c>
      <c r="G2149" s="42" t="b">
        <f t="shared" si="71"/>
        <v>1</v>
      </c>
    </row>
    <row r="2150" spans="1:7">
      <c r="A2150" s="42">
        <v>2302</v>
      </c>
      <c r="B2150" s="64" t="s">
        <v>2746</v>
      </c>
      <c r="C2150" s="50" t="s">
        <v>19</v>
      </c>
      <c r="D2150" s="66" t="s">
        <v>19</v>
      </c>
      <c r="E2150" s="42" t="s">
        <v>19</v>
      </c>
      <c r="F2150" s="42" t="b">
        <f t="shared" si="70"/>
        <v>1</v>
      </c>
      <c r="G2150" s="42" t="b">
        <f t="shared" si="71"/>
        <v>1</v>
      </c>
    </row>
    <row r="2151" spans="1:7">
      <c r="A2151" s="42">
        <v>2303</v>
      </c>
      <c r="B2151" s="64" t="s">
        <v>2748</v>
      </c>
      <c r="C2151" s="50" t="s">
        <v>19</v>
      </c>
      <c r="D2151" s="66" t="s">
        <v>19</v>
      </c>
      <c r="E2151" s="42" t="s">
        <v>19</v>
      </c>
      <c r="F2151" s="42" t="b">
        <f t="shared" si="70"/>
        <v>1</v>
      </c>
      <c r="G2151" s="42" t="b">
        <f t="shared" si="71"/>
        <v>1</v>
      </c>
    </row>
    <row r="2152" spans="1:7">
      <c r="A2152" s="42">
        <v>2304</v>
      </c>
      <c r="B2152" s="64" t="s">
        <v>2749</v>
      </c>
      <c r="C2152" s="50" t="s">
        <v>19</v>
      </c>
      <c r="D2152" s="66" t="s">
        <v>19</v>
      </c>
      <c r="E2152" s="42" t="s">
        <v>19</v>
      </c>
      <c r="F2152" s="42" t="b">
        <f t="shared" si="70"/>
        <v>1</v>
      </c>
      <c r="G2152" s="42" t="b">
        <f t="shared" si="71"/>
        <v>1</v>
      </c>
    </row>
    <row r="2153" spans="1:7">
      <c r="A2153" s="42">
        <v>2305</v>
      </c>
      <c r="B2153" s="64" t="s">
        <v>2750</v>
      </c>
      <c r="C2153" s="50" t="s">
        <v>19</v>
      </c>
      <c r="D2153" s="66" t="s">
        <v>19</v>
      </c>
      <c r="E2153" s="42" t="s">
        <v>19</v>
      </c>
      <c r="F2153" s="42" t="b">
        <f t="shared" si="70"/>
        <v>1</v>
      </c>
      <c r="G2153" s="42" t="b">
        <f t="shared" si="71"/>
        <v>1</v>
      </c>
    </row>
    <row r="2154" spans="1:7">
      <c r="A2154" s="42">
        <v>2306</v>
      </c>
      <c r="B2154" s="64" t="s">
        <v>2751</v>
      </c>
      <c r="C2154" s="50" t="s">
        <v>19</v>
      </c>
      <c r="D2154" s="66" t="s">
        <v>19</v>
      </c>
      <c r="E2154" s="42" t="s">
        <v>19</v>
      </c>
      <c r="F2154" s="42" t="b">
        <f t="shared" si="70"/>
        <v>1</v>
      </c>
      <c r="G2154" s="42" t="b">
        <f t="shared" si="71"/>
        <v>1</v>
      </c>
    </row>
    <row r="2155" spans="1:7">
      <c r="A2155" s="42">
        <v>2307</v>
      </c>
      <c r="B2155" s="64" t="s">
        <v>2752</v>
      </c>
      <c r="C2155" s="50" t="s">
        <v>19</v>
      </c>
      <c r="D2155" s="66" t="s">
        <v>19</v>
      </c>
      <c r="E2155" s="42" t="s">
        <v>19</v>
      </c>
      <c r="F2155" s="42" t="b">
        <f t="shared" si="70"/>
        <v>1</v>
      </c>
      <c r="G2155" s="42" t="b">
        <f t="shared" si="71"/>
        <v>1</v>
      </c>
    </row>
    <row r="2156" spans="1:7">
      <c r="A2156" s="42">
        <v>2308</v>
      </c>
      <c r="B2156" s="64" t="s">
        <v>2753</v>
      </c>
      <c r="C2156" s="50" t="s">
        <v>19</v>
      </c>
      <c r="D2156" s="66" t="s">
        <v>19</v>
      </c>
      <c r="E2156" s="42" t="s">
        <v>19</v>
      </c>
      <c r="F2156" s="42" t="b">
        <f t="shared" si="70"/>
        <v>1</v>
      </c>
      <c r="G2156" s="42" t="b">
        <f t="shared" si="71"/>
        <v>1</v>
      </c>
    </row>
    <row r="2157" spans="1:7">
      <c r="A2157" s="42">
        <v>2309</v>
      </c>
      <c r="B2157" s="64" t="s">
        <v>2754</v>
      </c>
      <c r="C2157" s="50" t="s">
        <v>19</v>
      </c>
      <c r="D2157" s="66" t="s">
        <v>19</v>
      </c>
      <c r="E2157" s="42" t="s">
        <v>19</v>
      </c>
      <c r="F2157" s="42" t="b">
        <f t="shared" si="70"/>
        <v>1</v>
      </c>
      <c r="G2157" s="42" t="b">
        <f t="shared" si="71"/>
        <v>1</v>
      </c>
    </row>
    <row r="2158" spans="1:7">
      <c r="A2158" s="42">
        <v>2310</v>
      </c>
      <c r="B2158" s="64" t="s">
        <v>2755</v>
      </c>
      <c r="C2158" s="50" t="s">
        <v>19</v>
      </c>
      <c r="D2158" s="66" t="s">
        <v>19</v>
      </c>
      <c r="E2158" s="42" t="s">
        <v>19</v>
      </c>
      <c r="F2158" s="42" t="b">
        <f t="shared" si="70"/>
        <v>1</v>
      </c>
      <c r="G2158" s="42" t="b">
        <f t="shared" si="71"/>
        <v>1</v>
      </c>
    </row>
    <row r="2159" spans="1:7">
      <c r="A2159" s="42">
        <v>2311</v>
      </c>
      <c r="B2159" s="64" t="s">
        <v>2757</v>
      </c>
      <c r="C2159" s="50" t="s">
        <v>19</v>
      </c>
      <c r="D2159" s="66" t="s">
        <v>19</v>
      </c>
      <c r="E2159" s="42" t="s">
        <v>19</v>
      </c>
      <c r="F2159" s="42" t="b">
        <f t="shared" si="70"/>
        <v>1</v>
      </c>
      <c r="G2159" s="42" t="b">
        <f t="shared" si="71"/>
        <v>1</v>
      </c>
    </row>
    <row r="2160" spans="1:7">
      <c r="A2160" s="42">
        <v>2312</v>
      </c>
      <c r="B2160" s="64" t="s">
        <v>2758</v>
      </c>
      <c r="C2160" s="50" t="s">
        <v>19</v>
      </c>
      <c r="D2160" s="66" t="s">
        <v>19</v>
      </c>
      <c r="E2160" s="42" t="s">
        <v>19</v>
      </c>
      <c r="F2160" s="42" t="b">
        <f t="shared" si="70"/>
        <v>1</v>
      </c>
      <c r="G2160" s="42" t="b">
        <f t="shared" si="71"/>
        <v>1</v>
      </c>
    </row>
    <row r="2161" spans="1:8">
      <c r="A2161" s="42">
        <v>2313</v>
      </c>
      <c r="B2161" s="64" t="s">
        <v>2760</v>
      </c>
      <c r="C2161" s="50" t="s">
        <v>19</v>
      </c>
      <c r="D2161" s="66" t="s">
        <v>19</v>
      </c>
      <c r="E2161" s="42" t="s">
        <v>19</v>
      </c>
      <c r="F2161" s="42" t="b">
        <f t="shared" si="70"/>
        <v>1</v>
      </c>
      <c r="G2161" s="42" t="b">
        <f t="shared" si="71"/>
        <v>1</v>
      </c>
    </row>
    <row r="2162" spans="1:8">
      <c r="A2162" s="42">
        <v>2314</v>
      </c>
      <c r="B2162" s="64" t="s">
        <v>2761</v>
      </c>
      <c r="C2162" s="50" t="s">
        <v>19</v>
      </c>
      <c r="D2162" s="66" t="s">
        <v>19</v>
      </c>
      <c r="E2162" s="42" t="s">
        <v>23</v>
      </c>
      <c r="F2162" s="42" t="b">
        <f t="shared" si="70"/>
        <v>1</v>
      </c>
      <c r="G2162" s="42" t="b">
        <f t="shared" si="71"/>
        <v>0</v>
      </c>
      <c r="H2162" s="42" t="s">
        <v>19</v>
      </c>
    </row>
    <row r="2163" spans="1:8">
      <c r="A2163" s="42">
        <v>2315</v>
      </c>
      <c r="B2163" s="64" t="s">
        <v>2763</v>
      </c>
      <c r="C2163" s="50" t="s">
        <v>19</v>
      </c>
      <c r="D2163" s="66" t="s">
        <v>19</v>
      </c>
      <c r="E2163" s="42" t="s">
        <v>19</v>
      </c>
      <c r="F2163" s="42" t="b">
        <f t="shared" si="70"/>
        <v>1</v>
      </c>
      <c r="G2163" s="42" t="b">
        <f t="shared" si="71"/>
        <v>1</v>
      </c>
    </row>
    <row r="2164" spans="1:8">
      <c r="A2164" s="42">
        <v>2316</v>
      </c>
      <c r="B2164" s="64" t="s">
        <v>2764</v>
      </c>
      <c r="C2164" s="50" t="s">
        <v>19</v>
      </c>
      <c r="D2164" s="66" t="s">
        <v>19</v>
      </c>
      <c r="E2164" s="42" t="s">
        <v>19</v>
      </c>
      <c r="F2164" s="42" t="b">
        <f t="shared" si="70"/>
        <v>1</v>
      </c>
      <c r="G2164" s="42" t="b">
        <f t="shared" si="71"/>
        <v>1</v>
      </c>
    </row>
    <row r="2165" spans="1:8">
      <c r="A2165" s="42">
        <v>2317</v>
      </c>
      <c r="B2165" s="64" t="s">
        <v>2765</v>
      </c>
      <c r="C2165" s="50" t="s">
        <v>19</v>
      </c>
      <c r="D2165" s="66" t="s">
        <v>19</v>
      </c>
      <c r="E2165" s="42" t="s">
        <v>19</v>
      </c>
      <c r="F2165" s="42" t="b">
        <f t="shared" si="70"/>
        <v>1</v>
      </c>
      <c r="G2165" s="42" t="b">
        <f t="shared" si="71"/>
        <v>1</v>
      </c>
    </row>
    <row r="2166" spans="1:8">
      <c r="A2166" s="42">
        <v>2318</v>
      </c>
      <c r="B2166" s="64" t="s">
        <v>2766</v>
      </c>
      <c r="C2166" s="50" t="s">
        <v>19</v>
      </c>
      <c r="D2166" s="66" t="s">
        <v>19</v>
      </c>
      <c r="E2166" s="42" t="s">
        <v>19</v>
      </c>
      <c r="F2166" s="42" t="b">
        <f t="shared" si="70"/>
        <v>1</v>
      </c>
      <c r="G2166" s="42" t="b">
        <f t="shared" si="71"/>
        <v>1</v>
      </c>
    </row>
    <row r="2167" spans="1:8">
      <c r="A2167" s="42">
        <v>2319</v>
      </c>
      <c r="B2167" s="64" t="s">
        <v>2768</v>
      </c>
      <c r="C2167" s="50" t="s">
        <v>19</v>
      </c>
      <c r="D2167" s="66" t="s">
        <v>19</v>
      </c>
      <c r="E2167" s="42" t="s">
        <v>19</v>
      </c>
      <c r="F2167" s="42" t="b">
        <f t="shared" si="70"/>
        <v>1</v>
      </c>
      <c r="G2167" s="42" t="b">
        <f t="shared" si="71"/>
        <v>1</v>
      </c>
    </row>
    <row r="2168" spans="1:8">
      <c r="A2168" s="42">
        <v>2320</v>
      </c>
      <c r="B2168" s="64" t="s">
        <v>2769</v>
      </c>
      <c r="C2168" s="50" t="s">
        <v>19</v>
      </c>
      <c r="D2168" s="66" t="s">
        <v>19</v>
      </c>
      <c r="E2168" s="42" t="s">
        <v>19</v>
      </c>
      <c r="F2168" s="42" t="b">
        <f t="shared" si="70"/>
        <v>1</v>
      </c>
      <c r="G2168" s="42" t="b">
        <f t="shared" si="71"/>
        <v>1</v>
      </c>
    </row>
    <row r="2169" spans="1:8">
      <c r="A2169" s="42">
        <v>2321</v>
      </c>
      <c r="B2169" s="64" t="s">
        <v>2770</v>
      </c>
      <c r="C2169" s="50" t="s">
        <v>19</v>
      </c>
      <c r="D2169" s="66" t="s">
        <v>19</v>
      </c>
      <c r="E2169" s="42" t="s">
        <v>19</v>
      </c>
      <c r="F2169" s="42" t="b">
        <f t="shared" si="70"/>
        <v>1</v>
      </c>
      <c r="G2169" s="42" t="b">
        <f t="shared" si="71"/>
        <v>1</v>
      </c>
    </row>
    <row r="2170" spans="1:8">
      <c r="A2170" s="42">
        <v>2322</v>
      </c>
      <c r="B2170" s="64" t="s">
        <v>2771</v>
      </c>
      <c r="C2170" s="50" t="s">
        <v>19</v>
      </c>
      <c r="D2170" s="66" t="s">
        <v>19</v>
      </c>
      <c r="E2170" s="42" t="s">
        <v>19</v>
      </c>
      <c r="F2170" s="42" t="b">
        <f t="shared" si="70"/>
        <v>1</v>
      </c>
      <c r="G2170" s="42" t="b">
        <f t="shared" si="71"/>
        <v>1</v>
      </c>
    </row>
    <row r="2171" spans="1:8">
      <c r="A2171" s="42">
        <v>2323</v>
      </c>
      <c r="B2171" s="64" t="s">
        <v>2772</v>
      </c>
      <c r="C2171" s="50" t="s">
        <v>19</v>
      </c>
      <c r="D2171" s="66" t="s">
        <v>19</v>
      </c>
      <c r="E2171" s="42" t="s">
        <v>19</v>
      </c>
      <c r="F2171" s="42" t="b">
        <f t="shared" si="70"/>
        <v>1</v>
      </c>
      <c r="G2171" s="42" t="b">
        <f t="shared" si="71"/>
        <v>1</v>
      </c>
    </row>
    <row r="2172" spans="1:8">
      <c r="A2172" s="42">
        <v>2324</v>
      </c>
      <c r="B2172" s="64" t="s">
        <v>2773</v>
      </c>
      <c r="C2172" s="50" t="s">
        <v>1714</v>
      </c>
      <c r="D2172" s="66" t="s">
        <v>19</v>
      </c>
      <c r="E2172" s="42" t="s">
        <v>19</v>
      </c>
      <c r="F2172" s="42" t="b">
        <f t="shared" si="70"/>
        <v>0</v>
      </c>
      <c r="G2172" s="42" t="b">
        <f t="shared" si="71"/>
        <v>1</v>
      </c>
    </row>
    <row r="2173" spans="1:8">
      <c r="A2173" s="42">
        <v>2325</v>
      </c>
      <c r="B2173" s="64" t="s">
        <v>2775</v>
      </c>
      <c r="C2173" s="50" t="s">
        <v>19</v>
      </c>
      <c r="D2173" s="66" t="s">
        <v>19</v>
      </c>
      <c r="E2173" s="42" t="s">
        <v>19</v>
      </c>
      <c r="F2173" s="42" t="b">
        <f t="shared" si="70"/>
        <v>1</v>
      </c>
      <c r="G2173" s="42" t="b">
        <f t="shared" si="71"/>
        <v>1</v>
      </c>
    </row>
    <row r="2174" spans="1:8">
      <c r="A2174" s="42">
        <v>2326</v>
      </c>
      <c r="B2174" s="64" t="s">
        <v>2776</v>
      </c>
      <c r="C2174" s="50" t="s">
        <v>19</v>
      </c>
      <c r="D2174" s="66" t="s">
        <v>19</v>
      </c>
      <c r="E2174" s="42" t="s">
        <v>19</v>
      </c>
      <c r="F2174" s="42" t="b">
        <f t="shared" si="70"/>
        <v>1</v>
      </c>
      <c r="G2174" s="42" t="b">
        <f t="shared" si="71"/>
        <v>1</v>
      </c>
    </row>
    <row r="2175" spans="1:8">
      <c r="A2175" s="42">
        <v>2327</v>
      </c>
      <c r="B2175" s="64" t="s">
        <v>2777</v>
      </c>
      <c r="C2175" s="50" t="s">
        <v>19</v>
      </c>
      <c r="D2175" s="66" t="s">
        <v>19</v>
      </c>
      <c r="E2175" s="42" t="s">
        <v>19</v>
      </c>
      <c r="F2175" s="42" t="b">
        <f t="shared" si="70"/>
        <v>1</v>
      </c>
      <c r="G2175" s="42" t="b">
        <f t="shared" si="71"/>
        <v>1</v>
      </c>
    </row>
    <row r="2176" spans="1:8">
      <c r="A2176" s="42">
        <v>2328</v>
      </c>
      <c r="B2176" s="64" t="s">
        <v>2778</v>
      </c>
      <c r="C2176" s="50" t="s">
        <v>19</v>
      </c>
      <c r="D2176" s="66" t="s">
        <v>19</v>
      </c>
      <c r="E2176" s="42" t="s">
        <v>19</v>
      </c>
      <c r="F2176" s="42" t="b">
        <f t="shared" si="70"/>
        <v>1</v>
      </c>
      <c r="G2176" s="42" t="b">
        <f t="shared" si="71"/>
        <v>1</v>
      </c>
    </row>
    <row r="2177" spans="1:7">
      <c r="A2177" s="42">
        <v>2329</v>
      </c>
      <c r="B2177" s="64" t="s">
        <v>2779</v>
      </c>
      <c r="C2177" s="50" t="s">
        <v>19</v>
      </c>
      <c r="D2177" s="66" t="s">
        <v>19</v>
      </c>
      <c r="E2177" s="42" t="s">
        <v>19</v>
      </c>
      <c r="F2177" s="42" t="b">
        <f t="shared" si="70"/>
        <v>1</v>
      </c>
      <c r="G2177" s="42" t="b">
        <f t="shared" si="71"/>
        <v>1</v>
      </c>
    </row>
    <row r="2178" spans="1:7">
      <c r="A2178" s="42">
        <v>2330</v>
      </c>
      <c r="B2178" s="64" t="s">
        <v>2780</v>
      </c>
      <c r="C2178" s="50" t="s">
        <v>19</v>
      </c>
      <c r="D2178" s="66" t="s">
        <v>19</v>
      </c>
      <c r="E2178" s="42" t="s">
        <v>19</v>
      </c>
      <c r="F2178" s="42" t="b">
        <f t="shared" si="70"/>
        <v>1</v>
      </c>
      <c r="G2178" s="42" t="b">
        <f t="shared" si="71"/>
        <v>1</v>
      </c>
    </row>
    <row r="2179" spans="1:7">
      <c r="A2179" s="42">
        <v>2331</v>
      </c>
      <c r="B2179" s="64" t="s">
        <v>2781</v>
      </c>
      <c r="C2179" s="50" t="s">
        <v>19</v>
      </c>
      <c r="D2179" s="66" t="s">
        <v>19</v>
      </c>
      <c r="E2179" s="42" t="s">
        <v>19</v>
      </c>
      <c r="F2179" s="42" t="b">
        <f t="shared" si="70"/>
        <v>1</v>
      </c>
      <c r="G2179" s="42" t="b">
        <f t="shared" si="71"/>
        <v>1</v>
      </c>
    </row>
    <row r="2180" spans="1:7">
      <c r="A2180" s="42">
        <v>2332</v>
      </c>
      <c r="B2180" s="64" t="s">
        <v>2782</v>
      </c>
      <c r="C2180" s="50" t="s">
        <v>19</v>
      </c>
      <c r="D2180" s="66" t="s">
        <v>19</v>
      </c>
      <c r="E2180" s="42" t="s">
        <v>19</v>
      </c>
      <c r="F2180" s="42" t="b">
        <f t="shared" si="70"/>
        <v>1</v>
      </c>
      <c r="G2180" s="42" t="b">
        <f t="shared" si="71"/>
        <v>1</v>
      </c>
    </row>
    <row r="2181" spans="1:7">
      <c r="A2181" s="42">
        <v>2333</v>
      </c>
      <c r="B2181" s="64" t="s">
        <v>2783</v>
      </c>
      <c r="C2181" s="50" t="s">
        <v>19</v>
      </c>
      <c r="D2181" s="66" t="s">
        <v>19</v>
      </c>
      <c r="E2181" s="42" t="s">
        <v>19</v>
      </c>
      <c r="F2181" s="42" t="b">
        <f t="shared" si="70"/>
        <v>1</v>
      </c>
      <c r="G2181" s="42" t="b">
        <f t="shared" si="71"/>
        <v>1</v>
      </c>
    </row>
    <row r="2182" spans="1:7">
      <c r="A2182" s="42">
        <v>2334</v>
      </c>
      <c r="B2182" s="64" t="s">
        <v>2784</v>
      </c>
      <c r="C2182" s="50" t="s">
        <v>19</v>
      </c>
      <c r="D2182" s="66" t="s">
        <v>19</v>
      </c>
      <c r="E2182" s="42" t="s">
        <v>19</v>
      </c>
      <c r="F2182" s="42" t="b">
        <f t="shared" si="70"/>
        <v>1</v>
      </c>
      <c r="G2182" s="42" t="b">
        <f t="shared" si="71"/>
        <v>1</v>
      </c>
    </row>
    <row r="2183" spans="1:7">
      <c r="A2183" s="42">
        <v>2335</v>
      </c>
      <c r="B2183" s="64" t="s">
        <v>2785</v>
      </c>
      <c r="C2183" s="50" t="s">
        <v>19</v>
      </c>
      <c r="D2183" s="66" t="s">
        <v>19</v>
      </c>
      <c r="E2183" s="42" t="s">
        <v>19</v>
      </c>
      <c r="F2183" s="42" t="b">
        <f t="shared" si="70"/>
        <v>1</v>
      </c>
      <c r="G2183" s="42" t="b">
        <f t="shared" si="71"/>
        <v>1</v>
      </c>
    </row>
    <row r="2184" spans="1:7">
      <c r="A2184" s="42">
        <v>2336</v>
      </c>
      <c r="B2184" s="64" t="s">
        <v>2786</v>
      </c>
      <c r="C2184" s="50" t="s">
        <v>19</v>
      </c>
      <c r="D2184" s="66" t="s">
        <v>19</v>
      </c>
      <c r="E2184" s="42" t="s">
        <v>19</v>
      </c>
      <c r="F2184" s="42" t="b">
        <f t="shared" si="70"/>
        <v>1</v>
      </c>
      <c r="G2184" s="42" t="b">
        <f t="shared" si="71"/>
        <v>1</v>
      </c>
    </row>
    <row r="2185" spans="1:7">
      <c r="A2185" s="42">
        <v>2337</v>
      </c>
      <c r="B2185" s="64" t="s">
        <v>2787</v>
      </c>
      <c r="C2185" s="50" t="s">
        <v>19</v>
      </c>
      <c r="D2185" s="66" t="s">
        <v>19</v>
      </c>
      <c r="E2185" s="42" t="s">
        <v>19</v>
      </c>
      <c r="F2185" s="42" t="b">
        <f t="shared" si="70"/>
        <v>1</v>
      </c>
      <c r="G2185" s="42" t="b">
        <f t="shared" si="71"/>
        <v>1</v>
      </c>
    </row>
    <row r="2186" spans="1:7">
      <c r="A2186" s="42">
        <v>2338</v>
      </c>
      <c r="B2186" s="64" t="s">
        <v>2788</v>
      </c>
      <c r="C2186" s="50" t="s">
        <v>19</v>
      </c>
      <c r="D2186" s="66" t="s">
        <v>19</v>
      </c>
      <c r="E2186" s="42" t="s">
        <v>19</v>
      </c>
      <c r="F2186" s="42" t="b">
        <f t="shared" si="70"/>
        <v>1</v>
      </c>
      <c r="G2186" s="42" t="b">
        <f t="shared" si="71"/>
        <v>1</v>
      </c>
    </row>
    <row r="2187" spans="1:7">
      <c r="A2187" s="42">
        <v>2339</v>
      </c>
      <c r="B2187" s="64" t="s">
        <v>2789</v>
      </c>
      <c r="C2187" s="50" t="s">
        <v>19</v>
      </c>
      <c r="D2187" s="66" t="s">
        <v>19</v>
      </c>
      <c r="E2187" s="42" t="s">
        <v>19</v>
      </c>
      <c r="F2187" s="42" t="b">
        <f t="shared" si="70"/>
        <v>1</v>
      </c>
      <c r="G2187" s="42" t="b">
        <f t="shared" si="71"/>
        <v>1</v>
      </c>
    </row>
    <row r="2188" spans="1:7">
      <c r="A2188" s="42">
        <v>2340</v>
      </c>
      <c r="B2188" s="64" t="s">
        <v>2790</v>
      </c>
      <c r="C2188" s="50" t="s">
        <v>19</v>
      </c>
      <c r="D2188" s="66" t="s">
        <v>19</v>
      </c>
      <c r="E2188" s="42" t="s">
        <v>19</v>
      </c>
      <c r="F2188" s="42" t="b">
        <f t="shared" si="70"/>
        <v>1</v>
      </c>
      <c r="G2188" s="42" t="b">
        <f t="shared" si="71"/>
        <v>1</v>
      </c>
    </row>
    <row r="2189" spans="1:7">
      <c r="A2189" s="42">
        <v>2341</v>
      </c>
      <c r="B2189" s="64" t="s">
        <v>2791</v>
      </c>
      <c r="C2189" s="50" t="s">
        <v>19</v>
      </c>
      <c r="D2189" s="66" t="s">
        <v>19</v>
      </c>
      <c r="E2189" s="42" t="s">
        <v>19</v>
      </c>
      <c r="F2189" s="42" t="b">
        <f t="shared" si="70"/>
        <v>1</v>
      </c>
      <c r="G2189" s="42" t="b">
        <f t="shared" si="71"/>
        <v>1</v>
      </c>
    </row>
    <row r="2190" spans="1:7">
      <c r="A2190" s="42">
        <v>2342</v>
      </c>
      <c r="B2190" s="64" t="s">
        <v>2792</v>
      </c>
      <c r="C2190" s="50" t="s">
        <v>19</v>
      </c>
      <c r="D2190" s="66" t="s">
        <v>19</v>
      </c>
      <c r="E2190" s="42" t="s">
        <v>19</v>
      </c>
      <c r="F2190" s="42" t="b">
        <f t="shared" si="70"/>
        <v>1</v>
      </c>
      <c r="G2190" s="42" t="b">
        <f t="shared" si="71"/>
        <v>1</v>
      </c>
    </row>
    <row r="2191" spans="1:7">
      <c r="A2191" s="42">
        <v>2343</v>
      </c>
      <c r="B2191" s="64" t="s">
        <v>2793</v>
      </c>
      <c r="C2191" s="50" t="s">
        <v>19</v>
      </c>
      <c r="D2191" s="66" t="s">
        <v>19</v>
      </c>
      <c r="E2191" s="42" t="s">
        <v>19</v>
      </c>
      <c r="F2191" s="42" t="b">
        <f t="shared" si="70"/>
        <v>1</v>
      </c>
      <c r="G2191" s="42" t="b">
        <f t="shared" si="71"/>
        <v>1</v>
      </c>
    </row>
    <row r="2192" spans="1:7">
      <c r="A2192" s="42">
        <v>2344</v>
      </c>
      <c r="B2192" s="64" t="s">
        <v>2794</v>
      </c>
      <c r="C2192" s="50" t="s">
        <v>19</v>
      </c>
      <c r="D2192" s="66" t="s">
        <v>19</v>
      </c>
      <c r="E2192" s="42" t="s">
        <v>19</v>
      </c>
      <c r="F2192" s="42" t="b">
        <f t="shared" si="70"/>
        <v>1</v>
      </c>
      <c r="G2192" s="42" t="b">
        <f t="shared" si="71"/>
        <v>1</v>
      </c>
    </row>
    <row r="2193" spans="1:8">
      <c r="A2193" s="42">
        <v>2345</v>
      </c>
      <c r="B2193" s="64" t="s">
        <v>2795</v>
      </c>
      <c r="C2193" s="50" t="s">
        <v>19</v>
      </c>
      <c r="D2193" s="66" t="s">
        <v>19</v>
      </c>
      <c r="E2193" s="42" t="s">
        <v>19</v>
      </c>
      <c r="F2193" s="42" t="b">
        <f t="shared" si="70"/>
        <v>1</v>
      </c>
      <c r="G2193" s="42" t="b">
        <f t="shared" si="71"/>
        <v>1</v>
      </c>
    </row>
    <row r="2194" spans="1:8">
      <c r="A2194" s="42">
        <v>2346</v>
      </c>
      <c r="B2194" s="64" t="s">
        <v>2796</v>
      </c>
      <c r="C2194" s="50" t="s">
        <v>19</v>
      </c>
      <c r="D2194" s="66" t="s">
        <v>19</v>
      </c>
      <c r="E2194" s="42" t="s">
        <v>19</v>
      </c>
      <c r="F2194" s="42" t="b">
        <f t="shared" si="70"/>
        <v>1</v>
      </c>
      <c r="G2194" s="42" t="b">
        <f t="shared" si="71"/>
        <v>1</v>
      </c>
    </row>
    <row r="2195" spans="1:8">
      <c r="A2195" s="42">
        <v>2347</v>
      </c>
      <c r="B2195" s="64" t="s">
        <v>2797</v>
      </c>
      <c r="C2195" s="50" t="s">
        <v>19</v>
      </c>
      <c r="D2195" s="66" t="s">
        <v>19</v>
      </c>
      <c r="E2195" s="42" t="s">
        <v>19</v>
      </c>
      <c r="F2195" s="42" t="b">
        <f t="shared" si="70"/>
        <v>1</v>
      </c>
      <c r="G2195" s="42" t="b">
        <f t="shared" si="71"/>
        <v>1</v>
      </c>
    </row>
    <row r="2196" spans="1:8">
      <c r="A2196" s="42">
        <v>2348</v>
      </c>
      <c r="B2196" s="64" t="s">
        <v>2798</v>
      </c>
      <c r="C2196" s="50" t="s">
        <v>19</v>
      </c>
      <c r="D2196" s="66" t="s">
        <v>19</v>
      </c>
      <c r="E2196" s="42" t="s">
        <v>19</v>
      </c>
      <c r="F2196" s="42" t="b">
        <f t="shared" si="70"/>
        <v>1</v>
      </c>
      <c r="G2196" s="42" t="b">
        <f t="shared" si="71"/>
        <v>1</v>
      </c>
    </row>
    <row r="2197" spans="1:8">
      <c r="A2197" s="42">
        <v>2349</v>
      </c>
      <c r="B2197" s="64" t="s">
        <v>2799</v>
      </c>
      <c r="C2197" s="50" t="s">
        <v>19</v>
      </c>
      <c r="D2197" s="66" t="s">
        <v>19</v>
      </c>
      <c r="E2197" s="42" t="s">
        <v>19</v>
      </c>
      <c r="F2197" s="42" t="b">
        <f t="shared" si="70"/>
        <v>1</v>
      </c>
      <c r="G2197" s="42" t="b">
        <f t="shared" si="71"/>
        <v>1</v>
      </c>
    </row>
    <row r="2198" spans="1:8">
      <c r="A2198" s="42">
        <v>2350</v>
      </c>
      <c r="B2198" s="64" t="s">
        <v>2800</v>
      </c>
      <c r="C2198" s="50" t="s">
        <v>23</v>
      </c>
      <c r="D2198" s="66" t="s">
        <v>19</v>
      </c>
      <c r="E2198" s="42" t="s">
        <v>23</v>
      </c>
      <c r="F2198" s="42" t="b">
        <f t="shared" ref="F2198:F2261" si="72">C2198=D2198</f>
        <v>0</v>
      </c>
      <c r="G2198" s="42" t="b">
        <f t="shared" ref="G2198:G2261" si="73">D2198=E2198</f>
        <v>0</v>
      </c>
      <c r="H2198" s="42" t="s">
        <v>19</v>
      </c>
    </row>
    <row r="2199" spans="1:8">
      <c r="A2199" s="42">
        <v>2351</v>
      </c>
      <c r="B2199" s="64" t="s">
        <v>2802</v>
      </c>
      <c r="C2199" s="50" t="s">
        <v>19</v>
      </c>
      <c r="D2199" s="66" t="s">
        <v>19</v>
      </c>
      <c r="E2199" s="42" t="s">
        <v>19</v>
      </c>
      <c r="F2199" s="42" t="b">
        <f t="shared" si="72"/>
        <v>1</v>
      </c>
      <c r="G2199" s="42" t="b">
        <f t="shared" si="73"/>
        <v>1</v>
      </c>
    </row>
    <row r="2200" spans="1:8">
      <c r="A2200" s="42">
        <v>2352</v>
      </c>
      <c r="B2200" s="64" t="s">
        <v>2803</v>
      </c>
      <c r="C2200" s="50" t="s">
        <v>19</v>
      </c>
      <c r="D2200" s="66" t="s">
        <v>19</v>
      </c>
      <c r="E2200" s="42" t="s">
        <v>19</v>
      </c>
      <c r="F2200" s="42" t="b">
        <f t="shared" si="72"/>
        <v>1</v>
      </c>
      <c r="G2200" s="42" t="b">
        <f t="shared" si="73"/>
        <v>1</v>
      </c>
    </row>
    <row r="2201" spans="1:8">
      <c r="A2201" s="42">
        <v>2353</v>
      </c>
      <c r="B2201" s="64" t="s">
        <v>2804</v>
      </c>
      <c r="C2201" s="50" t="s">
        <v>19</v>
      </c>
      <c r="D2201" s="66" t="s">
        <v>19</v>
      </c>
      <c r="E2201" s="42" t="s">
        <v>19</v>
      </c>
      <c r="F2201" s="42" t="b">
        <f t="shared" si="72"/>
        <v>1</v>
      </c>
      <c r="G2201" s="42" t="b">
        <f t="shared" si="73"/>
        <v>1</v>
      </c>
    </row>
    <row r="2202" spans="1:8">
      <c r="A2202" s="42">
        <v>2354</v>
      </c>
      <c r="B2202" s="64" t="s">
        <v>2805</v>
      </c>
      <c r="C2202" s="50" t="s">
        <v>19</v>
      </c>
      <c r="D2202" s="66" t="s">
        <v>19</v>
      </c>
      <c r="E2202" s="42" t="s">
        <v>19</v>
      </c>
      <c r="F2202" s="42" t="b">
        <f t="shared" si="72"/>
        <v>1</v>
      </c>
      <c r="G2202" s="42" t="b">
        <f t="shared" si="73"/>
        <v>1</v>
      </c>
    </row>
    <row r="2203" spans="1:8">
      <c r="A2203" s="42">
        <v>2355</v>
      </c>
      <c r="B2203" s="64" t="s">
        <v>2806</v>
      </c>
      <c r="C2203" s="50" t="s">
        <v>19</v>
      </c>
      <c r="D2203" s="66" t="s">
        <v>19</v>
      </c>
      <c r="E2203" s="42" t="s">
        <v>19</v>
      </c>
      <c r="F2203" s="42" t="b">
        <f t="shared" si="72"/>
        <v>1</v>
      </c>
      <c r="G2203" s="42" t="b">
        <f t="shared" si="73"/>
        <v>1</v>
      </c>
    </row>
    <row r="2204" spans="1:8">
      <c r="A2204" s="42">
        <v>2356</v>
      </c>
      <c r="B2204" s="64" t="s">
        <v>2807</v>
      </c>
      <c r="C2204" s="50" t="s">
        <v>19</v>
      </c>
      <c r="D2204" s="66" t="s">
        <v>19</v>
      </c>
      <c r="E2204" s="42" t="s">
        <v>19</v>
      </c>
      <c r="F2204" s="42" t="b">
        <f t="shared" si="72"/>
        <v>1</v>
      </c>
      <c r="G2204" s="42" t="b">
        <f t="shared" si="73"/>
        <v>1</v>
      </c>
    </row>
    <row r="2205" spans="1:8">
      <c r="A2205" s="42">
        <v>2357</v>
      </c>
      <c r="B2205" s="64" t="s">
        <v>2808</v>
      </c>
      <c r="C2205" s="50" t="s">
        <v>19</v>
      </c>
      <c r="D2205" s="66" t="s">
        <v>19</v>
      </c>
      <c r="E2205" s="42" t="s">
        <v>19</v>
      </c>
      <c r="F2205" s="42" t="b">
        <f t="shared" si="72"/>
        <v>1</v>
      </c>
      <c r="G2205" s="42" t="b">
        <f t="shared" si="73"/>
        <v>1</v>
      </c>
    </row>
    <row r="2206" spans="1:8">
      <c r="A2206" s="42">
        <v>2358</v>
      </c>
      <c r="B2206" s="64" t="s">
        <v>2809</v>
      </c>
      <c r="C2206" s="50" t="s">
        <v>19</v>
      </c>
      <c r="D2206" s="66" t="s">
        <v>19</v>
      </c>
      <c r="E2206" s="42" t="s">
        <v>19</v>
      </c>
      <c r="F2206" s="42" t="b">
        <f t="shared" si="72"/>
        <v>1</v>
      </c>
      <c r="G2206" s="42" t="b">
        <f t="shared" si="73"/>
        <v>1</v>
      </c>
    </row>
    <row r="2207" spans="1:8">
      <c r="A2207" s="42">
        <v>2359</v>
      </c>
      <c r="B2207" s="64" t="s">
        <v>2810</v>
      </c>
      <c r="C2207" s="50" t="s">
        <v>19</v>
      </c>
      <c r="D2207" s="66" t="s">
        <v>19</v>
      </c>
      <c r="E2207" s="42" t="s">
        <v>19</v>
      </c>
      <c r="F2207" s="42" t="b">
        <f t="shared" si="72"/>
        <v>1</v>
      </c>
      <c r="G2207" s="42" t="b">
        <f t="shared" si="73"/>
        <v>1</v>
      </c>
    </row>
    <row r="2208" spans="1:8">
      <c r="A2208" s="42">
        <v>2360</v>
      </c>
      <c r="B2208" s="64" t="s">
        <v>2811</v>
      </c>
      <c r="C2208" s="50" t="s">
        <v>19</v>
      </c>
      <c r="D2208" s="66" t="s">
        <v>19</v>
      </c>
      <c r="E2208" s="42" t="s">
        <v>19</v>
      </c>
      <c r="F2208" s="42" t="b">
        <f t="shared" si="72"/>
        <v>1</v>
      </c>
      <c r="G2208" s="42" t="b">
        <f t="shared" si="73"/>
        <v>1</v>
      </c>
    </row>
    <row r="2209" spans="1:7">
      <c r="A2209" s="42">
        <v>2361</v>
      </c>
      <c r="B2209" s="64" t="s">
        <v>2812</v>
      </c>
      <c r="C2209" s="50" t="s">
        <v>19</v>
      </c>
      <c r="D2209" s="66" t="s">
        <v>19</v>
      </c>
      <c r="E2209" s="42" t="s">
        <v>19</v>
      </c>
      <c r="F2209" s="42" t="b">
        <f t="shared" si="72"/>
        <v>1</v>
      </c>
      <c r="G2209" s="42" t="b">
        <f t="shared" si="73"/>
        <v>1</v>
      </c>
    </row>
    <row r="2210" spans="1:7">
      <c r="A2210" s="42">
        <v>2362</v>
      </c>
      <c r="B2210" s="64" t="s">
        <v>2813</v>
      </c>
      <c r="C2210" s="50" t="s">
        <v>19</v>
      </c>
      <c r="D2210" s="66" t="s">
        <v>19</v>
      </c>
      <c r="E2210" s="42" t="s">
        <v>19</v>
      </c>
      <c r="F2210" s="42" t="b">
        <f t="shared" si="72"/>
        <v>1</v>
      </c>
      <c r="G2210" s="42" t="b">
        <f t="shared" si="73"/>
        <v>1</v>
      </c>
    </row>
    <row r="2211" spans="1:7">
      <c r="A2211" s="42">
        <v>2363</v>
      </c>
      <c r="B2211" s="64" t="s">
        <v>2814</v>
      </c>
      <c r="C2211" s="50" t="s">
        <v>19</v>
      </c>
      <c r="D2211" s="66" t="s">
        <v>19</v>
      </c>
      <c r="E2211" s="42" t="s">
        <v>19</v>
      </c>
      <c r="F2211" s="42" t="b">
        <f t="shared" si="72"/>
        <v>1</v>
      </c>
      <c r="G2211" s="42" t="b">
        <f t="shared" si="73"/>
        <v>1</v>
      </c>
    </row>
    <row r="2212" spans="1:7">
      <c r="A2212" s="42">
        <v>2364</v>
      </c>
      <c r="B2212" s="64" t="s">
        <v>2816</v>
      </c>
      <c r="C2212" s="50" t="s">
        <v>19</v>
      </c>
      <c r="D2212" s="66" t="s">
        <v>19</v>
      </c>
      <c r="E2212" s="42" t="s">
        <v>19</v>
      </c>
      <c r="F2212" s="42" t="b">
        <f t="shared" si="72"/>
        <v>1</v>
      </c>
      <c r="G2212" s="42" t="b">
        <f t="shared" si="73"/>
        <v>1</v>
      </c>
    </row>
    <row r="2213" spans="1:7">
      <c r="A2213" s="42">
        <v>2365</v>
      </c>
      <c r="B2213" s="64" t="s">
        <v>2817</v>
      </c>
      <c r="C2213" s="50" t="s">
        <v>19</v>
      </c>
      <c r="D2213" s="66" t="s">
        <v>19</v>
      </c>
      <c r="E2213" s="42" t="s">
        <v>19</v>
      </c>
      <c r="F2213" s="42" t="b">
        <f t="shared" si="72"/>
        <v>1</v>
      </c>
      <c r="G2213" s="42" t="b">
        <f t="shared" si="73"/>
        <v>1</v>
      </c>
    </row>
    <row r="2214" spans="1:7">
      <c r="A2214" s="42">
        <v>2366</v>
      </c>
      <c r="B2214" s="64" t="s">
        <v>2818</v>
      </c>
      <c r="C2214" s="50" t="s">
        <v>19</v>
      </c>
      <c r="D2214" s="66" t="s">
        <v>19</v>
      </c>
      <c r="E2214" s="42" t="s">
        <v>19</v>
      </c>
      <c r="F2214" s="42" t="b">
        <f t="shared" si="72"/>
        <v>1</v>
      </c>
      <c r="G2214" s="42" t="b">
        <f t="shared" si="73"/>
        <v>1</v>
      </c>
    </row>
    <row r="2215" spans="1:7">
      <c r="A2215" s="42">
        <v>2367</v>
      </c>
      <c r="B2215" s="64" t="s">
        <v>2819</v>
      </c>
      <c r="C2215" s="50" t="s">
        <v>19</v>
      </c>
      <c r="D2215" s="66" t="s">
        <v>19</v>
      </c>
      <c r="E2215" s="42" t="s">
        <v>19</v>
      </c>
      <c r="F2215" s="42" t="b">
        <f t="shared" si="72"/>
        <v>1</v>
      </c>
      <c r="G2215" s="42" t="b">
        <f t="shared" si="73"/>
        <v>1</v>
      </c>
    </row>
    <row r="2216" spans="1:7">
      <c r="A2216" s="42">
        <v>2368</v>
      </c>
      <c r="B2216" s="64" t="s">
        <v>2820</v>
      </c>
      <c r="C2216" s="50" t="s">
        <v>19</v>
      </c>
      <c r="D2216" s="66" t="s">
        <v>19</v>
      </c>
      <c r="E2216" s="42" t="s">
        <v>19</v>
      </c>
      <c r="F2216" s="42" t="b">
        <f t="shared" si="72"/>
        <v>1</v>
      </c>
      <c r="G2216" s="42" t="b">
        <f t="shared" si="73"/>
        <v>1</v>
      </c>
    </row>
    <row r="2217" spans="1:7">
      <c r="A2217" s="42">
        <v>2369</v>
      </c>
      <c r="B2217" s="64" t="s">
        <v>2821</v>
      </c>
      <c r="C2217" s="50" t="s">
        <v>19</v>
      </c>
      <c r="D2217" s="66" t="s">
        <v>19</v>
      </c>
      <c r="E2217" s="42" t="s">
        <v>19</v>
      </c>
      <c r="F2217" s="42" t="b">
        <f t="shared" si="72"/>
        <v>1</v>
      </c>
      <c r="G2217" s="42" t="b">
        <f t="shared" si="73"/>
        <v>1</v>
      </c>
    </row>
    <row r="2218" spans="1:7">
      <c r="A2218" s="42">
        <v>2370</v>
      </c>
      <c r="B2218" s="64" t="s">
        <v>407</v>
      </c>
      <c r="C2218" s="50" t="s">
        <v>1714</v>
      </c>
      <c r="D2218" s="66" t="s">
        <v>19</v>
      </c>
      <c r="E2218" s="42" t="s">
        <v>19</v>
      </c>
      <c r="F2218" s="42" t="b">
        <f t="shared" si="72"/>
        <v>0</v>
      </c>
      <c r="G2218" s="42" t="b">
        <f t="shared" si="73"/>
        <v>1</v>
      </c>
    </row>
    <row r="2219" spans="1:7">
      <c r="A2219" s="42">
        <v>2371</v>
      </c>
      <c r="B2219" s="64" t="s">
        <v>2822</v>
      </c>
      <c r="C2219" s="50" t="s">
        <v>19</v>
      </c>
      <c r="D2219" s="66" t="s">
        <v>19</v>
      </c>
      <c r="E2219" s="42" t="s">
        <v>19</v>
      </c>
      <c r="F2219" s="42" t="b">
        <f t="shared" si="72"/>
        <v>1</v>
      </c>
      <c r="G2219" s="42" t="b">
        <f t="shared" si="73"/>
        <v>1</v>
      </c>
    </row>
    <row r="2220" spans="1:7">
      <c r="A2220" s="42">
        <v>2372</v>
      </c>
      <c r="B2220" s="64" t="s">
        <v>2823</v>
      </c>
      <c r="C2220" s="50" t="s">
        <v>19</v>
      </c>
      <c r="D2220" s="66" t="s">
        <v>19</v>
      </c>
      <c r="E2220" s="42" t="s">
        <v>19</v>
      </c>
      <c r="F2220" s="42" t="b">
        <f t="shared" si="72"/>
        <v>1</v>
      </c>
      <c r="G2220" s="42" t="b">
        <f t="shared" si="73"/>
        <v>1</v>
      </c>
    </row>
    <row r="2221" spans="1:7">
      <c r="A2221" s="42">
        <v>2373</v>
      </c>
      <c r="B2221" s="64" t="s">
        <v>1377</v>
      </c>
      <c r="C2221" s="50" t="s">
        <v>19</v>
      </c>
      <c r="D2221" s="66" t="s">
        <v>19</v>
      </c>
      <c r="E2221" s="42" t="s">
        <v>19</v>
      </c>
      <c r="F2221" s="42" t="b">
        <f t="shared" si="72"/>
        <v>1</v>
      </c>
      <c r="G2221" s="42" t="b">
        <f t="shared" si="73"/>
        <v>1</v>
      </c>
    </row>
    <row r="2222" spans="1:7">
      <c r="A2222" s="42">
        <v>2374</v>
      </c>
      <c r="B2222" s="64" t="s">
        <v>1916</v>
      </c>
      <c r="C2222" s="50" t="s">
        <v>19</v>
      </c>
      <c r="D2222" s="66" t="s">
        <v>19</v>
      </c>
      <c r="E2222" s="42" t="s">
        <v>19</v>
      </c>
      <c r="F2222" s="42" t="b">
        <f t="shared" si="72"/>
        <v>1</v>
      </c>
      <c r="G2222" s="42" t="b">
        <f t="shared" si="73"/>
        <v>1</v>
      </c>
    </row>
    <row r="2223" spans="1:7">
      <c r="A2223" s="42">
        <v>2375</v>
      </c>
      <c r="B2223" s="64" t="s">
        <v>2825</v>
      </c>
      <c r="C2223" s="50" t="s">
        <v>19</v>
      </c>
      <c r="D2223" s="66" t="s">
        <v>19</v>
      </c>
      <c r="E2223" s="42" t="s">
        <v>19</v>
      </c>
      <c r="F2223" s="42" t="b">
        <f t="shared" si="72"/>
        <v>1</v>
      </c>
      <c r="G2223" s="42" t="b">
        <f t="shared" si="73"/>
        <v>1</v>
      </c>
    </row>
    <row r="2224" spans="1:7">
      <c r="A2224" s="42">
        <v>2376</v>
      </c>
      <c r="B2224" s="64" t="s">
        <v>2826</v>
      </c>
      <c r="C2224" s="50" t="s">
        <v>19</v>
      </c>
      <c r="D2224" s="66" t="s">
        <v>19</v>
      </c>
      <c r="E2224" s="42" t="s">
        <v>19</v>
      </c>
      <c r="F2224" s="42" t="b">
        <f t="shared" si="72"/>
        <v>1</v>
      </c>
      <c r="G2224" s="42" t="b">
        <f t="shared" si="73"/>
        <v>1</v>
      </c>
    </row>
    <row r="2225" spans="1:7">
      <c r="A2225" s="42">
        <v>2377</v>
      </c>
      <c r="B2225" s="64" t="s">
        <v>2827</v>
      </c>
      <c r="C2225" s="50" t="s">
        <v>19</v>
      </c>
      <c r="D2225" s="66" t="s">
        <v>19</v>
      </c>
      <c r="E2225" s="42" t="s">
        <v>19</v>
      </c>
      <c r="F2225" s="42" t="b">
        <f t="shared" si="72"/>
        <v>1</v>
      </c>
      <c r="G2225" s="42" t="b">
        <f t="shared" si="73"/>
        <v>1</v>
      </c>
    </row>
    <row r="2226" spans="1:7">
      <c r="A2226" s="42">
        <v>2378</v>
      </c>
      <c r="B2226" s="64" t="s">
        <v>2828</v>
      </c>
      <c r="C2226" s="50" t="s">
        <v>19</v>
      </c>
      <c r="D2226" s="66" t="s">
        <v>19</v>
      </c>
      <c r="E2226" s="42" t="s">
        <v>19</v>
      </c>
      <c r="F2226" s="42" t="b">
        <f t="shared" si="72"/>
        <v>1</v>
      </c>
      <c r="G2226" s="42" t="b">
        <f t="shared" si="73"/>
        <v>1</v>
      </c>
    </row>
    <row r="2227" spans="1:7">
      <c r="A2227" s="42">
        <v>2379</v>
      </c>
      <c r="B2227" s="64" t="s">
        <v>2829</v>
      </c>
      <c r="C2227" s="50" t="s">
        <v>19</v>
      </c>
      <c r="D2227" s="66" t="s">
        <v>19</v>
      </c>
      <c r="E2227" s="42" t="s">
        <v>19</v>
      </c>
      <c r="F2227" s="42" t="b">
        <f t="shared" si="72"/>
        <v>1</v>
      </c>
      <c r="G2227" s="42" t="b">
        <f t="shared" si="73"/>
        <v>1</v>
      </c>
    </row>
    <row r="2228" spans="1:7">
      <c r="A2228" s="42">
        <v>2380</v>
      </c>
      <c r="B2228" s="64" t="s">
        <v>2830</v>
      </c>
      <c r="C2228" s="50" t="s">
        <v>19</v>
      </c>
      <c r="D2228" s="66" t="s">
        <v>19</v>
      </c>
      <c r="E2228" s="42" t="s">
        <v>19</v>
      </c>
      <c r="F2228" s="42" t="b">
        <f t="shared" si="72"/>
        <v>1</v>
      </c>
      <c r="G2228" s="42" t="b">
        <f t="shared" si="73"/>
        <v>1</v>
      </c>
    </row>
    <row r="2229" spans="1:7">
      <c r="A2229" s="42">
        <v>2381</v>
      </c>
      <c r="B2229" s="64" t="s">
        <v>2831</v>
      </c>
      <c r="C2229" s="50" t="s">
        <v>19</v>
      </c>
      <c r="D2229" s="66" t="s">
        <v>19</v>
      </c>
      <c r="E2229" s="42" t="s">
        <v>19</v>
      </c>
      <c r="F2229" s="42" t="b">
        <f t="shared" si="72"/>
        <v>1</v>
      </c>
      <c r="G2229" s="42" t="b">
        <f t="shared" si="73"/>
        <v>1</v>
      </c>
    </row>
    <row r="2230" spans="1:7">
      <c r="A2230" s="42">
        <v>2382</v>
      </c>
      <c r="B2230" s="64" t="s">
        <v>2832</v>
      </c>
      <c r="C2230" s="50" t="s">
        <v>19</v>
      </c>
      <c r="D2230" s="66" t="s">
        <v>19</v>
      </c>
      <c r="E2230" s="42" t="s">
        <v>19</v>
      </c>
      <c r="F2230" s="42" t="b">
        <f t="shared" si="72"/>
        <v>1</v>
      </c>
      <c r="G2230" s="42" t="b">
        <f t="shared" si="73"/>
        <v>1</v>
      </c>
    </row>
    <row r="2231" spans="1:7">
      <c r="A2231" s="42">
        <v>2383</v>
      </c>
      <c r="B2231" s="64" t="s">
        <v>2833</v>
      </c>
      <c r="C2231" s="50" t="s">
        <v>19</v>
      </c>
      <c r="D2231" s="66" t="s">
        <v>19</v>
      </c>
      <c r="E2231" s="42" t="s">
        <v>19</v>
      </c>
      <c r="F2231" s="42" t="b">
        <f t="shared" si="72"/>
        <v>1</v>
      </c>
      <c r="G2231" s="42" t="b">
        <f t="shared" si="73"/>
        <v>1</v>
      </c>
    </row>
    <row r="2232" spans="1:7">
      <c r="A2232" s="42">
        <v>2384</v>
      </c>
      <c r="B2232" s="64" t="s">
        <v>2834</v>
      </c>
      <c r="C2232" s="50" t="s">
        <v>19</v>
      </c>
      <c r="D2232" s="66" t="s">
        <v>19</v>
      </c>
      <c r="E2232" s="42" t="s">
        <v>19</v>
      </c>
      <c r="F2232" s="42" t="b">
        <f t="shared" si="72"/>
        <v>1</v>
      </c>
      <c r="G2232" s="42" t="b">
        <f t="shared" si="73"/>
        <v>1</v>
      </c>
    </row>
    <row r="2233" spans="1:7">
      <c r="A2233" s="42">
        <v>2385</v>
      </c>
      <c r="B2233" s="64" t="s">
        <v>2835</v>
      </c>
      <c r="C2233" s="50" t="s">
        <v>19</v>
      </c>
      <c r="D2233" s="66" t="s">
        <v>19</v>
      </c>
      <c r="E2233" s="42" t="s">
        <v>19</v>
      </c>
      <c r="F2233" s="42" t="b">
        <f t="shared" si="72"/>
        <v>1</v>
      </c>
      <c r="G2233" s="42" t="b">
        <f t="shared" si="73"/>
        <v>1</v>
      </c>
    </row>
    <row r="2234" spans="1:7">
      <c r="A2234" s="42">
        <v>2386</v>
      </c>
      <c r="B2234" s="64" t="s">
        <v>1900</v>
      </c>
      <c r="C2234" s="50" t="s">
        <v>19</v>
      </c>
      <c r="D2234" s="66" t="s">
        <v>19</v>
      </c>
      <c r="E2234" s="42" t="s">
        <v>19</v>
      </c>
      <c r="F2234" s="42" t="b">
        <f t="shared" si="72"/>
        <v>1</v>
      </c>
      <c r="G2234" s="42" t="b">
        <f t="shared" si="73"/>
        <v>1</v>
      </c>
    </row>
    <row r="2235" spans="1:7">
      <c r="A2235" s="42">
        <v>2387</v>
      </c>
      <c r="B2235" s="64" t="s">
        <v>2836</v>
      </c>
      <c r="C2235" s="50" t="s">
        <v>19</v>
      </c>
      <c r="D2235" s="66" t="s">
        <v>19</v>
      </c>
      <c r="E2235" s="42" t="s">
        <v>19</v>
      </c>
      <c r="F2235" s="42" t="b">
        <f t="shared" si="72"/>
        <v>1</v>
      </c>
      <c r="G2235" s="42" t="b">
        <f t="shared" si="73"/>
        <v>1</v>
      </c>
    </row>
    <row r="2236" spans="1:7">
      <c r="A2236" s="42">
        <v>2388</v>
      </c>
      <c r="B2236" s="64" t="s">
        <v>2838</v>
      </c>
      <c r="C2236" s="50" t="s">
        <v>19</v>
      </c>
      <c r="D2236" s="66" t="s">
        <v>19</v>
      </c>
      <c r="E2236" s="42" t="s">
        <v>19</v>
      </c>
      <c r="F2236" s="42" t="b">
        <f t="shared" si="72"/>
        <v>1</v>
      </c>
      <c r="G2236" s="42" t="b">
        <f t="shared" si="73"/>
        <v>1</v>
      </c>
    </row>
    <row r="2237" spans="1:7">
      <c r="A2237" s="42">
        <v>2389</v>
      </c>
      <c r="B2237" s="64" t="s">
        <v>2839</v>
      </c>
      <c r="C2237" s="50" t="s">
        <v>19</v>
      </c>
      <c r="D2237" s="66" t="s">
        <v>19</v>
      </c>
      <c r="E2237" s="42" t="s">
        <v>19</v>
      </c>
      <c r="F2237" s="42" t="b">
        <f t="shared" si="72"/>
        <v>1</v>
      </c>
      <c r="G2237" s="42" t="b">
        <f t="shared" si="73"/>
        <v>1</v>
      </c>
    </row>
    <row r="2238" spans="1:7">
      <c r="A2238" s="42">
        <v>2390</v>
      </c>
      <c r="B2238" s="64" t="s">
        <v>2840</v>
      </c>
      <c r="C2238" s="50" t="s">
        <v>19</v>
      </c>
      <c r="D2238" s="66" t="s">
        <v>19</v>
      </c>
      <c r="E2238" s="42" t="s">
        <v>19</v>
      </c>
      <c r="F2238" s="42" t="b">
        <f t="shared" si="72"/>
        <v>1</v>
      </c>
      <c r="G2238" s="42" t="b">
        <f t="shared" si="73"/>
        <v>1</v>
      </c>
    </row>
    <row r="2239" spans="1:7">
      <c r="A2239" s="42">
        <v>2391</v>
      </c>
      <c r="B2239" s="64" t="s">
        <v>2841</v>
      </c>
      <c r="C2239" s="50" t="s">
        <v>19</v>
      </c>
      <c r="D2239" s="66" t="s">
        <v>19</v>
      </c>
      <c r="E2239" s="42" t="s">
        <v>19</v>
      </c>
      <c r="F2239" s="42" t="b">
        <f t="shared" si="72"/>
        <v>1</v>
      </c>
      <c r="G2239" s="42" t="b">
        <f t="shared" si="73"/>
        <v>1</v>
      </c>
    </row>
    <row r="2240" spans="1:7">
      <c r="A2240" s="42">
        <v>2392</v>
      </c>
      <c r="B2240" s="64" t="s">
        <v>2842</v>
      </c>
      <c r="C2240" s="50" t="s">
        <v>19</v>
      </c>
      <c r="D2240" s="66" t="s">
        <v>19</v>
      </c>
      <c r="E2240" s="42" t="s">
        <v>19</v>
      </c>
      <c r="F2240" s="42" t="b">
        <f t="shared" si="72"/>
        <v>1</v>
      </c>
      <c r="G2240" s="42" t="b">
        <f t="shared" si="73"/>
        <v>1</v>
      </c>
    </row>
    <row r="2241" spans="1:7">
      <c r="A2241" s="42">
        <v>2393</v>
      </c>
      <c r="B2241" s="64" t="s">
        <v>2843</v>
      </c>
      <c r="C2241" s="50" t="s">
        <v>19</v>
      </c>
      <c r="D2241" s="66" t="s">
        <v>19</v>
      </c>
      <c r="E2241" s="42" t="s">
        <v>19</v>
      </c>
      <c r="F2241" s="42" t="b">
        <f t="shared" si="72"/>
        <v>1</v>
      </c>
      <c r="G2241" s="42" t="b">
        <f t="shared" si="73"/>
        <v>1</v>
      </c>
    </row>
    <row r="2242" spans="1:7">
      <c r="A2242" s="42">
        <v>2394</v>
      </c>
      <c r="B2242" s="64" t="s">
        <v>2844</v>
      </c>
      <c r="C2242" s="50" t="s">
        <v>19</v>
      </c>
      <c r="D2242" s="66" t="s">
        <v>19</v>
      </c>
      <c r="E2242" s="42" t="s">
        <v>19</v>
      </c>
      <c r="F2242" s="42" t="b">
        <f t="shared" si="72"/>
        <v>1</v>
      </c>
      <c r="G2242" s="42" t="b">
        <f t="shared" si="73"/>
        <v>1</v>
      </c>
    </row>
    <row r="2243" spans="1:7">
      <c r="A2243" s="42">
        <v>2395</v>
      </c>
      <c r="B2243" s="64" t="s">
        <v>2846</v>
      </c>
      <c r="C2243" s="50" t="s">
        <v>19</v>
      </c>
      <c r="D2243" s="66" t="s">
        <v>19</v>
      </c>
      <c r="E2243" s="42" t="s">
        <v>19</v>
      </c>
      <c r="F2243" s="42" t="b">
        <f t="shared" si="72"/>
        <v>1</v>
      </c>
      <c r="G2243" s="42" t="b">
        <f t="shared" si="73"/>
        <v>1</v>
      </c>
    </row>
    <row r="2244" spans="1:7">
      <c r="A2244" s="42">
        <v>2396</v>
      </c>
      <c r="B2244" s="64" t="s">
        <v>2847</v>
      </c>
      <c r="C2244" s="50" t="s">
        <v>19</v>
      </c>
      <c r="D2244" s="66" t="s">
        <v>19</v>
      </c>
      <c r="E2244" s="42" t="s">
        <v>19</v>
      </c>
      <c r="F2244" s="42" t="b">
        <f t="shared" si="72"/>
        <v>1</v>
      </c>
      <c r="G2244" s="42" t="b">
        <f t="shared" si="73"/>
        <v>1</v>
      </c>
    </row>
    <row r="2245" spans="1:7">
      <c r="A2245" s="42">
        <v>2397</v>
      </c>
      <c r="B2245" s="64" t="s">
        <v>2848</v>
      </c>
      <c r="C2245" s="50" t="s">
        <v>19</v>
      </c>
      <c r="D2245" s="66" t="s">
        <v>19</v>
      </c>
      <c r="E2245" s="42" t="s">
        <v>19</v>
      </c>
      <c r="F2245" s="42" t="b">
        <f t="shared" si="72"/>
        <v>1</v>
      </c>
      <c r="G2245" s="42" t="b">
        <f t="shared" si="73"/>
        <v>1</v>
      </c>
    </row>
    <row r="2246" spans="1:7">
      <c r="A2246" s="42">
        <v>2398</v>
      </c>
      <c r="B2246" s="64" t="s">
        <v>2849</v>
      </c>
      <c r="C2246" s="50" t="s">
        <v>19</v>
      </c>
      <c r="D2246" s="66" t="s">
        <v>19</v>
      </c>
      <c r="E2246" s="42" t="s">
        <v>19</v>
      </c>
      <c r="F2246" s="42" t="b">
        <f t="shared" si="72"/>
        <v>1</v>
      </c>
      <c r="G2246" s="42" t="b">
        <f t="shared" si="73"/>
        <v>1</v>
      </c>
    </row>
    <row r="2247" spans="1:7">
      <c r="A2247" s="42">
        <v>2399</v>
      </c>
      <c r="B2247" s="64" t="s">
        <v>2850</v>
      </c>
      <c r="C2247" s="50" t="s">
        <v>19</v>
      </c>
      <c r="D2247" s="66" t="s">
        <v>19</v>
      </c>
      <c r="E2247" s="42" t="s">
        <v>19</v>
      </c>
      <c r="F2247" s="42" t="b">
        <f t="shared" si="72"/>
        <v>1</v>
      </c>
      <c r="G2247" s="42" t="b">
        <f t="shared" si="73"/>
        <v>1</v>
      </c>
    </row>
    <row r="2248" spans="1:7">
      <c r="A2248" s="42">
        <v>2400</v>
      </c>
      <c r="B2248" s="64" t="s">
        <v>2851</v>
      </c>
      <c r="C2248" s="50" t="s">
        <v>19</v>
      </c>
      <c r="D2248" s="66" t="s">
        <v>19</v>
      </c>
      <c r="E2248" s="42" t="s">
        <v>19</v>
      </c>
      <c r="F2248" s="42" t="b">
        <f t="shared" si="72"/>
        <v>1</v>
      </c>
      <c r="G2248" s="42" t="b">
        <f t="shared" si="73"/>
        <v>1</v>
      </c>
    </row>
    <row r="2249" spans="1:7">
      <c r="A2249" s="42">
        <v>2401</v>
      </c>
      <c r="B2249" s="64" t="s">
        <v>2852</v>
      </c>
      <c r="C2249" s="50" t="s">
        <v>19</v>
      </c>
      <c r="D2249" s="66" t="s">
        <v>19</v>
      </c>
      <c r="E2249" s="42" t="s">
        <v>19</v>
      </c>
      <c r="F2249" s="42" t="b">
        <f t="shared" si="72"/>
        <v>1</v>
      </c>
      <c r="G2249" s="42" t="b">
        <f t="shared" si="73"/>
        <v>1</v>
      </c>
    </row>
    <row r="2250" spans="1:7">
      <c r="A2250" s="42">
        <v>2402</v>
      </c>
      <c r="B2250" s="64" t="s">
        <v>2853</v>
      </c>
      <c r="C2250" s="50" t="s">
        <v>19</v>
      </c>
      <c r="D2250" s="66" t="s">
        <v>19</v>
      </c>
      <c r="E2250" s="42" t="s">
        <v>19</v>
      </c>
      <c r="F2250" s="42" t="b">
        <f t="shared" si="72"/>
        <v>1</v>
      </c>
      <c r="G2250" s="42" t="b">
        <f t="shared" si="73"/>
        <v>1</v>
      </c>
    </row>
    <row r="2251" spans="1:7">
      <c r="A2251" s="42">
        <v>2403</v>
      </c>
      <c r="B2251" s="64" t="s">
        <v>1983</v>
      </c>
      <c r="C2251" s="50" t="s">
        <v>19</v>
      </c>
      <c r="D2251" s="66" t="s">
        <v>19</v>
      </c>
      <c r="E2251" s="42" t="s">
        <v>19</v>
      </c>
      <c r="F2251" s="42" t="b">
        <f t="shared" si="72"/>
        <v>1</v>
      </c>
      <c r="G2251" s="42" t="b">
        <f t="shared" si="73"/>
        <v>1</v>
      </c>
    </row>
    <row r="2252" spans="1:7">
      <c r="A2252" s="42">
        <v>2404</v>
      </c>
      <c r="B2252" s="64" t="s">
        <v>2854</v>
      </c>
      <c r="C2252" s="50" t="s">
        <v>19</v>
      </c>
      <c r="D2252" s="66" t="s">
        <v>19</v>
      </c>
      <c r="E2252" s="42" t="s">
        <v>19</v>
      </c>
      <c r="F2252" s="42" t="b">
        <f t="shared" si="72"/>
        <v>1</v>
      </c>
      <c r="G2252" s="42" t="b">
        <f t="shared" si="73"/>
        <v>1</v>
      </c>
    </row>
    <row r="2253" spans="1:7">
      <c r="A2253" s="42">
        <v>2405</v>
      </c>
      <c r="B2253" s="64" t="s">
        <v>2855</v>
      </c>
      <c r="C2253" s="50" t="s">
        <v>19</v>
      </c>
      <c r="D2253" s="66" t="s">
        <v>19</v>
      </c>
      <c r="E2253" s="42" t="s">
        <v>19</v>
      </c>
      <c r="F2253" s="42" t="b">
        <f t="shared" si="72"/>
        <v>1</v>
      </c>
      <c r="G2253" s="42" t="b">
        <f t="shared" si="73"/>
        <v>1</v>
      </c>
    </row>
    <row r="2254" spans="1:7">
      <c r="A2254" s="42">
        <v>2406</v>
      </c>
      <c r="B2254" s="64" t="s">
        <v>2856</v>
      </c>
      <c r="C2254" s="50" t="s">
        <v>19</v>
      </c>
      <c r="D2254" s="66" t="s">
        <v>19</v>
      </c>
      <c r="E2254" s="42" t="s">
        <v>19</v>
      </c>
      <c r="F2254" s="42" t="b">
        <f t="shared" si="72"/>
        <v>1</v>
      </c>
      <c r="G2254" s="42" t="b">
        <f t="shared" si="73"/>
        <v>1</v>
      </c>
    </row>
    <row r="2255" spans="1:7">
      <c r="A2255" s="42">
        <v>2407</v>
      </c>
      <c r="B2255" s="64" t="s">
        <v>2857</v>
      </c>
      <c r="C2255" s="50" t="s">
        <v>19</v>
      </c>
      <c r="D2255" s="66" t="s">
        <v>19</v>
      </c>
      <c r="E2255" s="42" t="s">
        <v>19</v>
      </c>
      <c r="F2255" s="42" t="b">
        <f t="shared" si="72"/>
        <v>1</v>
      </c>
      <c r="G2255" s="42" t="b">
        <f t="shared" si="73"/>
        <v>1</v>
      </c>
    </row>
    <row r="2256" spans="1:7">
      <c r="A2256" s="42">
        <v>2408</v>
      </c>
      <c r="B2256" s="64" t="s">
        <v>2859</v>
      </c>
      <c r="C2256" s="50" t="s">
        <v>19</v>
      </c>
      <c r="D2256" s="66" t="s">
        <v>19</v>
      </c>
      <c r="E2256" s="42" t="s">
        <v>19</v>
      </c>
      <c r="F2256" s="42" t="b">
        <f t="shared" si="72"/>
        <v>1</v>
      </c>
      <c r="G2256" s="42" t="b">
        <f t="shared" si="73"/>
        <v>1</v>
      </c>
    </row>
    <row r="2257" spans="1:7">
      <c r="A2257" s="42">
        <v>2409</v>
      </c>
      <c r="B2257" s="64" t="s">
        <v>2860</v>
      </c>
      <c r="C2257" s="50" t="s">
        <v>19</v>
      </c>
      <c r="D2257" s="66" t="s">
        <v>19</v>
      </c>
      <c r="E2257" s="42" t="s">
        <v>19</v>
      </c>
      <c r="F2257" s="42" t="b">
        <f t="shared" si="72"/>
        <v>1</v>
      </c>
      <c r="G2257" s="42" t="b">
        <f t="shared" si="73"/>
        <v>1</v>
      </c>
    </row>
    <row r="2258" spans="1:7">
      <c r="A2258" s="42">
        <v>2410</v>
      </c>
      <c r="B2258" s="64" t="s">
        <v>2861</v>
      </c>
      <c r="C2258" s="50" t="s">
        <v>19</v>
      </c>
      <c r="D2258" s="66" t="s">
        <v>19</v>
      </c>
      <c r="E2258" s="42" t="s">
        <v>19</v>
      </c>
      <c r="F2258" s="42" t="b">
        <f t="shared" si="72"/>
        <v>1</v>
      </c>
      <c r="G2258" s="42" t="b">
        <f t="shared" si="73"/>
        <v>1</v>
      </c>
    </row>
    <row r="2259" spans="1:7">
      <c r="A2259" s="42">
        <v>2411</v>
      </c>
      <c r="B2259" s="64" t="s">
        <v>2862</v>
      </c>
      <c r="C2259" s="50" t="s">
        <v>19</v>
      </c>
      <c r="D2259" s="66" t="s">
        <v>19</v>
      </c>
      <c r="E2259" s="42" t="s">
        <v>19</v>
      </c>
      <c r="F2259" s="42" t="b">
        <f t="shared" si="72"/>
        <v>1</v>
      </c>
      <c r="G2259" s="42" t="b">
        <f t="shared" si="73"/>
        <v>1</v>
      </c>
    </row>
    <row r="2260" spans="1:7">
      <c r="A2260" s="42">
        <v>2412</v>
      </c>
      <c r="B2260" s="64" t="s">
        <v>2863</v>
      </c>
      <c r="C2260" s="50" t="s">
        <v>19</v>
      </c>
      <c r="D2260" s="66" t="s">
        <v>19</v>
      </c>
      <c r="E2260" s="42" t="s">
        <v>19</v>
      </c>
      <c r="F2260" s="42" t="b">
        <f t="shared" si="72"/>
        <v>1</v>
      </c>
      <c r="G2260" s="42" t="b">
        <f t="shared" si="73"/>
        <v>1</v>
      </c>
    </row>
    <row r="2261" spans="1:7">
      <c r="A2261" s="42">
        <v>2413</v>
      </c>
      <c r="B2261" s="64" t="s">
        <v>2864</v>
      </c>
      <c r="C2261" s="50" t="s">
        <v>19</v>
      </c>
      <c r="D2261" s="66" t="s">
        <v>19</v>
      </c>
      <c r="E2261" s="42" t="s">
        <v>19</v>
      </c>
      <c r="F2261" s="42" t="b">
        <f t="shared" si="72"/>
        <v>1</v>
      </c>
      <c r="G2261" s="42" t="b">
        <f t="shared" si="73"/>
        <v>1</v>
      </c>
    </row>
    <row r="2262" spans="1:7">
      <c r="A2262" s="42">
        <v>2414</v>
      </c>
      <c r="B2262" s="64" t="s">
        <v>2866</v>
      </c>
      <c r="C2262" s="50" t="s">
        <v>19</v>
      </c>
      <c r="D2262" s="66" t="s">
        <v>19</v>
      </c>
      <c r="E2262" s="42" t="s">
        <v>19</v>
      </c>
      <c r="F2262" s="42" t="b">
        <f t="shared" ref="F2262:F2299" si="74">C2262=D2262</f>
        <v>1</v>
      </c>
      <c r="G2262" s="42" t="b">
        <f t="shared" ref="G2262:G2299" si="75">D2262=E2262</f>
        <v>1</v>
      </c>
    </row>
    <row r="2263" spans="1:7">
      <c r="A2263" s="42">
        <v>2415</v>
      </c>
      <c r="B2263" s="64" t="s">
        <v>2867</v>
      </c>
      <c r="C2263" s="50" t="s">
        <v>19</v>
      </c>
      <c r="D2263" s="66" t="s">
        <v>19</v>
      </c>
      <c r="E2263" s="42" t="s">
        <v>19</v>
      </c>
      <c r="F2263" s="42" t="b">
        <f t="shared" si="74"/>
        <v>1</v>
      </c>
      <c r="G2263" s="42" t="b">
        <f t="shared" si="75"/>
        <v>1</v>
      </c>
    </row>
    <row r="2264" spans="1:7">
      <c r="A2264" s="42">
        <v>2416</v>
      </c>
      <c r="B2264" s="64" t="s">
        <v>2868</v>
      </c>
      <c r="C2264" s="50" t="s">
        <v>19</v>
      </c>
      <c r="D2264" s="66" t="s">
        <v>19</v>
      </c>
      <c r="E2264" s="42" t="s">
        <v>19</v>
      </c>
      <c r="F2264" s="42" t="b">
        <f t="shared" si="74"/>
        <v>1</v>
      </c>
      <c r="G2264" s="42" t="b">
        <f t="shared" si="75"/>
        <v>1</v>
      </c>
    </row>
    <row r="2265" spans="1:7">
      <c r="A2265" s="42">
        <v>2417</v>
      </c>
      <c r="B2265" s="64" t="s">
        <v>2870</v>
      </c>
      <c r="C2265" s="50" t="s">
        <v>19</v>
      </c>
      <c r="D2265" s="66" t="s">
        <v>19</v>
      </c>
      <c r="E2265" s="42" t="s">
        <v>19</v>
      </c>
      <c r="F2265" s="42" t="b">
        <f t="shared" si="74"/>
        <v>1</v>
      </c>
      <c r="G2265" s="42" t="b">
        <f t="shared" si="75"/>
        <v>1</v>
      </c>
    </row>
    <row r="2266" spans="1:7">
      <c r="A2266" s="42">
        <v>2418</v>
      </c>
      <c r="B2266" s="64" t="s">
        <v>2871</v>
      </c>
      <c r="C2266" s="50" t="s">
        <v>19</v>
      </c>
      <c r="D2266" s="66" t="s">
        <v>19</v>
      </c>
      <c r="E2266" s="42" t="s">
        <v>19</v>
      </c>
      <c r="F2266" s="42" t="b">
        <f t="shared" si="74"/>
        <v>1</v>
      </c>
      <c r="G2266" s="42" t="b">
        <f t="shared" si="75"/>
        <v>1</v>
      </c>
    </row>
    <row r="2267" spans="1:7">
      <c r="A2267" s="42">
        <v>2419</v>
      </c>
      <c r="B2267" s="64" t="s">
        <v>2872</v>
      </c>
      <c r="C2267" s="50" t="s">
        <v>19</v>
      </c>
      <c r="D2267" s="66" t="s">
        <v>19</v>
      </c>
      <c r="E2267" s="42" t="s">
        <v>19</v>
      </c>
      <c r="F2267" s="42" t="b">
        <f t="shared" si="74"/>
        <v>1</v>
      </c>
      <c r="G2267" s="42" t="b">
        <f t="shared" si="75"/>
        <v>1</v>
      </c>
    </row>
    <row r="2268" spans="1:7">
      <c r="A2268" s="42">
        <v>2420</v>
      </c>
      <c r="B2268" s="64" t="s">
        <v>2873</v>
      </c>
      <c r="C2268" s="50" t="s">
        <v>19</v>
      </c>
      <c r="D2268" s="66" t="s">
        <v>19</v>
      </c>
      <c r="E2268" s="42" t="s">
        <v>19</v>
      </c>
      <c r="F2268" s="42" t="b">
        <f t="shared" si="74"/>
        <v>1</v>
      </c>
      <c r="G2268" s="42" t="b">
        <f t="shared" si="75"/>
        <v>1</v>
      </c>
    </row>
    <row r="2269" spans="1:7">
      <c r="A2269" s="42">
        <v>2421</v>
      </c>
      <c r="B2269" s="64" t="s">
        <v>2875</v>
      </c>
      <c r="C2269" s="50" t="s">
        <v>19</v>
      </c>
      <c r="D2269" s="66" t="s">
        <v>19</v>
      </c>
      <c r="E2269" s="42" t="s">
        <v>19</v>
      </c>
      <c r="F2269" s="42" t="b">
        <f t="shared" si="74"/>
        <v>1</v>
      </c>
      <c r="G2269" s="42" t="b">
        <f t="shared" si="75"/>
        <v>1</v>
      </c>
    </row>
    <row r="2270" spans="1:7">
      <c r="A2270" s="42">
        <v>2422</v>
      </c>
      <c r="B2270" s="64" t="s">
        <v>2876</v>
      </c>
      <c r="C2270" s="50" t="s">
        <v>19</v>
      </c>
      <c r="D2270" s="66" t="s">
        <v>19</v>
      </c>
      <c r="E2270" s="42" t="s">
        <v>19</v>
      </c>
      <c r="F2270" s="42" t="b">
        <f t="shared" si="74"/>
        <v>1</v>
      </c>
      <c r="G2270" s="42" t="b">
        <f t="shared" si="75"/>
        <v>1</v>
      </c>
    </row>
    <row r="2271" spans="1:7">
      <c r="A2271" s="42">
        <v>2423</v>
      </c>
      <c r="B2271" s="64" t="s">
        <v>2877</v>
      </c>
      <c r="C2271" s="50" t="s">
        <v>19</v>
      </c>
      <c r="D2271" s="66" t="s">
        <v>19</v>
      </c>
      <c r="E2271" s="42" t="s">
        <v>19</v>
      </c>
      <c r="F2271" s="42" t="b">
        <f t="shared" si="74"/>
        <v>1</v>
      </c>
      <c r="G2271" s="42" t="b">
        <f t="shared" si="75"/>
        <v>1</v>
      </c>
    </row>
    <row r="2272" spans="1:7">
      <c r="A2272" s="42">
        <v>2424</v>
      </c>
      <c r="B2272" s="64" t="s">
        <v>2878</v>
      </c>
      <c r="C2272" s="50" t="s">
        <v>19</v>
      </c>
      <c r="D2272" s="66" t="s">
        <v>19</v>
      </c>
      <c r="E2272" s="42" t="s">
        <v>19</v>
      </c>
      <c r="F2272" s="42" t="b">
        <f t="shared" si="74"/>
        <v>1</v>
      </c>
      <c r="G2272" s="42" t="b">
        <f t="shared" si="75"/>
        <v>1</v>
      </c>
    </row>
    <row r="2273" spans="1:7">
      <c r="A2273" s="42">
        <v>2425</v>
      </c>
      <c r="B2273" s="64" t="s">
        <v>2879</v>
      </c>
      <c r="C2273" s="50" t="s">
        <v>19</v>
      </c>
      <c r="D2273" s="66" t="s">
        <v>19</v>
      </c>
      <c r="E2273" s="42" t="s">
        <v>19</v>
      </c>
      <c r="F2273" s="42" t="b">
        <f t="shared" si="74"/>
        <v>1</v>
      </c>
      <c r="G2273" s="42" t="b">
        <f t="shared" si="75"/>
        <v>1</v>
      </c>
    </row>
    <row r="2274" spans="1:7">
      <c r="A2274" s="42">
        <v>2426</v>
      </c>
      <c r="B2274" s="64" t="s">
        <v>2881</v>
      </c>
      <c r="C2274" s="50" t="s">
        <v>19</v>
      </c>
      <c r="D2274" s="66" t="s">
        <v>19</v>
      </c>
      <c r="E2274" s="42" t="s">
        <v>19</v>
      </c>
      <c r="F2274" s="42" t="b">
        <f t="shared" si="74"/>
        <v>1</v>
      </c>
      <c r="G2274" s="42" t="b">
        <f t="shared" si="75"/>
        <v>1</v>
      </c>
    </row>
    <row r="2275" spans="1:7">
      <c r="A2275" s="42">
        <v>2427</v>
      </c>
      <c r="B2275" s="64" t="s">
        <v>2882</v>
      </c>
      <c r="C2275" s="50" t="s">
        <v>19</v>
      </c>
      <c r="D2275" s="66" t="s">
        <v>19</v>
      </c>
      <c r="E2275" s="42" t="s">
        <v>19</v>
      </c>
      <c r="F2275" s="42" t="b">
        <f t="shared" si="74"/>
        <v>1</v>
      </c>
      <c r="G2275" s="42" t="b">
        <f t="shared" si="75"/>
        <v>1</v>
      </c>
    </row>
    <row r="2276" spans="1:7">
      <c r="A2276" s="42">
        <v>2428</v>
      </c>
      <c r="B2276" s="64" t="s">
        <v>2883</v>
      </c>
      <c r="C2276" s="50" t="s">
        <v>19</v>
      </c>
      <c r="D2276" s="66" t="s">
        <v>19</v>
      </c>
      <c r="E2276" s="42" t="s">
        <v>19</v>
      </c>
      <c r="F2276" s="42" t="b">
        <f t="shared" si="74"/>
        <v>1</v>
      </c>
      <c r="G2276" s="42" t="b">
        <f t="shared" si="75"/>
        <v>1</v>
      </c>
    </row>
    <row r="2277" spans="1:7">
      <c r="A2277" s="42">
        <v>2429</v>
      </c>
      <c r="B2277" s="64" t="s">
        <v>2884</v>
      </c>
      <c r="C2277" s="50" t="s">
        <v>19</v>
      </c>
      <c r="D2277" s="66" t="s">
        <v>19</v>
      </c>
      <c r="E2277" s="42" t="s">
        <v>19</v>
      </c>
      <c r="F2277" s="42" t="b">
        <f t="shared" si="74"/>
        <v>1</v>
      </c>
      <c r="G2277" s="42" t="b">
        <f t="shared" si="75"/>
        <v>1</v>
      </c>
    </row>
    <row r="2278" spans="1:7">
      <c r="A2278" s="42">
        <v>2430</v>
      </c>
      <c r="B2278" s="64" t="s">
        <v>2885</v>
      </c>
      <c r="C2278" s="50" t="s">
        <v>19</v>
      </c>
      <c r="D2278" s="66" t="s">
        <v>19</v>
      </c>
      <c r="E2278" s="42" t="s">
        <v>19</v>
      </c>
      <c r="F2278" s="42" t="b">
        <f t="shared" si="74"/>
        <v>1</v>
      </c>
      <c r="G2278" s="42" t="b">
        <f t="shared" si="75"/>
        <v>1</v>
      </c>
    </row>
    <row r="2279" spans="1:7">
      <c r="A2279" s="42">
        <v>2431</v>
      </c>
      <c r="B2279" s="64" t="s">
        <v>2886</v>
      </c>
      <c r="C2279" s="50" t="s">
        <v>19</v>
      </c>
      <c r="D2279" s="66" t="s">
        <v>19</v>
      </c>
      <c r="E2279" s="42" t="s">
        <v>19</v>
      </c>
      <c r="F2279" s="42" t="b">
        <f t="shared" si="74"/>
        <v>1</v>
      </c>
      <c r="G2279" s="42" t="b">
        <f t="shared" si="75"/>
        <v>1</v>
      </c>
    </row>
    <row r="2280" spans="1:7">
      <c r="A2280" s="42">
        <v>2432</v>
      </c>
      <c r="B2280" s="64" t="s">
        <v>2887</v>
      </c>
      <c r="C2280" s="50" t="s">
        <v>19</v>
      </c>
      <c r="D2280" s="66" t="s">
        <v>19</v>
      </c>
      <c r="E2280" s="42" t="s">
        <v>19</v>
      </c>
      <c r="F2280" s="42" t="b">
        <f t="shared" si="74"/>
        <v>1</v>
      </c>
      <c r="G2280" s="42" t="b">
        <f t="shared" si="75"/>
        <v>1</v>
      </c>
    </row>
    <row r="2281" spans="1:7">
      <c r="A2281" s="42">
        <v>2433</v>
      </c>
      <c r="B2281" s="64" t="s">
        <v>2888</v>
      </c>
      <c r="C2281" s="50" t="s">
        <v>19</v>
      </c>
      <c r="D2281" s="66" t="s">
        <v>19</v>
      </c>
      <c r="E2281" s="42" t="s">
        <v>19</v>
      </c>
      <c r="F2281" s="42" t="b">
        <f t="shared" si="74"/>
        <v>1</v>
      </c>
      <c r="G2281" s="42" t="b">
        <f t="shared" si="75"/>
        <v>1</v>
      </c>
    </row>
    <row r="2282" spans="1:7">
      <c r="A2282" s="42">
        <v>2434</v>
      </c>
      <c r="B2282" s="64" t="s">
        <v>2889</v>
      </c>
      <c r="C2282" s="50" t="s">
        <v>19</v>
      </c>
      <c r="D2282" s="66" t="s">
        <v>19</v>
      </c>
      <c r="E2282" s="42" t="s">
        <v>19</v>
      </c>
      <c r="F2282" s="42" t="b">
        <f t="shared" si="74"/>
        <v>1</v>
      </c>
      <c r="G2282" s="42" t="b">
        <f t="shared" si="75"/>
        <v>1</v>
      </c>
    </row>
    <row r="2283" spans="1:7">
      <c r="A2283" s="42">
        <v>2435</v>
      </c>
      <c r="B2283" s="64" t="s">
        <v>2890</v>
      </c>
      <c r="C2283" s="50" t="s">
        <v>19</v>
      </c>
      <c r="D2283" s="66" t="s">
        <v>19</v>
      </c>
      <c r="E2283" s="42" t="s">
        <v>19</v>
      </c>
      <c r="F2283" s="42" t="b">
        <f t="shared" si="74"/>
        <v>1</v>
      </c>
      <c r="G2283" s="42" t="b">
        <f t="shared" si="75"/>
        <v>1</v>
      </c>
    </row>
    <row r="2284" spans="1:7">
      <c r="A2284" s="42">
        <v>2436</v>
      </c>
      <c r="B2284" s="64" t="s">
        <v>2891</v>
      </c>
      <c r="C2284" s="50" t="s">
        <v>19</v>
      </c>
      <c r="D2284" s="66" t="s">
        <v>19</v>
      </c>
      <c r="E2284" s="42" t="s">
        <v>19</v>
      </c>
      <c r="F2284" s="42" t="b">
        <f t="shared" si="74"/>
        <v>1</v>
      </c>
      <c r="G2284" s="42" t="b">
        <f t="shared" si="75"/>
        <v>1</v>
      </c>
    </row>
    <row r="2285" spans="1:7">
      <c r="A2285" s="42">
        <v>2437</v>
      </c>
      <c r="B2285" s="64" t="s">
        <v>2893</v>
      </c>
      <c r="C2285" s="50" t="s">
        <v>19</v>
      </c>
      <c r="D2285" s="66" t="s">
        <v>19</v>
      </c>
      <c r="E2285" s="42" t="s">
        <v>19</v>
      </c>
      <c r="F2285" s="42" t="b">
        <f t="shared" si="74"/>
        <v>1</v>
      </c>
      <c r="G2285" s="42" t="b">
        <f t="shared" si="75"/>
        <v>1</v>
      </c>
    </row>
    <row r="2286" spans="1:7">
      <c r="A2286" s="42">
        <v>2438</v>
      </c>
      <c r="B2286" s="64" t="s">
        <v>2894</v>
      </c>
      <c r="C2286" s="50" t="s">
        <v>19</v>
      </c>
      <c r="D2286" s="66" t="s">
        <v>19</v>
      </c>
      <c r="E2286" s="42" t="s">
        <v>19</v>
      </c>
      <c r="F2286" s="42" t="b">
        <f t="shared" si="74"/>
        <v>1</v>
      </c>
      <c r="G2286" s="42" t="b">
        <f t="shared" si="75"/>
        <v>1</v>
      </c>
    </row>
    <row r="2287" spans="1:7">
      <c r="A2287" s="42">
        <v>2439</v>
      </c>
      <c r="B2287" s="64" t="s">
        <v>2895</v>
      </c>
      <c r="C2287" s="50" t="s">
        <v>19</v>
      </c>
      <c r="D2287" s="66" t="s">
        <v>19</v>
      </c>
      <c r="E2287" s="42" t="s">
        <v>19</v>
      </c>
      <c r="F2287" s="42" t="b">
        <f t="shared" si="74"/>
        <v>1</v>
      </c>
      <c r="G2287" s="42" t="b">
        <f t="shared" si="75"/>
        <v>1</v>
      </c>
    </row>
    <row r="2288" spans="1:7">
      <c r="A2288" s="42">
        <v>2440</v>
      </c>
      <c r="B2288" s="64" t="s">
        <v>2897</v>
      </c>
      <c r="C2288" s="50" t="s">
        <v>19</v>
      </c>
      <c r="D2288" s="66" t="s">
        <v>19</v>
      </c>
      <c r="E2288" s="42" t="s">
        <v>19</v>
      </c>
      <c r="F2288" s="42" t="b">
        <f t="shared" si="74"/>
        <v>1</v>
      </c>
      <c r="G2288" s="42" t="b">
        <f t="shared" si="75"/>
        <v>1</v>
      </c>
    </row>
    <row r="2289" spans="1:7">
      <c r="A2289" s="42">
        <v>2441</v>
      </c>
      <c r="B2289" s="64" t="s">
        <v>2899</v>
      </c>
      <c r="C2289" s="50" t="s">
        <v>19</v>
      </c>
      <c r="D2289" s="66" t="s">
        <v>19</v>
      </c>
      <c r="E2289" s="42" t="s">
        <v>19</v>
      </c>
      <c r="F2289" s="42" t="b">
        <f t="shared" si="74"/>
        <v>1</v>
      </c>
      <c r="G2289" s="42" t="b">
        <f t="shared" si="75"/>
        <v>1</v>
      </c>
    </row>
    <row r="2290" spans="1:7">
      <c r="A2290" s="42">
        <v>2442</v>
      </c>
      <c r="B2290" s="64" t="s">
        <v>2900</v>
      </c>
      <c r="C2290" s="50" t="s">
        <v>19</v>
      </c>
      <c r="D2290" s="66" t="s">
        <v>19</v>
      </c>
      <c r="E2290" s="42" t="s">
        <v>19</v>
      </c>
      <c r="F2290" s="42" t="b">
        <f t="shared" si="74"/>
        <v>1</v>
      </c>
      <c r="G2290" s="42" t="b">
        <f t="shared" si="75"/>
        <v>1</v>
      </c>
    </row>
    <row r="2291" spans="1:7">
      <c r="A2291" s="42">
        <v>2443</v>
      </c>
      <c r="B2291" s="64" t="s">
        <v>2902</v>
      </c>
      <c r="C2291" s="50" t="s">
        <v>19</v>
      </c>
      <c r="D2291" s="66" t="s">
        <v>19</v>
      </c>
      <c r="E2291" s="42" t="s">
        <v>19</v>
      </c>
      <c r="F2291" s="42" t="b">
        <f t="shared" si="74"/>
        <v>1</v>
      </c>
      <c r="G2291" s="42" t="b">
        <f t="shared" si="75"/>
        <v>1</v>
      </c>
    </row>
    <row r="2292" spans="1:7">
      <c r="A2292" s="42">
        <v>2444</v>
      </c>
      <c r="B2292" s="64" t="s">
        <v>2903</v>
      </c>
      <c r="C2292" s="50" t="s">
        <v>19</v>
      </c>
      <c r="D2292" s="66" t="s">
        <v>19</v>
      </c>
      <c r="E2292" s="42" t="s">
        <v>19</v>
      </c>
      <c r="F2292" s="42" t="b">
        <f t="shared" si="74"/>
        <v>1</v>
      </c>
      <c r="G2292" s="42" t="b">
        <f t="shared" si="75"/>
        <v>1</v>
      </c>
    </row>
    <row r="2293" spans="1:7">
      <c r="A2293" s="42">
        <v>2445</v>
      </c>
      <c r="B2293" s="64" t="s">
        <v>2904</v>
      </c>
      <c r="C2293" s="50" t="s">
        <v>19</v>
      </c>
      <c r="D2293" s="66" t="s">
        <v>19</v>
      </c>
      <c r="E2293" s="42" t="s">
        <v>19</v>
      </c>
      <c r="F2293" s="42" t="b">
        <f t="shared" si="74"/>
        <v>1</v>
      </c>
      <c r="G2293" s="42" t="b">
        <f t="shared" si="75"/>
        <v>1</v>
      </c>
    </row>
    <row r="2294" spans="1:7">
      <c r="A2294" s="42">
        <v>2446</v>
      </c>
      <c r="B2294" s="64" t="s">
        <v>2905</v>
      </c>
      <c r="C2294" s="50" t="s">
        <v>19</v>
      </c>
      <c r="D2294" s="66" t="s">
        <v>19</v>
      </c>
      <c r="E2294" s="42" t="s">
        <v>19</v>
      </c>
      <c r="F2294" s="42" t="b">
        <f t="shared" si="74"/>
        <v>1</v>
      </c>
      <c r="G2294" s="42" t="b">
        <f t="shared" si="75"/>
        <v>1</v>
      </c>
    </row>
    <row r="2295" spans="1:7">
      <c r="A2295" s="42">
        <v>2447</v>
      </c>
      <c r="B2295" s="64" t="s">
        <v>2906</v>
      </c>
      <c r="C2295" s="50" t="s">
        <v>19</v>
      </c>
      <c r="D2295" s="66" t="s">
        <v>19</v>
      </c>
      <c r="E2295" s="42" t="s">
        <v>19</v>
      </c>
      <c r="F2295" s="42" t="b">
        <f t="shared" si="74"/>
        <v>1</v>
      </c>
      <c r="G2295" s="42" t="b">
        <f t="shared" si="75"/>
        <v>1</v>
      </c>
    </row>
    <row r="2296" spans="1:7">
      <c r="A2296" s="42">
        <v>2448</v>
      </c>
      <c r="B2296" s="64" t="s">
        <v>2907</v>
      </c>
      <c r="C2296" s="50" t="s">
        <v>19</v>
      </c>
      <c r="D2296" s="66" t="s">
        <v>19</v>
      </c>
      <c r="E2296" s="42" t="s">
        <v>19</v>
      </c>
      <c r="F2296" s="42" t="b">
        <f t="shared" si="74"/>
        <v>1</v>
      </c>
      <c r="G2296" s="42" t="b">
        <f t="shared" si="75"/>
        <v>1</v>
      </c>
    </row>
    <row r="2297" spans="1:7">
      <c r="A2297" s="42">
        <v>2449</v>
      </c>
      <c r="B2297" s="64" t="s">
        <v>2908</v>
      </c>
      <c r="C2297" s="50" t="s">
        <v>19</v>
      </c>
      <c r="D2297" s="66" t="s">
        <v>19</v>
      </c>
      <c r="E2297" s="42" t="s">
        <v>19</v>
      </c>
      <c r="F2297" s="42" t="b">
        <f t="shared" si="74"/>
        <v>1</v>
      </c>
      <c r="G2297" s="42" t="b">
        <f t="shared" si="75"/>
        <v>1</v>
      </c>
    </row>
    <row r="2298" spans="1:7">
      <c r="A2298" s="42">
        <v>2450</v>
      </c>
      <c r="B2298" s="64" t="s">
        <v>2909</v>
      </c>
      <c r="C2298" s="50" t="s">
        <v>19</v>
      </c>
      <c r="D2298" s="66" t="s">
        <v>19</v>
      </c>
      <c r="E2298" s="42" t="s">
        <v>19</v>
      </c>
      <c r="F2298" s="42" t="b">
        <f t="shared" si="74"/>
        <v>1</v>
      </c>
      <c r="G2298" s="42" t="b">
        <f t="shared" si="75"/>
        <v>1</v>
      </c>
    </row>
    <row r="2299" spans="1:7">
      <c r="A2299" s="42">
        <v>2451</v>
      </c>
      <c r="B2299" s="64" t="s">
        <v>2910</v>
      </c>
      <c r="C2299" s="50" t="s">
        <v>19</v>
      </c>
      <c r="D2299" s="66" t="s">
        <v>19</v>
      </c>
      <c r="E2299" s="42" t="s">
        <v>19</v>
      </c>
      <c r="F2299" s="42" t="b">
        <f t="shared" si="74"/>
        <v>1</v>
      </c>
      <c r="G2299" s="42" t="b">
        <f t="shared" si="75"/>
        <v>1</v>
      </c>
    </row>
    <row r="2300" spans="1:7">
      <c r="C2300" s="50"/>
    </row>
    <row r="2301" spans="1:7">
      <c r="C2301" s="50"/>
    </row>
    <row r="2302" spans="1:7">
      <c r="B2302" s="50" t="s">
        <v>3156</v>
      </c>
      <c r="C2302" s="42" t="s">
        <v>3148</v>
      </c>
      <c r="D2302" s="42" t="s">
        <v>3157</v>
      </c>
    </row>
    <row r="2303" spans="1:7">
      <c r="A2303" s="42" t="s">
        <v>2924</v>
      </c>
      <c r="B2303" s="50">
        <f>COUNTIF(C2:C2299, "Include")</f>
        <v>79</v>
      </c>
      <c r="C2303" s="50">
        <f>COUNTIF(D2:D2299, "Include")</f>
        <v>87</v>
      </c>
      <c r="D2303" s="50">
        <f>COUNTIF(E2:E2299, "Include")</f>
        <v>112</v>
      </c>
      <c r="E2303" s="50"/>
    </row>
    <row r="2304" spans="1:7">
      <c r="A2304" s="42" t="s">
        <v>3158</v>
      </c>
      <c r="B2304" s="50">
        <f>COUNTIF(C2:C2299, "Exclude")</f>
        <v>2147</v>
      </c>
      <c r="C2304" s="50">
        <f>COUNTIF(D2:D2299, "Exclude")</f>
        <v>2211</v>
      </c>
      <c r="D2304" s="50">
        <f>COUNTIF(E2:E2299, "Exclude")</f>
        <v>2186</v>
      </c>
      <c r="E2304" s="50"/>
    </row>
    <row r="2305" spans="1:16">
      <c r="A2305" s="42" t="s">
        <v>1714</v>
      </c>
      <c r="B2305" s="50">
        <f>COUNTIF(C2:C2299, "Maybe")</f>
        <v>72</v>
      </c>
      <c r="C2305" s="50">
        <f>COUNTIF(D2:D2299, "Maybe")</f>
        <v>0</v>
      </c>
      <c r="D2305" s="50">
        <f>COUNTIF(E2:E2299, "Maybe")</f>
        <v>0</v>
      </c>
    </row>
    <row r="2307" spans="1:16" ht="15.75" thickBot="1">
      <c r="F2307" s="44"/>
    </row>
    <row r="2308" spans="1:16" ht="15.75" thickBot="1">
      <c r="F2308" s="44"/>
      <c r="I2308" s="241" t="s">
        <v>3159</v>
      </c>
      <c r="J2308" s="242"/>
      <c r="K2308" s="243"/>
      <c r="L2308" s="10"/>
      <c r="M2308" s="10"/>
      <c r="N2308" s="10"/>
      <c r="O2308" s="10"/>
    </row>
    <row r="2309" spans="1:16">
      <c r="I2309" s="72" t="s">
        <v>3160</v>
      </c>
      <c r="J2309" s="73">
        <f>(COUNTIFS(C:C, "Include", D:D, "Include") + COUNTIFS(C:C, "Maybe", D:D, "Include"))</f>
        <v>44</v>
      </c>
      <c r="K2309" s="74">
        <f>49/2406</f>
        <v>2.0365752285951787E-2</v>
      </c>
      <c r="M2309" s="75" t="s">
        <v>3161</v>
      </c>
      <c r="N2309" s="44">
        <f>K2309+K2310</f>
        <v>0.95719035743973402</v>
      </c>
      <c r="O2309" s="50"/>
      <c r="P2309" s="44"/>
    </row>
    <row r="2310" spans="1:16">
      <c r="I2310" s="76" t="s">
        <v>3070</v>
      </c>
      <c r="J2310" s="77">
        <f>(COUNTIFS(C:C, "Exclude", D:D, "Exclude") + COUNTIFS(C:C, "Maybe", D:D, "Exclude"))</f>
        <v>2162</v>
      </c>
      <c r="K2310" s="78">
        <f>2254/2406</f>
        <v>0.93682460515378219</v>
      </c>
      <c r="O2310" s="50"/>
      <c r="P2310" s="44"/>
    </row>
    <row r="2311" spans="1:16">
      <c r="I2311" s="76" t="s">
        <v>3162</v>
      </c>
      <c r="J2311" s="77">
        <f>COUNTIFS(C:C, "Include", D:D, "Exclude")</f>
        <v>49</v>
      </c>
      <c r="K2311" s="79">
        <f>55/2406</f>
        <v>2.2859517871986701E-2</v>
      </c>
      <c r="L2311" s="80"/>
      <c r="M2311" s="81" t="s">
        <v>3163</v>
      </c>
      <c r="N2311" s="44">
        <f>K2311+K2312</f>
        <v>4.2809642560266002E-2</v>
      </c>
      <c r="O2311" s="82"/>
      <c r="P2311" s="44"/>
    </row>
    <row r="2312" spans="1:16" ht="15.75" thickBot="1">
      <c r="I2312" s="83" t="s">
        <v>3164</v>
      </c>
      <c r="J2312" s="84">
        <f>COUNTIFS(C:C, "Exclude", D:D, "Include")</f>
        <v>43</v>
      </c>
      <c r="K2312" s="85">
        <f>48/2406</f>
        <v>1.9950124688279301E-2</v>
      </c>
      <c r="M2312" s="43"/>
      <c r="O2312" s="82"/>
      <c r="P2312" s="44"/>
    </row>
    <row r="2313" spans="1:16" ht="15.75" thickBot="1">
      <c r="I2313" s="86" t="s">
        <v>3165</v>
      </c>
      <c r="J2313" s="87">
        <f>SUM(J2309:J2312)</f>
        <v>2298</v>
      </c>
      <c r="K2313" s="88">
        <f>SUM(K2309:K2312)</f>
        <v>1</v>
      </c>
      <c r="L2313" s="89"/>
      <c r="M2313" s="89"/>
      <c r="N2313" s="89"/>
      <c r="O2313" s="89"/>
    </row>
    <row r="2315" spans="1:16" ht="45.75" thickBot="1">
      <c r="I2315" s="241" t="s">
        <v>3154</v>
      </c>
      <c r="J2315" s="242"/>
      <c r="K2315" s="243"/>
      <c r="L2315" s="10" t="s">
        <v>3166</v>
      </c>
      <c r="M2315" s="10" t="s">
        <v>3123</v>
      </c>
      <c r="N2315" s="10" t="s">
        <v>3124</v>
      </c>
      <c r="O2315" s="10" t="s">
        <v>3125</v>
      </c>
    </row>
    <row r="2316" spans="1:16">
      <c r="I2316" s="72" t="s">
        <v>3160</v>
      </c>
      <c r="J2316" s="73">
        <f>COUNTIFS(D:D, "Include", E:E, "Include")</f>
        <v>60</v>
      </c>
      <c r="K2316" s="90">
        <f>69/2406</f>
        <v>2.8678304239401497E-2</v>
      </c>
      <c r="M2316" s="43"/>
      <c r="O2316" s="50"/>
    </row>
    <row r="2317" spans="1:16">
      <c r="I2317" s="76" t="s">
        <v>3070</v>
      </c>
      <c r="J2317" s="77">
        <f>COUNTIFS(D:D, "Exclude", E:E, "Exclude")</f>
        <v>2159</v>
      </c>
      <c r="K2317" s="91">
        <f>2251/2406</f>
        <v>0.93557772236076475</v>
      </c>
      <c r="M2317" s="43"/>
      <c r="O2317" s="50"/>
    </row>
    <row r="2318" spans="1:16">
      <c r="I2318" s="83" t="s">
        <v>3167</v>
      </c>
      <c r="J2318" s="84">
        <f>COUNTIFS(D:D, "Exclude", E:E, "Include")</f>
        <v>52</v>
      </c>
      <c r="K2318" s="92">
        <f>58/2406</f>
        <v>2.4106400665004156E-2</v>
      </c>
      <c r="L2318" s="80">
        <f>J2318</f>
        <v>52</v>
      </c>
      <c r="M2318" s="43">
        <f>L2318/J2318</f>
        <v>1</v>
      </c>
      <c r="N2318" s="80">
        <f>J2318-L2318</f>
        <v>0</v>
      </c>
      <c r="O2318" s="82">
        <f>1-M2318</f>
        <v>0</v>
      </c>
    </row>
    <row r="2319" spans="1:16" ht="15.75" thickBot="1">
      <c r="I2319" s="76" t="s">
        <v>3168</v>
      </c>
      <c r="J2319" s="77">
        <f>COUNTIFS(D:D, "Include", E:E, "Exclude")</f>
        <v>27</v>
      </c>
      <c r="K2319" s="91">
        <f>28/2406</f>
        <v>1.1637572734829594E-2</v>
      </c>
      <c r="L2319" s="80">
        <v>0</v>
      </c>
      <c r="M2319" s="43">
        <f>L2319/J2319</f>
        <v>0</v>
      </c>
      <c r="N2319" s="80">
        <f>J2319-L2319</f>
        <v>27</v>
      </c>
      <c r="O2319" s="82">
        <f>1-M2319</f>
        <v>1</v>
      </c>
    </row>
    <row r="2320" spans="1:16" ht="15.75" thickBot="1">
      <c r="I2320" s="86" t="s">
        <v>3165</v>
      </c>
      <c r="J2320" s="87">
        <f>SUM(J2316:J2319)</f>
        <v>2298</v>
      </c>
      <c r="K2320" s="88">
        <f>SUM(K2316:K2319)</f>
        <v>1</v>
      </c>
    </row>
    <row r="2321" spans="9:16">
      <c r="I2321" s="93"/>
      <c r="J2321" s="94"/>
      <c r="K2321" s="89"/>
    </row>
    <row r="2322" spans="9:16" ht="30">
      <c r="I2322" s="42" t="s">
        <v>3169</v>
      </c>
      <c r="J2322" s="50" t="s">
        <v>3139</v>
      </c>
      <c r="K2322" s="50" t="s">
        <v>3140</v>
      </c>
      <c r="L2322" s="50" t="s">
        <v>3141</v>
      </c>
      <c r="M2322" s="50" t="s">
        <v>3142</v>
      </c>
      <c r="N2322" s="50" t="s">
        <v>3143</v>
      </c>
      <c r="O2322" s="50" t="s">
        <v>3170</v>
      </c>
      <c r="P2322" s="50" t="s">
        <v>3145</v>
      </c>
    </row>
    <row r="2323" spans="9:16">
      <c r="I2323" s="54" t="s">
        <v>3148</v>
      </c>
      <c r="J2323" s="95">
        <f>J2316+L2319</f>
        <v>60</v>
      </c>
      <c r="K2323" s="96">
        <f>J2317+N2318</f>
        <v>2159</v>
      </c>
      <c r="L2323" s="97">
        <f>N2319</f>
        <v>27</v>
      </c>
      <c r="M2323" s="97">
        <f>L2318</f>
        <v>52</v>
      </c>
      <c r="N2323" s="58">
        <f>(J2323+K2323)/(SUM(J2323:M2323))</f>
        <v>0.96562228024369012</v>
      </c>
      <c r="O2323" s="98">
        <f>J2323/(J2323+M2323)</f>
        <v>0.5357142857142857</v>
      </c>
      <c r="P2323" s="59">
        <f>K2323/(K2323+L2323)</f>
        <v>0.98764867337602924</v>
      </c>
    </row>
    <row r="2324" spans="9:16">
      <c r="I2324" s="54" t="s">
        <v>3157</v>
      </c>
      <c r="J2324" s="95">
        <f>J2316+L2318</f>
        <v>112</v>
      </c>
      <c r="K2324" s="97">
        <f>J2317+N2319</f>
        <v>2186</v>
      </c>
      <c r="L2324" s="97">
        <f>N2318</f>
        <v>0</v>
      </c>
      <c r="M2324" s="97">
        <f>L2319</f>
        <v>0</v>
      </c>
      <c r="N2324" s="58">
        <f>(J2324+K2324)/(SUM(J2324:M2324))</f>
        <v>1</v>
      </c>
      <c r="O2324" s="98">
        <f>J2324/(J2324+M2324)</f>
        <v>1</v>
      </c>
      <c r="P2324" s="59">
        <f>K2324/(K2324+L2324)</f>
        <v>1</v>
      </c>
    </row>
  </sheetData>
  <autoFilter ref="A1:H2299" xr:uid="{4F53CFB7-0B1E-4E29-911E-FF1A0D5787B0}"/>
  <mergeCells count="2">
    <mergeCell ref="I2308:K2308"/>
    <mergeCell ref="I2315:K2315"/>
  </mergeCells>
  <conditionalFormatting sqref="E1:E1048576">
    <cfRule type="cellIs" dxfId="101" priority="3" operator="equal">
      <formula>"Include"</formula>
    </cfRule>
  </conditionalFormatting>
  <conditionalFormatting sqref="F2:G2299">
    <cfRule type="cellIs" dxfId="100" priority="7" operator="equal">
      <formula>FALSE</formula>
    </cfRule>
  </conditionalFormatting>
  <conditionalFormatting sqref="H1:H21 H23:H758 H760:H1048576">
    <cfRule type="cellIs" dxfId="99" priority="5" operator="equal">
      <formula>"Exclude"</formula>
    </cfRule>
  </conditionalFormatting>
  <conditionalFormatting sqref="H1:H1048576">
    <cfRule type="cellIs" dxfId="98" priority="1" operator="equal">
      <formula>"Include"</formula>
    </cfRule>
  </conditionalFormatting>
  <conditionalFormatting sqref="L2322:P2322 K2324">
    <cfRule type="containsText" dxfId="97" priority="6" operator="containsText" text="Include">
      <formula>NOT(ISERROR(SEARCH("Include",K2322)))</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F8C2EA-275C-40F5-AE54-DE821F514E7A}">
  <sheetPr>
    <tabColor rgb="FF0070C0"/>
  </sheetPr>
  <dimension ref="A1:AI2325"/>
  <sheetViews>
    <sheetView zoomScale="115" zoomScaleNormal="115" workbookViewId="0">
      <pane xSplit="1" ySplit="1" topLeftCell="I2283" activePane="bottomRight" state="frozen"/>
      <selection pane="topRight" activeCell="B1" sqref="B1"/>
      <selection pane="bottomLeft" activeCell="A2" sqref="A2"/>
      <selection pane="bottomRight" activeCell="Q2" sqref="Q2:Q2300"/>
    </sheetView>
  </sheetViews>
  <sheetFormatPr defaultRowHeight="15"/>
  <cols>
    <col min="1" max="1" width="11" customWidth="1"/>
    <col min="3" max="3" width="14" customWidth="1"/>
    <col min="4" max="4" width="49" style="1" customWidth="1"/>
    <col min="5" max="5" width="56" style="1" customWidth="1"/>
    <col min="6" max="6" width="9.5703125" style="1" customWidth="1"/>
    <col min="7" max="7" width="8.85546875" style="1" customWidth="1"/>
    <col min="8" max="8" width="10.85546875" style="1" customWidth="1"/>
    <col min="9" max="9" width="14.42578125" style="31" customWidth="1"/>
    <col min="10" max="10" width="10.7109375" customWidth="1"/>
    <col min="11" max="11" width="35.7109375" style="1" customWidth="1"/>
    <col min="12" max="12" width="19.28515625" style="1" customWidth="1"/>
    <col min="13" max="13" width="12" style="35" customWidth="1"/>
    <col min="14" max="14" width="12.140625" customWidth="1"/>
    <col min="15" max="15" width="11.5703125" customWidth="1"/>
    <col min="16" max="19" width="11.7109375" customWidth="1"/>
    <col min="20" max="20" width="10.28515625" customWidth="1"/>
    <col min="21" max="21" width="14.140625" customWidth="1"/>
    <col min="22" max="22" width="15.28515625" customWidth="1"/>
    <col min="23" max="23" width="10.42578125" customWidth="1"/>
    <col min="24" max="24" width="11.5703125" customWidth="1"/>
    <col min="25" max="25" width="11.28515625" customWidth="1"/>
    <col min="26" max="26" width="18.28515625" customWidth="1"/>
    <col min="29" max="29" width="12.140625" customWidth="1"/>
    <col min="32" max="32" width="11.42578125" customWidth="1"/>
    <col min="33" max="33" width="11.85546875" customWidth="1"/>
    <col min="34" max="34" width="13.28515625" customWidth="1"/>
  </cols>
  <sheetData>
    <row r="1" spans="1:26" s="5" customFormat="1" ht="75">
      <c r="A1" s="5" t="s">
        <v>0</v>
      </c>
      <c r="B1" s="5" t="s">
        <v>2</v>
      </c>
      <c r="C1" s="5" t="s">
        <v>3</v>
      </c>
      <c r="D1" s="5" t="s">
        <v>4</v>
      </c>
      <c r="E1" s="5" t="s">
        <v>1</v>
      </c>
      <c r="F1" s="5" t="s">
        <v>2979</v>
      </c>
      <c r="G1" s="5" t="s">
        <v>2920</v>
      </c>
      <c r="H1" s="5" t="s">
        <v>2921</v>
      </c>
      <c r="I1" s="30" t="s">
        <v>2980</v>
      </c>
      <c r="J1" s="5" t="s">
        <v>0</v>
      </c>
      <c r="K1" s="5" t="s">
        <v>6</v>
      </c>
      <c r="L1" s="5" t="s">
        <v>7</v>
      </c>
      <c r="M1" s="46" t="s">
        <v>8</v>
      </c>
      <c r="N1" s="47" t="s">
        <v>9</v>
      </c>
      <c r="O1" s="47" t="s">
        <v>10</v>
      </c>
      <c r="P1" s="47" t="s">
        <v>11</v>
      </c>
      <c r="Q1" s="47" t="s">
        <v>3171</v>
      </c>
      <c r="R1" s="47" t="s">
        <v>3172</v>
      </c>
      <c r="S1" s="47" t="s">
        <v>3173</v>
      </c>
      <c r="T1" s="47" t="s">
        <v>3174</v>
      </c>
      <c r="U1" s="47" t="s">
        <v>13</v>
      </c>
      <c r="V1" s="5" t="s">
        <v>3175</v>
      </c>
      <c r="Z1" s="5" t="s">
        <v>3176</v>
      </c>
    </row>
    <row r="2" spans="1:26" ht="30">
      <c r="A2">
        <v>1</v>
      </c>
      <c r="C2">
        <v>1</v>
      </c>
      <c r="D2" s="1" t="s">
        <v>18</v>
      </c>
      <c r="E2" s="1" t="s">
        <v>16</v>
      </c>
      <c r="F2" s="1">
        <v>3</v>
      </c>
      <c r="G2" s="1">
        <v>4</v>
      </c>
      <c r="H2" s="1">
        <v>3</v>
      </c>
      <c r="I2" s="31" t="str">
        <f>IF(COUNTIF(F2:H2,5)=3,"CERTAINLY INCLUDED",IF(COUNTIF(F2:H2,5)&gt;0,"MAYBE","EXCLUDED"))</f>
        <v>EXCLUDED</v>
      </c>
      <c r="J2">
        <v>1</v>
      </c>
      <c r="M2" s="34" t="s">
        <v>901</v>
      </c>
      <c r="Q2" s="48" t="s">
        <v>901</v>
      </c>
      <c r="R2" s="1" t="str">
        <f>IF(AND(M2="Excluded", Q2="Excluded"), "Mutually Excluded", IF(AND(OR(M2="CERTAINLY INCLUDED", M2="INCLUDED", M2="MAYBE" ), OR(Q2="INCLUDED", Q2="MAYBE")), "MUTUALLY INCLUDED", IF(AND(M2="MAYBE", Q2="MAYBE"), "Mutually MAYBE", IF(AND(M2="Excluded", OR(Q2="INCLUDED", Q2="MAYBE")), "Hum1: No, Hum2: Yes", IF(AND(Q2="Excluded", OR(M2="INCLUDED", M2="CERTAINLY INCLUDED", M2="MAYBE")), "Hum1: Yes, Hum2: No", "Other Conflict")))))</f>
        <v>Mutually Excluded</v>
      </c>
      <c r="S2" s="1"/>
      <c r="V2" s="1" t="str">
        <f t="shared" ref="V2:V65" si="0">IF(AND(I2="Excluded", Q2="Excluded"), "Mutually Excluded", IF(AND(OR(I2="CERTAINLY INCLUDED", I2="INCLUDED", I2="MAYBE" ), OR(Q2="INCLUDED", Q2="MAYBE")), "MUTUALLY INCLUDED", IF(AND(I2="MAYBE", Q2="MAYBE"), "Mutually MAYBE", IF(AND(I2="Excluded", OR(Q2="INCLUDED", Q2="MAYBE")), "AI: No, Human: Yes", IF(AND(Q2="Excluded", OR(I2="INCLUDED", I2="CERTAINLY INCLUDED", I2="MAYBE")), "AI: Yes, Human: No", "Other Conflict")))))</f>
        <v>Mutually Excluded</v>
      </c>
      <c r="Z2" t="str">
        <f>IF(R2="Mutually Excluded","Exclude",IF(R2= "Mutually Included","Include",U2))</f>
        <v>Exclude</v>
      </c>
    </row>
    <row r="3" spans="1:26" ht="30" customHeight="1">
      <c r="A3">
        <v>2</v>
      </c>
      <c r="C3">
        <v>1</v>
      </c>
      <c r="D3" s="1" t="s">
        <v>21</v>
      </c>
      <c r="E3" s="1" t="s">
        <v>20</v>
      </c>
      <c r="F3" s="1">
        <v>1</v>
      </c>
      <c r="G3" s="1">
        <v>1</v>
      </c>
      <c r="H3" s="1">
        <v>1</v>
      </c>
      <c r="I3" s="31" t="str">
        <f t="shared" ref="I3:I66" si="1">IF(COUNTIF(F3:H3,5)=3,"CERTAINLY INCLUDED",IF(COUNTIF(F3:H3,5)&gt;0,"MAYBE","EXCLUDED"))</f>
        <v>EXCLUDED</v>
      </c>
      <c r="J3">
        <v>2</v>
      </c>
      <c r="M3" s="34" t="s">
        <v>901</v>
      </c>
      <c r="Q3" s="48" t="s">
        <v>901</v>
      </c>
      <c r="R3" s="1" t="str">
        <f t="shared" ref="R3:R66" si="2">IF(AND(M3="Excluded", Q3="Excluded"), "Mutually Excluded", IF(AND(OR(M3="CERTAINLY INCLUDED", M3="INCLUDED", M3="MAYBE" ), OR(Q3="INCLUDED", Q3="MAYBE")), "MUTUALLY INCLUDED", IF(AND(M3="MAYBE", Q3="MAYBE"), "Mutually MAYBE", IF(AND(M3="Excluded", OR(Q3="INCLUDED", Q3="MAYBE")), "Hum1: No, Hum2: Yes", IF(AND(Q3="Excluded", OR(M3="INCLUDED", M3="CERTAINLY INCLUDED", M3="MAYBE")), "Hum1: Yes, Hum2: No", "Other Conflict")))))</f>
        <v>Mutually Excluded</v>
      </c>
      <c r="S3" s="1"/>
      <c r="V3" s="1" t="str">
        <f t="shared" si="0"/>
        <v>Mutually Excluded</v>
      </c>
      <c r="Z3" t="str">
        <f t="shared" ref="Z3:Z66" si="3">IF(R3="Mutually Excluded","Exclude",IF(R3= "Mutually Included","Include",U3))</f>
        <v>Exclude</v>
      </c>
    </row>
    <row r="4" spans="1:26" ht="28.5" customHeight="1">
      <c r="A4">
        <v>3</v>
      </c>
      <c r="C4">
        <v>1</v>
      </c>
      <c r="D4" s="1" t="s">
        <v>22</v>
      </c>
      <c r="E4" s="1" t="s">
        <v>22</v>
      </c>
      <c r="F4" s="1">
        <v>5</v>
      </c>
      <c r="G4" s="1">
        <v>5</v>
      </c>
      <c r="H4" s="1">
        <v>5</v>
      </c>
      <c r="I4" s="31" t="str">
        <f t="shared" si="1"/>
        <v>CERTAINLY INCLUDED</v>
      </c>
      <c r="J4">
        <v>3</v>
      </c>
      <c r="M4" s="34" t="s">
        <v>1752</v>
      </c>
      <c r="Q4" s="48" t="s">
        <v>901</v>
      </c>
      <c r="R4" s="26" t="str">
        <f t="shared" si="2"/>
        <v>Hum1: Yes, Hum2: No</v>
      </c>
      <c r="S4" s="1"/>
      <c r="U4" t="s">
        <v>19</v>
      </c>
      <c r="V4" s="1" t="str">
        <f t="shared" si="0"/>
        <v>AI: Yes, Human: No</v>
      </c>
      <c r="Z4" t="str">
        <f t="shared" si="3"/>
        <v>Exclude</v>
      </c>
    </row>
    <row r="5" spans="1:26" ht="30">
      <c r="A5">
        <v>4</v>
      </c>
      <c r="C5">
        <v>2</v>
      </c>
      <c r="D5" s="1" t="s">
        <v>25</v>
      </c>
      <c r="E5" s="1" t="s">
        <v>24</v>
      </c>
      <c r="F5" s="1">
        <v>5</v>
      </c>
      <c r="G5" s="1">
        <v>5</v>
      </c>
      <c r="H5" s="1">
        <v>5</v>
      </c>
      <c r="I5" s="31" t="str">
        <f t="shared" si="1"/>
        <v>CERTAINLY INCLUDED</v>
      </c>
      <c r="J5">
        <v>4</v>
      </c>
      <c r="M5" s="34" t="s">
        <v>1752</v>
      </c>
      <c r="Q5" s="48" t="s">
        <v>901</v>
      </c>
      <c r="R5" s="1" t="str">
        <f t="shared" si="2"/>
        <v>Hum1: Yes, Hum2: No</v>
      </c>
      <c r="S5" s="1"/>
      <c r="U5" t="s">
        <v>23</v>
      </c>
      <c r="V5" s="1" t="str">
        <f t="shared" si="0"/>
        <v>AI: Yes, Human: No</v>
      </c>
      <c r="Z5" t="str">
        <f t="shared" si="3"/>
        <v>Include</v>
      </c>
    </row>
    <row r="6" spans="1:26" ht="30.75" customHeight="1">
      <c r="A6">
        <v>5</v>
      </c>
      <c r="C6">
        <v>2</v>
      </c>
      <c r="D6" s="1" t="s">
        <v>27</v>
      </c>
      <c r="E6" s="1" t="s">
        <v>26</v>
      </c>
      <c r="F6" s="1">
        <v>5</v>
      </c>
      <c r="G6" s="1">
        <v>5</v>
      </c>
      <c r="H6" s="1">
        <v>5</v>
      </c>
      <c r="I6" s="31" t="str">
        <f t="shared" si="1"/>
        <v>CERTAINLY INCLUDED</v>
      </c>
      <c r="J6">
        <v>5</v>
      </c>
      <c r="M6" s="34" t="s">
        <v>1752</v>
      </c>
      <c r="Q6" s="48" t="s">
        <v>1752</v>
      </c>
      <c r="R6" s="1" t="str">
        <f t="shared" si="2"/>
        <v>MUTUALLY INCLUDED</v>
      </c>
      <c r="S6" s="1"/>
      <c r="V6" s="1" t="str">
        <f t="shared" si="0"/>
        <v>MUTUALLY INCLUDED</v>
      </c>
      <c r="Z6" t="str">
        <f t="shared" si="3"/>
        <v>Include</v>
      </c>
    </row>
    <row r="7" spans="1:26" ht="45">
      <c r="A7">
        <v>6</v>
      </c>
      <c r="C7" t="s">
        <v>29</v>
      </c>
      <c r="D7" s="1" t="s">
        <v>28</v>
      </c>
      <c r="E7" s="1" t="s">
        <v>28</v>
      </c>
      <c r="F7" s="1">
        <v>3</v>
      </c>
      <c r="G7" s="1">
        <v>3</v>
      </c>
      <c r="H7" s="1">
        <v>3</v>
      </c>
      <c r="I7" s="31" t="str">
        <f t="shared" si="1"/>
        <v>EXCLUDED</v>
      </c>
      <c r="J7">
        <v>6</v>
      </c>
      <c r="M7" s="34" t="s">
        <v>901</v>
      </c>
      <c r="Q7" s="8" t="s">
        <v>901</v>
      </c>
      <c r="R7" s="1" t="str">
        <f t="shared" si="2"/>
        <v>Mutually Excluded</v>
      </c>
      <c r="S7" s="1"/>
      <c r="V7" s="1" t="str">
        <f t="shared" si="0"/>
        <v>Mutually Excluded</v>
      </c>
      <c r="Z7" t="str">
        <f t="shared" si="3"/>
        <v>Exclude</v>
      </c>
    </row>
    <row r="8" spans="1:26" ht="60">
      <c r="A8">
        <v>7</v>
      </c>
      <c r="C8">
        <v>3</v>
      </c>
      <c r="D8" s="1" t="s">
        <v>32</v>
      </c>
      <c r="E8" s="1" t="s">
        <v>31</v>
      </c>
      <c r="F8" s="1">
        <v>2</v>
      </c>
      <c r="G8" s="1">
        <v>3</v>
      </c>
      <c r="H8" s="1">
        <v>2</v>
      </c>
      <c r="I8" s="31" t="str">
        <f t="shared" si="1"/>
        <v>EXCLUDED</v>
      </c>
      <c r="J8">
        <v>7</v>
      </c>
      <c r="M8" s="34" t="s">
        <v>901</v>
      </c>
      <c r="Q8" s="8" t="s">
        <v>901</v>
      </c>
      <c r="R8" s="1" t="str">
        <f t="shared" si="2"/>
        <v>Mutually Excluded</v>
      </c>
      <c r="S8" s="1"/>
      <c r="V8" s="1" t="str">
        <f t="shared" si="0"/>
        <v>Mutually Excluded</v>
      </c>
      <c r="Z8" t="str">
        <f t="shared" si="3"/>
        <v>Exclude</v>
      </c>
    </row>
    <row r="9" spans="1:26" ht="45">
      <c r="A9">
        <v>8</v>
      </c>
      <c r="C9" t="s">
        <v>35</v>
      </c>
      <c r="D9" s="1" t="s">
        <v>36</v>
      </c>
      <c r="E9" s="1" t="s">
        <v>34</v>
      </c>
      <c r="F9" s="1">
        <v>2</v>
      </c>
      <c r="G9" s="1">
        <v>2</v>
      </c>
      <c r="H9" s="1">
        <v>3</v>
      </c>
      <c r="I9" s="31" t="str">
        <f t="shared" si="1"/>
        <v>EXCLUDED</v>
      </c>
      <c r="J9">
        <v>8</v>
      </c>
      <c r="M9" s="34" t="s">
        <v>901</v>
      </c>
      <c r="Q9" s="8" t="s">
        <v>901</v>
      </c>
      <c r="R9" s="1" t="str">
        <f t="shared" si="2"/>
        <v>Mutually Excluded</v>
      </c>
      <c r="S9" s="1"/>
      <c r="V9" s="1" t="str">
        <f t="shared" si="0"/>
        <v>Mutually Excluded</v>
      </c>
      <c r="Z9" t="str">
        <f t="shared" si="3"/>
        <v>Exclude</v>
      </c>
    </row>
    <row r="10" spans="1:26" ht="45">
      <c r="A10">
        <v>9</v>
      </c>
      <c r="C10">
        <v>4</v>
      </c>
      <c r="D10" s="1" t="s">
        <v>38</v>
      </c>
      <c r="E10" s="1" t="s">
        <v>37</v>
      </c>
      <c r="F10" s="1">
        <v>2</v>
      </c>
      <c r="G10" s="1">
        <v>2</v>
      </c>
      <c r="H10" s="1">
        <v>2</v>
      </c>
      <c r="I10" s="31" t="str">
        <f t="shared" si="1"/>
        <v>EXCLUDED</v>
      </c>
      <c r="J10">
        <v>9</v>
      </c>
      <c r="M10" s="34" t="s">
        <v>901</v>
      </c>
      <c r="Q10" s="8" t="s">
        <v>901</v>
      </c>
      <c r="R10" s="1" t="str">
        <f t="shared" si="2"/>
        <v>Mutually Excluded</v>
      </c>
      <c r="S10" s="1"/>
      <c r="V10" s="1" t="str">
        <f t="shared" si="0"/>
        <v>Mutually Excluded</v>
      </c>
      <c r="Z10" t="str">
        <f t="shared" si="3"/>
        <v>Exclude</v>
      </c>
    </row>
    <row r="11" spans="1:26" ht="30">
      <c r="A11">
        <v>10</v>
      </c>
      <c r="C11" t="s">
        <v>40</v>
      </c>
      <c r="D11" s="1" t="s">
        <v>41</v>
      </c>
      <c r="E11" s="1" t="s">
        <v>39</v>
      </c>
      <c r="F11" s="1">
        <v>2</v>
      </c>
      <c r="G11" s="1">
        <v>2</v>
      </c>
      <c r="H11" s="1">
        <v>2</v>
      </c>
      <c r="I11" s="31" t="str">
        <f t="shared" si="1"/>
        <v>EXCLUDED</v>
      </c>
      <c r="J11">
        <v>10</v>
      </c>
      <c r="M11" s="34" t="s">
        <v>901</v>
      </c>
      <c r="Q11" s="8" t="s">
        <v>901</v>
      </c>
      <c r="R11" s="1" t="str">
        <f t="shared" si="2"/>
        <v>Mutually Excluded</v>
      </c>
      <c r="S11" s="1"/>
      <c r="V11" s="1" t="str">
        <f t="shared" si="0"/>
        <v>Mutually Excluded</v>
      </c>
      <c r="Z11" t="str">
        <f t="shared" si="3"/>
        <v>Exclude</v>
      </c>
    </row>
    <row r="12" spans="1:26" ht="60">
      <c r="A12">
        <v>11</v>
      </c>
      <c r="C12">
        <v>5</v>
      </c>
      <c r="D12" s="1" t="s">
        <v>43</v>
      </c>
      <c r="E12" s="1" t="s">
        <v>42</v>
      </c>
      <c r="F12" s="1">
        <v>3</v>
      </c>
      <c r="G12" s="1">
        <v>2</v>
      </c>
      <c r="H12" s="1">
        <v>3</v>
      </c>
      <c r="I12" s="31" t="str">
        <f t="shared" si="1"/>
        <v>EXCLUDED</v>
      </c>
      <c r="J12">
        <v>11</v>
      </c>
      <c r="M12" s="34" t="s">
        <v>901</v>
      </c>
      <c r="Q12" s="8" t="s">
        <v>901</v>
      </c>
      <c r="R12" s="1" t="str">
        <f t="shared" si="2"/>
        <v>Mutually Excluded</v>
      </c>
      <c r="S12" s="1"/>
      <c r="V12" s="1" t="str">
        <f t="shared" si="0"/>
        <v>Mutually Excluded</v>
      </c>
      <c r="Z12" t="str">
        <f t="shared" si="3"/>
        <v>Exclude</v>
      </c>
    </row>
    <row r="13" spans="1:26" ht="45">
      <c r="A13">
        <v>12</v>
      </c>
      <c r="C13" t="s">
        <v>45</v>
      </c>
      <c r="D13" s="1" t="s">
        <v>46</v>
      </c>
      <c r="E13" s="1" t="s">
        <v>44</v>
      </c>
      <c r="F13" s="1">
        <v>5</v>
      </c>
      <c r="G13" s="1">
        <v>4</v>
      </c>
      <c r="H13" s="1">
        <v>5</v>
      </c>
      <c r="I13" s="31" t="str">
        <f t="shared" si="1"/>
        <v>MAYBE</v>
      </c>
      <c r="J13">
        <v>12</v>
      </c>
      <c r="M13" s="34" t="s">
        <v>901</v>
      </c>
      <c r="Q13" s="8" t="s">
        <v>901</v>
      </c>
      <c r="R13" s="1" t="str">
        <f t="shared" si="2"/>
        <v>Mutually Excluded</v>
      </c>
      <c r="S13" s="1"/>
      <c r="V13" s="1" t="str">
        <f t="shared" si="0"/>
        <v>AI: Yes, Human: No</v>
      </c>
      <c r="Z13" t="str">
        <f t="shared" si="3"/>
        <v>Exclude</v>
      </c>
    </row>
    <row r="14" spans="1:26" ht="45">
      <c r="A14">
        <v>13</v>
      </c>
      <c r="C14">
        <v>6</v>
      </c>
      <c r="D14" s="1" t="s">
        <v>49</v>
      </c>
      <c r="E14" s="1" t="s">
        <v>48</v>
      </c>
      <c r="F14" s="1">
        <v>4</v>
      </c>
      <c r="G14" s="1">
        <v>3</v>
      </c>
      <c r="H14" s="1">
        <v>3</v>
      </c>
      <c r="I14" s="31" t="str">
        <f t="shared" si="1"/>
        <v>EXCLUDED</v>
      </c>
      <c r="J14">
        <v>13</v>
      </c>
      <c r="M14" s="34" t="s">
        <v>1752</v>
      </c>
      <c r="Q14" s="8" t="s">
        <v>901</v>
      </c>
      <c r="R14" s="1" t="str">
        <f t="shared" si="2"/>
        <v>Hum1: Yes, Hum2: No</v>
      </c>
      <c r="S14" s="1"/>
      <c r="U14" t="s">
        <v>23</v>
      </c>
      <c r="V14" s="1" t="str">
        <f t="shared" si="0"/>
        <v>Mutually Excluded</v>
      </c>
      <c r="Z14" t="str">
        <f t="shared" si="3"/>
        <v>Include</v>
      </c>
    </row>
    <row r="15" spans="1:26" ht="30">
      <c r="A15">
        <v>14</v>
      </c>
      <c r="C15">
        <v>6</v>
      </c>
      <c r="D15" s="1" t="s">
        <v>51</v>
      </c>
      <c r="E15" s="1" t="s">
        <v>50</v>
      </c>
      <c r="F15" s="1">
        <v>1</v>
      </c>
      <c r="G15" s="1">
        <v>1</v>
      </c>
      <c r="H15" s="1">
        <v>1</v>
      </c>
      <c r="I15" s="31" t="str">
        <f t="shared" si="1"/>
        <v>EXCLUDED</v>
      </c>
      <c r="J15">
        <v>14</v>
      </c>
      <c r="M15" s="34" t="s">
        <v>901</v>
      </c>
      <c r="Q15" s="8" t="s">
        <v>901</v>
      </c>
      <c r="R15" s="1" t="str">
        <f t="shared" si="2"/>
        <v>Mutually Excluded</v>
      </c>
      <c r="S15" s="1"/>
      <c r="V15" s="1" t="str">
        <f t="shared" si="0"/>
        <v>Mutually Excluded</v>
      </c>
      <c r="Z15" t="str">
        <f t="shared" si="3"/>
        <v>Exclude</v>
      </c>
    </row>
    <row r="16" spans="1:26" ht="45">
      <c r="A16">
        <v>15</v>
      </c>
      <c r="C16" t="s">
        <v>53</v>
      </c>
      <c r="D16" s="1" t="s">
        <v>54</v>
      </c>
      <c r="E16" s="1" t="s">
        <v>52</v>
      </c>
      <c r="F16" s="1">
        <v>4</v>
      </c>
      <c r="G16" s="1">
        <v>3</v>
      </c>
      <c r="H16" s="1">
        <v>3</v>
      </c>
      <c r="I16" s="31" t="str">
        <f t="shared" si="1"/>
        <v>EXCLUDED</v>
      </c>
      <c r="J16">
        <v>15</v>
      </c>
      <c r="M16" s="34" t="s">
        <v>901</v>
      </c>
      <c r="Q16" s="8" t="s">
        <v>901</v>
      </c>
      <c r="R16" s="1" t="str">
        <f t="shared" si="2"/>
        <v>Mutually Excluded</v>
      </c>
      <c r="S16" s="1"/>
      <c r="V16" s="1" t="str">
        <f t="shared" si="0"/>
        <v>Mutually Excluded</v>
      </c>
      <c r="Z16" t="str">
        <f t="shared" si="3"/>
        <v>Exclude</v>
      </c>
    </row>
    <row r="17" spans="1:26" ht="30">
      <c r="A17">
        <v>16</v>
      </c>
      <c r="C17">
        <v>7</v>
      </c>
      <c r="D17" s="1" t="s">
        <v>56</v>
      </c>
      <c r="E17" s="1" t="s">
        <v>55</v>
      </c>
      <c r="F17" s="1">
        <v>2</v>
      </c>
      <c r="G17" s="1">
        <v>2</v>
      </c>
      <c r="H17" s="1">
        <v>2</v>
      </c>
      <c r="I17" s="31" t="str">
        <f t="shared" si="1"/>
        <v>EXCLUDED</v>
      </c>
      <c r="J17">
        <v>16</v>
      </c>
      <c r="M17" s="34" t="s">
        <v>901</v>
      </c>
      <c r="Q17" s="8" t="s">
        <v>901</v>
      </c>
      <c r="R17" s="1" t="str">
        <f t="shared" si="2"/>
        <v>Mutually Excluded</v>
      </c>
      <c r="S17" s="1"/>
      <c r="V17" s="1" t="str">
        <f t="shared" si="0"/>
        <v>Mutually Excluded</v>
      </c>
      <c r="Z17" t="str">
        <f t="shared" si="3"/>
        <v>Exclude</v>
      </c>
    </row>
    <row r="18" spans="1:26" ht="45">
      <c r="A18">
        <v>17</v>
      </c>
      <c r="C18" t="s">
        <v>58</v>
      </c>
      <c r="D18" s="1" t="s">
        <v>57</v>
      </c>
      <c r="E18" s="1" t="s">
        <v>57</v>
      </c>
      <c r="F18" s="1">
        <v>2</v>
      </c>
      <c r="G18" s="1">
        <v>2</v>
      </c>
      <c r="H18" s="1">
        <v>2</v>
      </c>
      <c r="I18" s="31" t="str">
        <f t="shared" si="1"/>
        <v>EXCLUDED</v>
      </c>
      <c r="J18">
        <v>17</v>
      </c>
      <c r="M18" s="34" t="s">
        <v>901</v>
      </c>
      <c r="Q18" s="8" t="s">
        <v>901</v>
      </c>
      <c r="R18" s="1" t="str">
        <f t="shared" si="2"/>
        <v>Mutually Excluded</v>
      </c>
      <c r="S18" s="1"/>
      <c r="V18" s="1" t="str">
        <f t="shared" si="0"/>
        <v>Mutually Excluded</v>
      </c>
      <c r="Z18" t="str">
        <f t="shared" si="3"/>
        <v>Exclude</v>
      </c>
    </row>
    <row r="19" spans="1:26" ht="30">
      <c r="A19">
        <v>18</v>
      </c>
      <c r="C19">
        <v>8</v>
      </c>
      <c r="D19" s="1" t="s">
        <v>60</v>
      </c>
      <c r="E19" s="1" t="s">
        <v>59</v>
      </c>
      <c r="F19" s="1">
        <v>2</v>
      </c>
      <c r="G19" s="1">
        <v>2</v>
      </c>
      <c r="H19" s="1">
        <v>2</v>
      </c>
      <c r="I19" s="31" t="str">
        <f t="shared" si="1"/>
        <v>EXCLUDED</v>
      </c>
      <c r="J19">
        <v>18</v>
      </c>
      <c r="M19" s="34" t="s">
        <v>901</v>
      </c>
      <c r="Q19" s="8" t="s">
        <v>901</v>
      </c>
      <c r="R19" s="1" t="str">
        <f t="shared" si="2"/>
        <v>Mutually Excluded</v>
      </c>
      <c r="S19" s="1"/>
      <c r="V19" s="1" t="str">
        <f t="shared" si="0"/>
        <v>Mutually Excluded</v>
      </c>
      <c r="Z19" t="str">
        <f t="shared" si="3"/>
        <v>Exclude</v>
      </c>
    </row>
    <row r="20" spans="1:26" ht="45">
      <c r="A20">
        <v>19</v>
      </c>
      <c r="C20" t="s">
        <v>62</v>
      </c>
      <c r="D20" s="1" t="s">
        <v>63</v>
      </c>
      <c r="E20" s="1" t="s">
        <v>61</v>
      </c>
      <c r="F20" s="1">
        <v>3</v>
      </c>
      <c r="G20" s="1">
        <v>4</v>
      </c>
      <c r="H20" s="1">
        <v>3</v>
      </c>
      <c r="I20" s="31" t="str">
        <f t="shared" si="1"/>
        <v>EXCLUDED</v>
      </c>
      <c r="J20">
        <v>19</v>
      </c>
      <c r="M20" s="34" t="s">
        <v>65</v>
      </c>
      <c r="Q20" s="8" t="s">
        <v>1752</v>
      </c>
      <c r="R20" s="1" t="str">
        <f t="shared" si="2"/>
        <v>MUTUALLY INCLUDED</v>
      </c>
      <c r="S20" s="1"/>
      <c r="T20" s="1"/>
      <c r="V20" s="1" t="str">
        <f t="shared" si="0"/>
        <v>AI: No, Human: Yes</v>
      </c>
      <c r="Z20" t="str">
        <f t="shared" si="3"/>
        <v>Include</v>
      </c>
    </row>
    <row r="21" spans="1:26" ht="30">
      <c r="A21">
        <v>20</v>
      </c>
      <c r="C21">
        <v>9</v>
      </c>
      <c r="D21" s="1" t="s">
        <v>67</v>
      </c>
      <c r="E21" s="1" t="s">
        <v>66</v>
      </c>
      <c r="F21" s="1">
        <v>3</v>
      </c>
      <c r="G21" s="1">
        <v>2</v>
      </c>
      <c r="H21" s="1">
        <v>2</v>
      </c>
      <c r="I21" s="31" t="str">
        <f t="shared" si="1"/>
        <v>EXCLUDED</v>
      </c>
      <c r="J21">
        <v>20</v>
      </c>
      <c r="M21" s="34" t="s">
        <v>901</v>
      </c>
      <c r="Q21" s="8" t="s">
        <v>901</v>
      </c>
      <c r="R21" s="1" t="str">
        <f t="shared" si="2"/>
        <v>Mutually Excluded</v>
      </c>
      <c r="S21" s="1"/>
      <c r="V21" s="1" t="str">
        <f t="shared" si="0"/>
        <v>Mutually Excluded</v>
      </c>
      <c r="Z21" t="str">
        <f t="shared" si="3"/>
        <v>Exclude</v>
      </c>
    </row>
    <row r="22" spans="1:26" ht="30">
      <c r="A22">
        <v>21</v>
      </c>
      <c r="C22">
        <v>9</v>
      </c>
      <c r="D22" s="1" t="s">
        <v>69</v>
      </c>
      <c r="E22" s="1" t="s">
        <v>68</v>
      </c>
      <c r="F22" s="1">
        <v>4</v>
      </c>
      <c r="G22" s="1">
        <v>4</v>
      </c>
      <c r="H22" s="1">
        <v>3</v>
      </c>
      <c r="I22" s="31" t="str">
        <f t="shared" si="1"/>
        <v>EXCLUDED</v>
      </c>
      <c r="J22">
        <v>21</v>
      </c>
      <c r="M22" s="34" t="s">
        <v>1752</v>
      </c>
      <c r="Q22" s="8" t="s">
        <v>1752</v>
      </c>
      <c r="R22" s="1" t="str">
        <f t="shared" si="2"/>
        <v>MUTUALLY INCLUDED</v>
      </c>
      <c r="S22" s="1"/>
      <c r="V22" s="1" t="str">
        <f t="shared" si="0"/>
        <v>AI: No, Human: Yes</v>
      </c>
      <c r="Z22" t="str">
        <f t="shared" si="3"/>
        <v>Include</v>
      </c>
    </row>
    <row r="23" spans="1:26" ht="30">
      <c r="A23">
        <v>22</v>
      </c>
      <c r="C23" t="s">
        <v>71</v>
      </c>
      <c r="D23" s="1" t="s">
        <v>72</v>
      </c>
      <c r="E23" s="1" t="s">
        <v>70</v>
      </c>
      <c r="F23" s="1">
        <v>1</v>
      </c>
      <c r="G23" s="1">
        <v>1</v>
      </c>
      <c r="H23" s="1">
        <v>1</v>
      </c>
      <c r="I23" s="31" t="str">
        <f t="shared" si="1"/>
        <v>EXCLUDED</v>
      </c>
      <c r="J23">
        <v>22</v>
      </c>
      <c r="M23" s="34" t="s">
        <v>901</v>
      </c>
      <c r="Q23" s="8" t="s">
        <v>901</v>
      </c>
      <c r="R23" s="1" t="str">
        <f t="shared" si="2"/>
        <v>Mutually Excluded</v>
      </c>
      <c r="S23" s="1"/>
      <c r="V23" s="1" t="str">
        <f t="shared" si="0"/>
        <v>Mutually Excluded</v>
      </c>
      <c r="Z23" t="str">
        <f t="shared" si="3"/>
        <v>Exclude</v>
      </c>
    </row>
    <row r="24" spans="1:26" ht="90">
      <c r="A24">
        <v>23</v>
      </c>
      <c r="C24" t="s">
        <v>74</v>
      </c>
      <c r="D24" s="1" t="s">
        <v>73</v>
      </c>
      <c r="E24" s="1" t="s">
        <v>73</v>
      </c>
      <c r="F24" s="1">
        <v>2</v>
      </c>
      <c r="G24" s="1">
        <v>2</v>
      </c>
      <c r="H24" s="1">
        <v>2</v>
      </c>
      <c r="I24" s="31" t="str">
        <f t="shared" si="1"/>
        <v>EXCLUDED</v>
      </c>
      <c r="J24">
        <v>23</v>
      </c>
      <c r="M24" s="34" t="s">
        <v>901</v>
      </c>
      <c r="Q24" s="8" t="s">
        <v>901</v>
      </c>
      <c r="R24" s="1" t="str">
        <f t="shared" si="2"/>
        <v>Mutually Excluded</v>
      </c>
      <c r="S24" s="1"/>
      <c r="V24" s="1" t="str">
        <f t="shared" si="0"/>
        <v>Mutually Excluded</v>
      </c>
      <c r="Z24" t="str">
        <f t="shared" si="3"/>
        <v>Exclude</v>
      </c>
    </row>
    <row r="25" spans="1:26" ht="45">
      <c r="A25">
        <v>24</v>
      </c>
      <c r="C25">
        <v>11</v>
      </c>
      <c r="D25" s="1" t="s">
        <v>76</v>
      </c>
      <c r="E25" s="1" t="s">
        <v>75</v>
      </c>
      <c r="F25" s="1">
        <v>2</v>
      </c>
      <c r="G25" s="1">
        <v>2</v>
      </c>
      <c r="H25" s="1">
        <v>2</v>
      </c>
      <c r="I25" s="31" t="str">
        <f t="shared" si="1"/>
        <v>EXCLUDED</v>
      </c>
      <c r="J25">
        <v>24</v>
      </c>
      <c r="M25" s="34" t="s">
        <v>901</v>
      </c>
      <c r="Q25" s="8" t="s">
        <v>901</v>
      </c>
      <c r="R25" s="1" t="str">
        <f t="shared" si="2"/>
        <v>Mutually Excluded</v>
      </c>
      <c r="S25" s="1"/>
      <c r="V25" s="1" t="str">
        <f t="shared" si="0"/>
        <v>Mutually Excluded</v>
      </c>
      <c r="Z25" t="str">
        <f t="shared" si="3"/>
        <v>Exclude</v>
      </c>
    </row>
    <row r="26" spans="1:26" ht="45">
      <c r="A26">
        <v>25</v>
      </c>
      <c r="C26">
        <v>12</v>
      </c>
      <c r="D26" s="1" t="s">
        <v>78</v>
      </c>
      <c r="E26" s="1" t="s">
        <v>77</v>
      </c>
      <c r="F26" s="1">
        <v>2</v>
      </c>
      <c r="G26" s="1">
        <v>2</v>
      </c>
      <c r="H26" s="1">
        <v>2</v>
      </c>
      <c r="I26" s="31" t="str">
        <f t="shared" si="1"/>
        <v>EXCLUDED</v>
      </c>
      <c r="J26">
        <v>25</v>
      </c>
      <c r="M26" s="34" t="s">
        <v>901</v>
      </c>
      <c r="Q26" s="8" t="s">
        <v>901</v>
      </c>
      <c r="R26" s="1" t="str">
        <f t="shared" si="2"/>
        <v>Mutually Excluded</v>
      </c>
      <c r="S26" s="1"/>
      <c r="V26" s="1" t="str">
        <f t="shared" si="0"/>
        <v>Mutually Excluded</v>
      </c>
      <c r="Z26" t="str">
        <f t="shared" si="3"/>
        <v>Exclude</v>
      </c>
    </row>
    <row r="27" spans="1:26" ht="45">
      <c r="A27">
        <v>26</v>
      </c>
      <c r="C27" t="s">
        <v>80</v>
      </c>
      <c r="D27" s="1" t="s">
        <v>81</v>
      </c>
      <c r="E27" s="1" t="s">
        <v>79</v>
      </c>
      <c r="F27" s="1">
        <v>5</v>
      </c>
      <c r="G27" s="1">
        <v>5</v>
      </c>
      <c r="H27" s="1">
        <v>5</v>
      </c>
      <c r="I27" s="31" t="str">
        <f t="shared" si="1"/>
        <v>CERTAINLY INCLUDED</v>
      </c>
      <c r="J27">
        <v>26</v>
      </c>
      <c r="M27" s="34" t="s">
        <v>65</v>
      </c>
      <c r="Q27" s="8" t="s">
        <v>1752</v>
      </c>
      <c r="R27" s="1" t="str">
        <f t="shared" si="2"/>
        <v>MUTUALLY INCLUDED</v>
      </c>
      <c r="S27" s="1"/>
      <c r="V27" s="1" t="str">
        <f t="shared" si="0"/>
        <v>MUTUALLY INCLUDED</v>
      </c>
      <c r="Z27" t="str">
        <f t="shared" si="3"/>
        <v>Include</v>
      </c>
    </row>
    <row r="28" spans="1:26" ht="30">
      <c r="A28">
        <v>27</v>
      </c>
      <c r="C28">
        <v>13</v>
      </c>
      <c r="D28" s="1" t="s">
        <v>83</v>
      </c>
      <c r="E28" s="1" t="s">
        <v>82</v>
      </c>
      <c r="F28" s="1">
        <v>1</v>
      </c>
      <c r="G28" s="1">
        <v>1</v>
      </c>
      <c r="H28" s="1">
        <v>1</v>
      </c>
      <c r="I28" s="31" t="str">
        <f t="shared" si="1"/>
        <v>EXCLUDED</v>
      </c>
      <c r="J28">
        <v>27</v>
      </c>
      <c r="M28" s="34" t="s">
        <v>901</v>
      </c>
      <c r="Q28" s="8" t="s">
        <v>901</v>
      </c>
      <c r="R28" s="1" t="str">
        <f t="shared" si="2"/>
        <v>Mutually Excluded</v>
      </c>
      <c r="S28" s="1"/>
      <c r="V28" s="1" t="str">
        <f t="shared" si="0"/>
        <v>Mutually Excluded</v>
      </c>
      <c r="Z28" t="str">
        <f t="shared" si="3"/>
        <v>Exclude</v>
      </c>
    </row>
    <row r="29" spans="1:26" ht="60">
      <c r="A29">
        <v>28</v>
      </c>
      <c r="C29">
        <v>13</v>
      </c>
      <c r="D29" s="1" t="s">
        <v>85</v>
      </c>
      <c r="E29" s="1" t="s">
        <v>84</v>
      </c>
      <c r="F29" s="1">
        <v>1</v>
      </c>
      <c r="G29" s="1">
        <v>1</v>
      </c>
      <c r="H29" s="1">
        <v>1</v>
      </c>
      <c r="I29" s="31" t="str">
        <f t="shared" si="1"/>
        <v>EXCLUDED</v>
      </c>
      <c r="J29">
        <v>28</v>
      </c>
      <c r="M29" s="34" t="s">
        <v>901</v>
      </c>
      <c r="Q29" s="8" t="s">
        <v>901</v>
      </c>
      <c r="R29" s="1" t="str">
        <f t="shared" si="2"/>
        <v>Mutually Excluded</v>
      </c>
      <c r="S29" s="1"/>
      <c r="V29" s="1" t="str">
        <f t="shared" si="0"/>
        <v>Mutually Excluded</v>
      </c>
      <c r="Z29" t="str">
        <f t="shared" si="3"/>
        <v>Exclude</v>
      </c>
    </row>
    <row r="30" spans="1:26" ht="30">
      <c r="A30">
        <v>29</v>
      </c>
      <c r="C30">
        <v>14</v>
      </c>
      <c r="D30" s="1" t="s">
        <v>87</v>
      </c>
      <c r="E30" s="1" t="s">
        <v>86</v>
      </c>
      <c r="F30" s="1">
        <v>4</v>
      </c>
      <c r="G30" s="1">
        <v>3</v>
      </c>
      <c r="H30" s="1">
        <v>4</v>
      </c>
      <c r="I30" s="31" t="str">
        <f t="shared" si="1"/>
        <v>EXCLUDED</v>
      </c>
      <c r="J30">
        <v>29</v>
      </c>
      <c r="M30" s="34" t="s">
        <v>901</v>
      </c>
      <c r="Q30" s="8" t="s">
        <v>901</v>
      </c>
      <c r="R30" s="1" t="str">
        <f t="shared" si="2"/>
        <v>Mutually Excluded</v>
      </c>
      <c r="S30" s="1"/>
      <c r="V30" s="1" t="str">
        <f t="shared" si="0"/>
        <v>Mutually Excluded</v>
      </c>
      <c r="Z30" t="str">
        <f t="shared" si="3"/>
        <v>Exclude</v>
      </c>
    </row>
    <row r="31" spans="1:26" ht="60">
      <c r="A31">
        <v>30</v>
      </c>
      <c r="C31">
        <v>14</v>
      </c>
      <c r="D31" s="1" t="s">
        <v>90</v>
      </c>
      <c r="E31" s="1" t="s">
        <v>89</v>
      </c>
      <c r="F31" s="1">
        <v>1</v>
      </c>
      <c r="G31" s="1">
        <v>1</v>
      </c>
      <c r="H31" s="1">
        <v>1</v>
      </c>
      <c r="I31" s="31" t="str">
        <f t="shared" si="1"/>
        <v>EXCLUDED</v>
      </c>
      <c r="J31">
        <v>30</v>
      </c>
      <c r="M31" s="34" t="s">
        <v>901</v>
      </c>
      <c r="Q31" s="8" t="s">
        <v>901</v>
      </c>
      <c r="R31" s="1" t="str">
        <f t="shared" si="2"/>
        <v>Mutually Excluded</v>
      </c>
      <c r="S31" s="1"/>
      <c r="V31" s="1" t="str">
        <f t="shared" si="0"/>
        <v>Mutually Excluded</v>
      </c>
      <c r="Z31" t="str">
        <f t="shared" si="3"/>
        <v>Exclude</v>
      </c>
    </row>
    <row r="32" spans="1:26" ht="45">
      <c r="A32">
        <v>31</v>
      </c>
      <c r="C32">
        <v>15</v>
      </c>
      <c r="D32" s="1" t="s">
        <v>92</v>
      </c>
      <c r="E32" s="1" t="s">
        <v>91</v>
      </c>
      <c r="F32" s="1">
        <v>5</v>
      </c>
      <c r="G32" s="1">
        <v>5</v>
      </c>
      <c r="H32" s="1">
        <v>5</v>
      </c>
      <c r="I32" s="31" t="str">
        <f t="shared" si="1"/>
        <v>CERTAINLY INCLUDED</v>
      </c>
      <c r="J32">
        <v>31</v>
      </c>
      <c r="M32" s="34" t="s">
        <v>1752</v>
      </c>
      <c r="Q32" s="8" t="s">
        <v>901</v>
      </c>
      <c r="R32" s="1" t="str">
        <f t="shared" si="2"/>
        <v>Hum1: Yes, Hum2: No</v>
      </c>
      <c r="S32" s="1"/>
      <c r="T32" t="s">
        <v>3012</v>
      </c>
      <c r="U32" t="s">
        <v>19</v>
      </c>
      <c r="V32" s="1" t="str">
        <f t="shared" si="0"/>
        <v>AI: Yes, Human: No</v>
      </c>
      <c r="Z32" t="str">
        <f t="shared" si="3"/>
        <v>Exclude</v>
      </c>
    </row>
    <row r="33" spans="1:26" ht="60">
      <c r="A33">
        <v>32</v>
      </c>
      <c r="C33">
        <v>15</v>
      </c>
      <c r="D33" s="1" t="s">
        <v>94</v>
      </c>
      <c r="E33" s="1" t="s">
        <v>93</v>
      </c>
      <c r="F33" s="1">
        <v>1</v>
      </c>
      <c r="G33" s="1">
        <v>1</v>
      </c>
      <c r="H33" s="1">
        <v>1</v>
      </c>
      <c r="I33" s="31" t="str">
        <f t="shared" si="1"/>
        <v>EXCLUDED</v>
      </c>
      <c r="J33">
        <v>32</v>
      </c>
      <c r="M33" s="34" t="s">
        <v>901</v>
      </c>
      <c r="Q33" s="8" t="s">
        <v>901</v>
      </c>
      <c r="R33" s="1" t="str">
        <f t="shared" si="2"/>
        <v>Mutually Excluded</v>
      </c>
      <c r="S33" s="1"/>
      <c r="V33" s="1" t="str">
        <f t="shared" si="0"/>
        <v>Mutually Excluded</v>
      </c>
      <c r="Z33" t="str">
        <f t="shared" si="3"/>
        <v>Exclude</v>
      </c>
    </row>
    <row r="34" spans="1:26" ht="45">
      <c r="A34">
        <v>33</v>
      </c>
      <c r="C34">
        <v>15</v>
      </c>
      <c r="D34" s="1" t="s">
        <v>95</v>
      </c>
      <c r="E34" s="1" t="s">
        <v>95</v>
      </c>
      <c r="F34" s="1">
        <v>2</v>
      </c>
      <c r="G34" s="1">
        <v>2</v>
      </c>
      <c r="H34" s="1">
        <v>2</v>
      </c>
      <c r="I34" s="31" t="str">
        <f t="shared" si="1"/>
        <v>EXCLUDED</v>
      </c>
      <c r="J34">
        <v>33</v>
      </c>
      <c r="M34" s="34" t="s">
        <v>901</v>
      </c>
      <c r="Q34" s="8" t="s">
        <v>901</v>
      </c>
      <c r="R34" s="1" t="str">
        <f t="shared" si="2"/>
        <v>Mutually Excluded</v>
      </c>
      <c r="S34" s="1"/>
      <c r="V34" s="1" t="str">
        <f t="shared" si="0"/>
        <v>Mutually Excluded</v>
      </c>
      <c r="Z34" t="str">
        <f t="shared" si="3"/>
        <v>Exclude</v>
      </c>
    </row>
    <row r="35" spans="1:26" ht="60">
      <c r="A35">
        <v>34</v>
      </c>
      <c r="C35">
        <v>16</v>
      </c>
      <c r="D35" s="1" t="s">
        <v>97</v>
      </c>
      <c r="E35" s="1" t="s">
        <v>96</v>
      </c>
      <c r="F35" s="1">
        <v>1</v>
      </c>
      <c r="G35" s="1">
        <v>1</v>
      </c>
      <c r="H35" s="1">
        <v>1</v>
      </c>
      <c r="I35" s="31" t="str">
        <f t="shared" si="1"/>
        <v>EXCLUDED</v>
      </c>
      <c r="J35">
        <v>34</v>
      </c>
      <c r="M35" s="34" t="s">
        <v>901</v>
      </c>
      <c r="Q35" s="8" t="s">
        <v>901</v>
      </c>
      <c r="R35" s="1" t="str">
        <f t="shared" si="2"/>
        <v>Mutually Excluded</v>
      </c>
      <c r="S35" s="1"/>
      <c r="V35" s="1" t="str">
        <f t="shared" si="0"/>
        <v>Mutually Excluded</v>
      </c>
      <c r="Z35" t="str">
        <f t="shared" si="3"/>
        <v>Exclude</v>
      </c>
    </row>
    <row r="36" spans="1:26" ht="45">
      <c r="A36">
        <v>35</v>
      </c>
      <c r="C36" t="s">
        <v>99</v>
      </c>
      <c r="D36" s="1" t="s">
        <v>100</v>
      </c>
      <c r="E36" s="1" t="s">
        <v>98</v>
      </c>
      <c r="F36" s="1">
        <v>5</v>
      </c>
      <c r="G36" s="1">
        <v>5</v>
      </c>
      <c r="H36" s="1">
        <v>5</v>
      </c>
      <c r="I36" s="31" t="str">
        <f t="shared" si="1"/>
        <v>CERTAINLY INCLUDED</v>
      </c>
      <c r="J36">
        <v>35</v>
      </c>
      <c r="M36" s="34" t="s">
        <v>901</v>
      </c>
      <c r="Q36" s="8" t="s">
        <v>901</v>
      </c>
      <c r="R36" s="1" t="str">
        <f t="shared" si="2"/>
        <v>Mutually Excluded</v>
      </c>
      <c r="S36" s="1"/>
      <c r="T36" s="1"/>
      <c r="V36" s="1" t="str">
        <f t="shared" si="0"/>
        <v>AI: Yes, Human: No</v>
      </c>
      <c r="Z36" t="str">
        <f t="shared" si="3"/>
        <v>Exclude</v>
      </c>
    </row>
    <row r="37" spans="1:26" ht="45">
      <c r="A37">
        <v>36</v>
      </c>
      <c r="C37">
        <v>17</v>
      </c>
      <c r="D37" s="1" t="s">
        <v>103</v>
      </c>
      <c r="E37" s="1" t="s">
        <v>102</v>
      </c>
      <c r="F37" s="1">
        <v>4</v>
      </c>
      <c r="G37" s="1">
        <v>4</v>
      </c>
      <c r="H37" s="1">
        <v>4</v>
      </c>
      <c r="I37" s="31" t="str">
        <f t="shared" si="1"/>
        <v>EXCLUDED</v>
      </c>
      <c r="J37">
        <v>36</v>
      </c>
      <c r="M37" s="34" t="s">
        <v>104</v>
      </c>
      <c r="Q37" s="8" t="s">
        <v>901</v>
      </c>
      <c r="R37" s="1" t="str">
        <f t="shared" si="2"/>
        <v>Hum1: Yes, Hum2: No</v>
      </c>
      <c r="S37" s="1"/>
      <c r="T37" s="1"/>
      <c r="U37" t="s">
        <v>19</v>
      </c>
      <c r="V37" s="1" t="str">
        <f t="shared" si="0"/>
        <v>Mutually Excluded</v>
      </c>
      <c r="Z37" t="str">
        <f t="shared" si="3"/>
        <v>Exclude</v>
      </c>
    </row>
    <row r="38" spans="1:26" ht="45">
      <c r="A38">
        <v>37</v>
      </c>
      <c r="C38">
        <v>17</v>
      </c>
      <c r="D38" s="1" t="s">
        <v>106</v>
      </c>
      <c r="E38" s="1" t="s">
        <v>105</v>
      </c>
      <c r="F38" s="1">
        <v>2</v>
      </c>
      <c r="G38" s="1">
        <v>3</v>
      </c>
      <c r="H38" s="1">
        <v>2</v>
      </c>
      <c r="I38" s="31" t="str">
        <f t="shared" si="1"/>
        <v>EXCLUDED</v>
      </c>
      <c r="J38">
        <v>37</v>
      </c>
      <c r="M38" s="34" t="s">
        <v>901</v>
      </c>
      <c r="Q38" s="8" t="s">
        <v>901</v>
      </c>
      <c r="R38" s="1" t="str">
        <f t="shared" si="2"/>
        <v>Mutually Excluded</v>
      </c>
      <c r="S38" s="1"/>
      <c r="V38" s="1" t="str">
        <f t="shared" si="0"/>
        <v>Mutually Excluded</v>
      </c>
      <c r="Z38" t="str">
        <f t="shared" si="3"/>
        <v>Exclude</v>
      </c>
    </row>
    <row r="39" spans="1:26" ht="30">
      <c r="A39">
        <v>38</v>
      </c>
      <c r="C39">
        <v>18</v>
      </c>
      <c r="D39" s="1" t="s">
        <v>108</v>
      </c>
      <c r="E39" s="1" t="s">
        <v>107</v>
      </c>
      <c r="F39" s="1">
        <v>4</v>
      </c>
      <c r="G39" s="1">
        <v>4</v>
      </c>
      <c r="H39" s="1">
        <v>3</v>
      </c>
      <c r="I39" s="31" t="str">
        <f t="shared" si="1"/>
        <v>EXCLUDED</v>
      </c>
      <c r="J39">
        <v>38</v>
      </c>
      <c r="M39" s="34" t="s">
        <v>901</v>
      </c>
      <c r="Q39" s="8" t="s">
        <v>901</v>
      </c>
      <c r="R39" s="1" t="str">
        <f t="shared" si="2"/>
        <v>Mutually Excluded</v>
      </c>
      <c r="S39" s="1"/>
      <c r="V39" s="1" t="str">
        <f t="shared" si="0"/>
        <v>Mutually Excluded</v>
      </c>
      <c r="Z39" t="str">
        <f t="shared" si="3"/>
        <v>Exclude</v>
      </c>
    </row>
    <row r="40" spans="1:26" ht="45">
      <c r="A40">
        <v>39</v>
      </c>
      <c r="C40">
        <v>18</v>
      </c>
      <c r="D40" s="1" t="s">
        <v>110</v>
      </c>
      <c r="E40" s="1" t="s">
        <v>109</v>
      </c>
      <c r="F40" s="1">
        <v>5</v>
      </c>
      <c r="G40" s="1">
        <v>5</v>
      </c>
      <c r="H40" s="1">
        <v>5</v>
      </c>
      <c r="I40" s="31" t="str">
        <f t="shared" si="1"/>
        <v>CERTAINLY INCLUDED</v>
      </c>
      <c r="J40">
        <v>39</v>
      </c>
      <c r="M40" s="34" t="s">
        <v>901</v>
      </c>
      <c r="Q40" s="8" t="s">
        <v>901</v>
      </c>
      <c r="R40" s="1" t="str">
        <f t="shared" si="2"/>
        <v>Mutually Excluded</v>
      </c>
      <c r="S40" s="1"/>
      <c r="T40" s="1"/>
      <c r="V40" s="1" t="str">
        <f t="shared" si="0"/>
        <v>AI: Yes, Human: No</v>
      </c>
      <c r="Z40" t="str">
        <f t="shared" si="3"/>
        <v>Exclude</v>
      </c>
    </row>
    <row r="41" spans="1:26" ht="60">
      <c r="A41">
        <v>40</v>
      </c>
      <c r="C41" t="s">
        <v>113</v>
      </c>
      <c r="D41" s="1" t="s">
        <v>114</v>
      </c>
      <c r="E41" s="1" t="s">
        <v>112</v>
      </c>
      <c r="F41" s="1">
        <v>4</v>
      </c>
      <c r="G41" s="1">
        <v>3</v>
      </c>
      <c r="H41" s="1">
        <v>4</v>
      </c>
      <c r="I41" s="31" t="str">
        <f t="shared" si="1"/>
        <v>EXCLUDED</v>
      </c>
      <c r="J41">
        <v>40</v>
      </c>
      <c r="M41" s="34" t="s">
        <v>1752</v>
      </c>
      <c r="Q41" s="8" t="s">
        <v>901</v>
      </c>
      <c r="R41" s="1" t="str">
        <f t="shared" si="2"/>
        <v>Hum1: Yes, Hum2: No</v>
      </c>
      <c r="S41" s="1"/>
      <c r="T41" s="1"/>
      <c r="U41" t="s">
        <v>23</v>
      </c>
      <c r="V41" s="1" t="str">
        <f t="shared" si="0"/>
        <v>Mutually Excluded</v>
      </c>
      <c r="Z41" t="str">
        <f t="shared" si="3"/>
        <v>Include</v>
      </c>
    </row>
    <row r="42" spans="1:26" ht="30">
      <c r="A42">
        <v>41</v>
      </c>
      <c r="C42">
        <v>19</v>
      </c>
      <c r="D42" s="1" t="s">
        <v>116</v>
      </c>
      <c r="E42" s="1" t="s">
        <v>115</v>
      </c>
      <c r="F42" s="1">
        <v>2</v>
      </c>
      <c r="G42" s="1">
        <v>2</v>
      </c>
      <c r="H42" s="1">
        <v>2</v>
      </c>
      <c r="I42" s="31" t="str">
        <f t="shared" si="1"/>
        <v>EXCLUDED</v>
      </c>
      <c r="J42">
        <v>41</v>
      </c>
      <c r="M42" s="34" t="s">
        <v>65</v>
      </c>
      <c r="Q42" s="8" t="s">
        <v>901</v>
      </c>
      <c r="R42" s="1" t="str">
        <f t="shared" si="2"/>
        <v>Hum1: Yes, Hum2: No</v>
      </c>
      <c r="S42" s="1"/>
      <c r="T42" s="1" t="s">
        <v>3012</v>
      </c>
      <c r="U42" t="s">
        <v>19</v>
      </c>
      <c r="V42" s="1" t="str">
        <f t="shared" si="0"/>
        <v>Mutually Excluded</v>
      </c>
      <c r="Z42" t="str">
        <f t="shared" si="3"/>
        <v>Exclude</v>
      </c>
    </row>
    <row r="43" spans="1:26" ht="45">
      <c r="A43">
        <v>42</v>
      </c>
      <c r="C43" t="s">
        <v>118</v>
      </c>
      <c r="D43" s="1" t="s">
        <v>119</v>
      </c>
      <c r="E43" s="1" t="s">
        <v>117</v>
      </c>
      <c r="F43" s="1">
        <v>3</v>
      </c>
      <c r="G43" s="1">
        <v>3</v>
      </c>
      <c r="H43" s="1">
        <v>3</v>
      </c>
      <c r="I43" s="31" t="str">
        <f t="shared" si="1"/>
        <v>EXCLUDED</v>
      </c>
      <c r="J43">
        <v>42</v>
      </c>
      <c r="M43" s="34" t="s">
        <v>65</v>
      </c>
      <c r="Q43" s="8" t="s">
        <v>901</v>
      </c>
      <c r="R43" s="1" t="str">
        <f t="shared" si="2"/>
        <v>Hum1: Yes, Hum2: No</v>
      </c>
      <c r="S43" s="1"/>
      <c r="T43" s="1" t="s">
        <v>3012</v>
      </c>
      <c r="U43" t="s">
        <v>19</v>
      </c>
      <c r="V43" s="1" t="str">
        <f t="shared" si="0"/>
        <v>Mutually Excluded</v>
      </c>
      <c r="Z43" t="str">
        <f t="shared" si="3"/>
        <v>Exclude</v>
      </c>
    </row>
    <row r="44" spans="1:26" ht="30">
      <c r="A44">
        <v>43</v>
      </c>
      <c r="C44">
        <v>21</v>
      </c>
      <c r="D44" s="1" t="s">
        <v>121</v>
      </c>
      <c r="E44" s="1" t="s">
        <v>120</v>
      </c>
      <c r="F44" s="1">
        <v>3</v>
      </c>
      <c r="G44" s="1">
        <v>2</v>
      </c>
      <c r="H44" s="1">
        <v>2</v>
      </c>
      <c r="I44" s="31" t="str">
        <f t="shared" si="1"/>
        <v>EXCLUDED</v>
      </c>
      <c r="J44">
        <v>43</v>
      </c>
      <c r="M44" s="34" t="s">
        <v>901</v>
      </c>
      <c r="Q44" s="8" t="s">
        <v>901</v>
      </c>
      <c r="R44" s="1" t="str">
        <f t="shared" si="2"/>
        <v>Mutually Excluded</v>
      </c>
      <c r="S44" s="1"/>
      <c r="V44" s="1" t="str">
        <f t="shared" si="0"/>
        <v>Mutually Excluded</v>
      </c>
      <c r="Z44" t="str">
        <f t="shared" si="3"/>
        <v>Exclude</v>
      </c>
    </row>
    <row r="45" spans="1:26" ht="60">
      <c r="A45">
        <v>44</v>
      </c>
      <c r="C45">
        <v>21</v>
      </c>
      <c r="D45" s="1" t="s">
        <v>123</v>
      </c>
      <c r="E45" s="1" t="s">
        <v>122</v>
      </c>
      <c r="F45" s="1">
        <v>3</v>
      </c>
      <c r="G45" s="1">
        <v>2</v>
      </c>
      <c r="H45" s="1">
        <v>2</v>
      </c>
      <c r="I45" s="31" t="str">
        <f t="shared" si="1"/>
        <v>EXCLUDED</v>
      </c>
      <c r="J45">
        <v>44</v>
      </c>
      <c r="M45" s="34" t="s">
        <v>901</v>
      </c>
      <c r="Q45" s="8" t="s">
        <v>901</v>
      </c>
      <c r="R45" s="1" t="str">
        <f t="shared" si="2"/>
        <v>Mutually Excluded</v>
      </c>
      <c r="S45" s="1"/>
      <c r="V45" s="1" t="str">
        <f t="shared" si="0"/>
        <v>Mutually Excluded</v>
      </c>
      <c r="Z45" t="str">
        <f t="shared" si="3"/>
        <v>Exclude</v>
      </c>
    </row>
    <row r="46" spans="1:26" ht="45">
      <c r="A46">
        <v>45</v>
      </c>
      <c r="C46">
        <v>22</v>
      </c>
      <c r="D46" s="1" t="s">
        <v>125</v>
      </c>
      <c r="E46" s="1" t="s">
        <v>124</v>
      </c>
      <c r="F46" s="1">
        <v>4</v>
      </c>
      <c r="G46" s="1">
        <v>3</v>
      </c>
      <c r="H46" s="1">
        <v>3</v>
      </c>
      <c r="I46" s="31" t="str">
        <f t="shared" si="1"/>
        <v>EXCLUDED</v>
      </c>
      <c r="J46">
        <v>45</v>
      </c>
      <c r="M46" s="34" t="s">
        <v>901</v>
      </c>
      <c r="Q46" s="8" t="s">
        <v>901</v>
      </c>
      <c r="R46" s="1" t="str">
        <f t="shared" si="2"/>
        <v>Mutually Excluded</v>
      </c>
      <c r="S46" s="1"/>
      <c r="V46" s="1" t="str">
        <f t="shared" si="0"/>
        <v>Mutually Excluded</v>
      </c>
      <c r="Z46" t="str">
        <f t="shared" si="3"/>
        <v>Exclude</v>
      </c>
    </row>
    <row r="47" spans="1:26" ht="30">
      <c r="A47">
        <v>46</v>
      </c>
      <c r="C47">
        <v>22</v>
      </c>
      <c r="D47" s="1" t="s">
        <v>127</v>
      </c>
      <c r="E47" s="1" t="s">
        <v>126</v>
      </c>
      <c r="F47" s="1">
        <v>1</v>
      </c>
      <c r="G47" s="1">
        <v>1</v>
      </c>
      <c r="H47" s="1">
        <v>1</v>
      </c>
      <c r="I47" s="31" t="str">
        <f t="shared" si="1"/>
        <v>EXCLUDED</v>
      </c>
      <c r="J47">
        <v>46</v>
      </c>
      <c r="M47" s="34" t="s">
        <v>901</v>
      </c>
      <c r="Q47" s="8" t="s">
        <v>901</v>
      </c>
      <c r="R47" s="1" t="str">
        <f t="shared" si="2"/>
        <v>Mutually Excluded</v>
      </c>
      <c r="S47" s="1"/>
      <c r="V47" s="1" t="str">
        <f t="shared" si="0"/>
        <v>Mutually Excluded</v>
      </c>
      <c r="Z47" t="str">
        <f t="shared" si="3"/>
        <v>Exclude</v>
      </c>
    </row>
    <row r="48" spans="1:26" ht="45">
      <c r="A48">
        <v>47</v>
      </c>
      <c r="C48" t="s">
        <v>129</v>
      </c>
      <c r="D48" s="1" t="s">
        <v>130</v>
      </c>
      <c r="E48" s="1" t="s">
        <v>128</v>
      </c>
      <c r="F48" s="1">
        <v>3</v>
      </c>
      <c r="G48" s="1">
        <v>4</v>
      </c>
      <c r="H48" s="1">
        <v>3</v>
      </c>
      <c r="I48" s="31" t="str">
        <f t="shared" si="1"/>
        <v>EXCLUDED</v>
      </c>
      <c r="J48">
        <v>47</v>
      </c>
      <c r="M48" s="34" t="s">
        <v>901</v>
      </c>
      <c r="Q48" s="8" t="s">
        <v>901</v>
      </c>
      <c r="R48" s="1" t="str">
        <f t="shared" si="2"/>
        <v>Mutually Excluded</v>
      </c>
      <c r="S48" s="1"/>
      <c r="V48" s="1" t="str">
        <f t="shared" si="0"/>
        <v>Mutually Excluded</v>
      </c>
      <c r="Z48" t="str">
        <f t="shared" si="3"/>
        <v>Exclude</v>
      </c>
    </row>
    <row r="49" spans="1:26" ht="45">
      <c r="A49">
        <v>48</v>
      </c>
      <c r="C49">
        <v>23</v>
      </c>
      <c r="D49" s="1" t="s">
        <v>133</v>
      </c>
      <c r="E49" s="1" t="s">
        <v>132</v>
      </c>
      <c r="F49" s="1">
        <v>2</v>
      </c>
      <c r="G49" s="1">
        <v>2</v>
      </c>
      <c r="H49" s="1">
        <v>2</v>
      </c>
      <c r="I49" s="31" t="str">
        <f t="shared" si="1"/>
        <v>EXCLUDED</v>
      </c>
      <c r="J49">
        <v>48</v>
      </c>
      <c r="M49" s="34" t="s">
        <v>1752</v>
      </c>
      <c r="Q49" s="8" t="s">
        <v>1752</v>
      </c>
      <c r="R49" s="1" t="str">
        <f t="shared" si="2"/>
        <v>MUTUALLY INCLUDED</v>
      </c>
      <c r="S49" s="1"/>
      <c r="T49" s="1"/>
      <c r="V49" s="1" t="str">
        <f t="shared" si="0"/>
        <v>AI: No, Human: Yes</v>
      </c>
      <c r="Z49" t="str">
        <f t="shared" si="3"/>
        <v>Include</v>
      </c>
    </row>
    <row r="50" spans="1:26" ht="30">
      <c r="A50">
        <v>49</v>
      </c>
      <c r="C50">
        <v>23</v>
      </c>
      <c r="D50" s="1" t="s">
        <v>136</v>
      </c>
      <c r="E50" s="1" t="s">
        <v>135</v>
      </c>
      <c r="F50" s="1">
        <v>3</v>
      </c>
      <c r="G50" s="1">
        <v>2</v>
      </c>
      <c r="H50" s="1">
        <v>3</v>
      </c>
      <c r="I50" s="31" t="str">
        <f t="shared" si="1"/>
        <v>EXCLUDED</v>
      </c>
      <c r="J50">
        <v>49</v>
      </c>
      <c r="M50" s="34" t="s">
        <v>65</v>
      </c>
      <c r="Q50" s="8" t="s">
        <v>901</v>
      </c>
      <c r="R50" s="1" t="str">
        <f t="shared" si="2"/>
        <v>Hum1: Yes, Hum2: No</v>
      </c>
      <c r="S50" s="1" t="s">
        <v>3012</v>
      </c>
      <c r="U50" t="s">
        <v>19</v>
      </c>
      <c r="V50" s="1" t="str">
        <f t="shared" si="0"/>
        <v>Mutually Excluded</v>
      </c>
      <c r="Z50" t="str">
        <f t="shared" si="3"/>
        <v>Exclude</v>
      </c>
    </row>
    <row r="51" spans="1:26" ht="30">
      <c r="A51">
        <v>50</v>
      </c>
      <c r="C51">
        <v>24</v>
      </c>
      <c r="D51" s="1" t="s">
        <v>138</v>
      </c>
      <c r="E51" s="1" t="s">
        <v>137</v>
      </c>
      <c r="F51" s="1">
        <v>4</v>
      </c>
      <c r="G51" s="1">
        <v>4</v>
      </c>
      <c r="H51" s="1">
        <v>4</v>
      </c>
      <c r="I51" s="31" t="str">
        <f t="shared" si="1"/>
        <v>EXCLUDED</v>
      </c>
      <c r="J51">
        <v>50</v>
      </c>
      <c r="M51" s="34" t="s">
        <v>1752</v>
      </c>
      <c r="Q51" s="8" t="s">
        <v>1752</v>
      </c>
      <c r="R51" s="1" t="str">
        <f t="shared" si="2"/>
        <v>MUTUALLY INCLUDED</v>
      </c>
      <c r="S51" s="1"/>
      <c r="V51" s="1" t="str">
        <f t="shared" si="0"/>
        <v>AI: No, Human: Yes</v>
      </c>
      <c r="Z51" t="str">
        <f t="shared" si="3"/>
        <v>Include</v>
      </c>
    </row>
    <row r="52" spans="1:26" ht="45">
      <c r="A52">
        <v>51</v>
      </c>
      <c r="C52">
        <v>24</v>
      </c>
      <c r="D52" s="1" t="s">
        <v>140</v>
      </c>
      <c r="E52" s="1" t="s">
        <v>139</v>
      </c>
      <c r="F52" s="1">
        <v>4</v>
      </c>
      <c r="G52" s="1">
        <v>3</v>
      </c>
      <c r="H52" s="1">
        <v>3</v>
      </c>
      <c r="I52" s="31" t="str">
        <f t="shared" si="1"/>
        <v>EXCLUDED</v>
      </c>
      <c r="J52">
        <v>51</v>
      </c>
      <c r="M52" s="34" t="s">
        <v>1752</v>
      </c>
      <c r="Q52" s="8" t="s">
        <v>1752</v>
      </c>
      <c r="R52" s="1" t="str">
        <f t="shared" si="2"/>
        <v>MUTUALLY INCLUDED</v>
      </c>
      <c r="S52" s="1"/>
      <c r="V52" s="1" t="str">
        <f t="shared" si="0"/>
        <v>AI: No, Human: Yes</v>
      </c>
      <c r="Z52" t="str">
        <f t="shared" si="3"/>
        <v>Include</v>
      </c>
    </row>
    <row r="53" spans="1:26" ht="90">
      <c r="A53">
        <v>52</v>
      </c>
      <c r="C53">
        <v>25</v>
      </c>
      <c r="D53" s="1" t="s">
        <v>142</v>
      </c>
      <c r="E53" s="1" t="s">
        <v>141</v>
      </c>
      <c r="F53" s="1">
        <v>2</v>
      </c>
      <c r="G53" s="1">
        <v>2</v>
      </c>
      <c r="H53" s="1">
        <v>2</v>
      </c>
      <c r="I53" s="31" t="str">
        <f t="shared" si="1"/>
        <v>EXCLUDED</v>
      </c>
      <c r="J53">
        <v>52</v>
      </c>
      <c r="M53" s="34" t="s">
        <v>901</v>
      </c>
      <c r="Q53" s="8" t="s">
        <v>901</v>
      </c>
      <c r="R53" s="1" t="str">
        <f t="shared" si="2"/>
        <v>Mutually Excluded</v>
      </c>
      <c r="S53" s="1"/>
      <c r="V53" s="1" t="str">
        <f t="shared" si="0"/>
        <v>Mutually Excluded</v>
      </c>
      <c r="Z53" t="str">
        <f t="shared" si="3"/>
        <v>Exclude</v>
      </c>
    </row>
    <row r="54" spans="1:26" ht="60">
      <c r="A54">
        <v>53</v>
      </c>
      <c r="C54" t="s">
        <v>144</v>
      </c>
      <c r="D54" s="1" t="s">
        <v>145</v>
      </c>
      <c r="E54" s="1" t="s">
        <v>143</v>
      </c>
      <c r="F54" s="1">
        <v>3</v>
      </c>
      <c r="G54" s="1">
        <v>2</v>
      </c>
      <c r="H54" s="1">
        <v>3</v>
      </c>
      <c r="I54" s="31" t="str">
        <f t="shared" si="1"/>
        <v>EXCLUDED</v>
      </c>
      <c r="J54">
        <v>53</v>
      </c>
      <c r="M54" s="34" t="s">
        <v>901</v>
      </c>
      <c r="Q54" s="8" t="s">
        <v>901</v>
      </c>
      <c r="R54" s="1" t="str">
        <f t="shared" si="2"/>
        <v>Mutually Excluded</v>
      </c>
      <c r="S54" s="1"/>
      <c r="V54" s="1" t="str">
        <f t="shared" si="0"/>
        <v>Mutually Excluded</v>
      </c>
      <c r="Z54" t="str">
        <f t="shared" si="3"/>
        <v>Exclude</v>
      </c>
    </row>
    <row r="55" spans="1:26" ht="60">
      <c r="A55">
        <v>54</v>
      </c>
      <c r="C55">
        <v>27</v>
      </c>
      <c r="D55" s="1" t="s">
        <v>147</v>
      </c>
      <c r="E55" s="1" t="s">
        <v>146</v>
      </c>
      <c r="F55" s="1">
        <v>2</v>
      </c>
      <c r="G55" s="1">
        <v>1</v>
      </c>
      <c r="H55" s="1">
        <v>2</v>
      </c>
      <c r="I55" s="31" t="str">
        <f t="shared" si="1"/>
        <v>EXCLUDED</v>
      </c>
      <c r="J55">
        <v>54</v>
      </c>
      <c r="M55" s="34" t="s">
        <v>901</v>
      </c>
      <c r="Q55" s="8" t="s">
        <v>901</v>
      </c>
      <c r="R55" s="1" t="str">
        <f t="shared" si="2"/>
        <v>Mutually Excluded</v>
      </c>
      <c r="S55" s="1"/>
      <c r="V55" s="1" t="str">
        <f t="shared" si="0"/>
        <v>Mutually Excluded</v>
      </c>
      <c r="Z55" t="str">
        <f t="shared" si="3"/>
        <v>Exclude</v>
      </c>
    </row>
    <row r="56" spans="1:26" ht="45">
      <c r="A56">
        <v>55</v>
      </c>
      <c r="C56" t="s">
        <v>149</v>
      </c>
      <c r="D56" s="1" t="s">
        <v>148</v>
      </c>
      <c r="E56" s="1" t="s">
        <v>148</v>
      </c>
      <c r="F56" s="1">
        <v>1</v>
      </c>
      <c r="G56" s="1">
        <v>1</v>
      </c>
      <c r="H56" s="1">
        <v>1</v>
      </c>
      <c r="I56" s="31" t="str">
        <f t="shared" si="1"/>
        <v>EXCLUDED</v>
      </c>
      <c r="J56">
        <v>55</v>
      </c>
      <c r="M56" s="34" t="s">
        <v>901</v>
      </c>
      <c r="Q56" s="8" t="s">
        <v>901</v>
      </c>
      <c r="R56" s="1" t="str">
        <f t="shared" si="2"/>
        <v>Mutually Excluded</v>
      </c>
      <c r="S56" s="1"/>
      <c r="V56" s="1" t="str">
        <f t="shared" si="0"/>
        <v>Mutually Excluded</v>
      </c>
      <c r="Z56" t="str">
        <f t="shared" si="3"/>
        <v>Exclude</v>
      </c>
    </row>
    <row r="57" spans="1:26" ht="60">
      <c r="A57">
        <v>56</v>
      </c>
      <c r="C57">
        <v>29</v>
      </c>
      <c r="D57" s="1" t="s">
        <v>151</v>
      </c>
      <c r="E57" s="1" t="s">
        <v>150</v>
      </c>
      <c r="F57" s="1">
        <v>2</v>
      </c>
      <c r="G57" s="1">
        <v>2</v>
      </c>
      <c r="H57" s="1">
        <v>2</v>
      </c>
      <c r="I57" s="31" t="str">
        <f t="shared" si="1"/>
        <v>EXCLUDED</v>
      </c>
      <c r="J57">
        <v>56</v>
      </c>
      <c r="M57" s="34" t="s">
        <v>901</v>
      </c>
      <c r="Q57" s="8" t="s">
        <v>901</v>
      </c>
      <c r="R57" s="1" t="str">
        <f t="shared" si="2"/>
        <v>Mutually Excluded</v>
      </c>
      <c r="S57" s="1"/>
      <c r="V57" s="1" t="str">
        <f t="shared" si="0"/>
        <v>Mutually Excluded</v>
      </c>
      <c r="Z57" t="str">
        <f t="shared" si="3"/>
        <v>Exclude</v>
      </c>
    </row>
    <row r="58" spans="1:26" ht="30">
      <c r="A58">
        <v>57</v>
      </c>
      <c r="C58">
        <v>30</v>
      </c>
      <c r="D58" s="1" t="s">
        <v>153</v>
      </c>
      <c r="E58" s="1" t="s">
        <v>152</v>
      </c>
      <c r="F58" s="1">
        <v>3</v>
      </c>
      <c r="G58" s="1">
        <v>3</v>
      </c>
      <c r="H58" s="1">
        <v>3</v>
      </c>
      <c r="I58" s="31" t="str">
        <f t="shared" si="1"/>
        <v>EXCLUDED</v>
      </c>
      <c r="J58">
        <v>57</v>
      </c>
      <c r="M58" s="34" t="s">
        <v>901</v>
      </c>
      <c r="Q58" s="8" t="s">
        <v>901</v>
      </c>
      <c r="R58" s="1" t="str">
        <f t="shared" si="2"/>
        <v>Mutually Excluded</v>
      </c>
      <c r="S58" s="1"/>
      <c r="V58" s="1" t="str">
        <f t="shared" si="0"/>
        <v>Mutually Excluded</v>
      </c>
      <c r="Z58" t="str">
        <f t="shared" si="3"/>
        <v>Exclude</v>
      </c>
    </row>
    <row r="59" spans="1:26" ht="30">
      <c r="A59">
        <v>58</v>
      </c>
      <c r="C59">
        <v>30</v>
      </c>
      <c r="D59" s="1" t="s">
        <v>155</v>
      </c>
      <c r="E59" s="1" t="s">
        <v>154</v>
      </c>
      <c r="F59" s="1">
        <v>2</v>
      </c>
      <c r="G59" s="1">
        <v>2</v>
      </c>
      <c r="H59" s="1">
        <v>2</v>
      </c>
      <c r="I59" s="31" t="str">
        <f t="shared" si="1"/>
        <v>EXCLUDED</v>
      </c>
      <c r="J59">
        <v>58</v>
      </c>
      <c r="M59" s="34" t="s">
        <v>901</v>
      </c>
      <c r="Q59" s="8" t="s">
        <v>901</v>
      </c>
      <c r="R59" s="1" t="str">
        <f t="shared" si="2"/>
        <v>Mutually Excluded</v>
      </c>
      <c r="S59" s="1"/>
      <c r="V59" s="1" t="str">
        <f t="shared" si="0"/>
        <v>Mutually Excluded</v>
      </c>
      <c r="Z59" t="str">
        <f t="shared" si="3"/>
        <v>Exclude</v>
      </c>
    </row>
    <row r="60" spans="1:26" ht="45">
      <c r="A60">
        <v>59</v>
      </c>
      <c r="C60">
        <v>31</v>
      </c>
      <c r="D60" s="1" t="s">
        <v>157</v>
      </c>
      <c r="E60" s="1" t="s">
        <v>156</v>
      </c>
      <c r="F60" s="1">
        <v>4</v>
      </c>
      <c r="G60" s="1">
        <v>4</v>
      </c>
      <c r="H60" s="1">
        <v>3</v>
      </c>
      <c r="I60" s="31" t="str">
        <f t="shared" si="1"/>
        <v>EXCLUDED</v>
      </c>
      <c r="J60">
        <v>59</v>
      </c>
      <c r="M60" s="34" t="s">
        <v>1752</v>
      </c>
      <c r="Q60" s="8" t="s">
        <v>901</v>
      </c>
      <c r="R60" s="1" t="str">
        <f t="shared" si="2"/>
        <v>Hum1: Yes, Hum2: No</v>
      </c>
      <c r="S60" s="1" t="s">
        <v>3012</v>
      </c>
      <c r="U60" t="s">
        <v>23</v>
      </c>
      <c r="V60" s="1" t="str">
        <f t="shared" si="0"/>
        <v>Mutually Excluded</v>
      </c>
      <c r="Z60" t="str">
        <f t="shared" si="3"/>
        <v>Include</v>
      </c>
    </row>
    <row r="61" spans="1:26" ht="45">
      <c r="A61">
        <v>60</v>
      </c>
      <c r="C61">
        <v>31</v>
      </c>
      <c r="D61" s="1" t="s">
        <v>159</v>
      </c>
      <c r="E61" s="1" t="s">
        <v>158</v>
      </c>
      <c r="F61" s="1">
        <v>2</v>
      </c>
      <c r="G61" s="1">
        <v>1</v>
      </c>
      <c r="H61" s="1">
        <v>1</v>
      </c>
      <c r="I61" s="31" t="str">
        <f t="shared" si="1"/>
        <v>EXCLUDED</v>
      </c>
      <c r="J61">
        <v>60</v>
      </c>
      <c r="M61" s="34" t="s">
        <v>901</v>
      </c>
      <c r="Q61" s="8" t="s">
        <v>901</v>
      </c>
      <c r="R61" s="1" t="str">
        <f t="shared" si="2"/>
        <v>Mutually Excluded</v>
      </c>
      <c r="S61" s="1"/>
      <c r="V61" s="1" t="str">
        <f t="shared" si="0"/>
        <v>Mutually Excluded</v>
      </c>
      <c r="Z61" t="str">
        <f t="shared" si="3"/>
        <v>Exclude</v>
      </c>
    </row>
    <row r="62" spans="1:26" ht="30">
      <c r="A62">
        <v>61</v>
      </c>
      <c r="C62">
        <v>31</v>
      </c>
      <c r="D62" s="1" t="s">
        <v>161</v>
      </c>
      <c r="E62" s="1" t="s">
        <v>160</v>
      </c>
      <c r="F62" s="1">
        <v>1</v>
      </c>
      <c r="G62" s="1">
        <v>3</v>
      </c>
      <c r="H62" s="1">
        <v>3</v>
      </c>
      <c r="I62" s="31" t="str">
        <f t="shared" si="1"/>
        <v>EXCLUDED</v>
      </c>
      <c r="J62">
        <v>61</v>
      </c>
      <c r="M62" s="34" t="s">
        <v>901</v>
      </c>
      <c r="Q62" s="8" t="s">
        <v>901</v>
      </c>
      <c r="R62" s="1" t="str">
        <f t="shared" si="2"/>
        <v>Mutually Excluded</v>
      </c>
      <c r="S62" s="1"/>
      <c r="V62" s="1" t="str">
        <f t="shared" si="0"/>
        <v>Mutually Excluded</v>
      </c>
      <c r="Z62" t="str">
        <f t="shared" si="3"/>
        <v>Exclude</v>
      </c>
    </row>
    <row r="63" spans="1:26" ht="45">
      <c r="A63">
        <v>62</v>
      </c>
      <c r="C63">
        <v>32</v>
      </c>
      <c r="D63" s="1" t="s">
        <v>163</v>
      </c>
      <c r="E63" s="1" t="s">
        <v>162</v>
      </c>
      <c r="F63" s="1">
        <v>1</v>
      </c>
      <c r="G63" s="1">
        <v>2</v>
      </c>
      <c r="H63" s="1">
        <v>3</v>
      </c>
      <c r="I63" s="31" t="str">
        <f t="shared" si="1"/>
        <v>EXCLUDED</v>
      </c>
      <c r="J63">
        <v>62</v>
      </c>
      <c r="M63" s="34" t="s">
        <v>901</v>
      </c>
      <c r="Q63" s="8" t="s">
        <v>901</v>
      </c>
      <c r="R63" s="1" t="str">
        <f t="shared" si="2"/>
        <v>Mutually Excluded</v>
      </c>
      <c r="S63" s="1"/>
      <c r="V63" s="1" t="str">
        <f t="shared" si="0"/>
        <v>Mutually Excluded</v>
      </c>
      <c r="Z63" t="str">
        <f t="shared" si="3"/>
        <v>Exclude</v>
      </c>
    </row>
    <row r="64" spans="1:26" ht="60">
      <c r="A64">
        <v>63</v>
      </c>
      <c r="C64">
        <v>32</v>
      </c>
      <c r="D64" s="1" t="s">
        <v>165</v>
      </c>
      <c r="E64" s="1" t="s">
        <v>164</v>
      </c>
      <c r="F64" s="1">
        <v>1</v>
      </c>
      <c r="G64" s="1">
        <v>2</v>
      </c>
      <c r="H64" s="1">
        <v>3</v>
      </c>
      <c r="I64" s="31" t="str">
        <f t="shared" si="1"/>
        <v>EXCLUDED</v>
      </c>
      <c r="J64">
        <v>63</v>
      </c>
      <c r="M64" s="34" t="s">
        <v>901</v>
      </c>
      <c r="Q64" s="8" t="s">
        <v>901</v>
      </c>
      <c r="R64" s="1" t="str">
        <f t="shared" si="2"/>
        <v>Mutually Excluded</v>
      </c>
      <c r="S64" s="1"/>
      <c r="V64" s="1" t="str">
        <f t="shared" si="0"/>
        <v>Mutually Excluded</v>
      </c>
      <c r="Z64" t="str">
        <f t="shared" si="3"/>
        <v>Exclude</v>
      </c>
    </row>
    <row r="65" spans="1:26" ht="45">
      <c r="A65">
        <v>64</v>
      </c>
      <c r="C65">
        <v>33</v>
      </c>
      <c r="D65" s="1" t="s">
        <v>167</v>
      </c>
      <c r="E65" s="1" t="s">
        <v>166</v>
      </c>
      <c r="F65" s="1">
        <v>4</v>
      </c>
      <c r="G65" s="1">
        <v>3</v>
      </c>
      <c r="H65" s="1">
        <v>3</v>
      </c>
      <c r="I65" s="31" t="str">
        <f t="shared" si="1"/>
        <v>EXCLUDED</v>
      </c>
      <c r="J65">
        <v>64</v>
      </c>
      <c r="M65" s="34" t="s">
        <v>901</v>
      </c>
      <c r="Q65" s="8" t="s">
        <v>901</v>
      </c>
      <c r="R65" s="1" t="str">
        <f t="shared" si="2"/>
        <v>Mutually Excluded</v>
      </c>
      <c r="S65" s="1"/>
      <c r="V65" s="1" t="str">
        <f t="shared" si="0"/>
        <v>Mutually Excluded</v>
      </c>
      <c r="Z65" t="str">
        <f t="shared" si="3"/>
        <v>Exclude</v>
      </c>
    </row>
    <row r="66" spans="1:26" ht="45">
      <c r="A66">
        <v>65</v>
      </c>
      <c r="C66">
        <v>33</v>
      </c>
      <c r="D66" s="1" t="s">
        <v>170</v>
      </c>
      <c r="E66" s="1" t="s">
        <v>169</v>
      </c>
      <c r="F66" s="1">
        <v>2</v>
      </c>
      <c r="G66" s="1">
        <v>2</v>
      </c>
      <c r="H66" s="1">
        <v>2</v>
      </c>
      <c r="I66" s="31" t="str">
        <f t="shared" si="1"/>
        <v>EXCLUDED</v>
      </c>
      <c r="J66">
        <v>65</v>
      </c>
      <c r="M66" s="34" t="s">
        <v>901</v>
      </c>
      <c r="Q66" s="8" t="s">
        <v>901</v>
      </c>
      <c r="R66" s="1" t="str">
        <f t="shared" si="2"/>
        <v>Mutually Excluded</v>
      </c>
      <c r="S66" s="1"/>
      <c r="V66" s="1" t="str">
        <f t="shared" ref="V66:V129" si="4">IF(AND(I66="Excluded", Q66="Excluded"), "Mutually Excluded", IF(AND(OR(I66="CERTAINLY INCLUDED", I66="INCLUDED", I66="MAYBE" ), OR(Q66="INCLUDED", Q66="MAYBE")), "MUTUALLY INCLUDED", IF(AND(I66="MAYBE", Q66="MAYBE"), "Mutually MAYBE", IF(AND(I66="Excluded", OR(Q66="INCLUDED", Q66="MAYBE")), "AI: No, Human: Yes", IF(AND(Q66="Excluded", OR(I66="INCLUDED", I66="CERTAINLY INCLUDED", I66="MAYBE")), "AI: Yes, Human: No", "Other Conflict")))))</f>
        <v>Mutually Excluded</v>
      </c>
      <c r="Z66" t="str">
        <f t="shared" si="3"/>
        <v>Exclude</v>
      </c>
    </row>
    <row r="67" spans="1:26" ht="30">
      <c r="A67">
        <v>66</v>
      </c>
      <c r="C67" t="s">
        <v>172</v>
      </c>
      <c r="D67" s="1" t="s">
        <v>173</v>
      </c>
      <c r="E67" s="1" t="s">
        <v>171</v>
      </c>
      <c r="F67" s="1">
        <v>1</v>
      </c>
      <c r="G67" s="1">
        <v>2</v>
      </c>
      <c r="H67" s="1">
        <v>3</v>
      </c>
      <c r="I67" s="31" t="str">
        <f t="shared" ref="I67:I130" si="5">IF(COUNTIF(F67:H67,5)=3,"CERTAINLY INCLUDED",IF(COUNTIF(F67:H67,5)&gt;0,"MAYBE","EXCLUDED"))</f>
        <v>EXCLUDED</v>
      </c>
      <c r="J67">
        <v>66</v>
      </c>
      <c r="M67" s="34" t="s">
        <v>901</v>
      </c>
      <c r="Q67" s="8" t="s">
        <v>901</v>
      </c>
      <c r="R67" s="1" t="str">
        <f t="shared" ref="R67:R130" si="6">IF(AND(M67="Excluded", Q67="Excluded"), "Mutually Excluded", IF(AND(OR(M67="CERTAINLY INCLUDED", M67="INCLUDED", M67="MAYBE" ), OR(Q67="INCLUDED", Q67="MAYBE")), "MUTUALLY INCLUDED", IF(AND(M67="MAYBE", Q67="MAYBE"), "Mutually MAYBE", IF(AND(M67="Excluded", OR(Q67="INCLUDED", Q67="MAYBE")), "Hum1: No, Hum2: Yes", IF(AND(Q67="Excluded", OR(M67="INCLUDED", M67="CERTAINLY INCLUDED", M67="MAYBE")), "Hum1: Yes, Hum2: No", "Other Conflict")))))</f>
        <v>Mutually Excluded</v>
      </c>
      <c r="S67" s="1"/>
      <c r="V67" s="1" t="str">
        <f t="shared" si="4"/>
        <v>Mutually Excluded</v>
      </c>
      <c r="Z67" t="str">
        <f t="shared" ref="Z67:Z130" si="7">IF(R67="Mutually Excluded","Exclude",IF(R67= "Mutually Included","Include",U67))</f>
        <v>Exclude</v>
      </c>
    </row>
    <row r="68" spans="1:26" ht="30">
      <c r="A68">
        <v>67</v>
      </c>
      <c r="C68">
        <v>34</v>
      </c>
      <c r="D68" s="1" t="s">
        <v>175</v>
      </c>
      <c r="E68" s="1" t="s">
        <v>174</v>
      </c>
      <c r="F68" s="1">
        <v>1</v>
      </c>
      <c r="G68" s="1">
        <v>1</v>
      </c>
      <c r="H68" s="1">
        <v>1</v>
      </c>
      <c r="I68" s="31" t="str">
        <f t="shared" si="5"/>
        <v>EXCLUDED</v>
      </c>
      <c r="J68">
        <v>67</v>
      </c>
      <c r="M68" s="34" t="s">
        <v>901</v>
      </c>
      <c r="Q68" s="8" t="s">
        <v>901</v>
      </c>
      <c r="R68" s="1" t="str">
        <f t="shared" si="6"/>
        <v>Mutually Excluded</v>
      </c>
      <c r="S68" s="1"/>
      <c r="V68" s="1" t="str">
        <f t="shared" si="4"/>
        <v>Mutually Excluded</v>
      </c>
      <c r="Z68" t="str">
        <f t="shared" si="7"/>
        <v>Exclude</v>
      </c>
    </row>
    <row r="69" spans="1:26" ht="30">
      <c r="A69">
        <v>68</v>
      </c>
      <c r="C69">
        <v>35</v>
      </c>
      <c r="D69" s="1" t="s">
        <v>177</v>
      </c>
      <c r="E69" s="1" t="s">
        <v>176</v>
      </c>
      <c r="F69" s="1">
        <v>2</v>
      </c>
      <c r="G69" s="1">
        <v>3</v>
      </c>
      <c r="H69" s="1">
        <v>2</v>
      </c>
      <c r="I69" s="31" t="str">
        <f t="shared" si="5"/>
        <v>EXCLUDED</v>
      </c>
      <c r="J69">
        <v>68</v>
      </c>
      <c r="M69" s="34" t="s">
        <v>901</v>
      </c>
      <c r="Q69" s="8" t="s">
        <v>901</v>
      </c>
      <c r="R69" s="1" t="str">
        <f t="shared" si="6"/>
        <v>Mutually Excluded</v>
      </c>
      <c r="S69" s="1"/>
      <c r="V69" s="1" t="str">
        <f t="shared" si="4"/>
        <v>Mutually Excluded</v>
      </c>
      <c r="Z69" t="str">
        <f t="shared" si="7"/>
        <v>Exclude</v>
      </c>
    </row>
    <row r="70" spans="1:26" ht="30">
      <c r="A70">
        <v>69</v>
      </c>
      <c r="C70">
        <v>35</v>
      </c>
      <c r="D70" s="1" t="s">
        <v>179</v>
      </c>
      <c r="E70" s="1" t="s">
        <v>178</v>
      </c>
      <c r="F70" s="1">
        <v>5</v>
      </c>
      <c r="G70" s="1">
        <v>5</v>
      </c>
      <c r="H70" s="1">
        <v>5</v>
      </c>
      <c r="I70" s="31" t="str">
        <f t="shared" si="5"/>
        <v>CERTAINLY INCLUDED</v>
      </c>
      <c r="J70">
        <v>69</v>
      </c>
      <c r="M70" s="34" t="s">
        <v>901</v>
      </c>
      <c r="Q70" s="8" t="s">
        <v>901</v>
      </c>
      <c r="R70" s="1" t="str">
        <f t="shared" si="6"/>
        <v>Mutually Excluded</v>
      </c>
      <c r="S70" s="1"/>
      <c r="T70" s="1"/>
      <c r="V70" s="1" t="str">
        <f t="shared" si="4"/>
        <v>AI: Yes, Human: No</v>
      </c>
      <c r="Z70" t="str">
        <f t="shared" si="7"/>
        <v>Exclude</v>
      </c>
    </row>
    <row r="71" spans="1:26" ht="45">
      <c r="A71">
        <v>70</v>
      </c>
      <c r="C71" t="s">
        <v>181</v>
      </c>
      <c r="D71" s="1" t="s">
        <v>182</v>
      </c>
      <c r="E71" s="1" t="s">
        <v>180</v>
      </c>
      <c r="F71" s="1">
        <v>1</v>
      </c>
      <c r="G71" s="1">
        <v>1</v>
      </c>
      <c r="H71" s="1">
        <v>1</v>
      </c>
      <c r="I71" s="31" t="str">
        <f t="shared" si="5"/>
        <v>EXCLUDED</v>
      </c>
      <c r="J71">
        <v>70</v>
      </c>
      <c r="M71" s="34" t="s">
        <v>901</v>
      </c>
      <c r="Q71" s="8" t="s">
        <v>901</v>
      </c>
      <c r="R71" s="1" t="str">
        <f t="shared" si="6"/>
        <v>Mutually Excluded</v>
      </c>
      <c r="S71" s="1"/>
      <c r="V71" s="1" t="str">
        <f t="shared" si="4"/>
        <v>Mutually Excluded</v>
      </c>
      <c r="Z71" t="str">
        <f t="shared" si="7"/>
        <v>Exclude</v>
      </c>
    </row>
    <row r="72" spans="1:26" ht="45">
      <c r="A72">
        <v>71</v>
      </c>
      <c r="C72">
        <v>36</v>
      </c>
      <c r="D72" s="1" t="s">
        <v>184</v>
      </c>
      <c r="E72" s="1" t="s">
        <v>183</v>
      </c>
      <c r="F72" s="1">
        <v>2</v>
      </c>
      <c r="G72" s="1">
        <v>2</v>
      </c>
      <c r="H72" s="1">
        <v>3</v>
      </c>
      <c r="I72" s="31" t="str">
        <f t="shared" si="5"/>
        <v>EXCLUDED</v>
      </c>
      <c r="J72">
        <v>71</v>
      </c>
      <c r="M72" s="34" t="s">
        <v>901</v>
      </c>
      <c r="Q72" s="8" t="s">
        <v>901</v>
      </c>
      <c r="R72" s="1" t="str">
        <f t="shared" si="6"/>
        <v>Mutually Excluded</v>
      </c>
      <c r="S72" s="1"/>
      <c r="V72" s="1" t="str">
        <f t="shared" si="4"/>
        <v>Mutually Excluded</v>
      </c>
      <c r="Z72" t="str">
        <f t="shared" si="7"/>
        <v>Exclude</v>
      </c>
    </row>
    <row r="73" spans="1:26" ht="45">
      <c r="A73">
        <v>72</v>
      </c>
      <c r="C73" t="s">
        <v>186</v>
      </c>
      <c r="D73" s="1" t="s">
        <v>187</v>
      </c>
      <c r="E73" s="1" t="s">
        <v>185</v>
      </c>
      <c r="F73" s="1">
        <v>1</v>
      </c>
      <c r="G73" s="1">
        <v>1</v>
      </c>
      <c r="H73" s="1">
        <v>1</v>
      </c>
      <c r="I73" s="31" t="str">
        <f t="shared" si="5"/>
        <v>EXCLUDED</v>
      </c>
      <c r="J73">
        <v>72</v>
      </c>
      <c r="M73" s="34" t="s">
        <v>901</v>
      </c>
      <c r="Q73" s="8" t="s">
        <v>901</v>
      </c>
      <c r="R73" s="1" t="str">
        <f t="shared" si="6"/>
        <v>Mutually Excluded</v>
      </c>
      <c r="S73" s="1"/>
      <c r="V73" s="1" t="str">
        <f t="shared" si="4"/>
        <v>Mutually Excluded</v>
      </c>
      <c r="Z73" t="str">
        <f t="shared" si="7"/>
        <v>Exclude</v>
      </c>
    </row>
    <row r="74" spans="1:26" ht="45">
      <c r="A74">
        <v>73</v>
      </c>
      <c r="C74">
        <v>37</v>
      </c>
      <c r="D74" s="1" t="s">
        <v>189</v>
      </c>
      <c r="E74" s="1" t="s">
        <v>188</v>
      </c>
      <c r="F74" s="1">
        <v>5</v>
      </c>
      <c r="G74" s="1">
        <v>5</v>
      </c>
      <c r="H74" s="1">
        <v>4</v>
      </c>
      <c r="I74" s="31" t="str">
        <f t="shared" si="5"/>
        <v>MAYBE</v>
      </c>
      <c r="J74">
        <v>73</v>
      </c>
      <c r="M74" s="34" t="s">
        <v>65</v>
      </c>
      <c r="Q74" s="8" t="s">
        <v>901</v>
      </c>
      <c r="R74" s="1" t="str">
        <f t="shared" si="6"/>
        <v>Hum1: Yes, Hum2: No</v>
      </c>
      <c r="S74" s="1"/>
      <c r="U74" t="s">
        <v>19</v>
      </c>
      <c r="V74" s="1" t="str">
        <f t="shared" si="4"/>
        <v>AI: Yes, Human: No</v>
      </c>
      <c r="Z74" t="str">
        <f t="shared" si="7"/>
        <v>Exclude</v>
      </c>
    </row>
    <row r="75" spans="1:26" ht="45">
      <c r="A75">
        <v>74</v>
      </c>
      <c r="C75">
        <v>37</v>
      </c>
      <c r="D75" s="1" t="s">
        <v>191</v>
      </c>
      <c r="E75" s="1" t="s">
        <v>190</v>
      </c>
      <c r="F75" s="1">
        <v>2</v>
      </c>
      <c r="G75" s="1">
        <v>2</v>
      </c>
      <c r="H75" s="1">
        <v>2</v>
      </c>
      <c r="I75" s="31" t="str">
        <f t="shared" si="5"/>
        <v>EXCLUDED</v>
      </c>
      <c r="J75">
        <v>74</v>
      </c>
      <c r="M75" s="34" t="s">
        <v>901</v>
      </c>
      <c r="Q75" s="8" t="s">
        <v>901</v>
      </c>
      <c r="R75" s="1" t="str">
        <f t="shared" si="6"/>
        <v>Mutually Excluded</v>
      </c>
      <c r="S75" s="1"/>
      <c r="V75" s="1" t="str">
        <f t="shared" si="4"/>
        <v>Mutually Excluded</v>
      </c>
      <c r="Z75" t="str">
        <f t="shared" si="7"/>
        <v>Exclude</v>
      </c>
    </row>
    <row r="76" spans="1:26" ht="30">
      <c r="A76">
        <v>75</v>
      </c>
      <c r="C76">
        <v>38</v>
      </c>
      <c r="D76" s="1" t="s">
        <v>193</v>
      </c>
      <c r="E76" s="1" t="s">
        <v>192</v>
      </c>
      <c r="F76" s="1">
        <v>5</v>
      </c>
      <c r="G76" s="1">
        <v>5</v>
      </c>
      <c r="H76" s="1">
        <v>5</v>
      </c>
      <c r="I76" s="31" t="str">
        <f t="shared" si="5"/>
        <v>CERTAINLY INCLUDED</v>
      </c>
      <c r="J76">
        <v>75</v>
      </c>
      <c r="M76" s="34" t="s">
        <v>1752</v>
      </c>
      <c r="Q76" s="8" t="s">
        <v>1752</v>
      </c>
      <c r="R76" s="1" t="str">
        <f t="shared" si="6"/>
        <v>MUTUALLY INCLUDED</v>
      </c>
      <c r="S76" s="1"/>
      <c r="V76" s="1" t="str">
        <f t="shared" si="4"/>
        <v>MUTUALLY INCLUDED</v>
      </c>
      <c r="Z76" t="str">
        <f t="shared" si="7"/>
        <v>Include</v>
      </c>
    </row>
    <row r="77" spans="1:26" ht="30">
      <c r="A77">
        <v>76</v>
      </c>
      <c r="C77">
        <v>38</v>
      </c>
      <c r="D77" s="1" t="s">
        <v>196</v>
      </c>
      <c r="E77" s="1" t="s">
        <v>195</v>
      </c>
      <c r="F77" s="1">
        <v>4</v>
      </c>
      <c r="G77" s="1">
        <v>3</v>
      </c>
      <c r="H77" s="1">
        <v>3</v>
      </c>
      <c r="I77" s="31" t="str">
        <f t="shared" si="5"/>
        <v>EXCLUDED</v>
      </c>
      <c r="J77">
        <v>76</v>
      </c>
      <c r="M77" s="34" t="s">
        <v>1752</v>
      </c>
      <c r="Q77" s="8" t="s">
        <v>1752</v>
      </c>
      <c r="R77" s="1" t="str">
        <f t="shared" si="6"/>
        <v>MUTUALLY INCLUDED</v>
      </c>
      <c r="S77" s="1"/>
      <c r="V77" s="1" t="str">
        <f t="shared" si="4"/>
        <v>AI: No, Human: Yes</v>
      </c>
      <c r="Z77" t="str">
        <f t="shared" si="7"/>
        <v>Include</v>
      </c>
    </row>
    <row r="78" spans="1:26" ht="30">
      <c r="A78">
        <v>77</v>
      </c>
      <c r="C78">
        <v>39</v>
      </c>
      <c r="D78" s="1" t="s">
        <v>199</v>
      </c>
      <c r="E78" s="1" t="s">
        <v>198</v>
      </c>
      <c r="F78" s="1">
        <v>1</v>
      </c>
      <c r="G78" s="1">
        <v>1</v>
      </c>
      <c r="H78" s="1">
        <v>1</v>
      </c>
      <c r="I78" s="31" t="str">
        <f t="shared" si="5"/>
        <v>EXCLUDED</v>
      </c>
      <c r="J78">
        <v>77</v>
      </c>
      <c r="M78" s="34" t="s">
        <v>901</v>
      </c>
      <c r="Q78" s="8" t="s">
        <v>901</v>
      </c>
      <c r="R78" s="1" t="str">
        <f t="shared" si="6"/>
        <v>Mutually Excluded</v>
      </c>
      <c r="S78" s="1"/>
      <c r="V78" s="1" t="str">
        <f t="shared" si="4"/>
        <v>Mutually Excluded</v>
      </c>
      <c r="Z78" t="str">
        <f t="shared" si="7"/>
        <v>Exclude</v>
      </c>
    </row>
    <row r="79" spans="1:26" ht="30">
      <c r="A79">
        <v>78</v>
      </c>
      <c r="C79">
        <v>39</v>
      </c>
      <c r="D79" s="1" t="s">
        <v>201</v>
      </c>
      <c r="E79" s="1" t="s">
        <v>200</v>
      </c>
      <c r="F79" s="1">
        <v>2</v>
      </c>
      <c r="G79" s="1">
        <v>1</v>
      </c>
      <c r="H79" s="1">
        <v>2</v>
      </c>
      <c r="I79" s="31" t="str">
        <f t="shared" si="5"/>
        <v>EXCLUDED</v>
      </c>
      <c r="J79">
        <v>78</v>
      </c>
      <c r="M79" s="34" t="s">
        <v>901</v>
      </c>
      <c r="Q79" s="8" t="s">
        <v>901</v>
      </c>
      <c r="R79" s="1" t="str">
        <f t="shared" si="6"/>
        <v>Mutually Excluded</v>
      </c>
      <c r="S79" s="1"/>
      <c r="V79" s="1" t="str">
        <f t="shared" si="4"/>
        <v>Mutually Excluded</v>
      </c>
      <c r="Z79" t="str">
        <f t="shared" si="7"/>
        <v>Exclude</v>
      </c>
    </row>
    <row r="80" spans="1:26" ht="45">
      <c r="A80">
        <v>79</v>
      </c>
      <c r="C80">
        <v>39</v>
      </c>
      <c r="D80" s="1" t="s">
        <v>203</v>
      </c>
      <c r="E80" s="1" t="s">
        <v>202</v>
      </c>
      <c r="F80" s="1">
        <v>2</v>
      </c>
      <c r="G80" s="1">
        <v>3</v>
      </c>
      <c r="H80" s="1">
        <v>2</v>
      </c>
      <c r="I80" s="31" t="str">
        <f t="shared" si="5"/>
        <v>EXCLUDED</v>
      </c>
      <c r="J80">
        <v>79</v>
      </c>
      <c r="M80" s="34" t="s">
        <v>901</v>
      </c>
      <c r="Q80" s="8" t="s">
        <v>901</v>
      </c>
      <c r="R80" s="1" t="str">
        <f t="shared" si="6"/>
        <v>Mutually Excluded</v>
      </c>
      <c r="S80" s="1"/>
      <c r="V80" s="1" t="str">
        <f t="shared" si="4"/>
        <v>Mutually Excluded</v>
      </c>
      <c r="Z80" t="str">
        <f t="shared" si="7"/>
        <v>Exclude</v>
      </c>
    </row>
    <row r="81" spans="1:26" ht="45">
      <c r="A81">
        <v>80</v>
      </c>
      <c r="C81">
        <v>40</v>
      </c>
      <c r="D81" s="1" t="s">
        <v>205</v>
      </c>
      <c r="E81" s="1" t="s">
        <v>204</v>
      </c>
      <c r="F81" s="1">
        <v>4</v>
      </c>
      <c r="G81" s="1">
        <v>4</v>
      </c>
      <c r="H81" s="1">
        <v>3</v>
      </c>
      <c r="I81" s="31" t="str">
        <f t="shared" si="5"/>
        <v>EXCLUDED</v>
      </c>
      <c r="J81">
        <v>80</v>
      </c>
      <c r="M81" s="34" t="s">
        <v>901</v>
      </c>
      <c r="Q81" s="8" t="s">
        <v>901</v>
      </c>
      <c r="R81" s="1" t="str">
        <f t="shared" si="6"/>
        <v>Mutually Excluded</v>
      </c>
      <c r="S81" s="1"/>
      <c r="V81" s="1" t="str">
        <f t="shared" si="4"/>
        <v>Mutually Excluded</v>
      </c>
      <c r="Z81" t="str">
        <f t="shared" si="7"/>
        <v>Exclude</v>
      </c>
    </row>
    <row r="82" spans="1:26" ht="45">
      <c r="A82">
        <v>81</v>
      </c>
      <c r="C82">
        <v>41</v>
      </c>
      <c r="D82" s="1" t="s">
        <v>207</v>
      </c>
      <c r="E82" s="1" t="s">
        <v>206</v>
      </c>
      <c r="F82" s="1">
        <v>2</v>
      </c>
      <c r="G82" s="1">
        <v>2</v>
      </c>
      <c r="H82" s="1">
        <v>1</v>
      </c>
      <c r="I82" s="31" t="str">
        <f t="shared" si="5"/>
        <v>EXCLUDED</v>
      </c>
      <c r="J82">
        <v>81</v>
      </c>
      <c r="M82" s="34" t="s">
        <v>901</v>
      </c>
      <c r="Q82" s="8" t="s">
        <v>901</v>
      </c>
      <c r="R82" s="1" t="str">
        <f t="shared" si="6"/>
        <v>Mutually Excluded</v>
      </c>
      <c r="S82" s="1"/>
      <c r="V82" s="1" t="str">
        <f t="shared" si="4"/>
        <v>Mutually Excluded</v>
      </c>
      <c r="Z82" t="str">
        <f t="shared" si="7"/>
        <v>Exclude</v>
      </c>
    </row>
    <row r="83" spans="1:26" ht="45">
      <c r="A83">
        <v>82</v>
      </c>
      <c r="C83">
        <v>42</v>
      </c>
      <c r="D83" s="1" t="s">
        <v>209</v>
      </c>
      <c r="E83" s="1" t="s">
        <v>208</v>
      </c>
      <c r="F83" s="1">
        <v>3</v>
      </c>
      <c r="G83" s="1">
        <v>2</v>
      </c>
      <c r="H83" s="1">
        <v>3</v>
      </c>
      <c r="I83" s="31" t="str">
        <f t="shared" si="5"/>
        <v>EXCLUDED</v>
      </c>
      <c r="J83">
        <v>82</v>
      </c>
      <c r="M83" s="34" t="s">
        <v>901</v>
      </c>
      <c r="Q83" s="8" t="s">
        <v>901</v>
      </c>
      <c r="R83" s="1" t="str">
        <f t="shared" si="6"/>
        <v>Mutually Excluded</v>
      </c>
      <c r="S83" s="1"/>
      <c r="V83" s="1" t="str">
        <f t="shared" si="4"/>
        <v>Mutually Excluded</v>
      </c>
      <c r="Z83" t="str">
        <f t="shared" si="7"/>
        <v>Exclude</v>
      </c>
    </row>
    <row r="84" spans="1:26" ht="60">
      <c r="A84">
        <v>83</v>
      </c>
      <c r="C84">
        <v>42</v>
      </c>
      <c r="D84" s="1" t="s">
        <v>211</v>
      </c>
      <c r="E84" s="1" t="s">
        <v>210</v>
      </c>
      <c r="F84" s="1">
        <v>3</v>
      </c>
      <c r="G84" s="1">
        <v>3</v>
      </c>
      <c r="H84" s="1">
        <v>2</v>
      </c>
      <c r="I84" s="31" t="str">
        <f t="shared" si="5"/>
        <v>EXCLUDED</v>
      </c>
      <c r="J84">
        <v>83</v>
      </c>
      <c r="M84" s="34" t="s">
        <v>901</v>
      </c>
      <c r="Q84" s="8" t="s">
        <v>901</v>
      </c>
      <c r="R84" s="1" t="str">
        <f t="shared" si="6"/>
        <v>Mutually Excluded</v>
      </c>
      <c r="S84" s="1"/>
      <c r="V84" s="1" t="str">
        <f t="shared" si="4"/>
        <v>Mutually Excluded</v>
      </c>
      <c r="Z84" t="str">
        <f t="shared" si="7"/>
        <v>Exclude</v>
      </c>
    </row>
    <row r="85" spans="1:26" ht="60">
      <c r="A85">
        <v>84</v>
      </c>
      <c r="C85">
        <v>42</v>
      </c>
      <c r="D85" s="1" t="s">
        <v>213</v>
      </c>
      <c r="E85" s="1" t="s">
        <v>212</v>
      </c>
      <c r="F85" s="1">
        <v>4</v>
      </c>
      <c r="G85" s="1">
        <v>3</v>
      </c>
      <c r="H85" s="1">
        <v>4</v>
      </c>
      <c r="I85" s="31" t="str">
        <f t="shared" si="5"/>
        <v>EXCLUDED</v>
      </c>
      <c r="J85">
        <v>84</v>
      </c>
      <c r="M85" s="34" t="s">
        <v>901</v>
      </c>
      <c r="Q85" s="8" t="s">
        <v>901</v>
      </c>
      <c r="R85" s="1" t="str">
        <f t="shared" si="6"/>
        <v>Mutually Excluded</v>
      </c>
      <c r="S85" s="1"/>
      <c r="V85" s="1" t="str">
        <f t="shared" si="4"/>
        <v>Mutually Excluded</v>
      </c>
      <c r="Z85" t="str">
        <f t="shared" si="7"/>
        <v>Exclude</v>
      </c>
    </row>
    <row r="86" spans="1:26" ht="45">
      <c r="A86">
        <v>85</v>
      </c>
      <c r="C86">
        <v>43</v>
      </c>
      <c r="D86" s="1" t="s">
        <v>216</v>
      </c>
      <c r="E86" s="1" t="s">
        <v>215</v>
      </c>
      <c r="F86" s="1">
        <v>1</v>
      </c>
      <c r="G86" s="1">
        <v>2</v>
      </c>
      <c r="H86" s="1">
        <v>3</v>
      </c>
      <c r="I86" s="31" t="str">
        <f t="shared" si="5"/>
        <v>EXCLUDED</v>
      </c>
      <c r="J86">
        <v>85</v>
      </c>
      <c r="M86" s="34" t="s">
        <v>901</v>
      </c>
      <c r="Q86" s="8" t="s">
        <v>901</v>
      </c>
      <c r="R86" s="1" t="str">
        <f t="shared" si="6"/>
        <v>Mutually Excluded</v>
      </c>
      <c r="S86" s="1"/>
      <c r="V86" s="1" t="str">
        <f t="shared" si="4"/>
        <v>Mutually Excluded</v>
      </c>
      <c r="Z86" t="str">
        <f t="shared" si="7"/>
        <v>Exclude</v>
      </c>
    </row>
    <row r="87" spans="1:26" ht="45">
      <c r="A87">
        <v>86</v>
      </c>
      <c r="C87">
        <v>44</v>
      </c>
      <c r="D87" s="1" t="s">
        <v>218</v>
      </c>
      <c r="E87" s="1" t="s">
        <v>217</v>
      </c>
      <c r="F87" s="1">
        <v>5</v>
      </c>
      <c r="G87" s="1">
        <v>5</v>
      </c>
      <c r="H87" s="1">
        <v>5</v>
      </c>
      <c r="I87" s="31" t="str">
        <f t="shared" si="5"/>
        <v>CERTAINLY INCLUDED</v>
      </c>
      <c r="J87">
        <v>86</v>
      </c>
      <c r="M87" s="34" t="s">
        <v>1752</v>
      </c>
      <c r="Q87" s="8" t="s">
        <v>901</v>
      </c>
      <c r="R87" s="1" t="str">
        <f t="shared" si="6"/>
        <v>Hum1: Yes, Hum2: No</v>
      </c>
      <c r="S87" s="1"/>
      <c r="U87" t="s">
        <v>23</v>
      </c>
      <c r="V87" s="1" t="str">
        <f t="shared" si="4"/>
        <v>AI: Yes, Human: No</v>
      </c>
      <c r="Z87" t="str">
        <f t="shared" si="7"/>
        <v>Include</v>
      </c>
    </row>
    <row r="88" spans="1:26" ht="60">
      <c r="A88">
        <v>87</v>
      </c>
      <c r="C88">
        <v>45</v>
      </c>
      <c r="D88" s="1" t="s">
        <v>221</v>
      </c>
      <c r="E88" s="1" t="s">
        <v>220</v>
      </c>
      <c r="F88" s="1">
        <v>1</v>
      </c>
      <c r="G88" s="1">
        <v>1</v>
      </c>
      <c r="H88" s="1">
        <v>1</v>
      </c>
      <c r="I88" s="31" t="str">
        <f t="shared" si="5"/>
        <v>EXCLUDED</v>
      </c>
      <c r="J88">
        <v>87</v>
      </c>
      <c r="M88" s="34" t="s">
        <v>901</v>
      </c>
      <c r="Q88" s="8" t="s">
        <v>901</v>
      </c>
      <c r="R88" s="1" t="str">
        <f t="shared" si="6"/>
        <v>Mutually Excluded</v>
      </c>
      <c r="S88" s="1"/>
      <c r="V88" s="1" t="str">
        <f t="shared" si="4"/>
        <v>Mutually Excluded</v>
      </c>
      <c r="Z88" t="str">
        <f t="shared" si="7"/>
        <v>Exclude</v>
      </c>
    </row>
    <row r="89" spans="1:26" ht="30">
      <c r="A89">
        <v>88</v>
      </c>
      <c r="C89">
        <v>45</v>
      </c>
      <c r="D89" s="1" t="s">
        <v>223</v>
      </c>
      <c r="E89" s="1" t="s">
        <v>222</v>
      </c>
      <c r="F89" s="1">
        <v>4</v>
      </c>
      <c r="G89" s="1">
        <v>3</v>
      </c>
      <c r="H89" s="1">
        <v>3</v>
      </c>
      <c r="I89" s="31" t="str">
        <f t="shared" si="5"/>
        <v>EXCLUDED</v>
      </c>
      <c r="J89">
        <v>88</v>
      </c>
      <c r="M89" s="34" t="s">
        <v>901</v>
      </c>
      <c r="Q89" s="8" t="s">
        <v>1752</v>
      </c>
      <c r="R89" s="1" t="str">
        <f t="shared" si="6"/>
        <v>Hum1: No, Hum2: Yes</v>
      </c>
      <c r="S89" s="1"/>
      <c r="U89" t="s">
        <v>19</v>
      </c>
      <c r="V89" s="1" t="str">
        <f t="shared" si="4"/>
        <v>AI: No, Human: Yes</v>
      </c>
      <c r="Z89" t="str">
        <f t="shared" si="7"/>
        <v>Exclude</v>
      </c>
    </row>
    <row r="90" spans="1:26" ht="45">
      <c r="A90">
        <v>89</v>
      </c>
      <c r="C90">
        <v>46</v>
      </c>
      <c r="D90" s="1" t="s">
        <v>226</v>
      </c>
      <c r="E90" s="1" t="s">
        <v>225</v>
      </c>
      <c r="F90" s="1">
        <v>2</v>
      </c>
      <c r="G90" s="1">
        <v>2</v>
      </c>
      <c r="H90" s="1">
        <v>2</v>
      </c>
      <c r="I90" s="31" t="str">
        <f t="shared" si="5"/>
        <v>EXCLUDED</v>
      </c>
      <c r="J90">
        <v>89</v>
      </c>
      <c r="M90" s="34" t="s">
        <v>901</v>
      </c>
      <c r="Q90" s="8" t="s">
        <v>901</v>
      </c>
      <c r="R90" s="1" t="str">
        <f t="shared" si="6"/>
        <v>Mutually Excluded</v>
      </c>
      <c r="S90" s="1"/>
      <c r="V90" s="1" t="str">
        <f t="shared" si="4"/>
        <v>Mutually Excluded</v>
      </c>
      <c r="Z90" t="str">
        <f t="shared" si="7"/>
        <v>Exclude</v>
      </c>
    </row>
    <row r="91" spans="1:26" ht="90">
      <c r="A91">
        <v>90</v>
      </c>
      <c r="C91">
        <v>46</v>
      </c>
      <c r="D91" s="1" t="s">
        <v>228</v>
      </c>
      <c r="E91" s="1" t="s">
        <v>227</v>
      </c>
      <c r="F91" s="1">
        <v>2</v>
      </c>
      <c r="G91" s="1">
        <v>2</v>
      </c>
      <c r="H91" s="1">
        <v>2</v>
      </c>
      <c r="I91" s="31" t="str">
        <f t="shared" si="5"/>
        <v>EXCLUDED</v>
      </c>
      <c r="J91">
        <v>90</v>
      </c>
      <c r="M91" s="34" t="s">
        <v>901</v>
      </c>
      <c r="Q91" s="8" t="s">
        <v>901</v>
      </c>
      <c r="R91" s="1" t="str">
        <f t="shared" si="6"/>
        <v>Mutually Excluded</v>
      </c>
      <c r="S91" s="1"/>
      <c r="V91" s="1" t="str">
        <f t="shared" si="4"/>
        <v>Mutually Excluded</v>
      </c>
      <c r="Z91" t="str">
        <f t="shared" si="7"/>
        <v>Exclude</v>
      </c>
    </row>
    <row r="92" spans="1:26" ht="60">
      <c r="A92">
        <v>91</v>
      </c>
      <c r="C92">
        <v>47</v>
      </c>
      <c r="D92" s="1" t="s">
        <v>230</v>
      </c>
      <c r="E92" s="1" t="s">
        <v>229</v>
      </c>
      <c r="F92" s="1">
        <v>1</v>
      </c>
      <c r="G92" s="1">
        <v>1</v>
      </c>
      <c r="H92" s="1">
        <v>1</v>
      </c>
      <c r="I92" s="31" t="str">
        <f t="shared" si="5"/>
        <v>EXCLUDED</v>
      </c>
      <c r="J92">
        <v>91</v>
      </c>
      <c r="M92" s="34" t="s">
        <v>901</v>
      </c>
      <c r="Q92" s="8" t="s">
        <v>901</v>
      </c>
      <c r="R92" s="1" t="str">
        <f t="shared" si="6"/>
        <v>Mutually Excluded</v>
      </c>
      <c r="S92" s="1"/>
      <c r="V92" s="1" t="str">
        <f t="shared" si="4"/>
        <v>Mutually Excluded</v>
      </c>
      <c r="Z92" t="str">
        <f t="shared" si="7"/>
        <v>Exclude</v>
      </c>
    </row>
    <row r="93" spans="1:26" ht="30">
      <c r="A93">
        <v>92</v>
      </c>
      <c r="C93">
        <v>47</v>
      </c>
      <c r="D93" s="1" t="s">
        <v>232</v>
      </c>
      <c r="E93" s="1" t="s">
        <v>231</v>
      </c>
      <c r="F93" s="1">
        <v>2</v>
      </c>
      <c r="G93" s="1">
        <v>2</v>
      </c>
      <c r="H93" s="1">
        <v>2</v>
      </c>
      <c r="I93" s="31" t="str">
        <f t="shared" si="5"/>
        <v>EXCLUDED</v>
      </c>
      <c r="J93">
        <v>92</v>
      </c>
      <c r="M93" s="34" t="s">
        <v>901</v>
      </c>
      <c r="Q93" s="8" t="s">
        <v>901</v>
      </c>
      <c r="R93" s="1" t="str">
        <f t="shared" si="6"/>
        <v>Mutually Excluded</v>
      </c>
      <c r="S93" s="1"/>
      <c r="V93" s="1" t="str">
        <f t="shared" si="4"/>
        <v>Mutually Excluded</v>
      </c>
      <c r="Z93" t="str">
        <f t="shared" si="7"/>
        <v>Exclude</v>
      </c>
    </row>
    <row r="94" spans="1:26" ht="45">
      <c r="A94">
        <v>93</v>
      </c>
      <c r="C94">
        <v>47</v>
      </c>
      <c r="D94" s="1" t="s">
        <v>234</v>
      </c>
      <c r="E94" s="1" t="s">
        <v>233</v>
      </c>
      <c r="F94" s="1">
        <v>2</v>
      </c>
      <c r="G94" s="1">
        <v>2</v>
      </c>
      <c r="H94" s="1">
        <v>2</v>
      </c>
      <c r="I94" s="31" t="str">
        <f t="shared" si="5"/>
        <v>EXCLUDED</v>
      </c>
      <c r="J94">
        <v>93</v>
      </c>
      <c r="M94" s="34" t="s">
        <v>901</v>
      </c>
      <c r="Q94" s="8" t="s">
        <v>901</v>
      </c>
      <c r="R94" s="1" t="str">
        <f t="shared" si="6"/>
        <v>Mutually Excluded</v>
      </c>
      <c r="S94" s="1"/>
      <c r="V94" s="1" t="str">
        <f t="shared" si="4"/>
        <v>Mutually Excluded</v>
      </c>
      <c r="Z94" t="str">
        <f t="shared" si="7"/>
        <v>Exclude</v>
      </c>
    </row>
    <row r="95" spans="1:26" ht="45">
      <c r="A95">
        <v>94</v>
      </c>
      <c r="C95">
        <v>48</v>
      </c>
      <c r="D95" s="1" t="s">
        <v>236</v>
      </c>
      <c r="E95" s="1" t="s">
        <v>235</v>
      </c>
      <c r="F95" s="1">
        <v>1</v>
      </c>
      <c r="G95" s="1">
        <v>1</v>
      </c>
      <c r="H95" s="1">
        <v>1</v>
      </c>
      <c r="I95" s="31" t="str">
        <f t="shared" si="5"/>
        <v>EXCLUDED</v>
      </c>
      <c r="J95">
        <v>94</v>
      </c>
      <c r="M95" s="34" t="s">
        <v>901</v>
      </c>
      <c r="Q95" s="8" t="s">
        <v>901</v>
      </c>
      <c r="R95" s="1" t="str">
        <f t="shared" si="6"/>
        <v>Mutually Excluded</v>
      </c>
      <c r="S95" s="1"/>
      <c r="V95" s="1" t="str">
        <f t="shared" si="4"/>
        <v>Mutually Excluded</v>
      </c>
      <c r="Z95" t="str">
        <f t="shared" si="7"/>
        <v>Exclude</v>
      </c>
    </row>
    <row r="96" spans="1:26" ht="30">
      <c r="A96">
        <v>95</v>
      </c>
      <c r="C96">
        <v>48</v>
      </c>
      <c r="D96" s="1" t="s">
        <v>238</v>
      </c>
      <c r="E96" s="1" t="s">
        <v>237</v>
      </c>
      <c r="F96" s="1">
        <v>2</v>
      </c>
      <c r="G96" s="1">
        <v>2</v>
      </c>
      <c r="H96" s="1">
        <v>2</v>
      </c>
      <c r="I96" s="31" t="str">
        <f t="shared" si="5"/>
        <v>EXCLUDED</v>
      </c>
      <c r="J96">
        <v>95</v>
      </c>
      <c r="M96" s="34" t="s">
        <v>901</v>
      </c>
      <c r="Q96" s="8" t="s">
        <v>901</v>
      </c>
      <c r="R96" s="1" t="str">
        <f t="shared" si="6"/>
        <v>Mutually Excluded</v>
      </c>
      <c r="S96" s="1"/>
      <c r="V96" s="1" t="str">
        <f t="shared" si="4"/>
        <v>Mutually Excluded</v>
      </c>
      <c r="Z96" t="str">
        <f t="shared" si="7"/>
        <v>Exclude</v>
      </c>
    </row>
    <row r="97" spans="1:26" ht="45">
      <c r="A97">
        <v>96</v>
      </c>
      <c r="C97">
        <v>49</v>
      </c>
      <c r="D97" s="1" t="s">
        <v>240</v>
      </c>
      <c r="E97" s="1" t="s">
        <v>239</v>
      </c>
      <c r="F97" s="1">
        <v>2</v>
      </c>
      <c r="G97" s="1">
        <v>2</v>
      </c>
      <c r="H97" s="1">
        <v>2</v>
      </c>
      <c r="I97" s="31" t="str">
        <f t="shared" si="5"/>
        <v>EXCLUDED</v>
      </c>
      <c r="J97">
        <v>96</v>
      </c>
      <c r="M97" s="34" t="s">
        <v>901</v>
      </c>
      <c r="Q97" s="8" t="s">
        <v>901</v>
      </c>
      <c r="R97" s="1" t="str">
        <f t="shared" si="6"/>
        <v>Mutually Excluded</v>
      </c>
      <c r="S97" s="1"/>
      <c r="V97" s="1" t="str">
        <f t="shared" si="4"/>
        <v>Mutually Excluded</v>
      </c>
      <c r="Z97" t="str">
        <f t="shared" si="7"/>
        <v>Exclude</v>
      </c>
    </row>
    <row r="98" spans="1:26" ht="30">
      <c r="A98">
        <v>97</v>
      </c>
      <c r="C98">
        <v>50</v>
      </c>
      <c r="D98" s="1" t="s">
        <v>242</v>
      </c>
      <c r="E98" s="1" t="s">
        <v>241</v>
      </c>
      <c r="F98" s="1">
        <v>1</v>
      </c>
      <c r="G98" s="1">
        <v>1</v>
      </c>
      <c r="H98" s="1">
        <v>1</v>
      </c>
      <c r="I98" s="31" t="str">
        <f t="shared" si="5"/>
        <v>EXCLUDED</v>
      </c>
      <c r="J98">
        <v>97</v>
      </c>
      <c r="L98" s="1" t="s">
        <v>3031</v>
      </c>
      <c r="M98" s="34" t="s">
        <v>901</v>
      </c>
      <c r="Q98" s="8" t="s">
        <v>901</v>
      </c>
      <c r="R98" s="1" t="str">
        <f t="shared" si="6"/>
        <v>Mutually Excluded</v>
      </c>
      <c r="S98" s="1"/>
      <c r="V98" s="1" t="str">
        <f t="shared" si="4"/>
        <v>Mutually Excluded</v>
      </c>
      <c r="Z98" t="str">
        <f t="shared" si="7"/>
        <v>Exclude</v>
      </c>
    </row>
    <row r="99" spans="1:26" ht="30">
      <c r="A99">
        <v>98</v>
      </c>
      <c r="C99">
        <v>50</v>
      </c>
      <c r="D99" s="1" t="s">
        <v>244</v>
      </c>
      <c r="E99" s="1" t="s">
        <v>243</v>
      </c>
      <c r="F99" s="1">
        <v>1</v>
      </c>
      <c r="G99" s="1">
        <v>1</v>
      </c>
      <c r="H99" s="1">
        <v>1</v>
      </c>
      <c r="I99" s="31" t="str">
        <f t="shared" si="5"/>
        <v>EXCLUDED</v>
      </c>
      <c r="J99">
        <v>98</v>
      </c>
      <c r="M99" s="34" t="s">
        <v>901</v>
      </c>
      <c r="Q99" s="8" t="s">
        <v>901</v>
      </c>
      <c r="R99" s="1" t="str">
        <f t="shared" si="6"/>
        <v>Mutually Excluded</v>
      </c>
      <c r="S99" s="1"/>
      <c r="V99" s="1" t="str">
        <f t="shared" si="4"/>
        <v>Mutually Excluded</v>
      </c>
      <c r="Z99" t="str">
        <f t="shared" si="7"/>
        <v>Exclude</v>
      </c>
    </row>
    <row r="100" spans="1:26" ht="30">
      <c r="A100">
        <v>99</v>
      </c>
      <c r="C100">
        <v>50</v>
      </c>
      <c r="D100" s="1" t="s">
        <v>246</v>
      </c>
      <c r="E100" s="1" t="s">
        <v>245</v>
      </c>
      <c r="F100" s="1">
        <v>3</v>
      </c>
      <c r="G100" s="1">
        <v>3</v>
      </c>
      <c r="H100" s="1">
        <v>3</v>
      </c>
      <c r="I100" s="31" t="str">
        <f t="shared" si="5"/>
        <v>EXCLUDED</v>
      </c>
      <c r="J100">
        <v>99</v>
      </c>
      <c r="M100" s="34" t="s">
        <v>104</v>
      </c>
      <c r="Q100" s="8" t="s">
        <v>901</v>
      </c>
      <c r="R100" s="26" t="str">
        <f t="shared" si="6"/>
        <v>Hum1: Yes, Hum2: No</v>
      </c>
      <c r="S100" s="1"/>
      <c r="U100" t="s">
        <v>19</v>
      </c>
      <c r="V100" s="1" t="str">
        <f t="shared" si="4"/>
        <v>Mutually Excluded</v>
      </c>
      <c r="Z100" t="str">
        <f t="shared" si="7"/>
        <v>Exclude</v>
      </c>
    </row>
    <row r="101" spans="1:26" ht="30">
      <c r="A101">
        <v>100</v>
      </c>
      <c r="C101">
        <v>51</v>
      </c>
      <c r="D101" s="1" t="s">
        <v>249</v>
      </c>
      <c r="E101" s="1" t="s">
        <v>248</v>
      </c>
      <c r="F101" s="1">
        <v>1</v>
      </c>
      <c r="G101" s="1">
        <v>1</v>
      </c>
      <c r="H101" s="1">
        <v>1</v>
      </c>
      <c r="I101" s="31" t="str">
        <f t="shared" si="5"/>
        <v>EXCLUDED</v>
      </c>
      <c r="J101">
        <v>100</v>
      </c>
      <c r="M101" s="34" t="s">
        <v>901</v>
      </c>
      <c r="Q101" s="8" t="s">
        <v>901</v>
      </c>
      <c r="R101" s="1" t="str">
        <f t="shared" si="6"/>
        <v>Mutually Excluded</v>
      </c>
      <c r="S101" s="1"/>
      <c r="V101" s="1" t="str">
        <f t="shared" si="4"/>
        <v>Mutually Excluded</v>
      </c>
      <c r="Z101" t="str">
        <f t="shared" si="7"/>
        <v>Exclude</v>
      </c>
    </row>
    <row r="102" spans="1:26" ht="45">
      <c r="A102">
        <v>101</v>
      </c>
      <c r="C102">
        <v>51</v>
      </c>
      <c r="D102" s="1" t="s">
        <v>251</v>
      </c>
      <c r="E102" s="1" t="s">
        <v>250</v>
      </c>
      <c r="F102" s="1">
        <v>1</v>
      </c>
      <c r="G102" s="1">
        <v>1</v>
      </c>
      <c r="H102" s="1">
        <v>1</v>
      </c>
      <c r="I102" s="31" t="str">
        <f t="shared" si="5"/>
        <v>EXCLUDED</v>
      </c>
      <c r="J102">
        <v>101</v>
      </c>
      <c r="L102" s="1" t="s">
        <v>253</v>
      </c>
      <c r="M102" s="34" t="s">
        <v>901</v>
      </c>
      <c r="Q102" s="8" t="s">
        <v>901</v>
      </c>
      <c r="R102" s="1" t="str">
        <f t="shared" si="6"/>
        <v>Mutually Excluded</v>
      </c>
      <c r="S102" s="1"/>
      <c r="V102" s="1" t="str">
        <f t="shared" si="4"/>
        <v>Mutually Excluded</v>
      </c>
      <c r="Z102" t="str">
        <f t="shared" si="7"/>
        <v>Exclude</v>
      </c>
    </row>
    <row r="103" spans="1:26" ht="30">
      <c r="A103">
        <v>102</v>
      </c>
      <c r="C103">
        <v>51</v>
      </c>
      <c r="D103" s="1" t="s">
        <v>255</v>
      </c>
      <c r="E103" s="1" t="s">
        <v>254</v>
      </c>
      <c r="F103" s="1">
        <v>2</v>
      </c>
      <c r="G103" s="1">
        <v>2</v>
      </c>
      <c r="H103" s="1">
        <v>3</v>
      </c>
      <c r="I103" s="31" t="str">
        <f t="shared" si="5"/>
        <v>EXCLUDED</v>
      </c>
      <c r="J103">
        <v>102</v>
      </c>
      <c r="M103" s="34" t="s">
        <v>901</v>
      </c>
      <c r="Q103" s="8" t="s">
        <v>901</v>
      </c>
      <c r="R103" s="1" t="str">
        <f t="shared" si="6"/>
        <v>Mutually Excluded</v>
      </c>
      <c r="S103" s="1"/>
      <c r="V103" s="1" t="str">
        <f t="shared" si="4"/>
        <v>Mutually Excluded</v>
      </c>
      <c r="Z103" t="str">
        <f t="shared" si="7"/>
        <v>Exclude</v>
      </c>
    </row>
    <row r="104" spans="1:26" ht="45">
      <c r="A104">
        <v>103</v>
      </c>
      <c r="C104">
        <v>52</v>
      </c>
      <c r="D104" s="1" t="s">
        <v>257</v>
      </c>
      <c r="E104" s="1" t="s">
        <v>256</v>
      </c>
      <c r="F104" s="1">
        <v>1</v>
      </c>
      <c r="G104" s="1">
        <v>1</v>
      </c>
      <c r="H104" s="1">
        <v>1</v>
      </c>
      <c r="I104" s="31" t="str">
        <f t="shared" si="5"/>
        <v>EXCLUDED</v>
      </c>
      <c r="J104">
        <v>103</v>
      </c>
      <c r="L104" s="1" t="s">
        <v>253</v>
      </c>
      <c r="M104" s="34" t="s">
        <v>901</v>
      </c>
      <c r="Q104" s="8" t="s">
        <v>901</v>
      </c>
      <c r="R104" s="1" t="str">
        <f t="shared" si="6"/>
        <v>Mutually Excluded</v>
      </c>
      <c r="S104" s="1"/>
      <c r="V104" s="1" t="str">
        <f t="shared" si="4"/>
        <v>Mutually Excluded</v>
      </c>
      <c r="Z104" t="str">
        <f t="shared" si="7"/>
        <v>Exclude</v>
      </c>
    </row>
    <row r="105" spans="1:26" ht="30">
      <c r="A105">
        <v>104</v>
      </c>
      <c r="C105">
        <v>52</v>
      </c>
      <c r="D105" s="1" t="s">
        <v>259</v>
      </c>
      <c r="E105" s="1" t="s">
        <v>258</v>
      </c>
      <c r="F105" s="1">
        <v>5</v>
      </c>
      <c r="G105" s="1">
        <v>5</v>
      </c>
      <c r="H105" s="1">
        <v>5</v>
      </c>
      <c r="I105" s="31" t="str">
        <f t="shared" si="5"/>
        <v>CERTAINLY INCLUDED</v>
      </c>
      <c r="J105">
        <v>104</v>
      </c>
      <c r="M105" s="34" t="s">
        <v>65</v>
      </c>
      <c r="Q105" s="8" t="s">
        <v>901</v>
      </c>
      <c r="R105" s="1" t="str">
        <f t="shared" si="6"/>
        <v>Hum1: Yes, Hum2: No</v>
      </c>
      <c r="S105" s="1"/>
      <c r="T105" t="s">
        <v>3012</v>
      </c>
      <c r="U105" t="s">
        <v>19</v>
      </c>
      <c r="V105" s="1" t="str">
        <f t="shared" si="4"/>
        <v>AI: Yes, Human: No</v>
      </c>
      <c r="Z105" t="str">
        <f t="shared" si="7"/>
        <v>Exclude</v>
      </c>
    </row>
    <row r="106" spans="1:26" ht="30">
      <c r="A106">
        <v>105</v>
      </c>
      <c r="C106" t="s">
        <v>262</v>
      </c>
      <c r="E106" s="1" t="s">
        <v>261</v>
      </c>
      <c r="F106" s="1">
        <v>2</v>
      </c>
      <c r="G106" s="1">
        <v>3</v>
      </c>
      <c r="H106" s="1">
        <v>3</v>
      </c>
      <c r="I106" s="31" t="str">
        <f t="shared" si="5"/>
        <v>EXCLUDED</v>
      </c>
      <c r="J106">
        <v>105</v>
      </c>
      <c r="M106" s="34" t="s">
        <v>901</v>
      </c>
      <c r="Q106" s="8" t="s">
        <v>901</v>
      </c>
      <c r="R106" s="1" t="str">
        <f t="shared" si="6"/>
        <v>Mutually Excluded</v>
      </c>
      <c r="S106" s="1"/>
      <c r="V106" s="1" t="str">
        <f t="shared" si="4"/>
        <v>Mutually Excluded</v>
      </c>
      <c r="Z106" t="str">
        <f t="shared" si="7"/>
        <v>Exclude</v>
      </c>
    </row>
    <row r="107" spans="1:26" ht="30">
      <c r="A107">
        <v>106</v>
      </c>
      <c r="C107">
        <v>53</v>
      </c>
      <c r="E107" s="1" t="s">
        <v>263</v>
      </c>
      <c r="F107" s="1">
        <v>2</v>
      </c>
      <c r="G107" s="1">
        <v>3</v>
      </c>
      <c r="H107" s="1">
        <v>2</v>
      </c>
      <c r="I107" s="31" t="str">
        <f t="shared" si="5"/>
        <v>EXCLUDED</v>
      </c>
      <c r="J107">
        <v>106</v>
      </c>
      <c r="M107" s="34" t="s">
        <v>901</v>
      </c>
      <c r="Q107" s="8" t="s">
        <v>901</v>
      </c>
      <c r="R107" s="1" t="str">
        <f t="shared" si="6"/>
        <v>Mutually Excluded</v>
      </c>
      <c r="S107" s="1"/>
      <c r="V107" s="1" t="str">
        <f t="shared" si="4"/>
        <v>Mutually Excluded</v>
      </c>
      <c r="Z107" t="str">
        <f t="shared" si="7"/>
        <v>Exclude</v>
      </c>
    </row>
    <row r="108" spans="1:26" ht="30">
      <c r="A108">
        <v>107</v>
      </c>
      <c r="C108">
        <v>53</v>
      </c>
      <c r="E108" s="1" t="s">
        <v>264</v>
      </c>
      <c r="F108" s="1">
        <v>2</v>
      </c>
      <c r="G108" s="1">
        <v>1</v>
      </c>
      <c r="H108" s="1">
        <v>2</v>
      </c>
      <c r="I108" s="31" t="str">
        <f t="shared" si="5"/>
        <v>EXCLUDED</v>
      </c>
      <c r="J108">
        <v>107</v>
      </c>
      <c r="M108" s="34" t="s">
        <v>901</v>
      </c>
      <c r="Q108" s="8" t="s">
        <v>901</v>
      </c>
      <c r="R108" s="1" t="str">
        <f t="shared" si="6"/>
        <v>Mutually Excluded</v>
      </c>
      <c r="S108" s="1"/>
      <c r="V108" s="1" t="str">
        <f t="shared" si="4"/>
        <v>Mutually Excluded</v>
      </c>
      <c r="Z108" t="str">
        <f t="shared" si="7"/>
        <v>Exclude</v>
      </c>
    </row>
    <row r="109" spans="1:26" ht="30">
      <c r="A109">
        <v>108</v>
      </c>
      <c r="C109" t="s">
        <v>266</v>
      </c>
      <c r="E109" s="1" t="s">
        <v>265</v>
      </c>
      <c r="F109" s="1">
        <v>3</v>
      </c>
      <c r="G109" s="1">
        <v>3</v>
      </c>
      <c r="H109" s="1">
        <v>4</v>
      </c>
      <c r="I109" s="31" t="str">
        <f t="shared" si="5"/>
        <v>EXCLUDED</v>
      </c>
      <c r="J109">
        <v>108</v>
      </c>
      <c r="M109" s="34" t="s">
        <v>901</v>
      </c>
      <c r="Q109" s="8" t="s">
        <v>901</v>
      </c>
      <c r="R109" s="1" t="str">
        <f t="shared" si="6"/>
        <v>Mutually Excluded</v>
      </c>
      <c r="S109" s="1"/>
      <c r="V109" s="1" t="str">
        <f t="shared" si="4"/>
        <v>Mutually Excluded</v>
      </c>
      <c r="Z109" t="str">
        <f t="shared" si="7"/>
        <v>Exclude</v>
      </c>
    </row>
    <row r="110" spans="1:26" ht="30">
      <c r="A110">
        <v>109</v>
      </c>
      <c r="C110">
        <v>54</v>
      </c>
      <c r="E110" s="1" t="s">
        <v>267</v>
      </c>
      <c r="F110" s="1">
        <v>2</v>
      </c>
      <c r="G110" s="1">
        <v>2</v>
      </c>
      <c r="H110" s="1">
        <v>2</v>
      </c>
      <c r="I110" s="31" t="str">
        <f t="shared" si="5"/>
        <v>EXCLUDED</v>
      </c>
      <c r="J110">
        <v>109</v>
      </c>
      <c r="M110" s="34" t="s">
        <v>901</v>
      </c>
      <c r="Q110" s="8" t="s">
        <v>901</v>
      </c>
      <c r="R110" s="1" t="str">
        <f t="shared" si="6"/>
        <v>Mutually Excluded</v>
      </c>
      <c r="S110" s="1"/>
      <c r="V110" s="1" t="str">
        <f t="shared" si="4"/>
        <v>Mutually Excluded</v>
      </c>
      <c r="Z110" t="str">
        <f t="shared" si="7"/>
        <v>Exclude</v>
      </c>
    </row>
    <row r="111" spans="1:26" ht="30">
      <c r="A111">
        <v>110</v>
      </c>
      <c r="C111">
        <v>55</v>
      </c>
      <c r="E111" s="1" t="s">
        <v>268</v>
      </c>
      <c r="F111" s="1">
        <v>3</v>
      </c>
      <c r="G111" s="1">
        <v>3</v>
      </c>
      <c r="H111" s="1">
        <v>3</v>
      </c>
      <c r="I111" s="31" t="str">
        <f t="shared" si="5"/>
        <v>EXCLUDED</v>
      </c>
      <c r="J111">
        <v>110</v>
      </c>
      <c r="M111" s="34" t="s">
        <v>901</v>
      </c>
      <c r="Q111" s="8" t="s">
        <v>901</v>
      </c>
      <c r="R111" s="1" t="str">
        <f t="shared" si="6"/>
        <v>Mutually Excluded</v>
      </c>
      <c r="S111" s="1"/>
      <c r="V111" s="1" t="str">
        <f t="shared" si="4"/>
        <v>Mutually Excluded</v>
      </c>
      <c r="Z111" t="str">
        <f t="shared" si="7"/>
        <v>Exclude</v>
      </c>
    </row>
    <row r="112" spans="1:26" ht="30">
      <c r="A112">
        <v>111</v>
      </c>
      <c r="C112">
        <v>56</v>
      </c>
      <c r="E112" s="1" t="s">
        <v>269</v>
      </c>
      <c r="F112" s="1">
        <v>3</v>
      </c>
      <c r="G112" s="1">
        <v>2</v>
      </c>
      <c r="H112" s="1">
        <v>2</v>
      </c>
      <c r="I112" s="31" t="str">
        <f t="shared" si="5"/>
        <v>EXCLUDED</v>
      </c>
      <c r="J112">
        <v>111</v>
      </c>
      <c r="M112" s="35" t="s">
        <v>65</v>
      </c>
      <c r="Q112" s="8" t="s">
        <v>901</v>
      </c>
      <c r="R112" s="1" t="str">
        <f t="shared" si="6"/>
        <v>Hum1: Yes, Hum2: No</v>
      </c>
      <c r="S112" s="1"/>
      <c r="T112" t="s">
        <v>3012</v>
      </c>
      <c r="U112" t="s">
        <v>19</v>
      </c>
      <c r="V112" s="1" t="str">
        <f t="shared" si="4"/>
        <v>Mutually Excluded</v>
      </c>
      <c r="Z112" t="str">
        <f t="shared" si="7"/>
        <v>Exclude</v>
      </c>
    </row>
    <row r="113" spans="1:26" ht="30">
      <c r="A113">
        <v>112</v>
      </c>
      <c r="C113">
        <v>56</v>
      </c>
      <c r="E113" s="1" t="s">
        <v>270</v>
      </c>
      <c r="F113" s="1">
        <v>1</v>
      </c>
      <c r="G113" s="1">
        <v>1</v>
      </c>
      <c r="H113" s="1">
        <v>1</v>
      </c>
      <c r="I113" s="31" t="str">
        <f t="shared" si="5"/>
        <v>EXCLUDED</v>
      </c>
      <c r="J113">
        <v>112</v>
      </c>
      <c r="M113" s="34" t="s">
        <v>901</v>
      </c>
      <c r="Q113" s="8" t="s">
        <v>901</v>
      </c>
      <c r="R113" s="1" t="str">
        <f t="shared" si="6"/>
        <v>Mutually Excluded</v>
      </c>
      <c r="S113" s="1"/>
      <c r="V113" s="1" t="str">
        <f t="shared" si="4"/>
        <v>Mutually Excluded</v>
      </c>
      <c r="Z113" t="str">
        <f t="shared" si="7"/>
        <v>Exclude</v>
      </c>
    </row>
    <row r="114" spans="1:26" ht="30">
      <c r="A114">
        <v>113</v>
      </c>
      <c r="C114">
        <v>56</v>
      </c>
      <c r="E114" s="1" t="s">
        <v>271</v>
      </c>
      <c r="F114" s="1">
        <v>3</v>
      </c>
      <c r="G114" s="1">
        <v>4</v>
      </c>
      <c r="H114" s="1">
        <v>3</v>
      </c>
      <c r="I114" s="31" t="str">
        <f t="shared" si="5"/>
        <v>EXCLUDED</v>
      </c>
      <c r="J114">
        <v>113</v>
      </c>
      <c r="M114" s="34" t="s">
        <v>901</v>
      </c>
      <c r="Q114" s="8" t="s">
        <v>901</v>
      </c>
      <c r="R114" s="1" t="str">
        <f t="shared" si="6"/>
        <v>Mutually Excluded</v>
      </c>
      <c r="S114" s="1"/>
      <c r="V114" s="1" t="str">
        <f t="shared" si="4"/>
        <v>Mutually Excluded</v>
      </c>
      <c r="Z114" t="str">
        <f t="shared" si="7"/>
        <v>Exclude</v>
      </c>
    </row>
    <row r="115" spans="1:26" ht="30">
      <c r="A115">
        <v>114</v>
      </c>
      <c r="C115" t="s">
        <v>275</v>
      </c>
      <c r="E115" s="1" t="s">
        <v>274</v>
      </c>
      <c r="F115" s="1">
        <v>4</v>
      </c>
      <c r="G115" s="1">
        <v>3</v>
      </c>
      <c r="H115" s="1">
        <v>3</v>
      </c>
      <c r="I115" s="31" t="str">
        <f t="shared" si="5"/>
        <v>EXCLUDED</v>
      </c>
      <c r="J115">
        <v>114</v>
      </c>
      <c r="M115" s="35" t="s">
        <v>1752</v>
      </c>
      <c r="Q115" s="8" t="s">
        <v>901</v>
      </c>
      <c r="R115" s="1" t="str">
        <f t="shared" si="6"/>
        <v>Hum1: Yes, Hum2: No</v>
      </c>
      <c r="S115" s="1"/>
      <c r="T115" s="1"/>
      <c r="U115" t="s">
        <v>19</v>
      </c>
      <c r="V115" s="1" t="str">
        <f t="shared" si="4"/>
        <v>Mutually Excluded</v>
      </c>
      <c r="Z115" t="str">
        <f t="shared" si="7"/>
        <v>Exclude</v>
      </c>
    </row>
    <row r="116" spans="1:26" ht="45">
      <c r="A116">
        <v>115</v>
      </c>
      <c r="C116">
        <v>57</v>
      </c>
      <c r="E116" s="1" t="s">
        <v>276</v>
      </c>
      <c r="F116" s="1">
        <v>1</v>
      </c>
      <c r="G116" s="1">
        <v>1</v>
      </c>
      <c r="H116" s="1">
        <v>1</v>
      </c>
      <c r="I116" s="31" t="str">
        <f t="shared" si="5"/>
        <v>EXCLUDED</v>
      </c>
      <c r="J116">
        <v>115</v>
      </c>
      <c r="M116" s="34" t="s">
        <v>901</v>
      </c>
      <c r="Q116" s="8" t="s">
        <v>901</v>
      </c>
      <c r="R116" s="1" t="str">
        <f t="shared" si="6"/>
        <v>Mutually Excluded</v>
      </c>
      <c r="S116" s="1"/>
      <c r="V116" s="1" t="str">
        <f t="shared" si="4"/>
        <v>Mutually Excluded</v>
      </c>
      <c r="Z116" t="str">
        <f t="shared" si="7"/>
        <v>Exclude</v>
      </c>
    </row>
    <row r="117" spans="1:26" ht="30">
      <c r="A117">
        <v>116</v>
      </c>
      <c r="C117">
        <v>57</v>
      </c>
      <c r="E117" s="1" t="s">
        <v>277</v>
      </c>
      <c r="F117" s="1">
        <v>2</v>
      </c>
      <c r="G117" s="1">
        <v>2</v>
      </c>
      <c r="H117" s="1">
        <v>2</v>
      </c>
      <c r="I117" s="31" t="str">
        <f t="shared" si="5"/>
        <v>EXCLUDED</v>
      </c>
      <c r="J117">
        <v>116</v>
      </c>
      <c r="M117" s="34" t="s">
        <v>901</v>
      </c>
      <c r="Q117" s="8" t="s">
        <v>901</v>
      </c>
      <c r="R117" s="1" t="str">
        <f t="shared" si="6"/>
        <v>Mutually Excluded</v>
      </c>
      <c r="S117" s="1"/>
      <c r="V117" s="1" t="str">
        <f t="shared" si="4"/>
        <v>Mutually Excluded</v>
      </c>
      <c r="Z117" t="str">
        <f t="shared" si="7"/>
        <v>Exclude</v>
      </c>
    </row>
    <row r="118" spans="1:26" ht="30">
      <c r="A118">
        <v>117</v>
      </c>
      <c r="C118">
        <v>58</v>
      </c>
      <c r="E118" s="1" t="s">
        <v>278</v>
      </c>
      <c r="F118" s="1">
        <v>2</v>
      </c>
      <c r="G118" s="1">
        <v>2</v>
      </c>
      <c r="H118" s="1">
        <v>3</v>
      </c>
      <c r="I118" s="31" t="str">
        <f t="shared" si="5"/>
        <v>EXCLUDED</v>
      </c>
      <c r="J118">
        <v>117</v>
      </c>
      <c r="M118" s="34" t="s">
        <v>901</v>
      </c>
      <c r="Q118" s="8" t="s">
        <v>901</v>
      </c>
      <c r="R118" s="1" t="str">
        <f t="shared" si="6"/>
        <v>Mutually Excluded</v>
      </c>
      <c r="S118" s="1"/>
      <c r="V118" s="1" t="str">
        <f t="shared" si="4"/>
        <v>Mutually Excluded</v>
      </c>
      <c r="Z118" t="str">
        <f t="shared" si="7"/>
        <v>Exclude</v>
      </c>
    </row>
    <row r="119" spans="1:26" ht="30">
      <c r="A119">
        <v>118</v>
      </c>
      <c r="C119">
        <v>58</v>
      </c>
      <c r="E119" s="1" t="s">
        <v>279</v>
      </c>
      <c r="F119" s="1">
        <v>4</v>
      </c>
      <c r="G119" s="1">
        <v>3</v>
      </c>
      <c r="H119" s="1">
        <v>3</v>
      </c>
      <c r="I119" s="31" t="str">
        <f t="shared" si="5"/>
        <v>EXCLUDED</v>
      </c>
      <c r="J119">
        <v>118</v>
      </c>
      <c r="M119" s="34" t="s">
        <v>901</v>
      </c>
      <c r="Q119" s="8" t="s">
        <v>901</v>
      </c>
      <c r="R119" s="1" t="str">
        <f t="shared" si="6"/>
        <v>Mutually Excluded</v>
      </c>
      <c r="S119" s="1"/>
      <c r="V119" s="1" t="str">
        <f t="shared" si="4"/>
        <v>Mutually Excluded</v>
      </c>
      <c r="Z119" t="str">
        <f t="shared" si="7"/>
        <v>Exclude</v>
      </c>
    </row>
    <row r="120" spans="1:26" ht="30">
      <c r="A120">
        <v>119</v>
      </c>
      <c r="C120">
        <v>59</v>
      </c>
      <c r="E120" s="1" t="s">
        <v>280</v>
      </c>
      <c r="F120" s="1">
        <v>1</v>
      </c>
      <c r="G120" s="1">
        <v>1</v>
      </c>
      <c r="H120" s="1">
        <v>1</v>
      </c>
      <c r="I120" s="31" t="str">
        <f t="shared" si="5"/>
        <v>EXCLUDED</v>
      </c>
      <c r="J120">
        <v>119</v>
      </c>
      <c r="L120" t="s">
        <v>3033</v>
      </c>
      <c r="M120" s="34" t="s">
        <v>901</v>
      </c>
      <c r="Q120" s="8" t="s">
        <v>901</v>
      </c>
      <c r="R120" s="1" t="str">
        <f t="shared" si="6"/>
        <v>Mutually Excluded</v>
      </c>
      <c r="S120" s="1"/>
      <c r="V120" s="1" t="str">
        <f t="shared" si="4"/>
        <v>Mutually Excluded</v>
      </c>
      <c r="Z120" t="str">
        <f t="shared" si="7"/>
        <v>Exclude</v>
      </c>
    </row>
    <row r="121" spans="1:26" ht="30">
      <c r="A121">
        <v>120</v>
      </c>
      <c r="C121">
        <v>59</v>
      </c>
      <c r="E121" s="1" t="s">
        <v>281</v>
      </c>
      <c r="F121" s="1">
        <v>2</v>
      </c>
      <c r="G121" s="1">
        <v>2</v>
      </c>
      <c r="H121" s="1">
        <v>2</v>
      </c>
      <c r="I121" s="31" t="str">
        <f t="shared" si="5"/>
        <v>EXCLUDED</v>
      </c>
      <c r="J121">
        <v>120</v>
      </c>
      <c r="M121" s="34" t="s">
        <v>901</v>
      </c>
      <c r="Q121" s="8" t="s">
        <v>901</v>
      </c>
      <c r="R121" s="1" t="str">
        <f t="shared" si="6"/>
        <v>Mutually Excluded</v>
      </c>
      <c r="S121" s="1"/>
      <c r="V121" s="1" t="str">
        <f t="shared" si="4"/>
        <v>Mutually Excluded</v>
      </c>
      <c r="Z121" t="str">
        <f t="shared" si="7"/>
        <v>Exclude</v>
      </c>
    </row>
    <row r="122" spans="1:26" ht="45">
      <c r="A122">
        <v>121</v>
      </c>
      <c r="C122">
        <v>59</v>
      </c>
      <c r="E122" s="1" t="s">
        <v>282</v>
      </c>
      <c r="F122" s="1">
        <v>3</v>
      </c>
      <c r="G122" s="1">
        <v>3</v>
      </c>
      <c r="H122" s="1">
        <v>3</v>
      </c>
      <c r="I122" s="31" t="str">
        <f t="shared" si="5"/>
        <v>EXCLUDED</v>
      </c>
      <c r="J122">
        <v>121</v>
      </c>
      <c r="L122" s="1" t="s">
        <v>283</v>
      </c>
      <c r="M122" s="34" t="s">
        <v>901</v>
      </c>
      <c r="Q122" s="8" t="s">
        <v>901</v>
      </c>
      <c r="R122" s="1" t="str">
        <f t="shared" si="6"/>
        <v>Mutually Excluded</v>
      </c>
      <c r="S122" s="1"/>
      <c r="V122" s="1" t="str">
        <f t="shared" si="4"/>
        <v>Mutually Excluded</v>
      </c>
      <c r="Z122" t="str">
        <f t="shared" si="7"/>
        <v>Exclude</v>
      </c>
    </row>
    <row r="123" spans="1:26" ht="30">
      <c r="A123">
        <v>122</v>
      </c>
      <c r="C123">
        <v>59</v>
      </c>
      <c r="E123" s="1" t="s">
        <v>284</v>
      </c>
      <c r="F123" s="1">
        <v>1</v>
      </c>
      <c r="G123" s="1">
        <v>2</v>
      </c>
      <c r="H123" s="1">
        <v>1</v>
      </c>
      <c r="I123" s="31" t="str">
        <f t="shared" si="5"/>
        <v>EXCLUDED</v>
      </c>
      <c r="J123">
        <v>122</v>
      </c>
      <c r="M123" s="34" t="s">
        <v>901</v>
      </c>
      <c r="Q123" s="8" t="s">
        <v>901</v>
      </c>
      <c r="R123" s="1" t="str">
        <f t="shared" si="6"/>
        <v>Mutually Excluded</v>
      </c>
      <c r="S123" s="1"/>
      <c r="V123" s="1" t="str">
        <f t="shared" si="4"/>
        <v>Mutually Excluded</v>
      </c>
      <c r="Z123" t="str">
        <f t="shared" si="7"/>
        <v>Exclude</v>
      </c>
    </row>
    <row r="124" spans="1:26" ht="30">
      <c r="A124">
        <v>123</v>
      </c>
      <c r="C124" t="s">
        <v>286</v>
      </c>
      <c r="E124" s="1" t="s">
        <v>285</v>
      </c>
      <c r="F124" s="1">
        <v>2</v>
      </c>
      <c r="G124" s="1">
        <v>2</v>
      </c>
      <c r="H124" s="1">
        <v>2</v>
      </c>
      <c r="I124" s="31" t="str">
        <f t="shared" si="5"/>
        <v>EXCLUDED</v>
      </c>
      <c r="J124">
        <v>123</v>
      </c>
      <c r="M124" s="34" t="s">
        <v>901</v>
      </c>
      <c r="Q124" s="8" t="s">
        <v>901</v>
      </c>
      <c r="R124" s="1" t="str">
        <f t="shared" si="6"/>
        <v>Mutually Excluded</v>
      </c>
      <c r="S124" s="1"/>
      <c r="V124" s="1" t="str">
        <f t="shared" si="4"/>
        <v>Mutually Excluded</v>
      </c>
      <c r="Z124" t="str">
        <f t="shared" si="7"/>
        <v>Exclude</v>
      </c>
    </row>
    <row r="125" spans="1:26" ht="45">
      <c r="A125">
        <v>124</v>
      </c>
      <c r="C125">
        <v>60</v>
      </c>
      <c r="E125" s="1" t="s">
        <v>287</v>
      </c>
      <c r="F125" s="1">
        <v>4</v>
      </c>
      <c r="G125" s="1">
        <v>4</v>
      </c>
      <c r="H125" s="1">
        <v>4</v>
      </c>
      <c r="I125" s="31" t="str">
        <f t="shared" si="5"/>
        <v>EXCLUDED</v>
      </c>
      <c r="J125">
        <v>124</v>
      </c>
      <c r="M125" s="35" t="s">
        <v>1752</v>
      </c>
      <c r="Q125" s="8" t="s">
        <v>901</v>
      </c>
      <c r="R125" s="1" t="str">
        <f t="shared" si="6"/>
        <v>Hum1: Yes, Hum2: No</v>
      </c>
      <c r="S125" s="1"/>
      <c r="U125" t="s">
        <v>19</v>
      </c>
      <c r="V125" s="1" t="str">
        <f t="shared" si="4"/>
        <v>Mutually Excluded</v>
      </c>
      <c r="Z125" t="str">
        <f t="shared" si="7"/>
        <v>Exclude</v>
      </c>
    </row>
    <row r="126" spans="1:26" ht="30">
      <c r="A126">
        <v>125</v>
      </c>
      <c r="C126">
        <v>60</v>
      </c>
      <c r="E126" s="1" t="s">
        <v>289</v>
      </c>
      <c r="F126" s="1">
        <v>4</v>
      </c>
      <c r="G126" s="1">
        <v>4</v>
      </c>
      <c r="H126" s="1">
        <v>3</v>
      </c>
      <c r="I126" s="31" t="str">
        <f t="shared" si="5"/>
        <v>EXCLUDED</v>
      </c>
      <c r="J126">
        <v>125</v>
      </c>
      <c r="M126" s="34" t="s">
        <v>901</v>
      </c>
      <c r="Q126" s="8" t="s">
        <v>901</v>
      </c>
      <c r="R126" s="1" t="str">
        <f t="shared" si="6"/>
        <v>Mutually Excluded</v>
      </c>
      <c r="S126" s="1"/>
      <c r="V126" s="1" t="str">
        <f t="shared" si="4"/>
        <v>Mutually Excluded</v>
      </c>
      <c r="Z126" t="str">
        <f t="shared" si="7"/>
        <v>Exclude</v>
      </c>
    </row>
    <row r="127" spans="1:26" ht="30">
      <c r="A127">
        <v>126</v>
      </c>
      <c r="C127">
        <v>60</v>
      </c>
      <c r="E127" s="1" t="s">
        <v>290</v>
      </c>
      <c r="F127" s="1">
        <v>2</v>
      </c>
      <c r="G127" s="1">
        <v>2</v>
      </c>
      <c r="H127" s="1">
        <v>2</v>
      </c>
      <c r="I127" s="31" t="str">
        <f t="shared" si="5"/>
        <v>EXCLUDED</v>
      </c>
      <c r="J127">
        <v>126</v>
      </c>
      <c r="M127" s="34" t="s">
        <v>901</v>
      </c>
      <c r="Q127" s="8" t="s">
        <v>901</v>
      </c>
      <c r="R127" s="1" t="str">
        <f t="shared" si="6"/>
        <v>Mutually Excluded</v>
      </c>
      <c r="S127" s="1"/>
      <c r="V127" s="1" t="str">
        <f t="shared" si="4"/>
        <v>Mutually Excluded</v>
      </c>
      <c r="Z127" t="str">
        <f t="shared" si="7"/>
        <v>Exclude</v>
      </c>
    </row>
    <row r="128" spans="1:26" ht="30">
      <c r="A128">
        <v>127</v>
      </c>
      <c r="C128">
        <v>61</v>
      </c>
      <c r="E128" s="1" t="s">
        <v>291</v>
      </c>
      <c r="F128" s="1">
        <v>2</v>
      </c>
      <c r="G128" s="1">
        <v>2</v>
      </c>
      <c r="H128" s="1">
        <v>2</v>
      </c>
      <c r="I128" s="31" t="str">
        <f t="shared" si="5"/>
        <v>EXCLUDED</v>
      </c>
      <c r="J128">
        <v>127</v>
      </c>
      <c r="M128" s="34" t="s">
        <v>901</v>
      </c>
      <c r="Q128" s="8" t="s">
        <v>901</v>
      </c>
      <c r="R128" s="1" t="str">
        <f t="shared" si="6"/>
        <v>Mutually Excluded</v>
      </c>
      <c r="S128" s="1"/>
      <c r="V128" s="1" t="str">
        <f t="shared" si="4"/>
        <v>Mutually Excluded</v>
      </c>
      <c r="Z128" t="str">
        <f t="shared" si="7"/>
        <v>Exclude</v>
      </c>
    </row>
    <row r="129" spans="1:26" ht="30">
      <c r="A129">
        <v>128</v>
      </c>
      <c r="C129">
        <v>61</v>
      </c>
      <c r="E129" s="1" t="s">
        <v>292</v>
      </c>
      <c r="F129" s="1">
        <v>2</v>
      </c>
      <c r="G129" s="1">
        <v>2</v>
      </c>
      <c r="H129" s="1">
        <v>2</v>
      </c>
      <c r="I129" s="31" t="str">
        <f t="shared" si="5"/>
        <v>EXCLUDED</v>
      </c>
      <c r="J129">
        <v>128</v>
      </c>
      <c r="M129" s="34" t="s">
        <v>901</v>
      </c>
      <c r="Q129" s="8" t="s">
        <v>901</v>
      </c>
      <c r="R129" s="1" t="str">
        <f t="shared" si="6"/>
        <v>Mutually Excluded</v>
      </c>
      <c r="S129" s="1"/>
      <c r="V129" s="1" t="str">
        <f t="shared" si="4"/>
        <v>Mutually Excluded</v>
      </c>
      <c r="Z129" t="str">
        <f t="shared" si="7"/>
        <v>Exclude</v>
      </c>
    </row>
    <row r="130" spans="1:26" ht="30">
      <c r="A130">
        <v>129</v>
      </c>
      <c r="C130">
        <v>61</v>
      </c>
      <c r="E130" s="1" t="s">
        <v>293</v>
      </c>
      <c r="F130" s="1">
        <v>1</v>
      </c>
      <c r="G130" s="1">
        <v>1</v>
      </c>
      <c r="H130" s="1">
        <v>1</v>
      </c>
      <c r="I130" s="31" t="str">
        <f t="shared" si="5"/>
        <v>EXCLUDED</v>
      </c>
      <c r="J130">
        <v>129</v>
      </c>
      <c r="M130" s="34" t="s">
        <v>901</v>
      </c>
      <c r="Q130" s="8" t="s">
        <v>901</v>
      </c>
      <c r="R130" s="1" t="str">
        <f t="shared" si="6"/>
        <v>Mutually Excluded</v>
      </c>
      <c r="S130" s="1"/>
      <c r="V130" s="1" t="str">
        <f t="shared" ref="V130:V193" si="8">IF(AND(I130="Excluded", Q130="Excluded"), "Mutually Excluded", IF(AND(OR(I130="CERTAINLY INCLUDED", I130="INCLUDED", I130="MAYBE" ), OR(Q130="INCLUDED", Q130="MAYBE")), "MUTUALLY INCLUDED", IF(AND(I130="MAYBE", Q130="MAYBE"), "Mutually MAYBE", IF(AND(I130="Excluded", OR(Q130="INCLUDED", Q130="MAYBE")), "AI: No, Human: Yes", IF(AND(Q130="Excluded", OR(I130="INCLUDED", I130="CERTAINLY INCLUDED", I130="MAYBE")), "AI: Yes, Human: No", "Other Conflict")))))</f>
        <v>Mutually Excluded</v>
      </c>
      <c r="Z130" t="str">
        <f t="shared" si="7"/>
        <v>Exclude</v>
      </c>
    </row>
    <row r="131" spans="1:26" ht="60">
      <c r="A131">
        <v>130</v>
      </c>
      <c r="C131">
        <v>61</v>
      </c>
      <c r="E131" s="1" t="s">
        <v>295</v>
      </c>
      <c r="F131" s="1">
        <v>2</v>
      </c>
      <c r="G131" s="1">
        <v>2</v>
      </c>
      <c r="H131" s="1">
        <v>2</v>
      </c>
      <c r="I131" s="31" t="str">
        <f t="shared" ref="I131:I194" si="9">IF(COUNTIF(F131:H131,5)=3,"CERTAINLY INCLUDED",IF(COUNTIF(F131:H131,5)&gt;0,"MAYBE","EXCLUDED"))</f>
        <v>EXCLUDED</v>
      </c>
      <c r="J131">
        <v>130</v>
      </c>
      <c r="M131" s="34" t="s">
        <v>901</v>
      </c>
      <c r="Q131" s="8" t="s">
        <v>901</v>
      </c>
      <c r="R131" s="1" t="str">
        <f t="shared" ref="R131:R194" si="10">IF(AND(M131="Excluded", Q131="Excluded"), "Mutually Excluded", IF(AND(OR(M131="CERTAINLY INCLUDED", M131="INCLUDED", M131="MAYBE" ), OR(Q131="INCLUDED", Q131="MAYBE")), "MUTUALLY INCLUDED", IF(AND(M131="MAYBE", Q131="MAYBE"), "Mutually MAYBE", IF(AND(M131="Excluded", OR(Q131="INCLUDED", Q131="MAYBE")), "Hum1: No, Hum2: Yes", IF(AND(Q131="Excluded", OR(M131="INCLUDED", M131="CERTAINLY INCLUDED", M131="MAYBE")), "Hum1: Yes, Hum2: No", "Other Conflict")))))</f>
        <v>Mutually Excluded</v>
      </c>
      <c r="S131" s="1"/>
      <c r="V131" s="1" t="str">
        <f t="shared" si="8"/>
        <v>Mutually Excluded</v>
      </c>
      <c r="Z131" t="str">
        <f t="shared" ref="Z131:Z194" si="11">IF(R131="Mutually Excluded","Exclude",IF(R131= "Mutually Included","Include",U131))</f>
        <v>Exclude</v>
      </c>
    </row>
    <row r="132" spans="1:26" ht="30">
      <c r="A132">
        <v>131</v>
      </c>
      <c r="C132">
        <v>62</v>
      </c>
      <c r="E132" s="1" t="s">
        <v>296</v>
      </c>
      <c r="F132" s="1">
        <v>1</v>
      </c>
      <c r="G132" s="1">
        <v>1</v>
      </c>
      <c r="H132" s="1">
        <v>1</v>
      </c>
      <c r="I132" s="31" t="str">
        <f t="shared" si="9"/>
        <v>EXCLUDED</v>
      </c>
      <c r="J132">
        <v>131</v>
      </c>
      <c r="M132" s="34" t="s">
        <v>901</v>
      </c>
      <c r="Q132" s="8" t="s">
        <v>901</v>
      </c>
      <c r="R132" s="1" t="str">
        <f t="shared" si="10"/>
        <v>Mutually Excluded</v>
      </c>
      <c r="S132" s="1"/>
      <c r="V132" s="1" t="str">
        <f t="shared" si="8"/>
        <v>Mutually Excluded</v>
      </c>
      <c r="Z132" t="str">
        <f t="shared" si="11"/>
        <v>Exclude</v>
      </c>
    </row>
    <row r="133" spans="1:26" ht="30">
      <c r="A133">
        <v>132</v>
      </c>
      <c r="C133">
        <v>62</v>
      </c>
      <c r="E133" s="1" t="s">
        <v>297</v>
      </c>
      <c r="F133" s="1">
        <v>3</v>
      </c>
      <c r="G133" s="1">
        <v>3</v>
      </c>
      <c r="H133" s="1">
        <v>2</v>
      </c>
      <c r="I133" s="31" t="str">
        <f t="shared" si="9"/>
        <v>EXCLUDED</v>
      </c>
      <c r="J133">
        <v>132</v>
      </c>
      <c r="M133" s="34" t="s">
        <v>901</v>
      </c>
      <c r="Q133" s="8" t="s">
        <v>901</v>
      </c>
      <c r="R133" s="1" t="str">
        <f t="shared" si="10"/>
        <v>Mutually Excluded</v>
      </c>
      <c r="S133" s="1"/>
      <c r="V133" s="1" t="str">
        <f t="shared" si="8"/>
        <v>Mutually Excluded</v>
      </c>
      <c r="Z133" t="str">
        <f t="shared" si="11"/>
        <v>Exclude</v>
      </c>
    </row>
    <row r="134" spans="1:26" ht="30">
      <c r="A134">
        <v>133</v>
      </c>
      <c r="C134">
        <v>62</v>
      </c>
      <c r="E134" s="1" t="s">
        <v>298</v>
      </c>
      <c r="F134" s="1">
        <v>2</v>
      </c>
      <c r="G134" s="1">
        <v>2</v>
      </c>
      <c r="H134" s="1">
        <v>2</v>
      </c>
      <c r="I134" s="31" t="str">
        <f t="shared" si="9"/>
        <v>EXCLUDED</v>
      </c>
      <c r="J134">
        <v>133</v>
      </c>
      <c r="M134" s="34" t="s">
        <v>901</v>
      </c>
      <c r="Q134" s="8" t="s">
        <v>901</v>
      </c>
      <c r="R134" s="1" t="str">
        <f t="shared" si="10"/>
        <v>Mutually Excluded</v>
      </c>
      <c r="S134" s="1"/>
      <c r="V134" s="1" t="str">
        <f t="shared" si="8"/>
        <v>Mutually Excluded</v>
      </c>
      <c r="Z134" t="str">
        <f t="shared" si="11"/>
        <v>Exclude</v>
      </c>
    </row>
    <row r="135" spans="1:26" ht="30">
      <c r="A135">
        <v>134</v>
      </c>
      <c r="C135">
        <v>62</v>
      </c>
      <c r="E135" s="1" t="s">
        <v>299</v>
      </c>
      <c r="F135" s="1">
        <v>2</v>
      </c>
      <c r="G135" s="1">
        <v>1</v>
      </c>
      <c r="H135" s="1">
        <v>2</v>
      </c>
      <c r="I135" s="31" t="str">
        <f t="shared" si="9"/>
        <v>EXCLUDED</v>
      </c>
      <c r="J135">
        <v>134</v>
      </c>
      <c r="M135" s="34" t="s">
        <v>901</v>
      </c>
      <c r="Q135" s="8" t="s">
        <v>901</v>
      </c>
      <c r="R135" s="1" t="str">
        <f t="shared" si="10"/>
        <v>Mutually Excluded</v>
      </c>
      <c r="S135" s="1"/>
      <c r="V135" s="1" t="str">
        <f t="shared" si="8"/>
        <v>Mutually Excluded</v>
      </c>
      <c r="Z135" t="str">
        <f t="shared" si="11"/>
        <v>Exclude</v>
      </c>
    </row>
    <row r="136" spans="1:26" ht="30">
      <c r="A136">
        <v>135</v>
      </c>
      <c r="C136">
        <v>62</v>
      </c>
      <c r="E136" s="1" t="s">
        <v>300</v>
      </c>
      <c r="F136" s="1">
        <v>4</v>
      </c>
      <c r="G136" s="1">
        <v>4</v>
      </c>
      <c r="H136" s="1">
        <v>3</v>
      </c>
      <c r="I136" s="31" t="str">
        <f t="shared" si="9"/>
        <v>EXCLUDED</v>
      </c>
      <c r="J136">
        <v>135</v>
      </c>
      <c r="M136" s="34" t="s">
        <v>901</v>
      </c>
      <c r="Q136" s="8" t="s">
        <v>901</v>
      </c>
      <c r="R136" s="1" t="str">
        <f t="shared" si="10"/>
        <v>Mutually Excluded</v>
      </c>
      <c r="S136" s="1"/>
      <c r="V136" s="1" t="str">
        <f t="shared" si="8"/>
        <v>Mutually Excluded</v>
      </c>
      <c r="Z136" t="str">
        <f t="shared" si="11"/>
        <v>Exclude</v>
      </c>
    </row>
    <row r="137" spans="1:26" ht="30">
      <c r="A137">
        <v>136</v>
      </c>
      <c r="C137" t="s">
        <v>303</v>
      </c>
      <c r="E137" s="1" t="s">
        <v>302</v>
      </c>
      <c r="F137" s="1">
        <v>1</v>
      </c>
      <c r="G137" s="1">
        <v>1</v>
      </c>
      <c r="H137" s="1">
        <v>1</v>
      </c>
      <c r="I137" s="31" t="str">
        <f t="shared" si="9"/>
        <v>EXCLUDED</v>
      </c>
      <c r="J137">
        <v>136</v>
      </c>
      <c r="M137" s="34" t="s">
        <v>901</v>
      </c>
      <c r="Q137" s="8" t="s">
        <v>901</v>
      </c>
      <c r="R137" s="1" t="str">
        <f t="shared" si="10"/>
        <v>Mutually Excluded</v>
      </c>
      <c r="S137" s="1"/>
      <c r="V137" s="1" t="str">
        <f t="shared" si="8"/>
        <v>Mutually Excluded</v>
      </c>
      <c r="Z137" t="str">
        <f t="shared" si="11"/>
        <v>Exclude</v>
      </c>
    </row>
    <row r="138" spans="1:26" ht="45">
      <c r="A138">
        <v>137</v>
      </c>
      <c r="C138">
        <v>63</v>
      </c>
      <c r="E138" s="1" t="s">
        <v>304</v>
      </c>
      <c r="F138" s="1">
        <v>1</v>
      </c>
      <c r="G138" s="1">
        <v>1</v>
      </c>
      <c r="H138" s="1">
        <v>1</v>
      </c>
      <c r="I138" s="31" t="str">
        <f t="shared" si="9"/>
        <v>EXCLUDED</v>
      </c>
      <c r="J138">
        <v>137</v>
      </c>
      <c r="M138" s="34" t="s">
        <v>901</v>
      </c>
      <c r="Q138" s="8" t="s">
        <v>901</v>
      </c>
      <c r="R138" s="1" t="str">
        <f t="shared" si="10"/>
        <v>Mutually Excluded</v>
      </c>
      <c r="S138" s="1"/>
      <c r="V138" s="1" t="str">
        <f t="shared" si="8"/>
        <v>Mutually Excluded</v>
      </c>
      <c r="Z138" t="str">
        <f t="shared" si="11"/>
        <v>Exclude</v>
      </c>
    </row>
    <row r="139" spans="1:26" ht="45">
      <c r="A139">
        <v>138</v>
      </c>
      <c r="C139">
        <v>63</v>
      </c>
      <c r="E139" s="1" t="s">
        <v>305</v>
      </c>
      <c r="F139" s="1">
        <v>5</v>
      </c>
      <c r="G139" s="1">
        <v>5</v>
      </c>
      <c r="H139" s="1">
        <v>4</v>
      </c>
      <c r="I139" s="31" t="str">
        <f t="shared" si="9"/>
        <v>MAYBE</v>
      </c>
      <c r="J139">
        <v>138</v>
      </c>
      <c r="M139" s="35" t="s">
        <v>1752</v>
      </c>
      <c r="Q139" s="8" t="s">
        <v>1752</v>
      </c>
      <c r="R139" s="1" t="str">
        <f t="shared" si="10"/>
        <v>MUTUALLY INCLUDED</v>
      </c>
      <c r="S139" s="1"/>
      <c r="V139" s="1" t="str">
        <f t="shared" si="8"/>
        <v>MUTUALLY INCLUDED</v>
      </c>
      <c r="Z139" t="str">
        <f t="shared" si="11"/>
        <v>Include</v>
      </c>
    </row>
    <row r="140" spans="1:26" ht="30">
      <c r="A140">
        <v>139</v>
      </c>
      <c r="C140">
        <v>64</v>
      </c>
      <c r="E140" s="1" t="s">
        <v>306</v>
      </c>
      <c r="F140" s="1">
        <v>2</v>
      </c>
      <c r="G140" s="1">
        <v>2</v>
      </c>
      <c r="H140" s="1">
        <v>2</v>
      </c>
      <c r="I140" s="31" t="str">
        <f t="shared" si="9"/>
        <v>EXCLUDED</v>
      </c>
      <c r="J140">
        <v>139</v>
      </c>
      <c r="M140" s="34" t="s">
        <v>901</v>
      </c>
      <c r="Q140" s="8" t="s">
        <v>901</v>
      </c>
      <c r="R140" s="1" t="str">
        <f t="shared" si="10"/>
        <v>Mutually Excluded</v>
      </c>
      <c r="S140" s="1"/>
      <c r="V140" s="1" t="str">
        <f t="shared" si="8"/>
        <v>Mutually Excluded</v>
      </c>
      <c r="Z140" t="str">
        <f t="shared" si="11"/>
        <v>Exclude</v>
      </c>
    </row>
    <row r="141" spans="1:26" ht="30">
      <c r="A141">
        <v>140</v>
      </c>
      <c r="C141">
        <v>64</v>
      </c>
      <c r="E141" s="1" t="s">
        <v>307</v>
      </c>
      <c r="F141" s="1">
        <v>1</v>
      </c>
      <c r="G141" s="1">
        <v>1</v>
      </c>
      <c r="H141" s="1">
        <v>1</v>
      </c>
      <c r="I141" s="31" t="str">
        <f t="shared" si="9"/>
        <v>EXCLUDED</v>
      </c>
      <c r="J141">
        <v>140</v>
      </c>
      <c r="M141" s="34" t="s">
        <v>901</v>
      </c>
      <c r="Q141" s="8" t="s">
        <v>901</v>
      </c>
      <c r="R141" s="1" t="str">
        <f t="shared" si="10"/>
        <v>Mutually Excluded</v>
      </c>
      <c r="S141" s="1"/>
      <c r="V141" s="1" t="str">
        <f t="shared" si="8"/>
        <v>Mutually Excluded</v>
      </c>
      <c r="Z141" t="str">
        <f t="shared" si="11"/>
        <v>Exclude</v>
      </c>
    </row>
    <row r="142" spans="1:26" ht="45">
      <c r="A142">
        <v>141</v>
      </c>
      <c r="C142" t="s">
        <v>309</v>
      </c>
      <c r="E142" s="1" t="s">
        <v>308</v>
      </c>
      <c r="F142" s="1">
        <v>1</v>
      </c>
      <c r="G142" s="1">
        <v>1</v>
      </c>
      <c r="H142" s="1">
        <v>1</v>
      </c>
      <c r="I142" s="31" t="str">
        <f t="shared" si="9"/>
        <v>EXCLUDED</v>
      </c>
      <c r="J142">
        <v>141</v>
      </c>
      <c r="M142" s="34" t="s">
        <v>901</v>
      </c>
      <c r="Q142" s="8" t="s">
        <v>901</v>
      </c>
      <c r="R142" s="1" t="str">
        <f t="shared" si="10"/>
        <v>Mutually Excluded</v>
      </c>
      <c r="S142" s="1"/>
      <c r="V142" s="1" t="str">
        <f t="shared" si="8"/>
        <v>Mutually Excluded</v>
      </c>
      <c r="Z142" t="str">
        <f t="shared" si="11"/>
        <v>Exclude</v>
      </c>
    </row>
    <row r="143" spans="1:26" ht="30">
      <c r="A143">
        <v>142</v>
      </c>
      <c r="C143">
        <v>65</v>
      </c>
      <c r="E143" s="1" t="s">
        <v>310</v>
      </c>
      <c r="F143" s="1">
        <v>1</v>
      </c>
      <c r="G143" s="1">
        <v>1</v>
      </c>
      <c r="H143" s="1">
        <v>1</v>
      </c>
      <c r="I143" s="31" t="str">
        <f t="shared" si="9"/>
        <v>EXCLUDED</v>
      </c>
      <c r="J143">
        <v>142</v>
      </c>
      <c r="M143" s="34" t="s">
        <v>901</v>
      </c>
      <c r="Q143" s="8" t="s">
        <v>901</v>
      </c>
      <c r="R143" s="1" t="str">
        <f t="shared" si="10"/>
        <v>Mutually Excluded</v>
      </c>
      <c r="S143" s="1"/>
      <c r="V143" s="1" t="str">
        <f t="shared" si="8"/>
        <v>Mutually Excluded</v>
      </c>
      <c r="Z143" t="str">
        <f t="shared" si="11"/>
        <v>Exclude</v>
      </c>
    </row>
    <row r="144" spans="1:26" ht="30">
      <c r="A144">
        <v>143</v>
      </c>
      <c r="C144">
        <v>65</v>
      </c>
      <c r="E144" s="1" t="s">
        <v>311</v>
      </c>
      <c r="F144" s="1">
        <v>1</v>
      </c>
      <c r="G144" s="1">
        <v>1</v>
      </c>
      <c r="H144" s="1">
        <v>1</v>
      </c>
      <c r="I144" s="31" t="str">
        <f t="shared" si="9"/>
        <v>EXCLUDED</v>
      </c>
      <c r="J144">
        <v>143</v>
      </c>
      <c r="M144" s="34" t="s">
        <v>901</v>
      </c>
      <c r="Q144" s="8" t="s">
        <v>901</v>
      </c>
      <c r="R144" s="1" t="str">
        <f t="shared" si="10"/>
        <v>Mutually Excluded</v>
      </c>
      <c r="S144" s="1"/>
      <c r="V144" s="1" t="str">
        <f t="shared" si="8"/>
        <v>Mutually Excluded</v>
      </c>
      <c r="Z144" t="str">
        <f t="shared" si="11"/>
        <v>Exclude</v>
      </c>
    </row>
    <row r="145" spans="1:26" ht="30">
      <c r="A145">
        <v>144</v>
      </c>
      <c r="C145">
        <v>65</v>
      </c>
      <c r="E145" s="1" t="s">
        <v>312</v>
      </c>
      <c r="F145" s="1">
        <v>3</v>
      </c>
      <c r="G145" s="1">
        <v>3</v>
      </c>
      <c r="H145" s="1">
        <v>3</v>
      </c>
      <c r="I145" s="31" t="str">
        <f t="shared" si="9"/>
        <v>EXCLUDED</v>
      </c>
      <c r="J145">
        <v>144</v>
      </c>
      <c r="M145" s="34" t="s">
        <v>901</v>
      </c>
      <c r="Q145" s="8" t="s">
        <v>901</v>
      </c>
      <c r="R145" s="1" t="str">
        <f t="shared" si="10"/>
        <v>Mutually Excluded</v>
      </c>
      <c r="S145" s="1"/>
      <c r="V145" s="1" t="str">
        <f t="shared" si="8"/>
        <v>Mutually Excluded</v>
      </c>
      <c r="Z145" t="str">
        <f t="shared" si="11"/>
        <v>Exclude</v>
      </c>
    </row>
    <row r="146" spans="1:26" ht="30">
      <c r="A146">
        <v>145</v>
      </c>
      <c r="C146">
        <v>65</v>
      </c>
      <c r="E146" s="1" t="s">
        <v>313</v>
      </c>
      <c r="F146" s="1">
        <v>1</v>
      </c>
      <c r="G146" s="1">
        <v>1</v>
      </c>
      <c r="H146" s="1">
        <v>1</v>
      </c>
      <c r="I146" s="31" t="str">
        <f t="shared" si="9"/>
        <v>EXCLUDED</v>
      </c>
      <c r="J146">
        <v>145</v>
      </c>
      <c r="M146" s="34" t="s">
        <v>901</v>
      </c>
      <c r="Q146" s="8" t="s">
        <v>901</v>
      </c>
      <c r="R146" s="1" t="str">
        <f t="shared" si="10"/>
        <v>Mutually Excluded</v>
      </c>
      <c r="S146" s="1"/>
      <c r="V146" s="1" t="str">
        <f t="shared" si="8"/>
        <v>Mutually Excluded</v>
      </c>
      <c r="Z146" t="str">
        <f t="shared" si="11"/>
        <v>Exclude</v>
      </c>
    </row>
    <row r="147" spans="1:26" ht="30">
      <c r="A147">
        <v>146</v>
      </c>
      <c r="C147">
        <v>65</v>
      </c>
      <c r="E147" s="1" t="s">
        <v>314</v>
      </c>
      <c r="F147" s="1">
        <v>3</v>
      </c>
      <c r="G147" s="1">
        <v>2</v>
      </c>
      <c r="H147" s="1">
        <v>2</v>
      </c>
      <c r="I147" s="31" t="str">
        <f t="shared" si="9"/>
        <v>EXCLUDED</v>
      </c>
      <c r="J147">
        <v>146</v>
      </c>
      <c r="M147" s="34" t="s">
        <v>901</v>
      </c>
      <c r="Q147" s="8" t="s">
        <v>901</v>
      </c>
      <c r="R147" s="1" t="str">
        <f t="shared" si="10"/>
        <v>Mutually Excluded</v>
      </c>
      <c r="S147" s="1"/>
      <c r="V147" s="1" t="str">
        <f t="shared" si="8"/>
        <v>Mutually Excluded</v>
      </c>
      <c r="Z147" t="str">
        <f t="shared" si="11"/>
        <v>Exclude</v>
      </c>
    </row>
    <row r="148" spans="1:26" ht="30">
      <c r="A148">
        <v>147</v>
      </c>
      <c r="C148" t="s">
        <v>316</v>
      </c>
      <c r="E148" s="1" t="s">
        <v>315</v>
      </c>
      <c r="F148" s="1">
        <v>3</v>
      </c>
      <c r="G148" s="1">
        <v>3</v>
      </c>
      <c r="H148" s="1">
        <v>3</v>
      </c>
      <c r="I148" s="31" t="str">
        <f t="shared" si="9"/>
        <v>EXCLUDED</v>
      </c>
      <c r="J148">
        <v>147</v>
      </c>
      <c r="M148" s="35" t="s">
        <v>65</v>
      </c>
      <c r="Q148" s="8" t="s">
        <v>901</v>
      </c>
      <c r="R148" s="1" t="str">
        <f t="shared" si="10"/>
        <v>Hum1: Yes, Hum2: No</v>
      </c>
      <c r="S148" s="1"/>
      <c r="T148" t="s">
        <v>3012</v>
      </c>
      <c r="U148" t="s">
        <v>19</v>
      </c>
      <c r="V148" s="1" t="str">
        <f t="shared" si="8"/>
        <v>Mutually Excluded</v>
      </c>
      <c r="Z148" t="str">
        <f t="shared" si="11"/>
        <v>Exclude</v>
      </c>
    </row>
    <row r="149" spans="1:26" ht="30">
      <c r="A149">
        <v>148</v>
      </c>
      <c r="C149">
        <v>66</v>
      </c>
      <c r="E149" s="1" t="s">
        <v>317</v>
      </c>
      <c r="F149" s="1">
        <v>3</v>
      </c>
      <c r="G149" s="1">
        <v>3</v>
      </c>
      <c r="H149" s="1">
        <v>2</v>
      </c>
      <c r="I149" s="31" t="str">
        <f t="shared" si="9"/>
        <v>EXCLUDED</v>
      </c>
      <c r="J149">
        <v>148</v>
      </c>
      <c r="M149" s="34" t="s">
        <v>901</v>
      </c>
      <c r="Q149" s="8" t="s">
        <v>901</v>
      </c>
      <c r="R149" s="1" t="str">
        <f t="shared" si="10"/>
        <v>Mutually Excluded</v>
      </c>
      <c r="S149" s="1"/>
      <c r="V149" s="1" t="str">
        <f t="shared" si="8"/>
        <v>Mutually Excluded</v>
      </c>
      <c r="Z149" t="str">
        <f t="shared" si="11"/>
        <v>Exclude</v>
      </c>
    </row>
    <row r="150" spans="1:26" ht="30">
      <c r="A150">
        <v>149</v>
      </c>
      <c r="C150">
        <v>66</v>
      </c>
      <c r="E150" s="1" t="s">
        <v>318</v>
      </c>
      <c r="F150" s="1">
        <v>2</v>
      </c>
      <c r="G150" s="1">
        <v>2</v>
      </c>
      <c r="H150" s="1">
        <v>2</v>
      </c>
      <c r="I150" s="31" t="str">
        <f t="shared" si="9"/>
        <v>EXCLUDED</v>
      </c>
      <c r="J150">
        <v>149</v>
      </c>
      <c r="M150" s="34" t="s">
        <v>901</v>
      </c>
      <c r="Q150" s="8" t="s">
        <v>901</v>
      </c>
      <c r="R150" s="1" t="str">
        <f t="shared" si="10"/>
        <v>Mutually Excluded</v>
      </c>
      <c r="S150" s="1"/>
      <c r="V150" s="1" t="str">
        <f t="shared" si="8"/>
        <v>Mutually Excluded</v>
      </c>
      <c r="Z150" t="str">
        <f t="shared" si="11"/>
        <v>Exclude</v>
      </c>
    </row>
    <row r="151" spans="1:26" ht="30">
      <c r="A151">
        <v>150</v>
      </c>
      <c r="C151">
        <v>66</v>
      </c>
      <c r="E151" s="1" t="s">
        <v>319</v>
      </c>
      <c r="F151" s="1">
        <v>2</v>
      </c>
      <c r="G151" s="1">
        <v>2</v>
      </c>
      <c r="H151" s="1">
        <v>2</v>
      </c>
      <c r="I151" s="31" t="str">
        <f t="shared" si="9"/>
        <v>EXCLUDED</v>
      </c>
      <c r="J151">
        <v>150</v>
      </c>
      <c r="M151" s="34" t="s">
        <v>901</v>
      </c>
      <c r="Q151" s="8" t="s">
        <v>901</v>
      </c>
      <c r="R151" s="1" t="str">
        <f t="shared" si="10"/>
        <v>Mutually Excluded</v>
      </c>
      <c r="S151" s="1"/>
      <c r="V151" s="1" t="str">
        <f t="shared" si="8"/>
        <v>Mutually Excluded</v>
      </c>
      <c r="Z151" t="str">
        <f t="shared" si="11"/>
        <v>Exclude</v>
      </c>
    </row>
    <row r="152" spans="1:26" ht="30">
      <c r="A152">
        <v>151</v>
      </c>
      <c r="C152" t="s">
        <v>321</v>
      </c>
      <c r="E152" s="1" t="s">
        <v>320</v>
      </c>
      <c r="F152" s="1">
        <v>2</v>
      </c>
      <c r="G152" s="1">
        <v>2</v>
      </c>
      <c r="H152" s="1">
        <v>2</v>
      </c>
      <c r="I152" s="31" t="str">
        <f t="shared" si="9"/>
        <v>EXCLUDED</v>
      </c>
      <c r="J152">
        <v>151</v>
      </c>
      <c r="M152" s="34" t="s">
        <v>901</v>
      </c>
      <c r="Q152" s="8" t="s">
        <v>901</v>
      </c>
      <c r="R152" s="1" t="str">
        <f t="shared" si="10"/>
        <v>Mutually Excluded</v>
      </c>
      <c r="S152" s="1"/>
      <c r="V152" s="1" t="str">
        <f t="shared" si="8"/>
        <v>Mutually Excluded</v>
      </c>
      <c r="Z152" t="str">
        <f t="shared" si="11"/>
        <v>Exclude</v>
      </c>
    </row>
    <row r="153" spans="1:26" ht="30">
      <c r="A153">
        <v>152</v>
      </c>
      <c r="C153">
        <v>67</v>
      </c>
      <c r="E153" s="1" t="s">
        <v>322</v>
      </c>
      <c r="F153" s="1">
        <v>3</v>
      </c>
      <c r="G153" s="1">
        <v>4</v>
      </c>
      <c r="H153" s="1">
        <v>3</v>
      </c>
      <c r="I153" s="31" t="str">
        <f t="shared" si="9"/>
        <v>EXCLUDED</v>
      </c>
      <c r="J153">
        <v>152</v>
      </c>
      <c r="M153" s="35" t="s">
        <v>1752</v>
      </c>
      <c r="Q153" s="8" t="s">
        <v>901</v>
      </c>
      <c r="R153" s="1" t="str">
        <f t="shared" si="10"/>
        <v>Hum1: Yes, Hum2: No</v>
      </c>
      <c r="S153" s="1"/>
      <c r="U153" t="s">
        <v>19</v>
      </c>
      <c r="V153" s="1" t="str">
        <f t="shared" si="8"/>
        <v>Mutually Excluded</v>
      </c>
      <c r="Z153" t="str">
        <f t="shared" si="11"/>
        <v>Exclude</v>
      </c>
    </row>
    <row r="154" spans="1:26" ht="30">
      <c r="A154">
        <v>153</v>
      </c>
      <c r="C154">
        <v>67</v>
      </c>
      <c r="E154" s="1" t="s">
        <v>324</v>
      </c>
      <c r="F154" s="1">
        <v>2</v>
      </c>
      <c r="G154" s="1">
        <v>1</v>
      </c>
      <c r="H154" s="1">
        <v>2</v>
      </c>
      <c r="I154" s="31" t="str">
        <f t="shared" si="9"/>
        <v>EXCLUDED</v>
      </c>
      <c r="J154">
        <v>153</v>
      </c>
      <c r="M154" s="34" t="s">
        <v>901</v>
      </c>
      <c r="Q154" s="8" t="s">
        <v>901</v>
      </c>
      <c r="R154" s="1" t="str">
        <f t="shared" si="10"/>
        <v>Mutually Excluded</v>
      </c>
      <c r="S154" s="1"/>
      <c r="V154" s="1" t="str">
        <f t="shared" si="8"/>
        <v>Mutually Excluded</v>
      </c>
      <c r="Z154" t="str">
        <f t="shared" si="11"/>
        <v>Exclude</v>
      </c>
    </row>
    <row r="155" spans="1:26" ht="30">
      <c r="A155">
        <v>154</v>
      </c>
      <c r="C155">
        <v>67</v>
      </c>
      <c r="E155" s="1" t="s">
        <v>325</v>
      </c>
      <c r="F155" s="1">
        <v>2</v>
      </c>
      <c r="G155" s="1">
        <v>1</v>
      </c>
      <c r="H155" s="1">
        <v>2</v>
      </c>
      <c r="I155" s="31" t="str">
        <f t="shared" si="9"/>
        <v>EXCLUDED</v>
      </c>
      <c r="J155">
        <v>154</v>
      </c>
      <c r="M155" s="34" t="s">
        <v>901</v>
      </c>
      <c r="Q155" s="8" t="s">
        <v>901</v>
      </c>
      <c r="R155" s="1" t="str">
        <f t="shared" si="10"/>
        <v>Mutually Excluded</v>
      </c>
      <c r="S155" s="1"/>
      <c r="V155" s="1" t="str">
        <f t="shared" si="8"/>
        <v>Mutually Excluded</v>
      </c>
      <c r="Z155" t="str">
        <f t="shared" si="11"/>
        <v>Exclude</v>
      </c>
    </row>
    <row r="156" spans="1:26" ht="30">
      <c r="A156">
        <v>155</v>
      </c>
      <c r="C156">
        <v>67</v>
      </c>
      <c r="E156" s="1" t="s">
        <v>326</v>
      </c>
      <c r="F156" s="1">
        <v>2</v>
      </c>
      <c r="G156" s="1">
        <v>1</v>
      </c>
      <c r="H156" s="1">
        <v>2</v>
      </c>
      <c r="I156" s="31" t="str">
        <f t="shared" si="9"/>
        <v>EXCLUDED</v>
      </c>
      <c r="J156">
        <v>155</v>
      </c>
      <c r="M156" s="34" t="s">
        <v>901</v>
      </c>
      <c r="Q156" s="8" t="s">
        <v>901</v>
      </c>
      <c r="R156" s="1" t="str">
        <f t="shared" si="10"/>
        <v>Mutually Excluded</v>
      </c>
      <c r="S156" s="1"/>
      <c r="V156" s="1" t="str">
        <f t="shared" si="8"/>
        <v>Mutually Excluded</v>
      </c>
      <c r="Z156" t="str">
        <f t="shared" si="11"/>
        <v>Exclude</v>
      </c>
    </row>
    <row r="157" spans="1:26" ht="30">
      <c r="A157">
        <v>156</v>
      </c>
      <c r="C157">
        <v>68</v>
      </c>
      <c r="E157" s="1" t="s">
        <v>327</v>
      </c>
      <c r="F157" s="1">
        <v>4</v>
      </c>
      <c r="G157" s="1">
        <v>4</v>
      </c>
      <c r="H157" s="1">
        <v>4</v>
      </c>
      <c r="I157" s="31" t="str">
        <f t="shared" si="9"/>
        <v>EXCLUDED</v>
      </c>
      <c r="J157">
        <v>156</v>
      </c>
      <c r="M157" s="34" t="s">
        <v>901</v>
      </c>
      <c r="Q157" s="8" t="s">
        <v>901</v>
      </c>
      <c r="R157" s="1" t="str">
        <f t="shared" si="10"/>
        <v>Mutually Excluded</v>
      </c>
      <c r="S157" s="1"/>
      <c r="V157" s="1" t="str">
        <f t="shared" si="8"/>
        <v>Mutually Excluded</v>
      </c>
      <c r="Z157" t="str">
        <f t="shared" si="11"/>
        <v>Exclude</v>
      </c>
    </row>
    <row r="158" spans="1:26" ht="30">
      <c r="A158">
        <v>157</v>
      </c>
      <c r="C158" t="s">
        <v>330</v>
      </c>
      <c r="E158" s="1" t="s">
        <v>329</v>
      </c>
      <c r="F158" s="1">
        <v>3</v>
      </c>
      <c r="G158" s="1">
        <v>4</v>
      </c>
      <c r="H158" s="1">
        <v>3</v>
      </c>
      <c r="I158" s="31" t="str">
        <f t="shared" si="9"/>
        <v>EXCLUDED</v>
      </c>
      <c r="J158">
        <v>157</v>
      </c>
      <c r="M158" s="34" t="s">
        <v>901</v>
      </c>
      <c r="Q158" s="8" t="s">
        <v>901</v>
      </c>
      <c r="R158" s="1" t="str">
        <f t="shared" si="10"/>
        <v>Mutually Excluded</v>
      </c>
      <c r="S158" s="1"/>
      <c r="V158" s="1" t="str">
        <f t="shared" si="8"/>
        <v>Mutually Excluded</v>
      </c>
      <c r="Z158" t="str">
        <f t="shared" si="11"/>
        <v>Exclude</v>
      </c>
    </row>
    <row r="159" spans="1:26" ht="30">
      <c r="A159">
        <v>158</v>
      </c>
      <c r="C159">
        <v>69</v>
      </c>
      <c r="E159" s="1" t="s">
        <v>332</v>
      </c>
      <c r="F159" s="1">
        <v>3</v>
      </c>
      <c r="G159" s="1">
        <v>3</v>
      </c>
      <c r="H159" s="1">
        <v>2</v>
      </c>
      <c r="I159" s="31" t="str">
        <f t="shared" si="9"/>
        <v>EXCLUDED</v>
      </c>
      <c r="J159">
        <v>158</v>
      </c>
      <c r="M159" s="35" t="s">
        <v>65</v>
      </c>
      <c r="Q159" s="8" t="s">
        <v>901</v>
      </c>
      <c r="R159" s="1" t="str">
        <f t="shared" si="10"/>
        <v>Hum1: Yes, Hum2: No</v>
      </c>
      <c r="S159" t="s">
        <v>19</v>
      </c>
      <c r="T159" t="s">
        <v>19</v>
      </c>
      <c r="U159" t="s">
        <v>19</v>
      </c>
      <c r="V159" s="1" t="str">
        <f t="shared" si="8"/>
        <v>Mutually Excluded</v>
      </c>
      <c r="Z159" t="str">
        <f t="shared" si="11"/>
        <v>Exclude</v>
      </c>
    </row>
    <row r="160" spans="1:26" ht="30">
      <c r="A160">
        <v>159</v>
      </c>
      <c r="C160">
        <v>69</v>
      </c>
      <c r="E160" s="1" t="s">
        <v>333</v>
      </c>
      <c r="F160" s="1">
        <v>1</v>
      </c>
      <c r="G160" s="1">
        <v>1</v>
      </c>
      <c r="H160" s="1">
        <v>1</v>
      </c>
      <c r="I160" s="31" t="str">
        <f t="shared" si="9"/>
        <v>EXCLUDED</v>
      </c>
      <c r="J160">
        <v>159</v>
      </c>
      <c r="M160" s="34" t="s">
        <v>901</v>
      </c>
      <c r="Q160" s="8" t="s">
        <v>901</v>
      </c>
      <c r="R160" s="1" t="str">
        <f t="shared" si="10"/>
        <v>Mutually Excluded</v>
      </c>
      <c r="S160" s="1"/>
      <c r="V160" s="1" t="str">
        <f t="shared" si="8"/>
        <v>Mutually Excluded</v>
      </c>
      <c r="Z160" t="str">
        <f t="shared" si="11"/>
        <v>Exclude</v>
      </c>
    </row>
    <row r="161" spans="1:26" ht="60">
      <c r="A161">
        <v>160</v>
      </c>
      <c r="C161">
        <v>69</v>
      </c>
      <c r="E161" s="1" t="s">
        <v>334</v>
      </c>
      <c r="F161" s="1">
        <v>4</v>
      </c>
      <c r="G161" s="1">
        <v>4</v>
      </c>
      <c r="H161" s="1">
        <v>3</v>
      </c>
      <c r="I161" s="31" t="str">
        <f t="shared" si="9"/>
        <v>EXCLUDED</v>
      </c>
      <c r="J161">
        <v>160</v>
      </c>
      <c r="M161" s="34" t="s">
        <v>901</v>
      </c>
      <c r="Q161" s="8" t="s">
        <v>901</v>
      </c>
      <c r="R161" s="1" t="str">
        <f t="shared" si="10"/>
        <v>Mutually Excluded</v>
      </c>
      <c r="S161" s="1"/>
      <c r="V161" s="1" t="str">
        <f t="shared" si="8"/>
        <v>Mutually Excluded</v>
      </c>
      <c r="Z161" t="str">
        <f t="shared" si="11"/>
        <v>Exclude</v>
      </c>
    </row>
    <row r="162" spans="1:26" ht="30">
      <c r="A162">
        <v>161</v>
      </c>
      <c r="C162">
        <v>70</v>
      </c>
      <c r="E162" s="1" t="s">
        <v>336</v>
      </c>
      <c r="F162" s="1">
        <v>2</v>
      </c>
      <c r="G162" s="1">
        <v>3</v>
      </c>
      <c r="H162" s="1">
        <v>2</v>
      </c>
      <c r="I162" s="31" t="str">
        <f t="shared" si="9"/>
        <v>EXCLUDED</v>
      </c>
      <c r="J162">
        <v>161</v>
      </c>
      <c r="M162" s="34" t="s">
        <v>901</v>
      </c>
      <c r="Q162" s="8" t="s">
        <v>901</v>
      </c>
      <c r="R162" s="1" t="str">
        <f t="shared" si="10"/>
        <v>Mutually Excluded</v>
      </c>
      <c r="S162" s="1"/>
      <c r="V162" s="1" t="str">
        <f t="shared" si="8"/>
        <v>Mutually Excluded</v>
      </c>
      <c r="Z162" t="str">
        <f t="shared" si="11"/>
        <v>Exclude</v>
      </c>
    </row>
    <row r="163" spans="1:26" ht="30">
      <c r="A163">
        <v>162</v>
      </c>
      <c r="C163">
        <v>70</v>
      </c>
      <c r="E163" s="1" t="s">
        <v>337</v>
      </c>
      <c r="F163" s="1">
        <v>2</v>
      </c>
      <c r="G163" s="1">
        <v>3</v>
      </c>
      <c r="H163" s="1">
        <v>2</v>
      </c>
      <c r="I163" s="31" t="str">
        <f t="shared" si="9"/>
        <v>EXCLUDED</v>
      </c>
      <c r="J163">
        <v>162</v>
      </c>
      <c r="M163" s="34" t="s">
        <v>901</v>
      </c>
      <c r="Q163" s="8" t="s">
        <v>901</v>
      </c>
      <c r="R163" s="1" t="str">
        <f t="shared" si="10"/>
        <v>Mutually Excluded</v>
      </c>
      <c r="S163" s="1"/>
      <c r="V163" s="1" t="str">
        <f t="shared" si="8"/>
        <v>Mutually Excluded</v>
      </c>
      <c r="Z163" t="str">
        <f t="shared" si="11"/>
        <v>Exclude</v>
      </c>
    </row>
    <row r="164" spans="1:26" ht="30">
      <c r="A164">
        <v>163</v>
      </c>
      <c r="C164" t="s">
        <v>339</v>
      </c>
      <c r="E164" s="1" t="s">
        <v>338</v>
      </c>
      <c r="F164" s="1">
        <v>4</v>
      </c>
      <c r="G164" s="1">
        <v>3</v>
      </c>
      <c r="H164" s="1">
        <v>3</v>
      </c>
      <c r="I164" s="31" t="str">
        <f t="shared" si="9"/>
        <v>EXCLUDED</v>
      </c>
      <c r="J164">
        <v>163</v>
      </c>
      <c r="M164" s="34" t="s">
        <v>901</v>
      </c>
      <c r="Q164" s="8" t="s">
        <v>901</v>
      </c>
      <c r="R164" s="1" t="str">
        <f t="shared" si="10"/>
        <v>Mutually Excluded</v>
      </c>
      <c r="S164" s="1"/>
      <c r="V164" s="1" t="str">
        <f t="shared" si="8"/>
        <v>Mutually Excluded</v>
      </c>
      <c r="Z164" t="str">
        <f t="shared" si="11"/>
        <v>Exclude</v>
      </c>
    </row>
    <row r="165" spans="1:26" ht="30">
      <c r="A165">
        <v>164</v>
      </c>
      <c r="C165">
        <v>71</v>
      </c>
      <c r="E165" s="1" t="s">
        <v>340</v>
      </c>
      <c r="F165" s="1">
        <v>3</v>
      </c>
      <c r="G165" s="1">
        <v>3</v>
      </c>
      <c r="H165" s="1">
        <v>3</v>
      </c>
      <c r="I165" s="31" t="str">
        <f t="shared" si="9"/>
        <v>EXCLUDED</v>
      </c>
      <c r="J165">
        <v>164</v>
      </c>
      <c r="M165" s="34" t="s">
        <v>901</v>
      </c>
      <c r="Q165" s="8" t="s">
        <v>901</v>
      </c>
      <c r="R165" s="1" t="str">
        <f t="shared" si="10"/>
        <v>Mutually Excluded</v>
      </c>
      <c r="S165" s="1"/>
      <c r="V165" s="1" t="str">
        <f t="shared" si="8"/>
        <v>Mutually Excluded</v>
      </c>
      <c r="Z165" t="str">
        <f t="shared" si="11"/>
        <v>Exclude</v>
      </c>
    </row>
    <row r="166" spans="1:26" ht="30">
      <c r="A166">
        <v>165</v>
      </c>
      <c r="C166">
        <v>71</v>
      </c>
      <c r="E166" s="1" t="s">
        <v>341</v>
      </c>
      <c r="F166" s="1">
        <v>3</v>
      </c>
      <c r="G166" s="1">
        <v>2</v>
      </c>
      <c r="H166" s="1">
        <v>2</v>
      </c>
      <c r="I166" s="31" t="str">
        <f t="shared" si="9"/>
        <v>EXCLUDED</v>
      </c>
      <c r="J166">
        <v>165</v>
      </c>
      <c r="M166" s="34" t="s">
        <v>901</v>
      </c>
      <c r="Q166" s="8" t="s">
        <v>901</v>
      </c>
      <c r="R166" s="1" t="str">
        <f t="shared" si="10"/>
        <v>Mutually Excluded</v>
      </c>
      <c r="S166" s="1"/>
      <c r="V166" s="1" t="str">
        <f t="shared" si="8"/>
        <v>Mutually Excluded</v>
      </c>
      <c r="Z166" t="str">
        <f t="shared" si="11"/>
        <v>Exclude</v>
      </c>
    </row>
    <row r="167" spans="1:26" ht="60">
      <c r="A167">
        <v>166</v>
      </c>
      <c r="C167">
        <v>71</v>
      </c>
      <c r="E167" s="1" t="s">
        <v>342</v>
      </c>
      <c r="F167" s="1" t="s">
        <v>3035</v>
      </c>
      <c r="G167" s="1" t="s">
        <v>3035</v>
      </c>
      <c r="H167" s="1" t="s">
        <v>3035</v>
      </c>
      <c r="I167" s="31" t="str">
        <f t="shared" si="9"/>
        <v>EXCLUDED</v>
      </c>
      <c r="J167">
        <v>166</v>
      </c>
      <c r="M167" s="34" t="s">
        <v>901</v>
      </c>
      <c r="Q167" s="8" t="s">
        <v>901</v>
      </c>
      <c r="R167" s="1" t="str">
        <f t="shared" si="10"/>
        <v>Mutually Excluded</v>
      </c>
      <c r="S167" s="1"/>
      <c r="V167" s="1" t="str">
        <f t="shared" si="8"/>
        <v>Mutually Excluded</v>
      </c>
      <c r="Z167" t="str">
        <f t="shared" si="11"/>
        <v>Exclude</v>
      </c>
    </row>
    <row r="168" spans="1:26" ht="30">
      <c r="A168">
        <v>167</v>
      </c>
      <c r="C168">
        <v>71</v>
      </c>
      <c r="E168" s="1" t="s">
        <v>343</v>
      </c>
      <c r="F168" s="1">
        <v>1</v>
      </c>
      <c r="G168" s="1">
        <v>1</v>
      </c>
      <c r="H168" s="1">
        <v>1</v>
      </c>
      <c r="I168" s="31" t="str">
        <f t="shared" si="9"/>
        <v>EXCLUDED</v>
      </c>
      <c r="J168">
        <v>167</v>
      </c>
      <c r="M168" s="34" t="s">
        <v>901</v>
      </c>
      <c r="Q168" s="8" t="s">
        <v>901</v>
      </c>
      <c r="R168" s="1" t="str">
        <f t="shared" si="10"/>
        <v>Mutually Excluded</v>
      </c>
      <c r="S168" s="1"/>
      <c r="V168" s="1" t="str">
        <f t="shared" si="8"/>
        <v>Mutually Excluded</v>
      </c>
      <c r="Z168" t="str">
        <f t="shared" si="11"/>
        <v>Exclude</v>
      </c>
    </row>
    <row r="169" spans="1:26" ht="30">
      <c r="A169">
        <v>168</v>
      </c>
      <c r="C169">
        <v>71</v>
      </c>
      <c r="E169" s="1" t="s">
        <v>344</v>
      </c>
      <c r="F169" s="1">
        <v>1</v>
      </c>
      <c r="G169" s="1">
        <v>1</v>
      </c>
      <c r="H169" s="1">
        <v>1</v>
      </c>
      <c r="I169" s="31" t="str">
        <f t="shared" si="9"/>
        <v>EXCLUDED</v>
      </c>
      <c r="J169">
        <v>168</v>
      </c>
      <c r="M169" s="34" t="s">
        <v>901</v>
      </c>
      <c r="Q169" s="8" t="s">
        <v>901</v>
      </c>
      <c r="R169" s="1" t="str">
        <f t="shared" si="10"/>
        <v>Mutually Excluded</v>
      </c>
      <c r="S169" s="1"/>
      <c r="V169" s="1" t="str">
        <f t="shared" si="8"/>
        <v>Mutually Excluded</v>
      </c>
      <c r="Z169" t="str">
        <f t="shared" si="11"/>
        <v>Exclude</v>
      </c>
    </row>
    <row r="170" spans="1:26" ht="30">
      <c r="A170">
        <v>169</v>
      </c>
      <c r="C170">
        <v>72</v>
      </c>
      <c r="E170" s="1" t="s">
        <v>345</v>
      </c>
      <c r="F170" s="1">
        <v>4</v>
      </c>
      <c r="G170" s="1">
        <v>3</v>
      </c>
      <c r="H170" s="1">
        <v>4</v>
      </c>
      <c r="I170" s="31" t="str">
        <f t="shared" si="9"/>
        <v>EXCLUDED</v>
      </c>
      <c r="J170">
        <v>169</v>
      </c>
      <c r="M170" s="34" t="s">
        <v>901</v>
      </c>
      <c r="Q170" s="8" t="s">
        <v>901</v>
      </c>
      <c r="R170" s="1" t="str">
        <f t="shared" si="10"/>
        <v>Mutually Excluded</v>
      </c>
      <c r="S170" s="1"/>
      <c r="V170" s="1" t="str">
        <f t="shared" si="8"/>
        <v>Mutually Excluded</v>
      </c>
      <c r="Z170" t="str">
        <f t="shared" si="11"/>
        <v>Exclude</v>
      </c>
    </row>
    <row r="171" spans="1:26" ht="30">
      <c r="A171">
        <v>170</v>
      </c>
      <c r="C171">
        <v>72</v>
      </c>
      <c r="E171" s="1" t="s">
        <v>346</v>
      </c>
      <c r="F171" s="1">
        <v>1</v>
      </c>
      <c r="G171" s="1">
        <v>1</v>
      </c>
      <c r="H171" s="1">
        <v>1</v>
      </c>
      <c r="I171" s="31" t="str">
        <f t="shared" si="9"/>
        <v>EXCLUDED</v>
      </c>
      <c r="J171">
        <v>170</v>
      </c>
      <c r="M171" s="34" t="s">
        <v>901</v>
      </c>
      <c r="Q171" s="8" t="s">
        <v>901</v>
      </c>
      <c r="R171" s="1" t="str">
        <f t="shared" si="10"/>
        <v>Mutually Excluded</v>
      </c>
      <c r="S171" s="1"/>
      <c r="V171" s="1" t="str">
        <f t="shared" si="8"/>
        <v>Mutually Excluded</v>
      </c>
      <c r="Z171" t="str">
        <f t="shared" si="11"/>
        <v>Exclude</v>
      </c>
    </row>
    <row r="172" spans="1:26" ht="45">
      <c r="A172">
        <v>171</v>
      </c>
      <c r="C172" t="s">
        <v>348</v>
      </c>
      <c r="E172" s="1" t="s">
        <v>347</v>
      </c>
      <c r="F172" s="1">
        <v>1</v>
      </c>
      <c r="G172" s="1">
        <v>1</v>
      </c>
      <c r="H172" s="1">
        <v>1</v>
      </c>
      <c r="I172" s="31" t="str">
        <f t="shared" si="9"/>
        <v>EXCLUDED</v>
      </c>
      <c r="J172">
        <v>171</v>
      </c>
      <c r="M172" s="34" t="s">
        <v>901</v>
      </c>
      <c r="Q172" s="8" t="s">
        <v>901</v>
      </c>
      <c r="R172" s="1" t="str">
        <f t="shared" si="10"/>
        <v>Mutually Excluded</v>
      </c>
      <c r="S172" s="1"/>
      <c r="V172" s="1" t="str">
        <f t="shared" si="8"/>
        <v>Mutually Excluded</v>
      </c>
      <c r="Z172" t="str">
        <f t="shared" si="11"/>
        <v>Exclude</v>
      </c>
    </row>
    <row r="173" spans="1:26" ht="30">
      <c r="A173">
        <v>172</v>
      </c>
      <c r="C173">
        <v>73</v>
      </c>
      <c r="E173" s="1" t="s">
        <v>349</v>
      </c>
      <c r="F173" s="1">
        <v>2</v>
      </c>
      <c r="G173" s="1">
        <v>2</v>
      </c>
      <c r="H173" s="1">
        <v>2</v>
      </c>
      <c r="I173" s="31" t="str">
        <f t="shared" si="9"/>
        <v>EXCLUDED</v>
      </c>
      <c r="J173">
        <v>172</v>
      </c>
      <c r="M173" s="34" t="s">
        <v>901</v>
      </c>
      <c r="Q173" s="8" t="s">
        <v>901</v>
      </c>
      <c r="R173" s="1" t="str">
        <f t="shared" si="10"/>
        <v>Mutually Excluded</v>
      </c>
      <c r="S173" s="1"/>
      <c r="V173" s="1" t="str">
        <f t="shared" si="8"/>
        <v>Mutually Excluded</v>
      </c>
      <c r="Z173" t="str">
        <f t="shared" si="11"/>
        <v>Exclude</v>
      </c>
    </row>
    <row r="174" spans="1:26" ht="30">
      <c r="A174">
        <v>173</v>
      </c>
      <c r="C174">
        <v>73</v>
      </c>
      <c r="E174" s="1" t="s">
        <v>350</v>
      </c>
      <c r="F174" s="1">
        <v>2</v>
      </c>
      <c r="G174" s="1">
        <v>2</v>
      </c>
      <c r="H174" s="1">
        <v>3</v>
      </c>
      <c r="I174" s="31" t="str">
        <f t="shared" si="9"/>
        <v>EXCLUDED</v>
      </c>
      <c r="J174">
        <v>173</v>
      </c>
      <c r="M174" s="34" t="s">
        <v>901</v>
      </c>
      <c r="Q174" s="8" t="s">
        <v>901</v>
      </c>
      <c r="R174" s="1" t="str">
        <f t="shared" si="10"/>
        <v>Mutually Excluded</v>
      </c>
      <c r="S174" s="1"/>
      <c r="V174" s="1" t="str">
        <f t="shared" si="8"/>
        <v>Mutually Excluded</v>
      </c>
      <c r="Z174" t="str">
        <f t="shared" si="11"/>
        <v>Exclude</v>
      </c>
    </row>
    <row r="175" spans="1:26" ht="30">
      <c r="A175">
        <v>174</v>
      </c>
      <c r="C175">
        <v>73</v>
      </c>
      <c r="E175" s="1" t="s">
        <v>352</v>
      </c>
      <c r="F175" s="1">
        <v>2</v>
      </c>
      <c r="G175" s="1">
        <v>1</v>
      </c>
      <c r="H175" s="1">
        <v>2</v>
      </c>
      <c r="I175" s="31" t="str">
        <f t="shared" si="9"/>
        <v>EXCLUDED</v>
      </c>
      <c r="J175">
        <v>174</v>
      </c>
      <c r="M175" s="34" t="s">
        <v>901</v>
      </c>
      <c r="Q175" s="8" t="s">
        <v>901</v>
      </c>
      <c r="R175" s="1" t="str">
        <f t="shared" si="10"/>
        <v>Mutually Excluded</v>
      </c>
      <c r="S175" s="1"/>
      <c r="V175" s="1" t="str">
        <f t="shared" si="8"/>
        <v>Mutually Excluded</v>
      </c>
      <c r="Z175" t="str">
        <f t="shared" si="11"/>
        <v>Exclude</v>
      </c>
    </row>
    <row r="176" spans="1:26" ht="45">
      <c r="A176">
        <v>175</v>
      </c>
      <c r="C176">
        <v>74</v>
      </c>
      <c r="E176" s="1" t="s">
        <v>353</v>
      </c>
      <c r="F176" s="1">
        <v>2</v>
      </c>
      <c r="G176" s="1">
        <v>3</v>
      </c>
      <c r="H176" s="1">
        <v>2</v>
      </c>
      <c r="I176" s="31" t="str">
        <f t="shared" si="9"/>
        <v>EXCLUDED</v>
      </c>
      <c r="J176">
        <v>175</v>
      </c>
      <c r="M176" s="34" t="s">
        <v>901</v>
      </c>
      <c r="Q176" s="8" t="s">
        <v>901</v>
      </c>
      <c r="R176" s="1" t="str">
        <f t="shared" si="10"/>
        <v>Mutually Excluded</v>
      </c>
      <c r="S176" s="1"/>
      <c r="V176" s="1" t="str">
        <f t="shared" si="8"/>
        <v>Mutually Excluded</v>
      </c>
      <c r="Z176" t="str">
        <f t="shared" si="11"/>
        <v>Exclude</v>
      </c>
    </row>
    <row r="177" spans="1:26" ht="30">
      <c r="A177">
        <v>176</v>
      </c>
      <c r="C177">
        <v>74</v>
      </c>
      <c r="E177" s="1" t="s">
        <v>354</v>
      </c>
      <c r="F177" s="1">
        <v>1</v>
      </c>
      <c r="G177" s="1">
        <v>1</v>
      </c>
      <c r="H177" s="1">
        <v>1</v>
      </c>
      <c r="I177" s="31" t="str">
        <f t="shared" si="9"/>
        <v>EXCLUDED</v>
      </c>
      <c r="J177">
        <v>176</v>
      </c>
      <c r="M177" s="34" t="s">
        <v>901</v>
      </c>
      <c r="Q177" s="8" t="s">
        <v>901</v>
      </c>
      <c r="R177" s="1" t="str">
        <f t="shared" si="10"/>
        <v>Mutually Excluded</v>
      </c>
      <c r="S177" s="1"/>
      <c r="V177" s="1" t="str">
        <f t="shared" si="8"/>
        <v>Mutually Excluded</v>
      </c>
      <c r="Z177" t="str">
        <f t="shared" si="11"/>
        <v>Exclude</v>
      </c>
    </row>
    <row r="178" spans="1:26" ht="30">
      <c r="A178">
        <v>177</v>
      </c>
      <c r="C178">
        <v>75</v>
      </c>
      <c r="E178" s="1" t="s">
        <v>355</v>
      </c>
      <c r="F178" s="1">
        <v>1</v>
      </c>
      <c r="G178" s="1">
        <v>1</v>
      </c>
      <c r="H178" s="1">
        <v>1</v>
      </c>
      <c r="I178" s="31" t="str">
        <f t="shared" si="9"/>
        <v>EXCLUDED</v>
      </c>
      <c r="J178">
        <v>177</v>
      </c>
      <c r="M178" s="34" t="s">
        <v>901</v>
      </c>
      <c r="Q178" s="8" t="s">
        <v>901</v>
      </c>
      <c r="R178" s="1" t="str">
        <f t="shared" si="10"/>
        <v>Mutually Excluded</v>
      </c>
      <c r="S178" s="1"/>
      <c r="V178" s="1" t="str">
        <f t="shared" si="8"/>
        <v>Mutually Excluded</v>
      </c>
      <c r="Z178" t="str">
        <f t="shared" si="11"/>
        <v>Exclude</v>
      </c>
    </row>
    <row r="179" spans="1:26" ht="45">
      <c r="A179">
        <v>178</v>
      </c>
      <c r="C179">
        <v>75</v>
      </c>
      <c r="E179" s="1" t="s">
        <v>356</v>
      </c>
      <c r="F179" s="1">
        <v>1</v>
      </c>
      <c r="G179" s="1">
        <v>1</v>
      </c>
      <c r="H179" s="1">
        <v>1</v>
      </c>
      <c r="I179" s="31" t="str">
        <f t="shared" si="9"/>
        <v>EXCLUDED</v>
      </c>
      <c r="J179">
        <v>178</v>
      </c>
      <c r="M179" s="34" t="s">
        <v>901</v>
      </c>
      <c r="Q179" s="8" t="s">
        <v>901</v>
      </c>
      <c r="R179" s="1" t="str">
        <f t="shared" si="10"/>
        <v>Mutually Excluded</v>
      </c>
      <c r="S179" s="1"/>
      <c r="V179" s="1" t="str">
        <f t="shared" si="8"/>
        <v>Mutually Excluded</v>
      </c>
      <c r="Z179" t="str">
        <f t="shared" si="11"/>
        <v>Exclude</v>
      </c>
    </row>
    <row r="180" spans="1:26" ht="30">
      <c r="A180">
        <v>179</v>
      </c>
      <c r="C180">
        <v>75</v>
      </c>
      <c r="E180" s="1" t="s">
        <v>357</v>
      </c>
      <c r="F180" s="1">
        <v>3</v>
      </c>
      <c r="G180" s="1">
        <v>2</v>
      </c>
      <c r="H180" s="1">
        <v>2</v>
      </c>
      <c r="I180" s="31" t="str">
        <f t="shared" si="9"/>
        <v>EXCLUDED</v>
      </c>
      <c r="J180">
        <v>179</v>
      </c>
      <c r="M180" s="34" t="s">
        <v>901</v>
      </c>
      <c r="Q180" s="8" t="s">
        <v>901</v>
      </c>
      <c r="R180" s="1" t="str">
        <f t="shared" si="10"/>
        <v>Mutually Excluded</v>
      </c>
      <c r="S180" s="1"/>
      <c r="V180" s="1" t="str">
        <f t="shared" si="8"/>
        <v>Mutually Excluded</v>
      </c>
      <c r="Z180" t="str">
        <f t="shared" si="11"/>
        <v>Exclude</v>
      </c>
    </row>
    <row r="181" spans="1:26" ht="30">
      <c r="A181">
        <v>180</v>
      </c>
      <c r="C181">
        <v>76</v>
      </c>
      <c r="E181" s="1" t="s">
        <v>359</v>
      </c>
      <c r="F181" s="1">
        <v>1</v>
      </c>
      <c r="G181" s="1">
        <v>1</v>
      </c>
      <c r="H181" s="1">
        <v>1</v>
      </c>
      <c r="I181" s="31" t="str">
        <f t="shared" si="9"/>
        <v>EXCLUDED</v>
      </c>
      <c r="J181">
        <v>180</v>
      </c>
      <c r="M181" s="34" t="s">
        <v>901</v>
      </c>
      <c r="Q181" s="8" t="s">
        <v>901</v>
      </c>
      <c r="R181" s="1" t="str">
        <f t="shared" si="10"/>
        <v>Mutually Excluded</v>
      </c>
      <c r="S181" s="1"/>
      <c r="V181" s="1" t="str">
        <f t="shared" si="8"/>
        <v>Mutually Excluded</v>
      </c>
      <c r="Z181" t="str">
        <f t="shared" si="11"/>
        <v>Exclude</v>
      </c>
    </row>
    <row r="182" spans="1:26" ht="30">
      <c r="A182">
        <v>181</v>
      </c>
      <c r="C182">
        <v>76</v>
      </c>
      <c r="E182" s="1" t="s">
        <v>360</v>
      </c>
      <c r="F182" s="1">
        <v>1</v>
      </c>
      <c r="G182" s="1">
        <v>1</v>
      </c>
      <c r="H182" s="1">
        <v>1</v>
      </c>
      <c r="I182" s="31" t="str">
        <f t="shared" si="9"/>
        <v>EXCLUDED</v>
      </c>
      <c r="J182">
        <v>181</v>
      </c>
      <c r="M182" s="34" t="s">
        <v>901</v>
      </c>
      <c r="Q182" s="8" t="s">
        <v>901</v>
      </c>
      <c r="R182" s="1" t="str">
        <f t="shared" si="10"/>
        <v>Mutually Excluded</v>
      </c>
      <c r="S182" s="1"/>
      <c r="V182" s="1" t="str">
        <f t="shared" si="8"/>
        <v>Mutually Excluded</v>
      </c>
      <c r="Z182" t="str">
        <f t="shared" si="11"/>
        <v>Exclude</v>
      </c>
    </row>
    <row r="183" spans="1:26" ht="45">
      <c r="A183">
        <v>182</v>
      </c>
      <c r="C183">
        <v>77</v>
      </c>
      <c r="E183" s="1" t="s">
        <v>361</v>
      </c>
      <c r="F183" s="1">
        <v>5</v>
      </c>
      <c r="G183" s="1">
        <v>5</v>
      </c>
      <c r="H183" s="1">
        <v>5</v>
      </c>
      <c r="I183" s="31" t="str">
        <f t="shared" si="9"/>
        <v>CERTAINLY INCLUDED</v>
      </c>
      <c r="J183">
        <v>182</v>
      </c>
      <c r="M183" s="34" t="s">
        <v>901</v>
      </c>
      <c r="Q183" s="8" t="s">
        <v>901</v>
      </c>
      <c r="R183" s="1" t="str">
        <f t="shared" si="10"/>
        <v>Mutually Excluded</v>
      </c>
      <c r="S183" s="1"/>
      <c r="V183" s="1" t="str">
        <f t="shared" si="8"/>
        <v>AI: Yes, Human: No</v>
      </c>
      <c r="Z183" t="str">
        <f t="shared" si="11"/>
        <v>Exclude</v>
      </c>
    </row>
    <row r="184" spans="1:26" ht="30">
      <c r="A184">
        <v>183</v>
      </c>
      <c r="C184">
        <v>77</v>
      </c>
      <c r="E184" s="1" t="s">
        <v>363</v>
      </c>
      <c r="F184" s="1">
        <v>2</v>
      </c>
      <c r="G184" s="1">
        <v>2</v>
      </c>
      <c r="H184" s="1">
        <v>2</v>
      </c>
      <c r="I184" s="31" t="str">
        <f t="shared" si="9"/>
        <v>EXCLUDED</v>
      </c>
      <c r="J184">
        <v>183</v>
      </c>
      <c r="M184" s="34" t="s">
        <v>901</v>
      </c>
      <c r="Q184" s="8" t="s">
        <v>901</v>
      </c>
      <c r="R184" s="1" t="str">
        <f t="shared" si="10"/>
        <v>Mutually Excluded</v>
      </c>
      <c r="S184" s="1"/>
      <c r="V184" s="1" t="str">
        <f t="shared" si="8"/>
        <v>Mutually Excluded</v>
      </c>
      <c r="Z184" t="str">
        <f t="shared" si="11"/>
        <v>Exclude</v>
      </c>
    </row>
    <row r="185" spans="1:26" ht="45">
      <c r="A185">
        <v>184</v>
      </c>
      <c r="C185">
        <v>77</v>
      </c>
      <c r="E185" s="1" t="s">
        <v>364</v>
      </c>
      <c r="F185" s="1">
        <v>2</v>
      </c>
      <c r="G185" s="1">
        <v>1</v>
      </c>
      <c r="H185" s="1">
        <v>1</v>
      </c>
      <c r="I185" s="31" t="str">
        <f t="shared" si="9"/>
        <v>EXCLUDED</v>
      </c>
      <c r="J185">
        <v>184</v>
      </c>
      <c r="M185" s="34" t="s">
        <v>901</v>
      </c>
      <c r="Q185" s="8" t="s">
        <v>901</v>
      </c>
      <c r="R185" s="1" t="str">
        <f t="shared" si="10"/>
        <v>Mutually Excluded</v>
      </c>
      <c r="S185" s="1"/>
      <c r="V185" s="1" t="str">
        <f t="shared" si="8"/>
        <v>Mutually Excluded</v>
      </c>
      <c r="Z185" t="str">
        <f t="shared" si="11"/>
        <v>Exclude</v>
      </c>
    </row>
    <row r="186" spans="1:26" ht="30">
      <c r="A186">
        <v>185</v>
      </c>
      <c r="C186">
        <v>78</v>
      </c>
      <c r="E186" s="1" t="s">
        <v>365</v>
      </c>
      <c r="F186" s="1">
        <v>4</v>
      </c>
      <c r="G186" s="1">
        <v>3</v>
      </c>
      <c r="H186" s="1">
        <v>3</v>
      </c>
      <c r="I186" s="31" t="str">
        <f t="shared" si="9"/>
        <v>EXCLUDED</v>
      </c>
      <c r="J186">
        <v>185</v>
      </c>
      <c r="M186" s="34" t="s">
        <v>901</v>
      </c>
      <c r="Q186" s="8" t="s">
        <v>901</v>
      </c>
      <c r="R186" s="1" t="str">
        <f t="shared" si="10"/>
        <v>Mutually Excluded</v>
      </c>
      <c r="S186" s="1"/>
      <c r="V186" s="1" t="str">
        <f t="shared" si="8"/>
        <v>Mutually Excluded</v>
      </c>
      <c r="Z186" t="str">
        <f t="shared" si="11"/>
        <v>Exclude</v>
      </c>
    </row>
    <row r="187" spans="1:26" ht="45">
      <c r="A187">
        <v>186</v>
      </c>
      <c r="C187">
        <v>79</v>
      </c>
      <c r="E187" s="1" t="s">
        <v>366</v>
      </c>
      <c r="F187" s="1">
        <v>1</v>
      </c>
      <c r="G187" s="1">
        <v>1</v>
      </c>
      <c r="H187" s="1">
        <v>1</v>
      </c>
      <c r="I187" s="31" t="str">
        <f t="shared" si="9"/>
        <v>EXCLUDED</v>
      </c>
      <c r="J187">
        <v>186</v>
      </c>
      <c r="M187" s="34" t="s">
        <v>901</v>
      </c>
      <c r="Q187" s="8" t="s">
        <v>901</v>
      </c>
      <c r="R187" s="1" t="str">
        <f t="shared" si="10"/>
        <v>Mutually Excluded</v>
      </c>
      <c r="S187" s="1"/>
      <c r="V187" s="1" t="str">
        <f t="shared" si="8"/>
        <v>Mutually Excluded</v>
      </c>
      <c r="Z187" t="str">
        <f t="shared" si="11"/>
        <v>Exclude</v>
      </c>
    </row>
    <row r="188" spans="1:26" ht="30">
      <c r="A188">
        <v>187</v>
      </c>
      <c r="C188">
        <v>79</v>
      </c>
      <c r="E188" s="1" t="s">
        <v>367</v>
      </c>
      <c r="F188" s="1">
        <v>1</v>
      </c>
      <c r="G188" s="1">
        <v>1</v>
      </c>
      <c r="H188" s="1">
        <v>1</v>
      </c>
      <c r="I188" s="31" t="str">
        <f t="shared" si="9"/>
        <v>EXCLUDED</v>
      </c>
      <c r="J188">
        <v>187</v>
      </c>
      <c r="M188" s="34" t="s">
        <v>901</v>
      </c>
      <c r="Q188" s="8" t="s">
        <v>901</v>
      </c>
      <c r="R188" s="1" t="str">
        <f t="shared" si="10"/>
        <v>Mutually Excluded</v>
      </c>
      <c r="S188" s="1"/>
      <c r="V188" s="1" t="str">
        <f t="shared" si="8"/>
        <v>Mutually Excluded</v>
      </c>
      <c r="Z188" t="str">
        <f t="shared" si="11"/>
        <v>Exclude</v>
      </c>
    </row>
    <row r="189" spans="1:26" ht="45">
      <c r="A189">
        <v>188</v>
      </c>
      <c r="C189">
        <v>79</v>
      </c>
      <c r="E189" s="1" t="s">
        <v>368</v>
      </c>
      <c r="F189" s="1">
        <v>2</v>
      </c>
      <c r="G189" s="1">
        <v>2</v>
      </c>
      <c r="H189" s="1">
        <v>2</v>
      </c>
      <c r="I189" s="31" t="str">
        <f t="shared" si="9"/>
        <v>EXCLUDED</v>
      </c>
      <c r="J189">
        <v>188</v>
      </c>
      <c r="M189" s="34" t="s">
        <v>901</v>
      </c>
      <c r="Q189" s="8" t="s">
        <v>901</v>
      </c>
      <c r="R189" s="1" t="str">
        <f t="shared" si="10"/>
        <v>Mutually Excluded</v>
      </c>
      <c r="S189" s="1"/>
      <c r="V189" s="1" t="str">
        <f t="shared" si="8"/>
        <v>Mutually Excluded</v>
      </c>
      <c r="Z189" t="str">
        <f t="shared" si="11"/>
        <v>Exclude</v>
      </c>
    </row>
    <row r="190" spans="1:26" ht="30">
      <c r="A190">
        <v>189</v>
      </c>
      <c r="C190">
        <v>80</v>
      </c>
      <c r="E190" s="1" t="s">
        <v>369</v>
      </c>
      <c r="F190" s="1">
        <v>2</v>
      </c>
      <c r="G190" s="1">
        <v>2</v>
      </c>
      <c r="H190" s="1">
        <v>2</v>
      </c>
      <c r="I190" s="31" t="str">
        <f t="shared" si="9"/>
        <v>EXCLUDED</v>
      </c>
      <c r="J190">
        <v>189</v>
      </c>
      <c r="M190" s="34" t="s">
        <v>901</v>
      </c>
      <c r="Q190" s="8" t="s">
        <v>901</v>
      </c>
      <c r="R190" s="1" t="str">
        <f t="shared" si="10"/>
        <v>Mutually Excluded</v>
      </c>
      <c r="S190" s="1"/>
      <c r="V190" s="1" t="str">
        <f t="shared" si="8"/>
        <v>Mutually Excluded</v>
      </c>
      <c r="Z190" t="str">
        <f t="shared" si="11"/>
        <v>Exclude</v>
      </c>
    </row>
    <row r="191" spans="1:26" ht="30">
      <c r="A191">
        <v>190</v>
      </c>
      <c r="C191">
        <v>80</v>
      </c>
      <c r="E191" s="1" t="s">
        <v>370</v>
      </c>
      <c r="F191" s="1">
        <v>5</v>
      </c>
      <c r="G191" s="1">
        <v>5</v>
      </c>
      <c r="H191" s="1">
        <v>5</v>
      </c>
      <c r="I191" s="31" t="str">
        <f t="shared" si="9"/>
        <v>CERTAINLY INCLUDED</v>
      </c>
      <c r="J191">
        <v>190</v>
      </c>
      <c r="M191" s="35" t="s">
        <v>104</v>
      </c>
      <c r="Q191" s="8" t="s">
        <v>901</v>
      </c>
      <c r="R191" s="1" t="str">
        <f t="shared" si="10"/>
        <v>Hum1: Yes, Hum2: No</v>
      </c>
      <c r="S191" t="s">
        <v>19</v>
      </c>
      <c r="T191" t="s">
        <v>19</v>
      </c>
      <c r="U191" t="s">
        <v>19</v>
      </c>
      <c r="V191" s="1" t="str">
        <f t="shared" si="8"/>
        <v>AI: Yes, Human: No</v>
      </c>
      <c r="Z191" t="str">
        <f t="shared" si="11"/>
        <v>Exclude</v>
      </c>
    </row>
    <row r="192" spans="1:26" ht="30">
      <c r="A192">
        <v>191</v>
      </c>
      <c r="C192">
        <v>80</v>
      </c>
      <c r="E192" s="1" t="s">
        <v>372</v>
      </c>
      <c r="F192" s="1">
        <v>1</v>
      </c>
      <c r="G192" s="1">
        <v>1</v>
      </c>
      <c r="H192" s="1">
        <v>1</v>
      </c>
      <c r="I192" s="31" t="str">
        <f t="shared" si="9"/>
        <v>EXCLUDED</v>
      </c>
      <c r="J192">
        <v>191</v>
      </c>
      <c r="M192" s="34" t="s">
        <v>901</v>
      </c>
      <c r="Q192" s="8" t="s">
        <v>901</v>
      </c>
      <c r="R192" s="1" t="str">
        <f t="shared" si="10"/>
        <v>Mutually Excluded</v>
      </c>
      <c r="S192" s="1"/>
      <c r="V192" s="1" t="str">
        <f t="shared" si="8"/>
        <v>Mutually Excluded</v>
      </c>
      <c r="Z192" t="str">
        <f t="shared" si="11"/>
        <v>Exclude</v>
      </c>
    </row>
    <row r="193" spans="1:26" ht="45">
      <c r="A193">
        <v>192</v>
      </c>
      <c r="C193">
        <v>81</v>
      </c>
      <c r="E193" s="1" t="s">
        <v>375</v>
      </c>
      <c r="F193" s="1">
        <v>3</v>
      </c>
      <c r="G193" s="1">
        <v>3</v>
      </c>
      <c r="H193" s="1">
        <v>3</v>
      </c>
      <c r="I193" s="31" t="str">
        <f t="shared" si="9"/>
        <v>EXCLUDED</v>
      </c>
      <c r="J193">
        <v>192</v>
      </c>
      <c r="M193" s="34" t="s">
        <v>901</v>
      </c>
      <c r="Q193" s="8" t="s">
        <v>901</v>
      </c>
      <c r="R193" s="1" t="str">
        <f t="shared" si="10"/>
        <v>Mutually Excluded</v>
      </c>
      <c r="S193" s="1"/>
      <c r="V193" s="1" t="str">
        <f t="shared" si="8"/>
        <v>Mutually Excluded</v>
      </c>
      <c r="Z193" t="str">
        <f t="shared" si="11"/>
        <v>Exclude</v>
      </c>
    </row>
    <row r="194" spans="1:26" ht="30">
      <c r="A194">
        <v>193</v>
      </c>
      <c r="C194">
        <v>81</v>
      </c>
      <c r="E194" s="1" t="s">
        <v>376</v>
      </c>
      <c r="F194" s="1">
        <v>3</v>
      </c>
      <c r="G194" s="1">
        <v>3</v>
      </c>
      <c r="H194" s="1">
        <v>3</v>
      </c>
      <c r="I194" s="31" t="str">
        <f t="shared" si="9"/>
        <v>EXCLUDED</v>
      </c>
      <c r="J194">
        <v>193</v>
      </c>
      <c r="M194" s="35" t="s">
        <v>1752</v>
      </c>
      <c r="Q194" s="8" t="s">
        <v>901</v>
      </c>
      <c r="R194" s="1" t="str">
        <f t="shared" si="10"/>
        <v>Hum1: Yes, Hum2: No</v>
      </c>
      <c r="S194" s="1" t="s">
        <v>23</v>
      </c>
      <c r="T194" s="1" t="s">
        <v>23</v>
      </c>
      <c r="U194" s="1" t="s">
        <v>23</v>
      </c>
      <c r="V194" s="1" t="str">
        <f t="shared" ref="V194:V257" si="12">IF(AND(I194="Excluded", Q194="Excluded"), "Mutually Excluded", IF(AND(OR(I194="CERTAINLY INCLUDED", I194="INCLUDED", I194="MAYBE" ), OR(Q194="INCLUDED", Q194="MAYBE")), "MUTUALLY INCLUDED", IF(AND(I194="MAYBE", Q194="MAYBE"), "Mutually MAYBE", IF(AND(I194="Excluded", OR(Q194="INCLUDED", Q194="MAYBE")), "AI: No, Human: Yes", IF(AND(Q194="Excluded", OR(I194="INCLUDED", I194="CERTAINLY INCLUDED", I194="MAYBE")), "AI: Yes, Human: No", "Other Conflict")))))</f>
        <v>Mutually Excluded</v>
      </c>
      <c r="Z194" t="str">
        <f t="shared" si="11"/>
        <v>Include</v>
      </c>
    </row>
    <row r="195" spans="1:26" ht="45">
      <c r="A195">
        <v>194</v>
      </c>
      <c r="C195">
        <v>81</v>
      </c>
      <c r="E195" s="1" t="s">
        <v>377</v>
      </c>
      <c r="F195" s="1">
        <v>4</v>
      </c>
      <c r="G195" s="1">
        <v>3</v>
      </c>
      <c r="H195" s="1">
        <v>4</v>
      </c>
      <c r="I195" s="31" t="str">
        <f t="shared" ref="I195:I256" si="13">IF(COUNTIF(F195:H195,5)=3,"CERTAINLY INCLUDED",IF(COUNTIF(F195:H195,5)&gt;0,"MAYBE","EXCLUDED"))</f>
        <v>EXCLUDED</v>
      </c>
      <c r="J195">
        <v>194</v>
      </c>
      <c r="M195" s="34" t="s">
        <v>104</v>
      </c>
      <c r="Q195" s="8" t="s">
        <v>901</v>
      </c>
      <c r="R195" s="1" t="str">
        <f t="shared" ref="R195:R256" si="14">IF(AND(M195="Excluded", Q195="Excluded"), "Mutually Excluded", IF(AND(OR(M195="CERTAINLY INCLUDED", M195="INCLUDED", M195="MAYBE" ), OR(Q195="INCLUDED", Q195="MAYBE")), "MUTUALLY INCLUDED", IF(AND(M195="MAYBE", Q195="MAYBE"), "Mutually MAYBE", IF(AND(M195="Excluded", OR(Q195="INCLUDED", Q195="MAYBE")), "Hum1: No, Hum2: Yes", IF(AND(Q195="Excluded", OR(M195="INCLUDED", M195="CERTAINLY INCLUDED", M195="MAYBE")), "Hum1: Yes, Hum2: No", "Other Conflict")))))</f>
        <v>Hum1: Yes, Hum2: No</v>
      </c>
      <c r="S195" t="s">
        <v>19</v>
      </c>
      <c r="T195" t="s">
        <v>19</v>
      </c>
      <c r="U195" t="s">
        <v>19</v>
      </c>
      <c r="V195" s="1" t="str">
        <f t="shared" si="12"/>
        <v>Mutually Excluded</v>
      </c>
      <c r="Z195" t="str">
        <f t="shared" ref="Z195:Z256" si="15">IF(R195="Mutually Excluded","Exclude",IF(R195= "Mutually Included","Include",U195))</f>
        <v>Exclude</v>
      </c>
    </row>
    <row r="196" spans="1:26" ht="30">
      <c r="A196">
        <v>195</v>
      </c>
      <c r="C196">
        <v>82</v>
      </c>
      <c r="E196" s="1" t="s">
        <v>378</v>
      </c>
      <c r="F196" s="1">
        <v>2</v>
      </c>
      <c r="G196" s="1">
        <v>2</v>
      </c>
      <c r="H196" s="1">
        <v>3</v>
      </c>
      <c r="I196" s="31" t="str">
        <f t="shared" si="13"/>
        <v>EXCLUDED</v>
      </c>
      <c r="J196">
        <v>195</v>
      </c>
      <c r="M196" s="35" t="s">
        <v>901</v>
      </c>
      <c r="Q196" s="8" t="s">
        <v>901</v>
      </c>
      <c r="R196" s="1" t="str">
        <f t="shared" si="14"/>
        <v>Mutually Excluded</v>
      </c>
      <c r="S196" s="1"/>
      <c r="V196" s="1" t="str">
        <f t="shared" si="12"/>
        <v>Mutually Excluded</v>
      </c>
      <c r="Z196" t="str">
        <f t="shared" si="15"/>
        <v>Exclude</v>
      </c>
    </row>
    <row r="197" spans="1:26" ht="30">
      <c r="A197">
        <v>196</v>
      </c>
      <c r="C197" t="s">
        <v>380</v>
      </c>
      <c r="E197" s="1" t="s">
        <v>379</v>
      </c>
      <c r="F197" s="1">
        <v>2</v>
      </c>
      <c r="G197" s="1">
        <v>2</v>
      </c>
      <c r="H197" s="1">
        <v>3</v>
      </c>
      <c r="I197" s="31" t="str">
        <f t="shared" si="13"/>
        <v>EXCLUDED</v>
      </c>
      <c r="J197">
        <v>196</v>
      </c>
      <c r="M197" s="35" t="s">
        <v>901</v>
      </c>
      <c r="Q197" s="8" t="s">
        <v>901</v>
      </c>
      <c r="R197" s="1" t="str">
        <f t="shared" si="14"/>
        <v>Mutually Excluded</v>
      </c>
      <c r="S197" s="1"/>
      <c r="V197" s="1" t="str">
        <f t="shared" si="12"/>
        <v>Mutually Excluded</v>
      </c>
      <c r="Z197" t="str">
        <f t="shared" si="15"/>
        <v>Exclude</v>
      </c>
    </row>
    <row r="198" spans="1:26" ht="45">
      <c r="A198">
        <v>197</v>
      </c>
      <c r="C198">
        <v>83</v>
      </c>
      <c r="E198" s="1" t="s">
        <v>381</v>
      </c>
      <c r="F198" s="1">
        <v>1</v>
      </c>
      <c r="G198" s="1">
        <v>1</v>
      </c>
      <c r="H198" s="1">
        <v>1</v>
      </c>
      <c r="I198" s="31" t="str">
        <f t="shared" si="13"/>
        <v>EXCLUDED</v>
      </c>
      <c r="J198">
        <v>197</v>
      </c>
      <c r="M198" s="35" t="s">
        <v>901</v>
      </c>
      <c r="Q198" s="8" t="s">
        <v>901</v>
      </c>
      <c r="R198" s="1" t="str">
        <f t="shared" si="14"/>
        <v>Mutually Excluded</v>
      </c>
      <c r="S198" s="1"/>
      <c r="V198" s="1" t="str">
        <f t="shared" si="12"/>
        <v>Mutually Excluded</v>
      </c>
      <c r="Z198" t="str">
        <f t="shared" si="15"/>
        <v>Exclude</v>
      </c>
    </row>
    <row r="199" spans="1:26" ht="30">
      <c r="A199">
        <v>198</v>
      </c>
      <c r="C199">
        <v>83</v>
      </c>
      <c r="E199" s="1" t="s">
        <v>382</v>
      </c>
      <c r="F199" s="1">
        <v>2</v>
      </c>
      <c r="G199" s="1">
        <v>2</v>
      </c>
      <c r="H199" s="1">
        <v>3</v>
      </c>
      <c r="I199" s="31" t="str">
        <f t="shared" si="13"/>
        <v>EXCLUDED</v>
      </c>
      <c r="J199">
        <v>198</v>
      </c>
      <c r="M199" s="35" t="s">
        <v>901</v>
      </c>
      <c r="Q199" s="8" t="s">
        <v>901</v>
      </c>
      <c r="R199" s="1" t="str">
        <f t="shared" si="14"/>
        <v>Mutually Excluded</v>
      </c>
      <c r="S199" s="1"/>
      <c r="V199" s="1" t="str">
        <f t="shared" si="12"/>
        <v>Mutually Excluded</v>
      </c>
      <c r="Z199" t="str">
        <f t="shared" si="15"/>
        <v>Exclude</v>
      </c>
    </row>
    <row r="200" spans="1:26" ht="30">
      <c r="A200">
        <v>199</v>
      </c>
      <c r="C200">
        <v>83</v>
      </c>
      <c r="E200" s="1" t="s">
        <v>383</v>
      </c>
      <c r="F200" s="1">
        <v>2</v>
      </c>
      <c r="G200" s="1">
        <v>2</v>
      </c>
      <c r="H200" s="1">
        <v>2</v>
      </c>
      <c r="I200" s="31" t="str">
        <f t="shared" si="13"/>
        <v>EXCLUDED</v>
      </c>
      <c r="J200">
        <v>199</v>
      </c>
      <c r="M200" s="35" t="s">
        <v>901</v>
      </c>
      <c r="Q200" s="8" t="s">
        <v>901</v>
      </c>
      <c r="R200" s="1" t="str">
        <f t="shared" si="14"/>
        <v>Mutually Excluded</v>
      </c>
      <c r="S200" s="1"/>
      <c r="V200" s="1" t="str">
        <f t="shared" si="12"/>
        <v>Mutually Excluded</v>
      </c>
      <c r="Z200" t="str">
        <f t="shared" si="15"/>
        <v>Exclude</v>
      </c>
    </row>
    <row r="201" spans="1:26" ht="30">
      <c r="A201">
        <v>200</v>
      </c>
      <c r="C201">
        <v>84</v>
      </c>
      <c r="E201" s="1" t="s">
        <v>384</v>
      </c>
      <c r="F201" s="1">
        <v>2</v>
      </c>
      <c r="G201" s="1">
        <v>1</v>
      </c>
      <c r="H201" s="1">
        <v>2</v>
      </c>
      <c r="I201" s="31" t="str">
        <f t="shared" si="13"/>
        <v>EXCLUDED</v>
      </c>
      <c r="J201">
        <v>200</v>
      </c>
      <c r="M201" s="35" t="s">
        <v>901</v>
      </c>
      <c r="Q201" s="8" t="s">
        <v>901</v>
      </c>
      <c r="R201" s="1" t="str">
        <f t="shared" si="14"/>
        <v>Mutually Excluded</v>
      </c>
      <c r="S201" s="1"/>
      <c r="V201" s="1" t="str">
        <f t="shared" si="12"/>
        <v>Mutually Excluded</v>
      </c>
      <c r="Z201" t="str">
        <f t="shared" si="15"/>
        <v>Exclude</v>
      </c>
    </row>
    <row r="202" spans="1:26" ht="30">
      <c r="A202">
        <v>201</v>
      </c>
      <c r="C202">
        <v>84</v>
      </c>
      <c r="E202" s="1" t="s">
        <v>385</v>
      </c>
      <c r="F202" s="1">
        <v>3</v>
      </c>
      <c r="G202" s="1">
        <v>3</v>
      </c>
      <c r="H202" s="1">
        <v>2</v>
      </c>
      <c r="I202" s="31" t="str">
        <f t="shared" si="13"/>
        <v>EXCLUDED</v>
      </c>
      <c r="J202">
        <v>201</v>
      </c>
      <c r="M202" s="35" t="s">
        <v>901</v>
      </c>
      <c r="Q202" s="8" t="s">
        <v>901</v>
      </c>
      <c r="R202" s="1" t="str">
        <f t="shared" si="14"/>
        <v>Mutually Excluded</v>
      </c>
      <c r="S202" s="1"/>
      <c r="V202" s="1" t="str">
        <f t="shared" si="12"/>
        <v>Mutually Excluded</v>
      </c>
      <c r="Z202" t="str">
        <f t="shared" si="15"/>
        <v>Exclude</v>
      </c>
    </row>
    <row r="203" spans="1:26" ht="30">
      <c r="A203">
        <v>202</v>
      </c>
      <c r="C203">
        <v>85</v>
      </c>
      <c r="E203" s="1" t="s">
        <v>388</v>
      </c>
      <c r="F203" s="1">
        <v>2</v>
      </c>
      <c r="G203" s="1">
        <v>2</v>
      </c>
      <c r="H203" s="1">
        <v>1</v>
      </c>
      <c r="I203" s="31" t="str">
        <f t="shared" si="13"/>
        <v>EXCLUDED</v>
      </c>
      <c r="J203">
        <v>202</v>
      </c>
      <c r="M203" s="35" t="s">
        <v>901</v>
      </c>
      <c r="Q203" s="8" t="s">
        <v>901</v>
      </c>
      <c r="R203" s="1" t="str">
        <f t="shared" si="14"/>
        <v>Mutually Excluded</v>
      </c>
      <c r="S203" s="1"/>
      <c r="V203" s="1" t="str">
        <f t="shared" si="12"/>
        <v>Mutually Excluded</v>
      </c>
      <c r="Z203" t="str">
        <f t="shared" si="15"/>
        <v>Exclude</v>
      </c>
    </row>
    <row r="204" spans="1:26" ht="30">
      <c r="A204">
        <v>203</v>
      </c>
      <c r="C204">
        <v>85</v>
      </c>
      <c r="E204" s="1" t="s">
        <v>389</v>
      </c>
      <c r="F204" s="1">
        <v>1</v>
      </c>
      <c r="G204" s="1">
        <v>1</v>
      </c>
      <c r="H204" s="1">
        <v>1</v>
      </c>
      <c r="I204" s="31" t="str">
        <f t="shared" si="13"/>
        <v>EXCLUDED</v>
      </c>
      <c r="J204">
        <v>203</v>
      </c>
      <c r="M204" s="35" t="s">
        <v>901</v>
      </c>
      <c r="Q204" s="8" t="s">
        <v>901</v>
      </c>
      <c r="R204" s="1" t="str">
        <f t="shared" si="14"/>
        <v>Mutually Excluded</v>
      </c>
      <c r="S204" s="1"/>
      <c r="V204" s="1" t="str">
        <f t="shared" si="12"/>
        <v>Mutually Excluded</v>
      </c>
      <c r="Z204" t="str">
        <f t="shared" si="15"/>
        <v>Exclude</v>
      </c>
    </row>
    <row r="205" spans="1:26" ht="30">
      <c r="A205">
        <v>204</v>
      </c>
      <c r="C205">
        <v>85</v>
      </c>
      <c r="E205" s="1" t="s">
        <v>390</v>
      </c>
      <c r="F205" s="1">
        <v>3</v>
      </c>
      <c r="G205" s="1">
        <v>4</v>
      </c>
      <c r="H205" s="1">
        <v>3</v>
      </c>
      <c r="I205" s="31" t="str">
        <f t="shared" si="13"/>
        <v>EXCLUDED</v>
      </c>
      <c r="J205">
        <v>204</v>
      </c>
      <c r="M205" s="35" t="s">
        <v>901</v>
      </c>
      <c r="Q205" s="8" t="s">
        <v>901</v>
      </c>
      <c r="R205" s="1" t="str">
        <f t="shared" si="14"/>
        <v>Mutually Excluded</v>
      </c>
      <c r="S205" s="1"/>
      <c r="V205" s="1" t="str">
        <f t="shared" si="12"/>
        <v>Mutually Excluded</v>
      </c>
      <c r="Z205" t="str">
        <f t="shared" si="15"/>
        <v>Exclude</v>
      </c>
    </row>
    <row r="206" spans="1:26" ht="30">
      <c r="A206">
        <v>205</v>
      </c>
      <c r="C206">
        <v>85</v>
      </c>
      <c r="E206" s="1" t="s">
        <v>391</v>
      </c>
      <c r="F206" s="1">
        <v>2</v>
      </c>
      <c r="G206" s="1">
        <v>2</v>
      </c>
      <c r="H206" s="1">
        <v>2</v>
      </c>
      <c r="I206" s="31" t="str">
        <f t="shared" si="13"/>
        <v>EXCLUDED</v>
      </c>
      <c r="J206">
        <v>205</v>
      </c>
      <c r="M206" s="35" t="s">
        <v>901</v>
      </c>
      <c r="Q206" s="8" t="s">
        <v>901</v>
      </c>
      <c r="R206" s="1" t="str">
        <f t="shared" si="14"/>
        <v>Mutually Excluded</v>
      </c>
      <c r="S206" s="1"/>
      <c r="V206" s="1" t="str">
        <f t="shared" si="12"/>
        <v>Mutually Excluded</v>
      </c>
      <c r="Z206" t="str">
        <f t="shared" si="15"/>
        <v>Exclude</v>
      </c>
    </row>
    <row r="207" spans="1:26" ht="45">
      <c r="A207">
        <v>206</v>
      </c>
      <c r="C207">
        <v>86</v>
      </c>
      <c r="E207" s="1" t="s">
        <v>392</v>
      </c>
      <c r="F207" s="1">
        <v>5</v>
      </c>
      <c r="G207" s="1">
        <v>5</v>
      </c>
      <c r="H207" s="1">
        <v>5</v>
      </c>
      <c r="I207" s="31" t="str">
        <f t="shared" si="13"/>
        <v>CERTAINLY INCLUDED</v>
      </c>
      <c r="J207">
        <v>206</v>
      </c>
      <c r="M207" s="35" t="s">
        <v>901</v>
      </c>
      <c r="Q207" s="8" t="s">
        <v>901</v>
      </c>
      <c r="R207" s="1" t="str">
        <f t="shared" si="14"/>
        <v>Mutually Excluded</v>
      </c>
      <c r="S207" s="1"/>
      <c r="V207" s="1" t="str">
        <f t="shared" si="12"/>
        <v>AI: Yes, Human: No</v>
      </c>
      <c r="Z207" t="str">
        <f t="shared" si="15"/>
        <v>Exclude</v>
      </c>
    </row>
    <row r="208" spans="1:26" ht="30">
      <c r="A208">
        <v>207</v>
      </c>
      <c r="C208">
        <v>87</v>
      </c>
      <c r="E208" s="1" t="s">
        <v>393</v>
      </c>
      <c r="F208" s="1">
        <v>1</v>
      </c>
      <c r="G208" s="1">
        <v>1</v>
      </c>
      <c r="H208" s="1">
        <v>1</v>
      </c>
      <c r="I208" s="31" t="str">
        <f t="shared" si="13"/>
        <v>EXCLUDED</v>
      </c>
      <c r="J208">
        <v>207</v>
      </c>
      <c r="M208" s="35" t="s">
        <v>901</v>
      </c>
      <c r="Q208" s="8" t="s">
        <v>901</v>
      </c>
      <c r="R208" s="1" t="str">
        <f t="shared" si="14"/>
        <v>Mutually Excluded</v>
      </c>
      <c r="S208" s="1"/>
      <c r="V208" s="1" t="str">
        <f t="shared" si="12"/>
        <v>Mutually Excluded</v>
      </c>
      <c r="Z208" t="str">
        <f t="shared" si="15"/>
        <v>Exclude</v>
      </c>
    </row>
    <row r="209" spans="1:26" ht="45">
      <c r="A209">
        <v>208</v>
      </c>
      <c r="C209">
        <v>87</v>
      </c>
      <c r="E209" s="1" t="s">
        <v>394</v>
      </c>
      <c r="F209" s="1">
        <v>4</v>
      </c>
      <c r="G209" s="1">
        <v>3</v>
      </c>
      <c r="H209" s="1">
        <v>4</v>
      </c>
      <c r="I209" s="31" t="str">
        <f t="shared" si="13"/>
        <v>EXCLUDED</v>
      </c>
      <c r="J209">
        <v>208</v>
      </c>
      <c r="M209" s="35" t="s">
        <v>901</v>
      </c>
      <c r="Q209" s="8" t="s">
        <v>901</v>
      </c>
      <c r="R209" s="1" t="str">
        <f t="shared" si="14"/>
        <v>Mutually Excluded</v>
      </c>
      <c r="S209" s="1"/>
      <c r="V209" s="1" t="str">
        <f t="shared" si="12"/>
        <v>Mutually Excluded</v>
      </c>
      <c r="Z209" t="str">
        <f t="shared" si="15"/>
        <v>Exclude</v>
      </c>
    </row>
    <row r="210" spans="1:26" ht="30">
      <c r="A210">
        <v>209</v>
      </c>
      <c r="C210">
        <v>87</v>
      </c>
      <c r="E210" s="1" t="s">
        <v>396</v>
      </c>
      <c r="F210" s="1">
        <v>2</v>
      </c>
      <c r="G210" s="1">
        <v>2</v>
      </c>
      <c r="H210" s="1">
        <v>2</v>
      </c>
      <c r="I210" s="31" t="str">
        <f t="shared" si="13"/>
        <v>EXCLUDED</v>
      </c>
      <c r="J210">
        <v>209</v>
      </c>
      <c r="M210" s="35" t="s">
        <v>901</v>
      </c>
      <c r="Q210" s="8" t="s">
        <v>901</v>
      </c>
      <c r="R210" s="1" t="str">
        <f t="shared" si="14"/>
        <v>Mutually Excluded</v>
      </c>
      <c r="S210" s="1"/>
      <c r="V210" s="1" t="str">
        <f t="shared" si="12"/>
        <v>Mutually Excluded</v>
      </c>
      <c r="Z210" t="str">
        <f t="shared" si="15"/>
        <v>Exclude</v>
      </c>
    </row>
    <row r="211" spans="1:26" ht="45">
      <c r="A211">
        <v>210</v>
      </c>
      <c r="C211">
        <v>88</v>
      </c>
      <c r="E211" s="1" t="s">
        <v>397</v>
      </c>
      <c r="F211" s="1">
        <v>2</v>
      </c>
      <c r="G211" s="1">
        <v>2</v>
      </c>
      <c r="H211" s="1">
        <v>2</v>
      </c>
      <c r="I211" s="31" t="str">
        <f t="shared" si="13"/>
        <v>EXCLUDED</v>
      </c>
      <c r="J211">
        <v>210</v>
      </c>
      <c r="M211" s="35" t="s">
        <v>901</v>
      </c>
      <c r="Q211" s="8" t="s">
        <v>901</v>
      </c>
      <c r="R211" s="1" t="str">
        <f t="shared" si="14"/>
        <v>Mutually Excluded</v>
      </c>
      <c r="S211" s="1"/>
      <c r="V211" s="1" t="str">
        <f t="shared" si="12"/>
        <v>Mutually Excluded</v>
      </c>
      <c r="Z211" t="str">
        <f t="shared" si="15"/>
        <v>Exclude</v>
      </c>
    </row>
    <row r="212" spans="1:26" ht="45">
      <c r="A212">
        <v>211</v>
      </c>
      <c r="C212">
        <v>88</v>
      </c>
      <c r="E212" s="1" t="s">
        <v>398</v>
      </c>
      <c r="F212" s="1">
        <v>4</v>
      </c>
      <c r="G212" s="1">
        <v>3</v>
      </c>
      <c r="H212" s="1">
        <v>4</v>
      </c>
      <c r="I212" s="31" t="str">
        <f t="shared" si="13"/>
        <v>EXCLUDED</v>
      </c>
      <c r="J212">
        <v>211</v>
      </c>
      <c r="M212" s="35" t="s">
        <v>901</v>
      </c>
      <c r="Q212" s="8" t="s">
        <v>901</v>
      </c>
      <c r="R212" s="1" t="str">
        <f t="shared" si="14"/>
        <v>Mutually Excluded</v>
      </c>
      <c r="S212" s="1"/>
      <c r="V212" s="1" t="str">
        <f t="shared" si="12"/>
        <v>Mutually Excluded</v>
      </c>
      <c r="Z212" t="str">
        <f t="shared" si="15"/>
        <v>Exclude</v>
      </c>
    </row>
    <row r="213" spans="1:26" ht="30">
      <c r="A213">
        <v>212</v>
      </c>
      <c r="C213">
        <v>88</v>
      </c>
      <c r="E213" s="1" t="s">
        <v>400</v>
      </c>
      <c r="F213" s="1">
        <v>1</v>
      </c>
      <c r="G213" s="1">
        <v>1</v>
      </c>
      <c r="H213" s="1">
        <v>1</v>
      </c>
      <c r="I213" s="31" t="str">
        <f t="shared" si="13"/>
        <v>EXCLUDED</v>
      </c>
      <c r="J213">
        <v>212</v>
      </c>
      <c r="M213" s="35" t="s">
        <v>901</v>
      </c>
      <c r="Q213" s="8" t="s">
        <v>901</v>
      </c>
      <c r="R213" s="1" t="str">
        <f t="shared" si="14"/>
        <v>Mutually Excluded</v>
      </c>
      <c r="S213" s="1"/>
      <c r="V213" s="1" t="str">
        <f t="shared" si="12"/>
        <v>Mutually Excluded</v>
      </c>
      <c r="Z213" t="str">
        <f t="shared" si="15"/>
        <v>Exclude</v>
      </c>
    </row>
    <row r="214" spans="1:26" ht="30">
      <c r="A214">
        <v>213</v>
      </c>
      <c r="C214">
        <v>89</v>
      </c>
      <c r="E214" s="1" t="s">
        <v>402</v>
      </c>
      <c r="F214" s="1">
        <v>5</v>
      </c>
      <c r="G214" s="1">
        <v>5</v>
      </c>
      <c r="H214" s="1">
        <v>5</v>
      </c>
      <c r="I214" s="31" t="str">
        <f t="shared" si="13"/>
        <v>CERTAINLY INCLUDED</v>
      </c>
      <c r="J214">
        <v>213</v>
      </c>
      <c r="M214" s="35" t="s">
        <v>901</v>
      </c>
      <c r="Q214" s="8" t="s">
        <v>901</v>
      </c>
      <c r="R214" s="1" t="str">
        <f t="shared" si="14"/>
        <v>Mutually Excluded</v>
      </c>
      <c r="S214" s="1"/>
      <c r="V214" s="1" t="str">
        <f t="shared" si="12"/>
        <v>AI: Yes, Human: No</v>
      </c>
      <c r="Z214" t="str">
        <f t="shared" si="15"/>
        <v>Exclude</v>
      </c>
    </row>
    <row r="215" spans="1:26" ht="30">
      <c r="A215">
        <v>214</v>
      </c>
      <c r="C215">
        <v>89</v>
      </c>
      <c r="E215" s="1" t="s">
        <v>403</v>
      </c>
      <c r="F215" s="1">
        <v>2</v>
      </c>
      <c r="G215" s="1">
        <v>3</v>
      </c>
      <c r="H215" s="1">
        <v>2</v>
      </c>
      <c r="I215" s="31" t="str">
        <f t="shared" si="13"/>
        <v>EXCLUDED</v>
      </c>
      <c r="J215">
        <v>214</v>
      </c>
      <c r="M215" s="35" t="s">
        <v>901</v>
      </c>
      <c r="Q215" s="8" t="s">
        <v>901</v>
      </c>
      <c r="R215" s="1" t="str">
        <f t="shared" si="14"/>
        <v>Mutually Excluded</v>
      </c>
      <c r="S215" s="1"/>
      <c r="V215" s="1" t="str">
        <f t="shared" si="12"/>
        <v>Mutually Excluded</v>
      </c>
      <c r="Z215" t="str">
        <f t="shared" si="15"/>
        <v>Exclude</v>
      </c>
    </row>
    <row r="216" spans="1:26" ht="30">
      <c r="A216">
        <v>215</v>
      </c>
      <c r="C216">
        <v>89</v>
      </c>
      <c r="E216" s="1" t="s">
        <v>404</v>
      </c>
      <c r="F216" s="1">
        <v>5</v>
      </c>
      <c r="G216" s="1">
        <v>5</v>
      </c>
      <c r="H216" s="1">
        <v>5</v>
      </c>
      <c r="I216" s="31" t="str">
        <f t="shared" si="13"/>
        <v>CERTAINLY INCLUDED</v>
      </c>
      <c r="J216">
        <v>215</v>
      </c>
      <c r="M216" s="35" t="s">
        <v>901</v>
      </c>
      <c r="Q216" s="8" t="s">
        <v>901</v>
      </c>
      <c r="R216" s="1" t="str">
        <f t="shared" si="14"/>
        <v>Mutually Excluded</v>
      </c>
      <c r="S216" s="1"/>
      <c r="V216" s="1" t="str">
        <f t="shared" si="12"/>
        <v>AI: Yes, Human: No</v>
      </c>
      <c r="Z216" t="str">
        <f t="shared" si="15"/>
        <v>Exclude</v>
      </c>
    </row>
    <row r="217" spans="1:26" ht="30">
      <c r="A217">
        <v>216</v>
      </c>
      <c r="C217">
        <v>89</v>
      </c>
      <c r="E217" s="1" t="s">
        <v>405</v>
      </c>
      <c r="F217" s="1">
        <v>5</v>
      </c>
      <c r="G217" s="1">
        <v>5</v>
      </c>
      <c r="H217" s="1">
        <v>5</v>
      </c>
      <c r="I217" s="31" t="str">
        <f t="shared" si="13"/>
        <v>CERTAINLY INCLUDED</v>
      </c>
      <c r="J217">
        <v>216</v>
      </c>
      <c r="M217" s="35" t="s">
        <v>901</v>
      </c>
      <c r="Q217" s="8" t="s">
        <v>901</v>
      </c>
      <c r="R217" s="1" t="str">
        <f t="shared" si="14"/>
        <v>Mutually Excluded</v>
      </c>
      <c r="S217" s="1"/>
      <c r="V217" s="1" t="str">
        <f t="shared" si="12"/>
        <v>AI: Yes, Human: No</v>
      </c>
      <c r="Z217" t="str">
        <f t="shared" si="15"/>
        <v>Exclude</v>
      </c>
    </row>
    <row r="218" spans="1:26" ht="30">
      <c r="A218">
        <v>217</v>
      </c>
      <c r="C218">
        <v>90</v>
      </c>
      <c r="E218" s="1" t="s">
        <v>406</v>
      </c>
      <c r="F218" s="1">
        <v>5</v>
      </c>
      <c r="G218" s="1">
        <v>5</v>
      </c>
      <c r="H218" s="1">
        <v>5</v>
      </c>
      <c r="I218" s="31" t="str">
        <f t="shared" si="13"/>
        <v>CERTAINLY INCLUDED</v>
      </c>
      <c r="J218">
        <v>217</v>
      </c>
      <c r="M218" s="35" t="s">
        <v>901</v>
      </c>
      <c r="Q218" s="8" t="s">
        <v>901</v>
      </c>
      <c r="R218" s="1" t="str">
        <f t="shared" si="14"/>
        <v>Mutually Excluded</v>
      </c>
      <c r="S218" s="1"/>
      <c r="V218" s="1" t="str">
        <f t="shared" si="12"/>
        <v>AI: Yes, Human: No</v>
      </c>
      <c r="Z218" t="str">
        <f t="shared" si="15"/>
        <v>Exclude</v>
      </c>
    </row>
    <row r="219" spans="1:26" ht="30">
      <c r="A219">
        <v>220</v>
      </c>
      <c r="C219" t="s">
        <v>410</v>
      </c>
      <c r="E219" s="1" t="s">
        <v>409</v>
      </c>
      <c r="F219" s="1">
        <v>2</v>
      </c>
      <c r="G219" s="1">
        <v>2</v>
      </c>
      <c r="H219" s="1">
        <v>2</v>
      </c>
      <c r="I219" s="31" t="str">
        <f t="shared" si="13"/>
        <v>EXCLUDED</v>
      </c>
      <c r="J219">
        <v>220</v>
      </c>
      <c r="M219" s="35" t="s">
        <v>901</v>
      </c>
      <c r="Q219" s="8" t="s">
        <v>901</v>
      </c>
      <c r="R219" s="1" t="str">
        <f t="shared" si="14"/>
        <v>Mutually Excluded</v>
      </c>
      <c r="S219" s="1"/>
      <c r="V219" s="1" t="str">
        <f t="shared" si="12"/>
        <v>Mutually Excluded</v>
      </c>
      <c r="Z219" t="str">
        <f t="shared" si="15"/>
        <v>Exclude</v>
      </c>
    </row>
    <row r="220" spans="1:26" ht="30">
      <c r="A220">
        <v>221</v>
      </c>
      <c r="C220">
        <v>91</v>
      </c>
      <c r="E220" s="1" t="s">
        <v>411</v>
      </c>
      <c r="F220" s="1">
        <v>3</v>
      </c>
      <c r="G220" s="1">
        <v>3</v>
      </c>
      <c r="H220" s="1">
        <v>4</v>
      </c>
      <c r="I220" s="31" t="str">
        <f t="shared" si="13"/>
        <v>EXCLUDED</v>
      </c>
      <c r="J220">
        <v>221</v>
      </c>
      <c r="M220" s="35" t="s">
        <v>901</v>
      </c>
      <c r="Q220" s="8" t="s">
        <v>901</v>
      </c>
      <c r="R220" s="1" t="str">
        <f t="shared" si="14"/>
        <v>Mutually Excluded</v>
      </c>
      <c r="S220" s="1"/>
      <c r="V220" s="1" t="str">
        <f t="shared" si="12"/>
        <v>Mutually Excluded</v>
      </c>
      <c r="Z220" t="str">
        <f t="shared" si="15"/>
        <v>Exclude</v>
      </c>
    </row>
    <row r="221" spans="1:26" ht="30">
      <c r="A221">
        <v>222</v>
      </c>
      <c r="C221">
        <v>91</v>
      </c>
      <c r="E221" s="1" t="s">
        <v>412</v>
      </c>
      <c r="F221" s="1">
        <v>2</v>
      </c>
      <c r="G221" s="1">
        <v>2</v>
      </c>
      <c r="H221" s="1">
        <v>2</v>
      </c>
      <c r="I221" s="31" t="str">
        <f t="shared" si="13"/>
        <v>EXCLUDED</v>
      </c>
      <c r="J221">
        <v>222</v>
      </c>
      <c r="M221" s="35" t="s">
        <v>901</v>
      </c>
      <c r="Q221" s="8" t="s">
        <v>901</v>
      </c>
      <c r="R221" s="1" t="str">
        <f t="shared" si="14"/>
        <v>Mutually Excluded</v>
      </c>
      <c r="S221" s="1"/>
      <c r="V221" s="1" t="str">
        <f t="shared" si="12"/>
        <v>Mutually Excluded</v>
      </c>
      <c r="Z221" t="str">
        <f t="shared" si="15"/>
        <v>Exclude</v>
      </c>
    </row>
    <row r="222" spans="1:26" ht="30">
      <c r="A222">
        <v>223</v>
      </c>
      <c r="C222">
        <v>91</v>
      </c>
      <c r="E222" s="1" t="s">
        <v>413</v>
      </c>
      <c r="F222" s="1">
        <v>1</v>
      </c>
      <c r="G222" s="1">
        <v>1</v>
      </c>
      <c r="H222" s="1">
        <v>1</v>
      </c>
      <c r="I222" s="31" t="str">
        <f t="shared" si="13"/>
        <v>EXCLUDED</v>
      </c>
      <c r="J222">
        <v>223</v>
      </c>
      <c r="M222" s="35" t="s">
        <v>901</v>
      </c>
      <c r="Q222" s="8" t="s">
        <v>901</v>
      </c>
      <c r="R222" s="1" t="str">
        <f t="shared" si="14"/>
        <v>Mutually Excluded</v>
      </c>
      <c r="S222" s="1"/>
      <c r="V222" s="1" t="str">
        <f t="shared" si="12"/>
        <v>Mutually Excluded</v>
      </c>
      <c r="Z222" t="str">
        <f t="shared" si="15"/>
        <v>Exclude</v>
      </c>
    </row>
    <row r="223" spans="1:26" ht="30">
      <c r="A223">
        <v>224</v>
      </c>
      <c r="C223">
        <v>91</v>
      </c>
      <c r="E223" s="1" t="s">
        <v>414</v>
      </c>
      <c r="F223" s="1">
        <v>3</v>
      </c>
      <c r="G223" s="1">
        <v>3</v>
      </c>
      <c r="H223" s="1">
        <v>3</v>
      </c>
      <c r="I223" s="31" t="str">
        <f t="shared" si="13"/>
        <v>EXCLUDED</v>
      </c>
      <c r="J223">
        <v>224</v>
      </c>
      <c r="M223" s="35" t="s">
        <v>901</v>
      </c>
      <c r="Q223" s="8" t="s">
        <v>901</v>
      </c>
      <c r="R223" s="1" t="str">
        <f t="shared" si="14"/>
        <v>Mutually Excluded</v>
      </c>
      <c r="S223" s="1"/>
      <c r="V223" s="1" t="str">
        <f t="shared" si="12"/>
        <v>Mutually Excluded</v>
      </c>
      <c r="Z223" t="str">
        <f t="shared" si="15"/>
        <v>Exclude</v>
      </c>
    </row>
    <row r="224" spans="1:26" ht="30">
      <c r="A224">
        <v>225</v>
      </c>
      <c r="C224">
        <v>92</v>
      </c>
      <c r="E224" s="1" t="s">
        <v>415</v>
      </c>
      <c r="F224" s="1">
        <v>1</v>
      </c>
      <c r="G224" s="1">
        <v>1</v>
      </c>
      <c r="H224" s="1">
        <v>1</v>
      </c>
      <c r="I224" s="31" t="str">
        <f t="shared" si="13"/>
        <v>EXCLUDED</v>
      </c>
      <c r="J224">
        <v>225</v>
      </c>
      <c r="M224" s="35" t="s">
        <v>901</v>
      </c>
      <c r="Q224" s="8" t="s">
        <v>901</v>
      </c>
      <c r="R224" s="1" t="str">
        <f t="shared" si="14"/>
        <v>Mutually Excluded</v>
      </c>
      <c r="S224" s="1"/>
      <c r="V224" s="1" t="str">
        <f t="shared" si="12"/>
        <v>Mutually Excluded</v>
      </c>
      <c r="Z224" t="str">
        <f t="shared" si="15"/>
        <v>Exclude</v>
      </c>
    </row>
    <row r="225" spans="1:26" ht="30">
      <c r="A225">
        <v>226</v>
      </c>
      <c r="C225">
        <v>92</v>
      </c>
      <c r="E225" s="1" t="s">
        <v>416</v>
      </c>
      <c r="F225" s="1">
        <v>3</v>
      </c>
      <c r="G225" s="1">
        <v>3</v>
      </c>
      <c r="H225" s="1">
        <v>3</v>
      </c>
      <c r="I225" s="31" t="str">
        <f t="shared" si="13"/>
        <v>EXCLUDED</v>
      </c>
      <c r="J225">
        <v>226</v>
      </c>
      <c r="M225" s="35" t="s">
        <v>901</v>
      </c>
      <c r="Q225" s="8" t="s">
        <v>901</v>
      </c>
      <c r="R225" s="1" t="str">
        <f t="shared" si="14"/>
        <v>Mutually Excluded</v>
      </c>
      <c r="S225" s="1"/>
      <c r="V225" s="1" t="str">
        <f t="shared" si="12"/>
        <v>Mutually Excluded</v>
      </c>
      <c r="Z225" t="str">
        <f t="shared" si="15"/>
        <v>Exclude</v>
      </c>
    </row>
    <row r="226" spans="1:26" ht="30">
      <c r="A226">
        <v>227</v>
      </c>
      <c r="C226">
        <v>92</v>
      </c>
      <c r="E226" s="1" t="s">
        <v>417</v>
      </c>
      <c r="F226" s="1">
        <v>4</v>
      </c>
      <c r="G226" s="1">
        <v>4</v>
      </c>
      <c r="H226" s="1">
        <v>4</v>
      </c>
      <c r="I226" s="31" t="str">
        <f t="shared" si="13"/>
        <v>EXCLUDED</v>
      </c>
      <c r="J226">
        <v>227</v>
      </c>
      <c r="M226" s="35" t="s">
        <v>901</v>
      </c>
      <c r="Q226" s="8" t="s">
        <v>901</v>
      </c>
      <c r="R226" s="1" t="str">
        <f t="shared" si="14"/>
        <v>Mutually Excluded</v>
      </c>
      <c r="S226" s="1"/>
      <c r="V226" s="1" t="str">
        <f t="shared" si="12"/>
        <v>Mutually Excluded</v>
      </c>
      <c r="Z226" t="str">
        <f t="shared" si="15"/>
        <v>Exclude</v>
      </c>
    </row>
    <row r="227" spans="1:26" ht="30">
      <c r="A227">
        <v>228</v>
      </c>
      <c r="C227">
        <v>92</v>
      </c>
      <c r="E227" s="1" t="s">
        <v>418</v>
      </c>
      <c r="F227" s="1">
        <v>2</v>
      </c>
      <c r="G227" s="1">
        <v>2</v>
      </c>
      <c r="H227" s="1">
        <v>1</v>
      </c>
      <c r="I227" s="31" t="str">
        <f t="shared" si="13"/>
        <v>EXCLUDED</v>
      </c>
      <c r="J227">
        <v>228</v>
      </c>
      <c r="M227" s="35" t="s">
        <v>901</v>
      </c>
      <c r="Q227" s="8" t="s">
        <v>901</v>
      </c>
      <c r="R227" s="1" t="str">
        <f t="shared" si="14"/>
        <v>Mutually Excluded</v>
      </c>
      <c r="S227" s="1"/>
      <c r="V227" s="1" t="str">
        <f t="shared" si="12"/>
        <v>Mutually Excluded</v>
      </c>
      <c r="Z227" t="str">
        <f t="shared" si="15"/>
        <v>Exclude</v>
      </c>
    </row>
    <row r="228" spans="1:26" ht="30">
      <c r="A228">
        <v>229</v>
      </c>
      <c r="C228">
        <v>92</v>
      </c>
      <c r="E228" s="1" t="s">
        <v>419</v>
      </c>
      <c r="F228" s="1">
        <v>1</v>
      </c>
      <c r="G228" s="1">
        <v>1</v>
      </c>
      <c r="H228" s="1">
        <v>1</v>
      </c>
      <c r="I228" s="31" t="str">
        <f t="shared" si="13"/>
        <v>EXCLUDED</v>
      </c>
      <c r="J228">
        <v>229</v>
      </c>
      <c r="M228" s="35" t="s">
        <v>901</v>
      </c>
      <c r="Q228" s="8" t="s">
        <v>901</v>
      </c>
      <c r="R228" s="1" t="str">
        <f t="shared" si="14"/>
        <v>Mutually Excluded</v>
      </c>
      <c r="S228" s="1"/>
      <c r="V228" s="1" t="str">
        <f t="shared" si="12"/>
        <v>Mutually Excluded</v>
      </c>
      <c r="Z228" t="str">
        <f t="shared" si="15"/>
        <v>Exclude</v>
      </c>
    </row>
    <row r="229" spans="1:26" ht="30">
      <c r="A229">
        <v>230</v>
      </c>
      <c r="C229">
        <v>92</v>
      </c>
      <c r="E229" s="1" t="s">
        <v>420</v>
      </c>
      <c r="F229" s="1">
        <v>3</v>
      </c>
      <c r="G229" s="1">
        <v>3</v>
      </c>
      <c r="H229" s="1">
        <v>2</v>
      </c>
      <c r="I229" s="31" t="str">
        <f t="shared" si="13"/>
        <v>EXCLUDED</v>
      </c>
      <c r="J229">
        <v>230</v>
      </c>
      <c r="M229" s="35" t="s">
        <v>901</v>
      </c>
      <c r="Q229" s="8" t="s">
        <v>901</v>
      </c>
      <c r="R229" s="1" t="str">
        <f t="shared" si="14"/>
        <v>Mutually Excluded</v>
      </c>
      <c r="S229" s="1"/>
      <c r="V229" s="1" t="str">
        <f t="shared" si="12"/>
        <v>Mutually Excluded</v>
      </c>
      <c r="Z229" t="str">
        <f t="shared" si="15"/>
        <v>Exclude</v>
      </c>
    </row>
    <row r="230" spans="1:26" ht="45">
      <c r="A230">
        <v>231</v>
      </c>
      <c r="C230">
        <v>93</v>
      </c>
      <c r="E230" s="1" t="s">
        <v>422</v>
      </c>
      <c r="F230" s="1">
        <v>3</v>
      </c>
      <c r="G230" s="1">
        <v>2</v>
      </c>
      <c r="H230" s="1">
        <v>2</v>
      </c>
      <c r="I230" s="31" t="str">
        <f t="shared" si="13"/>
        <v>EXCLUDED</v>
      </c>
      <c r="J230">
        <v>231</v>
      </c>
      <c r="M230" s="35" t="s">
        <v>901</v>
      </c>
      <c r="Q230" s="8" t="s">
        <v>901</v>
      </c>
      <c r="R230" s="1" t="str">
        <f t="shared" si="14"/>
        <v>Mutually Excluded</v>
      </c>
      <c r="S230" s="1"/>
      <c r="V230" s="1" t="str">
        <f t="shared" si="12"/>
        <v>Mutually Excluded</v>
      </c>
      <c r="Z230" t="str">
        <f t="shared" si="15"/>
        <v>Exclude</v>
      </c>
    </row>
    <row r="231" spans="1:26" ht="30">
      <c r="A231">
        <v>232</v>
      </c>
      <c r="C231">
        <v>93</v>
      </c>
      <c r="E231" s="1" t="s">
        <v>423</v>
      </c>
      <c r="F231" s="1">
        <v>4</v>
      </c>
      <c r="G231" s="1">
        <v>3</v>
      </c>
      <c r="H231" s="1">
        <v>3</v>
      </c>
      <c r="I231" s="31" t="str">
        <f t="shared" si="13"/>
        <v>EXCLUDED</v>
      </c>
      <c r="J231">
        <v>232</v>
      </c>
      <c r="M231" s="35" t="s">
        <v>901</v>
      </c>
      <c r="Q231" s="8" t="s">
        <v>901</v>
      </c>
      <c r="R231" s="1" t="str">
        <f t="shared" si="14"/>
        <v>Mutually Excluded</v>
      </c>
      <c r="S231" s="1"/>
      <c r="V231" s="1" t="str">
        <f t="shared" si="12"/>
        <v>Mutually Excluded</v>
      </c>
      <c r="Z231" t="str">
        <f t="shared" si="15"/>
        <v>Exclude</v>
      </c>
    </row>
    <row r="232" spans="1:26" ht="30">
      <c r="A232">
        <v>233</v>
      </c>
      <c r="C232">
        <v>94</v>
      </c>
      <c r="E232" s="1" t="s">
        <v>424</v>
      </c>
      <c r="F232" s="1">
        <v>2</v>
      </c>
      <c r="G232" s="1">
        <v>2</v>
      </c>
      <c r="H232" s="1">
        <v>2</v>
      </c>
      <c r="I232" s="31" t="str">
        <f t="shared" si="13"/>
        <v>EXCLUDED</v>
      </c>
      <c r="J232">
        <v>233</v>
      </c>
      <c r="M232" s="35" t="s">
        <v>901</v>
      </c>
      <c r="Q232" s="8" t="s">
        <v>901</v>
      </c>
      <c r="R232" s="1" t="str">
        <f t="shared" si="14"/>
        <v>Mutually Excluded</v>
      </c>
      <c r="S232" s="1"/>
      <c r="V232" s="1" t="str">
        <f t="shared" si="12"/>
        <v>Mutually Excluded</v>
      </c>
      <c r="Z232" t="str">
        <f t="shared" si="15"/>
        <v>Exclude</v>
      </c>
    </row>
    <row r="233" spans="1:26" ht="45">
      <c r="A233">
        <v>234</v>
      </c>
      <c r="C233">
        <v>94</v>
      </c>
      <c r="E233" s="1" t="s">
        <v>425</v>
      </c>
      <c r="F233" s="1">
        <v>1</v>
      </c>
      <c r="G233" s="1">
        <v>1</v>
      </c>
      <c r="H233" s="1">
        <v>1</v>
      </c>
      <c r="I233" s="31" t="str">
        <f t="shared" si="13"/>
        <v>EXCLUDED</v>
      </c>
      <c r="J233">
        <v>234</v>
      </c>
      <c r="M233" s="35" t="s">
        <v>901</v>
      </c>
      <c r="Q233" s="8" t="s">
        <v>901</v>
      </c>
      <c r="R233" s="1" t="str">
        <f t="shared" si="14"/>
        <v>Mutually Excluded</v>
      </c>
      <c r="S233" s="1"/>
      <c r="V233" s="1" t="str">
        <f t="shared" si="12"/>
        <v>Mutually Excluded</v>
      </c>
      <c r="Z233" t="str">
        <f t="shared" si="15"/>
        <v>Exclude</v>
      </c>
    </row>
    <row r="234" spans="1:26" ht="30">
      <c r="A234">
        <v>235</v>
      </c>
      <c r="C234">
        <v>94</v>
      </c>
      <c r="E234" s="1" t="s">
        <v>426</v>
      </c>
      <c r="F234" s="1">
        <v>1</v>
      </c>
      <c r="G234" s="1">
        <v>1</v>
      </c>
      <c r="H234" s="1">
        <v>1</v>
      </c>
      <c r="I234" s="31" t="str">
        <f t="shared" si="13"/>
        <v>EXCLUDED</v>
      </c>
      <c r="J234">
        <v>235</v>
      </c>
      <c r="M234" s="35" t="s">
        <v>901</v>
      </c>
      <c r="Q234" s="8" t="s">
        <v>901</v>
      </c>
      <c r="R234" s="1" t="str">
        <f t="shared" si="14"/>
        <v>Mutually Excluded</v>
      </c>
      <c r="S234" s="1"/>
      <c r="V234" s="1" t="str">
        <f t="shared" si="12"/>
        <v>Mutually Excluded</v>
      </c>
      <c r="Z234" t="str">
        <f t="shared" si="15"/>
        <v>Exclude</v>
      </c>
    </row>
    <row r="235" spans="1:26" ht="30">
      <c r="A235">
        <v>236</v>
      </c>
      <c r="C235">
        <v>94.95</v>
      </c>
      <c r="E235" s="1" t="s">
        <v>427</v>
      </c>
      <c r="F235" s="1">
        <v>2</v>
      </c>
      <c r="G235" s="1">
        <v>2</v>
      </c>
      <c r="H235" s="1">
        <v>2</v>
      </c>
      <c r="I235" s="31" t="str">
        <f t="shared" si="13"/>
        <v>EXCLUDED</v>
      </c>
      <c r="J235">
        <v>236</v>
      </c>
      <c r="M235" s="35" t="s">
        <v>901</v>
      </c>
      <c r="Q235" s="8" t="s">
        <v>901</v>
      </c>
      <c r="R235" s="1" t="str">
        <f t="shared" si="14"/>
        <v>Mutually Excluded</v>
      </c>
      <c r="S235" s="1"/>
      <c r="V235" s="1" t="str">
        <f t="shared" si="12"/>
        <v>Mutually Excluded</v>
      </c>
      <c r="Z235" t="str">
        <f t="shared" si="15"/>
        <v>Exclude</v>
      </c>
    </row>
    <row r="236" spans="1:26" ht="30">
      <c r="A236">
        <v>237</v>
      </c>
      <c r="C236">
        <v>95</v>
      </c>
      <c r="E236" s="1" t="s">
        <v>428</v>
      </c>
      <c r="F236" s="1">
        <v>1</v>
      </c>
      <c r="G236" s="1">
        <v>1</v>
      </c>
      <c r="H236" s="1">
        <v>1</v>
      </c>
      <c r="I236" s="31" t="str">
        <f t="shared" si="13"/>
        <v>EXCLUDED</v>
      </c>
      <c r="J236">
        <v>237</v>
      </c>
      <c r="M236" s="35" t="s">
        <v>901</v>
      </c>
      <c r="Q236" s="8" t="s">
        <v>901</v>
      </c>
      <c r="R236" s="1" t="str">
        <f t="shared" si="14"/>
        <v>Mutually Excluded</v>
      </c>
      <c r="S236" s="1"/>
      <c r="V236" s="1" t="str">
        <f t="shared" si="12"/>
        <v>Mutually Excluded</v>
      </c>
      <c r="Z236" t="str">
        <f t="shared" si="15"/>
        <v>Exclude</v>
      </c>
    </row>
    <row r="237" spans="1:26" ht="30">
      <c r="A237">
        <v>238</v>
      </c>
      <c r="C237">
        <v>95</v>
      </c>
      <c r="E237" s="1" t="s">
        <v>429</v>
      </c>
      <c r="F237" s="1">
        <v>1</v>
      </c>
      <c r="G237" s="1">
        <v>1</v>
      </c>
      <c r="H237" s="1">
        <v>1</v>
      </c>
      <c r="I237" s="31" t="str">
        <f t="shared" si="13"/>
        <v>EXCLUDED</v>
      </c>
      <c r="J237">
        <v>238</v>
      </c>
      <c r="M237" s="35" t="s">
        <v>901</v>
      </c>
      <c r="Q237" s="8" t="s">
        <v>901</v>
      </c>
      <c r="R237" s="1" t="str">
        <f t="shared" si="14"/>
        <v>Mutually Excluded</v>
      </c>
      <c r="S237" s="1"/>
      <c r="V237" s="1" t="str">
        <f t="shared" si="12"/>
        <v>Mutually Excluded</v>
      </c>
      <c r="Z237" t="str">
        <f t="shared" si="15"/>
        <v>Exclude</v>
      </c>
    </row>
    <row r="238" spans="1:26" ht="45">
      <c r="A238">
        <v>239</v>
      </c>
      <c r="C238">
        <v>95</v>
      </c>
      <c r="E238" s="1" t="s">
        <v>430</v>
      </c>
      <c r="F238" s="1">
        <v>4</v>
      </c>
      <c r="G238" s="1">
        <v>3</v>
      </c>
      <c r="H238" s="1">
        <v>3</v>
      </c>
      <c r="I238" s="31" t="str">
        <f t="shared" si="13"/>
        <v>EXCLUDED</v>
      </c>
      <c r="J238">
        <v>239</v>
      </c>
      <c r="M238" s="35" t="s">
        <v>901</v>
      </c>
      <c r="Q238" s="8" t="s">
        <v>1752</v>
      </c>
      <c r="R238" s="1" t="str">
        <f t="shared" si="14"/>
        <v>Hum1: No, Hum2: Yes</v>
      </c>
      <c r="S238" s="1" t="s">
        <v>23</v>
      </c>
      <c r="T238" t="s">
        <v>19</v>
      </c>
      <c r="U238" t="s">
        <v>23</v>
      </c>
      <c r="V238" s="1" t="str">
        <f t="shared" si="12"/>
        <v>AI: No, Human: Yes</v>
      </c>
      <c r="Z238" t="str">
        <f t="shared" si="15"/>
        <v>Include</v>
      </c>
    </row>
    <row r="239" spans="1:26" ht="30">
      <c r="A239">
        <v>240</v>
      </c>
      <c r="C239">
        <v>95</v>
      </c>
      <c r="E239" s="1" t="s">
        <v>431</v>
      </c>
      <c r="F239" s="1">
        <v>1</v>
      </c>
      <c r="G239" s="1">
        <v>1</v>
      </c>
      <c r="H239" s="1">
        <v>1</v>
      </c>
      <c r="I239" s="31" t="str">
        <f t="shared" si="13"/>
        <v>EXCLUDED</v>
      </c>
      <c r="J239">
        <v>240</v>
      </c>
      <c r="M239" s="35" t="s">
        <v>901</v>
      </c>
      <c r="Q239" s="8" t="s">
        <v>901</v>
      </c>
      <c r="R239" s="1" t="str">
        <f t="shared" si="14"/>
        <v>Mutually Excluded</v>
      </c>
      <c r="S239" s="1"/>
      <c r="V239" s="1" t="str">
        <f t="shared" si="12"/>
        <v>Mutually Excluded</v>
      </c>
      <c r="Z239" t="str">
        <f t="shared" si="15"/>
        <v>Exclude</v>
      </c>
    </row>
    <row r="240" spans="1:26" ht="30">
      <c r="A240">
        <v>241</v>
      </c>
      <c r="C240">
        <v>96</v>
      </c>
      <c r="E240" s="1" t="s">
        <v>432</v>
      </c>
      <c r="F240" s="1">
        <v>2</v>
      </c>
      <c r="G240" s="1">
        <v>2</v>
      </c>
      <c r="H240" s="1">
        <v>2</v>
      </c>
      <c r="I240" s="31" t="str">
        <f t="shared" si="13"/>
        <v>EXCLUDED</v>
      </c>
      <c r="J240">
        <v>241</v>
      </c>
      <c r="M240" s="35" t="s">
        <v>901</v>
      </c>
      <c r="Q240" s="8" t="s">
        <v>901</v>
      </c>
      <c r="R240" s="1" t="str">
        <f t="shared" si="14"/>
        <v>Mutually Excluded</v>
      </c>
      <c r="S240" s="1"/>
      <c r="V240" s="1" t="str">
        <f t="shared" si="12"/>
        <v>Mutually Excluded</v>
      </c>
      <c r="Z240" t="str">
        <f t="shared" si="15"/>
        <v>Exclude</v>
      </c>
    </row>
    <row r="241" spans="1:26" ht="30">
      <c r="A241">
        <v>242</v>
      </c>
      <c r="C241">
        <v>96</v>
      </c>
      <c r="E241" s="1" t="s">
        <v>433</v>
      </c>
      <c r="F241" s="1">
        <v>3</v>
      </c>
      <c r="G241" s="1">
        <v>2</v>
      </c>
      <c r="H241" s="1">
        <v>3</v>
      </c>
      <c r="I241" s="31" t="str">
        <f t="shared" si="13"/>
        <v>EXCLUDED</v>
      </c>
      <c r="J241">
        <v>242</v>
      </c>
      <c r="M241" s="35" t="s">
        <v>901</v>
      </c>
      <c r="Q241" s="8" t="s">
        <v>901</v>
      </c>
      <c r="R241" s="1" t="str">
        <f t="shared" si="14"/>
        <v>Mutually Excluded</v>
      </c>
      <c r="S241" s="1"/>
      <c r="V241" s="1" t="str">
        <f t="shared" si="12"/>
        <v>Mutually Excluded</v>
      </c>
      <c r="Z241" t="str">
        <f t="shared" si="15"/>
        <v>Exclude</v>
      </c>
    </row>
    <row r="242" spans="1:26" ht="30">
      <c r="A242">
        <v>243</v>
      </c>
      <c r="C242">
        <v>96</v>
      </c>
      <c r="E242" s="1" t="s">
        <v>434</v>
      </c>
      <c r="F242" s="1">
        <v>1</v>
      </c>
      <c r="G242" s="1">
        <v>1</v>
      </c>
      <c r="H242" s="1">
        <v>1</v>
      </c>
      <c r="I242" s="31" t="str">
        <f t="shared" si="13"/>
        <v>EXCLUDED</v>
      </c>
      <c r="J242">
        <v>243</v>
      </c>
      <c r="M242" s="35" t="s">
        <v>901</v>
      </c>
      <c r="Q242" s="8" t="s">
        <v>901</v>
      </c>
      <c r="R242" s="1" t="str">
        <f t="shared" si="14"/>
        <v>Mutually Excluded</v>
      </c>
      <c r="S242" s="1"/>
      <c r="V242" s="1" t="str">
        <f t="shared" si="12"/>
        <v>Mutually Excluded</v>
      </c>
      <c r="Z242" t="str">
        <f t="shared" si="15"/>
        <v>Exclude</v>
      </c>
    </row>
    <row r="243" spans="1:26" ht="30">
      <c r="A243">
        <v>244</v>
      </c>
      <c r="C243">
        <v>97</v>
      </c>
      <c r="E243" s="1" t="s">
        <v>435</v>
      </c>
      <c r="F243" s="1">
        <v>4</v>
      </c>
      <c r="G243" s="1">
        <v>3</v>
      </c>
      <c r="H243" s="1">
        <v>3</v>
      </c>
      <c r="I243" s="31" t="str">
        <f t="shared" si="13"/>
        <v>EXCLUDED</v>
      </c>
      <c r="J243">
        <v>244</v>
      </c>
      <c r="M243" s="35" t="s">
        <v>1752</v>
      </c>
      <c r="Q243" s="8" t="s">
        <v>1752</v>
      </c>
      <c r="R243" s="1" t="str">
        <f t="shared" si="14"/>
        <v>MUTUALLY INCLUDED</v>
      </c>
      <c r="S243" s="1"/>
      <c r="T243" s="1"/>
      <c r="V243" s="1" t="str">
        <f t="shared" si="12"/>
        <v>AI: No, Human: Yes</v>
      </c>
      <c r="Z243" t="str">
        <f t="shared" si="15"/>
        <v>Include</v>
      </c>
    </row>
    <row r="244" spans="1:26" ht="30">
      <c r="A244">
        <v>245</v>
      </c>
      <c r="C244">
        <v>97</v>
      </c>
      <c r="E244" s="1" t="s">
        <v>436</v>
      </c>
      <c r="F244" s="1">
        <v>4</v>
      </c>
      <c r="G244" s="1">
        <v>3</v>
      </c>
      <c r="H244" s="1">
        <v>4</v>
      </c>
      <c r="I244" s="31" t="str">
        <f t="shared" si="13"/>
        <v>EXCLUDED</v>
      </c>
      <c r="J244">
        <v>245</v>
      </c>
      <c r="M244" s="35" t="s">
        <v>1752</v>
      </c>
      <c r="Q244" s="8" t="s">
        <v>1752</v>
      </c>
      <c r="R244" s="1" t="str">
        <f t="shared" si="14"/>
        <v>MUTUALLY INCLUDED</v>
      </c>
      <c r="S244" s="1"/>
      <c r="T244" s="1"/>
      <c r="V244" s="1" t="str">
        <f t="shared" si="12"/>
        <v>AI: No, Human: Yes</v>
      </c>
      <c r="Z244" t="str">
        <f t="shared" si="15"/>
        <v>Include</v>
      </c>
    </row>
    <row r="245" spans="1:26" ht="30">
      <c r="A245">
        <v>246</v>
      </c>
      <c r="C245">
        <v>97</v>
      </c>
      <c r="E245" s="1" t="s">
        <v>437</v>
      </c>
      <c r="F245" s="1">
        <v>5</v>
      </c>
      <c r="G245" s="1">
        <v>4</v>
      </c>
      <c r="H245" s="1">
        <v>5</v>
      </c>
      <c r="I245" s="31" t="str">
        <f t="shared" si="13"/>
        <v>MAYBE</v>
      </c>
      <c r="J245">
        <v>246</v>
      </c>
      <c r="M245" s="35" t="s">
        <v>901</v>
      </c>
      <c r="Q245" s="8" t="s">
        <v>901</v>
      </c>
      <c r="R245" s="1" t="str">
        <f t="shared" si="14"/>
        <v>Mutually Excluded</v>
      </c>
      <c r="S245" s="1"/>
      <c r="V245" s="1" t="str">
        <f t="shared" si="12"/>
        <v>AI: Yes, Human: No</v>
      </c>
      <c r="Z245" t="str">
        <f t="shared" si="15"/>
        <v>Exclude</v>
      </c>
    </row>
    <row r="246" spans="1:26" ht="45">
      <c r="A246">
        <v>247</v>
      </c>
      <c r="C246">
        <v>98</v>
      </c>
      <c r="E246" s="1" t="s">
        <v>439</v>
      </c>
      <c r="F246" s="1">
        <v>2</v>
      </c>
      <c r="G246" s="1">
        <v>3</v>
      </c>
      <c r="H246" s="1">
        <v>2</v>
      </c>
      <c r="I246" s="31" t="str">
        <f t="shared" si="13"/>
        <v>EXCLUDED</v>
      </c>
      <c r="J246">
        <v>247</v>
      </c>
      <c r="M246" s="35" t="s">
        <v>901</v>
      </c>
      <c r="Q246" s="8" t="s">
        <v>901</v>
      </c>
      <c r="R246" s="1" t="str">
        <f t="shared" si="14"/>
        <v>Mutually Excluded</v>
      </c>
      <c r="S246" s="1"/>
      <c r="V246" s="1" t="str">
        <f t="shared" si="12"/>
        <v>Mutually Excluded</v>
      </c>
      <c r="Z246" t="str">
        <f t="shared" si="15"/>
        <v>Exclude</v>
      </c>
    </row>
    <row r="247" spans="1:26" ht="30">
      <c r="A247">
        <v>248</v>
      </c>
      <c r="C247" t="s">
        <v>441</v>
      </c>
      <c r="E247" s="1" t="s">
        <v>440</v>
      </c>
      <c r="F247" s="1">
        <v>1</v>
      </c>
      <c r="G247" s="1">
        <v>2</v>
      </c>
      <c r="H247" s="1">
        <v>1</v>
      </c>
      <c r="I247" s="31" t="str">
        <f t="shared" si="13"/>
        <v>EXCLUDED</v>
      </c>
      <c r="J247">
        <v>248</v>
      </c>
      <c r="M247" s="35" t="s">
        <v>901</v>
      </c>
      <c r="Q247" s="8" t="s">
        <v>901</v>
      </c>
      <c r="R247" s="1" t="str">
        <f t="shared" si="14"/>
        <v>Mutually Excluded</v>
      </c>
      <c r="S247" s="1"/>
      <c r="V247" s="1" t="str">
        <f t="shared" si="12"/>
        <v>Mutually Excluded</v>
      </c>
      <c r="Z247" t="str">
        <f t="shared" si="15"/>
        <v>Exclude</v>
      </c>
    </row>
    <row r="248" spans="1:26" ht="30">
      <c r="A248">
        <v>249</v>
      </c>
      <c r="C248">
        <v>99</v>
      </c>
      <c r="E248" s="1" t="s">
        <v>442</v>
      </c>
      <c r="F248" s="1">
        <v>1</v>
      </c>
      <c r="G248" s="1">
        <v>1</v>
      </c>
      <c r="H248" s="1">
        <v>1</v>
      </c>
      <c r="I248" s="31" t="str">
        <f t="shared" si="13"/>
        <v>EXCLUDED</v>
      </c>
      <c r="J248">
        <v>249</v>
      </c>
      <c r="M248" s="35" t="s">
        <v>901</v>
      </c>
      <c r="Q248" s="8" t="s">
        <v>901</v>
      </c>
      <c r="R248" s="1" t="str">
        <f t="shared" si="14"/>
        <v>Mutually Excluded</v>
      </c>
      <c r="S248" s="1"/>
      <c r="V248" s="1" t="str">
        <f t="shared" si="12"/>
        <v>Mutually Excluded</v>
      </c>
      <c r="Z248" t="str">
        <f t="shared" si="15"/>
        <v>Exclude</v>
      </c>
    </row>
    <row r="249" spans="1:26" ht="30">
      <c r="A249">
        <v>250</v>
      </c>
      <c r="C249">
        <v>99</v>
      </c>
      <c r="E249" s="1" t="s">
        <v>443</v>
      </c>
      <c r="F249" s="1">
        <v>2</v>
      </c>
      <c r="G249" s="1">
        <v>3</v>
      </c>
      <c r="H249" s="1">
        <v>2</v>
      </c>
      <c r="I249" s="31" t="str">
        <f t="shared" si="13"/>
        <v>EXCLUDED</v>
      </c>
      <c r="J249">
        <v>250</v>
      </c>
      <c r="M249" s="35" t="s">
        <v>901</v>
      </c>
      <c r="Q249" s="8" t="s">
        <v>901</v>
      </c>
      <c r="R249" s="1" t="str">
        <f t="shared" si="14"/>
        <v>Mutually Excluded</v>
      </c>
      <c r="S249" s="1"/>
      <c r="V249" s="1" t="str">
        <f t="shared" si="12"/>
        <v>Mutually Excluded</v>
      </c>
      <c r="Z249" t="str">
        <f t="shared" si="15"/>
        <v>Exclude</v>
      </c>
    </row>
    <row r="250" spans="1:26" ht="75">
      <c r="A250">
        <v>251</v>
      </c>
      <c r="C250">
        <v>99</v>
      </c>
      <c r="E250" s="1" t="s">
        <v>444</v>
      </c>
      <c r="F250" s="1">
        <v>3</v>
      </c>
      <c r="G250" s="1">
        <v>2</v>
      </c>
      <c r="H250" s="1">
        <v>2</v>
      </c>
      <c r="I250" s="31" t="str">
        <f t="shared" si="13"/>
        <v>EXCLUDED</v>
      </c>
      <c r="J250">
        <v>251</v>
      </c>
      <c r="M250" s="35" t="s">
        <v>901</v>
      </c>
      <c r="Q250" s="8" t="s">
        <v>901</v>
      </c>
      <c r="R250" s="1" t="str">
        <f t="shared" si="14"/>
        <v>Mutually Excluded</v>
      </c>
      <c r="S250" s="1"/>
      <c r="V250" s="1" t="str">
        <f t="shared" si="12"/>
        <v>Mutually Excluded</v>
      </c>
      <c r="Z250" t="str">
        <f t="shared" si="15"/>
        <v>Exclude</v>
      </c>
    </row>
    <row r="251" spans="1:26" ht="45">
      <c r="A251">
        <v>252</v>
      </c>
      <c r="C251">
        <v>100</v>
      </c>
      <c r="E251" s="1" t="s">
        <v>445</v>
      </c>
      <c r="F251" s="1">
        <v>2</v>
      </c>
      <c r="G251" s="1">
        <v>2</v>
      </c>
      <c r="H251" s="1">
        <v>3</v>
      </c>
      <c r="I251" s="31" t="str">
        <f t="shared" si="13"/>
        <v>EXCLUDED</v>
      </c>
      <c r="J251">
        <v>252</v>
      </c>
      <c r="M251" s="35" t="s">
        <v>901</v>
      </c>
      <c r="Q251" s="8" t="s">
        <v>901</v>
      </c>
      <c r="R251" s="1" t="str">
        <f t="shared" si="14"/>
        <v>Mutually Excluded</v>
      </c>
      <c r="S251" s="1"/>
      <c r="V251" s="1" t="str">
        <f t="shared" si="12"/>
        <v>Mutually Excluded</v>
      </c>
      <c r="Z251" t="str">
        <f t="shared" si="15"/>
        <v>Exclude</v>
      </c>
    </row>
    <row r="252" spans="1:26" ht="45">
      <c r="A252">
        <v>253</v>
      </c>
      <c r="C252" s="6">
        <v>100101</v>
      </c>
      <c r="E252" s="1" t="s">
        <v>446</v>
      </c>
      <c r="F252" s="1">
        <v>2</v>
      </c>
      <c r="G252" s="1">
        <v>3</v>
      </c>
      <c r="H252" s="1">
        <v>2</v>
      </c>
      <c r="I252" s="31" t="str">
        <f t="shared" si="13"/>
        <v>EXCLUDED</v>
      </c>
      <c r="J252">
        <v>253</v>
      </c>
      <c r="M252" s="35" t="s">
        <v>901</v>
      </c>
      <c r="Q252" s="8" t="s">
        <v>901</v>
      </c>
      <c r="R252" s="1" t="str">
        <f t="shared" si="14"/>
        <v>Mutually Excluded</v>
      </c>
      <c r="S252" s="1"/>
      <c r="V252" s="1" t="str">
        <f t="shared" si="12"/>
        <v>Mutually Excluded</v>
      </c>
      <c r="Z252" t="str">
        <f t="shared" si="15"/>
        <v>Exclude</v>
      </c>
    </row>
    <row r="253" spans="1:26" ht="30">
      <c r="A253">
        <v>254</v>
      </c>
      <c r="C253">
        <v>101</v>
      </c>
      <c r="E253" s="1" t="s">
        <v>447</v>
      </c>
      <c r="F253" s="1">
        <v>4</v>
      </c>
      <c r="G253" s="1">
        <v>3</v>
      </c>
      <c r="H253" s="1">
        <v>3</v>
      </c>
      <c r="I253" s="31" t="str">
        <f t="shared" si="13"/>
        <v>EXCLUDED</v>
      </c>
      <c r="J253">
        <v>254</v>
      </c>
      <c r="M253" s="35" t="s">
        <v>901</v>
      </c>
      <c r="Q253" s="8" t="s">
        <v>901</v>
      </c>
      <c r="R253" s="1" t="str">
        <f t="shared" si="14"/>
        <v>Mutually Excluded</v>
      </c>
      <c r="S253" s="1"/>
      <c r="V253" s="1" t="str">
        <f t="shared" si="12"/>
        <v>Mutually Excluded</v>
      </c>
      <c r="Z253" t="str">
        <f t="shared" si="15"/>
        <v>Exclude</v>
      </c>
    </row>
    <row r="254" spans="1:26" ht="30">
      <c r="A254">
        <v>255</v>
      </c>
      <c r="C254">
        <v>101</v>
      </c>
      <c r="E254" s="1" t="s">
        <v>448</v>
      </c>
      <c r="F254" s="1">
        <v>2</v>
      </c>
      <c r="G254" s="1">
        <v>2</v>
      </c>
      <c r="H254" s="1">
        <v>2</v>
      </c>
      <c r="I254" s="31" t="str">
        <f t="shared" si="13"/>
        <v>EXCLUDED</v>
      </c>
      <c r="J254">
        <v>255</v>
      </c>
      <c r="M254" s="35" t="s">
        <v>901</v>
      </c>
      <c r="Q254" s="8" t="s">
        <v>901</v>
      </c>
      <c r="R254" s="1" t="str">
        <f t="shared" si="14"/>
        <v>Mutually Excluded</v>
      </c>
      <c r="S254" s="1"/>
      <c r="V254" s="1" t="str">
        <f t="shared" si="12"/>
        <v>Mutually Excluded</v>
      </c>
      <c r="Z254" t="str">
        <f t="shared" si="15"/>
        <v>Exclude</v>
      </c>
    </row>
    <row r="255" spans="1:26" ht="30">
      <c r="A255">
        <v>256</v>
      </c>
      <c r="C255">
        <v>102</v>
      </c>
      <c r="E255" s="1" t="s">
        <v>449</v>
      </c>
      <c r="F255" s="1">
        <v>3</v>
      </c>
      <c r="G255" s="1">
        <v>4</v>
      </c>
      <c r="H255" s="1">
        <v>3</v>
      </c>
      <c r="I255" s="31" t="str">
        <f t="shared" si="13"/>
        <v>EXCLUDED</v>
      </c>
      <c r="J255">
        <v>256</v>
      </c>
      <c r="M255" s="35" t="s">
        <v>901</v>
      </c>
      <c r="Q255" s="8" t="s">
        <v>901</v>
      </c>
      <c r="R255" s="1" t="str">
        <f t="shared" si="14"/>
        <v>Mutually Excluded</v>
      </c>
      <c r="S255" s="1"/>
      <c r="V255" s="1" t="str">
        <f t="shared" si="12"/>
        <v>Mutually Excluded</v>
      </c>
      <c r="Z255" t="str">
        <f t="shared" si="15"/>
        <v>Exclude</v>
      </c>
    </row>
    <row r="256" spans="1:26" ht="45">
      <c r="A256">
        <v>257</v>
      </c>
      <c r="C256">
        <v>102</v>
      </c>
      <c r="E256" s="1" t="s">
        <v>451</v>
      </c>
      <c r="F256" s="1">
        <v>2</v>
      </c>
      <c r="G256" s="1">
        <v>3</v>
      </c>
      <c r="H256" s="1">
        <v>2</v>
      </c>
      <c r="I256" s="31" t="str">
        <f t="shared" si="13"/>
        <v>EXCLUDED</v>
      </c>
      <c r="J256">
        <v>257</v>
      </c>
      <c r="M256" s="35" t="s">
        <v>901</v>
      </c>
      <c r="Q256" s="8" t="s">
        <v>901</v>
      </c>
      <c r="R256" s="1" t="str">
        <f t="shared" si="14"/>
        <v>Mutually Excluded</v>
      </c>
      <c r="S256" s="1"/>
      <c r="V256" s="1" t="str">
        <f t="shared" si="12"/>
        <v>Mutually Excluded</v>
      </c>
      <c r="Z256" t="str">
        <f t="shared" si="15"/>
        <v>Exclude</v>
      </c>
    </row>
    <row r="257" spans="1:26" ht="75">
      <c r="A257">
        <v>258</v>
      </c>
      <c r="C257">
        <v>103</v>
      </c>
      <c r="E257" s="1" t="s">
        <v>452</v>
      </c>
      <c r="F257" s="1">
        <v>2</v>
      </c>
      <c r="G257" s="1">
        <v>2</v>
      </c>
      <c r="H257" s="1">
        <v>2</v>
      </c>
      <c r="I257" s="31" t="str">
        <f t="shared" ref="I257:I318" si="16">IF(COUNTIF(F257:H257,5)=3,"CERTAINLY INCLUDED",IF(COUNTIF(F257:H257,5)&gt;0,"MAYBE","EXCLUDED"))</f>
        <v>EXCLUDED</v>
      </c>
      <c r="J257">
        <v>258</v>
      </c>
      <c r="M257" s="35" t="s">
        <v>901</v>
      </c>
      <c r="Q257" s="8" t="s">
        <v>901</v>
      </c>
      <c r="R257" s="1" t="str">
        <f t="shared" ref="R257:R318" si="17">IF(AND(M257="Excluded", Q257="Excluded"), "Mutually Excluded", IF(AND(OR(M257="CERTAINLY INCLUDED", M257="INCLUDED", M257="MAYBE" ), OR(Q257="INCLUDED", Q257="MAYBE")), "MUTUALLY INCLUDED", IF(AND(M257="MAYBE", Q257="MAYBE"), "Mutually MAYBE", IF(AND(M257="Excluded", OR(Q257="INCLUDED", Q257="MAYBE")), "Hum1: No, Hum2: Yes", IF(AND(Q257="Excluded", OR(M257="INCLUDED", M257="CERTAINLY INCLUDED", M257="MAYBE")), "Hum1: Yes, Hum2: No", "Other Conflict")))))</f>
        <v>Mutually Excluded</v>
      </c>
      <c r="S257" s="1"/>
      <c r="V257" s="1" t="str">
        <f t="shared" si="12"/>
        <v>Mutually Excluded</v>
      </c>
      <c r="Z257" t="str">
        <f t="shared" ref="Z257:Z318" si="18">IF(R257="Mutually Excluded","Exclude",IF(R257= "Mutually Included","Include",U257))</f>
        <v>Exclude</v>
      </c>
    </row>
    <row r="258" spans="1:26" ht="30">
      <c r="A258">
        <v>260</v>
      </c>
      <c r="C258">
        <v>103</v>
      </c>
      <c r="E258" s="1" t="s">
        <v>454</v>
      </c>
      <c r="F258" s="1">
        <v>1</v>
      </c>
      <c r="G258" s="1">
        <v>1</v>
      </c>
      <c r="H258" s="1">
        <v>1</v>
      </c>
      <c r="I258" s="31" t="str">
        <f t="shared" si="16"/>
        <v>EXCLUDED</v>
      </c>
      <c r="J258">
        <v>260</v>
      </c>
      <c r="M258" s="35" t="s">
        <v>901</v>
      </c>
      <c r="Q258" s="8" t="s">
        <v>901</v>
      </c>
      <c r="R258" s="1" t="str">
        <f t="shared" si="17"/>
        <v>Mutually Excluded</v>
      </c>
      <c r="S258" s="1"/>
      <c r="V258" s="1" t="str">
        <f t="shared" ref="V258:V321" si="19">IF(AND(I258="Excluded", Q258="Excluded"), "Mutually Excluded", IF(AND(OR(I258="CERTAINLY INCLUDED", I258="INCLUDED", I258="MAYBE" ), OR(Q258="INCLUDED", Q258="MAYBE")), "MUTUALLY INCLUDED", IF(AND(I258="MAYBE", Q258="MAYBE"), "Mutually MAYBE", IF(AND(I258="Excluded", OR(Q258="INCLUDED", Q258="MAYBE")), "AI: No, Human: Yes", IF(AND(Q258="Excluded", OR(I258="INCLUDED", I258="CERTAINLY INCLUDED", I258="MAYBE")), "AI: Yes, Human: No", "Other Conflict")))))</f>
        <v>Mutually Excluded</v>
      </c>
      <c r="Z258" t="str">
        <f t="shared" si="18"/>
        <v>Exclude</v>
      </c>
    </row>
    <row r="259" spans="1:26" ht="30">
      <c r="A259">
        <v>261</v>
      </c>
      <c r="C259">
        <v>103</v>
      </c>
      <c r="E259" s="1" t="s">
        <v>456</v>
      </c>
      <c r="F259" s="1">
        <v>2</v>
      </c>
      <c r="G259" s="1">
        <v>2</v>
      </c>
      <c r="H259" s="1">
        <v>3</v>
      </c>
      <c r="I259" s="31" t="str">
        <f t="shared" si="16"/>
        <v>EXCLUDED</v>
      </c>
      <c r="J259">
        <v>261</v>
      </c>
      <c r="M259" s="35" t="s">
        <v>901</v>
      </c>
      <c r="Q259" s="8" t="s">
        <v>901</v>
      </c>
      <c r="R259" s="1" t="str">
        <f t="shared" si="17"/>
        <v>Mutually Excluded</v>
      </c>
      <c r="S259" s="1"/>
      <c r="V259" s="1" t="str">
        <f t="shared" si="19"/>
        <v>Mutually Excluded</v>
      </c>
      <c r="Z259" t="str">
        <f t="shared" si="18"/>
        <v>Exclude</v>
      </c>
    </row>
    <row r="260" spans="1:26" ht="30">
      <c r="A260">
        <v>262</v>
      </c>
      <c r="C260">
        <v>104</v>
      </c>
      <c r="E260" s="1" t="s">
        <v>457</v>
      </c>
      <c r="F260" s="1">
        <v>2</v>
      </c>
      <c r="G260" s="1">
        <v>2</v>
      </c>
      <c r="H260" s="1">
        <v>2</v>
      </c>
      <c r="I260" s="31" t="str">
        <f t="shared" si="16"/>
        <v>EXCLUDED</v>
      </c>
      <c r="J260">
        <v>262</v>
      </c>
      <c r="M260" s="35" t="s">
        <v>901</v>
      </c>
      <c r="Q260" s="8" t="s">
        <v>901</v>
      </c>
      <c r="R260" s="1" t="str">
        <f t="shared" si="17"/>
        <v>Mutually Excluded</v>
      </c>
      <c r="S260" s="1"/>
      <c r="V260" s="1" t="str">
        <f t="shared" si="19"/>
        <v>Mutually Excluded</v>
      </c>
      <c r="Z260" t="str">
        <f t="shared" si="18"/>
        <v>Exclude</v>
      </c>
    </row>
    <row r="261" spans="1:26" ht="30">
      <c r="A261">
        <v>263</v>
      </c>
      <c r="C261">
        <v>104</v>
      </c>
      <c r="E261" s="1" t="s">
        <v>458</v>
      </c>
      <c r="F261" s="1">
        <v>2</v>
      </c>
      <c r="G261" s="1">
        <v>2</v>
      </c>
      <c r="H261" s="1">
        <v>2</v>
      </c>
      <c r="I261" s="31" t="str">
        <f t="shared" si="16"/>
        <v>EXCLUDED</v>
      </c>
      <c r="J261">
        <v>263</v>
      </c>
      <c r="M261" s="35" t="s">
        <v>901</v>
      </c>
      <c r="Q261" s="8" t="s">
        <v>901</v>
      </c>
      <c r="R261" s="1" t="str">
        <f t="shared" si="17"/>
        <v>Mutually Excluded</v>
      </c>
      <c r="S261" s="1"/>
      <c r="V261" s="1" t="str">
        <f t="shared" si="19"/>
        <v>Mutually Excluded</v>
      </c>
      <c r="Z261" t="str">
        <f t="shared" si="18"/>
        <v>Exclude</v>
      </c>
    </row>
    <row r="262" spans="1:26" ht="30">
      <c r="A262">
        <v>264</v>
      </c>
      <c r="C262" s="6">
        <v>104105</v>
      </c>
      <c r="E262" s="1" t="s">
        <v>459</v>
      </c>
      <c r="F262" s="1">
        <v>4</v>
      </c>
      <c r="G262" s="1">
        <v>4</v>
      </c>
      <c r="H262" s="1">
        <v>4</v>
      </c>
      <c r="I262" s="31" t="str">
        <f t="shared" si="16"/>
        <v>EXCLUDED</v>
      </c>
      <c r="J262">
        <v>264</v>
      </c>
      <c r="M262" s="35" t="s">
        <v>1752</v>
      </c>
      <c r="Q262" s="8" t="s">
        <v>1752</v>
      </c>
      <c r="R262" s="1" t="str">
        <f t="shared" si="17"/>
        <v>MUTUALLY INCLUDED</v>
      </c>
      <c r="S262" s="1"/>
      <c r="V262" s="1" t="str">
        <f t="shared" si="19"/>
        <v>AI: No, Human: Yes</v>
      </c>
      <c r="Z262" t="str">
        <f t="shared" si="18"/>
        <v>Include</v>
      </c>
    </row>
    <row r="263" spans="1:26" ht="30">
      <c r="A263">
        <v>265</v>
      </c>
      <c r="C263">
        <v>105</v>
      </c>
      <c r="E263" s="1" t="s">
        <v>460</v>
      </c>
      <c r="F263" s="1">
        <v>1</v>
      </c>
      <c r="G263" s="1">
        <v>1</v>
      </c>
      <c r="H263" s="1">
        <v>1</v>
      </c>
      <c r="I263" s="31" t="str">
        <f t="shared" si="16"/>
        <v>EXCLUDED</v>
      </c>
      <c r="J263">
        <v>265</v>
      </c>
      <c r="M263" s="35" t="s">
        <v>901</v>
      </c>
      <c r="Q263" s="8" t="s">
        <v>901</v>
      </c>
      <c r="R263" s="1" t="str">
        <f t="shared" si="17"/>
        <v>Mutually Excluded</v>
      </c>
      <c r="S263" s="1"/>
      <c r="V263" s="1" t="str">
        <f t="shared" si="19"/>
        <v>Mutually Excluded</v>
      </c>
      <c r="Z263" t="str">
        <f t="shared" si="18"/>
        <v>Exclude</v>
      </c>
    </row>
    <row r="264" spans="1:26" ht="30">
      <c r="A264">
        <v>266</v>
      </c>
      <c r="C264">
        <v>105</v>
      </c>
      <c r="E264" s="1" t="s">
        <v>461</v>
      </c>
      <c r="F264" s="1">
        <v>3</v>
      </c>
      <c r="G264" s="1">
        <v>3</v>
      </c>
      <c r="H264" s="1">
        <v>3</v>
      </c>
      <c r="I264" s="31" t="str">
        <f t="shared" si="16"/>
        <v>EXCLUDED</v>
      </c>
      <c r="J264">
        <v>266</v>
      </c>
      <c r="M264" s="35" t="s">
        <v>901</v>
      </c>
      <c r="Q264" s="8" t="s">
        <v>901</v>
      </c>
      <c r="R264" s="1" t="str">
        <f t="shared" si="17"/>
        <v>Mutually Excluded</v>
      </c>
      <c r="S264" s="1"/>
      <c r="V264" s="1" t="str">
        <f t="shared" si="19"/>
        <v>Mutually Excluded</v>
      </c>
      <c r="Z264" t="str">
        <f t="shared" si="18"/>
        <v>Exclude</v>
      </c>
    </row>
    <row r="265" spans="1:26" ht="30">
      <c r="A265">
        <v>267</v>
      </c>
      <c r="C265">
        <v>105</v>
      </c>
      <c r="E265" s="1" t="s">
        <v>462</v>
      </c>
      <c r="F265" s="1">
        <v>4</v>
      </c>
      <c r="G265" s="1">
        <v>3</v>
      </c>
      <c r="H265" s="1">
        <v>4</v>
      </c>
      <c r="I265" s="31" t="str">
        <f t="shared" si="16"/>
        <v>EXCLUDED</v>
      </c>
      <c r="J265">
        <v>267</v>
      </c>
      <c r="M265" s="35" t="s">
        <v>901</v>
      </c>
      <c r="Q265" s="8" t="s">
        <v>901</v>
      </c>
      <c r="R265" s="1" t="str">
        <f t="shared" si="17"/>
        <v>Mutually Excluded</v>
      </c>
      <c r="S265" s="1"/>
      <c r="V265" s="1" t="str">
        <f t="shared" si="19"/>
        <v>Mutually Excluded</v>
      </c>
      <c r="Z265" t="str">
        <f t="shared" si="18"/>
        <v>Exclude</v>
      </c>
    </row>
    <row r="266" spans="1:26" ht="30">
      <c r="A266">
        <v>268</v>
      </c>
      <c r="C266">
        <v>106</v>
      </c>
      <c r="E266" s="1" t="s">
        <v>464</v>
      </c>
      <c r="F266" s="1">
        <v>1</v>
      </c>
      <c r="G266" s="1">
        <v>1</v>
      </c>
      <c r="H266" s="1">
        <v>1</v>
      </c>
      <c r="I266" s="31" t="str">
        <f t="shared" si="16"/>
        <v>EXCLUDED</v>
      </c>
      <c r="J266">
        <v>268</v>
      </c>
      <c r="M266" s="35" t="s">
        <v>901</v>
      </c>
      <c r="Q266" s="8" t="s">
        <v>901</v>
      </c>
      <c r="R266" s="1" t="str">
        <f t="shared" si="17"/>
        <v>Mutually Excluded</v>
      </c>
      <c r="S266" s="1"/>
      <c r="V266" s="1" t="str">
        <f t="shared" si="19"/>
        <v>Mutually Excluded</v>
      </c>
      <c r="Z266" t="str">
        <f t="shared" si="18"/>
        <v>Exclude</v>
      </c>
    </row>
    <row r="267" spans="1:26" ht="30">
      <c r="A267">
        <v>269</v>
      </c>
      <c r="C267">
        <v>106</v>
      </c>
      <c r="E267" s="1" t="s">
        <v>465</v>
      </c>
      <c r="F267" s="1">
        <v>2</v>
      </c>
      <c r="G267" s="1">
        <v>2</v>
      </c>
      <c r="H267" s="1">
        <v>2</v>
      </c>
      <c r="I267" s="31" t="str">
        <f t="shared" si="16"/>
        <v>EXCLUDED</v>
      </c>
      <c r="J267">
        <v>269</v>
      </c>
      <c r="M267" s="35" t="s">
        <v>901</v>
      </c>
      <c r="Q267" s="8" t="s">
        <v>901</v>
      </c>
      <c r="R267" s="1" t="str">
        <f t="shared" si="17"/>
        <v>Mutually Excluded</v>
      </c>
      <c r="S267" s="1"/>
      <c r="V267" s="1" t="str">
        <f t="shared" si="19"/>
        <v>Mutually Excluded</v>
      </c>
      <c r="Z267" t="str">
        <f t="shared" si="18"/>
        <v>Exclude</v>
      </c>
    </row>
    <row r="268" spans="1:26" ht="30">
      <c r="A268">
        <v>270</v>
      </c>
      <c r="C268">
        <v>107</v>
      </c>
      <c r="E268" s="1" t="s">
        <v>466</v>
      </c>
      <c r="F268" s="1">
        <v>2</v>
      </c>
      <c r="G268" s="1">
        <v>2</v>
      </c>
      <c r="H268" s="1">
        <v>2</v>
      </c>
      <c r="I268" s="31" t="str">
        <f t="shared" si="16"/>
        <v>EXCLUDED</v>
      </c>
      <c r="J268">
        <v>270</v>
      </c>
      <c r="M268" s="35" t="s">
        <v>901</v>
      </c>
      <c r="Q268" s="8" t="s">
        <v>901</v>
      </c>
      <c r="R268" s="1" t="str">
        <f t="shared" si="17"/>
        <v>Mutually Excluded</v>
      </c>
      <c r="S268" s="1"/>
      <c r="V268" s="1" t="str">
        <f t="shared" si="19"/>
        <v>Mutually Excluded</v>
      </c>
      <c r="Z268" t="str">
        <f t="shared" si="18"/>
        <v>Exclude</v>
      </c>
    </row>
    <row r="269" spans="1:26" ht="30">
      <c r="A269">
        <v>271</v>
      </c>
      <c r="C269">
        <v>107</v>
      </c>
      <c r="E269" s="1" t="s">
        <v>467</v>
      </c>
      <c r="F269" s="1">
        <v>1</v>
      </c>
      <c r="G269" s="1">
        <v>1</v>
      </c>
      <c r="H269" s="1">
        <v>1</v>
      </c>
      <c r="I269" s="31" t="str">
        <f t="shared" si="16"/>
        <v>EXCLUDED</v>
      </c>
      <c r="J269">
        <v>271</v>
      </c>
      <c r="M269" s="35" t="s">
        <v>901</v>
      </c>
      <c r="Q269" s="8" t="s">
        <v>901</v>
      </c>
      <c r="R269" s="1" t="str">
        <f t="shared" si="17"/>
        <v>Mutually Excluded</v>
      </c>
      <c r="S269" s="1"/>
      <c r="V269" s="1" t="str">
        <f t="shared" si="19"/>
        <v>Mutually Excluded</v>
      </c>
      <c r="Z269" t="str">
        <f t="shared" si="18"/>
        <v>Exclude</v>
      </c>
    </row>
    <row r="270" spans="1:26" ht="30">
      <c r="A270">
        <v>272</v>
      </c>
      <c r="C270">
        <v>107</v>
      </c>
      <c r="E270" s="1" t="s">
        <v>468</v>
      </c>
      <c r="F270" s="1">
        <v>3</v>
      </c>
      <c r="G270" s="1">
        <v>2</v>
      </c>
      <c r="H270" s="1">
        <v>2</v>
      </c>
      <c r="I270" s="31" t="str">
        <f t="shared" si="16"/>
        <v>EXCLUDED</v>
      </c>
      <c r="J270">
        <v>272</v>
      </c>
      <c r="M270" s="35" t="s">
        <v>901</v>
      </c>
      <c r="Q270" s="8" t="s">
        <v>901</v>
      </c>
      <c r="R270" s="1" t="str">
        <f t="shared" si="17"/>
        <v>Mutually Excluded</v>
      </c>
      <c r="S270" s="1"/>
      <c r="V270" s="1" t="str">
        <f t="shared" si="19"/>
        <v>Mutually Excluded</v>
      </c>
      <c r="Z270" t="str">
        <f t="shared" si="18"/>
        <v>Exclude</v>
      </c>
    </row>
    <row r="271" spans="1:26" ht="60">
      <c r="A271">
        <v>273</v>
      </c>
      <c r="C271">
        <v>108</v>
      </c>
      <c r="E271" s="1" t="s">
        <v>469</v>
      </c>
      <c r="F271" s="1">
        <v>1</v>
      </c>
      <c r="G271" s="1">
        <v>1</v>
      </c>
      <c r="H271" s="1">
        <v>1</v>
      </c>
      <c r="I271" s="31" t="str">
        <f t="shared" si="16"/>
        <v>EXCLUDED</v>
      </c>
      <c r="J271">
        <v>273</v>
      </c>
      <c r="M271" s="35" t="s">
        <v>901</v>
      </c>
      <c r="Q271" s="8" t="s">
        <v>901</v>
      </c>
      <c r="R271" s="1" t="str">
        <f t="shared" si="17"/>
        <v>Mutually Excluded</v>
      </c>
      <c r="S271" s="1"/>
      <c r="V271" s="1" t="str">
        <f t="shared" si="19"/>
        <v>Mutually Excluded</v>
      </c>
      <c r="Z271" t="str">
        <f t="shared" si="18"/>
        <v>Exclude</v>
      </c>
    </row>
    <row r="272" spans="1:26" ht="30">
      <c r="A272">
        <v>274</v>
      </c>
      <c r="C272">
        <v>108</v>
      </c>
      <c r="E272" s="1" t="s">
        <v>470</v>
      </c>
      <c r="F272" s="1">
        <v>1</v>
      </c>
      <c r="G272" s="1">
        <v>1</v>
      </c>
      <c r="H272" s="1">
        <v>1</v>
      </c>
      <c r="I272" s="31" t="str">
        <f t="shared" si="16"/>
        <v>EXCLUDED</v>
      </c>
      <c r="J272">
        <v>274</v>
      </c>
      <c r="M272" s="35" t="s">
        <v>901</v>
      </c>
      <c r="Q272" s="8" t="s">
        <v>901</v>
      </c>
      <c r="R272" s="1" t="str">
        <f t="shared" si="17"/>
        <v>Mutually Excluded</v>
      </c>
      <c r="S272" s="1"/>
      <c r="V272" s="1" t="str">
        <f t="shared" si="19"/>
        <v>Mutually Excluded</v>
      </c>
      <c r="Z272" t="str">
        <f t="shared" si="18"/>
        <v>Exclude</v>
      </c>
    </row>
    <row r="273" spans="1:26" ht="30">
      <c r="A273">
        <v>275</v>
      </c>
      <c r="C273">
        <v>109</v>
      </c>
      <c r="E273" s="1" t="s">
        <v>471</v>
      </c>
      <c r="F273" s="1">
        <v>1</v>
      </c>
      <c r="G273" s="1">
        <v>1</v>
      </c>
      <c r="H273" s="1">
        <v>1</v>
      </c>
      <c r="I273" s="31" t="str">
        <f t="shared" si="16"/>
        <v>EXCLUDED</v>
      </c>
      <c r="J273">
        <v>275</v>
      </c>
      <c r="M273" s="35" t="s">
        <v>901</v>
      </c>
      <c r="Q273" s="8" t="s">
        <v>901</v>
      </c>
      <c r="R273" s="1" t="str">
        <f t="shared" si="17"/>
        <v>Mutually Excluded</v>
      </c>
      <c r="S273" s="1"/>
      <c r="V273" s="1" t="str">
        <f t="shared" si="19"/>
        <v>Mutually Excluded</v>
      </c>
      <c r="Z273" t="str">
        <f t="shared" si="18"/>
        <v>Exclude</v>
      </c>
    </row>
    <row r="274" spans="1:26" ht="30">
      <c r="A274">
        <v>276</v>
      </c>
      <c r="C274">
        <v>109</v>
      </c>
      <c r="E274" s="1" t="s">
        <v>472</v>
      </c>
      <c r="F274" s="1">
        <v>1</v>
      </c>
      <c r="G274" s="1">
        <v>1</v>
      </c>
      <c r="H274" s="1">
        <v>1</v>
      </c>
      <c r="I274" s="31" t="str">
        <f t="shared" si="16"/>
        <v>EXCLUDED</v>
      </c>
      <c r="J274">
        <v>276</v>
      </c>
      <c r="M274" s="35" t="s">
        <v>901</v>
      </c>
      <c r="Q274" s="8" t="s">
        <v>901</v>
      </c>
      <c r="R274" s="1" t="str">
        <f t="shared" si="17"/>
        <v>Mutually Excluded</v>
      </c>
      <c r="S274" s="1"/>
      <c r="V274" s="1" t="str">
        <f t="shared" si="19"/>
        <v>Mutually Excluded</v>
      </c>
      <c r="Z274" t="str">
        <f t="shared" si="18"/>
        <v>Exclude</v>
      </c>
    </row>
    <row r="275" spans="1:26" ht="45">
      <c r="A275">
        <v>277</v>
      </c>
      <c r="C275">
        <v>110</v>
      </c>
      <c r="E275" s="1" t="s">
        <v>473</v>
      </c>
      <c r="F275" s="1">
        <v>4</v>
      </c>
      <c r="G275" s="1">
        <v>3</v>
      </c>
      <c r="H275" s="1">
        <v>3</v>
      </c>
      <c r="I275" s="31" t="str">
        <f t="shared" si="16"/>
        <v>EXCLUDED</v>
      </c>
      <c r="J275">
        <v>277</v>
      </c>
      <c r="M275" s="35" t="s">
        <v>901</v>
      </c>
      <c r="Q275" s="8" t="s">
        <v>901</v>
      </c>
      <c r="R275" s="1" t="str">
        <f t="shared" si="17"/>
        <v>Mutually Excluded</v>
      </c>
      <c r="S275" s="1"/>
      <c r="V275" s="1" t="str">
        <f t="shared" si="19"/>
        <v>Mutually Excluded</v>
      </c>
      <c r="Z275" t="str">
        <f t="shared" si="18"/>
        <v>Exclude</v>
      </c>
    </row>
    <row r="276" spans="1:26" ht="30">
      <c r="A276">
        <v>278</v>
      </c>
      <c r="C276">
        <v>110</v>
      </c>
      <c r="E276" s="1" t="s">
        <v>474</v>
      </c>
      <c r="F276" s="1">
        <v>2</v>
      </c>
      <c r="G276" s="1">
        <v>3</v>
      </c>
      <c r="H276" s="1">
        <v>3</v>
      </c>
      <c r="I276" s="31" t="str">
        <f t="shared" si="16"/>
        <v>EXCLUDED</v>
      </c>
      <c r="J276">
        <v>278</v>
      </c>
      <c r="M276" s="35" t="s">
        <v>901</v>
      </c>
      <c r="Q276" s="8" t="s">
        <v>901</v>
      </c>
      <c r="R276" s="1" t="str">
        <f t="shared" si="17"/>
        <v>Mutually Excluded</v>
      </c>
      <c r="S276" s="1"/>
      <c r="V276" s="1" t="str">
        <f t="shared" si="19"/>
        <v>Mutually Excluded</v>
      </c>
      <c r="Z276" t="str">
        <f t="shared" si="18"/>
        <v>Exclude</v>
      </c>
    </row>
    <row r="277" spans="1:26" ht="45">
      <c r="A277">
        <v>279</v>
      </c>
      <c r="C277" s="6">
        <v>110111</v>
      </c>
      <c r="E277" s="1" t="s">
        <v>475</v>
      </c>
      <c r="F277" s="1">
        <v>1</v>
      </c>
      <c r="G277" s="1">
        <v>2</v>
      </c>
      <c r="H277" s="1">
        <v>2</v>
      </c>
      <c r="I277" s="31" t="str">
        <f t="shared" si="16"/>
        <v>EXCLUDED</v>
      </c>
      <c r="J277">
        <v>279</v>
      </c>
      <c r="M277" s="35" t="s">
        <v>901</v>
      </c>
      <c r="Q277" s="8" t="s">
        <v>901</v>
      </c>
      <c r="R277" s="1" t="str">
        <f t="shared" si="17"/>
        <v>Mutually Excluded</v>
      </c>
      <c r="S277" s="1"/>
      <c r="V277" s="1" t="str">
        <f t="shared" si="19"/>
        <v>Mutually Excluded</v>
      </c>
      <c r="Z277" t="str">
        <f t="shared" si="18"/>
        <v>Exclude</v>
      </c>
    </row>
    <row r="278" spans="1:26" ht="45">
      <c r="A278">
        <v>280</v>
      </c>
      <c r="C278">
        <v>111</v>
      </c>
      <c r="E278" s="1" t="s">
        <v>476</v>
      </c>
      <c r="F278" s="1">
        <v>4</v>
      </c>
      <c r="G278" s="1">
        <v>4</v>
      </c>
      <c r="H278" s="1">
        <v>3</v>
      </c>
      <c r="I278" s="31" t="str">
        <f t="shared" si="16"/>
        <v>EXCLUDED</v>
      </c>
      <c r="J278">
        <v>280</v>
      </c>
      <c r="M278" s="35" t="s">
        <v>901</v>
      </c>
      <c r="Q278" s="8" t="s">
        <v>901</v>
      </c>
      <c r="R278" s="1" t="str">
        <f t="shared" si="17"/>
        <v>Mutually Excluded</v>
      </c>
      <c r="S278" s="1"/>
      <c r="V278" s="1" t="str">
        <f t="shared" si="19"/>
        <v>Mutually Excluded</v>
      </c>
      <c r="Z278" t="str">
        <f t="shared" si="18"/>
        <v>Exclude</v>
      </c>
    </row>
    <row r="279" spans="1:26" ht="45">
      <c r="A279">
        <v>281</v>
      </c>
      <c r="C279">
        <v>112</v>
      </c>
      <c r="E279" s="1" t="s">
        <v>477</v>
      </c>
      <c r="F279" s="1">
        <v>3</v>
      </c>
      <c r="G279" s="1">
        <v>2</v>
      </c>
      <c r="H279" s="1">
        <v>3</v>
      </c>
      <c r="I279" s="31" t="str">
        <f t="shared" si="16"/>
        <v>EXCLUDED</v>
      </c>
      <c r="J279">
        <v>281</v>
      </c>
      <c r="M279" s="35" t="s">
        <v>901</v>
      </c>
      <c r="Q279" s="8" t="s">
        <v>901</v>
      </c>
      <c r="R279" s="1" t="str">
        <f t="shared" si="17"/>
        <v>Mutually Excluded</v>
      </c>
      <c r="S279" s="1"/>
      <c r="V279" s="1" t="str">
        <f t="shared" si="19"/>
        <v>Mutually Excluded</v>
      </c>
      <c r="Z279" t="str">
        <f t="shared" si="18"/>
        <v>Exclude</v>
      </c>
    </row>
    <row r="280" spans="1:26" ht="60">
      <c r="A280">
        <v>282</v>
      </c>
      <c r="C280" s="6">
        <v>112113</v>
      </c>
      <c r="E280" s="1" t="s">
        <v>478</v>
      </c>
      <c r="F280" s="1">
        <v>4</v>
      </c>
      <c r="G280" s="1">
        <v>4</v>
      </c>
      <c r="H280" s="1">
        <v>3</v>
      </c>
      <c r="I280" s="31" t="str">
        <f t="shared" si="16"/>
        <v>EXCLUDED</v>
      </c>
      <c r="J280">
        <v>282</v>
      </c>
      <c r="M280" s="35" t="s">
        <v>901</v>
      </c>
      <c r="Q280" s="8" t="s">
        <v>901</v>
      </c>
      <c r="R280" s="1" t="str">
        <f t="shared" si="17"/>
        <v>Mutually Excluded</v>
      </c>
      <c r="S280" s="1"/>
      <c r="V280" s="1" t="str">
        <f t="shared" si="19"/>
        <v>Mutually Excluded</v>
      </c>
      <c r="Z280" t="str">
        <f t="shared" si="18"/>
        <v>Exclude</v>
      </c>
    </row>
    <row r="281" spans="1:26" ht="30">
      <c r="A281">
        <v>283</v>
      </c>
      <c r="C281">
        <v>113</v>
      </c>
      <c r="E281" s="1" t="s">
        <v>479</v>
      </c>
      <c r="F281" s="1">
        <v>3</v>
      </c>
      <c r="G281" s="1">
        <v>3</v>
      </c>
      <c r="H281" s="1">
        <v>2</v>
      </c>
      <c r="I281" s="31" t="str">
        <f t="shared" si="16"/>
        <v>EXCLUDED</v>
      </c>
      <c r="J281">
        <v>283</v>
      </c>
      <c r="M281" s="35" t="s">
        <v>901</v>
      </c>
      <c r="Q281" s="8" t="s">
        <v>901</v>
      </c>
      <c r="R281" s="1" t="str">
        <f t="shared" si="17"/>
        <v>Mutually Excluded</v>
      </c>
      <c r="S281" s="1"/>
      <c r="V281" s="1" t="str">
        <f t="shared" si="19"/>
        <v>Mutually Excluded</v>
      </c>
      <c r="Z281" t="str">
        <f t="shared" si="18"/>
        <v>Exclude</v>
      </c>
    </row>
    <row r="282" spans="1:26" ht="45">
      <c r="A282">
        <v>284</v>
      </c>
      <c r="C282">
        <v>113</v>
      </c>
      <c r="E282" s="1" t="s">
        <v>480</v>
      </c>
      <c r="F282" s="1">
        <v>1</v>
      </c>
      <c r="G282" s="1">
        <v>1</v>
      </c>
      <c r="H282" s="1">
        <v>1</v>
      </c>
      <c r="I282" s="31" t="str">
        <f t="shared" si="16"/>
        <v>EXCLUDED</v>
      </c>
      <c r="J282">
        <v>284</v>
      </c>
      <c r="M282" s="35" t="s">
        <v>901</v>
      </c>
      <c r="Q282" s="8" t="s">
        <v>901</v>
      </c>
      <c r="R282" s="1" t="str">
        <f t="shared" si="17"/>
        <v>Mutually Excluded</v>
      </c>
      <c r="S282" s="1"/>
      <c r="V282" s="1" t="str">
        <f t="shared" si="19"/>
        <v>Mutually Excluded</v>
      </c>
      <c r="Z282" t="str">
        <f t="shared" si="18"/>
        <v>Exclude</v>
      </c>
    </row>
    <row r="283" spans="1:26" ht="45">
      <c r="A283">
        <v>285</v>
      </c>
      <c r="C283">
        <v>113</v>
      </c>
      <c r="E283" s="1" t="s">
        <v>481</v>
      </c>
      <c r="F283" s="1">
        <v>2</v>
      </c>
      <c r="G283" s="1">
        <v>2</v>
      </c>
      <c r="H283" s="1">
        <v>3</v>
      </c>
      <c r="I283" s="31" t="str">
        <f t="shared" si="16"/>
        <v>EXCLUDED</v>
      </c>
      <c r="J283">
        <v>285</v>
      </c>
      <c r="M283" s="35" t="s">
        <v>901</v>
      </c>
      <c r="Q283" s="8" t="s">
        <v>901</v>
      </c>
      <c r="R283" s="1" t="str">
        <f t="shared" si="17"/>
        <v>Mutually Excluded</v>
      </c>
      <c r="S283" s="1"/>
      <c r="V283" s="1" t="str">
        <f t="shared" si="19"/>
        <v>Mutually Excluded</v>
      </c>
      <c r="Z283" t="str">
        <f t="shared" si="18"/>
        <v>Exclude</v>
      </c>
    </row>
    <row r="284" spans="1:26" ht="30">
      <c r="A284">
        <v>286</v>
      </c>
      <c r="C284">
        <v>114</v>
      </c>
      <c r="E284" s="1" t="s">
        <v>482</v>
      </c>
      <c r="F284" s="1">
        <v>2</v>
      </c>
      <c r="G284" s="1">
        <v>3</v>
      </c>
      <c r="H284" s="1">
        <v>2</v>
      </c>
      <c r="I284" s="31" t="str">
        <f t="shared" si="16"/>
        <v>EXCLUDED</v>
      </c>
      <c r="J284">
        <v>286</v>
      </c>
      <c r="M284" s="35" t="s">
        <v>901</v>
      </c>
      <c r="Q284" s="8" t="s">
        <v>901</v>
      </c>
      <c r="R284" s="1" t="str">
        <f t="shared" si="17"/>
        <v>Mutually Excluded</v>
      </c>
      <c r="S284" s="1"/>
      <c r="V284" s="1" t="str">
        <f t="shared" si="19"/>
        <v>Mutually Excluded</v>
      </c>
      <c r="Z284" t="str">
        <f t="shared" si="18"/>
        <v>Exclude</v>
      </c>
    </row>
    <row r="285" spans="1:26" ht="30">
      <c r="A285">
        <v>287</v>
      </c>
      <c r="C285" s="6">
        <v>114115</v>
      </c>
      <c r="E285" s="1" t="s">
        <v>483</v>
      </c>
      <c r="F285" s="1">
        <v>1</v>
      </c>
      <c r="G285" s="1">
        <v>1</v>
      </c>
      <c r="H285" s="1">
        <v>1</v>
      </c>
      <c r="I285" s="31" t="str">
        <f t="shared" si="16"/>
        <v>EXCLUDED</v>
      </c>
      <c r="J285">
        <v>287</v>
      </c>
      <c r="M285" s="35" t="s">
        <v>901</v>
      </c>
      <c r="Q285" s="8" t="s">
        <v>901</v>
      </c>
      <c r="R285" s="1" t="str">
        <f t="shared" si="17"/>
        <v>Mutually Excluded</v>
      </c>
      <c r="S285" s="1"/>
      <c r="V285" s="1" t="str">
        <f t="shared" si="19"/>
        <v>Mutually Excluded</v>
      </c>
      <c r="Z285" t="str">
        <f t="shared" si="18"/>
        <v>Exclude</v>
      </c>
    </row>
    <row r="286" spans="1:26" ht="45">
      <c r="A286">
        <v>288</v>
      </c>
      <c r="C286">
        <v>115</v>
      </c>
      <c r="E286" s="1" t="s">
        <v>484</v>
      </c>
      <c r="F286" s="1">
        <v>2</v>
      </c>
      <c r="G286" s="1">
        <v>2</v>
      </c>
      <c r="H286" s="1">
        <v>2</v>
      </c>
      <c r="I286" s="31" t="str">
        <f t="shared" si="16"/>
        <v>EXCLUDED</v>
      </c>
      <c r="J286">
        <v>288</v>
      </c>
      <c r="M286" s="35" t="s">
        <v>901</v>
      </c>
      <c r="Q286" s="8" t="s">
        <v>901</v>
      </c>
      <c r="R286" s="1" t="str">
        <f t="shared" si="17"/>
        <v>Mutually Excluded</v>
      </c>
      <c r="S286" s="1"/>
      <c r="V286" s="1" t="str">
        <f t="shared" si="19"/>
        <v>Mutually Excluded</v>
      </c>
      <c r="Z286" t="str">
        <f t="shared" si="18"/>
        <v>Exclude</v>
      </c>
    </row>
    <row r="287" spans="1:26" ht="30">
      <c r="A287">
        <v>289</v>
      </c>
      <c r="C287">
        <v>115</v>
      </c>
      <c r="E287" s="1" t="s">
        <v>485</v>
      </c>
      <c r="F287" s="1">
        <v>3</v>
      </c>
      <c r="G287" s="1">
        <v>4</v>
      </c>
      <c r="H287" s="1">
        <v>3</v>
      </c>
      <c r="I287" s="31" t="str">
        <f t="shared" si="16"/>
        <v>EXCLUDED</v>
      </c>
      <c r="J287">
        <v>289</v>
      </c>
      <c r="M287" s="35" t="s">
        <v>901</v>
      </c>
      <c r="Q287" s="8" t="s">
        <v>901</v>
      </c>
      <c r="R287" s="1" t="str">
        <f t="shared" si="17"/>
        <v>Mutually Excluded</v>
      </c>
      <c r="S287" s="1"/>
      <c r="V287" s="1" t="str">
        <f t="shared" si="19"/>
        <v>Mutually Excluded</v>
      </c>
      <c r="Z287" t="str">
        <f t="shared" si="18"/>
        <v>Exclude</v>
      </c>
    </row>
    <row r="288" spans="1:26" ht="30">
      <c r="A288">
        <v>290</v>
      </c>
      <c r="C288">
        <v>116</v>
      </c>
      <c r="E288" s="1" t="s">
        <v>486</v>
      </c>
      <c r="F288" s="1">
        <v>2</v>
      </c>
      <c r="G288" s="1">
        <v>2</v>
      </c>
      <c r="H288" s="1">
        <v>3</v>
      </c>
      <c r="I288" s="31" t="str">
        <f t="shared" si="16"/>
        <v>EXCLUDED</v>
      </c>
      <c r="J288">
        <v>290</v>
      </c>
      <c r="M288" s="35" t="s">
        <v>901</v>
      </c>
      <c r="Q288" s="8" t="s">
        <v>901</v>
      </c>
      <c r="R288" s="1" t="str">
        <f t="shared" si="17"/>
        <v>Mutually Excluded</v>
      </c>
      <c r="S288" s="1"/>
      <c r="V288" s="1" t="str">
        <f t="shared" si="19"/>
        <v>Mutually Excluded</v>
      </c>
      <c r="Z288" t="str">
        <f t="shared" si="18"/>
        <v>Exclude</v>
      </c>
    </row>
    <row r="289" spans="1:26" ht="30">
      <c r="A289">
        <v>291</v>
      </c>
      <c r="C289">
        <v>116</v>
      </c>
      <c r="E289" s="1" t="s">
        <v>487</v>
      </c>
      <c r="F289" s="1">
        <v>4</v>
      </c>
      <c r="G289" s="1">
        <v>4</v>
      </c>
      <c r="H289" s="1">
        <v>3</v>
      </c>
      <c r="I289" s="31" t="str">
        <f t="shared" si="16"/>
        <v>EXCLUDED</v>
      </c>
      <c r="J289">
        <v>291</v>
      </c>
      <c r="M289" s="35" t="s">
        <v>901</v>
      </c>
      <c r="Q289" s="8" t="s">
        <v>901</v>
      </c>
      <c r="R289" s="1" t="str">
        <f t="shared" si="17"/>
        <v>Mutually Excluded</v>
      </c>
      <c r="S289" s="1"/>
      <c r="V289" s="1" t="str">
        <f t="shared" si="19"/>
        <v>Mutually Excluded</v>
      </c>
      <c r="Z289" t="str">
        <f t="shared" si="18"/>
        <v>Exclude</v>
      </c>
    </row>
    <row r="290" spans="1:26" ht="30">
      <c r="A290">
        <v>292</v>
      </c>
      <c r="C290" s="6">
        <v>116117</v>
      </c>
      <c r="E290" s="1" t="s">
        <v>488</v>
      </c>
      <c r="F290" s="1">
        <v>4</v>
      </c>
      <c r="G290" s="1">
        <v>3</v>
      </c>
      <c r="H290" s="1">
        <v>4</v>
      </c>
      <c r="I290" s="31" t="str">
        <f t="shared" si="16"/>
        <v>EXCLUDED</v>
      </c>
      <c r="J290">
        <v>292</v>
      </c>
      <c r="M290" s="35" t="s">
        <v>901</v>
      </c>
      <c r="Q290" s="8" t="s">
        <v>901</v>
      </c>
      <c r="R290" s="1" t="str">
        <f t="shared" si="17"/>
        <v>Mutually Excluded</v>
      </c>
      <c r="S290" s="1"/>
      <c r="V290" s="1" t="str">
        <f t="shared" si="19"/>
        <v>Mutually Excluded</v>
      </c>
      <c r="Z290" t="str">
        <f t="shared" si="18"/>
        <v>Exclude</v>
      </c>
    </row>
    <row r="291" spans="1:26" ht="30">
      <c r="A291">
        <v>293</v>
      </c>
      <c r="C291">
        <v>117</v>
      </c>
      <c r="E291" s="1" t="s">
        <v>489</v>
      </c>
      <c r="F291" s="1">
        <v>3</v>
      </c>
      <c r="G291" s="1">
        <v>2</v>
      </c>
      <c r="H291" s="1">
        <v>3</v>
      </c>
      <c r="I291" s="31" t="str">
        <f t="shared" si="16"/>
        <v>EXCLUDED</v>
      </c>
      <c r="J291">
        <v>293</v>
      </c>
      <c r="M291" s="35" t="s">
        <v>901</v>
      </c>
      <c r="Q291" s="8" t="s">
        <v>901</v>
      </c>
      <c r="R291" s="1" t="str">
        <f t="shared" si="17"/>
        <v>Mutually Excluded</v>
      </c>
      <c r="S291" s="1"/>
      <c r="V291" s="1" t="str">
        <f t="shared" si="19"/>
        <v>Mutually Excluded</v>
      </c>
      <c r="Z291" t="str">
        <f t="shared" si="18"/>
        <v>Exclude</v>
      </c>
    </row>
    <row r="292" spans="1:26" ht="30">
      <c r="A292">
        <v>294</v>
      </c>
      <c r="C292">
        <v>117</v>
      </c>
      <c r="E292" s="1" t="s">
        <v>490</v>
      </c>
      <c r="F292" s="1">
        <v>2</v>
      </c>
      <c r="G292" s="1">
        <v>2</v>
      </c>
      <c r="H292" s="1">
        <v>2</v>
      </c>
      <c r="I292" s="31" t="str">
        <f t="shared" si="16"/>
        <v>EXCLUDED</v>
      </c>
      <c r="J292">
        <v>294</v>
      </c>
      <c r="M292" s="35" t="s">
        <v>901</v>
      </c>
      <c r="Q292" s="8" t="s">
        <v>901</v>
      </c>
      <c r="R292" s="1" t="str">
        <f t="shared" si="17"/>
        <v>Mutually Excluded</v>
      </c>
      <c r="S292" s="1"/>
      <c r="V292" s="1" t="str">
        <f t="shared" si="19"/>
        <v>Mutually Excluded</v>
      </c>
      <c r="Z292" t="str">
        <f t="shared" si="18"/>
        <v>Exclude</v>
      </c>
    </row>
    <row r="293" spans="1:26" ht="30">
      <c r="A293">
        <v>295</v>
      </c>
      <c r="C293">
        <v>118</v>
      </c>
      <c r="E293" s="1" t="s">
        <v>491</v>
      </c>
      <c r="F293" s="1">
        <v>1</v>
      </c>
      <c r="G293" s="1">
        <v>1</v>
      </c>
      <c r="H293" s="1">
        <v>1</v>
      </c>
      <c r="I293" s="31" t="str">
        <f t="shared" si="16"/>
        <v>EXCLUDED</v>
      </c>
      <c r="J293">
        <v>295</v>
      </c>
      <c r="M293" s="35" t="s">
        <v>901</v>
      </c>
      <c r="Q293" s="8" t="s">
        <v>901</v>
      </c>
      <c r="R293" s="1" t="str">
        <f t="shared" si="17"/>
        <v>Mutually Excluded</v>
      </c>
      <c r="S293" s="1"/>
      <c r="V293" s="1" t="str">
        <f t="shared" si="19"/>
        <v>Mutually Excluded</v>
      </c>
      <c r="Z293" t="str">
        <f t="shared" si="18"/>
        <v>Exclude</v>
      </c>
    </row>
    <row r="294" spans="1:26" ht="30">
      <c r="A294">
        <v>296</v>
      </c>
      <c r="C294">
        <v>118</v>
      </c>
      <c r="E294" s="1" t="s">
        <v>492</v>
      </c>
      <c r="F294" s="1">
        <v>1</v>
      </c>
      <c r="G294" s="1">
        <v>1</v>
      </c>
      <c r="H294" s="1">
        <v>1</v>
      </c>
      <c r="I294" s="31" t="str">
        <f t="shared" si="16"/>
        <v>EXCLUDED</v>
      </c>
      <c r="J294">
        <v>296</v>
      </c>
      <c r="M294" s="35" t="s">
        <v>901</v>
      </c>
      <c r="Q294" s="8" t="s">
        <v>901</v>
      </c>
      <c r="R294" s="1" t="str">
        <f t="shared" si="17"/>
        <v>Mutually Excluded</v>
      </c>
      <c r="S294" s="1"/>
      <c r="V294" s="1" t="str">
        <f t="shared" si="19"/>
        <v>Mutually Excluded</v>
      </c>
      <c r="Z294" t="str">
        <f t="shared" si="18"/>
        <v>Exclude</v>
      </c>
    </row>
    <row r="295" spans="1:26" ht="30">
      <c r="A295">
        <v>297</v>
      </c>
      <c r="C295">
        <v>118</v>
      </c>
      <c r="E295" s="1" t="s">
        <v>494</v>
      </c>
      <c r="F295" s="1">
        <v>2</v>
      </c>
      <c r="G295" s="1">
        <v>2</v>
      </c>
      <c r="H295" s="1">
        <v>2</v>
      </c>
      <c r="I295" s="31" t="str">
        <f t="shared" si="16"/>
        <v>EXCLUDED</v>
      </c>
      <c r="J295">
        <v>297</v>
      </c>
      <c r="M295" s="35" t="s">
        <v>901</v>
      </c>
      <c r="Q295" s="8" t="s">
        <v>901</v>
      </c>
      <c r="R295" s="1" t="str">
        <f t="shared" si="17"/>
        <v>Mutually Excluded</v>
      </c>
      <c r="S295" s="1"/>
      <c r="V295" s="1" t="str">
        <f t="shared" si="19"/>
        <v>Mutually Excluded</v>
      </c>
      <c r="Z295" t="str">
        <f t="shared" si="18"/>
        <v>Exclude</v>
      </c>
    </row>
    <row r="296" spans="1:26" ht="30">
      <c r="A296">
        <v>298</v>
      </c>
      <c r="C296">
        <v>119</v>
      </c>
      <c r="E296" s="1" t="s">
        <v>495</v>
      </c>
      <c r="F296" s="1">
        <v>2</v>
      </c>
      <c r="G296" s="1">
        <v>2</v>
      </c>
      <c r="H296" s="1">
        <v>2</v>
      </c>
      <c r="I296" s="31" t="str">
        <f t="shared" si="16"/>
        <v>EXCLUDED</v>
      </c>
      <c r="J296">
        <v>298</v>
      </c>
      <c r="M296" s="35" t="s">
        <v>901</v>
      </c>
      <c r="Q296" s="8" t="s">
        <v>901</v>
      </c>
      <c r="R296" s="1" t="str">
        <f t="shared" si="17"/>
        <v>Mutually Excluded</v>
      </c>
      <c r="S296" s="1"/>
      <c r="V296" s="1" t="str">
        <f t="shared" si="19"/>
        <v>Mutually Excluded</v>
      </c>
      <c r="Z296" t="str">
        <f t="shared" si="18"/>
        <v>Exclude</v>
      </c>
    </row>
    <row r="297" spans="1:26" ht="30">
      <c r="A297">
        <v>299</v>
      </c>
      <c r="C297">
        <v>119</v>
      </c>
      <c r="E297" s="1" t="s">
        <v>496</v>
      </c>
      <c r="F297" s="1">
        <v>3</v>
      </c>
      <c r="G297" s="1">
        <v>2</v>
      </c>
      <c r="H297" s="1">
        <v>2</v>
      </c>
      <c r="I297" s="31" t="str">
        <f t="shared" si="16"/>
        <v>EXCLUDED</v>
      </c>
      <c r="J297">
        <v>299</v>
      </c>
      <c r="M297" s="35" t="s">
        <v>901</v>
      </c>
      <c r="Q297" s="8" t="s">
        <v>901</v>
      </c>
      <c r="R297" s="1" t="str">
        <f t="shared" si="17"/>
        <v>Mutually Excluded</v>
      </c>
      <c r="S297" s="1"/>
      <c r="V297" s="1" t="str">
        <f t="shared" si="19"/>
        <v>Mutually Excluded</v>
      </c>
      <c r="Z297" t="str">
        <f t="shared" si="18"/>
        <v>Exclude</v>
      </c>
    </row>
    <row r="298" spans="1:26" ht="30">
      <c r="A298">
        <v>300</v>
      </c>
      <c r="C298">
        <v>119</v>
      </c>
      <c r="E298" s="1" t="s">
        <v>497</v>
      </c>
      <c r="F298" s="1">
        <v>1</v>
      </c>
      <c r="G298" s="1">
        <v>1</v>
      </c>
      <c r="H298" s="1">
        <v>1</v>
      </c>
      <c r="I298" s="31" t="str">
        <f t="shared" si="16"/>
        <v>EXCLUDED</v>
      </c>
      <c r="J298">
        <v>300</v>
      </c>
      <c r="M298" s="35" t="s">
        <v>901</v>
      </c>
      <c r="Q298" s="8" t="s">
        <v>901</v>
      </c>
      <c r="R298" s="1" t="str">
        <f t="shared" si="17"/>
        <v>Mutually Excluded</v>
      </c>
      <c r="S298" s="1"/>
      <c r="V298" s="1" t="str">
        <f t="shared" si="19"/>
        <v>Mutually Excluded</v>
      </c>
      <c r="Z298" t="str">
        <f t="shared" si="18"/>
        <v>Exclude</v>
      </c>
    </row>
    <row r="299" spans="1:26" ht="30">
      <c r="A299">
        <v>301</v>
      </c>
      <c r="C299">
        <v>120</v>
      </c>
      <c r="E299" s="1" t="s">
        <v>498</v>
      </c>
      <c r="F299" s="1">
        <v>1</v>
      </c>
      <c r="G299" s="1">
        <v>1</v>
      </c>
      <c r="H299" s="1">
        <v>1</v>
      </c>
      <c r="I299" s="31" t="str">
        <f t="shared" si="16"/>
        <v>EXCLUDED</v>
      </c>
      <c r="J299">
        <v>301</v>
      </c>
      <c r="M299" s="35" t="s">
        <v>901</v>
      </c>
      <c r="Q299" s="8" t="s">
        <v>901</v>
      </c>
      <c r="R299" s="1" t="str">
        <f t="shared" si="17"/>
        <v>Mutually Excluded</v>
      </c>
      <c r="S299" s="1"/>
      <c r="V299" s="1" t="str">
        <f t="shared" si="19"/>
        <v>Mutually Excluded</v>
      </c>
      <c r="Z299" t="str">
        <f t="shared" si="18"/>
        <v>Exclude</v>
      </c>
    </row>
    <row r="300" spans="1:26" ht="30">
      <c r="A300">
        <v>302</v>
      </c>
      <c r="C300">
        <v>120</v>
      </c>
      <c r="E300" s="1" t="s">
        <v>499</v>
      </c>
      <c r="F300" s="1">
        <v>3</v>
      </c>
      <c r="G300" s="1">
        <v>2</v>
      </c>
      <c r="H300" s="1">
        <v>2</v>
      </c>
      <c r="I300" s="31" t="str">
        <f t="shared" si="16"/>
        <v>EXCLUDED</v>
      </c>
      <c r="J300">
        <v>302</v>
      </c>
      <c r="M300" s="35" t="s">
        <v>901</v>
      </c>
      <c r="Q300" s="8" t="s">
        <v>901</v>
      </c>
      <c r="R300" s="1" t="str">
        <f t="shared" si="17"/>
        <v>Mutually Excluded</v>
      </c>
      <c r="S300" s="1"/>
      <c r="V300" s="1" t="str">
        <f t="shared" si="19"/>
        <v>Mutually Excluded</v>
      </c>
      <c r="Z300" t="str">
        <f t="shared" si="18"/>
        <v>Exclude</v>
      </c>
    </row>
    <row r="301" spans="1:26" ht="45">
      <c r="A301">
        <v>303</v>
      </c>
      <c r="C301" s="6">
        <v>120121</v>
      </c>
      <c r="E301" s="1" t="s">
        <v>500</v>
      </c>
      <c r="F301" s="1">
        <v>2</v>
      </c>
      <c r="G301" s="1">
        <v>2</v>
      </c>
      <c r="H301" s="1">
        <v>2</v>
      </c>
      <c r="I301" s="31" t="str">
        <f t="shared" si="16"/>
        <v>EXCLUDED</v>
      </c>
      <c r="J301">
        <v>303</v>
      </c>
      <c r="M301" s="35" t="s">
        <v>901</v>
      </c>
      <c r="Q301" s="8" t="s">
        <v>901</v>
      </c>
      <c r="R301" s="1" t="str">
        <f t="shared" si="17"/>
        <v>Mutually Excluded</v>
      </c>
      <c r="S301" s="1"/>
      <c r="V301" s="1" t="str">
        <f t="shared" si="19"/>
        <v>Mutually Excluded</v>
      </c>
      <c r="Z301" t="str">
        <f t="shared" si="18"/>
        <v>Exclude</v>
      </c>
    </row>
    <row r="302" spans="1:26" ht="30">
      <c r="A302">
        <v>304</v>
      </c>
      <c r="C302">
        <v>121</v>
      </c>
      <c r="E302" s="1" t="s">
        <v>501</v>
      </c>
      <c r="F302" s="1">
        <v>1</v>
      </c>
      <c r="G302" s="1">
        <v>1</v>
      </c>
      <c r="H302" s="1">
        <v>1</v>
      </c>
      <c r="I302" s="31" t="str">
        <f t="shared" si="16"/>
        <v>EXCLUDED</v>
      </c>
      <c r="J302">
        <v>304</v>
      </c>
      <c r="M302" s="35" t="s">
        <v>901</v>
      </c>
      <c r="Q302" s="8" t="s">
        <v>901</v>
      </c>
      <c r="R302" s="1" t="str">
        <f t="shared" si="17"/>
        <v>Mutually Excluded</v>
      </c>
      <c r="S302" s="1"/>
      <c r="V302" s="1" t="str">
        <f t="shared" si="19"/>
        <v>Mutually Excluded</v>
      </c>
      <c r="Z302" t="str">
        <f t="shared" si="18"/>
        <v>Exclude</v>
      </c>
    </row>
    <row r="303" spans="1:26" ht="30">
      <c r="A303">
        <v>305</v>
      </c>
      <c r="C303">
        <v>121</v>
      </c>
      <c r="E303" s="1" t="s">
        <v>502</v>
      </c>
      <c r="F303" s="1">
        <v>4</v>
      </c>
      <c r="G303" s="1">
        <v>4</v>
      </c>
      <c r="H303" s="1">
        <v>3</v>
      </c>
      <c r="I303" s="31" t="str">
        <f t="shared" si="16"/>
        <v>EXCLUDED</v>
      </c>
      <c r="J303">
        <v>305</v>
      </c>
      <c r="M303" s="35" t="s">
        <v>901</v>
      </c>
      <c r="Q303" s="8" t="s">
        <v>901</v>
      </c>
      <c r="R303" s="1" t="str">
        <f t="shared" si="17"/>
        <v>Mutually Excluded</v>
      </c>
      <c r="S303" s="1"/>
      <c r="V303" s="1" t="str">
        <f t="shared" si="19"/>
        <v>Mutually Excluded</v>
      </c>
      <c r="Z303" t="str">
        <f t="shared" si="18"/>
        <v>Exclude</v>
      </c>
    </row>
    <row r="304" spans="1:26" ht="60">
      <c r="A304">
        <v>306</v>
      </c>
      <c r="C304">
        <v>121</v>
      </c>
      <c r="E304" s="1" t="s">
        <v>503</v>
      </c>
      <c r="F304" s="1">
        <v>2</v>
      </c>
      <c r="G304" s="1">
        <v>2</v>
      </c>
      <c r="H304" s="1">
        <v>2</v>
      </c>
      <c r="I304" s="31" t="str">
        <f t="shared" si="16"/>
        <v>EXCLUDED</v>
      </c>
      <c r="J304">
        <v>306</v>
      </c>
      <c r="M304" s="35" t="s">
        <v>901</v>
      </c>
      <c r="Q304" s="8" t="s">
        <v>901</v>
      </c>
      <c r="R304" s="1" t="str">
        <f t="shared" si="17"/>
        <v>Mutually Excluded</v>
      </c>
      <c r="S304" s="1"/>
      <c r="V304" s="1" t="str">
        <f t="shared" si="19"/>
        <v>Mutually Excluded</v>
      </c>
      <c r="Z304" t="str">
        <f t="shared" si="18"/>
        <v>Exclude</v>
      </c>
    </row>
    <row r="305" spans="1:26" ht="30">
      <c r="A305">
        <v>307</v>
      </c>
      <c r="C305">
        <v>121</v>
      </c>
      <c r="E305" s="1" t="s">
        <v>504</v>
      </c>
      <c r="F305" s="1">
        <v>2</v>
      </c>
      <c r="G305" s="1">
        <v>2</v>
      </c>
      <c r="H305" s="1">
        <v>2</v>
      </c>
      <c r="I305" s="31" t="str">
        <f t="shared" si="16"/>
        <v>EXCLUDED</v>
      </c>
      <c r="J305">
        <v>307</v>
      </c>
      <c r="M305" s="35" t="s">
        <v>901</v>
      </c>
      <c r="Q305" s="8" t="s">
        <v>901</v>
      </c>
      <c r="R305" s="1" t="str">
        <f t="shared" si="17"/>
        <v>Mutually Excluded</v>
      </c>
      <c r="S305" s="1"/>
      <c r="V305" s="1" t="str">
        <f t="shared" si="19"/>
        <v>Mutually Excluded</v>
      </c>
      <c r="Z305" t="str">
        <f t="shared" si="18"/>
        <v>Exclude</v>
      </c>
    </row>
    <row r="306" spans="1:26" ht="30">
      <c r="A306">
        <v>308</v>
      </c>
      <c r="C306">
        <v>122</v>
      </c>
      <c r="E306" s="1" t="s">
        <v>505</v>
      </c>
      <c r="F306" s="1">
        <v>1</v>
      </c>
      <c r="G306" s="1">
        <v>1</v>
      </c>
      <c r="H306" s="1">
        <v>1</v>
      </c>
      <c r="I306" s="31" t="str">
        <f t="shared" si="16"/>
        <v>EXCLUDED</v>
      </c>
      <c r="J306">
        <v>308</v>
      </c>
      <c r="M306" s="35" t="s">
        <v>901</v>
      </c>
      <c r="Q306" s="8" t="s">
        <v>901</v>
      </c>
      <c r="R306" s="1" t="str">
        <f t="shared" si="17"/>
        <v>Mutually Excluded</v>
      </c>
      <c r="S306" s="1"/>
      <c r="V306" s="1" t="str">
        <f t="shared" si="19"/>
        <v>Mutually Excluded</v>
      </c>
      <c r="Z306" t="str">
        <f t="shared" si="18"/>
        <v>Exclude</v>
      </c>
    </row>
    <row r="307" spans="1:26" ht="45">
      <c r="A307">
        <v>309</v>
      </c>
      <c r="C307" s="6">
        <v>122123</v>
      </c>
      <c r="E307" s="1" t="s">
        <v>506</v>
      </c>
      <c r="F307" s="1">
        <v>4</v>
      </c>
      <c r="G307" s="1">
        <v>3</v>
      </c>
      <c r="H307" s="1">
        <v>4</v>
      </c>
      <c r="I307" s="31" t="str">
        <f t="shared" si="16"/>
        <v>EXCLUDED</v>
      </c>
      <c r="J307">
        <v>309</v>
      </c>
      <c r="M307" s="35" t="s">
        <v>901</v>
      </c>
      <c r="Q307" s="8" t="s">
        <v>901</v>
      </c>
      <c r="R307" s="1" t="str">
        <f t="shared" si="17"/>
        <v>Mutually Excluded</v>
      </c>
      <c r="S307" s="1"/>
      <c r="V307" s="1" t="str">
        <f t="shared" si="19"/>
        <v>Mutually Excluded</v>
      </c>
      <c r="Z307" t="str">
        <f t="shared" si="18"/>
        <v>Exclude</v>
      </c>
    </row>
    <row r="308" spans="1:26" ht="30">
      <c r="A308">
        <v>310</v>
      </c>
      <c r="C308">
        <v>123</v>
      </c>
      <c r="E308" s="1" t="s">
        <v>507</v>
      </c>
      <c r="F308" s="1">
        <v>1</v>
      </c>
      <c r="G308" s="1">
        <v>1</v>
      </c>
      <c r="H308" s="1">
        <v>1</v>
      </c>
      <c r="I308" s="31" t="str">
        <f t="shared" si="16"/>
        <v>EXCLUDED</v>
      </c>
      <c r="J308">
        <v>310</v>
      </c>
      <c r="M308" s="35" t="s">
        <v>901</v>
      </c>
      <c r="Q308" s="8" t="s">
        <v>901</v>
      </c>
      <c r="R308" s="1" t="str">
        <f t="shared" si="17"/>
        <v>Mutually Excluded</v>
      </c>
      <c r="S308" s="1"/>
      <c r="V308" s="1" t="str">
        <f t="shared" si="19"/>
        <v>Mutually Excluded</v>
      </c>
      <c r="Z308" t="str">
        <f t="shared" si="18"/>
        <v>Exclude</v>
      </c>
    </row>
    <row r="309" spans="1:26" ht="30">
      <c r="A309">
        <v>311</v>
      </c>
      <c r="C309">
        <v>123</v>
      </c>
      <c r="E309" s="1" t="s">
        <v>508</v>
      </c>
      <c r="F309" s="1">
        <v>1</v>
      </c>
      <c r="G309" s="1">
        <v>1</v>
      </c>
      <c r="H309" s="1">
        <v>1</v>
      </c>
      <c r="I309" s="31" t="str">
        <f t="shared" si="16"/>
        <v>EXCLUDED</v>
      </c>
      <c r="J309">
        <v>311</v>
      </c>
      <c r="M309" s="35" t="s">
        <v>901</v>
      </c>
      <c r="Q309" s="8" t="s">
        <v>901</v>
      </c>
      <c r="R309" s="1" t="str">
        <f t="shared" si="17"/>
        <v>Mutually Excluded</v>
      </c>
      <c r="S309" s="1"/>
      <c r="V309" s="1" t="str">
        <f t="shared" si="19"/>
        <v>Mutually Excluded</v>
      </c>
      <c r="Z309" t="str">
        <f t="shared" si="18"/>
        <v>Exclude</v>
      </c>
    </row>
    <row r="310" spans="1:26" ht="45">
      <c r="A310">
        <v>312</v>
      </c>
      <c r="C310">
        <v>123</v>
      </c>
      <c r="E310" s="1" t="s">
        <v>509</v>
      </c>
      <c r="F310" s="1">
        <v>2</v>
      </c>
      <c r="G310" s="1">
        <v>2</v>
      </c>
      <c r="H310" s="1">
        <v>2</v>
      </c>
      <c r="I310" s="31" t="str">
        <f t="shared" si="16"/>
        <v>EXCLUDED</v>
      </c>
      <c r="J310">
        <v>312</v>
      </c>
      <c r="M310" s="35" t="s">
        <v>901</v>
      </c>
      <c r="Q310" s="8" t="s">
        <v>901</v>
      </c>
      <c r="R310" s="1" t="str">
        <f t="shared" si="17"/>
        <v>Mutually Excluded</v>
      </c>
      <c r="S310" s="1"/>
      <c r="V310" s="1" t="str">
        <f t="shared" si="19"/>
        <v>Mutually Excluded</v>
      </c>
      <c r="Z310" t="str">
        <f t="shared" si="18"/>
        <v>Exclude</v>
      </c>
    </row>
    <row r="311" spans="1:26" ht="30">
      <c r="A311">
        <v>313</v>
      </c>
      <c r="C311">
        <v>124</v>
      </c>
      <c r="E311" s="1" t="s">
        <v>510</v>
      </c>
      <c r="F311" s="1">
        <v>2</v>
      </c>
      <c r="G311" s="1">
        <v>3</v>
      </c>
      <c r="H311" s="1">
        <v>2</v>
      </c>
      <c r="I311" s="31" t="str">
        <f t="shared" si="16"/>
        <v>EXCLUDED</v>
      </c>
      <c r="J311">
        <v>313</v>
      </c>
      <c r="M311" s="35" t="s">
        <v>901</v>
      </c>
      <c r="Q311" s="8" t="s">
        <v>901</v>
      </c>
      <c r="R311" s="1" t="str">
        <f t="shared" si="17"/>
        <v>Mutually Excluded</v>
      </c>
      <c r="S311" s="1"/>
      <c r="V311" s="1" t="str">
        <f t="shared" si="19"/>
        <v>Mutually Excluded</v>
      </c>
      <c r="Z311" t="str">
        <f t="shared" si="18"/>
        <v>Exclude</v>
      </c>
    </row>
    <row r="312" spans="1:26" ht="45">
      <c r="A312">
        <v>314</v>
      </c>
      <c r="C312" s="6">
        <v>124125</v>
      </c>
      <c r="E312" s="1" t="s">
        <v>511</v>
      </c>
      <c r="F312" s="1">
        <v>2</v>
      </c>
      <c r="G312" s="1">
        <v>3</v>
      </c>
      <c r="H312" s="1">
        <v>2</v>
      </c>
      <c r="I312" s="31" t="str">
        <f t="shared" si="16"/>
        <v>EXCLUDED</v>
      </c>
      <c r="J312">
        <v>314</v>
      </c>
      <c r="M312" s="35" t="s">
        <v>901</v>
      </c>
      <c r="Q312" s="8" t="s">
        <v>901</v>
      </c>
      <c r="R312" s="1" t="str">
        <f t="shared" si="17"/>
        <v>Mutually Excluded</v>
      </c>
      <c r="S312" s="1"/>
      <c r="V312" s="1" t="str">
        <f t="shared" si="19"/>
        <v>Mutually Excluded</v>
      </c>
      <c r="Z312" t="str">
        <f t="shared" si="18"/>
        <v>Exclude</v>
      </c>
    </row>
    <row r="313" spans="1:26" ht="30">
      <c r="A313">
        <v>315</v>
      </c>
      <c r="C313">
        <v>125</v>
      </c>
      <c r="E313" s="1" t="s">
        <v>512</v>
      </c>
      <c r="F313" s="1">
        <v>1</v>
      </c>
      <c r="G313" s="1">
        <v>1</v>
      </c>
      <c r="H313" s="1">
        <v>1</v>
      </c>
      <c r="I313" s="31" t="str">
        <f t="shared" si="16"/>
        <v>EXCLUDED</v>
      </c>
      <c r="J313">
        <v>315</v>
      </c>
      <c r="M313" s="35" t="s">
        <v>901</v>
      </c>
      <c r="Q313" s="8" t="s">
        <v>901</v>
      </c>
      <c r="R313" s="1" t="str">
        <f t="shared" si="17"/>
        <v>Mutually Excluded</v>
      </c>
      <c r="S313" s="1"/>
      <c r="V313" s="1" t="str">
        <f t="shared" si="19"/>
        <v>Mutually Excluded</v>
      </c>
      <c r="Z313" t="str">
        <f t="shared" si="18"/>
        <v>Exclude</v>
      </c>
    </row>
    <row r="314" spans="1:26" ht="30">
      <c r="A314">
        <v>316</v>
      </c>
      <c r="C314">
        <v>125</v>
      </c>
      <c r="E314" s="1" t="s">
        <v>513</v>
      </c>
      <c r="F314" s="1">
        <v>3</v>
      </c>
      <c r="G314" s="1">
        <v>3</v>
      </c>
      <c r="H314" s="1">
        <v>2</v>
      </c>
      <c r="I314" s="31" t="str">
        <f t="shared" si="16"/>
        <v>EXCLUDED</v>
      </c>
      <c r="J314">
        <v>316</v>
      </c>
      <c r="M314" s="35" t="s">
        <v>901</v>
      </c>
      <c r="Q314" s="8" t="s">
        <v>901</v>
      </c>
      <c r="R314" s="1" t="str">
        <f t="shared" si="17"/>
        <v>Mutually Excluded</v>
      </c>
      <c r="S314" s="1"/>
      <c r="V314" s="1" t="str">
        <f t="shared" si="19"/>
        <v>Mutually Excluded</v>
      </c>
      <c r="Z314" t="str">
        <f t="shared" si="18"/>
        <v>Exclude</v>
      </c>
    </row>
    <row r="315" spans="1:26" ht="45">
      <c r="A315">
        <v>318</v>
      </c>
      <c r="C315">
        <v>126</v>
      </c>
      <c r="E315" s="1" t="s">
        <v>515</v>
      </c>
      <c r="F315" s="1">
        <v>2</v>
      </c>
      <c r="G315" s="1">
        <v>2</v>
      </c>
      <c r="H315" s="1">
        <v>2</v>
      </c>
      <c r="I315" s="31" t="str">
        <f t="shared" si="16"/>
        <v>EXCLUDED</v>
      </c>
      <c r="J315">
        <v>318</v>
      </c>
      <c r="M315" s="35" t="s">
        <v>901</v>
      </c>
      <c r="Q315" s="8" t="s">
        <v>901</v>
      </c>
      <c r="R315" s="1" t="str">
        <f t="shared" si="17"/>
        <v>Mutually Excluded</v>
      </c>
      <c r="S315" s="1"/>
      <c r="V315" s="1" t="str">
        <f t="shared" si="19"/>
        <v>Mutually Excluded</v>
      </c>
      <c r="Z315" t="str">
        <f t="shared" si="18"/>
        <v>Exclude</v>
      </c>
    </row>
    <row r="316" spans="1:26" ht="45">
      <c r="A316">
        <v>319</v>
      </c>
      <c r="C316">
        <v>126</v>
      </c>
      <c r="E316" s="1" t="s">
        <v>516</v>
      </c>
      <c r="F316" s="1">
        <v>1</v>
      </c>
      <c r="G316" s="1">
        <v>1</v>
      </c>
      <c r="H316" s="1">
        <v>1</v>
      </c>
      <c r="I316" s="31" t="str">
        <f t="shared" si="16"/>
        <v>EXCLUDED</v>
      </c>
      <c r="J316">
        <v>319</v>
      </c>
      <c r="M316" s="35" t="s">
        <v>901</v>
      </c>
      <c r="Q316" s="8" t="s">
        <v>901</v>
      </c>
      <c r="R316" s="1" t="str">
        <f t="shared" si="17"/>
        <v>Mutually Excluded</v>
      </c>
      <c r="S316" s="1"/>
      <c r="V316" s="1" t="str">
        <f t="shared" si="19"/>
        <v>Mutually Excluded</v>
      </c>
      <c r="Z316" t="str">
        <f t="shared" si="18"/>
        <v>Exclude</v>
      </c>
    </row>
    <row r="317" spans="1:26" ht="45">
      <c r="A317">
        <v>320</v>
      </c>
      <c r="C317">
        <v>127</v>
      </c>
      <c r="E317" s="1" t="s">
        <v>517</v>
      </c>
      <c r="F317" s="1">
        <v>2</v>
      </c>
      <c r="G317" s="1">
        <v>3</v>
      </c>
      <c r="H317" s="1">
        <v>2</v>
      </c>
      <c r="I317" s="31" t="str">
        <f t="shared" si="16"/>
        <v>EXCLUDED</v>
      </c>
      <c r="J317">
        <v>320</v>
      </c>
      <c r="M317" s="35" t="s">
        <v>901</v>
      </c>
      <c r="Q317" s="8" t="s">
        <v>901</v>
      </c>
      <c r="R317" s="1" t="str">
        <f t="shared" si="17"/>
        <v>Mutually Excluded</v>
      </c>
      <c r="S317" s="1"/>
      <c r="V317" s="1" t="str">
        <f t="shared" si="19"/>
        <v>Mutually Excluded</v>
      </c>
      <c r="Z317" t="str">
        <f t="shared" si="18"/>
        <v>Exclude</v>
      </c>
    </row>
    <row r="318" spans="1:26" ht="45">
      <c r="A318">
        <v>321</v>
      </c>
      <c r="C318">
        <v>127</v>
      </c>
      <c r="E318" s="1" t="s">
        <v>518</v>
      </c>
      <c r="F318" s="1">
        <v>4</v>
      </c>
      <c r="G318" s="1">
        <v>3</v>
      </c>
      <c r="H318" s="1">
        <v>4</v>
      </c>
      <c r="I318" s="31" t="str">
        <f t="shared" si="16"/>
        <v>EXCLUDED</v>
      </c>
      <c r="J318">
        <v>321</v>
      </c>
      <c r="M318" s="35" t="s">
        <v>901</v>
      </c>
      <c r="Q318" s="8" t="s">
        <v>901</v>
      </c>
      <c r="R318" s="1" t="str">
        <f t="shared" si="17"/>
        <v>Mutually Excluded</v>
      </c>
      <c r="S318" s="1"/>
      <c r="V318" s="1" t="str">
        <f t="shared" si="19"/>
        <v>Mutually Excluded</v>
      </c>
      <c r="Z318" t="str">
        <f t="shared" si="18"/>
        <v>Exclude</v>
      </c>
    </row>
    <row r="319" spans="1:26" ht="45">
      <c r="A319">
        <v>322</v>
      </c>
      <c r="C319">
        <v>127</v>
      </c>
      <c r="E319" s="1" t="s">
        <v>519</v>
      </c>
      <c r="F319" s="1">
        <v>2</v>
      </c>
      <c r="G319" s="1">
        <v>2</v>
      </c>
      <c r="H319" s="1">
        <v>2</v>
      </c>
      <c r="I319" s="31" t="str">
        <f t="shared" ref="I319:I381" si="20">IF(COUNTIF(F319:H319,5)=3,"CERTAINLY INCLUDED",IF(COUNTIF(F319:H319,5)&gt;0,"MAYBE","EXCLUDED"))</f>
        <v>EXCLUDED</v>
      </c>
      <c r="J319">
        <v>322</v>
      </c>
      <c r="M319" s="35" t="s">
        <v>901</v>
      </c>
      <c r="Q319" s="8" t="s">
        <v>901</v>
      </c>
      <c r="R319" s="1" t="str">
        <f t="shared" ref="R319:R381" si="21">IF(AND(M319="Excluded", Q319="Excluded"), "Mutually Excluded", IF(AND(OR(M319="CERTAINLY INCLUDED", M319="INCLUDED", M319="MAYBE" ), OR(Q319="INCLUDED", Q319="MAYBE")), "MUTUALLY INCLUDED", IF(AND(M319="MAYBE", Q319="MAYBE"), "Mutually MAYBE", IF(AND(M319="Excluded", OR(Q319="INCLUDED", Q319="MAYBE")), "Hum1: No, Hum2: Yes", IF(AND(Q319="Excluded", OR(M319="INCLUDED", M319="CERTAINLY INCLUDED", M319="MAYBE")), "Hum1: Yes, Hum2: No", "Other Conflict")))))</f>
        <v>Mutually Excluded</v>
      </c>
      <c r="S319" s="1"/>
      <c r="V319" s="1" t="str">
        <f t="shared" si="19"/>
        <v>Mutually Excluded</v>
      </c>
      <c r="Z319" t="str">
        <f t="shared" ref="Z319:Z381" si="22">IF(R319="Mutually Excluded","Exclude",IF(R319= "Mutually Included","Include",U319))</f>
        <v>Exclude</v>
      </c>
    </row>
    <row r="320" spans="1:26" ht="30">
      <c r="A320">
        <v>323</v>
      </c>
      <c r="C320">
        <v>128</v>
      </c>
      <c r="E320" s="1" t="s">
        <v>520</v>
      </c>
      <c r="F320" s="1">
        <v>1</v>
      </c>
      <c r="G320" s="1">
        <v>1</v>
      </c>
      <c r="H320" s="1">
        <v>1</v>
      </c>
      <c r="I320" s="31" t="str">
        <f t="shared" si="20"/>
        <v>EXCLUDED</v>
      </c>
      <c r="J320">
        <v>323</v>
      </c>
      <c r="M320" s="35" t="s">
        <v>901</v>
      </c>
      <c r="Q320" s="8" t="s">
        <v>901</v>
      </c>
      <c r="R320" s="1" t="str">
        <f t="shared" si="21"/>
        <v>Mutually Excluded</v>
      </c>
      <c r="S320" s="1"/>
      <c r="V320" s="1" t="str">
        <f t="shared" si="19"/>
        <v>Mutually Excluded</v>
      </c>
      <c r="Z320" t="str">
        <f t="shared" si="22"/>
        <v>Exclude</v>
      </c>
    </row>
    <row r="321" spans="1:26" ht="30">
      <c r="A321">
        <v>324</v>
      </c>
      <c r="C321" s="6">
        <v>128129</v>
      </c>
      <c r="E321" s="1" t="s">
        <v>521</v>
      </c>
      <c r="F321" s="1">
        <v>4</v>
      </c>
      <c r="G321" s="1">
        <v>3</v>
      </c>
      <c r="H321" s="1">
        <v>4</v>
      </c>
      <c r="I321" s="31" t="str">
        <f t="shared" si="20"/>
        <v>EXCLUDED</v>
      </c>
      <c r="J321">
        <v>324</v>
      </c>
      <c r="M321" s="35" t="s">
        <v>901</v>
      </c>
      <c r="Q321" s="8" t="s">
        <v>901</v>
      </c>
      <c r="R321" s="1" t="str">
        <f t="shared" si="21"/>
        <v>Mutually Excluded</v>
      </c>
      <c r="S321" s="1"/>
      <c r="V321" s="1" t="str">
        <f t="shared" si="19"/>
        <v>Mutually Excluded</v>
      </c>
      <c r="Z321" t="str">
        <f t="shared" si="22"/>
        <v>Exclude</v>
      </c>
    </row>
    <row r="322" spans="1:26" ht="30">
      <c r="A322">
        <v>325</v>
      </c>
      <c r="C322">
        <v>129</v>
      </c>
      <c r="E322" s="1" t="s">
        <v>522</v>
      </c>
      <c r="F322" s="1">
        <v>2</v>
      </c>
      <c r="G322" s="1">
        <v>3</v>
      </c>
      <c r="H322" s="1">
        <v>2</v>
      </c>
      <c r="I322" s="31" t="str">
        <f t="shared" si="20"/>
        <v>EXCLUDED</v>
      </c>
      <c r="J322">
        <v>325</v>
      </c>
      <c r="M322" s="35" t="s">
        <v>901</v>
      </c>
      <c r="Q322" s="8" t="s">
        <v>901</v>
      </c>
      <c r="R322" s="1" t="str">
        <f t="shared" si="21"/>
        <v>Mutually Excluded</v>
      </c>
      <c r="S322" s="1"/>
      <c r="V322" s="1" t="str">
        <f t="shared" ref="V322:V385" si="23">IF(AND(I322="Excluded", Q322="Excluded"), "Mutually Excluded", IF(AND(OR(I322="CERTAINLY INCLUDED", I322="INCLUDED", I322="MAYBE" ), OR(Q322="INCLUDED", Q322="MAYBE")), "MUTUALLY INCLUDED", IF(AND(I322="MAYBE", Q322="MAYBE"), "Mutually MAYBE", IF(AND(I322="Excluded", OR(Q322="INCLUDED", Q322="MAYBE")), "AI: No, Human: Yes", IF(AND(Q322="Excluded", OR(I322="INCLUDED", I322="CERTAINLY INCLUDED", I322="MAYBE")), "AI: Yes, Human: No", "Other Conflict")))))</f>
        <v>Mutually Excluded</v>
      </c>
      <c r="Z322" t="str">
        <f t="shared" si="22"/>
        <v>Exclude</v>
      </c>
    </row>
    <row r="323" spans="1:26" ht="45">
      <c r="A323">
        <v>326</v>
      </c>
      <c r="C323">
        <v>129</v>
      </c>
      <c r="E323" s="1" t="s">
        <v>523</v>
      </c>
      <c r="F323" s="1">
        <v>4</v>
      </c>
      <c r="G323" s="1">
        <v>3</v>
      </c>
      <c r="H323" s="1">
        <v>3</v>
      </c>
      <c r="I323" s="31" t="str">
        <f t="shared" si="20"/>
        <v>EXCLUDED</v>
      </c>
      <c r="J323">
        <v>326</v>
      </c>
      <c r="M323" s="35" t="s">
        <v>901</v>
      </c>
      <c r="Q323" s="8" t="s">
        <v>901</v>
      </c>
      <c r="R323" s="1" t="str">
        <f t="shared" si="21"/>
        <v>Mutually Excluded</v>
      </c>
      <c r="S323" s="1"/>
      <c r="V323" s="1" t="str">
        <f t="shared" si="23"/>
        <v>Mutually Excluded</v>
      </c>
      <c r="Z323" t="str">
        <f t="shared" si="22"/>
        <v>Exclude</v>
      </c>
    </row>
    <row r="324" spans="1:26" ht="30">
      <c r="A324">
        <v>327</v>
      </c>
      <c r="C324">
        <v>130</v>
      </c>
      <c r="E324" s="1" t="s">
        <v>524</v>
      </c>
      <c r="F324" s="1">
        <v>2</v>
      </c>
      <c r="G324" s="1">
        <v>2</v>
      </c>
      <c r="H324" s="1">
        <v>3</v>
      </c>
      <c r="I324" s="31" t="str">
        <f t="shared" si="20"/>
        <v>EXCLUDED</v>
      </c>
      <c r="J324">
        <v>327</v>
      </c>
      <c r="M324" s="35" t="s">
        <v>901</v>
      </c>
      <c r="Q324" s="8" t="s">
        <v>901</v>
      </c>
      <c r="R324" s="1" t="str">
        <f t="shared" si="21"/>
        <v>Mutually Excluded</v>
      </c>
      <c r="S324" s="1"/>
      <c r="V324" s="1" t="str">
        <f t="shared" si="23"/>
        <v>Mutually Excluded</v>
      </c>
      <c r="Z324" t="str">
        <f t="shared" si="22"/>
        <v>Exclude</v>
      </c>
    </row>
    <row r="325" spans="1:26" ht="30">
      <c r="A325">
        <v>328</v>
      </c>
      <c r="C325">
        <v>130</v>
      </c>
      <c r="E325" s="1" t="s">
        <v>525</v>
      </c>
      <c r="F325" s="1">
        <v>1</v>
      </c>
      <c r="G325" s="1">
        <v>1</v>
      </c>
      <c r="H325" s="1">
        <v>1</v>
      </c>
      <c r="I325" s="31" t="str">
        <f t="shared" si="20"/>
        <v>EXCLUDED</v>
      </c>
      <c r="J325">
        <v>328</v>
      </c>
      <c r="M325" s="35" t="s">
        <v>901</v>
      </c>
      <c r="Q325" s="8" t="s">
        <v>901</v>
      </c>
      <c r="R325" s="1" t="str">
        <f t="shared" si="21"/>
        <v>Mutually Excluded</v>
      </c>
      <c r="S325" s="1"/>
      <c r="V325" s="1" t="str">
        <f t="shared" si="23"/>
        <v>Mutually Excluded</v>
      </c>
      <c r="Z325" t="str">
        <f t="shared" si="22"/>
        <v>Exclude</v>
      </c>
    </row>
    <row r="326" spans="1:26" ht="30">
      <c r="A326">
        <v>329</v>
      </c>
      <c r="C326" s="6">
        <v>130131</v>
      </c>
      <c r="E326" s="1" t="s">
        <v>526</v>
      </c>
      <c r="F326" s="1">
        <v>1</v>
      </c>
      <c r="G326" s="1">
        <v>1</v>
      </c>
      <c r="H326" s="1">
        <v>1</v>
      </c>
      <c r="I326" s="31" t="str">
        <f t="shared" si="20"/>
        <v>EXCLUDED</v>
      </c>
      <c r="J326">
        <v>329</v>
      </c>
      <c r="M326" s="35" t="s">
        <v>901</v>
      </c>
      <c r="Q326" s="8" t="s">
        <v>901</v>
      </c>
      <c r="R326" s="1" t="str">
        <f t="shared" si="21"/>
        <v>Mutually Excluded</v>
      </c>
      <c r="S326" s="1"/>
      <c r="V326" s="1" t="str">
        <f t="shared" si="23"/>
        <v>Mutually Excluded</v>
      </c>
      <c r="Z326" t="str">
        <f t="shared" si="22"/>
        <v>Exclude</v>
      </c>
    </row>
    <row r="327" spans="1:26" ht="30">
      <c r="A327">
        <v>330</v>
      </c>
      <c r="C327">
        <v>131</v>
      </c>
      <c r="E327" s="1" t="s">
        <v>527</v>
      </c>
      <c r="F327" s="1">
        <v>2</v>
      </c>
      <c r="G327" s="1">
        <v>2</v>
      </c>
      <c r="H327" s="1">
        <v>2</v>
      </c>
      <c r="I327" s="31" t="str">
        <f t="shared" si="20"/>
        <v>EXCLUDED</v>
      </c>
      <c r="J327">
        <v>330</v>
      </c>
      <c r="M327" s="35" t="s">
        <v>901</v>
      </c>
      <c r="Q327" s="8" t="s">
        <v>901</v>
      </c>
      <c r="R327" s="1" t="str">
        <f t="shared" si="21"/>
        <v>Mutually Excluded</v>
      </c>
      <c r="S327" s="1"/>
      <c r="V327" s="1" t="str">
        <f t="shared" si="23"/>
        <v>Mutually Excluded</v>
      </c>
      <c r="Z327" t="str">
        <f t="shared" si="22"/>
        <v>Exclude</v>
      </c>
    </row>
    <row r="328" spans="1:26" ht="30">
      <c r="A328">
        <v>331</v>
      </c>
      <c r="C328">
        <v>131</v>
      </c>
      <c r="E328" s="1" t="s">
        <v>528</v>
      </c>
      <c r="F328" s="1">
        <v>1</v>
      </c>
      <c r="G328" s="1">
        <v>1</v>
      </c>
      <c r="H328" s="1">
        <v>1</v>
      </c>
      <c r="I328" s="31" t="str">
        <f t="shared" si="20"/>
        <v>EXCLUDED</v>
      </c>
      <c r="J328">
        <v>331</v>
      </c>
      <c r="M328" s="35" t="s">
        <v>901</v>
      </c>
      <c r="Q328" s="8" t="s">
        <v>901</v>
      </c>
      <c r="R328" s="1" t="str">
        <f t="shared" si="21"/>
        <v>Mutually Excluded</v>
      </c>
      <c r="S328" s="1"/>
      <c r="V328" s="1" t="str">
        <f t="shared" si="23"/>
        <v>Mutually Excluded</v>
      </c>
      <c r="Z328" t="str">
        <f t="shared" si="22"/>
        <v>Exclude</v>
      </c>
    </row>
    <row r="329" spans="1:26" ht="30">
      <c r="A329">
        <v>332</v>
      </c>
      <c r="C329">
        <v>132</v>
      </c>
      <c r="E329" s="1" t="s">
        <v>529</v>
      </c>
      <c r="F329" s="1">
        <v>2</v>
      </c>
      <c r="G329" s="1">
        <v>2</v>
      </c>
      <c r="H329" s="1">
        <v>1</v>
      </c>
      <c r="I329" s="31" t="str">
        <f t="shared" si="20"/>
        <v>EXCLUDED</v>
      </c>
      <c r="J329">
        <v>332</v>
      </c>
      <c r="M329" s="35" t="s">
        <v>901</v>
      </c>
      <c r="Q329" s="8" t="s">
        <v>901</v>
      </c>
      <c r="R329" s="1" t="str">
        <f t="shared" si="21"/>
        <v>Mutually Excluded</v>
      </c>
      <c r="S329" s="1"/>
      <c r="V329" s="1" t="str">
        <f t="shared" si="23"/>
        <v>Mutually Excluded</v>
      </c>
      <c r="Z329" t="str">
        <f t="shared" si="22"/>
        <v>Exclude</v>
      </c>
    </row>
    <row r="330" spans="1:26" ht="30">
      <c r="A330">
        <v>333</v>
      </c>
      <c r="C330" s="6">
        <v>132133</v>
      </c>
      <c r="E330" s="1" t="s">
        <v>530</v>
      </c>
      <c r="F330" s="1">
        <v>1</v>
      </c>
      <c r="G330" s="1">
        <v>1</v>
      </c>
      <c r="H330" s="1">
        <v>1</v>
      </c>
      <c r="I330" s="31" t="str">
        <f t="shared" si="20"/>
        <v>EXCLUDED</v>
      </c>
      <c r="J330">
        <v>333</v>
      </c>
      <c r="M330" s="35" t="s">
        <v>901</v>
      </c>
      <c r="Q330" s="8" t="s">
        <v>901</v>
      </c>
      <c r="R330" s="1" t="str">
        <f t="shared" si="21"/>
        <v>Mutually Excluded</v>
      </c>
      <c r="S330" s="1"/>
      <c r="V330" s="1" t="str">
        <f t="shared" si="23"/>
        <v>Mutually Excluded</v>
      </c>
      <c r="Z330" t="str">
        <f t="shared" si="22"/>
        <v>Exclude</v>
      </c>
    </row>
    <row r="331" spans="1:26" ht="30">
      <c r="A331">
        <v>334</v>
      </c>
      <c r="C331">
        <v>133</v>
      </c>
      <c r="E331" s="1" t="s">
        <v>531</v>
      </c>
      <c r="F331" s="1">
        <v>2</v>
      </c>
      <c r="G331" s="1">
        <v>3</v>
      </c>
      <c r="H331" s="1">
        <v>2</v>
      </c>
      <c r="I331" s="31" t="str">
        <f t="shared" si="20"/>
        <v>EXCLUDED</v>
      </c>
      <c r="J331">
        <v>334</v>
      </c>
      <c r="M331" s="35" t="s">
        <v>901</v>
      </c>
      <c r="Q331" s="8" t="s">
        <v>901</v>
      </c>
      <c r="R331" s="1" t="str">
        <f t="shared" si="21"/>
        <v>Mutually Excluded</v>
      </c>
      <c r="S331" s="1"/>
      <c r="V331" s="1" t="str">
        <f t="shared" si="23"/>
        <v>Mutually Excluded</v>
      </c>
      <c r="Z331" t="str">
        <f t="shared" si="22"/>
        <v>Exclude</v>
      </c>
    </row>
    <row r="332" spans="1:26" ht="60">
      <c r="A332">
        <v>335</v>
      </c>
      <c r="C332">
        <v>133</v>
      </c>
      <c r="E332" s="1" t="s">
        <v>532</v>
      </c>
      <c r="F332" s="1">
        <v>1</v>
      </c>
      <c r="G332" s="1">
        <v>2</v>
      </c>
      <c r="H332" s="1">
        <v>1</v>
      </c>
      <c r="I332" s="31" t="str">
        <f t="shared" si="20"/>
        <v>EXCLUDED</v>
      </c>
      <c r="J332">
        <v>335</v>
      </c>
      <c r="M332" s="35" t="s">
        <v>901</v>
      </c>
      <c r="Q332" s="8" t="s">
        <v>901</v>
      </c>
      <c r="R332" s="1" t="str">
        <f t="shared" si="21"/>
        <v>Mutually Excluded</v>
      </c>
      <c r="S332" s="1"/>
      <c r="V332" s="1" t="str">
        <f t="shared" si="23"/>
        <v>Mutually Excluded</v>
      </c>
      <c r="Z332" t="str">
        <f t="shared" si="22"/>
        <v>Exclude</v>
      </c>
    </row>
    <row r="333" spans="1:26" ht="30">
      <c r="A333">
        <v>336</v>
      </c>
      <c r="C333">
        <v>134</v>
      </c>
      <c r="E333" s="1" t="s">
        <v>533</v>
      </c>
      <c r="F333" s="1">
        <v>2</v>
      </c>
      <c r="G333" s="1">
        <v>1</v>
      </c>
      <c r="H333" s="1">
        <v>2</v>
      </c>
      <c r="I333" s="31" t="str">
        <f t="shared" si="20"/>
        <v>EXCLUDED</v>
      </c>
      <c r="J333">
        <v>336</v>
      </c>
      <c r="M333" s="35" t="s">
        <v>901</v>
      </c>
      <c r="Q333" s="8" t="s">
        <v>901</v>
      </c>
      <c r="R333" s="1" t="str">
        <f t="shared" si="21"/>
        <v>Mutually Excluded</v>
      </c>
      <c r="S333" s="1"/>
      <c r="V333" s="1" t="str">
        <f t="shared" si="23"/>
        <v>Mutually Excluded</v>
      </c>
      <c r="Z333" t="str">
        <f t="shared" si="22"/>
        <v>Exclude</v>
      </c>
    </row>
    <row r="334" spans="1:26" ht="30">
      <c r="A334">
        <v>337</v>
      </c>
      <c r="C334">
        <v>134</v>
      </c>
      <c r="E334" s="1" t="s">
        <v>534</v>
      </c>
      <c r="F334" s="1">
        <v>2</v>
      </c>
      <c r="G334" s="1">
        <v>2</v>
      </c>
      <c r="H334" s="1">
        <v>2</v>
      </c>
      <c r="I334" s="31" t="str">
        <f t="shared" si="20"/>
        <v>EXCLUDED</v>
      </c>
      <c r="J334">
        <v>337</v>
      </c>
      <c r="M334" s="35" t="s">
        <v>901</v>
      </c>
      <c r="Q334" s="8" t="s">
        <v>901</v>
      </c>
      <c r="R334" s="1" t="str">
        <f t="shared" si="21"/>
        <v>Mutually Excluded</v>
      </c>
      <c r="S334" s="1"/>
      <c r="V334" s="1" t="str">
        <f t="shared" si="23"/>
        <v>Mutually Excluded</v>
      </c>
      <c r="Z334" t="str">
        <f t="shared" si="22"/>
        <v>Exclude</v>
      </c>
    </row>
    <row r="335" spans="1:26" ht="45">
      <c r="A335">
        <v>338</v>
      </c>
      <c r="C335" s="6">
        <v>134135</v>
      </c>
      <c r="E335" s="1" t="s">
        <v>535</v>
      </c>
      <c r="F335" s="1">
        <v>1</v>
      </c>
      <c r="G335" s="1">
        <v>1</v>
      </c>
      <c r="H335" s="1">
        <v>1</v>
      </c>
      <c r="I335" s="31" t="str">
        <f t="shared" si="20"/>
        <v>EXCLUDED</v>
      </c>
      <c r="J335">
        <v>338</v>
      </c>
      <c r="M335" s="35" t="s">
        <v>901</v>
      </c>
      <c r="Q335" s="8" t="s">
        <v>901</v>
      </c>
      <c r="R335" s="1" t="str">
        <f t="shared" si="21"/>
        <v>Mutually Excluded</v>
      </c>
      <c r="S335" s="1"/>
      <c r="V335" s="1" t="str">
        <f t="shared" si="23"/>
        <v>Mutually Excluded</v>
      </c>
      <c r="Z335" t="str">
        <f t="shared" si="22"/>
        <v>Exclude</v>
      </c>
    </row>
    <row r="336" spans="1:26" ht="30">
      <c r="A336">
        <v>339</v>
      </c>
      <c r="C336">
        <v>135</v>
      </c>
      <c r="E336" s="1" t="s">
        <v>536</v>
      </c>
      <c r="F336" s="1">
        <v>3</v>
      </c>
      <c r="G336" s="1">
        <v>3</v>
      </c>
      <c r="H336" s="1">
        <v>2</v>
      </c>
      <c r="I336" s="31" t="str">
        <f t="shared" si="20"/>
        <v>EXCLUDED</v>
      </c>
      <c r="J336">
        <v>339</v>
      </c>
      <c r="M336" s="35" t="s">
        <v>104</v>
      </c>
      <c r="Q336" s="8" t="s">
        <v>1752</v>
      </c>
      <c r="R336" s="1" t="str">
        <f t="shared" si="21"/>
        <v>MUTUALLY INCLUDED</v>
      </c>
      <c r="S336" s="1"/>
      <c r="T336" s="1"/>
      <c r="V336" s="1" t="str">
        <f t="shared" si="23"/>
        <v>AI: No, Human: Yes</v>
      </c>
      <c r="Z336" t="str">
        <f t="shared" si="22"/>
        <v>Include</v>
      </c>
    </row>
    <row r="337" spans="1:26" ht="30">
      <c r="A337">
        <v>340</v>
      </c>
      <c r="C337">
        <v>136</v>
      </c>
      <c r="E337" s="1" t="s">
        <v>537</v>
      </c>
      <c r="F337" s="1">
        <v>1</v>
      </c>
      <c r="G337" s="1">
        <v>1</v>
      </c>
      <c r="H337" s="1">
        <v>1</v>
      </c>
      <c r="I337" s="31" t="str">
        <f t="shared" si="20"/>
        <v>EXCLUDED</v>
      </c>
      <c r="J337">
        <v>340</v>
      </c>
      <c r="M337" s="35" t="s">
        <v>901</v>
      </c>
      <c r="Q337" s="8" t="s">
        <v>901</v>
      </c>
      <c r="R337" s="1" t="str">
        <f t="shared" si="21"/>
        <v>Mutually Excluded</v>
      </c>
      <c r="S337" s="1"/>
      <c r="V337" s="1" t="str">
        <f t="shared" si="23"/>
        <v>Mutually Excluded</v>
      </c>
      <c r="Z337" t="str">
        <f t="shared" si="22"/>
        <v>Exclude</v>
      </c>
    </row>
    <row r="338" spans="1:26" ht="30">
      <c r="A338">
        <v>341</v>
      </c>
      <c r="C338">
        <v>136</v>
      </c>
      <c r="E338" s="1" t="s">
        <v>538</v>
      </c>
      <c r="F338" s="1">
        <v>1</v>
      </c>
      <c r="G338" s="1">
        <v>1</v>
      </c>
      <c r="H338" s="1">
        <v>1</v>
      </c>
      <c r="I338" s="31" t="str">
        <f t="shared" si="20"/>
        <v>EXCLUDED</v>
      </c>
      <c r="J338">
        <v>341</v>
      </c>
      <c r="M338" s="35" t="s">
        <v>901</v>
      </c>
      <c r="Q338" s="8" t="s">
        <v>901</v>
      </c>
      <c r="R338" s="1" t="str">
        <f t="shared" si="21"/>
        <v>Mutually Excluded</v>
      </c>
      <c r="S338" s="1"/>
      <c r="V338" s="1" t="str">
        <f t="shared" si="23"/>
        <v>Mutually Excluded</v>
      </c>
      <c r="Z338" t="str">
        <f t="shared" si="22"/>
        <v>Exclude</v>
      </c>
    </row>
    <row r="339" spans="1:26" ht="30">
      <c r="A339">
        <v>342</v>
      </c>
      <c r="C339">
        <v>136</v>
      </c>
      <c r="E339" s="1" t="s">
        <v>539</v>
      </c>
      <c r="F339" s="1">
        <v>2</v>
      </c>
      <c r="G339" s="1">
        <v>2</v>
      </c>
      <c r="H339" s="1">
        <v>2</v>
      </c>
      <c r="I339" s="31" t="str">
        <f t="shared" si="20"/>
        <v>EXCLUDED</v>
      </c>
      <c r="J339">
        <v>342</v>
      </c>
      <c r="M339" s="35" t="s">
        <v>901</v>
      </c>
      <c r="Q339" s="8" t="s">
        <v>901</v>
      </c>
      <c r="R339" s="1" t="str">
        <f t="shared" si="21"/>
        <v>Mutually Excluded</v>
      </c>
      <c r="S339" s="1"/>
      <c r="V339" s="1" t="str">
        <f t="shared" si="23"/>
        <v>Mutually Excluded</v>
      </c>
      <c r="Z339" t="str">
        <f t="shared" si="22"/>
        <v>Exclude</v>
      </c>
    </row>
    <row r="340" spans="1:26" ht="30">
      <c r="A340">
        <v>343</v>
      </c>
      <c r="C340">
        <v>136</v>
      </c>
      <c r="E340" s="1" t="s">
        <v>540</v>
      </c>
      <c r="F340" s="1">
        <v>2</v>
      </c>
      <c r="G340" s="1">
        <v>2</v>
      </c>
      <c r="H340" s="1">
        <v>2</v>
      </c>
      <c r="I340" s="31" t="str">
        <f t="shared" si="20"/>
        <v>EXCLUDED</v>
      </c>
      <c r="J340">
        <v>343</v>
      </c>
      <c r="M340" s="35" t="s">
        <v>901</v>
      </c>
      <c r="Q340" s="8" t="s">
        <v>901</v>
      </c>
      <c r="R340" s="1" t="str">
        <f t="shared" si="21"/>
        <v>Mutually Excluded</v>
      </c>
      <c r="S340" s="1"/>
      <c r="V340" s="1" t="str">
        <f t="shared" si="23"/>
        <v>Mutually Excluded</v>
      </c>
      <c r="Z340" t="str">
        <f t="shared" si="22"/>
        <v>Exclude</v>
      </c>
    </row>
    <row r="341" spans="1:26" ht="30">
      <c r="A341">
        <v>344</v>
      </c>
      <c r="C341">
        <v>137</v>
      </c>
      <c r="E341" s="1" t="s">
        <v>541</v>
      </c>
      <c r="F341" s="1">
        <v>1</v>
      </c>
      <c r="G341" s="1">
        <v>1</v>
      </c>
      <c r="H341" s="1">
        <v>1</v>
      </c>
      <c r="I341" s="31" t="str">
        <f t="shared" si="20"/>
        <v>EXCLUDED</v>
      </c>
      <c r="J341">
        <v>344</v>
      </c>
      <c r="M341" s="35" t="s">
        <v>901</v>
      </c>
      <c r="Q341" s="8" t="s">
        <v>901</v>
      </c>
      <c r="R341" s="1" t="str">
        <f t="shared" si="21"/>
        <v>Mutually Excluded</v>
      </c>
      <c r="S341" s="1"/>
      <c r="V341" s="1" t="str">
        <f t="shared" si="23"/>
        <v>Mutually Excluded</v>
      </c>
      <c r="Z341" t="str">
        <f t="shared" si="22"/>
        <v>Exclude</v>
      </c>
    </row>
    <row r="342" spans="1:26" ht="30">
      <c r="A342">
        <v>345</v>
      </c>
      <c r="C342">
        <v>137</v>
      </c>
      <c r="E342" s="1" t="s">
        <v>542</v>
      </c>
      <c r="F342" s="1">
        <v>1</v>
      </c>
      <c r="G342" s="1">
        <v>1</v>
      </c>
      <c r="H342" s="1">
        <v>1</v>
      </c>
      <c r="I342" s="31" t="str">
        <f t="shared" si="20"/>
        <v>EXCLUDED</v>
      </c>
      <c r="J342">
        <v>345</v>
      </c>
      <c r="M342" s="35" t="s">
        <v>901</v>
      </c>
      <c r="Q342" s="8" t="s">
        <v>901</v>
      </c>
      <c r="R342" s="1" t="str">
        <f t="shared" si="21"/>
        <v>Mutually Excluded</v>
      </c>
      <c r="S342" s="1"/>
      <c r="V342" s="1" t="str">
        <f t="shared" si="23"/>
        <v>Mutually Excluded</v>
      </c>
      <c r="Z342" t="str">
        <f t="shared" si="22"/>
        <v>Exclude</v>
      </c>
    </row>
    <row r="343" spans="1:26" ht="30">
      <c r="A343">
        <v>346</v>
      </c>
      <c r="C343">
        <v>137</v>
      </c>
      <c r="E343" s="1" t="s">
        <v>543</v>
      </c>
      <c r="F343" s="1">
        <v>4</v>
      </c>
      <c r="G343" s="1">
        <v>5</v>
      </c>
      <c r="H343" s="1">
        <v>4</v>
      </c>
      <c r="I343" s="31" t="str">
        <f t="shared" si="20"/>
        <v>MAYBE</v>
      </c>
      <c r="J343">
        <v>346</v>
      </c>
      <c r="M343" s="35" t="s">
        <v>901</v>
      </c>
      <c r="Q343" s="8" t="s">
        <v>901</v>
      </c>
      <c r="R343" s="1" t="str">
        <f t="shared" si="21"/>
        <v>Mutually Excluded</v>
      </c>
      <c r="S343" s="1"/>
      <c r="V343" s="1" t="str">
        <f t="shared" si="23"/>
        <v>AI: Yes, Human: No</v>
      </c>
      <c r="Z343" t="str">
        <f t="shared" si="22"/>
        <v>Exclude</v>
      </c>
    </row>
    <row r="344" spans="1:26" ht="30">
      <c r="A344">
        <v>347</v>
      </c>
      <c r="C344">
        <v>138</v>
      </c>
      <c r="E344" s="1" t="s">
        <v>544</v>
      </c>
      <c r="F344" s="1">
        <v>2</v>
      </c>
      <c r="G344" s="1">
        <v>2</v>
      </c>
      <c r="H344" s="1">
        <v>1</v>
      </c>
      <c r="I344" s="31" t="str">
        <f t="shared" si="20"/>
        <v>EXCLUDED</v>
      </c>
      <c r="J344">
        <v>347</v>
      </c>
      <c r="M344" s="35" t="s">
        <v>901</v>
      </c>
      <c r="Q344" s="8" t="s">
        <v>901</v>
      </c>
      <c r="R344" s="1" t="str">
        <f t="shared" si="21"/>
        <v>Mutually Excluded</v>
      </c>
      <c r="S344" s="1"/>
      <c r="V344" s="1" t="str">
        <f t="shared" si="23"/>
        <v>Mutually Excluded</v>
      </c>
      <c r="Z344" t="str">
        <f t="shared" si="22"/>
        <v>Exclude</v>
      </c>
    </row>
    <row r="345" spans="1:26" ht="30">
      <c r="A345">
        <v>348</v>
      </c>
      <c r="C345">
        <v>138</v>
      </c>
      <c r="E345" s="1" t="s">
        <v>545</v>
      </c>
      <c r="F345" s="1">
        <v>2</v>
      </c>
      <c r="G345" s="1">
        <v>2</v>
      </c>
      <c r="H345" s="1">
        <v>2</v>
      </c>
      <c r="I345" s="31" t="str">
        <f t="shared" si="20"/>
        <v>EXCLUDED</v>
      </c>
      <c r="J345">
        <v>348</v>
      </c>
      <c r="M345" s="35" t="s">
        <v>901</v>
      </c>
      <c r="Q345" s="8" t="s">
        <v>901</v>
      </c>
      <c r="R345" s="1" t="str">
        <f t="shared" si="21"/>
        <v>Mutually Excluded</v>
      </c>
      <c r="S345" s="1"/>
      <c r="V345" s="1" t="str">
        <f t="shared" si="23"/>
        <v>Mutually Excluded</v>
      </c>
      <c r="Z345" t="str">
        <f t="shared" si="22"/>
        <v>Exclude</v>
      </c>
    </row>
    <row r="346" spans="1:26" ht="30">
      <c r="A346">
        <v>349</v>
      </c>
      <c r="C346">
        <v>138</v>
      </c>
      <c r="E346" s="1" t="s">
        <v>546</v>
      </c>
      <c r="F346" s="1">
        <v>1</v>
      </c>
      <c r="G346" s="1">
        <v>1</v>
      </c>
      <c r="H346" s="1">
        <v>1</v>
      </c>
      <c r="I346" s="31" t="str">
        <f t="shared" si="20"/>
        <v>EXCLUDED</v>
      </c>
      <c r="J346">
        <v>349</v>
      </c>
      <c r="M346" s="35" t="s">
        <v>901</v>
      </c>
      <c r="Q346" s="8" t="s">
        <v>901</v>
      </c>
      <c r="R346" s="1" t="str">
        <f t="shared" si="21"/>
        <v>Mutually Excluded</v>
      </c>
      <c r="S346" s="1"/>
      <c r="V346" s="1" t="str">
        <f t="shared" si="23"/>
        <v>Mutually Excluded</v>
      </c>
      <c r="Z346" t="str">
        <f t="shared" si="22"/>
        <v>Exclude</v>
      </c>
    </row>
    <row r="347" spans="1:26" ht="45">
      <c r="A347">
        <v>350</v>
      </c>
      <c r="C347">
        <v>138</v>
      </c>
      <c r="E347" s="1" t="s">
        <v>547</v>
      </c>
      <c r="F347" s="1">
        <v>2</v>
      </c>
      <c r="G347" s="1">
        <v>2</v>
      </c>
      <c r="H347" s="1">
        <v>2</v>
      </c>
      <c r="I347" s="31" t="str">
        <f t="shared" si="20"/>
        <v>EXCLUDED</v>
      </c>
      <c r="J347">
        <v>350</v>
      </c>
      <c r="M347" s="35" t="s">
        <v>901</v>
      </c>
      <c r="Q347" s="8" t="s">
        <v>901</v>
      </c>
      <c r="R347" s="1" t="str">
        <f t="shared" si="21"/>
        <v>Mutually Excluded</v>
      </c>
      <c r="S347" s="1"/>
      <c r="V347" s="1" t="str">
        <f t="shared" si="23"/>
        <v>Mutually Excluded</v>
      </c>
      <c r="Z347" t="str">
        <f t="shared" si="22"/>
        <v>Exclude</v>
      </c>
    </row>
    <row r="348" spans="1:26" ht="30">
      <c r="A348">
        <v>351</v>
      </c>
      <c r="C348">
        <v>139</v>
      </c>
      <c r="E348" s="1" t="s">
        <v>548</v>
      </c>
      <c r="F348" s="1">
        <v>2</v>
      </c>
      <c r="G348" s="1">
        <v>2</v>
      </c>
      <c r="H348" s="1">
        <v>2</v>
      </c>
      <c r="I348" s="31" t="str">
        <f t="shared" si="20"/>
        <v>EXCLUDED</v>
      </c>
      <c r="J348">
        <v>351</v>
      </c>
      <c r="M348" s="35" t="s">
        <v>901</v>
      </c>
      <c r="Q348" s="8" t="s">
        <v>901</v>
      </c>
      <c r="R348" s="1" t="str">
        <f t="shared" si="21"/>
        <v>Mutually Excluded</v>
      </c>
      <c r="S348" s="1"/>
      <c r="V348" s="1" t="str">
        <f t="shared" si="23"/>
        <v>Mutually Excluded</v>
      </c>
      <c r="Z348" t="str">
        <f t="shared" si="22"/>
        <v>Exclude</v>
      </c>
    </row>
    <row r="349" spans="1:26" ht="30">
      <c r="A349">
        <v>352</v>
      </c>
      <c r="C349">
        <v>139</v>
      </c>
      <c r="E349" s="1" t="s">
        <v>549</v>
      </c>
      <c r="F349" s="1">
        <v>2</v>
      </c>
      <c r="G349" s="1">
        <v>3</v>
      </c>
      <c r="H349" s="1">
        <v>2</v>
      </c>
      <c r="I349" s="31" t="str">
        <f t="shared" si="20"/>
        <v>EXCLUDED</v>
      </c>
      <c r="J349">
        <v>352</v>
      </c>
      <c r="M349" s="35" t="s">
        <v>901</v>
      </c>
      <c r="Q349" s="8" t="s">
        <v>901</v>
      </c>
      <c r="R349" s="1" t="str">
        <f t="shared" si="21"/>
        <v>Mutually Excluded</v>
      </c>
      <c r="S349" s="1"/>
      <c r="V349" s="1" t="str">
        <f t="shared" si="23"/>
        <v>Mutually Excluded</v>
      </c>
      <c r="Z349" t="str">
        <f t="shared" si="22"/>
        <v>Exclude</v>
      </c>
    </row>
    <row r="350" spans="1:26" ht="30">
      <c r="A350">
        <v>353</v>
      </c>
      <c r="C350">
        <v>140</v>
      </c>
      <c r="E350" s="1" t="s">
        <v>550</v>
      </c>
      <c r="F350" s="1">
        <v>1</v>
      </c>
      <c r="G350" s="1">
        <v>1</v>
      </c>
      <c r="H350" s="1">
        <v>1</v>
      </c>
      <c r="I350" s="31" t="str">
        <f t="shared" si="20"/>
        <v>EXCLUDED</v>
      </c>
      <c r="J350">
        <v>353</v>
      </c>
      <c r="M350" s="35" t="s">
        <v>901</v>
      </c>
      <c r="Q350" s="8" t="s">
        <v>901</v>
      </c>
      <c r="R350" s="1" t="str">
        <f t="shared" si="21"/>
        <v>Mutually Excluded</v>
      </c>
      <c r="S350" s="1"/>
      <c r="V350" s="1" t="str">
        <f t="shared" si="23"/>
        <v>Mutually Excluded</v>
      </c>
      <c r="Z350" t="str">
        <f t="shared" si="22"/>
        <v>Exclude</v>
      </c>
    </row>
    <row r="351" spans="1:26" ht="60">
      <c r="A351">
        <v>354</v>
      </c>
      <c r="C351" s="6">
        <v>140141</v>
      </c>
      <c r="E351" s="1" t="s">
        <v>551</v>
      </c>
      <c r="F351" s="1">
        <v>4</v>
      </c>
      <c r="G351" s="1">
        <v>5</v>
      </c>
      <c r="H351" s="1">
        <v>4</v>
      </c>
      <c r="I351" s="31" t="str">
        <f t="shared" si="20"/>
        <v>MAYBE</v>
      </c>
      <c r="J351">
        <v>354</v>
      </c>
      <c r="M351" s="35" t="s">
        <v>901</v>
      </c>
      <c r="Q351" s="8" t="s">
        <v>901</v>
      </c>
      <c r="R351" s="1" t="str">
        <f t="shared" si="21"/>
        <v>Mutually Excluded</v>
      </c>
      <c r="S351" s="1"/>
      <c r="V351" s="1" t="str">
        <f t="shared" si="23"/>
        <v>AI: Yes, Human: No</v>
      </c>
      <c r="Z351" t="str">
        <f t="shared" si="22"/>
        <v>Exclude</v>
      </c>
    </row>
    <row r="352" spans="1:26" ht="45">
      <c r="A352">
        <v>355</v>
      </c>
      <c r="C352">
        <v>141</v>
      </c>
      <c r="E352" s="1" t="s">
        <v>553</v>
      </c>
      <c r="F352" s="1">
        <v>3</v>
      </c>
      <c r="G352" s="1">
        <v>3</v>
      </c>
      <c r="H352" s="1">
        <v>2</v>
      </c>
      <c r="I352" s="31" t="str">
        <f t="shared" si="20"/>
        <v>EXCLUDED</v>
      </c>
      <c r="J352">
        <v>355</v>
      </c>
      <c r="M352" s="35" t="s">
        <v>901</v>
      </c>
      <c r="Q352" s="8" t="s">
        <v>901</v>
      </c>
      <c r="R352" s="1" t="str">
        <f t="shared" si="21"/>
        <v>Mutually Excluded</v>
      </c>
      <c r="S352" s="1"/>
      <c r="V352" s="1" t="str">
        <f t="shared" si="23"/>
        <v>Mutually Excluded</v>
      </c>
      <c r="Z352" t="str">
        <f t="shared" si="22"/>
        <v>Exclude</v>
      </c>
    </row>
    <row r="353" spans="1:26" ht="45">
      <c r="A353">
        <v>356</v>
      </c>
      <c r="C353">
        <v>141</v>
      </c>
      <c r="E353" s="1" t="s">
        <v>554</v>
      </c>
      <c r="F353" s="1">
        <v>2</v>
      </c>
      <c r="G353" s="1">
        <v>2</v>
      </c>
      <c r="H353" s="1">
        <v>2</v>
      </c>
      <c r="I353" s="31" t="str">
        <f t="shared" si="20"/>
        <v>EXCLUDED</v>
      </c>
      <c r="J353">
        <v>356</v>
      </c>
      <c r="M353" s="35" t="s">
        <v>901</v>
      </c>
      <c r="Q353" s="8" t="s">
        <v>901</v>
      </c>
      <c r="R353" s="1" t="str">
        <f t="shared" si="21"/>
        <v>Mutually Excluded</v>
      </c>
      <c r="S353" s="1"/>
      <c r="V353" s="1" t="str">
        <f t="shared" si="23"/>
        <v>Mutually Excluded</v>
      </c>
      <c r="Z353" t="str">
        <f t="shared" si="22"/>
        <v>Exclude</v>
      </c>
    </row>
    <row r="354" spans="1:26" ht="45">
      <c r="A354">
        <v>357</v>
      </c>
      <c r="C354">
        <v>142</v>
      </c>
      <c r="E354" s="1" t="s">
        <v>555</v>
      </c>
      <c r="F354" s="1">
        <v>3</v>
      </c>
      <c r="G354" s="1">
        <v>2</v>
      </c>
      <c r="H354" s="1">
        <v>2</v>
      </c>
      <c r="I354" s="31" t="str">
        <f t="shared" si="20"/>
        <v>EXCLUDED</v>
      </c>
      <c r="J354">
        <v>357</v>
      </c>
      <c r="M354" s="35" t="s">
        <v>901</v>
      </c>
      <c r="Q354" s="8" t="s">
        <v>901</v>
      </c>
      <c r="R354" s="1" t="str">
        <f t="shared" si="21"/>
        <v>Mutually Excluded</v>
      </c>
      <c r="S354" s="1"/>
      <c r="V354" s="1" t="str">
        <f t="shared" si="23"/>
        <v>Mutually Excluded</v>
      </c>
      <c r="Z354" t="str">
        <f t="shared" si="22"/>
        <v>Exclude</v>
      </c>
    </row>
    <row r="355" spans="1:26" ht="45">
      <c r="A355">
        <v>358</v>
      </c>
      <c r="C355">
        <v>142</v>
      </c>
      <c r="E355" s="1" t="s">
        <v>556</v>
      </c>
      <c r="F355" s="1">
        <v>4</v>
      </c>
      <c r="G355" s="1">
        <v>3</v>
      </c>
      <c r="H355" s="1">
        <v>4</v>
      </c>
      <c r="I355" s="31" t="str">
        <f t="shared" si="20"/>
        <v>EXCLUDED</v>
      </c>
      <c r="J355">
        <v>358</v>
      </c>
      <c r="M355" s="35" t="s">
        <v>901</v>
      </c>
      <c r="Q355" s="8" t="s">
        <v>901</v>
      </c>
      <c r="R355" s="1" t="str">
        <f t="shared" si="21"/>
        <v>Mutually Excluded</v>
      </c>
      <c r="S355" s="1"/>
      <c r="V355" s="1" t="str">
        <f t="shared" si="23"/>
        <v>Mutually Excluded</v>
      </c>
      <c r="Z355" t="str">
        <f t="shared" si="22"/>
        <v>Exclude</v>
      </c>
    </row>
    <row r="356" spans="1:26" ht="30">
      <c r="A356">
        <v>359</v>
      </c>
      <c r="C356" s="6">
        <v>142143</v>
      </c>
      <c r="E356" s="1" t="s">
        <v>558</v>
      </c>
      <c r="F356" s="1">
        <v>1</v>
      </c>
      <c r="G356" s="1">
        <v>1</v>
      </c>
      <c r="H356" s="1">
        <v>1</v>
      </c>
      <c r="I356" s="31" t="str">
        <f t="shared" si="20"/>
        <v>EXCLUDED</v>
      </c>
      <c r="J356">
        <v>359</v>
      </c>
      <c r="M356" s="35" t="s">
        <v>901</v>
      </c>
      <c r="Q356" s="8" t="s">
        <v>901</v>
      </c>
      <c r="R356" s="1" t="str">
        <f t="shared" si="21"/>
        <v>Mutually Excluded</v>
      </c>
      <c r="S356" s="1"/>
      <c r="V356" s="1" t="str">
        <f t="shared" si="23"/>
        <v>Mutually Excluded</v>
      </c>
      <c r="Z356" t="str">
        <f t="shared" si="22"/>
        <v>Exclude</v>
      </c>
    </row>
    <row r="357" spans="1:26" ht="30">
      <c r="A357">
        <v>360</v>
      </c>
      <c r="C357">
        <v>143</v>
      </c>
      <c r="E357" s="1" t="s">
        <v>559</v>
      </c>
      <c r="F357" s="1">
        <v>2</v>
      </c>
      <c r="G357" s="1">
        <v>2</v>
      </c>
      <c r="H357" s="1">
        <v>3</v>
      </c>
      <c r="I357" s="31" t="str">
        <f t="shared" si="20"/>
        <v>EXCLUDED</v>
      </c>
      <c r="J357">
        <v>360</v>
      </c>
      <c r="M357" s="35" t="s">
        <v>901</v>
      </c>
      <c r="Q357" s="8" t="s">
        <v>901</v>
      </c>
      <c r="R357" s="1" t="str">
        <f t="shared" si="21"/>
        <v>Mutually Excluded</v>
      </c>
      <c r="S357" s="1"/>
      <c r="V357" s="1" t="str">
        <f t="shared" si="23"/>
        <v>Mutually Excluded</v>
      </c>
      <c r="Z357" t="str">
        <f t="shared" si="22"/>
        <v>Exclude</v>
      </c>
    </row>
    <row r="358" spans="1:26" ht="30">
      <c r="A358">
        <v>361</v>
      </c>
      <c r="C358">
        <v>143</v>
      </c>
      <c r="E358" s="1" t="s">
        <v>560</v>
      </c>
      <c r="F358" s="1">
        <v>1</v>
      </c>
      <c r="G358" s="1">
        <v>1</v>
      </c>
      <c r="H358" s="1">
        <v>1</v>
      </c>
      <c r="I358" s="31" t="str">
        <f t="shared" si="20"/>
        <v>EXCLUDED</v>
      </c>
      <c r="J358">
        <v>361</v>
      </c>
      <c r="M358" s="35" t="s">
        <v>901</v>
      </c>
      <c r="Q358" s="8" t="s">
        <v>901</v>
      </c>
      <c r="R358" s="1" t="str">
        <f t="shared" si="21"/>
        <v>Mutually Excluded</v>
      </c>
      <c r="S358" s="1"/>
      <c r="V358" s="1" t="str">
        <f t="shared" si="23"/>
        <v>Mutually Excluded</v>
      </c>
      <c r="Z358" t="str">
        <f t="shared" si="22"/>
        <v>Exclude</v>
      </c>
    </row>
    <row r="359" spans="1:26" ht="30">
      <c r="A359">
        <v>362</v>
      </c>
      <c r="C359">
        <v>143</v>
      </c>
      <c r="E359" s="1" t="s">
        <v>561</v>
      </c>
      <c r="F359" s="1">
        <v>1</v>
      </c>
      <c r="G359" s="1">
        <v>1</v>
      </c>
      <c r="H359" s="1">
        <v>1</v>
      </c>
      <c r="I359" s="31" t="str">
        <f t="shared" si="20"/>
        <v>EXCLUDED</v>
      </c>
      <c r="J359">
        <v>362</v>
      </c>
      <c r="M359" s="35" t="s">
        <v>901</v>
      </c>
      <c r="Q359" s="8" t="s">
        <v>901</v>
      </c>
      <c r="R359" s="1" t="str">
        <f t="shared" si="21"/>
        <v>Mutually Excluded</v>
      </c>
      <c r="S359" s="1"/>
      <c r="V359" s="1" t="str">
        <f t="shared" si="23"/>
        <v>Mutually Excluded</v>
      </c>
      <c r="Z359" t="str">
        <f t="shared" si="22"/>
        <v>Exclude</v>
      </c>
    </row>
    <row r="360" spans="1:26" ht="30">
      <c r="A360">
        <v>363</v>
      </c>
      <c r="C360">
        <v>143</v>
      </c>
      <c r="E360" s="1" t="s">
        <v>563</v>
      </c>
      <c r="F360" s="1">
        <v>2</v>
      </c>
      <c r="G360" s="1">
        <v>2</v>
      </c>
      <c r="H360" s="1">
        <v>2</v>
      </c>
      <c r="I360" s="31" t="str">
        <f t="shared" si="20"/>
        <v>EXCLUDED</v>
      </c>
      <c r="J360">
        <v>363</v>
      </c>
      <c r="M360" s="35" t="s">
        <v>901</v>
      </c>
      <c r="Q360" s="8" t="s">
        <v>901</v>
      </c>
      <c r="R360" s="1" t="str">
        <f t="shared" si="21"/>
        <v>Mutually Excluded</v>
      </c>
      <c r="S360" s="1"/>
      <c r="V360" s="1" t="str">
        <f t="shared" si="23"/>
        <v>Mutually Excluded</v>
      </c>
      <c r="Z360" t="str">
        <f t="shared" si="22"/>
        <v>Exclude</v>
      </c>
    </row>
    <row r="361" spans="1:26" ht="45">
      <c r="A361">
        <v>364</v>
      </c>
      <c r="C361">
        <v>144</v>
      </c>
      <c r="E361" s="1" t="s">
        <v>564</v>
      </c>
      <c r="F361" s="1">
        <v>2</v>
      </c>
      <c r="G361" s="1">
        <v>2</v>
      </c>
      <c r="H361" s="1">
        <v>3</v>
      </c>
      <c r="I361" s="31" t="str">
        <f t="shared" si="20"/>
        <v>EXCLUDED</v>
      </c>
      <c r="J361">
        <v>364</v>
      </c>
      <c r="M361" s="35" t="s">
        <v>901</v>
      </c>
      <c r="Q361" s="8" t="s">
        <v>901</v>
      </c>
      <c r="R361" s="1" t="str">
        <f t="shared" si="21"/>
        <v>Mutually Excluded</v>
      </c>
      <c r="S361" s="1"/>
      <c r="V361" s="1" t="str">
        <f t="shared" si="23"/>
        <v>Mutually Excluded</v>
      </c>
      <c r="Z361" t="str">
        <f t="shared" si="22"/>
        <v>Exclude</v>
      </c>
    </row>
    <row r="362" spans="1:26" ht="30">
      <c r="A362">
        <v>365</v>
      </c>
      <c r="C362" s="6">
        <v>144145</v>
      </c>
      <c r="E362" s="1" t="s">
        <v>565</v>
      </c>
      <c r="F362" s="1">
        <v>1</v>
      </c>
      <c r="G362" s="1">
        <v>1</v>
      </c>
      <c r="H362" s="1">
        <v>1</v>
      </c>
      <c r="I362" s="31" t="str">
        <f t="shared" si="20"/>
        <v>EXCLUDED</v>
      </c>
      <c r="J362">
        <v>365</v>
      </c>
      <c r="M362" s="35" t="s">
        <v>901</v>
      </c>
      <c r="Q362" s="8" t="s">
        <v>901</v>
      </c>
      <c r="R362" s="1" t="str">
        <f t="shared" si="21"/>
        <v>Mutually Excluded</v>
      </c>
      <c r="S362" s="1"/>
      <c r="V362" s="1" t="str">
        <f t="shared" si="23"/>
        <v>Mutually Excluded</v>
      </c>
      <c r="Z362" t="str">
        <f t="shared" si="22"/>
        <v>Exclude</v>
      </c>
    </row>
    <row r="363" spans="1:26" ht="30">
      <c r="A363">
        <v>366</v>
      </c>
      <c r="C363">
        <v>145</v>
      </c>
      <c r="E363" s="1" t="s">
        <v>566</v>
      </c>
      <c r="F363" s="1">
        <v>2</v>
      </c>
      <c r="G363" s="1">
        <v>2</v>
      </c>
      <c r="H363" s="1">
        <v>2</v>
      </c>
      <c r="I363" s="31" t="str">
        <f t="shared" si="20"/>
        <v>EXCLUDED</v>
      </c>
      <c r="J363">
        <v>366</v>
      </c>
      <c r="M363" s="35" t="s">
        <v>901</v>
      </c>
      <c r="Q363" s="8" t="s">
        <v>901</v>
      </c>
      <c r="R363" s="1" t="str">
        <f t="shared" si="21"/>
        <v>Mutually Excluded</v>
      </c>
      <c r="S363" s="1"/>
      <c r="V363" s="1" t="str">
        <f t="shared" si="23"/>
        <v>Mutually Excluded</v>
      </c>
      <c r="Z363" t="str">
        <f t="shared" si="22"/>
        <v>Exclude</v>
      </c>
    </row>
    <row r="364" spans="1:26" ht="45">
      <c r="A364">
        <v>367</v>
      </c>
      <c r="C364">
        <v>145</v>
      </c>
      <c r="E364" s="1" t="s">
        <v>567</v>
      </c>
      <c r="F364" s="1">
        <v>1</v>
      </c>
      <c r="G364" s="1">
        <v>1</v>
      </c>
      <c r="H364" s="1">
        <v>1</v>
      </c>
      <c r="I364" s="31" t="str">
        <f t="shared" si="20"/>
        <v>EXCLUDED</v>
      </c>
      <c r="J364">
        <v>367</v>
      </c>
      <c r="M364" s="35" t="s">
        <v>901</v>
      </c>
      <c r="Q364" s="8" t="s">
        <v>901</v>
      </c>
      <c r="R364" s="1" t="str">
        <f t="shared" si="21"/>
        <v>Mutually Excluded</v>
      </c>
      <c r="S364" s="1"/>
      <c r="V364" s="1" t="str">
        <f t="shared" si="23"/>
        <v>Mutually Excluded</v>
      </c>
      <c r="Z364" t="str">
        <f t="shared" si="22"/>
        <v>Exclude</v>
      </c>
    </row>
    <row r="365" spans="1:26" ht="30">
      <c r="A365">
        <v>368</v>
      </c>
      <c r="C365">
        <v>146</v>
      </c>
      <c r="E365" s="1" t="s">
        <v>568</v>
      </c>
      <c r="F365" s="1">
        <v>2</v>
      </c>
      <c r="G365" s="1">
        <v>1</v>
      </c>
      <c r="H365" s="1">
        <v>2</v>
      </c>
      <c r="I365" s="31" t="str">
        <f t="shared" si="20"/>
        <v>EXCLUDED</v>
      </c>
      <c r="J365">
        <v>368</v>
      </c>
      <c r="M365" s="35" t="s">
        <v>901</v>
      </c>
      <c r="Q365" s="8" t="s">
        <v>901</v>
      </c>
      <c r="R365" s="1" t="str">
        <f t="shared" si="21"/>
        <v>Mutually Excluded</v>
      </c>
      <c r="S365" s="1"/>
      <c r="V365" s="1" t="str">
        <f t="shared" si="23"/>
        <v>Mutually Excluded</v>
      </c>
      <c r="Z365" t="str">
        <f t="shared" si="22"/>
        <v>Exclude</v>
      </c>
    </row>
    <row r="366" spans="1:26" ht="45">
      <c r="A366">
        <v>369</v>
      </c>
      <c r="C366">
        <v>146</v>
      </c>
      <c r="E366" s="1" t="s">
        <v>569</v>
      </c>
      <c r="F366" s="1">
        <v>4</v>
      </c>
      <c r="G366" s="1">
        <v>3</v>
      </c>
      <c r="H366" s="1">
        <v>4</v>
      </c>
      <c r="I366" s="31" t="str">
        <f t="shared" si="20"/>
        <v>EXCLUDED</v>
      </c>
      <c r="J366">
        <v>369</v>
      </c>
      <c r="M366" s="35" t="s">
        <v>901</v>
      </c>
      <c r="Q366" s="8" t="s">
        <v>901</v>
      </c>
      <c r="R366" s="1" t="str">
        <f t="shared" si="21"/>
        <v>Mutually Excluded</v>
      </c>
      <c r="S366" s="1"/>
      <c r="V366" s="1" t="str">
        <f t="shared" si="23"/>
        <v>Mutually Excluded</v>
      </c>
      <c r="Z366" t="str">
        <f t="shared" si="22"/>
        <v>Exclude</v>
      </c>
    </row>
    <row r="367" spans="1:26" ht="30">
      <c r="A367">
        <v>371</v>
      </c>
      <c r="C367">
        <v>147</v>
      </c>
      <c r="E367" s="1" t="s">
        <v>573</v>
      </c>
      <c r="F367" s="1">
        <v>2</v>
      </c>
      <c r="G367" s="1">
        <v>2</v>
      </c>
      <c r="H367" s="1">
        <v>2</v>
      </c>
      <c r="I367" s="31" t="str">
        <f t="shared" si="20"/>
        <v>EXCLUDED</v>
      </c>
      <c r="J367">
        <v>371</v>
      </c>
      <c r="M367" s="35" t="s">
        <v>901</v>
      </c>
      <c r="Q367" s="8" t="s">
        <v>901</v>
      </c>
      <c r="R367" s="1" t="str">
        <f t="shared" si="21"/>
        <v>Mutually Excluded</v>
      </c>
      <c r="S367" s="1"/>
      <c r="V367" s="1" t="str">
        <f t="shared" si="23"/>
        <v>Mutually Excluded</v>
      </c>
      <c r="Z367" t="str">
        <f t="shared" si="22"/>
        <v>Exclude</v>
      </c>
    </row>
    <row r="368" spans="1:26" ht="30">
      <c r="A368">
        <v>372</v>
      </c>
      <c r="C368">
        <v>148</v>
      </c>
      <c r="E368" s="1" t="s">
        <v>574</v>
      </c>
      <c r="F368" s="1">
        <v>1</v>
      </c>
      <c r="G368" s="1">
        <v>1</v>
      </c>
      <c r="H368" s="1">
        <v>1</v>
      </c>
      <c r="I368" s="31" t="str">
        <f t="shared" si="20"/>
        <v>EXCLUDED</v>
      </c>
      <c r="J368">
        <v>372</v>
      </c>
      <c r="M368" s="35" t="s">
        <v>901</v>
      </c>
      <c r="Q368" s="8" t="s">
        <v>901</v>
      </c>
      <c r="R368" s="1" t="str">
        <f t="shared" si="21"/>
        <v>Mutually Excluded</v>
      </c>
      <c r="S368" s="1"/>
      <c r="V368" s="1" t="str">
        <f t="shared" si="23"/>
        <v>Mutually Excluded</v>
      </c>
      <c r="Z368" t="str">
        <f t="shared" si="22"/>
        <v>Exclude</v>
      </c>
    </row>
    <row r="369" spans="1:26" ht="45">
      <c r="A369">
        <v>373</v>
      </c>
      <c r="C369">
        <v>148</v>
      </c>
      <c r="E369" s="1" t="s">
        <v>575</v>
      </c>
      <c r="F369" s="1">
        <v>1</v>
      </c>
      <c r="G369" s="1">
        <v>1</v>
      </c>
      <c r="H369" s="1">
        <v>1</v>
      </c>
      <c r="I369" s="31" t="str">
        <f t="shared" si="20"/>
        <v>EXCLUDED</v>
      </c>
      <c r="J369">
        <v>373</v>
      </c>
      <c r="M369" s="35" t="s">
        <v>901</v>
      </c>
      <c r="Q369" s="8" t="s">
        <v>901</v>
      </c>
      <c r="R369" s="1" t="str">
        <f t="shared" si="21"/>
        <v>Mutually Excluded</v>
      </c>
      <c r="S369" s="1"/>
      <c r="V369" s="1" t="str">
        <f t="shared" si="23"/>
        <v>Mutually Excluded</v>
      </c>
      <c r="Z369" t="str">
        <f t="shared" si="22"/>
        <v>Exclude</v>
      </c>
    </row>
    <row r="370" spans="1:26" ht="30">
      <c r="A370">
        <v>374</v>
      </c>
      <c r="C370" s="6">
        <v>148149</v>
      </c>
      <c r="E370" s="1" t="s">
        <v>576</v>
      </c>
      <c r="F370" s="1">
        <v>3</v>
      </c>
      <c r="G370" s="1">
        <v>3</v>
      </c>
      <c r="H370" s="1">
        <v>3</v>
      </c>
      <c r="I370" s="31" t="str">
        <f t="shared" si="20"/>
        <v>EXCLUDED</v>
      </c>
      <c r="J370">
        <v>374</v>
      </c>
      <c r="M370" s="35" t="s">
        <v>1752</v>
      </c>
      <c r="Q370" s="8" t="s">
        <v>1752</v>
      </c>
      <c r="R370" s="1" t="str">
        <f t="shared" si="21"/>
        <v>MUTUALLY INCLUDED</v>
      </c>
      <c r="S370" s="1"/>
      <c r="V370" s="1" t="str">
        <f t="shared" si="23"/>
        <v>AI: No, Human: Yes</v>
      </c>
      <c r="Z370" t="str">
        <f t="shared" si="22"/>
        <v>Include</v>
      </c>
    </row>
    <row r="371" spans="1:26" ht="45">
      <c r="A371">
        <v>375</v>
      </c>
      <c r="C371">
        <v>149</v>
      </c>
      <c r="E371" s="1" t="s">
        <v>578</v>
      </c>
      <c r="F371" s="1">
        <v>2</v>
      </c>
      <c r="G371" s="1">
        <v>2</v>
      </c>
      <c r="H371" s="1">
        <v>2</v>
      </c>
      <c r="I371" s="31" t="str">
        <f t="shared" si="20"/>
        <v>EXCLUDED</v>
      </c>
      <c r="J371">
        <v>375</v>
      </c>
      <c r="M371" s="35" t="s">
        <v>901</v>
      </c>
      <c r="Q371" s="8" t="s">
        <v>901</v>
      </c>
      <c r="R371" s="1" t="str">
        <f t="shared" si="21"/>
        <v>Mutually Excluded</v>
      </c>
      <c r="S371" s="1"/>
      <c r="V371" s="1" t="str">
        <f t="shared" si="23"/>
        <v>Mutually Excluded</v>
      </c>
      <c r="Z371" t="str">
        <f t="shared" si="22"/>
        <v>Exclude</v>
      </c>
    </row>
    <row r="372" spans="1:26" ht="60">
      <c r="A372">
        <v>376</v>
      </c>
      <c r="C372">
        <v>149</v>
      </c>
      <c r="E372" s="1" t="s">
        <v>579</v>
      </c>
      <c r="F372" s="1">
        <v>2</v>
      </c>
      <c r="G372" s="1">
        <v>2</v>
      </c>
      <c r="H372" s="1">
        <v>3</v>
      </c>
      <c r="I372" s="31" t="str">
        <f t="shared" si="20"/>
        <v>EXCLUDED</v>
      </c>
      <c r="J372">
        <v>376</v>
      </c>
      <c r="M372" s="35" t="s">
        <v>901</v>
      </c>
      <c r="Q372" s="8" t="s">
        <v>901</v>
      </c>
      <c r="R372" s="1" t="str">
        <f t="shared" si="21"/>
        <v>Mutually Excluded</v>
      </c>
      <c r="S372" s="1"/>
      <c r="V372" s="1" t="str">
        <f t="shared" si="23"/>
        <v>Mutually Excluded</v>
      </c>
      <c r="Z372" t="str">
        <f t="shared" si="22"/>
        <v>Exclude</v>
      </c>
    </row>
    <row r="373" spans="1:26" ht="30">
      <c r="A373">
        <v>377</v>
      </c>
      <c r="C373">
        <v>150</v>
      </c>
      <c r="E373" s="1" t="s">
        <v>582</v>
      </c>
      <c r="F373" s="1">
        <v>1</v>
      </c>
      <c r="G373" s="1">
        <v>1</v>
      </c>
      <c r="H373" s="1">
        <v>1</v>
      </c>
      <c r="I373" s="31" t="str">
        <f t="shared" si="20"/>
        <v>EXCLUDED</v>
      </c>
      <c r="J373">
        <v>377</v>
      </c>
      <c r="M373" s="35" t="s">
        <v>901</v>
      </c>
      <c r="Q373" s="8" t="s">
        <v>901</v>
      </c>
      <c r="R373" s="1" t="str">
        <f t="shared" si="21"/>
        <v>Mutually Excluded</v>
      </c>
      <c r="S373" s="1"/>
      <c r="V373" s="1" t="str">
        <f t="shared" si="23"/>
        <v>Mutually Excluded</v>
      </c>
      <c r="Z373" t="str">
        <f t="shared" si="22"/>
        <v>Exclude</v>
      </c>
    </row>
    <row r="374" spans="1:26" ht="30">
      <c r="A374">
        <v>378</v>
      </c>
      <c r="C374">
        <v>150</v>
      </c>
      <c r="E374" s="1" t="s">
        <v>583</v>
      </c>
      <c r="F374" s="1">
        <v>1</v>
      </c>
      <c r="G374" s="1">
        <v>1</v>
      </c>
      <c r="H374" s="1">
        <v>1</v>
      </c>
      <c r="I374" s="31" t="str">
        <f t="shared" si="20"/>
        <v>EXCLUDED</v>
      </c>
      <c r="J374">
        <v>378</v>
      </c>
      <c r="M374" s="35" t="s">
        <v>901</v>
      </c>
      <c r="Q374" s="8" t="s">
        <v>901</v>
      </c>
      <c r="R374" s="1" t="str">
        <f t="shared" si="21"/>
        <v>Mutually Excluded</v>
      </c>
      <c r="S374" s="1"/>
      <c r="V374" s="1" t="str">
        <f t="shared" si="23"/>
        <v>Mutually Excluded</v>
      </c>
      <c r="Z374" t="str">
        <f t="shared" si="22"/>
        <v>Exclude</v>
      </c>
    </row>
    <row r="375" spans="1:26" ht="30">
      <c r="A375">
        <v>379</v>
      </c>
      <c r="C375">
        <v>150</v>
      </c>
      <c r="E375" s="1" t="s">
        <v>585</v>
      </c>
      <c r="F375" s="1">
        <v>1</v>
      </c>
      <c r="G375" s="1">
        <v>1</v>
      </c>
      <c r="H375" s="1">
        <v>1</v>
      </c>
      <c r="I375" s="31" t="str">
        <f t="shared" si="20"/>
        <v>EXCLUDED</v>
      </c>
      <c r="J375">
        <v>379</v>
      </c>
      <c r="M375" s="35" t="s">
        <v>901</v>
      </c>
      <c r="Q375" s="8" t="s">
        <v>901</v>
      </c>
      <c r="R375" s="1" t="str">
        <f t="shared" si="21"/>
        <v>Mutually Excluded</v>
      </c>
      <c r="S375" s="1"/>
      <c r="V375" s="1" t="str">
        <f t="shared" si="23"/>
        <v>Mutually Excluded</v>
      </c>
      <c r="Z375" t="str">
        <f t="shared" si="22"/>
        <v>Exclude</v>
      </c>
    </row>
    <row r="376" spans="1:26" ht="30">
      <c r="A376">
        <v>380</v>
      </c>
      <c r="C376">
        <v>150</v>
      </c>
      <c r="E376" s="1" t="s">
        <v>586</v>
      </c>
      <c r="F376" s="1">
        <v>1</v>
      </c>
      <c r="G376" s="1">
        <v>1</v>
      </c>
      <c r="H376" s="1">
        <v>1</v>
      </c>
      <c r="I376" s="31" t="str">
        <f t="shared" si="20"/>
        <v>EXCLUDED</v>
      </c>
      <c r="J376">
        <v>380</v>
      </c>
      <c r="M376" s="35" t="s">
        <v>901</v>
      </c>
      <c r="Q376" s="8" t="s">
        <v>901</v>
      </c>
      <c r="R376" s="1" t="str">
        <f t="shared" si="21"/>
        <v>Mutually Excluded</v>
      </c>
      <c r="S376" s="1"/>
      <c r="V376" s="1" t="str">
        <f t="shared" si="23"/>
        <v>Mutually Excluded</v>
      </c>
      <c r="Z376" t="str">
        <f t="shared" si="22"/>
        <v>Exclude</v>
      </c>
    </row>
    <row r="377" spans="1:26" ht="45">
      <c r="A377">
        <v>381</v>
      </c>
      <c r="C377">
        <v>150</v>
      </c>
      <c r="E377" s="1" t="s">
        <v>587</v>
      </c>
      <c r="F377" s="1">
        <v>3</v>
      </c>
      <c r="G377" s="1">
        <v>4</v>
      </c>
      <c r="H377" s="1">
        <v>2</v>
      </c>
      <c r="I377" s="31" t="str">
        <f t="shared" si="20"/>
        <v>EXCLUDED</v>
      </c>
      <c r="J377">
        <v>381</v>
      </c>
      <c r="M377" s="35" t="s">
        <v>901</v>
      </c>
      <c r="Q377" s="8" t="s">
        <v>901</v>
      </c>
      <c r="R377" s="1" t="str">
        <f t="shared" si="21"/>
        <v>Mutually Excluded</v>
      </c>
      <c r="S377" s="1"/>
      <c r="V377" s="1" t="str">
        <f t="shared" si="23"/>
        <v>Mutually Excluded</v>
      </c>
      <c r="Z377" t="str">
        <f t="shared" si="22"/>
        <v>Exclude</v>
      </c>
    </row>
    <row r="378" spans="1:26" ht="30">
      <c r="A378">
        <v>382</v>
      </c>
      <c r="C378" s="6">
        <v>150151</v>
      </c>
      <c r="E378" s="1" t="s">
        <v>589</v>
      </c>
      <c r="F378" s="1">
        <v>3</v>
      </c>
      <c r="G378" s="1">
        <v>3</v>
      </c>
      <c r="H378" s="1">
        <v>4</v>
      </c>
      <c r="I378" s="31" t="str">
        <f t="shared" si="20"/>
        <v>EXCLUDED</v>
      </c>
      <c r="J378">
        <v>382</v>
      </c>
      <c r="M378" s="35" t="s">
        <v>901</v>
      </c>
      <c r="Q378" s="8" t="s">
        <v>1752</v>
      </c>
      <c r="R378" s="1" t="str">
        <f t="shared" si="21"/>
        <v>Hum1: No, Hum2: Yes</v>
      </c>
      <c r="S378" s="1" t="s">
        <v>3012</v>
      </c>
      <c r="T378" t="s">
        <v>23</v>
      </c>
      <c r="U378" t="s">
        <v>23</v>
      </c>
      <c r="V378" s="1" t="str">
        <f t="shared" si="23"/>
        <v>AI: No, Human: Yes</v>
      </c>
      <c r="Z378" t="str">
        <f t="shared" si="22"/>
        <v>Include</v>
      </c>
    </row>
    <row r="379" spans="1:26" ht="30">
      <c r="A379">
        <v>383</v>
      </c>
      <c r="C379">
        <v>151</v>
      </c>
      <c r="E379" s="1" t="s">
        <v>590</v>
      </c>
      <c r="F379" s="1">
        <v>5</v>
      </c>
      <c r="G379" s="1">
        <v>4</v>
      </c>
      <c r="H379" s="1">
        <v>4</v>
      </c>
      <c r="I379" s="31" t="str">
        <f t="shared" si="20"/>
        <v>MAYBE</v>
      </c>
      <c r="J379">
        <v>383</v>
      </c>
      <c r="M379" s="35" t="s">
        <v>1752</v>
      </c>
      <c r="Q379" s="8" t="s">
        <v>1752</v>
      </c>
      <c r="R379" s="1" t="str">
        <f t="shared" si="21"/>
        <v>MUTUALLY INCLUDED</v>
      </c>
      <c r="S379" s="1"/>
      <c r="V379" s="1" t="str">
        <f t="shared" si="23"/>
        <v>MUTUALLY INCLUDED</v>
      </c>
      <c r="Z379" t="str">
        <f t="shared" si="22"/>
        <v>Include</v>
      </c>
    </row>
    <row r="380" spans="1:26" ht="30">
      <c r="A380">
        <v>384</v>
      </c>
      <c r="C380">
        <v>151</v>
      </c>
      <c r="E380" s="1" t="s">
        <v>592</v>
      </c>
      <c r="F380" s="1">
        <v>1</v>
      </c>
      <c r="G380" s="1">
        <v>1</v>
      </c>
      <c r="H380" s="1">
        <v>1</v>
      </c>
      <c r="I380" s="31" t="str">
        <f t="shared" si="20"/>
        <v>EXCLUDED</v>
      </c>
      <c r="J380">
        <v>384</v>
      </c>
      <c r="M380" s="35" t="s">
        <v>901</v>
      </c>
      <c r="Q380" s="8" t="s">
        <v>901</v>
      </c>
      <c r="R380" s="1" t="str">
        <f t="shared" si="21"/>
        <v>Mutually Excluded</v>
      </c>
      <c r="S380" s="1"/>
      <c r="V380" s="1" t="str">
        <f t="shared" si="23"/>
        <v>Mutually Excluded</v>
      </c>
      <c r="Z380" t="str">
        <f t="shared" si="22"/>
        <v>Exclude</v>
      </c>
    </row>
    <row r="381" spans="1:26" ht="45">
      <c r="A381">
        <v>385</v>
      </c>
      <c r="C381">
        <v>152</v>
      </c>
      <c r="E381" s="1" t="s">
        <v>593</v>
      </c>
      <c r="F381" s="1">
        <v>1</v>
      </c>
      <c r="G381" s="1">
        <v>1</v>
      </c>
      <c r="H381" s="1">
        <v>1</v>
      </c>
      <c r="I381" s="31" t="str">
        <f t="shared" si="20"/>
        <v>EXCLUDED</v>
      </c>
      <c r="J381">
        <v>385</v>
      </c>
      <c r="M381" s="35" t="s">
        <v>901</v>
      </c>
      <c r="Q381" s="8" t="s">
        <v>901</v>
      </c>
      <c r="R381" s="1" t="str">
        <f t="shared" si="21"/>
        <v>Mutually Excluded</v>
      </c>
      <c r="S381" s="1"/>
      <c r="V381" s="1" t="str">
        <f t="shared" si="23"/>
        <v>Mutually Excluded</v>
      </c>
      <c r="Z381" t="str">
        <f t="shared" si="22"/>
        <v>Exclude</v>
      </c>
    </row>
    <row r="382" spans="1:26" ht="45">
      <c r="A382">
        <v>386</v>
      </c>
      <c r="C382">
        <v>152</v>
      </c>
      <c r="E382" s="1" t="s">
        <v>594</v>
      </c>
      <c r="F382" s="1">
        <v>1</v>
      </c>
      <c r="G382" s="1">
        <v>1</v>
      </c>
      <c r="H382" s="1">
        <v>1</v>
      </c>
      <c r="I382" s="31" t="str">
        <f t="shared" ref="I382:I442" si="24">IF(COUNTIF(F382:H382,5)=3,"CERTAINLY INCLUDED",IF(COUNTIF(F382:H382,5)&gt;0,"MAYBE","EXCLUDED"))</f>
        <v>EXCLUDED</v>
      </c>
      <c r="J382">
        <v>386</v>
      </c>
      <c r="M382" s="35" t="s">
        <v>901</v>
      </c>
      <c r="Q382" s="8" t="s">
        <v>901</v>
      </c>
      <c r="R382" s="1" t="str">
        <f t="shared" ref="R382:R442" si="25">IF(AND(M382="Excluded", Q382="Excluded"), "Mutually Excluded", IF(AND(OR(M382="CERTAINLY INCLUDED", M382="INCLUDED", M382="MAYBE" ), OR(Q382="INCLUDED", Q382="MAYBE")), "MUTUALLY INCLUDED", IF(AND(M382="MAYBE", Q382="MAYBE"), "Mutually MAYBE", IF(AND(M382="Excluded", OR(Q382="INCLUDED", Q382="MAYBE")), "Hum1: No, Hum2: Yes", IF(AND(Q382="Excluded", OR(M382="INCLUDED", M382="CERTAINLY INCLUDED", M382="MAYBE")), "Hum1: Yes, Hum2: No", "Other Conflict")))))</f>
        <v>Mutually Excluded</v>
      </c>
      <c r="S382" s="1"/>
      <c r="V382" s="1" t="str">
        <f t="shared" si="23"/>
        <v>Mutually Excluded</v>
      </c>
      <c r="Z382" t="str">
        <f t="shared" ref="Z382:Z442" si="26">IF(R382="Mutually Excluded","Exclude",IF(R382= "Mutually Included","Include",U382))</f>
        <v>Exclude</v>
      </c>
    </row>
    <row r="383" spans="1:26" ht="30">
      <c r="A383">
        <v>387</v>
      </c>
      <c r="C383">
        <v>153</v>
      </c>
      <c r="E383" s="1" t="s">
        <v>595</v>
      </c>
      <c r="F383" s="1">
        <v>1</v>
      </c>
      <c r="G383" s="1">
        <v>2</v>
      </c>
      <c r="H383" s="1">
        <v>1</v>
      </c>
      <c r="I383" s="31" t="str">
        <f t="shared" si="24"/>
        <v>EXCLUDED</v>
      </c>
      <c r="J383">
        <v>387</v>
      </c>
      <c r="M383" s="35" t="s">
        <v>901</v>
      </c>
      <c r="Q383" s="8" t="s">
        <v>901</v>
      </c>
      <c r="R383" s="1" t="str">
        <f t="shared" si="25"/>
        <v>Mutually Excluded</v>
      </c>
      <c r="S383" s="1"/>
      <c r="V383" s="1" t="str">
        <f t="shared" si="23"/>
        <v>Mutually Excluded</v>
      </c>
      <c r="Z383" t="str">
        <f t="shared" si="26"/>
        <v>Exclude</v>
      </c>
    </row>
    <row r="384" spans="1:26" ht="30">
      <c r="A384">
        <v>388</v>
      </c>
      <c r="C384">
        <v>153</v>
      </c>
      <c r="E384" s="1" t="s">
        <v>596</v>
      </c>
      <c r="F384" s="1">
        <v>1</v>
      </c>
      <c r="G384" s="1">
        <v>1</v>
      </c>
      <c r="H384" s="1">
        <v>1</v>
      </c>
      <c r="I384" s="31" t="str">
        <f t="shared" si="24"/>
        <v>EXCLUDED</v>
      </c>
      <c r="J384">
        <v>388</v>
      </c>
      <c r="M384" s="35" t="s">
        <v>901</v>
      </c>
      <c r="Q384" s="8" t="s">
        <v>901</v>
      </c>
      <c r="R384" s="1" t="str">
        <f t="shared" si="25"/>
        <v>Mutually Excluded</v>
      </c>
      <c r="S384" s="1"/>
      <c r="V384" s="1" t="str">
        <f t="shared" si="23"/>
        <v>Mutually Excluded</v>
      </c>
      <c r="Z384" t="str">
        <f t="shared" si="26"/>
        <v>Exclude</v>
      </c>
    </row>
    <row r="385" spans="1:26" ht="60">
      <c r="A385">
        <v>389</v>
      </c>
      <c r="C385">
        <v>153</v>
      </c>
      <c r="E385" s="1" t="s">
        <v>597</v>
      </c>
      <c r="F385" s="1">
        <v>1</v>
      </c>
      <c r="G385" s="1">
        <v>1</v>
      </c>
      <c r="H385" s="1">
        <v>1</v>
      </c>
      <c r="I385" s="31" t="str">
        <f t="shared" si="24"/>
        <v>EXCLUDED</v>
      </c>
      <c r="J385">
        <v>389</v>
      </c>
      <c r="M385" s="35" t="s">
        <v>901</v>
      </c>
      <c r="Q385" s="8" t="s">
        <v>901</v>
      </c>
      <c r="R385" s="1" t="str">
        <f t="shared" si="25"/>
        <v>Mutually Excluded</v>
      </c>
      <c r="S385" s="1"/>
      <c r="V385" s="1" t="str">
        <f t="shared" si="23"/>
        <v>Mutually Excluded</v>
      </c>
      <c r="Z385" t="str">
        <f t="shared" si="26"/>
        <v>Exclude</v>
      </c>
    </row>
    <row r="386" spans="1:26" ht="30">
      <c r="A386">
        <v>390</v>
      </c>
      <c r="C386" s="6">
        <v>154155</v>
      </c>
      <c r="E386" s="1" t="s">
        <v>598</v>
      </c>
      <c r="F386" s="1">
        <v>2</v>
      </c>
      <c r="G386" s="1">
        <v>2</v>
      </c>
      <c r="H386" s="1">
        <v>2</v>
      </c>
      <c r="I386" s="31" t="str">
        <f t="shared" si="24"/>
        <v>EXCLUDED</v>
      </c>
      <c r="J386">
        <v>390</v>
      </c>
      <c r="M386" s="35" t="s">
        <v>901</v>
      </c>
      <c r="Q386" s="8" t="s">
        <v>901</v>
      </c>
      <c r="R386" s="1" t="str">
        <f t="shared" si="25"/>
        <v>Mutually Excluded</v>
      </c>
      <c r="S386" s="1"/>
      <c r="V386" s="1" t="str">
        <f t="shared" ref="V386:V449" si="27">IF(AND(I386="Excluded", Q386="Excluded"), "Mutually Excluded", IF(AND(OR(I386="CERTAINLY INCLUDED", I386="INCLUDED", I386="MAYBE" ), OR(Q386="INCLUDED", Q386="MAYBE")), "MUTUALLY INCLUDED", IF(AND(I386="MAYBE", Q386="MAYBE"), "Mutually MAYBE", IF(AND(I386="Excluded", OR(Q386="INCLUDED", Q386="MAYBE")), "AI: No, Human: Yes", IF(AND(Q386="Excluded", OR(I386="INCLUDED", I386="CERTAINLY INCLUDED", I386="MAYBE")), "AI: Yes, Human: No", "Other Conflict")))))</f>
        <v>Mutually Excluded</v>
      </c>
      <c r="Z386" t="str">
        <f t="shared" si="26"/>
        <v>Exclude</v>
      </c>
    </row>
    <row r="387" spans="1:26" ht="30">
      <c r="A387">
        <v>391</v>
      </c>
      <c r="C387" s="6">
        <v>159</v>
      </c>
      <c r="D387" s="1" t="s">
        <v>599</v>
      </c>
      <c r="E387" s="1" t="s">
        <v>599</v>
      </c>
      <c r="F387" s="1">
        <v>2</v>
      </c>
      <c r="G387" s="1">
        <v>1</v>
      </c>
      <c r="H387" s="1">
        <v>2</v>
      </c>
      <c r="I387" s="31" t="str">
        <f t="shared" si="24"/>
        <v>EXCLUDED</v>
      </c>
      <c r="J387">
        <v>391</v>
      </c>
      <c r="M387" s="35" t="s">
        <v>901</v>
      </c>
      <c r="Q387" s="8" t="s">
        <v>901</v>
      </c>
      <c r="R387" s="1" t="str">
        <f t="shared" si="25"/>
        <v>Mutually Excluded</v>
      </c>
      <c r="S387" s="1"/>
      <c r="V387" s="1" t="str">
        <f t="shared" si="27"/>
        <v>Mutually Excluded</v>
      </c>
      <c r="Z387" t="str">
        <f t="shared" si="26"/>
        <v>Exclude</v>
      </c>
    </row>
    <row r="388" spans="1:26" ht="45">
      <c r="A388">
        <v>392</v>
      </c>
      <c r="C388" s="6">
        <v>160</v>
      </c>
      <c r="D388" s="1" t="s">
        <v>601</v>
      </c>
      <c r="E388" s="1" t="s">
        <v>601</v>
      </c>
      <c r="F388" s="1">
        <v>2</v>
      </c>
      <c r="G388" s="1">
        <v>2</v>
      </c>
      <c r="H388" s="1">
        <v>2</v>
      </c>
      <c r="I388" s="31" t="str">
        <f t="shared" si="24"/>
        <v>EXCLUDED</v>
      </c>
      <c r="J388">
        <v>392</v>
      </c>
      <c r="M388" s="35" t="s">
        <v>901</v>
      </c>
      <c r="Q388" s="8" t="s">
        <v>901</v>
      </c>
      <c r="R388" s="1" t="str">
        <f t="shared" si="25"/>
        <v>Mutually Excluded</v>
      </c>
      <c r="S388" s="1"/>
      <c r="V388" s="1" t="str">
        <f t="shared" si="27"/>
        <v>Mutually Excluded</v>
      </c>
      <c r="Z388" t="str">
        <f t="shared" si="26"/>
        <v>Exclude</v>
      </c>
    </row>
    <row r="389" spans="1:26" ht="45">
      <c r="A389">
        <v>393</v>
      </c>
      <c r="C389">
        <v>160</v>
      </c>
      <c r="D389" s="1" t="s">
        <v>602</v>
      </c>
      <c r="E389" s="1" t="s">
        <v>602</v>
      </c>
      <c r="F389" s="1">
        <v>2</v>
      </c>
      <c r="G389" s="1">
        <v>2</v>
      </c>
      <c r="H389" s="1">
        <v>2</v>
      </c>
      <c r="I389" s="31" t="str">
        <f t="shared" si="24"/>
        <v>EXCLUDED</v>
      </c>
      <c r="J389">
        <v>393</v>
      </c>
      <c r="M389" s="34" t="s">
        <v>104</v>
      </c>
      <c r="Q389" s="8" t="s">
        <v>901</v>
      </c>
      <c r="R389" s="1" t="str">
        <f t="shared" si="25"/>
        <v>Hum1: Yes, Hum2: No</v>
      </c>
      <c r="S389" s="1" t="s">
        <v>19</v>
      </c>
      <c r="T389" s="1" t="s">
        <v>19</v>
      </c>
      <c r="U389" s="1" t="s">
        <v>19</v>
      </c>
      <c r="V389" s="1" t="str">
        <f t="shared" si="27"/>
        <v>Mutually Excluded</v>
      </c>
      <c r="Z389" t="str">
        <f t="shared" si="26"/>
        <v>Exclude</v>
      </c>
    </row>
    <row r="390" spans="1:26" ht="60">
      <c r="A390">
        <v>394</v>
      </c>
      <c r="C390" s="6">
        <v>160161</v>
      </c>
      <c r="D390" s="1" t="s">
        <v>605</v>
      </c>
      <c r="E390" s="1" t="s">
        <v>604</v>
      </c>
      <c r="F390" s="1">
        <v>1</v>
      </c>
      <c r="G390" s="1">
        <v>1</v>
      </c>
      <c r="H390" s="1">
        <v>1</v>
      </c>
      <c r="I390" s="31" t="str">
        <f t="shared" si="24"/>
        <v>EXCLUDED</v>
      </c>
      <c r="J390">
        <v>394</v>
      </c>
      <c r="M390" s="35" t="s">
        <v>901</v>
      </c>
      <c r="Q390" s="8" t="s">
        <v>901</v>
      </c>
      <c r="R390" s="1" t="str">
        <f t="shared" si="25"/>
        <v>Mutually Excluded</v>
      </c>
      <c r="S390" s="1"/>
      <c r="V390" s="1" t="str">
        <f t="shared" si="27"/>
        <v>Mutually Excluded</v>
      </c>
      <c r="Z390" t="str">
        <f t="shared" si="26"/>
        <v>Exclude</v>
      </c>
    </row>
    <row r="391" spans="1:26" ht="30">
      <c r="A391">
        <v>396</v>
      </c>
      <c r="C391">
        <v>161</v>
      </c>
      <c r="E391" s="1" t="s">
        <v>607</v>
      </c>
      <c r="F391" s="1">
        <v>3</v>
      </c>
      <c r="G391" s="1">
        <v>2</v>
      </c>
      <c r="H391" s="1">
        <v>3</v>
      </c>
      <c r="I391" s="31" t="str">
        <f t="shared" si="24"/>
        <v>EXCLUDED</v>
      </c>
      <c r="J391">
        <v>396</v>
      </c>
      <c r="M391" s="35" t="s">
        <v>901</v>
      </c>
      <c r="Q391" s="8" t="s">
        <v>901</v>
      </c>
      <c r="R391" s="1" t="str">
        <f t="shared" si="25"/>
        <v>Mutually Excluded</v>
      </c>
      <c r="S391" s="1"/>
      <c r="V391" s="1" t="str">
        <f t="shared" si="27"/>
        <v>Mutually Excluded</v>
      </c>
      <c r="Z391" t="str">
        <f t="shared" si="26"/>
        <v>Exclude</v>
      </c>
    </row>
    <row r="392" spans="1:26" ht="60">
      <c r="A392">
        <v>397</v>
      </c>
      <c r="C392">
        <v>162</v>
      </c>
      <c r="E392" s="1" t="s">
        <v>608</v>
      </c>
      <c r="F392" s="1">
        <v>1</v>
      </c>
      <c r="G392" s="1">
        <v>1</v>
      </c>
      <c r="H392" s="1">
        <v>1</v>
      </c>
      <c r="I392" s="31" t="str">
        <f t="shared" si="24"/>
        <v>EXCLUDED</v>
      </c>
      <c r="J392">
        <v>397</v>
      </c>
      <c r="L392" s="1" t="s">
        <v>609</v>
      </c>
      <c r="M392" s="35" t="s">
        <v>901</v>
      </c>
      <c r="Q392" s="8" t="s">
        <v>901</v>
      </c>
      <c r="R392" s="1" t="str">
        <f t="shared" si="25"/>
        <v>Mutually Excluded</v>
      </c>
      <c r="S392" s="1"/>
      <c r="V392" s="1" t="str">
        <f t="shared" si="27"/>
        <v>Mutually Excluded</v>
      </c>
      <c r="Z392" t="str">
        <f t="shared" si="26"/>
        <v>Exclude</v>
      </c>
    </row>
    <row r="393" spans="1:26" ht="60">
      <c r="A393">
        <v>398</v>
      </c>
      <c r="C393">
        <v>162</v>
      </c>
      <c r="E393" s="1" t="s">
        <v>610</v>
      </c>
      <c r="F393" s="1">
        <v>2</v>
      </c>
      <c r="G393" s="1">
        <v>2</v>
      </c>
      <c r="H393" s="1">
        <v>2</v>
      </c>
      <c r="I393" s="31" t="str">
        <f t="shared" si="24"/>
        <v>EXCLUDED</v>
      </c>
      <c r="J393">
        <v>398</v>
      </c>
      <c r="L393" s="1" t="s">
        <v>609</v>
      </c>
      <c r="M393" s="35" t="s">
        <v>901</v>
      </c>
      <c r="Q393" s="8" t="s">
        <v>901</v>
      </c>
      <c r="R393" s="1" t="str">
        <f t="shared" si="25"/>
        <v>Mutually Excluded</v>
      </c>
      <c r="S393" s="1"/>
      <c r="V393" s="1" t="str">
        <f t="shared" si="27"/>
        <v>Mutually Excluded</v>
      </c>
      <c r="Z393" t="str">
        <f t="shared" si="26"/>
        <v>Exclude</v>
      </c>
    </row>
    <row r="394" spans="1:26" ht="30">
      <c r="A394">
        <v>399</v>
      </c>
      <c r="C394" s="6">
        <v>162163</v>
      </c>
      <c r="E394" s="1" t="s">
        <v>611</v>
      </c>
      <c r="F394" s="1">
        <v>3</v>
      </c>
      <c r="G394" s="1">
        <v>3</v>
      </c>
      <c r="H394" s="1">
        <v>3</v>
      </c>
      <c r="I394" s="31" t="str">
        <f t="shared" si="24"/>
        <v>EXCLUDED</v>
      </c>
      <c r="J394">
        <v>399</v>
      </c>
      <c r="M394" s="35" t="s">
        <v>901</v>
      </c>
      <c r="Q394" s="8" t="s">
        <v>901</v>
      </c>
      <c r="R394" s="1" t="str">
        <f t="shared" si="25"/>
        <v>Mutually Excluded</v>
      </c>
      <c r="S394" s="1"/>
      <c r="V394" s="1" t="str">
        <f t="shared" si="27"/>
        <v>Mutually Excluded</v>
      </c>
      <c r="Z394" t="str">
        <f t="shared" si="26"/>
        <v>Exclude</v>
      </c>
    </row>
    <row r="395" spans="1:26" ht="60">
      <c r="A395">
        <v>400</v>
      </c>
      <c r="C395">
        <v>163</v>
      </c>
      <c r="E395" s="1" t="s">
        <v>613</v>
      </c>
      <c r="F395" s="1">
        <v>2</v>
      </c>
      <c r="G395" s="1">
        <v>2</v>
      </c>
      <c r="H395" s="1">
        <v>2</v>
      </c>
      <c r="I395" s="31" t="str">
        <f t="shared" si="24"/>
        <v>EXCLUDED</v>
      </c>
      <c r="J395">
        <v>400</v>
      </c>
      <c r="M395" s="35" t="s">
        <v>901</v>
      </c>
      <c r="Q395" s="8" t="s">
        <v>901</v>
      </c>
      <c r="R395" s="1" t="str">
        <f t="shared" si="25"/>
        <v>Mutually Excluded</v>
      </c>
      <c r="S395" s="1"/>
      <c r="V395" s="1" t="str">
        <f t="shared" si="27"/>
        <v>Mutually Excluded</v>
      </c>
      <c r="Z395" t="str">
        <f t="shared" si="26"/>
        <v>Exclude</v>
      </c>
    </row>
    <row r="396" spans="1:26" ht="45">
      <c r="A396">
        <v>401</v>
      </c>
      <c r="C396" s="6">
        <v>163164</v>
      </c>
      <c r="E396" s="1" t="s">
        <v>614</v>
      </c>
      <c r="F396" s="1">
        <v>3</v>
      </c>
      <c r="G396" s="1">
        <v>3</v>
      </c>
      <c r="H396" s="1">
        <v>3</v>
      </c>
      <c r="I396" s="31" t="str">
        <f t="shared" si="24"/>
        <v>EXCLUDED</v>
      </c>
      <c r="J396">
        <v>401</v>
      </c>
      <c r="M396" s="35" t="s">
        <v>901</v>
      </c>
      <c r="Q396" s="8" t="s">
        <v>901</v>
      </c>
      <c r="R396" s="1" t="str">
        <f t="shared" si="25"/>
        <v>Mutually Excluded</v>
      </c>
      <c r="S396" s="1"/>
      <c r="V396" s="1" t="str">
        <f t="shared" si="27"/>
        <v>Mutually Excluded</v>
      </c>
      <c r="Z396" t="str">
        <f t="shared" si="26"/>
        <v>Exclude</v>
      </c>
    </row>
    <row r="397" spans="1:26" ht="30">
      <c r="A397">
        <v>402</v>
      </c>
      <c r="C397">
        <v>164</v>
      </c>
      <c r="E397" s="1" t="s">
        <v>615</v>
      </c>
      <c r="F397" s="1">
        <v>4</v>
      </c>
      <c r="G397" s="1">
        <v>4</v>
      </c>
      <c r="H397" s="1">
        <v>4</v>
      </c>
      <c r="I397" s="31" t="str">
        <f t="shared" si="24"/>
        <v>EXCLUDED</v>
      </c>
      <c r="J397">
        <v>402</v>
      </c>
      <c r="M397" s="35" t="s">
        <v>901</v>
      </c>
      <c r="Q397" s="8" t="s">
        <v>901</v>
      </c>
      <c r="R397" s="1" t="str">
        <f t="shared" si="25"/>
        <v>Mutually Excluded</v>
      </c>
      <c r="S397" s="1"/>
      <c r="V397" s="1" t="str">
        <f t="shared" si="27"/>
        <v>Mutually Excluded</v>
      </c>
      <c r="Z397" t="str">
        <f t="shared" si="26"/>
        <v>Exclude</v>
      </c>
    </row>
    <row r="398" spans="1:26" ht="30">
      <c r="A398">
        <v>403</v>
      </c>
      <c r="C398">
        <v>164</v>
      </c>
      <c r="E398" s="1" t="s">
        <v>616</v>
      </c>
      <c r="F398" s="1">
        <v>2</v>
      </c>
      <c r="G398" s="1">
        <v>2</v>
      </c>
      <c r="H398" s="1">
        <v>2</v>
      </c>
      <c r="I398" s="31" t="str">
        <f t="shared" si="24"/>
        <v>EXCLUDED</v>
      </c>
      <c r="J398">
        <v>403</v>
      </c>
      <c r="M398" s="35" t="s">
        <v>901</v>
      </c>
      <c r="Q398" s="8" t="s">
        <v>901</v>
      </c>
      <c r="R398" s="1" t="str">
        <f t="shared" si="25"/>
        <v>Mutually Excluded</v>
      </c>
      <c r="S398" s="1"/>
      <c r="V398" s="1" t="str">
        <f t="shared" si="27"/>
        <v>Mutually Excluded</v>
      </c>
      <c r="Z398" t="str">
        <f t="shared" si="26"/>
        <v>Exclude</v>
      </c>
    </row>
    <row r="399" spans="1:26" ht="45">
      <c r="A399">
        <v>404</v>
      </c>
      <c r="C399">
        <v>165</v>
      </c>
      <c r="E399" s="1" t="s">
        <v>617</v>
      </c>
      <c r="F399" s="1">
        <v>1</v>
      </c>
      <c r="G399" s="1">
        <v>1</v>
      </c>
      <c r="H399" s="1">
        <v>1</v>
      </c>
      <c r="I399" s="31" t="str">
        <f t="shared" si="24"/>
        <v>EXCLUDED</v>
      </c>
      <c r="J399">
        <v>404</v>
      </c>
      <c r="M399" s="35" t="s">
        <v>901</v>
      </c>
      <c r="Q399" s="8" t="s">
        <v>901</v>
      </c>
      <c r="R399" s="1" t="str">
        <f t="shared" si="25"/>
        <v>Mutually Excluded</v>
      </c>
      <c r="S399" s="1"/>
      <c r="V399" s="1" t="str">
        <f t="shared" si="27"/>
        <v>Mutually Excluded</v>
      </c>
      <c r="Z399" t="str">
        <f t="shared" si="26"/>
        <v>Exclude</v>
      </c>
    </row>
    <row r="400" spans="1:26" ht="30">
      <c r="A400">
        <v>405</v>
      </c>
      <c r="C400">
        <v>165</v>
      </c>
      <c r="E400" s="1" t="s">
        <v>618</v>
      </c>
      <c r="F400" s="1">
        <v>5</v>
      </c>
      <c r="G400" s="1">
        <v>5</v>
      </c>
      <c r="H400" s="1">
        <v>4</v>
      </c>
      <c r="I400" s="31" t="str">
        <f t="shared" si="24"/>
        <v>MAYBE</v>
      </c>
      <c r="J400">
        <v>405</v>
      </c>
      <c r="M400" s="35" t="s">
        <v>1752</v>
      </c>
      <c r="Q400" s="8" t="s">
        <v>1752</v>
      </c>
      <c r="R400" s="1" t="str">
        <f t="shared" si="25"/>
        <v>MUTUALLY INCLUDED</v>
      </c>
      <c r="S400" s="1"/>
      <c r="V400" s="1" t="str">
        <f t="shared" si="27"/>
        <v>MUTUALLY INCLUDED</v>
      </c>
      <c r="Z400" t="str">
        <f t="shared" si="26"/>
        <v>Include</v>
      </c>
    </row>
    <row r="401" spans="1:26" ht="30">
      <c r="A401">
        <v>406</v>
      </c>
      <c r="C401">
        <v>165</v>
      </c>
      <c r="E401" s="1" t="s">
        <v>619</v>
      </c>
      <c r="F401" s="1">
        <v>3</v>
      </c>
      <c r="G401" s="1">
        <v>3</v>
      </c>
      <c r="H401" s="1">
        <v>3</v>
      </c>
      <c r="I401" s="31" t="str">
        <f t="shared" si="24"/>
        <v>EXCLUDED</v>
      </c>
      <c r="J401">
        <v>406</v>
      </c>
      <c r="M401" s="35" t="s">
        <v>901</v>
      </c>
      <c r="Q401" s="8" t="s">
        <v>901</v>
      </c>
      <c r="R401" s="1" t="str">
        <f t="shared" si="25"/>
        <v>Mutually Excluded</v>
      </c>
      <c r="S401" s="1"/>
      <c r="V401" s="1" t="str">
        <f t="shared" si="27"/>
        <v>Mutually Excluded</v>
      </c>
      <c r="Z401" t="str">
        <f t="shared" si="26"/>
        <v>Exclude</v>
      </c>
    </row>
    <row r="402" spans="1:26" ht="45">
      <c r="A402">
        <v>407</v>
      </c>
      <c r="C402" s="6">
        <v>165166</v>
      </c>
      <c r="E402" s="1" t="s">
        <v>621</v>
      </c>
      <c r="F402" s="1">
        <v>1</v>
      </c>
      <c r="G402" s="1">
        <v>1</v>
      </c>
      <c r="H402" s="1">
        <v>2</v>
      </c>
      <c r="I402" s="31" t="str">
        <f t="shared" si="24"/>
        <v>EXCLUDED</v>
      </c>
      <c r="J402">
        <v>407</v>
      </c>
      <c r="M402" s="35" t="s">
        <v>901</v>
      </c>
      <c r="Q402" s="8" t="s">
        <v>901</v>
      </c>
      <c r="R402" s="1" t="str">
        <f t="shared" si="25"/>
        <v>Mutually Excluded</v>
      </c>
      <c r="S402" s="1"/>
      <c r="V402" s="1" t="str">
        <f t="shared" si="27"/>
        <v>Mutually Excluded</v>
      </c>
      <c r="Z402" t="str">
        <f t="shared" si="26"/>
        <v>Exclude</v>
      </c>
    </row>
    <row r="403" spans="1:26" ht="30">
      <c r="A403">
        <v>408</v>
      </c>
      <c r="C403">
        <v>166</v>
      </c>
      <c r="E403" s="1" t="s">
        <v>622</v>
      </c>
      <c r="F403" s="1">
        <v>3</v>
      </c>
      <c r="G403" s="1">
        <v>2</v>
      </c>
      <c r="H403" s="1">
        <v>2</v>
      </c>
      <c r="I403" s="31" t="str">
        <f t="shared" si="24"/>
        <v>EXCLUDED</v>
      </c>
      <c r="J403">
        <v>408</v>
      </c>
      <c r="M403" s="35" t="s">
        <v>104</v>
      </c>
      <c r="Q403" s="8" t="s">
        <v>901</v>
      </c>
      <c r="R403" s="1" t="str">
        <f t="shared" si="25"/>
        <v>Hum1: Yes, Hum2: No</v>
      </c>
      <c r="S403" s="1" t="s">
        <v>23</v>
      </c>
      <c r="T403" s="1" t="s">
        <v>23</v>
      </c>
      <c r="U403" t="s">
        <v>23</v>
      </c>
      <c r="V403" s="1" t="str">
        <f t="shared" si="27"/>
        <v>Mutually Excluded</v>
      </c>
      <c r="Z403" t="str">
        <f t="shared" si="26"/>
        <v>Include</v>
      </c>
    </row>
    <row r="404" spans="1:26" ht="45">
      <c r="A404">
        <v>409</v>
      </c>
      <c r="C404" s="6">
        <v>166167</v>
      </c>
      <c r="E404" s="1" t="s">
        <v>624</v>
      </c>
      <c r="F404" s="1">
        <v>1</v>
      </c>
      <c r="G404" s="1">
        <v>1</v>
      </c>
      <c r="H404" s="1">
        <v>1</v>
      </c>
      <c r="I404" s="31" t="str">
        <f t="shared" si="24"/>
        <v>EXCLUDED</v>
      </c>
      <c r="J404">
        <v>409</v>
      </c>
      <c r="M404" s="35" t="s">
        <v>901</v>
      </c>
      <c r="Q404" s="8" t="s">
        <v>901</v>
      </c>
      <c r="R404" s="1" t="str">
        <f t="shared" si="25"/>
        <v>Mutually Excluded</v>
      </c>
      <c r="S404" s="1"/>
      <c r="V404" s="1" t="str">
        <f t="shared" si="27"/>
        <v>Mutually Excluded</v>
      </c>
      <c r="Z404" t="str">
        <f t="shared" si="26"/>
        <v>Exclude</v>
      </c>
    </row>
    <row r="405" spans="1:26" ht="30">
      <c r="A405">
        <v>410</v>
      </c>
      <c r="C405" s="6">
        <v>167168</v>
      </c>
      <c r="E405" s="1" t="s">
        <v>625</v>
      </c>
      <c r="F405" s="1">
        <v>3</v>
      </c>
      <c r="G405" s="1">
        <v>3</v>
      </c>
      <c r="H405" s="1">
        <v>2</v>
      </c>
      <c r="I405" s="31" t="str">
        <f t="shared" si="24"/>
        <v>EXCLUDED</v>
      </c>
      <c r="J405">
        <v>410</v>
      </c>
      <c r="M405" s="35" t="s">
        <v>901</v>
      </c>
      <c r="Q405" s="8" t="s">
        <v>901</v>
      </c>
      <c r="R405" s="1" t="str">
        <f t="shared" si="25"/>
        <v>Mutually Excluded</v>
      </c>
      <c r="S405" s="1"/>
      <c r="V405" s="1" t="str">
        <f t="shared" si="27"/>
        <v>Mutually Excluded</v>
      </c>
      <c r="Z405" t="str">
        <f t="shared" si="26"/>
        <v>Exclude</v>
      </c>
    </row>
    <row r="406" spans="1:26" ht="45">
      <c r="A406">
        <v>411</v>
      </c>
      <c r="C406">
        <v>168</v>
      </c>
      <c r="E406" s="1" t="s">
        <v>626</v>
      </c>
      <c r="F406" s="1">
        <v>2</v>
      </c>
      <c r="G406" s="1">
        <v>2</v>
      </c>
      <c r="H406" s="1">
        <v>2</v>
      </c>
      <c r="I406" s="31" t="str">
        <f t="shared" si="24"/>
        <v>EXCLUDED</v>
      </c>
      <c r="J406">
        <v>411</v>
      </c>
      <c r="M406" s="35" t="s">
        <v>901</v>
      </c>
      <c r="Q406" s="8" t="s">
        <v>901</v>
      </c>
      <c r="R406" s="1" t="str">
        <f t="shared" si="25"/>
        <v>Mutually Excluded</v>
      </c>
      <c r="S406" s="1"/>
      <c r="V406" s="1" t="str">
        <f t="shared" si="27"/>
        <v>Mutually Excluded</v>
      </c>
      <c r="Z406" t="str">
        <f t="shared" si="26"/>
        <v>Exclude</v>
      </c>
    </row>
    <row r="407" spans="1:26" ht="45">
      <c r="A407">
        <v>412</v>
      </c>
      <c r="C407" s="6">
        <v>168169</v>
      </c>
      <c r="E407" s="1" t="s">
        <v>627</v>
      </c>
      <c r="F407" s="1">
        <v>1</v>
      </c>
      <c r="G407" s="1">
        <v>1</v>
      </c>
      <c r="H407" s="1">
        <v>1</v>
      </c>
      <c r="I407" s="31" t="str">
        <f t="shared" si="24"/>
        <v>EXCLUDED</v>
      </c>
      <c r="J407">
        <v>412</v>
      </c>
      <c r="M407" s="35" t="s">
        <v>901</v>
      </c>
      <c r="Q407" s="8" t="s">
        <v>901</v>
      </c>
      <c r="R407" s="1" t="str">
        <f t="shared" si="25"/>
        <v>Mutually Excluded</v>
      </c>
      <c r="S407" s="1"/>
      <c r="V407" s="1" t="str">
        <f t="shared" si="27"/>
        <v>Mutually Excluded</v>
      </c>
      <c r="Z407" t="str">
        <f t="shared" si="26"/>
        <v>Exclude</v>
      </c>
    </row>
    <row r="408" spans="1:26" ht="60">
      <c r="A408">
        <v>413</v>
      </c>
      <c r="C408" s="6">
        <v>169170</v>
      </c>
      <c r="E408" s="1" t="s">
        <v>628</v>
      </c>
      <c r="F408" s="1">
        <v>4</v>
      </c>
      <c r="G408" s="1">
        <v>4</v>
      </c>
      <c r="H408" s="1">
        <v>5</v>
      </c>
      <c r="I408" s="31" t="str">
        <f t="shared" si="24"/>
        <v>MAYBE</v>
      </c>
      <c r="J408">
        <v>413</v>
      </c>
      <c r="M408" s="35" t="s">
        <v>901</v>
      </c>
      <c r="Q408" s="8" t="s">
        <v>1752</v>
      </c>
      <c r="R408" s="1" t="str">
        <f t="shared" si="25"/>
        <v>Hum1: No, Hum2: Yes</v>
      </c>
      <c r="S408" s="1" t="s">
        <v>19</v>
      </c>
      <c r="T408" t="s">
        <v>19</v>
      </c>
      <c r="U408" t="s">
        <v>19</v>
      </c>
      <c r="V408" s="1" t="str">
        <f t="shared" si="27"/>
        <v>MUTUALLY INCLUDED</v>
      </c>
      <c r="Z408" t="str">
        <f t="shared" si="26"/>
        <v>Exclude</v>
      </c>
    </row>
    <row r="409" spans="1:26" ht="45">
      <c r="A409">
        <v>414</v>
      </c>
      <c r="C409">
        <v>170</v>
      </c>
      <c r="E409" s="1" t="s">
        <v>629</v>
      </c>
      <c r="F409" s="1">
        <v>2</v>
      </c>
      <c r="G409" s="1">
        <v>2</v>
      </c>
      <c r="H409" s="1">
        <v>2</v>
      </c>
      <c r="I409" s="31" t="str">
        <f t="shared" si="24"/>
        <v>EXCLUDED</v>
      </c>
      <c r="J409">
        <v>414</v>
      </c>
      <c r="M409" s="35" t="s">
        <v>901</v>
      </c>
      <c r="Q409" s="8" t="s">
        <v>901</v>
      </c>
      <c r="R409" s="1" t="str">
        <f t="shared" si="25"/>
        <v>Mutually Excluded</v>
      </c>
      <c r="S409" s="1"/>
      <c r="V409" s="1" t="str">
        <f t="shared" si="27"/>
        <v>Mutually Excluded</v>
      </c>
      <c r="Z409" t="str">
        <f t="shared" si="26"/>
        <v>Exclude</v>
      </c>
    </row>
    <row r="410" spans="1:26" ht="30">
      <c r="A410">
        <v>415</v>
      </c>
      <c r="C410">
        <v>170</v>
      </c>
      <c r="E410" s="1" t="s">
        <v>630</v>
      </c>
      <c r="F410" s="1">
        <v>2</v>
      </c>
      <c r="G410" s="1">
        <v>2</v>
      </c>
      <c r="H410" s="1">
        <v>2</v>
      </c>
      <c r="I410" s="31" t="str">
        <f t="shared" si="24"/>
        <v>EXCLUDED</v>
      </c>
      <c r="J410">
        <v>415</v>
      </c>
      <c r="M410" s="35" t="s">
        <v>901</v>
      </c>
      <c r="Q410" s="8" t="s">
        <v>901</v>
      </c>
      <c r="R410" s="1" t="str">
        <f t="shared" si="25"/>
        <v>Mutually Excluded</v>
      </c>
      <c r="S410" s="1"/>
      <c r="V410" s="1" t="str">
        <f t="shared" si="27"/>
        <v>Mutually Excluded</v>
      </c>
      <c r="Z410" t="str">
        <f t="shared" si="26"/>
        <v>Exclude</v>
      </c>
    </row>
    <row r="411" spans="1:26" ht="75">
      <c r="A411">
        <v>416</v>
      </c>
      <c r="C411">
        <v>171</v>
      </c>
      <c r="E411" s="1" t="s">
        <v>631</v>
      </c>
      <c r="F411" s="1">
        <v>5</v>
      </c>
      <c r="G411" s="1">
        <v>5</v>
      </c>
      <c r="H411" s="1">
        <v>5</v>
      </c>
      <c r="I411" s="31" t="str">
        <f t="shared" si="24"/>
        <v>CERTAINLY INCLUDED</v>
      </c>
      <c r="J411">
        <v>416</v>
      </c>
      <c r="L411" s="1" t="s">
        <v>633</v>
      </c>
      <c r="M411" s="34" t="s">
        <v>104</v>
      </c>
      <c r="Q411" s="8" t="s">
        <v>901</v>
      </c>
      <c r="R411" s="1" t="str">
        <f t="shared" si="25"/>
        <v>Hum1: Yes, Hum2: No</v>
      </c>
      <c r="S411" s="1" t="s">
        <v>19</v>
      </c>
      <c r="T411" t="s">
        <v>19</v>
      </c>
      <c r="U411" t="s">
        <v>19</v>
      </c>
      <c r="V411" s="1" t="str">
        <f t="shared" si="27"/>
        <v>AI: Yes, Human: No</v>
      </c>
      <c r="Z411" t="str">
        <f t="shared" si="26"/>
        <v>Exclude</v>
      </c>
    </row>
    <row r="412" spans="1:26" ht="30">
      <c r="A412">
        <v>417</v>
      </c>
      <c r="C412">
        <v>171</v>
      </c>
      <c r="E412" s="1" t="s">
        <v>634</v>
      </c>
      <c r="F412" s="1">
        <v>1</v>
      </c>
      <c r="G412" s="1">
        <v>1</v>
      </c>
      <c r="H412" s="1">
        <v>1</v>
      </c>
      <c r="I412" s="31" t="str">
        <f t="shared" si="24"/>
        <v>EXCLUDED</v>
      </c>
      <c r="J412">
        <v>417</v>
      </c>
      <c r="M412" s="35" t="s">
        <v>901</v>
      </c>
      <c r="Q412" s="8" t="s">
        <v>901</v>
      </c>
      <c r="R412" s="1" t="str">
        <f t="shared" si="25"/>
        <v>Mutually Excluded</v>
      </c>
      <c r="S412" s="1"/>
      <c r="V412" s="1" t="str">
        <f t="shared" si="27"/>
        <v>Mutually Excluded</v>
      </c>
      <c r="Z412" t="str">
        <f t="shared" si="26"/>
        <v>Exclude</v>
      </c>
    </row>
    <row r="413" spans="1:26" ht="30">
      <c r="A413">
        <v>418</v>
      </c>
      <c r="C413">
        <v>172</v>
      </c>
      <c r="E413" s="1" t="s">
        <v>635</v>
      </c>
      <c r="F413" s="1">
        <v>1</v>
      </c>
      <c r="G413" s="1">
        <v>1</v>
      </c>
      <c r="H413" s="1">
        <v>1</v>
      </c>
      <c r="I413" s="31" t="str">
        <f t="shared" si="24"/>
        <v>EXCLUDED</v>
      </c>
      <c r="J413">
        <v>418</v>
      </c>
      <c r="M413" s="35" t="s">
        <v>901</v>
      </c>
      <c r="Q413" s="8" t="s">
        <v>901</v>
      </c>
      <c r="R413" s="1" t="str">
        <f t="shared" si="25"/>
        <v>Mutually Excluded</v>
      </c>
      <c r="S413" s="1"/>
      <c r="V413" s="1" t="str">
        <f t="shared" si="27"/>
        <v>Mutually Excluded</v>
      </c>
      <c r="Z413" t="str">
        <f t="shared" si="26"/>
        <v>Exclude</v>
      </c>
    </row>
    <row r="414" spans="1:26" ht="30">
      <c r="A414">
        <v>419</v>
      </c>
      <c r="C414" s="6">
        <v>172173</v>
      </c>
      <c r="E414" s="1" t="s">
        <v>636</v>
      </c>
      <c r="F414" s="1">
        <v>2</v>
      </c>
      <c r="G414" s="1">
        <v>2</v>
      </c>
      <c r="H414" s="1">
        <v>2</v>
      </c>
      <c r="I414" s="31" t="str">
        <f t="shared" si="24"/>
        <v>EXCLUDED</v>
      </c>
      <c r="J414">
        <v>419</v>
      </c>
      <c r="M414" s="35" t="s">
        <v>901</v>
      </c>
      <c r="Q414" s="8" t="s">
        <v>901</v>
      </c>
      <c r="R414" s="1" t="str">
        <f t="shared" si="25"/>
        <v>Mutually Excluded</v>
      </c>
      <c r="S414" s="1"/>
      <c r="V414" s="1" t="str">
        <f t="shared" si="27"/>
        <v>Mutually Excluded</v>
      </c>
      <c r="Z414" t="str">
        <f t="shared" si="26"/>
        <v>Exclude</v>
      </c>
    </row>
    <row r="415" spans="1:26" ht="60">
      <c r="A415">
        <v>421</v>
      </c>
      <c r="C415" s="6">
        <v>173174</v>
      </c>
      <c r="E415" s="1" t="s">
        <v>639</v>
      </c>
      <c r="F415" s="1">
        <v>2</v>
      </c>
      <c r="G415" s="1">
        <v>2</v>
      </c>
      <c r="H415" s="1">
        <v>2</v>
      </c>
      <c r="I415" s="31" t="str">
        <f t="shared" si="24"/>
        <v>EXCLUDED</v>
      </c>
      <c r="J415">
        <v>421</v>
      </c>
      <c r="M415" s="35" t="s">
        <v>901</v>
      </c>
      <c r="Q415" s="8" t="s">
        <v>901</v>
      </c>
      <c r="R415" s="1" t="str">
        <f t="shared" si="25"/>
        <v>Mutually Excluded</v>
      </c>
      <c r="S415" s="1"/>
      <c r="V415" s="1" t="str">
        <f t="shared" si="27"/>
        <v>Mutually Excluded</v>
      </c>
      <c r="Z415" t="str">
        <f t="shared" si="26"/>
        <v>Exclude</v>
      </c>
    </row>
    <row r="416" spans="1:26" ht="45">
      <c r="A416">
        <v>422</v>
      </c>
      <c r="C416">
        <v>174</v>
      </c>
      <c r="E416" s="1" t="s">
        <v>640</v>
      </c>
      <c r="F416" s="1">
        <v>3</v>
      </c>
      <c r="G416" s="1">
        <v>4</v>
      </c>
      <c r="H416" s="1">
        <v>3</v>
      </c>
      <c r="I416" s="31" t="str">
        <f t="shared" si="24"/>
        <v>EXCLUDED</v>
      </c>
      <c r="J416">
        <v>422</v>
      </c>
      <c r="M416" s="35" t="s">
        <v>901</v>
      </c>
      <c r="Q416" s="8" t="s">
        <v>901</v>
      </c>
      <c r="R416" s="1" t="str">
        <f t="shared" si="25"/>
        <v>Mutually Excluded</v>
      </c>
      <c r="S416" s="1"/>
      <c r="V416" s="1" t="str">
        <f t="shared" si="27"/>
        <v>Mutually Excluded</v>
      </c>
      <c r="Z416" t="str">
        <f t="shared" si="26"/>
        <v>Exclude</v>
      </c>
    </row>
    <row r="417" spans="1:26" ht="30">
      <c r="A417">
        <v>423</v>
      </c>
      <c r="C417" s="6">
        <v>174175</v>
      </c>
      <c r="E417" s="1" t="s">
        <v>641</v>
      </c>
      <c r="F417" s="1">
        <v>1</v>
      </c>
      <c r="G417" s="1">
        <v>1</v>
      </c>
      <c r="H417" s="1">
        <v>1</v>
      </c>
      <c r="I417" s="31" t="str">
        <f t="shared" si="24"/>
        <v>EXCLUDED</v>
      </c>
      <c r="J417">
        <v>423</v>
      </c>
      <c r="M417" s="35" t="s">
        <v>901</v>
      </c>
      <c r="Q417" s="8" t="s">
        <v>901</v>
      </c>
      <c r="R417" s="1" t="str">
        <f t="shared" si="25"/>
        <v>Mutually Excluded</v>
      </c>
      <c r="S417" s="1"/>
      <c r="V417" s="1" t="str">
        <f t="shared" si="27"/>
        <v>Mutually Excluded</v>
      </c>
      <c r="Z417" t="str">
        <f t="shared" si="26"/>
        <v>Exclude</v>
      </c>
    </row>
    <row r="418" spans="1:26" ht="45">
      <c r="A418">
        <v>424</v>
      </c>
      <c r="C418">
        <v>175</v>
      </c>
      <c r="E418" s="1" t="s">
        <v>642</v>
      </c>
      <c r="F418" s="1">
        <v>3</v>
      </c>
      <c r="G418" s="1">
        <v>2</v>
      </c>
      <c r="H418" s="1">
        <v>2</v>
      </c>
      <c r="I418" s="31" t="str">
        <f t="shared" si="24"/>
        <v>EXCLUDED</v>
      </c>
      <c r="J418">
        <v>424</v>
      </c>
      <c r="M418" s="35" t="s">
        <v>901</v>
      </c>
      <c r="Q418" s="8" t="s">
        <v>901</v>
      </c>
      <c r="R418" s="1" t="str">
        <f t="shared" si="25"/>
        <v>Mutually Excluded</v>
      </c>
      <c r="S418" s="1"/>
      <c r="V418" s="1" t="str">
        <f t="shared" si="27"/>
        <v>Mutually Excluded</v>
      </c>
      <c r="Z418" t="str">
        <f t="shared" si="26"/>
        <v>Exclude</v>
      </c>
    </row>
    <row r="419" spans="1:26" ht="30">
      <c r="A419">
        <v>425</v>
      </c>
      <c r="C419" s="6">
        <v>175176</v>
      </c>
      <c r="E419" s="1" t="s">
        <v>643</v>
      </c>
      <c r="F419" s="1">
        <v>1</v>
      </c>
      <c r="G419" s="1">
        <v>2</v>
      </c>
      <c r="H419" s="1">
        <v>2</v>
      </c>
      <c r="I419" s="31" t="str">
        <f t="shared" si="24"/>
        <v>EXCLUDED</v>
      </c>
      <c r="J419">
        <v>425</v>
      </c>
      <c r="M419" s="35" t="s">
        <v>901</v>
      </c>
      <c r="Q419" s="8" t="s">
        <v>901</v>
      </c>
      <c r="R419" s="1" t="str">
        <f t="shared" si="25"/>
        <v>Mutually Excluded</v>
      </c>
      <c r="S419" s="1"/>
      <c r="V419" s="1" t="str">
        <f t="shared" si="27"/>
        <v>Mutually Excluded</v>
      </c>
      <c r="Z419" t="str">
        <f t="shared" si="26"/>
        <v>Exclude</v>
      </c>
    </row>
    <row r="420" spans="1:26" ht="45">
      <c r="A420">
        <v>427</v>
      </c>
      <c r="C420" s="6">
        <v>176177</v>
      </c>
      <c r="E420" s="1" t="s">
        <v>645</v>
      </c>
      <c r="F420" s="1">
        <v>2</v>
      </c>
      <c r="G420" s="1">
        <v>2</v>
      </c>
      <c r="H420" s="1">
        <v>2</v>
      </c>
      <c r="I420" s="31" t="str">
        <f t="shared" si="24"/>
        <v>EXCLUDED</v>
      </c>
      <c r="J420">
        <v>427</v>
      </c>
      <c r="M420" s="35" t="s">
        <v>901</v>
      </c>
      <c r="Q420" s="8" t="s">
        <v>901</v>
      </c>
      <c r="R420" s="1" t="str">
        <f t="shared" si="25"/>
        <v>Mutually Excluded</v>
      </c>
      <c r="S420" s="1"/>
      <c r="V420" s="1" t="str">
        <f t="shared" si="27"/>
        <v>Mutually Excluded</v>
      </c>
      <c r="Z420" t="str">
        <f t="shared" si="26"/>
        <v>Exclude</v>
      </c>
    </row>
    <row r="421" spans="1:26" ht="75">
      <c r="A421">
        <v>428</v>
      </c>
      <c r="C421">
        <v>177</v>
      </c>
      <c r="E421" s="1" t="s">
        <v>647</v>
      </c>
      <c r="F421" s="1">
        <v>3</v>
      </c>
      <c r="G421" s="1">
        <v>4</v>
      </c>
      <c r="H421" s="1">
        <v>4</v>
      </c>
      <c r="I421" s="31" t="str">
        <f t="shared" si="24"/>
        <v>EXCLUDED</v>
      </c>
      <c r="J421">
        <v>428</v>
      </c>
      <c r="M421" s="35" t="s">
        <v>901</v>
      </c>
      <c r="Q421" s="8" t="s">
        <v>901</v>
      </c>
      <c r="R421" s="1" t="str">
        <f t="shared" si="25"/>
        <v>Mutually Excluded</v>
      </c>
      <c r="S421" s="1"/>
      <c r="V421" s="1" t="str">
        <f t="shared" si="27"/>
        <v>Mutually Excluded</v>
      </c>
      <c r="Z421" t="str">
        <f t="shared" si="26"/>
        <v>Exclude</v>
      </c>
    </row>
    <row r="422" spans="1:26" ht="30">
      <c r="A422">
        <v>429</v>
      </c>
      <c r="C422" s="6">
        <v>177178</v>
      </c>
      <c r="E422" s="1" t="s">
        <v>649</v>
      </c>
      <c r="F422" s="1">
        <v>1</v>
      </c>
      <c r="G422" s="1">
        <v>1</v>
      </c>
      <c r="H422" s="1">
        <v>1</v>
      </c>
      <c r="I422" s="31" t="str">
        <f t="shared" si="24"/>
        <v>EXCLUDED</v>
      </c>
      <c r="J422">
        <v>429</v>
      </c>
      <c r="M422" s="35" t="s">
        <v>901</v>
      </c>
      <c r="Q422" s="8" t="s">
        <v>901</v>
      </c>
      <c r="R422" s="1" t="str">
        <f t="shared" si="25"/>
        <v>Mutually Excluded</v>
      </c>
      <c r="S422" s="1"/>
      <c r="V422" s="1" t="str">
        <f t="shared" si="27"/>
        <v>Mutually Excluded</v>
      </c>
      <c r="Z422" t="str">
        <f t="shared" si="26"/>
        <v>Exclude</v>
      </c>
    </row>
    <row r="423" spans="1:26" ht="60">
      <c r="A423">
        <v>430</v>
      </c>
      <c r="C423">
        <v>178</v>
      </c>
      <c r="E423" s="1" t="s">
        <v>650</v>
      </c>
      <c r="F423" s="1">
        <v>2</v>
      </c>
      <c r="G423" s="1">
        <v>2</v>
      </c>
      <c r="H423" s="1">
        <v>3</v>
      </c>
      <c r="I423" s="31" t="str">
        <f t="shared" si="24"/>
        <v>EXCLUDED</v>
      </c>
      <c r="J423">
        <v>430</v>
      </c>
      <c r="M423" s="35" t="s">
        <v>901</v>
      </c>
      <c r="Q423" s="8" t="s">
        <v>901</v>
      </c>
      <c r="R423" s="1" t="str">
        <f t="shared" si="25"/>
        <v>Mutually Excluded</v>
      </c>
      <c r="S423" s="1"/>
      <c r="V423" s="1" t="str">
        <f t="shared" si="27"/>
        <v>Mutually Excluded</v>
      </c>
      <c r="Z423" t="str">
        <f t="shared" si="26"/>
        <v>Exclude</v>
      </c>
    </row>
    <row r="424" spans="1:26" ht="45">
      <c r="A424">
        <v>431</v>
      </c>
      <c r="C424" s="6">
        <v>178179</v>
      </c>
      <c r="E424" s="1" t="s">
        <v>651</v>
      </c>
      <c r="F424" s="1">
        <v>2</v>
      </c>
      <c r="G424" s="1">
        <v>2</v>
      </c>
      <c r="H424" s="1">
        <v>2</v>
      </c>
      <c r="I424" s="31" t="str">
        <f t="shared" si="24"/>
        <v>EXCLUDED</v>
      </c>
      <c r="J424">
        <v>431</v>
      </c>
      <c r="M424" s="35" t="s">
        <v>901</v>
      </c>
      <c r="Q424" s="8" t="s">
        <v>901</v>
      </c>
      <c r="R424" s="1" t="str">
        <f t="shared" si="25"/>
        <v>Mutually Excluded</v>
      </c>
      <c r="S424" s="1"/>
      <c r="V424" s="1" t="str">
        <f t="shared" si="27"/>
        <v>Mutually Excluded</v>
      </c>
      <c r="Z424" t="str">
        <f t="shared" si="26"/>
        <v>Exclude</v>
      </c>
    </row>
    <row r="425" spans="1:26" ht="45">
      <c r="A425">
        <v>432</v>
      </c>
      <c r="C425">
        <v>179</v>
      </c>
      <c r="E425" s="1" t="s">
        <v>652</v>
      </c>
      <c r="F425" s="1">
        <v>4</v>
      </c>
      <c r="G425" s="1">
        <v>3</v>
      </c>
      <c r="H425" s="1">
        <v>4</v>
      </c>
      <c r="I425" s="31" t="str">
        <f t="shared" si="24"/>
        <v>EXCLUDED</v>
      </c>
      <c r="J425">
        <v>432</v>
      </c>
      <c r="M425" s="35" t="s">
        <v>901</v>
      </c>
      <c r="Q425" s="8" t="s">
        <v>901</v>
      </c>
      <c r="R425" s="1" t="str">
        <f t="shared" si="25"/>
        <v>Mutually Excluded</v>
      </c>
      <c r="S425" s="1"/>
      <c r="V425" s="1" t="str">
        <f t="shared" si="27"/>
        <v>Mutually Excluded</v>
      </c>
      <c r="Z425" t="str">
        <f t="shared" si="26"/>
        <v>Exclude</v>
      </c>
    </row>
    <row r="426" spans="1:26" ht="30">
      <c r="A426">
        <v>433</v>
      </c>
      <c r="C426">
        <v>180</v>
      </c>
      <c r="E426" s="1" t="s">
        <v>654</v>
      </c>
      <c r="F426" s="1">
        <v>3</v>
      </c>
      <c r="G426" s="1">
        <v>2</v>
      </c>
      <c r="H426" s="1">
        <v>3</v>
      </c>
      <c r="I426" s="31" t="str">
        <f t="shared" si="24"/>
        <v>EXCLUDED</v>
      </c>
      <c r="J426">
        <v>433</v>
      </c>
      <c r="M426" s="35" t="s">
        <v>901</v>
      </c>
      <c r="Q426" s="8" t="s">
        <v>901</v>
      </c>
      <c r="R426" s="1" t="str">
        <f t="shared" si="25"/>
        <v>Mutually Excluded</v>
      </c>
      <c r="S426" s="1"/>
      <c r="V426" s="1" t="str">
        <f t="shared" si="27"/>
        <v>Mutually Excluded</v>
      </c>
      <c r="Z426" t="str">
        <f t="shared" si="26"/>
        <v>Exclude</v>
      </c>
    </row>
    <row r="427" spans="1:26" ht="30">
      <c r="A427">
        <v>434</v>
      </c>
      <c r="C427">
        <v>180</v>
      </c>
      <c r="E427" s="1" t="s">
        <v>655</v>
      </c>
      <c r="F427" s="1">
        <v>1</v>
      </c>
      <c r="G427" s="1">
        <v>1</v>
      </c>
      <c r="H427" s="1">
        <v>1</v>
      </c>
      <c r="I427" s="31" t="str">
        <f t="shared" si="24"/>
        <v>EXCLUDED</v>
      </c>
      <c r="J427">
        <v>434</v>
      </c>
      <c r="M427" s="35" t="s">
        <v>901</v>
      </c>
      <c r="Q427" s="8" t="s">
        <v>901</v>
      </c>
      <c r="R427" s="1" t="str">
        <f t="shared" si="25"/>
        <v>Mutually Excluded</v>
      </c>
      <c r="S427" s="1"/>
      <c r="V427" s="1" t="str">
        <f t="shared" si="27"/>
        <v>Mutually Excluded</v>
      </c>
      <c r="Z427" t="str">
        <f t="shared" si="26"/>
        <v>Exclude</v>
      </c>
    </row>
    <row r="428" spans="1:26" ht="30">
      <c r="A428">
        <v>435</v>
      </c>
      <c r="C428">
        <v>180</v>
      </c>
      <c r="E428" s="1" t="s">
        <v>656</v>
      </c>
      <c r="F428" s="1">
        <v>4</v>
      </c>
      <c r="G428" s="1">
        <v>3</v>
      </c>
      <c r="H428" s="1">
        <v>3</v>
      </c>
      <c r="I428" s="31" t="str">
        <f t="shared" si="24"/>
        <v>EXCLUDED</v>
      </c>
      <c r="J428">
        <v>435</v>
      </c>
      <c r="M428" s="35" t="s">
        <v>901</v>
      </c>
      <c r="Q428" s="8" t="s">
        <v>901</v>
      </c>
      <c r="R428" s="1" t="str">
        <f t="shared" si="25"/>
        <v>Mutually Excluded</v>
      </c>
      <c r="S428" s="1"/>
      <c r="V428" s="1" t="str">
        <f t="shared" si="27"/>
        <v>Mutually Excluded</v>
      </c>
      <c r="Z428" t="str">
        <f t="shared" si="26"/>
        <v>Exclude</v>
      </c>
    </row>
    <row r="429" spans="1:26" ht="30">
      <c r="A429">
        <v>436</v>
      </c>
      <c r="C429">
        <v>181</v>
      </c>
      <c r="E429" s="1" t="s">
        <v>658</v>
      </c>
      <c r="F429" s="1">
        <v>1</v>
      </c>
      <c r="G429" s="1">
        <v>1</v>
      </c>
      <c r="H429" s="1">
        <v>1</v>
      </c>
      <c r="I429" s="31" t="str">
        <f t="shared" si="24"/>
        <v>EXCLUDED</v>
      </c>
      <c r="J429">
        <v>436</v>
      </c>
      <c r="M429" s="35" t="s">
        <v>901</v>
      </c>
      <c r="Q429" s="8" t="s">
        <v>901</v>
      </c>
      <c r="R429" s="1" t="str">
        <f t="shared" si="25"/>
        <v>Mutually Excluded</v>
      </c>
      <c r="S429" s="1"/>
      <c r="V429" s="1" t="str">
        <f t="shared" si="27"/>
        <v>Mutually Excluded</v>
      </c>
      <c r="Z429" t="str">
        <f t="shared" si="26"/>
        <v>Exclude</v>
      </c>
    </row>
    <row r="430" spans="1:26" ht="30">
      <c r="A430">
        <v>437</v>
      </c>
      <c r="C430">
        <v>181</v>
      </c>
      <c r="E430" s="1" t="s">
        <v>659</v>
      </c>
      <c r="F430" s="1">
        <v>1</v>
      </c>
      <c r="G430" s="1">
        <v>1</v>
      </c>
      <c r="H430" s="1">
        <v>1</v>
      </c>
      <c r="I430" s="31" t="str">
        <f t="shared" si="24"/>
        <v>EXCLUDED</v>
      </c>
      <c r="J430">
        <v>437</v>
      </c>
      <c r="M430" s="35" t="s">
        <v>901</v>
      </c>
      <c r="Q430" s="8" t="s">
        <v>901</v>
      </c>
      <c r="R430" s="1" t="str">
        <f t="shared" si="25"/>
        <v>Mutually Excluded</v>
      </c>
      <c r="S430" s="1"/>
      <c r="V430" s="1" t="str">
        <f t="shared" si="27"/>
        <v>Mutually Excluded</v>
      </c>
      <c r="Z430" t="str">
        <f t="shared" si="26"/>
        <v>Exclude</v>
      </c>
    </row>
    <row r="431" spans="1:26" ht="30">
      <c r="A431">
        <v>438</v>
      </c>
      <c r="C431">
        <v>181</v>
      </c>
      <c r="E431" s="1" t="s">
        <v>660</v>
      </c>
      <c r="F431" s="1">
        <v>3</v>
      </c>
      <c r="G431" s="1">
        <v>4</v>
      </c>
      <c r="H431" s="1">
        <v>3</v>
      </c>
      <c r="I431" s="31" t="str">
        <f t="shared" si="24"/>
        <v>EXCLUDED</v>
      </c>
      <c r="J431">
        <v>438</v>
      </c>
      <c r="M431" s="35" t="s">
        <v>1752</v>
      </c>
      <c r="Q431" s="8" t="s">
        <v>1752</v>
      </c>
      <c r="R431" s="1" t="str">
        <f t="shared" si="25"/>
        <v>MUTUALLY INCLUDED</v>
      </c>
      <c r="S431" s="1"/>
      <c r="V431" s="1" t="str">
        <f t="shared" si="27"/>
        <v>AI: No, Human: Yes</v>
      </c>
      <c r="Z431" t="str">
        <f t="shared" si="26"/>
        <v>Include</v>
      </c>
    </row>
    <row r="432" spans="1:26" ht="30">
      <c r="A432">
        <v>439</v>
      </c>
      <c r="C432">
        <v>182</v>
      </c>
      <c r="E432" s="1" t="s">
        <v>662</v>
      </c>
      <c r="F432" s="1">
        <v>4</v>
      </c>
      <c r="G432" s="1">
        <v>4</v>
      </c>
      <c r="H432" s="1">
        <v>3</v>
      </c>
      <c r="I432" s="31" t="str">
        <f t="shared" si="24"/>
        <v>EXCLUDED</v>
      </c>
      <c r="J432">
        <v>439</v>
      </c>
      <c r="M432" s="35" t="s">
        <v>1752</v>
      </c>
      <c r="Q432" s="8" t="s">
        <v>901</v>
      </c>
      <c r="R432" s="1" t="str">
        <f t="shared" si="25"/>
        <v>Hum1: Yes, Hum2: No</v>
      </c>
      <c r="S432" s="1" t="s">
        <v>23</v>
      </c>
      <c r="T432" t="s">
        <v>3012</v>
      </c>
      <c r="U432" t="s">
        <v>23</v>
      </c>
      <c r="V432" s="1" t="str">
        <f t="shared" si="27"/>
        <v>Mutually Excluded</v>
      </c>
      <c r="Z432" t="str">
        <f t="shared" si="26"/>
        <v>Include</v>
      </c>
    </row>
    <row r="433" spans="1:26" ht="30">
      <c r="A433">
        <v>440</v>
      </c>
      <c r="C433">
        <v>182</v>
      </c>
      <c r="E433" s="1" t="s">
        <v>663</v>
      </c>
      <c r="F433" s="1">
        <v>1</v>
      </c>
      <c r="G433" s="1">
        <v>1</v>
      </c>
      <c r="H433" s="1">
        <v>1</v>
      </c>
      <c r="I433" s="31" t="str">
        <f t="shared" si="24"/>
        <v>EXCLUDED</v>
      </c>
      <c r="J433">
        <v>440</v>
      </c>
      <c r="M433" s="35" t="s">
        <v>901</v>
      </c>
      <c r="Q433" s="8" t="s">
        <v>901</v>
      </c>
      <c r="R433" s="1" t="str">
        <f t="shared" si="25"/>
        <v>Mutually Excluded</v>
      </c>
      <c r="S433" s="1"/>
      <c r="V433" s="1" t="str">
        <f t="shared" si="27"/>
        <v>Mutually Excluded</v>
      </c>
      <c r="Z433" t="str">
        <f t="shared" si="26"/>
        <v>Exclude</v>
      </c>
    </row>
    <row r="434" spans="1:26" ht="45">
      <c r="A434">
        <v>441</v>
      </c>
      <c r="C434">
        <v>182</v>
      </c>
      <c r="E434" s="1" t="s">
        <v>664</v>
      </c>
      <c r="F434" s="1">
        <v>2</v>
      </c>
      <c r="G434" s="1">
        <v>2</v>
      </c>
      <c r="H434" s="1">
        <v>2</v>
      </c>
      <c r="I434" s="31" t="str">
        <f t="shared" si="24"/>
        <v>EXCLUDED</v>
      </c>
      <c r="J434">
        <v>441</v>
      </c>
      <c r="M434" s="35" t="s">
        <v>901</v>
      </c>
      <c r="Q434" s="8" t="s">
        <v>901</v>
      </c>
      <c r="R434" s="1" t="str">
        <f t="shared" si="25"/>
        <v>Mutually Excluded</v>
      </c>
      <c r="S434" s="1"/>
      <c r="V434" s="1" t="str">
        <f t="shared" si="27"/>
        <v>Mutually Excluded</v>
      </c>
      <c r="Z434" t="str">
        <f t="shared" si="26"/>
        <v>Exclude</v>
      </c>
    </row>
    <row r="435" spans="1:26" ht="30">
      <c r="A435">
        <v>442</v>
      </c>
      <c r="C435">
        <v>183</v>
      </c>
      <c r="E435" s="1" t="s">
        <v>665</v>
      </c>
      <c r="F435" s="1">
        <v>2</v>
      </c>
      <c r="G435" s="1">
        <v>2</v>
      </c>
      <c r="H435" s="1">
        <v>2</v>
      </c>
      <c r="I435" s="31" t="str">
        <f t="shared" si="24"/>
        <v>EXCLUDED</v>
      </c>
      <c r="J435">
        <v>442</v>
      </c>
      <c r="M435" s="35" t="s">
        <v>901</v>
      </c>
      <c r="Q435" s="8" t="s">
        <v>901</v>
      </c>
      <c r="R435" s="1" t="str">
        <f t="shared" si="25"/>
        <v>Mutually Excluded</v>
      </c>
      <c r="S435" s="1"/>
      <c r="V435" s="1" t="str">
        <f t="shared" si="27"/>
        <v>Mutually Excluded</v>
      </c>
      <c r="Z435" t="str">
        <f t="shared" si="26"/>
        <v>Exclude</v>
      </c>
    </row>
    <row r="436" spans="1:26" ht="45">
      <c r="A436">
        <v>443</v>
      </c>
      <c r="C436">
        <v>183</v>
      </c>
      <c r="E436" s="1" t="s">
        <v>666</v>
      </c>
      <c r="F436" s="1">
        <v>2</v>
      </c>
      <c r="G436" s="1">
        <v>3</v>
      </c>
      <c r="H436" s="1">
        <v>2</v>
      </c>
      <c r="I436" s="31" t="str">
        <f t="shared" si="24"/>
        <v>EXCLUDED</v>
      </c>
      <c r="J436">
        <v>443</v>
      </c>
      <c r="M436" s="35" t="s">
        <v>901</v>
      </c>
      <c r="Q436" s="8" t="s">
        <v>901</v>
      </c>
      <c r="R436" s="1" t="str">
        <f t="shared" si="25"/>
        <v>Mutually Excluded</v>
      </c>
      <c r="S436" s="1"/>
      <c r="V436" s="1" t="str">
        <f t="shared" si="27"/>
        <v>Mutually Excluded</v>
      </c>
      <c r="Z436" t="str">
        <f t="shared" si="26"/>
        <v>Exclude</v>
      </c>
    </row>
    <row r="437" spans="1:26" ht="30">
      <c r="A437">
        <v>444</v>
      </c>
      <c r="C437" s="6">
        <v>183184</v>
      </c>
      <c r="E437" s="1" t="s">
        <v>667</v>
      </c>
      <c r="F437" s="1">
        <v>4</v>
      </c>
      <c r="G437" s="1">
        <v>3</v>
      </c>
      <c r="H437" s="1">
        <v>3</v>
      </c>
      <c r="I437" s="31" t="str">
        <f t="shared" si="24"/>
        <v>EXCLUDED</v>
      </c>
      <c r="J437">
        <v>444</v>
      </c>
      <c r="M437" s="35" t="s">
        <v>901</v>
      </c>
      <c r="Q437" s="8" t="s">
        <v>901</v>
      </c>
      <c r="R437" s="1" t="str">
        <f t="shared" si="25"/>
        <v>Mutually Excluded</v>
      </c>
      <c r="S437" s="1"/>
      <c r="V437" s="1" t="str">
        <f t="shared" si="27"/>
        <v>Mutually Excluded</v>
      </c>
      <c r="Z437" t="str">
        <f t="shared" si="26"/>
        <v>Exclude</v>
      </c>
    </row>
    <row r="438" spans="1:26" ht="45">
      <c r="A438">
        <v>445</v>
      </c>
      <c r="C438">
        <v>184</v>
      </c>
      <c r="E438" s="1" t="s">
        <v>670</v>
      </c>
      <c r="F438" s="1">
        <v>4</v>
      </c>
      <c r="G438" s="1">
        <v>5</v>
      </c>
      <c r="H438" s="1">
        <v>4</v>
      </c>
      <c r="I438" s="31" t="str">
        <f t="shared" si="24"/>
        <v>MAYBE</v>
      </c>
      <c r="J438">
        <v>445</v>
      </c>
      <c r="M438" s="35" t="s">
        <v>901</v>
      </c>
      <c r="Q438" s="8" t="s">
        <v>901</v>
      </c>
      <c r="R438" s="1" t="str">
        <f t="shared" si="25"/>
        <v>Mutually Excluded</v>
      </c>
      <c r="S438" s="1"/>
      <c r="V438" s="1" t="str">
        <f t="shared" si="27"/>
        <v>AI: Yes, Human: No</v>
      </c>
      <c r="Z438" t="str">
        <f t="shared" si="26"/>
        <v>Exclude</v>
      </c>
    </row>
    <row r="439" spans="1:26" ht="30">
      <c r="A439">
        <v>446</v>
      </c>
      <c r="C439" s="6">
        <v>184185</v>
      </c>
      <c r="E439" s="1" t="s">
        <v>671</v>
      </c>
      <c r="F439" s="1">
        <v>5</v>
      </c>
      <c r="G439" s="1">
        <v>4</v>
      </c>
      <c r="H439" s="1">
        <v>5</v>
      </c>
      <c r="I439" s="31" t="str">
        <f t="shared" si="24"/>
        <v>MAYBE</v>
      </c>
      <c r="J439">
        <v>446</v>
      </c>
      <c r="M439" s="35" t="s">
        <v>1752</v>
      </c>
      <c r="Q439" s="8" t="s">
        <v>1752</v>
      </c>
      <c r="R439" s="1" t="str">
        <f t="shared" si="25"/>
        <v>MUTUALLY INCLUDED</v>
      </c>
      <c r="S439" s="1"/>
      <c r="V439" s="1" t="str">
        <f t="shared" si="27"/>
        <v>MUTUALLY INCLUDED</v>
      </c>
      <c r="Z439" t="str">
        <f t="shared" si="26"/>
        <v>Include</v>
      </c>
    </row>
    <row r="440" spans="1:26" ht="45">
      <c r="A440">
        <v>447</v>
      </c>
      <c r="C440">
        <v>185</v>
      </c>
      <c r="E440" s="1" t="s">
        <v>673</v>
      </c>
      <c r="F440" s="1">
        <v>3</v>
      </c>
      <c r="G440" s="1">
        <v>2</v>
      </c>
      <c r="H440" s="1">
        <v>3</v>
      </c>
      <c r="I440" s="31" t="str">
        <f t="shared" si="24"/>
        <v>EXCLUDED</v>
      </c>
      <c r="J440">
        <v>447</v>
      </c>
      <c r="M440" s="35" t="s">
        <v>901</v>
      </c>
      <c r="Q440" s="8" t="s">
        <v>901</v>
      </c>
      <c r="R440" s="1" t="str">
        <f t="shared" si="25"/>
        <v>Mutually Excluded</v>
      </c>
      <c r="S440" s="1"/>
      <c r="V440" s="1" t="str">
        <f t="shared" si="27"/>
        <v>Mutually Excluded</v>
      </c>
      <c r="Z440" t="str">
        <f t="shared" si="26"/>
        <v>Exclude</v>
      </c>
    </row>
    <row r="441" spans="1:26" ht="30">
      <c r="A441">
        <v>448</v>
      </c>
      <c r="C441">
        <v>185</v>
      </c>
      <c r="E441" s="1" t="s">
        <v>674</v>
      </c>
      <c r="F441" s="1">
        <v>1</v>
      </c>
      <c r="G441" s="1">
        <v>1</v>
      </c>
      <c r="H441" s="1">
        <v>1</v>
      </c>
      <c r="I441" s="31" t="str">
        <f t="shared" si="24"/>
        <v>EXCLUDED</v>
      </c>
      <c r="J441">
        <v>448</v>
      </c>
      <c r="M441" s="35" t="s">
        <v>901</v>
      </c>
      <c r="Q441" s="8" t="s">
        <v>901</v>
      </c>
      <c r="R441" s="1" t="str">
        <f t="shared" si="25"/>
        <v>Mutually Excluded</v>
      </c>
      <c r="S441" s="1"/>
      <c r="V441" s="1" t="str">
        <f t="shared" si="27"/>
        <v>Mutually Excluded</v>
      </c>
      <c r="Z441" t="str">
        <f t="shared" si="26"/>
        <v>Exclude</v>
      </c>
    </row>
    <row r="442" spans="1:26" ht="60">
      <c r="A442">
        <v>449</v>
      </c>
      <c r="C442">
        <v>186</v>
      </c>
      <c r="E442" s="1" t="s">
        <v>675</v>
      </c>
      <c r="F442" s="1">
        <v>2</v>
      </c>
      <c r="G442" s="1">
        <v>2</v>
      </c>
      <c r="H442" s="1">
        <v>2</v>
      </c>
      <c r="I442" s="31" t="str">
        <f t="shared" si="24"/>
        <v>EXCLUDED</v>
      </c>
      <c r="J442">
        <v>449</v>
      </c>
      <c r="M442" s="35" t="s">
        <v>901</v>
      </c>
      <c r="Q442" s="8" t="s">
        <v>901</v>
      </c>
      <c r="R442" s="1" t="str">
        <f t="shared" si="25"/>
        <v>Mutually Excluded</v>
      </c>
      <c r="S442" s="1"/>
      <c r="V442" s="1" t="str">
        <f t="shared" si="27"/>
        <v>Mutually Excluded</v>
      </c>
      <c r="Z442" t="str">
        <f t="shared" si="26"/>
        <v>Exclude</v>
      </c>
    </row>
    <row r="443" spans="1:26" ht="45">
      <c r="A443">
        <v>450</v>
      </c>
      <c r="C443">
        <v>186</v>
      </c>
      <c r="E443" s="1" t="s">
        <v>676</v>
      </c>
      <c r="F443" s="1">
        <v>2</v>
      </c>
      <c r="G443" s="1">
        <v>2</v>
      </c>
      <c r="H443" s="1">
        <v>3</v>
      </c>
      <c r="I443" s="31" t="str">
        <f t="shared" ref="I443:I504" si="28">IF(COUNTIF(F443:H443,5)=3,"CERTAINLY INCLUDED",IF(COUNTIF(F443:H443,5)&gt;0,"MAYBE","EXCLUDED"))</f>
        <v>EXCLUDED</v>
      </c>
      <c r="J443">
        <v>450</v>
      </c>
      <c r="M443" s="35" t="s">
        <v>901</v>
      </c>
      <c r="Q443" s="8" t="s">
        <v>901</v>
      </c>
      <c r="R443" s="1" t="str">
        <f t="shared" ref="R443:R504" si="29">IF(AND(M443="Excluded", Q443="Excluded"), "Mutually Excluded", IF(AND(OR(M443="CERTAINLY INCLUDED", M443="INCLUDED", M443="MAYBE" ), OR(Q443="INCLUDED", Q443="MAYBE")), "MUTUALLY INCLUDED", IF(AND(M443="MAYBE", Q443="MAYBE"), "Mutually MAYBE", IF(AND(M443="Excluded", OR(Q443="INCLUDED", Q443="MAYBE")), "Hum1: No, Hum2: Yes", IF(AND(Q443="Excluded", OR(M443="INCLUDED", M443="CERTAINLY INCLUDED", M443="MAYBE")), "Hum1: Yes, Hum2: No", "Other Conflict")))))</f>
        <v>Mutually Excluded</v>
      </c>
      <c r="S443" s="1"/>
      <c r="V443" s="1" t="str">
        <f t="shared" si="27"/>
        <v>Mutually Excluded</v>
      </c>
      <c r="Z443" t="str">
        <f t="shared" ref="Z443:Z504" si="30">IF(R443="Mutually Excluded","Exclude",IF(R443= "Mutually Included","Include",U443))</f>
        <v>Exclude</v>
      </c>
    </row>
    <row r="444" spans="1:26" ht="30">
      <c r="A444">
        <v>451</v>
      </c>
      <c r="C444">
        <v>187</v>
      </c>
      <c r="E444" s="1" t="s">
        <v>677</v>
      </c>
      <c r="F444" s="1">
        <v>3</v>
      </c>
      <c r="G444" s="1">
        <v>2</v>
      </c>
      <c r="H444" s="1">
        <v>3</v>
      </c>
      <c r="I444" s="31" t="str">
        <f t="shared" si="28"/>
        <v>EXCLUDED</v>
      </c>
      <c r="J444">
        <v>451</v>
      </c>
      <c r="K444" s="8"/>
      <c r="M444" s="35" t="s">
        <v>901</v>
      </c>
      <c r="Q444" s="8" t="s">
        <v>901</v>
      </c>
      <c r="R444" s="1" t="str">
        <f t="shared" si="29"/>
        <v>Mutually Excluded</v>
      </c>
      <c r="S444" s="1"/>
      <c r="V444" s="1" t="str">
        <f t="shared" si="27"/>
        <v>Mutually Excluded</v>
      </c>
      <c r="Z444" t="str">
        <f t="shared" si="30"/>
        <v>Exclude</v>
      </c>
    </row>
    <row r="445" spans="1:26" ht="30">
      <c r="A445">
        <v>452</v>
      </c>
      <c r="C445">
        <v>187</v>
      </c>
      <c r="E445" s="1" t="s">
        <v>679</v>
      </c>
      <c r="F445" s="1">
        <v>1</v>
      </c>
      <c r="G445" s="1">
        <v>1</v>
      </c>
      <c r="H445" s="1">
        <v>1</v>
      </c>
      <c r="I445" s="31" t="str">
        <f t="shared" si="28"/>
        <v>EXCLUDED</v>
      </c>
      <c r="J445">
        <v>452</v>
      </c>
      <c r="M445" s="35" t="s">
        <v>901</v>
      </c>
      <c r="Q445" s="8" t="s">
        <v>901</v>
      </c>
      <c r="R445" s="1" t="str">
        <f t="shared" si="29"/>
        <v>Mutually Excluded</v>
      </c>
      <c r="S445" s="1"/>
      <c r="V445" s="1" t="str">
        <f t="shared" si="27"/>
        <v>Mutually Excluded</v>
      </c>
      <c r="Z445" t="str">
        <f t="shared" si="30"/>
        <v>Exclude</v>
      </c>
    </row>
    <row r="446" spans="1:26" ht="30">
      <c r="A446">
        <v>453</v>
      </c>
      <c r="C446">
        <v>187</v>
      </c>
      <c r="E446" s="1" t="s">
        <v>680</v>
      </c>
      <c r="F446" s="1">
        <v>1</v>
      </c>
      <c r="G446" s="1">
        <v>1</v>
      </c>
      <c r="H446" s="1">
        <v>1</v>
      </c>
      <c r="I446" s="31" t="str">
        <f t="shared" si="28"/>
        <v>EXCLUDED</v>
      </c>
      <c r="J446">
        <v>453</v>
      </c>
      <c r="M446" s="35" t="s">
        <v>901</v>
      </c>
      <c r="Q446" s="8" t="s">
        <v>901</v>
      </c>
      <c r="R446" s="1" t="str">
        <f t="shared" si="29"/>
        <v>Mutually Excluded</v>
      </c>
      <c r="S446" s="1"/>
      <c r="V446" s="1" t="str">
        <f t="shared" si="27"/>
        <v>Mutually Excluded</v>
      </c>
      <c r="Z446" t="str">
        <f t="shared" si="30"/>
        <v>Exclude</v>
      </c>
    </row>
    <row r="447" spans="1:26" ht="30">
      <c r="A447">
        <v>454</v>
      </c>
      <c r="C447">
        <v>188</v>
      </c>
      <c r="E447" s="1" t="s">
        <v>681</v>
      </c>
      <c r="F447" s="1">
        <v>5</v>
      </c>
      <c r="G447" s="1">
        <v>5</v>
      </c>
      <c r="H447" s="1">
        <v>5</v>
      </c>
      <c r="I447" s="31" t="str">
        <f t="shared" si="28"/>
        <v>CERTAINLY INCLUDED</v>
      </c>
      <c r="J447">
        <v>454</v>
      </c>
      <c r="K447" s="8"/>
      <c r="M447" s="35" t="s">
        <v>1752</v>
      </c>
      <c r="Q447" s="8" t="s">
        <v>1752</v>
      </c>
      <c r="R447" s="1" t="str">
        <f t="shared" si="29"/>
        <v>MUTUALLY INCLUDED</v>
      </c>
      <c r="S447" s="1"/>
      <c r="V447" s="1" t="str">
        <f t="shared" si="27"/>
        <v>MUTUALLY INCLUDED</v>
      </c>
      <c r="Z447" t="str">
        <f t="shared" si="30"/>
        <v>Include</v>
      </c>
    </row>
    <row r="448" spans="1:26" ht="30">
      <c r="A448">
        <v>455</v>
      </c>
      <c r="C448">
        <v>188</v>
      </c>
      <c r="E448" s="1" t="s">
        <v>683</v>
      </c>
      <c r="F448" s="1">
        <v>2</v>
      </c>
      <c r="G448" s="1">
        <v>2</v>
      </c>
      <c r="H448" s="1">
        <v>2</v>
      </c>
      <c r="I448" s="31" t="str">
        <f t="shared" si="28"/>
        <v>EXCLUDED</v>
      </c>
      <c r="J448">
        <v>455</v>
      </c>
      <c r="M448" s="35" t="s">
        <v>901</v>
      </c>
      <c r="Q448" s="8" t="s">
        <v>901</v>
      </c>
      <c r="R448" s="1" t="str">
        <f t="shared" si="29"/>
        <v>Mutually Excluded</v>
      </c>
      <c r="S448" s="1"/>
      <c r="V448" s="1" t="str">
        <f t="shared" si="27"/>
        <v>Mutually Excluded</v>
      </c>
      <c r="Z448" t="str">
        <f t="shared" si="30"/>
        <v>Exclude</v>
      </c>
    </row>
    <row r="449" spans="1:26" ht="30">
      <c r="A449">
        <v>456</v>
      </c>
      <c r="C449">
        <v>189</v>
      </c>
      <c r="E449" s="1" t="s">
        <v>684</v>
      </c>
      <c r="F449" s="1">
        <v>3</v>
      </c>
      <c r="G449" s="1">
        <v>2</v>
      </c>
      <c r="H449" s="1">
        <v>3</v>
      </c>
      <c r="I449" s="31" t="str">
        <f t="shared" si="28"/>
        <v>EXCLUDED</v>
      </c>
      <c r="J449">
        <v>456</v>
      </c>
      <c r="M449" s="35" t="s">
        <v>901</v>
      </c>
      <c r="Q449" s="8" t="s">
        <v>901</v>
      </c>
      <c r="R449" s="1" t="str">
        <f t="shared" si="29"/>
        <v>Mutually Excluded</v>
      </c>
      <c r="S449" s="1"/>
      <c r="V449" s="1" t="str">
        <f t="shared" si="27"/>
        <v>Mutually Excluded</v>
      </c>
      <c r="Z449" t="str">
        <f t="shared" si="30"/>
        <v>Exclude</v>
      </c>
    </row>
    <row r="450" spans="1:26" ht="30">
      <c r="A450">
        <v>457</v>
      </c>
      <c r="C450">
        <v>189</v>
      </c>
      <c r="E450" s="1" t="s">
        <v>685</v>
      </c>
      <c r="F450" s="1">
        <v>1</v>
      </c>
      <c r="G450" s="1">
        <v>1</v>
      </c>
      <c r="H450" s="1">
        <v>1</v>
      </c>
      <c r="I450" s="31" t="str">
        <f t="shared" si="28"/>
        <v>EXCLUDED</v>
      </c>
      <c r="J450">
        <v>457</v>
      </c>
      <c r="M450" s="35" t="s">
        <v>901</v>
      </c>
      <c r="Q450" s="8" t="s">
        <v>901</v>
      </c>
      <c r="R450" s="1" t="str">
        <f t="shared" si="29"/>
        <v>Mutually Excluded</v>
      </c>
      <c r="S450" s="1"/>
      <c r="V450" s="1" t="str">
        <f t="shared" ref="V450:V513" si="31">IF(AND(I450="Excluded", Q450="Excluded"), "Mutually Excluded", IF(AND(OR(I450="CERTAINLY INCLUDED", I450="INCLUDED", I450="MAYBE" ), OR(Q450="INCLUDED", Q450="MAYBE")), "MUTUALLY INCLUDED", IF(AND(I450="MAYBE", Q450="MAYBE"), "Mutually MAYBE", IF(AND(I450="Excluded", OR(Q450="INCLUDED", Q450="MAYBE")), "AI: No, Human: Yes", IF(AND(Q450="Excluded", OR(I450="INCLUDED", I450="CERTAINLY INCLUDED", I450="MAYBE")), "AI: Yes, Human: No", "Other Conflict")))))</f>
        <v>Mutually Excluded</v>
      </c>
      <c r="Z450" t="str">
        <f t="shared" si="30"/>
        <v>Exclude</v>
      </c>
    </row>
    <row r="451" spans="1:26" ht="45">
      <c r="A451">
        <v>458</v>
      </c>
      <c r="C451">
        <v>189</v>
      </c>
      <c r="E451" s="1" t="s">
        <v>686</v>
      </c>
      <c r="F451" s="1">
        <v>4</v>
      </c>
      <c r="G451" s="1">
        <v>5</v>
      </c>
      <c r="H451" s="1">
        <v>4</v>
      </c>
      <c r="I451" s="31" t="str">
        <f t="shared" si="28"/>
        <v>MAYBE</v>
      </c>
      <c r="J451">
        <v>458</v>
      </c>
      <c r="M451" s="35" t="s">
        <v>901</v>
      </c>
      <c r="Q451" s="8" t="s">
        <v>1752</v>
      </c>
      <c r="R451" s="1" t="str">
        <f t="shared" si="29"/>
        <v>Hum1: No, Hum2: Yes</v>
      </c>
      <c r="S451" s="1" t="s">
        <v>23</v>
      </c>
      <c r="T451" s="1" t="s">
        <v>3012</v>
      </c>
      <c r="U451" t="s">
        <v>23</v>
      </c>
      <c r="V451" s="1" t="str">
        <f t="shared" si="31"/>
        <v>MUTUALLY INCLUDED</v>
      </c>
      <c r="Z451" t="str">
        <f t="shared" si="30"/>
        <v>Include</v>
      </c>
    </row>
    <row r="452" spans="1:26" ht="30">
      <c r="A452">
        <v>459</v>
      </c>
      <c r="C452" s="6">
        <v>189190</v>
      </c>
      <c r="E452" s="1" t="s">
        <v>688</v>
      </c>
      <c r="F452" s="1">
        <v>1</v>
      </c>
      <c r="G452" s="1">
        <v>2</v>
      </c>
      <c r="H452" s="1">
        <v>1</v>
      </c>
      <c r="I452" s="31" t="str">
        <f t="shared" si="28"/>
        <v>EXCLUDED</v>
      </c>
      <c r="J452">
        <v>459</v>
      </c>
      <c r="M452" s="35" t="s">
        <v>901</v>
      </c>
      <c r="Q452" s="8" t="s">
        <v>901</v>
      </c>
      <c r="R452" s="1" t="str">
        <f t="shared" si="29"/>
        <v>Mutually Excluded</v>
      </c>
      <c r="S452" s="1"/>
      <c r="V452" s="1" t="str">
        <f t="shared" si="31"/>
        <v>Mutually Excluded</v>
      </c>
      <c r="Z452" t="str">
        <f t="shared" si="30"/>
        <v>Exclude</v>
      </c>
    </row>
    <row r="453" spans="1:26" ht="45">
      <c r="A453">
        <v>460</v>
      </c>
      <c r="C453">
        <v>190</v>
      </c>
      <c r="E453" s="1" t="s">
        <v>689</v>
      </c>
      <c r="F453" s="1">
        <v>4</v>
      </c>
      <c r="G453" s="1">
        <v>3</v>
      </c>
      <c r="H453" s="1">
        <v>4</v>
      </c>
      <c r="I453" s="31" t="str">
        <f t="shared" si="28"/>
        <v>EXCLUDED</v>
      </c>
      <c r="J453">
        <v>460</v>
      </c>
      <c r="M453" s="35" t="s">
        <v>901</v>
      </c>
      <c r="Q453" s="8" t="s">
        <v>901</v>
      </c>
      <c r="R453" s="1" t="str">
        <f t="shared" si="29"/>
        <v>Mutually Excluded</v>
      </c>
      <c r="S453" s="1"/>
      <c r="V453" s="1" t="str">
        <f t="shared" si="31"/>
        <v>Mutually Excluded</v>
      </c>
      <c r="Z453" t="str">
        <f t="shared" si="30"/>
        <v>Exclude</v>
      </c>
    </row>
    <row r="454" spans="1:26" ht="45">
      <c r="A454">
        <v>461</v>
      </c>
      <c r="C454" s="6">
        <v>190191</v>
      </c>
      <c r="E454" s="1" t="s">
        <v>690</v>
      </c>
      <c r="F454" s="1">
        <v>4</v>
      </c>
      <c r="G454" s="1">
        <v>3</v>
      </c>
      <c r="H454" s="1">
        <v>4</v>
      </c>
      <c r="I454" s="31" t="str">
        <f t="shared" si="28"/>
        <v>EXCLUDED</v>
      </c>
      <c r="J454">
        <v>461</v>
      </c>
      <c r="M454" s="35" t="s">
        <v>65</v>
      </c>
      <c r="Q454" s="8" t="s">
        <v>901</v>
      </c>
      <c r="R454" s="1" t="str">
        <f t="shared" si="29"/>
        <v>Hum1: Yes, Hum2: No</v>
      </c>
      <c r="S454" s="1" t="s">
        <v>19</v>
      </c>
      <c r="T454" t="s">
        <v>19</v>
      </c>
      <c r="U454" t="s">
        <v>19</v>
      </c>
      <c r="V454" s="1" t="str">
        <f t="shared" si="31"/>
        <v>Mutually Excluded</v>
      </c>
      <c r="Z454" t="str">
        <f t="shared" si="30"/>
        <v>Exclude</v>
      </c>
    </row>
    <row r="455" spans="1:26" ht="30">
      <c r="A455">
        <v>463</v>
      </c>
      <c r="C455" s="6">
        <v>191192</v>
      </c>
      <c r="E455" s="1" t="s">
        <v>693</v>
      </c>
      <c r="F455" s="1">
        <v>1</v>
      </c>
      <c r="G455" s="1">
        <v>1</v>
      </c>
      <c r="H455" s="1">
        <v>1</v>
      </c>
      <c r="I455" s="31" t="str">
        <f t="shared" si="28"/>
        <v>EXCLUDED</v>
      </c>
      <c r="J455">
        <v>463</v>
      </c>
      <c r="M455" s="35" t="s">
        <v>901</v>
      </c>
      <c r="Q455" s="8" t="s">
        <v>901</v>
      </c>
      <c r="R455" s="1" t="str">
        <f t="shared" si="29"/>
        <v>Mutually Excluded</v>
      </c>
      <c r="S455" s="1"/>
      <c r="V455" s="1" t="str">
        <f t="shared" si="31"/>
        <v>Mutually Excluded</v>
      </c>
      <c r="Z455" t="str">
        <f t="shared" si="30"/>
        <v>Exclude</v>
      </c>
    </row>
    <row r="456" spans="1:26" ht="30">
      <c r="A456">
        <v>464</v>
      </c>
      <c r="C456">
        <v>192</v>
      </c>
      <c r="E456" s="1" t="s">
        <v>694</v>
      </c>
      <c r="F456" s="1">
        <v>2</v>
      </c>
      <c r="G456" s="1">
        <v>2</v>
      </c>
      <c r="H456" s="1">
        <v>2</v>
      </c>
      <c r="I456" s="31" t="str">
        <f t="shared" si="28"/>
        <v>EXCLUDED</v>
      </c>
      <c r="J456">
        <v>464</v>
      </c>
      <c r="M456" s="35" t="s">
        <v>901</v>
      </c>
      <c r="Q456" s="8" t="s">
        <v>901</v>
      </c>
      <c r="R456" s="1" t="str">
        <f t="shared" si="29"/>
        <v>Mutually Excluded</v>
      </c>
      <c r="S456" s="1"/>
      <c r="V456" s="1" t="str">
        <f t="shared" si="31"/>
        <v>Mutually Excluded</v>
      </c>
      <c r="Z456" t="str">
        <f t="shared" si="30"/>
        <v>Exclude</v>
      </c>
    </row>
    <row r="457" spans="1:26" ht="45">
      <c r="A457">
        <v>465</v>
      </c>
      <c r="C457">
        <v>192</v>
      </c>
      <c r="E457" s="1" t="s">
        <v>695</v>
      </c>
      <c r="F457" s="1">
        <v>2</v>
      </c>
      <c r="G457" s="1">
        <v>1</v>
      </c>
      <c r="H457" s="1">
        <v>2</v>
      </c>
      <c r="I457" s="31" t="str">
        <f t="shared" si="28"/>
        <v>EXCLUDED</v>
      </c>
      <c r="J457">
        <v>465</v>
      </c>
      <c r="M457" s="35" t="s">
        <v>1752</v>
      </c>
      <c r="Q457" s="8" t="s">
        <v>1752</v>
      </c>
      <c r="R457" s="1" t="str">
        <f t="shared" si="29"/>
        <v>MUTUALLY INCLUDED</v>
      </c>
      <c r="S457" s="1"/>
      <c r="V457" s="1" t="str">
        <f t="shared" si="31"/>
        <v>AI: No, Human: Yes</v>
      </c>
      <c r="Z457" t="str">
        <f t="shared" si="30"/>
        <v>Include</v>
      </c>
    </row>
    <row r="458" spans="1:26" ht="30">
      <c r="A458">
        <v>466</v>
      </c>
      <c r="C458" s="6">
        <v>192193</v>
      </c>
      <c r="E458" s="1" t="s">
        <v>697</v>
      </c>
      <c r="F458" s="1">
        <v>2</v>
      </c>
      <c r="G458" s="1">
        <v>2</v>
      </c>
      <c r="H458" s="1">
        <v>3</v>
      </c>
      <c r="I458" s="31" t="str">
        <f t="shared" si="28"/>
        <v>EXCLUDED</v>
      </c>
      <c r="J458">
        <v>466</v>
      </c>
      <c r="M458" s="35" t="s">
        <v>901</v>
      </c>
      <c r="Q458" s="8" t="s">
        <v>901</v>
      </c>
      <c r="R458" s="1" t="str">
        <f t="shared" si="29"/>
        <v>Mutually Excluded</v>
      </c>
      <c r="S458" s="1"/>
      <c r="V458" s="1" t="str">
        <f t="shared" si="31"/>
        <v>Mutually Excluded</v>
      </c>
      <c r="Z458" t="str">
        <f t="shared" si="30"/>
        <v>Exclude</v>
      </c>
    </row>
    <row r="459" spans="1:26" ht="30">
      <c r="A459">
        <v>467</v>
      </c>
      <c r="C459">
        <v>193</v>
      </c>
      <c r="E459" s="1" t="s">
        <v>698</v>
      </c>
      <c r="F459" s="1">
        <v>2</v>
      </c>
      <c r="G459" s="1">
        <v>3</v>
      </c>
      <c r="H459" s="1">
        <v>2</v>
      </c>
      <c r="I459" s="31" t="str">
        <f t="shared" si="28"/>
        <v>EXCLUDED</v>
      </c>
      <c r="J459">
        <v>467</v>
      </c>
      <c r="M459" s="35" t="s">
        <v>901</v>
      </c>
      <c r="Q459" s="8" t="s">
        <v>901</v>
      </c>
      <c r="R459" s="1" t="str">
        <f t="shared" si="29"/>
        <v>Mutually Excluded</v>
      </c>
      <c r="S459" s="1"/>
      <c r="V459" s="1" t="str">
        <f t="shared" si="31"/>
        <v>Mutually Excluded</v>
      </c>
      <c r="Z459" t="str">
        <f t="shared" si="30"/>
        <v>Exclude</v>
      </c>
    </row>
    <row r="460" spans="1:26" ht="30">
      <c r="A460">
        <v>468</v>
      </c>
      <c r="C460" s="6">
        <v>193194</v>
      </c>
      <c r="E460" s="1" t="s">
        <v>699</v>
      </c>
      <c r="F460" s="1">
        <v>2</v>
      </c>
      <c r="G460" s="1">
        <v>2</v>
      </c>
      <c r="H460" s="1">
        <v>2</v>
      </c>
      <c r="I460" s="31" t="str">
        <f t="shared" si="28"/>
        <v>EXCLUDED</v>
      </c>
      <c r="J460">
        <v>468</v>
      </c>
      <c r="M460" s="35" t="s">
        <v>901</v>
      </c>
      <c r="Q460" s="8" t="s">
        <v>901</v>
      </c>
      <c r="R460" s="1" t="str">
        <f t="shared" si="29"/>
        <v>Mutually Excluded</v>
      </c>
      <c r="S460" s="1"/>
      <c r="V460" s="1" t="str">
        <f t="shared" si="31"/>
        <v>Mutually Excluded</v>
      </c>
      <c r="Z460" t="str">
        <f t="shared" si="30"/>
        <v>Exclude</v>
      </c>
    </row>
    <row r="461" spans="1:26" ht="30">
      <c r="A461">
        <v>469</v>
      </c>
      <c r="C461">
        <v>194</v>
      </c>
      <c r="E461" s="1" t="s">
        <v>700</v>
      </c>
      <c r="F461" s="1">
        <v>1</v>
      </c>
      <c r="G461" s="1">
        <v>1</v>
      </c>
      <c r="H461" s="1">
        <v>1</v>
      </c>
      <c r="I461" s="31" t="str">
        <f t="shared" si="28"/>
        <v>EXCLUDED</v>
      </c>
      <c r="J461">
        <v>469</v>
      </c>
      <c r="M461" s="35" t="s">
        <v>901</v>
      </c>
      <c r="Q461" s="8" t="s">
        <v>901</v>
      </c>
      <c r="R461" s="1" t="str">
        <f t="shared" si="29"/>
        <v>Mutually Excluded</v>
      </c>
      <c r="S461" s="1"/>
      <c r="V461" s="1" t="str">
        <f t="shared" si="31"/>
        <v>Mutually Excluded</v>
      </c>
      <c r="Z461" t="str">
        <f t="shared" si="30"/>
        <v>Exclude</v>
      </c>
    </row>
    <row r="462" spans="1:26" ht="60">
      <c r="A462">
        <v>470</v>
      </c>
      <c r="C462" s="6">
        <v>194195</v>
      </c>
      <c r="E462" s="1" t="s">
        <v>701</v>
      </c>
      <c r="F462" s="1">
        <v>2</v>
      </c>
      <c r="G462" s="1">
        <v>3</v>
      </c>
      <c r="H462" s="1">
        <v>2</v>
      </c>
      <c r="I462" s="31" t="str">
        <f t="shared" si="28"/>
        <v>EXCLUDED</v>
      </c>
      <c r="J462">
        <v>470</v>
      </c>
      <c r="M462" s="35" t="s">
        <v>901</v>
      </c>
      <c r="Q462" s="8" t="s">
        <v>901</v>
      </c>
      <c r="R462" s="1" t="str">
        <f t="shared" si="29"/>
        <v>Mutually Excluded</v>
      </c>
      <c r="S462" s="1"/>
      <c r="V462" s="1" t="str">
        <f t="shared" si="31"/>
        <v>Mutually Excluded</v>
      </c>
      <c r="Z462" t="str">
        <f t="shared" si="30"/>
        <v>Exclude</v>
      </c>
    </row>
    <row r="463" spans="1:26" ht="30">
      <c r="A463">
        <v>471</v>
      </c>
      <c r="C463">
        <v>195</v>
      </c>
      <c r="E463" s="1" t="s">
        <v>702</v>
      </c>
      <c r="F463" s="1">
        <v>2</v>
      </c>
      <c r="G463" s="1">
        <v>2</v>
      </c>
      <c r="H463" s="1">
        <v>2</v>
      </c>
      <c r="I463" s="31" t="str">
        <f t="shared" si="28"/>
        <v>EXCLUDED</v>
      </c>
      <c r="J463">
        <v>471</v>
      </c>
      <c r="M463" s="35" t="s">
        <v>901</v>
      </c>
      <c r="Q463" s="8" t="s">
        <v>901</v>
      </c>
      <c r="R463" s="1" t="str">
        <f t="shared" si="29"/>
        <v>Mutually Excluded</v>
      </c>
      <c r="S463" s="1"/>
      <c r="V463" s="1" t="str">
        <f t="shared" si="31"/>
        <v>Mutually Excluded</v>
      </c>
      <c r="Z463" t="str">
        <f t="shared" si="30"/>
        <v>Exclude</v>
      </c>
    </row>
    <row r="464" spans="1:26" ht="45">
      <c r="A464">
        <v>472</v>
      </c>
      <c r="C464" s="6">
        <v>195196</v>
      </c>
      <c r="E464" s="1" t="s">
        <v>704</v>
      </c>
      <c r="F464" s="1">
        <v>3</v>
      </c>
      <c r="G464" s="1">
        <v>3</v>
      </c>
      <c r="H464" s="1">
        <v>3</v>
      </c>
      <c r="I464" s="31" t="str">
        <f t="shared" si="28"/>
        <v>EXCLUDED</v>
      </c>
      <c r="J464">
        <v>472</v>
      </c>
      <c r="M464" s="35" t="s">
        <v>901</v>
      </c>
      <c r="Q464" s="8" t="s">
        <v>901</v>
      </c>
      <c r="R464" s="1" t="str">
        <f t="shared" si="29"/>
        <v>Mutually Excluded</v>
      </c>
      <c r="S464" s="1"/>
      <c r="V464" s="1" t="str">
        <f t="shared" si="31"/>
        <v>Mutually Excluded</v>
      </c>
      <c r="Z464" t="str">
        <f t="shared" si="30"/>
        <v>Exclude</v>
      </c>
    </row>
    <row r="465" spans="1:26" ht="45">
      <c r="A465">
        <v>473</v>
      </c>
      <c r="C465">
        <v>196</v>
      </c>
      <c r="E465" s="1" t="s">
        <v>705</v>
      </c>
      <c r="F465" s="1">
        <v>2</v>
      </c>
      <c r="G465" s="1">
        <v>2</v>
      </c>
      <c r="H465" s="1">
        <v>2</v>
      </c>
      <c r="I465" s="31" t="str">
        <f t="shared" si="28"/>
        <v>EXCLUDED</v>
      </c>
      <c r="J465">
        <v>473</v>
      </c>
      <c r="M465" s="35" t="s">
        <v>901</v>
      </c>
      <c r="Q465" s="8" t="s">
        <v>901</v>
      </c>
      <c r="R465" s="1" t="str">
        <f t="shared" si="29"/>
        <v>Mutually Excluded</v>
      </c>
      <c r="S465" s="1"/>
      <c r="V465" s="1" t="str">
        <f t="shared" si="31"/>
        <v>Mutually Excluded</v>
      </c>
      <c r="Z465" t="str">
        <f t="shared" si="30"/>
        <v>Exclude</v>
      </c>
    </row>
    <row r="466" spans="1:26" ht="30">
      <c r="A466">
        <v>474</v>
      </c>
      <c r="C466" s="6">
        <v>196197</v>
      </c>
      <c r="E466" s="1" t="s">
        <v>707</v>
      </c>
      <c r="F466" s="1">
        <v>5</v>
      </c>
      <c r="G466" s="1">
        <v>5</v>
      </c>
      <c r="H466" s="1">
        <v>5</v>
      </c>
      <c r="I466" s="31" t="str">
        <f t="shared" si="28"/>
        <v>CERTAINLY INCLUDED</v>
      </c>
      <c r="J466">
        <v>474</v>
      </c>
      <c r="M466" s="35" t="s">
        <v>1752</v>
      </c>
      <c r="Q466" s="8" t="s">
        <v>1752</v>
      </c>
      <c r="R466" s="1" t="str">
        <f t="shared" si="29"/>
        <v>MUTUALLY INCLUDED</v>
      </c>
      <c r="S466" s="1"/>
      <c r="V466" s="1" t="str">
        <f t="shared" si="31"/>
        <v>MUTUALLY INCLUDED</v>
      </c>
      <c r="Z466" t="str">
        <f t="shared" si="30"/>
        <v>Include</v>
      </c>
    </row>
    <row r="467" spans="1:26" ht="45">
      <c r="A467">
        <v>475</v>
      </c>
      <c r="C467">
        <v>197</v>
      </c>
      <c r="E467" s="1" t="s">
        <v>709</v>
      </c>
      <c r="F467" s="1">
        <v>2</v>
      </c>
      <c r="G467" s="1">
        <v>2</v>
      </c>
      <c r="H467" s="1">
        <v>2</v>
      </c>
      <c r="I467" s="31" t="str">
        <f t="shared" si="28"/>
        <v>EXCLUDED</v>
      </c>
      <c r="J467">
        <v>475</v>
      </c>
      <c r="M467" s="35" t="s">
        <v>901</v>
      </c>
      <c r="Q467" s="8" t="s">
        <v>901</v>
      </c>
      <c r="R467" s="1" t="str">
        <f t="shared" si="29"/>
        <v>Mutually Excluded</v>
      </c>
      <c r="S467" s="1"/>
      <c r="V467" s="1" t="str">
        <f t="shared" si="31"/>
        <v>Mutually Excluded</v>
      </c>
      <c r="Z467" t="str">
        <f t="shared" si="30"/>
        <v>Exclude</v>
      </c>
    </row>
    <row r="468" spans="1:26" ht="45">
      <c r="A468">
        <v>476</v>
      </c>
      <c r="C468">
        <v>197</v>
      </c>
      <c r="E468" s="1" t="s">
        <v>3052</v>
      </c>
      <c r="F468" s="1">
        <v>4</v>
      </c>
      <c r="G468" s="1">
        <v>4</v>
      </c>
      <c r="H468" s="1">
        <v>5</v>
      </c>
      <c r="I468" s="31" t="str">
        <f t="shared" si="28"/>
        <v>MAYBE</v>
      </c>
      <c r="J468">
        <v>476</v>
      </c>
      <c r="M468" s="35" t="s">
        <v>1752</v>
      </c>
      <c r="Q468" s="8" t="s">
        <v>1752</v>
      </c>
      <c r="R468" s="1" t="str">
        <f t="shared" si="29"/>
        <v>MUTUALLY INCLUDED</v>
      </c>
      <c r="S468" s="1"/>
      <c r="V468" s="1" t="str">
        <f t="shared" si="31"/>
        <v>MUTUALLY INCLUDED</v>
      </c>
      <c r="Z468" t="str">
        <f t="shared" si="30"/>
        <v>Include</v>
      </c>
    </row>
    <row r="469" spans="1:26" ht="45">
      <c r="A469">
        <v>477</v>
      </c>
      <c r="C469">
        <v>198</v>
      </c>
      <c r="E469" s="1" t="s">
        <v>712</v>
      </c>
      <c r="F469" s="1">
        <v>1</v>
      </c>
      <c r="G469" s="1">
        <v>1</v>
      </c>
      <c r="H469" s="1">
        <v>1</v>
      </c>
      <c r="I469" s="31" t="str">
        <f t="shared" si="28"/>
        <v>EXCLUDED</v>
      </c>
      <c r="J469">
        <v>477</v>
      </c>
      <c r="M469" s="35" t="s">
        <v>901</v>
      </c>
      <c r="Q469" s="8" t="s">
        <v>901</v>
      </c>
      <c r="R469" s="1" t="str">
        <f t="shared" si="29"/>
        <v>Mutually Excluded</v>
      </c>
      <c r="S469" s="1"/>
      <c r="V469" s="1" t="str">
        <f t="shared" si="31"/>
        <v>Mutually Excluded</v>
      </c>
      <c r="Z469" t="str">
        <f t="shared" si="30"/>
        <v>Exclude</v>
      </c>
    </row>
    <row r="470" spans="1:26" ht="30">
      <c r="A470">
        <v>478</v>
      </c>
      <c r="C470" s="6">
        <v>198199</v>
      </c>
      <c r="E470" s="1" t="s">
        <v>713</v>
      </c>
      <c r="F470" s="1">
        <v>2</v>
      </c>
      <c r="G470" s="1">
        <v>2</v>
      </c>
      <c r="H470" s="1">
        <v>2</v>
      </c>
      <c r="I470" s="31" t="str">
        <f t="shared" si="28"/>
        <v>EXCLUDED</v>
      </c>
      <c r="J470">
        <v>478</v>
      </c>
      <c r="M470" s="35" t="s">
        <v>901</v>
      </c>
      <c r="Q470" s="8" t="s">
        <v>901</v>
      </c>
      <c r="R470" s="1" t="str">
        <f t="shared" si="29"/>
        <v>Mutually Excluded</v>
      </c>
      <c r="S470" s="1"/>
      <c r="V470" s="1" t="str">
        <f t="shared" si="31"/>
        <v>Mutually Excluded</v>
      </c>
      <c r="Z470" t="str">
        <f t="shared" si="30"/>
        <v>Exclude</v>
      </c>
    </row>
    <row r="471" spans="1:26" ht="30">
      <c r="A471">
        <v>479</v>
      </c>
      <c r="C471">
        <v>199</v>
      </c>
      <c r="E471" s="1" t="s">
        <v>714</v>
      </c>
      <c r="F471" s="1">
        <v>2</v>
      </c>
      <c r="G471" s="1">
        <v>2</v>
      </c>
      <c r="H471" s="1">
        <v>2</v>
      </c>
      <c r="I471" s="31" t="str">
        <f t="shared" si="28"/>
        <v>EXCLUDED</v>
      </c>
      <c r="J471">
        <v>479</v>
      </c>
      <c r="M471" s="35" t="s">
        <v>901</v>
      </c>
      <c r="Q471" s="8" t="s">
        <v>901</v>
      </c>
      <c r="R471" s="1" t="str">
        <f t="shared" si="29"/>
        <v>Mutually Excluded</v>
      </c>
      <c r="S471" s="1"/>
      <c r="V471" s="1" t="str">
        <f t="shared" si="31"/>
        <v>Mutually Excluded</v>
      </c>
      <c r="Z471" t="str">
        <f t="shared" si="30"/>
        <v>Exclude</v>
      </c>
    </row>
    <row r="472" spans="1:26" ht="30">
      <c r="A472">
        <v>481</v>
      </c>
      <c r="C472">
        <v>200</v>
      </c>
      <c r="E472" s="1" t="s">
        <v>716</v>
      </c>
      <c r="F472" s="1">
        <v>3</v>
      </c>
      <c r="G472" s="1">
        <v>3</v>
      </c>
      <c r="H472" s="1">
        <v>4</v>
      </c>
      <c r="I472" s="31" t="str">
        <f t="shared" si="28"/>
        <v>EXCLUDED</v>
      </c>
      <c r="J472">
        <v>481</v>
      </c>
      <c r="M472" s="35" t="s">
        <v>901</v>
      </c>
      <c r="Q472" s="8" t="s">
        <v>901</v>
      </c>
      <c r="R472" s="1" t="str">
        <f t="shared" si="29"/>
        <v>Mutually Excluded</v>
      </c>
      <c r="S472" s="1"/>
      <c r="V472" s="1" t="str">
        <f t="shared" si="31"/>
        <v>Mutually Excluded</v>
      </c>
      <c r="Z472" t="str">
        <f t="shared" si="30"/>
        <v>Exclude</v>
      </c>
    </row>
    <row r="473" spans="1:26" ht="60">
      <c r="A473">
        <v>482</v>
      </c>
      <c r="C473">
        <v>195</v>
      </c>
      <c r="D473" s="1" t="s">
        <v>720</v>
      </c>
      <c r="E473" s="1" t="s">
        <v>718</v>
      </c>
      <c r="F473" s="1">
        <v>4</v>
      </c>
      <c r="G473" s="1">
        <v>4</v>
      </c>
      <c r="H473" s="1">
        <v>3</v>
      </c>
      <c r="I473" s="31" t="str">
        <f t="shared" si="28"/>
        <v>EXCLUDED</v>
      </c>
      <c r="J473">
        <v>482</v>
      </c>
      <c r="M473" s="35" t="s">
        <v>65</v>
      </c>
      <c r="Q473" s="8" t="s">
        <v>901</v>
      </c>
      <c r="R473" s="1" t="str">
        <f t="shared" si="29"/>
        <v>Hum1: Yes, Hum2: No</v>
      </c>
      <c r="S473" s="1" t="s">
        <v>23</v>
      </c>
      <c r="T473" s="1" t="s">
        <v>23</v>
      </c>
      <c r="U473" t="s">
        <v>23</v>
      </c>
      <c r="V473" s="1" t="str">
        <f t="shared" si="31"/>
        <v>Mutually Excluded</v>
      </c>
      <c r="Z473" t="str">
        <f t="shared" si="30"/>
        <v>Include</v>
      </c>
    </row>
    <row r="474" spans="1:26" ht="45">
      <c r="A474">
        <v>483</v>
      </c>
      <c r="C474" s="6">
        <v>195196</v>
      </c>
      <c r="D474" s="1" t="s">
        <v>722</v>
      </c>
      <c r="E474" s="1" t="s">
        <v>721</v>
      </c>
      <c r="F474" s="1">
        <v>2</v>
      </c>
      <c r="G474" s="1">
        <v>2</v>
      </c>
      <c r="H474" s="1">
        <v>2</v>
      </c>
      <c r="I474" s="31" t="str">
        <f t="shared" si="28"/>
        <v>EXCLUDED</v>
      </c>
      <c r="J474">
        <v>483</v>
      </c>
      <c r="M474" s="35" t="s">
        <v>901</v>
      </c>
      <c r="Q474" s="8" t="s">
        <v>901</v>
      </c>
      <c r="R474" s="1" t="str">
        <f t="shared" si="29"/>
        <v>Mutually Excluded</v>
      </c>
      <c r="S474" s="1"/>
      <c r="V474" s="1" t="str">
        <f t="shared" si="31"/>
        <v>Mutually Excluded</v>
      </c>
      <c r="Z474" t="str">
        <f t="shared" si="30"/>
        <v>Exclude</v>
      </c>
    </row>
    <row r="475" spans="1:26" ht="45">
      <c r="A475">
        <v>484</v>
      </c>
      <c r="C475">
        <v>196</v>
      </c>
      <c r="D475" s="1" t="s">
        <v>724</v>
      </c>
      <c r="E475" s="1" t="s">
        <v>723</v>
      </c>
      <c r="F475" s="1">
        <v>2</v>
      </c>
      <c r="G475" s="1">
        <v>2</v>
      </c>
      <c r="H475" s="1">
        <v>2</v>
      </c>
      <c r="I475" s="31" t="str">
        <f t="shared" si="28"/>
        <v>EXCLUDED</v>
      </c>
      <c r="J475">
        <v>484</v>
      </c>
      <c r="M475" s="35" t="s">
        <v>901</v>
      </c>
      <c r="Q475" s="8" t="s">
        <v>901</v>
      </c>
      <c r="R475" s="1" t="str">
        <f t="shared" si="29"/>
        <v>Mutually Excluded</v>
      </c>
      <c r="S475" s="1"/>
      <c r="V475" s="1" t="str">
        <f t="shared" si="31"/>
        <v>Mutually Excluded</v>
      </c>
      <c r="Z475" t="str">
        <f t="shared" si="30"/>
        <v>Exclude</v>
      </c>
    </row>
    <row r="476" spans="1:26" ht="45">
      <c r="A476">
        <v>485</v>
      </c>
      <c r="C476" s="6">
        <v>196197</v>
      </c>
      <c r="D476" s="1" t="s">
        <v>726</v>
      </c>
      <c r="E476" s="1" t="s">
        <v>725</v>
      </c>
      <c r="F476" s="1">
        <v>3</v>
      </c>
      <c r="G476" s="1">
        <v>2</v>
      </c>
      <c r="H476" s="1">
        <v>3</v>
      </c>
      <c r="I476" s="31" t="str">
        <f t="shared" si="28"/>
        <v>EXCLUDED</v>
      </c>
      <c r="J476">
        <v>485</v>
      </c>
      <c r="M476" s="35" t="s">
        <v>901</v>
      </c>
      <c r="Q476" s="8" t="s">
        <v>901</v>
      </c>
      <c r="R476" s="1" t="str">
        <f t="shared" si="29"/>
        <v>Mutually Excluded</v>
      </c>
      <c r="S476" s="1"/>
      <c r="V476" s="1" t="str">
        <f t="shared" si="31"/>
        <v>Mutually Excluded</v>
      </c>
      <c r="Z476" t="str">
        <f t="shared" si="30"/>
        <v>Exclude</v>
      </c>
    </row>
    <row r="477" spans="1:26" ht="30">
      <c r="A477">
        <v>486</v>
      </c>
      <c r="C477">
        <v>197</v>
      </c>
      <c r="D477" s="1" t="s">
        <v>728</v>
      </c>
      <c r="E477" s="1" t="s">
        <v>727</v>
      </c>
      <c r="F477" s="1">
        <v>4</v>
      </c>
      <c r="G477" s="1">
        <v>4</v>
      </c>
      <c r="H477" s="1">
        <v>4</v>
      </c>
      <c r="I477" s="31" t="str">
        <f t="shared" si="28"/>
        <v>EXCLUDED</v>
      </c>
      <c r="J477">
        <v>486</v>
      </c>
      <c r="M477" s="35" t="s">
        <v>901</v>
      </c>
      <c r="Q477" s="8" t="s">
        <v>901</v>
      </c>
      <c r="R477" s="1" t="str">
        <f t="shared" si="29"/>
        <v>Mutually Excluded</v>
      </c>
      <c r="S477" s="1"/>
      <c r="V477" s="1" t="str">
        <f t="shared" si="31"/>
        <v>Mutually Excluded</v>
      </c>
      <c r="Z477" t="str">
        <f t="shared" si="30"/>
        <v>Exclude</v>
      </c>
    </row>
    <row r="478" spans="1:26" ht="45">
      <c r="A478">
        <v>487</v>
      </c>
      <c r="C478">
        <v>197</v>
      </c>
      <c r="D478" s="1" t="s">
        <v>730</v>
      </c>
      <c r="E478" s="1" t="s">
        <v>729</v>
      </c>
      <c r="F478" s="1">
        <v>1</v>
      </c>
      <c r="G478" s="1">
        <v>1</v>
      </c>
      <c r="H478" s="1">
        <v>1</v>
      </c>
      <c r="I478" s="31" t="str">
        <f t="shared" si="28"/>
        <v>EXCLUDED</v>
      </c>
      <c r="J478">
        <v>487</v>
      </c>
      <c r="M478" s="35" t="s">
        <v>901</v>
      </c>
      <c r="Q478" s="8" t="s">
        <v>901</v>
      </c>
      <c r="R478" s="1" t="str">
        <f t="shared" si="29"/>
        <v>Mutually Excluded</v>
      </c>
      <c r="S478" s="1"/>
      <c r="V478" s="1" t="str">
        <f t="shared" si="31"/>
        <v>Mutually Excluded</v>
      </c>
      <c r="Z478" t="str">
        <f t="shared" si="30"/>
        <v>Exclude</v>
      </c>
    </row>
    <row r="479" spans="1:26" ht="45">
      <c r="A479">
        <v>488</v>
      </c>
      <c r="C479">
        <v>198</v>
      </c>
      <c r="D479" s="1" t="s">
        <v>732</v>
      </c>
      <c r="E479" s="1" t="s">
        <v>731</v>
      </c>
      <c r="F479" s="1">
        <v>2</v>
      </c>
      <c r="G479" s="1">
        <v>2</v>
      </c>
      <c r="H479" s="1">
        <v>2</v>
      </c>
      <c r="I479" s="31" t="str">
        <f t="shared" si="28"/>
        <v>EXCLUDED</v>
      </c>
      <c r="J479">
        <v>488</v>
      </c>
      <c r="M479" s="35" t="s">
        <v>901</v>
      </c>
      <c r="Q479" s="8" t="s">
        <v>901</v>
      </c>
      <c r="R479" s="1" t="str">
        <f t="shared" si="29"/>
        <v>Mutually Excluded</v>
      </c>
      <c r="S479" s="1"/>
      <c r="V479" s="1" t="str">
        <f t="shared" si="31"/>
        <v>Mutually Excluded</v>
      </c>
      <c r="Z479" t="str">
        <f t="shared" si="30"/>
        <v>Exclude</v>
      </c>
    </row>
    <row r="480" spans="1:26" ht="60">
      <c r="A480">
        <v>489</v>
      </c>
      <c r="C480">
        <v>198</v>
      </c>
      <c r="D480" s="1" t="s">
        <v>733</v>
      </c>
      <c r="E480" s="1" t="s">
        <v>733</v>
      </c>
      <c r="F480" s="1">
        <v>2</v>
      </c>
      <c r="G480" s="1">
        <v>2</v>
      </c>
      <c r="H480" s="1">
        <v>2</v>
      </c>
      <c r="I480" s="31" t="str">
        <f t="shared" si="28"/>
        <v>EXCLUDED</v>
      </c>
      <c r="J480">
        <v>489</v>
      </c>
      <c r="M480" s="35" t="s">
        <v>901</v>
      </c>
      <c r="Q480" s="8" t="s">
        <v>901</v>
      </c>
      <c r="R480" s="1" t="str">
        <f t="shared" si="29"/>
        <v>Mutually Excluded</v>
      </c>
      <c r="S480" s="1"/>
      <c r="V480" s="1" t="str">
        <f t="shared" si="31"/>
        <v>Mutually Excluded</v>
      </c>
      <c r="Z480" t="str">
        <f t="shared" si="30"/>
        <v>Exclude</v>
      </c>
    </row>
    <row r="481" spans="1:26" ht="30">
      <c r="A481">
        <v>490</v>
      </c>
      <c r="C481" s="6">
        <v>198199</v>
      </c>
      <c r="D481" s="1" t="s">
        <v>735</v>
      </c>
      <c r="E481" s="1" t="s">
        <v>734</v>
      </c>
      <c r="F481" s="1">
        <v>3</v>
      </c>
      <c r="G481" s="1">
        <v>3</v>
      </c>
      <c r="H481" s="1">
        <v>3</v>
      </c>
      <c r="I481" s="31" t="str">
        <f t="shared" si="28"/>
        <v>EXCLUDED</v>
      </c>
      <c r="J481">
        <v>490</v>
      </c>
      <c r="M481" s="35" t="s">
        <v>901</v>
      </c>
      <c r="Q481" s="8" t="s">
        <v>901</v>
      </c>
      <c r="R481" s="1" t="str">
        <f t="shared" si="29"/>
        <v>Mutually Excluded</v>
      </c>
      <c r="S481" s="1"/>
      <c r="V481" s="1" t="str">
        <f t="shared" si="31"/>
        <v>Mutually Excluded</v>
      </c>
      <c r="Z481" t="str">
        <f t="shared" si="30"/>
        <v>Exclude</v>
      </c>
    </row>
    <row r="482" spans="1:26" ht="30">
      <c r="A482">
        <v>491</v>
      </c>
      <c r="C482">
        <v>199</v>
      </c>
      <c r="D482" s="1" t="s">
        <v>738</v>
      </c>
      <c r="E482" s="1" t="s">
        <v>737</v>
      </c>
      <c r="F482" s="1">
        <v>2</v>
      </c>
      <c r="G482" s="1">
        <v>2</v>
      </c>
      <c r="H482" s="1">
        <v>2</v>
      </c>
      <c r="I482" s="31" t="str">
        <f t="shared" si="28"/>
        <v>EXCLUDED</v>
      </c>
      <c r="J482">
        <v>491</v>
      </c>
      <c r="M482" s="35" t="s">
        <v>1752</v>
      </c>
      <c r="Q482" s="8" t="s">
        <v>1752</v>
      </c>
      <c r="R482" s="1" t="str">
        <f t="shared" si="29"/>
        <v>MUTUALLY INCLUDED</v>
      </c>
      <c r="S482" s="1"/>
      <c r="V482" s="1" t="str">
        <f t="shared" si="31"/>
        <v>AI: No, Human: Yes</v>
      </c>
      <c r="Z482" t="str">
        <f t="shared" si="30"/>
        <v>Include</v>
      </c>
    </row>
    <row r="483" spans="1:26" ht="30">
      <c r="A483">
        <v>492</v>
      </c>
      <c r="C483" s="6">
        <v>199200</v>
      </c>
      <c r="D483" s="1" t="s">
        <v>739</v>
      </c>
      <c r="E483" s="1" t="s">
        <v>739</v>
      </c>
      <c r="F483" s="1">
        <v>2</v>
      </c>
      <c r="G483" s="1">
        <v>2</v>
      </c>
      <c r="H483" s="1">
        <v>1</v>
      </c>
      <c r="I483" s="31" t="str">
        <f t="shared" si="28"/>
        <v>EXCLUDED</v>
      </c>
      <c r="J483">
        <v>492</v>
      </c>
      <c r="M483" s="35" t="s">
        <v>901</v>
      </c>
      <c r="Q483" s="8" t="s">
        <v>901</v>
      </c>
      <c r="R483" s="1" t="str">
        <f t="shared" si="29"/>
        <v>Mutually Excluded</v>
      </c>
      <c r="S483" s="1"/>
      <c r="V483" s="1" t="str">
        <f t="shared" si="31"/>
        <v>Mutually Excluded</v>
      </c>
      <c r="Z483" t="str">
        <f t="shared" si="30"/>
        <v>Exclude</v>
      </c>
    </row>
    <row r="484" spans="1:26" ht="30">
      <c r="A484">
        <v>493</v>
      </c>
      <c r="C484">
        <v>200</v>
      </c>
      <c r="D484" s="1" t="s">
        <v>740</v>
      </c>
      <c r="E484" s="1" t="s">
        <v>740</v>
      </c>
      <c r="F484" s="1">
        <v>3</v>
      </c>
      <c r="G484" s="1">
        <v>3</v>
      </c>
      <c r="H484" s="1">
        <v>3</v>
      </c>
      <c r="I484" s="31" t="str">
        <f t="shared" si="28"/>
        <v>EXCLUDED</v>
      </c>
      <c r="J484">
        <v>493</v>
      </c>
      <c r="M484" s="35" t="s">
        <v>901</v>
      </c>
      <c r="Q484" s="8" t="s">
        <v>901</v>
      </c>
      <c r="R484" s="1" t="str">
        <f t="shared" si="29"/>
        <v>Mutually Excluded</v>
      </c>
      <c r="S484" s="1"/>
      <c r="V484" s="1" t="str">
        <f t="shared" si="31"/>
        <v>Mutually Excluded</v>
      </c>
      <c r="Z484" t="str">
        <f t="shared" si="30"/>
        <v>Exclude</v>
      </c>
    </row>
    <row r="485" spans="1:26" ht="45">
      <c r="A485">
        <v>494</v>
      </c>
      <c r="C485">
        <v>200</v>
      </c>
      <c r="D485" s="1" t="s">
        <v>742</v>
      </c>
      <c r="E485" s="1" t="s">
        <v>741</v>
      </c>
      <c r="F485" s="1">
        <v>4</v>
      </c>
      <c r="G485" s="1">
        <v>3</v>
      </c>
      <c r="H485" s="1">
        <v>4</v>
      </c>
      <c r="I485" s="31" t="str">
        <f t="shared" si="28"/>
        <v>EXCLUDED</v>
      </c>
      <c r="J485">
        <v>494</v>
      </c>
      <c r="M485" s="35" t="s">
        <v>901</v>
      </c>
      <c r="Q485" s="8" t="s">
        <v>901</v>
      </c>
      <c r="R485" s="1" t="str">
        <f t="shared" si="29"/>
        <v>Mutually Excluded</v>
      </c>
      <c r="S485" s="1"/>
      <c r="V485" s="1" t="str">
        <f t="shared" si="31"/>
        <v>Mutually Excluded</v>
      </c>
      <c r="Z485" t="str">
        <f t="shared" si="30"/>
        <v>Exclude</v>
      </c>
    </row>
    <row r="486" spans="1:26" ht="30">
      <c r="A486">
        <v>495</v>
      </c>
      <c r="C486">
        <v>200</v>
      </c>
      <c r="D486" s="1" t="s">
        <v>744</v>
      </c>
      <c r="E486" s="1" t="s">
        <v>743</v>
      </c>
      <c r="F486" s="1">
        <v>3</v>
      </c>
      <c r="G486" s="1">
        <v>3</v>
      </c>
      <c r="H486" s="1">
        <v>3</v>
      </c>
      <c r="I486" s="31" t="str">
        <f t="shared" si="28"/>
        <v>EXCLUDED</v>
      </c>
      <c r="J486">
        <v>495</v>
      </c>
      <c r="M486" s="35" t="s">
        <v>901</v>
      </c>
      <c r="Q486" s="8" t="s">
        <v>901</v>
      </c>
      <c r="R486" s="1" t="str">
        <f t="shared" si="29"/>
        <v>Mutually Excluded</v>
      </c>
      <c r="S486" s="1"/>
      <c r="V486" s="1" t="str">
        <f t="shared" si="31"/>
        <v>Mutually Excluded</v>
      </c>
      <c r="Z486" t="str">
        <f t="shared" si="30"/>
        <v>Exclude</v>
      </c>
    </row>
    <row r="487" spans="1:26" ht="30">
      <c r="A487">
        <v>496</v>
      </c>
      <c r="C487" s="6">
        <v>200201</v>
      </c>
      <c r="E487" s="1" t="s">
        <v>745</v>
      </c>
      <c r="F487" s="1">
        <v>2</v>
      </c>
      <c r="G487" s="1">
        <v>2</v>
      </c>
      <c r="H487" s="1">
        <v>2</v>
      </c>
      <c r="I487" s="31" t="str">
        <f t="shared" si="28"/>
        <v>EXCLUDED</v>
      </c>
      <c r="J487">
        <v>496</v>
      </c>
      <c r="M487" s="35" t="s">
        <v>1752</v>
      </c>
      <c r="Q487" s="8" t="s">
        <v>901</v>
      </c>
      <c r="R487" s="1" t="str">
        <f t="shared" si="29"/>
        <v>Hum1: Yes, Hum2: No</v>
      </c>
      <c r="S487" s="1" t="s">
        <v>19</v>
      </c>
      <c r="T487" s="1" t="s">
        <v>19</v>
      </c>
      <c r="U487" s="1" t="s">
        <v>19</v>
      </c>
      <c r="V487" s="1" t="str">
        <f t="shared" si="31"/>
        <v>Mutually Excluded</v>
      </c>
      <c r="Z487" t="str">
        <f t="shared" si="30"/>
        <v>Exclude</v>
      </c>
    </row>
    <row r="488" spans="1:26" ht="45">
      <c r="A488">
        <v>497</v>
      </c>
      <c r="C488">
        <v>201</v>
      </c>
      <c r="E488" s="1" t="s">
        <v>746</v>
      </c>
      <c r="F488" s="1">
        <v>3</v>
      </c>
      <c r="G488" s="1">
        <v>3</v>
      </c>
      <c r="H488" s="1">
        <v>4</v>
      </c>
      <c r="I488" s="31" t="str">
        <f t="shared" si="28"/>
        <v>EXCLUDED</v>
      </c>
      <c r="J488">
        <v>497</v>
      </c>
      <c r="M488" s="35" t="s">
        <v>1752</v>
      </c>
      <c r="Q488" s="8" t="s">
        <v>901</v>
      </c>
      <c r="R488" s="1" t="str">
        <f t="shared" si="29"/>
        <v>Hum1: Yes, Hum2: No</v>
      </c>
      <c r="S488" s="1" t="s">
        <v>19</v>
      </c>
      <c r="T488" t="s">
        <v>19</v>
      </c>
      <c r="U488" t="s">
        <v>19</v>
      </c>
      <c r="V488" s="1" t="str">
        <f t="shared" si="31"/>
        <v>Mutually Excluded</v>
      </c>
      <c r="Z488" t="str">
        <f t="shared" si="30"/>
        <v>Exclude</v>
      </c>
    </row>
    <row r="489" spans="1:26" ht="30">
      <c r="A489">
        <v>498</v>
      </c>
      <c r="C489">
        <v>201</v>
      </c>
      <c r="E489" s="1" t="s">
        <v>747</v>
      </c>
      <c r="F489" s="1">
        <v>1</v>
      </c>
      <c r="G489" s="1">
        <v>1</v>
      </c>
      <c r="H489" s="1">
        <v>1</v>
      </c>
      <c r="I489" s="31" t="str">
        <f t="shared" si="28"/>
        <v>EXCLUDED</v>
      </c>
      <c r="J489">
        <v>498</v>
      </c>
      <c r="M489" s="35" t="s">
        <v>901</v>
      </c>
      <c r="Q489" s="8" t="s">
        <v>901</v>
      </c>
      <c r="R489" s="1" t="str">
        <f t="shared" si="29"/>
        <v>Mutually Excluded</v>
      </c>
      <c r="S489" s="1"/>
      <c r="V489" s="1" t="str">
        <f t="shared" si="31"/>
        <v>Mutually Excluded</v>
      </c>
      <c r="Z489" t="str">
        <f t="shared" si="30"/>
        <v>Exclude</v>
      </c>
    </row>
    <row r="490" spans="1:26" ht="30">
      <c r="A490">
        <v>499</v>
      </c>
      <c r="C490" s="6">
        <v>201202</v>
      </c>
      <c r="E490" s="1" t="s">
        <v>748</v>
      </c>
      <c r="F490" s="1">
        <v>2</v>
      </c>
      <c r="G490" s="1">
        <v>2</v>
      </c>
      <c r="H490" s="1">
        <v>2</v>
      </c>
      <c r="I490" s="31" t="str">
        <f t="shared" si="28"/>
        <v>EXCLUDED</v>
      </c>
      <c r="J490">
        <v>499</v>
      </c>
      <c r="M490" s="35" t="s">
        <v>901</v>
      </c>
      <c r="Q490" s="8" t="s">
        <v>901</v>
      </c>
      <c r="R490" s="1" t="str">
        <f t="shared" si="29"/>
        <v>Mutually Excluded</v>
      </c>
      <c r="S490" s="1"/>
      <c r="V490" s="1" t="str">
        <f t="shared" si="31"/>
        <v>Mutually Excluded</v>
      </c>
      <c r="Z490" t="str">
        <f t="shared" si="30"/>
        <v>Exclude</v>
      </c>
    </row>
    <row r="491" spans="1:26" ht="45">
      <c r="A491">
        <v>500</v>
      </c>
      <c r="C491">
        <v>202</v>
      </c>
      <c r="E491" s="1" t="s">
        <v>749</v>
      </c>
      <c r="F491" s="1">
        <v>2</v>
      </c>
      <c r="G491" s="1">
        <v>2</v>
      </c>
      <c r="H491" s="1">
        <v>3</v>
      </c>
      <c r="I491" s="31" t="str">
        <f t="shared" si="28"/>
        <v>EXCLUDED</v>
      </c>
      <c r="J491">
        <v>500</v>
      </c>
      <c r="M491" s="35" t="s">
        <v>901</v>
      </c>
      <c r="Q491" s="8" t="s">
        <v>901</v>
      </c>
      <c r="R491" s="1" t="str">
        <f t="shared" si="29"/>
        <v>Mutually Excluded</v>
      </c>
      <c r="S491" s="1"/>
      <c r="V491" s="1" t="str">
        <f t="shared" si="31"/>
        <v>Mutually Excluded</v>
      </c>
      <c r="Z491" t="str">
        <f t="shared" si="30"/>
        <v>Exclude</v>
      </c>
    </row>
    <row r="492" spans="1:26" ht="30">
      <c r="A492">
        <v>501</v>
      </c>
      <c r="C492" s="6">
        <v>202203</v>
      </c>
      <c r="E492" s="1" t="s">
        <v>750</v>
      </c>
      <c r="F492" s="1">
        <v>3</v>
      </c>
      <c r="G492" s="1">
        <v>3</v>
      </c>
      <c r="H492" s="1">
        <v>3</v>
      </c>
      <c r="I492" s="31" t="str">
        <f t="shared" si="28"/>
        <v>EXCLUDED</v>
      </c>
      <c r="J492">
        <v>501</v>
      </c>
      <c r="M492" s="35" t="s">
        <v>901</v>
      </c>
      <c r="Q492" s="8" t="s">
        <v>901</v>
      </c>
      <c r="R492" s="1" t="str">
        <f t="shared" si="29"/>
        <v>Mutually Excluded</v>
      </c>
      <c r="S492" s="1"/>
      <c r="V492" s="1" t="str">
        <f t="shared" si="31"/>
        <v>Mutually Excluded</v>
      </c>
      <c r="Z492" t="str">
        <f t="shared" si="30"/>
        <v>Exclude</v>
      </c>
    </row>
    <row r="493" spans="1:26" ht="45">
      <c r="A493">
        <v>502</v>
      </c>
      <c r="C493">
        <v>203</v>
      </c>
      <c r="E493" s="1" t="s">
        <v>751</v>
      </c>
      <c r="F493" s="1">
        <v>4</v>
      </c>
      <c r="G493" s="1">
        <v>3</v>
      </c>
      <c r="H493" s="1">
        <v>4</v>
      </c>
      <c r="I493" s="31" t="str">
        <f t="shared" si="28"/>
        <v>EXCLUDED</v>
      </c>
      <c r="J493">
        <v>502</v>
      </c>
      <c r="M493" s="35" t="s">
        <v>901</v>
      </c>
      <c r="Q493" s="8" t="s">
        <v>901</v>
      </c>
      <c r="R493" s="1" t="str">
        <f t="shared" si="29"/>
        <v>Mutually Excluded</v>
      </c>
      <c r="S493" s="1"/>
      <c r="V493" s="1" t="str">
        <f t="shared" si="31"/>
        <v>Mutually Excluded</v>
      </c>
      <c r="Z493" t="str">
        <f t="shared" si="30"/>
        <v>Exclude</v>
      </c>
    </row>
    <row r="494" spans="1:26" ht="30">
      <c r="A494">
        <v>503</v>
      </c>
      <c r="C494">
        <v>203</v>
      </c>
      <c r="E494" s="1" t="s">
        <v>752</v>
      </c>
      <c r="F494" s="1">
        <v>3</v>
      </c>
      <c r="G494" s="1">
        <v>2</v>
      </c>
      <c r="H494" s="1">
        <v>3</v>
      </c>
      <c r="I494" s="31" t="str">
        <f t="shared" si="28"/>
        <v>EXCLUDED</v>
      </c>
      <c r="J494">
        <v>503</v>
      </c>
      <c r="M494" s="35" t="s">
        <v>901</v>
      </c>
      <c r="Q494" s="8" t="s">
        <v>901</v>
      </c>
      <c r="R494" s="1" t="str">
        <f t="shared" si="29"/>
        <v>Mutually Excluded</v>
      </c>
      <c r="S494" s="1"/>
      <c r="V494" s="1" t="str">
        <f t="shared" si="31"/>
        <v>Mutually Excluded</v>
      </c>
      <c r="Z494" t="str">
        <f t="shared" si="30"/>
        <v>Exclude</v>
      </c>
    </row>
    <row r="495" spans="1:26" ht="30">
      <c r="A495">
        <v>504</v>
      </c>
      <c r="C495">
        <v>203</v>
      </c>
      <c r="E495" s="1" t="s">
        <v>753</v>
      </c>
      <c r="F495" s="1">
        <v>1</v>
      </c>
      <c r="G495" s="1">
        <v>1</v>
      </c>
      <c r="H495" s="1">
        <v>1</v>
      </c>
      <c r="I495" s="31" t="str">
        <f t="shared" si="28"/>
        <v>EXCLUDED</v>
      </c>
      <c r="J495">
        <v>504</v>
      </c>
      <c r="M495" s="35" t="s">
        <v>901</v>
      </c>
      <c r="Q495" s="8" t="s">
        <v>901</v>
      </c>
      <c r="R495" s="1" t="str">
        <f t="shared" si="29"/>
        <v>Mutually Excluded</v>
      </c>
      <c r="S495" s="1"/>
      <c r="V495" s="1" t="str">
        <f t="shared" si="31"/>
        <v>Mutually Excluded</v>
      </c>
      <c r="Z495" t="str">
        <f t="shared" si="30"/>
        <v>Exclude</v>
      </c>
    </row>
    <row r="496" spans="1:26" ht="30">
      <c r="A496">
        <v>505</v>
      </c>
      <c r="C496">
        <v>204</v>
      </c>
      <c r="E496" s="1" t="s">
        <v>756</v>
      </c>
      <c r="F496" s="1">
        <v>2</v>
      </c>
      <c r="G496" s="1">
        <v>2</v>
      </c>
      <c r="H496" s="1">
        <v>3</v>
      </c>
      <c r="I496" s="31" t="str">
        <f t="shared" si="28"/>
        <v>EXCLUDED</v>
      </c>
      <c r="J496">
        <v>505</v>
      </c>
      <c r="M496" s="35" t="s">
        <v>901</v>
      </c>
      <c r="Q496" s="8" t="s">
        <v>901</v>
      </c>
      <c r="R496" s="1" t="str">
        <f t="shared" si="29"/>
        <v>Mutually Excluded</v>
      </c>
      <c r="S496" s="1"/>
      <c r="V496" s="1" t="str">
        <f t="shared" si="31"/>
        <v>Mutually Excluded</v>
      </c>
      <c r="Z496" t="str">
        <f t="shared" si="30"/>
        <v>Exclude</v>
      </c>
    </row>
    <row r="497" spans="1:26" ht="30">
      <c r="A497">
        <v>506</v>
      </c>
      <c r="C497">
        <v>204</v>
      </c>
      <c r="E497" s="1" t="s">
        <v>757</v>
      </c>
      <c r="F497" s="1">
        <v>2</v>
      </c>
      <c r="G497" s="1">
        <v>3</v>
      </c>
      <c r="H497" s="1">
        <v>2</v>
      </c>
      <c r="I497" s="31" t="str">
        <f t="shared" si="28"/>
        <v>EXCLUDED</v>
      </c>
      <c r="J497">
        <v>506</v>
      </c>
      <c r="M497" s="35" t="s">
        <v>901</v>
      </c>
      <c r="Q497" s="8" t="s">
        <v>901</v>
      </c>
      <c r="R497" s="1" t="str">
        <f t="shared" si="29"/>
        <v>Mutually Excluded</v>
      </c>
      <c r="S497" s="1"/>
      <c r="V497" s="1" t="str">
        <f t="shared" si="31"/>
        <v>Mutually Excluded</v>
      </c>
      <c r="Z497" t="str">
        <f t="shared" si="30"/>
        <v>Exclude</v>
      </c>
    </row>
    <row r="498" spans="1:26" ht="30">
      <c r="A498">
        <v>507</v>
      </c>
      <c r="C498" s="6">
        <v>204205</v>
      </c>
      <c r="E498" s="1" t="s">
        <v>758</v>
      </c>
      <c r="F498" s="1">
        <v>2</v>
      </c>
      <c r="G498" s="1">
        <v>2</v>
      </c>
      <c r="H498" s="1">
        <v>2</v>
      </c>
      <c r="I498" s="31" t="str">
        <f t="shared" si="28"/>
        <v>EXCLUDED</v>
      </c>
      <c r="J498">
        <v>507</v>
      </c>
      <c r="M498" s="35" t="s">
        <v>901</v>
      </c>
      <c r="Q498" s="8" t="s">
        <v>901</v>
      </c>
      <c r="R498" s="1" t="str">
        <f t="shared" si="29"/>
        <v>Mutually Excluded</v>
      </c>
      <c r="S498" s="1"/>
      <c r="V498" s="1" t="str">
        <f t="shared" si="31"/>
        <v>Mutually Excluded</v>
      </c>
      <c r="Z498" t="str">
        <f t="shared" si="30"/>
        <v>Exclude</v>
      </c>
    </row>
    <row r="499" spans="1:26" ht="60">
      <c r="A499">
        <v>508</v>
      </c>
      <c r="C499">
        <v>205</v>
      </c>
      <c r="E499" s="1" t="s">
        <v>759</v>
      </c>
      <c r="F499" s="1">
        <v>3</v>
      </c>
      <c r="G499" s="1">
        <v>3</v>
      </c>
      <c r="H499" s="1">
        <v>2</v>
      </c>
      <c r="I499" s="31" t="str">
        <f t="shared" si="28"/>
        <v>EXCLUDED</v>
      </c>
      <c r="J499">
        <v>508</v>
      </c>
      <c r="M499" s="35" t="s">
        <v>901</v>
      </c>
      <c r="Q499" s="8" t="s">
        <v>901</v>
      </c>
      <c r="R499" s="1" t="str">
        <f t="shared" si="29"/>
        <v>Mutually Excluded</v>
      </c>
      <c r="S499" s="1"/>
      <c r="V499" s="1" t="str">
        <f t="shared" si="31"/>
        <v>Mutually Excluded</v>
      </c>
      <c r="Z499" t="str">
        <f t="shared" si="30"/>
        <v>Exclude</v>
      </c>
    </row>
    <row r="500" spans="1:26" ht="30">
      <c r="A500">
        <v>509</v>
      </c>
      <c r="C500">
        <v>205</v>
      </c>
      <c r="E500" s="1" t="s">
        <v>760</v>
      </c>
      <c r="F500" s="1">
        <v>4</v>
      </c>
      <c r="G500" s="1">
        <v>3</v>
      </c>
      <c r="H500" s="1">
        <v>3</v>
      </c>
      <c r="I500" s="31" t="str">
        <f t="shared" si="28"/>
        <v>EXCLUDED</v>
      </c>
      <c r="J500">
        <v>509</v>
      </c>
      <c r="M500" s="35" t="s">
        <v>901</v>
      </c>
      <c r="Q500" s="8" t="s">
        <v>901</v>
      </c>
      <c r="R500" s="1" t="str">
        <f t="shared" si="29"/>
        <v>Mutually Excluded</v>
      </c>
      <c r="S500" s="1"/>
      <c r="V500" s="1" t="str">
        <f t="shared" si="31"/>
        <v>Mutually Excluded</v>
      </c>
      <c r="Z500" t="str">
        <f t="shared" si="30"/>
        <v>Exclude</v>
      </c>
    </row>
    <row r="501" spans="1:26" ht="60">
      <c r="A501">
        <v>510</v>
      </c>
      <c r="C501" s="6">
        <v>205206</v>
      </c>
      <c r="E501" s="1" t="s">
        <v>761</v>
      </c>
      <c r="F501" s="1">
        <v>1</v>
      </c>
      <c r="G501" s="1">
        <v>1</v>
      </c>
      <c r="H501" s="1">
        <v>1</v>
      </c>
      <c r="I501" s="31" t="str">
        <f t="shared" si="28"/>
        <v>EXCLUDED</v>
      </c>
      <c r="J501">
        <v>510</v>
      </c>
      <c r="M501" s="35" t="s">
        <v>901</v>
      </c>
      <c r="Q501" s="8" t="s">
        <v>901</v>
      </c>
      <c r="R501" s="1" t="str">
        <f t="shared" si="29"/>
        <v>Mutually Excluded</v>
      </c>
      <c r="S501" s="1"/>
      <c r="V501" s="1" t="str">
        <f t="shared" si="31"/>
        <v>Mutually Excluded</v>
      </c>
      <c r="Z501" t="str">
        <f t="shared" si="30"/>
        <v>Exclude</v>
      </c>
    </row>
    <row r="502" spans="1:26" ht="45">
      <c r="A502">
        <v>511</v>
      </c>
      <c r="C502">
        <v>206</v>
      </c>
      <c r="E502" s="1" t="s">
        <v>762</v>
      </c>
      <c r="F502" s="1">
        <v>1</v>
      </c>
      <c r="G502" s="1">
        <v>1</v>
      </c>
      <c r="H502" s="1">
        <v>1</v>
      </c>
      <c r="I502" s="31" t="str">
        <f t="shared" si="28"/>
        <v>EXCLUDED</v>
      </c>
      <c r="J502">
        <v>511</v>
      </c>
      <c r="M502" s="35" t="s">
        <v>901</v>
      </c>
      <c r="Q502" s="8" t="s">
        <v>901</v>
      </c>
      <c r="R502" s="1" t="str">
        <f t="shared" si="29"/>
        <v>Mutually Excluded</v>
      </c>
      <c r="S502" s="1"/>
      <c r="V502" s="1" t="str">
        <f t="shared" si="31"/>
        <v>Mutually Excluded</v>
      </c>
      <c r="Z502" t="str">
        <f t="shared" si="30"/>
        <v>Exclude</v>
      </c>
    </row>
    <row r="503" spans="1:26" ht="45">
      <c r="A503">
        <v>512</v>
      </c>
      <c r="C503">
        <v>206</v>
      </c>
      <c r="E503" s="1" t="s">
        <v>763</v>
      </c>
      <c r="F503" s="1">
        <v>1</v>
      </c>
      <c r="G503" s="1">
        <v>1</v>
      </c>
      <c r="H503" s="1">
        <v>1</v>
      </c>
      <c r="I503" s="31" t="str">
        <f t="shared" si="28"/>
        <v>EXCLUDED</v>
      </c>
      <c r="J503">
        <v>512</v>
      </c>
      <c r="M503" s="35" t="s">
        <v>901</v>
      </c>
      <c r="Q503" s="8" t="s">
        <v>901</v>
      </c>
      <c r="R503" s="1" t="str">
        <f t="shared" si="29"/>
        <v>Mutually Excluded</v>
      </c>
      <c r="S503" s="1"/>
      <c r="V503" s="1" t="str">
        <f t="shared" si="31"/>
        <v>Mutually Excluded</v>
      </c>
      <c r="Z503" t="str">
        <f t="shared" si="30"/>
        <v>Exclude</v>
      </c>
    </row>
    <row r="504" spans="1:26" ht="45">
      <c r="A504">
        <v>513</v>
      </c>
      <c r="C504">
        <v>207</v>
      </c>
      <c r="E504" s="1" t="s">
        <v>764</v>
      </c>
      <c r="F504" s="1">
        <v>4</v>
      </c>
      <c r="G504" s="1">
        <v>3</v>
      </c>
      <c r="H504" s="1">
        <v>4</v>
      </c>
      <c r="I504" s="31" t="str">
        <f t="shared" si="28"/>
        <v>EXCLUDED</v>
      </c>
      <c r="J504">
        <v>513</v>
      </c>
      <c r="M504" s="35" t="s">
        <v>1752</v>
      </c>
      <c r="Q504" s="8" t="s">
        <v>901</v>
      </c>
      <c r="R504" s="1" t="str">
        <f t="shared" si="29"/>
        <v>Hum1: Yes, Hum2: No</v>
      </c>
      <c r="S504" s="1" t="s">
        <v>3012</v>
      </c>
      <c r="T504" t="s">
        <v>19</v>
      </c>
      <c r="U504" t="s">
        <v>19</v>
      </c>
      <c r="V504" s="1" t="str">
        <f t="shared" si="31"/>
        <v>Mutually Excluded</v>
      </c>
      <c r="Z504" t="str">
        <f t="shared" si="30"/>
        <v>Exclude</v>
      </c>
    </row>
    <row r="505" spans="1:26" ht="30">
      <c r="A505">
        <v>515</v>
      </c>
      <c r="C505" s="6">
        <v>207208</v>
      </c>
      <c r="E505" s="1" t="s">
        <v>767</v>
      </c>
      <c r="F505" s="1">
        <v>2</v>
      </c>
      <c r="G505" s="1">
        <v>2</v>
      </c>
      <c r="H505" s="1">
        <v>2</v>
      </c>
      <c r="I505" s="31" t="str">
        <f t="shared" ref="I505:I564" si="32">IF(COUNTIF(F505:H505,5)=3,"CERTAINLY INCLUDED",IF(COUNTIF(F505:H505,5)&gt;0,"MAYBE","EXCLUDED"))</f>
        <v>EXCLUDED</v>
      </c>
      <c r="J505">
        <v>515</v>
      </c>
      <c r="M505" s="35" t="s">
        <v>901</v>
      </c>
      <c r="Q505" s="8" t="s">
        <v>901</v>
      </c>
      <c r="R505" s="1" t="str">
        <f t="shared" ref="R505:R564" si="33">IF(AND(M505="Excluded", Q505="Excluded"), "Mutually Excluded", IF(AND(OR(M505="CERTAINLY INCLUDED", M505="INCLUDED", M505="MAYBE" ), OR(Q505="INCLUDED", Q505="MAYBE")), "MUTUALLY INCLUDED", IF(AND(M505="MAYBE", Q505="MAYBE"), "Mutually MAYBE", IF(AND(M505="Excluded", OR(Q505="INCLUDED", Q505="MAYBE")), "Hum1: No, Hum2: Yes", IF(AND(Q505="Excluded", OR(M505="INCLUDED", M505="CERTAINLY INCLUDED", M505="MAYBE")), "Hum1: Yes, Hum2: No", "Other Conflict")))))</f>
        <v>Mutually Excluded</v>
      </c>
      <c r="S505" s="1"/>
      <c r="V505" s="1" t="str">
        <f t="shared" si="31"/>
        <v>Mutually Excluded</v>
      </c>
      <c r="Z505" t="str">
        <f t="shared" ref="Z505:Z564" si="34">IF(R505="Mutually Excluded","Exclude",IF(R505= "Mutually Included","Include",U505))</f>
        <v>Exclude</v>
      </c>
    </row>
    <row r="506" spans="1:26" ht="30">
      <c r="A506">
        <v>516</v>
      </c>
      <c r="C506">
        <v>208</v>
      </c>
      <c r="E506" s="1" t="s">
        <v>768</v>
      </c>
      <c r="F506" s="1">
        <v>2</v>
      </c>
      <c r="G506" s="1">
        <v>1</v>
      </c>
      <c r="H506" s="1">
        <v>1</v>
      </c>
      <c r="I506" s="31" t="str">
        <f t="shared" si="32"/>
        <v>EXCLUDED</v>
      </c>
      <c r="J506">
        <v>516</v>
      </c>
      <c r="M506" s="35" t="s">
        <v>901</v>
      </c>
      <c r="Q506" s="8" t="s">
        <v>901</v>
      </c>
      <c r="R506" s="1" t="str">
        <f t="shared" si="33"/>
        <v>Mutually Excluded</v>
      </c>
      <c r="S506" s="1"/>
      <c r="V506" s="1" t="str">
        <f t="shared" si="31"/>
        <v>Mutually Excluded</v>
      </c>
      <c r="Z506" t="str">
        <f t="shared" si="34"/>
        <v>Exclude</v>
      </c>
    </row>
    <row r="507" spans="1:26" ht="30">
      <c r="A507">
        <v>517</v>
      </c>
      <c r="C507" s="6">
        <v>208209</v>
      </c>
      <c r="E507" s="1" t="s">
        <v>769</v>
      </c>
      <c r="F507" s="1">
        <v>3</v>
      </c>
      <c r="G507" s="1">
        <v>4</v>
      </c>
      <c r="H507" s="1">
        <v>3</v>
      </c>
      <c r="I507" s="31" t="str">
        <f t="shared" si="32"/>
        <v>EXCLUDED</v>
      </c>
      <c r="J507">
        <v>517</v>
      </c>
      <c r="M507" s="35" t="s">
        <v>901</v>
      </c>
      <c r="Q507" s="8" t="s">
        <v>901</v>
      </c>
      <c r="R507" s="1" t="str">
        <f t="shared" si="33"/>
        <v>Mutually Excluded</v>
      </c>
      <c r="S507" s="1"/>
      <c r="V507" s="1" t="str">
        <f t="shared" si="31"/>
        <v>Mutually Excluded</v>
      </c>
      <c r="Z507" t="str">
        <f t="shared" si="34"/>
        <v>Exclude</v>
      </c>
    </row>
    <row r="508" spans="1:26" ht="45">
      <c r="A508">
        <v>518</v>
      </c>
      <c r="C508">
        <v>209</v>
      </c>
      <c r="E508" s="1" t="s">
        <v>771</v>
      </c>
      <c r="F508" s="1">
        <v>2</v>
      </c>
      <c r="G508" s="1">
        <v>2</v>
      </c>
      <c r="H508" s="1">
        <v>2</v>
      </c>
      <c r="I508" s="31" t="str">
        <f t="shared" si="32"/>
        <v>EXCLUDED</v>
      </c>
      <c r="J508">
        <v>518</v>
      </c>
      <c r="M508" s="35" t="s">
        <v>901</v>
      </c>
      <c r="Q508" s="8" t="s">
        <v>901</v>
      </c>
      <c r="R508" s="1" t="str">
        <f t="shared" si="33"/>
        <v>Mutually Excluded</v>
      </c>
      <c r="S508" s="1"/>
      <c r="V508" s="1" t="str">
        <f t="shared" si="31"/>
        <v>Mutually Excluded</v>
      </c>
      <c r="Z508" t="str">
        <f t="shared" si="34"/>
        <v>Exclude</v>
      </c>
    </row>
    <row r="509" spans="1:26" ht="45">
      <c r="A509">
        <v>519</v>
      </c>
      <c r="C509" s="6">
        <v>209210</v>
      </c>
      <c r="E509" s="1" t="s">
        <v>772</v>
      </c>
      <c r="F509" s="1">
        <v>4</v>
      </c>
      <c r="G509" s="1">
        <v>4</v>
      </c>
      <c r="H509" s="1">
        <v>3</v>
      </c>
      <c r="I509" s="31" t="str">
        <f t="shared" si="32"/>
        <v>EXCLUDED</v>
      </c>
      <c r="J509">
        <v>519</v>
      </c>
      <c r="M509" s="35" t="s">
        <v>1752</v>
      </c>
      <c r="Q509" s="8" t="s">
        <v>901</v>
      </c>
      <c r="R509" s="1" t="str">
        <f t="shared" si="33"/>
        <v>Hum1: Yes, Hum2: No</v>
      </c>
      <c r="S509" s="1" t="s">
        <v>19</v>
      </c>
      <c r="T509" t="s">
        <v>19</v>
      </c>
      <c r="U509" t="s">
        <v>19</v>
      </c>
      <c r="V509" s="1" t="str">
        <f t="shared" si="31"/>
        <v>Mutually Excluded</v>
      </c>
      <c r="Z509" t="str">
        <f t="shared" si="34"/>
        <v>Exclude</v>
      </c>
    </row>
    <row r="510" spans="1:26" ht="30">
      <c r="A510">
        <v>520</v>
      </c>
      <c r="C510">
        <v>210</v>
      </c>
      <c r="E510" s="1" t="s">
        <v>773</v>
      </c>
      <c r="F510" s="1">
        <v>1</v>
      </c>
      <c r="G510" s="1">
        <v>1</v>
      </c>
      <c r="H510" s="1">
        <v>1</v>
      </c>
      <c r="I510" s="31" t="str">
        <f t="shared" si="32"/>
        <v>EXCLUDED</v>
      </c>
      <c r="J510">
        <v>520</v>
      </c>
      <c r="M510" s="35" t="s">
        <v>901</v>
      </c>
      <c r="Q510" s="8" t="s">
        <v>901</v>
      </c>
      <c r="R510" s="1" t="str">
        <f t="shared" si="33"/>
        <v>Mutually Excluded</v>
      </c>
      <c r="S510" s="1"/>
      <c r="V510" s="1" t="str">
        <f t="shared" si="31"/>
        <v>Mutually Excluded</v>
      </c>
      <c r="Z510" t="str">
        <f t="shared" si="34"/>
        <v>Exclude</v>
      </c>
    </row>
    <row r="511" spans="1:26" ht="30">
      <c r="A511">
        <v>521</v>
      </c>
      <c r="C511">
        <v>210</v>
      </c>
      <c r="E511" s="1" t="s">
        <v>774</v>
      </c>
      <c r="F511" s="1">
        <v>4</v>
      </c>
      <c r="G511" s="1">
        <v>3</v>
      </c>
      <c r="H511" s="1">
        <v>4</v>
      </c>
      <c r="I511" s="31" t="str">
        <f t="shared" si="32"/>
        <v>EXCLUDED</v>
      </c>
      <c r="J511">
        <v>521</v>
      </c>
      <c r="M511" s="35" t="s">
        <v>901</v>
      </c>
      <c r="Q511" s="8" t="s">
        <v>901</v>
      </c>
      <c r="R511" s="1" t="str">
        <f t="shared" si="33"/>
        <v>Mutually Excluded</v>
      </c>
      <c r="S511" s="1"/>
      <c r="V511" s="1" t="str">
        <f t="shared" si="31"/>
        <v>Mutually Excluded</v>
      </c>
      <c r="Z511" t="str">
        <f t="shared" si="34"/>
        <v>Exclude</v>
      </c>
    </row>
    <row r="512" spans="1:26" ht="45">
      <c r="A512">
        <v>522</v>
      </c>
      <c r="C512" s="6">
        <v>210211</v>
      </c>
      <c r="E512" s="1" t="s">
        <v>775</v>
      </c>
      <c r="F512" s="1">
        <v>3</v>
      </c>
      <c r="G512" s="1">
        <v>2</v>
      </c>
      <c r="H512" s="1">
        <v>3</v>
      </c>
      <c r="I512" s="31" t="str">
        <f t="shared" si="32"/>
        <v>EXCLUDED</v>
      </c>
      <c r="J512">
        <v>522</v>
      </c>
      <c r="M512" s="35" t="s">
        <v>901</v>
      </c>
      <c r="Q512" s="8" t="s">
        <v>901</v>
      </c>
      <c r="R512" s="1" t="str">
        <f t="shared" si="33"/>
        <v>Mutually Excluded</v>
      </c>
      <c r="S512" s="1"/>
      <c r="V512" s="1" t="str">
        <f t="shared" si="31"/>
        <v>Mutually Excluded</v>
      </c>
      <c r="Z512" t="str">
        <f t="shared" si="34"/>
        <v>Exclude</v>
      </c>
    </row>
    <row r="513" spans="1:26" ht="30">
      <c r="A513">
        <v>523</v>
      </c>
      <c r="C513" s="6">
        <v>211212</v>
      </c>
      <c r="E513" s="1" t="s">
        <v>776</v>
      </c>
      <c r="F513" s="1">
        <v>3</v>
      </c>
      <c r="G513" s="1">
        <v>2</v>
      </c>
      <c r="H513" s="1">
        <v>4</v>
      </c>
      <c r="I513" s="31" t="str">
        <f t="shared" si="32"/>
        <v>EXCLUDED</v>
      </c>
      <c r="J513">
        <v>523</v>
      </c>
      <c r="M513" s="35" t="s">
        <v>1752</v>
      </c>
      <c r="Q513" s="8" t="s">
        <v>901</v>
      </c>
      <c r="R513" s="1" t="str">
        <f t="shared" si="33"/>
        <v>Hum1: Yes, Hum2: No</v>
      </c>
      <c r="S513" s="1" t="s">
        <v>23</v>
      </c>
      <c r="T513" t="s">
        <v>23</v>
      </c>
      <c r="U513" t="s">
        <v>23</v>
      </c>
      <c r="V513" s="1" t="str">
        <f t="shared" si="31"/>
        <v>Mutually Excluded</v>
      </c>
      <c r="Z513" t="str">
        <f t="shared" si="34"/>
        <v>Include</v>
      </c>
    </row>
    <row r="514" spans="1:26" ht="30">
      <c r="A514">
        <v>524</v>
      </c>
      <c r="C514">
        <v>212</v>
      </c>
      <c r="E514" s="1" t="s">
        <v>777</v>
      </c>
      <c r="F514" s="1">
        <v>2</v>
      </c>
      <c r="G514" s="1">
        <v>2</v>
      </c>
      <c r="H514" s="1">
        <v>2</v>
      </c>
      <c r="I514" s="31" t="str">
        <f t="shared" si="32"/>
        <v>EXCLUDED</v>
      </c>
      <c r="J514">
        <v>524</v>
      </c>
      <c r="M514" s="35" t="s">
        <v>901</v>
      </c>
      <c r="Q514" s="8" t="s">
        <v>901</v>
      </c>
      <c r="R514" s="1" t="str">
        <f t="shared" si="33"/>
        <v>Mutually Excluded</v>
      </c>
      <c r="S514" s="1"/>
      <c r="V514" s="1" t="str">
        <f t="shared" ref="V514:V577" si="35">IF(AND(I514="Excluded", Q514="Excluded"), "Mutually Excluded", IF(AND(OR(I514="CERTAINLY INCLUDED", I514="INCLUDED", I514="MAYBE" ), OR(Q514="INCLUDED", Q514="MAYBE")), "MUTUALLY INCLUDED", IF(AND(I514="MAYBE", Q514="MAYBE"), "Mutually MAYBE", IF(AND(I514="Excluded", OR(Q514="INCLUDED", Q514="MAYBE")), "AI: No, Human: Yes", IF(AND(Q514="Excluded", OR(I514="INCLUDED", I514="CERTAINLY INCLUDED", I514="MAYBE")), "AI: Yes, Human: No", "Other Conflict")))))</f>
        <v>Mutually Excluded</v>
      </c>
      <c r="Z514" t="str">
        <f t="shared" si="34"/>
        <v>Exclude</v>
      </c>
    </row>
    <row r="515" spans="1:26" ht="45">
      <c r="A515">
        <v>525</v>
      </c>
      <c r="C515" s="6">
        <v>212213</v>
      </c>
      <c r="E515" s="1" t="s">
        <v>778</v>
      </c>
      <c r="F515" s="1">
        <v>2</v>
      </c>
      <c r="G515" s="1">
        <v>1</v>
      </c>
      <c r="H515" s="1">
        <v>2</v>
      </c>
      <c r="I515" s="31" t="str">
        <f t="shared" si="32"/>
        <v>EXCLUDED</v>
      </c>
      <c r="J515">
        <v>525</v>
      </c>
      <c r="M515" s="35" t="s">
        <v>901</v>
      </c>
      <c r="Q515" s="8" t="s">
        <v>901</v>
      </c>
      <c r="R515" s="1" t="str">
        <f t="shared" si="33"/>
        <v>Mutually Excluded</v>
      </c>
      <c r="S515" s="1"/>
      <c r="V515" s="1" t="str">
        <f t="shared" si="35"/>
        <v>Mutually Excluded</v>
      </c>
      <c r="Z515" t="str">
        <f t="shared" si="34"/>
        <v>Exclude</v>
      </c>
    </row>
    <row r="516" spans="1:26" ht="30">
      <c r="A516">
        <v>526</v>
      </c>
      <c r="C516">
        <v>213</v>
      </c>
      <c r="E516" s="1" t="s">
        <v>779</v>
      </c>
      <c r="F516" s="1">
        <v>3</v>
      </c>
      <c r="G516" s="1">
        <v>3</v>
      </c>
      <c r="H516" s="1">
        <v>3</v>
      </c>
      <c r="I516" s="31" t="str">
        <f t="shared" si="32"/>
        <v>EXCLUDED</v>
      </c>
      <c r="J516">
        <v>526</v>
      </c>
      <c r="M516" s="35" t="s">
        <v>901</v>
      </c>
      <c r="Q516" s="8" t="s">
        <v>901</v>
      </c>
      <c r="R516" s="1" t="str">
        <f t="shared" si="33"/>
        <v>Mutually Excluded</v>
      </c>
      <c r="S516" s="1"/>
      <c r="V516" s="1" t="str">
        <f t="shared" si="35"/>
        <v>Mutually Excluded</v>
      </c>
      <c r="Z516" t="str">
        <f t="shared" si="34"/>
        <v>Exclude</v>
      </c>
    </row>
    <row r="517" spans="1:26" ht="30">
      <c r="A517">
        <v>527</v>
      </c>
      <c r="C517">
        <v>214</v>
      </c>
      <c r="E517" s="1" t="s">
        <v>780</v>
      </c>
      <c r="F517" s="1">
        <v>2</v>
      </c>
      <c r="G517" s="1">
        <v>2</v>
      </c>
      <c r="H517" s="1">
        <v>3</v>
      </c>
      <c r="I517" s="31" t="str">
        <f t="shared" si="32"/>
        <v>EXCLUDED</v>
      </c>
      <c r="J517">
        <v>527</v>
      </c>
      <c r="M517" s="35" t="s">
        <v>901</v>
      </c>
      <c r="Q517" s="8" t="s">
        <v>901</v>
      </c>
      <c r="R517" s="1" t="str">
        <f t="shared" si="33"/>
        <v>Mutually Excluded</v>
      </c>
      <c r="S517" s="1"/>
      <c r="V517" s="1" t="str">
        <f t="shared" si="35"/>
        <v>Mutually Excluded</v>
      </c>
      <c r="Z517" t="str">
        <f t="shared" si="34"/>
        <v>Exclude</v>
      </c>
    </row>
    <row r="518" spans="1:26" ht="45">
      <c r="A518">
        <v>528</v>
      </c>
      <c r="C518" s="6">
        <v>214215</v>
      </c>
      <c r="E518" s="1" t="s">
        <v>781</v>
      </c>
      <c r="F518" s="1">
        <v>1</v>
      </c>
      <c r="G518" s="1">
        <v>2</v>
      </c>
      <c r="H518" s="1">
        <v>1</v>
      </c>
      <c r="I518" s="31" t="str">
        <f t="shared" si="32"/>
        <v>EXCLUDED</v>
      </c>
      <c r="J518">
        <v>528</v>
      </c>
      <c r="M518" s="35" t="s">
        <v>901</v>
      </c>
      <c r="Q518" s="8" t="s">
        <v>901</v>
      </c>
      <c r="R518" s="1" t="str">
        <f t="shared" si="33"/>
        <v>Mutually Excluded</v>
      </c>
      <c r="S518" s="1"/>
      <c r="V518" s="1" t="str">
        <f t="shared" si="35"/>
        <v>Mutually Excluded</v>
      </c>
      <c r="Z518" t="str">
        <f t="shared" si="34"/>
        <v>Exclude</v>
      </c>
    </row>
    <row r="519" spans="1:26" ht="45">
      <c r="A519">
        <v>529</v>
      </c>
      <c r="C519">
        <v>215</v>
      </c>
      <c r="E519" s="14" t="s">
        <v>782</v>
      </c>
      <c r="F519" s="1">
        <v>5</v>
      </c>
      <c r="G519" s="1">
        <v>5</v>
      </c>
      <c r="H519" s="1">
        <v>4</v>
      </c>
      <c r="I519" s="31" t="str">
        <f t="shared" si="32"/>
        <v>MAYBE</v>
      </c>
      <c r="J519">
        <v>529</v>
      </c>
      <c r="M519" s="35" t="s">
        <v>901</v>
      </c>
      <c r="Q519" s="8" t="s">
        <v>901</v>
      </c>
      <c r="R519" s="1" t="str">
        <f t="shared" si="33"/>
        <v>Mutually Excluded</v>
      </c>
      <c r="S519" s="1"/>
      <c r="V519" s="1" t="str">
        <f t="shared" si="35"/>
        <v>AI: Yes, Human: No</v>
      </c>
      <c r="Z519" t="str">
        <f t="shared" si="34"/>
        <v>Exclude</v>
      </c>
    </row>
    <row r="520" spans="1:26" ht="30">
      <c r="A520">
        <v>530</v>
      </c>
      <c r="C520">
        <v>215</v>
      </c>
      <c r="E520" s="1" t="s">
        <v>784</v>
      </c>
      <c r="F520" s="1">
        <v>4</v>
      </c>
      <c r="G520" s="1">
        <v>4</v>
      </c>
      <c r="H520" s="1">
        <v>3</v>
      </c>
      <c r="I520" s="31" t="str">
        <f t="shared" si="32"/>
        <v>EXCLUDED</v>
      </c>
      <c r="J520">
        <v>530</v>
      </c>
      <c r="M520" s="35" t="s">
        <v>65</v>
      </c>
      <c r="Q520" s="8" t="s">
        <v>901</v>
      </c>
      <c r="R520" s="1" t="str">
        <f t="shared" si="33"/>
        <v>Hum1: Yes, Hum2: No</v>
      </c>
      <c r="S520" s="1" t="s">
        <v>19</v>
      </c>
      <c r="T520" s="1" t="s">
        <v>19</v>
      </c>
      <c r="U520" t="s">
        <v>19</v>
      </c>
      <c r="V520" s="1" t="str">
        <f t="shared" si="35"/>
        <v>Mutually Excluded</v>
      </c>
      <c r="Z520" t="str">
        <f t="shared" si="34"/>
        <v>Exclude</v>
      </c>
    </row>
    <row r="521" spans="1:26" ht="30">
      <c r="A521">
        <v>531</v>
      </c>
      <c r="C521">
        <v>216</v>
      </c>
      <c r="E521" s="1" t="s">
        <v>785</v>
      </c>
      <c r="F521" s="1">
        <v>3</v>
      </c>
      <c r="G521" s="1">
        <v>2</v>
      </c>
      <c r="H521" s="1">
        <v>3</v>
      </c>
      <c r="I521" s="31" t="str">
        <f t="shared" si="32"/>
        <v>EXCLUDED</v>
      </c>
      <c r="J521">
        <v>531</v>
      </c>
      <c r="M521" s="35" t="s">
        <v>901</v>
      </c>
      <c r="Q521" s="8" t="s">
        <v>901</v>
      </c>
      <c r="R521" s="1" t="str">
        <f t="shared" si="33"/>
        <v>Mutually Excluded</v>
      </c>
      <c r="S521" s="1"/>
      <c r="V521" s="1" t="str">
        <f t="shared" si="35"/>
        <v>Mutually Excluded</v>
      </c>
      <c r="Z521" t="str">
        <f t="shared" si="34"/>
        <v>Exclude</v>
      </c>
    </row>
    <row r="522" spans="1:26" ht="30">
      <c r="A522">
        <v>532</v>
      </c>
      <c r="C522">
        <v>216</v>
      </c>
      <c r="E522" s="1" t="s">
        <v>786</v>
      </c>
      <c r="F522" s="1">
        <v>1</v>
      </c>
      <c r="G522" s="1">
        <v>1</v>
      </c>
      <c r="H522" s="1">
        <v>1</v>
      </c>
      <c r="I522" s="31" t="str">
        <f t="shared" si="32"/>
        <v>EXCLUDED</v>
      </c>
      <c r="J522">
        <v>532</v>
      </c>
      <c r="M522" s="35" t="s">
        <v>901</v>
      </c>
      <c r="Q522" s="8" t="s">
        <v>901</v>
      </c>
      <c r="R522" s="1" t="str">
        <f t="shared" si="33"/>
        <v>Mutually Excluded</v>
      </c>
      <c r="S522" s="1"/>
      <c r="V522" s="1" t="str">
        <f t="shared" si="35"/>
        <v>Mutually Excluded</v>
      </c>
      <c r="Z522" t="str">
        <f t="shared" si="34"/>
        <v>Exclude</v>
      </c>
    </row>
    <row r="523" spans="1:26" ht="30">
      <c r="A523">
        <v>533</v>
      </c>
      <c r="C523" s="6">
        <v>216217</v>
      </c>
      <c r="E523" s="1" t="s">
        <v>787</v>
      </c>
      <c r="F523" s="1">
        <v>1</v>
      </c>
      <c r="G523" s="1">
        <v>1</v>
      </c>
      <c r="H523" s="1">
        <v>1</v>
      </c>
      <c r="I523" s="31" t="str">
        <f t="shared" si="32"/>
        <v>EXCLUDED</v>
      </c>
      <c r="J523">
        <v>533</v>
      </c>
      <c r="M523" s="35" t="s">
        <v>901</v>
      </c>
      <c r="Q523" s="8" t="s">
        <v>901</v>
      </c>
      <c r="R523" s="1" t="str">
        <f t="shared" si="33"/>
        <v>Mutually Excluded</v>
      </c>
      <c r="S523" s="1"/>
      <c r="V523" s="1" t="str">
        <f t="shared" si="35"/>
        <v>Mutually Excluded</v>
      </c>
      <c r="Z523" t="str">
        <f t="shared" si="34"/>
        <v>Exclude</v>
      </c>
    </row>
    <row r="524" spans="1:26" ht="45">
      <c r="A524">
        <v>534</v>
      </c>
      <c r="C524">
        <v>217</v>
      </c>
      <c r="E524" s="1" t="s">
        <v>788</v>
      </c>
      <c r="F524" s="1">
        <v>3</v>
      </c>
      <c r="G524" s="1">
        <v>3</v>
      </c>
      <c r="H524" s="1">
        <v>4</v>
      </c>
      <c r="I524" s="31" t="str">
        <f t="shared" si="32"/>
        <v>EXCLUDED</v>
      </c>
      <c r="J524">
        <v>534</v>
      </c>
      <c r="M524" s="35" t="s">
        <v>901</v>
      </c>
      <c r="Q524" s="8" t="s">
        <v>901</v>
      </c>
      <c r="R524" s="1" t="str">
        <f t="shared" si="33"/>
        <v>Mutually Excluded</v>
      </c>
      <c r="S524" s="1"/>
      <c r="V524" s="1" t="str">
        <f t="shared" si="35"/>
        <v>Mutually Excluded</v>
      </c>
      <c r="Z524" t="str">
        <f t="shared" si="34"/>
        <v>Exclude</v>
      </c>
    </row>
    <row r="525" spans="1:26" ht="45">
      <c r="A525">
        <v>535</v>
      </c>
      <c r="C525">
        <v>217</v>
      </c>
      <c r="E525" s="1" t="s">
        <v>789</v>
      </c>
      <c r="F525" s="1">
        <v>1</v>
      </c>
      <c r="G525" s="1">
        <v>1</v>
      </c>
      <c r="H525" s="1">
        <v>1</v>
      </c>
      <c r="I525" s="31" t="str">
        <f t="shared" si="32"/>
        <v>EXCLUDED</v>
      </c>
      <c r="J525">
        <v>535</v>
      </c>
      <c r="M525" s="35" t="s">
        <v>901</v>
      </c>
      <c r="Q525" s="8" t="s">
        <v>901</v>
      </c>
      <c r="R525" s="1" t="str">
        <f t="shared" si="33"/>
        <v>Mutually Excluded</v>
      </c>
      <c r="S525" s="1"/>
      <c r="V525" s="1" t="str">
        <f t="shared" si="35"/>
        <v>Mutually Excluded</v>
      </c>
      <c r="Z525" t="str">
        <f t="shared" si="34"/>
        <v>Exclude</v>
      </c>
    </row>
    <row r="526" spans="1:26" ht="45">
      <c r="A526">
        <v>536</v>
      </c>
      <c r="C526" s="6">
        <v>217218</v>
      </c>
      <c r="E526" s="1" t="s">
        <v>790</v>
      </c>
      <c r="F526" s="1">
        <v>2</v>
      </c>
      <c r="G526" s="1">
        <v>2</v>
      </c>
      <c r="H526" s="1">
        <v>2</v>
      </c>
      <c r="I526" s="31" t="str">
        <f t="shared" si="32"/>
        <v>EXCLUDED</v>
      </c>
      <c r="J526">
        <v>536</v>
      </c>
      <c r="M526" s="35" t="s">
        <v>901</v>
      </c>
      <c r="Q526" s="8" t="s">
        <v>901</v>
      </c>
      <c r="R526" s="1" t="str">
        <f t="shared" si="33"/>
        <v>Mutually Excluded</v>
      </c>
      <c r="S526" s="1"/>
      <c r="V526" s="1" t="str">
        <f t="shared" si="35"/>
        <v>Mutually Excluded</v>
      </c>
      <c r="Z526" t="str">
        <f t="shared" si="34"/>
        <v>Exclude</v>
      </c>
    </row>
    <row r="527" spans="1:26" ht="45">
      <c r="A527">
        <v>537</v>
      </c>
      <c r="C527">
        <v>218</v>
      </c>
      <c r="E527" s="1" t="s">
        <v>791</v>
      </c>
      <c r="F527" s="1">
        <v>3</v>
      </c>
      <c r="G527" s="1">
        <v>4</v>
      </c>
      <c r="H527" s="1">
        <v>3</v>
      </c>
      <c r="I527" s="31" t="str">
        <f t="shared" si="32"/>
        <v>EXCLUDED</v>
      </c>
      <c r="J527">
        <v>537</v>
      </c>
      <c r="M527" s="35" t="s">
        <v>901</v>
      </c>
      <c r="Q527" s="8" t="s">
        <v>901</v>
      </c>
      <c r="R527" s="1" t="str">
        <f t="shared" si="33"/>
        <v>Mutually Excluded</v>
      </c>
      <c r="S527" s="1"/>
      <c r="V527" s="1" t="str">
        <f t="shared" si="35"/>
        <v>Mutually Excluded</v>
      </c>
      <c r="Z527" t="str">
        <f t="shared" si="34"/>
        <v>Exclude</v>
      </c>
    </row>
    <row r="528" spans="1:26" ht="30">
      <c r="A528">
        <v>538</v>
      </c>
      <c r="C528">
        <v>218</v>
      </c>
      <c r="E528" s="1" t="s">
        <v>792</v>
      </c>
      <c r="F528" s="1">
        <v>1</v>
      </c>
      <c r="G528" s="1">
        <v>1</v>
      </c>
      <c r="H528" s="1">
        <v>1</v>
      </c>
      <c r="I528" s="31" t="str">
        <f t="shared" si="32"/>
        <v>EXCLUDED</v>
      </c>
      <c r="J528">
        <v>538</v>
      </c>
      <c r="M528" s="35" t="s">
        <v>901</v>
      </c>
      <c r="Q528" s="8" t="s">
        <v>901</v>
      </c>
      <c r="R528" s="1" t="str">
        <f t="shared" si="33"/>
        <v>Mutually Excluded</v>
      </c>
      <c r="S528" s="1"/>
      <c r="V528" s="1" t="str">
        <f t="shared" si="35"/>
        <v>Mutually Excluded</v>
      </c>
      <c r="Z528" t="str">
        <f t="shared" si="34"/>
        <v>Exclude</v>
      </c>
    </row>
    <row r="529" spans="1:26" ht="60">
      <c r="A529">
        <v>539</v>
      </c>
      <c r="C529">
        <v>219</v>
      </c>
      <c r="E529" s="1" t="s">
        <v>793</v>
      </c>
      <c r="F529" s="1">
        <v>4</v>
      </c>
      <c r="G529" s="1">
        <v>3</v>
      </c>
      <c r="H529" s="1">
        <v>3</v>
      </c>
      <c r="I529" s="31" t="str">
        <f t="shared" si="32"/>
        <v>EXCLUDED</v>
      </c>
      <c r="J529">
        <v>539</v>
      </c>
      <c r="M529" s="35" t="s">
        <v>901</v>
      </c>
      <c r="Q529" s="8" t="s">
        <v>901</v>
      </c>
      <c r="R529" s="1" t="str">
        <f t="shared" si="33"/>
        <v>Mutually Excluded</v>
      </c>
      <c r="S529" s="1"/>
      <c r="V529" s="1" t="str">
        <f t="shared" si="35"/>
        <v>Mutually Excluded</v>
      </c>
      <c r="Z529" t="str">
        <f t="shared" si="34"/>
        <v>Exclude</v>
      </c>
    </row>
    <row r="530" spans="1:26" ht="30">
      <c r="A530">
        <v>540</v>
      </c>
      <c r="C530">
        <v>219</v>
      </c>
      <c r="E530" s="1" t="s">
        <v>794</v>
      </c>
      <c r="F530" s="1">
        <v>1</v>
      </c>
      <c r="G530" s="1">
        <v>1</v>
      </c>
      <c r="H530" s="1">
        <v>1</v>
      </c>
      <c r="I530" s="31" t="str">
        <f t="shared" si="32"/>
        <v>EXCLUDED</v>
      </c>
      <c r="J530">
        <v>540</v>
      </c>
      <c r="M530" s="35" t="s">
        <v>901</v>
      </c>
      <c r="Q530" s="8" t="s">
        <v>901</v>
      </c>
      <c r="R530" s="1" t="str">
        <f t="shared" si="33"/>
        <v>Mutually Excluded</v>
      </c>
      <c r="S530" s="1"/>
      <c r="V530" s="1" t="str">
        <f t="shared" si="35"/>
        <v>Mutually Excluded</v>
      </c>
      <c r="Z530" t="str">
        <f t="shared" si="34"/>
        <v>Exclude</v>
      </c>
    </row>
    <row r="531" spans="1:26" ht="75">
      <c r="A531">
        <v>541</v>
      </c>
      <c r="C531" s="6">
        <v>219</v>
      </c>
      <c r="E531" s="1" t="s">
        <v>795</v>
      </c>
      <c r="F531" s="1">
        <v>1</v>
      </c>
      <c r="G531" s="1">
        <v>1</v>
      </c>
      <c r="H531" s="1">
        <v>1</v>
      </c>
      <c r="I531" s="31" t="str">
        <f t="shared" si="32"/>
        <v>EXCLUDED</v>
      </c>
      <c r="J531">
        <v>541</v>
      </c>
      <c r="M531" s="35" t="s">
        <v>901</v>
      </c>
      <c r="Q531" s="8" t="s">
        <v>901</v>
      </c>
      <c r="R531" s="1" t="str">
        <f t="shared" si="33"/>
        <v>Mutually Excluded</v>
      </c>
      <c r="S531" s="1"/>
      <c r="V531" s="1" t="str">
        <f t="shared" si="35"/>
        <v>Mutually Excluded</v>
      </c>
      <c r="Z531" t="str">
        <f t="shared" si="34"/>
        <v>Exclude</v>
      </c>
    </row>
    <row r="532" spans="1:26" ht="45">
      <c r="A532">
        <v>542</v>
      </c>
      <c r="C532" s="6">
        <v>219220</v>
      </c>
      <c r="E532" s="1" t="s">
        <v>796</v>
      </c>
      <c r="F532" s="1">
        <v>4</v>
      </c>
      <c r="G532" s="1">
        <v>3</v>
      </c>
      <c r="H532" s="1">
        <v>4</v>
      </c>
      <c r="I532" s="31" t="str">
        <f t="shared" si="32"/>
        <v>EXCLUDED</v>
      </c>
      <c r="J532">
        <v>542</v>
      </c>
      <c r="M532" s="35" t="s">
        <v>901</v>
      </c>
      <c r="Q532" s="8" t="s">
        <v>901</v>
      </c>
      <c r="R532" s="1" t="str">
        <f t="shared" si="33"/>
        <v>Mutually Excluded</v>
      </c>
      <c r="S532" s="1"/>
      <c r="V532" s="1" t="str">
        <f t="shared" si="35"/>
        <v>Mutually Excluded</v>
      </c>
      <c r="Z532" t="str">
        <f t="shared" si="34"/>
        <v>Exclude</v>
      </c>
    </row>
    <row r="533" spans="1:26" ht="30">
      <c r="A533">
        <v>543</v>
      </c>
      <c r="C533">
        <v>220</v>
      </c>
      <c r="E533" s="1" t="s">
        <v>799</v>
      </c>
      <c r="F533" s="1">
        <v>1</v>
      </c>
      <c r="G533" s="1">
        <v>1</v>
      </c>
      <c r="H533" s="1">
        <v>1</v>
      </c>
      <c r="I533" s="31" t="str">
        <f t="shared" si="32"/>
        <v>EXCLUDED</v>
      </c>
      <c r="J533">
        <v>543</v>
      </c>
      <c r="M533" s="35" t="s">
        <v>901</v>
      </c>
      <c r="Q533" s="8" t="s">
        <v>901</v>
      </c>
      <c r="R533" s="1" t="str">
        <f t="shared" si="33"/>
        <v>Mutually Excluded</v>
      </c>
      <c r="S533" s="1"/>
      <c r="V533" s="1" t="str">
        <f t="shared" si="35"/>
        <v>Mutually Excluded</v>
      </c>
      <c r="Z533" t="str">
        <f t="shared" si="34"/>
        <v>Exclude</v>
      </c>
    </row>
    <row r="534" spans="1:26" ht="30">
      <c r="A534">
        <v>544</v>
      </c>
      <c r="C534" s="6">
        <v>220221</v>
      </c>
      <c r="E534" s="1" t="s">
        <v>800</v>
      </c>
      <c r="F534" s="1">
        <v>2</v>
      </c>
      <c r="G534" s="1">
        <v>2</v>
      </c>
      <c r="H534" s="1">
        <v>2</v>
      </c>
      <c r="I534" s="31" t="str">
        <f t="shared" si="32"/>
        <v>EXCLUDED</v>
      </c>
      <c r="J534">
        <v>544</v>
      </c>
      <c r="M534" s="35" t="s">
        <v>901</v>
      </c>
      <c r="Q534" s="8" t="s">
        <v>901</v>
      </c>
      <c r="R534" s="1" t="str">
        <f t="shared" si="33"/>
        <v>Mutually Excluded</v>
      </c>
      <c r="S534" s="1"/>
      <c r="V534" s="1" t="str">
        <f t="shared" si="35"/>
        <v>Mutually Excluded</v>
      </c>
      <c r="Z534" t="str">
        <f t="shared" si="34"/>
        <v>Exclude</v>
      </c>
    </row>
    <row r="535" spans="1:26" ht="30">
      <c r="A535">
        <v>545</v>
      </c>
      <c r="C535">
        <v>221</v>
      </c>
      <c r="E535" s="1" t="s">
        <v>801</v>
      </c>
      <c r="F535" s="1">
        <v>1</v>
      </c>
      <c r="G535" s="1">
        <v>1</v>
      </c>
      <c r="H535" s="1">
        <v>1</v>
      </c>
      <c r="I535" s="31" t="str">
        <f t="shared" si="32"/>
        <v>EXCLUDED</v>
      </c>
      <c r="J535">
        <v>545</v>
      </c>
      <c r="M535" s="35" t="s">
        <v>901</v>
      </c>
      <c r="Q535" s="8" t="s">
        <v>901</v>
      </c>
      <c r="R535" s="1" t="str">
        <f t="shared" si="33"/>
        <v>Mutually Excluded</v>
      </c>
      <c r="S535" s="1"/>
      <c r="V535" s="1" t="str">
        <f t="shared" si="35"/>
        <v>Mutually Excluded</v>
      </c>
      <c r="Z535" t="str">
        <f t="shared" si="34"/>
        <v>Exclude</v>
      </c>
    </row>
    <row r="536" spans="1:26" ht="45">
      <c r="A536">
        <v>546</v>
      </c>
      <c r="C536">
        <v>221</v>
      </c>
      <c r="E536" s="1" t="s">
        <v>802</v>
      </c>
      <c r="F536" s="1">
        <v>1</v>
      </c>
      <c r="G536" s="1">
        <v>1</v>
      </c>
      <c r="H536" s="1">
        <v>1</v>
      </c>
      <c r="I536" s="31" t="str">
        <f t="shared" si="32"/>
        <v>EXCLUDED</v>
      </c>
      <c r="J536">
        <v>546</v>
      </c>
      <c r="M536" s="35" t="s">
        <v>901</v>
      </c>
      <c r="Q536" s="8" t="s">
        <v>901</v>
      </c>
      <c r="R536" s="1" t="str">
        <f t="shared" si="33"/>
        <v>Mutually Excluded</v>
      </c>
      <c r="S536" s="1"/>
      <c r="V536" s="1" t="str">
        <f t="shared" si="35"/>
        <v>Mutually Excluded</v>
      </c>
      <c r="Z536" t="str">
        <f t="shared" si="34"/>
        <v>Exclude</v>
      </c>
    </row>
    <row r="537" spans="1:26" ht="30">
      <c r="A537">
        <v>547</v>
      </c>
      <c r="C537" s="6">
        <v>221222</v>
      </c>
      <c r="E537" s="1" t="s">
        <v>803</v>
      </c>
      <c r="F537" s="1">
        <v>2</v>
      </c>
      <c r="G537" s="1">
        <v>2</v>
      </c>
      <c r="H537" s="1">
        <v>2</v>
      </c>
      <c r="I537" s="31" t="str">
        <f t="shared" si="32"/>
        <v>EXCLUDED</v>
      </c>
      <c r="J537">
        <v>547</v>
      </c>
      <c r="M537" s="35" t="s">
        <v>901</v>
      </c>
      <c r="Q537" s="8" t="s">
        <v>901</v>
      </c>
      <c r="R537" s="1" t="str">
        <f t="shared" si="33"/>
        <v>Mutually Excluded</v>
      </c>
      <c r="S537" s="1"/>
      <c r="V537" s="1" t="str">
        <f t="shared" si="35"/>
        <v>Mutually Excluded</v>
      </c>
      <c r="Z537" t="str">
        <f t="shared" si="34"/>
        <v>Exclude</v>
      </c>
    </row>
    <row r="538" spans="1:26" ht="30">
      <c r="A538">
        <v>548</v>
      </c>
      <c r="C538">
        <v>222</v>
      </c>
      <c r="E538" s="1" t="s">
        <v>804</v>
      </c>
      <c r="F538" s="1">
        <v>1</v>
      </c>
      <c r="G538" s="1">
        <v>1</v>
      </c>
      <c r="H538" s="1">
        <v>1</v>
      </c>
      <c r="I538" s="31" t="str">
        <f t="shared" si="32"/>
        <v>EXCLUDED</v>
      </c>
      <c r="J538">
        <v>548</v>
      </c>
      <c r="M538" s="35" t="s">
        <v>901</v>
      </c>
      <c r="Q538" s="8" t="s">
        <v>901</v>
      </c>
      <c r="R538" s="1" t="str">
        <f t="shared" si="33"/>
        <v>Mutually Excluded</v>
      </c>
      <c r="S538" s="1"/>
      <c r="V538" s="1" t="str">
        <f t="shared" si="35"/>
        <v>Mutually Excluded</v>
      </c>
      <c r="Z538" t="str">
        <f t="shared" si="34"/>
        <v>Exclude</v>
      </c>
    </row>
    <row r="539" spans="1:26" ht="45">
      <c r="A539">
        <v>549</v>
      </c>
      <c r="C539" s="6">
        <v>222223</v>
      </c>
      <c r="E539" s="1" t="s">
        <v>805</v>
      </c>
      <c r="F539" s="1">
        <v>3</v>
      </c>
      <c r="G539" s="1">
        <v>3</v>
      </c>
      <c r="H539" s="1">
        <v>3</v>
      </c>
      <c r="I539" s="31" t="str">
        <f t="shared" si="32"/>
        <v>EXCLUDED</v>
      </c>
      <c r="J539">
        <v>549</v>
      </c>
      <c r="M539" s="35" t="s">
        <v>901</v>
      </c>
      <c r="Q539" s="8" t="s">
        <v>901</v>
      </c>
      <c r="R539" s="1" t="str">
        <f t="shared" si="33"/>
        <v>Mutually Excluded</v>
      </c>
      <c r="S539" s="1"/>
      <c r="V539" s="1" t="str">
        <f t="shared" si="35"/>
        <v>Mutually Excluded</v>
      </c>
      <c r="Z539" t="str">
        <f t="shared" si="34"/>
        <v>Exclude</v>
      </c>
    </row>
    <row r="540" spans="1:26" ht="30">
      <c r="A540">
        <v>550</v>
      </c>
      <c r="C540">
        <v>223</v>
      </c>
      <c r="E540" s="1" t="s">
        <v>806</v>
      </c>
      <c r="F540" s="1">
        <v>2</v>
      </c>
      <c r="G540" s="1">
        <v>2</v>
      </c>
      <c r="H540" s="1">
        <v>2</v>
      </c>
      <c r="I540" s="31" t="str">
        <f t="shared" si="32"/>
        <v>EXCLUDED</v>
      </c>
      <c r="J540">
        <v>550</v>
      </c>
      <c r="M540" s="35" t="s">
        <v>901</v>
      </c>
      <c r="Q540" s="8" t="s">
        <v>901</v>
      </c>
      <c r="R540" s="1" t="str">
        <f t="shared" si="33"/>
        <v>Mutually Excluded</v>
      </c>
      <c r="S540" s="1"/>
      <c r="V540" s="1" t="str">
        <f t="shared" si="35"/>
        <v>Mutually Excluded</v>
      </c>
      <c r="Z540" t="str">
        <f t="shared" si="34"/>
        <v>Exclude</v>
      </c>
    </row>
    <row r="541" spans="1:26" ht="45">
      <c r="A541">
        <v>551</v>
      </c>
      <c r="C541" s="6">
        <v>223224</v>
      </c>
      <c r="E541" s="1" t="s">
        <v>807</v>
      </c>
      <c r="F541" s="1">
        <v>5</v>
      </c>
      <c r="G541" s="1">
        <v>5</v>
      </c>
      <c r="H541" s="1">
        <v>5</v>
      </c>
      <c r="I541" s="31" t="str">
        <f t="shared" si="32"/>
        <v>CERTAINLY INCLUDED</v>
      </c>
      <c r="J541">
        <v>551</v>
      </c>
      <c r="M541" s="35" t="s">
        <v>1752</v>
      </c>
      <c r="Q541" s="8" t="s">
        <v>1752</v>
      </c>
      <c r="R541" s="1" t="str">
        <f t="shared" si="33"/>
        <v>MUTUALLY INCLUDED</v>
      </c>
      <c r="S541" s="1"/>
      <c r="V541" s="1" t="str">
        <f t="shared" si="35"/>
        <v>MUTUALLY INCLUDED</v>
      </c>
      <c r="Z541" t="str">
        <f t="shared" si="34"/>
        <v>Include</v>
      </c>
    </row>
    <row r="542" spans="1:26" ht="45">
      <c r="A542">
        <v>552</v>
      </c>
      <c r="C542">
        <v>224</v>
      </c>
      <c r="E542" s="1" t="s">
        <v>809</v>
      </c>
      <c r="F542" s="1">
        <v>1</v>
      </c>
      <c r="G542" s="1">
        <v>1</v>
      </c>
      <c r="H542" s="1">
        <v>1</v>
      </c>
      <c r="I542" s="31" t="str">
        <f t="shared" si="32"/>
        <v>EXCLUDED</v>
      </c>
      <c r="J542">
        <v>552</v>
      </c>
      <c r="M542" s="35" t="s">
        <v>901</v>
      </c>
      <c r="Q542" s="8" t="s">
        <v>901</v>
      </c>
      <c r="R542" s="1" t="str">
        <f t="shared" si="33"/>
        <v>Mutually Excluded</v>
      </c>
      <c r="S542" s="1"/>
      <c r="V542" s="1" t="str">
        <f t="shared" si="35"/>
        <v>Mutually Excluded</v>
      </c>
      <c r="Z542" t="str">
        <f t="shared" si="34"/>
        <v>Exclude</v>
      </c>
    </row>
    <row r="543" spans="1:26" ht="30">
      <c r="A543">
        <v>553</v>
      </c>
      <c r="C543" s="6">
        <v>224</v>
      </c>
      <c r="E543" s="1" t="s">
        <v>810</v>
      </c>
      <c r="F543" s="1">
        <v>1</v>
      </c>
      <c r="G543" s="1">
        <v>1</v>
      </c>
      <c r="H543" s="1">
        <v>1</v>
      </c>
      <c r="I543" s="31" t="str">
        <f t="shared" si="32"/>
        <v>EXCLUDED</v>
      </c>
      <c r="J543">
        <v>553</v>
      </c>
      <c r="M543" s="35" t="s">
        <v>901</v>
      </c>
      <c r="Q543" s="8" t="s">
        <v>901</v>
      </c>
      <c r="R543" s="1" t="str">
        <f t="shared" si="33"/>
        <v>Mutually Excluded</v>
      </c>
      <c r="S543" s="1"/>
      <c r="V543" s="1" t="str">
        <f t="shared" si="35"/>
        <v>Mutually Excluded</v>
      </c>
      <c r="Z543" t="str">
        <f t="shared" si="34"/>
        <v>Exclude</v>
      </c>
    </row>
    <row r="544" spans="1:26" ht="30">
      <c r="A544">
        <v>554</v>
      </c>
      <c r="C544">
        <v>225</v>
      </c>
      <c r="E544" s="1" t="s">
        <v>811</v>
      </c>
      <c r="F544" s="1">
        <v>1</v>
      </c>
      <c r="G544" s="1">
        <v>1</v>
      </c>
      <c r="H544" s="1">
        <v>1</v>
      </c>
      <c r="I544" s="31" t="str">
        <f t="shared" si="32"/>
        <v>EXCLUDED</v>
      </c>
      <c r="J544">
        <v>554</v>
      </c>
      <c r="M544" s="35" t="s">
        <v>901</v>
      </c>
      <c r="Q544" s="8" t="s">
        <v>901</v>
      </c>
      <c r="R544" s="1" t="str">
        <f t="shared" si="33"/>
        <v>Mutually Excluded</v>
      </c>
      <c r="S544" s="1"/>
      <c r="V544" s="1" t="str">
        <f t="shared" si="35"/>
        <v>Mutually Excluded</v>
      </c>
      <c r="Z544" t="str">
        <f t="shared" si="34"/>
        <v>Exclude</v>
      </c>
    </row>
    <row r="545" spans="1:26" ht="45">
      <c r="A545">
        <v>555</v>
      </c>
      <c r="C545">
        <v>225</v>
      </c>
      <c r="E545" s="1" t="s">
        <v>812</v>
      </c>
      <c r="F545" s="1">
        <v>2</v>
      </c>
      <c r="G545" s="1">
        <v>2</v>
      </c>
      <c r="H545" s="1">
        <v>2</v>
      </c>
      <c r="I545" s="31" t="str">
        <f t="shared" si="32"/>
        <v>EXCLUDED</v>
      </c>
      <c r="J545">
        <v>555</v>
      </c>
      <c r="M545" s="35" t="s">
        <v>901</v>
      </c>
      <c r="Q545" s="8" t="s">
        <v>901</v>
      </c>
      <c r="R545" s="1" t="str">
        <f t="shared" si="33"/>
        <v>Mutually Excluded</v>
      </c>
      <c r="S545" s="1"/>
      <c r="V545" s="1" t="str">
        <f t="shared" si="35"/>
        <v>Mutually Excluded</v>
      </c>
      <c r="Z545" t="str">
        <f t="shared" si="34"/>
        <v>Exclude</v>
      </c>
    </row>
    <row r="546" spans="1:26" ht="30">
      <c r="A546">
        <v>556</v>
      </c>
      <c r="C546" s="6">
        <v>225226</v>
      </c>
      <c r="E546" s="1" t="s">
        <v>813</v>
      </c>
      <c r="F546" s="1">
        <v>2</v>
      </c>
      <c r="G546" s="1">
        <v>1</v>
      </c>
      <c r="H546" s="1">
        <v>2</v>
      </c>
      <c r="I546" s="31" t="str">
        <f t="shared" si="32"/>
        <v>EXCLUDED</v>
      </c>
      <c r="J546">
        <v>556</v>
      </c>
      <c r="M546" s="35" t="s">
        <v>901</v>
      </c>
      <c r="Q546" s="8" t="s">
        <v>901</v>
      </c>
      <c r="R546" s="1" t="str">
        <f t="shared" si="33"/>
        <v>Mutually Excluded</v>
      </c>
      <c r="S546" s="1"/>
      <c r="V546" s="1" t="str">
        <f t="shared" si="35"/>
        <v>Mutually Excluded</v>
      </c>
      <c r="Z546" t="str">
        <f t="shared" si="34"/>
        <v>Exclude</v>
      </c>
    </row>
    <row r="547" spans="1:26" ht="30">
      <c r="A547">
        <v>557</v>
      </c>
      <c r="C547">
        <v>226</v>
      </c>
      <c r="E547" s="1" t="s">
        <v>814</v>
      </c>
      <c r="F547" s="1">
        <v>2</v>
      </c>
      <c r="G547" s="1">
        <v>1</v>
      </c>
      <c r="H547" s="1">
        <v>2</v>
      </c>
      <c r="I547" s="31" t="str">
        <f t="shared" si="32"/>
        <v>EXCLUDED</v>
      </c>
      <c r="J547">
        <v>557</v>
      </c>
      <c r="M547" s="35" t="s">
        <v>901</v>
      </c>
      <c r="Q547" s="8" t="s">
        <v>901</v>
      </c>
      <c r="R547" s="1" t="str">
        <f t="shared" si="33"/>
        <v>Mutually Excluded</v>
      </c>
      <c r="S547" s="1"/>
      <c r="V547" s="1" t="str">
        <f t="shared" si="35"/>
        <v>Mutually Excluded</v>
      </c>
      <c r="Z547" t="str">
        <f t="shared" si="34"/>
        <v>Exclude</v>
      </c>
    </row>
    <row r="548" spans="1:26" ht="30">
      <c r="A548">
        <v>559</v>
      </c>
      <c r="C548">
        <v>227</v>
      </c>
      <c r="E548" s="1" t="s">
        <v>816</v>
      </c>
      <c r="F548" s="1">
        <v>1</v>
      </c>
      <c r="G548" s="1">
        <v>1</v>
      </c>
      <c r="H548" s="1">
        <v>1</v>
      </c>
      <c r="I548" s="31" t="str">
        <f t="shared" si="32"/>
        <v>EXCLUDED</v>
      </c>
      <c r="J548">
        <v>559</v>
      </c>
      <c r="M548" s="35" t="s">
        <v>901</v>
      </c>
      <c r="Q548" s="8" t="s">
        <v>901</v>
      </c>
      <c r="R548" s="1" t="str">
        <f t="shared" si="33"/>
        <v>Mutually Excluded</v>
      </c>
      <c r="S548" s="1"/>
      <c r="V548" s="1" t="str">
        <f t="shared" si="35"/>
        <v>Mutually Excluded</v>
      </c>
      <c r="Z548" t="str">
        <f t="shared" si="34"/>
        <v>Exclude</v>
      </c>
    </row>
    <row r="549" spans="1:26" ht="30">
      <c r="A549">
        <v>560</v>
      </c>
      <c r="C549" s="6">
        <v>227228</v>
      </c>
      <c r="E549" s="1" t="s">
        <v>817</v>
      </c>
      <c r="F549" s="1">
        <v>2</v>
      </c>
      <c r="G549" s="1">
        <v>2</v>
      </c>
      <c r="H549" s="1">
        <v>2</v>
      </c>
      <c r="I549" s="31" t="str">
        <f t="shared" si="32"/>
        <v>EXCLUDED</v>
      </c>
      <c r="J549">
        <v>560</v>
      </c>
      <c r="M549" s="35" t="s">
        <v>901</v>
      </c>
      <c r="Q549" s="8" t="s">
        <v>901</v>
      </c>
      <c r="R549" s="1" t="str">
        <f t="shared" si="33"/>
        <v>Mutually Excluded</v>
      </c>
      <c r="S549" s="1"/>
      <c r="V549" s="1" t="str">
        <f t="shared" si="35"/>
        <v>Mutually Excluded</v>
      </c>
      <c r="Z549" t="str">
        <f t="shared" si="34"/>
        <v>Exclude</v>
      </c>
    </row>
    <row r="550" spans="1:26" ht="45">
      <c r="A550">
        <v>561</v>
      </c>
      <c r="C550">
        <v>228</v>
      </c>
      <c r="E550" s="1" t="s">
        <v>818</v>
      </c>
      <c r="F550" s="1">
        <v>4</v>
      </c>
      <c r="G550" s="1">
        <v>4</v>
      </c>
      <c r="H550" s="1">
        <v>3</v>
      </c>
      <c r="I550" s="31" t="str">
        <f t="shared" si="32"/>
        <v>EXCLUDED</v>
      </c>
      <c r="J550">
        <v>561</v>
      </c>
      <c r="M550" s="35" t="s">
        <v>901</v>
      </c>
      <c r="Q550" s="8" t="s">
        <v>901</v>
      </c>
      <c r="R550" s="1" t="str">
        <f t="shared" si="33"/>
        <v>Mutually Excluded</v>
      </c>
      <c r="S550" s="1"/>
      <c r="V550" s="1" t="str">
        <f t="shared" si="35"/>
        <v>Mutually Excluded</v>
      </c>
      <c r="Z550" t="str">
        <f t="shared" si="34"/>
        <v>Exclude</v>
      </c>
    </row>
    <row r="551" spans="1:26" ht="30">
      <c r="A551">
        <v>562</v>
      </c>
      <c r="C551" s="6">
        <v>228229</v>
      </c>
      <c r="E551" s="1" t="s">
        <v>820</v>
      </c>
      <c r="F551" s="1">
        <v>1</v>
      </c>
      <c r="G551" s="1">
        <v>1</v>
      </c>
      <c r="H551" s="1">
        <v>1</v>
      </c>
      <c r="I551" s="31" t="str">
        <f t="shared" si="32"/>
        <v>EXCLUDED</v>
      </c>
      <c r="J551">
        <v>562</v>
      </c>
      <c r="M551" s="35" t="s">
        <v>901</v>
      </c>
      <c r="Q551" s="8" t="s">
        <v>901</v>
      </c>
      <c r="R551" s="1" t="str">
        <f t="shared" si="33"/>
        <v>Mutually Excluded</v>
      </c>
      <c r="S551" s="1"/>
      <c r="V551" s="1" t="str">
        <f t="shared" si="35"/>
        <v>Mutually Excluded</v>
      </c>
      <c r="Z551" t="str">
        <f t="shared" si="34"/>
        <v>Exclude</v>
      </c>
    </row>
    <row r="552" spans="1:26" ht="45">
      <c r="A552">
        <v>563</v>
      </c>
      <c r="C552">
        <v>229</v>
      </c>
      <c r="E552" s="1" t="s">
        <v>821</v>
      </c>
      <c r="F552" s="1">
        <v>5</v>
      </c>
      <c r="G552" s="1">
        <v>4</v>
      </c>
      <c r="H552" s="1">
        <v>5</v>
      </c>
      <c r="I552" s="31" t="str">
        <f t="shared" si="32"/>
        <v>MAYBE</v>
      </c>
      <c r="J552">
        <v>563</v>
      </c>
      <c r="M552" s="35" t="s">
        <v>1752</v>
      </c>
      <c r="Q552" s="8" t="s">
        <v>1752</v>
      </c>
      <c r="R552" s="1" t="str">
        <f t="shared" si="33"/>
        <v>MUTUALLY INCLUDED</v>
      </c>
      <c r="S552" s="1"/>
      <c r="V552" s="1" t="str">
        <f t="shared" si="35"/>
        <v>MUTUALLY INCLUDED</v>
      </c>
      <c r="Z552" t="str">
        <f t="shared" si="34"/>
        <v>Include</v>
      </c>
    </row>
    <row r="553" spans="1:26" ht="45">
      <c r="A553">
        <v>564</v>
      </c>
      <c r="C553" s="6">
        <v>229230</v>
      </c>
      <c r="E553" s="1" t="s">
        <v>822</v>
      </c>
      <c r="F553" s="1">
        <v>2</v>
      </c>
      <c r="G553" s="1">
        <v>2</v>
      </c>
      <c r="H553" s="1">
        <v>3</v>
      </c>
      <c r="I553" s="31" t="str">
        <f t="shared" si="32"/>
        <v>EXCLUDED</v>
      </c>
      <c r="J553">
        <v>564</v>
      </c>
      <c r="M553" s="35" t="s">
        <v>901</v>
      </c>
      <c r="Q553" s="8" t="s">
        <v>901</v>
      </c>
      <c r="R553" s="1" t="str">
        <f t="shared" si="33"/>
        <v>Mutually Excluded</v>
      </c>
      <c r="S553" s="1"/>
      <c r="V553" s="1" t="str">
        <f t="shared" si="35"/>
        <v>Mutually Excluded</v>
      </c>
      <c r="Z553" t="str">
        <f t="shared" si="34"/>
        <v>Exclude</v>
      </c>
    </row>
    <row r="554" spans="1:26" ht="45">
      <c r="A554">
        <v>565</v>
      </c>
      <c r="C554">
        <v>230</v>
      </c>
      <c r="E554" s="1" t="s">
        <v>823</v>
      </c>
      <c r="F554" s="1">
        <v>3</v>
      </c>
      <c r="G554" s="1">
        <v>4</v>
      </c>
      <c r="H554" s="1">
        <v>3</v>
      </c>
      <c r="I554" s="31" t="str">
        <f t="shared" si="32"/>
        <v>EXCLUDED</v>
      </c>
      <c r="J554" s="3">
        <v>565</v>
      </c>
      <c r="M554" s="35" t="s">
        <v>65</v>
      </c>
      <c r="Q554" s="8" t="s">
        <v>901</v>
      </c>
      <c r="R554" s="1" t="str">
        <f t="shared" si="33"/>
        <v>Hum1: Yes, Hum2: No</v>
      </c>
      <c r="S554" s="1" t="s">
        <v>19</v>
      </c>
      <c r="T554" t="s">
        <v>19</v>
      </c>
      <c r="U554" t="s">
        <v>19</v>
      </c>
      <c r="V554" s="1" t="str">
        <f t="shared" si="35"/>
        <v>Mutually Excluded</v>
      </c>
      <c r="Z554" t="str">
        <f t="shared" si="34"/>
        <v>Exclude</v>
      </c>
    </row>
    <row r="555" spans="1:26" ht="60">
      <c r="A555">
        <v>566</v>
      </c>
      <c r="C555" s="6">
        <v>230231</v>
      </c>
      <c r="E555" s="1" t="s">
        <v>824</v>
      </c>
      <c r="F555" s="1">
        <v>4</v>
      </c>
      <c r="G555" s="1">
        <v>3</v>
      </c>
      <c r="H555" s="1">
        <v>4</v>
      </c>
      <c r="I555" s="31" t="str">
        <f t="shared" si="32"/>
        <v>EXCLUDED</v>
      </c>
      <c r="J555">
        <v>566</v>
      </c>
      <c r="M555" s="35" t="s">
        <v>901</v>
      </c>
      <c r="Q555" s="8" t="s">
        <v>901</v>
      </c>
      <c r="R555" s="1" t="str">
        <f t="shared" si="33"/>
        <v>Mutually Excluded</v>
      </c>
      <c r="S555" s="1"/>
      <c r="V555" s="1" t="str">
        <f t="shared" si="35"/>
        <v>Mutually Excluded</v>
      </c>
      <c r="Z555" t="str">
        <f t="shared" si="34"/>
        <v>Exclude</v>
      </c>
    </row>
    <row r="556" spans="1:26" ht="45">
      <c r="A556">
        <v>568</v>
      </c>
      <c r="C556">
        <v>231</v>
      </c>
      <c r="E556" s="1" t="s">
        <v>828</v>
      </c>
      <c r="F556" s="1">
        <v>1</v>
      </c>
      <c r="G556" s="1">
        <v>1</v>
      </c>
      <c r="H556" s="1">
        <v>1</v>
      </c>
      <c r="I556" s="31" t="str">
        <f t="shared" si="32"/>
        <v>EXCLUDED</v>
      </c>
      <c r="J556">
        <v>568</v>
      </c>
      <c r="M556" s="35" t="s">
        <v>901</v>
      </c>
      <c r="Q556" s="8" t="s">
        <v>901</v>
      </c>
      <c r="R556" s="1" t="str">
        <f t="shared" si="33"/>
        <v>Mutually Excluded</v>
      </c>
      <c r="S556" s="1"/>
      <c r="V556" s="1" t="str">
        <f t="shared" si="35"/>
        <v>Mutually Excluded</v>
      </c>
      <c r="Z556" t="str">
        <f t="shared" si="34"/>
        <v>Exclude</v>
      </c>
    </row>
    <row r="557" spans="1:26" ht="45">
      <c r="A557">
        <v>569</v>
      </c>
      <c r="C557" s="6">
        <v>231232</v>
      </c>
      <c r="E557" s="1" t="s">
        <v>829</v>
      </c>
      <c r="F557" s="1">
        <v>5</v>
      </c>
      <c r="G557" s="1">
        <v>5</v>
      </c>
      <c r="H557" s="1">
        <v>5</v>
      </c>
      <c r="I557" s="31" t="str">
        <f t="shared" si="32"/>
        <v>CERTAINLY INCLUDED</v>
      </c>
      <c r="J557">
        <v>569</v>
      </c>
      <c r="M557" s="35" t="s">
        <v>901</v>
      </c>
      <c r="Q557" s="8" t="s">
        <v>901</v>
      </c>
      <c r="R557" s="1" t="str">
        <f t="shared" si="33"/>
        <v>Mutually Excluded</v>
      </c>
      <c r="S557" s="1"/>
      <c r="V557" s="1" t="str">
        <f t="shared" si="35"/>
        <v>AI: Yes, Human: No</v>
      </c>
      <c r="Z557" t="str">
        <f t="shared" si="34"/>
        <v>Exclude</v>
      </c>
    </row>
    <row r="558" spans="1:26" ht="30">
      <c r="A558">
        <v>570</v>
      </c>
      <c r="C558">
        <v>232</v>
      </c>
      <c r="E558" s="1" t="s">
        <v>831</v>
      </c>
      <c r="F558" s="1">
        <v>1</v>
      </c>
      <c r="G558" s="1">
        <v>1</v>
      </c>
      <c r="H558" s="1">
        <v>1</v>
      </c>
      <c r="I558" s="31" t="str">
        <f t="shared" si="32"/>
        <v>EXCLUDED</v>
      </c>
      <c r="J558">
        <v>570</v>
      </c>
      <c r="M558" s="35" t="s">
        <v>901</v>
      </c>
      <c r="Q558" s="8" t="s">
        <v>901</v>
      </c>
      <c r="R558" s="1" t="str">
        <f t="shared" si="33"/>
        <v>Mutually Excluded</v>
      </c>
      <c r="S558" s="1"/>
      <c r="V558" s="1" t="str">
        <f t="shared" si="35"/>
        <v>Mutually Excluded</v>
      </c>
      <c r="Z558" t="str">
        <f t="shared" si="34"/>
        <v>Exclude</v>
      </c>
    </row>
    <row r="559" spans="1:26" ht="30">
      <c r="A559">
        <v>571</v>
      </c>
      <c r="C559">
        <v>232</v>
      </c>
      <c r="E559" s="1" t="s">
        <v>832</v>
      </c>
      <c r="F559" s="1">
        <v>2</v>
      </c>
      <c r="G559" s="1">
        <v>2</v>
      </c>
      <c r="H559" s="1">
        <v>2</v>
      </c>
      <c r="I559" s="31" t="str">
        <f t="shared" si="32"/>
        <v>EXCLUDED</v>
      </c>
      <c r="J559">
        <v>571</v>
      </c>
      <c r="M559" s="35" t="s">
        <v>901</v>
      </c>
      <c r="Q559" s="8" t="s">
        <v>901</v>
      </c>
      <c r="R559" s="1" t="str">
        <f t="shared" si="33"/>
        <v>Mutually Excluded</v>
      </c>
      <c r="S559" s="1"/>
      <c r="V559" s="1" t="str">
        <f t="shared" si="35"/>
        <v>Mutually Excluded</v>
      </c>
      <c r="Z559" t="str">
        <f t="shared" si="34"/>
        <v>Exclude</v>
      </c>
    </row>
    <row r="560" spans="1:26" ht="30">
      <c r="A560">
        <v>572</v>
      </c>
      <c r="C560" s="6">
        <v>232233</v>
      </c>
      <c r="E560" s="1" t="s">
        <v>833</v>
      </c>
      <c r="F560" s="1">
        <v>2</v>
      </c>
      <c r="G560" s="1">
        <v>2</v>
      </c>
      <c r="H560" s="1">
        <v>2</v>
      </c>
      <c r="I560" s="31" t="str">
        <f t="shared" si="32"/>
        <v>EXCLUDED</v>
      </c>
      <c r="J560">
        <v>572</v>
      </c>
      <c r="M560" s="35" t="s">
        <v>901</v>
      </c>
      <c r="Q560" s="8" t="s">
        <v>901</v>
      </c>
      <c r="R560" s="1" t="str">
        <f t="shared" si="33"/>
        <v>Mutually Excluded</v>
      </c>
      <c r="S560" s="1"/>
      <c r="V560" s="1" t="str">
        <f t="shared" si="35"/>
        <v>Mutually Excluded</v>
      </c>
      <c r="Z560" t="str">
        <f t="shared" si="34"/>
        <v>Exclude</v>
      </c>
    </row>
    <row r="561" spans="1:26" ht="45">
      <c r="A561">
        <v>573</v>
      </c>
      <c r="C561">
        <v>233</v>
      </c>
      <c r="E561" s="1" t="s">
        <v>834</v>
      </c>
      <c r="F561" s="1">
        <v>3</v>
      </c>
      <c r="G561" s="1">
        <v>3</v>
      </c>
      <c r="H561" s="1">
        <v>3</v>
      </c>
      <c r="I561" s="31" t="str">
        <f t="shared" si="32"/>
        <v>EXCLUDED</v>
      </c>
      <c r="J561">
        <v>573</v>
      </c>
      <c r="M561" s="35" t="s">
        <v>901</v>
      </c>
      <c r="Q561" s="8" t="s">
        <v>901</v>
      </c>
      <c r="R561" s="1" t="str">
        <f t="shared" si="33"/>
        <v>Mutually Excluded</v>
      </c>
      <c r="S561" s="1"/>
      <c r="V561" s="1" t="str">
        <f t="shared" si="35"/>
        <v>Mutually Excluded</v>
      </c>
      <c r="Z561" t="str">
        <f t="shared" si="34"/>
        <v>Exclude</v>
      </c>
    </row>
    <row r="562" spans="1:26" ht="30">
      <c r="A562">
        <v>574</v>
      </c>
      <c r="C562" s="6">
        <v>233234</v>
      </c>
      <c r="E562" s="1" t="s">
        <v>835</v>
      </c>
      <c r="F562" s="1">
        <v>2</v>
      </c>
      <c r="G562" s="1">
        <v>2</v>
      </c>
      <c r="H562" s="1">
        <v>2</v>
      </c>
      <c r="I562" s="31" t="str">
        <f t="shared" si="32"/>
        <v>EXCLUDED</v>
      </c>
      <c r="J562">
        <v>574</v>
      </c>
      <c r="M562" s="35" t="s">
        <v>901</v>
      </c>
      <c r="Q562" s="8" t="s">
        <v>901</v>
      </c>
      <c r="R562" s="1" t="str">
        <f t="shared" si="33"/>
        <v>Mutually Excluded</v>
      </c>
      <c r="S562" s="1"/>
      <c r="V562" s="1" t="str">
        <f t="shared" si="35"/>
        <v>Mutually Excluded</v>
      </c>
      <c r="Z562" t="str">
        <f t="shared" si="34"/>
        <v>Exclude</v>
      </c>
    </row>
    <row r="563" spans="1:26" ht="45">
      <c r="A563">
        <v>575</v>
      </c>
      <c r="C563">
        <v>234</v>
      </c>
      <c r="E563" s="1" t="s">
        <v>836</v>
      </c>
      <c r="F563" s="1">
        <v>2</v>
      </c>
      <c r="G563" s="1">
        <v>2</v>
      </c>
      <c r="H563" s="1">
        <v>2</v>
      </c>
      <c r="I563" s="31" t="str">
        <f t="shared" si="32"/>
        <v>EXCLUDED</v>
      </c>
      <c r="J563">
        <v>575</v>
      </c>
      <c r="M563" s="35" t="s">
        <v>901</v>
      </c>
      <c r="Q563" s="8" t="s">
        <v>901</v>
      </c>
      <c r="R563" s="1" t="str">
        <f t="shared" si="33"/>
        <v>Mutually Excluded</v>
      </c>
      <c r="S563" s="1"/>
      <c r="V563" s="1" t="str">
        <f t="shared" si="35"/>
        <v>Mutually Excluded</v>
      </c>
      <c r="Z563" t="str">
        <f t="shared" si="34"/>
        <v>Exclude</v>
      </c>
    </row>
    <row r="564" spans="1:26" ht="45">
      <c r="A564">
        <v>577</v>
      </c>
      <c r="C564">
        <v>235</v>
      </c>
      <c r="E564" s="1" t="s">
        <v>838</v>
      </c>
      <c r="F564" s="1">
        <v>1</v>
      </c>
      <c r="G564" s="1">
        <v>1</v>
      </c>
      <c r="H564" s="1">
        <v>1</v>
      </c>
      <c r="I564" s="31" t="str">
        <f t="shared" si="32"/>
        <v>EXCLUDED</v>
      </c>
      <c r="J564">
        <v>577</v>
      </c>
      <c r="M564" s="35" t="s">
        <v>901</v>
      </c>
      <c r="Q564" s="8" t="s">
        <v>901</v>
      </c>
      <c r="R564" s="1" t="str">
        <f t="shared" si="33"/>
        <v>Mutually Excluded</v>
      </c>
      <c r="S564" s="1"/>
      <c r="V564" s="1" t="str">
        <f t="shared" si="35"/>
        <v>Mutually Excluded</v>
      </c>
      <c r="Z564" t="str">
        <f t="shared" si="34"/>
        <v>Exclude</v>
      </c>
    </row>
    <row r="565" spans="1:26" ht="45">
      <c r="A565">
        <v>578</v>
      </c>
      <c r="C565" s="6">
        <v>235236</v>
      </c>
      <c r="E565" s="1" t="s">
        <v>839</v>
      </c>
      <c r="F565" s="1">
        <v>1</v>
      </c>
      <c r="G565" s="1">
        <v>1</v>
      </c>
      <c r="H565" s="1">
        <v>1</v>
      </c>
      <c r="I565" s="31" t="str">
        <f t="shared" ref="I565:I625" si="36">IF(COUNTIF(F565:H565,5)=3,"CERTAINLY INCLUDED",IF(COUNTIF(F565:H565,5)&gt;0,"MAYBE","EXCLUDED"))</f>
        <v>EXCLUDED</v>
      </c>
      <c r="J565">
        <v>578</v>
      </c>
      <c r="M565" s="35" t="s">
        <v>901</v>
      </c>
      <c r="Q565" s="8" t="s">
        <v>901</v>
      </c>
      <c r="R565" s="1" t="str">
        <f t="shared" ref="R565:R625" si="37">IF(AND(M565="Excluded", Q565="Excluded"), "Mutually Excluded", IF(AND(OR(M565="CERTAINLY INCLUDED", M565="INCLUDED", M565="MAYBE" ), OR(Q565="INCLUDED", Q565="MAYBE")), "MUTUALLY INCLUDED", IF(AND(M565="MAYBE", Q565="MAYBE"), "Mutually MAYBE", IF(AND(M565="Excluded", OR(Q565="INCLUDED", Q565="MAYBE")), "Hum1: No, Hum2: Yes", IF(AND(Q565="Excluded", OR(M565="INCLUDED", M565="CERTAINLY INCLUDED", M565="MAYBE")), "Hum1: Yes, Hum2: No", "Other Conflict")))))</f>
        <v>Mutually Excluded</v>
      </c>
      <c r="S565" s="1"/>
      <c r="V565" s="1" t="str">
        <f t="shared" si="35"/>
        <v>Mutually Excluded</v>
      </c>
      <c r="Z565" t="str">
        <f t="shared" ref="Z565:Z625" si="38">IF(R565="Mutually Excluded","Exclude",IF(R565= "Mutually Included","Include",U565))</f>
        <v>Exclude</v>
      </c>
    </row>
    <row r="566" spans="1:26" ht="30">
      <c r="A566">
        <v>579</v>
      </c>
      <c r="C566">
        <v>236</v>
      </c>
      <c r="E566" s="1" t="s">
        <v>840</v>
      </c>
      <c r="F566" s="1">
        <v>3</v>
      </c>
      <c r="G566" s="1">
        <v>2</v>
      </c>
      <c r="H566" s="1">
        <v>3</v>
      </c>
      <c r="I566" s="31" t="str">
        <f t="shared" si="36"/>
        <v>EXCLUDED</v>
      </c>
      <c r="J566">
        <v>579</v>
      </c>
      <c r="M566" s="35" t="s">
        <v>901</v>
      </c>
      <c r="Q566" s="8" t="s">
        <v>901</v>
      </c>
      <c r="R566" s="1" t="str">
        <f t="shared" si="37"/>
        <v>Mutually Excluded</v>
      </c>
      <c r="S566" s="1"/>
      <c r="V566" s="1" t="str">
        <f t="shared" si="35"/>
        <v>Mutually Excluded</v>
      </c>
      <c r="Z566" t="str">
        <f t="shared" si="38"/>
        <v>Exclude</v>
      </c>
    </row>
    <row r="567" spans="1:26" ht="75">
      <c r="A567">
        <v>580</v>
      </c>
      <c r="C567" s="6">
        <v>236237</v>
      </c>
      <c r="E567" s="1" t="s">
        <v>842</v>
      </c>
      <c r="F567" s="1">
        <v>2</v>
      </c>
      <c r="G567" s="1">
        <v>2</v>
      </c>
      <c r="H567" s="1">
        <v>2</v>
      </c>
      <c r="I567" s="31" t="str">
        <f t="shared" si="36"/>
        <v>EXCLUDED</v>
      </c>
      <c r="J567">
        <v>580</v>
      </c>
      <c r="M567" s="35" t="s">
        <v>901</v>
      </c>
      <c r="Q567" s="8" t="s">
        <v>901</v>
      </c>
      <c r="R567" s="1" t="str">
        <f t="shared" si="37"/>
        <v>Mutually Excluded</v>
      </c>
      <c r="S567" s="1"/>
      <c r="V567" s="1" t="str">
        <f t="shared" si="35"/>
        <v>Mutually Excluded</v>
      </c>
      <c r="Z567" t="str">
        <f t="shared" si="38"/>
        <v>Exclude</v>
      </c>
    </row>
    <row r="568" spans="1:26" ht="30">
      <c r="A568">
        <v>581</v>
      </c>
      <c r="C568">
        <v>237</v>
      </c>
      <c r="E568" s="1" t="s">
        <v>843</v>
      </c>
      <c r="F568" s="1">
        <v>4</v>
      </c>
      <c r="G568" s="1">
        <v>4</v>
      </c>
      <c r="H568" s="1">
        <v>4</v>
      </c>
      <c r="I568" s="31" t="str">
        <f t="shared" si="36"/>
        <v>EXCLUDED</v>
      </c>
      <c r="J568">
        <v>581</v>
      </c>
      <c r="M568" s="35" t="s">
        <v>901</v>
      </c>
      <c r="Q568" s="8" t="s">
        <v>901</v>
      </c>
      <c r="R568" s="1" t="str">
        <f t="shared" si="37"/>
        <v>Mutually Excluded</v>
      </c>
      <c r="S568" s="1"/>
      <c r="V568" s="1" t="str">
        <f t="shared" si="35"/>
        <v>Mutually Excluded</v>
      </c>
      <c r="Z568" t="str">
        <f t="shared" si="38"/>
        <v>Exclude</v>
      </c>
    </row>
    <row r="569" spans="1:26" ht="60">
      <c r="A569">
        <v>582</v>
      </c>
      <c r="C569">
        <v>237</v>
      </c>
      <c r="E569" s="1" t="s">
        <v>844</v>
      </c>
      <c r="F569" s="1">
        <v>3</v>
      </c>
      <c r="G569" s="1">
        <v>2</v>
      </c>
      <c r="H569" s="1">
        <v>3</v>
      </c>
      <c r="I569" s="31" t="str">
        <f t="shared" si="36"/>
        <v>EXCLUDED</v>
      </c>
      <c r="J569">
        <v>582</v>
      </c>
      <c r="M569" s="35" t="s">
        <v>65</v>
      </c>
      <c r="Q569" s="8" t="s">
        <v>901</v>
      </c>
      <c r="R569" s="1" t="str">
        <f t="shared" si="37"/>
        <v>Hum1: Yes, Hum2: No</v>
      </c>
      <c r="S569" s="1" t="s">
        <v>19</v>
      </c>
      <c r="T569" t="s">
        <v>19</v>
      </c>
      <c r="U569" t="s">
        <v>19</v>
      </c>
      <c r="V569" s="1" t="str">
        <f t="shared" si="35"/>
        <v>Mutually Excluded</v>
      </c>
      <c r="Z569" t="str">
        <f t="shared" si="38"/>
        <v>Exclude</v>
      </c>
    </row>
    <row r="570" spans="1:26" ht="30">
      <c r="A570">
        <v>583</v>
      </c>
      <c r="C570">
        <v>238</v>
      </c>
      <c r="E570" s="1" t="s">
        <v>845</v>
      </c>
      <c r="F570" s="1">
        <v>1</v>
      </c>
      <c r="G570" s="1">
        <v>1</v>
      </c>
      <c r="H570" s="1">
        <v>1</v>
      </c>
      <c r="I570" s="31" t="str">
        <f t="shared" si="36"/>
        <v>EXCLUDED</v>
      </c>
      <c r="J570">
        <v>583</v>
      </c>
      <c r="M570" s="35" t="s">
        <v>901</v>
      </c>
      <c r="Q570" s="8" t="s">
        <v>901</v>
      </c>
      <c r="R570" s="1" t="str">
        <f t="shared" si="37"/>
        <v>Mutually Excluded</v>
      </c>
      <c r="S570" s="1"/>
      <c r="V570" s="1" t="str">
        <f t="shared" si="35"/>
        <v>Mutually Excluded</v>
      </c>
      <c r="Z570" t="str">
        <f t="shared" si="38"/>
        <v>Exclude</v>
      </c>
    </row>
    <row r="571" spans="1:26" ht="45">
      <c r="A571">
        <v>584</v>
      </c>
      <c r="C571">
        <v>238</v>
      </c>
      <c r="E571" s="1" t="s">
        <v>846</v>
      </c>
      <c r="F571" s="1">
        <v>3</v>
      </c>
      <c r="G571" s="1">
        <v>3</v>
      </c>
      <c r="H571" s="1">
        <v>3</v>
      </c>
      <c r="I571" s="31" t="str">
        <f t="shared" si="36"/>
        <v>EXCLUDED</v>
      </c>
      <c r="J571">
        <v>584</v>
      </c>
      <c r="M571" s="35" t="s">
        <v>901</v>
      </c>
      <c r="Q571" s="8" t="s">
        <v>901</v>
      </c>
      <c r="R571" s="1" t="str">
        <f t="shared" si="37"/>
        <v>Mutually Excluded</v>
      </c>
      <c r="S571" s="1"/>
      <c r="V571" s="1" t="str">
        <f t="shared" si="35"/>
        <v>Mutually Excluded</v>
      </c>
      <c r="Z571" t="str">
        <f t="shared" si="38"/>
        <v>Exclude</v>
      </c>
    </row>
    <row r="572" spans="1:26" ht="30">
      <c r="A572">
        <v>585</v>
      </c>
      <c r="C572">
        <v>238</v>
      </c>
      <c r="E572" s="1" t="s">
        <v>847</v>
      </c>
      <c r="F572" s="1">
        <v>3</v>
      </c>
      <c r="G572" s="1">
        <v>3</v>
      </c>
      <c r="H572" s="1">
        <v>3</v>
      </c>
      <c r="I572" s="31" t="str">
        <f t="shared" si="36"/>
        <v>EXCLUDED</v>
      </c>
      <c r="J572">
        <v>585</v>
      </c>
      <c r="M572" s="35" t="s">
        <v>901</v>
      </c>
      <c r="Q572" s="8" t="s">
        <v>901</v>
      </c>
      <c r="R572" s="1" t="str">
        <f t="shared" si="37"/>
        <v>Mutually Excluded</v>
      </c>
      <c r="S572" s="1"/>
      <c r="V572" s="1" t="str">
        <f t="shared" si="35"/>
        <v>Mutually Excluded</v>
      </c>
      <c r="Z572" t="str">
        <f t="shared" si="38"/>
        <v>Exclude</v>
      </c>
    </row>
    <row r="573" spans="1:26" ht="30">
      <c r="A573">
        <v>586</v>
      </c>
      <c r="C573">
        <v>238</v>
      </c>
      <c r="E573" s="1" t="s">
        <v>848</v>
      </c>
      <c r="F573" s="1">
        <v>4</v>
      </c>
      <c r="G573" s="1">
        <v>4</v>
      </c>
      <c r="H573" s="1">
        <v>3</v>
      </c>
      <c r="I573" s="31" t="str">
        <f t="shared" si="36"/>
        <v>EXCLUDED</v>
      </c>
      <c r="J573">
        <v>586</v>
      </c>
      <c r="M573" s="35" t="s">
        <v>1752</v>
      </c>
      <c r="Q573" s="8" t="s">
        <v>1752</v>
      </c>
      <c r="R573" s="1" t="str">
        <f t="shared" si="37"/>
        <v>MUTUALLY INCLUDED</v>
      </c>
      <c r="S573" s="1"/>
      <c r="T573" s="1"/>
      <c r="V573" s="1" t="str">
        <f t="shared" si="35"/>
        <v>AI: No, Human: Yes</v>
      </c>
      <c r="Z573" t="str">
        <f t="shared" si="38"/>
        <v>Include</v>
      </c>
    </row>
    <row r="574" spans="1:26" ht="45">
      <c r="A574">
        <v>587</v>
      </c>
      <c r="C574" s="6">
        <v>238239</v>
      </c>
      <c r="E574" s="1" t="s">
        <v>850</v>
      </c>
      <c r="F574" s="1">
        <v>1</v>
      </c>
      <c r="G574" s="1">
        <v>1</v>
      </c>
      <c r="H574" s="1">
        <v>1</v>
      </c>
      <c r="I574" s="31" t="str">
        <f t="shared" si="36"/>
        <v>EXCLUDED</v>
      </c>
      <c r="J574">
        <v>587</v>
      </c>
      <c r="M574" s="35" t="s">
        <v>901</v>
      </c>
      <c r="Q574" s="8" t="s">
        <v>901</v>
      </c>
      <c r="R574" s="1" t="str">
        <f t="shared" si="37"/>
        <v>Mutually Excluded</v>
      </c>
      <c r="S574" s="1"/>
      <c r="V574" s="1" t="str">
        <f t="shared" si="35"/>
        <v>Mutually Excluded</v>
      </c>
      <c r="Z574" t="str">
        <f t="shared" si="38"/>
        <v>Exclude</v>
      </c>
    </row>
    <row r="575" spans="1:26" ht="45">
      <c r="A575">
        <v>588</v>
      </c>
      <c r="C575">
        <v>239</v>
      </c>
      <c r="E575" s="1" t="s">
        <v>851</v>
      </c>
      <c r="F575" s="1">
        <v>2</v>
      </c>
      <c r="G575" s="1">
        <v>2</v>
      </c>
      <c r="H575" s="1">
        <v>2</v>
      </c>
      <c r="I575" s="31" t="str">
        <f t="shared" si="36"/>
        <v>EXCLUDED</v>
      </c>
      <c r="J575">
        <v>588</v>
      </c>
      <c r="M575" s="35" t="s">
        <v>901</v>
      </c>
      <c r="Q575" s="8" t="s">
        <v>901</v>
      </c>
      <c r="R575" s="1" t="str">
        <f t="shared" si="37"/>
        <v>Mutually Excluded</v>
      </c>
      <c r="S575" s="1"/>
      <c r="V575" s="1" t="str">
        <f t="shared" si="35"/>
        <v>Mutually Excluded</v>
      </c>
      <c r="Z575" t="str">
        <f t="shared" si="38"/>
        <v>Exclude</v>
      </c>
    </row>
    <row r="576" spans="1:26" ht="30">
      <c r="A576">
        <v>590</v>
      </c>
      <c r="C576">
        <v>240</v>
      </c>
      <c r="E576" s="1" t="s">
        <v>854</v>
      </c>
      <c r="F576" s="1">
        <v>1</v>
      </c>
      <c r="G576" s="1">
        <v>1</v>
      </c>
      <c r="H576" s="1">
        <v>1</v>
      </c>
      <c r="I576" s="31" t="str">
        <f t="shared" si="36"/>
        <v>EXCLUDED</v>
      </c>
      <c r="J576">
        <v>590</v>
      </c>
      <c r="M576" s="35" t="s">
        <v>901</v>
      </c>
      <c r="Q576" s="8" t="s">
        <v>901</v>
      </c>
      <c r="R576" s="1" t="str">
        <f t="shared" si="37"/>
        <v>Mutually Excluded</v>
      </c>
      <c r="S576" s="1"/>
      <c r="V576" s="1" t="str">
        <f t="shared" si="35"/>
        <v>Mutually Excluded</v>
      </c>
      <c r="Z576" t="str">
        <f t="shared" si="38"/>
        <v>Exclude</v>
      </c>
    </row>
    <row r="577" spans="1:26" ht="30">
      <c r="A577">
        <v>591</v>
      </c>
      <c r="C577">
        <v>240</v>
      </c>
      <c r="E577" s="1" t="s">
        <v>855</v>
      </c>
      <c r="F577" s="1">
        <v>3</v>
      </c>
      <c r="G577" s="1">
        <v>3</v>
      </c>
      <c r="H577" s="1">
        <v>3</v>
      </c>
      <c r="I577" s="31" t="str">
        <f t="shared" si="36"/>
        <v>EXCLUDED</v>
      </c>
      <c r="J577">
        <v>591</v>
      </c>
      <c r="M577" s="35" t="s">
        <v>901</v>
      </c>
      <c r="Q577" s="8" t="s">
        <v>901</v>
      </c>
      <c r="R577" s="1" t="str">
        <f t="shared" si="37"/>
        <v>Mutually Excluded</v>
      </c>
      <c r="S577" s="1"/>
      <c r="V577" s="1" t="str">
        <f t="shared" si="35"/>
        <v>Mutually Excluded</v>
      </c>
      <c r="Z577" t="str">
        <f t="shared" si="38"/>
        <v>Exclude</v>
      </c>
    </row>
    <row r="578" spans="1:26" ht="30">
      <c r="A578">
        <v>592</v>
      </c>
      <c r="C578" s="6">
        <v>240241</v>
      </c>
      <c r="E578" s="1" t="s">
        <v>856</v>
      </c>
      <c r="F578" s="1">
        <v>1</v>
      </c>
      <c r="G578" s="1">
        <v>1</v>
      </c>
      <c r="H578" s="1">
        <v>1</v>
      </c>
      <c r="I578" s="31" t="str">
        <f t="shared" si="36"/>
        <v>EXCLUDED</v>
      </c>
      <c r="J578">
        <v>592</v>
      </c>
      <c r="M578" s="35" t="s">
        <v>901</v>
      </c>
      <c r="Q578" s="8" t="s">
        <v>901</v>
      </c>
      <c r="R578" s="1" t="str">
        <f t="shared" si="37"/>
        <v>Mutually Excluded</v>
      </c>
      <c r="S578" s="1"/>
      <c r="V578" s="1" t="str">
        <f t="shared" ref="V578:V641" si="39">IF(AND(I578="Excluded", Q578="Excluded"), "Mutually Excluded", IF(AND(OR(I578="CERTAINLY INCLUDED", I578="INCLUDED", I578="MAYBE" ), OR(Q578="INCLUDED", Q578="MAYBE")), "MUTUALLY INCLUDED", IF(AND(I578="MAYBE", Q578="MAYBE"), "Mutually MAYBE", IF(AND(I578="Excluded", OR(Q578="INCLUDED", Q578="MAYBE")), "AI: No, Human: Yes", IF(AND(Q578="Excluded", OR(I578="INCLUDED", I578="CERTAINLY INCLUDED", I578="MAYBE")), "AI: Yes, Human: No", "Other Conflict")))))</f>
        <v>Mutually Excluded</v>
      </c>
      <c r="Z578" t="str">
        <f t="shared" si="38"/>
        <v>Exclude</v>
      </c>
    </row>
    <row r="579" spans="1:26" ht="30">
      <c r="A579">
        <v>593</v>
      </c>
      <c r="C579">
        <v>241</v>
      </c>
      <c r="E579" s="1" t="s">
        <v>857</v>
      </c>
      <c r="F579" s="1">
        <v>2</v>
      </c>
      <c r="G579" s="1">
        <v>2</v>
      </c>
      <c r="H579" s="1">
        <v>1</v>
      </c>
      <c r="I579" s="31" t="str">
        <f t="shared" si="36"/>
        <v>EXCLUDED</v>
      </c>
      <c r="J579">
        <v>593</v>
      </c>
      <c r="M579" s="35" t="s">
        <v>901</v>
      </c>
      <c r="Q579" s="8" t="s">
        <v>901</v>
      </c>
      <c r="R579" s="1" t="str">
        <f t="shared" si="37"/>
        <v>Mutually Excluded</v>
      </c>
      <c r="S579" s="1"/>
      <c r="V579" s="1" t="str">
        <f t="shared" si="39"/>
        <v>Mutually Excluded</v>
      </c>
      <c r="Z579" t="str">
        <f t="shared" si="38"/>
        <v>Exclude</v>
      </c>
    </row>
    <row r="580" spans="1:26" ht="30">
      <c r="A580">
        <v>594</v>
      </c>
      <c r="C580">
        <v>241</v>
      </c>
      <c r="E580" s="1" t="s">
        <v>858</v>
      </c>
      <c r="F580" s="1">
        <v>4</v>
      </c>
      <c r="G580" s="1">
        <v>3</v>
      </c>
      <c r="H580" s="1">
        <v>3</v>
      </c>
      <c r="I580" s="31" t="str">
        <f t="shared" si="36"/>
        <v>EXCLUDED</v>
      </c>
      <c r="J580">
        <v>594</v>
      </c>
      <c r="M580" s="35" t="s">
        <v>901</v>
      </c>
      <c r="Q580" s="8" t="s">
        <v>901</v>
      </c>
      <c r="R580" s="1" t="str">
        <f t="shared" si="37"/>
        <v>Mutually Excluded</v>
      </c>
      <c r="S580" s="1"/>
      <c r="V580" s="1" t="str">
        <f t="shared" si="39"/>
        <v>Mutually Excluded</v>
      </c>
      <c r="Z580" t="str">
        <f t="shared" si="38"/>
        <v>Exclude</v>
      </c>
    </row>
    <row r="581" spans="1:26" ht="45">
      <c r="A581">
        <v>596</v>
      </c>
      <c r="C581">
        <v>242</v>
      </c>
      <c r="E581" s="1" t="s">
        <v>860</v>
      </c>
      <c r="F581" s="1">
        <v>1</v>
      </c>
      <c r="G581" s="1">
        <v>2</v>
      </c>
      <c r="H581" s="1">
        <v>2</v>
      </c>
      <c r="I581" s="31" t="str">
        <f t="shared" si="36"/>
        <v>EXCLUDED</v>
      </c>
      <c r="J581">
        <v>596</v>
      </c>
      <c r="M581" s="35" t="s">
        <v>901</v>
      </c>
      <c r="Q581" s="8" t="s">
        <v>901</v>
      </c>
      <c r="R581" s="1" t="str">
        <f t="shared" si="37"/>
        <v>Mutually Excluded</v>
      </c>
      <c r="S581" s="1"/>
      <c r="V581" s="1" t="str">
        <f t="shared" si="39"/>
        <v>Mutually Excluded</v>
      </c>
      <c r="Z581" t="str">
        <f t="shared" si="38"/>
        <v>Exclude</v>
      </c>
    </row>
    <row r="582" spans="1:26" ht="30">
      <c r="A582">
        <v>597</v>
      </c>
      <c r="C582">
        <v>242</v>
      </c>
      <c r="E582" s="1" t="s">
        <v>861</v>
      </c>
      <c r="F582" s="1">
        <v>4</v>
      </c>
      <c r="G582" s="1">
        <v>3</v>
      </c>
      <c r="H582" s="1">
        <v>3</v>
      </c>
      <c r="I582" s="31" t="str">
        <f t="shared" si="36"/>
        <v>EXCLUDED</v>
      </c>
      <c r="J582">
        <v>597</v>
      </c>
      <c r="M582" s="35" t="s">
        <v>901</v>
      </c>
      <c r="Q582" s="8" t="s">
        <v>901</v>
      </c>
      <c r="R582" s="1" t="str">
        <f t="shared" si="37"/>
        <v>Mutually Excluded</v>
      </c>
      <c r="S582" s="1"/>
      <c r="V582" s="1" t="str">
        <f t="shared" si="39"/>
        <v>Mutually Excluded</v>
      </c>
      <c r="Z582" t="str">
        <f t="shared" si="38"/>
        <v>Exclude</v>
      </c>
    </row>
    <row r="583" spans="1:26" ht="45">
      <c r="A583">
        <v>598</v>
      </c>
      <c r="C583">
        <v>243</v>
      </c>
      <c r="E583" s="1" t="s">
        <v>862</v>
      </c>
      <c r="F583" s="1">
        <v>3</v>
      </c>
      <c r="G583" s="1">
        <v>3</v>
      </c>
      <c r="H583" s="1">
        <v>4</v>
      </c>
      <c r="I583" s="31" t="str">
        <f t="shared" si="36"/>
        <v>EXCLUDED</v>
      </c>
      <c r="J583">
        <v>598</v>
      </c>
      <c r="M583" s="35" t="s">
        <v>901</v>
      </c>
      <c r="Q583" s="8" t="s">
        <v>901</v>
      </c>
      <c r="R583" s="1" t="str">
        <f t="shared" si="37"/>
        <v>Mutually Excluded</v>
      </c>
      <c r="S583" s="1"/>
      <c r="V583" s="1" t="str">
        <f t="shared" si="39"/>
        <v>Mutually Excluded</v>
      </c>
      <c r="Z583" t="str">
        <f t="shared" si="38"/>
        <v>Exclude</v>
      </c>
    </row>
    <row r="584" spans="1:26" ht="30">
      <c r="A584">
        <v>599</v>
      </c>
      <c r="C584">
        <v>243</v>
      </c>
      <c r="E584" s="1" t="s">
        <v>863</v>
      </c>
      <c r="F584" s="1">
        <v>2</v>
      </c>
      <c r="G584" s="1">
        <v>2</v>
      </c>
      <c r="H584" s="1">
        <v>2</v>
      </c>
      <c r="I584" s="31" t="str">
        <f t="shared" si="36"/>
        <v>EXCLUDED</v>
      </c>
      <c r="J584">
        <v>599</v>
      </c>
      <c r="M584" s="35" t="s">
        <v>901</v>
      </c>
      <c r="Q584" s="8" t="s">
        <v>901</v>
      </c>
      <c r="R584" s="1" t="str">
        <f t="shared" si="37"/>
        <v>Mutually Excluded</v>
      </c>
      <c r="S584" s="1"/>
      <c r="V584" s="1" t="str">
        <f t="shared" si="39"/>
        <v>Mutually Excluded</v>
      </c>
      <c r="Z584" t="str">
        <f t="shared" si="38"/>
        <v>Exclude</v>
      </c>
    </row>
    <row r="585" spans="1:26" ht="45">
      <c r="A585">
        <v>600</v>
      </c>
      <c r="C585" s="6">
        <v>243244</v>
      </c>
      <c r="E585" s="1" t="s">
        <v>864</v>
      </c>
      <c r="F585" s="1">
        <v>2</v>
      </c>
      <c r="G585" s="1">
        <v>2</v>
      </c>
      <c r="H585" s="1">
        <v>3</v>
      </c>
      <c r="I585" s="31" t="str">
        <f t="shared" si="36"/>
        <v>EXCLUDED</v>
      </c>
      <c r="J585">
        <v>600</v>
      </c>
      <c r="M585" s="35" t="s">
        <v>901</v>
      </c>
      <c r="Q585" s="8" t="s">
        <v>901</v>
      </c>
      <c r="R585" s="1" t="str">
        <f t="shared" si="37"/>
        <v>Mutually Excluded</v>
      </c>
      <c r="S585" s="1"/>
      <c r="V585" s="1" t="str">
        <f t="shared" si="39"/>
        <v>Mutually Excluded</v>
      </c>
      <c r="Z585" t="str">
        <f t="shared" si="38"/>
        <v>Exclude</v>
      </c>
    </row>
    <row r="586" spans="1:26" ht="30">
      <c r="A586">
        <v>601</v>
      </c>
      <c r="C586">
        <v>244</v>
      </c>
      <c r="E586" s="1" t="s">
        <v>865</v>
      </c>
      <c r="F586" s="1">
        <v>3</v>
      </c>
      <c r="G586" s="1">
        <v>2</v>
      </c>
      <c r="H586" s="1">
        <v>3</v>
      </c>
      <c r="I586" s="31" t="str">
        <f t="shared" si="36"/>
        <v>EXCLUDED</v>
      </c>
      <c r="J586">
        <v>601</v>
      </c>
      <c r="M586" s="35" t="s">
        <v>901</v>
      </c>
      <c r="Q586" s="8" t="s">
        <v>901</v>
      </c>
      <c r="R586" s="1" t="str">
        <f t="shared" si="37"/>
        <v>Mutually Excluded</v>
      </c>
      <c r="S586" s="1"/>
      <c r="V586" s="1" t="str">
        <f t="shared" si="39"/>
        <v>Mutually Excluded</v>
      </c>
      <c r="Z586" t="str">
        <f t="shared" si="38"/>
        <v>Exclude</v>
      </c>
    </row>
    <row r="587" spans="1:26" ht="45">
      <c r="A587">
        <v>603</v>
      </c>
      <c r="C587">
        <v>245</v>
      </c>
      <c r="E587" s="1" t="s">
        <v>867</v>
      </c>
      <c r="F587" s="1">
        <v>1</v>
      </c>
      <c r="G587" s="1">
        <v>1</v>
      </c>
      <c r="H587" s="1">
        <v>1</v>
      </c>
      <c r="I587" s="31" t="str">
        <f t="shared" si="36"/>
        <v>EXCLUDED</v>
      </c>
      <c r="J587">
        <v>603</v>
      </c>
      <c r="M587" s="35" t="s">
        <v>901</v>
      </c>
      <c r="Q587" s="8" t="s">
        <v>901</v>
      </c>
      <c r="R587" s="1" t="str">
        <f t="shared" si="37"/>
        <v>Mutually Excluded</v>
      </c>
      <c r="S587" s="1"/>
      <c r="V587" s="1" t="str">
        <f t="shared" si="39"/>
        <v>Mutually Excluded</v>
      </c>
      <c r="Z587" t="str">
        <f t="shared" si="38"/>
        <v>Exclude</v>
      </c>
    </row>
    <row r="588" spans="1:26" ht="45">
      <c r="A588">
        <v>604</v>
      </c>
      <c r="C588">
        <v>245</v>
      </c>
      <c r="E588" s="1" t="s">
        <v>868</v>
      </c>
      <c r="F588" s="1">
        <v>1</v>
      </c>
      <c r="G588" s="1">
        <v>1</v>
      </c>
      <c r="H588" s="1">
        <v>1</v>
      </c>
      <c r="I588" s="31" t="str">
        <f t="shared" si="36"/>
        <v>EXCLUDED</v>
      </c>
      <c r="J588">
        <v>604</v>
      </c>
      <c r="M588" s="35" t="s">
        <v>901</v>
      </c>
      <c r="Q588" s="8" t="s">
        <v>901</v>
      </c>
      <c r="R588" s="1" t="str">
        <f t="shared" si="37"/>
        <v>Mutually Excluded</v>
      </c>
      <c r="S588" s="1"/>
      <c r="V588" s="1" t="str">
        <f t="shared" si="39"/>
        <v>Mutually Excluded</v>
      </c>
      <c r="Z588" t="str">
        <f t="shared" si="38"/>
        <v>Exclude</v>
      </c>
    </row>
    <row r="589" spans="1:26" ht="45">
      <c r="A589">
        <v>605</v>
      </c>
      <c r="C589" s="6">
        <v>245246</v>
      </c>
      <c r="E589" s="1" t="s">
        <v>869</v>
      </c>
      <c r="F589" s="1">
        <v>2</v>
      </c>
      <c r="G589" s="1">
        <v>2</v>
      </c>
      <c r="H589" s="1">
        <v>2</v>
      </c>
      <c r="I589" s="31" t="str">
        <f t="shared" si="36"/>
        <v>EXCLUDED</v>
      </c>
      <c r="J589">
        <v>605</v>
      </c>
      <c r="M589" s="35" t="s">
        <v>901</v>
      </c>
      <c r="Q589" s="8" t="s">
        <v>901</v>
      </c>
      <c r="R589" s="1" t="str">
        <f t="shared" si="37"/>
        <v>Mutually Excluded</v>
      </c>
      <c r="S589" s="1"/>
      <c r="V589" s="1" t="str">
        <f t="shared" si="39"/>
        <v>Mutually Excluded</v>
      </c>
      <c r="Z589" t="str">
        <f t="shared" si="38"/>
        <v>Exclude</v>
      </c>
    </row>
    <row r="590" spans="1:26" ht="30">
      <c r="A590">
        <v>606</v>
      </c>
      <c r="C590">
        <v>246</v>
      </c>
      <c r="E590" s="1" t="s">
        <v>870</v>
      </c>
      <c r="F590" s="1">
        <v>1</v>
      </c>
      <c r="G590" s="1">
        <v>1</v>
      </c>
      <c r="H590" s="1">
        <v>1</v>
      </c>
      <c r="I590" s="31" t="str">
        <f t="shared" si="36"/>
        <v>EXCLUDED</v>
      </c>
      <c r="J590">
        <v>606</v>
      </c>
      <c r="M590" s="35" t="s">
        <v>901</v>
      </c>
      <c r="Q590" s="8" t="s">
        <v>901</v>
      </c>
      <c r="R590" s="1" t="str">
        <f t="shared" si="37"/>
        <v>Mutually Excluded</v>
      </c>
      <c r="S590" s="1"/>
      <c r="V590" s="1" t="str">
        <f t="shared" si="39"/>
        <v>Mutually Excluded</v>
      </c>
      <c r="Z590" t="str">
        <f t="shared" si="38"/>
        <v>Exclude</v>
      </c>
    </row>
    <row r="591" spans="1:26" ht="45">
      <c r="A591">
        <v>607</v>
      </c>
      <c r="C591" s="6">
        <v>246247</v>
      </c>
      <c r="E591" s="1" t="s">
        <v>871</v>
      </c>
      <c r="F591" s="1">
        <v>1</v>
      </c>
      <c r="G591" s="1">
        <v>2</v>
      </c>
      <c r="H591" s="1">
        <v>1</v>
      </c>
      <c r="I591" s="31" t="str">
        <f t="shared" si="36"/>
        <v>EXCLUDED</v>
      </c>
      <c r="J591">
        <v>607</v>
      </c>
      <c r="M591" s="35" t="s">
        <v>901</v>
      </c>
      <c r="Q591" s="8" t="s">
        <v>901</v>
      </c>
      <c r="R591" s="1" t="str">
        <f t="shared" si="37"/>
        <v>Mutually Excluded</v>
      </c>
      <c r="S591" s="1"/>
      <c r="V591" s="1" t="str">
        <f t="shared" si="39"/>
        <v>Mutually Excluded</v>
      </c>
      <c r="Z591" t="str">
        <f t="shared" si="38"/>
        <v>Exclude</v>
      </c>
    </row>
    <row r="592" spans="1:26" ht="30">
      <c r="A592">
        <v>608</v>
      </c>
      <c r="C592">
        <v>247</v>
      </c>
      <c r="E592" s="1" t="s">
        <v>872</v>
      </c>
      <c r="F592" s="1">
        <v>4</v>
      </c>
      <c r="G592" s="1">
        <v>3</v>
      </c>
      <c r="H592" s="1">
        <v>4</v>
      </c>
      <c r="I592" s="31" t="str">
        <f t="shared" si="36"/>
        <v>EXCLUDED</v>
      </c>
      <c r="J592">
        <v>608</v>
      </c>
      <c r="M592" s="35" t="s">
        <v>901</v>
      </c>
      <c r="Q592" s="8" t="s">
        <v>901</v>
      </c>
      <c r="R592" s="1" t="str">
        <f t="shared" si="37"/>
        <v>Mutually Excluded</v>
      </c>
      <c r="S592" s="1"/>
      <c r="V592" s="1" t="str">
        <f t="shared" si="39"/>
        <v>Mutually Excluded</v>
      </c>
      <c r="Z592" t="str">
        <f t="shared" si="38"/>
        <v>Exclude</v>
      </c>
    </row>
    <row r="593" spans="1:26" ht="45">
      <c r="A593">
        <v>609</v>
      </c>
      <c r="C593">
        <v>247</v>
      </c>
      <c r="E593" s="1" t="s">
        <v>873</v>
      </c>
      <c r="F593" s="1">
        <v>2</v>
      </c>
      <c r="G593" s="1">
        <v>2</v>
      </c>
      <c r="H593" s="1">
        <v>2</v>
      </c>
      <c r="I593" s="31" t="str">
        <f t="shared" si="36"/>
        <v>EXCLUDED</v>
      </c>
      <c r="J593">
        <v>609</v>
      </c>
      <c r="M593" s="35" t="s">
        <v>901</v>
      </c>
      <c r="Q593" s="8" t="s">
        <v>901</v>
      </c>
      <c r="R593" s="1" t="str">
        <f t="shared" si="37"/>
        <v>Mutually Excluded</v>
      </c>
      <c r="S593" s="1"/>
      <c r="V593" s="1" t="str">
        <f t="shared" si="39"/>
        <v>Mutually Excluded</v>
      </c>
      <c r="Z593" t="str">
        <f t="shared" si="38"/>
        <v>Exclude</v>
      </c>
    </row>
    <row r="594" spans="1:26" ht="30">
      <c r="A594">
        <v>610</v>
      </c>
      <c r="C594">
        <v>248</v>
      </c>
      <c r="E594" s="1" t="s">
        <v>874</v>
      </c>
      <c r="F594" s="1">
        <v>2</v>
      </c>
      <c r="G594" s="1">
        <v>2</v>
      </c>
      <c r="H594" s="1">
        <v>3</v>
      </c>
      <c r="I594" s="31" t="str">
        <f t="shared" si="36"/>
        <v>EXCLUDED</v>
      </c>
      <c r="J594">
        <v>610</v>
      </c>
      <c r="M594" s="35" t="s">
        <v>901</v>
      </c>
      <c r="Q594" s="8" t="s">
        <v>901</v>
      </c>
      <c r="R594" s="1" t="str">
        <f t="shared" si="37"/>
        <v>Mutually Excluded</v>
      </c>
      <c r="S594" s="1"/>
      <c r="V594" s="1" t="str">
        <f t="shared" si="39"/>
        <v>Mutually Excluded</v>
      </c>
      <c r="Z594" t="str">
        <f t="shared" si="38"/>
        <v>Exclude</v>
      </c>
    </row>
    <row r="595" spans="1:26" ht="45">
      <c r="A595">
        <v>611</v>
      </c>
      <c r="C595">
        <v>248</v>
      </c>
      <c r="E595" s="1" t="s">
        <v>875</v>
      </c>
      <c r="F595" s="1">
        <v>3</v>
      </c>
      <c r="G595" s="1">
        <v>3</v>
      </c>
      <c r="H595" s="1">
        <v>2</v>
      </c>
      <c r="I595" s="31" t="str">
        <f t="shared" si="36"/>
        <v>EXCLUDED</v>
      </c>
      <c r="J595">
        <v>611</v>
      </c>
      <c r="M595" s="35" t="s">
        <v>901</v>
      </c>
      <c r="Q595" s="8" t="s">
        <v>901</v>
      </c>
      <c r="R595" s="1" t="str">
        <f t="shared" si="37"/>
        <v>Mutually Excluded</v>
      </c>
      <c r="S595" s="1"/>
      <c r="V595" s="1" t="str">
        <f t="shared" si="39"/>
        <v>Mutually Excluded</v>
      </c>
      <c r="Z595" t="str">
        <f t="shared" si="38"/>
        <v>Exclude</v>
      </c>
    </row>
    <row r="596" spans="1:26" ht="45">
      <c r="A596">
        <v>612</v>
      </c>
      <c r="C596">
        <v>249</v>
      </c>
      <c r="E596" s="1" t="s">
        <v>876</v>
      </c>
      <c r="F596" s="1">
        <v>5</v>
      </c>
      <c r="G596" s="1">
        <v>5</v>
      </c>
      <c r="H596" s="1">
        <v>5</v>
      </c>
      <c r="I596" s="31" t="str">
        <f t="shared" si="36"/>
        <v>CERTAINLY INCLUDED</v>
      </c>
      <c r="J596">
        <v>612</v>
      </c>
      <c r="M596" s="35" t="s">
        <v>901</v>
      </c>
      <c r="Q596" s="8" t="s">
        <v>901</v>
      </c>
      <c r="R596" s="1" t="str">
        <f t="shared" si="37"/>
        <v>Mutually Excluded</v>
      </c>
      <c r="S596" s="1"/>
      <c r="V596" s="1" t="str">
        <f t="shared" si="39"/>
        <v>AI: Yes, Human: No</v>
      </c>
      <c r="Z596" t="str">
        <f t="shared" si="38"/>
        <v>Exclude</v>
      </c>
    </row>
    <row r="597" spans="1:26" ht="60">
      <c r="A597">
        <v>613</v>
      </c>
      <c r="C597" s="6">
        <v>249250</v>
      </c>
      <c r="E597" s="1" t="s">
        <v>877</v>
      </c>
      <c r="F597" s="1">
        <v>2</v>
      </c>
      <c r="G597" s="1">
        <v>2</v>
      </c>
      <c r="H597" s="1">
        <v>3</v>
      </c>
      <c r="I597" s="31" t="str">
        <f t="shared" si="36"/>
        <v>EXCLUDED</v>
      </c>
      <c r="J597">
        <v>613</v>
      </c>
      <c r="M597" s="35" t="s">
        <v>901</v>
      </c>
      <c r="Q597" s="8" t="s">
        <v>901</v>
      </c>
      <c r="R597" s="1" t="str">
        <f t="shared" si="37"/>
        <v>Mutually Excluded</v>
      </c>
      <c r="S597" s="1"/>
      <c r="V597" s="1" t="str">
        <f t="shared" si="39"/>
        <v>Mutually Excluded</v>
      </c>
      <c r="Z597" t="str">
        <f t="shared" si="38"/>
        <v>Exclude</v>
      </c>
    </row>
    <row r="598" spans="1:26" ht="45">
      <c r="A598">
        <v>614</v>
      </c>
      <c r="C598">
        <v>250</v>
      </c>
      <c r="E598" s="1" t="s">
        <v>878</v>
      </c>
      <c r="F598" s="1">
        <v>4</v>
      </c>
      <c r="G598" s="1">
        <v>3</v>
      </c>
      <c r="H598" s="1">
        <v>4</v>
      </c>
      <c r="I598" s="31" t="str">
        <f t="shared" si="36"/>
        <v>EXCLUDED</v>
      </c>
      <c r="J598">
        <v>614</v>
      </c>
      <c r="M598" s="35" t="s">
        <v>901</v>
      </c>
      <c r="Q598" s="8" t="s">
        <v>901</v>
      </c>
      <c r="R598" s="1" t="str">
        <f t="shared" si="37"/>
        <v>Mutually Excluded</v>
      </c>
      <c r="S598" s="1"/>
      <c r="V598" s="1" t="str">
        <f t="shared" si="39"/>
        <v>Mutually Excluded</v>
      </c>
      <c r="Z598" t="str">
        <f t="shared" si="38"/>
        <v>Exclude</v>
      </c>
    </row>
    <row r="599" spans="1:26" ht="30">
      <c r="A599">
        <v>615</v>
      </c>
      <c r="C599" s="6">
        <v>250251</v>
      </c>
      <c r="E599" s="1" t="s">
        <v>879</v>
      </c>
      <c r="F599" s="1">
        <v>1</v>
      </c>
      <c r="G599" s="1">
        <v>1</v>
      </c>
      <c r="H599" s="1">
        <v>1</v>
      </c>
      <c r="I599" s="31" t="str">
        <f t="shared" si="36"/>
        <v>EXCLUDED</v>
      </c>
      <c r="J599">
        <v>615</v>
      </c>
      <c r="M599" s="35" t="s">
        <v>901</v>
      </c>
      <c r="Q599" s="8" t="s">
        <v>901</v>
      </c>
      <c r="R599" s="1" t="str">
        <f t="shared" si="37"/>
        <v>Mutually Excluded</v>
      </c>
      <c r="S599" s="1"/>
      <c r="V599" s="1" t="str">
        <f t="shared" si="39"/>
        <v>Mutually Excluded</v>
      </c>
      <c r="Z599" t="str">
        <f t="shared" si="38"/>
        <v>Exclude</v>
      </c>
    </row>
    <row r="600" spans="1:26" ht="45">
      <c r="A600">
        <v>616</v>
      </c>
      <c r="C600">
        <v>251</v>
      </c>
      <c r="E600" s="1" t="s">
        <v>880</v>
      </c>
      <c r="F600" s="1">
        <v>3</v>
      </c>
      <c r="G600" s="1">
        <v>3</v>
      </c>
      <c r="H600" s="1">
        <v>3</v>
      </c>
      <c r="I600" s="31" t="str">
        <f t="shared" si="36"/>
        <v>EXCLUDED</v>
      </c>
      <c r="J600">
        <v>616</v>
      </c>
      <c r="M600" s="35" t="s">
        <v>901</v>
      </c>
      <c r="Q600" s="8" t="s">
        <v>901</v>
      </c>
      <c r="R600" s="1" t="str">
        <f t="shared" si="37"/>
        <v>Mutually Excluded</v>
      </c>
      <c r="S600" s="1"/>
      <c r="V600" s="1" t="str">
        <f t="shared" si="39"/>
        <v>Mutually Excluded</v>
      </c>
      <c r="Z600" t="str">
        <f t="shared" si="38"/>
        <v>Exclude</v>
      </c>
    </row>
    <row r="601" spans="1:26" ht="45">
      <c r="A601">
        <v>617</v>
      </c>
      <c r="C601">
        <v>251</v>
      </c>
      <c r="E601" s="1" t="s">
        <v>881</v>
      </c>
      <c r="F601" s="1">
        <v>2</v>
      </c>
      <c r="G601" s="1">
        <v>2</v>
      </c>
      <c r="H601" s="1">
        <v>3</v>
      </c>
      <c r="I601" s="31" t="str">
        <f t="shared" si="36"/>
        <v>EXCLUDED</v>
      </c>
      <c r="J601">
        <v>617</v>
      </c>
      <c r="M601" s="35" t="s">
        <v>901</v>
      </c>
      <c r="Q601" s="8" t="s">
        <v>901</v>
      </c>
      <c r="R601" s="1" t="str">
        <f t="shared" si="37"/>
        <v>Mutually Excluded</v>
      </c>
      <c r="S601" s="1"/>
      <c r="V601" s="1" t="str">
        <f t="shared" si="39"/>
        <v>Mutually Excluded</v>
      </c>
      <c r="Z601" t="str">
        <f t="shared" si="38"/>
        <v>Exclude</v>
      </c>
    </row>
    <row r="602" spans="1:26" ht="60">
      <c r="A602">
        <v>618</v>
      </c>
      <c r="C602">
        <v>252</v>
      </c>
      <c r="E602" s="1" t="s">
        <v>882</v>
      </c>
      <c r="F602" s="1">
        <v>5</v>
      </c>
      <c r="G602" s="1">
        <v>5</v>
      </c>
      <c r="H602" s="1">
        <v>4</v>
      </c>
      <c r="I602" s="31" t="str">
        <f t="shared" si="36"/>
        <v>MAYBE</v>
      </c>
      <c r="J602">
        <v>618</v>
      </c>
      <c r="M602" s="35" t="s">
        <v>65</v>
      </c>
      <c r="Q602" s="8" t="s">
        <v>1752</v>
      </c>
      <c r="R602" s="1" t="str">
        <f t="shared" si="37"/>
        <v>MUTUALLY INCLUDED</v>
      </c>
      <c r="S602" s="1"/>
      <c r="V602" s="1" t="str">
        <f t="shared" si="39"/>
        <v>MUTUALLY INCLUDED</v>
      </c>
      <c r="Z602" t="str">
        <f t="shared" si="38"/>
        <v>Include</v>
      </c>
    </row>
    <row r="603" spans="1:26" ht="30">
      <c r="A603">
        <v>619</v>
      </c>
      <c r="C603">
        <v>252</v>
      </c>
      <c r="E603" s="1" t="s">
        <v>883</v>
      </c>
      <c r="F603" s="1">
        <v>3</v>
      </c>
      <c r="G603" s="1">
        <v>2</v>
      </c>
      <c r="H603" s="1">
        <v>3</v>
      </c>
      <c r="I603" s="31" t="str">
        <f t="shared" si="36"/>
        <v>EXCLUDED</v>
      </c>
      <c r="J603">
        <v>619</v>
      </c>
      <c r="M603" s="35" t="s">
        <v>901</v>
      </c>
      <c r="Q603" s="8" t="s">
        <v>901</v>
      </c>
      <c r="R603" s="1" t="str">
        <f t="shared" si="37"/>
        <v>Mutually Excluded</v>
      </c>
      <c r="S603" s="1"/>
      <c r="V603" s="1" t="str">
        <f t="shared" si="39"/>
        <v>Mutually Excluded</v>
      </c>
      <c r="Z603" t="str">
        <f t="shared" si="38"/>
        <v>Exclude</v>
      </c>
    </row>
    <row r="604" spans="1:26" ht="30">
      <c r="A604">
        <v>620</v>
      </c>
      <c r="C604" s="6">
        <v>252253</v>
      </c>
      <c r="E604" s="1" t="s">
        <v>884</v>
      </c>
      <c r="F604" s="1">
        <v>1</v>
      </c>
      <c r="G604" s="1">
        <v>1</v>
      </c>
      <c r="H604" s="1">
        <v>1</v>
      </c>
      <c r="I604" s="31" t="str">
        <f t="shared" si="36"/>
        <v>EXCLUDED</v>
      </c>
      <c r="J604">
        <v>620</v>
      </c>
      <c r="M604" s="35" t="s">
        <v>901</v>
      </c>
      <c r="Q604" s="8" t="s">
        <v>901</v>
      </c>
      <c r="R604" s="1" t="str">
        <f t="shared" si="37"/>
        <v>Mutually Excluded</v>
      </c>
      <c r="S604" s="1"/>
      <c r="V604" s="1" t="str">
        <f t="shared" si="39"/>
        <v>Mutually Excluded</v>
      </c>
      <c r="Z604" t="str">
        <f t="shared" si="38"/>
        <v>Exclude</v>
      </c>
    </row>
    <row r="605" spans="1:26" ht="30">
      <c r="A605">
        <v>621</v>
      </c>
      <c r="C605">
        <v>253</v>
      </c>
      <c r="E605" s="1" t="s">
        <v>885</v>
      </c>
      <c r="F605" s="1">
        <v>3</v>
      </c>
      <c r="G605" s="1">
        <v>3</v>
      </c>
      <c r="H605" s="1">
        <v>2</v>
      </c>
      <c r="I605" s="31" t="str">
        <f t="shared" si="36"/>
        <v>EXCLUDED</v>
      </c>
      <c r="J605">
        <v>621</v>
      </c>
      <c r="M605" s="35" t="s">
        <v>901</v>
      </c>
      <c r="Q605" s="8" t="s">
        <v>901</v>
      </c>
      <c r="R605" s="1" t="str">
        <f t="shared" si="37"/>
        <v>Mutually Excluded</v>
      </c>
      <c r="S605" s="1"/>
      <c r="V605" s="1" t="str">
        <f t="shared" si="39"/>
        <v>Mutually Excluded</v>
      </c>
      <c r="Z605" t="str">
        <f t="shared" si="38"/>
        <v>Exclude</v>
      </c>
    </row>
    <row r="606" spans="1:26" ht="30">
      <c r="A606">
        <v>622</v>
      </c>
      <c r="C606">
        <v>253</v>
      </c>
      <c r="E606" s="1" t="s">
        <v>886</v>
      </c>
      <c r="F606" s="1">
        <v>1</v>
      </c>
      <c r="G606" s="1">
        <v>1</v>
      </c>
      <c r="H606" s="1">
        <v>1</v>
      </c>
      <c r="I606" s="31" t="str">
        <f t="shared" si="36"/>
        <v>EXCLUDED</v>
      </c>
      <c r="J606">
        <v>622</v>
      </c>
      <c r="M606" s="35" t="s">
        <v>901</v>
      </c>
      <c r="Q606" s="8" t="s">
        <v>901</v>
      </c>
      <c r="R606" s="1" t="str">
        <f t="shared" si="37"/>
        <v>Mutually Excluded</v>
      </c>
      <c r="S606" s="1"/>
      <c r="V606" s="1" t="str">
        <f t="shared" si="39"/>
        <v>Mutually Excluded</v>
      </c>
      <c r="Z606" t="str">
        <f t="shared" si="38"/>
        <v>Exclude</v>
      </c>
    </row>
    <row r="607" spans="1:26" ht="45">
      <c r="A607">
        <v>623</v>
      </c>
      <c r="C607" s="6">
        <v>253254</v>
      </c>
      <c r="E607" s="1" t="s">
        <v>887</v>
      </c>
      <c r="F607" s="1">
        <v>3</v>
      </c>
      <c r="G607" s="1">
        <v>2</v>
      </c>
      <c r="H607" s="1">
        <v>2</v>
      </c>
      <c r="I607" s="31" t="str">
        <f t="shared" si="36"/>
        <v>EXCLUDED</v>
      </c>
      <c r="J607">
        <v>623</v>
      </c>
      <c r="M607" s="35" t="s">
        <v>901</v>
      </c>
      <c r="Q607" s="8" t="s">
        <v>901</v>
      </c>
      <c r="R607" s="1" t="str">
        <f t="shared" si="37"/>
        <v>Mutually Excluded</v>
      </c>
      <c r="S607" s="1"/>
      <c r="V607" s="1" t="str">
        <f t="shared" si="39"/>
        <v>Mutually Excluded</v>
      </c>
      <c r="Z607" t="str">
        <f t="shared" si="38"/>
        <v>Exclude</v>
      </c>
    </row>
    <row r="608" spans="1:26" ht="30">
      <c r="A608">
        <v>624</v>
      </c>
      <c r="C608">
        <v>254</v>
      </c>
      <c r="E608" s="1" t="s">
        <v>889</v>
      </c>
      <c r="F608" s="1">
        <v>1</v>
      </c>
      <c r="G608" s="1">
        <v>1</v>
      </c>
      <c r="H608" s="1">
        <v>1</v>
      </c>
      <c r="I608" s="31" t="str">
        <f t="shared" si="36"/>
        <v>EXCLUDED</v>
      </c>
      <c r="J608">
        <v>624</v>
      </c>
      <c r="M608" s="35" t="s">
        <v>901</v>
      </c>
      <c r="Q608" s="8" t="s">
        <v>901</v>
      </c>
      <c r="R608" s="1" t="str">
        <f t="shared" si="37"/>
        <v>Mutually Excluded</v>
      </c>
      <c r="S608" s="1"/>
      <c r="V608" s="1" t="str">
        <f t="shared" si="39"/>
        <v>Mutually Excluded</v>
      </c>
      <c r="Z608" t="str">
        <f t="shared" si="38"/>
        <v>Exclude</v>
      </c>
    </row>
    <row r="609" spans="1:26" ht="45">
      <c r="A609">
        <v>625</v>
      </c>
      <c r="C609">
        <v>254</v>
      </c>
      <c r="E609" s="1" t="s">
        <v>890</v>
      </c>
      <c r="F609" s="1">
        <v>2</v>
      </c>
      <c r="G609" s="1">
        <v>2</v>
      </c>
      <c r="H609" s="1">
        <v>2</v>
      </c>
      <c r="I609" s="31" t="str">
        <f t="shared" si="36"/>
        <v>EXCLUDED</v>
      </c>
      <c r="J609">
        <v>625</v>
      </c>
      <c r="M609" s="35" t="s">
        <v>901</v>
      </c>
      <c r="Q609" s="8" t="s">
        <v>901</v>
      </c>
      <c r="R609" s="1" t="str">
        <f t="shared" si="37"/>
        <v>Mutually Excluded</v>
      </c>
      <c r="S609" s="1"/>
      <c r="V609" s="1" t="str">
        <f t="shared" si="39"/>
        <v>Mutually Excluded</v>
      </c>
      <c r="Z609" t="str">
        <f t="shared" si="38"/>
        <v>Exclude</v>
      </c>
    </row>
    <row r="610" spans="1:26" ht="45">
      <c r="A610">
        <v>626</v>
      </c>
      <c r="C610">
        <v>255</v>
      </c>
      <c r="E610" s="1" t="s">
        <v>91</v>
      </c>
      <c r="F610" s="1">
        <v>4</v>
      </c>
      <c r="G610" s="1">
        <v>4</v>
      </c>
      <c r="H610" s="1">
        <v>4</v>
      </c>
      <c r="I610" s="31" t="str">
        <f t="shared" si="36"/>
        <v>EXCLUDED</v>
      </c>
      <c r="J610">
        <v>626</v>
      </c>
      <c r="M610" s="35" t="s">
        <v>901</v>
      </c>
      <c r="Q610" s="8" t="s">
        <v>901</v>
      </c>
      <c r="R610" s="1" t="str">
        <f t="shared" si="37"/>
        <v>Mutually Excluded</v>
      </c>
      <c r="S610" s="1"/>
      <c r="V610" s="1" t="str">
        <f t="shared" si="39"/>
        <v>Mutually Excluded</v>
      </c>
      <c r="Z610" t="str">
        <f t="shared" si="38"/>
        <v>Exclude</v>
      </c>
    </row>
    <row r="611" spans="1:26" ht="30">
      <c r="A611">
        <v>627</v>
      </c>
      <c r="C611">
        <v>255</v>
      </c>
      <c r="E611" s="1" t="s">
        <v>891</v>
      </c>
      <c r="F611" s="1">
        <v>1</v>
      </c>
      <c r="G611" s="1">
        <v>1</v>
      </c>
      <c r="H611" s="1">
        <v>1</v>
      </c>
      <c r="I611" s="31" t="str">
        <f t="shared" si="36"/>
        <v>EXCLUDED</v>
      </c>
      <c r="J611">
        <v>627</v>
      </c>
      <c r="M611" s="35" t="s">
        <v>901</v>
      </c>
      <c r="Q611" s="8" t="s">
        <v>901</v>
      </c>
      <c r="R611" s="1" t="str">
        <f t="shared" si="37"/>
        <v>Mutually Excluded</v>
      </c>
      <c r="S611" s="1"/>
      <c r="V611" s="1" t="str">
        <f t="shared" si="39"/>
        <v>Mutually Excluded</v>
      </c>
      <c r="Z611" t="str">
        <f t="shared" si="38"/>
        <v>Exclude</v>
      </c>
    </row>
    <row r="612" spans="1:26" ht="45">
      <c r="A612">
        <v>628</v>
      </c>
      <c r="C612" s="6">
        <v>255256</v>
      </c>
      <c r="E612" s="1" t="s">
        <v>892</v>
      </c>
      <c r="F612" s="1">
        <v>1</v>
      </c>
      <c r="G612" s="1">
        <v>1</v>
      </c>
      <c r="H612" s="1">
        <v>1</v>
      </c>
      <c r="I612" s="31" t="str">
        <f t="shared" si="36"/>
        <v>EXCLUDED</v>
      </c>
      <c r="J612">
        <v>628</v>
      </c>
      <c r="M612" s="35" t="s">
        <v>901</v>
      </c>
      <c r="Q612" s="8" t="s">
        <v>901</v>
      </c>
      <c r="R612" s="1" t="str">
        <f t="shared" si="37"/>
        <v>Mutually Excluded</v>
      </c>
      <c r="S612" s="1"/>
      <c r="V612" s="1" t="str">
        <f t="shared" si="39"/>
        <v>Mutually Excluded</v>
      </c>
      <c r="Z612" t="str">
        <f t="shared" si="38"/>
        <v>Exclude</v>
      </c>
    </row>
    <row r="613" spans="1:26" ht="60">
      <c r="A613">
        <v>629</v>
      </c>
      <c r="C613">
        <v>256</v>
      </c>
      <c r="E613" s="1" t="s">
        <v>893</v>
      </c>
      <c r="F613" s="1">
        <v>1</v>
      </c>
      <c r="G613" s="1">
        <v>1</v>
      </c>
      <c r="H613" s="1">
        <v>1</v>
      </c>
      <c r="I613" s="31" t="str">
        <f t="shared" si="36"/>
        <v>EXCLUDED</v>
      </c>
      <c r="J613">
        <v>629</v>
      </c>
      <c r="M613" s="35" t="s">
        <v>901</v>
      </c>
      <c r="Q613" s="8" t="s">
        <v>901</v>
      </c>
      <c r="R613" s="1" t="str">
        <f t="shared" si="37"/>
        <v>Mutually Excluded</v>
      </c>
      <c r="S613" s="1"/>
      <c r="V613" s="1" t="str">
        <f t="shared" si="39"/>
        <v>Mutually Excluded</v>
      </c>
      <c r="Z613" t="str">
        <f t="shared" si="38"/>
        <v>Exclude</v>
      </c>
    </row>
    <row r="614" spans="1:26" ht="30">
      <c r="A614">
        <v>630</v>
      </c>
      <c r="C614">
        <v>256</v>
      </c>
      <c r="E614" s="1" t="s">
        <v>894</v>
      </c>
      <c r="F614" s="1">
        <v>3</v>
      </c>
      <c r="G614" s="1">
        <v>2</v>
      </c>
      <c r="H614" s="1">
        <v>3</v>
      </c>
      <c r="I614" s="31" t="str">
        <f t="shared" si="36"/>
        <v>EXCLUDED</v>
      </c>
      <c r="J614">
        <v>630</v>
      </c>
      <c r="M614" s="35" t="s">
        <v>901</v>
      </c>
      <c r="Q614" s="8" t="s">
        <v>901</v>
      </c>
      <c r="R614" s="1" t="str">
        <f t="shared" si="37"/>
        <v>Mutually Excluded</v>
      </c>
      <c r="S614" s="1"/>
      <c r="V614" s="1" t="str">
        <f t="shared" si="39"/>
        <v>Mutually Excluded</v>
      </c>
      <c r="Z614" t="str">
        <f t="shared" si="38"/>
        <v>Exclude</v>
      </c>
    </row>
    <row r="615" spans="1:26" ht="45">
      <c r="A615">
        <v>631</v>
      </c>
      <c r="C615" s="6">
        <v>256257</v>
      </c>
      <c r="E615" s="1" t="s">
        <v>895</v>
      </c>
      <c r="F615" s="1">
        <v>2</v>
      </c>
      <c r="G615" s="1">
        <v>2</v>
      </c>
      <c r="H615" s="1">
        <v>2</v>
      </c>
      <c r="I615" s="31" t="str">
        <f t="shared" si="36"/>
        <v>EXCLUDED</v>
      </c>
      <c r="J615">
        <v>631</v>
      </c>
      <c r="M615" s="35" t="s">
        <v>901</v>
      </c>
      <c r="Q615" s="8" t="s">
        <v>901</v>
      </c>
      <c r="R615" s="1" t="str">
        <f t="shared" si="37"/>
        <v>Mutually Excluded</v>
      </c>
      <c r="S615" s="1"/>
      <c r="V615" s="1" t="str">
        <f t="shared" si="39"/>
        <v>Mutually Excluded</v>
      </c>
      <c r="Z615" t="str">
        <f t="shared" si="38"/>
        <v>Exclude</v>
      </c>
    </row>
    <row r="616" spans="1:26" ht="30">
      <c r="A616">
        <v>632</v>
      </c>
      <c r="C616">
        <v>257</v>
      </c>
      <c r="E616" s="1" t="s">
        <v>896</v>
      </c>
      <c r="F616" s="1">
        <v>2</v>
      </c>
      <c r="G616" s="1">
        <v>2</v>
      </c>
      <c r="H616" s="1">
        <v>2</v>
      </c>
      <c r="I616" s="31" t="str">
        <f t="shared" si="36"/>
        <v>EXCLUDED</v>
      </c>
      <c r="J616">
        <v>632</v>
      </c>
      <c r="M616" s="35" t="s">
        <v>901</v>
      </c>
      <c r="Q616" s="8" t="s">
        <v>901</v>
      </c>
      <c r="R616" s="1" t="str">
        <f t="shared" si="37"/>
        <v>Mutually Excluded</v>
      </c>
      <c r="S616" s="1"/>
      <c r="V616" s="1" t="str">
        <f t="shared" si="39"/>
        <v>Mutually Excluded</v>
      </c>
      <c r="Z616" t="str">
        <f t="shared" si="38"/>
        <v>Exclude</v>
      </c>
    </row>
    <row r="617" spans="1:26" ht="75">
      <c r="A617">
        <v>633</v>
      </c>
      <c r="C617" s="6">
        <v>257258</v>
      </c>
      <c r="E617" s="1" t="s">
        <v>897</v>
      </c>
      <c r="F617" s="1">
        <v>4</v>
      </c>
      <c r="G617" s="1">
        <v>4</v>
      </c>
      <c r="H617" s="1">
        <v>3</v>
      </c>
      <c r="I617" s="31" t="str">
        <f t="shared" si="36"/>
        <v>EXCLUDED</v>
      </c>
      <c r="J617">
        <v>633</v>
      </c>
      <c r="M617" s="35" t="s">
        <v>901</v>
      </c>
      <c r="Q617" s="8" t="s">
        <v>901</v>
      </c>
      <c r="R617" s="1" t="str">
        <f t="shared" si="37"/>
        <v>Mutually Excluded</v>
      </c>
      <c r="S617" s="1"/>
      <c r="V617" s="1" t="str">
        <f t="shared" si="39"/>
        <v>Mutually Excluded</v>
      </c>
      <c r="Z617" t="str">
        <f t="shared" si="38"/>
        <v>Exclude</v>
      </c>
    </row>
    <row r="618" spans="1:26" ht="30">
      <c r="A618">
        <v>634</v>
      </c>
      <c r="C618">
        <v>258</v>
      </c>
      <c r="E618" s="1" t="s">
        <v>899</v>
      </c>
      <c r="F618" s="1">
        <v>1</v>
      </c>
      <c r="G618" s="1">
        <v>1</v>
      </c>
      <c r="H618" s="1">
        <v>1</v>
      </c>
      <c r="I618" s="31" t="str">
        <f t="shared" si="36"/>
        <v>EXCLUDED</v>
      </c>
      <c r="J618">
        <v>634</v>
      </c>
      <c r="L618" s="1" t="s">
        <v>19</v>
      </c>
      <c r="M618" s="35" t="s">
        <v>901</v>
      </c>
      <c r="Q618" s="8" t="s">
        <v>901</v>
      </c>
      <c r="R618" s="1" t="str">
        <f t="shared" si="37"/>
        <v>Mutually Excluded</v>
      </c>
      <c r="S618" s="1"/>
      <c r="V618" s="1" t="str">
        <f t="shared" si="39"/>
        <v>Mutually Excluded</v>
      </c>
      <c r="Z618" t="str">
        <f t="shared" si="38"/>
        <v>Exclude</v>
      </c>
    </row>
    <row r="619" spans="1:26" ht="45">
      <c r="A619">
        <v>635</v>
      </c>
      <c r="C619">
        <v>258</v>
      </c>
      <c r="E619" s="1" t="s">
        <v>900</v>
      </c>
      <c r="F619" s="1">
        <v>1</v>
      </c>
      <c r="G619" s="1">
        <v>1</v>
      </c>
      <c r="H619" s="1">
        <v>1</v>
      </c>
      <c r="I619" s="31" t="str">
        <f t="shared" si="36"/>
        <v>EXCLUDED</v>
      </c>
      <c r="J619">
        <v>635</v>
      </c>
      <c r="L619" s="1" t="s">
        <v>901</v>
      </c>
      <c r="M619" s="35" t="s">
        <v>901</v>
      </c>
      <c r="Q619" s="8" t="s">
        <v>901</v>
      </c>
      <c r="R619" s="1" t="str">
        <f t="shared" si="37"/>
        <v>Mutually Excluded</v>
      </c>
      <c r="S619" s="1"/>
      <c r="V619" s="1" t="str">
        <f t="shared" si="39"/>
        <v>Mutually Excluded</v>
      </c>
      <c r="Z619" t="str">
        <f t="shared" si="38"/>
        <v>Exclude</v>
      </c>
    </row>
    <row r="620" spans="1:26" ht="30">
      <c r="A620">
        <v>636</v>
      </c>
      <c r="C620" s="6">
        <v>258259</v>
      </c>
      <c r="E620" s="1" t="s">
        <v>902</v>
      </c>
      <c r="F620" s="1">
        <v>2</v>
      </c>
      <c r="G620" s="1">
        <v>2</v>
      </c>
      <c r="H620" s="1">
        <v>2</v>
      </c>
      <c r="I620" s="31" t="str">
        <f t="shared" si="36"/>
        <v>EXCLUDED</v>
      </c>
      <c r="J620">
        <v>636</v>
      </c>
      <c r="L620" s="1" t="s">
        <v>19</v>
      </c>
      <c r="M620" s="35" t="s">
        <v>901</v>
      </c>
      <c r="Q620" s="8" t="s">
        <v>901</v>
      </c>
      <c r="R620" s="1" t="str">
        <f t="shared" si="37"/>
        <v>Mutually Excluded</v>
      </c>
      <c r="S620" s="1"/>
      <c r="V620" s="1" t="str">
        <f t="shared" si="39"/>
        <v>Mutually Excluded</v>
      </c>
      <c r="Z620" t="str">
        <f t="shared" si="38"/>
        <v>Exclude</v>
      </c>
    </row>
    <row r="621" spans="1:26" ht="30">
      <c r="A621">
        <v>637</v>
      </c>
      <c r="C621">
        <v>259</v>
      </c>
      <c r="E621" s="1" t="s">
        <v>903</v>
      </c>
      <c r="F621" s="1">
        <v>3</v>
      </c>
      <c r="G621" s="1">
        <v>2</v>
      </c>
      <c r="H621" s="1">
        <v>3</v>
      </c>
      <c r="I621" s="31" t="str">
        <f t="shared" si="36"/>
        <v>EXCLUDED</v>
      </c>
      <c r="J621">
        <v>637</v>
      </c>
      <c r="L621" s="1" t="s">
        <v>23</v>
      </c>
      <c r="M621" s="35" t="s">
        <v>901</v>
      </c>
      <c r="Q621" s="8" t="s">
        <v>901</v>
      </c>
      <c r="R621" s="1" t="str">
        <f t="shared" si="37"/>
        <v>Mutually Excluded</v>
      </c>
      <c r="S621" s="1"/>
      <c r="V621" s="1" t="str">
        <f t="shared" si="39"/>
        <v>Mutually Excluded</v>
      </c>
      <c r="Z621" t="str">
        <f t="shared" si="38"/>
        <v>Exclude</v>
      </c>
    </row>
    <row r="622" spans="1:26" ht="60">
      <c r="A622">
        <v>638</v>
      </c>
      <c r="C622" s="6">
        <v>259260</v>
      </c>
      <c r="E622" s="1" t="s">
        <v>904</v>
      </c>
      <c r="F622" s="1">
        <v>1</v>
      </c>
      <c r="G622" s="1">
        <v>1</v>
      </c>
      <c r="H622" s="1">
        <v>1</v>
      </c>
      <c r="I622" s="31" t="str">
        <f t="shared" si="36"/>
        <v>EXCLUDED</v>
      </c>
      <c r="J622">
        <v>638</v>
      </c>
      <c r="L622" s="1" t="s">
        <v>19</v>
      </c>
      <c r="M622" s="35" t="s">
        <v>901</v>
      </c>
      <c r="Q622" s="8" t="s">
        <v>901</v>
      </c>
      <c r="R622" s="1" t="str">
        <f t="shared" si="37"/>
        <v>Mutually Excluded</v>
      </c>
      <c r="S622" s="1"/>
      <c r="V622" s="1" t="str">
        <f t="shared" si="39"/>
        <v>Mutually Excluded</v>
      </c>
      <c r="Z622" t="str">
        <f t="shared" si="38"/>
        <v>Exclude</v>
      </c>
    </row>
    <row r="623" spans="1:26" ht="45">
      <c r="A623">
        <v>639</v>
      </c>
      <c r="C623">
        <v>260</v>
      </c>
      <c r="E623" s="1" t="s">
        <v>905</v>
      </c>
      <c r="F623" s="1">
        <v>4</v>
      </c>
      <c r="G623" s="1">
        <v>3</v>
      </c>
      <c r="H623" s="1">
        <v>3</v>
      </c>
      <c r="I623" s="31" t="str">
        <f t="shared" si="36"/>
        <v>EXCLUDED</v>
      </c>
      <c r="J623">
        <v>639</v>
      </c>
      <c r="L623" s="1" t="s">
        <v>23</v>
      </c>
      <c r="M623" s="35" t="s">
        <v>901</v>
      </c>
      <c r="Q623" s="8" t="s">
        <v>901</v>
      </c>
      <c r="R623" s="1" t="str">
        <f t="shared" si="37"/>
        <v>Mutually Excluded</v>
      </c>
      <c r="S623" s="1"/>
      <c r="V623" s="1" t="str">
        <f t="shared" si="39"/>
        <v>Mutually Excluded</v>
      </c>
      <c r="Z623" t="str">
        <f t="shared" si="38"/>
        <v>Exclude</v>
      </c>
    </row>
    <row r="624" spans="1:26" ht="30">
      <c r="A624">
        <v>640</v>
      </c>
      <c r="C624" s="6">
        <v>260261</v>
      </c>
      <c r="E624" s="1" t="s">
        <v>906</v>
      </c>
      <c r="F624" s="1">
        <v>2</v>
      </c>
      <c r="G624" s="1">
        <v>2</v>
      </c>
      <c r="H624" s="1">
        <v>2</v>
      </c>
      <c r="I624" s="31" t="str">
        <f t="shared" si="36"/>
        <v>EXCLUDED</v>
      </c>
      <c r="J624">
        <v>640</v>
      </c>
      <c r="M624" s="35" t="s">
        <v>901</v>
      </c>
      <c r="Q624" s="8" t="s">
        <v>901</v>
      </c>
      <c r="R624" s="1" t="str">
        <f t="shared" si="37"/>
        <v>Mutually Excluded</v>
      </c>
      <c r="S624" s="1"/>
      <c r="V624" s="1" t="str">
        <f t="shared" si="39"/>
        <v>Mutually Excluded</v>
      </c>
      <c r="Z624" t="str">
        <f t="shared" si="38"/>
        <v>Exclude</v>
      </c>
    </row>
    <row r="625" spans="1:26" ht="30">
      <c r="A625">
        <v>641</v>
      </c>
      <c r="C625">
        <v>261</v>
      </c>
      <c r="E625" s="1" t="s">
        <v>908</v>
      </c>
      <c r="F625" s="1">
        <v>1</v>
      </c>
      <c r="G625" s="1">
        <v>1</v>
      </c>
      <c r="H625" s="1">
        <v>1</v>
      </c>
      <c r="I625" s="31" t="str">
        <f t="shared" si="36"/>
        <v>EXCLUDED</v>
      </c>
      <c r="J625">
        <v>641</v>
      </c>
      <c r="M625" s="35" t="s">
        <v>901</v>
      </c>
      <c r="Q625" s="8" t="s">
        <v>901</v>
      </c>
      <c r="R625" s="1" t="str">
        <f t="shared" si="37"/>
        <v>Mutually Excluded</v>
      </c>
      <c r="S625" s="1"/>
      <c r="V625" s="1" t="str">
        <f t="shared" si="39"/>
        <v>Mutually Excluded</v>
      </c>
      <c r="Z625" t="str">
        <f t="shared" si="38"/>
        <v>Exclude</v>
      </c>
    </row>
    <row r="626" spans="1:26" ht="30">
      <c r="A626">
        <v>642</v>
      </c>
      <c r="C626">
        <v>261</v>
      </c>
      <c r="E626" s="1" t="s">
        <v>909</v>
      </c>
      <c r="F626" s="1">
        <v>4</v>
      </c>
      <c r="G626" s="1">
        <v>3</v>
      </c>
      <c r="H626" s="1">
        <v>3</v>
      </c>
      <c r="I626" s="31" t="str">
        <f t="shared" ref="I626:I686" si="40">IF(COUNTIF(F626:H626,5)=3,"CERTAINLY INCLUDED",IF(COUNTIF(F626:H626,5)&gt;0,"MAYBE","EXCLUDED"))</f>
        <v>EXCLUDED</v>
      </c>
      <c r="J626">
        <v>642</v>
      </c>
      <c r="M626" s="35" t="s">
        <v>901</v>
      </c>
      <c r="Q626" s="8" t="s">
        <v>901</v>
      </c>
      <c r="R626" s="1" t="str">
        <f t="shared" ref="R626:R686" si="41">IF(AND(M626="Excluded", Q626="Excluded"), "Mutually Excluded", IF(AND(OR(M626="CERTAINLY INCLUDED", M626="INCLUDED", M626="MAYBE" ), OR(Q626="INCLUDED", Q626="MAYBE")), "MUTUALLY INCLUDED", IF(AND(M626="MAYBE", Q626="MAYBE"), "Mutually MAYBE", IF(AND(M626="Excluded", OR(Q626="INCLUDED", Q626="MAYBE")), "Hum1: No, Hum2: Yes", IF(AND(Q626="Excluded", OR(M626="INCLUDED", M626="CERTAINLY INCLUDED", M626="MAYBE")), "Hum1: Yes, Hum2: No", "Other Conflict")))))</f>
        <v>Mutually Excluded</v>
      </c>
      <c r="S626" s="1"/>
      <c r="V626" s="1" t="str">
        <f t="shared" si="39"/>
        <v>Mutually Excluded</v>
      </c>
      <c r="Z626" t="str">
        <f t="shared" ref="Z626:Z686" si="42">IF(R626="Mutually Excluded","Exclude",IF(R626= "Mutually Included","Include",U626))</f>
        <v>Exclude</v>
      </c>
    </row>
    <row r="627" spans="1:26" ht="30">
      <c r="A627">
        <v>643</v>
      </c>
      <c r="C627">
        <v>262</v>
      </c>
      <c r="E627" s="1" t="s">
        <v>910</v>
      </c>
      <c r="F627" s="1">
        <v>3</v>
      </c>
      <c r="G627" s="1">
        <v>4</v>
      </c>
      <c r="H627" s="1">
        <v>3</v>
      </c>
      <c r="I627" s="31" t="str">
        <f t="shared" si="40"/>
        <v>EXCLUDED</v>
      </c>
      <c r="J627">
        <v>643</v>
      </c>
      <c r="M627" s="35" t="s">
        <v>901</v>
      </c>
      <c r="Q627" s="8" t="s">
        <v>901</v>
      </c>
      <c r="R627" s="1" t="str">
        <f t="shared" si="41"/>
        <v>Mutually Excluded</v>
      </c>
      <c r="S627" s="1"/>
      <c r="V627" s="1" t="str">
        <f t="shared" si="39"/>
        <v>Mutually Excluded</v>
      </c>
      <c r="Z627" t="str">
        <f t="shared" si="42"/>
        <v>Exclude</v>
      </c>
    </row>
    <row r="628" spans="1:26" ht="45">
      <c r="A628">
        <v>644</v>
      </c>
      <c r="C628">
        <v>262</v>
      </c>
      <c r="E628" s="1" t="s">
        <v>911</v>
      </c>
      <c r="F628" s="1">
        <v>3</v>
      </c>
      <c r="G628" s="1">
        <v>4</v>
      </c>
      <c r="H628" s="1">
        <v>3</v>
      </c>
      <c r="I628" s="31" t="str">
        <f t="shared" si="40"/>
        <v>EXCLUDED</v>
      </c>
      <c r="J628">
        <v>644</v>
      </c>
      <c r="M628" s="35" t="s">
        <v>901</v>
      </c>
      <c r="Q628" s="8" t="s">
        <v>901</v>
      </c>
      <c r="R628" s="1" t="str">
        <f t="shared" si="41"/>
        <v>Mutually Excluded</v>
      </c>
      <c r="S628" s="1"/>
      <c r="V628" s="1" t="str">
        <f t="shared" si="39"/>
        <v>Mutually Excluded</v>
      </c>
      <c r="Z628" t="str">
        <f t="shared" si="42"/>
        <v>Exclude</v>
      </c>
    </row>
    <row r="629" spans="1:26" ht="30">
      <c r="A629">
        <v>645</v>
      </c>
      <c r="C629">
        <v>262</v>
      </c>
      <c r="E629" s="1" t="s">
        <v>912</v>
      </c>
      <c r="F629" s="1">
        <v>1</v>
      </c>
      <c r="G629" s="1">
        <v>1</v>
      </c>
      <c r="H629" s="1">
        <v>1</v>
      </c>
      <c r="I629" s="31" t="str">
        <f t="shared" si="40"/>
        <v>EXCLUDED</v>
      </c>
      <c r="J629">
        <v>645</v>
      </c>
      <c r="M629" s="35" t="s">
        <v>901</v>
      </c>
      <c r="Q629" s="8" t="s">
        <v>901</v>
      </c>
      <c r="R629" s="1" t="str">
        <f t="shared" si="41"/>
        <v>Mutually Excluded</v>
      </c>
      <c r="S629" s="1"/>
      <c r="V629" s="1" t="str">
        <f t="shared" si="39"/>
        <v>Mutually Excluded</v>
      </c>
      <c r="Z629" t="str">
        <f t="shared" si="42"/>
        <v>Exclude</v>
      </c>
    </row>
    <row r="630" spans="1:26" ht="45">
      <c r="A630">
        <v>646</v>
      </c>
      <c r="C630">
        <v>263</v>
      </c>
      <c r="E630" s="1" t="s">
        <v>913</v>
      </c>
      <c r="F630" s="1">
        <v>1</v>
      </c>
      <c r="G630" s="1">
        <v>1</v>
      </c>
      <c r="H630" s="1">
        <v>1</v>
      </c>
      <c r="I630" s="31" t="str">
        <f t="shared" si="40"/>
        <v>EXCLUDED</v>
      </c>
      <c r="J630">
        <v>646</v>
      </c>
      <c r="M630" s="35" t="s">
        <v>901</v>
      </c>
      <c r="Q630" s="8" t="s">
        <v>901</v>
      </c>
      <c r="R630" s="1" t="str">
        <f t="shared" si="41"/>
        <v>Mutually Excluded</v>
      </c>
      <c r="S630" s="1"/>
      <c r="V630" s="1" t="str">
        <f t="shared" si="39"/>
        <v>Mutually Excluded</v>
      </c>
      <c r="Z630" t="str">
        <f t="shared" si="42"/>
        <v>Exclude</v>
      </c>
    </row>
    <row r="631" spans="1:26" ht="45">
      <c r="A631">
        <v>647</v>
      </c>
      <c r="C631">
        <v>263</v>
      </c>
      <c r="E631" s="1" t="s">
        <v>914</v>
      </c>
      <c r="F631" s="1">
        <v>4</v>
      </c>
      <c r="G631" s="1">
        <v>3</v>
      </c>
      <c r="H631" s="1">
        <v>4</v>
      </c>
      <c r="I631" s="31" t="str">
        <f t="shared" si="40"/>
        <v>EXCLUDED</v>
      </c>
      <c r="J631">
        <v>647</v>
      </c>
      <c r="M631" s="35" t="s">
        <v>901</v>
      </c>
      <c r="Q631" s="8" t="s">
        <v>901</v>
      </c>
      <c r="R631" s="1" t="str">
        <f t="shared" si="41"/>
        <v>Mutually Excluded</v>
      </c>
      <c r="S631" s="1"/>
      <c r="V631" s="1" t="str">
        <f t="shared" si="39"/>
        <v>Mutually Excluded</v>
      </c>
      <c r="Z631" t="str">
        <f t="shared" si="42"/>
        <v>Exclude</v>
      </c>
    </row>
    <row r="632" spans="1:26" ht="30">
      <c r="A632">
        <v>648</v>
      </c>
      <c r="C632">
        <v>264</v>
      </c>
      <c r="E632" s="1" t="s">
        <v>915</v>
      </c>
      <c r="F632" s="1">
        <v>2</v>
      </c>
      <c r="G632" s="1">
        <v>2</v>
      </c>
      <c r="H632" s="1">
        <v>2</v>
      </c>
      <c r="I632" s="31" t="str">
        <f t="shared" si="40"/>
        <v>EXCLUDED</v>
      </c>
      <c r="J632">
        <v>648</v>
      </c>
      <c r="M632" s="35" t="s">
        <v>901</v>
      </c>
      <c r="Q632" s="8" t="s">
        <v>901</v>
      </c>
      <c r="R632" s="1" t="str">
        <f t="shared" si="41"/>
        <v>Mutually Excluded</v>
      </c>
      <c r="S632" s="1"/>
      <c r="V632" s="1" t="str">
        <f t="shared" si="39"/>
        <v>Mutually Excluded</v>
      </c>
      <c r="Z632" t="str">
        <f t="shared" si="42"/>
        <v>Exclude</v>
      </c>
    </row>
    <row r="633" spans="1:26" ht="30">
      <c r="A633">
        <v>649</v>
      </c>
      <c r="C633">
        <v>264</v>
      </c>
      <c r="E633" s="1" t="s">
        <v>916</v>
      </c>
      <c r="F633" s="1">
        <v>4</v>
      </c>
      <c r="G633" s="1">
        <v>4</v>
      </c>
      <c r="H633" s="1">
        <v>4</v>
      </c>
      <c r="I633" s="31" t="str">
        <f t="shared" si="40"/>
        <v>EXCLUDED</v>
      </c>
      <c r="J633">
        <v>649</v>
      </c>
      <c r="M633" s="35" t="s">
        <v>901</v>
      </c>
      <c r="Q633" s="8" t="s">
        <v>1752</v>
      </c>
      <c r="R633" s="1" t="str">
        <f t="shared" si="41"/>
        <v>Hum1: No, Hum2: Yes</v>
      </c>
      <c r="S633" s="1" t="s">
        <v>19</v>
      </c>
      <c r="T633" t="s">
        <v>19</v>
      </c>
      <c r="U633" t="s">
        <v>19</v>
      </c>
      <c r="V633" s="1" t="str">
        <f t="shared" si="39"/>
        <v>AI: No, Human: Yes</v>
      </c>
      <c r="Z633" t="str">
        <f t="shared" si="42"/>
        <v>Exclude</v>
      </c>
    </row>
    <row r="634" spans="1:26" ht="30">
      <c r="A634">
        <v>650</v>
      </c>
      <c r="C634">
        <v>264</v>
      </c>
      <c r="E634" s="1" t="s">
        <v>917</v>
      </c>
      <c r="F634" s="1">
        <v>1</v>
      </c>
      <c r="G634" s="1">
        <v>1</v>
      </c>
      <c r="H634" s="1">
        <v>1</v>
      </c>
      <c r="I634" s="31" t="str">
        <f t="shared" si="40"/>
        <v>EXCLUDED</v>
      </c>
      <c r="J634">
        <v>650</v>
      </c>
      <c r="M634" s="35" t="s">
        <v>901</v>
      </c>
      <c r="Q634" s="8" t="s">
        <v>901</v>
      </c>
      <c r="R634" s="1" t="str">
        <f t="shared" si="41"/>
        <v>Mutually Excluded</v>
      </c>
      <c r="S634" s="1"/>
      <c r="V634" s="1" t="str">
        <f t="shared" si="39"/>
        <v>Mutually Excluded</v>
      </c>
      <c r="Z634" t="str">
        <f t="shared" si="42"/>
        <v>Exclude</v>
      </c>
    </row>
    <row r="635" spans="1:26" ht="30">
      <c r="A635">
        <v>651</v>
      </c>
      <c r="C635">
        <v>265</v>
      </c>
      <c r="E635" s="1" t="s">
        <v>918</v>
      </c>
      <c r="F635" s="1">
        <v>1</v>
      </c>
      <c r="G635" s="1">
        <v>1</v>
      </c>
      <c r="H635" s="1">
        <v>1</v>
      </c>
      <c r="I635" s="31" t="str">
        <f t="shared" si="40"/>
        <v>EXCLUDED</v>
      </c>
      <c r="J635">
        <v>651</v>
      </c>
      <c r="M635" s="35" t="s">
        <v>901</v>
      </c>
      <c r="Q635" s="8" t="s">
        <v>901</v>
      </c>
      <c r="R635" s="1" t="str">
        <f t="shared" si="41"/>
        <v>Mutually Excluded</v>
      </c>
      <c r="S635" s="1"/>
      <c r="V635" s="1" t="str">
        <f t="shared" si="39"/>
        <v>Mutually Excluded</v>
      </c>
      <c r="Z635" t="str">
        <f t="shared" si="42"/>
        <v>Exclude</v>
      </c>
    </row>
    <row r="636" spans="1:26" ht="30">
      <c r="A636">
        <v>652</v>
      </c>
      <c r="C636">
        <v>265</v>
      </c>
      <c r="E636" s="1" t="s">
        <v>919</v>
      </c>
      <c r="F636" s="1">
        <v>2</v>
      </c>
      <c r="G636" s="1">
        <v>1</v>
      </c>
      <c r="H636" s="1">
        <v>2</v>
      </c>
      <c r="I636" s="31" t="str">
        <f t="shared" si="40"/>
        <v>EXCLUDED</v>
      </c>
      <c r="J636">
        <v>652</v>
      </c>
      <c r="M636" s="35" t="s">
        <v>901</v>
      </c>
      <c r="Q636" s="8" t="s">
        <v>901</v>
      </c>
      <c r="R636" s="1" t="str">
        <f t="shared" si="41"/>
        <v>Mutually Excluded</v>
      </c>
      <c r="S636" s="1"/>
      <c r="V636" s="1" t="str">
        <f t="shared" si="39"/>
        <v>Mutually Excluded</v>
      </c>
      <c r="Z636" t="str">
        <f t="shared" si="42"/>
        <v>Exclude</v>
      </c>
    </row>
    <row r="637" spans="1:26" ht="30">
      <c r="A637">
        <v>653</v>
      </c>
      <c r="C637">
        <v>266</v>
      </c>
      <c r="E637" s="1" t="s">
        <v>920</v>
      </c>
      <c r="F637" s="1">
        <v>2</v>
      </c>
      <c r="G637" s="1">
        <v>1</v>
      </c>
      <c r="H637" s="1">
        <v>2</v>
      </c>
      <c r="I637" s="31" t="str">
        <f t="shared" si="40"/>
        <v>EXCLUDED</v>
      </c>
      <c r="J637">
        <v>653</v>
      </c>
      <c r="M637" s="35" t="s">
        <v>901</v>
      </c>
      <c r="Q637" s="8" t="s">
        <v>901</v>
      </c>
      <c r="R637" s="1" t="str">
        <f t="shared" si="41"/>
        <v>Mutually Excluded</v>
      </c>
      <c r="S637" s="1"/>
      <c r="V637" s="1" t="str">
        <f t="shared" si="39"/>
        <v>Mutually Excluded</v>
      </c>
      <c r="Z637" t="str">
        <f t="shared" si="42"/>
        <v>Exclude</v>
      </c>
    </row>
    <row r="638" spans="1:26" ht="45">
      <c r="A638">
        <v>654</v>
      </c>
      <c r="C638" s="6">
        <v>266267</v>
      </c>
      <c r="E638" s="1" t="s">
        <v>921</v>
      </c>
      <c r="F638" s="1">
        <v>3</v>
      </c>
      <c r="G638" s="1">
        <v>2</v>
      </c>
      <c r="H638" s="1">
        <v>2</v>
      </c>
      <c r="I638" s="31" t="str">
        <f t="shared" si="40"/>
        <v>EXCLUDED</v>
      </c>
      <c r="J638">
        <v>654</v>
      </c>
      <c r="M638" s="35" t="s">
        <v>901</v>
      </c>
      <c r="Q638" s="8" t="s">
        <v>901</v>
      </c>
      <c r="R638" s="1" t="str">
        <f t="shared" si="41"/>
        <v>Mutually Excluded</v>
      </c>
      <c r="S638" s="1"/>
      <c r="V638" s="1" t="str">
        <f t="shared" si="39"/>
        <v>Mutually Excluded</v>
      </c>
      <c r="Z638" t="str">
        <f t="shared" si="42"/>
        <v>Exclude</v>
      </c>
    </row>
    <row r="639" spans="1:26" ht="45">
      <c r="A639">
        <v>655</v>
      </c>
      <c r="C639">
        <v>267</v>
      </c>
      <c r="E639" s="1" t="s">
        <v>922</v>
      </c>
      <c r="F639" s="1">
        <v>4</v>
      </c>
      <c r="G639" s="1">
        <v>4</v>
      </c>
      <c r="H639" s="1">
        <v>4</v>
      </c>
      <c r="I639" s="31" t="str">
        <f t="shared" si="40"/>
        <v>EXCLUDED</v>
      </c>
      <c r="J639">
        <v>655</v>
      </c>
      <c r="M639" s="35" t="s">
        <v>65</v>
      </c>
      <c r="Q639" s="8" t="s">
        <v>901</v>
      </c>
      <c r="R639" s="1" t="str">
        <f t="shared" si="41"/>
        <v>Hum1: Yes, Hum2: No</v>
      </c>
      <c r="S639" s="1" t="s">
        <v>19</v>
      </c>
      <c r="T639" t="s">
        <v>19</v>
      </c>
      <c r="U639" t="s">
        <v>19</v>
      </c>
      <c r="V639" s="1" t="str">
        <f t="shared" si="39"/>
        <v>Mutually Excluded</v>
      </c>
      <c r="Z639" t="str">
        <f t="shared" si="42"/>
        <v>Exclude</v>
      </c>
    </row>
    <row r="640" spans="1:26" ht="45">
      <c r="A640">
        <v>656</v>
      </c>
      <c r="C640">
        <v>267</v>
      </c>
      <c r="E640" s="1" t="s">
        <v>923</v>
      </c>
      <c r="F640" s="1">
        <v>3</v>
      </c>
      <c r="G640" s="1">
        <v>4</v>
      </c>
      <c r="H640" s="1">
        <v>3</v>
      </c>
      <c r="I640" s="31" t="str">
        <f t="shared" si="40"/>
        <v>EXCLUDED</v>
      </c>
      <c r="J640">
        <v>656</v>
      </c>
      <c r="M640" s="35" t="s">
        <v>901</v>
      </c>
      <c r="Q640" s="8" t="s">
        <v>901</v>
      </c>
      <c r="R640" s="1" t="str">
        <f t="shared" si="41"/>
        <v>Mutually Excluded</v>
      </c>
      <c r="S640" s="1"/>
      <c r="V640" s="1" t="str">
        <f t="shared" si="39"/>
        <v>Mutually Excluded</v>
      </c>
      <c r="Z640" t="str">
        <f t="shared" si="42"/>
        <v>Exclude</v>
      </c>
    </row>
    <row r="641" spans="1:26" ht="30">
      <c r="A641">
        <v>657</v>
      </c>
      <c r="C641">
        <v>268</v>
      </c>
      <c r="E641" s="1" t="s">
        <v>925</v>
      </c>
      <c r="F641" s="1">
        <v>2</v>
      </c>
      <c r="G641" s="1">
        <v>2</v>
      </c>
      <c r="H641" s="1">
        <v>2</v>
      </c>
      <c r="I641" s="31" t="str">
        <f t="shared" si="40"/>
        <v>EXCLUDED</v>
      </c>
      <c r="J641">
        <v>657</v>
      </c>
      <c r="M641" s="35" t="s">
        <v>901</v>
      </c>
      <c r="Q641" s="8" t="s">
        <v>901</v>
      </c>
      <c r="R641" s="1" t="str">
        <f t="shared" si="41"/>
        <v>Mutually Excluded</v>
      </c>
      <c r="S641" s="1"/>
      <c r="V641" s="1" t="str">
        <f t="shared" si="39"/>
        <v>Mutually Excluded</v>
      </c>
      <c r="Z641" t="str">
        <f t="shared" si="42"/>
        <v>Exclude</v>
      </c>
    </row>
    <row r="642" spans="1:26" ht="45">
      <c r="A642">
        <v>658</v>
      </c>
      <c r="C642">
        <v>268</v>
      </c>
      <c r="E642" s="1" t="s">
        <v>926</v>
      </c>
      <c r="F642" s="1">
        <v>1</v>
      </c>
      <c r="G642" s="1">
        <v>1</v>
      </c>
      <c r="H642" s="1">
        <v>1</v>
      </c>
      <c r="I642" s="31" t="str">
        <f t="shared" si="40"/>
        <v>EXCLUDED</v>
      </c>
      <c r="J642">
        <v>658</v>
      </c>
      <c r="M642" s="35" t="s">
        <v>901</v>
      </c>
      <c r="Q642" s="8" t="s">
        <v>901</v>
      </c>
      <c r="R642" s="1" t="str">
        <f t="shared" si="41"/>
        <v>Mutually Excluded</v>
      </c>
      <c r="S642" s="1"/>
      <c r="V642" s="1" t="str">
        <f t="shared" ref="V642:V705" si="43">IF(AND(I642="Excluded", Q642="Excluded"), "Mutually Excluded", IF(AND(OR(I642="CERTAINLY INCLUDED", I642="INCLUDED", I642="MAYBE" ), OR(Q642="INCLUDED", Q642="MAYBE")), "MUTUALLY INCLUDED", IF(AND(I642="MAYBE", Q642="MAYBE"), "Mutually MAYBE", IF(AND(I642="Excluded", OR(Q642="INCLUDED", Q642="MAYBE")), "AI: No, Human: Yes", IF(AND(Q642="Excluded", OR(I642="INCLUDED", I642="CERTAINLY INCLUDED", I642="MAYBE")), "AI: Yes, Human: No", "Other Conflict")))))</f>
        <v>Mutually Excluded</v>
      </c>
      <c r="Z642" t="str">
        <f t="shared" si="42"/>
        <v>Exclude</v>
      </c>
    </row>
    <row r="643" spans="1:26" ht="45">
      <c r="A643">
        <v>659</v>
      </c>
      <c r="C643">
        <v>269</v>
      </c>
      <c r="E643" s="1" t="s">
        <v>3058</v>
      </c>
      <c r="F643" s="1">
        <v>5</v>
      </c>
      <c r="G643" s="1">
        <v>5</v>
      </c>
      <c r="H643" s="1">
        <v>5</v>
      </c>
      <c r="I643" s="31" t="str">
        <f t="shared" si="40"/>
        <v>CERTAINLY INCLUDED</v>
      </c>
      <c r="J643">
        <v>659</v>
      </c>
      <c r="M643" s="35" t="s">
        <v>1752</v>
      </c>
      <c r="Q643" s="8" t="s">
        <v>1752</v>
      </c>
      <c r="R643" s="1" t="str">
        <f t="shared" si="41"/>
        <v>MUTUALLY INCLUDED</v>
      </c>
      <c r="S643" s="1"/>
      <c r="V643" s="1" t="str">
        <f t="shared" si="43"/>
        <v>MUTUALLY INCLUDED</v>
      </c>
      <c r="Z643" t="str">
        <f t="shared" si="42"/>
        <v>Include</v>
      </c>
    </row>
    <row r="644" spans="1:26" ht="45">
      <c r="A644">
        <v>660</v>
      </c>
      <c r="C644">
        <v>269</v>
      </c>
      <c r="E644" s="1" t="s">
        <v>928</v>
      </c>
      <c r="F644" s="1">
        <v>2</v>
      </c>
      <c r="G644" s="1">
        <v>3</v>
      </c>
      <c r="H644" s="1">
        <v>2</v>
      </c>
      <c r="I644" s="31" t="str">
        <f t="shared" si="40"/>
        <v>EXCLUDED</v>
      </c>
      <c r="J644">
        <v>660</v>
      </c>
      <c r="M644" s="35" t="s">
        <v>65</v>
      </c>
      <c r="Q644" s="8" t="s">
        <v>901</v>
      </c>
      <c r="R644" s="1" t="str">
        <f t="shared" si="41"/>
        <v>Hum1: Yes, Hum2: No</v>
      </c>
      <c r="S644" s="1" t="s">
        <v>19</v>
      </c>
      <c r="T644" t="s">
        <v>19</v>
      </c>
      <c r="U644" t="s">
        <v>19</v>
      </c>
      <c r="V644" s="1" t="str">
        <f t="shared" si="43"/>
        <v>Mutually Excluded</v>
      </c>
      <c r="Z644" t="str">
        <f t="shared" si="42"/>
        <v>Exclude</v>
      </c>
    </row>
    <row r="645" spans="1:26" ht="30">
      <c r="A645">
        <v>661</v>
      </c>
      <c r="C645">
        <v>270</v>
      </c>
      <c r="E645" s="1" t="s">
        <v>929</v>
      </c>
      <c r="F645" s="1">
        <v>1</v>
      </c>
      <c r="G645" s="1">
        <v>1</v>
      </c>
      <c r="H645" s="1">
        <v>1</v>
      </c>
      <c r="I645" s="31" t="str">
        <f t="shared" si="40"/>
        <v>EXCLUDED</v>
      </c>
      <c r="J645">
        <v>661</v>
      </c>
      <c r="M645" s="35" t="s">
        <v>901</v>
      </c>
      <c r="Q645" s="8" t="s">
        <v>901</v>
      </c>
      <c r="R645" s="1" t="str">
        <f t="shared" si="41"/>
        <v>Mutually Excluded</v>
      </c>
      <c r="S645" s="1"/>
      <c r="V645" s="1" t="str">
        <f t="shared" si="43"/>
        <v>Mutually Excluded</v>
      </c>
      <c r="Z645" t="str">
        <f t="shared" si="42"/>
        <v>Exclude</v>
      </c>
    </row>
    <row r="646" spans="1:26" ht="30">
      <c r="A646">
        <v>662</v>
      </c>
      <c r="C646">
        <v>270</v>
      </c>
      <c r="E646" s="1" t="s">
        <v>930</v>
      </c>
      <c r="F646" s="1">
        <v>2</v>
      </c>
      <c r="G646" s="1">
        <v>2</v>
      </c>
      <c r="H646" s="1">
        <v>2</v>
      </c>
      <c r="I646" s="31" t="str">
        <f t="shared" si="40"/>
        <v>EXCLUDED</v>
      </c>
      <c r="J646">
        <v>662</v>
      </c>
      <c r="M646" s="35" t="s">
        <v>901</v>
      </c>
      <c r="Q646" s="8" t="s">
        <v>901</v>
      </c>
      <c r="R646" s="1" t="str">
        <f t="shared" si="41"/>
        <v>Mutually Excluded</v>
      </c>
      <c r="S646" s="1"/>
      <c r="V646" s="1" t="str">
        <f t="shared" si="43"/>
        <v>Mutually Excluded</v>
      </c>
      <c r="Z646" t="str">
        <f t="shared" si="42"/>
        <v>Exclude</v>
      </c>
    </row>
    <row r="647" spans="1:26" ht="45">
      <c r="A647">
        <v>663</v>
      </c>
      <c r="C647">
        <v>270</v>
      </c>
      <c r="E647" s="1" t="s">
        <v>931</v>
      </c>
      <c r="F647" s="1">
        <v>3</v>
      </c>
      <c r="G647" s="1">
        <v>3</v>
      </c>
      <c r="H647" s="1">
        <v>3</v>
      </c>
      <c r="I647" s="31" t="str">
        <f t="shared" si="40"/>
        <v>EXCLUDED</v>
      </c>
      <c r="J647">
        <v>663</v>
      </c>
      <c r="M647" s="35" t="s">
        <v>901</v>
      </c>
      <c r="Q647" s="8" t="s">
        <v>901</v>
      </c>
      <c r="R647" s="1" t="str">
        <f t="shared" si="41"/>
        <v>Mutually Excluded</v>
      </c>
      <c r="S647" s="1"/>
      <c r="V647" s="1" t="str">
        <f t="shared" si="43"/>
        <v>Mutually Excluded</v>
      </c>
      <c r="Z647" t="str">
        <f t="shared" si="42"/>
        <v>Exclude</v>
      </c>
    </row>
    <row r="648" spans="1:26" ht="45">
      <c r="A648">
        <v>664</v>
      </c>
      <c r="C648">
        <v>271</v>
      </c>
      <c r="E648" s="1" t="s">
        <v>932</v>
      </c>
      <c r="F648" s="1">
        <v>4</v>
      </c>
      <c r="G648" s="1">
        <v>4</v>
      </c>
      <c r="H648" s="1">
        <v>4</v>
      </c>
      <c r="I648" s="31" t="str">
        <f t="shared" si="40"/>
        <v>EXCLUDED</v>
      </c>
      <c r="J648">
        <v>664</v>
      </c>
      <c r="M648" s="35" t="s">
        <v>901</v>
      </c>
      <c r="Q648" s="8" t="s">
        <v>901</v>
      </c>
      <c r="R648" s="1" t="str">
        <f t="shared" si="41"/>
        <v>Mutually Excluded</v>
      </c>
      <c r="S648" s="1"/>
      <c r="V648" s="1" t="str">
        <f t="shared" si="43"/>
        <v>Mutually Excluded</v>
      </c>
      <c r="Z648" t="str">
        <f t="shared" si="42"/>
        <v>Exclude</v>
      </c>
    </row>
    <row r="649" spans="1:26" ht="60">
      <c r="A649">
        <v>665</v>
      </c>
      <c r="C649" s="6">
        <v>271272</v>
      </c>
      <c r="E649" s="1" t="s">
        <v>933</v>
      </c>
      <c r="F649" s="1">
        <v>1</v>
      </c>
      <c r="G649" s="1">
        <v>1</v>
      </c>
      <c r="H649" s="1">
        <v>1</v>
      </c>
      <c r="I649" s="31" t="str">
        <f t="shared" si="40"/>
        <v>EXCLUDED</v>
      </c>
      <c r="J649">
        <v>665</v>
      </c>
      <c r="M649" s="35" t="s">
        <v>901</v>
      </c>
      <c r="Q649" s="8" t="s">
        <v>901</v>
      </c>
      <c r="R649" s="1" t="str">
        <f t="shared" si="41"/>
        <v>Mutually Excluded</v>
      </c>
      <c r="S649" s="1"/>
      <c r="V649" s="1" t="str">
        <f t="shared" si="43"/>
        <v>Mutually Excluded</v>
      </c>
      <c r="Z649" t="str">
        <f t="shared" si="42"/>
        <v>Exclude</v>
      </c>
    </row>
    <row r="650" spans="1:26" ht="30">
      <c r="A650">
        <v>666</v>
      </c>
      <c r="C650">
        <v>272</v>
      </c>
      <c r="E650" s="1" t="s">
        <v>934</v>
      </c>
      <c r="F650" s="1">
        <v>1</v>
      </c>
      <c r="G650" s="1">
        <v>1</v>
      </c>
      <c r="H650" s="1">
        <v>1</v>
      </c>
      <c r="I650" s="31" t="str">
        <f t="shared" si="40"/>
        <v>EXCLUDED</v>
      </c>
      <c r="J650">
        <v>666</v>
      </c>
      <c r="M650" s="35" t="s">
        <v>901</v>
      </c>
      <c r="Q650" s="8" t="s">
        <v>901</v>
      </c>
      <c r="R650" s="1" t="str">
        <f t="shared" si="41"/>
        <v>Mutually Excluded</v>
      </c>
      <c r="S650" s="1"/>
      <c r="V650" s="1" t="str">
        <f t="shared" si="43"/>
        <v>Mutually Excluded</v>
      </c>
      <c r="Z650" t="str">
        <f t="shared" si="42"/>
        <v>Exclude</v>
      </c>
    </row>
    <row r="651" spans="1:26" ht="30">
      <c r="A651">
        <v>667</v>
      </c>
      <c r="C651">
        <v>272</v>
      </c>
      <c r="E651" s="1" t="s">
        <v>935</v>
      </c>
      <c r="F651" s="1">
        <v>2</v>
      </c>
      <c r="G651" s="1">
        <v>2</v>
      </c>
      <c r="H651" s="1">
        <v>2</v>
      </c>
      <c r="I651" s="31" t="str">
        <f t="shared" si="40"/>
        <v>EXCLUDED</v>
      </c>
      <c r="J651">
        <v>667</v>
      </c>
      <c r="M651" s="35" t="s">
        <v>901</v>
      </c>
      <c r="Q651" s="8" t="s">
        <v>901</v>
      </c>
      <c r="R651" s="1" t="str">
        <f t="shared" si="41"/>
        <v>Mutually Excluded</v>
      </c>
      <c r="S651" s="1"/>
      <c r="V651" s="1" t="str">
        <f t="shared" si="43"/>
        <v>Mutually Excluded</v>
      </c>
      <c r="Z651" t="str">
        <f t="shared" si="42"/>
        <v>Exclude</v>
      </c>
    </row>
    <row r="652" spans="1:26" ht="30">
      <c r="A652">
        <v>668</v>
      </c>
      <c r="C652">
        <v>272</v>
      </c>
      <c r="E652" s="1" t="s">
        <v>936</v>
      </c>
      <c r="F652" s="1">
        <v>1</v>
      </c>
      <c r="G652" s="1">
        <v>1</v>
      </c>
      <c r="H652" s="1">
        <v>1</v>
      </c>
      <c r="I652" s="31" t="str">
        <f t="shared" si="40"/>
        <v>EXCLUDED</v>
      </c>
      <c r="J652">
        <v>668</v>
      </c>
      <c r="M652" s="35" t="s">
        <v>901</v>
      </c>
      <c r="Q652" s="8" t="s">
        <v>901</v>
      </c>
      <c r="R652" s="1" t="str">
        <f t="shared" si="41"/>
        <v>Mutually Excluded</v>
      </c>
      <c r="S652" s="1"/>
      <c r="V652" s="1" t="str">
        <f t="shared" si="43"/>
        <v>Mutually Excluded</v>
      </c>
      <c r="Z652" t="str">
        <f t="shared" si="42"/>
        <v>Exclude</v>
      </c>
    </row>
    <row r="653" spans="1:26" ht="30">
      <c r="A653">
        <v>669</v>
      </c>
      <c r="C653">
        <v>273</v>
      </c>
      <c r="E653" s="1" t="s">
        <v>937</v>
      </c>
      <c r="F653" s="1">
        <v>4</v>
      </c>
      <c r="G653" s="1">
        <v>4</v>
      </c>
      <c r="H653" s="1">
        <v>4</v>
      </c>
      <c r="I653" s="31" t="str">
        <f t="shared" si="40"/>
        <v>EXCLUDED</v>
      </c>
      <c r="J653">
        <v>669</v>
      </c>
      <c r="M653" s="35" t="s">
        <v>901</v>
      </c>
      <c r="Q653" s="8" t="s">
        <v>1752</v>
      </c>
      <c r="R653" s="1" t="str">
        <f t="shared" si="41"/>
        <v>Hum1: No, Hum2: Yes</v>
      </c>
      <c r="S653" s="1" t="s">
        <v>23</v>
      </c>
      <c r="T653" t="s">
        <v>23</v>
      </c>
      <c r="U653" t="s">
        <v>23</v>
      </c>
      <c r="V653" s="1" t="str">
        <f t="shared" si="43"/>
        <v>AI: No, Human: Yes</v>
      </c>
      <c r="Z653" t="str">
        <f t="shared" si="42"/>
        <v>Include</v>
      </c>
    </row>
    <row r="654" spans="1:26" ht="30">
      <c r="A654">
        <v>670</v>
      </c>
      <c r="C654">
        <v>273</v>
      </c>
      <c r="E654" s="1" t="s">
        <v>938</v>
      </c>
      <c r="F654" s="1">
        <v>2</v>
      </c>
      <c r="G654" s="1">
        <v>1</v>
      </c>
      <c r="H654" s="1">
        <v>1</v>
      </c>
      <c r="I654" s="31" t="str">
        <f t="shared" si="40"/>
        <v>EXCLUDED</v>
      </c>
      <c r="J654">
        <v>670</v>
      </c>
      <c r="M654" s="35" t="s">
        <v>901</v>
      </c>
      <c r="Q654" s="8" t="s">
        <v>901</v>
      </c>
      <c r="R654" s="1" t="str">
        <f t="shared" si="41"/>
        <v>Mutually Excluded</v>
      </c>
      <c r="S654" s="1"/>
      <c r="V654" s="1" t="str">
        <f t="shared" si="43"/>
        <v>Mutually Excluded</v>
      </c>
      <c r="Z654" t="str">
        <f t="shared" si="42"/>
        <v>Exclude</v>
      </c>
    </row>
    <row r="655" spans="1:26" ht="30">
      <c r="A655">
        <v>671</v>
      </c>
      <c r="C655">
        <v>274</v>
      </c>
      <c r="E655" s="1" t="s">
        <v>939</v>
      </c>
      <c r="F655" s="1">
        <v>2</v>
      </c>
      <c r="G655" s="1">
        <v>3</v>
      </c>
      <c r="H655" s="1">
        <v>2</v>
      </c>
      <c r="I655" s="31" t="str">
        <f t="shared" si="40"/>
        <v>EXCLUDED</v>
      </c>
      <c r="J655">
        <v>671</v>
      </c>
      <c r="M655" s="35" t="s">
        <v>901</v>
      </c>
      <c r="Q655" s="8" t="s">
        <v>901</v>
      </c>
      <c r="R655" s="1" t="str">
        <f t="shared" si="41"/>
        <v>Mutually Excluded</v>
      </c>
      <c r="S655" s="1"/>
      <c r="V655" s="1" t="str">
        <f t="shared" si="43"/>
        <v>Mutually Excluded</v>
      </c>
      <c r="Z655" t="str">
        <f t="shared" si="42"/>
        <v>Exclude</v>
      </c>
    </row>
    <row r="656" spans="1:26" ht="30">
      <c r="A656">
        <v>672</v>
      </c>
      <c r="C656">
        <v>274</v>
      </c>
      <c r="E656" s="1" t="s">
        <v>940</v>
      </c>
      <c r="F656" s="1">
        <v>1</v>
      </c>
      <c r="G656" s="1">
        <v>2</v>
      </c>
      <c r="H656" s="1">
        <v>1</v>
      </c>
      <c r="I656" s="31" t="str">
        <f t="shared" si="40"/>
        <v>EXCLUDED</v>
      </c>
      <c r="J656">
        <v>672</v>
      </c>
      <c r="M656" s="35" t="s">
        <v>901</v>
      </c>
      <c r="Q656" s="8" t="s">
        <v>901</v>
      </c>
      <c r="R656" s="1" t="str">
        <f t="shared" si="41"/>
        <v>Mutually Excluded</v>
      </c>
      <c r="S656" s="1"/>
      <c r="V656" s="1" t="str">
        <f t="shared" si="43"/>
        <v>Mutually Excluded</v>
      </c>
      <c r="Z656" t="str">
        <f t="shared" si="42"/>
        <v>Exclude</v>
      </c>
    </row>
    <row r="657" spans="1:26" ht="45">
      <c r="A657">
        <v>674</v>
      </c>
      <c r="C657">
        <v>275</v>
      </c>
      <c r="E657" s="1" t="s">
        <v>942</v>
      </c>
      <c r="F657" s="1">
        <v>1</v>
      </c>
      <c r="G657" s="1">
        <v>1</v>
      </c>
      <c r="H657" s="1">
        <v>1</v>
      </c>
      <c r="I657" s="31" t="str">
        <f t="shared" si="40"/>
        <v>EXCLUDED</v>
      </c>
      <c r="J657">
        <v>674</v>
      </c>
      <c r="M657" s="35" t="s">
        <v>901</v>
      </c>
      <c r="Q657" s="8" t="s">
        <v>901</v>
      </c>
      <c r="R657" s="1" t="str">
        <f t="shared" si="41"/>
        <v>Mutually Excluded</v>
      </c>
      <c r="S657" s="1"/>
      <c r="V657" s="1" t="str">
        <f t="shared" si="43"/>
        <v>Mutually Excluded</v>
      </c>
      <c r="Z657" t="str">
        <f t="shared" si="42"/>
        <v>Exclude</v>
      </c>
    </row>
    <row r="658" spans="1:26" ht="30">
      <c r="A658">
        <v>676</v>
      </c>
      <c r="C658">
        <v>276</v>
      </c>
      <c r="E658" s="1" t="s">
        <v>945</v>
      </c>
      <c r="F658" s="1">
        <v>2</v>
      </c>
      <c r="G658" s="1">
        <v>3</v>
      </c>
      <c r="H658" s="1">
        <v>2</v>
      </c>
      <c r="I658" s="31" t="str">
        <f t="shared" si="40"/>
        <v>EXCLUDED</v>
      </c>
      <c r="J658">
        <v>676</v>
      </c>
      <c r="M658" s="35" t="s">
        <v>901</v>
      </c>
      <c r="Q658" s="8" t="s">
        <v>901</v>
      </c>
      <c r="R658" s="1" t="str">
        <f t="shared" si="41"/>
        <v>Mutually Excluded</v>
      </c>
      <c r="S658" s="1"/>
      <c r="V658" s="1" t="str">
        <f t="shared" si="43"/>
        <v>Mutually Excluded</v>
      </c>
      <c r="Z658" t="str">
        <f t="shared" si="42"/>
        <v>Exclude</v>
      </c>
    </row>
    <row r="659" spans="1:26" ht="45">
      <c r="A659">
        <v>677</v>
      </c>
      <c r="C659">
        <v>276</v>
      </c>
      <c r="E659" s="1" t="s">
        <v>946</v>
      </c>
      <c r="F659" s="1">
        <v>1</v>
      </c>
      <c r="G659" s="1">
        <v>1</v>
      </c>
      <c r="H659" s="1">
        <v>1</v>
      </c>
      <c r="I659" s="31" t="str">
        <f t="shared" si="40"/>
        <v>EXCLUDED</v>
      </c>
      <c r="J659">
        <v>677</v>
      </c>
      <c r="M659" s="35" t="s">
        <v>901</v>
      </c>
      <c r="Q659" s="8" t="s">
        <v>901</v>
      </c>
      <c r="R659" s="1" t="str">
        <f t="shared" si="41"/>
        <v>Mutually Excluded</v>
      </c>
      <c r="S659" s="1"/>
      <c r="V659" s="1" t="str">
        <f t="shared" si="43"/>
        <v>Mutually Excluded</v>
      </c>
      <c r="Z659" t="str">
        <f t="shared" si="42"/>
        <v>Exclude</v>
      </c>
    </row>
    <row r="660" spans="1:26" ht="45">
      <c r="A660">
        <v>678</v>
      </c>
      <c r="C660">
        <v>277</v>
      </c>
      <c r="E660" s="1" t="s">
        <v>947</v>
      </c>
      <c r="F660" s="1">
        <v>1</v>
      </c>
      <c r="G660" s="1">
        <v>1</v>
      </c>
      <c r="H660" s="1">
        <v>1</v>
      </c>
      <c r="I660" s="31" t="str">
        <f t="shared" si="40"/>
        <v>EXCLUDED</v>
      </c>
      <c r="J660">
        <v>678</v>
      </c>
      <c r="M660" s="35" t="s">
        <v>901</v>
      </c>
      <c r="Q660" s="8" t="s">
        <v>901</v>
      </c>
      <c r="R660" s="1" t="str">
        <f t="shared" si="41"/>
        <v>Mutually Excluded</v>
      </c>
      <c r="S660" s="1"/>
      <c r="V660" s="1" t="str">
        <f t="shared" si="43"/>
        <v>Mutually Excluded</v>
      </c>
      <c r="Z660" t="str">
        <f t="shared" si="42"/>
        <v>Exclude</v>
      </c>
    </row>
    <row r="661" spans="1:26" ht="30">
      <c r="A661">
        <v>679</v>
      </c>
      <c r="C661">
        <v>277</v>
      </c>
      <c r="E661" s="1" t="s">
        <v>948</v>
      </c>
      <c r="F661" s="1">
        <v>1</v>
      </c>
      <c r="G661" s="1">
        <v>1</v>
      </c>
      <c r="H661" s="1">
        <v>1</v>
      </c>
      <c r="I661" s="31" t="str">
        <f t="shared" si="40"/>
        <v>EXCLUDED</v>
      </c>
      <c r="J661">
        <v>679</v>
      </c>
      <c r="M661" s="35" t="s">
        <v>901</v>
      </c>
      <c r="Q661" s="8" t="s">
        <v>901</v>
      </c>
      <c r="R661" s="1" t="str">
        <f t="shared" si="41"/>
        <v>Mutually Excluded</v>
      </c>
      <c r="S661" s="1"/>
      <c r="V661" s="1" t="str">
        <f t="shared" si="43"/>
        <v>Mutually Excluded</v>
      </c>
      <c r="Z661" t="str">
        <f t="shared" si="42"/>
        <v>Exclude</v>
      </c>
    </row>
    <row r="662" spans="1:26" ht="60">
      <c r="A662">
        <v>680</v>
      </c>
      <c r="C662" s="6">
        <v>277278</v>
      </c>
      <c r="E662" s="1" t="s">
        <v>949</v>
      </c>
      <c r="F662" s="1">
        <v>5</v>
      </c>
      <c r="G662" s="1">
        <v>5</v>
      </c>
      <c r="H662" s="1">
        <v>5</v>
      </c>
      <c r="I662" s="31" t="str">
        <f t="shared" si="40"/>
        <v>CERTAINLY INCLUDED</v>
      </c>
      <c r="J662">
        <v>680</v>
      </c>
      <c r="M662" s="35" t="s">
        <v>65</v>
      </c>
      <c r="Q662" s="8" t="s">
        <v>1752</v>
      </c>
      <c r="R662" s="1" t="str">
        <f t="shared" si="41"/>
        <v>MUTUALLY INCLUDED</v>
      </c>
      <c r="S662" s="1"/>
      <c r="V662" s="1" t="str">
        <f t="shared" si="43"/>
        <v>MUTUALLY INCLUDED</v>
      </c>
      <c r="Z662" t="str">
        <f t="shared" si="42"/>
        <v>Include</v>
      </c>
    </row>
    <row r="663" spans="1:26" ht="45">
      <c r="A663">
        <v>681</v>
      </c>
      <c r="C663">
        <v>278</v>
      </c>
      <c r="E663" s="1" t="s">
        <v>950</v>
      </c>
      <c r="F663" s="1">
        <v>4</v>
      </c>
      <c r="G663" s="1">
        <v>3</v>
      </c>
      <c r="H663" s="1">
        <v>4</v>
      </c>
      <c r="I663" s="31" t="str">
        <f t="shared" si="40"/>
        <v>EXCLUDED</v>
      </c>
      <c r="J663">
        <v>681</v>
      </c>
      <c r="M663" s="35" t="s">
        <v>65</v>
      </c>
      <c r="Q663" s="8" t="s">
        <v>1752</v>
      </c>
      <c r="R663" s="1" t="str">
        <f t="shared" si="41"/>
        <v>MUTUALLY INCLUDED</v>
      </c>
      <c r="S663" s="1"/>
      <c r="V663" s="1" t="str">
        <f t="shared" si="43"/>
        <v>AI: No, Human: Yes</v>
      </c>
      <c r="Z663" t="str">
        <f t="shared" si="42"/>
        <v>Include</v>
      </c>
    </row>
    <row r="664" spans="1:26" ht="30">
      <c r="A664">
        <v>682</v>
      </c>
      <c r="C664" s="6">
        <v>278279</v>
      </c>
      <c r="E664" s="1" t="s">
        <v>951</v>
      </c>
      <c r="F664" s="1">
        <v>1</v>
      </c>
      <c r="G664" s="1">
        <v>1</v>
      </c>
      <c r="H664" s="1">
        <v>1</v>
      </c>
      <c r="I664" s="31" t="str">
        <f t="shared" si="40"/>
        <v>EXCLUDED</v>
      </c>
      <c r="J664">
        <v>682</v>
      </c>
      <c r="M664" s="35" t="s">
        <v>901</v>
      </c>
      <c r="Q664" s="8" t="s">
        <v>901</v>
      </c>
      <c r="R664" s="1" t="str">
        <f t="shared" si="41"/>
        <v>Mutually Excluded</v>
      </c>
      <c r="S664" s="1"/>
      <c r="V664" s="1" t="str">
        <f t="shared" si="43"/>
        <v>Mutually Excluded</v>
      </c>
      <c r="Z664" t="str">
        <f t="shared" si="42"/>
        <v>Exclude</v>
      </c>
    </row>
    <row r="665" spans="1:26" ht="30">
      <c r="A665">
        <v>683</v>
      </c>
      <c r="C665">
        <v>279</v>
      </c>
      <c r="E665" s="1" t="s">
        <v>952</v>
      </c>
      <c r="F665" s="1">
        <v>1</v>
      </c>
      <c r="G665" s="1">
        <v>1</v>
      </c>
      <c r="H665" s="1">
        <v>1</v>
      </c>
      <c r="I665" s="31" t="str">
        <f t="shared" si="40"/>
        <v>EXCLUDED</v>
      </c>
      <c r="J665">
        <v>683</v>
      </c>
      <c r="M665" s="35" t="s">
        <v>901</v>
      </c>
      <c r="Q665" s="8" t="s">
        <v>901</v>
      </c>
      <c r="R665" s="1" t="str">
        <f t="shared" si="41"/>
        <v>Mutually Excluded</v>
      </c>
      <c r="S665" s="1"/>
      <c r="V665" s="1" t="str">
        <f t="shared" si="43"/>
        <v>Mutually Excluded</v>
      </c>
      <c r="Z665" t="str">
        <f t="shared" si="42"/>
        <v>Exclude</v>
      </c>
    </row>
    <row r="666" spans="1:26" ht="30">
      <c r="A666">
        <v>684</v>
      </c>
      <c r="C666">
        <v>279</v>
      </c>
      <c r="E666" s="1" t="s">
        <v>953</v>
      </c>
      <c r="F666" s="1">
        <v>1</v>
      </c>
      <c r="G666" s="1">
        <v>1</v>
      </c>
      <c r="H666" s="1">
        <v>1</v>
      </c>
      <c r="I666" s="31" t="str">
        <f t="shared" si="40"/>
        <v>EXCLUDED</v>
      </c>
      <c r="J666">
        <v>684</v>
      </c>
      <c r="M666" s="35" t="s">
        <v>901</v>
      </c>
      <c r="Q666" s="8" t="s">
        <v>901</v>
      </c>
      <c r="R666" s="1" t="str">
        <f t="shared" si="41"/>
        <v>Mutually Excluded</v>
      </c>
      <c r="S666" s="1"/>
      <c r="V666" s="1" t="str">
        <f t="shared" si="43"/>
        <v>Mutually Excluded</v>
      </c>
      <c r="Z666" t="str">
        <f t="shared" si="42"/>
        <v>Exclude</v>
      </c>
    </row>
    <row r="667" spans="1:26" ht="45">
      <c r="A667">
        <v>685</v>
      </c>
      <c r="C667">
        <v>279</v>
      </c>
      <c r="E667" s="1" t="s">
        <v>954</v>
      </c>
      <c r="F667" s="1">
        <v>1</v>
      </c>
      <c r="G667" s="1">
        <v>1</v>
      </c>
      <c r="H667" s="1">
        <v>1</v>
      </c>
      <c r="I667" s="31" t="str">
        <f t="shared" si="40"/>
        <v>EXCLUDED</v>
      </c>
      <c r="J667">
        <v>685</v>
      </c>
      <c r="M667" s="35" t="s">
        <v>901</v>
      </c>
      <c r="Q667" s="8" t="s">
        <v>901</v>
      </c>
      <c r="R667" s="1" t="str">
        <f t="shared" si="41"/>
        <v>Mutually Excluded</v>
      </c>
      <c r="S667" s="1"/>
      <c r="V667" s="1" t="str">
        <f t="shared" si="43"/>
        <v>Mutually Excluded</v>
      </c>
      <c r="Z667" t="str">
        <f t="shared" si="42"/>
        <v>Exclude</v>
      </c>
    </row>
    <row r="668" spans="1:26" ht="30">
      <c r="A668">
        <v>686</v>
      </c>
      <c r="C668">
        <v>280</v>
      </c>
      <c r="E668" s="1" t="s">
        <v>955</v>
      </c>
      <c r="F668" s="1">
        <v>1</v>
      </c>
      <c r="G668" s="1">
        <v>1</v>
      </c>
      <c r="H668" s="1">
        <v>1</v>
      </c>
      <c r="I668" s="31" t="str">
        <f t="shared" si="40"/>
        <v>EXCLUDED</v>
      </c>
      <c r="J668">
        <v>686</v>
      </c>
      <c r="M668" s="35" t="s">
        <v>901</v>
      </c>
      <c r="Q668" s="8" t="s">
        <v>901</v>
      </c>
      <c r="R668" s="1" t="str">
        <f t="shared" si="41"/>
        <v>Mutually Excluded</v>
      </c>
      <c r="S668" s="1"/>
      <c r="V668" s="1" t="str">
        <f t="shared" si="43"/>
        <v>Mutually Excluded</v>
      </c>
      <c r="Z668" t="str">
        <f t="shared" si="42"/>
        <v>Exclude</v>
      </c>
    </row>
    <row r="669" spans="1:26" ht="30">
      <c r="A669">
        <v>687</v>
      </c>
      <c r="C669">
        <v>280</v>
      </c>
      <c r="E669" s="1" t="s">
        <v>956</v>
      </c>
      <c r="F669" s="1">
        <v>2</v>
      </c>
      <c r="G669" s="1">
        <v>2</v>
      </c>
      <c r="H669" s="1">
        <v>2</v>
      </c>
      <c r="I669" s="31" t="str">
        <f t="shared" si="40"/>
        <v>EXCLUDED</v>
      </c>
      <c r="J669">
        <v>687</v>
      </c>
      <c r="M669" s="35" t="s">
        <v>901</v>
      </c>
      <c r="Q669" s="8" t="s">
        <v>901</v>
      </c>
      <c r="R669" s="1" t="str">
        <f t="shared" si="41"/>
        <v>Mutually Excluded</v>
      </c>
      <c r="S669" s="1"/>
      <c r="V669" s="1" t="str">
        <f t="shared" si="43"/>
        <v>Mutually Excluded</v>
      </c>
      <c r="Z669" t="str">
        <f t="shared" si="42"/>
        <v>Exclude</v>
      </c>
    </row>
    <row r="670" spans="1:26" ht="30">
      <c r="A670">
        <v>688</v>
      </c>
      <c r="C670">
        <v>280</v>
      </c>
      <c r="E670" s="1" t="s">
        <v>957</v>
      </c>
      <c r="F670" s="1">
        <v>1</v>
      </c>
      <c r="G670" s="1">
        <v>1</v>
      </c>
      <c r="H670" s="1">
        <v>1</v>
      </c>
      <c r="I670" s="31" t="str">
        <f t="shared" si="40"/>
        <v>EXCLUDED</v>
      </c>
      <c r="J670">
        <v>688</v>
      </c>
      <c r="M670" s="35" t="s">
        <v>901</v>
      </c>
      <c r="Q670" s="8" t="s">
        <v>901</v>
      </c>
      <c r="R670" s="1" t="str">
        <f t="shared" si="41"/>
        <v>Mutually Excluded</v>
      </c>
      <c r="S670" s="1"/>
      <c r="V670" s="1" t="str">
        <f t="shared" si="43"/>
        <v>Mutually Excluded</v>
      </c>
      <c r="Z670" t="str">
        <f t="shared" si="42"/>
        <v>Exclude</v>
      </c>
    </row>
    <row r="671" spans="1:26" ht="30">
      <c r="A671">
        <v>689</v>
      </c>
      <c r="C671" s="6">
        <v>280281</v>
      </c>
      <c r="E671" s="1" t="s">
        <v>958</v>
      </c>
      <c r="F671" s="1">
        <v>2</v>
      </c>
      <c r="G671" s="1">
        <v>2</v>
      </c>
      <c r="H671" s="1">
        <v>2</v>
      </c>
      <c r="I671" s="31" t="str">
        <f t="shared" si="40"/>
        <v>EXCLUDED</v>
      </c>
      <c r="J671">
        <v>689</v>
      </c>
      <c r="M671" s="35" t="s">
        <v>901</v>
      </c>
      <c r="Q671" s="8" t="s">
        <v>901</v>
      </c>
      <c r="R671" s="1" t="str">
        <f t="shared" si="41"/>
        <v>Mutually Excluded</v>
      </c>
      <c r="S671" s="1"/>
      <c r="V671" s="1" t="str">
        <f t="shared" si="43"/>
        <v>Mutually Excluded</v>
      </c>
      <c r="Z671" t="str">
        <f t="shared" si="42"/>
        <v>Exclude</v>
      </c>
    </row>
    <row r="672" spans="1:26" ht="30">
      <c r="A672">
        <v>690</v>
      </c>
      <c r="C672">
        <v>281</v>
      </c>
      <c r="E672" s="1" t="s">
        <v>959</v>
      </c>
      <c r="F672" s="1">
        <v>2</v>
      </c>
      <c r="G672" s="1">
        <v>3</v>
      </c>
      <c r="H672" s="1">
        <v>2</v>
      </c>
      <c r="I672" s="31" t="str">
        <f t="shared" si="40"/>
        <v>EXCLUDED</v>
      </c>
      <c r="J672">
        <v>690</v>
      </c>
      <c r="M672" s="35" t="s">
        <v>901</v>
      </c>
      <c r="Q672" s="8" t="s">
        <v>901</v>
      </c>
      <c r="R672" s="1" t="str">
        <f t="shared" si="41"/>
        <v>Mutually Excluded</v>
      </c>
      <c r="S672" s="1"/>
      <c r="V672" s="1" t="str">
        <f t="shared" si="43"/>
        <v>Mutually Excluded</v>
      </c>
      <c r="Z672" t="str">
        <f t="shared" si="42"/>
        <v>Exclude</v>
      </c>
    </row>
    <row r="673" spans="1:26" ht="30">
      <c r="A673">
        <v>692</v>
      </c>
      <c r="C673">
        <v>282</v>
      </c>
      <c r="E673" s="1" t="s">
        <v>962</v>
      </c>
      <c r="F673" s="1">
        <v>1</v>
      </c>
      <c r="G673" s="1">
        <v>1</v>
      </c>
      <c r="H673" s="1">
        <v>1</v>
      </c>
      <c r="I673" s="31" t="str">
        <f t="shared" si="40"/>
        <v>EXCLUDED</v>
      </c>
      <c r="J673">
        <v>692</v>
      </c>
      <c r="M673" s="35" t="s">
        <v>901</v>
      </c>
      <c r="Q673" s="8" t="s">
        <v>901</v>
      </c>
      <c r="R673" s="1" t="str">
        <f t="shared" si="41"/>
        <v>Mutually Excluded</v>
      </c>
      <c r="S673" s="1"/>
      <c r="V673" s="1" t="str">
        <f t="shared" si="43"/>
        <v>Mutually Excluded</v>
      </c>
      <c r="Z673" t="str">
        <f t="shared" si="42"/>
        <v>Exclude</v>
      </c>
    </row>
    <row r="674" spans="1:26" ht="30">
      <c r="A674">
        <v>693</v>
      </c>
      <c r="C674">
        <v>282</v>
      </c>
      <c r="E674" s="1" t="s">
        <v>963</v>
      </c>
      <c r="F674" s="1">
        <v>3</v>
      </c>
      <c r="G674" s="1">
        <v>3</v>
      </c>
      <c r="H674" s="1">
        <v>3</v>
      </c>
      <c r="I674" s="31" t="str">
        <f t="shared" si="40"/>
        <v>EXCLUDED</v>
      </c>
      <c r="J674">
        <v>693</v>
      </c>
      <c r="M674" s="35" t="s">
        <v>901</v>
      </c>
      <c r="Q674" s="8" t="s">
        <v>901</v>
      </c>
      <c r="R674" s="1" t="str">
        <f t="shared" si="41"/>
        <v>Mutually Excluded</v>
      </c>
      <c r="S674" s="1"/>
      <c r="V674" s="1" t="str">
        <f t="shared" si="43"/>
        <v>Mutually Excluded</v>
      </c>
      <c r="Z674" t="str">
        <f t="shared" si="42"/>
        <v>Exclude</v>
      </c>
    </row>
    <row r="675" spans="1:26" ht="30">
      <c r="A675">
        <v>694</v>
      </c>
      <c r="C675">
        <v>283</v>
      </c>
      <c r="E675" s="1" t="s">
        <v>964</v>
      </c>
      <c r="F675" s="1">
        <v>4</v>
      </c>
      <c r="G675" s="1">
        <v>5</v>
      </c>
      <c r="H675" s="1">
        <v>4</v>
      </c>
      <c r="I675" s="31" t="str">
        <f t="shared" si="40"/>
        <v>MAYBE</v>
      </c>
      <c r="J675">
        <v>694</v>
      </c>
      <c r="M675" s="35" t="s">
        <v>901</v>
      </c>
      <c r="Q675" s="8" t="s">
        <v>901</v>
      </c>
      <c r="R675" s="1" t="str">
        <f t="shared" si="41"/>
        <v>Mutually Excluded</v>
      </c>
      <c r="S675" s="1"/>
      <c r="V675" s="1" t="str">
        <f t="shared" si="43"/>
        <v>AI: Yes, Human: No</v>
      </c>
      <c r="Z675" t="str">
        <f t="shared" si="42"/>
        <v>Exclude</v>
      </c>
    </row>
    <row r="676" spans="1:26" ht="30">
      <c r="A676">
        <v>695</v>
      </c>
      <c r="C676">
        <v>283</v>
      </c>
      <c r="E676" s="1" t="s">
        <v>965</v>
      </c>
      <c r="F676" s="1">
        <v>2</v>
      </c>
      <c r="G676" s="1">
        <v>2</v>
      </c>
      <c r="H676" s="1">
        <v>2</v>
      </c>
      <c r="I676" s="31" t="str">
        <f t="shared" si="40"/>
        <v>EXCLUDED</v>
      </c>
      <c r="J676">
        <v>695</v>
      </c>
      <c r="M676" s="35" t="s">
        <v>901</v>
      </c>
      <c r="Q676" s="8" t="s">
        <v>901</v>
      </c>
      <c r="R676" s="1" t="str">
        <f t="shared" si="41"/>
        <v>Mutually Excluded</v>
      </c>
      <c r="S676" s="1"/>
      <c r="V676" s="1" t="str">
        <f t="shared" si="43"/>
        <v>Mutually Excluded</v>
      </c>
      <c r="Z676" t="str">
        <f t="shared" si="42"/>
        <v>Exclude</v>
      </c>
    </row>
    <row r="677" spans="1:26" ht="45">
      <c r="A677">
        <v>696</v>
      </c>
      <c r="C677" s="6">
        <v>283284</v>
      </c>
      <c r="E677" s="1" t="s">
        <v>966</v>
      </c>
      <c r="F677" s="1">
        <v>3</v>
      </c>
      <c r="G677" s="1">
        <v>3</v>
      </c>
      <c r="H677" s="1">
        <v>3</v>
      </c>
      <c r="I677" s="31" t="str">
        <f t="shared" si="40"/>
        <v>EXCLUDED</v>
      </c>
      <c r="J677">
        <v>696</v>
      </c>
      <c r="M677" s="35" t="s">
        <v>901</v>
      </c>
      <c r="Q677" s="8" t="s">
        <v>901</v>
      </c>
      <c r="R677" s="1" t="str">
        <f t="shared" si="41"/>
        <v>Mutually Excluded</v>
      </c>
      <c r="S677" s="1"/>
      <c r="V677" s="1" t="str">
        <f t="shared" si="43"/>
        <v>Mutually Excluded</v>
      </c>
      <c r="Z677" t="str">
        <f t="shared" si="42"/>
        <v>Exclude</v>
      </c>
    </row>
    <row r="678" spans="1:26" ht="60">
      <c r="A678">
        <v>697</v>
      </c>
      <c r="C678">
        <v>284</v>
      </c>
      <c r="E678" s="1" t="s">
        <v>967</v>
      </c>
      <c r="F678" s="1">
        <v>1</v>
      </c>
      <c r="G678" s="1">
        <v>1</v>
      </c>
      <c r="H678" s="1">
        <v>1</v>
      </c>
      <c r="I678" s="31" t="str">
        <f t="shared" si="40"/>
        <v>EXCLUDED</v>
      </c>
      <c r="J678">
        <v>697</v>
      </c>
      <c r="M678" s="35" t="s">
        <v>901</v>
      </c>
      <c r="Q678" s="8" t="s">
        <v>901</v>
      </c>
      <c r="R678" s="1" t="str">
        <f t="shared" si="41"/>
        <v>Mutually Excluded</v>
      </c>
      <c r="S678" s="1"/>
      <c r="V678" s="1" t="str">
        <f t="shared" si="43"/>
        <v>Mutually Excluded</v>
      </c>
      <c r="Z678" t="str">
        <f t="shared" si="42"/>
        <v>Exclude</v>
      </c>
    </row>
    <row r="679" spans="1:26" ht="30">
      <c r="A679">
        <v>698</v>
      </c>
      <c r="C679" s="6">
        <v>284285</v>
      </c>
      <c r="E679" s="1" t="s">
        <v>968</v>
      </c>
      <c r="F679" s="1">
        <v>1</v>
      </c>
      <c r="G679" s="1">
        <v>1</v>
      </c>
      <c r="H679" s="1">
        <v>1</v>
      </c>
      <c r="I679" s="31" t="str">
        <f t="shared" si="40"/>
        <v>EXCLUDED</v>
      </c>
      <c r="J679">
        <v>698</v>
      </c>
      <c r="M679" s="35" t="s">
        <v>901</v>
      </c>
      <c r="Q679" s="8" t="s">
        <v>901</v>
      </c>
      <c r="R679" s="1" t="str">
        <f t="shared" si="41"/>
        <v>Mutually Excluded</v>
      </c>
      <c r="S679" s="1"/>
      <c r="V679" s="1" t="str">
        <f t="shared" si="43"/>
        <v>Mutually Excluded</v>
      </c>
      <c r="Z679" t="str">
        <f t="shared" si="42"/>
        <v>Exclude</v>
      </c>
    </row>
    <row r="680" spans="1:26" ht="45">
      <c r="A680">
        <v>699</v>
      </c>
      <c r="C680">
        <v>285</v>
      </c>
      <c r="E680" s="1" t="s">
        <v>970</v>
      </c>
      <c r="F680" s="1">
        <v>2</v>
      </c>
      <c r="G680" s="1">
        <v>2</v>
      </c>
      <c r="H680" s="1">
        <v>2</v>
      </c>
      <c r="I680" s="31" t="str">
        <f t="shared" si="40"/>
        <v>EXCLUDED</v>
      </c>
      <c r="J680">
        <v>699</v>
      </c>
      <c r="M680" s="35" t="s">
        <v>901</v>
      </c>
      <c r="Q680" s="8" t="s">
        <v>901</v>
      </c>
      <c r="R680" s="1" t="str">
        <f t="shared" si="41"/>
        <v>Mutually Excluded</v>
      </c>
      <c r="S680" s="1"/>
      <c r="V680" s="1" t="str">
        <f t="shared" si="43"/>
        <v>Mutually Excluded</v>
      </c>
      <c r="Z680" t="str">
        <f t="shared" si="42"/>
        <v>Exclude</v>
      </c>
    </row>
    <row r="681" spans="1:26" ht="45">
      <c r="A681">
        <v>700</v>
      </c>
      <c r="C681" s="6">
        <v>285286</v>
      </c>
      <c r="E681" s="1" t="s">
        <v>971</v>
      </c>
      <c r="F681" s="1">
        <v>3</v>
      </c>
      <c r="G681" s="1">
        <v>2</v>
      </c>
      <c r="H681" s="1">
        <v>3</v>
      </c>
      <c r="I681" s="31" t="str">
        <f t="shared" si="40"/>
        <v>EXCLUDED</v>
      </c>
      <c r="J681">
        <v>700</v>
      </c>
      <c r="M681" s="35" t="s">
        <v>901</v>
      </c>
      <c r="Q681" s="8" t="s">
        <v>901</v>
      </c>
      <c r="R681" s="1" t="str">
        <f t="shared" si="41"/>
        <v>Mutually Excluded</v>
      </c>
      <c r="S681" s="1"/>
      <c r="V681" s="1" t="str">
        <f t="shared" si="43"/>
        <v>Mutually Excluded</v>
      </c>
      <c r="Z681" t="str">
        <f t="shared" si="42"/>
        <v>Exclude</v>
      </c>
    </row>
    <row r="682" spans="1:26" ht="30">
      <c r="A682">
        <v>701</v>
      </c>
      <c r="C682">
        <v>286</v>
      </c>
      <c r="E682" s="1" t="s">
        <v>972</v>
      </c>
      <c r="F682" s="1">
        <v>3</v>
      </c>
      <c r="G682" s="1">
        <v>2</v>
      </c>
      <c r="H682" s="1">
        <v>2</v>
      </c>
      <c r="I682" s="31" t="str">
        <f t="shared" si="40"/>
        <v>EXCLUDED</v>
      </c>
      <c r="J682">
        <v>701</v>
      </c>
      <c r="M682" s="35" t="s">
        <v>901</v>
      </c>
      <c r="Q682" s="8" t="s">
        <v>901</v>
      </c>
      <c r="R682" s="1" t="str">
        <f t="shared" si="41"/>
        <v>Mutually Excluded</v>
      </c>
      <c r="S682" s="1"/>
      <c r="V682" s="1" t="str">
        <f t="shared" si="43"/>
        <v>Mutually Excluded</v>
      </c>
      <c r="Z682" t="str">
        <f t="shared" si="42"/>
        <v>Exclude</v>
      </c>
    </row>
    <row r="683" spans="1:26" ht="30">
      <c r="A683">
        <v>702</v>
      </c>
      <c r="C683">
        <v>286</v>
      </c>
      <c r="E683" s="1" t="s">
        <v>973</v>
      </c>
      <c r="F683" s="1">
        <v>1</v>
      </c>
      <c r="G683" s="1">
        <v>1</v>
      </c>
      <c r="H683" s="1">
        <v>1</v>
      </c>
      <c r="I683" s="31" t="str">
        <f t="shared" si="40"/>
        <v>EXCLUDED</v>
      </c>
      <c r="J683">
        <v>702</v>
      </c>
      <c r="M683" s="35" t="s">
        <v>901</v>
      </c>
      <c r="Q683" s="8" t="s">
        <v>901</v>
      </c>
      <c r="R683" s="1" t="str">
        <f t="shared" si="41"/>
        <v>Mutually Excluded</v>
      </c>
      <c r="S683" s="1"/>
      <c r="V683" s="1" t="str">
        <f t="shared" si="43"/>
        <v>Mutually Excluded</v>
      </c>
      <c r="Z683" t="str">
        <f t="shared" si="42"/>
        <v>Exclude</v>
      </c>
    </row>
    <row r="684" spans="1:26" ht="30">
      <c r="A684">
        <v>703</v>
      </c>
      <c r="C684">
        <v>286</v>
      </c>
      <c r="E684" s="1" t="s">
        <v>974</v>
      </c>
      <c r="F684" s="1">
        <v>4</v>
      </c>
      <c r="G684" s="1">
        <v>3</v>
      </c>
      <c r="H684" s="1">
        <v>4</v>
      </c>
      <c r="I684" s="31" t="str">
        <f t="shared" si="40"/>
        <v>EXCLUDED</v>
      </c>
      <c r="J684">
        <v>703</v>
      </c>
      <c r="M684" s="35" t="s">
        <v>901</v>
      </c>
      <c r="Q684" s="8" t="s">
        <v>901</v>
      </c>
      <c r="R684" s="1" t="str">
        <f t="shared" si="41"/>
        <v>Mutually Excluded</v>
      </c>
      <c r="S684" s="1"/>
      <c r="V684" s="1" t="str">
        <f t="shared" si="43"/>
        <v>Mutually Excluded</v>
      </c>
      <c r="Z684" t="str">
        <f t="shared" si="42"/>
        <v>Exclude</v>
      </c>
    </row>
    <row r="685" spans="1:26" ht="30">
      <c r="A685">
        <v>704</v>
      </c>
      <c r="C685">
        <v>287</v>
      </c>
      <c r="E685" s="1" t="s">
        <v>975</v>
      </c>
      <c r="F685" s="1">
        <v>2</v>
      </c>
      <c r="G685" s="1">
        <v>2</v>
      </c>
      <c r="H685" s="1">
        <v>2</v>
      </c>
      <c r="I685" s="31" t="str">
        <f t="shared" si="40"/>
        <v>EXCLUDED</v>
      </c>
      <c r="J685">
        <v>704</v>
      </c>
      <c r="M685" s="35" t="s">
        <v>901</v>
      </c>
      <c r="Q685" s="8" t="s">
        <v>901</v>
      </c>
      <c r="R685" s="1" t="str">
        <f t="shared" si="41"/>
        <v>Mutually Excluded</v>
      </c>
      <c r="S685" s="1"/>
      <c r="V685" s="1" t="str">
        <f t="shared" si="43"/>
        <v>Mutually Excluded</v>
      </c>
      <c r="Z685" t="str">
        <f t="shared" si="42"/>
        <v>Exclude</v>
      </c>
    </row>
    <row r="686" spans="1:26" ht="30">
      <c r="A686">
        <v>705</v>
      </c>
      <c r="C686">
        <v>287</v>
      </c>
      <c r="E686" s="1" t="s">
        <v>976</v>
      </c>
      <c r="F686" s="1">
        <v>1</v>
      </c>
      <c r="G686" s="1">
        <v>1</v>
      </c>
      <c r="H686" s="1">
        <v>1</v>
      </c>
      <c r="I686" s="31" t="str">
        <f t="shared" si="40"/>
        <v>EXCLUDED</v>
      </c>
      <c r="J686">
        <v>705</v>
      </c>
      <c r="M686" s="35" t="s">
        <v>901</v>
      </c>
      <c r="Q686" s="8" t="s">
        <v>901</v>
      </c>
      <c r="R686" s="1" t="str">
        <f t="shared" si="41"/>
        <v>Mutually Excluded</v>
      </c>
      <c r="S686" s="1"/>
      <c r="V686" s="1" t="str">
        <f t="shared" si="43"/>
        <v>Mutually Excluded</v>
      </c>
      <c r="Z686" t="str">
        <f t="shared" si="42"/>
        <v>Exclude</v>
      </c>
    </row>
    <row r="687" spans="1:26" ht="30">
      <c r="A687">
        <v>706</v>
      </c>
      <c r="C687">
        <v>287</v>
      </c>
      <c r="E687" s="1" t="s">
        <v>977</v>
      </c>
      <c r="F687" s="1">
        <v>2</v>
      </c>
      <c r="G687" s="1">
        <v>2</v>
      </c>
      <c r="H687" s="1">
        <v>3</v>
      </c>
      <c r="I687" s="31" t="str">
        <f t="shared" ref="I687:I747" si="44">IF(COUNTIF(F687:H687,5)=3,"CERTAINLY INCLUDED",IF(COUNTIF(F687:H687,5)&gt;0,"MAYBE","EXCLUDED"))</f>
        <v>EXCLUDED</v>
      </c>
      <c r="J687">
        <v>706</v>
      </c>
      <c r="M687" s="35" t="s">
        <v>901</v>
      </c>
      <c r="Q687" s="8" t="s">
        <v>901</v>
      </c>
      <c r="R687" s="1" t="str">
        <f t="shared" ref="R687:R747" si="45">IF(AND(M687="Excluded", Q687="Excluded"), "Mutually Excluded", IF(AND(OR(M687="CERTAINLY INCLUDED", M687="INCLUDED", M687="MAYBE" ), OR(Q687="INCLUDED", Q687="MAYBE")), "MUTUALLY INCLUDED", IF(AND(M687="MAYBE", Q687="MAYBE"), "Mutually MAYBE", IF(AND(M687="Excluded", OR(Q687="INCLUDED", Q687="MAYBE")), "Hum1: No, Hum2: Yes", IF(AND(Q687="Excluded", OR(M687="INCLUDED", M687="CERTAINLY INCLUDED", M687="MAYBE")), "Hum1: Yes, Hum2: No", "Other Conflict")))))</f>
        <v>Mutually Excluded</v>
      </c>
      <c r="S687" s="1"/>
      <c r="V687" s="1" t="str">
        <f t="shared" si="43"/>
        <v>Mutually Excluded</v>
      </c>
      <c r="Z687" t="str">
        <f t="shared" ref="Z687:Z747" si="46">IF(R687="Mutually Excluded","Exclude",IF(R687= "Mutually Included","Include",U687))</f>
        <v>Exclude</v>
      </c>
    </row>
    <row r="688" spans="1:26" ht="60">
      <c r="A688">
        <v>707</v>
      </c>
      <c r="C688">
        <v>288</v>
      </c>
      <c r="E688" s="1" t="s">
        <v>978</v>
      </c>
      <c r="F688" s="1">
        <v>5</v>
      </c>
      <c r="G688" s="1">
        <v>5</v>
      </c>
      <c r="H688" s="1">
        <v>5</v>
      </c>
      <c r="I688" s="31" t="str">
        <f t="shared" si="44"/>
        <v>CERTAINLY INCLUDED</v>
      </c>
      <c r="J688">
        <v>707</v>
      </c>
      <c r="M688" s="35" t="s">
        <v>1752</v>
      </c>
      <c r="Q688" s="8" t="s">
        <v>901</v>
      </c>
      <c r="R688" s="1" t="str">
        <f t="shared" si="45"/>
        <v>Hum1: Yes, Hum2: No</v>
      </c>
      <c r="S688" s="1" t="s">
        <v>19</v>
      </c>
      <c r="T688" t="s">
        <v>19</v>
      </c>
      <c r="U688" t="s">
        <v>19</v>
      </c>
      <c r="V688" s="1" t="str">
        <f t="shared" si="43"/>
        <v>AI: Yes, Human: No</v>
      </c>
      <c r="Z688" t="str">
        <f t="shared" si="46"/>
        <v>Exclude</v>
      </c>
    </row>
    <row r="689" spans="1:26" ht="45">
      <c r="A689">
        <v>708</v>
      </c>
      <c r="C689">
        <v>288</v>
      </c>
      <c r="E689" s="1" t="s">
        <v>979</v>
      </c>
      <c r="F689" s="1">
        <v>3</v>
      </c>
      <c r="G689" s="1">
        <v>2</v>
      </c>
      <c r="H689" s="1">
        <v>3</v>
      </c>
      <c r="I689" s="31" t="str">
        <f t="shared" si="44"/>
        <v>EXCLUDED</v>
      </c>
      <c r="J689">
        <v>708</v>
      </c>
      <c r="M689" s="35" t="s">
        <v>901</v>
      </c>
      <c r="Q689" s="8" t="s">
        <v>901</v>
      </c>
      <c r="R689" s="1" t="str">
        <f t="shared" si="45"/>
        <v>Mutually Excluded</v>
      </c>
      <c r="S689" s="1"/>
      <c r="V689" s="1" t="str">
        <f t="shared" si="43"/>
        <v>Mutually Excluded</v>
      </c>
      <c r="Z689" t="str">
        <f t="shared" si="46"/>
        <v>Exclude</v>
      </c>
    </row>
    <row r="690" spans="1:26" ht="30">
      <c r="A690">
        <v>709</v>
      </c>
      <c r="C690" s="6">
        <v>288289</v>
      </c>
      <c r="E690" s="1" t="s">
        <v>980</v>
      </c>
      <c r="F690" s="1">
        <v>1</v>
      </c>
      <c r="G690" s="1">
        <v>1</v>
      </c>
      <c r="H690" s="1">
        <v>1</v>
      </c>
      <c r="I690" s="31" t="str">
        <f t="shared" si="44"/>
        <v>EXCLUDED</v>
      </c>
      <c r="J690">
        <v>709</v>
      </c>
      <c r="M690" s="35" t="s">
        <v>901</v>
      </c>
      <c r="Q690" s="8" t="s">
        <v>901</v>
      </c>
      <c r="R690" s="1" t="str">
        <f t="shared" si="45"/>
        <v>Mutually Excluded</v>
      </c>
      <c r="S690" s="1"/>
      <c r="V690" s="1" t="str">
        <f t="shared" si="43"/>
        <v>Mutually Excluded</v>
      </c>
      <c r="Z690" t="str">
        <f t="shared" si="46"/>
        <v>Exclude</v>
      </c>
    </row>
    <row r="691" spans="1:26" ht="30">
      <c r="A691">
        <v>710</v>
      </c>
      <c r="C691">
        <v>289</v>
      </c>
      <c r="E691" s="1" t="s">
        <v>981</v>
      </c>
      <c r="F691" s="1">
        <v>1</v>
      </c>
      <c r="G691" s="1">
        <v>1</v>
      </c>
      <c r="H691" s="1">
        <v>1</v>
      </c>
      <c r="I691" s="31" t="str">
        <f t="shared" si="44"/>
        <v>EXCLUDED</v>
      </c>
      <c r="J691">
        <v>710</v>
      </c>
      <c r="M691" s="35" t="s">
        <v>901</v>
      </c>
      <c r="Q691" s="8" t="s">
        <v>901</v>
      </c>
      <c r="R691" s="1" t="str">
        <f t="shared" si="45"/>
        <v>Mutually Excluded</v>
      </c>
      <c r="S691" s="1"/>
      <c r="V691" s="1" t="str">
        <f t="shared" si="43"/>
        <v>Mutually Excluded</v>
      </c>
      <c r="Z691" t="str">
        <f t="shared" si="46"/>
        <v>Exclude</v>
      </c>
    </row>
    <row r="692" spans="1:26" ht="30">
      <c r="A692">
        <v>711</v>
      </c>
      <c r="C692">
        <v>289</v>
      </c>
      <c r="E692" s="1" t="s">
        <v>982</v>
      </c>
      <c r="F692" s="1">
        <v>3</v>
      </c>
      <c r="G692" s="1">
        <v>3</v>
      </c>
      <c r="H692" s="1">
        <v>3</v>
      </c>
      <c r="I692" s="31" t="str">
        <f t="shared" si="44"/>
        <v>EXCLUDED</v>
      </c>
      <c r="J692">
        <v>711</v>
      </c>
      <c r="M692" s="35" t="s">
        <v>901</v>
      </c>
      <c r="Q692" s="8" t="s">
        <v>901</v>
      </c>
      <c r="R692" s="1" t="str">
        <f t="shared" si="45"/>
        <v>Mutually Excluded</v>
      </c>
      <c r="S692" s="1"/>
      <c r="V692" s="1" t="str">
        <f t="shared" si="43"/>
        <v>Mutually Excluded</v>
      </c>
      <c r="Z692" t="str">
        <f t="shared" si="46"/>
        <v>Exclude</v>
      </c>
    </row>
    <row r="693" spans="1:26" ht="60">
      <c r="A693">
        <v>712</v>
      </c>
      <c r="C693" s="6">
        <v>289290</v>
      </c>
      <c r="E693" s="1" t="s">
        <v>983</v>
      </c>
      <c r="F693" s="1">
        <v>1</v>
      </c>
      <c r="G693" s="1">
        <v>1</v>
      </c>
      <c r="H693" s="1">
        <v>1</v>
      </c>
      <c r="I693" s="31" t="str">
        <f t="shared" si="44"/>
        <v>EXCLUDED</v>
      </c>
      <c r="J693">
        <v>712</v>
      </c>
      <c r="M693" s="35" t="s">
        <v>901</v>
      </c>
      <c r="Q693" s="8" t="s">
        <v>901</v>
      </c>
      <c r="R693" s="1" t="str">
        <f t="shared" si="45"/>
        <v>Mutually Excluded</v>
      </c>
      <c r="S693" s="1"/>
      <c r="V693" s="1" t="str">
        <f t="shared" si="43"/>
        <v>Mutually Excluded</v>
      </c>
      <c r="Z693" t="str">
        <f t="shared" si="46"/>
        <v>Exclude</v>
      </c>
    </row>
    <row r="694" spans="1:26" ht="30">
      <c r="A694">
        <v>713</v>
      </c>
      <c r="C694">
        <v>290</v>
      </c>
      <c r="E694" s="1" t="s">
        <v>984</v>
      </c>
      <c r="F694" s="1">
        <v>4</v>
      </c>
      <c r="G694" s="1">
        <v>4</v>
      </c>
      <c r="H694" s="1">
        <v>3</v>
      </c>
      <c r="I694" s="31" t="str">
        <f t="shared" si="44"/>
        <v>EXCLUDED</v>
      </c>
      <c r="J694">
        <v>713</v>
      </c>
      <c r="M694" s="35" t="s">
        <v>901</v>
      </c>
      <c r="Q694" s="8" t="s">
        <v>901</v>
      </c>
      <c r="R694" s="1" t="str">
        <f t="shared" si="45"/>
        <v>Mutually Excluded</v>
      </c>
      <c r="S694" s="1"/>
      <c r="V694" s="1" t="str">
        <f t="shared" si="43"/>
        <v>Mutually Excluded</v>
      </c>
      <c r="Z694" t="str">
        <f t="shared" si="46"/>
        <v>Exclude</v>
      </c>
    </row>
    <row r="695" spans="1:26" ht="45">
      <c r="A695">
        <v>714</v>
      </c>
      <c r="C695">
        <v>290</v>
      </c>
      <c r="E695" s="1" t="s">
        <v>985</v>
      </c>
      <c r="F695" s="1">
        <v>2</v>
      </c>
      <c r="G695" s="1">
        <v>2</v>
      </c>
      <c r="H695" s="1">
        <v>2</v>
      </c>
      <c r="I695" s="31" t="str">
        <f t="shared" si="44"/>
        <v>EXCLUDED</v>
      </c>
      <c r="J695">
        <v>714</v>
      </c>
      <c r="M695" s="35" t="s">
        <v>901</v>
      </c>
      <c r="Q695" s="8" t="s">
        <v>901</v>
      </c>
      <c r="R695" s="1" t="str">
        <f t="shared" si="45"/>
        <v>Mutually Excluded</v>
      </c>
      <c r="S695" s="1"/>
      <c r="V695" s="1" t="str">
        <f t="shared" si="43"/>
        <v>Mutually Excluded</v>
      </c>
      <c r="Z695" t="str">
        <f t="shared" si="46"/>
        <v>Exclude</v>
      </c>
    </row>
    <row r="696" spans="1:26" ht="30">
      <c r="A696">
        <v>715</v>
      </c>
      <c r="C696">
        <v>291</v>
      </c>
      <c r="E696" s="1" t="s">
        <v>986</v>
      </c>
      <c r="F696" s="1">
        <v>4</v>
      </c>
      <c r="G696" s="1">
        <v>3</v>
      </c>
      <c r="H696" s="1">
        <v>4</v>
      </c>
      <c r="I696" s="31" t="str">
        <f t="shared" si="44"/>
        <v>EXCLUDED</v>
      </c>
      <c r="J696">
        <v>715</v>
      </c>
      <c r="M696" s="35" t="s">
        <v>901</v>
      </c>
      <c r="Q696" s="8" t="s">
        <v>901</v>
      </c>
      <c r="R696" s="1" t="str">
        <f t="shared" si="45"/>
        <v>Mutually Excluded</v>
      </c>
      <c r="S696" s="1"/>
      <c r="V696" s="1" t="str">
        <f t="shared" si="43"/>
        <v>Mutually Excluded</v>
      </c>
      <c r="Z696" t="str">
        <f t="shared" si="46"/>
        <v>Exclude</v>
      </c>
    </row>
    <row r="697" spans="1:26" ht="30">
      <c r="A697">
        <v>716</v>
      </c>
      <c r="C697" s="6">
        <v>291292</v>
      </c>
      <c r="E697" s="1" t="s">
        <v>987</v>
      </c>
      <c r="F697" s="1">
        <v>3</v>
      </c>
      <c r="G697" s="1">
        <v>3</v>
      </c>
      <c r="H697" s="1">
        <v>3</v>
      </c>
      <c r="I697" s="31" t="str">
        <f t="shared" si="44"/>
        <v>EXCLUDED</v>
      </c>
      <c r="J697">
        <v>716</v>
      </c>
      <c r="M697" s="35" t="s">
        <v>901</v>
      </c>
      <c r="Q697" s="8" t="s">
        <v>901</v>
      </c>
      <c r="R697" s="1" t="str">
        <f t="shared" si="45"/>
        <v>Mutually Excluded</v>
      </c>
      <c r="S697" s="1"/>
      <c r="V697" s="1" t="str">
        <f t="shared" si="43"/>
        <v>Mutually Excluded</v>
      </c>
      <c r="Z697" t="str">
        <f t="shared" si="46"/>
        <v>Exclude</v>
      </c>
    </row>
    <row r="698" spans="1:26" ht="60">
      <c r="A698">
        <v>717</v>
      </c>
      <c r="C698">
        <v>292</v>
      </c>
      <c r="E698" s="1" t="s">
        <v>988</v>
      </c>
      <c r="F698" s="1">
        <v>1</v>
      </c>
      <c r="G698" s="1">
        <v>1</v>
      </c>
      <c r="H698" s="1">
        <v>1</v>
      </c>
      <c r="I698" s="31" t="str">
        <f t="shared" si="44"/>
        <v>EXCLUDED</v>
      </c>
      <c r="J698">
        <v>717</v>
      </c>
      <c r="M698" s="35" t="s">
        <v>901</v>
      </c>
      <c r="Q698" s="8" t="s">
        <v>901</v>
      </c>
      <c r="R698" s="1" t="str">
        <f t="shared" si="45"/>
        <v>Mutually Excluded</v>
      </c>
      <c r="S698" s="1"/>
      <c r="V698" s="1" t="str">
        <f t="shared" si="43"/>
        <v>Mutually Excluded</v>
      </c>
      <c r="Z698" t="str">
        <f t="shared" si="46"/>
        <v>Exclude</v>
      </c>
    </row>
    <row r="699" spans="1:26" ht="45">
      <c r="A699">
        <v>718</v>
      </c>
      <c r="C699" s="6">
        <v>292293</v>
      </c>
      <c r="E699" s="1" t="s">
        <v>989</v>
      </c>
      <c r="F699" s="1">
        <v>1</v>
      </c>
      <c r="G699" s="1">
        <v>1</v>
      </c>
      <c r="H699" s="1">
        <v>1</v>
      </c>
      <c r="I699" s="31" t="str">
        <f t="shared" si="44"/>
        <v>EXCLUDED</v>
      </c>
      <c r="J699">
        <v>718</v>
      </c>
      <c r="M699" s="35" t="s">
        <v>901</v>
      </c>
      <c r="Q699" s="8" t="s">
        <v>901</v>
      </c>
      <c r="R699" s="1" t="str">
        <f t="shared" si="45"/>
        <v>Mutually Excluded</v>
      </c>
      <c r="S699" s="1"/>
      <c r="V699" s="1" t="str">
        <f t="shared" si="43"/>
        <v>Mutually Excluded</v>
      </c>
      <c r="Z699" t="str">
        <f t="shared" si="46"/>
        <v>Exclude</v>
      </c>
    </row>
    <row r="700" spans="1:26" ht="30">
      <c r="A700">
        <v>719</v>
      </c>
      <c r="C700">
        <v>293</v>
      </c>
      <c r="E700" s="1" t="s">
        <v>990</v>
      </c>
      <c r="F700" s="1">
        <v>5</v>
      </c>
      <c r="G700" s="1">
        <v>5</v>
      </c>
      <c r="H700" s="1">
        <v>4</v>
      </c>
      <c r="I700" s="31" t="str">
        <f t="shared" si="44"/>
        <v>MAYBE</v>
      </c>
      <c r="J700">
        <v>719</v>
      </c>
      <c r="M700" s="35" t="s">
        <v>901</v>
      </c>
      <c r="Q700" s="8" t="s">
        <v>901</v>
      </c>
      <c r="R700" s="1" t="str">
        <f t="shared" si="45"/>
        <v>Mutually Excluded</v>
      </c>
      <c r="S700" s="1"/>
      <c r="V700" s="1" t="str">
        <f t="shared" si="43"/>
        <v>AI: Yes, Human: No</v>
      </c>
      <c r="Z700" t="str">
        <f t="shared" si="46"/>
        <v>Exclude</v>
      </c>
    </row>
    <row r="701" spans="1:26" ht="45">
      <c r="A701">
        <v>720</v>
      </c>
      <c r="C701" s="6">
        <v>293294</v>
      </c>
      <c r="E701" s="1" t="s">
        <v>992</v>
      </c>
      <c r="F701" s="1">
        <v>2</v>
      </c>
      <c r="G701" s="1">
        <v>2</v>
      </c>
      <c r="H701" s="1">
        <v>2</v>
      </c>
      <c r="I701" s="31" t="str">
        <f t="shared" si="44"/>
        <v>EXCLUDED</v>
      </c>
      <c r="J701">
        <v>720</v>
      </c>
      <c r="M701" s="35" t="s">
        <v>901</v>
      </c>
      <c r="Q701" s="8" t="s">
        <v>901</v>
      </c>
      <c r="R701" s="1" t="str">
        <f t="shared" si="45"/>
        <v>Mutually Excluded</v>
      </c>
      <c r="S701" s="1"/>
      <c r="V701" s="1" t="str">
        <f t="shared" si="43"/>
        <v>Mutually Excluded</v>
      </c>
      <c r="Z701" t="str">
        <f t="shared" si="46"/>
        <v>Exclude</v>
      </c>
    </row>
    <row r="702" spans="1:26" ht="45">
      <c r="A702">
        <v>722</v>
      </c>
      <c r="C702">
        <v>294</v>
      </c>
      <c r="E702" s="1" t="s">
        <v>995</v>
      </c>
      <c r="F702" s="1">
        <v>1</v>
      </c>
      <c r="G702" s="1">
        <v>1</v>
      </c>
      <c r="H702" s="1">
        <v>1</v>
      </c>
      <c r="I702" s="31" t="str">
        <f t="shared" si="44"/>
        <v>EXCLUDED</v>
      </c>
      <c r="J702">
        <v>722</v>
      </c>
      <c r="M702" s="35" t="s">
        <v>901</v>
      </c>
      <c r="Q702" s="8" t="s">
        <v>901</v>
      </c>
      <c r="R702" s="1" t="str">
        <f t="shared" si="45"/>
        <v>Mutually Excluded</v>
      </c>
      <c r="S702" s="1"/>
      <c r="V702" s="1" t="str">
        <f t="shared" si="43"/>
        <v>Mutually Excluded</v>
      </c>
      <c r="Z702" t="str">
        <f t="shared" si="46"/>
        <v>Exclude</v>
      </c>
    </row>
    <row r="703" spans="1:26" ht="45">
      <c r="A703">
        <v>723</v>
      </c>
      <c r="C703">
        <v>295</v>
      </c>
      <c r="E703" s="14" t="s">
        <v>996</v>
      </c>
      <c r="F703" s="1">
        <v>1</v>
      </c>
      <c r="G703" s="1">
        <v>1</v>
      </c>
      <c r="H703" s="1">
        <v>1</v>
      </c>
      <c r="I703" s="31" t="str">
        <f t="shared" si="44"/>
        <v>EXCLUDED</v>
      </c>
      <c r="J703">
        <v>723</v>
      </c>
      <c r="M703" s="35" t="s">
        <v>901</v>
      </c>
      <c r="Q703" s="8" t="s">
        <v>901</v>
      </c>
      <c r="R703" s="1" t="str">
        <f t="shared" si="45"/>
        <v>Mutually Excluded</v>
      </c>
      <c r="S703" s="1"/>
      <c r="V703" s="1" t="str">
        <f t="shared" si="43"/>
        <v>Mutually Excluded</v>
      </c>
      <c r="Z703" t="str">
        <f t="shared" si="46"/>
        <v>Exclude</v>
      </c>
    </row>
    <row r="704" spans="1:26" ht="30">
      <c r="A704">
        <v>724</v>
      </c>
      <c r="C704">
        <v>295</v>
      </c>
      <c r="E704" s="1" t="s">
        <v>997</v>
      </c>
      <c r="F704" s="1">
        <v>2</v>
      </c>
      <c r="G704" s="1">
        <v>2</v>
      </c>
      <c r="H704" s="1">
        <v>2</v>
      </c>
      <c r="I704" s="31" t="str">
        <f t="shared" si="44"/>
        <v>EXCLUDED</v>
      </c>
      <c r="J704">
        <v>724</v>
      </c>
      <c r="M704" s="35" t="s">
        <v>901</v>
      </c>
      <c r="Q704" s="8" t="s">
        <v>901</v>
      </c>
      <c r="R704" s="1" t="str">
        <f t="shared" si="45"/>
        <v>Mutually Excluded</v>
      </c>
      <c r="S704" s="1"/>
      <c r="V704" s="1" t="str">
        <f t="shared" si="43"/>
        <v>Mutually Excluded</v>
      </c>
      <c r="Z704" t="str">
        <f t="shared" si="46"/>
        <v>Exclude</v>
      </c>
    </row>
    <row r="705" spans="1:26" ht="30">
      <c r="A705">
        <v>725</v>
      </c>
      <c r="C705">
        <v>295</v>
      </c>
      <c r="E705" s="1" t="s">
        <v>998</v>
      </c>
      <c r="F705" s="1">
        <v>1</v>
      </c>
      <c r="G705" s="1">
        <v>1</v>
      </c>
      <c r="H705" s="1">
        <v>1</v>
      </c>
      <c r="I705" s="31" t="str">
        <f t="shared" si="44"/>
        <v>EXCLUDED</v>
      </c>
      <c r="J705">
        <v>725</v>
      </c>
      <c r="M705" s="35" t="s">
        <v>901</v>
      </c>
      <c r="Q705" s="8" t="s">
        <v>901</v>
      </c>
      <c r="R705" s="1" t="str">
        <f t="shared" si="45"/>
        <v>Mutually Excluded</v>
      </c>
      <c r="S705" s="1"/>
      <c r="V705" s="1" t="str">
        <f t="shared" si="43"/>
        <v>Mutually Excluded</v>
      </c>
      <c r="Z705" t="str">
        <f t="shared" si="46"/>
        <v>Exclude</v>
      </c>
    </row>
    <row r="706" spans="1:26" ht="30">
      <c r="A706">
        <v>726</v>
      </c>
      <c r="C706">
        <v>296</v>
      </c>
      <c r="E706" s="1" t="s">
        <v>999</v>
      </c>
      <c r="F706" s="1">
        <v>5</v>
      </c>
      <c r="G706" s="1">
        <v>5</v>
      </c>
      <c r="H706" s="1">
        <v>5</v>
      </c>
      <c r="I706" s="31" t="str">
        <f t="shared" si="44"/>
        <v>CERTAINLY INCLUDED</v>
      </c>
      <c r="J706">
        <v>726</v>
      </c>
      <c r="M706" s="35" t="s">
        <v>65</v>
      </c>
      <c r="Q706" s="8" t="s">
        <v>901</v>
      </c>
      <c r="R706" s="1" t="str">
        <f t="shared" si="45"/>
        <v>Hum1: Yes, Hum2: No</v>
      </c>
      <c r="S706" s="1" t="s">
        <v>23</v>
      </c>
      <c r="T706" t="s">
        <v>23</v>
      </c>
      <c r="U706" t="s">
        <v>23</v>
      </c>
      <c r="V706" s="1" t="str">
        <f t="shared" ref="V706:V769" si="47">IF(AND(I706="Excluded", Q706="Excluded"), "Mutually Excluded", IF(AND(OR(I706="CERTAINLY INCLUDED", I706="INCLUDED", I706="MAYBE" ), OR(Q706="INCLUDED", Q706="MAYBE")), "MUTUALLY INCLUDED", IF(AND(I706="MAYBE", Q706="MAYBE"), "Mutually MAYBE", IF(AND(I706="Excluded", OR(Q706="INCLUDED", Q706="MAYBE")), "AI: No, Human: Yes", IF(AND(Q706="Excluded", OR(I706="INCLUDED", I706="CERTAINLY INCLUDED", I706="MAYBE")), "AI: Yes, Human: No", "Other Conflict")))))</f>
        <v>AI: Yes, Human: No</v>
      </c>
      <c r="Z706" t="str">
        <f t="shared" si="46"/>
        <v>Include</v>
      </c>
    </row>
    <row r="707" spans="1:26" ht="30">
      <c r="A707">
        <v>728</v>
      </c>
      <c r="C707" s="6">
        <v>296297</v>
      </c>
      <c r="E707" s="1" t="s">
        <v>1001</v>
      </c>
      <c r="F707" s="1">
        <v>1</v>
      </c>
      <c r="G707" s="1">
        <v>1</v>
      </c>
      <c r="H707" s="1">
        <v>1</v>
      </c>
      <c r="I707" s="31" t="str">
        <f t="shared" si="44"/>
        <v>EXCLUDED</v>
      </c>
      <c r="J707">
        <v>728</v>
      </c>
      <c r="M707" s="35" t="s">
        <v>901</v>
      </c>
      <c r="Q707" s="8" t="s">
        <v>901</v>
      </c>
      <c r="R707" s="1" t="str">
        <f t="shared" si="45"/>
        <v>Mutually Excluded</v>
      </c>
      <c r="S707" s="1"/>
      <c r="V707" s="1" t="str">
        <f t="shared" si="47"/>
        <v>Mutually Excluded</v>
      </c>
      <c r="Z707" t="str">
        <f t="shared" si="46"/>
        <v>Exclude</v>
      </c>
    </row>
    <row r="708" spans="1:26" ht="30">
      <c r="A708">
        <v>729</v>
      </c>
      <c r="C708">
        <v>297</v>
      </c>
      <c r="E708" s="1" t="s">
        <v>1002</v>
      </c>
      <c r="F708" s="1">
        <v>4</v>
      </c>
      <c r="G708" s="1">
        <v>4</v>
      </c>
      <c r="H708" s="1">
        <v>3</v>
      </c>
      <c r="I708" s="31" t="str">
        <f t="shared" si="44"/>
        <v>EXCLUDED</v>
      </c>
      <c r="J708">
        <v>729</v>
      </c>
      <c r="M708" s="35" t="s">
        <v>901</v>
      </c>
      <c r="Q708" s="8" t="s">
        <v>901</v>
      </c>
      <c r="R708" s="1" t="str">
        <f t="shared" si="45"/>
        <v>Mutually Excluded</v>
      </c>
      <c r="S708" s="1"/>
      <c r="V708" s="1" t="str">
        <f t="shared" si="47"/>
        <v>Mutually Excluded</v>
      </c>
      <c r="Z708" t="str">
        <f t="shared" si="46"/>
        <v>Exclude</v>
      </c>
    </row>
    <row r="709" spans="1:26" ht="30">
      <c r="A709">
        <v>730</v>
      </c>
      <c r="C709">
        <v>297</v>
      </c>
      <c r="E709" s="1" t="s">
        <v>1003</v>
      </c>
      <c r="F709" s="1">
        <v>3</v>
      </c>
      <c r="G709" s="1">
        <v>2</v>
      </c>
      <c r="H709" s="1">
        <v>2</v>
      </c>
      <c r="I709" s="31" t="str">
        <f t="shared" si="44"/>
        <v>EXCLUDED</v>
      </c>
      <c r="J709">
        <v>730</v>
      </c>
      <c r="M709" s="35" t="s">
        <v>901</v>
      </c>
      <c r="Q709" s="8" t="s">
        <v>901</v>
      </c>
      <c r="R709" s="1" t="str">
        <f t="shared" si="45"/>
        <v>Mutually Excluded</v>
      </c>
      <c r="S709" s="1"/>
      <c r="V709" s="1" t="str">
        <f t="shared" si="47"/>
        <v>Mutually Excluded</v>
      </c>
      <c r="Z709" t="str">
        <f t="shared" si="46"/>
        <v>Exclude</v>
      </c>
    </row>
    <row r="710" spans="1:26" ht="30">
      <c r="A710">
        <v>731</v>
      </c>
      <c r="C710">
        <v>297</v>
      </c>
      <c r="E710" s="1" t="s">
        <v>1004</v>
      </c>
      <c r="F710" s="1">
        <v>1</v>
      </c>
      <c r="G710" s="1">
        <v>1</v>
      </c>
      <c r="H710" s="1">
        <v>1</v>
      </c>
      <c r="I710" s="31" t="str">
        <f t="shared" si="44"/>
        <v>EXCLUDED</v>
      </c>
      <c r="J710">
        <v>731</v>
      </c>
      <c r="M710" s="35" t="s">
        <v>901</v>
      </c>
      <c r="Q710" s="8" t="s">
        <v>901</v>
      </c>
      <c r="R710" s="1" t="str">
        <f t="shared" si="45"/>
        <v>Mutually Excluded</v>
      </c>
      <c r="S710" s="1"/>
      <c r="V710" s="1" t="str">
        <f t="shared" si="47"/>
        <v>Mutually Excluded</v>
      </c>
      <c r="Z710" t="str">
        <f t="shared" si="46"/>
        <v>Exclude</v>
      </c>
    </row>
    <row r="711" spans="1:26" ht="30">
      <c r="A711">
        <v>732</v>
      </c>
      <c r="C711" s="6">
        <v>297298</v>
      </c>
      <c r="E711" s="1" t="s">
        <v>1005</v>
      </c>
      <c r="F711" s="1">
        <v>1</v>
      </c>
      <c r="G711" s="1">
        <v>1</v>
      </c>
      <c r="H711" s="1">
        <v>1</v>
      </c>
      <c r="I711" s="31" t="str">
        <f t="shared" si="44"/>
        <v>EXCLUDED</v>
      </c>
      <c r="J711">
        <v>732</v>
      </c>
      <c r="M711" s="35" t="s">
        <v>901</v>
      </c>
      <c r="Q711" s="8" t="s">
        <v>901</v>
      </c>
      <c r="R711" s="1" t="str">
        <f t="shared" si="45"/>
        <v>Mutually Excluded</v>
      </c>
      <c r="S711" s="1"/>
      <c r="V711" s="1" t="str">
        <f t="shared" si="47"/>
        <v>Mutually Excluded</v>
      </c>
      <c r="Z711" t="str">
        <f t="shared" si="46"/>
        <v>Exclude</v>
      </c>
    </row>
    <row r="712" spans="1:26" ht="60">
      <c r="A712">
        <v>733</v>
      </c>
      <c r="C712">
        <v>298</v>
      </c>
      <c r="E712" s="1" t="s">
        <v>1006</v>
      </c>
      <c r="F712" s="1">
        <v>2</v>
      </c>
      <c r="G712" s="1">
        <v>2</v>
      </c>
      <c r="H712" s="1">
        <v>2</v>
      </c>
      <c r="I712" s="31" t="str">
        <f t="shared" si="44"/>
        <v>EXCLUDED</v>
      </c>
      <c r="J712">
        <v>733</v>
      </c>
      <c r="M712" s="35" t="s">
        <v>901</v>
      </c>
      <c r="Q712" s="8" t="s">
        <v>901</v>
      </c>
      <c r="R712" s="1" t="str">
        <f t="shared" si="45"/>
        <v>Mutually Excluded</v>
      </c>
      <c r="S712" s="1"/>
      <c r="V712" s="1" t="str">
        <f t="shared" si="47"/>
        <v>Mutually Excluded</v>
      </c>
      <c r="Z712" t="str">
        <f t="shared" si="46"/>
        <v>Exclude</v>
      </c>
    </row>
    <row r="713" spans="1:26" ht="30">
      <c r="A713">
        <v>734</v>
      </c>
      <c r="C713" s="6">
        <v>298299</v>
      </c>
      <c r="E713" s="1" t="s">
        <v>1007</v>
      </c>
      <c r="F713" s="1">
        <v>5</v>
      </c>
      <c r="G713" s="1">
        <v>5</v>
      </c>
      <c r="H713" s="1">
        <v>5</v>
      </c>
      <c r="I713" s="31" t="str">
        <f t="shared" si="44"/>
        <v>CERTAINLY INCLUDED</v>
      </c>
      <c r="J713">
        <v>734</v>
      </c>
      <c r="M713" s="35" t="s">
        <v>901</v>
      </c>
      <c r="Q713" s="8" t="s">
        <v>901</v>
      </c>
      <c r="R713" s="1" t="str">
        <f t="shared" si="45"/>
        <v>Mutually Excluded</v>
      </c>
      <c r="S713" s="1"/>
      <c r="V713" s="1" t="str">
        <f t="shared" si="47"/>
        <v>AI: Yes, Human: No</v>
      </c>
      <c r="Z713" t="str">
        <f t="shared" si="46"/>
        <v>Exclude</v>
      </c>
    </row>
    <row r="714" spans="1:26" ht="30">
      <c r="A714">
        <v>735</v>
      </c>
      <c r="C714">
        <v>299</v>
      </c>
      <c r="E714" s="1" t="s">
        <v>1008</v>
      </c>
      <c r="F714" s="1">
        <v>4</v>
      </c>
      <c r="G714" s="1">
        <v>4</v>
      </c>
      <c r="H714" s="1">
        <v>3</v>
      </c>
      <c r="I714" s="31" t="str">
        <f t="shared" si="44"/>
        <v>EXCLUDED</v>
      </c>
      <c r="J714">
        <v>735</v>
      </c>
      <c r="M714" s="35" t="s">
        <v>901</v>
      </c>
      <c r="Q714" s="8" t="s">
        <v>901</v>
      </c>
      <c r="R714" s="1" t="str">
        <f t="shared" si="45"/>
        <v>Mutually Excluded</v>
      </c>
      <c r="S714" s="1"/>
      <c r="V714" s="1" t="str">
        <f t="shared" si="47"/>
        <v>Mutually Excluded</v>
      </c>
      <c r="Z714" t="str">
        <f t="shared" si="46"/>
        <v>Exclude</v>
      </c>
    </row>
    <row r="715" spans="1:26" ht="45">
      <c r="A715">
        <v>736</v>
      </c>
      <c r="C715" s="6">
        <v>299300</v>
      </c>
      <c r="E715" s="1" t="s">
        <v>1009</v>
      </c>
      <c r="F715" s="1">
        <v>2</v>
      </c>
      <c r="G715" s="1">
        <v>2</v>
      </c>
      <c r="H715" s="1">
        <v>3</v>
      </c>
      <c r="I715" s="31" t="str">
        <f t="shared" si="44"/>
        <v>EXCLUDED</v>
      </c>
      <c r="J715">
        <v>736</v>
      </c>
      <c r="M715" s="35" t="s">
        <v>65</v>
      </c>
      <c r="Q715" s="8" t="s">
        <v>901</v>
      </c>
      <c r="R715" s="1" t="str">
        <f t="shared" si="45"/>
        <v>Hum1: Yes, Hum2: No</v>
      </c>
      <c r="S715" s="1" t="s">
        <v>23</v>
      </c>
      <c r="T715" t="s">
        <v>23</v>
      </c>
      <c r="U715" t="s">
        <v>23</v>
      </c>
      <c r="V715" s="1" t="str">
        <f t="shared" si="47"/>
        <v>Mutually Excluded</v>
      </c>
      <c r="Z715" t="str">
        <f t="shared" si="46"/>
        <v>Include</v>
      </c>
    </row>
    <row r="716" spans="1:26" ht="45">
      <c r="A716">
        <v>737</v>
      </c>
      <c r="C716">
        <v>300</v>
      </c>
      <c r="E716" s="1" t="s">
        <v>1010</v>
      </c>
      <c r="F716" s="1">
        <v>1</v>
      </c>
      <c r="G716" s="1">
        <v>1</v>
      </c>
      <c r="H716" s="1">
        <v>1</v>
      </c>
      <c r="I716" s="31" t="str">
        <f t="shared" si="44"/>
        <v>EXCLUDED</v>
      </c>
      <c r="J716">
        <v>737</v>
      </c>
      <c r="M716" s="35" t="s">
        <v>901</v>
      </c>
      <c r="Q716" s="8" t="s">
        <v>901</v>
      </c>
      <c r="R716" s="1" t="str">
        <f t="shared" si="45"/>
        <v>Mutually Excluded</v>
      </c>
      <c r="S716" s="1"/>
      <c r="V716" s="1" t="str">
        <f t="shared" si="47"/>
        <v>Mutually Excluded</v>
      </c>
      <c r="Z716" t="str">
        <f t="shared" si="46"/>
        <v>Exclude</v>
      </c>
    </row>
    <row r="717" spans="1:26" ht="110.25" customHeight="1">
      <c r="A717">
        <v>738</v>
      </c>
      <c r="C717">
        <v>300</v>
      </c>
      <c r="E717" s="1" t="s">
        <v>1011</v>
      </c>
      <c r="F717" s="1">
        <v>3</v>
      </c>
      <c r="G717" s="1">
        <v>4</v>
      </c>
      <c r="H717" s="1">
        <v>3</v>
      </c>
      <c r="I717" s="31" t="str">
        <f t="shared" si="44"/>
        <v>EXCLUDED</v>
      </c>
      <c r="J717">
        <v>738</v>
      </c>
      <c r="L717" s="1" t="s">
        <v>1012</v>
      </c>
      <c r="M717" s="35" t="s">
        <v>901</v>
      </c>
      <c r="Q717" s="8" t="s">
        <v>901</v>
      </c>
      <c r="R717" s="1" t="str">
        <f t="shared" si="45"/>
        <v>Mutually Excluded</v>
      </c>
      <c r="S717" s="1"/>
      <c r="V717" s="1" t="str">
        <f t="shared" si="47"/>
        <v>Mutually Excluded</v>
      </c>
      <c r="Z717" t="str">
        <f t="shared" si="46"/>
        <v>Exclude</v>
      </c>
    </row>
    <row r="718" spans="1:26" ht="45">
      <c r="A718">
        <v>739</v>
      </c>
      <c r="C718" s="6">
        <v>300301</v>
      </c>
      <c r="E718" s="1" t="s">
        <v>1013</v>
      </c>
      <c r="F718" s="1">
        <v>4</v>
      </c>
      <c r="G718" s="1">
        <v>4</v>
      </c>
      <c r="H718" s="1">
        <v>4</v>
      </c>
      <c r="I718" s="31" t="str">
        <f t="shared" si="44"/>
        <v>EXCLUDED</v>
      </c>
      <c r="J718">
        <v>739</v>
      </c>
      <c r="M718" s="35" t="s">
        <v>901</v>
      </c>
      <c r="Q718" s="8" t="s">
        <v>901</v>
      </c>
      <c r="R718" s="1" t="str">
        <f t="shared" si="45"/>
        <v>Mutually Excluded</v>
      </c>
      <c r="S718" s="1"/>
      <c r="V718" s="1" t="str">
        <f t="shared" si="47"/>
        <v>Mutually Excluded</v>
      </c>
      <c r="Z718" t="str">
        <f t="shared" si="46"/>
        <v>Exclude</v>
      </c>
    </row>
    <row r="719" spans="1:26" ht="30">
      <c r="A719">
        <v>740</v>
      </c>
      <c r="C719" s="6">
        <v>301302</v>
      </c>
      <c r="E719" s="1" t="s">
        <v>1014</v>
      </c>
      <c r="F719" s="1">
        <v>2</v>
      </c>
      <c r="G719" s="1">
        <v>2</v>
      </c>
      <c r="H719" s="1">
        <v>2</v>
      </c>
      <c r="I719" s="31" t="str">
        <f t="shared" si="44"/>
        <v>EXCLUDED</v>
      </c>
      <c r="J719">
        <v>740</v>
      </c>
      <c r="M719" s="35" t="s">
        <v>901</v>
      </c>
      <c r="Q719" s="8" t="s">
        <v>901</v>
      </c>
      <c r="R719" s="1" t="str">
        <f t="shared" si="45"/>
        <v>Mutually Excluded</v>
      </c>
      <c r="S719" s="1"/>
      <c r="V719" s="1" t="str">
        <f t="shared" si="47"/>
        <v>Mutually Excluded</v>
      </c>
      <c r="Z719" t="str">
        <f t="shared" si="46"/>
        <v>Exclude</v>
      </c>
    </row>
    <row r="720" spans="1:26" ht="45">
      <c r="A720">
        <v>741</v>
      </c>
      <c r="C720">
        <v>302</v>
      </c>
      <c r="E720" s="1" t="s">
        <v>1015</v>
      </c>
      <c r="F720" s="1">
        <v>4</v>
      </c>
      <c r="G720" s="1">
        <v>3</v>
      </c>
      <c r="H720" s="1">
        <v>3</v>
      </c>
      <c r="I720" s="31" t="str">
        <f t="shared" si="44"/>
        <v>EXCLUDED</v>
      </c>
      <c r="J720">
        <v>741</v>
      </c>
      <c r="M720" s="35" t="s">
        <v>901</v>
      </c>
      <c r="Q720" s="8" t="s">
        <v>901</v>
      </c>
      <c r="R720" s="1" t="str">
        <f t="shared" si="45"/>
        <v>Mutually Excluded</v>
      </c>
      <c r="S720" s="1"/>
      <c r="V720" s="1" t="str">
        <f t="shared" si="47"/>
        <v>Mutually Excluded</v>
      </c>
      <c r="Z720" t="str">
        <f t="shared" si="46"/>
        <v>Exclude</v>
      </c>
    </row>
    <row r="721" spans="1:26" ht="45">
      <c r="A721">
        <v>742</v>
      </c>
      <c r="C721">
        <v>302</v>
      </c>
      <c r="E721" s="1" t="s">
        <v>1016</v>
      </c>
      <c r="F721" s="1">
        <v>4</v>
      </c>
      <c r="G721" s="1">
        <v>3</v>
      </c>
      <c r="H721" s="1">
        <v>3</v>
      </c>
      <c r="I721" s="31" t="str">
        <f t="shared" si="44"/>
        <v>EXCLUDED</v>
      </c>
      <c r="J721">
        <v>742</v>
      </c>
      <c r="M721" s="35" t="s">
        <v>901</v>
      </c>
      <c r="Q721" s="8" t="s">
        <v>901</v>
      </c>
      <c r="R721" s="1" t="str">
        <f t="shared" si="45"/>
        <v>Mutually Excluded</v>
      </c>
      <c r="S721" s="1"/>
      <c r="V721" s="1" t="str">
        <f t="shared" si="47"/>
        <v>Mutually Excluded</v>
      </c>
      <c r="Z721" t="str">
        <f t="shared" si="46"/>
        <v>Exclude</v>
      </c>
    </row>
    <row r="722" spans="1:26" ht="87" customHeight="1">
      <c r="A722">
        <v>743</v>
      </c>
      <c r="C722" s="6">
        <v>302303</v>
      </c>
      <c r="E722" s="1" t="s">
        <v>44</v>
      </c>
      <c r="F722" s="1">
        <v>4</v>
      </c>
      <c r="G722" s="1">
        <v>3</v>
      </c>
      <c r="H722" s="1">
        <v>3</v>
      </c>
      <c r="I722" s="31" t="str">
        <f t="shared" si="44"/>
        <v>EXCLUDED</v>
      </c>
      <c r="J722">
        <v>743</v>
      </c>
      <c r="L722" s="1" t="s">
        <v>1017</v>
      </c>
      <c r="M722" s="35" t="s">
        <v>901</v>
      </c>
      <c r="Q722" s="8" t="s">
        <v>901</v>
      </c>
      <c r="R722" s="1" t="str">
        <f t="shared" si="45"/>
        <v>Mutually Excluded</v>
      </c>
      <c r="S722" s="1"/>
      <c r="V722" s="1" t="str">
        <f t="shared" si="47"/>
        <v>Mutually Excluded</v>
      </c>
      <c r="Z722" t="str">
        <f t="shared" si="46"/>
        <v>Exclude</v>
      </c>
    </row>
    <row r="723" spans="1:26" ht="30">
      <c r="A723">
        <v>744</v>
      </c>
      <c r="C723">
        <v>303</v>
      </c>
      <c r="E723" s="1" t="s">
        <v>1018</v>
      </c>
      <c r="F723" s="1">
        <v>4</v>
      </c>
      <c r="G723" s="1">
        <v>4</v>
      </c>
      <c r="H723" s="1">
        <v>3</v>
      </c>
      <c r="I723" s="31" t="str">
        <f t="shared" si="44"/>
        <v>EXCLUDED</v>
      </c>
      <c r="J723">
        <v>744</v>
      </c>
      <c r="M723" s="35" t="s">
        <v>901</v>
      </c>
      <c r="Q723" s="8" t="s">
        <v>901</v>
      </c>
      <c r="R723" s="1" t="str">
        <f t="shared" si="45"/>
        <v>Mutually Excluded</v>
      </c>
      <c r="S723" s="1"/>
      <c r="V723" s="1" t="str">
        <f t="shared" si="47"/>
        <v>Mutually Excluded</v>
      </c>
      <c r="Z723" t="str">
        <f t="shared" si="46"/>
        <v>Exclude</v>
      </c>
    </row>
    <row r="724" spans="1:26" ht="30">
      <c r="A724">
        <v>745</v>
      </c>
      <c r="C724">
        <v>303</v>
      </c>
      <c r="E724" s="1" t="s">
        <v>1019</v>
      </c>
      <c r="F724" s="1">
        <v>2</v>
      </c>
      <c r="G724" s="1">
        <v>2</v>
      </c>
      <c r="H724" s="1">
        <v>2</v>
      </c>
      <c r="I724" s="31" t="str">
        <f t="shared" si="44"/>
        <v>EXCLUDED</v>
      </c>
      <c r="J724">
        <v>745</v>
      </c>
      <c r="M724" s="35" t="s">
        <v>901</v>
      </c>
      <c r="Q724" s="8" t="s">
        <v>901</v>
      </c>
      <c r="R724" s="1" t="str">
        <f t="shared" si="45"/>
        <v>Mutually Excluded</v>
      </c>
      <c r="S724" s="1"/>
      <c r="V724" s="1" t="str">
        <f t="shared" si="47"/>
        <v>Mutually Excluded</v>
      </c>
      <c r="Z724" t="str">
        <f t="shared" si="46"/>
        <v>Exclude</v>
      </c>
    </row>
    <row r="725" spans="1:26" ht="30">
      <c r="A725">
        <v>746</v>
      </c>
      <c r="C725">
        <v>304</v>
      </c>
      <c r="E725" s="1" t="s">
        <v>1020</v>
      </c>
      <c r="F725" s="1">
        <v>1</v>
      </c>
      <c r="G725" s="1">
        <v>1</v>
      </c>
      <c r="H725" s="1">
        <v>1</v>
      </c>
      <c r="I725" s="31" t="str">
        <f t="shared" si="44"/>
        <v>EXCLUDED</v>
      </c>
      <c r="J725">
        <v>746</v>
      </c>
      <c r="M725" s="35" t="s">
        <v>901</v>
      </c>
      <c r="Q725" s="8" t="s">
        <v>901</v>
      </c>
      <c r="R725" s="1" t="str">
        <f t="shared" si="45"/>
        <v>Mutually Excluded</v>
      </c>
      <c r="S725" s="1"/>
      <c r="V725" s="1" t="str">
        <f t="shared" si="47"/>
        <v>Mutually Excluded</v>
      </c>
      <c r="Z725" t="str">
        <f t="shared" si="46"/>
        <v>Exclude</v>
      </c>
    </row>
    <row r="726" spans="1:26" ht="30">
      <c r="A726">
        <v>748</v>
      </c>
      <c r="C726" s="6">
        <v>304305</v>
      </c>
      <c r="E726" s="1" t="s">
        <v>1021</v>
      </c>
      <c r="F726" s="1">
        <v>2</v>
      </c>
      <c r="G726" s="1">
        <v>2</v>
      </c>
      <c r="H726" s="1">
        <v>1</v>
      </c>
      <c r="I726" s="31" t="str">
        <f t="shared" si="44"/>
        <v>EXCLUDED</v>
      </c>
      <c r="J726">
        <v>748</v>
      </c>
      <c r="M726" s="35" t="s">
        <v>901</v>
      </c>
      <c r="Q726" s="8" t="s">
        <v>901</v>
      </c>
      <c r="R726" s="1" t="str">
        <f t="shared" si="45"/>
        <v>Mutually Excluded</v>
      </c>
      <c r="S726" s="1"/>
      <c r="V726" s="1" t="str">
        <f t="shared" si="47"/>
        <v>Mutually Excluded</v>
      </c>
      <c r="Z726" t="str">
        <f t="shared" si="46"/>
        <v>Exclude</v>
      </c>
    </row>
    <row r="727" spans="1:26" ht="45">
      <c r="A727">
        <v>749</v>
      </c>
      <c r="C727">
        <v>305</v>
      </c>
      <c r="E727" s="1" t="s">
        <v>1022</v>
      </c>
      <c r="F727" s="1">
        <v>2</v>
      </c>
      <c r="G727" s="1">
        <v>3</v>
      </c>
      <c r="H727" s="1">
        <v>3</v>
      </c>
      <c r="I727" s="31" t="str">
        <f t="shared" si="44"/>
        <v>EXCLUDED</v>
      </c>
      <c r="J727">
        <v>749</v>
      </c>
      <c r="M727" s="35" t="s">
        <v>901</v>
      </c>
      <c r="Q727" s="8" t="s">
        <v>901</v>
      </c>
      <c r="R727" s="1" t="str">
        <f t="shared" si="45"/>
        <v>Mutually Excluded</v>
      </c>
      <c r="S727" s="1"/>
      <c r="V727" s="1" t="str">
        <f t="shared" si="47"/>
        <v>Mutually Excluded</v>
      </c>
      <c r="Z727" t="str">
        <f t="shared" si="46"/>
        <v>Exclude</v>
      </c>
    </row>
    <row r="728" spans="1:26" ht="30">
      <c r="A728">
        <v>750</v>
      </c>
      <c r="C728">
        <v>305</v>
      </c>
      <c r="E728" s="1" t="s">
        <v>1023</v>
      </c>
      <c r="F728" s="1">
        <v>2</v>
      </c>
      <c r="G728" s="1">
        <v>2</v>
      </c>
      <c r="H728" s="1">
        <v>2</v>
      </c>
      <c r="I728" s="31" t="str">
        <f t="shared" si="44"/>
        <v>EXCLUDED</v>
      </c>
      <c r="J728">
        <v>750</v>
      </c>
      <c r="M728" s="35" t="s">
        <v>901</v>
      </c>
      <c r="Q728" s="8" t="s">
        <v>901</v>
      </c>
      <c r="R728" s="1" t="str">
        <f t="shared" si="45"/>
        <v>Mutually Excluded</v>
      </c>
      <c r="S728" s="1"/>
      <c r="V728" s="1" t="str">
        <f t="shared" si="47"/>
        <v>Mutually Excluded</v>
      </c>
      <c r="Z728" t="str">
        <f t="shared" si="46"/>
        <v>Exclude</v>
      </c>
    </row>
    <row r="729" spans="1:26" ht="30">
      <c r="A729">
        <v>751</v>
      </c>
      <c r="C729">
        <v>306</v>
      </c>
      <c r="E729" s="1" t="s">
        <v>1024</v>
      </c>
      <c r="F729" s="1">
        <v>4</v>
      </c>
      <c r="G729" s="1">
        <v>3</v>
      </c>
      <c r="H729" s="1">
        <v>2</v>
      </c>
      <c r="I729" s="31" t="str">
        <f t="shared" si="44"/>
        <v>EXCLUDED</v>
      </c>
      <c r="J729">
        <v>751</v>
      </c>
      <c r="M729" s="35" t="s">
        <v>901</v>
      </c>
      <c r="Q729" s="8" t="s">
        <v>901</v>
      </c>
      <c r="R729" s="1" t="str">
        <f t="shared" si="45"/>
        <v>Mutually Excluded</v>
      </c>
      <c r="S729" s="1"/>
      <c r="V729" s="1" t="str">
        <f t="shared" si="47"/>
        <v>Mutually Excluded</v>
      </c>
      <c r="Z729" t="str">
        <f t="shared" si="46"/>
        <v>Exclude</v>
      </c>
    </row>
    <row r="730" spans="1:26" ht="45">
      <c r="A730">
        <v>752</v>
      </c>
      <c r="C730">
        <v>306</v>
      </c>
      <c r="E730" s="1" t="s">
        <v>1025</v>
      </c>
      <c r="F730" s="1">
        <v>5</v>
      </c>
      <c r="G730" s="1">
        <v>5</v>
      </c>
      <c r="H730" s="1">
        <v>4</v>
      </c>
      <c r="I730" s="31" t="str">
        <f t="shared" si="44"/>
        <v>MAYBE</v>
      </c>
      <c r="J730">
        <v>752</v>
      </c>
      <c r="M730" s="35" t="s">
        <v>901</v>
      </c>
      <c r="Q730" s="8" t="s">
        <v>901</v>
      </c>
      <c r="R730" s="1" t="str">
        <f t="shared" si="45"/>
        <v>Mutually Excluded</v>
      </c>
      <c r="S730" s="1"/>
      <c r="V730" s="1" t="str">
        <f t="shared" si="47"/>
        <v>AI: Yes, Human: No</v>
      </c>
      <c r="Z730" t="str">
        <f t="shared" si="46"/>
        <v>Exclude</v>
      </c>
    </row>
    <row r="731" spans="1:26" ht="45">
      <c r="A731">
        <v>753</v>
      </c>
      <c r="C731" s="6">
        <v>306307</v>
      </c>
      <c r="E731" s="1" t="s">
        <v>1026</v>
      </c>
      <c r="F731" s="1">
        <v>1</v>
      </c>
      <c r="G731" s="1">
        <v>1</v>
      </c>
      <c r="H731" s="1">
        <v>1</v>
      </c>
      <c r="I731" s="31" t="str">
        <f t="shared" si="44"/>
        <v>EXCLUDED</v>
      </c>
      <c r="J731">
        <v>753</v>
      </c>
      <c r="M731" s="35" t="s">
        <v>901</v>
      </c>
      <c r="Q731" s="8" t="s">
        <v>901</v>
      </c>
      <c r="R731" s="1" t="str">
        <f t="shared" si="45"/>
        <v>Mutually Excluded</v>
      </c>
      <c r="S731" s="1"/>
      <c r="V731" s="1" t="str">
        <f t="shared" si="47"/>
        <v>Mutually Excluded</v>
      </c>
      <c r="Z731" t="str">
        <f t="shared" si="46"/>
        <v>Exclude</v>
      </c>
    </row>
    <row r="732" spans="1:26" ht="30">
      <c r="A732">
        <v>754</v>
      </c>
      <c r="C732">
        <v>307</v>
      </c>
      <c r="E732" s="1" t="s">
        <v>1027</v>
      </c>
      <c r="F732" s="1">
        <v>1</v>
      </c>
      <c r="G732" s="1">
        <v>1</v>
      </c>
      <c r="H732" s="1">
        <v>1</v>
      </c>
      <c r="I732" s="31" t="str">
        <f t="shared" si="44"/>
        <v>EXCLUDED</v>
      </c>
      <c r="J732">
        <v>754</v>
      </c>
      <c r="M732" s="35" t="s">
        <v>901</v>
      </c>
      <c r="Q732" s="8" t="s">
        <v>901</v>
      </c>
      <c r="R732" s="1" t="str">
        <f t="shared" si="45"/>
        <v>Mutually Excluded</v>
      </c>
      <c r="S732" s="1"/>
      <c r="V732" s="1" t="str">
        <f t="shared" si="47"/>
        <v>Mutually Excluded</v>
      </c>
      <c r="Z732" t="str">
        <f t="shared" si="46"/>
        <v>Exclude</v>
      </c>
    </row>
    <row r="733" spans="1:26" ht="30">
      <c r="A733">
        <v>755</v>
      </c>
      <c r="C733">
        <v>307</v>
      </c>
      <c r="E733" s="1" t="s">
        <v>1028</v>
      </c>
      <c r="F733" s="1">
        <v>2</v>
      </c>
      <c r="G733" s="1">
        <v>2</v>
      </c>
      <c r="H733" s="1">
        <v>2</v>
      </c>
      <c r="I733" s="31" t="str">
        <f t="shared" si="44"/>
        <v>EXCLUDED</v>
      </c>
      <c r="J733">
        <v>755</v>
      </c>
      <c r="M733" s="35" t="s">
        <v>901</v>
      </c>
      <c r="Q733" s="8" t="s">
        <v>901</v>
      </c>
      <c r="R733" s="1" t="str">
        <f t="shared" si="45"/>
        <v>Mutually Excluded</v>
      </c>
      <c r="S733" s="1"/>
      <c r="V733" s="1" t="str">
        <f t="shared" si="47"/>
        <v>Mutually Excluded</v>
      </c>
      <c r="Z733" t="str">
        <f t="shared" si="46"/>
        <v>Exclude</v>
      </c>
    </row>
    <row r="734" spans="1:26" ht="45">
      <c r="A734">
        <v>756</v>
      </c>
      <c r="C734" s="6">
        <v>307308</v>
      </c>
      <c r="E734" s="1" t="s">
        <v>1029</v>
      </c>
      <c r="F734" s="1">
        <v>1</v>
      </c>
      <c r="G734" s="1">
        <v>1</v>
      </c>
      <c r="H734" s="1">
        <v>1</v>
      </c>
      <c r="I734" s="31" t="str">
        <f t="shared" si="44"/>
        <v>EXCLUDED</v>
      </c>
      <c r="J734">
        <v>756</v>
      </c>
      <c r="M734" s="35" t="s">
        <v>901</v>
      </c>
      <c r="Q734" s="8" t="s">
        <v>901</v>
      </c>
      <c r="R734" s="1" t="str">
        <f t="shared" si="45"/>
        <v>Mutually Excluded</v>
      </c>
      <c r="S734" s="1"/>
      <c r="V734" s="1" t="str">
        <f t="shared" si="47"/>
        <v>Mutually Excluded</v>
      </c>
      <c r="Z734" t="str">
        <f t="shared" si="46"/>
        <v>Exclude</v>
      </c>
    </row>
    <row r="735" spans="1:26" ht="30">
      <c r="A735">
        <v>757</v>
      </c>
      <c r="C735">
        <v>308</v>
      </c>
      <c r="E735" s="1" t="s">
        <v>1030</v>
      </c>
      <c r="F735" s="1">
        <v>5</v>
      </c>
      <c r="G735" s="1">
        <v>5</v>
      </c>
      <c r="H735" s="1">
        <v>5</v>
      </c>
      <c r="I735" s="31" t="str">
        <f t="shared" si="44"/>
        <v>CERTAINLY INCLUDED</v>
      </c>
      <c r="J735">
        <v>757</v>
      </c>
      <c r="M735" s="35" t="s">
        <v>901</v>
      </c>
      <c r="Q735" s="8" t="s">
        <v>1752</v>
      </c>
      <c r="R735" s="1" t="str">
        <f t="shared" si="45"/>
        <v>Hum1: No, Hum2: Yes</v>
      </c>
      <c r="S735" s="1" t="s">
        <v>23</v>
      </c>
      <c r="T735" t="s">
        <v>23</v>
      </c>
      <c r="U735" t="s">
        <v>23</v>
      </c>
      <c r="V735" s="1" t="str">
        <f t="shared" si="47"/>
        <v>MUTUALLY INCLUDED</v>
      </c>
      <c r="Z735" t="str">
        <f t="shared" si="46"/>
        <v>Include</v>
      </c>
    </row>
    <row r="736" spans="1:26" ht="60">
      <c r="A736">
        <v>758</v>
      </c>
      <c r="C736" s="6">
        <v>308309</v>
      </c>
      <c r="E736" s="1" t="s">
        <v>1031</v>
      </c>
      <c r="F736" s="1">
        <v>5</v>
      </c>
      <c r="G736" s="1">
        <v>5</v>
      </c>
      <c r="H736" s="1">
        <v>5</v>
      </c>
      <c r="I736" s="31" t="str">
        <f t="shared" si="44"/>
        <v>CERTAINLY INCLUDED</v>
      </c>
      <c r="J736">
        <v>758</v>
      </c>
      <c r="M736" s="35" t="s">
        <v>901</v>
      </c>
      <c r="Q736" s="8" t="s">
        <v>901</v>
      </c>
      <c r="R736" s="1" t="str">
        <f t="shared" si="45"/>
        <v>Mutually Excluded</v>
      </c>
      <c r="S736" s="1"/>
      <c r="V736" s="1" t="str">
        <f t="shared" si="47"/>
        <v>AI: Yes, Human: No</v>
      </c>
      <c r="Z736" t="str">
        <f t="shared" si="46"/>
        <v>Exclude</v>
      </c>
    </row>
    <row r="737" spans="1:26" ht="45">
      <c r="A737">
        <v>759</v>
      </c>
      <c r="C737">
        <v>309</v>
      </c>
      <c r="E737" s="1" t="s">
        <v>1032</v>
      </c>
      <c r="F737" s="1">
        <v>1</v>
      </c>
      <c r="G737" s="1">
        <v>1</v>
      </c>
      <c r="H737" s="1">
        <v>1</v>
      </c>
      <c r="I737" s="31" t="str">
        <f t="shared" si="44"/>
        <v>EXCLUDED</v>
      </c>
      <c r="J737">
        <v>759</v>
      </c>
      <c r="M737" s="35" t="s">
        <v>901</v>
      </c>
      <c r="Q737" s="8" t="s">
        <v>901</v>
      </c>
      <c r="R737" s="1" t="str">
        <f t="shared" si="45"/>
        <v>Mutually Excluded</v>
      </c>
      <c r="S737" s="1"/>
      <c r="V737" s="1" t="str">
        <f t="shared" si="47"/>
        <v>Mutually Excluded</v>
      </c>
      <c r="Z737" t="str">
        <f t="shared" si="46"/>
        <v>Exclude</v>
      </c>
    </row>
    <row r="738" spans="1:26" ht="30">
      <c r="A738">
        <v>760</v>
      </c>
      <c r="C738">
        <v>309</v>
      </c>
      <c r="E738" s="1" t="s">
        <v>1033</v>
      </c>
      <c r="F738" s="1">
        <v>2</v>
      </c>
      <c r="G738" s="1">
        <v>2</v>
      </c>
      <c r="H738" s="1">
        <v>2</v>
      </c>
      <c r="I738" s="31" t="str">
        <f t="shared" si="44"/>
        <v>EXCLUDED</v>
      </c>
      <c r="J738">
        <v>760</v>
      </c>
      <c r="M738" s="35" t="s">
        <v>901</v>
      </c>
      <c r="Q738" s="8" t="s">
        <v>901</v>
      </c>
      <c r="R738" s="1" t="str">
        <f t="shared" si="45"/>
        <v>Mutually Excluded</v>
      </c>
      <c r="S738" s="1"/>
      <c r="V738" s="1" t="str">
        <f t="shared" si="47"/>
        <v>Mutually Excluded</v>
      </c>
      <c r="Z738" t="str">
        <f t="shared" si="46"/>
        <v>Exclude</v>
      </c>
    </row>
    <row r="739" spans="1:26" ht="30">
      <c r="A739">
        <v>761</v>
      </c>
      <c r="C739">
        <v>310</v>
      </c>
      <c r="E739" s="1" t="s">
        <v>1034</v>
      </c>
      <c r="F739" s="1">
        <v>3</v>
      </c>
      <c r="G739" s="1">
        <v>3</v>
      </c>
      <c r="H739" s="1">
        <v>3</v>
      </c>
      <c r="I739" s="31" t="str">
        <f t="shared" si="44"/>
        <v>EXCLUDED</v>
      </c>
      <c r="J739">
        <v>761</v>
      </c>
      <c r="M739" s="35" t="s">
        <v>901</v>
      </c>
      <c r="Q739" s="8" t="s">
        <v>901</v>
      </c>
      <c r="R739" s="1" t="str">
        <f t="shared" si="45"/>
        <v>Mutually Excluded</v>
      </c>
      <c r="S739" s="1"/>
      <c r="V739" s="1" t="str">
        <f t="shared" si="47"/>
        <v>Mutually Excluded</v>
      </c>
      <c r="Z739" t="str">
        <f t="shared" si="46"/>
        <v>Exclude</v>
      </c>
    </row>
    <row r="740" spans="1:26" ht="30">
      <c r="A740">
        <v>762</v>
      </c>
      <c r="C740">
        <v>310</v>
      </c>
      <c r="E740" s="1" t="s">
        <v>1035</v>
      </c>
      <c r="F740" s="1">
        <v>2</v>
      </c>
      <c r="G740" s="1">
        <v>2</v>
      </c>
      <c r="H740" s="1">
        <v>3</v>
      </c>
      <c r="I740" s="31" t="str">
        <f t="shared" si="44"/>
        <v>EXCLUDED</v>
      </c>
      <c r="J740">
        <v>762</v>
      </c>
      <c r="M740" s="35" t="s">
        <v>901</v>
      </c>
      <c r="Q740" s="8" t="s">
        <v>901</v>
      </c>
      <c r="R740" s="1" t="str">
        <f t="shared" si="45"/>
        <v>Mutually Excluded</v>
      </c>
      <c r="S740" s="1"/>
      <c r="V740" s="1" t="str">
        <f t="shared" si="47"/>
        <v>Mutually Excluded</v>
      </c>
      <c r="Z740" t="str">
        <f t="shared" si="46"/>
        <v>Exclude</v>
      </c>
    </row>
    <row r="741" spans="1:26" ht="60">
      <c r="A741">
        <v>763</v>
      </c>
      <c r="C741">
        <v>310</v>
      </c>
      <c r="E741" s="1" t="s">
        <v>1036</v>
      </c>
      <c r="F741" s="1">
        <v>5</v>
      </c>
      <c r="G741" s="1">
        <v>5</v>
      </c>
      <c r="H741" s="1">
        <v>5</v>
      </c>
      <c r="I741" s="31" t="str">
        <f t="shared" si="44"/>
        <v>CERTAINLY INCLUDED</v>
      </c>
      <c r="J741">
        <v>763</v>
      </c>
      <c r="M741" s="35" t="s">
        <v>901</v>
      </c>
      <c r="Q741" s="8" t="s">
        <v>901</v>
      </c>
      <c r="R741" s="1" t="str">
        <f t="shared" si="45"/>
        <v>Mutually Excluded</v>
      </c>
      <c r="S741" s="1"/>
      <c r="V741" s="1" t="str">
        <f t="shared" si="47"/>
        <v>AI: Yes, Human: No</v>
      </c>
      <c r="Z741" t="str">
        <f t="shared" si="46"/>
        <v>Exclude</v>
      </c>
    </row>
    <row r="742" spans="1:26" ht="30">
      <c r="A742">
        <v>764</v>
      </c>
      <c r="C742" s="6">
        <v>310311</v>
      </c>
      <c r="E742" s="1" t="s">
        <v>1037</v>
      </c>
      <c r="F742" s="1">
        <v>2</v>
      </c>
      <c r="G742" s="1">
        <v>3</v>
      </c>
      <c r="H742" s="1">
        <v>2</v>
      </c>
      <c r="I742" s="31" t="str">
        <f t="shared" si="44"/>
        <v>EXCLUDED</v>
      </c>
      <c r="J742">
        <v>764</v>
      </c>
      <c r="M742" s="35" t="s">
        <v>901</v>
      </c>
      <c r="Q742" s="8" t="s">
        <v>901</v>
      </c>
      <c r="R742" s="1" t="str">
        <f t="shared" si="45"/>
        <v>Mutually Excluded</v>
      </c>
      <c r="S742" s="1"/>
      <c r="V742" s="1" t="str">
        <f t="shared" si="47"/>
        <v>Mutually Excluded</v>
      </c>
      <c r="Z742" t="str">
        <f t="shared" si="46"/>
        <v>Exclude</v>
      </c>
    </row>
    <row r="743" spans="1:26" ht="30">
      <c r="A743">
        <v>765</v>
      </c>
      <c r="C743">
        <v>311</v>
      </c>
      <c r="E743" s="1" t="s">
        <v>1038</v>
      </c>
      <c r="F743" s="1">
        <v>1</v>
      </c>
      <c r="G743" s="1">
        <v>1</v>
      </c>
      <c r="H743" s="1">
        <v>1</v>
      </c>
      <c r="I743" s="31" t="str">
        <f t="shared" si="44"/>
        <v>EXCLUDED</v>
      </c>
      <c r="J743">
        <v>765</v>
      </c>
      <c r="M743" s="35" t="s">
        <v>901</v>
      </c>
      <c r="Q743" s="8" t="s">
        <v>901</v>
      </c>
      <c r="R743" s="1" t="str">
        <f t="shared" si="45"/>
        <v>Mutually Excluded</v>
      </c>
      <c r="S743" s="1"/>
      <c r="V743" s="1" t="str">
        <f t="shared" si="47"/>
        <v>Mutually Excluded</v>
      </c>
      <c r="Z743" t="str">
        <f t="shared" si="46"/>
        <v>Exclude</v>
      </c>
    </row>
    <row r="744" spans="1:26" ht="30">
      <c r="A744">
        <v>766</v>
      </c>
      <c r="C744">
        <v>311</v>
      </c>
      <c r="E744" s="1" t="s">
        <v>1039</v>
      </c>
      <c r="F744" s="1">
        <v>4</v>
      </c>
      <c r="G744" s="1">
        <v>4</v>
      </c>
      <c r="H744" s="1">
        <v>3</v>
      </c>
      <c r="I744" s="31" t="str">
        <f t="shared" si="44"/>
        <v>EXCLUDED</v>
      </c>
      <c r="J744">
        <v>766</v>
      </c>
      <c r="M744" s="35" t="s">
        <v>65</v>
      </c>
      <c r="Q744" s="8" t="s">
        <v>901</v>
      </c>
      <c r="R744" s="1" t="str">
        <f t="shared" si="45"/>
        <v>Hum1: Yes, Hum2: No</v>
      </c>
      <c r="S744" s="1" t="s">
        <v>19</v>
      </c>
      <c r="T744" s="1" t="s">
        <v>19</v>
      </c>
      <c r="U744" s="1" t="s">
        <v>19</v>
      </c>
      <c r="V744" s="1" t="str">
        <f t="shared" si="47"/>
        <v>Mutually Excluded</v>
      </c>
      <c r="Z744" t="str">
        <f t="shared" si="46"/>
        <v>Exclude</v>
      </c>
    </row>
    <row r="745" spans="1:26" ht="30">
      <c r="A745">
        <v>767</v>
      </c>
      <c r="C745" s="6">
        <v>311312</v>
      </c>
      <c r="E745" s="1" t="s">
        <v>1041</v>
      </c>
      <c r="F745" s="1">
        <v>1</v>
      </c>
      <c r="G745" s="1">
        <v>1</v>
      </c>
      <c r="H745" s="1">
        <v>1</v>
      </c>
      <c r="I745" s="31" t="str">
        <f t="shared" si="44"/>
        <v>EXCLUDED</v>
      </c>
      <c r="J745">
        <v>767</v>
      </c>
      <c r="M745" s="35" t="s">
        <v>901</v>
      </c>
      <c r="Q745" s="8" t="s">
        <v>901</v>
      </c>
      <c r="R745" s="1" t="str">
        <f t="shared" si="45"/>
        <v>Mutually Excluded</v>
      </c>
      <c r="S745" s="1"/>
      <c r="V745" s="1" t="str">
        <f t="shared" si="47"/>
        <v>Mutually Excluded</v>
      </c>
      <c r="Z745" t="str">
        <f t="shared" si="46"/>
        <v>Exclude</v>
      </c>
    </row>
    <row r="746" spans="1:26" ht="30">
      <c r="A746">
        <v>768</v>
      </c>
      <c r="C746" s="6">
        <v>312313</v>
      </c>
      <c r="E746" s="1" t="s">
        <v>237</v>
      </c>
      <c r="F746" s="1">
        <v>2</v>
      </c>
      <c r="G746" s="1">
        <v>2</v>
      </c>
      <c r="H746" s="1">
        <v>2</v>
      </c>
      <c r="I746" s="31" t="str">
        <f t="shared" si="44"/>
        <v>EXCLUDED</v>
      </c>
      <c r="J746">
        <v>768</v>
      </c>
      <c r="M746" s="35" t="s">
        <v>901</v>
      </c>
      <c r="Q746" s="8" t="s">
        <v>901</v>
      </c>
      <c r="R746" s="1" t="str">
        <f t="shared" si="45"/>
        <v>Mutually Excluded</v>
      </c>
      <c r="S746" s="1"/>
      <c r="V746" s="1" t="str">
        <f t="shared" si="47"/>
        <v>Mutually Excluded</v>
      </c>
      <c r="Z746" t="str">
        <f t="shared" si="46"/>
        <v>Exclude</v>
      </c>
    </row>
    <row r="747" spans="1:26" ht="30">
      <c r="A747">
        <v>769</v>
      </c>
      <c r="C747">
        <v>313</v>
      </c>
      <c r="E747" s="1" t="s">
        <v>1042</v>
      </c>
      <c r="F747" s="1">
        <v>3</v>
      </c>
      <c r="G747" s="1">
        <v>3</v>
      </c>
      <c r="H747" s="1">
        <v>3</v>
      </c>
      <c r="I747" s="31" t="str">
        <f t="shared" si="44"/>
        <v>EXCLUDED</v>
      </c>
      <c r="J747">
        <v>769</v>
      </c>
      <c r="M747" s="35" t="s">
        <v>901</v>
      </c>
      <c r="Q747" s="8" t="s">
        <v>901</v>
      </c>
      <c r="R747" s="1" t="str">
        <f t="shared" si="45"/>
        <v>Mutually Excluded</v>
      </c>
      <c r="S747" s="1"/>
      <c r="V747" s="1" t="str">
        <f t="shared" si="47"/>
        <v>Mutually Excluded</v>
      </c>
      <c r="Z747" t="str">
        <f t="shared" si="46"/>
        <v>Exclude</v>
      </c>
    </row>
    <row r="748" spans="1:26" ht="30">
      <c r="A748">
        <v>770</v>
      </c>
      <c r="C748">
        <v>313</v>
      </c>
      <c r="E748" s="1" t="s">
        <v>1043</v>
      </c>
      <c r="F748" s="1">
        <v>2</v>
      </c>
      <c r="G748" s="1">
        <v>2</v>
      </c>
      <c r="H748" s="1">
        <v>2</v>
      </c>
      <c r="I748" s="31" t="str">
        <f t="shared" ref="I748:I806" si="48">IF(COUNTIF(F748:H748,5)=3,"CERTAINLY INCLUDED",IF(COUNTIF(F748:H748,5)&gt;0,"MAYBE","EXCLUDED"))</f>
        <v>EXCLUDED</v>
      </c>
      <c r="J748">
        <v>770</v>
      </c>
      <c r="M748" s="35" t="s">
        <v>901</v>
      </c>
      <c r="Q748" s="8" t="s">
        <v>901</v>
      </c>
      <c r="R748" s="1" t="str">
        <f t="shared" ref="R748:R806" si="49">IF(AND(M748="Excluded", Q748="Excluded"), "Mutually Excluded", IF(AND(OR(M748="CERTAINLY INCLUDED", M748="INCLUDED", M748="MAYBE" ), OR(Q748="INCLUDED", Q748="MAYBE")), "MUTUALLY INCLUDED", IF(AND(M748="MAYBE", Q748="MAYBE"), "Mutually MAYBE", IF(AND(M748="Excluded", OR(Q748="INCLUDED", Q748="MAYBE")), "Hum1: No, Hum2: Yes", IF(AND(Q748="Excluded", OR(M748="INCLUDED", M748="CERTAINLY INCLUDED", M748="MAYBE")), "Hum1: Yes, Hum2: No", "Other Conflict")))))</f>
        <v>Mutually Excluded</v>
      </c>
      <c r="S748" s="1"/>
      <c r="V748" s="1" t="str">
        <f t="shared" si="47"/>
        <v>Mutually Excluded</v>
      </c>
      <c r="Z748" t="str">
        <f t="shared" ref="Z748:Z806" si="50">IF(R748="Mutually Excluded","Exclude",IF(R748= "Mutually Included","Include",U748))</f>
        <v>Exclude</v>
      </c>
    </row>
    <row r="749" spans="1:26" ht="30">
      <c r="A749">
        <v>771</v>
      </c>
      <c r="C749">
        <v>314</v>
      </c>
      <c r="E749" s="1" t="s">
        <v>1044</v>
      </c>
      <c r="F749" s="1">
        <v>2</v>
      </c>
      <c r="G749" s="1">
        <v>2</v>
      </c>
      <c r="H749" s="1">
        <v>2</v>
      </c>
      <c r="I749" s="31" t="str">
        <f t="shared" si="48"/>
        <v>EXCLUDED</v>
      </c>
      <c r="J749">
        <v>771</v>
      </c>
      <c r="M749" s="35" t="s">
        <v>901</v>
      </c>
      <c r="Q749" s="8" t="s">
        <v>901</v>
      </c>
      <c r="R749" s="1" t="str">
        <f t="shared" si="49"/>
        <v>Mutually Excluded</v>
      </c>
      <c r="S749" s="1"/>
      <c r="V749" s="1" t="str">
        <f t="shared" si="47"/>
        <v>Mutually Excluded</v>
      </c>
      <c r="Z749" t="str">
        <f t="shared" si="50"/>
        <v>Exclude</v>
      </c>
    </row>
    <row r="750" spans="1:26" ht="45">
      <c r="A750">
        <v>772</v>
      </c>
      <c r="C750">
        <v>314</v>
      </c>
      <c r="E750" s="1" t="s">
        <v>1045</v>
      </c>
      <c r="F750" s="1">
        <v>1</v>
      </c>
      <c r="G750" s="1">
        <v>1</v>
      </c>
      <c r="H750" s="1">
        <v>1</v>
      </c>
      <c r="I750" s="31" t="str">
        <f t="shared" si="48"/>
        <v>EXCLUDED</v>
      </c>
      <c r="J750">
        <v>772</v>
      </c>
      <c r="M750" s="35" t="s">
        <v>901</v>
      </c>
      <c r="Q750" s="8" t="s">
        <v>901</v>
      </c>
      <c r="R750" s="1" t="str">
        <f t="shared" si="49"/>
        <v>Mutually Excluded</v>
      </c>
      <c r="S750" s="1"/>
      <c r="V750" s="1" t="str">
        <f t="shared" si="47"/>
        <v>Mutually Excluded</v>
      </c>
      <c r="Z750" t="str">
        <f t="shared" si="50"/>
        <v>Exclude</v>
      </c>
    </row>
    <row r="751" spans="1:26" ht="30">
      <c r="A751">
        <v>773</v>
      </c>
      <c r="C751" s="6">
        <v>314315</v>
      </c>
      <c r="E751" s="1" t="s">
        <v>1046</v>
      </c>
      <c r="F751" s="1">
        <v>2</v>
      </c>
      <c r="G751" s="1">
        <v>2</v>
      </c>
      <c r="H751" s="1">
        <v>2</v>
      </c>
      <c r="I751" s="31" t="str">
        <f t="shared" si="48"/>
        <v>EXCLUDED</v>
      </c>
      <c r="J751">
        <v>773</v>
      </c>
      <c r="M751" s="35" t="s">
        <v>901</v>
      </c>
      <c r="Q751" s="8" t="s">
        <v>901</v>
      </c>
      <c r="R751" s="1" t="str">
        <f t="shared" si="49"/>
        <v>Mutually Excluded</v>
      </c>
      <c r="S751" s="1"/>
      <c r="V751" s="1" t="str">
        <f t="shared" si="47"/>
        <v>Mutually Excluded</v>
      </c>
      <c r="Z751" t="str">
        <f t="shared" si="50"/>
        <v>Exclude</v>
      </c>
    </row>
    <row r="752" spans="1:26" ht="30">
      <c r="A752">
        <v>774</v>
      </c>
      <c r="C752">
        <v>315</v>
      </c>
      <c r="E752" s="1" t="s">
        <v>1047</v>
      </c>
      <c r="F752" s="1">
        <v>1</v>
      </c>
      <c r="G752" s="1">
        <v>1</v>
      </c>
      <c r="H752" s="1">
        <v>1</v>
      </c>
      <c r="I752" s="31" t="str">
        <f t="shared" si="48"/>
        <v>EXCLUDED</v>
      </c>
      <c r="J752">
        <v>774</v>
      </c>
      <c r="M752" s="35" t="s">
        <v>901</v>
      </c>
      <c r="Q752" s="8" t="s">
        <v>901</v>
      </c>
      <c r="R752" s="1" t="str">
        <f t="shared" si="49"/>
        <v>Mutually Excluded</v>
      </c>
      <c r="S752" s="1"/>
      <c r="V752" s="1" t="str">
        <f t="shared" si="47"/>
        <v>Mutually Excluded</v>
      </c>
      <c r="Z752" t="str">
        <f t="shared" si="50"/>
        <v>Exclude</v>
      </c>
    </row>
    <row r="753" spans="1:26" ht="30">
      <c r="A753">
        <v>776</v>
      </c>
      <c r="C753">
        <v>316</v>
      </c>
      <c r="E753" s="1" t="s">
        <v>1049</v>
      </c>
      <c r="F753" s="1">
        <v>2</v>
      </c>
      <c r="G753" s="1">
        <v>2</v>
      </c>
      <c r="H753" s="1">
        <v>2</v>
      </c>
      <c r="I753" s="31" t="str">
        <f t="shared" si="48"/>
        <v>EXCLUDED</v>
      </c>
      <c r="J753">
        <v>776</v>
      </c>
      <c r="M753" s="35" t="s">
        <v>901</v>
      </c>
      <c r="Q753" s="8" t="s">
        <v>901</v>
      </c>
      <c r="R753" s="1" t="str">
        <f t="shared" si="49"/>
        <v>Mutually Excluded</v>
      </c>
      <c r="S753" s="1"/>
      <c r="V753" s="1" t="str">
        <f t="shared" si="47"/>
        <v>Mutually Excluded</v>
      </c>
      <c r="Z753" t="str">
        <f t="shared" si="50"/>
        <v>Exclude</v>
      </c>
    </row>
    <row r="754" spans="1:26" ht="30">
      <c r="A754">
        <v>778</v>
      </c>
      <c r="C754">
        <v>317</v>
      </c>
      <c r="E754" s="1" t="s">
        <v>1051</v>
      </c>
      <c r="F754" s="1">
        <v>1</v>
      </c>
      <c r="G754" s="1">
        <v>1</v>
      </c>
      <c r="H754" s="1">
        <v>1</v>
      </c>
      <c r="I754" s="31" t="str">
        <f t="shared" si="48"/>
        <v>EXCLUDED</v>
      </c>
      <c r="J754">
        <v>778</v>
      </c>
      <c r="M754" s="35" t="s">
        <v>901</v>
      </c>
      <c r="Q754" s="8" t="s">
        <v>901</v>
      </c>
      <c r="R754" s="1" t="str">
        <f t="shared" si="49"/>
        <v>Mutually Excluded</v>
      </c>
      <c r="S754" s="1"/>
      <c r="V754" s="1" t="str">
        <f t="shared" si="47"/>
        <v>Mutually Excluded</v>
      </c>
      <c r="Z754" t="str">
        <f t="shared" si="50"/>
        <v>Exclude</v>
      </c>
    </row>
    <row r="755" spans="1:26" ht="30">
      <c r="A755">
        <v>779</v>
      </c>
      <c r="C755">
        <v>317</v>
      </c>
      <c r="E755" s="1" t="s">
        <v>1052</v>
      </c>
      <c r="F755" s="1">
        <v>1</v>
      </c>
      <c r="G755" s="1">
        <v>1</v>
      </c>
      <c r="H755" s="1">
        <v>1</v>
      </c>
      <c r="I755" s="31" t="str">
        <f t="shared" si="48"/>
        <v>EXCLUDED</v>
      </c>
      <c r="J755">
        <v>779</v>
      </c>
      <c r="M755" s="35" t="s">
        <v>901</v>
      </c>
      <c r="Q755" s="8" t="s">
        <v>901</v>
      </c>
      <c r="R755" s="1" t="str">
        <f t="shared" si="49"/>
        <v>Mutually Excluded</v>
      </c>
      <c r="S755" s="1"/>
      <c r="V755" s="1" t="str">
        <f t="shared" si="47"/>
        <v>Mutually Excluded</v>
      </c>
      <c r="Z755" t="str">
        <f t="shared" si="50"/>
        <v>Exclude</v>
      </c>
    </row>
    <row r="756" spans="1:26" ht="45">
      <c r="A756">
        <v>780</v>
      </c>
      <c r="C756" s="6">
        <v>317318</v>
      </c>
      <c r="E756" s="1" t="s">
        <v>1053</v>
      </c>
      <c r="F756" s="1">
        <v>2</v>
      </c>
      <c r="G756" s="1">
        <v>2</v>
      </c>
      <c r="H756" s="1">
        <v>2</v>
      </c>
      <c r="I756" s="31" t="str">
        <f t="shared" si="48"/>
        <v>EXCLUDED</v>
      </c>
      <c r="J756">
        <v>780</v>
      </c>
      <c r="M756" s="35" t="s">
        <v>901</v>
      </c>
      <c r="Q756" s="8" t="s">
        <v>901</v>
      </c>
      <c r="R756" s="1" t="str">
        <f t="shared" si="49"/>
        <v>Mutually Excluded</v>
      </c>
      <c r="S756" s="1"/>
      <c r="V756" s="1" t="str">
        <f t="shared" si="47"/>
        <v>Mutually Excluded</v>
      </c>
      <c r="Z756" t="str">
        <f t="shared" si="50"/>
        <v>Exclude</v>
      </c>
    </row>
    <row r="757" spans="1:26" ht="30">
      <c r="A757">
        <v>781</v>
      </c>
      <c r="C757">
        <v>318</v>
      </c>
      <c r="E757" s="1" t="s">
        <v>1054</v>
      </c>
      <c r="F757" s="1">
        <v>1</v>
      </c>
      <c r="G757" s="1">
        <v>1</v>
      </c>
      <c r="H757" s="1">
        <v>1</v>
      </c>
      <c r="I757" s="31" t="str">
        <f t="shared" si="48"/>
        <v>EXCLUDED</v>
      </c>
      <c r="J757">
        <v>781</v>
      </c>
      <c r="M757" s="35" t="s">
        <v>901</v>
      </c>
      <c r="Q757" s="8" t="s">
        <v>901</v>
      </c>
      <c r="R757" s="1" t="str">
        <f t="shared" si="49"/>
        <v>Mutually Excluded</v>
      </c>
      <c r="S757" s="1"/>
      <c r="V757" s="1" t="str">
        <f t="shared" si="47"/>
        <v>Mutually Excluded</v>
      </c>
      <c r="Z757" t="str">
        <f t="shared" si="50"/>
        <v>Exclude</v>
      </c>
    </row>
    <row r="758" spans="1:26" ht="45">
      <c r="A758">
        <v>782</v>
      </c>
      <c r="C758" s="6">
        <v>318319</v>
      </c>
      <c r="E758" s="1" t="s">
        <v>1055</v>
      </c>
      <c r="F758" s="1">
        <v>3</v>
      </c>
      <c r="G758" s="1">
        <v>3</v>
      </c>
      <c r="H758" s="1">
        <v>2</v>
      </c>
      <c r="I758" s="31" t="str">
        <f t="shared" si="48"/>
        <v>EXCLUDED</v>
      </c>
      <c r="J758">
        <v>782</v>
      </c>
      <c r="M758" s="35" t="s">
        <v>901</v>
      </c>
      <c r="Q758" s="8" t="s">
        <v>901</v>
      </c>
      <c r="R758" s="1" t="str">
        <f t="shared" si="49"/>
        <v>Mutually Excluded</v>
      </c>
      <c r="S758" s="1"/>
      <c r="V758" s="1" t="str">
        <f t="shared" si="47"/>
        <v>Mutually Excluded</v>
      </c>
      <c r="Z758" t="str">
        <f t="shared" si="50"/>
        <v>Exclude</v>
      </c>
    </row>
    <row r="759" spans="1:26" ht="60">
      <c r="A759">
        <v>783</v>
      </c>
      <c r="C759">
        <v>319</v>
      </c>
      <c r="E759" s="1" t="s">
        <v>1056</v>
      </c>
      <c r="F759" s="1">
        <v>5</v>
      </c>
      <c r="G759" s="1">
        <v>5</v>
      </c>
      <c r="H759" s="1">
        <v>5</v>
      </c>
      <c r="I759" s="31" t="str">
        <f t="shared" si="48"/>
        <v>CERTAINLY INCLUDED</v>
      </c>
      <c r="J759">
        <v>783</v>
      </c>
      <c r="M759" s="35" t="s">
        <v>901</v>
      </c>
      <c r="Q759" s="8" t="s">
        <v>1752</v>
      </c>
      <c r="R759" s="1" t="str">
        <f t="shared" si="49"/>
        <v>Hum1: No, Hum2: Yes</v>
      </c>
      <c r="S759" s="26" t="s">
        <v>3012</v>
      </c>
      <c r="T759" s="3" t="s">
        <v>23</v>
      </c>
      <c r="U759" t="s">
        <v>23</v>
      </c>
      <c r="V759" s="1" t="str">
        <f t="shared" si="47"/>
        <v>MUTUALLY INCLUDED</v>
      </c>
      <c r="Z759" t="str">
        <f t="shared" si="50"/>
        <v>Include</v>
      </c>
    </row>
    <row r="760" spans="1:26" ht="30">
      <c r="A760">
        <v>784</v>
      </c>
      <c r="C760">
        <v>319</v>
      </c>
      <c r="E760" s="1" t="s">
        <v>1057</v>
      </c>
      <c r="F760" s="1">
        <v>4</v>
      </c>
      <c r="G760" s="1">
        <v>3</v>
      </c>
      <c r="H760" s="1">
        <v>4</v>
      </c>
      <c r="I760" s="31" t="str">
        <f t="shared" si="48"/>
        <v>EXCLUDED</v>
      </c>
      <c r="J760">
        <v>784</v>
      </c>
      <c r="M760" s="35" t="s">
        <v>901</v>
      </c>
      <c r="Q760" s="8" t="s">
        <v>901</v>
      </c>
      <c r="R760" s="1" t="str">
        <f t="shared" si="49"/>
        <v>Mutually Excluded</v>
      </c>
      <c r="S760" s="1"/>
      <c r="V760" s="1" t="str">
        <f t="shared" si="47"/>
        <v>Mutually Excluded</v>
      </c>
      <c r="Z760" t="str">
        <f t="shared" si="50"/>
        <v>Exclude</v>
      </c>
    </row>
    <row r="761" spans="1:26" ht="30">
      <c r="A761">
        <v>785</v>
      </c>
      <c r="C761">
        <v>320</v>
      </c>
      <c r="E761" s="1" t="s">
        <v>1058</v>
      </c>
      <c r="F761" s="1">
        <v>2</v>
      </c>
      <c r="G761" s="1">
        <v>1</v>
      </c>
      <c r="H761" s="1">
        <v>2</v>
      </c>
      <c r="I761" s="31" t="str">
        <f t="shared" si="48"/>
        <v>EXCLUDED</v>
      </c>
      <c r="J761">
        <v>785</v>
      </c>
      <c r="M761" s="35" t="s">
        <v>901</v>
      </c>
      <c r="Q761" s="8" t="s">
        <v>901</v>
      </c>
      <c r="R761" s="1" t="str">
        <f t="shared" si="49"/>
        <v>Mutually Excluded</v>
      </c>
      <c r="S761" s="1"/>
      <c r="V761" s="1" t="str">
        <f t="shared" si="47"/>
        <v>Mutually Excluded</v>
      </c>
      <c r="Z761" t="str">
        <f t="shared" si="50"/>
        <v>Exclude</v>
      </c>
    </row>
    <row r="762" spans="1:26" ht="30">
      <c r="A762">
        <v>786</v>
      </c>
      <c r="C762">
        <v>320</v>
      </c>
      <c r="E762" s="1" t="s">
        <v>1059</v>
      </c>
      <c r="F762" s="1">
        <v>2</v>
      </c>
      <c r="G762" s="1">
        <v>1</v>
      </c>
      <c r="H762" s="1">
        <v>2</v>
      </c>
      <c r="I762" s="31" t="str">
        <f t="shared" si="48"/>
        <v>EXCLUDED</v>
      </c>
      <c r="J762">
        <v>786</v>
      </c>
      <c r="M762" s="35" t="s">
        <v>901</v>
      </c>
      <c r="Q762" s="8" t="s">
        <v>901</v>
      </c>
      <c r="R762" s="1" t="str">
        <f t="shared" si="49"/>
        <v>Mutually Excluded</v>
      </c>
      <c r="S762" s="1"/>
      <c r="V762" s="1" t="str">
        <f t="shared" si="47"/>
        <v>Mutually Excluded</v>
      </c>
      <c r="Z762" t="str">
        <f t="shared" si="50"/>
        <v>Exclude</v>
      </c>
    </row>
    <row r="763" spans="1:26" ht="45">
      <c r="A763">
        <v>787</v>
      </c>
      <c r="C763">
        <v>320</v>
      </c>
      <c r="E763" s="1" t="s">
        <v>1060</v>
      </c>
      <c r="F763" s="1">
        <v>1</v>
      </c>
      <c r="G763" s="1">
        <v>1</v>
      </c>
      <c r="H763" s="1">
        <v>1</v>
      </c>
      <c r="I763" s="31" t="str">
        <f t="shared" si="48"/>
        <v>EXCLUDED</v>
      </c>
      <c r="J763">
        <v>787</v>
      </c>
      <c r="M763" s="35" t="s">
        <v>901</v>
      </c>
      <c r="Q763" s="8" t="s">
        <v>901</v>
      </c>
      <c r="R763" s="1" t="str">
        <f t="shared" si="49"/>
        <v>Mutually Excluded</v>
      </c>
      <c r="S763" s="1"/>
      <c r="V763" s="1" t="str">
        <f t="shared" si="47"/>
        <v>Mutually Excluded</v>
      </c>
      <c r="Z763" t="str">
        <f t="shared" si="50"/>
        <v>Exclude</v>
      </c>
    </row>
    <row r="764" spans="1:26" ht="30">
      <c r="A764">
        <v>788</v>
      </c>
      <c r="C764" s="6">
        <v>320321</v>
      </c>
      <c r="E764" s="1" t="s">
        <v>1061</v>
      </c>
      <c r="F764" s="1">
        <v>2</v>
      </c>
      <c r="G764" s="1">
        <v>2</v>
      </c>
      <c r="H764" s="1">
        <v>2</v>
      </c>
      <c r="I764" s="31" t="str">
        <f t="shared" si="48"/>
        <v>EXCLUDED</v>
      </c>
      <c r="J764">
        <v>788</v>
      </c>
      <c r="M764" s="35" t="s">
        <v>901</v>
      </c>
      <c r="Q764" s="8" t="s">
        <v>901</v>
      </c>
      <c r="R764" s="1" t="str">
        <f t="shared" si="49"/>
        <v>Mutually Excluded</v>
      </c>
      <c r="S764" s="1"/>
      <c r="V764" s="1" t="str">
        <f t="shared" si="47"/>
        <v>Mutually Excluded</v>
      </c>
      <c r="Z764" t="str">
        <f t="shared" si="50"/>
        <v>Exclude</v>
      </c>
    </row>
    <row r="765" spans="1:26" ht="75">
      <c r="A765">
        <v>789</v>
      </c>
      <c r="C765">
        <v>321</v>
      </c>
      <c r="E765" s="1" t="s">
        <v>1062</v>
      </c>
      <c r="F765" s="1">
        <v>5</v>
      </c>
      <c r="G765" s="1">
        <v>5</v>
      </c>
      <c r="H765" s="1">
        <v>5</v>
      </c>
      <c r="I765" s="31" t="str">
        <f t="shared" si="48"/>
        <v>CERTAINLY INCLUDED</v>
      </c>
      <c r="J765">
        <v>789</v>
      </c>
      <c r="M765" s="35" t="s">
        <v>901</v>
      </c>
      <c r="Q765" s="8" t="s">
        <v>1752</v>
      </c>
      <c r="R765" s="1" t="str">
        <f t="shared" si="49"/>
        <v>Hum1: No, Hum2: Yes</v>
      </c>
      <c r="S765" s="1" t="s">
        <v>3012</v>
      </c>
      <c r="T765" s="3" t="s">
        <v>23</v>
      </c>
      <c r="U765" t="s">
        <v>23</v>
      </c>
      <c r="V765" s="1" t="str">
        <f t="shared" si="47"/>
        <v>MUTUALLY INCLUDED</v>
      </c>
      <c r="Z765" t="str">
        <f t="shared" si="50"/>
        <v>Include</v>
      </c>
    </row>
    <row r="766" spans="1:26" ht="30">
      <c r="A766">
        <v>790</v>
      </c>
      <c r="C766">
        <v>321</v>
      </c>
      <c r="E766" s="1" t="s">
        <v>1063</v>
      </c>
      <c r="F766" s="1">
        <v>1</v>
      </c>
      <c r="G766" s="1">
        <v>1</v>
      </c>
      <c r="H766" s="1">
        <v>1</v>
      </c>
      <c r="I766" s="31" t="str">
        <f t="shared" si="48"/>
        <v>EXCLUDED</v>
      </c>
      <c r="J766">
        <v>790</v>
      </c>
      <c r="M766" s="35" t="s">
        <v>901</v>
      </c>
      <c r="Q766" s="8" t="s">
        <v>901</v>
      </c>
      <c r="R766" s="1" t="str">
        <f t="shared" si="49"/>
        <v>Mutually Excluded</v>
      </c>
      <c r="S766" s="1"/>
      <c r="V766" s="1" t="str">
        <f t="shared" si="47"/>
        <v>Mutually Excluded</v>
      </c>
      <c r="Z766" t="str">
        <f t="shared" si="50"/>
        <v>Exclude</v>
      </c>
    </row>
    <row r="767" spans="1:26" ht="30">
      <c r="A767">
        <v>791</v>
      </c>
      <c r="C767" s="6">
        <v>321322</v>
      </c>
      <c r="E767" s="1" t="s">
        <v>1064</v>
      </c>
      <c r="F767" s="1">
        <v>1</v>
      </c>
      <c r="G767" s="1">
        <v>1</v>
      </c>
      <c r="H767" s="1">
        <v>1</v>
      </c>
      <c r="I767" s="31" t="str">
        <f t="shared" si="48"/>
        <v>EXCLUDED</v>
      </c>
      <c r="J767">
        <v>791</v>
      </c>
      <c r="M767" s="35" t="s">
        <v>901</v>
      </c>
      <c r="Q767" s="8" t="s">
        <v>901</v>
      </c>
      <c r="R767" s="1" t="str">
        <f t="shared" si="49"/>
        <v>Mutually Excluded</v>
      </c>
      <c r="S767" s="1"/>
      <c r="V767" s="1" t="str">
        <f t="shared" si="47"/>
        <v>Mutually Excluded</v>
      </c>
      <c r="Z767" t="str">
        <f t="shared" si="50"/>
        <v>Exclude</v>
      </c>
    </row>
    <row r="768" spans="1:26" ht="45">
      <c r="A768">
        <v>792</v>
      </c>
      <c r="C768">
        <v>322</v>
      </c>
      <c r="E768" s="1" t="s">
        <v>1065</v>
      </c>
      <c r="F768" s="1">
        <v>3</v>
      </c>
      <c r="G768" s="1">
        <v>2</v>
      </c>
      <c r="H768" s="1">
        <v>3</v>
      </c>
      <c r="I768" s="31" t="str">
        <f t="shared" si="48"/>
        <v>EXCLUDED</v>
      </c>
      <c r="J768">
        <v>792</v>
      </c>
      <c r="M768" s="35" t="s">
        <v>901</v>
      </c>
      <c r="Q768" s="8" t="s">
        <v>901</v>
      </c>
      <c r="R768" s="1" t="str">
        <f t="shared" si="49"/>
        <v>Mutually Excluded</v>
      </c>
      <c r="S768" s="1"/>
      <c r="V768" s="1" t="str">
        <f t="shared" si="47"/>
        <v>Mutually Excluded</v>
      </c>
      <c r="Z768" t="str">
        <f t="shared" si="50"/>
        <v>Exclude</v>
      </c>
    </row>
    <row r="769" spans="1:26" ht="60">
      <c r="A769">
        <v>793</v>
      </c>
      <c r="C769" s="6">
        <v>322</v>
      </c>
      <c r="E769" s="1" t="s">
        <v>1066</v>
      </c>
      <c r="F769" s="1">
        <v>3</v>
      </c>
      <c r="G769" s="1">
        <v>2</v>
      </c>
      <c r="H769" s="1">
        <v>3</v>
      </c>
      <c r="I769" s="31" t="str">
        <f t="shared" si="48"/>
        <v>EXCLUDED</v>
      </c>
      <c r="J769">
        <v>793</v>
      </c>
      <c r="M769" s="35" t="s">
        <v>901</v>
      </c>
      <c r="Q769" s="8" t="s">
        <v>901</v>
      </c>
      <c r="R769" s="1" t="str">
        <f t="shared" si="49"/>
        <v>Mutually Excluded</v>
      </c>
      <c r="S769" s="1"/>
      <c r="V769" s="1" t="str">
        <f t="shared" si="47"/>
        <v>Mutually Excluded</v>
      </c>
      <c r="Z769" t="str">
        <f t="shared" si="50"/>
        <v>Exclude</v>
      </c>
    </row>
    <row r="770" spans="1:26" ht="30">
      <c r="A770">
        <v>794</v>
      </c>
      <c r="C770">
        <v>323</v>
      </c>
      <c r="E770" s="1" t="s">
        <v>1067</v>
      </c>
      <c r="F770" s="1">
        <v>4</v>
      </c>
      <c r="G770" s="1">
        <v>3</v>
      </c>
      <c r="H770" s="1">
        <v>3</v>
      </c>
      <c r="I770" s="31" t="str">
        <f t="shared" si="48"/>
        <v>EXCLUDED</v>
      </c>
      <c r="J770">
        <v>794</v>
      </c>
      <c r="M770" s="35" t="s">
        <v>901</v>
      </c>
      <c r="Q770" s="8" t="s">
        <v>901</v>
      </c>
      <c r="R770" s="1" t="str">
        <f t="shared" si="49"/>
        <v>Mutually Excluded</v>
      </c>
      <c r="S770" s="1"/>
      <c r="V770" s="1" t="str">
        <f t="shared" ref="V770:V833" si="51">IF(AND(I770="Excluded", Q770="Excluded"), "Mutually Excluded", IF(AND(OR(I770="CERTAINLY INCLUDED", I770="INCLUDED", I770="MAYBE" ), OR(Q770="INCLUDED", Q770="MAYBE")), "MUTUALLY INCLUDED", IF(AND(I770="MAYBE", Q770="MAYBE"), "Mutually MAYBE", IF(AND(I770="Excluded", OR(Q770="INCLUDED", Q770="MAYBE")), "AI: No, Human: Yes", IF(AND(Q770="Excluded", OR(I770="INCLUDED", I770="CERTAINLY INCLUDED", I770="MAYBE")), "AI: Yes, Human: No", "Other Conflict")))))</f>
        <v>Mutually Excluded</v>
      </c>
      <c r="Z770" t="str">
        <f t="shared" si="50"/>
        <v>Exclude</v>
      </c>
    </row>
    <row r="771" spans="1:26" ht="30">
      <c r="A771">
        <v>795</v>
      </c>
      <c r="C771">
        <v>323</v>
      </c>
      <c r="E771" s="1" t="s">
        <v>1068</v>
      </c>
      <c r="F771" s="1">
        <v>1</v>
      </c>
      <c r="G771" s="1">
        <v>1</v>
      </c>
      <c r="H771" s="1">
        <v>1</v>
      </c>
      <c r="I771" s="31" t="str">
        <f t="shared" si="48"/>
        <v>EXCLUDED</v>
      </c>
      <c r="J771">
        <v>795</v>
      </c>
      <c r="M771" s="35" t="s">
        <v>901</v>
      </c>
      <c r="Q771" s="8" t="s">
        <v>901</v>
      </c>
      <c r="R771" s="1" t="str">
        <f t="shared" si="49"/>
        <v>Mutually Excluded</v>
      </c>
      <c r="S771" s="1"/>
      <c r="V771" s="1" t="str">
        <f t="shared" si="51"/>
        <v>Mutually Excluded</v>
      </c>
      <c r="Z771" t="str">
        <f t="shared" si="50"/>
        <v>Exclude</v>
      </c>
    </row>
    <row r="772" spans="1:26" ht="30">
      <c r="A772">
        <v>796</v>
      </c>
      <c r="C772" s="6">
        <v>323324</v>
      </c>
      <c r="E772" s="1" t="s">
        <v>1069</v>
      </c>
      <c r="F772" s="1">
        <v>1</v>
      </c>
      <c r="G772" s="1">
        <v>1</v>
      </c>
      <c r="H772" s="1">
        <v>1</v>
      </c>
      <c r="I772" s="31" t="str">
        <f t="shared" si="48"/>
        <v>EXCLUDED</v>
      </c>
      <c r="J772">
        <v>796</v>
      </c>
      <c r="M772" s="35" t="s">
        <v>901</v>
      </c>
      <c r="Q772" s="8" t="s">
        <v>901</v>
      </c>
      <c r="R772" s="1" t="str">
        <f t="shared" si="49"/>
        <v>Mutually Excluded</v>
      </c>
      <c r="S772" s="1"/>
      <c r="V772" s="1" t="str">
        <f t="shared" si="51"/>
        <v>Mutually Excluded</v>
      </c>
      <c r="Z772" t="str">
        <f t="shared" si="50"/>
        <v>Exclude</v>
      </c>
    </row>
    <row r="773" spans="1:26" ht="45">
      <c r="A773">
        <v>797</v>
      </c>
      <c r="C773">
        <v>324</v>
      </c>
      <c r="E773" s="1" t="s">
        <v>1070</v>
      </c>
      <c r="F773" s="1">
        <v>2</v>
      </c>
      <c r="G773" s="1">
        <v>2</v>
      </c>
      <c r="H773" s="1">
        <v>2</v>
      </c>
      <c r="I773" s="31" t="str">
        <f t="shared" si="48"/>
        <v>EXCLUDED</v>
      </c>
      <c r="J773">
        <v>797</v>
      </c>
      <c r="M773" s="35" t="s">
        <v>901</v>
      </c>
      <c r="Q773" s="8" t="s">
        <v>901</v>
      </c>
      <c r="R773" s="1" t="str">
        <f t="shared" si="49"/>
        <v>Mutually Excluded</v>
      </c>
      <c r="S773" s="1"/>
      <c r="V773" s="1" t="str">
        <f t="shared" si="51"/>
        <v>Mutually Excluded</v>
      </c>
      <c r="Z773" t="str">
        <f t="shared" si="50"/>
        <v>Exclude</v>
      </c>
    </row>
    <row r="774" spans="1:26" ht="45">
      <c r="A774">
        <v>798</v>
      </c>
      <c r="C774" s="6">
        <v>324325</v>
      </c>
      <c r="E774" s="1" t="s">
        <v>1071</v>
      </c>
      <c r="F774" s="1">
        <v>2</v>
      </c>
      <c r="G774" s="1">
        <v>2</v>
      </c>
      <c r="H774" s="1">
        <v>2</v>
      </c>
      <c r="I774" s="31" t="str">
        <f t="shared" si="48"/>
        <v>EXCLUDED</v>
      </c>
      <c r="J774">
        <v>798</v>
      </c>
      <c r="M774" s="35" t="s">
        <v>901</v>
      </c>
      <c r="Q774" s="8" t="s">
        <v>901</v>
      </c>
      <c r="R774" s="1" t="str">
        <f t="shared" si="49"/>
        <v>Mutually Excluded</v>
      </c>
      <c r="S774" s="1"/>
      <c r="V774" s="1" t="str">
        <f t="shared" si="51"/>
        <v>Mutually Excluded</v>
      </c>
      <c r="Z774" t="str">
        <f t="shared" si="50"/>
        <v>Exclude</v>
      </c>
    </row>
    <row r="775" spans="1:26" ht="60">
      <c r="A775">
        <v>799</v>
      </c>
      <c r="C775">
        <v>325</v>
      </c>
      <c r="E775" s="1" t="s">
        <v>1073</v>
      </c>
      <c r="F775" s="1">
        <v>2</v>
      </c>
      <c r="G775" s="1">
        <v>2</v>
      </c>
      <c r="H775" s="1">
        <v>2</v>
      </c>
      <c r="I775" s="31" t="str">
        <f t="shared" si="48"/>
        <v>EXCLUDED</v>
      </c>
      <c r="J775">
        <v>799</v>
      </c>
      <c r="M775" s="35" t="s">
        <v>901</v>
      </c>
      <c r="Q775" s="8" t="s">
        <v>901</v>
      </c>
      <c r="R775" s="1" t="str">
        <f t="shared" si="49"/>
        <v>Mutually Excluded</v>
      </c>
      <c r="S775" s="1"/>
      <c r="V775" s="1" t="str">
        <f t="shared" si="51"/>
        <v>Mutually Excluded</v>
      </c>
      <c r="Z775" t="str">
        <f t="shared" si="50"/>
        <v>Exclude</v>
      </c>
    </row>
    <row r="776" spans="1:26" ht="45">
      <c r="A776">
        <v>800</v>
      </c>
      <c r="C776" s="6">
        <v>325326</v>
      </c>
      <c r="E776" s="14" t="s">
        <v>1074</v>
      </c>
      <c r="F776" s="1">
        <v>5</v>
      </c>
      <c r="G776" s="1">
        <v>5</v>
      </c>
      <c r="H776" s="1">
        <v>5</v>
      </c>
      <c r="I776" s="31" t="str">
        <f t="shared" si="48"/>
        <v>CERTAINLY INCLUDED</v>
      </c>
      <c r="J776">
        <v>800</v>
      </c>
      <c r="M776" s="35" t="s">
        <v>901</v>
      </c>
      <c r="Q776" s="8" t="s">
        <v>901</v>
      </c>
      <c r="R776" s="1" t="str">
        <f t="shared" si="49"/>
        <v>Mutually Excluded</v>
      </c>
      <c r="S776" s="36"/>
      <c r="T776" s="37"/>
      <c r="V776" s="1" t="str">
        <f t="shared" si="51"/>
        <v>AI: Yes, Human: No</v>
      </c>
      <c r="Z776" t="str">
        <f t="shared" si="50"/>
        <v>Exclude</v>
      </c>
    </row>
    <row r="777" spans="1:26" ht="30">
      <c r="A777">
        <v>801</v>
      </c>
      <c r="C777">
        <v>326</v>
      </c>
      <c r="E777" s="1" t="s">
        <v>1076</v>
      </c>
      <c r="F777" s="1">
        <v>1</v>
      </c>
      <c r="G777" s="1">
        <v>1</v>
      </c>
      <c r="H777" s="1">
        <v>1</v>
      </c>
      <c r="I777" s="31" t="str">
        <f t="shared" si="48"/>
        <v>EXCLUDED</v>
      </c>
      <c r="J777">
        <v>801</v>
      </c>
      <c r="M777" s="35" t="s">
        <v>901</v>
      </c>
      <c r="Q777" s="8" t="s">
        <v>901</v>
      </c>
      <c r="R777" s="1" t="str">
        <f t="shared" si="49"/>
        <v>Mutually Excluded</v>
      </c>
      <c r="S777" s="1"/>
      <c r="V777" s="1" t="str">
        <f t="shared" si="51"/>
        <v>Mutually Excluded</v>
      </c>
      <c r="Z777" t="str">
        <f t="shared" si="50"/>
        <v>Exclude</v>
      </c>
    </row>
    <row r="778" spans="1:26" ht="60">
      <c r="A778">
        <v>802</v>
      </c>
      <c r="C778">
        <v>326</v>
      </c>
      <c r="E778" s="1" t="s">
        <v>1077</v>
      </c>
      <c r="F778" s="1">
        <v>4</v>
      </c>
      <c r="G778" s="1">
        <v>4</v>
      </c>
      <c r="H778" s="1">
        <v>5</v>
      </c>
      <c r="I778" s="31" t="str">
        <f t="shared" si="48"/>
        <v>MAYBE</v>
      </c>
      <c r="J778">
        <v>802</v>
      </c>
      <c r="M778" s="35" t="s">
        <v>901</v>
      </c>
      <c r="Q778" s="8" t="s">
        <v>901</v>
      </c>
      <c r="R778" s="1" t="str">
        <f t="shared" si="49"/>
        <v>Mutually Excluded</v>
      </c>
      <c r="S778" s="1"/>
      <c r="T778" s="1"/>
      <c r="V778" s="1" t="str">
        <f t="shared" si="51"/>
        <v>AI: Yes, Human: No</v>
      </c>
      <c r="Z778" t="str">
        <f t="shared" si="50"/>
        <v>Exclude</v>
      </c>
    </row>
    <row r="779" spans="1:26" ht="30">
      <c r="A779">
        <v>803</v>
      </c>
      <c r="C779" s="6">
        <v>326327</v>
      </c>
      <c r="E779" s="1" t="s">
        <v>1078</v>
      </c>
      <c r="F779" s="1">
        <v>1</v>
      </c>
      <c r="G779" s="1">
        <v>1</v>
      </c>
      <c r="H779" s="1">
        <v>1</v>
      </c>
      <c r="I779" s="31" t="str">
        <f t="shared" si="48"/>
        <v>EXCLUDED</v>
      </c>
      <c r="J779">
        <v>803</v>
      </c>
      <c r="M779" s="35" t="s">
        <v>901</v>
      </c>
      <c r="Q779" s="8" t="s">
        <v>901</v>
      </c>
      <c r="R779" s="1" t="str">
        <f t="shared" si="49"/>
        <v>Mutually Excluded</v>
      </c>
      <c r="S779" s="1"/>
      <c r="V779" s="1" t="str">
        <f t="shared" si="51"/>
        <v>Mutually Excluded</v>
      </c>
      <c r="Z779" t="str">
        <f t="shared" si="50"/>
        <v>Exclude</v>
      </c>
    </row>
    <row r="780" spans="1:26" ht="45">
      <c r="A780">
        <v>806</v>
      </c>
      <c r="C780">
        <v>327</v>
      </c>
      <c r="E780" s="1" t="s">
        <v>1080</v>
      </c>
      <c r="F780" s="1">
        <v>1</v>
      </c>
      <c r="G780" s="1">
        <v>1</v>
      </c>
      <c r="H780" s="1">
        <v>1</v>
      </c>
      <c r="I780" s="31" t="str">
        <f t="shared" si="48"/>
        <v>EXCLUDED</v>
      </c>
      <c r="J780">
        <v>806</v>
      </c>
      <c r="M780" s="35" t="s">
        <v>901</v>
      </c>
      <c r="Q780" s="8" t="s">
        <v>901</v>
      </c>
      <c r="R780" s="1" t="str">
        <f t="shared" si="49"/>
        <v>Mutually Excluded</v>
      </c>
      <c r="S780" s="1"/>
      <c r="V780" s="1" t="str">
        <f t="shared" si="51"/>
        <v>Mutually Excluded</v>
      </c>
      <c r="Z780" t="str">
        <f t="shared" si="50"/>
        <v>Exclude</v>
      </c>
    </row>
    <row r="781" spans="1:26" ht="45">
      <c r="A781">
        <v>807</v>
      </c>
      <c r="C781">
        <v>328</v>
      </c>
      <c r="E781" s="1" t="s">
        <v>1081</v>
      </c>
      <c r="F781" s="1">
        <v>2</v>
      </c>
      <c r="G781" s="1">
        <v>2</v>
      </c>
      <c r="H781" s="1">
        <v>2</v>
      </c>
      <c r="I781" s="31" t="str">
        <f t="shared" si="48"/>
        <v>EXCLUDED</v>
      </c>
      <c r="J781">
        <v>807</v>
      </c>
      <c r="M781" s="35" t="s">
        <v>901</v>
      </c>
      <c r="Q781" s="8" t="s">
        <v>901</v>
      </c>
      <c r="R781" s="1" t="str">
        <f t="shared" si="49"/>
        <v>Mutually Excluded</v>
      </c>
      <c r="S781" s="1"/>
      <c r="V781" s="1" t="str">
        <f t="shared" si="51"/>
        <v>Mutually Excluded</v>
      </c>
      <c r="Z781" t="str">
        <f t="shared" si="50"/>
        <v>Exclude</v>
      </c>
    </row>
    <row r="782" spans="1:26" ht="30">
      <c r="A782">
        <v>808</v>
      </c>
      <c r="C782">
        <v>328</v>
      </c>
      <c r="E782" s="1" t="s">
        <v>1082</v>
      </c>
      <c r="F782" s="1">
        <v>1</v>
      </c>
      <c r="G782" s="1">
        <v>1</v>
      </c>
      <c r="H782" s="1">
        <v>1</v>
      </c>
      <c r="I782" s="31" t="str">
        <f t="shared" si="48"/>
        <v>EXCLUDED</v>
      </c>
      <c r="J782">
        <v>808</v>
      </c>
      <c r="M782" s="35" t="s">
        <v>901</v>
      </c>
      <c r="Q782" s="8" t="s">
        <v>901</v>
      </c>
      <c r="R782" s="1" t="str">
        <f t="shared" si="49"/>
        <v>Mutually Excluded</v>
      </c>
      <c r="S782" s="1"/>
      <c r="V782" s="1" t="str">
        <f t="shared" si="51"/>
        <v>Mutually Excluded</v>
      </c>
      <c r="Z782" t="str">
        <f t="shared" si="50"/>
        <v>Exclude</v>
      </c>
    </row>
    <row r="783" spans="1:26" ht="45">
      <c r="A783">
        <v>809</v>
      </c>
      <c r="C783" s="6">
        <v>328329</v>
      </c>
      <c r="E783" s="1" t="s">
        <v>1083</v>
      </c>
      <c r="F783" s="1">
        <v>5</v>
      </c>
      <c r="G783" s="1">
        <v>5</v>
      </c>
      <c r="H783" s="1">
        <v>5</v>
      </c>
      <c r="I783" s="31" t="str">
        <f t="shared" si="48"/>
        <v>CERTAINLY INCLUDED</v>
      </c>
      <c r="J783">
        <v>809</v>
      </c>
      <c r="M783" s="35" t="s">
        <v>901</v>
      </c>
      <c r="Q783" s="8" t="s">
        <v>901</v>
      </c>
      <c r="R783" s="1" t="str">
        <f t="shared" si="49"/>
        <v>Mutually Excluded</v>
      </c>
      <c r="S783" s="1"/>
      <c r="T783" s="1"/>
      <c r="V783" s="1" t="str">
        <f t="shared" si="51"/>
        <v>AI: Yes, Human: No</v>
      </c>
      <c r="Z783" t="str">
        <f t="shared" si="50"/>
        <v>Exclude</v>
      </c>
    </row>
    <row r="784" spans="1:26" ht="30">
      <c r="A784">
        <v>810</v>
      </c>
      <c r="C784">
        <v>329</v>
      </c>
      <c r="E784" s="1" t="s">
        <v>1085</v>
      </c>
      <c r="F784" s="1">
        <v>1</v>
      </c>
      <c r="G784" s="1">
        <v>1</v>
      </c>
      <c r="H784" s="1">
        <v>1</v>
      </c>
      <c r="I784" s="31" t="str">
        <f t="shared" si="48"/>
        <v>EXCLUDED</v>
      </c>
      <c r="J784">
        <v>810</v>
      </c>
      <c r="M784" s="35" t="s">
        <v>901</v>
      </c>
      <c r="Q784" s="8" t="s">
        <v>1752</v>
      </c>
      <c r="R784" s="1" t="str">
        <f t="shared" si="49"/>
        <v>Hum1: No, Hum2: Yes</v>
      </c>
      <c r="S784" s="1" t="s">
        <v>23</v>
      </c>
      <c r="T784" s="1" t="s">
        <v>23</v>
      </c>
      <c r="U784" s="1" t="s">
        <v>23</v>
      </c>
      <c r="V784" s="1" t="str">
        <f t="shared" si="51"/>
        <v>AI: No, Human: Yes</v>
      </c>
      <c r="Z784" t="str">
        <f t="shared" si="50"/>
        <v>Include</v>
      </c>
    </row>
    <row r="785" spans="1:26" ht="60">
      <c r="A785">
        <v>811</v>
      </c>
      <c r="C785">
        <v>329</v>
      </c>
      <c r="E785" s="1" t="s">
        <v>1086</v>
      </c>
      <c r="F785" s="1">
        <v>5</v>
      </c>
      <c r="G785" s="1">
        <v>5</v>
      </c>
      <c r="H785" s="1">
        <v>5</v>
      </c>
      <c r="I785" s="31" t="str">
        <f t="shared" si="48"/>
        <v>CERTAINLY INCLUDED</v>
      </c>
      <c r="J785">
        <v>811</v>
      </c>
      <c r="M785" s="35" t="s">
        <v>901</v>
      </c>
      <c r="Q785" s="8" t="s">
        <v>901</v>
      </c>
      <c r="R785" s="1" t="str">
        <f t="shared" si="49"/>
        <v>Mutually Excluded</v>
      </c>
      <c r="S785" s="1"/>
      <c r="T785" s="1"/>
      <c r="V785" s="1" t="str">
        <f t="shared" si="51"/>
        <v>AI: Yes, Human: No</v>
      </c>
      <c r="Z785" t="str">
        <f t="shared" si="50"/>
        <v>Exclude</v>
      </c>
    </row>
    <row r="786" spans="1:26" ht="30">
      <c r="A786">
        <v>812</v>
      </c>
      <c r="C786">
        <v>330</v>
      </c>
      <c r="E786" s="1" t="s">
        <v>1087</v>
      </c>
      <c r="F786" s="1">
        <v>1</v>
      </c>
      <c r="G786" s="1">
        <v>1</v>
      </c>
      <c r="H786" s="1">
        <v>1</v>
      </c>
      <c r="I786" s="31" t="str">
        <f t="shared" si="48"/>
        <v>EXCLUDED</v>
      </c>
      <c r="J786">
        <v>812</v>
      </c>
      <c r="M786" s="35" t="s">
        <v>901</v>
      </c>
      <c r="Q786" s="8" t="s">
        <v>901</v>
      </c>
      <c r="R786" s="1" t="str">
        <f t="shared" si="49"/>
        <v>Mutually Excluded</v>
      </c>
      <c r="S786" s="1"/>
      <c r="V786" s="1" t="str">
        <f t="shared" si="51"/>
        <v>Mutually Excluded</v>
      </c>
      <c r="Z786" t="str">
        <f t="shared" si="50"/>
        <v>Exclude</v>
      </c>
    </row>
    <row r="787" spans="1:26" ht="45">
      <c r="A787">
        <v>813</v>
      </c>
      <c r="C787">
        <v>330</v>
      </c>
      <c r="E787" s="1" t="s">
        <v>1088</v>
      </c>
      <c r="F787" s="1">
        <v>4</v>
      </c>
      <c r="G787" s="1">
        <v>3</v>
      </c>
      <c r="H787" s="1">
        <v>4</v>
      </c>
      <c r="I787" s="31" t="str">
        <f t="shared" si="48"/>
        <v>EXCLUDED</v>
      </c>
      <c r="J787">
        <v>813</v>
      </c>
      <c r="M787" s="35" t="s">
        <v>901</v>
      </c>
      <c r="Q787" s="8" t="s">
        <v>901</v>
      </c>
      <c r="R787" s="1" t="str">
        <f t="shared" si="49"/>
        <v>Mutually Excluded</v>
      </c>
      <c r="S787" s="1"/>
      <c r="V787" s="1" t="str">
        <f t="shared" si="51"/>
        <v>Mutually Excluded</v>
      </c>
      <c r="Z787" t="str">
        <f t="shared" si="50"/>
        <v>Exclude</v>
      </c>
    </row>
    <row r="788" spans="1:26" ht="45">
      <c r="A788">
        <v>814</v>
      </c>
      <c r="C788">
        <v>330</v>
      </c>
      <c r="E788" s="1" t="s">
        <v>1089</v>
      </c>
      <c r="F788" s="1">
        <v>4</v>
      </c>
      <c r="G788" s="1">
        <v>4</v>
      </c>
      <c r="H788" s="1">
        <v>4</v>
      </c>
      <c r="I788" s="31" t="str">
        <f t="shared" si="48"/>
        <v>EXCLUDED</v>
      </c>
      <c r="J788">
        <v>814</v>
      </c>
      <c r="M788" s="35" t="s">
        <v>65</v>
      </c>
      <c r="Q788" s="8" t="s">
        <v>901</v>
      </c>
      <c r="R788" s="1" t="str">
        <f t="shared" si="49"/>
        <v>Hum1: Yes, Hum2: No</v>
      </c>
      <c r="S788" s="1" t="s">
        <v>19</v>
      </c>
      <c r="T788" s="1" t="s">
        <v>19</v>
      </c>
      <c r="U788" s="1" t="s">
        <v>19</v>
      </c>
      <c r="V788" s="1" t="str">
        <f t="shared" si="51"/>
        <v>Mutually Excluded</v>
      </c>
      <c r="Z788" t="str">
        <f t="shared" si="50"/>
        <v>Exclude</v>
      </c>
    </row>
    <row r="789" spans="1:26" ht="45">
      <c r="A789">
        <v>815</v>
      </c>
      <c r="C789" s="6">
        <v>330331</v>
      </c>
      <c r="E789" s="1" t="s">
        <v>1090</v>
      </c>
      <c r="F789" s="1">
        <v>4</v>
      </c>
      <c r="G789" s="1">
        <v>3</v>
      </c>
      <c r="H789" s="1">
        <v>4</v>
      </c>
      <c r="I789" s="31" t="str">
        <f t="shared" si="48"/>
        <v>EXCLUDED</v>
      </c>
      <c r="J789">
        <v>815</v>
      </c>
      <c r="M789" s="35" t="s">
        <v>65</v>
      </c>
      <c r="Q789" s="8" t="s">
        <v>901</v>
      </c>
      <c r="R789" s="1" t="str">
        <f t="shared" si="49"/>
        <v>Hum1: Yes, Hum2: No</v>
      </c>
      <c r="S789" s="1" t="s">
        <v>19</v>
      </c>
      <c r="T789" s="1" t="s">
        <v>19</v>
      </c>
      <c r="U789" s="1" t="s">
        <v>19</v>
      </c>
      <c r="V789" s="1" t="str">
        <f t="shared" si="51"/>
        <v>Mutually Excluded</v>
      </c>
      <c r="Z789" t="str">
        <f t="shared" si="50"/>
        <v>Exclude</v>
      </c>
    </row>
    <row r="790" spans="1:26" ht="45">
      <c r="A790">
        <v>816</v>
      </c>
      <c r="C790">
        <v>331</v>
      </c>
      <c r="E790" s="1" t="s">
        <v>1091</v>
      </c>
      <c r="F790" s="1">
        <v>1</v>
      </c>
      <c r="G790" s="1">
        <v>1</v>
      </c>
      <c r="H790" s="1">
        <v>1</v>
      </c>
      <c r="I790" s="31" t="str">
        <f t="shared" si="48"/>
        <v>EXCLUDED</v>
      </c>
      <c r="J790">
        <v>816</v>
      </c>
      <c r="M790" s="35" t="s">
        <v>901</v>
      </c>
      <c r="Q790" s="8" t="s">
        <v>901</v>
      </c>
      <c r="R790" s="1" t="str">
        <f t="shared" si="49"/>
        <v>Mutually Excluded</v>
      </c>
      <c r="S790" s="1"/>
      <c r="V790" s="1" t="str">
        <f t="shared" si="51"/>
        <v>Mutually Excluded</v>
      </c>
      <c r="Z790" t="str">
        <f t="shared" si="50"/>
        <v>Exclude</v>
      </c>
    </row>
    <row r="791" spans="1:26" ht="30">
      <c r="A791">
        <v>817</v>
      </c>
      <c r="C791">
        <v>331</v>
      </c>
      <c r="E791" s="1" t="s">
        <v>1092</v>
      </c>
      <c r="F791" s="1">
        <v>1</v>
      </c>
      <c r="G791" s="1">
        <v>1</v>
      </c>
      <c r="H791" s="1">
        <v>1</v>
      </c>
      <c r="I791" s="31" t="str">
        <f t="shared" si="48"/>
        <v>EXCLUDED</v>
      </c>
      <c r="J791">
        <v>817</v>
      </c>
      <c r="M791" s="35" t="s">
        <v>901</v>
      </c>
      <c r="Q791" s="8" t="s">
        <v>901</v>
      </c>
      <c r="R791" s="1" t="str">
        <f t="shared" si="49"/>
        <v>Mutually Excluded</v>
      </c>
      <c r="S791" s="1"/>
      <c r="V791" s="1" t="str">
        <f t="shared" si="51"/>
        <v>Mutually Excluded</v>
      </c>
      <c r="Z791" t="str">
        <f t="shared" si="50"/>
        <v>Exclude</v>
      </c>
    </row>
    <row r="792" spans="1:26" ht="30">
      <c r="A792">
        <v>818</v>
      </c>
      <c r="C792" s="6">
        <v>331332</v>
      </c>
      <c r="E792" s="1" t="s">
        <v>1093</v>
      </c>
      <c r="F792" s="1">
        <v>3</v>
      </c>
      <c r="G792" s="1">
        <v>4</v>
      </c>
      <c r="H792" s="1">
        <v>3</v>
      </c>
      <c r="I792" s="31" t="str">
        <f t="shared" si="48"/>
        <v>EXCLUDED</v>
      </c>
      <c r="J792">
        <v>818</v>
      </c>
      <c r="M792" s="35" t="s">
        <v>901</v>
      </c>
      <c r="Q792" s="8" t="s">
        <v>901</v>
      </c>
      <c r="R792" s="1" t="str">
        <f t="shared" si="49"/>
        <v>Mutually Excluded</v>
      </c>
      <c r="S792" s="1"/>
      <c r="V792" s="1" t="str">
        <f t="shared" si="51"/>
        <v>Mutually Excluded</v>
      </c>
      <c r="Z792" t="str">
        <f t="shared" si="50"/>
        <v>Exclude</v>
      </c>
    </row>
    <row r="793" spans="1:26" ht="45">
      <c r="A793">
        <v>819</v>
      </c>
      <c r="C793">
        <v>332</v>
      </c>
      <c r="E793" s="1" t="s">
        <v>1095</v>
      </c>
      <c r="F793" s="1">
        <v>1</v>
      </c>
      <c r="G793" s="1">
        <v>1</v>
      </c>
      <c r="H793" s="1">
        <v>1</v>
      </c>
      <c r="I793" s="31" t="str">
        <f t="shared" si="48"/>
        <v>EXCLUDED</v>
      </c>
      <c r="J793">
        <v>819</v>
      </c>
      <c r="M793" s="35" t="s">
        <v>901</v>
      </c>
      <c r="Q793" s="8" t="s">
        <v>901</v>
      </c>
      <c r="R793" s="1" t="str">
        <f t="shared" si="49"/>
        <v>Mutually Excluded</v>
      </c>
      <c r="S793" s="1"/>
      <c r="V793" s="1" t="str">
        <f t="shared" si="51"/>
        <v>Mutually Excluded</v>
      </c>
      <c r="Z793" t="str">
        <f t="shared" si="50"/>
        <v>Exclude</v>
      </c>
    </row>
    <row r="794" spans="1:26" ht="30">
      <c r="A794">
        <v>820</v>
      </c>
      <c r="C794" s="6">
        <v>332333</v>
      </c>
      <c r="E794" s="1" t="s">
        <v>1096</v>
      </c>
      <c r="F794" s="1">
        <v>2</v>
      </c>
      <c r="G794" s="1">
        <v>2</v>
      </c>
      <c r="H794" s="1">
        <v>2</v>
      </c>
      <c r="I794" s="31" t="str">
        <f t="shared" si="48"/>
        <v>EXCLUDED</v>
      </c>
      <c r="J794">
        <v>820</v>
      </c>
      <c r="M794" s="35" t="s">
        <v>901</v>
      </c>
      <c r="Q794" s="8" t="s">
        <v>901</v>
      </c>
      <c r="R794" s="1" t="str">
        <f t="shared" si="49"/>
        <v>Mutually Excluded</v>
      </c>
      <c r="S794" s="1"/>
      <c r="V794" s="1" t="str">
        <f t="shared" si="51"/>
        <v>Mutually Excluded</v>
      </c>
      <c r="Z794" t="str">
        <f t="shared" si="50"/>
        <v>Exclude</v>
      </c>
    </row>
    <row r="795" spans="1:26" ht="30">
      <c r="A795">
        <v>821</v>
      </c>
      <c r="C795">
        <v>333</v>
      </c>
      <c r="E795" s="1" t="s">
        <v>1097</v>
      </c>
      <c r="F795" s="1">
        <v>2</v>
      </c>
      <c r="G795" s="1">
        <v>2</v>
      </c>
      <c r="H795" s="1">
        <v>2</v>
      </c>
      <c r="I795" s="31" t="str">
        <f t="shared" si="48"/>
        <v>EXCLUDED</v>
      </c>
      <c r="J795">
        <v>821</v>
      </c>
      <c r="M795" s="35" t="s">
        <v>901</v>
      </c>
      <c r="Q795" s="8" t="s">
        <v>901</v>
      </c>
      <c r="R795" s="1" t="str">
        <f t="shared" si="49"/>
        <v>Mutually Excluded</v>
      </c>
      <c r="S795" s="1"/>
      <c r="V795" s="1" t="str">
        <f t="shared" si="51"/>
        <v>Mutually Excluded</v>
      </c>
      <c r="Z795" t="str">
        <f t="shared" si="50"/>
        <v>Exclude</v>
      </c>
    </row>
    <row r="796" spans="1:26" ht="45">
      <c r="A796">
        <v>822</v>
      </c>
      <c r="C796" s="6">
        <v>333334</v>
      </c>
      <c r="E796" s="1" t="s">
        <v>1098</v>
      </c>
      <c r="F796" s="1">
        <v>1</v>
      </c>
      <c r="G796" s="1">
        <v>1</v>
      </c>
      <c r="H796" s="1">
        <v>1</v>
      </c>
      <c r="I796" s="31" t="str">
        <f t="shared" si="48"/>
        <v>EXCLUDED</v>
      </c>
      <c r="J796">
        <v>822</v>
      </c>
      <c r="M796" s="35" t="s">
        <v>901</v>
      </c>
      <c r="Q796" s="8" t="s">
        <v>901</v>
      </c>
      <c r="R796" s="1" t="str">
        <f t="shared" si="49"/>
        <v>Mutually Excluded</v>
      </c>
      <c r="S796" s="1"/>
      <c r="V796" s="1" t="str">
        <f t="shared" si="51"/>
        <v>Mutually Excluded</v>
      </c>
      <c r="Z796" t="str">
        <f t="shared" si="50"/>
        <v>Exclude</v>
      </c>
    </row>
    <row r="797" spans="1:26" ht="30">
      <c r="A797">
        <v>823</v>
      </c>
      <c r="C797">
        <v>334</v>
      </c>
      <c r="E797" s="1" t="s">
        <v>1099</v>
      </c>
      <c r="F797" s="1">
        <v>3</v>
      </c>
      <c r="G797" s="1">
        <v>2</v>
      </c>
      <c r="H797" s="1">
        <v>2</v>
      </c>
      <c r="I797" s="31" t="str">
        <f t="shared" si="48"/>
        <v>EXCLUDED</v>
      </c>
      <c r="J797">
        <v>823</v>
      </c>
      <c r="M797" s="35" t="s">
        <v>901</v>
      </c>
      <c r="Q797" s="8" t="s">
        <v>901</v>
      </c>
      <c r="R797" s="1" t="str">
        <f t="shared" si="49"/>
        <v>Mutually Excluded</v>
      </c>
      <c r="S797" s="1"/>
      <c r="V797" s="1" t="str">
        <f t="shared" si="51"/>
        <v>Mutually Excluded</v>
      </c>
      <c r="Z797" t="str">
        <f t="shared" si="50"/>
        <v>Exclude</v>
      </c>
    </row>
    <row r="798" spans="1:26" ht="30">
      <c r="A798">
        <v>824</v>
      </c>
      <c r="C798">
        <v>334</v>
      </c>
      <c r="E798" s="1" t="s">
        <v>1101</v>
      </c>
      <c r="F798" s="1">
        <v>1</v>
      </c>
      <c r="G798" s="1">
        <v>1</v>
      </c>
      <c r="H798" s="1">
        <v>1</v>
      </c>
      <c r="I798" s="31" t="str">
        <f t="shared" si="48"/>
        <v>EXCLUDED</v>
      </c>
      <c r="J798">
        <v>824</v>
      </c>
      <c r="M798" s="35" t="s">
        <v>901</v>
      </c>
      <c r="Q798" s="8" t="s">
        <v>901</v>
      </c>
      <c r="R798" s="1" t="str">
        <f t="shared" si="49"/>
        <v>Mutually Excluded</v>
      </c>
      <c r="S798" s="1"/>
      <c r="V798" s="1" t="str">
        <f t="shared" si="51"/>
        <v>Mutually Excluded</v>
      </c>
      <c r="Z798" t="str">
        <f t="shared" si="50"/>
        <v>Exclude</v>
      </c>
    </row>
    <row r="799" spans="1:26" ht="45">
      <c r="A799">
        <v>825</v>
      </c>
      <c r="C799" s="6">
        <v>334335</v>
      </c>
      <c r="E799" s="1" t="s">
        <v>1102</v>
      </c>
      <c r="F799" s="1">
        <v>2</v>
      </c>
      <c r="G799" s="1">
        <v>3</v>
      </c>
      <c r="H799" s="1">
        <v>2</v>
      </c>
      <c r="I799" s="31" t="str">
        <f t="shared" si="48"/>
        <v>EXCLUDED</v>
      </c>
      <c r="J799">
        <v>825</v>
      </c>
      <c r="M799" s="35" t="s">
        <v>901</v>
      </c>
      <c r="Q799" s="8" t="s">
        <v>901</v>
      </c>
      <c r="R799" s="1" t="str">
        <f t="shared" si="49"/>
        <v>Mutually Excluded</v>
      </c>
      <c r="S799" s="1"/>
      <c r="V799" s="1" t="str">
        <f t="shared" si="51"/>
        <v>Mutually Excluded</v>
      </c>
      <c r="Z799" t="str">
        <f t="shared" si="50"/>
        <v>Exclude</v>
      </c>
    </row>
    <row r="800" spans="1:26" ht="30">
      <c r="A800">
        <v>826</v>
      </c>
      <c r="C800">
        <v>335</v>
      </c>
      <c r="E800" s="1" t="s">
        <v>1103</v>
      </c>
      <c r="F800" s="1">
        <v>3</v>
      </c>
      <c r="G800" s="1">
        <v>2</v>
      </c>
      <c r="H800" s="1">
        <v>3</v>
      </c>
      <c r="I800" s="31" t="str">
        <f t="shared" si="48"/>
        <v>EXCLUDED</v>
      </c>
      <c r="J800">
        <v>826</v>
      </c>
      <c r="M800" s="35" t="s">
        <v>901</v>
      </c>
      <c r="Q800" s="8" t="s">
        <v>901</v>
      </c>
      <c r="R800" s="1" t="str">
        <f t="shared" si="49"/>
        <v>Mutually Excluded</v>
      </c>
      <c r="S800" s="1"/>
      <c r="V800" s="1" t="str">
        <f t="shared" si="51"/>
        <v>Mutually Excluded</v>
      </c>
      <c r="Z800" t="str">
        <f t="shared" si="50"/>
        <v>Exclude</v>
      </c>
    </row>
    <row r="801" spans="1:26" ht="45">
      <c r="A801">
        <v>828</v>
      </c>
      <c r="C801">
        <v>336</v>
      </c>
      <c r="E801" s="1" t="s">
        <v>1107</v>
      </c>
      <c r="F801" s="1">
        <v>3</v>
      </c>
      <c r="G801" s="1">
        <v>2</v>
      </c>
      <c r="H801" s="1">
        <v>3</v>
      </c>
      <c r="I801" s="31" t="str">
        <f t="shared" si="48"/>
        <v>EXCLUDED</v>
      </c>
      <c r="J801">
        <v>828</v>
      </c>
      <c r="M801" s="35" t="s">
        <v>901</v>
      </c>
      <c r="Q801" s="8" t="s">
        <v>901</v>
      </c>
      <c r="R801" s="1" t="str">
        <f t="shared" si="49"/>
        <v>Mutually Excluded</v>
      </c>
      <c r="S801" s="1"/>
      <c r="V801" s="1" t="str">
        <f t="shared" si="51"/>
        <v>Mutually Excluded</v>
      </c>
      <c r="Z801" t="str">
        <f t="shared" si="50"/>
        <v>Exclude</v>
      </c>
    </row>
    <row r="802" spans="1:26" ht="30">
      <c r="A802">
        <v>829</v>
      </c>
      <c r="C802">
        <v>336</v>
      </c>
      <c r="E802" s="1" t="s">
        <v>1108</v>
      </c>
      <c r="F802" s="1">
        <v>1</v>
      </c>
      <c r="G802" s="1">
        <v>1</v>
      </c>
      <c r="H802" s="1">
        <v>1</v>
      </c>
      <c r="I802" s="31" t="str">
        <f t="shared" si="48"/>
        <v>EXCLUDED</v>
      </c>
      <c r="J802">
        <v>829</v>
      </c>
      <c r="M802" s="35" t="s">
        <v>901</v>
      </c>
      <c r="Q802" s="8" t="s">
        <v>901</v>
      </c>
      <c r="R802" s="1" t="str">
        <f t="shared" si="49"/>
        <v>Mutually Excluded</v>
      </c>
      <c r="S802" s="1"/>
      <c r="V802" s="1" t="str">
        <f t="shared" si="51"/>
        <v>Mutually Excluded</v>
      </c>
      <c r="Z802" t="str">
        <f t="shared" si="50"/>
        <v>Exclude</v>
      </c>
    </row>
    <row r="803" spans="1:26" ht="270">
      <c r="A803">
        <v>830</v>
      </c>
      <c r="C803" s="6">
        <v>336337</v>
      </c>
      <c r="E803" s="1" t="s">
        <v>1109</v>
      </c>
      <c r="F803" s="1">
        <v>1</v>
      </c>
      <c r="G803" s="1">
        <v>1</v>
      </c>
      <c r="H803" s="1">
        <v>1</v>
      </c>
      <c r="I803" s="31" t="str">
        <f t="shared" si="48"/>
        <v>EXCLUDED</v>
      </c>
      <c r="J803">
        <v>830</v>
      </c>
      <c r="K803" s="1" t="s">
        <v>3068</v>
      </c>
      <c r="L803" s="1" t="s">
        <v>3069</v>
      </c>
      <c r="M803" s="35" t="s">
        <v>901</v>
      </c>
      <c r="Q803" s="8" t="s">
        <v>901</v>
      </c>
      <c r="R803" s="1" t="str">
        <f t="shared" si="49"/>
        <v>Mutually Excluded</v>
      </c>
      <c r="S803" s="1"/>
      <c r="V803" s="1" t="str">
        <f t="shared" si="51"/>
        <v>Mutually Excluded</v>
      </c>
      <c r="Z803" t="str">
        <f t="shared" si="50"/>
        <v>Exclude</v>
      </c>
    </row>
    <row r="804" spans="1:26" ht="30">
      <c r="A804">
        <v>831</v>
      </c>
      <c r="C804">
        <v>337</v>
      </c>
      <c r="E804" s="1" t="s">
        <v>1110</v>
      </c>
      <c r="F804" s="1">
        <v>3</v>
      </c>
      <c r="G804" s="1">
        <v>2</v>
      </c>
      <c r="H804" s="1">
        <v>3</v>
      </c>
      <c r="I804" s="31" t="str">
        <f t="shared" si="48"/>
        <v>EXCLUDED</v>
      </c>
      <c r="J804">
        <v>831</v>
      </c>
      <c r="M804" s="35" t="s">
        <v>901</v>
      </c>
      <c r="Q804" s="8" t="s">
        <v>901</v>
      </c>
      <c r="R804" s="1" t="str">
        <f t="shared" si="49"/>
        <v>Mutually Excluded</v>
      </c>
      <c r="S804" s="1"/>
      <c r="V804" s="1" t="str">
        <f t="shared" si="51"/>
        <v>Mutually Excluded</v>
      </c>
      <c r="Z804" t="str">
        <f t="shared" si="50"/>
        <v>Exclude</v>
      </c>
    </row>
    <row r="805" spans="1:26" ht="30">
      <c r="A805">
        <v>832</v>
      </c>
      <c r="C805" s="6">
        <v>337338</v>
      </c>
      <c r="E805" s="1" t="s">
        <v>1111</v>
      </c>
      <c r="F805" s="1">
        <v>2</v>
      </c>
      <c r="G805" s="1">
        <v>2</v>
      </c>
      <c r="H805" s="1">
        <v>2</v>
      </c>
      <c r="I805" s="31" t="str">
        <f t="shared" si="48"/>
        <v>EXCLUDED</v>
      </c>
      <c r="J805">
        <v>832</v>
      </c>
      <c r="M805" s="35" t="s">
        <v>901</v>
      </c>
      <c r="Q805" s="8" t="s">
        <v>901</v>
      </c>
      <c r="R805" s="1" t="str">
        <f t="shared" si="49"/>
        <v>Mutually Excluded</v>
      </c>
      <c r="S805" s="1"/>
      <c r="V805" s="1" t="str">
        <f t="shared" si="51"/>
        <v>Mutually Excluded</v>
      </c>
      <c r="Z805" t="str">
        <f t="shared" si="50"/>
        <v>Exclude</v>
      </c>
    </row>
    <row r="806" spans="1:26" ht="60">
      <c r="A806">
        <v>833</v>
      </c>
      <c r="C806">
        <v>338</v>
      </c>
      <c r="E806" s="1" t="s">
        <v>1112</v>
      </c>
      <c r="F806" s="1">
        <v>1</v>
      </c>
      <c r="G806" s="1">
        <v>1</v>
      </c>
      <c r="H806" s="1">
        <v>1</v>
      </c>
      <c r="I806" s="31" t="str">
        <f t="shared" si="48"/>
        <v>EXCLUDED</v>
      </c>
      <c r="J806">
        <v>833</v>
      </c>
      <c r="M806" s="35" t="s">
        <v>901</v>
      </c>
      <c r="Q806" s="8" t="s">
        <v>901</v>
      </c>
      <c r="R806" s="1" t="str">
        <f t="shared" si="49"/>
        <v>Mutually Excluded</v>
      </c>
      <c r="S806" s="1"/>
      <c r="V806" s="1" t="str">
        <f t="shared" si="51"/>
        <v>Mutually Excluded</v>
      </c>
      <c r="Z806" t="str">
        <f t="shared" si="50"/>
        <v>Exclude</v>
      </c>
    </row>
    <row r="807" spans="1:26" ht="30">
      <c r="A807">
        <v>834</v>
      </c>
      <c r="C807" s="6">
        <v>338339</v>
      </c>
      <c r="E807" s="1" t="s">
        <v>1113</v>
      </c>
      <c r="F807" s="1">
        <v>1</v>
      </c>
      <c r="G807" s="1">
        <v>1</v>
      </c>
      <c r="H807" s="1">
        <v>1</v>
      </c>
      <c r="I807" s="31" t="str">
        <f t="shared" ref="I807:I862" si="52">IF(COUNTIF(F807:H807,5)=3,"CERTAINLY INCLUDED",IF(COUNTIF(F807:H807,5)&gt;0,"MAYBE","EXCLUDED"))</f>
        <v>EXCLUDED</v>
      </c>
      <c r="J807">
        <v>834</v>
      </c>
      <c r="M807" s="35" t="s">
        <v>901</v>
      </c>
      <c r="Q807" s="8" t="s">
        <v>901</v>
      </c>
      <c r="R807" s="1" t="str">
        <f t="shared" ref="R807:R862" si="53">IF(AND(M807="Excluded", Q807="Excluded"), "Mutually Excluded", IF(AND(OR(M807="CERTAINLY INCLUDED", M807="INCLUDED", M807="MAYBE" ), OR(Q807="INCLUDED", Q807="MAYBE")), "MUTUALLY INCLUDED", IF(AND(M807="MAYBE", Q807="MAYBE"), "Mutually MAYBE", IF(AND(M807="Excluded", OR(Q807="INCLUDED", Q807="MAYBE")), "Hum1: No, Hum2: Yes", IF(AND(Q807="Excluded", OR(M807="INCLUDED", M807="CERTAINLY INCLUDED", M807="MAYBE")), "Hum1: Yes, Hum2: No", "Other Conflict")))))</f>
        <v>Mutually Excluded</v>
      </c>
      <c r="S807" s="1"/>
      <c r="V807" s="1" t="str">
        <f t="shared" si="51"/>
        <v>Mutually Excluded</v>
      </c>
      <c r="Z807" t="str">
        <f t="shared" ref="Z807:Z862" si="54">IF(R807="Mutually Excluded","Exclude",IF(R807= "Mutually Included","Include",U807))</f>
        <v>Exclude</v>
      </c>
    </row>
    <row r="808" spans="1:26" ht="45">
      <c r="A808">
        <v>835</v>
      </c>
      <c r="C808">
        <v>339</v>
      </c>
      <c r="E808" s="1" t="s">
        <v>1114</v>
      </c>
      <c r="F808" s="1">
        <v>3</v>
      </c>
      <c r="G808" s="1">
        <v>2</v>
      </c>
      <c r="H808" s="1">
        <v>3</v>
      </c>
      <c r="I808" s="31" t="str">
        <f t="shared" si="52"/>
        <v>EXCLUDED</v>
      </c>
      <c r="J808">
        <v>835</v>
      </c>
      <c r="M808" s="35" t="s">
        <v>901</v>
      </c>
      <c r="Q808" s="8" t="s">
        <v>901</v>
      </c>
      <c r="R808" s="1" t="str">
        <f t="shared" si="53"/>
        <v>Mutually Excluded</v>
      </c>
      <c r="S808" s="1"/>
      <c r="V808" s="1" t="str">
        <f t="shared" si="51"/>
        <v>Mutually Excluded</v>
      </c>
      <c r="Z808" t="str">
        <f t="shared" si="54"/>
        <v>Exclude</v>
      </c>
    </row>
    <row r="809" spans="1:26" ht="30">
      <c r="A809">
        <v>836</v>
      </c>
      <c r="C809" s="6">
        <v>339340</v>
      </c>
      <c r="E809" s="1" t="s">
        <v>1048</v>
      </c>
      <c r="F809" s="1">
        <v>1</v>
      </c>
      <c r="G809" s="1">
        <v>1</v>
      </c>
      <c r="H809" s="1">
        <v>1</v>
      </c>
      <c r="I809" s="31" t="str">
        <f t="shared" si="52"/>
        <v>EXCLUDED</v>
      </c>
      <c r="J809">
        <v>836</v>
      </c>
      <c r="M809" s="35" t="s">
        <v>901</v>
      </c>
      <c r="Q809" s="8" t="s">
        <v>901</v>
      </c>
      <c r="R809" s="1" t="str">
        <f t="shared" si="53"/>
        <v>Mutually Excluded</v>
      </c>
      <c r="S809" s="1"/>
      <c r="V809" s="1" t="str">
        <f t="shared" si="51"/>
        <v>Mutually Excluded</v>
      </c>
      <c r="Z809" t="str">
        <f t="shared" si="54"/>
        <v>Exclude</v>
      </c>
    </row>
    <row r="810" spans="1:26" ht="45">
      <c r="A810">
        <v>837</v>
      </c>
      <c r="C810">
        <v>340</v>
      </c>
      <c r="E810" s="15" t="s">
        <v>1115</v>
      </c>
      <c r="F810" s="1">
        <v>4</v>
      </c>
      <c r="G810" s="1">
        <v>3</v>
      </c>
      <c r="H810" s="1">
        <v>4</v>
      </c>
      <c r="I810" s="31" t="str">
        <f t="shared" si="52"/>
        <v>EXCLUDED</v>
      </c>
      <c r="J810">
        <v>837</v>
      </c>
      <c r="M810" s="35" t="s">
        <v>901</v>
      </c>
      <c r="Q810" s="8" t="s">
        <v>901</v>
      </c>
      <c r="R810" s="1" t="str">
        <f t="shared" si="53"/>
        <v>Mutually Excluded</v>
      </c>
      <c r="S810" s="1"/>
      <c r="V810" s="1" t="str">
        <f t="shared" si="51"/>
        <v>Mutually Excluded</v>
      </c>
      <c r="Z810" t="str">
        <f t="shared" si="54"/>
        <v>Exclude</v>
      </c>
    </row>
    <row r="811" spans="1:26" ht="45">
      <c r="A811">
        <v>838</v>
      </c>
      <c r="C811" s="6">
        <v>340341</v>
      </c>
      <c r="E811" s="1" t="s">
        <v>1116</v>
      </c>
      <c r="F811" s="1">
        <v>2</v>
      </c>
      <c r="G811" s="1">
        <v>2</v>
      </c>
      <c r="H811" s="1">
        <v>2</v>
      </c>
      <c r="I811" s="31" t="str">
        <f t="shared" si="52"/>
        <v>EXCLUDED</v>
      </c>
      <c r="J811">
        <v>838</v>
      </c>
      <c r="M811" s="35" t="s">
        <v>901</v>
      </c>
      <c r="Q811" s="8" t="s">
        <v>901</v>
      </c>
      <c r="R811" s="1" t="str">
        <f t="shared" si="53"/>
        <v>Mutually Excluded</v>
      </c>
      <c r="S811" s="1"/>
      <c r="V811" s="1" t="str">
        <f t="shared" si="51"/>
        <v>Mutually Excluded</v>
      </c>
      <c r="Z811" t="str">
        <f t="shared" si="54"/>
        <v>Exclude</v>
      </c>
    </row>
    <row r="812" spans="1:26" ht="30">
      <c r="A812">
        <v>839</v>
      </c>
      <c r="C812">
        <v>341</v>
      </c>
      <c r="E812" s="1" t="s">
        <v>1117</v>
      </c>
      <c r="F812" s="1">
        <v>1</v>
      </c>
      <c r="G812" s="1">
        <v>1</v>
      </c>
      <c r="H812" s="1">
        <v>1</v>
      </c>
      <c r="I812" s="31" t="str">
        <f t="shared" si="52"/>
        <v>EXCLUDED</v>
      </c>
      <c r="J812">
        <v>839</v>
      </c>
      <c r="M812" s="35" t="s">
        <v>901</v>
      </c>
      <c r="Q812" s="8" t="s">
        <v>901</v>
      </c>
      <c r="R812" s="1" t="str">
        <f t="shared" si="53"/>
        <v>Mutually Excluded</v>
      </c>
      <c r="S812" s="1"/>
      <c r="V812" s="1" t="str">
        <f t="shared" si="51"/>
        <v>Mutually Excluded</v>
      </c>
      <c r="Z812" t="str">
        <f t="shared" si="54"/>
        <v>Exclude</v>
      </c>
    </row>
    <row r="813" spans="1:26" ht="45">
      <c r="A813">
        <v>840</v>
      </c>
      <c r="C813" s="6">
        <v>341342</v>
      </c>
      <c r="E813" s="1" t="s">
        <v>1118</v>
      </c>
      <c r="F813" s="1">
        <v>2</v>
      </c>
      <c r="G813" s="1">
        <v>2</v>
      </c>
      <c r="H813" s="1">
        <v>3</v>
      </c>
      <c r="I813" s="31" t="str">
        <f t="shared" si="52"/>
        <v>EXCLUDED</v>
      </c>
      <c r="J813">
        <v>840</v>
      </c>
      <c r="M813" s="35" t="s">
        <v>901</v>
      </c>
      <c r="Q813" s="8" t="s">
        <v>901</v>
      </c>
      <c r="R813" s="1" t="str">
        <f t="shared" si="53"/>
        <v>Mutually Excluded</v>
      </c>
      <c r="S813" s="1"/>
      <c r="V813" s="1" t="str">
        <f t="shared" si="51"/>
        <v>Mutually Excluded</v>
      </c>
      <c r="Z813" t="str">
        <f t="shared" si="54"/>
        <v>Exclude</v>
      </c>
    </row>
    <row r="814" spans="1:26" ht="60">
      <c r="A814">
        <v>842</v>
      </c>
      <c r="C814" s="6">
        <v>342343</v>
      </c>
      <c r="E814" s="1" t="s">
        <v>1120</v>
      </c>
      <c r="F814" s="1">
        <v>3</v>
      </c>
      <c r="G814" s="1">
        <v>3</v>
      </c>
      <c r="H814" s="1">
        <v>2</v>
      </c>
      <c r="I814" s="31" t="str">
        <f t="shared" si="52"/>
        <v>EXCLUDED</v>
      </c>
      <c r="J814">
        <v>842</v>
      </c>
      <c r="M814" s="35" t="s">
        <v>901</v>
      </c>
      <c r="Q814" s="8" t="s">
        <v>901</v>
      </c>
      <c r="R814" s="1" t="str">
        <f t="shared" si="53"/>
        <v>Mutually Excluded</v>
      </c>
      <c r="S814" s="1"/>
      <c r="V814" s="1" t="str">
        <f t="shared" si="51"/>
        <v>Mutually Excluded</v>
      </c>
      <c r="Z814" t="str">
        <f t="shared" si="54"/>
        <v>Exclude</v>
      </c>
    </row>
    <row r="815" spans="1:26" ht="45">
      <c r="A815" s="16" t="s">
        <v>1121</v>
      </c>
      <c r="C815" s="6">
        <v>343344</v>
      </c>
      <c r="E815" s="17" t="s">
        <v>1122</v>
      </c>
      <c r="F815" s="1">
        <v>2</v>
      </c>
      <c r="G815" s="1">
        <v>2</v>
      </c>
      <c r="H815" s="1">
        <v>2</v>
      </c>
      <c r="I815" s="31" t="str">
        <f t="shared" si="52"/>
        <v>EXCLUDED</v>
      </c>
      <c r="J815" s="16" t="s">
        <v>1121</v>
      </c>
      <c r="M815" s="35" t="s">
        <v>901</v>
      </c>
      <c r="Q815" s="8" t="s">
        <v>901</v>
      </c>
      <c r="R815" s="1" t="str">
        <f t="shared" si="53"/>
        <v>Mutually Excluded</v>
      </c>
      <c r="S815" s="1"/>
      <c r="V815" s="1" t="str">
        <f t="shared" si="51"/>
        <v>Mutually Excluded</v>
      </c>
      <c r="Z815" t="str">
        <f t="shared" si="54"/>
        <v>Exclude</v>
      </c>
    </row>
    <row r="816" spans="1:26" ht="60">
      <c r="A816">
        <v>846</v>
      </c>
      <c r="C816" s="6">
        <v>344345</v>
      </c>
      <c r="E816" s="1" t="s">
        <v>1123</v>
      </c>
      <c r="F816" s="1">
        <v>2</v>
      </c>
      <c r="G816" s="1">
        <v>2</v>
      </c>
      <c r="H816" s="1">
        <v>2</v>
      </c>
      <c r="I816" s="31" t="str">
        <f t="shared" si="52"/>
        <v>EXCLUDED</v>
      </c>
      <c r="J816">
        <v>846</v>
      </c>
      <c r="M816" s="35" t="s">
        <v>901</v>
      </c>
      <c r="Q816" s="8" t="s">
        <v>901</v>
      </c>
      <c r="R816" s="1" t="str">
        <f t="shared" si="53"/>
        <v>Mutually Excluded</v>
      </c>
      <c r="S816" s="1"/>
      <c r="V816" s="1" t="str">
        <f t="shared" si="51"/>
        <v>Mutually Excluded</v>
      </c>
      <c r="Z816" t="str">
        <f t="shared" si="54"/>
        <v>Exclude</v>
      </c>
    </row>
    <row r="817" spans="1:26" ht="45">
      <c r="A817">
        <v>847</v>
      </c>
      <c r="C817" s="6">
        <v>345346</v>
      </c>
      <c r="E817" s="1" t="s">
        <v>1124</v>
      </c>
      <c r="F817" s="1">
        <v>2</v>
      </c>
      <c r="G817" s="1">
        <v>2</v>
      </c>
      <c r="H817" s="1">
        <v>3</v>
      </c>
      <c r="I817" s="31" t="str">
        <f t="shared" si="52"/>
        <v>EXCLUDED</v>
      </c>
      <c r="J817">
        <v>847</v>
      </c>
      <c r="M817" s="35" t="s">
        <v>901</v>
      </c>
      <c r="Q817" s="8" t="s">
        <v>901</v>
      </c>
      <c r="R817" s="1" t="str">
        <f t="shared" si="53"/>
        <v>Mutually Excluded</v>
      </c>
      <c r="S817" s="1"/>
      <c r="V817" s="1" t="str">
        <f t="shared" si="51"/>
        <v>Mutually Excluded</v>
      </c>
      <c r="Z817" t="str">
        <f t="shared" si="54"/>
        <v>Exclude</v>
      </c>
    </row>
    <row r="818" spans="1:26" ht="45">
      <c r="A818" s="20" t="s">
        <v>1125</v>
      </c>
      <c r="C818" s="6">
        <v>346347</v>
      </c>
      <c r="E818" s="14" t="s">
        <v>1126</v>
      </c>
      <c r="F818" s="1">
        <v>1</v>
      </c>
      <c r="G818" s="1">
        <v>1</v>
      </c>
      <c r="H818" s="1">
        <v>1</v>
      </c>
      <c r="I818" s="31" t="str">
        <f t="shared" si="52"/>
        <v>EXCLUDED</v>
      </c>
      <c r="J818" s="20" t="s">
        <v>1125</v>
      </c>
      <c r="M818" s="35" t="s">
        <v>901</v>
      </c>
      <c r="Q818" s="8" t="s">
        <v>901</v>
      </c>
      <c r="R818" s="1" t="str">
        <f t="shared" si="53"/>
        <v>Mutually Excluded</v>
      </c>
      <c r="S818" s="1"/>
      <c r="V818" s="1" t="str">
        <f t="shared" si="51"/>
        <v>Mutually Excluded</v>
      </c>
      <c r="Z818" t="str">
        <f t="shared" si="54"/>
        <v>Exclude</v>
      </c>
    </row>
    <row r="819" spans="1:26" ht="45">
      <c r="A819">
        <v>855</v>
      </c>
      <c r="C819">
        <v>349</v>
      </c>
      <c r="E819" s="1" t="s">
        <v>1130</v>
      </c>
      <c r="F819" s="1">
        <v>3</v>
      </c>
      <c r="G819" s="1">
        <v>3</v>
      </c>
      <c r="H819" s="1">
        <v>2</v>
      </c>
      <c r="I819" s="31" t="str">
        <f t="shared" si="52"/>
        <v>EXCLUDED</v>
      </c>
      <c r="J819">
        <v>855</v>
      </c>
      <c r="M819" s="35" t="s">
        <v>901</v>
      </c>
      <c r="Q819" s="8" t="s">
        <v>901</v>
      </c>
      <c r="R819" s="1" t="str">
        <f t="shared" si="53"/>
        <v>Mutually Excluded</v>
      </c>
      <c r="S819" s="1"/>
      <c r="V819" s="1" t="str">
        <f t="shared" si="51"/>
        <v>Mutually Excluded</v>
      </c>
      <c r="Z819" t="str">
        <f t="shared" si="54"/>
        <v>Exclude</v>
      </c>
    </row>
    <row r="820" spans="1:26" ht="60">
      <c r="A820">
        <v>856</v>
      </c>
      <c r="C820" s="6">
        <v>349350</v>
      </c>
      <c r="E820" s="14" t="s">
        <v>1131</v>
      </c>
      <c r="F820" s="1">
        <v>2</v>
      </c>
      <c r="G820" s="1">
        <v>2</v>
      </c>
      <c r="H820" s="1">
        <v>2</v>
      </c>
      <c r="I820" s="31" t="str">
        <f t="shared" si="52"/>
        <v>EXCLUDED</v>
      </c>
      <c r="J820">
        <v>856</v>
      </c>
      <c r="M820" s="35" t="s">
        <v>901</v>
      </c>
      <c r="Q820" s="8" t="s">
        <v>901</v>
      </c>
      <c r="R820" s="1" t="str">
        <f t="shared" si="53"/>
        <v>Mutually Excluded</v>
      </c>
      <c r="S820" s="1"/>
      <c r="V820" s="1" t="str">
        <f t="shared" si="51"/>
        <v>Mutually Excluded</v>
      </c>
      <c r="Z820" t="str">
        <f t="shared" si="54"/>
        <v>Exclude</v>
      </c>
    </row>
    <row r="821" spans="1:26" ht="30">
      <c r="A821" s="20" t="s">
        <v>1132</v>
      </c>
      <c r="C821" s="6">
        <v>350351</v>
      </c>
      <c r="E821" s="14" t="s">
        <v>1133</v>
      </c>
      <c r="F821" s="1">
        <v>3</v>
      </c>
      <c r="G821" s="1">
        <v>2</v>
      </c>
      <c r="H821" s="1">
        <v>2</v>
      </c>
      <c r="I821" s="31" t="str">
        <f t="shared" si="52"/>
        <v>EXCLUDED</v>
      </c>
      <c r="J821" s="20" t="s">
        <v>1132</v>
      </c>
      <c r="M821" s="35" t="s">
        <v>901</v>
      </c>
      <c r="Q821" s="8" t="s">
        <v>901</v>
      </c>
      <c r="R821" s="1" t="str">
        <f t="shared" si="53"/>
        <v>Mutually Excluded</v>
      </c>
      <c r="S821" s="1"/>
      <c r="V821" s="1" t="str">
        <f t="shared" si="51"/>
        <v>Mutually Excluded</v>
      </c>
      <c r="Z821" t="str">
        <f t="shared" si="54"/>
        <v>Exclude</v>
      </c>
    </row>
    <row r="822" spans="1:26" ht="30">
      <c r="A822">
        <v>860</v>
      </c>
      <c r="C822" s="6">
        <v>351352</v>
      </c>
      <c r="E822" s="14" t="s">
        <v>1134</v>
      </c>
      <c r="F822" s="1">
        <v>2</v>
      </c>
      <c r="G822" s="1">
        <v>2</v>
      </c>
      <c r="H822" s="1">
        <v>2</v>
      </c>
      <c r="I822" s="31" t="str">
        <f t="shared" si="52"/>
        <v>EXCLUDED</v>
      </c>
      <c r="J822">
        <v>860</v>
      </c>
      <c r="M822" s="35" t="s">
        <v>901</v>
      </c>
      <c r="Q822" s="8" t="s">
        <v>901</v>
      </c>
      <c r="R822" s="1" t="str">
        <f t="shared" si="53"/>
        <v>Mutually Excluded</v>
      </c>
      <c r="S822" s="1"/>
      <c r="V822" s="1" t="str">
        <f t="shared" si="51"/>
        <v>Mutually Excluded</v>
      </c>
      <c r="Z822" t="str">
        <f t="shared" si="54"/>
        <v>Exclude</v>
      </c>
    </row>
    <row r="823" spans="1:26" ht="45">
      <c r="A823">
        <v>861</v>
      </c>
      <c r="C823">
        <v>352</v>
      </c>
      <c r="E823" s="1" t="s">
        <v>1135</v>
      </c>
      <c r="F823" s="1">
        <v>3</v>
      </c>
      <c r="G823" s="1">
        <v>3</v>
      </c>
      <c r="H823" s="1">
        <v>4</v>
      </c>
      <c r="I823" s="31" t="str">
        <f t="shared" si="52"/>
        <v>EXCLUDED</v>
      </c>
      <c r="J823">
        <v>861</v>
      </c>
      <c r="M823" s="35" t="s">
        <v>901</v>
      </c>
      <c r="Q823" s="8" t="s">
        <v>901</v>
      </c>
      <c r="R823" s="1" t="str">
        <f t="shared" si="53"/>
        <v>Mutually Excluded</v>
      </c>
      <c r="S823" s="1"/>
      <c r="V823" s="1" t="str">
        <f t="shared" si="51"/>
        <v>Mutually Excluded</v>
      </c>
      <c r="Z823" t="str">
        <f t="shared" si="54"/>
        <v>Exclude</v>
      </c>
    </row>
    <row r="824" spans="1:26" ht="60">
      <c r="A824">
        <v>862</v>
      </c>
      <c r="C824" s="6">
        <v>352353</v>
      </c>
      <c r="E824" s="1" t="s">
        <v>1137</v>
      </c>
      <c r="F824" s="1">
        <v>3</v>
      </c>
      <c r="G824" s="1">
        <v>4</v>
      </c>
      <c r="H824" s="1">
        <v>3</v>
      </c>
      <c r="I824" s="31" t="str">
        <f t="shared" si="52"/>
        <v>EXCLUDED</v>
      </c>
      <c r="J824">
        <v>862</v>
      </c>
      <c r="M824" s="35" t="s">
        <v>901</v>
      </c>
      <c r="Q824" s="8" t="s">
        <v>901</v>
      </c>
      <c r="R824" s="1" t="str">
        <f t="shared" si="53"/>
        <v>Mutually Excluded</v>
      </c>
      <c r="S824" s="1"/>
      <c r="V824" s="1" t="str">
        <f t="shared" si="51"/>
        <v>Mutually Excluded</v>
      </c>
      <c r="Z824" t="str">
        <f t="shared" si="54"/>
        <v>Exclude</v>
      </c>
    </row>
    <row r="825" spans="1:26" ht="45">
      <c r="A825" s="19" t="s">
        <v>1138</v>
      </c>
      <c r="C825">
        <v>355</v>
      </c>
      <c r="E825" s="1" t="s">
        <v>1139</v>
      </c>
      <c r="F825" s="1">
        <v>2</v>
      </c>
      <c r="G825" s="1">
        <v>2</v>
      </c>
      <c r="H825" s="1">
        <v>2</v>
      </c>
      <c r="I825" s="31" t="str">
        <f t="shared" si="52"/>
        <v>EXCLUDED</v>
      </c>
      <c r="J825" s="19" t="s">
        <v>1138</v>
      </c>
      <c r="M825" s="35" t="s">
        <v>901</v>
      </c>
      <c r="Q825" s="8" t="s">
        <v>901</v>
      </c>
      <c r="R825" s="1" t="str">
        <f t="shared" si="53"/>
        <v>Mutually Excluded</v>
      </c>
      <c r="S825" s="1"/>
      <c r="V825" s="1" t="str">
        <f t="shared" si="51"/>
        <v>Mutually Excluded</v>
      </c>
      <c r="Z825" t="str">
        <f t="shared" si="54"/>
        <v>Exclude</v>
      </c>
    </row>
    <row r="826" spans="1:26" ht="30">
      <c r="A826" s="20" t="s">
        <v>1140</v>
      </c>
      <c r="C826" t="s">
        <v>1142</v>
      </c>
      <c r="E826" s="1" t="s">
        <v>1141</v>
      </c>
      <c r="F826" s="1">
        <v>2</v>
      </c>
      <c r="G826" s="1">
        <v>2</v>
      </c>
      <c r="H826" s="1">
        <v>2</v>
      </c>
      <c r="I826" s="31" t="str">
        <f t="shared" si="52"/>
        <v>EXCLUDED</v>
      </c>
      <c r="J826" s="20" t="s">
        <v>1140</v>
      </c>
      <c r="M826" s="35" t="s">
        <v>901</v>
      </c>
      <c r="Q826" s="8" t="s">
        <v>901</v>
      </c>
      <c r="R826" s="1" t="str">
        <f t="shared" si="53"/>
        <v>Mutually Excluded</v>
      </c>
      <c r="S826" s="1"/>
      <c r="V826" s="1" t="str">
        <f t="shared" si="51"/>
        <v>Mutually Excluded</v>
      </c>
      <c r="Z826" t="str">
        <f t="shared" si="54"/>
        <v>Exclude</v>
      </c>
    </row>
    <row r="827" spans="1:26" ht="45">
      <c r="A827">
        <v>869</v>
      </c>
      <c r="C827" s="6">
        <v>356357</v>
      </c>
      <c r="E827" s="15" t="s">
        <v>1143</v>
      </c>
      <c r="F827" s="1">
        <v>2</v>
      </c>
      <c r="G827" s="1">
        <v>3</v>
      </c>
      <c r="H827" s="1">
        <v>2</v>
      </c>
      <c r="I827" s="31" t="str">
        <f t="shared" si="52"/>
        <v>EXCLUDED</v>
      </c>
      <c r="J827">
        <v>869</v>
      </c>
      <c r="M827" s="35" t="s">
        <v>901</v>
      </c>
      <c r="Q827" s="8" t="s">
        <v>901</v>
      </c>
      <c r="R827" s="1" t="str">
        <f t="shared" si="53"/>
        <v>Mutually Excluded</v>
      </c>
      <c r="S827" s="1"/>
      <c r="V827" s="1" t="str">
        <f t="shared" si="51"/>
        <v>Mutually Excluded</v>
      </c>
      <c r="Z827" t="str">
        <f t="shared" si="54"/>
        <v>Exclude</v>
      </c>
    </row>
    <row r="828" spans="1:26" ht="105">
      <c r="A828" s="19" t="s">
        <v>1144</v>
      </c>
      <c r="C828" s="6">
        <v>357358</v>
      </c>
      <c r="E828" s="1" t="s">
        <v>1145</v>
      </c>
      <c r="F828" s="1">
        <v>1</v>
      </c>
      <c r="G828" s="1">
        <v>1</v>
      </c>
      <c r="H828" s="1">
        <v>1</v>
      </c>
      <c r="I828" s="31" t="str">
        <f t="shared" si="52"/>
        <v>EXCLUDED</v>
      </c>
      <c r="J828" s="19" t="s">
        <v>1144</v>
      </c>
      <c r="L828" s="1" t="s">
        <v>1146</v>
      </c>
      <c r="M828" s="35" t="s">
        <v>901</v>
      </c>
      <c r="Q828" s="8" t="s">
        <v>901</v>
      </c>
      <c r="R828" s="1" t="str">
        <f t="shared" si="53"/>
        <v>Mutually Excluded</v>
      </c>
      <c r="S828" s="1"/>
      <c r="V828" s="1" t="str">
        <f t="shared" si="51"/>
        <v>Mutually Excluded</v>
      </c>
      <c r="Z828" t="str">
        <f t="shared" si="54"/>
        <v>Exclude</v>
      </c>
    </row>
    <row r="829" spans="1:26" ht="45">
      <c r="A829" s="20" t="s">
        <v>1147</v>
      </c>
      <c r="C829" s="6">
        <v>358359</v>
      </c>
      <c r="E829" s="15" t="s">
        <v>1148</v>
      </c>
      <c r="F829" s="1">
        <v>2</v>
      </c>
      <c r="G829" s="1">
        <v>2</v>
      </c>
      <c r="H829" s="1">
        <v>2</v>
      </c>
      <c r="I829" s="31" t="str">
        <f t="shared" si="52"/>
        <v>EXCLUDED</v>
      </c>
      <c r="J829" s="20" t="s">
        <v>1147</v>
      </c>
      <c r="M829" s="35" t="s">
        <v>901</v>
      </c>
      <c r="Q829" s="8" t="s">
        <v>901</v>
      </c>
      <c r="R829" s="1" t="str">
        <f t="shared" si="53"/>
        <v>Mutually Excluded</v>
      </c>
      <c r="S829" s="1"/>
      <c r="V829" s="1" t="str">
        <f t="shared" si="51"/>
        <v>Mutually Excluded</v>
      </c>
      <c r="Z829" t="str">
        <f t="shared" si="54"/>
        <v>Exclude</v>
      </c>
    </row>
    <row r="830" spans="1:26" ht="45">
      <c r="A830" s="20" t="s">
        <v>1149</v>
      </c>
      <c r="C830" t="s">
        <v>1151</v>
      </c>
      <c r="E830" s="1" t="s">
        <v>1150</v>
      </c>
      <c r="F830" s="1">
        <v>2</v>
      </c>
      <c r="G830" s="1">
        <v>2</v>
      </c>
      <c r="H830" s="1">
        <v>2</v>
      </c>
      <c r="I830" s="31" t="str">
        <f t="shared" si="52"/>
        <v>EXCLUDED</v>
      </c>
      <c r="J830" s="20" t="s">
        <v>1149</v>
      </c>
      <c r="M830" s="35" t="s">
        <v>901</v>
      </c>
      <c r="Q830" s="8" t="s">
        <v>901</v>
      </c>
      <c r="R830" s="1" t="str">
        <f t="shared" si="53"/>
        <v>Mutually Excluded</v>
      </c>
      <c r="S830" s="1"/>
      <c r="V830" s="1" t="str">
        <f t="shared" si="51"/>
        <v>Mutually Excluded</v>
      </c>
      <c r="Z830" t="str">
        <f t="shared" si="54"/>
        <v>Exclude</v>
      </c>
    </row>
    <row r="831" spans="1:26" ht="45">
      <c r="A831" s="20" t="s">
        <v>1152</v>
      </c>
      <c r="C831" s="6">
        <v>361362</v>
      </c>
      <c r="E831" s="1" t="s">
        <v>1153</v>
      </c>
      <c r="F831" s="1">
        <v>2</v>
      </c>
      <c r="G831" s="1">
        <v>2</v>
      </c>
      <c r="H831" s="1">
        <v>3</v>
      </c>
      <c r="I831" s="31" t="str">
        <f t="shared" si="52"/>
        <v>EXCLUDED</v>
      </c>
      <c r="J831" s="20" t="s">
        <v>1152</v>
      </c>
      <c r="M831" s="35" t="s">
        <v>901</v>
      </c>
      <c r="Q831" s="8" t="s">
        <v>901</v>
      </c>
      <c r="R831" s="1" t="str">
        <f t="shared" si="53"/>
        <v>Mutually Excluded</v>
      </c>
      <c r="S831" s="1"/>
      <c r="V831" s="1" t="str">
        <f t="shared" si="51"/>
        <v>Mutually Excluded</v>
      </c>
      <c r="Z831" t="str">
        <f t="shared" si="54"/>
        <v>Exclude</v>
      </c>
    </row>
    <row r="832" spans="1:26" ht="45">
      <c r="A832" s="21" t="s">
        <v>1154</v>
      </c>
      <c r="C832" s="6">
        <v>362363</v>
      </c>
      <c r="E832" s="1" t="s">
        <v>1155</v>
      </c>
      <c r="F832" s="1">
        <v>4</v>
      </c>
      <c r="G832" s="1">
        <v>3</v>
      </c>
      <c r="H832" s="1">
        <v>4</v>
      </c>
      <c r="I832" s="31" t="str">
        <f t="shared" si="52"/>
        <v>EXCLUDED</v>
      </c>
      <c r="J832" s="21" t="s">
        <v>1154</v>
      </c>
      <c r="M832" s="35" t="s">
        <v>901</v>
      </c>
      <c r="Q832" s="8" t="s">
        <v>901</v>
      </c>
      <c r="R832" s="1" t="str">
        <f t="shared" si="53"/>
        <v>Mutually Excluded</v>
      </c>
      <c r="S832" s="1"/>
      <c r="V832" s="1" t="str">
        <f t="shared" si="51"/>
        <v>Mutually Excluded</v>
      </c>
      <c r="Z832" t="str">
        <f t="shared" si="54"/>
        <v>Exclude</v>
      </c>
    </row>
    <row r="833" spans="1:26" ht="45">
      <c r="A833" s="20" t="s">
        <v>1156</v>
      </c>
      <c r="C833" s="6">
        <v>363364</v>
      </c>
      <c r="E833" s="1" t="s">
        <v>1157</v>
      </c>
      <c r="F833" s="1">
        <v>2</v>
      </c>
      <c r="G833" s="1">
        <v>2</v>
      </c>
      <c r="H833" s="1">
        <v>2</v>
      </c>
      <c r="I833" s="31" t="str">
        <f t="shared" si="52"/>
        <v>EXCLUDED</v>
      </c>
      <c r="J833" s="20" t="s">
        <v>1156</v>
      </c>
      <c r="M833" s="35" t="s">
        <v>901</v>
      </c>
      <c r="Q833" s="8" t="s">
        <v>901</v>
      </c>
      <c r="R833" s="1" t="str">
        <f t="shared" si="53"/>
        <v>Mutually Excluded</v>
      </c>
      <c r="S833" s="1"/>
      <c r="V833" s="1" t="str">
        <f t="shared" si="51"/>
        <v>Mutually Excluded</v>
      </c>
      <c r="Z833" t="str">
        <f t="shared" si="54"/>
        <v>Exclude</v>
      </c>
    </row>
    <row r="834" spans="1:26" ht="45">
      <c r="A834" s="20" t="s">
        <v>1158</v>
      </c>
      <c r="C834" s="6" t="s">
        <v>1160</v>
      </c>
      <c r="E834" s="1" t="s">
        <v>1159</v>
      </c>
      <c r="F834" s="1">
        <v>2</v>
      </c>
      <c r="G834" s="1">
        <v>2</v>
      </c>
      <c r="H834" s="1">
        <v>2</v>
      </c>
      <c r="I834" s="31" t="str">
        <f t="shared" si="52"/>
        <v>EXCLUDED</v>
      </c>
      <c r="J834" s="20" t="s">
        <v>1158</v>
      </c>
      <c r="M834" s="35" t="s">
        <v>901</v>
      </c>
      <c r="Q834" s="8" t="s">
        <v>901</v>
      </c>
      <c r="R834" s="1" t="str">
        <f t="shared" si="53"/>
        <v>Mutually Excluded</v>
      </c>
      <c r="S834" s="1"/>
      <c r="V834" s="1" t="str">
        <f t="shared" ref="V834:V897" si="55">IF(AND(I834="Excluded", Q834="Excluded"), "Mutually Excluded", IF(AND(OR(I834="CERTAINLY INCLUDED", I834="INCLUDED", I834="MAYBE" ), OR(Q834="INCLUDED", Q834="MAYBE")), "MUTUALLY INCLUDED", IF(AND(I834="MAYBE", Q834="MAYBE"), "Mutually MAYBE", IF(AND(I834="Excluded", OR(Q834="INCLUDED", Q834="MAYBE")), "AI: No, Human: Yes", IF(AND(Q834="Excluded", OR(I834="INCLUDED", I834="CERTAINLY INCLUDED", I834="MAYBE")), "AI: Yes, Human: No", "Other Conflict")))))</f>
        <v>Mutually Excluded</v>
      </c>
      <c r="Z834" t="str">
        <f t="shared" si="54"/>
        <v>Exclude</v>
      </c>
    </row>
    <row r="835" spans="1:26" ht="45">
      <c r="A835">
        <v>891</v>
      </c>
      <c r="C835">
        <v>366</v>
      </c>
      <c r="E835" s="15" t="s">
        <v>1161</v>
      </c>
      <c r="F835" s="1">
        <v>1</v>
      </c>
      <c r="G835" s="1">
        <v>1</v>
      </c>
      <c r="H835" s="1">
        <v>1</v>
      </c>
      <c r="I835" s="31" t="str">
        <f t="shared" si="52"/>
        <v>EXCLUDED</v>
      </c>
      <c r="J835">
        <v>891</v>
      </c>
      <c r="M835" s="35" t="s">
        <v>901</v>
      </c>
      <c r="Q835" s="8" t="s">
        <v>901</v>
      </c>
      <c r="R835" s="1" t="str">
        <f t="shared" si="53"/>
        <v>Mutually Excluded</v>
      </c>
      <c r="S835" s="1"/>
      <c r="V835" s="1" t="str">
        <f t="shared" si="55"/>
        <v>Mutually Excluded</v>
      </c>
      <c r="Z835" t="str">
        <f t="shared" si="54"/>
        <v>Exclude</v>
      </c>
    </row>
    <row r="836" spans="1:26" ht="60">
      <c r="A836">
        <v>893</v>
      </c>
      <c r="C836" s="6">
        <v>367368</v>
      </c>
      <c r="E836" s="1" t="s">
        <v>1163</v>
      </c>
      <c r="F836" s="1">
        <v>2</v>
      </c>
      <c r="G836" s="1">
        <v>3</v>
      </c>
      <c r="H836" s="1">
        <v>2</v>
      </c>
      <c r="I836" s="31" t="str">
        <f t="shared" si="52"/>
        <v>EXCLUDED</v>
      </c>
      <c r="J836">
        <v>893</v>
      </c>
      <c r="M836" s="35" t="s">
        <v>901</v>
      </c>
      <c r="Q836" s="8" t="s">
        <v>901</v>
      </c>
      <c r="R836" s="1" t="str">
        <f t="shared" si="53"/>
        <v>Mutually Excluded</v>
      </c>
      <c r="S836" s="1"/>
      <c r="V836" s="1" t="str">
        <f t="shared" si="55"/>
        <v>Mutually Excluded</v>
      </c>
      <c r="Z836" t="str">
        <f t="shared" si="54"/>
        <v>Exclude</v>
      </c>
    </row>
    <row r="837" spans="1:26" ht="60">
      <c r="A837">
        <v>894</v>
      </c>
      <c r="C837" s="6">
        <v>368369</v>
      </c>
      <c r="E837" s="1" t="s">
        <v>1164</v>
      </c>
      <c r="F837" s="1">
        <v>2</v>
      </c>
      <c r="G837" s="1">
        <v>3</v>
      </c>
      <c r="H837" s="1">
        <v>2</v>
      </c>
      <c r="I837" s="31" t="str">
        <f t="shared" si="52"/>
        <v>EXCLUDED</v>
      </c>
      <c r="J837">
        <v>894</v>
      </c>
      <c r="M837" s="35" t="s">
        <v>901</v>
      </c>
      <c r="Q837" s="8" t="s">
        <v>901</v>
      </c>
      <c r="R837" s="1" t="str">
        <f t="shared" si="53"/>
        <v>Mutually Excluded</v>
      </c>
      <c r="S837" s="1"/>
      <c r="V837" s="1" t="str">
        <f t="shared" si="55"/>
        <v>Mutually Excluded</v>
      </c>
      <c r="Z837" t="str">
        <f t="shared" si="54"/>
        <v>Exclude</v>
      </c>
    </row>
    <row r="838" spans="1:26" ht="60">
      <c r="A838">
        <v>895</v>
      </c>
      <c r="C838">
        <v>369</v>
      </c>
      <c r="E838" s="1" t="s">
        <v>1165</v>
      </c>
      <c r="F838" s="1">
        <v>2</v>
      </c>
      <c r="G838" s="1">
        <v>2</v>
      </c>
      <c r="H838" s="1">
        <v>2</v>
      </c>
      <c r="I838" s="31" t="str">
        <f t="shared" si="52"/>
        <v>EXCLUDED</v>
      </c>
      <c r="J838">
        <v>895</v>
      </c>
      <c r="M838" s="35" t="s">
        <v>901</v>
      </c>
      <c r="Q838" s="8" t="s">
        <v>901</v>
      </c>
      <c r="R838" s="1" t="str">
        <f t="shared" si="53"/>
        <v>Mutually Excluded</v>
      </c>
      <c r="S838" s="1"/>
      <c r="V838" s="1" t="str">
        <f t="shared" si="55"/>
        <v>Mutually Excluded</v>
      </c>
      <c r="Z838" t="str">
        <f t="shared" si="54"/>
        <v>Exclude</v>
      </c>
    </row>
    <row r="839" spans="1:26" ht="45">
      <c r="A839">
        <v>896</v>
      </c>
      <c r="C839" s="6">
        <v>369370</v>
      </c>
      <c r="E839" s="15" t="s">
        <v>1166</v>
      </c>
      <c r="F839" s="1">
        <v>2</v>
      </c>
      <c r="G839" s="1">
        <v>2</v>
      </c>
      <c r="H839" s="1">
        <v>2</v>
      </c>
      <c r="I839" s="31" t="str">
        <f t="shared" si="52"/>
        <v>EXCLUDED</v>
      </c>
      <c r="J839">
        <v>896</v>
      </c>
      <c r="M839" s="35" t="s">
        <v>901</v>
      </c>
      <c r="Q839" s="8" t="s">
        <v>901</v>
      </c>
      <c r="R839" s="1" t="str">
        <f t="shared" si="53"/>
        <v>Mutually Excluded</v>
      </c>
      <c r="S839" s="1"/>
      <c r="V839" s="1" t="str">
        <f t="shared" si="55"/>
        <v>Mutually Excluded</v>
      </c>
      <c r="Z839" t="str">
        <f t="shared" si="54"/>
        <v>Exclude</v>
      </c>
    </row>
    <row r="840" spans="1:26" ht="45">
      <c r="A840">
        <v>897</v>
      </c>
      <c r="C840" s="6">
        <v>370371372</v>
      </c>
      <c r="E840" s="1" t="s">
        <v>1167</v>
      </c>
      <c r="F840" s="1">
        <v>2</v>
      </c>
      <c r="G840" s="1">
        <v>1</v>
      </c>
      <c r="H840" s="1">
        <v>2</v>
      </c>
      <c r="I840" s="31" t="str">
        <f t="shared" si="52"/>
        <v>EXCLUDED</v>
      </c>
      <c r="J840">
        <v>897</v>
      </c>
      <c r="M840" s="35" t="s">
        <v>901</v>
      </c>
      <c r="Q840" s="8" t="s">
        <v>901</v>
      </c>
      <c r="R840" s="1" t="str">
        <f t="shared" si="53"/>
        <v>Mutually Excluded</v>
      </c>
      <c r="S840" s="1"/>
      <c r="V840" s="1" t="str">
        <f t="shared" si="55"/>
        <v>Mutually Excluded</v>
      </c>
      <c r="Z840" t="str">
        <f t="shared" si="54"/>
        <v>Exclude</v>
      </c>
    </row>
    <row r="841" spans="1:26" ht="30">
      <c r="A841">
        <v>898</v>
      </c>
      <c r="C841" s="6">
        <v>372373374</v>
      </c>
      <c r="E841" s="1" t="s">
        <v>1168</v>
      </c>
      <c r="F841" s="1">
        <v>1</v>
      </c>
      <c r="G841" s="1">
        <v>1</v>
      </c>
      <c r="H841" s="1">
        <v>1</v>
      </c>
      <c r="I841" s="31" t="str">
        <f t="shared" si="52"/>
        <v>EXCLUDED</v>
      </c>
      <c r="J841">
        <v>898</v>
      </c>
      <c r="M841" s="35" t="s">
        <v>901</v>
      </c>
      <c r="Q841" s="8" t="s">
        <v>901</v>
      </c>
      <c r="R841" s="1" t="str">
        <f t="shared" si="53"/>
        <v>Mutually Excluded</v>
      </c>
      <c r="S841" s="1"/>
      <c r="V841" s="1" t="str">
        <f t="shared" si="55"/>
        <v>Mutually Excluded</v>
      </c>
      <c r="Z841" t="str">
        <f t="shared" si="54"/>
        <v>Exclude</v>
      </c>
    </row>
    <row r="842" spans="1:26" ht="30">
      <c r="A842">
        <v>899</v>
      </c>
      <c r="C842" s="6">
        <v>374375</v>
      </c>
      <c r="E842" s="1" t="s">
        <v>1169</v>
      </c>
      <c r="F842" s="1">
        <v>1</v>
      </c>
      <c r="G842" s="1">
        <v>2</v>
      </c>
      <c r="H842" s="1">
        <v>3</v>
      </c>
      <c r="I842" s="31" t="str">
        <f t="shared" si="52"/>
        <v>EXCLUDED</v>
      </c>
      <c r="J842">
        <v>899</v>
      </c>
      <c r="M842" s="35" t="s">
        <v>901</v>
      </c>
      <c r="Q842" s="8" t="s">
        <v>901</v>
      </c>
      <c r="R842" s="1" t="str">
        <f t="shared" si="53"/>
        <v>Mutually Excluded</v>
      </c>
      <c r="S842" s="1"/>
      <c r="V842" s="1" t="str">
        <f t="shared" si="55"/>
        <v>Mutually Excluded</v>
      </c>
      <c r="Z842" t="str">
        <f t="shared" si="54"/>
        <v>Exclude</v>
      </c>
    </row>
    <row r="843" spans="1:26" ht="30">
      <c r="A843">
        <v>900</v>
      </c>
      <c r="C843" s="6">
        <v>375376377</v>
      </c>
      <c r="E843" s="15" t="s">
        <v>1170</v>
      </c>
      <c r="F843" s="1">
        <v>1</v>
      </c>
      <c r="G843" s="1">
        <v>2</v>
      </c>
      <c r="H843" s="1">
        <v>1</v>
      </c>
      <c r="I843" s="31" t="str">
        <f t="shared" si="52"/>
        <v>EXCLUDED</v>
      </c>
      <c r="J843">
        <v>900</v>
      </c>
      <c r="M843" s="35" t="s">
        <v>901</v>
      </c>
      <c r="Q843" s="8" t="s">
        <v>901</v>
      </c>
      <c r="R843" s="1" t="str">
        <f t="shared" si="53"/>
        <v>Mutually Excluded</v>
      </c>
      <c r="S843" s="1"/>
      <c r="V843" s="1" t="str">
        <f t="shared" si="55"/>
        <v>Mutually Excluded</v>
      </c>
      <c r="Z843" t="str">
        <f t="shared" si="54"/>
        <v>Exclude</v>
      </c>
    </row>
    <row r="844" spans="1:26" ht="30">
      <c r="A844">
        <v>901</v>
      </c>
      <c r="C844" s="6">
        <v>377378</v>
      </c>
      <c r="E844" s="1" t="s">
        <v>1171</v>
      </c>
      <c r="F844" s="1">
        <v>2</v>
      </c>
      <c r="G844" s="1">
        <v>1</v>
      </c>
      <c r="H844" s="1">
        <v>2</v>
      </c>
      <c r="I844" s="31" t="str">
        <f t="shared" si="52"/>
        <v>EXCLUDED</v>
      </c>
      <c r="J844">
        <v>901</v>
      </c>
      <c r="M844" s="35" t="s">
        <v>901</v>
      </c>
      <c r="Q844" s="8" t="s">
        <v>901</v>
      </c>
      <c r="R844" s="1" t="str">
        <f t="shared" si="53"/>
        <v>Mutually Excluded</v>
      </c>
      <c r="S844" s="1"/>
      <c r="V844" s="1" t="str">
        <f t="shared" si="55"/>
        <v>Mutually Excluded</v>
      </c>
      <c r="Z844" t="str">
        <f t="shared" si="54"/>
        <v>Exclude</v>
      </c>
    </row>
    <row r="845" spans="1:26" ht="30">
      <c r="A845">
        <v>902</v>
      </c>
      <c r="C845" s="6">
        <v>378379</v>
      </c>
      <c r="E845" s="1" t="s">
        <v>1172</v>
      </c>
      <c r="F845" s="1">
        <v>3</v>
      </c>
      <c r="G845" s="1">
        <v>4</v>
      </c>
      <c r="H845" s="1">
        <v>3</v>
      </c>
      <c r="I845" s="31" t="str">
        <f t="shared" si="52"/>
        <v>EXCLUDED</v>
      </c>
      <c r="J845">
        <v>902</v>
      </c>
      <c r="M845" s="35" t="s">
        <v>901</v>
      </c>
      <c r="Q845" s="8" t="s">
        <v>901</v>
      </c>
      <c r="R845" s="1" t="str">
        <f t="shared" si="53"/>
        <v>Mutually Excluded</v>
      </c>
      <c r="S845" s="1"/>
      <c r="V845" s="1" t="str">
        <f t="shared" si="55"/>
        <v>Mutually Excluded</v>
      </c>
      <c r="Z845" t="str">
        <f t="shared" si="54"/>
        <v>Exclude</v>
      </c>
    </row>
    <row r="846" spans="1:26" ht="45">
      <c r="A846">
        <v>904</v>
      </c>
      <c r="C846">
        <v>379</v>
      </c>
      <c r="E846" s="1" t="s">
        <v>1175</v>
      </c>
      <c r="F846" s="1">
        <v>1</v>
      </c>
      <c r="G846" s="1">
        <v>1</v>
      </c>
      <c r="H846" s="1">
        <v>1</v>
      </c>
      <c r="I846" s="31" t="str">
        <f t="shared" si="52"/>
        <v>EXCLUDED</v>
      </c>
      <c r="J846">
        <v>904</v>
      </c>
      <c r="M846" s="35" t="s">
        <v>901</v>
      </c>
      <c r="Q846" s="8" t="s">
        <v>901</v>
      </c>
      <c r="R846" s="1" t="str">
        <f t="shared" si="53"/>
        <v>Mutually Excluded</v>
      </c>
      <c r="S846" s="1"/>
      <c r="V846" s="1" t="str">
        <f t="shared" si="55"/>
        <v>Mutually Excluded</v>
      </c>
      <c r="Z846" t="str">
        <f t="shared" si="54"/>
        <v>Exclude</v>
      </c>
    </row>
    <row r="847" spans="1:26" ht="30">
      <c r="A847">
        <v>905</v>
      </c>
      <c r="C847" s="6">
        <v>379380</v>
      </c>
      <c r="E847" s="1" t="s">
        <v>1176</v>
      </c>
      <c r="F847" s="1">
        <v>2</v>
      </c>
      <c r="G847" s="1">
        <v>2</v>
      </c>
      <c r="H847" s="1">
        <v>2</v>
      </c>
      <c r="I847" s="31" t="str">
        <f t="shared" si="52"/>
        <v>EXCLUDED</v>
      </c>
      <c r="J847">
        <v>905</v>
      </c>
      <c r="M847" s="35" t="s">
        <v>901</v>
      </c>
      <c r="Q847" s="8" t="s">
        <v>901</v>
      </c>
      <c r="R847" s="1" t="str">
        <f t="shared" si="53"/>
        <v>Mutually Excluded</v>
      </c>
      <c r="S847" s="1"/>
      <c r="V847" s="1" t="str">
        <f t="shared" si="55"/>
        <v>Mutually Excluded</v>
      </c>
      <c r="Z847" t="str">
        <f t="shared" si="54"/>
        <v>Exclude</v>
      </c>
    </row>
    <row r="848" spans="1:26" ht="45">
      <c r="A848">
        <v>906</v>
      </c>
      <c r="C848">
        <v>380</v>
      </c>
      <c r="E848" s="1" t="s">
        <v>1177</v>
      </c>
      <c r="F848" s="1">
        <v>1</v>
      </c>
      <c r="G848" s="1">
        <v>1</v>
      </c>
      <c r="H848" s="1">
        <v>1</v>
      </c>
      <c r="I848" s="31" t="str">
        <f t="shared" si="52"/>
        <v>EXCLUDED</v>
      </c>
      <c r="J848">
        <v>906</v>
      </c>
      <c r="M848" s="35" t="s">
        <v>901</v>
      </c>
      <c r="Q848" s="8" t="s">
        <v>901</v>
      </c>
      <c r="R848" s="1" t="str">
        <f t="shared" si="53"/>
        <v>Mutually Excluded</v>
      </c>
      <c r="S848" s="1"/>
      <c r="V848" s="1" t="str">
        <f t="shared" si="55"/>
        <v>Mutually Excluded</v>
      </c>
      <c r="Z848" t="str">
        <f t="shared" si="54"/>
        <v>Exclude</v>
      </c>
    </row>
    <row r="849" spans="1:26" ht="30">
      <c r="A849">
        <v>907</v>
      </c>
      <c r="C849">
        <v>391</v>
      </c>
      <c r="E849" s="1" t="s">
        <v>1178</v>
      </c>
      <c r="F849" s="1">
        <v>2</v>
      </c>
      <c r="G849" s="1">
        <v>2</v>
      </c>
      <c r="H849" s="1">
        <v>1</v>
      </c>
      <c r="I849" s="31" t="str">
        <f t="shared" si="52"/>
        <v>EXCLUDED</v>
      </c>
      <c r="J849">
        <v>907</v>
      </c>
      <c r="M849" s="35" t="s">
        <v>901</v>
      </c>
      <c r="Q849" s="8" t="s">
        <v>901</v>
      </c>
      <c r="R849" s="1" t="str">
        <f t="shared" si="53"/>
        <v>Mutually Excluded</v>
      </c>
      <c r="S849" s="1"/>
      <c r="V849" s="1" t="str">
        <f t="shared" si="55"/>
        <v>Mutually Excluded</v>
      </c>
      <c r="Z849" t="str">
        <f t="shared" si="54"/>
        <v>Exclude</v>
      </c>
    </row>
    <row r="850" spans="1:26" ht="30">
      <c r="A850">
        <v>908</v>
      </c>
      <c r="C850" s="6">
        <v>391392</v>
      </c>
      <c r="E850" s="1" t="s">
        <v>1179</v>
      </c>
      <c r="F850" s="1">
        <v>2</v>
      </c>
      <c r="G850" s="1">
        <v>3</v>
      </c>
      <c r="H850" s="1">
        <v>3</v>
      </c>
      <c r="I850" s="31" t="str">
        <f t="shared" si="52"/>
        <v>EXCLUDED</v>
      </c>
      <c r="J850">
        <v>908</v>
      </c>
      <c r="M850" s="35" t="s">
        <v>901</v>
      </c>
      <c r="Q850" s="8" t="s">
        <v>901</v>
      </c>
      <c r="R850" s="1" t="str">
        <f t="shared" si="53"/>
        <v>Mutually Excluded</v>
      </c>
      <c r="S850" s="1"/>
      <c r="V850" s="1" t="str">
        <f t="shared" si="55"/>
        <v>Mutually Excluded</v>
      </c>
      <c r="Z850" t="str">
        <f t="shared" si="54"/>
        <v>Exclude</v>
      </c>
    </row>
    <row r="851" spans="1:26" ht="30">
      <c r="A851">
        <v>909</v>
      </c>
      <c r="C851">
        <v>392</v>
      </c>
      <c r="E851" s="1" t="s">
        <v>1180</v>
      </c>
      <c r="F851" s="1">
        <v>4</v>
      </c>
      <c r="G851" s="1">
        <v>3</v>
      </c>
      <c r="H851" s="1">
        <v>4</v>
      </c>
      <c r="I851" s="31" t="str">
        <f t="shared" si="52"/>
        <v>EXCLUDED</v>
      </c>
      <c r="J851">
        <v>909</v>
      </c>
      <c r="M851" s="35" t="s">
        <v>901</v>
      </c>
      <c r="Q851" s="8" t="s">
        <v>901</v>
      </c>
      <c r="R851" s="1" t="str">
        <f t="shared" si="53"/>
        <v>Mutually Excluded</v>
      </c>
      <c r="S851" s="1"/>
      <c r="V851" s="1" t="str">
        <f t="shared" si="55"/>
        <v>Mutually Excluded</v>
      </c>
      <c r="Z851" t="str">
        <f t="shared" si="54"/>
        <v>Exclude</v>
      </c>
    </row>
    <row r="852" spans="1:26" ht="45">
      <c r="A852" s="20" t="s">
        <v>1182</v>
      </c>
      <c r="C852" s="6">
        <v>392393</v>
      </c>
      <c r="E852" s="1" t="s">
        <v>1183</v>
      </c>
      <c r="F852" s="1">
        <v>2</v>
      </c>
      <c r="G852" s="1">
        <v>2</v>
      </c>
      <c r="H852" s="1">
        <v>2</v>
      </c>
      <c r="I852" s="31" t="str">
        <f t="shared" si="52"/>
        <v>EXCLUDED</v>
      </c>
      <c r="J852" s="20" t="s">
        <v>1182</v>
      </c>
      <c r="M852" s="35" t="s">
        <v>901</v>
      </c>
      <c r="Q852" s="8" t="s">
        <v>901</v>
      </c>
      <c r="R852" s="1" t="str">
        <f t="shared" si="53"/>
        <v>Mutually Excluded</v>
      </c>
      <c r="S852" s="1"/>
      <c r="V852" s="1" t="str">
        <f t="shared" si="55"/>
        <v>Mutually Excluded</v>
      </c>
      <c r="Z852" t="str">
        <f t="shared" si="54"/>
        <v>Exclude</v>
      </c>
    </row>
    <row r="853" spans="1:26" ht="45">
      <c r="A853">
        <v>913</v>
      </c>
      <c r="C853" s="6">
        <v>394</v>
      </c>
      <c r="E853" s="15" t="s">
        <v>1184</v>
      </c>
      <c r="F853" s="1">
        <v>4</v>
      </c>
      <c r="G853" s="1">
        <v>3</v>
      </c>
      <c r="H853" s="1">
        <v>4</v>
      </c>
      <c r="I853" s="31" t="str">
        <f t="shared" si="52"/>
        <v>EXCLUDED</v>
      </c>
      <c r="J853">
        <v>913</v>
      </c>
      <c r="M853" s="35" t="s">
        <v>901</v>
      </c>
      <c r="Q853" s="8" t="s">
        <v>901</v>
      </c>
      <c r="R853" s="1" t="str">
        <f t="shared" si="53"/>
        <v>Mutually Excluded</v>
      </c>
      <c r="S853" s="1"/>
      <c r="V853" s="1" t="str">
        <f t="shared" si="55"/>
        <v>Mutually Excluded</v>
      </c>
      <c r="Z853" t="str">
        <f t="shared" si="54"/>
        <v>Exclude</v>
      </c>
    </row>
    <row r="854" spans="1:26" ht="75">
      <c r="A854">
        <v>914</v>
      </c>
      <c r="C854" s="6">
        <v>394395</v>
      </c>
      <c r="E854" s="1" t="s">
        <v>1186</v>
      </c>
      <c r="F854" s="1">
        <v>2</v>
      </c>
      <c r="G854" s="1">
        <v>3</v>
      </c>
      <c r="H854" s="1">
        <v>2</v>
      </c>
      <c r="I854" s="31" t="str">
        <f t="shared" si="52"/>
        <v>EXCLUDED</v>
      </c>
      <c r="J854">
        <v>914</v>
      </c>
      <c r="M854" s="35" t="s">
        <v>901</v>
      </c>
      <c r="Q854" s="8" t="s">
        <v>901</v>
      </c>
      <c r="R854" s="1" t="str">
        <f t="shared" si="53"/>
        <v>Mutually Excluded</v>
      </c>
      <c r="S854" s="1"/>
      <c r="V854" s="1" t="str">
        <f t="shared" si="55"/>
        <v>Mutually Excluded</v>
      </c>
      <c r="Z854" t="str">
        <f t="shared" si="54"/>
        <v>Exclude</v>
      </c>
    </row>
    <row r="855" spans="1:26" ht="30">
      <c r="A855">
        <v>915</v>
      </c>
      <c r="C855" s="6">
        <v>395396</v>
      </c>
      <c r="E855" s="1" t="s">
        <v>1187</v>
      </c>
      <c r="F855" s="1">
        <v>2</v>
      </c>
      <c r="G855" s="1">
        <v>2</v>
      </c>
      <c r="H855" s="1">
        <v>2</v>
      </c>
      <c r="I855" s="31" t="str">
        <f t="shared" si="52"/>
        <v>EXCLUDED</v>
      </c>
      <c r="J855">
        <v>915</v>
      </c>
      <c r="M855" s="35" t="s">
        <v>901</v>
      </c>
      <c r="Q855" s="8" t="s">
        <v>901</v>
      </c>
      <c r="R855" s="1" t="str">
        <f t="shared" si="53"/>
        <v>Mutually Excluded</v>
      </c>
      <c r="S855" s="1"/>
      <c r="V855" s="1" t="str">
        <f t="shared" si="55"/>
        <v>Mutually Excluded</v>
      </c>
      <c r="Z855" t="str">
        <f t="shared" si="54"/>
        <v>Exclude</v>
      </c>
    </row>
    <row r="856" spans="1:26" ht="45">
      <c r="A856">
        <v>916</v>
      </c>
      <c r="C856">
        <v>396</v>
      </c>
      <c r="E856" s="15" t="s">
        <v>1188</v>
      </c>
      <c r="F856" s="1">
        <v>1</v>
      </c>
      <c r="G856" s="1">
        <v>1</v>
      </c>
      <c r="H856" s="1">
        <v>1</v>
      </c>
      <c r="I856" s="31" t="str">
        <f t="shared" si="52"/>
        <v>EXCLUDED</v>
      </c>
      <c r="J856">
        <v>916</v>
      </c>
      <c r="M856" s="35" t="s">
        <v>901</v>
      </c>
      <c r="Q856" s="8" t="s">
        <v>901</v>
      </c>
      <c r="R856" s="1" t="str">
        <f t="shared" si="53"/>
        <v>Mutually Excluded</v>
      </c>
      <c r="S856" s="1"/>
      <c r="V856" s="1" t="str">
        <f t="shared" si="55"/>
        <v>Mutually Excluded</v>
      </c>
      <c r="Z856" t="str">
        <f t="shared" si="54"/>
        <v>Exclude</v>
      </c>
    </row>
    <row r="857" spans="1:26" ht="30">
      <c r="A857">
        <v>917</v>
      </c>
      <c r="C857">
        <v>396</v>
      </c>
      <c r="E857" s="1" t="s">
        <v>1189</v>
      </c>
      <c r="F857" s="1">
        <v>3</v>
      </c>
      <c r="G857" s="1">
        <v>4</v>
      </c>
      <c r="H857" s="1">
        <v>3</v>
      </c>
      <c r="I857" s="31" t="str">
        <f t="shared" si="52"/>
        <v>EXCLUDED</v>
      </c>
      <c r="J857">
        <v>917</v>
      </c>
      <c r="M857" s="35" t="s">
        <v>901</v>
      </c>
      <c r="Q857" s="8" t="s">
        <v>901</v>
      </c>
      <c r="R857" s="1" t="str">
        <f t="shared" si="53"/>
        <v>Mutually Excluded</v>
      </c>
      <c r="S857" s="1"/>
      <c r="V857" s="1" t="str">
        <f t="shared" si="55"/>
        <v>Mutually Excluded</v>
      </c>
      <c r="Z857" t="str">
        <f t="shared" si="54"/>
        <v>Exclude</v>
      </c>
    </row>
    <row r="858" spans="1:26" ht="30">
      <c r="A858">
        <v>918</v>
      </c>
      <c r="C858" s="6">
        <v>396397</v>
      </c>
      <c r="E858" s="1" t="s">
        <v>1190</v>
      </c>
      <c r="F858" s="1">
        <v>2</v>
      </c>
      <c r="G858" s="1">
        <v>2</v>
      </c>
      <c r="H858" s="1">
        <v>2</v>
      </c>
      <c r="I858" s="31" t="str">
        <f t="shared" si="52"/>
        <v>EXCLUDED</v>
      </c>
      <c r="J858">
        <v>918</v>
      </c>
      <c r="M858" s="35" t="s">
        <v>901</v>
      </c>
      <c r="Q858" s="8" t="s">
        <v>901</v>
      </c>
      <c r="R858" s="1" t="str">
        <f t="shared" si="53"/>
        <v>Mutually Excluded</v>
      </c>
      <c r="S858" s="1"/>
      <c r="V858" s="1" t="str">
        <f t="shared" si="55"/>
        <v>Mutually Excluded</v>
      </c>
      <c r="Z858" t="str">
        <f t="shared" si="54"/>
        <v>Exclude</v>
      </c>
    </row>
    <row r="859" spans="1:26" ht="45">
      <c r="A859">
        <v>921</v>
      </c>
      <c r="C859" s="6">
        <v>397398</v>
      </c>
      <c r="E859" s="15" t="s">
        <v>1193</v>
      </c>
      <c r="F859" s="1">
        <v>1</v>
      </c>
      <c r="G859" s="1">
        <v>1</v>
      </c>
      <c r="H859" s="1">
        <v>1</v>
      </c>
      <c r="I859" s="31" t="str">
        <f t="shared" si="52"/>
        <v>EXCLUDED</v>
      </c>
      <c r="J859">
        <v>921</v>
      </c>
      <c r="M859" s="35" t="s">
        <v>901</v>
      </c>
      <c r="Q859" s="8" t="s">
        <v>901</v>
      </c>
      <c r="R859" s="1" t="str">
        <f t="shared" si="53"/>
        <v>Mutually Excluded</v>
      </c>
      <c r="S859" s="1"/>
      <c r="V859" s="1" t="str">
        <f t="shared" si="55"/>
        <v>Mutually Excluded</v>
      </c>
      <c r="Z859" t="str">
        <f t="shared" si="54"/>
        <v>Exclude</v>
      </c>
    </row>
    <row r="860" spans="1:26" ht="45">
      <c r="A860">
        <v>922</v>
      </c>
      <c r="C860" s="6">
        <v>398399</v>
      </c>
      <c r="E860" s="1" t="s">
        <v>1194</v>
      </c>
      <c r="F860" s="1">
        <v>4</v>
      </c>
      <c r="G860" s="1">
        <v>3</v>
      </c>
      <c r="H860" s="1">
        <v>4</v>
      </c>
      <c r="I860" s="31" t="str">
        <f t="shared" si="52"/>
        <v>EXCLUDED</v>
      </c>
      <c r="J860">
        <v>922</v>
      </c>
      <c r="M860" s="35" t="s">
        <v>901</v>
      </c>
      <c r="Q860" s="8" t="s">
        <v>901</v>
      </c>
      <c r="R860" s="1" t="str">
        <f t="shared" si="53"/>
        <v>Mutually Excluded</v>
      </c>
      <c r="S860" s="1"/>
      <c r="V860" s="1" t="str">
        <f t="shared" si="55"/>
        <v>Mutually Excluded</v>
      </c>
      <c r="Z860" t="str">
        <f t="shared" si="54"/>
        <v>Exclude</v>
      </c>
    </row>
    <row r="861" spans="1:26" ht="30">
      <c r="A861">
        <v>923</v>
      </c>
      <c r="C861">
        <v>399</v>
      </c>
      <c r="E861" s="1" t="s">
        <v>1195</v>
      </c>
      <c r="F861" s="1">
        <v>2</v>
      </c>
      <c r="G861" s="1">
        <v>2</v>
      </c>
      <c r="H861" s="1">
        <v>2</v>
      </c>
      <c r="I861" s="31" t="str">
        <f t="shared" si="52"/>
        <v>EXCLUDED</v>
      </c>
      <c r="J861">
        <v>923</v>
      </c>
      <c r="M861" s="35" t="s">
        <v>901</v>
      </c>
      <c r="Q861" s="8" t="s">
        <v>901</v>
      </c>
      <c r="R861" s="1" t="str">
        <f t="shared" si="53"/>
        <v>Mutually Excluded</v>
      </c>
      <c r="S861" s="1"/>
      <c r="V861" s="1" t="str">
        <f t="shared" si="55"/>
        <v>Mutually Excluded</v>
      </c>
      <c r="Z861" t="str">
        <f t="shared" si="54"/>
        <v>Exclude</v>
      </c>
    </row>
    <row r="862" spans="1:26" ht="45">
      <c r="A862" s="20" t="s">
        <v>1197</v>
      </c>
      <c r="C862" s="6">
        <v>399400</v>
      </c>
      <c r="E862" s="1" t="s">
        <v>1198</v>
      </c>
      <c r="F862" s="1">
        <v>2</v>
      </c>
      <c r="G862" s="1">
        <v>2</v>
      </c>
      <c r="H862" s="1">
        <v>2</v>
      </c>
      <c r="I862" s="31" t="str">
        <f t="shared" si="52"/>
        <v>EXCLUDED</v>
      </c>
      <c r="J862" s="20" t="s">
        <v>1197</v>
      </c>
      <c r="M862" s="35" t="s">
        <v>901</v>
      </c>
      <c r="Q862" s="8" t="s">
        <v>901</v>
      </c>
      <c r="R862" s="1" t="str">
        <f t="shared" si="53"/>
        <v>Mutually Excluded</v>
      </c>
      <c r="S862" s="1"/>
      <c r="V862" s="1" t="str">
        <f t="shared" si="55"/>
        <v>Mutually Excluded</v>
      </c>
      <c r="Z862" t="str">
        <f t="shared" si="54"/>
        <v>Exclude</v>
      </c>
    </row>
    <row r="863" spans="1:26" ht="30">
      <c r="A863">
        <v>928</v>
      </c>
      <c r="C863">
        <v>401</v>
      </c>
      <c r="E863" s="15" t="s">
        <v>1199</v>
      </c>
      <c r="F863" s="1">
        <v>3</v>
      </c>
      <c r="G863" s="1">
        <v>3</v>
      </c>
      <c r="H863" s="1">
        <v>3</v>
      </c>
      <c r="I863" s="31" t="str">
        <f t="shared" ref="I863:I914" si="56">IF(COUNTIF(F863:H863,5)=3,"CERTAINLY INCLUDED",IF(COUNTIF(F863:H863,5)&gt;0,"MAYBE","EXCLUDED"))</f>
        <v>EXCLUDED</v>
      </c>
      <c r="J863">
        <v>928</v>
      </c>
      <c r="M863" s="35" t="s">
        <v>901</v>
      </c>
      <c r="Q863" s="8" t="s">
        <v>901</v>
      </c>
      <c r="R863" s="1" t="str">
        <f t="shared" ref="R863:R914" si="57">IF(AND(M863="Excluded", Q863="Excluded"), "Mutually Excluded", IF(AND(OR(M863="CERTAINLY INCLUDED", M863="INCLUDED", M863="MAYBE" ), OR(Q863="INCLUDED", Q863="MAYBE")), "MUTUALLY INCLUDED", IF(AND(M863="MAYBE", Q863="MAYBE"), "Mutually MAYBE", IF(AND(M863="Excluded", OR(Q863="INCLUDED", Q863="MAYBE")), "Hum1: No, Hum2: Yes", IF(AND(Q863="Excluded", OR(M863="INCLUDED", M863="CERTAINLY INCLUDED", M863="MAYBE")), "Hum1: Yes, Hum2: No", "Other Conflict")))))</f>
        <v>Mutually Excluded</v>
      </c>
      <c r="S863" s="1"/>
      <c r="V863" s="1" t="str">
        <f t="shared" si="55"/>
        <v>Mutually Excluded</v>
      </c>
      <c r="Z863" t="str">
        <f t="shared" ref="Z863:Z914" si="58">IF(R863="Mutually Excluded","Exclude",IF(R863= "Mutually Included","Include",U863))</f>
        <v>Exclude</v>
      </c>
    </row>
    <row r="864" spans="1:26" ht="60">
      <c r="A864">
        <v>929</v>
      </c>
      <c r="C864">
        <v>401</v>
      </c>
      <c r="E864" s="1" t="s">
        <v>1200</v>
      </c>
      <c r="F864" s="1">
        <v>2</v>
      </c>
      <c r="G864" s="1">
        <v>2</v>
      </c>
      <c r="H864" s="1">
        <v>2</v>
      </c>
      <c r="I864" s="31" t="str">
        <f t="shared" si="56"/>
        <v>EXCLUDED</v>
      </c>
      <c r="J864">
        <v>929</v>
      </c>
      <c r="M864" s="35" t="s">
        <v>901</v>
      </c>
      <c r="Q864" s="8" t="s">
        <v>901</v>
      </c>
      <c r="R864" s="1" t="str">
        <f t="shared" si="57"/>
        <v>Mutually Excluded</v>
      </c>
      <c r="S864" s="1"/>
      <c r="V864" s="1" t="str">
        <f t="shared" si="55"/>
        <v>Mutually Excluded</v>
      </c>
      <c r="Z864" t="str">
        <f t="shared" si="58"/>
        <v>Exclude</v>
      </c>
    </row>
    <row r="865" spans="1:26" ht="45">
      <c r="A865">
        <v>930</v>
      </c>
      <c r="C865">
        <v>402</v>
      </c>
      <c r="E865" s="1" t="s">
        <v>1202</v>
      </c>
      <c r="F865" s="1">
        <v>3</v>
      </c>
      <c r="G865" s="1">
        <v>3</v>
      </c>
      <c r="H865" s="1">
        <v>2</v>
      </c>
      <c r="I865" s="31" t="str">
        <f t="shared" si="56"/>
        <v>EXCLUDED</v>
      </c>
      <c r="J865">
        <v>930</v>
      </c>
      <c r="M865" s="35" t="s">
        <v>901</v>
      </c>
      <c r="Q865" s="8" t="s">
        <v>901</v>
      </c>
      <c r="R865" s="1" t="str">
        <f t="shared" si="57"/>
        <v>Mutually Excluded</v>
      </c>
      <c r="S865" s="1"/>
      <c r="V865" s="1" t="str">
        <f t="shared" si="55"/>
        <v>Mutually Excluded</v>
      </c>
      <c r="Z865" t="str">
        <f t="shared" si="58"/>
        <v>Exclude</v>
      </c>
    </row>
    <row r="866" spans="1:26" ht="30">
      <c r="A866">
        <v>931</v>
      </c>
      <c r="C866" s="6">
        <v>402403</v>
      </c>
      <c r="E866" s="1" t="s">
        <v>1203</v>
      </c>
      <c r="F866" s="1">
        <v>3</v>
      </c>
      <c r="G866" s="1">
        <v>3</v>
      </c>
      <c r="H866" s="1">
        <v>4</v>
      </c>
      <c r="I866" s="31" t="str">
        <f t="shared" si="56"/>
        <v>EXCLUDED</v>
      </c>
      <c r="J866">
        <v>931</v>
      </c>
      <c r="M866" s="35" t="s">
        <v>901</v>
      </c>
      <c r="Q866" s="8" t="s">
        <v>901</v>
      </c>
      <c r="R866" s="1" t="str">
        <f t="shared" si="57"/>
        <v>Mutually Excluded</v>
      </c>
      <c r="S866" s="1"/>
      <c r="V866" s="1" t="str">
        <f t="shared" si="55"/>
        <v>Mutually Excluded</v>
      </c>
      <c r="Z866" t="str">
        <f t="shared" si="58"/>
        <v>Exclude</v>
      </c>
    </row>
    <row r="867" spans="1:26" ht="45">
      <c r="A867">
        <v>933</v>
      </c>
      <c r="C867" s="6">
        <v>403404</v>
      </c>
      <c r="E867" s="1" t="s">
        <v>1205</v>
      </c>
      <c r="F867" s="1">
        <v>3</v>
      </c>
      <c r="G867" s="1">
        <v>2</v>
      </c>
      <c r="H867" s="1">
        <v>3</v>
      </c>
      <c r="I867" s="31" t="str">
        <f t="shared" si="56"/>
        <v>EXCLUDED</v>
      </c>
      <c r="J867">
        <v>933</v>
      </c>
      <c r="M867" s="35" t="s">
        <v>901</v>
      </c>
      <c r="Q867" s="8" t="s">
        <v>901</v>
      </c>
      <c r="R867" s="1" t="str">
        <f t="shared" si="57"/>
        <v>Mutually Excluded</v>
      </c>
      <c r="S867" s="1"/>
      <c r="V867" s="1" t="str">
        <f t="shared" si="55"/>
        <v>Mutually Excluded</v>
      </c>
      <c r="Z867" t="str">
        <f t="shared" si="58"/>
        <v>Exclude</v>
      </c>
    </row>
    <row r="868" spans="1:26" ht="30">
      <c r="A868">
        <v>934</v>
      </c>
      <c r="C868">
        <v>404</v>
      </c>
      <c r="E868" s="1" t="s">
        <v>1206</v>
      </c>
      <c r="F868" s="1">
        <v>4</v>
      </c>
      <c r="G868" s="1">
        <v>3</v>
      </c>
      <c r="H868" s="1">
        <v>3</v>
      </c>
      <c r="I868" s="31" t="str">
        <f t="shared" si="56"/>
        <v>EXCLUDED</v>
      </c>
      <c r="J868">
        <v>934</v>
      </c>
      <c r="M868" s="35" t="s">
        <v>901</v>
      </c>
      <c r="Q868" s="8" t="s">
        <v>901</v>
      </c>
      <c r="R868" s="1" t="str">
        <f t="shared" si="57"/>
        <v>Mutually Excluded</v>
      </c>
      <c r="S868" s="1"/>
      <c r="V868" s="1" t="str">
        <f t="shared" si="55"/>
        <v>Mutually Excluded</v>
      </c>
      <c r="Z868" t="str">
        <f t="shared" si="58"/>
        <v>Exclude</v>
      </c>
    </row>
    <row r="869" spans="1:26" ht="30">
      <c r="A869">
        <v>935</v>
      </c>
      <c r="C869">
        <v>404</v>
      </c>
      <c r="E869" s="1" t="s">
        <v>1207</v>
      </c>
      <c r="F869" s="1">
        <v>2</v>
      </c>
      <c r="G869" s="1">
        <v>2</v>
      </c>
      <c r="H869" s="1">
        <v>2</v>
      </c>
      <c r="I869" s="31" t="str">
        <f t="shared" si="56"/>
        <v>EXCLUDED</v>
      </c>
      <c r="J869">
        <v>935</v>
      </c>
      <c r="M869" s="35" t="s">
        <v>901</v>
      </c>
      <c r="Q869" s="8" t="s">
        <v>901</v>
      </c>
      <c r="R869" s="1" t="str">
        <f t="shared" si="57"/>
        <v>Mutually Excluded</v>
      </c>
      <c r="S869" s="1"/>
      <c r="V869" s="1" t="str">
        <f t="shared" si="55"/>
        <v>Mutually Excluded</v>
      </c>
      <c r="Z869" t="str">
        <f t="shared" si="58"/>
        <v>Exclude</v>
      </c>
    </row>
    <row r="870" spans="1:26" ht="30">
      <c r="A870">
        <v>936</v>
      </c>
      <c r="C870" s="6">
        <v>405</v>
      </c>
      <c r="E870" s="1" t="s">
        <v>1208</v>
      </c>
      <c r="F870" s="1">
        <v>3</v>
      </c>
      <c r="G870" s="1">
        <v>3</v>
      </c>
      <c r="H870" s="1">
        <v>3</v>
      </c>
      <c r="I870" s="31" t="str">
        <f t="shared" si="56"/>
        <v>EXCLUDED</v>
      </c>
      <c r="J870">
        <v>936</v>
      </c>
      <c r="M870" s="35" t="s">
        <v>901</v>
      </c>
      <c r="Q870" s="8" t="s">
        <v>901</v>
      </c>
      <c r="R870" s="1" t="str">
        <f t="shared" si="57"/>
        <v>Mutually Excluded</v>
      </c>
      <c r="S870" s="1"/>
      <c r="V870" s="1" t="str">
        <f t="shared" si="55"/>
        <v>Mutually Excluded</v>
      </c>
      <c r="Z870" t="str">
        <f t="shared" si="58"/>
        <v>Exclude</v>
      </c>
    </row>
    <row r="871" spans="1:26" ht="45">
      <c r="A871">
        <v>937</v>
      </c>
      <c r="C871">
        <v>405</v>
      </c>
      <c r="E871" s="1" t="s">
        <v>1209</v>
      </c>
      <c r="F871" s="1">
        <v>2</v>
      </c>
      <c r="G871" s="1">
        <v>2</v>
      </c>
      <c r="H871" s="1">
        <v>2</v>
      </c>
      <c r="I871" s="31" t="str">
        <f t="shared" si="56"/>
        <v>EXCLUDED</v>
      </c>
      <c r="J871">
        <v>937</v>
      </c>
      <c r="M871" s="35" t="s">
        <v>901</v>
      </c>
      <c r="Q871" s="8" t="s">
        <v>901</v>
      </c>
      <c r="R871" s="1" t="str">
        <f t="shared" si="57"/>
        <v>Mutually Excluded</v>
      </c>
      <c r="S871" s="1"/>
      <c r="V871" s="1" t="str">
        <f t="shared" si="55"/>
        <v>Mutually Excluded</v>
      </c>
      <c r="Z871" t="str">
        <f t="shared" si="58"/>
        <v>Exclude</v>
      </c>
    </row>
    <row r="872" spans="1:26" ht="60">
      <c r="A872">
        <v>939</v>
      </c>
      <c r="C872" s="6">
        <v>406</v>
      </c>
      <c r="E872" s="1" t="s">
        <v>1211</v>
      </c>
      <c r="F872" s="1">
        <v>2</v>
      </c>
      <c r="G872" s="1">
        <v>2</v>
      </c>
      <c r="H872" s="1">
        <v>2</v>
      </c>
      <c r="I872" s="31" t="str">
        <f t="shared" si="56"/>
        <v>EXCLUDED</v>
      </c>
      <c r="J872">
        <v>939</v>
      </c>
      <c r="M872" s="35" t="s">
        <v>901</v>
      </c>
      <c r="Q872" s="8" t="s">
        <v>901</v>
      </c>
      <c r="R872" s="1" t="str">
        <f t="shared" si="57"/>
        <v>Mutually Excluded</v>
      </c>
      <c r="S872" s="1"/>
      <c r="V872" s="1" t="str">
        <f t="shared" si="55"/>
        <v>Mutually Excluded</v>
      </c>
      <c r="Z872" t="str">
        <f t="shared" si="58"/>
        <v>Exclude</v>
      </c>
    </row>
    <row r="873" spans="1:26" ht="30">
      <c r="A873">
        <v>940</v>
      </c>
      <c r="C873" s="6">
        <v>406407</v>
      </c>
      <c r="E873" s="1" t="s">
        <v>1212</v>
      </c>
      <c r="F873" s="1">
        <v>1</v>
      </c>
      <c r="G873" s="1">
        <v>1</v>
      </c>
      <c r="H873" s="1">
        <v>1</v>
      </c>
      <c r="I873" s="31" t="str">
        <f t="shared" si="56"/>
        <v>EXCLUDED</v>
      </c>
      <c r="J873">
        <v>940</v>
      </c>
      <c r="M873" s="35" t="s">
        <v>901</v>
      </c>
      <c r="Q873" s="8" t="s">
        <v>901</v>
      </c>
      <c r="R873" s="1" t="str">
        <f t="shared" si="57"/>
        <v>Mutually Excluded</v>
      </c>
      <c r="S873" s="1"/>
      <c r="V873" s="1" t="str">
        <f t="shared" si="55"/>
        <v>Mutually Excluded</v>
      </c>
      <c r="Z873" t="str">
        <f t="shared" si="58"/>
        <v>Exclude</v>
      </c>
    </row>
    <row r="874" spans="1:26" ht="60">
      <c r="A874">
        <v>941</v>
      </c>
      <c r="C874" s="6">
        <v>407408</v>
      </c>
      <c r="E874" s="1" t="s">
        <v>1213</v>
      </c>
      <c r="F874" s="1">
        <v>2</v>
      </c>
      <c r="G874" s="1">
        <v>2</v>
      </c>
      <c r="H874" s="1">
        <v>2</v>
      </c>
      <c r="I874" s="31" t="str">
        <f t="shared" si="56"/>
        <v>EXCLUDED</v>
      </c>
      <c r="J874">
        <v>941</v>
      </c>
      <c r="M874" s="35" t="s">
        <v>901</v>
      </c>
      <c r="Q874" s="8" t="s">
        <v>901</v>
      </c>
      <c r="R874" s="1" t="str">
        <f t="shared" si="57"/>
        <v>Mutually Excluded</v>
      </c>
      <c r="S874" s="1"/>
      <c r="V874" s="1" t="str">
        <f t="shared" si="55"/>
        <v>Mutually Excluded</v>
      </c>
      <c r="Z874" t="str">
        <f t="shared" si="58"/>
        <v>Exclude</v>
      </c>
    </row>
    <row r="875" spans="1:26" ht="45">
      <c r="A875">
        <v>942</v>
      </c>
      <c r="C875">
        <v>408</v>
      </c>
      <c r="E875" s="1" t="s">
        <v>1215</v>
      </c>
      <c r="F875" s="1">
        <v>3</v>
      </c>
      <c r="G875" s="1">
        <v>3</v>
      </c>
      <c r="H875" s="1">
        <v>3</v>
      </c>
      <c r="I875" s="31" t="str">
        <f t="shared" si="56"/>
        <v>EXCLUDED</v>
      </c>
      <c r="J875">
        <v>942</v>
      </c>
      <c r="M875" s="35" t="s">
        <v>901</v>
      </c>
      <c r="Q875" s="8" t="s">
        <v>901</v>
      </c>
      <c r="R875" s="1" t="str">
        <f t="shared" si="57"/>
        <v>Mutually Excluded</v>
      </c>
      <c r="S875" s="1"/>
      <c r="V875" s="1" t="str">
        <f t="shared" si="55"/>
        <v>Mutually Excluded</v>
      </c>
      <c r="Z875" t="str">
        <f t="shared" si="58"/>
        <v>Exclude</v>
      </c>
    </row>
    <row r="876" spans="1:26" ht="60">
      <c r="A876">
        <v>943</v>
      </c>
      <c r="C876">
        <v>408</v>
      </c>
      <c r="E876" s="15" t="s">
        <v>1216</v>
      </c>
      <c r="F876" s="1">
        <v>1</v>
      </c>
      <c r="G876" s="1">
        <v>1</v>
      </c>
      <c r="H876" s="1">
        <v>1</v>
      </c>
      <c r="I876" s="31" t="str">
        <f t="shared" si="56"/>
        <v>EXCLUDED</v>
      </c>
      <c r="J876">
        <v>943</v>
      </c>
      <c r="M876" s="35" t="s">
        <v>901</v>
      </c>
      <c r="Q876" s="8" t="s">
        <v>901</v>
      </c>
      <c r="R876" s="1" t="str">
        <f t="shared" si="57"/>
        <v>Mutually Excluded</v>
      </c>
      <c r="S876" s="1"/>
      <c r="V876" s="1" t="str">
        <f t="shared" si="55"/>
        <v>Mutually Excluded</v>
      </c>
      <c r="Z876" t="str">
        <f t="shared" si="58"/>
        <v>Exclude</v>
      </c>
    </row>
    <row r="877" spans="1:26" ht="30">
      <c r="A877">
        <v>944</v>
      </c>
      <c r="C877" s="6">
        <v>409</v>
      </c>
      <c r="E877" s="1" t="s">
        <v>1217</v>
      </c>
      <c r="F877" s="1">
        <v>1</v>
      </c>
      <c r="G877" s="1">
        <v>1</v>
      </c>
      <c r="H877" s="1">
        <v>1</v>
      </c>
      <c r="I877" s="31" t="str">
        <f t="shared" si="56"/>
        <v>EXCLUDED</v>
      </c>
      <c r="J877">
        <v>944</v>
      </c>
      <c r="M877" s="35" t="s">
        <v>901</v>
      </c>
      <c r="Q877" s="8" t="s">
        <v>901</v>
      </c>
      <c r="R877" s="1" t="str">
        <f t="shared" si="57"/>
        <v>Mutually Excluded</v>
      </c>
      <c r="S877" s="1"/>
      <c r="V877" s="1" t="str">
        <f t="shared" si="55"/>
        <v>Mutually Excluded</v>
      </c>
      <c r="Z877" t="str">
        <f t="shared" si="58"/>
        <v>Exclude</v>
      </c>
    </row>
    <row r="878" spans="1:26" ht="30">
      <c r="A878">
        <v>945</v>
      </c>
      <c r="C878" s="6">
        <v>409410</v>
      </c>
      <c r="E878" s="1" t="s">
        <v>1218</v>
      </c>
      <c r="F878" s="1">
        <v>1</v>
      </c>
      <c r="G878" s="1">
        <v>1</v>
      </c>
      <c r="H878" s="1">
        <v>1</v>
      </c>
      <c r="I878" s="31" t="str">
        <f t="shared" si="56"/>
        <v>EXCLUDED</v>
      </c>
      <c r="J878">
        <v>945</v>
      </c>
      <c r="M878" s="35" t="s">
        <v>901</v>
      </c>
      <c r="Q878" s="8" t="s">
        <v>901</v>
      </c>
      <c r="R878" s="1" t="str">
        <f t="shared" si="57"/>
        <v>Mutually Excluded</v>
      </c>
      <c r="S878" s="1"/>
      <c r="V878" s="1" t="str">
        <f t="shared" si="55"/>
        <v>Mutually Excluded</v>
      </c>
      <c r="Z878" t="str">
        <f t="shared" si="58"/>
        <v>Exclude</v>
      </c>
    </row>
    <row r="879" spans="1:26" ht="45">
      <c r="A879" s="20" t="s">
        <v>1219</v>
      </c>
      <c r="C879">
        <v>410</v>
      </c>
      <c r="E879" s="1" t="s">
        <v>1220</v>
      </c>
      <c r="F879" s="1">
        <v>3</v>
      </c>
      <c r="G879" s="1">
        <v>2</v>
      </c>
      <c r="H879" s="1">
        <v>4</v>
      </c>
      <c r="I879" s="31" t="str">
        <f t="shared" si="56"/>
        <v>EXCLUDED</v>
      </c>
      <c r="J879" s="20" t="s">
        <v>1219</v>
      </c>
      <c r="M879" s="35" t="s">
        <v>901</v>
      </c>
      <c r="Q879" s="8" t="s">
        <v>901</v>
      </c>
      <c r="R879" s="1" t="str">
        <f t="shared" si="57"/>
        <v>Mutually Excluded</v>
      </c>
      <c r="S879" s="1"/>
      <c r="V879" s="1" t="str">
        <f t="shared" si="55"/>
        <v>Mutually Excluded</v>
      </c>
      <c r="Z879" t="str">
        <f t="shared" si="58"/>
        <v>Exclude</v>
      </c>
    </row>
    <row r="880" spans="1:26" ht="30">
      <c r="A880">
        <v>949</v>
      </c>
      <c r="C880">
        <v>411</v>
      </c>
      <c r="E880" s="1" t="s">
        <v>1222</v>
      </c>
      <c r="F880" s="1">
        <v>1</v>
      </c>
      <c r="G880" s="1">
        <v>1</v>
      </c>
      <c r="H880" s="1">
        <v>1</v>
      </c>
      <c r="I880" s="31" t="str">
        <f t="shared" si="56"/>
        <v>EXCLUDED</v>
      </c>
      <c r="J880">
        <v>949</v>
      </c>
      <c r="M880" s="35" t="s">
        <v>901</v>
      </c>
      <c r="Q880" s="8" t="s">
        <v>901</v>
      </c>
      <c r="R880" s="1" t="str">
        <f t="shared" si="57"/>
        <v>Mutually Excluded</v>
      </c>
      <c r="S880" s="1"/>
      <c r="V880" s="1" t="str">
        <f t="shared" si="55"/>
        <v>Mutually Excluded</v>
      </c>
      <c r="Z880" t="str">
        <f t="shared" si="58"/>
        <v>Exclude</v>
      </c>
    </row>
    <row r="881" spans="1:26" ht="30">
      <c r="A881">
        <v>950</v>
      </c>
      <c r="C881" s="6">
        <v>411412</v>
      </c>
      <c r="E881" s="1" t="s">
        <v>1223</v>
      </c>
      <c r="F881" s="1">
        <v>2</v>
      </c>
      <c r="G881" s="1">
        <v>2</v>
      </c>
      <c r="H881" s="1">
        <v>2</v>
      </c>
      <c r="I881" s="31" t="str">
        <f t="shared" si="56"/>
        <v>EXCLUDED</v>
      </c>
      <c r="J881">
        <v>950</v>
      </c>
      <c r="M881" s="35" t="s">
        <v>901</v>
      </c>
      <c r="Q881" s="8" t="s">
        <v>901</v>
      </c>
      <c r="R881" s="1" t="str">
        <f t="shared" si="57"/>
        <v>Mutually Excluded</v>
      </c>
      <c r="S881" s="1"/>
      <c r="V881" s="1" t="str">
        <f t="shared" si="55"/>
        <v>Mutually Excluded</v>
      </c>
      <c r="Z881" t="str">
        <f t="shared" si="58"/>
        <v>Exclude</v>
      </c>
    </row>
    <row r="882" spans="1:26" ht="30">
      <c r="A882">
        <v>952</v>
      </c>
      <c r="C882" s="6">
        <v>412413</v>
      </c>
      <c r="E882" s="1" t="s">
        <v>1225</v>
      </c>
      <c r="F882" s="1">
        <v>2</v>
      </c>
      <c r="G882" s="1">
        <v>2</v>
      </c>
      <c r="H882" s="1">
        <v>2</v>
      </c>
      <c r="I882" s="31" t="str">
        <f t="shared" si="56"/>
        <v>EXCLUDED</v>
      </c>
      <c r="J882">
        <v>952</v>
      </c>
      <c r="M882" s="35" t="s">
        <v>901</v>
      </c>
      <c r="Q882" s="8" t="s">
        <v>901</v>
      </c>
      <c r="R882" s="1" t="str">
        <f t="shared" si="57"/>
        <v>Mutually Excluded</v>
      </c>
      <c r="S882" s="1"/>
      <c r="V882" s="1" t="str">
        <f t="shared" si="55"/>
        <v>Mutually Excluded</v>
      </c>
      <c r="Z882" t="str">
        <f t="shared" si="58"/>
        <v>Exclude</v>
      </c>
    </row>
    <row r="883" spans="1:26" ht="30">
      <c r="A883">
        <v>953</v>
      </c>
      <c r="C883">
        <v>413</v>
      </c>
      <c r="E883" s="1" t="s">
        <v>1226</v>
      </c>
      <c r="F883" s="1">
        <v>1</v>
      </c>
      <c r="G883" s="1">
        <v>1</v>
      </c>
      <c r="H883" s="1">
        <v>1</v>
      </c>
      <c r="I883" s="31" t="str">
        <f t="shared" si="56"/>
        <v>EXCLUDED</v>
      </c>
      <c r="J883">
        <v>953</v>
      </c>
      <c r="M883" s="35" t="s">
        <v>901</v>
      </c>
      <c r="Q883" s="8" t="s">
        <v>901</v>
      </c>
      <c r="R883" s="1" t="str">
        <f t="shared" si="57"/>
        <v>Mutually Excluded</v>
      </c>
      <c r="S883" s="1"/>
      <c r="V883" s="1" t="str">
        <f t="shared" si="55"/>
        <v>Mutually Excluded</v>
      </c>
      <c r="Z883" t="str">
        <f t="shared" si="58"/>
        <v>Exclude</v>
      </c>
    </row>
    <row r="884" spans="1:26" ht="30">
      <c r="A884">
        <v>954</v>
      </c>
      <c r="C884" s="6">
        <v>413414</v>
      </c>
      <c r="E884" s="1" t="s">
        <v>1227</v>
      </c>
      <c r="F884" s="1">
        <v>2</v>
      </c>
      <c r="G884" s="1">
        <v>2</v>
      </c>
      <c r="H884" s="1">
        <v>2</v>
      </c>
      <c r="I884" s="31" t="str">
        <f t="shared" si="56"/>
        <v>EXCLUDED</v>
      </c>
      <c r="J884">
        <v>954</v>
      </c>
      <c r="M884" s="35" t="s">
        <v>901</v>
      </c>
      <c r="Q884" s="8" t="s">
        <v>901</v>
      </c>
      <c r="R884" s="1" t="str">
        <f t="shared" si="57"/>
        <v>Mutually Excluded</v>
      </c>
      <c r="S884" s="1"/>
      <c r="V884" s="1" t="str">
        <f t="shared" si="55"/>
        <v>Mutually Excluded</v>
      </c>
      <c r="Z884" t="str">
        <f t="shared" si="58"/>
        <v>Exclude</v>
      </c>
    </row>
    <row r="885" spans="1:26" ht="30">
      <c r="A885">
        <v>955</v>
      </c>
      <c r="C885">
        <v>414</v>
      </c>
      <c r="E885" s="1" t="s">
        <v>1228</v>
      </c>
      <c r="F885" s="1">
        <v>2</v>
      </c>
      <c r="G885" s="1">
        <v>3</v>
      </c>
      <c r="H885" s="1">
        <v>2</v>
      </c>
      <c r="I885" s="31" t="str">
        <f t="shared" si="56"/>
        <v>EXCLUDED</v>
      </c>
      <c r="J885">
        <v>955</v>
      </c>
      <c r="M885" s="35" t="s">
        <v>901</v>
      </c>
      <c r="Q885" s="8" t="s">
        <v>901</v>
      </c>
      <c r="R885" s="1" t="str">
        <f t="shared" si="57"/>
        <v>Mutually Excluded</v>
      </c>
      <c r="S885" s="1"/>
      <c r="V885" s="1" t="str">
        <f t="shared" si="55"/>
        <v>Mutually Excluded</v>
      </c>
      <c r="Z885" t="str">
        <f t="shared" si="58"/>
        <v>Exclude</v>
      </c>
    </row>
    <row r="886" spans="1:26" ht="30">
      <c r="A886">
        <v>956</v>
      </c>
      <c r="C886">
        <v>414</v>
      </c>
      <c r="E886" s="15" t="s">
        <v>1229</v>
      </c>
      <c r="F886" s="1">
        <v>3</v>
      </c>
      <c r="G886" s="1">
        <v>3</v>
      </c>
      <c r="H886" s="1">
        <v>2</v>
      </c>
      <c r="I886" s="31" t="str">
        <f t="shared" si="56"/>
        <v>EXCLUDED</v>
      </c>
      <c r="J886">
        <v>956</v>
      </c>
      <c r="M886" s="35" t="s">
        <v>901</v>
      </c>
      <c r="Q886" s="8" t="s">
        <v>901</v>
      </c>
      <c r="R886" s="1" t="str">
        <f t="shared" si="57"/>
        <v>Mutually Excluded</v>
      </c>
      <c r="S886" s="1"/>
      <c r="V886" s="1" t="str">
        <f t="shared" si="55"/>
        <v>Mutually Excluded</v>
      </c>
      <c r="Z886" t="str">
        <f t="shared" si="58"/>
        <v>Exclude</v>
      </c>
    </row>
    <row r="887" spans="1:26" ht="45">
      <c r="A887">
        <v>958</v>
      </c>
      <c r="C887">
        <v>415</v>
      </c>
      <c r="E887" s="1" t="s">
        <v>1231</v>
      </c>
      <c r="F887" s="1">
        <v>2</v>
      </c>
      <c r="G887" s="1">
        <v>3</v>
      </c>
      <c r="H887" s="1">
        <v>2</v>
      </c>
      <c r="I887" s="31" t="str">
        <f t="shared" si="56"/>
        <v>EXCLUDED</v>
      </c>
      <c r="J887">
        <v>958</v>
      </c>
      <c r="M887" s="35" t="s">
        <v>901</v>
      </c>
      <c r="Q887" s="8" t="s">
        <v>901</v>
      </c>
      <c r="R887" s="1" t="str">
        <f t="shared" si="57"/>
        <v>Mutually Excluded</v>
      </c>
      <c r="S887" s="1"/>
      <c r="V887" s="1" t="str">
        <f t="shared" si="55"/>
        <v>Mutually Excluded</v>
      </c>
      <c r="Z887" t="str">
        <f t="shared" si="58"/>
        <v>Exclude</v>
      </c>
    </row>
    <row r="888" spans="1:26" ht="30">
      <c r="A888">
        <v>959</v>
      </c>
      <c r="C888">
        <v>415</v>
      </c>
      <c r="E888" s="1" t="s">
        <v>1232</v>
      </c>
      <c r="F888" s="1">
        <v>2</v>
      </c>
      <c r="G888" s="1">
        <v>2</v>
      </c>
      <c r="H888" s="1">
        <v>1</v>
      </c>
      <c r="I888" s="31" t="str">
        <f t="shared" si="56"/>
        <v>EXCLUDED</v>
      </c>
      <c r="J888">
        <v>959</v>
      </c>
      <c r="M888" s="35" t="s">
        <v>901</v>
      </c>
      <c r="Q888" s="8" t="s">
        <v>901</v>
      </c>
      <c r="R888" s="1" t="str">
        <f t="shared" si="57"/>
        <v>Mutually Excluded</v>
      </c>
      <c r="S888" s="1"/>
      <c r="V888" s="1" t="str">
        <f t="shared" si="55"/>
        <v>Mutually Excluded</v>
      </c>
      <c r="Z888" t="str">
        <f t="shared" si="58"/>
        <v>Exclude</v>
      </c>
    </row>
    <row r="889" spans="1:26" ht="45">
      <c r="A889">
        <v>960</v>
      </c>
      <c r="C889">
        <v>416</v>
      </c>
      <c r="E889" s="15" t="s">
        <v>1234</v>
      </c>
      <c r="F889" s="1">
        <v>2</v>
      </c>
      <c r="G889" s="1">
        <v>1</v>
      </c>
      <c r="H889" s="1">
        <v>2</v>
      </c>
      <c r="I889" s="31" t="str">
        <f t="shared" si="56"/>
        <v>EXCLUDED</v>
      </c>
      <c r="J889">
        <v>960</v>
      </c>
      <c r="M889" s="35" t="s">
        <v>901</v>
      </c>
      <c r="Q889" s="8" t="s">
        <v>901</v>
      </c>
      <c r="R889" s="1" t="str">
        <f t="shared" si="57"/>
        <v>Mutually Excluded</v>
      </c>
      <c r="S889" s="1"/>
      <c r="V889" s="1" t="str">
        <f t="shared" si="55"/>
        <v>Mutually Excluded</v>
      </c>
      <c r="Z889" t="str">
        <f t="shared" si="58"/>
        <v>Exclude</v>
      </c>
    </row>
    <row r="890" spans="1:26" ht="30">
      <c r="A890">
        <v>963</v>
      </c>
      <c r="C890" s="6">
        <v>417418</v>
      </c>
      <c r="E890" s="1" t="s">
        <v>1238</v>
      </c>
      <c r="F890" s="1">
        <v>3</v>
      </c>
      <c r="G890" s="1">
        <v>3</v>
      </c>
      <c r="H890" s="1">
        <v>3</v>
      </c>
      <c r="I890" s="31" t="str">
        <f t="shared" si="56"/>
        <v>EXCLUDED</v>
      </c>
      <c r="J890">
        <v>963</v>
      </c>
      <c r="M890" s="35" t="s">
        <v>901</v>
      </c>
      <c r="Q890" s="8" t="s">
        <v>901</v>
      </c>
      <c r="R890" s="1" t="str">
        <f t="shared" si="57"/>
        <v>Mutually Excluded</v>
      </c>
      <c r="S890" s="1"/>
      <c r="V890" s="1" t="str">
        <f t="shared" si="55"/>
        <v>Mutually Excluded</v>
      </c>
      <c r="Z890" t="str">
        <f t="shared" si="58"/>
        <v>Exclude</v>
      </c>
    </row>
    <row r="891" spans="1:26" ht="45">
      <c r="A891">
        <v>964</v>
      </c>
      <c r="C891">
        <v>418</v>
      </c>
      <c r="E891" s="15" t="s">
        <v>1239</v>
      </c>
      <c r="F891" s="1">
        <v>1</v>
      </c>
      <c r="G891" s="1">
        <v>1</v>
      </c>
      <c r="H891" s="1">
        <v>2</v>
      </c>
      <c r="I891" s="31" t="str">
        <f t="shared" si="56"/>
        <v>EXCLUDED</v>
      </c>
      <c r="J891">
        <v>964</v>
      </c>
      <c r="M891" s="35" t="s">
        <v>901</v>
      </c>
      <c r="Q891" s="8" t="s">
        <v>901</v>
      </c>
      <c r="R891" s="1" t="str">
        <f t="shared" si="57"/>
        <v>Mutually Excluded</v>
      </c>
      <c r="S891" s="1"/>
      <c r="V891" s="1" t="str">
        <f t="shared" si="55"/>
        <v>Mutually Excluded</v>
      </c>
      <c r="Z891" t="str">
        <f t="shared" si="58"/>
        <v>Exclude</v>
      </c>
    </row>
    <row r="892" spans="1:26" ht="45">
      <c r="A892">
        <v>965</v>
      </c>
      <c r="C892" s="6">
        <v>418419</v>
      </c>
      <c r="E892" s="1" t="s">
        <v>1240</v>
      </c>
      <c r="F892" s="1">
        <v>1</v>
      </c>
      <c r="G892" s="1">
        <v>1</v>
      </c>
      <c r="H892" s="1">
        <v>2</v>
      </c>
      <c r="I892" s="31" t="str">
        <f t="shared" si="56"/>
        <v>EXCLUDED</v>
      </c>
      <c r="J892">
        <v>965</v>
      </c>
      <c r="M892" s="35" t="s">
        <v>901</v>
      </c>
      <c r="Q892" s="8" t="s">
        <v>901</v>
      </c>
      <c r="R892" s="1" t="str">
        <f t="shared" si="57"/>
        <v>Mutually Excluded</v>
      </c>
      <c r="S892" s="1"/>
      <c r="V892" s="1" t="str">
        <f t="shared" si="55"/>
        <v>Mutually Excluded</v>
      </c>
      <c r="Z892" t="str">
        <f t="shared" si="58"/>
        <v>Exclude</v>
      </c>
    </row>
    <row r="893" spans="1:26" ht="45">
      <c r="A893">
        <v>966</v>
      </c>
      <c r="C893">
        <v>419</v>
      </c>
      <c r="E893" s="1" t="s">
        <v>1241</v>
      </c>
      <c r="F893" s="1">
        <v>2</v>
      </c>
      <c r="G893" s="1">
        <v>2</v>
      </c>
      <c r="H893" s="1">
        <v>3</v>
      </c>
      <c r="I893" s="31" t="str">
        <f t="shared" si="56"/>
        <v>EXCLUDED</v>
      </c>
      <c r="J893">
        <v>966</v>
      </c>
      <c r="M893" s="35" t="s">
        <v>901</v>
      </c>
      <c r="Q893" s="8" t="s">
        <v>901</v>
      </c>
      <c r="R893" s="1" t="str">
        <f t="shared" si="57"/>
        <v>Mutually Excluded</v>
      </c>
      <c r="S893" s="1"/>
      <c r="V893" s="1" t="str">
        <f t="shared" si="55"/>
        <v>Mutually Excluded</v>
      </c>
      <c r="Z893" t="str">
        <f t="shared" si="58"/>
        <v>Exclude</v>
      </c>
    </row>
    <row r="894" spans="1:26" ht="30">
      <c r="A894">
        <v>967</v>
      </c>
      <c r="C894">
        <v>419</v>
      </c>
      <c r="E894" s="1" t="s">
        <v>1242</v>
      </c>
      <c r="F894" s="1">
        <v>2</v>
      </c>
      <c r="G894" s="1">
        <v>2</v>
      </c>
      <c r="H894" s="1">
        <v>3</v>
      </c>
      <c r="I894" s="31" t="str">
        <f t="shared" si="56"/>
        <v>EXCLUDED</v>
      </c>
      <c r="J894">
        <v>967</v>
      </c>
      <c r="M894" s="35" t="s">
        <v>901</v>
      </c>
      <c r="Q894" s="8" t="s">
        <v>901</v>
      </c>
      <c r="R894" s="1" t="str">
        <f t="shared" si="57"/>
        <v>Mutually Excluded</v>
      </c>
      <c r="S894" s="1"/>
      <c r="V894" s="1" t="str">
        <f t="shared" si="55"/>
        <v>Mutually Excluded</v>
      </c>
      <c r="Z894" t="str">
        <f t="shared" si="58"/>
        <v>Exclude</v>
      </c>
    </row>
    <row r="895" spans="1:26" ht="45">
      <c r="A895" s="20" t="s">
        <v>1243</v>
      </c>
      <c r="C895" s="6">
        <v>419420</v>
      </c>
      <c r="E895" s="1" t="s">
        <v>1244</v>
      </c>
      <c r="F895" s="1">
        <v>4</v>
      </c>
      <c r="G895" s="1">
        <v>2</v>
      </c>
      <c r="H895" s="1">
        <v>3</v>
      </c>
      <c r="I895" s="31" t="str">
        <f t="shared" si="56"/>
        <v>EXCLUDED</v>
      </c>
      <c r="J895" s="20" t="s">
        <v>1243</v>
      </c>
      <c r="M895" s="35" t="s">
        <v>901</v>
      </c>
      <c r="Q895" s="8" t="s">
        <v>901</v>
      </c>
      <c r="R895" s="1" t="str">
        <f t="shared" si="57"/>
        <v>Mutually Excluded</v>
      </c>
      <c r="S895" s="1"/>
      <c r="V895" s="1" t="str">
        <f t="shared" si="55"/>
        <v>Mutually Excluded</v>
      </c>
      <c r="Z895" t="str">
        <f t="shared" si="58"/>
        <v>Exclude</v>
      </c>
    </row>
    <row r="896" spans="1:26" ht="30">
      <c r="A896">
        <v>971</v>
      </c>
      <c r="C896">
        <v>421</v>
      </c>
      <c r="E896" s="1" t="s">
        <v>1245</v>
      </c>
      <c r="F896" s="1">
        <v>3</v>
      </c>
      <c r="G896" s="1">
        <v>2</v>
      </c>
      <c r="H896" s="1">
        <v>4</v>
      </c>
      <c r="I896" s="31" t="str">
        <f t="shared" si="56"/>
        <v>EXCLUDED</v>
      </c>
      <c r="J896">
        <v>971</v>
      </c>
      <c r="M896" s="35" t="s">
        <v>901</v>
      </c>
      <c r="Q896" s="8" t="s">
        <v>901</v>
      </c>
      <c r="R896" s="1" t="str">
        <f t="shared" si="57"/>
        <v>Mutually Excluded</v>
      </c>
      <c r="S896" s="1"/>
      <c r="V896" s="1" t="str">
        <f t="shared" si="55"/>
        <v>Mutually Excluded</v>
      </c>
      <c r="Z896" t="str">
        <f t="shared" si="58"/>
        <v>Exclude</v>
      </c>
    </row>
    <row r="897" spans="1:26" ht="45">
      <c r="A897">
        <v>972</v>
      </c>
      <c r="C897">
        <v>421</v>
      </c>
      <c r="E897" s="1" t="s">
        <v>1246</v>
      </c>
      <c r="F897" s="1">
        <v>5</v>
      </c>
      <c r="G897" s="1">
        <v>5</v>
      </c>
      <c r="H897" s="1">
        <v>5</v>
      </c>
      <c r="I897" s="31" t="str">
        <f t="shared" si="56"/>
        <v>CERTAINLY INCLUDED</v>
      </c>
      <c r="J897">
        <v>972</v>
      </c>
      <c r="M897" s="35" t="s">
        <v>901</v>
      </c>
      <c r="Q897" s="8" t="s">
        <v>901</v>
      </c>
      <c r="R897" s="1" t="str">
        <f t="shared" si="57"/>
        <v>Mutually Excluded</v>
      </c>
      <c r="S897" s="36"/>
      <c r="T897" s="36"/>
      <c r="V897" s="1" t="str">
        <f t="shared" si="55"/>
        <v>AI: Yes, Human: No</v>
      </c>
      <c r="Z897" t="str">
        <f t="shared" si="58"/>
        <v>Exclude</v>
      </c>
    </row>
    <row r="898" spans="1:26" ht="30">
      <c r="A898">
        <v>973</v>
      </c>
      <c r="C898" s="6">
        <v>421422</v>
      </c>
      <c r="E898" s="1" t="s">
        <v>1247</v>
      </c>
      <c r="F898" s="1">
        <v>2</v>
      </c>
      <c r="G898" s="1">
        <v>3</v>
      </c>
      <c r="H898" s="1">
        <v>2</v>
      </c>
      <c r="I898" s="31" t="str">
        <f t="shared" si="56"/>
        <v>EXCLUDED</v>
      </c>
      <c r="J898">
        <v>973</v>
      </c>
      <c r="M898" s="35" t="s">
        <v>901</v>
      </c>
      <c r="Q898" s="8" t="s">
        <v>901</v>
      </c>
      <c r="R898" s="1" t="str">
        <f t="shared" si="57"/>
        <v>Mutually Excluded</v>
      </c>
      <c r="S898" s="1"/>
      <c r="V898" s="1" t="str">
        <f t="shared" ref="V898:V961" si="59">IF(AND(I898="Excluded", Q898="Excluded"), "Mutually Excluded", IF(AND(OR(I898="CERTAINLY INCLUDED", I898="INCLUDED", I898="MAYBE" ), OR(Q898="INCLUDED", Q898="MAYBE")), "MUTUALLY INCLUDED", IF(AND(I898="MAYBE", Q898="MAYBE"), "Mutually MAYBE", IF(AND(I898="Excluded", OR(Q898="INCLUDED", Q898="MAYBE")), "AI: No, Human: Yes", IF(AND(Q898="Excluded", OR(I898="INCLUDED", I898="CERTAINLY INCLUDED", I898="MAYBE")), "AI: Yes, Human: No", "Other Conflict")))))</f>
        <v>Mutually Excluded</v>
      </c>
      <c r="Z898" t="str">
        <f t="shared" si="58"/>
        <v>Exclude</v>
      </c>
    </row>
    <row r="899" spans="1:26" ht="30">
      <c r="A899">
        <v>974</v>
      </c>
      <c r="C899">
        <v>422</v>
      </c>
      <c r="E899" s="1" t="s">
        <v>1248</v>
      </c>
      <c r="F899" s="1">
        <v>4</v>
      </c>
      <c r="G899" s="1">
        <v>3</v>
      </c>
      <c r="H899" s="1">
        <v>4</v>
      </c>
      <c r="I899" s="31" t="str">
        <f t="shared" si="56"/>
        <v>EXCLUDED</v>
      </c>
      <c r="J899">
        <v>974</v>
      </c>
      <c r="M899" s="35" t="s">
        <v>901</v>
      </c>
      <c r="Q899" s="8" t="s">
        <v>901</v>
      </c>
      <c r="R899" s="1" t="str">
        <f t="shared" si="57"/>
        <v>Mutually Excluded</v>
      </c>
      <c r="S899" s="1"/>
      <c r="V899" s="1" t="str">
        <f t="shared" si="59"/>
        <v>Mutually Excluded</v>
      </c>
      <c r="Z899" t="str">
        <f t="shared" si="58"/>
        <v>Exclude</v>
      </c>
    </row>
    <row r="900" spans="1:26" ht="30">
      <c r="A900">
        <v>975</v>
      </c>
      <c r="C900">
        <v>422</v>
      </c>
      <c r="E900" s="1" t="s">
        <v>1249</v>
      </c>
      <c r="F900" s="1">
        <v>1</v>
      </c>
      <c r="G900" s="1">
        <v>1</v>
      </c>
      <c r="H900" s="1">
        <v>1</v>
      </c>
      <c r="I900" s="31" t="str">
        <f t="shared" si="56"/>
        <v>EXCLUDED</v>
      </c>
      <c r="J900">
        <v>975</v>
      </c>
      <c r="M900" s="35" t="s">
        <v>901</v>
      </c>
      <c r="Q900" s="8" t="s">
        <v>901</v>
      </c>
      <c r="R900" s="1" t="str">
        <f t="shared" si="57"/>
        <v>Mutually Excluded</v>
      </c>
      <c r="S900" s="1"/>
      <c r="V900" s="1" t="str">
        <f t="shared" si="59"/>
        <v>Mutually Excluded</v>
      </c>
      <c r="Z900" t="str">
        <f t="shared" si="58"/>
        <v>Exclude</v>
      </c>
    </row>
    <row r="901" spans="1:26" ht="75">
      <c r="A901">
        <v>976</v>
      </c>
      <c r="C901" s="6">
        <v>422423</v>
      </c>
      <c r="E901" s="1" t="s">
        <v>1250</v>
      </c>
      <c r="F901" s="1">
        <v>1</v>
      </c>
      <c r="G901" s="1">
        <v>1</v>
      </c>
      <c r="H901" s="1">
        <v>1</v>
      </c>
      <c r="I901" s="31" t="str">
        <f t="shared" si="56"/>
        <v>EXCLUDED</v>
      </c>
      <c r="J901">
        <v>976</v>
      </c>
      <c r="M901" s="35" t="s">
        <v>901</v>
      </c>
      <c r="Q901" s="8" t="s">
        <v>901</v>
      </c>
      <c r="R901" s="1" t="str">
        <f t="shared" si="57"/>
        <v>Mutually Excluded</v>
      </c>
      <c r="S901" s="1"/>
      <c r="V901" s="1" t="str">
        <f t="shared" si="59"/>
        <v>Mutually Excluded</v>
      </c>
      <c r="Z901" t="str">
        <f t="shared" si="58"/>
        <v>Exclude</v>
      </c>
    </row>
    <row r="902" spans="1:26" ht="30">
      <c r="A902">
        <v>977</v>
      </c>
      <c r="C902" s="6">
        <v>423424</v>
      </c>
      <c r="E902" s="1" t="s">
        <v>1251</v>
      </c>
      <c r="F902" s="1">
        <v>4</v>
      </c>
      <c r="G902" s="1">
        <v>4</v>
      </c>
      <c r="H902" s="1">
        <v>3</v>
      </c>
      <c r="I902" s="31" t="str">
        <f t="shared" si="56"/>
        <v>EXCLUDED</v>
      </c>
      <c r="J902">
        <v>977</v>
      </c>
      <c r="M902" s="35" t="s">
        <v>901</v>
      </c>
      <c r="Q902" s="8" t="s">
        <v>901</v>
      </c>
      <c r="R902" s="1" t="str">
        <f t="shared" si="57"/>
        <v>Mutually Excluded</v>
      </c>
      <c r="S902" s="1"/>
      <c r="V902" s="1" t="str">
        <f t="shared" si="59"/>
        <v>Mutually Excluded</v>
      </c>
      <c r="Z902" t="str">
        <f t="shared" si="58"/>
        <v>Exclude</v>
      </c>
    </row>
    <row r="903" spans="1:26" ht="30">
      <c r="A903">
        <v>978</v>
      </c>
      <c r="C903">
        <v>424</v>
      </c>
      <c r="E903" s="1" t="s">
        <v>1252</v>
      </c>
      <c r="F903" s="1">
        <v>2</v>
      </c>
      <c r="G903" s="1">
        <v>3</v>
      </c>
      <c r="H903" s="1">
        <v>2</v>
      </c>
      <c r="I903" s="31" t="str">
        <f t="shared" si="56"/>
        <v>EXCLUDED</v>
      </c>
      <c r="J903">
        <v>978</v>
      </c>
      <c r="M903" s="35" t="s">
        <v>901</v>
      </c>
      <c r="Q903" s="8" t="s">
        <v>901</v>
      </c>
      <c r="R903" s="1" t="str">
        <f t="shared" si="57"/>
        <v>Mutually Excluded</v>
      </c>
      <c r="S903" s="1"/>
      <c r="V903" s="1" t="str">
        <f t="shared" si="59"/>
        <v>Mutually Excluded</v>
      </c>
      <c r="Z903" t="str">
        <f t="shared" si="58"/>
        <v>Exclude</v>
      </c>
    </row>
    <row r="904" spans="1:26" ht="30">
      <c r="A904">
        <v>979</v>
      </c>
      <c r="C904">
        <v>424</v>
      </c>
      <c r="E904" s="1" t="s">
        <v>1253</v>
      </c>
      <c r="F904" s="1">
        <v>2</v>
      </c>
      <c r="G904" s="1">
        <v>1</v>
      </c>
      <c r="H904" s="1">
        <v>2</v>
      </c>
      <c r="I904" s="31" t="str">
        <f t="shared" si="56"/>
        <v>EXCLUDED</v>
      </c>
      <c r="J904">
        <v>979</v>
      </c>
      <c r="M904" s="35" t="s">
        <v>901</v>
      </c>
      <c r="Q904" s="8" t="s">
        <v>901</v>
      </c>
      <c r="R904" s="1" t="str">
        <f t="shared" si="57"/>
        <v>Mutually Excluded</v>
      </c>
      <c r="S904" s="1"/>
      <c r="V904" s="1" t="str">
        <f t="shared" si="59"/>
        <v>Mutually Excluded</v>
      </c>
      <c r="Z904" t="str">
        <f t="shared" si="58"/>
        <v>Exclude</v>
      </c>
    </row>
    <row r="905" spans="1:26" ht="45">
      <c r="A905">
        <v>980</v>
      </c>
      <c r="C905">
        <v>425</v>
      </c>
      <c r="E905" s="1" t="s">
        <v>1254</v>
      </c>
      <c r="F905" s="1">
        <v>2</v>
      </c>
      <c r="G905" s="1">
        <v>3</v>
      </c>
      <c r="H905" s="1">
        <v>2</v>
      </c>
      <c r="I905" s="31" t="str">
        <f t="shared" si="56"/>
        <v>EXCLUDED</v>
      </c>
      <c r="J905">
        <v>980</v>
      </c>
      <c r="M905" s="35" t="s">
        <v>901</v>
      </c>
      <c r="Q905" s="8" t="s">
        <v>901</v>
      </c>
      <c r="R905" s="1" t="str">
        <f t="shared" si="57"/>
        <v>Mutually Excluded</v>
      </c>
      <c r="S905" s="1"/>
      <c r="V905" s="1" t="str">
        <f t="shared" si="59"/>
        <v>Mutually Excluded</v>
      </c>
      <c r="Z905" t="str">
        <f t="shared" si="58"/>
        <v>Exclude</v>
      </c>
    </row>
    <row r="906" spans="1:26" ht="45">
      <c r="A906" s="20" t="s">
        <v>1255</v>
      </c>
      <c r="C906" s="6">
        <v>425426</v>
      </c>
      <c r="E906" s="1" t="s">
        <v>1256</v>
      </c>
      <c r="F906" s="1">
        <v>4</v>
      </c>
      <c r="G906" s="1">
        <v>4</v>
      </c>
      <c r="H906" s="1">
        <v>3</v>
      </c>
      <c r="I906" s="31" t="str">
        <f t="shared" si="56"/>
        <v>EXCLUDED</v>
      </c>
      <c r="J906" s="20" t="s">
        <v>1255</v>
      </c>
      <c r="M906" s="35" t="s">
        <v>901</v>
      </c>
      <c r="Q906" s="8" t="s">
        <v>901</v>
      </c>
      <c r="R906" s="1" t="str">
        <f t="shared" si="57"/>
        <v>Mutually Excluded</v>
      </c>
      <c r="S906" s="1"/>
      <c r="V906" s="1" t="str">
        <f t="shared" si="59"/>
        <v>Mutually Excluded</v>
      </c>
      <c r="Z906" t="str">
        <f t="shared" si="58"/>
        <v>Exclude</v>
      </c>
    </row>
    <row r="907" spans="1:26" ht="30">
      <c r="A907">
        <v>985</v>
      </c>
      <c r="C907">
        <v>427</v>
      </c>
      <c r="E907" s="1" t="s">
        <v>1258</v>
      </c>
      <c r="F907" s="1">
        <v>1</v>
      </c>
      <c r="G907" s="1">
        <v>1</v>
      </c>
      <c r="H907" s="1">
        <v>1</v>
      </c>
      <c r="I907" s="31" t="str">
        <f t="shared" si="56"/>
        <v>EXCLUDED</v>
      </c>
      <c r="J907">
        <v>985</v>
      </c>
      <c r="M907" s="35" t="s">
        <v>901</v>
      </c>
      <c r="Q907" s="8" t="s">
        <v>901</v>
      </c>
      <c r="R907" s="1" t="str">
        <f t="shared" si="57"/>
        <v>Mutually Excluded</v>
      </c>
      <c r="S907" s="1"/>
      <c r="V907" s="1" t="str">
        <f t="shared" si="59"/>
        <v>Mutually Excluded</v>
      </c>
      <c r="Z907" t="str">
        <f t="shared" si="58"/>
        <v>Exclude</v>
      </c>
    </row>
    <row r="908" spans="1:26" ht="30">
      <c r="A908">
        <v>986</v>
      </c>
      <c r="C908" s="6">
        <v>427428</v>
      </c>
      <c r="E908" s="1" t="s">
        <v>1259</v>
      </c>
      <c r="F908" s="1">
        <v>2</v>
      </c>
      <c r="G908" s="1">
        <v>2</v>
      </c>
      <c r="H908" s="1">
        <v>2</v>
      </c>
      <c r="I908" s="31" t="str">
        <f t="shared" si="56"/>
        <v>EXCLUDED</v>
      </c>
      <c r="J908">
        <v>986</v>
      </c>
      <c r="M908" s="35" t="s">
        <v>901</v>
      </c>
      <c r="Q908" s="8" t="s">
        <v>901</v>
      </c>
      <c r="R908" s="1" t="str">
        <f t="shared" si="57"/>
        <v>Mutually Excluded</v>
      </c>
      <c r="S908" s="1"/>
      <c r="V908" s="1" t="str">
        <f t="shared" si="59"/>
        <v>Mutually Excluded</v>
      </c>
      <c r="Z908" t="str">
        <f t="shared" si="58"/>
        <v>Exclude</v>
      </c>
    </row>
    <row r="909" spans="1:26" ht="45">
      <c r="A909">
        <v>988</v>
      </c>
      <c r="C909" s="6">
        <v>428429</v>
      </c>
      <c r="E909" s="1" t="s">
        <v>1261</v>
      </c>
      <c r="F909" s="1">
        <v>4</v>
      </c>
      <c r="G909" s="1">
        <v>3</v>
      </c>
      <c r="H909" s="1">
        <v>3</v>
      </c>
      <c r="I909" s="31" t="str">
        <f t="shared" si="56"/>
        <v>EXCLUDED</v>
      </c>
      <c r="J909">
        <v>988</v>
      </c>
      <c r="M909" s="35" t="s">
        <v>901</v>
      </c>
      <c r="Q909" s="8" t="s">
        <v>901</v>
      </c>
      <c r="R909" s="1" t="str">
        <f t="shared" si="57"/>
        <v>Mutually Excluded</v>
      </c>
      <c r="S909" s="1"/>
      <c r="V909" s="1" t="str">
        <f t="shared" si="59"/>
        <v>Mutually Excluded</v>
      </c>
      <c r="Z909" t="str">
        <f t="shared" si="58"/>
        <v>Exclude</v>
      </c>
    </row>
    <row r="910" spans="1:26" ht="45">
      <c r="A910">
        <v>989</v>
      </c>
      <c r="C910">
        <v>429</v>
      </c>
      <c r="E910" s="1" t="s">
        <v>1262</v>
      </c>
      <c r="F910" s="1">
        <v>3</v>
      </c>
      <c r="G910" s="1">
        <v>2</v>
      </c>
      <c r="H910" s="1">
        <v>2</v>
      </c>
      <c r="I910" s="31" t="str">
        <f t="shared" si="56"/>
        <v>EXCLUDED</v>
      </c>
      <c r="J910">
        <v>989</v>
      </c>
      <c r="M910" s="35" t="s">
        <v>901</v>
      </c>
      <c r="Q910" s="8" t="s">
        <v>901</v>
      </c>
      <c r="R910" s="1" t="str">
        <f t="shared" si="57"/>
        <v>Mutually Excluded</v>
      </c>
      <c r="S910" s="1"/>
      <c r="V910" s="1" t="str">
        <f t="shared" si="59"/>
        <v>Mutually Excluded</v>
      </c>
      <c r="Z910" t="str">
        <f t="shared" si="58"/>
        <v>Exclude</v>
      </c>
    </row>
    <row r="911" spans="1:26" ht="30">
      <c r="A911">
        <v>993</v>
      </c>
      <c r="C911" s="6">
        <v>430431</v>
      </c>
      <c r="E911" s="1" t="s">
        <v>1267</v>
      </c>
      <c r="F911" s="1">
        <v>4</v>
      </c>
      <c r="G911" s="1">
        <v>3</v>
      </c>
      <c r="H911" s="1">
        <v>4</v>
      </c>
      <c r="I911" s="31" t="str">
        <f t="shared" si="56"/>
        <v>EXCLUDED</v>
      </c>
      <c r="J911">
        <v>993</v>
      </c>
      <c r="M911" s="35" t="s">
        <v>1752</v>
      </c>
      <c r="Q911" s="8" t="s">
        <v>1752</v>
      </c>
      <c r="R911" s="1" t="str">
        <f t="shared" si="57"/>
        <v>MUTUALLY INCLUDED</v>
      </c>
      <c r="S911" s="1"/>
      <c r="V911" s="1" t="str">
        <f t="shared" si="59"/>
        <v>AI: No, Human: Yes</v>
      </c>
      <c r="Z911" t="str">
        <f t="shared" si="58"/>
        <v>Include</v>
      </c>
    </row>
    <row r="912" spans="1:26" ht="45">
      <c r="A912">
        <v>994</v>
      </c>
      <c r="C912">
        <v>431</v>
      </c>
      <c r="E912" s="15" t="s">
        <v>408</v>
      </c>
      <c r="F912" s="1">
        <v>2</v>
      </c>
      <c r="G912" s="1">
        <v>3</v>
      </c>
      <c r="H912" s="1">
        <v>2</v>
      </c>
      <c r="I912" s="31" t="str">
        <f t="shared" si="56"/>
        <v>EXCLUDED</v>
      </c>
      <c r="J912">
        <v>994</v>
      </c>
      <c r="M912" s="35" t="s">
        <v>901</v>
      </c>
      <c r="Q912" s="8" t="s">
        <v>901</v>
      </c>
      <c r="R912" s="1" t="str">
        <f t="shared" si="57"/>
        <v>Mutually Excluded</v>
      </c>
      <c r="S912" s="1"/>
      <c r="V912" s="1" t="str">
        <f t="shared" si="59"/>
        <v>Mutually Excluded</v>
      </c>
      <c r="Z912" t="str">
        <f t="shared" si="58"/>
        <v>Exclude</v>
      </c>
    </row>
    <row r="913" spans="1:26" ht="75">
      <c r="A913" s="20" t="s">
        <v>1269</v>
      </c>
      <c r="C913" s="6">
        <v>431432</v>
      </c>
      <c r="E913" s="1" t="s">
        <v>1270</v>
      </c>
      <c r="F913" s="1">
        <v>2</v>
      </c>
      <c r="G913" s="1">
        <v>2</v>
      </c>
      <c r="H913" s="1">
        <v>3</v>
      </c>
      <c r="I913" s="31" t="str">
        <f t="shared" si="56"/>
        <v>EXCLUDED</v>
      </c>
      <c r="J913" s="20" t="s">
        <v>1269</v>
      </c>
      <c r="L913" s="1" t="s">
        <v>1271</v>
      </c>
      <c r="M913" s="35" t="s">
        <v>901</v>
      </c>
      <c r="Q913" s="8" t="s">
        <v>901</v>
      </c>
      <c r="R913" s="1" t="str">
        <f t="shared" si="57"/>
        <v>Mutually Excluded</v>
      </c>
      <c r="S913" s="1"/>
      <c r="V913" s="1" t="str">
        <f t="shared" si="59"/>
        <v>Mutually Excluded</v>
      </c>
      <c r="Z913" t="str">
        <f t="shared" si="58"/>
        <v>Exclude</v>
      </c>
    </row>
    <row r="914" spans="1:26" ht="30">
      <c r="A914">
        <v>999</v>
      </c>
      <c r="C914">
        <v>433</v>
      </c>
      <c r="E914" s="1" t="s">
        <v>1274</v>
      </c>
      <c r="F914" s="1">
        <v>2</v>
      </c>
      <c r="G914" s="1">
        <v>3</v>
      </c>
      <c r="H914" s="1">
        <v>2</v>
      </c>
      <c r="I914" s="31" t="str">
        <f t="shared" si="56"/>
        <v>EXCLUDED</v>
      </c>
      <c r="J914">
        <v>999</v>
      </c>
      <c r="M914" s="35" t="s">
        <v>901</v>
      </c>
      <c r="Q914" s="8" t="s">
        <v>901</v>
      </c>
      <c r="R914" s="1" t="str">
        <f t="shared" si="57"/>
        <v>Mutually Excluded</v>
      </c>
      <c r="S914" s="1"/>
      <c r="V914" s="1" t="str">
        <f t="shared" si="59"/>
        <v>Mutually Excluded</v>
      </c>
      <c r="Z914" t="str">
        <f t="shared" si="58"/>
        <v>Exclude</v>
      </c>
    </row>
    <row r="915" spans="1:26" ht="30">
      <c r="A915">
        <v>1000</v>
      </c>
      <c r="C915" s="6">
        <v>433434</v>
      </c>
      <c r="E915" s="1" t="s">
        <v>1275</v>
      </c>
      <c r="F915" s="1">
        <v>4</v>
      </c>
      <c r="G915" s="1">
        <v>3</v>
      </c>
      <c r="H915" s="1">
        <v>3</v>
      </c>
      <c r="I915" s="31" t="str">
        <f t="shared" ref="I915:I959" si="60">IF(COUNTIF(F915:H915,5)=3,"CERTAINLY INCLUDED",IF(COUNTIF(F915:H915,5)&gt;0,"MAYBE","EXCLUDED"))</f>
        <v>EXCLUDED</v>
      </c>
      <c r="J915">
        <v>1000</v>
      </c>
      <c r="M915" s="35" t="s">
        <v>901</v>
      </c>
      <c r="Q915" s="8" t="s">
        <v>901</v>
      </c>
      <c r="R915" s="1" t="str">
        <f t="shared" ref="R915:R959" si="61">IF(AND(M915="Excluded", Q915="Excluded"), "Mutually Excluded", IF(AND(OR(M915="CERTAINLY INCLUDED", M915="INCLUDED", M915="MAYBE" ), OR(Q915="INCLUDED", Q915="MAYBE")), "MUTUALLY INCLUDED", IF(AND(M915="MAYBE", Q915="MAYBE"), "Mutually MAYBE", IF(AND(M915="Excluded", OR(Q915="INCLUDED", Q915="MAYBE")), "Hum1: No, Hum2: Yes", IF(AND(Q915="Excluded", OR(M915="INCLUDED", M915="CERTAINLY INCLUDED", M915="MAYBE")), "Hum1: Yes, Hum2: No", "Other Conflict")))))</f>
        <v>Mutually Excluded</v>
      </c>
      <c r="S915" s="1"/>
      <c r="V915" s="1" t="str">
        <f t="shared" si="59"/>
        <v>Mutually Excluded</v>
      </c>
      <c r="Z915" t="str">
        <f t="shared" ref="Z915:Z959" si="62">IF(R915="Mutually Excluded","Exclude",IF(R915= "Mutually Included","Include",U915))</f>
        <v>Exclude</v>
      </c>
    </row>
    <row r="916" spans="1:26" ht="30">
      <c r="A916">
        <v>1001</v>
      </c>
      <c r="C916">
        <v>434</v>
      </c>
      <c r="E916" s="1" t="s">
        <v>1276</v>
      </c>
      <c r="F916" s="1">
        <v>2</v>
      </c>
      <c r="G916" s="1">
        <v>2</v>
      </c>
      <c r="H916" s="1">
        <v>2</v>
      </c>
      <c r="I916" s="31" t="str">
        <f t="shared" si="60"/>
        <v>EXCLUDED</v>
      </c>
      <c r="J916">
        <v>1001</v>
      </c>
      <c r="M916" s="35" t="s">
        <v>901</v>
      </c>
      <c r="Q916" s="8" t="s">
        <v>901</v>
      </c>
      <c r="R916" s="1" t="str">
        <f t="shared" si="61"/>
        <v>Mutually Excluded</v>
      </c>
      <c r="S916" s="1"/>
      <c r="V916" s="1" t="str">
        <f t="shared" si="59"/>
        <v>Mutually Excluded</v>
      </c>
      <c r="Z916" t="str">
        <f t="shared" si="62"/>
        <v>Exclude</v>
      </c>
    </row>
    <row r="917" spans="1:26" ht="30">
      <c r="A917">
        <v>1002</v>
      </c>
      <c r="C917">
        <v>434</v>
      </c>
      <c r="E917" s="1" t="s">
        <v>1277</v>
      </c>
      <c r="F917" s="1">
        <v>4</v>
      </c>
      <c r="G917" s="1">
        <v>3</v>
      </c>
      <c r="H917" s="1">
        <v>3</v>
      </c>
      <c r="I917" s="31" t="str">
        <f t="shared" si="60"/>
        <v>EXCLUDED</v>
      </c>
      <c r="J917">
        <v>1002</v>
      </c>
      <c r="M917" s="35" t="s">
        <v>901</v>
      </c>
      <c r="Q917" s="8" t="s">
        <v>901</v>
      </c>
      <c r="R917" s="1" t="str">
        <f t="shared" si="61"/>
        <v>Mutually Excluded</v>
      </c>
      <c r="S917" s="1"/>
      <c r="V917" s="1" t="str">
        <f t="shared" si="59"/>
        <v>Mutually Excluded</v>
      </c>
      <c r="Z917" t="str">
        <f t="shared" si="62"/>
        <v>Exclude</v>
      </c>
    </row>
    <row r="918" spans="1:26" ht="30">
      <c r="A918">
        <v>1004</v>
      </c>
      <c r="C918">
        <v>435</v>
      </c>
      <c r="E918" s="1" t="s">
        <v>1279</v>
      </c>
      <c r="F918" s="1">
        <v>1</v>
      </c>
      <c r="G918" s="1">
        <v>1</v>
      </c>
      <c r="H918" s="1">
        <v>1</v>
      </c>
      <c r="I918" s="31" t="str">
        <f t="shared" si="60"/>
        <v>EXCLUDED</v>
      </c>
      <c r="J918">
        <v>1004</v>
      </c>
      <c r="M918" s="35" t="s">
        <v>901</v>
      </c>
      <c r="Q918" s="8" t="s">
        <v>901</v>
      </c>
      <c r="R918" s="1" t="str">
        <f t="shared" si="61"/>
        <v>Mutually Excluded</v>
      </c>
      <c r="S918" s="1"/>
      <c r="V918" s="1" t="str">
        <f t="shared" si="59"/>
        <v>Mutually Excluded</v>
      </c>
      <c r="Z918" t="str">
        <f t="shared" si="62"/>
        <v>Exclude</v>
      </c>
    </row>
    <row r="919" spans="1:26" ht="30">
      <c r="A919">
        <v>1005</v>
      </c>
      <c r="C919" s="6">
        <v>435436</v>
      </c>
      <c r="E919" s="1" t="s">
        <v>1280</v>
      </c>
      <c r="F919" s="1">
        <v>1</v>
      </c>
      <c r="G919" s="1">
        <v>1</v>
      </c>
      <c r="H919" s="1">
        <v>1</v>
      </c>
      <c r="I919" s="31" t="str">
        <f t="shared" si="60"/>
        <v>EXCLUDED</v>
      </c>
      <c r="J919">
        <v>1005</v>
      </c>
      <c r="M919" s="35" t="s">
        <v>901</v>
      </c>
      <c r="Q919" s="8" t="s">
        <v>901</v>
      </c>
      <c r="R919" s="1" t="str">
        <f t="shared" si="61"/>
        <v>Mutually Excluded</v>
      </c>
      <c r="S919" s="1"/>
      <c r="V919" s="1" t="str">
        <f t="shared" si="59"/>
        <v>Mutually Excluded</v>
      </c>
      <c r="Z919" t="str">
        <f t="shared" si="62"/>
        <v>Exclude</v>
      </c>
    </row>
    <row r="920" spans="1:26" ht="30">
      <c r="A920">
        <v>1006</v>
      </c>
      <c r="C920">
        <v>436</v>
      </c>
      <c r="E920" s="1" t="s">
        <v>1281</v>
      </c>
      <c r="F920" s="1">
        <v>2</v>
      </c>
      <c r="G920" s="1">
        <v>2</v>
      </c>
      <c r="H920" s="1">
        <v>2</v>
      </c>
      <c r="I920" s="31" t="str">
        <f t="shared" si="60"/>
        <v>EXCLUDED</v>
      </c>
      <c r="J920">
        <v>1006</v>
      </c>
      <c r="M920" s="35" t="s">
        <v>901</v>
      </c>
      <c r="Q920" s="8" t="s">
        <v>901</v>
      </c>
      <c r="R920" s="1" t="str">
        <f t="shared" si="61"/>
        <v>Mutually Excluded</v>
      </c>
      <c r="S920" s="1"/>
      <c r="V920" s="1" t="str">
        <f t="shared" si="59"/>
        <v>Mutually Excluded</v>
      </c>
      <c r="Z920" t="str">
        <f t="shared" si="62"/>
        <v>Exclude</v>
      </c>
    </row>
    <row r="921" spans="1:26" ht="30">
      <c r="A921">
        <v>1007</v>
      </c>
      <c r="C921">
        <v>436</v>
      </c>
      <c r="E921" s="1" t="s">
        <v>1282</v>
      </c>
      <c r="F921" s="1">
        <v>3</v>
      </c>
      <c r="G921" s="1">
        <v>4</v>
      </c>
      <c r="H921" s="1">
        <v>3</v>
      </c>
      <c r="I921" s="31" t="str">
        <f t="shared" si="60"/>
        <v>EXCLUDED</v>
      </c>
      <c r="J921">
        <v>1007</v>
      </c>
      <c r="M921" s="35" t="s">
        <v>901</v>
      </c>
      <c r="Q921" s="8" t="s">
        <v>901</v>
      </c>
      <c r="R921" s="1" t="str">
        <f t="shared" si="61"/>
        <v>Mutually Excluded</v>
      </c>
      <c r="S921" s="1"/>
      <c r="V921" s="1" t="str">
        <f t="shared" si="59"/>
        <v>Mutually Excluded</v>
      </c>
      <c r="Z921" t="str">
        <f t="shared" si="62"/>
        <v>Exclude</v>
      </c>
    </row>
    <row r="922" spans="1:26" ht="30">
      <c r="A922">
        <v>1008</v>
      </c>
      <c r="C922" s="6">
        <v>436437</v>
      </c>
      <c r="E922" s="1" t="s">
        <v>1283</v>
      </c>
      <c r="F922" s="1">
        <v>4</v>
      </c>
      <c r="G922" s="1">
        <v>3</v>
      </c>
      <c r="H922" s="1">
        <v>4</v>
      </c>
      <c r="I922" s="31" t="str">
        <f t="shared" si="60"/>
        <v>EXCLUDED</v>
      </c>
      <c r="J922">
        <v>1008</v>
      </c>
      <c r="M922" s="35" t="s">
        <v>1752</v>
      </c>
      <c r="Q922" s="8" t="s">
        <v>1752</v>
      </c>
      <c r="R922" s="1" t="str">
        <f t="shared" si="61"/>
        <v>MUTUALLY INCLUDED</v>
      </c>
      <c r="S922" s="1"/>
      <c r="V922" s="1" t="str">
        <f t="shared" si="59"/>
        <v>AI: No, Human: Yes</v>
      </c>
      <c r="Z922" t="str">
        <f t="shared" si="62"/>
        <v>Include</v>
      </c>
    </row>
    <row r="923" spans="1:26" ht="30">
      <c r="A923">
        <v>1010</v>
      </c>
      <c r="C923" s="6">
        <v>437438</v>
      </c>
      <c r="E923" s="1" t="s">
        <v>1286</v>
      </c>
      <c r="F923" s="1">
        <v>1</v>
      </c>
      <c r="G923" s="1">
        <v>1</v>
      </c>
      <c r="H923" s="1">
        <v>1</v>
      </c>
      <c r="I923" s="31" t="str">
        <f t="shared" si="60"/>
        <v>EXCLUDED</v>
      </c>
      <c r="J923">
        <v>1010</v>
      </c>
      <c r="M923" s="35" t="s">
        <v>901</v>
      </c>
      <c r="Q923" s="8" t="s">
        <v>901</v>
      </c>
      <c r="R923" s="1" t="str">
        <f t="shared" si="61"/>
        <v>Mutually Excluded</v>
      </c>
      <c r="S923" s="1"/>
      <c r="V923" s="1" t="str">
        <f t="shared" si="59"/>
        <v>Mutually Excluded</v>
      </c>
      <c r="Z923" t="str">
        <f t="shared" si="62"/>
        <v>Exclude</v>
      </c>
    </row>
    <row r="924" spans="1:26" ht="30">
      <c r="A924">
        <v>1011</v>
      </c>
      <c r="C924">
        <v>438</v>
      </c>
      <c r="E924" s="1" t="s">
        <v>1287</v>
      </c>
      <c r="F924" s="1">
        <v>3</v>
      </c>
      <c r="G924" s="1">
        <v>2</v>
      </c>
      <c r="H924" s="1">
        <v>3</v>
      </c>
      <c r="I924" s="31" t="str">
        <f t="shared" si="60"/>
        <v>EXCLUDED</v>
      </c>
      <c r="J924">
        <v>1011</v>
      </c>
      <c r="M924" s="35" t="s">
        <v>901</v>
      </c>
      <c r="Q924" s="8" t="s">
        <v>901</v>
      </c>
      <c r="R924" s="1" t="str">
        <f t="shared" si="61"/>
        <v>Mutually Excluded</v>
      </c>
      <c r="S924" s="1"/>
      <c r="V924" s="1" t="str">
        <f t="shared" si="59"/>
        <v>Mutually Excluded</v>
      </c>
      <c r="Z924" t="str">
        <f t="shared" si="62"/>
        <v>Exclude</v>
      </c>
    </row>
    <row r="925" spans="1:26" ht="45">
      <c r="A925">
        <v>1012</v>
      </c>
      <c r="C925" s="6">
        <v>438439</v>
      </c>
      <c r="E925" s="1" t="s">
        <v>1288</v>
      </c>
      <c r="F925" s="1">
        <v>2</v>
      </c>
      <c r="G925" s="1">
        <v>2</v>
      </c>
      <c r="H925" s="1">
        <v>2</v>
      </c>
      <c r="I925" s="31" t="str">
        <f t="shared" si="60"/>
        <v>EXCLUDED</v>
      </c>
      <c r="J925">
        <v>1012</v>
      </c>
      <c r="M925" s="35" t="s">
        <v>901</v>
      </c>
      <c r="Q925" s="8" t="s">
        <v>901</v>
      </c>
      <c r="R925" s="1" t="str">
        <f t="shared" si="61"/>
        <v>Mutually Excluded</v>
      </c>
      <c r="S925" s="1"/>
      <c r="V925" s="1" t="str">
        <f t="shared" si="59"/>
        <v>Mutually Excluded</v>
      </c>
      <c r="Z925" t="str">
        <f t="shared" si="62"/>
        <v>Exclude</v>
      </c>
    </row>
    <row r="926" spans="1:26" ht="30">
      <c r="A926">
        <v>1013</v>
      </c>
      <c r="C926">
        <v>439</v>
      </c>
      <c r="E926" s="1" t="s">
        <v>1289</v>
      </c>
      <c r="F926" s="1">
        <v>1</v>
      </c>
      <c r="G926" s="1">
        <v>1</v>
      </c>
      <c r="H926" s="1">
        <v>1</v>
      </c>
      <c r="I926" s="31" t="str">
        <f t="shared" si="60"/>
        <v>EXCLUDED</v>
      </c>
      <c r="J926">
        <v>1013</v>
      </c>
      <c r="M926" s="35" t="s">
        <v>901</v>
      </c>
      <c r="Q926" s="8" t="s">
        <v>901</v>
      </c>
      <c r="R926" s="1" t="str">
        <f t="shared" si="61"/>
        <v>Mutually Excluded</v>
      </c>
      <c r="S926" s="1"/>
      <c r="V926" s="1" t="str">
        <f t="shared" si="59"/>
        <v>Mutually Excluded</v>
      </c>
      <c r="Z926" t="str">
        <f t="shared" si="62"/>
        <v>Exclude</v>
      </c>
    </row>
    <row r="927" spans="1:26" ht="45">
      <c r="A927">
        <v>1014</v>
      </c>
      <c r="C927" s="6">
        <v>439440</v>
      </c>
      <c r="E927" s="1" t="s">
        <v>1290</v>
      </c>
      <c r="F927" s="1">
        <v>3</v>
      </c>
      <c r="G927" s="1">
        <v>3</v>
      </c>
      <c r="H927" s="1">
        <v>2</v>
      </c>
      <c r="I927" s="31" t="str">
        <f t="shared" si="60"/>
        <v>EXCLUDED</v>
      </c>
      <c r="J927">
        <v>1014</v>
      </c>
      <c r="M927" s="35" t="s">
        <v>901</v>
      </c>
      <c r="Q927" s="8" t="s">
        <v>901</v>
      </c>
      <c r="R927" s="1" t="str">
        <f t="shared" si="61"/>
        <v>Mutually Excluded</v>
      </c>
      <c r="S927" s="1"/>
      <c r="V927" s="1" t="str">
        <f t="shared" si="59"/>
        <v>Mutually Excluded</v>
      </c>
      <c r="Z927" t="str">
        <f t="shared" si="62"/>
        <v>Exclude</v>
      </c>
    </row>
    <row r="928" spans="1:26" ht="45">
      <c r="A928">
        <v>1015</v>
      </c>
      <c r="C928">
        <v>440</v>
      </c>
      <c r="E928" s="1" t="s">
        <v>1291</v>
      </c>
      <c r="F928" s="1">
        <v>4</v>
      </c>
      <c r="G928" s="1">
        <v>4</v>
      </c>
      <c r="H928" s="1">
        <v>4</v>
      </c>
      <c r="I928" s="31" t="str">
        <f t="shared" si="60"/>
        <v>EXCLUDED</v>
      </c>
      <c r="J928">
        <v>1015</v>
      </c>
      <c r="M928" s="35" t="s">
        <v>901</v>
      </c>
      <c r="Q928" s="8" t="s">
        <v>901</v>
      </c>
      <c r="R928" s="1" t="str">
        <f t="shared" si="61"/>
        <v>Mutually Excluded</v>
      </c>
      <c r="S928" s="1"/>
      <c r="V928" s="1" t="str">
        <f t="shared" si="59"/>
        <v>Mutually Excluded</v>
      </c>
      <c r="Z928" t="str">
        <f t="shared" si="62"/>
        <v>Exclude</v>
      </c>
    </row>
    <row r="929" spans="1:26" ht="30">
      <c r="A929">
        <v>1017</v>
      </c>
      <c r="C929">
        <v>441</v>
      </c>
      <c r="E929" s="1" t="s">
        <v>1293</v>
      </c>
      <c r="F929" s="1">
        <v>2</v>
      </c>
      <c r="G929" s="1">
        <v>2</v>
      </c>
      <c r="H929" s="1">
        <v>3</v>
      </c>
      <c r="I929" s="31" t="str">
        <f t="shared" si="60"/>
        <v>EXCLUDED</v>
      </c>
      <c r="J929">
        <v>1017</v>
      </c>
      <c r="M929" s="35" t="s">
        <v>901</v>
      </c>
      <c r="Q929" s="8" t="s">
        <v>901</v>
      </c>
      <c r="R929" s="1" t="str">
        <f t="shared" si="61"/>
        <v>Mutually Excluded</v>
      </c>
      <c r="S929" s="1"/>
      <c r="V929" s="1" t="str">
        <f t="shared" si="59"/>
        <v>Mutually Excluded</v>
      </c>
      <c r="Z929" t="str">
        <f t="shared" si="62"/>
        <v>Exclude</v>
      </c>
    </row>
    <row r="930" spans="1:26" ht="30">
      <c r="A930">
        <v>1019</v>
      </c>
      <c r="C930" s="6">
        <v>441442</v>
      </c>
      <c r="E930" s="1" t="s">
        <v>1295</v>
      </c>
      <c r="F930" s="1">
        <v>2</v>
      </c>
      <c r="G930" s="1">
        <v>2</v>
      </c>
      <c r="H930" s="1">
        <v>2</v>
      </c>
      <c r="I930" s="31" t="str">
        <f t="shared" si="60"/>
        <v>EXCLUDED</v>
      </c>
      <c r="J930">
        <v>1019</v>
      </c>
      <c r="M930" s="35" t="s">
        <v>901</v>
      </c>
      <c r="Q930" s="8" t="s">
        <v>901</v>
      </c>
      <c r="R930" s="1" t="str">
        <f t="shared" si="61"/>
        <v>Mutually Excluded</v>
      </c>
      <c r="S930" s="1"/>
      <c r="V930" s="1" t="str">
        <f t="shared" si="59"/>
        <v>Mutually Excluded</v>
      </c>
      <c r="Z930" t="str">
        <f t="shared" si="62"/>
        <v>Exclude</v>
      </c>
    </row>
    <row r="931" spans="1:26" ht="45">
      <c r="A931">
        <v>1023</v>
      </c>
      <c r="C931">
        <v>443</v>
      </c>
      <c r="E931" s="1" t="s">
        <v>1299</v>
      </c>
      <c r="F931" s="1">
        <v>4</v>
      </c>
      <c r="G931" s="1">
        <v>3</v>
      </c>
      <c r="H931" s="1">
        <v>3</v>
      </c>
      <c r="I931" s="31" t="str">
        <f t="shared" si="60"/>
        <v>EXCLUDED</v>
      </c>
      <c r="J931">
        <v>1023</v>
      </c>
      <c r="M931" s="35" t="s">
        <v>901</v>
      </c>
      <c r="Q931" s="8" t="s">
        <v>901</v>
      </c>
      <c r="R931" s="1" t="str">
        <f t="shared" si="61"/>
        <v>Mutually Excluded</v>
      </c>
      <c r="S931" s="1"/>
      <c r="V931" s="1" t="str">
        <f t="shared" si="59"/>
        <v>Mutually Excluded</v>
      </c>
      <c r="Z931" t="str">
        <f t="shared" si="62"/>
        <v>Exclude</v>
      </c>
    </row>
    <row r="932" spans="1:26" ht="60">
      <c r="A932">
        <v>1024</v>
      </c>
      <c r="C932" s="6">
        <v>443444</v>
      </c>
      <c r="E932" s="1" t="s">
        <v>1301</v>
      </c>
      <c r="F932" s="1">
        <v>2</v>
      </c>
      <c r="G932" s="1">
        <v>3</v>
      </c>
      <c r="H932" s="1">
        <v>2</v>
      </c>
      <c r="I932" s="31" t="str">
        <f t="shared" si="60"/>
        <v>EXCLUDED</v>
      </c>
      <c r="J932">
        <v>1024</v>
      </c>
      <c r="M932" s="35" t="s">
        <v>901</v>
      </c>
      <c r="Q932" s="8" t="s">
        <v>901</v>
      </c>
      <c r="R932" s="1" t="str">
        <f t="shared" si="61"/>
        <v>Mutually Excluded</v>
      </c>
      <c r="S932" s="1"/>
      <c r="V932" s="1" t="str">
        <f t="shared" si="59"/>
        <v>Mutually Excluded</v>
      </c>
      <c r="Z932" t="str">
        <f t="shared" si="62"/>
        <v>Exclude</v>
      </c>
    </row>
    <row r="933" spans="1:26" ht="45">
      <c r="A933">
        <v>1025</v>
      </c>
      <c r="C933">
        <v>444</v>
      </c>
      <c r="E933" s="1" t="s">
        <v>1302</v>
      </c>
      <c r="F933" s="1">
        <v>2</v>
      </c>
      <c r="G933" s="1">
        <v>1</v>
      </c>
      <c r="H933" s="1">
        <v>2</v>
      </c>
      <c r="I933" s="31" t="str">
        <f t="shared" si="60"/>
        <v>EXCLUDED</v>
      </c>
      <c r="J933">
        <v>1025</v>
      </c>
      <c r="M933" s="35" t="s">
        <v>901</v>
      </c>
      <c r="Q933" s="8" t="s">
        <v>901</v>
      </c>
      <c r="R933" s="1" t="str">
        <f t="shared" si="61"/>
        <v>Mutually Excluded</v>
      </c>
      <c r="S933" s="1"/>
      <c r="V933" s="1" t="str">
        <f t="shared" si="59"/>
        <v>Mutually Excluded</v>
      </c>
      <c r="Z933" t="str">
        <f t="shared" si="62"/>
        <v>Exclude</v>
      </c>
    </row>
    <row r="934" spans="1:26" ht="30">
      <c r="A934">
        <v>1026</v>
      </c>
      <c r="C934" s="6">
        <v>444445</v>
      </c>
      <c r="E934" s="1" t="s">
        <v>1303</v>
      </c>
      <c r="F934" s="1">
        <v>1</v>
      </c>
      <c r="G934" s="1">
        <v>1</v>
      </c>
      <c r="H934" s="1">
        <v>1</v>
      </c>
      <c r="I934" s="31" t="str">
        <f t="shared" si="60"/>
        <v>EXCLUDED</v>
      </c>
      <c r="J934">
        <v>1026</v>
      </c>
      <c r="M934" s="35" t="s">
        <v>901</v>
      </c>
      <c r="Q934" s="8" t="s">
        <v>901</v>
      </c>
      <c r="R934" s="1" t="str">
        <f t="shared" si="61"/>
        <v>Mutually Excluded</v>
      </c>
      <c r="S934" s="1"/>
      <c r="V934" s="1" t="str">
        <f t="shared" si="59"/>
        <v>Mutually Excluded</v>
      </c>
      <c r="Z934" t="str">
        <f t="shared" si="62"/>
        <v>Exclude</v>
      </c>
    </row>
    <row r="935" spans="1:26" ht="30">
      <c r="A935">
        <v>1027</v>
      </c>
      <c r="C935">
        <v>445</v>
      </c>
      <c r="E935" s="1" t="s">
        <v>1304</v>
      </c>
      <c r="F935" s="1">
        <v>3</v>
      </c>
      <c r="G935" s="1">
        <v>2</v>
      </c>
      <c r="H935" s="1">
        <v>2</v>
      </c>
      <c r="I935" s="31" t="str">
        <f t="shared" si="60"/>
        <v>EXCLUDED</v>
      </c>
      <c r="J935">
        <v>1027</v>
      </c>
      <c r="M935" s="35" t="s">
        <v>901</v>
      </c>
      <c r="Q935" s="8" t="s">
        <v>901</v>
      </c>
      <c r="R935" s="1" t="str">
        <f t="shared" si="61"/>
        <v>Mutually Excluded</v>
      </c>
      <c r="S935" s="1"/>
      <c r="V935" s="1" t="str">
        <f t="shared" si="59"/>
        <v>Mutually Excluded</v>
      </c>
      <c r="Z935" t="str">
        <f t="shared" si="62"/>
        <v>Exclude</v>
      </c>
    </row>
    <row r="936" spans="1:26" ht="30">
      <c r="A936">
        <v>1028</v>
      </c>
      <c r="C936" s="6">
        <v>445446</v>
      </c>
      <c r="E936" s="1" t="s">
        <v>1305</v>
      </c>
      <c r="F936" s="1">
        <v>1</v>
      </c>
      <c r="G936" s="1">
        <v>1</v>
      </c>
      <c r="H936" s="1">
        <v>1</v>
      </c>
      <c r="I936" s="31" t="str">
        <f t="shared" si="60"/>
        <v>EXCLUDED</v>
      </c>
      <c r="J936">
        <v>1028</v>
      </c>
      <c r="M936" s="35" t="s">
        <v>901</v>
      </c>
      <c r="Q936" s="8" t="s">
        <v>901</v>
      </c>
      <c r="R936" s="1" t="str">
        <f t="shared" si="61"/>
        <v>Mutually Excluded</v>
      </c>
      <c r="S936" s="1"/>
      <c r="V936" s="1" t="str">
        <f t="shared" si="59"/>
        <v>Mutually Excluded</v>
      </c>
      <c r="Z936" t="str">
        <f t="shared" si="62"/>
        <v>Exclude</v>
      </c>
    </row>
    <row r="937" spans="1:26" ht="30">
      <c r="A937">
        <v>1029</v>
      </c>
      <c r="C937">
        <v>446</v>
      </c>
      <c r="E937" s="1" t="s">
        <v>1306</v>
      </c>
      <c r="F937" s="1">
        <v>2</v>
      </c>
      <c r="G937" s="1">
        <v>2</v>
      </c>
      <c r="H937" s="1">
        <v>2</v>
      </c>
      <c r="I937" s="31" t="str">
        <f t="shared" si="60"/>
        <v>EXCLUDED</v>
      </c>
      <c r="J937">
        <v>1029</v>
      </c>
      <c r="M937" s="35" t="s">
        <v>901</v>
      </c>
      <c r="Q937" s="8" t="s">
        <v>901</v>
      </c>
      <c r="R937" s="1" t="str">
        <f t="shared" si="61"/>
        <v>Mutually Excluded</v>
      </c>
      <c r="S937" s="1"/>
      <c r="V937" s="1" t="str">
        <f t="shared" si="59"/>
        <v>Mutually Excluded</v>
      </c>
      <c r="Z937" t="str">
        <f t="shared" si="62"/>
        <v>Exclude</v>
      </c>
    </row>
    <row r="938" spans="1:26" ht="30">
      <c r="A938">
        <v>1030</v>
      </c>
      <c r="C938">
        <v>446</v>
      </c>
      <c r="E938" s="1" t="s">
        <v>1307</v>
      </c>
      <c r="F938" s="1">
        <v>2</v>
      </c>
      <c r="G938" s="1">
        <v>2</v>
      </c>
      <c r="H938" s="1">
        <v>2</v>
      </c>
      <c r="I938" s="31" t="str">
        <f t="shared" si="60"/>
        <v>EXCLUDED</v>
      </c>
      <c r="J938">
        <v>1030</v>
      </c>
      <c r="M938" s="35" t="s">
        <v>901</v>
      </c>
      <c r="Q938" s="8" t="s">
        <v>901</v>
      </c>
      <c r="R938" s="1" t="str">
        <f t="shared" si="61"/>
        <v>Mutually Excluded</v>
      </c>
      <c r="S938" s="1"/>
      <c r="V938" s="1" t="str">
        <f t="shared" si="59"/>
        <v>Mutually Excluded</v>
      </c>
      <c r="Z938" t="str">
        <f t="shared" si="62"/>
        <v>Exclude</v>
      </c>
    </row>
    <row r="939" spans="1:26" ht="30">
      <c r="A939">
        <v>1032</v>
      </c>
      <c r="C939">
        <v>447</v>
      </c>
      <c r="E939" s="1" t="s">
        <v>1309</v>
      </c>
      <c r="F939" s="1">
        <v>1</v>
      </c>
      <c r="G939" s="1">
        <v>1</v>
      </c>
      <c r="H939" s="1">
        <v>1</v>
      </c>
      <c r="I939" s="31" t="str">
        <f t="shared" si="60"/>
        <v>EXCLUDED</v>
      </c>
      <c r="J939">
        <v>1032</v>
      </c>
      <c r="M939" s="35" t="s">
        <v>901</v>
      </c>
      <c r="Q939" s="8" t="s">
        <v>901</v>
      </c>
      <c r="R939" s="1" t="str">
        <f t="shared" si="61"/>
        <v>Mutually Excluded</v>
      </c>
      <c r="S939" s="1"/>
      <c r="V939" s="1" t="str">
        <f t="shared" si="59"/>
        <v>Mutually Excluded</v>
      </c>
      <c r="Z939" t="str">
        <f t="shared" si="62"/>
        <v>Exclude</v>
      </c>
    </row>
    <row r="940" spans="1:26" ht="30">
      <c r="A940">
        <v>1033</v>
      </c>
      <c r="C940" s="6">
        <v>447448</v>
      </c>
      <c r="E940" s="1" t="s">
        <v>1310</v>
      </c>
      <c r="F940" s="1">
        <v>2</v>
      </c>
      <c r="G940" s="1">
        <v>2</v>
      </c>
      <c r="H940" s="1">
        <v>2</v>
      </c>
      <c r="I940" s="31" t="str">
        <f t="shared" si="60"/>
        <v>EXCLUDED</v>
      </c>
      <c r="J940">
        <v>1033</v>
      </c>
      <c r="M940" s="35" t="s">
        <v>901</v>
      </c>
      <c r="Q940" s="8" t="s">
        <v>901</v>
      </c>
      <c r="R940" s="1" t="str">
        <f t="shared" si="61"/>
        <v>Mutually Excluded</v>
      </c>
      <c r="S940" s="1"/>
      <c r="V940" s="1" t="str">
        <f t="shared" si="59"/>
        <v>Mutually Excluded</v>
      </c>
      <c r="Z940" t="str">
        <f t="shared" si="62"/>
        <v>Exclude</v>
      </c>
    </row>
    <row r="941" spans="1:26" ht="30">
      <c r="A941">
        <v>1036</v>
      </c>
      <c r="C941">
        <v>449</v>
      </c>
      <c r="E941" s="1" t="s">
        <v>1313</v>
      </c>
      <c r="F941" s="1">
        <v>2</v>
      </c>
      <c r="G941" s="1">
        <v>2</v>
      </c>
      <c r="H941" s="1">
        <v>2</v>
      </c>
      <c r="I941" s="31" t="str">
        <f t="shared" si="60"/>
        <v>EXCLUDED</v>
      </c>
      <c r="J941">
        <v>1036</v>
      </c>
      <c r="M941" s="35" t="s">
        <v>901</v>
      </c>
      <c r="Q941" s="8" t="s">
        <v>901</v>
      </c>
      <c r="R941" s="1" t="str">
        <f t="shared" si="61"/>
        <v>Mutually Excluded</v>
      </c>
      <c r="S941" s="1"/>
      <c r="V941" s="1" t="str">
        <f t="shared" si="59"/>
        <v>Mutually Excluded</v>
      </c>
      <c r="Z941" t="str">
        <f t="shared" si="62"/>
        <v>Exclude</v>
      </c>
    </row>
    <row r="942" spans="1:26" ht="45">
      <c r="A942">
        <v>1037</v>
      </c>
      <c r="C942" s="6">
        <v>449450</v>
      </c>
      <c r="E942" s="1" t="s">
        <v>1314</v>
      </c>
      <c r="F942" s="1">
        <v>2</v>
      </c>
      <c r="G942" s="1">
        <v>2</v>
      </c>
      <c r="H942" s="1">
        <v>2</v>
      </c>
      <c r="I942" s="31" t="str">
        <f t="shared" si="60"/>
        <v>EXCLUDED</v>
      </c>
      <c r="J942">
        <v>1037</v>
      </c>
      <c r="M942" s="35" t="s">
        <v>901</v>
      </c>
      <c r="Q942" s="8" t="s">
        <v>901</v>
      </c>
      <c r="R942" s="1" t="str">
        <f t="shared" si="61"/>
        <v>Mutually Excluded</v>
      </c>
      <c r="S942" s="1"/>
      <c r="V942" s="1" t="str">
        <f t="shared" si="59"/>
        <v>Mutually Excluded</v>
      </c>
      <c r="Z942" t="str">
        <f t="shared" si="62"/>
        <v>Exclude</v>
      </c>
    </row>
    <row r="943" spans="1:26" ht="45">
      <c r="A943">
        <v>1038</v>
      </c>
      <c r="C943">
        <v>450</v>
      </c>
      <c r="E943" s="1" t="s">
        <v>1315</v>
      </c>
      <c r="F943" s="1">
        <v>1</v>
      </c>
      <c r="G943" s="1">
        <v>1</v>
      </c>
      <c r="H943" s="1">
        <v>1</v>
      </c>
      <c r="I943" s="31" t="str">
        <f t="shared" si="60"/>
        <v>EXCLUDED</v>
      </c>
      <c r="J943">
        <v>1038</v>
      </c>
      <c r="M943" s="35" t="s">
        <v>901</v>
      </c>
      <c r="Q943" s="8" t="s">
        <v>901</v>
      </c>
      <c r="R943" s="1" t="str">
        <f t="shared" si="61"/>
        <v>Mutually Excluded</v>
      </c>
      <c r="S943" s="1"/>
      <c r="V943" s="1" t="str">
        <f t="shared" si="59"/>
        <v>Mutually Excluded</v>
      </c>
      <c r="Z943" t="str">
        <f t="shared" si="62"/>
        <v>Exclude</v>
      </c>
    </row>
    <row r="944" spans="1:26" ht="60">
      <c r="A944">
        <v>1039</v>
      </c>
      <c r="C944">
        <v>450</v>
      </c>
      <c r="E944" s="1" t="s">
        <v>866</v>
      </c>
      <c r="F944" s="1">
        <v>4</v>
      </c>
      <c r="G944" s="1">
        <v>3</v>
      </c>
      <c r="H944" s="1">
        <v>3</v>
      </c>
      <c r="I944" s="31" t="str">
        <f t="shared" si="60"/>
        <v>EXCLUDED</v>
      </c>
      <c r="J944">
        <v>1039</v>
      </c>
      <c r="M944" s="35" t="s">
        <v>901</v>
      </c>
      <c r="Q944" s="8" t="s">
        <v>901</v>
      </c>
      <c r="R944" s="1" t="str">
        <f t="shared" si="61"/>
        <v>Mutually Excluded</v>
      </c>
      <c r="S944" s="1"/>
      <c r="V944" s="1" t="str">
        <f t="shared" si="59"/>
        <v>Mutually Excluded</v>
      </c>
      <c r="Z944" t="str">
        <f t="shared" si="62"/>
        <v>Exclude</v>
      </c>
    </row>
    <row r="945" spans="1:26" ht="45">
      <c r="A945">
        <v>1040</v>
      </c>
      <c r="C945">
        <v>451</v>
      </c>
      <c r="E945" s="1" t="s">
        <v>1317</v>
      </c>
      <c r="F945" s="1">
        <v>2</v>
      </c>
      <c r="G945" s="1">
        <v>1</v>
      </c>
      <c r="H945" s="1">
        <v>2</v>
      </c>
      <c r="I945" s="31" t="str">
        <f t="shared" si="60"/>
        <v>EXCLUDED</v>
      </c>
      <c r="J945">
        <v>1040</v>
      </c>
      <c r="M945" s="35" t="s">
        <v>901</v>
      </c>
      <c r="Q945" s="8" t="s">
        <v>901</v>
      </c>
      <c r="R945" s="1" t="str">
        <f t="shared" si="61"/>
        <v>Mutually Excluded</v>
      </c>
      <c r="S945" s="1"/>
      <c r="V945" s="1" t="str">
        <f t="shared" si="59"/>
        <v>Mutually Excluded</v>
      </c>
      <c r="Z945" t="str">
        <f t="shared" si="62"/>
        <v>Exclude</v>
      </c>
    </row>
    <row r="946" spans="1:26" ht="45">
      <c r="A946">
        <v>1042</v>
      </c>
      <c r="C946" s="6">
        <v>452453</v>
      </c>
      <c r="E946" s="1" t="s">
        <v>1319</v>
      </c>
      <c r="F946" s="1">
        <v>3</v>
      </c>
      <c r="G946" s="1">
        <v>4</v>
      </c>
      <c r="H946" s="1">
        <v>3</v>
      </c>
      <c r="I946" s="31" t="str">
        <f t="shared" si="60"/>
        <v>EXCLUDED</v>
      </c>
      <c r="J946">
        <v>1042</v>
      </c>
      <c r="M946" s="35" t="s">
        <v>901</v>
      </c>
      <c r="Q946" s="8" t="s">
        <v>901</v>
      </c>
      <c r="R946" s="1" t="str">
        <f t="shared" si="61"/>
        <v>Mutually Excluded</v>
      </c>
      <c r="S946" s="1"/>
      <c r="V946" s="1" t="str">
        <f t="shared" si="59"/>
        <v>Mutually Excluded</v>
      </c>
      <c r="Z946" t="str">
        <f t="shared" si="62"/>
        <v>Exclude</v>
      </c>
    </row>
    <row r="947" spans="1:26" ht="30">
      <c r="A947">
        <v>1043</v>
      </c>
      <c r="C947">
        <v>453</v>
      </c>
      <c r="E947" s="1" t="s">
        <v>1320</v>
      </c>
      <c r="F947" s="1">
        <v>2</v>
      </c>
      <c r="G947" s="1">
        <v>2</v>
      </c>
      <c r="H947" s="1">
        <v>2</v>
      </c>
      <c r="I947" s="31" t="str">
        <f t="shared" si="60"/>
        <v>EXCLUDED</v>
      </c>
      <c r="J947">
        <v>1043</v>
      </c>
      <c r="M947" s="35" t="s">
        <v>901</v>
      </c>
      <c r="Q947" s="8" t="s">
        <v>901</v>
      </c>
      <c r="R947" s="1" t="str">
        <f t="shared" si="61"/>
        <v>Mutually Excluded</v>
      </c>
      <c r="S947" s="1"/>
      <c r="V947" s="1" t="str">
        <f t="shared" si="59"/>
        <v>Mutually Excluded</v>
      </c>
      <c r="Z947" t="str">
        <f t="shared" si="62"/>
        <v>Exclude</v>
      </c>
    </row>
    <row r="948" spans="1:26" ht="30">
      <c r="A948">
        <v>1044</v>
      </c>
      <c r="C948">
        <v>453</v>
      </c>
      <c r="E948" s="1" t="s">
        <v>1321</v>
      </c>
      <c r="F948" s="1">
        <v>1</v>
      </c>
      <c r="G948" s="1">
        <v>1</v>
      </c>
      <c r="H948" s="1">
        <v>1</v>
      </c>
      <c r="I948" s="31" t="str">
        <f t="shared" si="60"/>
        <v>EXCLUDED</v>
      </c>
      <c r="J948">
        <v>1044</v>
      </c>
      <c r="M948" s="35" t="s">
        <v>901</v>
      </c>
      <c r="Q948" s="8" t="s">
        <v>901</v>
      </c>
      <c r="R948" s="1" t="str">
        <f t="shared" si="61"/>
        <v>Mutually Excluded</v>
      </c>
      <c r="S948" s="1"/>
      <c r="V948" s="1" t="str">
        <f t="shared" si="59"/>
        <v>Mutually Excluded</v>
      </c>
      <c r="Z948" t="str">
        <f t="shared" si="62"/>
        <v>Exclude</v>
      </c>
    </row>
    <row r="949" spans="1:26" ht="45">
      <c r="A949">
        <v>1045</v>
      </c>
      <c r="C949">
        <v>454</v>
      </c>
      <c r="E949" s="1" t="s">
        <v>1322</v>
      </c>
      <c r="F949" s="1">
        <v>3</v>
      </c>
      <c r="G949" s="1">
        <v>3</v>
      </c>
      <c r="H949" s="1">
        <v>2</v>
      </c>
      <c r="I949" s="31" t="str">
        <f t="shared" si="60"/>
        <v>EXCLUDED</v>
      </c>
      <c r="J949">
        <v>1045</v>
      </c>
      <c r="M949" s="35" t="s">
        <v>901</v>
      </c>
      <c r="Q949" s="8" t="s">
        <v>901</v>
      </c>
      <c r="R949" s="1" t="str">
        <f t="shared" si="61"/>
        <v>Mutually Excluded</v>
      </c>
      <c r="S949" s="1"/>
      <c r="V949" s="1" t="str">
        <f t="shared" si="59"/>
        <v>Mutually Excluded</v>
      </c>
      <c r="Z949" t="str">
        <f t="shared" si="62"/>
        <v>Exclude</v>
      </c>
    </row>
    <row r="950" spans="1:26" ht="45">
      <c r="A950">
        <v>1050</v>
      </c>
      <c r="C950" s="6">
        <v>455456</v>
      </c>
      <c r="E950" s="1" t="s">
        <v>1330</v>
      </c>
      <c r="F950" s="1">
        <v>5</v>
      </c>
      <c r="G950" s="1">
        <v>4</v>
      </c>
      <c r="H950" s="1">
        <v>5</v>
      </c>
      <c r="I950" s="31" t="str">
        <f t="shared" si="60"/>
        <v>MAYBE</v>
      </c>
      <c r="J950">
        <v>1050</v>
      </c>
      <c r="M950" s="35" t="s">
        <v>1752</v>
      </c>
      <c r="Q950" s="8" t="s">
        <v>1752</v>
      </c>
      <c r="R950" s="1" t="str">
        <f t="shared" si="61"/>
        <v>MUTUALLY INCLUDED</v>
      </c>
      <c r="S950" s="1"/>
      <c r="V950" s="1" t="str">
        <f t="shared" si="59"/>
        <v>MUTUALLY INCLUDED</v>
      </c>
      <c r="Z950" t="str">
        <f t="shared" si="62"/>
        <v>Include</v>
      </c>
    </row>
    <row r="951" spans="1:26" ht="30">
      <c r="A951">
        <v>1051</v>
      </c>
      <c r="C951">
        <v>456</v>
      </c>
      <c r="E951" s="1" t="s">
        <v>1332</v>
      </c>
      <c r="F951" s="1">
        <v>2</v>
      </c>
      <c r="G951" s="1">
        <v>3</v>
      </c>
      <c r="H951" s="1">
        <v>2</v>
      </c>
      <c r="I951" s="31" t="str">
        <f t="shared" si="60"/>
        <v>EXCLUDED</v>
      </c>
      <c r="J951">
        <v>1051</v>
      </c>
      <c r="M951" s="35" t="s">
        <v>901</v>
      </c>
      <c r="Q951" s="8" t="s">
        <v>901</v>
      </c>
      <c r="R951" s="1" t="str">
        <f t="shared" si="61"/>
        <v>Mutually Excluded</v>
      </c>
      <c r="S951" s="1"/>
      <c r="V951" s="1" t="str">
        <f t="shared" si="59"/>
        <v>Mutually Excluded</v>
      </c>
      <c r="Z951" t="str">
        <f t="shared" si="62"/>
        <v>Exclude</v>
      </c>
    </row>
    <row r="952" spans="1:26" ht="30">
      <c r="A952">
        <v>1053</v>
      </c>
      <c r="C952">
        <v>456</v>
      </c>
      <c r="E952" s="1" t="s">
        <v>1335</v>
      </c>
      <c r="F952" s="1">
        <v>1</v>
      </c>
      <c r="G952" s="1">
        <v>1</v>
      </c>
      <c r="H952" s="1">
        <v>1</v>
      </c>
      <c r="I952" s="31" t="str">
        <f t="shared" si="60"/>
        <v>EXCLUDED</v>
      </c>
      <c r="J952">
        <v>1053</v>
      </c>
      <c r="M952" s="35" t="s">
        <v>901</v>
      </c>
      <c r="Q952" s="8" t="s">
        <v>901</v>
      </c>
      <c r="R952" s="1" t="str">
        <f t="shared" si="61"/>
        <v>Mutually Excluded</v>
      </c>
      <c r="S952" s="1"/>
      <c r="V952" s="1" t="str">
        <f t="shared" si="59"/>
        <v>Mutually Excluded</v>
      </c>
      <c r="Z952" t="str">
        <f t="shared" si="62"/>
        <v>Exclude</v>
      </c>
    </row>
    <row r="953" spans="1:26" ht="60">
      <c r="A953">
        <v>1054</v>
      </c>
      <c r="C953">
        <v>457</v>
      </c>
      <c r="E953" s="1" t="s">
        <v>1336</v>
      </c>
      <c r="F953" s="1">
        <v>3</v>
      </c>
      <c r="G953" s="1">
        <v>4</v>
      </c>
      <c r="H953" s="1">
        <v>2</v>
      </c>
      <c r="I953" s="31" t="str">
        <f t="shared" si="60"/>
        <v>EXCLUDED</v>
      </c>
      <c r="J953">
        <v>1054</v>
      </c>
      <c r="M953" s="35" t="s">
        <v>901</v>
      </c>
      <c r="Q953" s="8" t="s">
        <v>901</v>
      </c>
      <c r="R953" s="1" t="str">
        <f t="shared" si="61"/>
        <v>Mutually Excluded</v>
      </c>
      <c r="S953" s="1"/>
      <c r="V953" s="1" t="str">
        <f t="shared" si="59"/>
        <v>Mutually Excluded</v>
      </c>
      <c r="Z953" t="str">
        <f t="shared" si="62"/>
        <v>Exclude</v>
      </c>
    </row>
    <row r="954" spans="1:26" ht="30">
      <c r="A954">
        <v>1055</v>
      </c>
      <c r="C954">
        <v>457</v>
      </c>
      <c r="E954" s="1" t="s">
        <v>1337</v>
      </c>
      <c r="F954" s="1">
        <v>4</v>
      </c>
      <c r="G954" s="1">
        <v>3</v>
      </c>
      <c r="H954" s="1">
        <v>3</v>
      </c>
      <c r="I954" s="31" t="str">
        <f t="shared" si="60"/>
        <v>EXCLUDED</v>
      </c>
      <c r="J954">
        <v>1055</v>
      </c>
      <c r="M954" s="35" t="s">
        <v>901</v>
      </c>
      <c r="Q954" s="8" t="s">
        <v>901</v>
      </c>
      <c r="R954" s="1" t="str">
        <f t="shared" si="61"/>
        <v>Mutually Excluded</v>
      </c>
      <c r="S954" s="1"/>
      <c r="V954" s="1" t="str">
        <f t="shared" si="59"/>
        <v>Mutually Excluded</v>
      </c>
      <c r="Z954" t="str">
        <f t="shared" si="62"/>
        <v>Exclude</v>
      </c>
    </row>
    <row r="955" spans="1:26" ht="30">
      <c r="A955">
        <v>1056</v>
      </c>
      <c r="C955" s="6">
        <v>457458</v>
      </c>
      <c r="E955" s="1" t="s">
        <v>1339</v>
      </c>
      <c r="F955" s="1">
        <v>2</v>
      </c>
      <c r="G955" s="1">
        <v>2</v>
      </c>
      <c r="H955" s="1">
        <v>2</v>
      </c>
      <c r="I955" s="31" t="str">
        <f t="shared" si="60"/>
        <v>EXCLUDED</v>
      </c>
      <c r="J955">
        <v>1056</v>
      </c>
      <c r="M955" s="35" t="s">
        <v>901</v>
      </c>
      <c r="Q955" s="8" t="s">
        <v>901</v>
      </c>
      <c r="R955" s="1" t="str">
        <f t="shared" si="61"/>
        <v>Mutually Excluded</v>
      </c>
      <c r="S955" s="1"/>
      <c r="V955" s="1" t="str">
        <f t="shared" si="59"/>
        <v>Mutually Excluded</v>
      </c>
      <c r="Z955" t="str">
        <f t="shared" si="62"/>
        <v>Exclude</v>
      </c>
    </row>
    <row r="956" spans="1:26" ht="30">
      <c r="A956">
        <v>1057</v>
      </c>
      <c r="C956">
        <v>458</v>
      </c>
      <c r="E956" s="1" t="s">
        <v>1340</v>
      </c>
      <c r="F956" s="1">
        <v>2</v>
      </c>
      <c r="G956" s="1">
        <v>2</v>
      </c>
      <c r="H956" s="1">
        <v>2</v>
      </c>
      <c r="I956" s="31" t="str">
        <f t="shared" si="60"/>
        <v>EXCLUDED</v>
      </c>
      <c r="J956">
        <v>1057</v>
      </c>
      <c r="M956" s="35" t="s">
        <v>901</v>
      </c>
      <c r="Q956" s="8" t="s">
        <v>901</v>
      </c>
      <c r="R956" s="1" t="str">
        <f t="shared" si="61"/>
        <v>Mutually Excluded</v>
      </c>
      <c r="S956" s="1"/>
      <c r="V956" s="1" t="str">
        <f t="shared" si="59"/>
        <v>Mutually Excluded</v>
      </c>
      <c r="Z956" t="str">
        <f t="shared" si="62"/>
        <v>Exclude</v>
      </c>
    </row>
    <row r="957" spans="1:26" ht="45">
      <c r="A957">
        <v>1059</v>
      </c>
      <c r="C957">
        <v>459</v>
      </c>
      <c r="E957" s="1" t="s">
        <v>1342</v>
      </c>
      <c r="F957" s="1">
        <v>1</v>
      </c>
      <c r="G957" s="1">
        <v>1</v>
      </c>
      <c r="H957" s="1">
        <v>1</v>
      </c>
      <c r="I957" s="31" t="str">
        <f t="shared" si="60"/>
        <v>EXCLUDED</v>
      </c>
      <c r="J957">
        <v>1059</v>
      </c>
      <c r="M957" s="35" t="s">
        <v>901</v>
      </c>
      <c r="Q957" s="8" t="s">
        <v>901</v>
      </c>
      <c r="R957" s="1" t="str">
        <f t="shared" si="61"/>
        <v>Mutually Excluded</v>
      </c>
      <c r="S957" s="1"/>
      <c r="V957" s="1" t="str">
        <f t="shared" si="59"/>
        <v>Mutually Excluded</v>
      </c>
      <c r="Z957" t="str">
        <f t="shared" si="62"/>
        <v>Exclude</v>
      </c>
    </row>
    <row r="958" spans="1:26" ht="30">
      <c r="A958">
        <v>1060</v>
      </c>
      <c r="C958">
        <v>459</v>
      </c>
      <c r="E958" s="1" t="s">
        <v>1343</v>
      </c>
      <c r="F958" s="1">
        <v>3</v>
      </c>
      <c r="G958" s="1">
        <v>2</v>
      </c>
      <c r="H958" s="1">
        <v>3</v>
      </c>
      <c r="I958" s="31" t="str">
        <f t="shared" si="60"/>
        <v>EXCLUDED</v>
      </c>
      <c r="J958">
        <v>1060</v>
      </c>
      <c r="M958" s="35" t="s">
        <v>901</v>
      </c>
      <c r="Q958" s="8" t="s">
        <v>901</v>
      </c>
      <c r="R958" s="1" t="str">
        <f t="shared" si="61"/>
        <v>Mutually Excluded</v>
      </c>
      <c r="S958" s="1"/>
      <c r="V958" s="1" t="str">
        <f t="shared" si="59"/>
        <v>Mutually Excluded</v>
      </c>
      <c r="Z958" t="str">
        <f t="shared" si="62"/>
        <v>Exclude</v>
      </c>
    </row>
    <row r="959" spans="1:26" ht="30">
      <c r="A959">
        <v>1062</v>
      </c>
      <c r="C959">
        <v>460</v>
      </c>
      <c r="E959" s="1" t="s">
        <v>1346</v>
      </c>
      <c r="F959" s="1">
        <v>1</v>
      </c>
      <c r="G959" s="1">
        <v>1</v>
      </c>
      <c r="H959" s="1">
        <v>1</v>
      </c>
      <c r="I959" s="31" t="str">
        <f t="shared" si="60"/>
        <v>EXCLUDED</v>
      </c>
      <c r="J959">
        <v>1062</v>
      </c>
      <c r="M959" s="35" t="s">
        <v>901</v>
      </c>
      <c r="Q959" s="8" t="s">
        <v>901</v>
      </c>
      <c r="R959" s="1" t="str">
        <f t="shared" si="61"/>
        <v>Mutually Excluded</v>
      </c>
      <c r="S959" s="1"/>
      <c r="V959" s="1" t="str">
        <f t="shared" si="59"/>
        <v>Mutually Excluded</v>
      </c>
      <c r="Z959" t="str">
        <f t="shared" si="62"/>
        <v>Exclude</v>
      </c>
    </row>
    <row r="960" spans="1:26" ht="30">
      <c r="A960">
        <v>1064</v>
      </c>
      <c r="C960">
        <v>461</v>
      </c>
      <c r="E960" s="1" t="s">
        <v>1348</v>
      </c>
      <c r="F960" s="1">
        <v>2</v>
      </c>
      <c r="G960" s="1">
        <v>3</v>
      </c>
      <c r="H960" s="1">
        <v>2</v>
      </c>
      <c r="I960" s="31" t="str">
        <f t="shared" ref="I960:I1008" si="63">IF(COUNTIF(F960:H960,5)=3,"CERTAINLY INCLUDED",IF(COUNTIF(F960:H960,5)&gt;0,"MAYBE","EXCLUDED"))</f>
        <v>EXCLUDED</v>
      </c>
      <c r="J960">
        <v>1064</v>
      </c>
      <c r="M960" s="35" t="s">
        <v>901</v>
      </c>
      <c r="Q960" s="8" t="s">
        <v>901</v>
      </c>
      <c r="R960" s="1" t="str">
        <f t="shared" ref="R960:R1008" si="64">IF(AND(M960="Excluded", Q960="Excluded"), "Mutually Excluded", IF(AND(OR(M960="CERTAINLY INCLUDED", M960="INCLUDED", M960="MAYBE" ), OR(Q960="INCLUDED", Q960="MAYBE")), "MUTUALLY INCLUDED", IF(AND(M960="MAYBE", Q960="MAYBE"), "Mutually MAYBE", IF(AND(M960="Excluded", OR(Q960="INCLUDED", Q960="MAYBE")), "Hum1: No, Hum2: Yes", IF(AND(Q960="Excluded", OR(M960="INCLUDED", M960="CERTAINLY INCLUDED", M960="MAYBE")), "Hum1: Yes, Hum2: No", "Other Conflict")))))</f>
        <v>Mutually Excluded</v>
      </c>
      <c r="S960" s="1"/>
      <c r="V960" s="1" t="str">
        <f t="shared" si="59"/>
        <v>Mutually Excluded</v>
      </c>
      <c r="Z960" t="str">
        <f t="shared" ref="Z960:Z1008" si="65">IF(R960="Mutually Excluded","Exclude",IF(R960= "Mutually Included","Include",U960))</f>
        <v>Exclude</v>
      </c>
    </row>
    <row r="961" spans="1:26" ht="30">
      <c r="A961">
        <v>1065</v>
      </c>
      <c r="C961" s="6">
        <v>461462</v>
      </c>
      <c r="E961" s="1" t="s">
        <v>1349</v>
      </c>
      <c r="F961" s="1">
        <v>2</v>
      </c>
      <c r="G961" s="1">
        <v>2</v>
      </c>
      <c r="H961" s="1">
        <v>2</v>
      </c>
      <c r="I961" s="31" t="str">
        <f t="shared" si="63"/>
        <v>EXCLUDED</v>
      </c>
      <c r="J961">
        <v>1065</v>
      </c>
      <c r="M961" s="35" t="s">
        <v>901</v>
      </c>
      <c r="Q961" s="8" t="s">
        <v>901</v>
      </c>
      <c r="R961" s="1" t="str">
        <f t="shared" si="64"/>
        <v>Mutually Excluded</v>
      </c>
      <c r="S961" s="1"/>
      <c r="V961" s="1" t="str">
        <f t="shared" si="59"/>
        <v>Mutually Excluded</v>
      </c>
      <c r="Z961" t="str">
        <f t="shared" si="65"/>
        <v>Exclude</v>
      </c>
    </row>
    <row r="962" spans="1:26" ht="30">
      <c r="A962">
        <v>1066</v>
      </c>
      <c r="C962">
        <v>462</v>
      </c>
      <c r="E962" s="15" t="s">
        <v>1350</v>
      </c>
      <c r="F962" s="1">
        <v>1</v>
      </c>
      <c r="G962" s="1">
        <v>1</v>
      </c>
      <c r="H962" s="1">
        <v>1</v>
      </c>
      <c r="I962" s="31" t="str">
        <f t="shared" si="63"/>
        <v>EXCLUDED</v>
      </c>
      <c r="J962">
        <v>1066</v>
      </c>
      <c r="M962" s="35" t="s">
        <v>901</v>
      </c>
      <c r="Q962" s="8" t="s">
        <v>901</v>
      </c>
      <c r="R962" s="1" t="str">
        <f t="shared" si="64"/>
        <v>Mutually Excluded</v>
      </c>
      <c r="S962" s="1"/>
      <c r="V962" s="1" t="str">
        <f t="shared" ref="V962:V1025" si="66">IF(AND(I962="Excluded", Q962="Excluded"), "Mutually Excluded", IF(AND(OR(I962="CERTAINLY INCLUDED", I962="INCLUDED", I962="MAYBE" ), OR(Q962="INCLUDED", Q962="MAYBE")), "MUTUALLY INCLUDED", IF(AND(I962="MAYBE", Q962="MAYBE"), "Mutually MAYBE", IF(AND(I962="Excluded", OR(Q962="INCLUDED", Q962="MAYBE")), "AI: No, Human: Yes", IF(AND(Q962="Excluded", OR(I962="INCLUDED", I962="CERTAINLY INCLUDED", I962="MAYBE")), "AI: Yes, Human: No", "Other Conflict")))))</f>
        <v>Mutually Excluded</v>
      </c>
      <c r="Z962" t="str">
        <f t="shared" si="65"/>
        <v>Exclude</v>
      </c>
    </row>
    <row r="963" spans="1:26" ht="30">
      <c r="A963">
        <v>1067</v>
      </c>
      <c r="C963">
        <v>462</v>
      </c>
      <c r="E963" s="1" t="s">
        <v>1351</v>
      </c>
      <c r="F963" s="1">
        <v>3</v>
      </c>
      <c r="G963" s="1">
        <v>3</v>
      </c>
      <c r="H963" s="1">
        <v>3</v>
      </c>
      <c r="I963" s="31" t="str">
        <f t="shared" si="63"/>
        <v>EXCLUDED</v>
      </c>
      <c r="J963">
        <v>1067</v>
      </c>
      <c r="M963" s="35" t="s">
        <v>901</v>
      </c>
      <c r="Q963" s="8" t="s">
        <v>901</v>
      </c>
      <c r="R963" s="1" t="str">
        <f t="shared" si="64"/>
        <v>Mutually Excluded</v>
      </c>
      <c r="S963" s="1"/>
      <c r="V963" s="1" t="str">
        <f t="shared" si="66"/>
        <v>Mutually Excluded</v>
      </c>
      <c r="Z963" t="str">
        <f t="shared" si="65"/>
        <v>Exclude</v>
      </c>
    </row>
    <row r="964" spans="1:26" ht="45">
      <c r="A964">
        <v>1068</v>
      </c>
      <c r="C964" s="6">
        <v>463</v>
      </c>
      <c r="E964" s="1" t="s">
        <v>1352</v>
      </c>
      <c r="F964" s="1">
        <v>2</v>
      </c>
      <c r="G964" s="1">
        <v>2</v>
      </c>
      <c r="H964" s="1">
        <v>2</v>
      </c>
      <c r="I964" s="31" t="str">
        <f t="shared" si="63"/>
        <v>EXCLUDED</v>
      </c>
      <c r="J964">
        <v>1068</v>
      </c>
      <c r="M964" s="35" t="s">
        <v>901</v>
      </c>
      <c r="Q964" s="8" t="s">
        <v>901</v>
      </c>
      <c r="R964" s="1" t="str">
        <f t="shared" si="64"/>
        <v>Mutually Excluded</v>
      </c>
      <c r="S964" s="1"/>
      <c r="V964" s="1" t="str">
        <f t="shared" si="66"/>
        <v>Mutually Excluded</v>
      </c>
      <c r="Z964" t="str">
        <f t="shared" si="65"/>
        <v>Exclude</v>
      </c>
    </row>
    <row r="965" spans="1:26" ht="30">
      <c r="A965">
        <v>1069</v>
      </c>
      <c r="C965" s="6">
        <v>463464</v>
      </c>
      <c r="E965" s="1" t="s">
        <v>1353</v>
      </c>
      <c r="F965" s="1">
        <v>2</v>
      </c>
      <c r="G965" s="1">
        <v>2</v>
      </c>
      <c r="H965" s="1">
        <v>3</v>
      </c>
      <c r="I965" s="31" t="str">
        <f t="shared" si="63"/>
        <v>EXCLUDED</v>
      </c>
      <c r="J965">
        <v>1069</v>
      </c>
      <c r="M965" s="35" t="s">
        <v>901</v>
      </c>
      <c r="Q965" s="8" t="s">
        <v>901</v>
      </c>
      <c r="R965" s="1" t="str">
        <f t="shared" si="64"/>
        <v>Mutually Excluded</v>
      </c>
      <c r="S965" s="1"/>
      <c r="V965" s="1" t="str">
        <f t="shared" si="66"/>
        <v>Mutually Excluded</v>
      </c>
      <c r="Z965" t="str">
        <f t="shared" si="65"/>
        <v>Exclude</v>
      </c>
    </row>
    <row r="966" spans="1:26" ht="45">
      <c r="A966">
        <v>1070</v>
      </c>
      <c r="C966">
        <v>464</v>
      </c>
      <c r="E966" s="1" t="s">
        <v>1354</v>
      </c>
      <c r="F966" s="1">
        <v>1</v>
      </c>
      <c r="G966" s="1">
        <v>1</v>
      </c>
      <c r="H966" s="1">
        <v>2</v>
      </c>
      <c r="I966" s="31" t="str">
        <f t="shared" si="63"/>
        <v>EXCLUDED</v>
      </c>
      <c r="J966">
        <v>1070</v>
      </c>
      <c r="M966" s="35" t="s">
        <v>901</v>
      </c>
      <c r="Q966" s="8" t="s">
        <v>901</v>
      </c>
      <c r="R966" s="1" t="str">
        <f t="shared" si="64"/>
        <v>Mutually Excluded</v>
      </c>
      <c r="S966" s="1"/>
      <c r="V966" s="1" t="str">
        <f t="shared" si="66"/>
        <v>Mutually Excluded</v>
      </c>
      <c r="Z966" t="str">
        <f t="shared" si="65"/>
        <v>Exclude</v>
      </c>
    </row>
    <row r="967" spans="1:26" ht="45">
      <c r="A967">
        <v>1071</v>
      </c>
      <c r="C967" s="6">
        <v>464465</v>
      </c>
      <c r="E967" s="1" t="s">
        <v>1355</v>
      </c>
      <c r="F967" s="1">
        <v>2</v>
      </c>
      <c r="G967" s="1">
        <v>3</v>
      </c>
      <c r="H967" s="1">
        <v>2</v>
      </c>
      <c r="I967" s="31" t="str">
        <f t="shared" si="63"/>
        <v>EXCLUDED</v>
      </c>
      <c r="J967">
        <v>1071</v>
      </c>
      <c r="M967" s="35" t="s">
        <v>901</v>
      </c>
      <c r="Q967" s="8" t="s">
        <v>901</v>
      </c>
      <c r="R967" s="1" t="str">
        <f t="shared" si="64"/>
        <v>Mutually Excluded</v>
      </c>
      <c r="S967" s="1"/>
      <c r="V967" s="1" t="str">
        <f t="shared" si="66"/>
        <v>Mutually Excluded</v>
      </c>
      <c r="Z967" t="str">
        <f t="shared" si="65"/>
        <v>Exclude</v>
      </c>
    </row>
    <row r="968" spans="1:26" ht="30">
      <c r="A968">
        <v>1072</v>
      </c>
      <c r="C968" s="6">
        <v>465466</v>
      </c>
      <c r="E968" s="1" t="s">
        <v>1356</v>
      </c>
      <c r="F968" s="1">
        <v>1</v>
      </c>
      <c r="G968" s="1">
        <v>1</v>
      </c>
      <c r="H968" s="1">
        <v>1</v>
      </c>
      <c r="I968" s="31" t="str">
        <f t="shared" si="63"/>
        <v>EXCLUDED</v>
      </c>
      <c r="J968">
        <v>1072</v>
      </c>
      <c r="M968" s="35" t="s">
        <v>901</v>
      </c>
      <c r="Q968" s="8" t="s">
        <v>901</v>
      </c>
      <c r="R968" s="1" t="str">
        <f t="shared" si="64"/>
        <v>Mutually Excluded</v>
      </c>
      <c r="S968" s="1"/>
      <c r="V968" s="1" t="str">
        <f t="shared" si="66"/>
        <v>Mutually Excluded</v>
      </c>
      <c r="Z968" t="str">
        <f t="shared" si="65"/>
        <v>Exclude</v>
      </c>
    </row>
    <row r="969" spans="1:26" ht="30">
      <c r="A969">
        <v>1073</v>
      </c>
      <c r="C969" s="6">
        <v>466467</v>
      </c>
      <c r="E969" s="1" t="s">
        <v>1357</v>
      </c>
      <c r="F969" s="1">
        <v>2</v>
      </c>
      <c r="G969" s="1">
        <v>2</v>
      </c>
      <c r="H969" s="1">
        <v>2</v>
      </c>
      <c r="I969" s="31" t="str">
        <f t="shared" si="63"/>
        <v>EXCLUDED</v>
      </c>
      <c r="J969">
        <v>1073</v>
      </c>
      <c r="M969" s="35" t="s">
        <v>901</v>
      </c>
      <c r="Q969" s="8" t="s">
        <v>901</v>
      </c>
      <c r="R969" s="1" t="str">
        <f t="shared" si="64"/>
        <v>Mutually Excluded</v>
      </c>
      <c r="S969" s="1"/>
      <c r="V969" s="1" t="str">
        <f t="shared" si="66"/>
        <v>Mutually Excluded</v>
      </c>
      <c r="Z969" t="str">
        <f t="shared" si="65"/>
        <v>Exclude</v>
      </c>
    </row>
    <row r="970" spans="1:26" ht="60">
      <c r="A970">
        <v>1074</v>
      </c>
      <c r="C970" s="6">
        <v>467</v>
      </c>
      <c r="E970" s="1" t="s">
        <v>1358</v>
      </c>
      <c r="F970" s="1">
        <v>3</v>
      </c>
      <c r="G970" s="1">
        <v>2</v>
      </c>
      <c r="H970" s="1">
        <v>3</v>
      </c>
      <c r="I970" s="31" t="str">
        <f t="shared" si="63"/>
        <v>EXCLUDED</v>
      </c>
      <c r="J970">
        <v>1074</v>
      </c>
      <c r="M970" s="35" t="s">
        <v>901</v>
      </c>
      <c r="Q970" s="8" t="s">
        <v>901</v>
      </c>
      <c r="R970" s="1" t="str">
        <f t="shared" si="64"/>
        <v>Mutually Excluded</v>
      </c>
      <c r="S970" s="1"/>
      <c r="V970" s="1" t="str">
        <f t="shared" si="66"/>
        <v>Mutually Excluded</v>
      </c>
      <c r="Z970" t="str">
        <f t="shared" si="65"/>
        <v>Exclude</v>
      </c>
    </row>
    <row r="971" spans="1:26" ht="45">
      <c r="A971">
        <v>1077</v>
      </c>
      <c r="C971" s="6">
        <v>468469</v>
      </c>
      <c r="E971" s="1" t="s">
        <v>1362</v>
      </c>
      <c r="F971" s="1">
        <v>3</v>
      </c>
      <c r="G971" s="1">
        <v>2</v>
      </c>
      <c r="H971" s="1">
        <v>3</v>
      </c>
      <c r="I971" s="31" t="str">
        <f t="shared" si="63"/>
        <v>EXCLUDED</v>
      </c>
      <c r="J971">
        <v>1077</v>
      </c>
      <c r="M971" s="35" t="s">
        <v>901</v>
      </c>
      <c r="Q971" s="8" t="s">
        <v>901</v>
      </c>
      <c r="R971" s="1" t="str">
        <f t="shared" si="64"/>
        <v>Mutually Excluded</v>
      </c>
      <c r="S971" s="1"/>
      <c r="V971" s="1" t="str">
        <f t="shared" si="66"/>
        <v>Mutually Excluded</v>
      </c>
      <c r="Z971" t="str">
        <f t="shared" si="65"/>
        <v>Exclude</v>
      </c>
    </row>
    <row r="972" spans="1:26" ht="45">
      <c r="A972">
        <v>1078</v>
      </c>
      <c r="C972" s="6">
        <v>469</v>
      </c>
      <c r="E972" s="1" t="s">
        <v>1364</v>
      </c>
      <c r="F972" s="1">
        <v>3</v>
      </c>
      <c r="G972" s="1">
        <v>2</v>
      </c>
      <c r="H972" s="1">
        <v>3</v>
      </c>
      <c r="I972" s="31" t="str">
        <f t="shared" si="63"/>
        <v>EXCLUDED</v>
      </c>
      <c r="J972">
        <v>1078</v>
      </c>
      <c r="M972" s="35" t="s">
        <v>901</v>
      </c>
      <c r="Q972" s="8" t="s">
        <v>1752</v>
      </c>
      <c r="R972" s="1" t="str">
        <f t="shared" si="64"/>
        <v>Hum1: No, Hum2: Yes</v>
      </c>
      <c r="S972" s="1" t="s">
        <v>23</v>
      </c>
      <c r="T972" t="s">
        <v>23</v>
      </c>
      <c r="U972" t="s">
        <v>23</v>
      </c>
      <c r="V972" s="1" t="str">
        <f t="shared" si="66"/>
        <v>AI: No, Human: Yes</v>
      </c>
      <c r="Z972" t="str">
        <f t="shared" si="65"/>
        <v>Include</v>
      </c>
    </row>
    <row r="973" spans="1:26" ht="30">
      <c r="A973">
        <v>1080</v>
      </c>
      <c r="C973">
        <v>470</v>
      </c>
      <c r="E973" s="1" t="s">
        <v>1366</v>
      </c>
      <c r="F973" s="1">
        <v>2</v>
      </c>
      <c r="G973" s="1">
        <v>2</v>
      </c>
      <c r="H973" s="1">
        <v>1</v>
      </c>
      <c r="I973" s="31" t="str">
        <f t="shared" si="63"/>
        <v>EXCLUDED</v>
      </c>
      <c r="J973">
        <v>1080</v>
      </c>
      <c r="M973" s="35" t="s">
        <v>901</v>
      </c>
      <c r="Q973" s="8" t="s">
        <v>901</v>
      </c>
      <c r="R973" s="1" t="str">
        <f t="shared" si="64"/>
        <v>Mutually Excluded</v>
      </c>
      <c r="S973" s="1"/>
      <c r="V973" s="1" t="str">
        <f t="shared" si="66"/>
        <v>Mutually Excluded</v>
      </c>
      <c r="Z973" t="str">
        <f t="shared" si="65"/>
        <v>Exclude</v>
      </c>
    </row>
    <row r="974" spans="1:26" ht="45">
      <c r="A974">
        <v>1082</v>
      </c>
      <c r="C974">
        <v>471</v>
      </c>
      <c r="E974" s="1" t="s">
        <v>1368</v>
      </c>
      <c r="F974" s="1">
        <v>2</v>
      </c>
      <c r="G974" s="1">
        <v>3</v>
      </c>
      <c r="H974" s="1">
        <v>2</v>
      </c>
      <c r="I974" s="31" t="str">
        <f t="shared" si="63"/>
        <v>EXCLUDED</v>
      </c>
      <c r="J974">
        <v>1082</v>
      </c>
      <c r="M974" s="35" t="s">
        <v>901</v>
      </c>
      <c r="Q974" s="8" t="s">
        <v>901</v>
      </c>
      <c r="R974" s="1" t="str">
        <f t="shared" si="64"/>
        <v>Mutually Excluded</v>
      </c>
      <c r="S974" s="1"/>
      <c r="V974" s="1" t="str">
        <f t="shared" si="66"/>
        <v>Mutually Excluded</v>
      </c>
      <c r="Z974" t="str">
        <f t="shared" si="65"/>
        <v>Exclude</v>
      </c>
    </row>
    <row r="975" spans="1:26" ht="30">
      <c r="A975">
        <v>1083</v>
      </c>
      <c r="C975">
        <v>472</v>
      </c>
      <c r="E975" s="1" t="s">
        <v>1369</v>
      </c>
      <c r="F975" s="1">
        <v>1</v>
      </c>
      <c r="G975" s="1">
        <v>1</v>
      </c>
      <c r="H975" s="1">
        <v>2</v>
      </c>
      <c r="I975" s="31" t="str">
        <f t="shared" si="63"/>
        <v>EXCLUDED</v>
      </c>
      <c r="J975">
        <v>1083</v>
      </c>
      <c r="M975" s="35" t="s">
        <v>901</v>
      </c>
      <c r="Q975" s="8" t="s">
        <v>901</v>
      </c>
      <c r="R975" s="1" t="str">
        <f t="shared" si="64"/>
        <v>Mutually Excluded</v>
      </c>
      <c r="S975" s="1"/>
      <c r="V975" s="1" t="str">
        <f t="shared" si="66"/>
        <v>Mutually Excluded</v>
      </c>
      <c r="Z975" t="str">
        <f t="shared" si="65"/>
        <v>Exclude</v>
      </c>
    </row>
    <row r="976" spans="1:26" ht="30">
      <c r="A976">
        <v>1084</v>
      </c>
      <c r="C976">
        <v>472</v>
      </c>
      <c r="E976" s="1" t="s">
        <v>1370</v>
      </c>
      <c r="F976" s="1">
        <v>4</v>
      </c>
      <c r="G976" s="1">
        <v>3</v>
      </c>
      <c r="H976" s="1">
        <v>4</v>
      </c>
      <c r="I976" s="31" t="str">
        <f t="shared" si="63"/>
        <v>EXCLUDED</v>
      </c>
      <c r="J976">
        <v>1084</v>
      </c>
      <c r="M976" s="35" t="s">
        <v>901</v>
      </c>
      <c r="Q976" s="8" t="s">
        <v>901</v>
      </c>
      <c r="R976" s="1" t="str">
        <f t="shared" si="64"/>
        <v>Mutually Excluded</v>
      </c>
      <c r="S976" s="1"/>
      <c r="V976" s="1" t="str">
        <f t="shared" si="66"/>
        <v>Mutually Excluded</v>
      </c>
      <c r="Z976" t="str">
        <f t="shared" si="65"/>
        <v>Exclude</v>
      </c>
    </row>
    <row r="977" spans="1:26" ht="45">
      <c r="A977">
        <v>1086</v>
      </c>
      <c r="C977">
        <v>473</v>
      </c>
      <c r="E977" s="15" t="s">
        <v>1374</v>
      </c>
      <c r="F977" s="1">
        <v>3</v>
      </c>
      <c r="G977" s="1">
        <v>3</v>
      </c>
      <c r="H977" s="1">
        <v>3</v>
      </c>
      <c r="I977" s="31" t="str">
        <f t="shared" si="63"/>
        <v>EXCLUDED</v>
      </c>
      <c r="J977">
        <v>1086</v>
      </c>
      <c r="M977" s="35" t="s">
        <v>901</v>
      </c>
      <c r="Q977" s="8" t="s">
        <v>901</v>
      </c>
      <c r="R977" s="1" t="str">
        <f t="shared" si="64"/>
        <v>Mutually Excluded</v>
      </c>
      <c r="S977" s="1"/>
      <c r="V977" s="1" t="str">
        <f t="shared" si="66"/>
        <v>Mutually Excluded</v>
      </c>
      <c r="Z977" t="str">
        <f t="shared" si="65"/>
        <v>Exclude</v>
      </c>
    </row>
    <row r="978" spans="1:26" ht="30">
      <c r="A978">
        <v>1088</v>
      </c>
      <c r="C978">
        <v>474</v>
      </c>
      <c r="E978" s="1" t="s">
        <v>1376</v>
      </c>
      <c r="F978" s="1">
        <v>4</v>
      </c>
      <c r="G978" s="1">
        <v>5</v>
      </c>
      <c r="H978" s="1">
        <v>4</v>
      </c>
      <c r="I978" s="31" t="str">
        <f t="shared" si="63"/>
        <v>MAYBE</v>
      </c>
      <c r="J978">
        <v>1088</v>
      </c>
      <c r="M978" s="35" t="s">
        <v>901</v>
      </c>
      <c r="Q978" s="8" t="s">
        <v>901</v>
      </c>
      <c r="R978" s="1" t="str">
        <f t="shared" si="64"/>
        <v>Mutually Excluded</v>
      </c>
      <c r="S978" s="1"/>
      <c r="T978" s="1"/>
      <c r="V978" s="1" t="str">
        <f t="shared" si="66"/>
        <v>AI: Yes, Human: No</v>
      </c>
      <c r="Z978" t="str">
        <f t="shared" si="65"/>
        <v>Exclude</v>
      </c>
    </row>
    <row r="979" spans="1:26" ht="45">
      <c r="A979">
        <v>1090</v>
      </c>
      <c r="C979" s="6">
        <v>475</v>
      </c>
      <c r="E979" s="1" t="s">
        <v>1379</v>
      </c>
      <c r="F979" s="1">
        <v>3</v>
      </c>
      <c r="G979" s="1">
        <v>3</v>
      </c>
      <c r="H979" s="1">
        <v>3</v>
      </c>
      <c r="I979" s="31" t="str">
        <f t="shared" si="63"/>
        <v>EXCLUDED</v>
      </c>
      <c r="J979">
        <v>1090</v>
      </c>
      <c r="M979" s="35" t="s">
        <v>901</v>
      </c>
      <c r="Q979" s="8" t="s">
        <v>901</v>
      </c>
      <c r="R979" s="1" t="str">
        <f t="shared" si="64"/>
        <v>Mutually Excluded</v>
      </c>
      <c r="S979" s="1"/>
      <c r="V979" s="1" t="str">
        <f t="shared" si="66"/>
        <v>Mutually Excluded</v>
      </c>
      <c r="Z979" t="str">
        <f t="shared" si="65"/>
        <v>Exclude</v>
      </c>
    </row>
    <row r="980" spans="1:26" ht="45">
      <c r="A980" s="20" t="s">
        <v>1380</v>
      </c>
      <c r="C980" s="6">
        <v>475476</v>
      </c>
      <c r="E980" s="15" t="s">
        <v>1381</v>
      </c>
      <c r="F980" s="1">
        <v>2</v>
      </c>
      <c r="G980" s="1">
        <v>3</v>
      </c>
      <c r="H980" s="1">
        <v>2</v>
      </c>
      <c r="I980" s="31" t="str">
        <f t="shared" si="63"/>
        <v>EXCLUDED</v>
      </c>
      <c r="J980" s="20" t="s">
        <v>1380</v>
      </c>
      <c r="M980" s="35" t="s">
        <v>901</v>
      </c>
      <c r="Q980" s="8" t="s">
        <v>901</v>
      </c>
      <c r="R980" s="1" t="str">
        <f t="shared" si="64"/>
        <v>Mutually Excluded</v>
      </c>
      <c r="S980" s="1"/>
      <c r="V980" s="1" t="str">
        <f t="shared" si="66"/>
        <v>Mutually Excluded</v>
      </c>
      <c r="Z980" t="str">
        <f t="shared" si="65"/>
        <v>Exclude</v>
      </c>
    </row>
    <row r="981" spans="1:26" ht="30">
      <c r="A981">
        <v>1095</v>
      </c>
      <c r="C981" s="6">
        <v>477</v>
      </c>
      <c r="E981" s="1" t="s">
        <v>1383</v>
      </c>
      <c r="F981" s="1">
        <v>1</v>
      </c>
      <c r="G981" s="1">
        <v>1</v>
      </c>
      <c r="H981" s="1">
        <v>1</v>
      </c>
      <c r="I981" s="31" t="str">
        <f t="shared" si="63"/>
        <v>EXCLUDED</v>
      </c>
      <c r="J981">
        <v>1095</v>
      </c>
      <c r="M981" s="35" t="s">
        <v>901</v>
      </c>
      <c r="Q981" s="8" t="s">
        <v>901</v>
      </c>
      <c r="R981" s="1" t="str">
        <f t="shared" si="64"/>
        <v>Mutually Excluded</v>
      </c>
      <c r="S981" s="1"/>
      <c r="V981" s="1" t="str">
        <f t="shared" si="66"/>
        <v>Mutually Excluded</v>
      </c>
      <c r="Z981" t="str">
        <f t="shared" si="65"/>
        <v>Exclude</v>
      </c>
    </row>
    <row r="982" spans="1:26" ht="30">
      <c r="A982">
        <v>1096</v>
      </c>
      <c r="C982" s="6">
        <v>477478</v>
      </c>
      <c r="E982" s="1" t="s">
        <v>1384</v>
      </c>
      <c r="F982" s="1">
        <v>4</v>
      </c>
      <c r="G982" s="1">
        <v>4</v>
      </c>
      <c r="H982" s="1">
        <v>4</v>
      </c>
      <c r="I982" s="31" t="str">
        <f t="shared" si="63"/>
        <v>EXCLUDED</v>
      </c>
      <c r="J982">
        <v>1096</v>
      </c>
      <c r="M982" s="35" t="s">
        <v>901</v>
      </c>
      <c r="Q982" s="8" t="s">
        <v>1752</v>
      </c>
      <c r="R982" s="1" t="str">
        <f t="shared" si="64"/>
        <v>Hum1: No, Hum2: Yes</v>
      </c>
      <c r="S982" s="1" t="s">
        <v>23</v>
      </c>
      <c r="T982" t="s">
        <v>23</v>
      </c>
      <c r="U982" t="s">
        <v>23</v>
      </c>
      <c r="V982" s="1" t="str">
        <f t="shared" si="66"/>
        <v>AI: No, Human: Yes</v>
      </c>
      <c r="Z982" t="str">
        <f t="shared" si="65"/>
        <v>Include</v>
      </c>
    </row>
    <row r="983" spans="1:26" ht="30">
      <c r="A983">
        <v>1097</v>
      </c>
      <c r="C983">
        <v>478</v>
      </c>
      <c r="E983" s="1" t="s">
        <v>1386</v>
      </c>
      <c r="F983" s="1">
        <v>5</v>
      </c>
      <c r="G983" s="1">
        <v>5</v>
      </c>
      <c r="H983" s="1">
        <v>5</v>
      </c>
      <c r="I983" s="31" t="str">
        <f t="shared" si="63"/>
        <v>CERTAINLY INCLUDED</v>
      </c>
      <c r="J983">
        <v>1097</v>
      </c>
      <c r="M983" s="35" t="s">
        <v>901</v>
      </c>
      <c r="Q983" s="8" t="s">
        <v>1752</v>
      </c>
      <c r="R983" s="1" t="str">
        <f t="shared" si="64"/>
        <v>Hum1: No, Hum2: Yes</v>
      </c>
      <c r="S983" s="1" t="s">
        <v>3012</v>
      </c>
      <c r="T983" t="s">
        <v>23</v>
      </c>
      <c r="U983" t="s">
        <v>23</v>
      </c>
      <c r="V983" s="1" t="str">
        <f t="shared" si="66"/>
        <v>MUTUALLY INCLUDED</v>
      </c>
      <c r="Z983" t="str">
        <f t="shared" si="65"/>
        <v>Include</v>
      </c>
    </row>
    <row r="984" spans="1:26" ht="30">
      <c r="A984">
        <v>1098</v>
      </c>
      <c r="C984">
        <v>478</v>
      </c>
      <c r="E984" s="1" t="s">
        <v>1388</v>
      </c>
      <c r="F984" s="1">
        <v>2</v>
      </c>
      <c r="G984" s="1">
        <v>2</v>
      </c>
      <c r="H984" s="1">
        <v>3</v>
      </c>
      <c r="I984" s="31" t="str">
        <f t="shared" si="63"/>
        <v>EXCLUDED</v>
      </c>
      <c r="J984">
        <v>1098</v>
      </c>
      <c r="M984" s="35" t="s">
        <v>901</v>
      </c>
      <c r="Q984" s="8" t="s">
        <v>901</v>
      </c>
      <c r="R984" s="1" t="str">
        <f t="shared" si="64"/>
        <v>Mutually Excluded</v>
      </c>
      <c r="S984" s="1"/>
      <c r="V984" s="1" t="str">
        <f t="shared" si="66"/>
        <v>Mutually Excluded</v>
      </c>
      <c r="Z984" t="str">
        <f t="shared" si="65"/>
        <v>Exclude</v>
      </c>
    </row>
    <row r="985" spans="1:26" ht="30">
      <c r="A985">
        <v>1099</v>
      </c>
      <c r="C985" s="6">
        <v>478479</v>
      </c>
      <c r="E985" s="1" t="s">
        <v>1389</v>
      </c>
      <c r="F985" s="1">
        <v>1</v>
      </c>
      <c r="G985" s="1">
        <v>1</v>
      </c>
      <c r="H985" s="1">
        <v>1</v>
      </c>
      <c r="I985" s="31" t="str">
        <f t="shared" si="63"/>
        <v>EXCLUDED</v>
      </c>
      <c r="J985">
        <v>1099</v>
      </c>
      <c r="M985" s="35" t="s">
        <v>901</v>
      </c>
      <c r="Q985" s="8" t="s">
        <v>901</v>
      </c>
      <c r="R985" s="1" t="str">
        <f t="shared" si="64"/>
        <v>Mutually Excluded</v>
      </c>
      <c r="S985" s="1"/>
      <c r="V985" s="1" t="str">
        <f t="shared" si="66"/>
        <v>Mutually Excluded</v>
      </c>
      <c r="Z985" t="str">
        <f t="shared" si="65"/>
        <v>Exclude</v>
      </c>
    </row>
    <row r="986" spans="1:26" ht="45">
      <c r="A986">
        <v>1100</v>
      </c>
      <c r="C986">
        <v>479</v>
      </c>
      <c r="E986" s="1" t="s">
        <v>1390</v>
      </c>
      <c r="F986" s="1">
        <v>5</v>
      </c>
      <c r="G986" s="1">
        <v>5</v>
      </c>
      <c r="H986" s="1">
        <v>4</v>
      </c>
      <c r="I986" s="31" t="str">
        <f t="shared" si="63"/>
        <v>MAYBE</v>
      </c>
      <c r="J986">
        <v>1100</v>
      </c>
      <c r="M986" s="35" t="s">
        <v>65</v>
      </c>
      <c r="Q986" s="8" t="s">
        <v>901</v>
      </c>
      <c r="R986" s="1" t="str">
        <f t="shared" si="64"/>
        <v>Hum1: Yes, Hum2: No</v>
      </c>
      <c r="S986" s="1" t="s">
        <v>19</v>
      </c>
      <c r="T986" s="1" t="s">
        <v>19</v>
      </c>
      <c r="U986" s="1" t="s">
        <v>19</v>
      </c>
      <c r="V986" s="1" t="str">
        <f t="shared" si="66"/>
        <v>AI: Yes, Human: No</v>
      </c>
      <c r="Z986" t="str">
        <f t="shared" si="65"/>
        <v>Exclude</v>
      </c>
    </row>
    <row r="987" spans="1:26" ht="30">
      <c r="A987">
        <v>1101</v>
      </c>
      <c r="C987">
        <v>479</v>
      </c>
      <c r="E987" s="1" t="s">
        <v>1079</v>
      </c>
      <c r="F987" s="1">
        <v>2</v>
      </c>
      <c r="G987" s="1">
        <v>3</v>
      </c>
      <c r="H987" s="1">
        <v>3</v>
      </c>
      <c r="I987" s="31" t="str">
        <f t="shared" si="63"/>
        <v>EXCLUDED</v>
      </c>
      <c r="J987">
        <v>1101</v>
      </c>
      <c r="M987" s="35" t="s">
        <v>901</v>
      </c>
      <c r="Q987" s="8" t="s">
        <v>901</v>
      </c>
      <c r="R987" s="1" t="str">
        <f t="shared" si="64"/>
        <v>Mutually Excluded</v>
      </c>
      <c r="S987" s="1"/>
      <c r="V987" s="1" t="str">
        <f t="shared" si="66"/>
        <v>Mutually Excluded</v>
      </c>
      <c r="Z987" t="str">
        <f t="shared" si="65"/>
        <v>Exclude</v>
      </c>
    </row>
    <row r="988" spans="1:26" ht="60">
      <c r="A988">
        <v>1102</v>
      </c>
      <c r="C988">
        <v>480</v>
      </c>
      <c r="E988" s="15" t="s">
        <v>1391</v>
      </c>
      <c r="F988" s="1">
        <v>2</v>
      </c>
      <c r="G988" s="1">
        <v>2</v>
      </c>
      <c r="H988" s="1">
        <v>2</v>
      </c>
      <c r="I988" s="31" t="str">
        <f t="shared" si="63"/>
        <v>EXCLUDED</v>
      </c>
      <c r="J988">
        <v>1102</v>
      </c>
      <c r="M988" s="35" t="s">
        <v>901</v>
      </c>
      <c r="Q988" s="8" t="s">
        <v>901</v>
      </c>
      <c r="R988" s="1" t="str">
        <f t="shared" si="64"/>
        <v>Mutually Excluded</v>
      </c>
      <c r="S988" s="1"/>
      <c r="V988" s="1" t="str">
        <f t="shared" si="66"/>
        <v>Mutually Excluded</v>
      </c>
      <c r="Z988" t="str">
        <f t="shared" si="65"/>
        <v>Exclude</v>
      </c>
    </row>
    <row r="989" spans="1:26" ht="30">
      <c r="A989">
        <v>1103</v>
      </c>
      <c r="C989">
        <v>480</v>
      </c>
      <c r="E989" s="1" t="s">
        <v>1392</v>
      </c>
      <c r="F989" s="1">
        <v>3</v>
      </c>
      <c r="G989" s="1">
        <v>3</v>
      </c>
      <c r="H989" s="1">
        <v>3</v>
      </c>
      <c r="I989" s="31" t="str">
        <f t="shared" si="63"/>
        <v>EXCLUDED</v>
      </c>
      <c r="J989">
        <v>1103</v>
      </c>
      <c r="K989" s="8"/>
      <c r="M989" s="35" t="s">
        <v>65</v>
      </c>
      <c r="Q989" s="8" t="s">
        <v>901</v>
      </c>
      <c r="R989" s="1" t="str">
        <f t="shared" si="64"/>
        <v>Hum1: Yes, Hum2: No</v>
      </c>
      <c r="S989" s="1" t="s">
        <v>19</v>
      </c>
      <c r="T989" t="s">
        <v>19</v>
      </c>
      <c r="U989" t="s">
        <v>19</v>
      </c>
      <c r="V989" s="1" t="str">
        <f t="shared" si="66"/>
        <v>Mutually Excluded</v>
      </c>
      <c r="Z989" t="str">
        <f t="shared" si="65"/>
        <v>Exclude</v>
      </c>
    </row>
    <row r="990" spans="1:26" ht="45">
      <c r="A990">
        <v>1104</v>
      </c>
      <c r="C990">
        <v>480</v>
      </c>
      <c r="E990" s="1" t="s">
        <v>1394</v>
      </c>
      <c r="F990" s="1">
        <v>1</v>
      </c>
      <c r="G990" s="1">
        <v>1</v>
      </c>
      <c r="H990" s="1">
        <v>1</v>
      </c>
      <c r="I990" s="31" t="str">
        <f t="shared" si="63"/>
        <v>EXCLUDED</v>
      </c>
      <c r="J990">
        <v>1104</v>
      </c>
      <c r="M990" s="35" t="s">
        <v>901</v>
      </c>
      <c r="Q990" s="8" t="s">
        <v>901</v>
      </c>
      <c r="R990" s="1" t="str">
        <f t="shared" si="64"/>
        <v>Mutually Excluded</v>
      </c>
      <c r="S990" s="1"/>
      <c r="V990" s="1" t="str">
        <f t="shared" si="66"/>
        <v>Mutually Excluded</v>
      </c>
      <c r="Z990" t="str">
        <f t="shared" si="65"/>
        <v>Exclude</v>
      </c>
    </row>
    <row r="991" spans="1:26" ht="45">
      <c r="A991">
        <v>1105</v>
      </c>
      <c r="C991">
        <v>481</v>
      </c>
      <c r="E991" s="1" t="s">
        <v>1395</v>
      </c>
      <c r="F991" s="1">
        <v>2</v>
      </c>
      <c r="G991" s="1">
        <v>3</v>
      </c>
      <c r="H991" s="1">
        <v>2</v>
      </c>
      <c r="I991" s="31" t="str">
        <f t="shared" si="63"/>
        <v>EXCLUDED</v>
      </c>
      <c r="J991">
        <v>1105</v>
      </c>
      <c r="M991" s="35" t="s">
        <v>901</v>
      </c>
      <c r="Q991" s="8" t="s">
        <v>901</v>
      </c>
      <c r="R991" s="1" t="str">
        <f t="shared" si="64"/>
        <v>Mutually Excluded</v>
      </c>
      <c r="S991" s="1"/>
      <c r="V991" s="1" t="str">
        <f t="shared" si="66"/>
        <v>Mutually Excluded</v>
      </c>
      <c r="Z991" t="str">
        <f t="shared" si="65"/>
        <v>Exclude</v>
      </c>
    </row>
    <row r="992" spans="1:26" ht="30">
      <c r="A992">
        <v>1107</v>
      </c>
      <c r="C992">
        <v>482</v>
      </c>
      <c r="E992" s="1" t="s">
        <v>1397</v>
      </c>
      <c r="F992" s="1">
        <v>4</v>
      </c>
      <c r="G992" s="1">
        <v>4</v>
      </c>
      <c r="H992" s="1">
        <v>3</v>
      </c>
      <c r="I992" s="31" t="str">
        <f t="shared" si="63"/>
        <v>EXCLUDED</v>
      </c>
      <c r="J992">
        <v>1107</v>
      </c>
      <c r="M992" s="35" t="s">
        <v>901</v>
      </c>
      <c r="Q992" s="8" t="s">
        <v>901</v>
      </c>
      <c r="R992" s="1" t="str">
        <f t="shared" si="64"/>
        <v>Mutually Excluded</v>
      </c>
      <c r="S992" s="1"/>
      <c r="V992" s="1" t="str">
        <f t="shared" si="66"/>
        <v>Mutually Excluded</v>
      </c>
      <c r="Z992" t="str">
        <f t="shared" si="65"/>
        <v>Exclude</v>
      </c>
    </row>
    <row r="993" spans="1:26" ht="30">
      <c r="A993">
        <v>1108</v>
      </c>
      <c r="C993">
        <v>482</v>
      </c>
      <c r="E993" s="1" t="s">
        <v>1398</v>
      </c>
      <c r="F993" s="1">
        <v>2</v>
      </c>
      <c r="G993" s="1">
        <v>2</v>
      </c>
      <c r="H993" s="1">
        <v>2</v>
      </c>
      <c r="I993" s="31" t="str">
        <f t="shared" si="63"/>
        <v>EXCLUDED</v>
      </c>
      <c r="J993">
        <v>1108</v>
      </c>
      <c r="M993" s="35" t="s">
        <v>901</v>
      </c>
      <c r="Q993" s="8" t="s">
        <v>901</v>
      </c>
      <c r="R993" s="1" t="str">
        <f t="shared" si="64"/>
        <v>Mutually Excluded</v>
      </c>
      <c r="S993" s="1"/>
      <c r="V993" s="1" t="str">
        <f t="shared" si="66"/>
        <v>Mutually Excluded</v>
      </c>
      <c r="Z993" t="str">
        <f t="shared" si="65"/>
        <v>Exclude</v>
      </c>
    </row>
    <row r="994" spans="1:26" ht="30">
      <c r="A994">
        <v>1109</v>
      </c>
      <c r="C994" s="6">
        <v>482483</v>
      </c>
      <c r="E994" s="1" t="s">
        <v>1399</v>
      </c>
      <c r="F994" s="1">
        <v>2</v>
      </c>
      <c r="G994" s="1">
        <v>2</v>
      </c>
      <c r="H994" s="1">
        <v>2</v>
      </c>
      <c r="I994" s="31" t="str">
        <f t="shared" si="63"/>
        <v>EXCLUDED</v>
      </c>
      <c r="J994">
        <v>1109</v>
      </c>
      <c r="M994" s="35" t="s">
        <v>901</v>
      </c>
      <c r="Q994" s="8" t="s">
        <v>901</v>
      </c>
      <c r="R994" s="1" t="str">
        <f t="shared" si="64"/>
        <v>Mutually Excluded</v>
      </c>
      <c r="S994" s="1"/>
      <c r="V994" s="1" t="str">
        <f t="shared" si="66"/>
        <v>Mutually Excluded</v>
      </c>
      <c r="Z994" t="str">
        <f t="shared" si="65"/>
        <v>Exclude</v>
      </c>
    </row>
    <row r="995" spans="1:26" ht="30">
      <c r="A995">
        <v>1110</v>
      </c>
      <c r="C995">
        <v>483</v>
      </c>
      <c r="E995" s="1" t="s">
        <v>1400</v>
      </c>
      <c r="F995" s="1">
        <v>1</v>
      </c>
      <c r="G995" s="1">
        <v>1</v>
      </c>
      <c r="H995" s="1">
        <v>1</v>
      </c>
      <c r="I995" s="31" t="str">
        <f t="shared" si="63"/>
        <v>EXCLUDED</v>
      </c>
      <c r="J995">
        <v>1110</v>
      </c>
      <c r="M995" s="35" t="s">
        <v>901</v>
      </c>
      <c r="Q995" s="8" t="s">
        <v>901</v>
      </c>
      <c r="R995" s="1" t="str">
        <f t="shared" si="64"/>
        <v>Mutually Excluded</v>
      </c>
      <c r="S995" s="1"/>
      <c r="V995" s="1" t="str">
        <f t="shared" si="66"/>
        <v>Mutually Excluded</v>
      </c>
      <c r="Z995" t="str">
        <f t="shared" si="65"/>
        <v>Exclude</v>
      </c>
    </row>
    <row r="996" spans="1:26" ht="60">
      <c r="A996">
        <v>1111</v>
      </c>
      <c r="C996" s="6">
        <v>483484</v>
      </c>
      <c r="E996" s="1" t="s">
        <v>1401</v>
      </c>
      <c r="F996" s="1">
        <v>5</v>
      </c>
      <c r="G996" s="1">
        <v>5</v>
      </c>
      <c r="H996" s="1">
        <v>4</v>
      </c>
      <c r="I996" s="31" t="str">
        <f t="shared" si="63"/>
        <v>MAYBE</v>
      </c>
      <c r="J996">
        <v>1111</v>
      </c>
      <c r="M996" s="35" t="s">
        <v>901</v>
      </c>
      <c r="Q996" s="8" t="s">
        <v>901</v>
      </c>
      <c r="R996" s="1" t="str">
        <f t="shared" si="64"/>
        <v>Mutually Excluded</v>
      </c>
      <c r="V996" s="1" t="str">
        <f t="shared" si="66"/>
        <v>AI: Yes, Human: No</v>
      </c>
      <c r="Z996" t="str">
        <f t="shared" si="65"/>
        <v>Exclude</v>
      </c>
    </row>
    <row r="997" spans="1:26" ht="60">
      <c r="A997">
        <v>1112</v>
      </c>
      <c r="C997" s="6">
        <v>484495</v>
      </c>
      <c r="E997" s="1" t="s">
        <v>1402</v>
      </c>
      <c r="F997" s="1">
        <v>2</v>
      </c>
      <c r="G997" s="1">
        <v>2</v>
      </c>
      <c r="H997" s="1">
        <v>2</v>
      </c>
      <c r="I997" s="31" t="str">
        <f t="shared" si="63"/>
        <v>EXCLUDED</v>
      </c>
      <c r="J997">
        <v>1112</v>
      </c>
      <c r="M997" s="35" t="s">
        <v>901</v>
      </c>
      <c r="Q997" s="8" t="s">
        <v>901</v>
      </c>
      <c r="R997" s="1" t="str">
        <f t="shared" si="64"/>
        <v>Mutually Excluded</v>
      </c>
      <c r="S997" s="1"/>
      <c r="V997" s="1" t="str">
        <f t="shared" si="66"/>
        <v>Mutually Excluded</v>
      </c>
      <c r="Z997" t="str">
        <f t="shared" si="65"/>
        <v>Exclude</v>
      </c>
    </row>
    <row r="998" spans="1:26" ht="45">
      <c r="A998">
        <v>1114</v>
      </c>
      <c r="C998">
        <v>485</v>
      </c>
      <c r="E998" s="1" t="s">
        <v>1404</v>
      </c>
      <c r="F998" s="1">
        <v>3</v>
      </c>
      <c r="G998" s="1">
        <v>3</v>
      </c>
      <c r="H998" s="1">
        <v>3</v>
      </c>
      <c r="I998" s="31" t="str">
        <f t="shared" si="63"/>
        <v>EXCLUDED</v>
      </c>
      <c r="J998">
        <v>1114</v>
      </c>
      <c r="M998" s="35" t="s">
        <v>901</v>
      </c>
      <c r="Q998" s="8" t="s">
        <v>901</v>
      </c>
      <c r="R998" s="1" t="str">
        <f t="shared" si="64"/>
        <v>Mutually Excluded</v>
      </c>
      <c r="S998" s="1"/>
      <c r="V998" s="1" t="str">
        <f t="shared" si="66"/>
        <v>Mutually Excluded</v>
      </c>
      <c r="Z998" t="str">
        <f t="shared" si="65"/>
        <v>Exclude</v>
      </c>
    </row>
    <row r="999" spans="1:26" ht="45">
      <c r="A999">
        <v>1116</v>
      </c>
      <c r="C999">
        <v>486</v>
      </c>
      <c r="E999" s="1" t="s">
        <v>1406</v>
      </c>
      <c r="F999" s="1">
        <v>2</v>
      </c>
      <c r="G999" s="1">
        <v>2</v>
      </c>
      <c r="H999" s="1">
        <v>3</v>
      </c>
      <c r="I999" s="31" t="str">
        <f t="shared" si="63"/>
        <v>EXCLUDED</v>
      </c>
      <c r="J999">
        <v>1116</v>
      </c>
      <c r="M999" s="35" t="s">
        <v>901</v>
      </c>
      <c r="Q999" s="8" t="s">
        <v>901</v>
      </c>
      <c r="R999" s="1" t="str">
        <f t="shared" si="64"/>
        <v>Mutually Excluded</v>
      </c>
      <c r="S999" s="1"/>
      <c r="V999" s="1" t="str">
        <f t="shared" si="66"/>
        <v>Mutually Excluded</v>
      </c>
      <c r="Z999" t="str">
        <f t="shared" si="65"/>
        <v>Exclude</v>
      </c>
    </row>
    <row r="1000" spans="1:26" ht="45">
      <c r="A1000">
        <v>1117</v>
      </c>
      <c r="C1000" s="6">
        <v>486487</v>
      </c>
      <c r="E1000" s="1" t="s">
        <v>1407</v>
      </c>
      <c r="F1000" s="1">
        <v>4</v>
      </c>
      <c r="G1000" s="1">
        <v>5</v>
      </c>
      <c r="H1000" s="1">
        <v>4</v>
      </c>
      <c r="I1000" s="31" t="str">
        <f t="shared" si="63"/>
        <v>MAYBE</v>
      </c>
      <c r="J1000">
        <v>1117</v>
      </c>
      <c r="M1000" s="35" t="s">
        <v>1752</v>
      </c>
      <c r="Q1000" s="8" t="s">
        <v>901</v>
      </c>
      <c r="R1000" s="1" t="str">
        <f t="shared" si="64"/>
        <v>Hum1: Yes, Hum2: No</v>
      </c>
      <c r="S1000" s="1" t="s">
        <v>23</v>
      </c>
      <c r="T1000" t="s">
        <v>23</v>
      </c>
      <c r="U1000" t="s">
        <v>23</v>
      </c>
      <c r="V1000" s="1" t="str">
        <f t="shared" si="66"/>
        <v>AI: Yes, Human: No</v>
      </c>
      <c r="Z1000" t="str">
        <f t="shared" si="65"/>
        <v>Include</v>
      </c>
    </row>
    <row r="1001" spans="1:26" ht="45">
      <c r="A1001">
        <v>1119</v>
      </c>
      <c r="C1001" s="6">
        <v>487488</v>
      </c>
      <c r="E1001" s="1" t="s">
        <v>1410</v>
      </c>
      <c r="F1001" s="1">
        <v>1</v>
      </c>
      <c r="G1001" s="1">
        <v>1</v>
      </c>
      <c r="H1001" s="1">
        <v>1</v>
      </c>
      <c r="I1001" s="31" t="str">
        <f t="shared" si="63"/>
        <v>EXCLUDED</v>
      </c>
      <c r="J1001">
        <v>1119</v>
      </c>
      <c r="M1001" s="35" t="s">
        <v>901</v>
      </c>
      <c r="Q1001" s="8" t="s">
        <v>901</v>
      </c>
      <c r="R1001" s="1" t="str">
        <f t="shared" si="64"/>
        <v>Mutually Excluded</v>
      </c>
      <c r="S1001" s="1"/>
      <c r="V1001" s="1" t="str">
        <f t="shared" si="66"/>
        <v>Mutually Excluded</v>
      </c>
      <c r="Z1001" t="str">
        <f t="shared" si="65"/>
        <v>Exclude</v>
      </c>
    </row>
    <row r="1002" spans="1:26" ht="30">
      <c r="A1002">
        <v>1121</v>
      </c>
      <c r="C1002">
        <v>489</v>
      </c>
      <c r="E1002" s="15" t="s">
        <v>1412</v>
      </c>
      <c r="F1002" s="1">
        <v>1</v>
      </c>
      <c r="G1002" s="1">
        <v>1</v>
      </c>
      <c r="H1002" s="1">
        <v>1</v>
      </c>
      <c r="I1002" s="31" t="str">
        <f t="shared" si="63"/>
        <v>EXCLUDED</v>
      </c>
      <c r="J1002">
        <v>1121</v>
      </c>
      <c r="M1002" s="35" t="s">
        <v>901</v>
      </c>
      <c r="Q1002" s="8" t="s">
        <v>901</v>
      </c>
      <c r="R1002" s="1" t="str">
        <f t="shared" si="64"/>
        <v>Mutually Excluded</v>
      </c>
      <c r="S1002" s="1"/>
      <c r="V1002" s="1" t="str">
        <f t="shared" si="66"/>
        <v>Mutually Excluded</v>
      </c>
      <c r="Z1002" t="str">
        <f t="shared" si="65"/>
        <v>Exclude</v>
      </c>
    </row>
    <row r="1003" spans="1:26" ht="30">
      <c r="A1003">
        <v>1122</v>
      </c>
      <c r="C1003">
        <v>489</v>
      </c>
      <c r="E1003" s="1" t="s">
        <v>1413</v>
      </c>
      <c r="F1003" s="1">
        <v>4</v>
      </c>
      <c r="G1003" s="1">
        <v>4</v>
      </c>
      <c r="H1003" s="1">
        <v>4</v>
      </c>
      <c r="I1003" s="31" t="str">
        <f t="shared" si="63"/>
        <v>EXCLUDED</v>
      </c>
      <c r="J1003">
        <v>1122</v>
      </c>
      <c r="M1003" s="35" t="s">
        <v>901</v>
      </c>
      <c r="Q1003" s="8" t="s">
        <v>901</v>
      </c>
      <c r="R1003" s="1" t="str">
        <f t="shared" si="64"/>
        <v>Mutually Excluded</v>
      </c>
      <c r="S1003" s="1"/>
      <c r="V1003" s="1" t="str">
        <f t="shared" si="66"/>
        <v>Mutually Excluded</v>
      </c>
      <c r="Z1003" t="str">
        <f t="shared" si="65"/>
        <v>Exclude</v>
      </c>
    </row>
    <row r="1004" spans="1:26" ht="30">
      <c r="A1004">
        <v>1123</v>
      </c>
      <c r="C1004">
        <v>490</v>
      </c>
      <c r="E1004" s="1" t="s">
        <v>1414</v>
      </c>
      <c r="F1004" s="1">
        <v>2</v>
      </c>
      <c r="G1004" s="1">
        <v>3</v>
      </c>
      <c r="H1004" s="1">
        <v>2</v>
      </c>
      <c r="I1004" s="31" t="str">
        <f t="shared" si="63"/>
        <v>EXCLUDED</v>
      </c>
      <c r="J1004">
        <v>1122</v>
      </c>
      <c r="M1004" s="35" t="s">
        <v>65</v>
      </c>
      <c r="Q1004" s="8" t="s">
        <v>901</v>
      </c>
      <c r="R1004" s="1" t="str">
        <f t="shared" si="64"/>
        <v>Hum1: Yes, Hum2: No</v>
      </c>
      <c r="S1004" s="1" t="s">
        <v>19</v>
      </c>
      <c r="T1004" t="s">
        <v>19</v>
      </c>
      <c r="U1004" t="s">
        <v>19</v>
      </c>
      <c r="V1004" s="1" t="str">
        <f t="shared" si="66"/>
        <v>Mutually Excluded</v>
      </c>
      <c r="Z1004" t="str">
        <f t="shared" si="65"/>
        <v>Exclude</v>
      </c>
    </row>
    <row r="1005" spans="1:26" ht="30">
      <c r="A1005">
        <v>1125</v>
      </c>
      <c r="C1005" s="6">
        <v>490491</v>
      </c>
      <c r="E1005" s="1" t="s">
        <v>1418</v>
      </c>
      <c r="F1005" s="1">
        <v>3</v>
      </c>
      <c r="G1005" s="1">
        <v>2</v>
      </c>
      <c r="H1005" s="1">
        <v>3</v>
      </c>
      <c r="I1005" s="31" t="str">
        <f t="shared" si="63"/>
        <v>EXCLUDED</v>
      </c>
      <c r="J1005">
        <v>1125</v>
      </c>
      <c r="M1005" s="35" t="s">
        <v>901</v>
      </c>
      <c r="Q1005" s="8" t="s">
        <v>901</v>
      </c>
      <c r="R1005" s="1" t="str">
        <f t="shared" si="64"/>
        <v>Mutually Excluded</v>
      </c>
      <c r="S1005" s="1"/>
      <c r="V1005" s="1" t="str">
        <f t="shared" si="66"/>
        <v>Mutually Excluded</v>
      </c>
      <c r="Z1005" t="str">
        <f t="shared" si="65"/>
        <v>Exclude</v>
      </c>
    </row>
    <row r="1006" spans="1:26" ht="45">
      <c r="A1006" s="20" t="s">
        <v>1419</v>
      </c>
      <c r="C1006" s="6">
        <v>491492</v>
      </c>
      <c r="E1006" s="15" t="s">
        <v>1420</v>
      </c>
      <c r="F1006" s="1">
        <v>4</v>
      </c>
      <c r="G1006" s="1">
        <v>4</v>
      </c>
      <c r="H1006" s="1">
        <v>3</v>
      </c>
      <c r="I1006" s="31" t="str">
        <f t="shared" si="63"/>
        <v>EXCLUDED</v>
      </c>
      <c r="J1006" s="20" t="s">
        <v>1419</v>
      </c>
      <c r="M1006" s="35" t="s">
        <v>901</v>
      </c>
      <c r="Q1006" s="8" t="s">
        <v>901</v>
      </c>
      <c r="R1006" s="1" t="str">
        <f t="shared" si="64"/>
        <v>Mutually Excluded</v>
      </c>
      <c r="S1006" s="1"/>
      <c r="V1006" s="1" t="str">
        <f t="shared" si="66"/>
        <v>Mutually Excluded</v>
      </c>
      <c r="Z1006" t="str">
        <f t="shared" si="65"/>
        <v>Exclude</v>
      </c>
    </row>
    <row r="1007" spans="1:26" ht="45">
      <c r="A1007">
        <v>1129</v>
      </c>
      <c r="C1007" s="6">
        <v>492493</v>
      </c>
      <c r="E1007" s="1" t="s">
        <v>1421</v>
      </c>
      <c r="F1007" s="1">
        <v>4</v>
      </c>
      <c r="G1007" s="1">
        <v>4</v>
      </c>
      <c r="H1007" s="1">
        <v>3</v>
      </c>
      <c r="I1007" s="31" t="str">
        <f t="shared" si="63"/>
        <v>EXCLUDED</v>
      </c>
      <c r="J1007">
        <v>1129</v>
      </c>
      <c r="M1007" s="35" t="s">
        <v>901</v>
      </c>
      <c r="Q1007" s="8" t="s">
        <v>901</v>
      </c>
      <c r="R1007" s="1" t="str">
        <f t="shared" si="64"/>
        <v>Mutually Excluded</v>
      </c>
      <c r="S1007" s="1"/>
      <c r="V1007" s="1" t="str">
        <f t="shared" si="66"/>
        <v>Mutually Excluded</v>
      </c>
      <c r="Z1007" t="str">
        <f t="shared" si="65"/>
        <v>Exclude</v>
      </c>
    </row>
    <row r="1008" spans="1:26" ht="30">
      <c r="A1008">
        <v>1131</v>
      </c>
      <c r="C1008">
        <v>493</v>
      </c>
      <c r="E1008" s="1" t="s">
        <v>1424</v>
      </c>
      <c r="F1008" s="1">
        <v>2</v>
      </c>
      <c r="G1008" s="1">
        <v>2</v>
      </c>
      <c r="H1008" s="1">
        <v>2</v>
      </c>
      <c r="I1008" s="31" t="str">
        <f t="shared" si="63"/>
        <v>EXCLUDED</v>
      </c>
      <c r="J1008">
        <v>1131</v>
      </c>
      <c r="M1008" s="35" t="s">
        <v>901</v>
      </c>
      <c r="Q1008" s="8" t="s">
        <v>901</v>
      </c>
      <c r="R1008" s="1" t="str">
        <f t="shared" si="64"/>
        <v>Mutually Excluded</v>
      </c>
      <c r="S1008" s="1"/>
      <c r="V1008" s="1" t="str">
        <f t="shared" si="66"/>
        <v>Mutually Excluded</v>
      </c>
      <c r="Z1008" t="str">
        <f t="shared" si="65"/>
        <v>Exclude</v>
      </c>
    </row>
    <row r="1009" spans="1:26" ht="30">
      <c r="A1009">
        <v>1132</v>
      </c>
      <c r="C1009">
        <v>494</v>
      </c>
      <c r="E1009" s="1" t="s">
        <v>1426</v>
      </c>
      <c r="F1009" s="1">
        <v>1</v>
      </c>
      <c r="G1009" s="1">
        <v>1</v>
      </c>
      <c r="H1009" s="1">
        <v>1</v>
      </c>
      <c r="I1009" s="31" t="str">
        <f t="shared" ref="I1009:I1067" si="67">IF(COUNTIF(F1009:H1009,5)=3,"CERTAINLY INCLUDED",IF(COUNTIF(F1009:H1009,5)&gt;0,"MAYBE","EXCLUDED"))</f>
        <v>EXCLUDED</v>
      </c>
      <c r="J1009">
        <v>1132</v>
      </c>
      <c r="M1009" s="35" t="s">
        <v>901</v>
      </c>
      <c r="Q1009" s="8" t="s">
        <v>901</v>
      </c>
      <c r="R1009" s="1" t="str">
        <f t="shared" ref="R1009:R1067" si="68">IF(AND(M1009="Excluded", Q1009="Excluded"), "Mutually Excluded", IF(AND(OR(M1009="CERTAINLY INCLUDED", M1009="INCLUDED", M1009="MAYBE" ), OR(Q1009="INCLUDED", Q1009="MAYBE")), "MUTUALLY INCLUDED", IF(AND(M1009="MAYBE", Q1009="MAYBE"), "Mutually MAYBE", IF(AND(M1009="Excluded", OR(Q1009="INCLUDED", Q1009="MAYBE")), "Hum1: No, Hum2: Yes", IF(AND(Q1009="Excluded", OR(M1009="INCLUDED", M1009="CERTAINLY INCLUDED", M1009="MAYBE")), "Hum1: Yes, Hum2: No", "Other Conflict")))))</f>
        <v>Mutually Excluded</v>
      </c>
      <c r="S1009" s="1"/>
      <c r="V1009" s="1" t="str">
        <f t="shared" si="66"/>
        <v>Mutually Excluded</v>
      </c>
      <c r="Z1009" t="str">
        <f t="shared" ref="Z1009:Z1067" si="69">IF(R1009="Mutually Excluded","Exclude",IF(R1009= "Mutually Included","Include",U1009))</f>
        <v>Exclude</v>
      </c>
    </row>
    <row r="1010" spans="1:26" ht="60">
      <c r="A1010">
        <v>1133</v>
      </c>
      <c r="C1010">
        <v>494</v>
      </c>
      <c r="E1010" s="1" t="s">
        <v>1427</v>
      </c>
      <c r="F1010" s="1">
        <v>3</v>
      </c>
      <c r="G1010" s="1">
        <v>3</v>
      </c>
      <c r="H1010" s="1">
        <v>3</v>
      </c>
      <c r="I1010" s="31" t="str">
        <f t="shared" si="67"/>
        <v>EXCLUDED</v>
      </c>
      <c r="J1010" s="3">
        <v>1133</v>
      </c>
      <c r="L1010" s="1" t="s">
        <v>1428</v>
      </c>
      <c r="M1010" s="35" t="s">
        <v>65</v>
      </c>
      <c r="Q1010" s="8" t="s">
        <v>1752</v>
      </c>
      <c r="R1010" s="1" t="str">
        <f t="shared" si="68"/>
        <v>MUTUALLY INCLUDED</v>
      </c>
      <c r="S1010" s="1"/>
      <c r="V1010" s="1" t="str">
        <f t="shared" si="66"/>
        <v>AI: No, Human: Yes</v>
      </c>
      <c r="Z1010" t="str">
        <f t="shared" si="69"/>
        <v>Include</v>
      </c>
    </row>
    <row r="1011" spans="1:26" ht="30">
      <c r="A1011">
        <v>1138</v>
      </c>
      <c r="C1011">
        <v>497</v>
      </c>
      <c r="E1011" s="1" t="s">
        <v>1433</v>
      </c>
      <c r="F1011" s="1">
        <v>2</v>
      </c>
      <c r="G1011" s="1">
        <v>2</v>
      </c>
      <c r="H1011" s="1">
        <v>2</v>
      </c>
      <c r="I1011" s="31" t="str">
        <f t="shared" si="67"/>
        <v>EXCLUDED</v>
      </c>
      <c r="J1011">
        <v>1138</v>
      </c>
      <c r="M1011" s="35" t="s">
        <v>901</v>
      </c>
      <c r="Q1011" s="8" t="s">
        <v>901</v>
      </c>
      <c r="R1011" s="1" t="str">
        <f t="shared" si="68"/>
        <v>Mutually Excluded</v>
      </c>
      <c r="S1011" s="1"/>
      <c r="V1011" s="1" t="str">
        <f t="shared" si="66"/>
        <v>Mutually Excluded</v>
      </c>
      <c r="Z1011" t="str">
        <f t="shared" si="69"/>
        <v>Exclude</v>
      </c>
    </row>
    <row r="1012" spans="1:26" ht="30">
      <c r="A1012">
        <v>1139</v>
      </c>
      <c r="C1012" s="6">
        <v>497498</v>
      </c>
      <c r="E1012" s="1" t="s">
        <v>1434</v>
      </c>
      <c r="F1012" s="1">
        <v>1</v>
      </c>
      <c r="G1012" s="1">
        <v>1</v>
      </c>
      <c r="H1012" s="1">
        <v>1</v>
      </c>
      <c r="I1012" s="31" t="str">
        <f t="shared" si="67"/>
        <v>EXCLUDED</v>
      </c>
      <c r="J1012">
        <v>1139</v>
      </c>
      <c r="M1012" s="35" t="s">
        <v>901</v>
      </c>
      <c r="Q1012" s="8" t="s">
        <v>901</v>
      </c>
      <c r="R1012" s="1" t="str">
        <f t="shared" si="68"/>
        <v>Mutually Excluded</v>
      </c>
      <c r="S1012" s="1"/>
      <c r="V1012" s="1" t="str">
        <f t="shared" si="66"/>
        <v>Mutually Excluded</v>
      </c>
      <c r="Z1012" t="str">
        <f t="shared" si="69"/>
        <v>Exclude</v>
      </c>
    </row>
    <row r="1013" spans="1:26" ht="30">
      <c r="A1013">
        <v>1140</v>
      </c>
      <c r="C1013">
        <v>498</v>
      </c>
      <c r="E1013" s="1" t="s">
        <v>1435</v>
      </c>
      <c r="F1013" s="1">
        <v>4</v>
      </c>
      <c r="G1013" s="1">
        <v>4</v>
      </c>
      <c r="H1013" s="1">
        <v>4</v>
      </c>
      <c r="I1013" s="31" t="str">
        <f t="shared" si="67"/>
        <v>EXCLUDED</v>
      </c>
      <c r="J1013">
        <v>1140</v>
      </c>
      <c r="M1013" s="35" t="s">
        <v>901</v>
      </c>
      <c r="Q1013" s="8" t="s">
        <v>901</v>
      </c>
      <c r="R1013" s="1" t="str">
        <f t="shared" si="68"/>
        <v>Mutually Excluded</v>
      </c>
      <c r="S1013" s="1"/>
      <c r="V1013" s="1" t="str">
        <f t="shared" si="66"/>
        <v>Mutually Excluded</v>
      </c>
      <c r="Z1013" t="str">
        <f t="shared" si="69"/>
        <v>Exclude</v>
      </c>
    </row>
    <row r="1014" spans="1:26" ht="45">
      <c r="A1014" s="20" t="s">
        <v>1437</v>
      </c>
      <c r="C1014">
        <v>499</v>
      </c>
      <c r="E1014" s="1" t="s">
        <v>1438</v>
      </c>
      <c r="F1014" s="1">
        <v>2</v>
      </c>
      <c r="G1014" s="1">
        <v>3</v>
      </c>
      <c r="H1014" s="1">
        <v>2</v>
      </c>
      <c r="I1014" s="31" t="str">
        <f t="shared" si="67"/>
        <v>EXCLUDED</v>
      </c>
      <c r="J1014" s="20" t="s">
        <v>1437</v>
      </c>
      <c r="M1014" s="35" t="s">
        <v>901</v>
      </c>
      <c r="Q1014" s="8" t="s">
        <v>901</v>
      </c>
      <c r="R1014" s="1" t="str">
        <f t="shared" si="68"/>
        <v>Mutually Excluded</v>
      </c>
      <c r="S1014" s="1"/>
      <c r="V1014" s="1" t="str">
        <f t="shared" si="66"/>
        <v>Mutually Excluded</v>
      </c>
      <c r="Z1014" t="str">
        <f t="shared" si="69"/>
        <v>Exclude</v>
      </c>
    </row>
    <row r="1015" spans="1:26" ht="30">
      <c r="A1015">
        <v>1145</v>
      </c>
      <c r="C1015">
        <v>500</v>
      </c>
      <c r="E1015" s="1" t="s">
        <v>1439</v>
      </c>
      <c r="F1015" s="1">
        <v>5</v>
      </c>
      <c r="G1015" s="1">
        <v>5</v>
      </c>
      <c r="H1015" s="1">
        <v>4</v>
      </c>
      <c r="I1015" s="31" t="str">
        <f t="shared" si="67"/>
        <v>MAYBE</v>
      </c>
      <c r="J1015">
        <v>1145</v>
      </c>
      <c r="M1015" s="35" t="s">
        <v>901</v>
      </c>
      <c r="Q1015" s="8" t="s">
        <v>901</v>
      </c>
      <c r="R1015" s="1" t="str">
        <f t="shared" si="68"/>
        <v>Mutually Excluded</v>
      </c>
      <c r="S1015" s="1"/>
      <c r="V1015" s="1" t="str">
        <f t="shared" si="66"/>
        <v>AI: Yes, Human: No</v>
      </c>
      <c r="Z1015" t="str">
        <f t="shared" si="69"/>
        <v>Exclude</v>
      </c>
    </row>
    <row r="1016" spans="1:26" ht="30">
      <c r="A1016">
        <v>1146</v>
      </c>
      <c r="C1016" s="6">
        <v>500501</v>
      </c>
      <c r="E1016" s="1" t="s">
        <v>1441</v>
      </c>
      <c r="F1016" s="1">
        <v>4</v>
      </c>
      <c r="G1016" s="1">
        <v>3</v>
      </c>
      <c r="H1016" s="1">
        <v>3</v>
      </c>
      <c r="I1016" s="31" t="str">
        <f t="shared" si="67"/>
        <v>EXCLUDED</v>
      </c>
      <c r="J1016">
        <v>1146</v>
      </c>
      <c r="M1016" s="35" t="s">
        <v>901</v>
      </c>
      <c r="Q1016" s="8" t="s">
        <v>901</v>
      </c>
      <c r="R1016" s="1" t="str">
        <f t="shared" si="68"/>
        <v>Mutually Excluded</v>
      </c>
      <c r="S1016" s="1"/>
      <c r="V1016" s="1" t="str">
        <f t="shared" si="66"/>
        <v>Mutually Excluded</v>
      </c>
      <c r="Z1016" t="str">
        <f t="shared" si="69"/>
        <v>Exclude</v>
      </c>
    </row>
    <row r="1017" spans="1:26" ht="30">
      <c r="A1017">
        <v>1147</v>
      </c>
      <c r="C1017">
        <v>501</v>
      </c>
      <c r="E1017" s="1" t="s">
        <v>1443</v>
      </c>
      <c r="F1017" s="1">
        <v>2</v>
      </c>
      <c r="G1017" s="1">
        <v>3</v>
      </c>
      <c r="H1017" s="1">
        <v>2</v>
      </c>
      <c r="I1017" s="31" t="str">
        <f t="shared" si="67"/>
        <v>EXCLUDED</v>
      </c>
      <c r="J1017">
        <v>1147</v>
      </c>
      <c r="M1017" s="35" t="s">
        <v>901</v>
      </c>
      <c r="Q1017" s="8" t="s">
        <v>901</v>
      </c>
      <c r="R1017" s="1" t="str">
        <f t="shared" si="68"/>
        <v>Mutually Excluded</v>
      </c>
      <c r="S1017" s="1"/>
      <c r="V1017" s="1" t="str">
        <f t="shared" si="66"/>
        <v>Mutually Excluded</v>
      </c>
      <c r="Z1017" t="str">
        <f t="shared" si="69"/>
        <v>Exclude</v>
      </c>
    </row>
    <row r="1018" spans="1:26" ht="30">
      <c r="A1018">
        <v>1148</v>
      </c>
      <c r="C1018">
        <v>501</v>
      </c>
      <c r="E1018" s="1" t="s">
        <v>1174</v>
      </c>
      <c r="F1018" s="1">
        <v>3</v>
      </c>
      <c r="G1018" s="1">
        <v>4</v>
      </c>
      <c r="H1018" s="1">
        <v>4</v>
      </c>
      <c r="I1018" s="31" t="str">
        <f t="shared" si="67"/>
        <v>EXCLUDED</v>
      </c>
      <c r="J1018">
        <v>1148</v>
      </c>
      <c r="M1018" s="35" t="s">
        <v>901</v>
      </c>
      <c r="Q1018" s="8" t="s">
        <v>901</v>
      </c>
      <c r="R1018" s="1" t="str">
        <f t="shared" si="68"/>
        <v>Mutually Excluded</v>
      </c>
      <c r="S1018" s="1"/>
      <c r="V1018" s="1" t="str">
        <f t="shared" si="66"/>
        <v>Mutually Excluded</v>
      </c>
      <c r="Z1018" t="str">
        <f t="shared" si="69"/>
        <v>Exclude</v>
      </c>
    </row>
    <row r="1019" spans="1:26" ht="30">
      <c r="A1019">
        <v>1149</v>
      </c>
      <c r="C1019">
        <v>502</v>
      </c>
      <c r="E1019" s="1" t="s">
        <v>1445</v>
      </c>
      <c r="F1019" s="1">
        <v>2</v>
      </c>
      <c r="G1019" s="1">
        <v>2</v>
      </c>
      <c r="H1019" s="1">
        <v>2</v>
      </c>
      <c r="I1019" s="31" t="str">
        <f t="shared" si="67"/>
        <v>EXCLUDED</v>
      </c>
      <c r="J1019">
        <v>1149</v>
      </c>
      <c r="M1019" s="35" t="s">
        <v>901</v>
      </c>
      <c r="Q1019" s="8" t="s">
        <v>901</v>
      </c>
      <c r="R1019" s="1" t="str">
        <f t="shared" si="68"/>
        <v>Mutually Excluded</v>
      </c>
      <c r="S1019" s="1"/>
      <c r="V1019" s="1" t="str">
        <f t="shared" si="66"/>
        <v>Mutually Excluded</v>
      </c>
      <c r="Z1019" t="str">
        <f t="shared" si="69"/>
        <v>Exclude</v>
      </c>
    </row>
    <row r="1020" spans="1:26" ht="30">
      <c r="A1020">
        <v>1150</v>
      </c>
      <c r="C1020">
        <v>502</v>
      </c>
      <c r="E1020" s="1" t="s">
        <v>1446</v>
      </c>
      <c r="F1020" s="1">
        <v>2</v>
      </c>
      <c r="G1020" s="1">
        <v>2</v>
      </c>
      <c r="H1020" s="1">
        <v>3</v>
      </c>
      <c r="I1020" s="31" t="str">
        <f t="shared" si="67"/>
        <v>EXCLUDED</v>
      </c>
      <c r="J1020">
        <v>1150</v>
      </c>
      <c r="M1020" s="35" t="s">
        <v>901</v>
      </c>
      <c r="Q1020" s="8" t="s">
        <v>901</v>
      </c>
      <c r="R1020" s="1" t="str">
        <f t="shared" si="68"/>
        <v>Mutually Excluded</v>
      </c>
      <c r="S1020" s="1"/>
      <c r="V1020" s="1" t="str">
        <f t="shared" si="66"/>
        <v>Mutually Excluded</v>
      </c>
      <c r="Z1020" t="str">
        <f t="shared" si="69"/>
        <v>Exclude</v>
      </c>
    </row>
    <row r="1021" spans="1:26" ht="30">
      <c r="A1021">
        <v>1151</v>
      </c>
      <c r="C1021" s="6">
        <v>502503</v>
      </c>
      <c r="E1021" s="1" t="s">
        <v>1447</v>
      </c>
      <c r="F1021" s="1">
        <v>1</v>
      </c>
      <c r="G1021" s="1">
        <v>1</v>
      </c>
      <c r="H1021" s="1">
        <v>1</v>
      </c>
      <c r="I1021" s="31" t="str">
        <f t="shared" si="67"/>
        <v>EXCLUDED</v>
      </c>
      <c r="J1021">
        <v>1151</v>
      </c>
      <c r="M1021" s="35" t="s">
        <v>901</v>
      </c>
      <c r="Q1021" s="8" t="s">
        <v>901</v>
      </c>
      <c r="R1021" s="1" t="str">
        <f t="shared" si="68"/>
        <v>Mutually Excluded</v>
      </c>
      <c r="S1021" s="1"/>
      <c r="V1021" s="1" t="str">
        <f t="shared" si="66"/>
        <v>Mutually Excluded</v>
      </c>
      <c r="Z1021" t="str">
        <f t="shared" si="69"/>
        <v>Exclude</v>
      </c>
    </row>
    <row r="1022" spans="1:26" ht="30">
      <c r="A1022">
        <v>1152</v>
      </c>
      <c r="C1022">
        <v>503</v>
      </c>
      <c r="E1022" s="1" t="s">
        <v>1448</v>
      </c>
      <c r="F1022" s="1">
        <v>3</v>
      </c>
      <c r="G1022" s="1">
        <v>3</v>
      </c>
      <c r="H1022" s="1">
        <v>3</v>
      </c>
      <c r="I1022" s="31" t="str">
        <f t="shared" si="67"/>
        <v>EXCLUDED</v>
      </c>
      <c r="J1022">
        <v>1152</v>
      </c>
      <c r="M1022" s="35" t="s">
        <v>901</v>
      </c>
      <c r="Q1022" s="8" t="s">
        <v>901</v>
      </c>
      <c r="R1022" s="1" t="str">
        <f t="shared" si="68"/>
        <v>Mutually Excluded</v>
      </c>
      <c r="S1022" s="1"/>
      <c r="V1022" s="1" t="str">
        <f t="shared" si="66"/>
        <v>Mutually Excluded</v>
      </c>
      <c r="Z1022" t="str">
        <f t="shared" si="69"/>
        <v>Exclude</v>
      </c>
    </row>
    <row r="1023" spans="1:26" ht="30">
      <c r="A1023">
        <v>1153</v>
      </c>
      <c r="C1023">
        <v>503</v>
      </c>
      <c r="E1023" s="1" t="s">
        <v>1449</v>
      </c>
      <c r="F1023" s="1">
        <v>3</v>
      </c>
      <c r="G1023" s="1">
        <v>3</v>
      </c>
      <c r="H1023" s="1">
        <v>3</v>
      </c>
      <c r="I1023" s="31" t="str">
        <f t="shared" si="67"/>
        <v>EXCLUDED</v>
      </c>
      <c r="J1023">
        <v>1153</v>
      </c>
      <c r="M1023" s="35" t="s">
        <v>901</v>
      </c>
      <c r="Q1023" s="8" t="s">
        <v>901</v>
      </c>
      <c r="R1023" s="1" t="str">
        <f t="shared" si="68"/>
        <v>Mutually Excluded</v>
      </c>
      <c r="S1023" s="1"/>
      <c r="V1023" s="1" t="str">
        <f t="shared" si="66"/>
        <v>Mutually Excluded</v>
      </c>
      <c r="Z1023" t="str">
        <f t="shared" si="69"/>
        <v>Exclude</v>
      </c>
    </row>
    <row r="1024" spans="1:26" ht="30">
      <c r="A1024">
        <v>1154</v>
      </c>
      <c r="C1024">
        <v>503</v>
      </c>
      <c r="E1024" s="1" t="s">
        <v>1452</v>
      </c>
      <c r="F1024" s="1">
        <v>1</v>
      </c>
      <c r="G1024" s="1">
        <v>2</v>
      </c>
      <c r="H1024" s="1">
        <v>1</v>
      </c>
      <c r="I1024" s="31" t="str">
        <f t="shared" si="67"/>
        <v>EXCLUDED</v>
      </c>
      <c r="J1024">
        <v>1154</v>
      </c>
      <c r="M1024" s="35" t="s">
        <v>901</v>
      </c>
      <c r="Q1024" s="8" t="s">
        <v>901</v>
      </c>
      <c r="R1024" s="1" t="str">
        <f t="shared" si="68"/>
        <v>Mutually Excluded</v>
      </c>
      <c r="S1024" s="1"/>
      <c r="V1024" s="1" t="str">
        <f t="shared" si="66"/>
        <v>Mutually Excluded</v>
      </c>
      <c r="Z1024" t="str">
        <f t="shared" si="69"/>
        <v>Exclude</v>
      </c>
    </row>
    <row r="1025" spans="1:26" ht="30">
      <c r="A1025">
        <v>1155</v>
      </c>
      <c r="C1025">
        <v>504</v>
      </c>
      <c r="E1025" s="1" t="s">
        <v>1453</v>
      </c>
      <c r="F1025" s="1">
        <v>2</v>
      </c>
      <c r="G1025" s="1">
        <v>1</v>
      </c>
      <c r="H1025" s="1">
        <v>1</v>
      </c>
      <c r="I1025" s="31" t="str">
        <f t="shared" si="67"/>
        <v>EXCLUDED</v>
      </c>
      <c r="J1025">
        <v>1155</v>
      </c>
      <c r="M1025" s="35" t="s">
        <v>901</v>
      </c>
      <c r="Q1025" s="8" t="s">
        <v>901</v>
      </c>
      <c r="R1025" s="1" t="str">
        <f t="shared" si="68"/>
        <v>Mutually Excluded</v>
      </c>
      <c r="S1025" s="1"/>
      <c r="V1025" s="1" t="str">
        <f t="shared" si="66"/>
        <v>Mutually Excluded</v>
      </c>
      <c r="Z1025" t="str">
        <f t="shared" si="69"/>
        <v>Exclude</v>
      </c>
    </row>
    <row r="1026" spans="1:26" ht="30">
      <c r="A1026">
        <v>1156</v>
      </c>
      <c r="C1026">
        <v>504</v>
      </c>
      <c r="E1026" s="18" t="s">
        <v>1454</v>
      </c>
      <c r="F1026" s="1">
        <v>1</v>
      </c>
      <c r="G1026" s="1">
        <v>1</v>
      </c>
      <c r="H1026" s="1">
        <v>1</v>
      </c>
      <c r="I1026" s="31" t="str">
        <f t="shared" si="67"/>
        <v>EXCLUDED</v>
      </c>
      <c r="J1026">
        <v>1156</v>
      </c>
      <c r="M1026" s="35" t="s">
        <v>901</v>
      </c>
      <c r="Q1026" s="8" t="s">
        <v>901</v>
      </c>
      <c r="R1026" s="1" t="str">
        <f t="shared" si="68"/>
        <v>Mutually Excluded</v>
      </c>
      <c r="S1026" s="1"/>
      <c r="V1026" s="1" t="str">
        <f t="shared" ref="V1026:V1089" si="70">IF(AND(I1026="Excluded", Q1026="Excluded"), "Mutually Excluded", IF(AND(OR(I1026="CERTAINLY INCLUDED", I1026="INCLUDED", I1026="MAYBE" ), OR(Q1026="INCLUDED", Q1026="MAYBE")), "MUTUALLY INCLUDED", IF(AND(I1026="MAYBE", Q1026="MAYBE"), "Mutually MAYBE", IF(AND(I1026="Excluded", OR(Q1026="INCLUDED", Q1026="MAYBE")), "AI: No, Human: Yes", IF(AND(Q1026="Excluded", OR(I1026="INCLUDED", I1026="CERTAINLY INCLUDED", I1026="MAYBE")), "AI: Yes, Human: No", "Other Conflict")))))</f>
        <v>Mutually Excluded</v>
      </c>
      <c r="Z1026" t="str">
        <f t="shared" si="69"/>
        <v>Exclude</v>
      </c>
    </row>
    <row r="1027" spans="1:26" ht="30">
      <c r="A1027">
        <v>1157</v>
      </c>
      <c r="C1027" s="6">
        <v>504505</v>
      </c>
      <c r="E1027" s="1" t="s">
        <v>1455</v>
      </c>
      <c r="F1027" s="1">
        <v>3</v>
      </c>
      <c r="G1027" s="1">
        <v>3</v>
      </c>
      <c r="H1027" s="1">
        <v>2</v>
      </c>
      <c r="I1027" s="31" t="str">
        <f t="shared" si="67"/>
        <v>EXCLUDED</v>
      </c>
      <c r="J1027">
        <v>1157</v>
      </c>
      <c r="M1027" s="35" t="s">
        <v>901</v>
      </c>
      <c r="Q1027" s="8" t="s">
        <v>901</v>
      </c>
      <c r="R1027" s="1" t="str">
        <f t="shared" si="68"/>
        <v>Mutually Excluded</v>
      </c>
      <c r="S1027" s="1"/>
      <c r="V1027" s="1" t="str">
        <f t="shared" si="70"/>
        <v>Mutually Excluded</v>
      </c>
      <c r="Z1027" t="str">
        <f t="shared" si="69"/>
        <v>Exclude</v>
      </c>
    </row>
    <row r="1028" spans="1:26" ht="30">
      <c r="A1028">
        <v>1158</v>
      </c>
      <c r="C1028">
        <v>505</v>
      </c>
      <c r="E1028" s="1" t="s">
        <v>1457</v>
      </c>
      <c r="F1028" s="1">
        <v>1</v>
      </c>
      <c r="G1028" s="1">
        <v>1</v>
      </c>
      <c r="H1028" s="1">
        <v>1</v>
      </c>
      <c r="I1028" s="31" t="str">
        <f t="shared" si="67"/>
        <v>EXCLUDED</v>
      </c>
      <c r="J1028">
        <v>1158</v>
      </c>
      <c r="M1028" s="35" t="s">
        <v>901</v>
      </c>
      <c r="Q1028" s="8" t="s">
        <v>901</v>
      </c>
      <c r="R1028" s="1" t="str">
        <f t="shared" si="68"/>
        <v>Mutually Excluded</v>
      </c>
      <c r="S1028" s="1"/>
      <c r="V1028" s="1" t="str">
        <f t="shared" si="70"/>
        <v>Mutually Excluded</v>
      </c>
      <c r="Z1028" t="str">
        <f t="shared" si="69"/>
        <v>Exclude</v>
      </c>
    </row>
    <row r="1029" spans="1:26" ht="30">
      <c r="A1029">
        <v>1159</v>
      </c>
      <c r="C1029">
        <v>505</v>
      </c>
      <c r="E1029" s="1" t="s">
        <v>1458</v>
      </c>
      <c r="F1029" s="1">
        <v>2</v>
      </c>
      <c r="G1029" s="1">
        <v>3</v>
      </c>
      <c r="H1029" s="1">
        <v>2</v>
      </c>
      <c r="I1029" s="31" t="str">
        <f t="shared" si="67"/>
        <v>EXCLUDED</v>
      </c>
      <c r="J1029">
        <v>1159</v>
      </c>
      <c r="M1029" s="35" t="s">
        <v>901</v>
      </c>
      <c r="Q1029" s="8" t="s">
        <v>901</v>
      </c>
      <c r="R1029" s="1" t="str">
        <f t="shared" si="68"/>
        <v>Mutually Excluded</v>
      </c>
      <c r="S1029" s="1"/>
      <c r="V1029" s="1" t="str">
        <f t="shared" si="70"/>
        <v>Mutually Excluded</v>
      </c>
      <c r="Z1029" t="str">
        <f t="shared" si="69"/>
        <v>Exclude</v>
      </c>
    </row>
    <row r="1030" spans="1:26" ht="30">
      <c r="A1030">
        <v>1160</v>
      </c>
      <c r="C1030" s="6">
        <v>505506</v>
      </c>
      <c r="E1030" s="1" t="s">
        <v>1459</v>
      </c>
      <c r="F1030" s="1">
        <v>2</v>
      </c>
      <c r="G1030" s="1">
        <v>3</v>
      </c>
      <c r="H1030" s="1">
        <v>2</v>
      </c>
      <c r="I1030" s="31" t="str">
        <f t="shared" si="67"/>
        <v>EXCLUDED</v>
      </c>
      <c r="J1030">
        <v>1160</v>
      </c>
      <c r="M1030" s="35" t="s">
        <v>901</v>
      </c>
      <c r="Q1030" s="8" t="s">
        <v>901</v>
      </c>
      <c r="R1030" s="1" t="str">
        <f t="shared" si="68"/>
        <v>Mutually Excluded</v>
      </c>
      <c r="S1030" s="1"/>
      <c r="V1030" s="1" t="str">
        <f t="shared" si="70"/>
        <v>Mutually Excluded</v>
      </c>
      <c r="Z1030" t="str">
        <f t="shared" si="69"/>
        <v>Exclude</v>
      </c>
    </row>
    <row r="1031" spans="1:26" ht="30">
      <c r="A1031">
        <v>1161</v>
      </c>
      <c r="C1031">
        <v>506</v>
      </c>
      <c r="E1031" s="1" t="s">
        <v>1460</v>
      </c>
      <c r="F1031" s="1">
        <v>3</v>
      </c>
      <c r="G1031" s="1">
        <v>4</v>
      </c>
      <c r="H1031" s="1">
        <v>3</v>
      </c>
      <c r="I1031" s="31" t="str">
        <f t="shared" si="67"/>
        <v>EXCLUDED</v>
      </c>
      <c r="J1031">
        <v>1161</v>
      </c>
      <c r="M1031" s="35" t="s">
        <v>901</v>
      </c>
      <c r="Q1031" s="8" t="s">
        <v>901</v>
      </c>
      <c r="R1031" s="1" t="str">
        <f t="shared" si="68"/>
        <v>Mutually Excluded</v>
      </c>
      <c r="S1031" s="1"/>
      <c r="V1031" s="1" t="str">
        <f t="shared" si="70"/>
        <v>Mutually Excluded</v>
      </c>
      <c r="Z1031" t="str">
        <f t="shared" si="69"/>
        <v>Exclude</v>
      </c>
    </row>
    <row r="1032" spans="1:26" ht="45">
      <c r="A1032">
        <v>1162</v>
      </c>
      <c r="C1032">
        <v>506</v>
      </c>
      <c r="E1032" s="1" t="s">
        <v>1461</v>
      </c>
      <c r="F1032" s="1">
        <v>2</v>
      </c>
      <c r="G1032" s="1">
        <v>2</v>
      </c>
      <c r="H1032" s="1">
        <v>3</v>
      </c>
      <c r="I1032" s="31" t="str">
        <f t="shared" si="67"/>
        <v>EXCLUDED</v>
      </c>
      <c r="J1032">
        <v>1162</v>
      </c>
      <c r="M1032" s="35" t="s">
        <v>901</v>
      </c>
      <c r="Q1032" s="8" t="s">
        <v>901</v>
      </c>
      <c r="R1032" s="1" t="str">
        <f t="shared" si="68"/>
        <v>Mutually Excluded</v>
      </c>
      <c r="S1032" s="1"/>
      <c r="V1032" s="1" t="str">
        <f t="shared" si="70"/>
        <v>Mutually Excluded</v>
      </c>
      <c r="Z1032" t="str">
        <f t="shared" si="69"/>
        <v>Exclude</v>
      </c>
    </row>
    <row r="1033" spans="1:26" ht="30">
      <c r="A1033">
        <v>1163</v>
      </c>
      <c r="C1033" s="6">
        <v>506507</v>
      </c>
      <c r="E1033" s="1" t="s">
        <v>1462</v>
      </c>
      <c r="F1033" s="1">
        <v>2</v>
      </c>
      <c r="G1033" s="1">
        <v>2</v>
      </c>
      <c r="H1033" s="1">
        <v>2</v>
      </c>
      <c r="I1033" s="31" t="str">
        <f t="shared" si="67"/>
        <v>EXCLUDED</v>
      </c>
      <c r="J1033">
        <v>1163</v>
      </c>
      <c r="M1033" s="35" t="s">
        <v>901</v>
      </c>
      <c r="Q1033" s="8" t="s">
        <v>901</v>
      </c>
      <c r="R1033" s="1" t="str">
        <f t="shared" si="68"/>
        <v>Mutually Excluded</v>
      </c>
      <c r="S1033" s="1"/>
      <c r="V1033" s="1" t="str">
        <f t="shared" si="70"/>
        <v>Mutually Excluded</v>
      </c>
      <c r="Z1033" t="str">
        <f t="shared" si="69"/>
        <v>Exclude</v>
      </c>
    </row>
    <row r="1034" spans="1:26" ht="45">
      <c r="A1034">
        <v>1164</v>
      </c>
      <c r="C1034">
        <v>507</v>
      </c>
      <c r="E1034" s="1" t="s">
        <v>1463</v>
      </c>
      <c r="F1034" s="1">
        <v>2</v>
      </c>
      <c r="G1034" s="1">
        <v>2</v>
      </c>
      <c r="H1034" s="1">
        <v>2</v>
      </c>
      <c r="I1034" s="31" t="str">
        <f t="shared" si="67"/>
        <v>EXCLUDED</v>
      </c>
      <c r="J1034">
        <v>1164</v>
      </c>
      <c r="M1034" s="35" t="s">
        <v>901</v>
      </c>
      <c r="Q1034" s="8" t="s">
        <v>901</v>
      </c>
      <c r="R1034" s="1" t="str">
        <f t="shared" si="68"/>
        <v>Mutually Excluded</v>
      </c>
      <c r="S1034" s="1"/>
      <c r="V1034" s="1" t="str">
        <f t="shared" si="70"/>
        <v>Mutually Excluded</v>
      </c>
      <c r="Z1034" t="str">
        <f t="shared" si="69"/>
        <v>Exclude</v>
      </c>
    </row>
    <row r="1035" spans="1:26" ht="45">
      <c r="A1035">
        <v>1165</v>
      </c>
      <c r="C1035">
        <v>507</v>
      </c>
      <c r="E1035" s="1" t="s">
        <v>1464</v>
      </c>
      <c r="F1035" s="1">
        <v>1</v>
      </c>
      <c r="G1035" s="1">
        <v>1</v>
      </c>
      <c r="H1035" s="1">
        <v>1</v>
      </c>
      <c r="I1035" s="31" t="str">
        <f t="shared" si="67"/>
        <v>EXCLUDED</v>
      </c>
      <c r="J1035">
        <v>1165</v>
      </c>
      <c r="M1035" s="35" t="s">
        <v>901</v>
      </c>
      <c r="Q1035" s="8" t="s">
        <v>901</v>
      </c>
      <c r="R1035" s="1" t="str">
        <f t="shared" si="68"/>
        <v>Mutually Excluded</v>
      </c>
      <c r="S1035" s="1"/>
      <c r="V1035" s="1" t="str">
        <f t="shared" si="70"/>
        <v>Mutually Excluded</v>
      </c>
      <c r="Z1035" t="str">
        <f t="shared" si="69"/>
        <v>Exclude</v>
      </c>
    </row>
    <row r="1036" spans="1:26" ht="30">
      <c r="A1036">
        <v>1166</v>
      </c>
      <c r="C1036" s="6">
        <v>507508</v>
      </c>
      <c r="E1036" s="1" t="s">
        <v>1465</v>
      </c>
      <c r="F1036" s="1">
        <v>1</v>
      </c>
      <c r="G1036" s="1">
        <v>1</v>
      </c>
      <c r="H1036" s="1">
        <v>1</v>
      </c>
      <c r="I1036" s="31" t="str">
        <f t="shared" si="67"/>
        <v>EXCLUDED</v>
      </c>
      <c r="J1036">
        <v>1166</v>
      </c>
      <c r="M1036" s="35" t="s">
        <v>901</v>
      </c>
      <c r="Q1036" s="8" t="s">
        <v>901</v>
      </c>
      <c r="R1036" s="1" t="str">
        <f t="shared" si="68"/>
        <v>Mutually Excluded</v>
      </c>
      <c r="S1036" s="1"/>
      <c r="V1036" s="1" t="str">
        <f t="shared" si="70"/>
        <v>Mutually Excluded</v>
      </c>
      <c r="Z1036" t="str">
        <f t="shared" si="69"/>
        <v>Exclude</v>
      </c>
    </row>
    <row r="1037" spans="1:26" ht="30">
      <c r="A1037">
        <v>1167</v>
      </c>
      <c r="C1037">
        <v>508</v>
      </c>
      <c r="E1037" s="1" t="s">
        <v>1466</v>
      </c>
      <c r="F1037" s="1">
        <v>2</v>
      </c>
      <c r="G1037" s="1">
        <v>1</v>
      </c>
      <c r="H1037" s="1">
        <v>2</v>
      </c>
      <c r="I1037" s="31" t="str">
        <f t="shared" si="67"/>
        <v>EXCLUDED</v>
      </c>
      <c r="J1037">
        <v>1167</v>
      </c>
      <c r="M1037" s="35" t="s">
        <v>901</v>
      </c>
      <c r="Q1037" s="8" t="s">
        <v>901</v>
      </c>
      <c r="R1037" s="1" t="str">
        <f t="shared" si="68"/>
        <v>Mutually Excluded</v>
      </c>
      <c r="S1037" s="1"/>
      <c r="V1037" s="1" t="str">
        <f t="shared" si="70"/>
        <v>Mutually Excluded</v>
      </c>
      <c r="Z1037" t="str">
        <f t="shared" si="69"/>
        <v>Exclude</v>
      </c>
    </row>
    <row r="1038" spans="1:26" ht="45">
      <c r="A1038">
        <v>1168</v>
      </c>
      <c r="C1038">
        <v>508</v>
      </c>
      <c r="E1038" s="1" t="s">
        <v>1467</v>
      </c>
      <c r="F1038" s="1">
        <v>3</v>
      </c>
      <c r="G1038" s="1">
        <v>2</v>
      </c>
      <c r="H1038" s="1">
        <v>3</v>
      </c>
      <c r="I1038" s="31" t="str">
        <f t="shared" si="67"/>
        <v>EXCLUDED</v>
      </c>
      <c r="J1038">
        <v>1168</v>
      </c>
      <c r="M1038" s="35" t="s">
        <v>901</v>
      </c>
      <c r="Q1038" s="8" t="s">
        <v>901</v>
      </c>
      <c r="R1038" s="1" t="str">
        <f t="shared" si="68"/>
        <v>Mutually Excluded</v>
      </c>
      <c r="S1038" s="1"/>
      <c r="V1038" s="1" t="str">
        <f t="shared" si="70"/>
        <v>Mutually Excluded</v>
      </c>
      <c r="Z1038" t="str">
        <f t="shared" si="69"/>
        <v>Exclude</v>
      </c>
    </row>
    <row r="1039" spans="1:26" ht="30">
      <c r="A1039">
        <v>1169</v>
      </c>
      <c r="C1039" s="6">
        <v>508509</v>
      </c>
      <c r="E1039" s="1" t="s">
        <v>1468</v>
      </c>
      <c r="F1039" s="1">
        <v>2</v>
      </c>
      <c r="G1039" s="1">
        <v>2</v>
      </c>
      <c r="H1039" s="1">
        <v>2</v>
      </c>
      <c r="I1039" s="31" t="str">
        <f t="shared" si="67"/>
        <v>EXCLUDED</v>
      </c>
      <c r="J1039">
        <v>1169</v>
      </c>
      <c r="M1039" s="35" t="s">
        <v>901</v>
      </c>
      <c r="Q1039" s="8" t="s">
        <v>901</v>
      </c>
      <c r="R1039" s="1" t="str">
        <f t="shared" si="68"/>
        <v>Mutually Excluded</v>
      </c>
      <c r="S1039" s="1"/>
      <c r="V1039" s="1" t="str">
        <f t="shared" si="70"/>
        <v>Mutually Excluded</v>
      </c>
      <c r="Z1039" t="str">
        <f t="shared" si="69"/>
        <v>Exclude</v>
      </c>
    </row>
    <row r="1040" spans="1:26" ht="30">
      <c r="A1040">
        <v>1170</v>
      </c>
      <c r="C1040">
        <v>509</v>
      </c>
      <c r="E1040" s="1" t="s">
        <v>1469</v>
      </c>
      <c r="F1040" s="1">
        <v>4</v>
      </c>
      <c r="G1040" s="1">
        <v>3</v>
      </c>
      <c r="H1040" s="1">
        <v>4</v>
      </c>
      <c r="I1040" s="31" t="str">
        <f t="shared" si="67"/>
        <v>EXCLUDED</v>
      </c>
      <c r="J1040">
        <v>1170</v>
      </c>
      <c r="M1040" s="35" t="s">
        <v>901</v>
      </c>
      <c r="Q1040" s="8" t="s">
        <v>901</v>
      </c>
      <c r="R1040" s="1" t="str">
        <f t="shared" si="68"/>
        <v>Mutually Excluded</v>
      </c>
      <c r="S1040" s="1"/>
      <c r="V1040" s="1" t="str">
        <f t="shared" si="70"/>
        <v>Mutually Excluded</v>
      </c>
      <c r="Z1040" t="str">
        <f t="shared" si="69"/>
        <v>Exclude</v>
      </c>
    </row>
    <row r="1041" spans="1:26" ht="60">
      <c r="A1041">
        <v>1171</v>
      </c>
      <c r="C1041" s="6">
        <v>509510</v>
      </c>
      <c r="E1041" s="1" t="s">
        <v>1471</v>
      </c>
      <c r="F1041" s="1">
        <v>5</v>
      </c>
      <c r="G1041" s="1">
        <v>1</v>
      </c>
      <c r="H1041" s="1">
        <v>4</v>
      </c>
      <c r="I1041" s="31" t="str">
        <f t="shared" si="67"/>
        <v>MAYBE</v>
      </c>
      <c r="J1041">
        <v>1171</v>
      </c>
      <c r="L1041" s="1" t="s">
        <v>3078</v>
      </c>
      <c r="M1041" s="35" t="s">
        <v>901</v>
      </c>
      <c r="Q1041" s="8" t="s">
        <v>901</v>
      </c>
      <c r="R1041" s="1" t="str">
        <f t="shared" si="68"/>
        <v>Mutually Excluded</v>
      </c>
      <c r="S1041" s="1"/>
      <c r="V1041" s="1" t="str">
        <f t="shared" si="70"/>
        <v>AI: Yes, Human: No</v>
      </c>
      <c r="Z1041" t="str">
        <f t="shared" si="69"/>
        <v>Exclude</v>
      </c>
    </row>
    <row r="1042" spans="1:26" ht="30">
      <c r="A1042">
        <v>1172</v>
      </c>
      <c r="C1042" s="6">
        <v>510</v>
      </c>
      <c r="E1042" s="1" t="s">
        <v>1472</v>
      </c>
      <c r="F1042" s="1">
        <v>4</v>
      </c>
      <c r="G1042" s="1">
        <v>3</v>
      </c>
      <c r="H1042" s="1">
        <v>4</v>
      </c>
      <c r="I1042" s="31" t="str">
        <f t="shared" si="67"/>
        <v>EXCLUDED</v>
      </c>
      <c r="J1042">
        <v>1172</v>
      </c>
      <c r="M1042" s="35" t="s">
        <v>901</v>
      </c>
      <c r="Q1042" s="8" t="s">
        <v>901</v>
      </c>
      <c r="R1042" s="1" t="str">
        <f t="shared" si="68"/>
        <v>Mutually Excluded</v>
      </c>
      <c r="S1042" s="1"/>
      <c r="V1042" s="1" t="str">
        <f t="shared" si="70"/>
        <v>Mutually Excluded</v>
      </c>
      <c r="Z1042" t="str">
        <f t="shared" si="69"/>
        <v>Exclude</v>
      </c>
    </row>
    <row r="1043" spans="1:26" ht="30">
      <c r="A1043">
        <v>1173</v>
      </c>
      <c r="C1043" s="6">
        <v>510511</v>
      </c>
      <c r="E1043" s="1" t="s">
        <v>1473</v>
      </c>
      <c r="F1043" s="1">
        <v>1</v>
      </c>
      <c r="G1043" s="1">
        <v>1</v>
      </c>
      <c r="H1043" s="1">
        <v>1</v>
      </c>
      <c r="I1043" s="31" t="str">
        <f t="shared" si="67"/>
        <v>EXCLUDED</v>
      </c>
      <c r="J1043">
        <v>1173</v>
      </c>
      <c r="M1043" s="35" t="s">
        <v>901</v>
      </c>
      <c r="Q1043" s="8" t="s">
        <v>901</v>
      </c>
      <c r="R1043" s="1" t="str">
        <f t="shared" si="68"/>
        <v>Mutually Excluded</v>
      </c>
      <c r="S1043" s="1"/>
      <c r="V1043" s="1" t="str">
        <f t="shared" si="70"/>
        <v>Mutually Excluded</v>
      </c>
      <c r="Z1043" t="str">
        <f t="shared" si="69"/>
        <v>Exclude</v>
      </c>
    </row>
    <row r="1044" spans="1:26" ht="30">
      <c r="A1044">
        <v>1174</v>
      </c>
      <c r="C1044">
        <v>511</v>
      </c>
      <c r="E1044" s="1" t="s">
        <v>1474</v>
      </c>
      <c r="F1044" s="1">
        <v>1</v>
      </c>
      <c r="G1044" s="1">
        <v>1</v>
      </c>
      <c r="H1044" s="1">
        <v>1</v>
      </c>
      <c r="I1044" s="31" t="str">
        <f t="shared" si="67"/>
        <v>EXCLUDED</v>
      </c>
      <c r="J1044">
        <v>1174</v>
      </c>
      <c r="M1044" s="35" t="s">
        <v>901</v>
      </c>
      <c r="Q1044" s="8" t="s">
        <v>901</v>
      </c>
      <c r="R1044" s="1" t="str">
        <f t="shared" si="68"/>
        <v>Mutually Excluded</v>
      </c>
      <c r="S1044" s="1"/>
      <c r="V1044" s="1" t="str">
        <f t="shared" si="70"/>
        <v>Mutually Excluded</v>
      </c>
      <c r="Z1044" t="str">
        <f t="shared" si="69"/>
        <v>Exclude</v>
      </c>
    </row>
    <row r="1045" spans="1:26" ht="30">
      <c r="A1045">
        <v>1175</v>
      </c>
      <c r="C1045" s="6">
        <v>511512513</v>
      </c>
      <c r="E1045" s="1" t="s">
        <v>1475</v>
      </c>
      <c r="F1045" s="1">
        <v>2</v>
      </c>
      <c r="G1045" s="1">
        <v>2</v>
      </c>
      <c r="H1045" s="1">
        <v>2</v>
      </c>
      <c r="I1045" s="31" t="str">
        <f t="shared" si="67"/>
        <v>EXCLUDED</v>
      </c>
      <c r="J1045">
        <v>1175</v>
      </c>
      <c r="M1045" s="35" t="s">
        <v>901</v>
      </c>
      <c r="Q1045" s="8" t="s">
        <v>901</v>
      </c>
      <c r="R1045" s="1" t="str">
        <f t="shared" si="68"/>
        <v>Mutually Excluded</v>
      </c>
      <c r="S1045" s="1"/>
      <c r="V1045" s="1" t="str">
        <f t="shared" si="70"/>
        <v>Mutually Excluded</v>
      </c>
      <c r="Z1045" t="str">
        <f t="shared" si="69"/>
        <v>Exclude</v>
      </c>
    </row>
    <row r="1046" spans="1:26" ht="45">
      <c r="A1046">
        <v>1176</v>
      </c>
      <c r="C1046" s="6">
        <v>513514</v>
      </c>
      <c r="E1046" s="1" t="s">
        <v>1477</v>
      </c>
      <c r="F1046" s="1">
        <v>3</v>
      </c>
      <c r="G1046" s="1">
        <v>3</v>
      </c>
      <c r="H1046" s="1">
        <v>3</v>
      </c>
      <c r="I1046" s="31" t="str">
        <f t="shared" si="67"/>
        <v>EXCLUDED</v>
      </c>
      <c r="J1046">
        <v>1176</v>
      </c>
      <c r="M1046" s="35" t="s">
        <v>901</v>
      </c>
      <c r="Q1046" s="8" t="s">
        <v>901</v>
      </c>
      <c r="R1046" s="1" t="str">
        <f t="shared" si="68"/>
        <v>Mutually Excluded</v>
      </c>
      <c r="S1046" s="1"/>
      <c r="V1046" s="1" t="str">
        <f t="shared" si="70"/>
        <v>Mutually Excluded</v>
      </c>
      <c r="Z1046" t="str">
        <f t="shared" si="69"/>
        <v>Exclude</v>
      </c>
    </row>
    <row r="1047" spans="1:26" ht="30">
      <c r="A1047">
        <v>1177</v>
      </c>
      <c r="C1047">
        <v>514</v>
      </c>
      <c r="E1047" s="1" t="s">
        <v>1478</v>
      </c>
      <c r="F1047" s="1">
        <v>1</v>
      </c>
      <c r="G1047" s="1">
        <v>1</v>
      </c>
      <c r="H1047" s="1">
        <v>1</v>
      </c>
      <c r="I1047" s="31" t="str">
        <f t="shared" si="67"/>
        <v>EXCLUDED</v>
      </c>
      <c r="J1047">
        <v>1177</v>
      </c>
      <c r="M1047" s="35" t="s">
        <v>901</v>
      </c>
      <c r="Q1047" s="8" t="s">
        <v>901</v>
      </c>
      <c r="R1047" s="1" t="str">
        <f t="shared" si="68"/>
        <v>Mutually Excluded</v>
      </c>
      <c r="S1047" s="1"/>
      <c r="V1047" s="1" t="str">
        <f t="shared" si="70"/>
        <v>Mutually Excluded</v>
      </c>
      <c r="Z1047" t="str">
        <f t="shared" si="69"/>
        <v>Exclude</v>
      </c>
    </row>
    <row r="1048" spans="1:26" ht="30">
      <c r="A1048">
        <v>1178</v>
      </c>
      <c r="C1048" s="6">
        <v>514515</v>
      </c>
      <c r="E1048" s="18" t="s">
        <v>1479</v>
      </c>
      <c r="F1048" s="1">
        <v>1</v>
      </c>
      <c r="G1048" s="1">
        <v>1</v>
      </c>
      <c r="H1048" s="1">
        <v>1</v>
      </c>
      <c r="I1048" s="31" t="str">
        <f t="shared" si="67"/>
        <v>EXCLUDED</v>
      </c>
      <c r="J1048">
        <v>1178</v>
      </c>
      <c r="M1048" s="35" t="s">
        <v>901</v>
      </c>
      <c r="Q1048" s="8" t="s">
        <v>901</v>
      </c>
      <c r="R1048" s="1" t="str">
        <f t="shared" si="68"/>
        <v>Mutually Excluded</v>
      </c>
      <c r="S1048" s="1"/>
      <c r="V1048" s="1" t="str">
        <f t="shared" si="70"/>
        <v>Mutually Excluded</v>
      </c>
      <c r="Z1048" t="str">
        <f t="shared" si="69"/>
        <v>Exclude</v>
      </c>
    </row>
    <row r="1049" spans="1:26" ht="30">
      <c r="A1049">
        <v>1179</v>
      </c>
      <c r="C1049">
        <v>515</v>
      </c>
      <c r="E1049" s="1" t="s">
        <v>1480</v>
      </c>
      <c r="F1049" s="1">
        <v>2</v>
      </c>
      <c r="G1049" s="1">
        <v>3</v>
      </c>
      <c r="H1049" s="1">
        <v>2</v>
      </c>
      <c r="I1049" s="31" t="str">
        <f t="shared" si="67"/>
        <v>EXCLUDED</v>
      </c>
      <c r="J1049">
        <v>1179</v>
      </c>
      <c r="M1049" s="35" t="s">
        <v>901</v>
      </c>
      <c r="Q1049" s="8" t="s">
        <v>901</v>
      </c>
      <c r="R1049" s="1" t="str">
        <f t="shared" si="68"/>
        <v>Mutually Excluded</v>
      </c>
      <c r="S1049" s="1"/>
      <c r="V1049" s="1" t="str">
        <f t="shared" si="70"/>
        <v>Mutually Excluded</v>
      </c>
      <c r="Z1049" t="str">
        <f t="shared" si="69"/>
        <v>Exclude</v>
      </c>
    </row>
    <row r="1050" spans="1:26" ht="30">
      <c r="A1050">
        <v>1180</v>
      </c>
      <c r="C1050">
        <v>515</v>
      </c>
      <c r="E1050" s="1" t="s">
        <v>1482</v>
      </c>
      <c r="F1050" s="1">
        <v>1</v>
      </c>
      <c r="G1050" s="1">
        <v>1</v>
      </c>
      <c r="H1050" s="1">
        <v>1</v>
      </c>
      <c r="I1050" s="31" t="str">
        <f t="shared" si="67"/>
        <v>EXCLUDED</v>
      </c>
      <c r="J1050">
        <v>1180</v>
      </c>
      <c r="M1050" s="35" t="s">
        <v>901</v>
      </c>
      <c r="Q1050" s="8" t="s">
        <v>901</v>
      </c>
      <c r="R1050" s="1" t="str">
        <f t="shared" si="68"/>
        <v>Mutually Excluded</v>
      </c>
      <c r="S1050" s="1"/>
      <c r="V1050" s="1" t="str">
        <f t="shared" si="70"/>
        <v>Mutually Excluded</v>
      </c>
      <c r="Z1050" t="str">
        <f t="shared" si="69"/>
        <v>Exclude</v>
      </c>
    </row>
    <row r="1051" spans="1:26" ht="30">
      <c r="A1051">
        <v>1181</v>
      </c>
      <c r="C1051">
        <v>516</v>
      </c>
      <c r="E1051" s="1" t="s">
        <v>1483</v>
      </c>
      <c r="F1051" s="1">
        <v>2</v>
      </c>
      <c r="G1051" s="1">
        <v>3</v>
      </c>
      <c r="H1051" s="1">
        <v>2</v>
      </c>
      <c r="I1051" s="31" t="str">
        <f t="shared" si="67"/>
        <v>EXCLUDED</v>
      </c>
      <c r="J1051">
        <v>1181</v>
      </c>
      <c r="M1051" s="35" t="s">
        <v>901</v>
      </c>
      <c r="Q1051" s="8" t="s">
        <v>901</v>
      </c>
      <c r="R1051" s="1" t="str">
        <f t="shared" si="68"/>
        <v>Mutually Excluded</v>
      </c>
      <c r="S1051" s="1"/>
      <c r="V1051" s="1" t="str">
        <f t="shared" si="70"/>
        <v>Mutually Excluded</v>
      </c>
      <c r="Z1051" t="str">
        <f t="shared" si="69"/>
        <v>Exclude</v>
      </c>
    </row>
    <row r="1052" spans="1:26" ht="30">
      <c r="A1052">
        <v>1182</v>
      </c>
      <c r="C1052">
        <v>516</v>
      </c>
      <c r="E1052" s="1" t="s">
        <v>1484</v>
      </c>
      <c r="F1052" s="1">
        <v>2</v>
      </c>
      <c r="G1052" s="1">
        <v>2</v>
      </c>
      <c r="H1052" s="1">
        <v>2</v>
      </c>
      <c r="I1052" s="31" t="str">
        <f t="shared" si="67"/>
        <v>EXCLUDED</v>
      </c>
      <c r="J1052">
        <v>1182</v>
      </c>
      <c r="M1052" s="35" t="s">
        <v>901</v>
      </c>
      <c r="Q1052" s="8" t="s">
        <v>901</v>
      </c>
      <c r="R1052" s="1" t="str">
        <f t="shared" si="68"/>
        <v>Mutually Excluded</v>
      </c>
      <c r="S1052" s="1"/>
      <c r="V1052" s="1" t="str">
        <f t="shared" si="70"/>
        <v>Mutually Excluded</v>
      </c>
      <c r="Z1052" t="str">
        <f t="shared" si="69"/>
        <v>Exclude</v>
      </c>
    </row>
    <row r="1053" spans="1:26" ht="30">
      <c r="A1053">
        <v>1183</v>
      </c>
      <c r="C1053">
        <v>516</v>
      </c>
      <c r="E1053" s="1" t="s">
        <v>1485</v>
      </c>
      <c r="F1053" s="1">
        <v>3</v>
      </c>
      <c r="G1053" s="1">
        <v>2</v>
      </c>
      <c r="H1053" s="1">
        <v>3</v>
      </c>
      <c r="I1053" s="31" t="str">
        <f t="shared" si="67"/>
        <v>EXCLUDED</v>
      </c>
      <c r="J1053">
        <v>1183</v>
      </c>
      <c r="M1053" s="35" t="s">
        <v>901</v>
      </c>
      <c r="Q1053" s="8" t="s">
        <v>901</v>
      </c>
      <c r="R1053" s="1" t="str">
        <f t="shared" si="68"/>
        <v>Mutually Excluded</v>
      </c>
      <c r="S1053" s="1"/>
      <c r="V1053" s="1" t="str">
        <f t="shared" si="70"/>
        <v>Mutually Excluded</v>
      </c>
      <c r="Z1053" t="str">
        <f t="shared" si="69"/>
        <v>Exclude</v>
      </c>
    </row>
    <row r="1054" spans="1:26" ht="30">
      <c r="A1054">
        <v>1184</v>
      </c>
      <c r="C1054" s="6">
        <v>516517</v>
      </c>
      <c r="E1054" s="1" t="s">
        <v>1486</v>
      </c>
      <c r="F1054" s="1">
        <v>2</v>
      </c>
      <c r="G1054" s="1">
        <v>2</v>
      </c>
      <c r="H1054" s="1">
        <v>1</v>
      </c>
      <c r="I1054" s="31" t="str">
        <f t="shared" si="67"/>
        <v>EXCLUDED</v>
      </c>
      <c r="J1054">
        <v>1184</v>
      </c>
      <c r="M1054" s="35" t="s">
        <v>901</v>
      </c>
      <c r="Q1054" s="8" t="s">
        <v>901</v>
      </c>
      <c r="R1054" s="1" t="str">
        <f t="shared" si="68"/>
        <v>Mutually Excluded</v>
      </c>
      <c r="S1054" s="1"/>
      <c r="V1054" s="1" t="str">
        <f t="shared" si="70"/>
        <v>Mutually Excluded</v>
      </c>
      <c r="Z1054" t="str">
        <f t="shared" si="69"/>
        <v>Exclude</v>
      </c>
    </row>
    <row r="1055" spans="1:26" ht="60">
      <c r="A1055">
        <v>1185</v>
      </c>
      <c r="C1055" s="6">
        <v>517518</v>
      </c>
      <c r="E1055" s="1" t="s">
        <v>1487</v>
      </c>
      <c r="F1055" s="1">
        <v>3</v>
      </c>
      <c r="G1055" s="1">
        <v>4</v>
      </c>
      <c r="H1055" s="1">
        <v>3</v>
      </c>
      <c r="I1055" s="31" t="str">
        <f t="shared" si="67"/>
        <v>EXCLUDED</v>
      </c>
      <c r="J1055">
        <v>1185</v>
      </c>
      <c r="M1055" s="35" t="s">
        <v>901</v>
      </c>
      <c r="Q1055" s="8" t="s">
        <v>901</v>
      </c>
      <c r="R1055" s="1" t="str">
        <f t="shared" si="68"/>
        <v>Mutually Excluded</v>
      </c>
      <c r="S1055" s="1"/>
      <c r="V1055" s="1" t="str">
        <f t="shared" si="70"/>
        <v>Mutually Excluded</v>
      </c>
      <c r="Z1055" t="str">
        <f t="shared" si="69"/>
        <v>Exclude</v>
      </c>
    </row>
    <row r="1056" spans="1:26" ht="30">
      <c r="A1056">
        <v>1186</v>
      </c>
      <c r="C1056">
        <v>518</v>
      </c>
      <c r="E1056" s="23" t="s">
        <v>1488</v>
      </c>
      <c r="F1056" s="1">
        <v>1</v>
      </c>
      <c r="G1056" s="1">
        <v>1</v>
      </c>
      <c r="H1056" s="1">
        <v>1</v>
      </c>
      <c r="I1056" s="31" t="str">
        <f t="shared" si="67"/>
        <v>EXCLUDED</v>
      </c>
      <c r="J1056">
        <v>1186</v>
      </c>
      <c r="M1056" s="35" t="s">
        <v>901</v>
      </c>
      <c r="Q1056" s="8" t="s">
        <v>901</v>
      </c>
      <c r="R1056" s="1" t="str">
        <f t="shared" si="68"/>
        <v>Mutually Excluded</v>
      </c>
      <c r="S1056" s="1"/>
      <c r="V1056" s="1" t="str">
        <f t="shared" si="70"/>
        <v>Mutually Excluded</v>
      </c>
      <c r="Z1056" t="str">
        <f t="shared" si="69"/>
        <v>Exclude</v>
      </c>
    </row>
    <row r="1057" spans="1:26" ht="30">
      <c r="A1057">
        <v>1187</v>
      </c>
      <c r="C1057">
        <v>518</v>
      </c>
      <c r="E1057" s="1" t="s">
        <v>1489</v>
      </c>
      <c r="F1057" s="1">
        <v>2</v>
      </c>
      <c r="G1057" s="1">
        <v>2</v>
      </c>
      <c r="H1057" s="1">
        <v>2</v>
      </c>
      <c r="I1057" s="31" t="str">
        <f t="shared" si="67"/>
        <v>EXCLUDED</v>
      </c>
      <c r="J1057">
        <v>1187</v>
      </c>
      <c r="M1057" s="35" t="s">
        <v>901</v>
      </c>
      <c r="Q1057" s="8" t="s">
        <v>901</v>
      </c>
      <c r="R1057" s="1" t="str">
        <f t="shared" si="68"/>
        <v>Mutually Excluded</v>
      </c>
      <c r="S1057" s="1"/>
      <c r="V1057" s="1" t="str">
        <f t="shared" si="70"/>
        <v>Mutually Excluded</v>
      </c>
      <c r="Z1057" t="str">
        <f t="shared" si="69"/>
        <v>Exclude</v>
      </c>
    </row>
    <row r="1058" spans="1:26" ht="30">
      <c r="A1058">
        <v>1188</v>
      </c>
      <c r="C1058" s="6">
        <v>518</v>
      </c>
      <c r="E1058" s="1" t="s">
        <v>1490</v>
      </c>
      <c r="F1058" s="1">
        <v>2</v>
      </c>
      <c r="G1058" s="1">
        <v>2</v>
      </c>
      <c r="H1058" s="1">
        <v>2</v>
      </c>
      <c r="I1058" s="31" t="str">
        <f t="shared" si="67"/>
        <v>EXCLUDED</v>
      </c>
      <c r="J1058">
        <v>1188</v>
      </c>
      <c r="M1058" s="35" t="s">
        <v>901</v>
      </c>
      <c r="Q1058" s="8" t="s">
        <v>901</v>
      </c>
      <c r="R1058" s="1" t="str">
        <f t="shared" si="68"/>
        <v>Mutually Excluded</v>
      </c>
      <c r="S1058" s="1"/>
      <c r="V1058" s="1" t="str">
        <f t="shared" si="70"/>
        <v>Mutually Excluded</v>
      </c>
      <c r="Z1058" t="str">
        <f t="shared" si="69"/>
        <v>Exclude</v>
      </c>
    </row>
    <row r="1059" spans="1:26" ht="60">
      <c r="A1059">
        <v>1189</v>
      </c>
      <c r="C1059" s="6">
        <v>518519</v>
      </c>
      <c r="E1059" s="1" t="s">
        <v>1491</v>
      </c>
      <c r="F1059" s="1">
        <v>1</v>
      </c>
      <c r="G1059" s="1">
        <v>1</v>
      </c>
      <c r="H1059" s="1">
        <v>1</v>
      </c>
      <c r="I1059" s="31" t="str">
        <f t="shared" si="67"/>
        <v>EXCLUDED</v>
      </c>
      <c r="J1059">
        <v>1189</v>
      </c>
      <c r="M1059" s="35" t="s">
        <v>901</v>
      </c>
      <c r="Q1059" s="8" t="s">
        <v>901</v>
      </c>
      <c r="R1059" s="1" t="str">
        <f t="shared" si="68"/>
        <v>Mutually Excluded</v>
      </c>
      <c r="S1059" s="1"/>
      <c r="V1059" s="1" t="str">
        <f t="shared" si="70"/>
        <v>Mutually Excluded</v>
      </c>
      <c r="Z1059" t="str">
        <f t="shared" si="69"/>
        <v>Exclude</v>
      </c>
    </row>
    <row r="1060" spans="1:26" ht="45">
      <c r="A1060">
        <v>1190</v>
      </c>
      <c r="C1060" s="6">
        <v>519520</v>
      </c>
      <c r="E1060" s="1" t="s">
        <v>1492</v>
      </c>
      <c r="F1060" s="1">
        <v>4</v>
      </c>
      <c r="G1060" s="1">
        <v>4</v>
      </c>
      <c r="H1060" s="1">
        <v>4</v>
      </c>
      <c r="I1060" s="31" t="str">
        <f t="shared" si="67"/>
        <v>EXCLUDED</v>
      </c>
      <c r="J1060">
        <v>1190</v>
      </c>
      <c r="M1060" s="35" t="s">
        <v>901</v>
      </c>
      <c r="Q1060" s="8" t="s">
        <v>901</v>
      </c>
      <c r="R1060" s="1" t="str">
        <f t="shared" si="68"/>
        <v>Mutually Excluded</v>
      </c>
      <c r="S1060" s="1"/>
      <c r="V1060" s="1" t="str">
        <f t="shared" si="70"/>
        <v>Mutually Excluded</v>
      </c>
      <c r="Z1060" t="str">
        <f t="shared" si="69"/>
        <v>Exclude</v>
      </c>
    </row>
    <row r="1061" spans="1:26" ht="30">
      <c r="A1061">
        <v>1191</v>
      </c>
      <c r="C1061">
        <v>520</v>
      </c>
      <c r="E1061" s="1" t="s">
        <v>1494</v>
      </c>
      <c r="F1061" s="1">
        <v>1</v>
      </c>
      <c r="G1061" s="1">
        <v>1</v>
      </c>
      <c r="H1061" s="1">
        <v>1</v>
      </c>
      <c r="I1061" s="31" t="str">
        <f t="shared" si="67"/>
        <v>EXCLUDED</v>
      </c>
      <c r="J1061">
        <v>1191</v>
      </c>
      <c r="M1061" s="35" t="s">
        <v>901</v>
      </c>
      <c r="Q1061" s="8" t="s">
        <v>901</v>
      </c>
      <c r="R1061" s="1" t="str">
        <f t="shared" si="68"/>
        <v>Mutually Excluded</v>
      </c>
      <c r="S1061" s="1"/>
      <c r="V1061" s="1" t="str">
        <f t="shared" si="70"/>
        <v>Mutually Excluded</v>
      </c>
      <c r="Z1061" t="str">
        <f t="shared" si="69"/>
        <v>Exclude</v>
      </c>
    </row>
    <row r="1062" spans="1:26" ht="30">
      <c r="A1062">
        <v>1192</v>
      </c>
      <c r="C1062" s="6">
        <v>520</v>
      </c>
      <c r="E1062" s="1" t="s">
        <v>1495</v>
      </c>
      <c r="F1062" s="1">
        <v>1</v>
      </c>
      <c r="G1062" s="1">
        <v>1</v>
      </c>
      <c r="H1062" s="1">
        <v>1</v>
      </c>
      <c r="I1062" s="31" t="str">
        <f t="shared" si="67"/>
        <v>EXCLUDED</v>
      </c>
      <c r="J1062">
        <v>1192</v>
      </c>
      <c r="M1062" s="35" t="s">
        <v>901</v>
      </c>
      <c r="Q1062" s="8" t="s">
        <v>901</v>
      </c>
      <c r="R1062" s="1" t="str">
        <f t="shared" si="68"/>
        <v>Mutually Excluded</v>
      </c>
      <c r="S1062" s="1"/>
      <c r="V1062" s="1" t="str">
        <f t="shared" si="70"/>
        <v>Mutually Excluded</v>
      </c>
      <c r="Z1062" t="str">
        <f t="shared" si="69"/>
        <v>Exclude</v>
      </c>
    </row>
    <row r="1063" spans="1:26" ht="45">
      <c r="A1063">
        <v>1193</v>
      </c>
      <c r="C1063" s="6">
        <v>520521</v>
      </c>
      <c r="E1063" s="1" t="s">
        <v>1496</v>
      </c>
      <c r="F1063" s="1">
        <v>1</v>
      </c>
      <c r="G1063" s="1">
        <v>1</v>
      </c>
      <c r="H1063" s="1">
        <v>1</v>
      </c>
      <c r="I1063" s="31" t="str">
        <f t="shared" si="67"/>
        <v>EXCLUDED</v>
      </c>
      <c r="J1063">
        <v>1193</v>
      </c>
      <c r="M1063" s="35" t="s">
        <v>901</v>
      </c>
      <c r="Q1063" s="8" t="s">
        <v>901</v>
      </c>
      <c r="R1063" s="1" t="str">
        <f t="shared" si="68"/>
        <v>Mutually Excluded</v>
      </c>
      <c r="S1063" s="1"/>
      <c r="V1063" s="1" t="str">
        <f t="shared" si="70"/>
        <v>Mutually Excluded</v>
      </c>
      <c r="Z1063" t="str">
        <f t="shared" si="69"/>
        <v>Exclude</v>
      </c>
    </row>
    <row r="1064" spans="1:26" ht="30">
      <c r="A1064">
        <v>1194</v>
      </c>
      <c r="C1064">
        <v>521</v>
      </c>
      <c r="E1064" s="1" t="s">
        <v>1497</v>
      </c>
      <c r="F1064" s="1">
        <v>4</v>
      </c>
      <c r="G1064" s="1">
        <v>5</v>
      </c>
      <c r="H1064" s="1">
        <v>4</v>
      </c>
      <c r="I1064" s="31" t="str">
        <f t="shared" si="67"/>
        <v>MAYBE</v>
      </c>
      <c r="J1064">
        <v>1194</v>
      </c>
      <c r="M1064" s="35" t="s">
        <v>901</v>
      </c>
      <c r="Q1064" s="8" t="s">
        <v>901</v>
      </c>
      <c r="R1064" s="1" t="str">
        <f t="shared" si="68"/>
        <v>Mutually Excluded</v>
      </c>
      <c r="S1064" s="1"/>
      <c r="V1064" s="1" t="str">
        <f t="shared" si="70"/>
        <v>AI: Yes, Human: No</v>
      </c>
      <c r="Z1064" t="str">
        <f t="shared" si="69"/>
        <v>Exclude</v>
      </c>
    </row>
    <row r="1065" spans="1:26" ht="30">
      <c r="A1065">
        <v>1195</v>
      </c>
      <c r="C1065" s="6">
        <v>521</v>
      </c>
      <c r="E1065" s="1" t="s">
        <v>1498</v>
      </c>
      <c r="F1065" s="1">
        <v>2</v>
      </c>
      <c r="G1065" s="1">
        <v>2</v>
      </c>
      <c r="H1065" s="1">
        <v>2</v>
      </c>
      <c r="I1065" s="31" t="str">
        <f t="shared" si="67"/>
        <v>EXCLUDED</v>
      </c>
      <c r="J1065">
        <v>1195</v>
      </c>
      <c r="M1065" s="35" t="s">
        <v>901</v>
      </c>
      <c r="Q1065" s="8" t="s">
        <v>901</v>
      </c>
      <c r="R1065" s="1" t="str">
        <f t="shared" si="68"/>
        <v>Mutually Excluded</v>
      </c>
      <c r="S1065" s="1"/>
      <c r="V1065" s="1" t="str">
        <f t="shared" si="70"/>
        <v>Mutually Excluded</v>
      </c>
      <c r="Z1065" t="str">
        <f t="shared" si="69"/>
        <v>Exclude</v>
      </c>
    </row>
    <row r="1066" spans="1:26" ht="30">
      <c r="A1066">
        <v>1196</v>
      </c>
      <c r="C1066">
        <v>522</v>
      </c>
      <c r="E1066" s="1" t="s">
        <v>1499</v>
      </c>
      <c r="F1066" s="1">
        <v>3</v>
      </c>
      <c r="G1066" s="1">
        <v>3</v>
      </c>
      <c r="H1066" s="1">
        <v>3</v>
      </c>
      <c r="I1066" s="31" t="str">
        <f t="shared" si="67"/>
        <v>EXCLUDED</v>
      </c>
      <c r="J1066">
        <v>1196</v>
      </c>
      <c r="M1066" s="35" t="s">
        <v>901</v>
      </c>
      <c r="Q1066" s="8" t="s">
        <v>901</v>
      </c>
      <c r="R1066" s="1" t="str">
        <f t="shared" si="68"/>
        <v>Mutually Excluded</v>
      </c>
      <c r="S1066" s="1"/>
      <c r="V1066" s="1" t="str">
        <f t="shared" si="70"/>
        <v>Mutually Excluded</v>
      </c>
      <c r="Z1066" t="str">
        <f t="shared" si="69"/>
        <v>Exclude</v>
      </c>
    </row>
    <row r="1067" spans="1:26" ht="30">
      <c r="A1067">
        <v>1197</v>
      </c>
      <c r="C1067">
        <v>522</v>
      </c>
      <c r="E1067" s="1" t="s">
        <v>1500</v>
      </c>
      <c r="F1067" s="1">
        <v>2</v>
      </c>
      <c r="G1067" s="1">
        <v>2</v>
      </c>
      <c r="H1067" s="1">
        <v>2</v>
      </c>
      <c r="I1067" s="31" t="str">
        <f t="shared" si="67"/>
        <v>EXCLUDED</v>
      </c>
      <c r="J1067">
        <v>1197</v>
      </c>
      <c r="M1067" s="35" t="s">
        <v>901</v>
      </c>
      <c r="Q1067" s="8" t="s">
        <v>901</v>
      </c>
      <c r="R1067" s="1" t="str">
        <f t="shared" si="68"/>
        <v>Mutually Excluded</v>
      </c>
      <c r="S1067" s="1"/>
      <c r="V1067" s="1" t="str">
        <f t="shared" si="70"/>
        <v>Mutually Excluded</v>
      </c>
      <c r="Z1067" t="str">
        <f t="shared" si="69"/>
        <v>Exclude</v>
      </c>
    </row>
    <row r="1068" spans="1:26" ht="30">
      <c r="A1068">
        <v>1198</v>
      </c>
      <c r="C1068" s="6">
        <v>494495</v>
      </c>
      <c r="E1068" s="1" t="s">
        <v>1501</v>
      </c>
      <c r="F1068" s="1">
        <v>2</v>
      </c>
      <c r="G1068" s="1">
        <v>2</v>
      </c>
      <c r="H1068" s="1">
        <v>3</v>
      </c>
      <c r="I1068" s="31" t="str">
        <f t="shared" ref="I1068:I1131" si="71">IF(COUNTIF(F1068:H1068,5)=3,"CERTAINLY INCLUDED",IF(COUNTIF(F1068:H1068,5)&gt;0,"MAYBE","EXCLUDED"))</f>
        <v>EXCLUDED</v>
      </c>
      <c r="J1068">
        <v>1198</v>
      </c>
      <c r="M1068" s="35" t="s">
        <v>901</v>
      </c>
      <c r="Q1068" s="8" t="s">
        <v>901</v>
      </c>
      <c r="R1068" s="1" t="str">
        <f t="shared" ref="R1068:R1131" si="72">IF(AND(M1068="Excluded", Q1068="Excluded"), "Mutually Excluded", IF(AND(OR(M1068="CERTAINLY INCLUDED", M1068="INCLUDED", M1068="MAYBE" ), OR(Q1068="INCLUDED", Q1068="MAYBE")), "MUTUALLY INCLUDED", IF(AND(M1068="MAYBE", Q1068="MAYBE"), "Mutually MAYBE", IF(AND(M1068="Excluded", OR(Q1068="INCLUDED", Q1068="MAYBE")), "Hum1: No, Hum2: Yes", IF(AND(Q1068="Excluded", OR(M1068="INCLUDED", M1068="CERTAINLY INCLUDED", M1068="MAYBE")), "Hum1: Yes, Hum2: No", "Other Conflict")))))</f>
        <v>Mutually Excluded</v>
      </c>
      <c r="S1068" s="1"/>
      <c r="V1068" s="1" t="str">
        <f t="shared" si="70"/>
        <v>Mutually Excluded</v>
      </c>
      <c r="Z1068" t="str">
        <f t="shared" ref="Z1068:Z1131" si="73">IF(R1068="Mutually Excluded","Exclude",IF(R1068= "Mutually Included","Include",U1068))</f>
        <v>Exclude</v>
      </c>
    </row>
    <row r="1069" spans="1:26" ht="30">
      <c r="A1069">
        <v>1199</v>
      </c>
      <c r="C1069">
        <v>495</v>
      </c>
      <c r="E1069" s="1" t="s">
        <v>1502</v>
      </c>
      <c r="F1069" s="1">
        <v>1</v>
      </c>
      <c r="G1069" s="1">
        <v>1</v>
      </c>
      <c r="H1069" s="1">
        <v>1</v>
      </c>
      <c r="I1069" s="31" t="str">
        <f t="shared" si="71"/>
        <v>EXCLUDED</v>
      </c>
      <c r="J1069">
        <v>1199</v>
      </c>
      <c r="M1069" s="35" t="s">
        <v>901</v>
      </c>
      <c r="Q1069" s="8" t="s">
        <v>901</v>
      </c>
      <c r="R1069" s="1" t="str">
        <f t="shared" si="72"/>
        <v>Mutually Excluded</v>
      </c>
      <c r="S1069" s="1"/>
      <c r="V1069" s="1" t="str">
        <f t="shared" si="70"/>
        <v>Mutually Excluded</v>
      </c>
      <c r="Z1069" t="str">
        <f t="shared" si="73"/>
        <v>Exclude</v>
      </c>
    </row>
    <row r="1070" spans="1:26" ht="30">
      <c r="A1070">
        <v>1200</v>
      </c>
      <c r="C1070">
        <v>495</v>
      </c>
      <c r="E1070" s="1" t="s">
        <v>1503</v>
      </c>
      <c r="F1070" s="1">
        <v>1</v>
      </c>
      <c r="G1070" s="1">
        <v>1</v>
      </c>
      <c r="H1070" s="1">
        <v>1</v>
      </c>
      <c r="I1070" s="31" t="str">
        <f t="shared" si="71"/>
        <v>EXCLUDED</v>
      </c>
      <c r="J1070">
        <v>1200</v>
      </c>
      <c r="M1070" s="35" t="s">
        <v>901</v>
      </c>
      <c r="Q1070" s="8" t="s">
        <v>901</v>
      </c>
      <c r="R1070" s="1" t="str">
        <f t="shared" si="72"/>
        <v>Mutually Excluded</v>
      </c>
      <c r="S1070" s="1"/>
      <c r="V1070" s="1" t="str">
        <f t="shared" si="70"/>
        <v>Mutually Excluded</v>
      </c>
      <c r="Z1070" t="str">
        <f t="shared" si="73"/>
        <v>Exclude</v>
      </c>
    </row>
    <row r="1071" spans="1:26" ht="30">
      <c r="A1071">
        <v>1201</v>
      </c>
      <c r="C1071">
        <v>495</v>
      </c>
      <c r="E1071" s="1" t="s">
        <v>1504</v>
      </c>
      <c r="F1071" s="1">
        <v>1</v>
      </c>
      <c r="G1071" s="1">
        <v>1</v>
      </c>
      <c r="H1071" s="1">
        <v>1</v>
      </c>
      <c r="I1071" s="31" t="str">
        <f t="shared" si="71"/>
        <v>EXCLUDED</v>
      </c>
      <c r="J1071">
        <v>1201</v>
      </c>
      <c r="M1071" s="35" t="s">
        <v>901</v>
      </c>
      <c r="Q1071" s="8" t="s">
        <v>901</v>
      </c>
      <c r="R1071" s="1" t="str">
        <f t="shared" si="72"/>
        <v>Mutually Excluded</v>
      </c>
      <c r="S1071" s="1"/>
      <c r="V1071" s="1" t="str">
        <f t="shared" si="70"/>
        <v>Mutually Excluded</v>
      </c>
      <c r="Z1071" t="str">
        <f t="shared" si="73"/>
        <v>Exclude</v>
      </c>
    </row>
    <row r="1072" spans="1:26" ht="30">
      <c r="A1072">
        <v>1202</v>
      </c>
      <c r="C1072">
        <v>496</v>
      </c>
      <c r="E1072" s="1" t="s">
        <v>1505</v>
      </c>
      <c r="F1072" s="1">
        <v>3</v>
      </c>
      <c r="G1072" s="1">
        <v>4</v>
      </c>
      <c r="H1072" s="1">
        <v>3</v>
      </c>
      <c r="I1072" s="31" t="str">
        <f t="shared" si="71"/>
        <v>EXCLUDED</v>
      </c>
      <c r="J1072">
        <v>1202</v>
      </c>
      <c r="M1072" s="35" t="s">
        <v>901</v>
      </c>
      <c r="Q1072" s="8" t="s">
        <v>901</v>
      </c>
      <c r="R1072" s="1" t="str">
        <f t="shared" si="72"/>
        <v>Mutually Excluded</v>
      </c>
      <c r="S1072" s="1"/>
      <c r="V1072" s="1" t="str">
        <f t="shared" si="70"/>
        <v>Mutually Excluded</v>
      </c>
      <c r="Z1072" t="str">
        <f t="shared" si="73"/>
        <v>Exclude</v>
      </c>
    </row>
    <row r="1073" spans="1:26" ht="45">
      <c r="A1073">
        <v>1203</v>
      </c>
      <c r="C1073" s="6">
        <v>496</v>
      </c>
      <c r="E1073" s="1" t="s">
        <v>1191</v>
      </c>
      <c r="F1073" s="1">
        <v>3</v>
      </c>
      <c r="G1073" s="1">
        <v>2</v>
      </c>
      <c r="H1073" s="1">
        <v>3</v>
      </c>
      <c r="I1073" s="31" t="str">
        <f t="shared" si="71"/>
        <v>EXCLUDED</v>
      </c>
      <c r="J1073">
        <v>1203</v>
      </c>
      <c r="M1073" s="35" t="s">
        <v>901</v>
      </c>
      <c r="Q1073" s="8" t="s">
        <v>901</v>
      </c>
      <c r="R1073" s="1" t="str">
        <f t="shared" si="72"/>
        <v>Mutually Excluded</v>
      </c>
      <c r="S1073" s="1"/>
      <c r="V1073" s="1" t="str">
        <f t="shared" si="70"/>
        <v>Mutually Excluded</v>
      </c>
      <c r="Z1073" t="str">
        <f t="shared" si="73"/>
        <v>Exclude</v>
      </c>
    </row>
    <row r="1074" spans="1:26" ht="45">
      <c r="A1074">
        <v>1204</v>
      </c>
      <c r="C1074" s="6">
        <v>496497</v>
      </c>
      <c r="E1074" s="1" t="s">
        <v>1192</v>
      </c>
      <c r="F1074" s="1">
        <v>3</v>
      </c>
      <c r="G1074" s="1">
        <v>2</v>
      </c>
      <c r="H1074" s="1">
        <v>3</v>
      </c>
      <c r="I1074" s="31" t="str">
        <f t="shared" si="71"/>
        <v>EXCLUDED</v>
      </c>
      <c r="J1074">
        <v>1204</v>
      </c>
      <c r="M1074" s="35" t="s">
        <v>901</v>
      </c>
      <c r="Q1074" s="8" t="s">
        <v>901</v>
      </c>
      <c r="R1074" s="1" t="str">
        <f t="shared" si="72"/>
        <v>Mutually Excluded</v>
      </c>
      <c r="S1074" s="1"/>
      <c r="V1074" s="1" t="str">
        <f t="shared" si="70"/>
        <v>Mutually Excluded</v>
      </c>
      <c r="Z1074" t="str">
        <f t="shared" si="73"/>
        <v>Exclude</v>
      </c>
    </row>
    <row r="1075" spans="1:26" ht="30">
      <c r="A1075">
        <v>1205</v>
      </c>
      <c r="C1075">
        <v>497</v>
      </c>
      <c r="E1075" s="1" t="s">
        <v>1506</v>
      </c>
      <c r="F1075" s="1">
        <v>1</v>
      </c>
      <c r="G1075" s="1">
        <v>2</v>
      </c>
      <c r="H1075" s="1">
        <v>2</v>
      </c>
      <c r="I1075" s="31" t="str">
        <f t="shared" si="71"/>
        <v>EXCLUDED</v>
      </c>
      <c r="J1075">
        <v>1205</v>
      </c>
      <c r="M1075" s="35" t="s">
        <v>901</v>
      </c>
      <c r="Q1075" s="8" t="s">
        <v>901</v>
      </c>
      <c r="R1075" s="1" t="str">
        <f t="shared" si="72"/>
        <v>Mutually Excluded</v>
      </c>
      <c r="S1075" s="1"/>
      <c r="V1075" s="1" t="str">
        <f t="shared" si="70"/>
        <v>Mutually Excluded</v>
      </c>
      <c r="Z1075" t="str">
        <f t="shared" si="73"/>
        <v>Exclude</v>
      </c>
    </row>
    <row r="1076" spans="1:26" ht="30">
      <c r="A1076">
        <v>1206</v>
      </c>
      <c r="C1076">
        <v>497</v>
      </c>
      <c r="E1076" s="1" t="s">
        <v>1507</v>
      </c>
      <c r="F1076" s="1">
        <v>1</v>
      </c>
      <c r="G1076" s="1">
        <v>1</v>
      </c>
      <c r="H1076" s="1">
        <v>1</v>
      </c>
      <c r="I1076" s="31" t="str">
        <f t="shared" si="71"/>
        <v>EXCLUDED</v>
      </c>
      <c r="J1076">
        <v>1206</v>
      </c>
      <c r="M1076" s="35" t="s">
        <v>901</v>
      </c>
      <c r="Q1076" s="8" t="s">
        <v>901</v>
      </c>
      <c r="R1076" s="1" t="str">
        <f t="shared" si="72"/>
        <v>Mutually Excluded</v>
      </c>
      <c r="S1076" s="1"/>
      <c r="V1076" s="1" t="str">
        <f t="shared" si="70"/>
        <v>Mutually Excluded</v>
      </c>
      <c r="Z1076" t="str">
        <f t="shared" si="73"/>
        <v>Exclude</v>
      </c>
    </row>
    <row r="1077" spans="1:26" ht="45">
      <c r="A1077">
        <v>1207</v>
      </c>
      <c r="C1077">
        <v>498</v>
      </c>
      <c r="E1077" s="1" t="s">
        <v>1508</v>
      </c>
      <c r="F1077" s="1">
        <v>4</v>
      </c>
      <c r="G1077" s="1">
        <v>5</v>
      </c>
      <c r="H1077" s="1">
        <v>5</v>
      </c>
      <c r="I1077" s="31" t="str">
        <f t="shared" si="71"/>
        <v>MAYBE</v>
      </c>
      <c r="J1077">
        <v>1207</v>
      </c>
      <c r="M1077" s="35" t="s">
        <v>901</v>
      </c>
      <c r="Q1077" s="8" t="s">
        <v>901</v>
      </c>
      <c r="R1077" s="1" t="str">
        <f t="shared" si="72"/>
        <v>Mutually Excluded</v>
      </c>
      <c r="S1077" s="1"/>
      <c r="V1077" s="1" t="str">
        <f t="shared" si="70"/>
        <v>AI: Yes, Human: No</v>
      </c>
      <c r="Z1077" t="str">
        <f t="shared" si="73"/>
        <v>Exclude</v>
      </c>
    </row>
    <row r="1078" spans="1:26" ht="30">
      <c r="A1078">
        <v>1208</v>
      </c>
      <c r="C1078">
        <v>498</v>
      </c>
      <c r="E1078" s="1" t="s">
        <v>1510</v>
      </c>
      <c r="F1078" s="1">
        <v>2</v>
      </c>
      <c r="G1078" s="1">
        <v>3</v>
      </c>
      <c r="H1078" s="1">
        <v>2</v>
      </c>
      <c r="I1078" s="31" t="str">
        <f t="shared" si="71"/>
        <v>EXCLUDED</v>
      </c>
      <c r="J1078">
        <v>1208</v>
      </c>
      <c r="M1078" s="35" t="s">
        <v>901</v>
      </c>
      <c r="Q1078" s="8" t="s">
        <v>901</v>
      </c>
      <c r="R1078" s="1" t="str">
        <f t="shared" si="72"/>
        <v>Mutually Excluded</v>
      </c>
      <c r="S1078" s="1"/>
      <c r="V1078" s="1" t="str">
        <f t="shared" si="70"/>
        <v>Mutually Excluded</v>
      </c>
      <c r="Z1078" t="str">
        <f t="shared" si="73"/>
        <v>Exclude</v>
      </c>
    </row>
    <row r="1079" spans="1:26" ht="45">
      <c r="A1079">
        <v>1209</v>
      </c>
      <c r="C1079" s="6">
        <v>498499</v>
      </c>
      <c r="E1079" s="1" t="s">
        <v>1511</v>
      </c>
      <c r="F1079" s="1">
        <v>1</v>
      </c>
      <c r="G1079" s="1">
        <v>1</v>
      </c>
      <c r="H1079" s="1">
        <v>1</v>
      </c>
      <c r="I1079" s="31" t="str">
        <f t="shared" si="71"/>
        <v>EXCLUDED</v>
      </c>
      <c r="J1079">
        <v>1209</v>
      </c>
      <c r="M1079" s="35" t="s">
        <v>901</v>
      </c>
      <c r="Q1079" s="8" t="s">
        <v>901</v>
      </c>
      <c r="R1079" s="1" t="str">
        <f t="shared" si="72"/>
        <v>Mutually Excluded</v>
      </c>
      <c r="S1079" s="1"/>
      <c r="V1079" s="1" t="str">
        <f t="shared" si="70"/>
        <v>Mutually Excluded</v>
      </c>
      <c r="Z1079" t="str">
        <f t="shared" si="73"/>
        <v>Exclude</v>
      </c>
    </row>
    <row r="1080" spans="1:26" ht="30">
      <c r="A1080">
        <v>1210</v>
      </c>
      <c r="C1080" s="6">
        <v>499</v>
      </c>
      <c r="E1080" s="1" t="s">
        <v>1512</v>
      </c>
      <c r="F1080" s="1">
        <v>2</v>
      </c>
      <c r="G1080" s="1">
        <v>2</v>
      </c>
      <c r="H1080" s="1">
        <v>2</v>
      </c>
      <c r="I1080" s="31" t="str">
        <f t="shared" si="71"/>
        <v>EXCLUDED</v>
      </c>
      <c r="J1080">
        <v>1210</v>
      </c>
      <c r="M1080" s="35" t="s">
        <v>901</v>
      </c>
      <c r="Q1080" s="8" t="s">
        <v>901</v>
      </c>
      <c r="R1080" s="1" t="str">
        <f t="shared" si="72"/>
        <v>Mutually Excluded</v>
      </c>
      <c r="S1080" s="1"/>
      <c r="V1080" s="1" t="str">
        <f t="shared" si="70"/>
        <v>Mutually Excluded</v>
      </c>
      <c r="Z1080" t="str">
        <f t="shared" si="73"/>
        <v>Exclude</v>
      </c>
    </row>
    <row r="1081" spans="1:26" ht="45">
      <c r="A1081">
        <v>1211</v>
      </c>
      <c r="C1081">
        <v>499</v>
      </c>
      <c r="E1081" s="1" t="s">
        <v>1513</v>
      </c>
      <c r="F1081" s="1">
        <v>1</v>
      </c>
      <c r="G1081" s="1">
        <v>1</v>
      </c>
      <c r="H1081" s="1">
        <v>1</v>
      </c>
      <c r="I1081" s="31" t="str">
        <f t="shared" si="71"/>
        <v>EXCLUDED</v>
      </c>
      <c r="J1081">
        <v>1211</v>
      </c>
      <c r="M1081" s="35" t="s">
        <v>901</v>
      </c>
      <c r="Q1081" s="8" t="s">
        <v>901</v>
      </c>
      <c r="R1081" s="1" t="str">
        <f t="shared" si="72"/>
        <v>Mutually Excluded</v>
      </c>
      <c r="S1081" s="1"/>
      <c r="V1081" s="1" t="str">
        <f t="shared" si="70"/>
        <v>Mutually Excluded</v>
      </c>
      <c r="Z1081" t="str">
        <f t="shared" si="73"/>
        <v>Exclude</v>
      </c>
    </row>
    <row r="1082" spans="1:26" ht="30">
      <c r="A1082">
        <v>1212</v>
      </c>
      <c r="C1082" s="6">
        <v>499500</v>
      </c>
      <c r="E1082" s="1" t="s">
        <v>1514</v>
      </c>
      <c r="F1082" s="1">
        <v>2</v>
      </c>
      <c r="G1082" s="1">
        <v>2</v>
      </c>
      <c r="H1082" s="1">
        <v>2</v>
      </c>
      <c r="I1082" s="31" t="str">
        <f t="shared" si="71"/>
        <v>EXCLUDED</v>
      </c>
      <c r="J1082">
        <v>1212</v>
      </c>
      <c r="M1082" s="35" t="s">
        <v>901</v>
      </c>
      <c r="Q1082" s="8" t="s">
        <v>901</v>
      </c>
      <c r="R1082" s="1" t="str">
        <f t="shared" si="72"/>
        <v>Mutually Excluded</v>
      </c>
      <c r="S1082" s="1"/>
      <c r="V1082" s="1" t="str">
        <f t="shared" si="70"/>
        <v>Mutually Excluded</v>
      </c>
      <c r="Z1082" t="str">
        <f t="shared" si="73"/>
        <v>Exclude</v>
      </c>
    </row>
    <row r="1083" spans="1:26" ht="30">
      <c r="A1083">
        <v>1213</v>
      </c>
      <c r="C1083" s="6">
        <v>500</v>
      </c>
      <c r="E1083" s="1" t="s">
        <v>1515</v>
      </c>
      <c r="F1083" s="1">
        <v>2</v>
      </c>
      <c r="G1083" s="1">
        <v>2</v>
      </c>
      <c r="H1083" s="1">
        <v>2</v>
      </c>
      <c r="I1083" s="31" t="str">
        <f t="shared" si="71"/>
        <v>EXCLUDED</v>
      </c>
      <c r="J1083">
        <v>1213</v>
      </c>
      <c r="M1083" s="35" t="s">
        <v>901</v>
      </c>
      <c r="Q1083" s="8" t="s">
        <v>901</v>
      </c>
      <c r="R1083" s="1" t="str">
        <f t="shared" si="72"/>
        <v>Mutually Excluded</v>
      </c>
      <c r="S1083" s="1"/>
      <c r="V1083" s="1" t="str">
        <f t="shared" si="70"/>
        <v>Mutually Excluded</v>
      </c>
      <c r="Z1083" t="str">
        <f t="shared" si="73"/>
        <v>Exclude</v>
      </c>
    </row>
    <row r="1084" spans="1:26" ht="30">
      <c r="A1084">
        <v>1214</v>
      </c>
      <c r="C1084">
        <v>500</v>
      </c>
      <c r="E1084" s="1" t="s">
        <v>1516</v>
      </c>
      <c r="F1084" s="1">
        <v>3</v>
      </c>
      <c r="G1084" s="1">
        <v>3</v>
      </c>
      <c r="H1084" s="1">
        <v>2</v>
      </c>
      <c r="I1084" s="31" t="str">
        <f t="shared" si="71"/>
        <v>EXCLUDED</v>
      </c>
      <c r="J1084">
        <v>1214</v>
      </c>
      <c r="M1084" s="35" t="s">
        <v>65</v>
      </c>
      <c r="Q1084" s="8" t="s">
        <v>901</v>
      </c>
      <c r="R1084" s="1" t="str">
        <f t="shared" si="72"/>
        <v>Hum1: Yes, Hum2: No</v>
      </c>
      <c r="S1084" s="1" t="s">
        <v>23</v>
      </c>
      <c r="T1084" t="s">
        <v>23</v>
      </c>
      <c r="U1084" t="s">
        <v>23</v>
      </c>
      <c r="V1084" s="1" t="str">
        <f t="shared" si="70"/>
        <v>Mutually Excluded</v>
      </c>
      <c r="Z1084" t="str">
        <f t="shared" si="73"/>
        <v>Include</v>
      </c>
    </row>
    <row r="1085" spans="1:26" ht="30">
      <c r="A1085">
        <v>1215</v>
      </c>
      <c r="C1085" s="6">
        <v>500501</v>
      </c>
      <c r="E1085" s="1" t="s">
        <v>1517</v>
      </c>
      <c r="F1085" s="1">
        <v>4</v>
      </c>
      <c r="G1085" s="1">
        <v>3</v>
      </c>
      <c r="H1085" s="1">
        <v>4</v>
      </c>
      <c r="I1085" s="31" t="str">
        <f t="shared" si="71"/>
        <v>EXCLUDED</v>
      </c>
      <c r="J1085">
        <v>1215</v>
      </c>
      <c r="M1085" s="35" t="s">
        <v>901</v>
      </c>
      <c r="Q1085" s="8" t="s">
        <v>901</v>
      </c>
      <c r="R1085" s="1" t="str">
        <f t="shared" si="72"/>
        <v>Mutually Excluded</v>
      </c>
      <c r="S1085" s="1"/>
      <c r="V1085" s="1" t="str">
        <f t="shared" si="70"/>
        <v>Mutually Excluded</v>
      </c>
      <c r="Z1085" t="str">
        <f t="shared" si="73"/>
        <v>Exclude</v>
      </c>
    </row>
    <row r="1086" spans="1:26" ht="30">
      <c r="A1086">
        <v>1216</v>
      </c>
      <c r="C1086">
        <v>501</v>
      </c>
      <c r="E1086" s="1" t="s">
        <v>1518</v>
      </c>
      <c r="F1086" s="1">
        <v>1</v>
      </c>
      <c r="G1086" s="1">
        <v>1</v>
      </c>
      <c r="H1086" s="1">
        <v>1</v>
      </c>
      <c r="I1086" s="31" t="str">
        <f t="shared" si="71"/>
        <v>EXCLUDED</v>
      </c>
      <c r="J1086">
        <v>1216</v>
      </c>
      <c r="M1086" s="35" t="s">
        <v>901</v>
      </c>
      <c r="Q1086" s="8" t="s">
        <v>901</v>
      </c>
      <c r="R1086" s="1" t="str">
        <f t="shared" si="72"/>
        <v>Mutually Excluded</v>
      </c>
      <c r="S1086" s="1"/>
      <c r="V1086" s="1" t="str">
        <f t="shared" si="70"/>
        <v>Mutually Excluded</v>
      </c>
      <c r="Z1086" t="str">
        <f t="shared" si="73"/>
        <v>Exclude</v>
      </c>
    </row>
    <row r="1087" spans="1:26" ht="30">
      <c r="A1087">
        <v>1217</v>
      </c>
      <c r="C1087">
        <v>501</v>
      </c>
      <c r="E1087" s="1" t="s">
        <v>1519</v>
      </c>
      <c r="F1087" s="1">
        <v>2</v>
      </c>
      <c r="G1087" s="1">
        <v>2</v>
      </c>
      <c r="H1087" s="1">
        <v>2</v>
      </c>
      <c r="I1087" s="31" t="str">
        <f t="shared" si="71"/>
        <v>EXCLUDED</v>
      </c>
      <c r="J1087">
        <v>1217</v>
      </c>
      <c r="M1087" s="35" t="s">
        <v>901</v>
      </c>
      <c r="Q1087" s="8" t="s">
        <v>901</v>
      </c>
      <c r="R1087" s="1" t="str">
        <f t="shared" si="72"/>
        <v>Mutually Excluded</v>
      </c>
      <c r="S1087" s="1"/>
      <c r="V1087" s="1" t="str">
        <f t="shared" si="70"/>
        <v>Mutually Excluded</v>
      </c>
      <c r="Z1087" t="str">
        <f t="shared" si="73"/>
        <v>Exclude</v>
      </c>
    </row>
    <row r="1088" spans="1:26" ht="30">
      <c r="A1088">
        <v>1218</v>
      </c>
      <c r="C1088">
        <v>502</v>
      </c>
      <c r="E1088" s="1" t="s">
        <v>1296</v>
      </c>
      <c r="F1088" s="1">
        <v>2</v>
      </c>
      <c r="G1088" s="1">
        <v>2</v>
      </c>
      <c r="H1088" s="1">
        <v>2</v>
      </c>
      <c r="I1088" s="31" t="str">
        <f t="shared" si="71"/>
        <v>EXCLUDED</v>
      </c>
      <c r="J1088">
        <v>1218</v>
      </c>
      <c r="M1088" s="35" t="s">
        <v>901</v>
      </c>
      <c r="Q1088" s="8" t="s">
        <v>901</v>
      </c>
      <c r="R1088" s="1" t="str">
        <f t="shared" si="72"/>
        <v>Mutually Excluded</v>
      </c>
      <c r="S1088" s="1"/>
      <c r="V1088" s="1" t="str">
        <f t="shared" si="70"/>
        <v>Mutually Excluded</v>
      </c>
      <c r="Z1088" t="str">
        <f t="shared" si="73"/>
        <v>Exclude</v>
      </c>
    </row>
    <row r="1089" spans="1:26" ht="45">
      <c r="A1089">
        <v>1219</v>
      </c>
      <c r="C1089">
        <v>502</v>
      </c>
      <c r="E1089" s="1" t="s">
        <v>1520</v>
      </c>
      <c r="F1089" s="1">
        <v>3</v>
      </c>
      <c r="G1089" s="1">
        <v>3</v>
      </c>
      <c r="H1089" s="1">
        <v>3</v>
      </c>
      <c r="I1089" s="31" t="str">
        <f t="shared" si="71"/>
        <v>EXCLUDED</v>
      </c>
      <c r="J1089">
        <v>1219</v>
      </c>
      <c r="M1089" s="35" t="s">
        <v>901</v>
      </c>
      <c r="Q1089" s="8" t="s">
        <v>901</v>
      </c>
      <c r="R1089" s="1" t="str">
        <f t="shared" si="72"/>
        <v>Mutually Excluded</v>
      </c>
      <c r="S1089" s="1"/>
      <c r="V1089" s="1" t="str">
        <f t="shared" si="70"/>
        <v>Mutually Excluded</v>
      </c>
      <c r="Z1089" t="str">
        <f t="shared" si="73"/>
        <v>Exclude</v>
      </c>
    </row>
    <row r="1090" spans="1:26" ht="30">
      <c r="A1090">
        <v>1220</v>
      </c>
      <c r="C1090">
        <v>502</v>
      </c>
      <c r="E1090" s="1" t="s">
        <v>1521</v>
      </c>
      <c r="F1090" s="1">
        <v>3</v>
      </c>
      <c r="G1090" s="1">
        <v>2</v>
      </c>
      <c r="H1090" s="1">
        <v>3</v>
      </c>
      <c r="I1090" s="31" t="str">
        <f t="shared" si="71"/>
        <v>EXCLUDED</v>
      </c>
      <c r="J1090">
        <v>1220</v>
      </c>
      <c r="M1090" s="35" t="s">
        <v>901</v>
      </c>
      <c r="Q1090" s="8" t="s">
        <v>901</v>
      </c>
      <c r="R1090" s="1" t="str">
        <f t="shared" si="72"/>
        <v>Mutually Excluded</v>
      </c>
      <c r="S1090" s="1"/>
      <c r="V1090" s="1" t="str">
        <f t="shared" ref="V1090:V1153" si="74">IF(AND(I1090="Excluded", Q1090="Excluded"), "Mutually Excluded", IF(AND(OR(I1090="CERTAINLY INCLUDED", I1090="INCLUDED", I1090="MAYBE" ), OR(Q1090="INCLUDED", Q1090="MAYBE")), "MUTUALLY INCLUDED", IF(AND(I1090="MAYBE", Q1090="MAYBE"), "Mutually MAYBE", IF(AND(I1090="Excluded", OR(Q1090="INCLUDED", Q1090="MAYBE")), "AI: No, Human: Yes", IF(AND(Q1090="Excluded", OR(I1090="INCLUDED", I1090="CERTAINLY INCLUDED", I1090="MAYBE")), "AI: Yes, Human: No", "Other Conflict")))))</f>
        <v>Mutually Excluded</v>
      </c>
      <c r="Z1090" t="str">
        <f t="shared" si="73"/>
        <v>Exclude</v>
      </c>
    </row>
    <row r="1091" spans="1:26" ht="30">
      <c r="A1091">
        <v>1221</v>
      </c>
      <c r="C1091">
        <v>503</v>
      </c>
      <c r="E1091" s="1" t="s">
        <v>1522</v>
      </c>
      <c r="F1091" s="1">
        <v>1</v>
      </c>
      <c r="G1091" s="1">
        <v>1</v>
      </c>
      <c r="H1091" s="1">
        <v>1</v>
      </c>
      <c r="I1091" s="31" t="str">
        <f t="shared" si="71"/>
        <v>EXCLUDED</v>
      </c>
      <c r="J1091">
        <v>1221</v>
      </c>
      <c r="M1091" s="35" t="s">
        <v>901</v>
      </c>
      <c r="Q1091" s="8" t="s">
        <v>901</v>
      </c>
      <c r="R1091" s="1" t="str">
        <f t="shared" si="72"/>
        <v>Mutually Excluded</v>
      </c>
      <c r="S1091" s="1"/>
      <c r="V1091" s="1" t="str">
        <f t="shared" si="74"/>
        <v>Mutually Excluded</v>
      </c>
      <c r="Z1091" t="str">
        <f t="shared" si="73"/>
        <v>Exclude</v>
      </c>
    </row>
    <row r="1092" spans="1:26" ht="45">
      <c r="A1092">
        <v>1222</v>
      </c>
      <c r="C1092">
        <v>503</v>
      </c>
      <c r="E1092" s="1" t="s">
        <v>1523</v>
      </c>
      <c r="F1092" s="1">
        <v>5</v>
      </c>
      <c r="G1092" s="1">
        <v>5</v>
      </c>
      <c r="H1092" s="1">
        <v>5</v>
      </c>
      <c r="I1092" s="31" t="str">
        <f t="shared" si="71"/>
        <v>CERTAINLY INCLUDED</v>
      </c>
      <c r="J1092">
        <v>1222</v>
      </c>
      <c r="M1092" s="35" t="s">
        <v>1752</v>
      </c>
      <c r="Q1092" s="8" t="s">
        <v>1752</v>
      </c>
      <c r="R1092" s="1" t="str">
        <f t="shared" si="72"/>
        <v>MUTUALLY INCLUDED</v>
      </c>
      <c r="S1092" s="1"/>
      <c r="V1092" s="1" t="str">
        <f t="shared" si="74"/>
        <v>MUTUALLY INCLUDED</v>
      </c>
      <c r="Z1092" t="str">
        <f t="shared" si="73"/>
        <v>Include</v>
      </c>
    </row>
    <row r="1093" spans="1:26" ht="45">
      <c r="A1093">
        <v>1223</v>
      </c>
      <c r="C1093">
        <v>503</v>
      </c>
      <c r="E1093" s="1" t="s">
        <v>1525</v>
      </c>
      <c r="F1093" s="1">
        <v>2</v>
      </c>
      <c r="G1093" s="1">
        <v>3</v>
      </c>
      <c r="H1093" s="1">
        <v>2</v>
      </c>
      <c r="I1093" s="31" t="str">
        <f t="shared" si="71"/>
        <v>EXCLUDED</v>
      </c>
      <c r="J1093">
        <v>1223</v>
      </c>
      <c r="M1093" s="35" t="s">
        <v>901</v>
      </c>
      <c r="Q1093" s="8" t="s">
        <v>901</v>
      </c>
      <c r="R1093" s="1" t="str">
        <f t="shared" si="72"/>
        <v>Mutually Excluded</v>
      </c>
      <c r="S1093" s="1"/>
      <c r="V1093" s="1" t="str">
        <f t="shared" si="74"/>
        <v>Mutually Excluded</v>
      </c>
      <c r="Z1093" t="str">
        <f t="shared" si="73"/>
        <v>Exclude</v>
      </c>
    </row>
    <row r="1094" spans="1:26" ht="30">
      <c r="A1094">
        <v>1224</v>
      </c>
      <c r="C1094">
        <v>504</v>
      </c>
      <c r="E1094" s="1" t="s">
        <v>1526</v>
      </c>
      <c r="F1094" s="1">
        <v>4</v>
      </c>
      <c r="G1094" s="1">
        <v>3</v>
      </c>
      <c r="H1094" s="1">
        <v>4</v>
      </c>
      <c r="I1094" s="31" t="str">
        <f t="shared" si="71"/>
        <v>EXCLUDED</v>
      </c>
      <c r="J1094">
        <v>1224</v>
      </c>
      <c r="M1094" s="35" t="s">
        <v>901</v>
      </c>
      <c r="Q1094" s="8" t="s">
        <v>901</v>
      </c>
      <c r="R1094" s="1" t="str">
        <f t="shared" si="72"/>
        <v>Mutually Excluded</v>
      </c>
      <c r="S1094" s="1"/>
      <c r="V1094" s="1" t="str">
        <f t="shared" si="74"/>
        <v>Mutually Excluded</v>
      </c>
      <c r="Z1094" t="str">
        <f t="shared" si="73"/>
        <v>Exclude</v>
      </c>
    </row>
    <row r="1095" spans="1:26" ht="60">
      <c r="A1095">
        <v>1225</v>
      </c>
      <c r="C1095">
        <v>504</v>
      </c>
      <c r="E1095" s="1" t="s">
        <v>1527</v>
      </c>
      <c r="F1095" s="1">
        <v>2</v>
      </c>
      <c r="G1095" s="1">
        <v>2</v>
      </c>
      <c r="H1095" s="1">
        <v>2</v>
      </c>
      <c r="I1095" s="31" t="str">
        <f t="shared" si="71"/>
        <v>EXCLUDED</v>
      </c>
      <c r="J1095">
        <v>1225</v>
      </c>
      <c r="M1095" s="35" t="s">
        <v>901</v>
      </c>
      <c r="Q1095" s="8" t="s">
        <v>901</v>
      </c>
      <c r="R1095" s="1" t="str">
        <f t="shared" si="72"/>
        <v>Mutually Excluded</v>
      </c>
      <c r="S1095" s="1"/>
      <c r="V1095" s="1" t="str">
        <f t="shared" si="74"/>
        <v>Mutually Excluded</v>
      </c>
      <c r="Z1095" t="str">
        <f t="shared" si="73"/>
        <v>Exclude</v>
      </c>
    </row>
    <row r="1096" spans="1:26" ht="30">
      <c r="A1096">
        <v>1226</v>
      </c>
      <c r="C1096">
        <v>504</v>
      </c>
      <c r="E1096" s="1" t="s">
        <v>1529</v>
      </c>
      <c r="F1096" s="1">
        <v>1</v>
      </c>
      <c r="G1096" s="1">
        <v>1</v>
      </c>
      <c r="H1096" s="1">
        <v>2</v>
      </c>
      <c r="I1096" s="31" t="str">
        <f t="shared" si="71"/>
        <v>EXCLUDED</v>
      </c>
      <c r="J1096">
        <v>1226</v>
      </c>
      <c r="M1096" s="35" t="s">
        <v>901</v>
      </c>
      <c r="Q1096" s="8" t="s">
        <v>901</v>
      </c>
      <c r="R1096" s="1" t="str">
        <f t="shared" si="72"/>
        <v>Mutually Excluded</v>
      </c>
      <c r="S1096" s="1"/>
      <c r="V1096" s="1" t="str">
        <f t="shared" si="74"/>
        <v>Mutually Excluded</v>
      </c>
      <c r="Z1096" t="str">
        <f t="shared" si="73"/>
        <v>Exclude</v>
      </c>
    </row>
    <row r="1097" spans="1:26" ht="30">
      <c r="A1097">
        <v>1227</v>
      </c>
      <c r="C1097" s="6">
        <v>504505</v>
      </c>
      <c r="E1097" s="1" t="s">
        <v>1530</v>
      </c>
      <c r="F1097" s="1">
        <v>3</v>
      </c>
      <c r="G1097" s="1">
        <v>3</v>
      </c>
      <c r="H1097" s="1">
        <v>3</v>
      </c>
      <c r="I1097" s="31" t="str">
        <f t="shared" si="71"/>
        <v>EXCLUDED</v>
      </c>
      <c r="J1097">
        <v>1227</v>
      </c>
      <c r="M1097" s="35" t="s">
        <v>901</v>
      </c>
      <c r="Q1097" s="8" t="s">
        <v>901</v>
      </c>
      <c r="R1097" s="1" t="str">
        <f t="shared" si="72"/>
        <v>Mutually Excluded</v>
      </c>
      <c r="S1097" s="1"/>
      <c r="V1097" s="1" t="str">
        <f t="shared" si="74"/>
        <v>Mutually Excluded</v>
      </c>
      <c r="Z1097" t="str">
        <f t="shared" si="73"/>
        <v>Exclude</v>
      </c>
    </row>
    <row r="1098" spans="1:26" ht="45">
      <c r="A1098">
        <v>1228</v>
      </c>
      <c r="C1098">
        <v>505</v>
      </c>
      <c r="E1098" s="1" t="s">
        <v>1531</v>
      </c>
      <c r="F1098" s="1">
        <v>1</v>
      </c>
      <c r="G1098" s="1">
        <v>1</v>
      </c>
      <c r="H1098" s="1">
        <v>2</v>
      </c>
      <c r="I1098" s="31" t="str">
        <f t="shared" si="71"/>
        <v>EXCLUDED</v>
      </c>
      <c r="J1098">
        <v>1228</v>
      </c>
      <c r="M1098" s="35" t="s">
        <v>901</v>
      </c>
      <c r="Q1098" s="8" t="s">
        <v>901</v>
      </c>
      <c r="R1098" s="1" t="str">
        <f t="shared" si="72"/>
        <v>Mutually Excluded</v>
      </c>
      <c r="S1098" s="1"/>
      <c r="V1098" s="1" t="str">
        <f t="shared" si="74"/>
        <v>Mutually Excluded</v>
      </c>
      <c r="Z1098" t="str">
        <f t="shared" si="73"/>
        <v>Exclude</v>
      </c>
    </row>
    <row r="1099" spans="1:26" ht="30">
      <c r="A1099">
        <v>1229</v>
      </c>
      <c r="C1099" s="6">
        <v>505506</v>
      </c>
      <c r="E1099" s="1" t="s">
        <v>1532</v>
      </c>
      <c r="F1099" s="1">
        <v>2</v>
      </c>
      <c r="G1099" s="1">
        <v>2</v>
      </c>
      <c r="H1099" s="1">
        <v>3</v>
      </c>
      <c r="I1099" s="31" t="str">
        <f t="shared" si="71"/>
        <v>EXCLUDED</v>
      </c>
      <c r="J1099">
        <v>1229</v>
      </c>
      <c r="M1099" s="35" t="s">
        <v>901</v>
      </c>
      <c r="Q1099" s="8" t="s">
        <v>901</v>
      </c>
      <c r="R1099" s="1" t="str">
        <f t="shared" si="72"/>
        <v>Mutually Excluded</v>
      </c>
      <c r="S1099" s="1"/>
      <c r="V1099" s="1" t="str">
        <f t="shared" si="74"/>
        <v>Mutually Excluded</v>
      </c>
      <c r="Z1099" t="str">
        <f t="shared" si="73"/>
        <v>Exclude</v>
      </c>
    </row>
    <row r="1100" spans="1:26" ht="45">
      <c r="A1100">
        <v>1230</v>
      </c>
      <c r="C1100">
        <v>506</v>
      </c>
      <c r="E1100" s="1" t="s">
        <v>1533</v>
      </c>
      <c r="F1100" s="1">
        <v>2</v>
      </c>
      <c r="G1100" s="1">
        <v>3</v>
      </c>
      <c r="H1100" s="1">
        <v>2</v>
      </c>
      <c r="I1100" s="31" t="str">
        <f t="shared" si="71"/>
        <v>EXCLUDED</v>
      </c>
      <c r="J1100">
        <v>1230</v>
      </c>
      <c r="M1100" s="35" t="s">
        <v>901</v>
      </c>
      <c r="Q1100" s="8" t="s">
        <v>901</v>
      </c>
      <c r="R1100" s="1" t="str">
        <f t="shared" si="72"/>
        <v>Mutually Excluded</v>
      </c>
      <c r="S1100" s="1"/>
      <c r="V1100" s="1" t="str">
        <f t="shared" si="74"/>
        <v>Mutually Excluded</v>
      </c>
      <c r="Z1100" t="str">
        <f t="shared" si="73"/>
        <v>Exclude</v>
      </c>
    </row>
    <row r="1101" spans="1:26" ht="45">
      <c r="A1101">
        <v>1231</v>
      </c>
      <c r="C1101">
        <v>506</v>
      </c>
      <c r="E1101" s="1" t="s">
        <v>1534</v>
      </c>
      <c r="F1101" s="1">
        <v>2</v>
      </c>
      <c r="G1101" s="1">
        <v>3</v>
      </c>
      <c r="H1101" s="1">
        <v>2</v>
      </c>
      <c r="I1101" s="31" t="str">
        <f t="shared" si="71"/>
        <v>EXCLUDED</v>
      </c>
      <c r="J1101">
        <v>1231</v>
      </c>
      <c r="M1101" s="35" t="s">
        <v>901</v>
      </c>
      <c r="Q1101" s="8" t="s">
        <v>901</v>
      </c>
      <c r="R1101" s="1" t="str">
        <f t="shared" si="72"/>
        <v>Mutually Excluded</v>
      </c>
      <c r="S1101" s="1"/>
      <c r="V1101" s="1" t="str">
        <f t="shared" si="74"/>
        <v>Mutually Excluded</v>
      </c>
      <c r="Z1101" t="str">
        <f t="shared" si="73"/>
        <v>Exclude</v>
      </c>
    </row>
    <row r="1102" spans="1:26" ht="30">
      <c r="A1102">
        <v>1232</v>
      </c>
      <c r="C1102" s="6">
        <v>506507</v>
      </c>
      <c r="E1102" s="1" t="s">
        <v>1535</v>
      </c>
      <c r="F1102" s="1">
        <v>5</v>
      </c>
      <c r="G1102" s="1">
        <v>5</v>
      </c>
      <c r="H1102" s="1">
        <v>5</v>
      </c>
      <c r="I1102" s="31" t="str">
        <f t="shared" si="71"/>
        <v>CERTAINLY INCLUDED</v>
      </c>
      <c r="J1102">
        <v>1232</v>
      </c>
      <c r="M1102" s="35" t="s">
        <v>901</v>
      </c>
      <c r="Q1102" s="8" t="s">
        <v>901</v>
      </c>
      <c r="R1102" s="1" t="str">
        <f t="shared" si="72"/>
        <v>Mutually Excluded</v>
      </c>
      <c r="S1102" s="1"/>
      <c r="V1102" s="1" t="str">
        <f t="shared" si="74"/>
        <v>AI: Yes, Human: No</v>
      </c>
      <c r="Z1102" t="str">
        <f t="shared" si="73"/>
        <v>Exclude</v>
      </c>
    </row>
    <row r="1103" spans="1:26" ht="45">
      <c r="A1103">
        <v>1233</v>
      </c>
      <c r="C1103">
        <v>507</v>
      </c>
      <c r="E1103" s="1" t="s">
        <v>1537</v>
      </c>
      <c r="F1103" s="1">
        <v>1</v>
      </c>
      <c r="G1103" s="1">
        <v>1</v>
      </c>
      <c r="H1103" s="1">
        <v>1</v>
      </c>
      <c r="I1103" s="31" t="str">
        <f t="shared" si="71"/>
        <v>EXCLUDED</v>
      </c>
      <c r="J1103">
        <v>1233</v>
      </c>
      <c r="M1103" s="35" t="s">
        <v>901</v>
      </c>
      <c r="Q1103" s="8" t="s">
        <v>901</v>
      </c>
      <c r="R1103" s="1" t="str">
        <f t="shared" si="72"/>
        <v>Mutually Excluded</v>
      </c>
      <c r="S1103" s="1"/>
      <c r="V1103" s="1" t="str">
        <f t="shared" si="74"/>
        <v>Mutually Excluded</v>
      </c>
      <c r="Z1103" t="str">
        <f t="shared" si="73"/>
        <v>Exclude</v>
      </c>
    </row>
    <row r="1104" spans="1:26" ht="30">
      <c r="A1104">
        <v>1234</v>
      </c>
      <c r="C1104">
        <v>507</v>
      </c>
      <c r="E1104" s="1" t="s">
        <v>1538</v>
      </c>
      <c r="F1104" s="1">
        <v>2</v>
      </c>
      <c r="G1104" s="1">
        <v>2</v>
      </c>
      <c r="H1104" s="1">
        <v>2</v>
      </c>
      <c r="I1104" s="31" t="str">
        <f t="shared" si="71"/>
        <v>EXCLUDED</v>
      </c>
      <c r="J1104">
        <v>1234</v>
      </c>
      <c r="M1104" s="35" t="s">
        <v>65</v>
      </c>
      <c r="Q1104" s="8" t="s">
        <v>901</v>
      </c>
      <c r="R1104" s="1" t="str">
        <f t="shared" si="72"/>
        <v>Hum1: Yes, Hum2: No</v>
      </c>
      <c r="S1104" s="1" t="s">
        <v>19</v>
      </c>
      <c r="T1104" s="1" t="s">
        <v>19</v>
      </c>
      <c r="U1104" s="1" t="s">
        <v>19</v>
      </c>
      <c r="V1104" s="1" t="str">
        <f t="shared" si="74"/>
        <v>Mutually Excluded</v>
      </c>
      <c r="Z1104" t="str">
        <f t="shared" si="73"/>
        <v>Exclude</v>
      </c>
    </row>
    <row r="1105" spans="1:26" ht="30">
      <c r="A1105">
        <v>1235</v>
      </c>
      <c r="C1105">
        <v>508</v>
      </c>
      <c r="E1105" s="1" t="s">
        <v>1540</v>
      </c>
      <c r="F1105" s="1">
        <v>1</v>
      </c>
      <c r="G1105" s="1">
        <v>1</v>
      </c>
      <c r="H1105" s="1">
        <v>1</v>
      </c>
      <c r="I1105" s="31" t="str">
        <f t="shared" si="71"/>
        <v>EXCLUDED</v>
      </c>
      <c r="J1105">
        <v>1235</v>
      </c>
      <c r="M1105" s="35" t="s">
        <v>901</v>
      </c>
      <c r="Q1105" s="8" t="s">
        <v>901</v>
      </c>
      <c r="R1105" s="1" t="str">
        <f t="shared" si="72"/>
        <v>Mutually Excluded</v>
      </c>
      <c r="S1105" s="1"/>
      <c r="V1105" s="1" t="str">
        <f t="shared" si="74"/>
        <v>Mutually Excluded</v>
      </c>
      <c r="Z1105" t="str">
        <f t="shared" si="73"/>
        <v>Exclude</v>
      </c>
    </row>
    <row r="1106" spans="1:26" ht="45">
      <c r="A1106">
        <v>1236</v>
      </c>
      <c r="C1106">
        <v>508</v>
      </c>
      <c r="E1106" s="1" t="s">
        <v>1541</v>
      </c>
      <c r="F1106" s="1">
        <v>1</v>
      </c>
      <c r="G1106" s="1">
        <v>1</v>
      </c>
      <c r="H1106" s="1">
        <v>1</v>
      </c>
      <c r="I1106" s="31" t="str">
        <f t="shared" si="71"/>
        <v>EXCLUDED</v>
      </c>
      <c r="J1106">
        <v>1236</v>
      </c>
      <c r="M1106" s="35" t="s">
        <v>901</v>
      </c>
      <c r="Q1106" s="8" t="s">
        <v>901</v>
      </c>
      <c r="R1106" s="1" t="str">
        <f t="shared" si="72"/>
        <v>Mutually Excluded</v>
      </c>
      <c r="S1106" s="1"/>
      <c r="V1106" s="1" t="str">
        <f t="shared" si="74"/>
        <v>Mutually Excluded</v>
      </c>
      <c r="Z1106" t="str">
        <f t="shared" si="73"/>
        <v>Exclude</v>
      </c>
    </row>
    <row r="1107" spans="1:26" ht="30">
      <c r="A1107">
        <v>1237</v>
      </c>
      <c r="C1107">
        <v>508</v>
      </c>
      <c r="E1107" s="1" t="s">
        <v>1542</v>
      </c>
      <c r="F1107" s="1">
        <v>3</v>
      </c>
      <c r="G1107" s="1">
        <v>3</v>
      </c>
      <c r="H1107" s="1">
        <v>3</v>
      </c>
      <c r="I1107" s="31" t="str">
        <f t="shared" si="71"/>
        <v>EXCLUDED</v>
      </c>
      <c r="J1107">
        <v>1237</v>
      </c>
      <c r="M1107" s="35" t="s">
        <v>901</v>
      </c>
      <c r="Q1107" s="8" t="s">
        <v>901</v>
      </c>
      <c r="R1107" s="1" t="str">
        <f t="shared" si="72"/>
        <v>Mutually Excluded</v>
      </c>
      <c r="S1107" s="1"/>
      <c r="V1107" s="1" t="str">
        <f t="shared" si="74"/>
        <v>Mutually Excluded</v>
      </c>
      <c r="Z1107" t="str">
        <f t="shared" si="73"/>
        <v>Exclude</v>
      </c>
    </row>
    <row r="1108" spans="1:26" ht="45">
      <c r="A1108">
        <v>1238</v>
      </c>
      <c r="C1108">
        <v>509</v>
      </c>
      <c r="E1108" s="1" t="s">
        <v>1543</v>
      </c>
      <c r="F1108" s="1">
        <v>2</v>
      </c>
      <c r="G1108" s="1">
        <v>2</v>
      </c>
      <c r="H1108" s="1">
        <v>2</v>
      </c>
      <c r="I1108" s="31" t="str">
        <f t="shared" si="71"/>
        <v>EXCLUDED</v>
      </c>
      <c r="J1108">
        <v>1238</v>
      </c>
      <c r="M1108" s="35" t="s">
        <v>901</v>
      </c>
      <c r="Q1108" s="8" t="s">
        <v>901</v>
      </c>
      <c r="R1108" s="1" t="str">
        <f t="shared" si="72"/>
        <v>Mutually Excluded</v>
      </c>
      <c r="S1108" s="1"/>
      <c r="V1108" s="1" t="str">
        <f t="shared" si="74"/>
        <v>Mutually Excluded</v>
      </c>
      <c r="Z1108" t="str">
        <f t="shared" si="73"/>
        <v>Exclude</v>
      </c>
    </row>
    <row r="1109" spans="1:26" ht="45">
      <c r="A1109">
        <v>1239</v>
      </c>
      <c r="C1109">
        <v>509</v>
      </c>
      <c r="E1109" s="1" t="s">
        <v>1544</v>
      </c>
      <c r="F1109" s="1">
        <v>3</v>
      </c>
      <c r="G1109" s="1">
        <v>4</v>
      </c>
      <c r="H1109" s="1">
        <v>3</v>
      </c>
      <c r="I1109" s="31" t="str">
        <f t="shared" si="71"/>
        <v>EXCLUDED</v>
      </c>
      <c r="J1109">
        <v>1239</v>
      </c>
      <c r="M1109" s="35" t="s">
        <v>65</v>
      </c>
      <c r="Q1109" s="8" t="s">
        <v>901</v>
      </c>
      <c r="R1109" s="1" t="str">
        <f t="shared" si="72"/>
        <v>Hum1: Yes, Hum2: No</v>
      </c>
      <c r="S1109" s="1" t="s">
        <v>19</v>
      </c>
      <c r="T1109" s="1" t="s">
        <v>19</v>
      </c>
      <c r="U1109" s="1" t="s">
        <v>19</v>
      </c>
      <c r="V1109" s="1" t="str">
        <f t="shared" si="74"/>
        <v>Mutually Excluded</v>
      </c>
      <c r="Z1109" t="str">
        <f t="shared" si="73"/>
        <v>Exclude</v>
      </c>
    </row>
    <row r="1110" spans="1:26" ht="30">
      <c r="A1110">
        <v>1240</v>
      </c>
      <c r="C1110" s="6">
        <v>509510</v>
      </c>
      <c r="E1110" s="1" t="s">
        <v>1546</v>
      </c>
      <c r="F1110" s="1">
        <v>4</v>
      </c>
      <c r="G1110" s="1">
        <v>4</v>
      </c>
      <c r="H1110" s="1">
        <v>4</v>
      </c>
      <c r="I1110" s="31" t="str">
        <f t="shared" si="71"/>
        <v>EXCLUDED</v>
      </c>
      <c r="J1110">
        <v>1240</v>
      </c>
      <c r="M1110" s="35" t="s">
        <v>901</v>
      </c>
      <c r="Q1110" s="8" t="s">
        <v>901</v>
      </c>
      <c r="R1110" s="1" t="str">
        <f t="shared" si="72"/>
        <v>Mutually Excluded</v>
      </c>
      <c r="S1110" s="1"/>
      <c r="V1110" s="1" t="str">
        <f t="shared" si="74"/>
        <v>Mutually Excluded</v>
      </c>
      <c r="Z1110" t="str">
        <f t="shared" si="73"/>
        <v>Exclude</v>
      </c>
    </row>
    <row r="1111" spans="1:26" ht="30">
      <c r="A1111">
        <v>1241</v>
      </c>
      <c r="C1111">
        <v>510</v>
      </c>
      <c r="E1111" s="1" t="s">
        <v>1548</v>
      </c>
      <c r="F1111" s="1">
        <v>3</v>
      </c>
      <c r="G1111" s="1">
        <v>3</v>
      </c>
      <c r="H1111" s="1">
        <v>3</v>
      </c>
      <c r="I1111" s="31" t="str">
        <f t="shared" si="71"/>
        <v>EXCLUDED</v>
      </c>
      <c r="J1111">
        <v>1241</v>
      </c>
      <c r="M1111" s="35" t="s">
        <v>901</v>
      </c>
      <c r="Q1111" s="8" t="s">
        <v>901</v>
      </c>
      <c r="R1111" s="1" t="str">
        <f t="shared" si="72"/>
        <v>Mutually Excluded</v>
      </c>
      <c r="S1111" s="1"/>
      <c r="V1111" s="1" t="str">
        <f t="shared" si="74"/>
        <v>Mutually Excluded</v>
      </c>
      <c r="Z1111" t="str">
        <f t="shared" si="73"/>
        <v>Exclude</v>
      </c>
    </row>
    <row r="1112" spans="1:26" ht="30">
      <c r="A1112">
        <v>1242</v>
      </c>
      <c r="C1112">
        <v>510</v>
      </c>
      <c r="E1112" s="1" t="s">
        <v>1550</v>
      </c>
      <c r="F1112" s="1">
        <v>1</v>
      </c>
      <c r="G1112" s="1">
        <v>1</v>
      </c>
      <c r="H1112" s="1">
        <v>1</v>
      </c>
      <c r="I1112" s="31" t="str">
        <f t="shared" si="71"/>
        <v>EXCLUDED</v>
      </c>
      <c r="J1112">
        <v>1242</v>
      </c>
      <c r="M1112" s="35" t="s">
        <v>901</v>
      </c>
      <c r="Q1112" s="8" t="s">
        <v>901</v>
      </c>
      <c r="R1112" s="1" t="str">
        <f t="shared" si="72"/>
        <v>Mutually Excluded</v>
      </c>
      <c r="S1112" s="1"/>
      <c r="V1112" s="1" t="str">
        <f t="shared" si="74"/>
        <v>Mutually Excluded</v>
      </c>
      <c r="Z1112" t="str">
        <f t="shared" si="73"/>
        <v>Exclude</v>
      </c>
    </row>
    <row r="1113" spans="1:26" ht="30">
      <c r="A1113">
        <v>1243</v>
      </c>
      <c r="C1113">
        <v>510</v>
      </c>
      <c r="E1113" s="1" t="s">
        <v>1551</v>
      </c>
      <c r="F1113" s="1">
        <v>4</v>
      </c>
      <c r="G1113" s="1">
        <v>3</v>
      </c>
      <c r="H1113" s="1">
        <v>3</v>
      </c>
      <c r="I1113" s="31" t="str">
        <f t="shared" si="71"/>
        <v>EXCLUDED</v>
      </c>
      <c r="J1113">
        <v>1243</v>
      </c>
      <c r="M1113" s="35" t="s">
        <v>901</v>
      </c>
      <c r="Q1113" s="8" t="s">
        <v>901</v>
      </c>
      <c r="R1113" s="1" t="str">
        <f t="shared" si="72"/>
        <v>Mutually Excluded</v>
      </c>
      <c r="S1113" s="1"/>
      <c r="V1113" s="1" t="str">
        <f t="shared" si="74"/>
        <v>Mutually Excluded</v>
      </c>
      <c r="Z1113" t="str">
        <f t="shared" si="73"/>
        <v>Exclude</v>
      </c>
    </row>
    <row r="1114" spans="1:26" ht="45">
      <c r="A1114">
        <v>1244</v>
      </c>
      <c r="C1114" s="6">
        <v>511</v>
      </c>
      <c r="E1114" s="1" t="s">
        <v>1552</v>
      </c>
      <c r="F1114" s="1">
        <v>1</v>
      </c>
      <c r="G1114" s="1">
        <v>1</v>
      </c>
      <c r="H1114" s="1">
        <v>1</v>
      </c>
      <c r="I1114" s="31" t="str">
        <f t="shared" si="71"/>
        <v>EXCLUDED</v>
      </c>
      <c r="J1114">
        <v>1244</v>
      </c>
      <c r="M1114" s="35" t="s">
        <v>901</v>
      </c>
      <c r="Q1114" s="8" t="s">
        <v>901</v>
      </c>
      <c r="R1114" s="1" t="str">
        <f t="shared" si="72"/>
        <v>Mutually Excluded</v>
      </c>
      <c r="S1114" s="1"/>
      <c r="V1114" s="1" t="str">
        <f t="shared" si="74"/>
        <v>Mutually Excluded</v>
      </c>
      <c r="Z1114" t="str">
        <f t="shared" si="73"/>
        <v>Exclude</v>
      </c>
    </row>
    <row r="1115" spans="1:26" ht="30">
      <c r="A1115">
        <v>1245</v>
      </c>
      <c r="C1115">
        <v>511</v>
      </c>
      <c r="E1115" s="1" t="s">
        <v>1553</v>
      </c>
      <c r="F1115" s="1">
        <v>1</v>
      </c>
      <c r="G1115" s="1">
        <v>1</v>
      </c>
      <c r="H1115" s="1">
        <v>1</v>
      </c>
      <c r="I1115" s="31" t="str">
        <f t="shared" si="71"/>
        <v>EXCLUDED</v>
      </c>
      <c r="J1115">
        <v>1245</v>
      </c>
      <c r="M1115" s="35" t="s">
        <v>901</v>
      </c>
      <c r="Q1115" s="8" t="s">
        <v>901</v>
      </c>
      <c r="R1115" s="1" t="str">
        <f t="shared" si="72"/>
        <v>Mutually Excluded</v>
      </c>
      <c r="S1115" s="1"/>
      <c r="V1115" s="1" t="str">
        <f t="shared" si="74"/>
        <v>Mutually Excluded</v>
      </c>
      <c r="Z1115" t="str">
        <f t="shared" si="73"/>
        <v>Exclude</v>
      </c>
    </row>
    <row r="1116" spans="1:26" ht="45">
      <c r="A1116">
        <v>1246</v>
      </c>
      <c r="C1116">
        <v>511</v>
      </c>
      <c r="E1116" s="1" t="s">
        <v>1554</v>
      </c>
      <c r="F1116" s="1">
        <v>1</v>
      </c>
      <c r="G1116" s="1">
        <v>1</v>
      </c>
      <c r="H1116" s="1">
        <v>2</v>
      </c>
      <c r="I1116" s="31" t="str">
        <f t="shared" si="71"/>
        <v>EXCLUDED</v>
      </c>
      <c r="J1116">
        <v>1246</v>
      </c>
      <c r="M1116" s="35" t="s">
        <v>901</v>
      </c>
      <c r="Q1116" s="8" t="s">
        <v>901</v>
      </c>
      <c r="R1116" s="1" t="str">
        <f t="shared" si="72"/>
        <v>Mutually Excluded</v>
      </c>
      <c r="S1116" s="1"/>
      <c r="V1116" s="1" t="str">
        <f t="shared" si="74"/>
        <v>Mutually Excluded</v>
      </c>
      <c r="Z1116" t="str">
        <f t="shared" si="73"/>
        <v>Exclude</v>
      </c>
    </row>
    <row r="1117" spans="1:26" ht="30">
      <c r="A1117">
        <v>1247</v>
      </c>
      <c r="C1117" s="6">
        <v>511512</v>
      </c>
      <c r="E1117" s="1" t="s">
        <v>1555</v>
      </c>
      <c r="F1117" s="1">
        <v>3</v>
      </c>
      <c r="G1117" s="1">
        <v>3</v>
      </c>
      <c r="H1117" s="1">
        <v>2</v>
      </c>
      <c r="I1117" s="31" t="str">
        <f t="shared" si="71"/>
        <v>EXCLUDED</v>
      </c>
      <c r="J1117">
        <v>1247</v>
      </c>
      <c r="M1117" s="35" t="s">
        <v>901</v>
      </c>
      <c r="Q1117" s="8" t="s">
        <v>901</v>
      </c>
      <c r="R1117" s="1" t="str">
        <f t="shared" si="72"/>
        <v>Mutually Excluded</v>
      </c>
      <c r="S1117" s="1"/>
      <c r="V1117" s="1" t="str">
        <f t="shared" si="74"/>
        <v>Mutually Excluded</v>
      </c>
      <c r="Z1117" t="str">
        <f t="shared" si="73"/>
        <v>Exclude</v>
      </c>
    </row>
    <row r="1118" spans="1:26" ht="45">
      <c r="A1118">
        <v>1248</v>
      </c>
      <c r="C1118" s="6">
        <v>512513</v>
      </c>
      <c r="E1118" s="1" t="s">
        <v>1556</v>
      </c>
      <c r="F1118" s="1">
        <v>1</v>
      </c>
      <c r="G1118" s="1">
        <v>1</v>
      </c>
      <c r="H1118" s="1">
        <v>1</v>
      </c>
      <c r="I1118" s="31" t="str">
        <f t="shared" si="71"/>
        <v>EXCLUDED</v>
      </c>
      <c r="J1118">
        <v>1248</v>
      </c>
      <c r="M1118" s="35" t="s">
        <v>901</v>
      </c>
      <c r="Q1118" s="8" t="s">
        <v>901</v>
      </c>
      <c r="R1118" s="1" t="str">
        <f t="shared" si="72"/>
        <v>Mutually Excluded</v>
      </c>
      <c r="S1118" s="1"/>
      <c r="V1118" s="1" t="str">
        <f t="shared" si="74"/>
        <v>Mutually Excluded</v>
      </c>
      <c r="Z1118" t="str">
        <f t="shared" si="73"/>
        <v>Exclude</v>
      </c>
    </row>
    <row r="1119" spans="1:26" ht="45">
      <c r="A1119">
        <v>1249</v>
      </c>
      <c r="C1119">
        <v>513</v>
      </c>
      <c r="E1119" s="1" t="s">
        <v>1557</v>
      </c>
      <c r="F1119" s="1">
        <v>2</v>
      </c>
      <c r="G1119" s="1">
        <v>2</v>
      </c>
      <c r="H1119" s="1">
        <v>2</v>
      </c>
      <c r="I1119" s="31" t="str">
        <f t="shared" si="71"/>
        <v>EXCLUDED</v>
      </c>
      <c r="J1119">
        <v>1249</v>
      </c>
      <c r="M1119" s="35" t="s">
        <v>901</v>
      </c>
      <c r="Q1119" s="8" t="s">
        <v>901</v>
      </c>
      <c r="R1119" s="1" t="str">
        <f t="shared" si="72"/>
        <v>Mutually Excluded</v>
      </c>
      <c r="S1119" s="1"/>
      <c r="V1119" s="1" t="str">
        <f t="shared" si="74"/>
        <v>Mutually Excluded</v>
      </c>
      <c r="Z1119" t="str">
        <f t="shared" si="73"/>
        <v>Exclude</v>
      </c>
    </row>
    <row r="1120" spans="1:26" ht="30">
      <c r="A1120">
        <v>1250</v>
      </c>
      <c r="C1120">
        <v>513</v>
      </c>
      <c r="E1120" s="1" t="s">
        <v>1558</v>
      </c>
      <c r="F1120" s="1">
        <v>3</v>
      </c>
      <c r="G1120" s="1">
        <v>2</v>
      </c>
      <c r="H1120" s="1">
        <v>3</v>
      </c>
      <c r="I1120" s="31" t="str">
        <f t="shared" si="71"/>
        <v>EXCLUDED</v>
      </c>
      <c r="J1120">
        <v>1250</v>
      </c>
      <c r="M1120" s="35" t="s">
        <v>901</v>
      </c>
      <c r="Q1120" s="8" t="s">
        <v>901</v>
      </c>
      <c r="R1120" s="1" t="str">
        <f t="shared" si="72"/>
        <v>Mutually Excluded</v>
      </c>
      <c r="S1120" s="1"/>
      <c r="V1120" s="1" t="str">
        <f t="shared" si="74"/>
        <v>Mutually Excluded</v>
      </c>
      <c r="Z1120" t="str">
        <f t="shared" si="73"/>
        <v>Exclude</v>
      </c>
    </row>
    <row r="1121" spans="1:26" ht="30">
      <c r="A1121">
        <v>1251</v>
      </c>
      <c r="C1121">
        <v>514</v>
      </c>
      <c r="E1121" s="1" t="s">
        <v>1559</v>
      </c>
      <c r="F1121" s="1">
        <v>3</v>
      </c>
      <c r="G1121" s="1">
        <v>2</v>
      </c>
      <c r="H1121" s="1">
        <v>3</v>
      </c>
      <c r="I1121" s="31" t="str">
        <f t="shared" si="71"/>
        <v>EXCLUDED</v>
      </c>
      <c r="J1121">
        <v>1251</v>
      </c>
      <c r="M1121" s="35" t="s">
        <v>901</v>
      </c>
      <c r="Q1121" s="8" t="s">
        <v>901</v>
      </c>
      <c r="R1121" s="1" t="str">
        <f t="shared" si="72"/>
        <v>Mutually Excluded</v>
      </c>
      <c r="S1121" s="1"/>
      <c r="V1121" s="1" t="str">
        <f t="shared" si="74"/>
        <v>Mutually Excluded</v>
      </c>
      <c r="Z1121" t="str">
        <f t="shared" si="73"/>
        <v>Exclude</v>
      </c>
    </row>
    <row r="1122" spans="1:26" ht="30">
      <c r="A1122">
        <v>1252</v>
      </c>
      <c r="C1122">
        <v>514</v>
      </c>
      <c r="E1122" s="1" t="s">
        <v>1560</v>
      </c>
      <c r="F1122" s="1">
        <v>2</v>
      </c>
      <c r="G1122" s="1">
        <v>2</v>
      </c>
      <c r="H1122" s="1">
        <v>2</v>
      </c>
      <c r="I1122" s="31" t="str">
        <f t="shared" si="71"/>
        <v>EXCLUDED</v>
      </c>
      <c r="J1122">
        <v>1252</v>
      </c>
      <c r="M1122" s="35" t="s">
        <v>901</v>
      </c>
      <c r="Q1122" s="8" t="s">
        <v>901</v>
      </c>
      <c r="R1122" s="1" t="str">
        <f t="shared" si="72"/>
        <v>Mutually Excluded</v>
      </c>
      <c r="S1122" s="1"/>
      <c r="V1122" s="1" t="str">
        <f t="shared" si="74"/>
        <v>Mutually Excluded</v>
      </c>
      <c r="Z1122" t="str">
        <f t="shared" si="73"/>
        <v>Exclude</v>
      </c>
    </row>
    <row r="1123" spans="1:26" ht="30">
      <c r="A1123">
        <v>1253</v>
      </c>
      <c r="C1123">
        <v>514</v>
      </c>
      <c r="E1123" s="1" t="s">
        <v>1561</v>
      </c>
      <c r="F1123" s="1">
        <v>2</v>
      </c>
      <c r="G1123" s="1">
        <v>2</v>
      </c>
      <c r="H1123" s="1">
        <v>2</v>
      </c>
      <c r="I1123" s="31" t="str">
        <f t="shared" si="71"/>
        <v>EXCLUDED</v>
      </c>
      <c r="J1123">
        <v>1253</v>
      </c>
      <c r="M1123" s="35" t="s">
        <v>901</v>
      </c>
      <c r="Q1123" s="8" t="s">
        <v>901</v>
      </c>
      <c r="R1123" s="1" t="str">
        <f t="shared" si="72"/>
        <v>Mutually Excluded</v>
      </c>
      <c r="S1123" s="1"/>
      <c r="V1123" s="1" t="str">
        <f t="shared" si="74"/>
        <v>Mutually Excluded</v>
      </c>
      <c r="Z1123" t="str">
        <f t="shared" si="73"/>
        <v>Exclude</v>
      </c>
    </row>
    <row r="1124" spans="1:26" ht="30">
      <c r="A1124">
        <v>1254</v>
      </c>
      <c r="C1124" s="6">
        <v>515</v>
      </c>
      <c r="E1124" s="1" t="s">
        <v>1562</v>
      </c>
      <c r="F1124" s="1">
        <v>1</v>
      </c>
      <c r="G1124" s="1">
        <v>1</v>
      </c>
      <c r="H1124" s="1">
        <v>1</v>
      </c>
      <c r="I1124" s="31" t="str">
        <f t="shared" si="71"/>
        <v>EXCLUDED</v>
      </c>
      <c r="J1124">
        <v>1254</v>
      </c>
      <c r="M1124" s="35" t="s">
        <v>901</v>
      </c>
      <c r="Q1124" s="8" t="s">
        <v>901</v>
      </c>
      <c r="R1124" s="1" t="str">
        <f t="shared" si="72"/>
        <v>Mutually Excluded</v>
      </c>
      <c r="S1124" s="1"/>
      <c r="V1124" s="1" t="str">
        <f t="shared" si="74"/>
        <v>Mutually Excluded</v>
      </c>
      <c r="Z1124" t="str">
        <f t="shared" si="73"/>
        <v>Exclude</v>
      </c>
    </row>
    <row r="1125" spans="1:26" ht="30">
      <c r="A1125">
        <v>1255</v>
      </c>
      <c r="C1125">
        <v>515</v>
      </c>
      <c r="E1125" s="1" t="s">
        <v>1563</v>
      </c>
      <c r="F1125" s="1">
        <v>3</v>
      </c>
      <c r="G1125" s="1">
        <v>3</v>
      </c>
      <c r="H1125" s="1">
        <v>3</v>
      </c>
      <c r="I1125" s="31" t="str">
        <f t="shared" si="71"/>
        <v>EXCLUDED</v>
      </c>
      <c r="J1125">
        <v>1255</v>
      </c>
      <c r="M1125" s="35" t="s">
        <v>65</v>
      </c>
      <c r="Q1125" s="8" t="s">
        <v>901</v>
      </c>
      <c r="R1125" s="1" t="str">
        <f t="shared" si="72"/>
        <v>Hum1: Yes, Hum2: No</v>
      </c>
      <c r="S1125" s="1" t="s">
        <v>19</v>
      </c>
      <c r="T1125" s="1" t="s">
        <v>19</v>
      </c>
      <c r="U1125" s="1" t="s">
        <v>19</v>
      </c>
      <c r="V1125" s="1" t="str">
        <f t="shared" si="74"/>
        <v>Mutually Excluded</v>
      </c>
      <c r="Z1125" t="str">
        <f t="shared" si="73"/>
        <v>Exclude</v>
      </c>
    </row>
    <row r="1126" spans="1:26" ht="30">
      <c r="A1126">
        <v>1256</v>
      </c>
      <c r="C1126">
        <v>515</v>
      </c>
      <c r="E1126" s="1" t="s">
        <v>1564</v>
      </c>
      <c r="F1126" s="1">
        <v>1</v>
      </c>
      <c r="G1126" s="1">
        <v>1</v>
      </c>
      <c r="H1126" s="1">
        <v>1</v>
      </c>
      <c r="I1126" s="31" t="str">
        <f t="shared" si="71"/>
        <v>EXCLUDED</v>
      </c>
      <c r="J1126">
        <v>1256</v>
      </c>
      <c r="M1126" s="35" t="s">
        <v>901</v>
      </c>
      <c r="Q1126" s="8" t="s">
        <v>901</v>
      </c>
      <c r="R1126" s="1" t="str">
        <f t="shared" si="72"/>
        <v>Mutually Excluded</v>
      </c>
      <c r="S1126" s="1"/>
      <c r="V1126" s="1" t="str">
        <f t="shared" si="74"/>
        <v>Mutually Excluded</v>
      </c>
      <c r="Z1126" t="str">
        <f t="shared" si="73"/>
        <v>Exclude</v>
      </c>
    </row>
    <row r="1127" spans="1:26" ht="45" customHeight="1">
      <c r="A1127">
        <v>1257</v>
      </c>
      <c r="C1127" s="6">
        <v>515516</v>
      </c>
      <c r="E1127" s="1" t="s">
        <v>1565</v>
      </c>
      <c r="F1127" s="1">
        <v>4</v>
      </c>
      <c r="G1127" s="1">
        <v>4</v>
      </c>
      <c r="H1127" s="1">
        <v>4</v>
      </c>
      <c r="I1127" s="31" t="str">
        <f t="shared" si="71"/>
        <v>EXCLUDED</v>
      </c>
      <c r="J1127">
        <v>1257</v>
      </c>
      <c r="K1127" s="8"/>
      <c r="M1127" s="35" t="s">
        <v>901</v>
      </c>
      <c r="Q1127" s="8" t="s">
        <v>901</v>
      </c>
      <c r="R1127" s="1" t="str">
        <f t="shared" si="72"/>
        <v>Mutually Excluded</v>
      </c>
      <c r="S1127" s="1"/>
      <c r="V1127" s="1" t="str">
        <f t="shared" si="74"/>
        <v>Mutually Excluded</v>
      </c>
      <c r="Z1127" t="str">
        <f t="shared" si="73"/>
        <v>Exclude</v>
      </c>
    </row>
    <row r="1128" spans="1:26" ht="30">
      <c r="A1128">
        <v>1258</v>
      </c>
      <c r="C1128">
        <v>516</v>
      </c>
      <c r="E1128" s="1" t="s">
        <v>1567</v>
      </c>
      <c r="F1128" s="1">
        <v>1</v>
      </c>
      <c r="G1128" s="1">
        <v>1</v>
      </c>
      <c r="H1128" s="1">
        <v>1</v>
      </c>
      <c r="I1128" s="31" t="str">
        <f t="shared" si="71"/>
        <v>EXCLUDED</v>
      </c>
      <c r="J1128">
        <v>1258</v>
      </c>
      <c r="M1128" s="35" t="s">
        <v>901</v>
      </c>
      <c r="Q1128" s="8" t="s">
        <v>901</v>
      </c>
      <c r="R1128" s="1" t="str">
        <f t="shared" si="72"/>
        <v>Mutually Excluded</v>
      </c>
      <c r="S1128" s="1"/>
      <c r="V1128" s="1" t="str">
        <f t="shared" si="74"/>
        <v>Mutually Excluded</v>
      </c>
      <c r="Z1128" t="str">
        <f t="shared" si="73"/>
        <v>Exclude</v>
      </c>
    </row>
    <row r="1129" spans="1:26" ht="30">
      <c r="A1129">
        <v>1259</v>
      </c>
      <c r="C1129">
        <v>516</v>
      </c>
      <c r="E1129" s="1" t="s">
        <v>1568</v>
      </c>
      <c r="F1129" s="1">
        <v>2</v>
      </c>
      <c r="G1129" s="1">
        <v>2</v>
      </c>
      <c r="H1129" s="1">
        <v>2</v>
      </c>
      <c r="I1129" s="31" t="str">
        <f t="shared" si="71"/>
        <v>EXCLUDED</v>
      </c>
      <c r="J1129">
        <v>1259</v>
      </c>
      <c r="M1129" s="35" t="s">
        <v>901</v>
      </c>
      <c r="Q1129" s="8" t="s">
        <v>901</v>
      </c>
      <c r="R1129" s="1" t="str">
        <f t="shared" si="72"/>
        <v>Mutually Excluded</v>
      </c>
      <c r="S1129" s="1"/>
      <c r="V1129" s="1" t="str">
        <f t="shared" si="74"/>
        <v>Mutually Excluded</v>
      </c>
      <c r="Z1129" t="str">
        <f t="shared" si="73"/>
        <v>Exclude</v>
      </c>
    </row>
    <row r="1130" spans="1:26" ht="30">
      <c r="A1130">
        <v>1260</v>
      </c>
      <c r="C1130" s="6">
        <v>517</v>
      </c>
      <c r="E1130" s="1" t="s">
        <v>1569</v>
      </c>
      <c r="F1130" s="1">
        <v>25</v>
      </c>
      <c r="G1130" s="1">
        <v>2</v>
      </c>
      <c r="H1130" s="1">
        <v>2</v>
      </c>
      <c r="I1130" s="31" t="str">
        <f t="shared" si="71"/>
        <v>EXCLUDED</v>
      </c>
      <c r="J1130">
        <v>1260</v>
      </c>
      <c r="M1130" s="35" t="s">
        <v>901</v>
      </c>
      <c r="Q1130" s="8" t="s">
        <v>901</v>
      </c>
      <c r="R1130" s="1" t="str">
        <f t="shared" si="72"/>
        <v>Mutually Excluded</v>
      </c>
      <c r="S1130" s="1"/>
      <c r="V1130" s="1" t="str">
        <f t="shared" si="74"/>
        <v>Mutually Excluded</v>
      </c>
      <c r="Z1130" t="str">
        <f t="shared" si="73"/>
        <v>Exclude</v>
      </c>
    </row>
    <row r="1131" spans="1:26" ht="30">
      <c r="A1131">
        <v>1261</v>
      </c>
      <c r="C1131">
        <v>517</v>
      </c>
      <c r="E1131" s="1" t="s">
        <v>1570</v>
      </c>
      <c r="F1131" s="1">
        <v>1</v>
      </c>
      <c r="G1131" s="1">
        <v>1</v>
      </c>
      <c r="H1131" s="1">
        <v>1</v>
      </c>
      <c r="I1131" s="31" t="str">
        <f t="shared" si="71"/>
        <v>EXCLUDED</v>
      </c>
      <c r="J1131">
        <v>1261</v>
      </c>
      <c r="M1131" s="35" t="s">
        <v>901</v>
      </c>
      <c r="Q1131" s="8" t="s">
        <v>901</v>
      </c>
      <c r="R1131" s="1" t="str">
        <f t="shared" si="72"/>
        <v>Mutually Excluded</v>
      </c>
      <c r="S1131" s="1"/>
      <c r="V1131" s="1" t="str">
        <f t="shared" si="74"/>
        <v>Mutually Excluded</v>
      </c>
      <c r="Z1131" t="str">
        <f t="shared" si="73"/>
        <v>Exclude</v>
      </c>
    </row>
    <row r="1132" spans="1:26" ht="30">
      <c r="A1132">
        <v>1262</v>
      </c>
      <c r="C1132">
        <v>517</v>
      </c>
      <c r="E1132" s="1" t="s">
        <v>1328</v>
      </c>
      <c r="F1132" s="1">
        <v>1</v>
      </c>
      <c r="G1132" s="1">
        <v>1</v>
      </c>
      <c r="H1132" s="1">
        <v>1</v>
      </c>
      <c r="I1132" s="31" t="str">
        <f t="shared" ref="I1132:I1194" si="75">IF(COUNTIF(F1132:H1132,5)=3,"CERTAINLY INCLUDED",IF(COUNTIF(F1132:H1132,5)&gt;0,"MAYBE","EXCLUDED"))</f>
        <v>EXCLUDED</v>
      </c>
      <c r="J1132">
        <v>1262</v>
      </c>
      <c r="M1132" s="35" t="s">
        <v>901</v>
      </c>
      <c r="Q1132" s="8" t="s">
        <v>901</v>
      </c>
      <c r="R1132" s="1" t="str">
        <f t="shared" ref="R1132:R1194" si="76">IF(AND(M1132="Excluded", Q1132="Excluded"), "Mutually Excluded", IF(AND(OR(M1132="CERTAINLY INCLUDED", M1132="INCLUDED", M1132="MAYBE" ), OR(Q1132="INCLUDED", Q1132="MAYBE")), "MUTUALLY INCLUDED", IF(AND(M1132="MAYBE", Q1132="MAYBE"), "Mutually MAYBE", IF(AND(M1132="Excluded", OR(Q1132="INCLUDED", Q1132="MAYBE")), "Hum1: No, Hum2: Yes", IF(AND(Q1132="Excluded", OR(M1132="INCLUDED", M1132="CERTAINLY INCLUDED", M1132="MAYBE")), "Hum1: Yes, Hum2: No", "Other Conflict")))))</f>
        <v>Mutually Excluded</v>
      </c>
      <c r="S1132" s="1"/>
      <c r="V1132" s="1" t="str">
        <f t="shared" si="74"/>
        <v>Mutually Excluded</v>
      </c>
      <c r="Z1132" t="str">
        <f t="shared" ref="Z1132:Z1194" si="77">IF(R1132="Mutually Excluded","Exclude",IF(R1132= "Mutually Included","Include",U1132))</f>
        <v>Exclude</v>
      </c>
    </row>
    <row r="1133" spans="1:26" ht="30">
      <c r="A1133">
        <v>1263</v>
      </c>
      <c r="C1133" s="6">
        <v>517518</v>
      </c>
      <c r="E1133" s="1" t="s">
        <v>1571</v>
      </c>
      <c r="F1133" s="1">
        <v>4</v>
      </c>
      <c r="G1133" s="1">
        <v>5</v>
      </c>
      <c r="H1133" s="1">
        <v>4</v>
      </c>
      <c r="I1133" s="31" t="str">
        <f t="shared" si="75"/>
        <v>MAYBE</v>
      </c>
      <c r="J1133">
        <v>1263</v>
      </c>
      <c r="M1133" s="35" t="s">
        <v>901</v>
      </c>
      <c r="Q1133" s="8" t="s">
        <v>901</v>
      </c>
      <c r="R1133" s="1" t="str">
        <f t="shared" si="76"/>
        <v>Mutually Excluded</v>
      </c>
      <c r="S1133" s="1"/>
      <c r="T1133" s="1"/>
      <c r="V1133" s="1" t="str">
        <f t="shared" si="74"/>
        <v>AI: Yes, Human: No</v>
      </c>
      <c r="Z1133" t="str">
        <f t="shared" si="77"/>
        <v>Exclude</v>
      </c>
    </row>
    <row r="1134" spans="1:26" ht="30">
      <c r="A1134">
        <v>1264</v>
      </c>
      <c r="C1134">
        <v>518</v>
      </c>
      <c r="E1134" s="1" t="s">
        <v>1573</v>
      </c>
      <c r="F1134" s="1">
        <v>2</v>
      </c>
      <c r="G1134" s="1">
        <v>2</v>
      </c>
      <c r="H1134" s="1">
        <v>2</v>
      </c>
      <c r="I1134" s="31" t="str">
        <f t="shared" si="75"/>
        <v>EXCLUDED</v>
      </c>
      <c r="J1134">
        <v>1264</v>
      </c>
      <c r="M1134" s="35" t="s">
        <v>901</v>
      </c>
      <c r="Q1134" s="8" t="s">
        <v>901</v>
      </c>
      <c r="R1134" s="1" t="str">
        <f t="shared" si="76"/>
        <v>Mutually Excluded</v>
      </c>
      <c r="S1134" s="1"/>
      <c r="V1134" s="1" t="str">
        <f t="shared" si="74"/>
        <v>Mutually Excluded</v>
      </c>
      <c r="Z1134" t="str">
        <f t="shared" si="77"/>
        <v>Exclude</v>
      </c>
    </row>
    <row r="1135" spans="1:26" ht="30">
      <c r="A1135">
        <v>1265</v>
      </c>
      <c r="C1135">
        <v>518</v>
      </c>
      <c r="E1135" s="1" t="s">
        <v>1235</v>
      </c>
      <c r="F1135" s="1">
        <v>2</v>
      </c>
      <c r="G1135" s="1">
        <v>2</v>
      </c>
      <c r="H1135" s="1">
        <v>2</v>
      </c>
      <c r="I1135" s="31" t="str">
        <f t="shared" si="75"/>
        <v>EXCLUDED</v>
      </c>
      <c r="J1135">
        <v>1265</v>
      </c>
      <c r="M1135" s="35" t="s">
        <v>901</v>
      </c>
      <c r="Q1135" s="8" t="s">
        <v>901</v>
      </c>
      <c r="R1135" s="1" t="str">
        <f t="shared" si="76"/>
        <v>Mutually Excluded</v>
      </c>
      <c r="S1135" s="1"/>
      <c r="V1135" s="1" t="str">
        <f t="shared" si="74"/>
        <v>Mutually Excluded</v>
      </c>
      <c r="Z1135" t="str">
        <f t="shared" si="77"/>
        <v>Exclude</v>
      </c>
    </row>
    <row r="1136" spans="1:26" ht="45">
      <c r="A1136">
        <v>1266</v>
      </c>
      <c r="C1136" s="6">
        <v>518519</v>
      </c>
      <c r="E1136" s="1" t="s">
        <v>1574</v>
      </c>
      <c r="F1136" s="1">
        <v>5</v>
      </c>
      <c r="G1136" s="1">
        <v>5</v>
      </c>
      <c r="H1136" s="1">
        <v>5</v>
      </c>
      <c r="I1136" s="31" t="str">
        <f t="shared" si="75"/>
        <v>CERTAINLY INCLUDED</v>
      </c>
      <c r="J1136">
        <v>1266</v>
      </c>
      <c r="M1136" s="35" t="s">
        <v>901</v>
      </c>
      <c r="Q1136" s="8" t="s">
        <v>901</v>
      </c>
      <c r="R1136" s="1" t="str">
        <f t="shared" si="76"/>
        <v>Mutually Excluded</v>
      </c>
      <c r="S1136" s="1"/>
      <c r="V1136" s="1" t="str">
        <f t="shared" si="74"/>
        <v>AI: Yes, Human: No</v>
      </c>
      <c r="Z1136" t="str">
        <f t="shared" si="77"/>
        <v>Exclude</v>
      </c>
    </row>
    <row r="1137" spans="1:26" ht="30">
      <c r="A1137">
        <v>1267</v>
      </c>
      <c r="C1137">
        <v>519</v>
      </c>
      <c r="E1137" s="1" t="s">
        <v>1576</v>
      </c>
      <c r="F1137" s="1">
        <v>2</v>
      </c>
      <c r="G1137" s="1">
        <v>2</v>
      </c>
      <c r="H1137" s="1">
        <v>2</v>
      </c>
      <c r="I1137" s="31" t="str">
        <f t="shared" si="75"/>
        <v>EXCLUDED</v>
      </c>
      <c r="J1137">
        <v>1267</v>
      </c>
      <c r="M1137" s="35" t="s">
        <v>901</v>
      </c>
      <c r="Q1137" s="8" t="s">
        <v>901</v>
      </c>
      <c r="R1137" s="1" t="str">
        <f t="shared" si="76"/>
        <v>Mutually Excluded</v>
      </c>
      <c r="S1137" s="1"/>
      <c r="V1137" s="1" t="str">
        <f t="shared" si="74"/>
        <v>Mutually Excluded</v>
      </c>
      <c r="Z1137" t="str">
        <f t="shared" si="77"/>
        <v>Exclude</v>
      </c>
    </row>
    <row r="1138" spans="1:26" ht="30">
      <c r="A1138">
        <v>1268</v>
      </c>
      <c r="C1138">
        <v>519</v>
      </c>
      <c r="E1138" s="1" t="s">
        <v>1578</v>
      </c>
      <c r="F1138" s="1">
        <v>1</v>
      </c>
      <c r="G1138" s="1">
        <v>1</v>
      </c>
      <c r="H1138" s="1">
        <v>1</v>
      </c>
      <c r="I1138" s="31" t="str">
        <f t="shared" si="75"/>
        <v>EXCLUDED</v>
      </c>
      <c r="J1138">
        <v>1268</v>
      </c>
      <c r="M1138" s="35" t="s">
        <v>901</v>
      </c>
      <c r="Q1138" s="8" t="s">
        <v>901</v>
      </c>
      <c r="R1138" s="1" t="str">
        <f t="shared" si="76"/>
        <v>Mutually Excluded</v>
      </c>
      <c r="S1138" s="1"/>
      <c r="V1138" s="1" t="str">
        <f t="shared" si="74"/>
        <v>Mutually Excluded</v>
      </c>
      <c r="Z1138" t="str">
        <f t="shared" si="77"/>
        <v>Exclude</v>
      </c>
    </row>
    <row r="1139" spans="1:26" ht="45">
      <c r="A1139">
        <v>1269</v>
      </c>
      <c r="C1139">
        <v>519</v>
      </c>
      <c r="E1139" s="1" t="s">
        <v>1579</v>
      </c>
      <c r="F1139" s="1">
        <v>1</v>
      </c>
      <c r="G1139" s="1">
        <v>1</v>
      </c>
      <c r="H1139" s="1">
        <v>1</v>
      </c>
      <c r="I1139" s="31" t="str">
        <f t="shared" si="75"/>
        <v>EXCLUDED</v>
      </c>
      <c r="J1139">
        <v>1269</v>
      </c>
      <c r="M1139" s="35" t="s">
        <v>901</v>
      </c>
      <c r="Q1139" s="8" t="s">
        <v>901</v>
      </c>
      <c r="R1139" s="1" t="str">
        <f t="shared" si="76"/>
        <v>Mutually Excluded</v>
      </c>
      <c r="S1139" s="1"/>
      <c r="V1139" s="1" t="str">
        <f t="shared" si="74"/>
        <v>Mutually Excluded</v>
      </c>
      <c r="Z1139" t="str">
        <f t="shared" si="77"/>
        <v>Exclude</v>
      </c>
    </row>
    <row r="1140" spans="1:26" ht="45">
      <c r="A1140">
        <v>1270</v>
      </c>
      <c r="C1140" s="6">
        <v>519520</v>
      </c>
      <c r="E1140" s="1" t="s">
        <v>1580</v>
      </c>
      <c r="F1140" s="1">
        <v>2</v>
      </c>
      <c r="G1140" s="1">
        <v>2</v>
      </c>
      <c r="H1140" s="1">
        <v>3</v>
      </c>
      <c r="I1140" s="31" t="str">
        <f t="shared" si="75"/>
        <v>EXCLUDED</v>
      </c>
      <c r="J1140">
        <v>1270</v>
      </c>
      <c r="M1140" s="35" t="s">
        <v>901</v>
      </c>
      <c r="Q1140" s="8" t="s">
        <v>901</v>
      </c>
      <c r="R1140" s="1" t="str">
        <f t="shared" si="76"/>
        <v>Mutually Excluded</v>
      </c>
      <c r="S1140" s="1"/>
      <c r="V1140" s="1" t="str">
        <f t="shared" si="74"/>
        <v>Mutually Excluded</v>
      </c>
      <c r="Z1140" t="str">
        <f t="shared" si="77"/>
        <v>Exclude</v>
      </c>
    </row>
    <row r="1141" spans="1:26" ht="45">
      <c r="A1141">
        <v>1271</v>
      </c>
      <c r="C1141">
        <v>520</v>
      </c>
      <c r="E1141" s="1" t="s">
        <v>1581</v>
      </c>
      <c r="F1141" s="1">
        <v>3</v>
      </c>
      <c r="G1141" s="1">
        <v>2</v>
      </c>
      <c r="H1141" s="1">
        <v>2</v>
      </c>
      <c r="I1141" s="31" t="str">
        <f t="shared" si="75"/>
        <v>EXCLUDED</v>
      </c>
      <c r="J1141">
        <v>1271</v>
      </c>
      <c r="M1141" s="35" t="s">
        <v>901</v>
      </c>
      <c r="Q1141" s="8" t="s">
        <v>901</v>
      </c>
      <c r="R1141" s="1" t="str">
        <f t="shared" si="76"/>
        <v>Mutually Excluded</v>
      </c>
      <c r="S1141" s="1"/>
      <c r="V1141" s="1" t="str">
        <f t="shared" si="74"/>
        <v>Mutually Excluded</v>
      </c>
      <c r="Z1141" t="str">
        <f t="shared" si="77"/>
        <v>Exclude</v>
      </c>
    </row>
    <row r="1142" spans="1:26" ht="30">
      <c r="A1142">
        <v>1272</v>
      </c>
      <c r="C1142" s="6">
        <v>520521</v>
      </c>
      <c r="E1142" s="1" t="s">
        <v>1582</v>
      </c>
      <c r="F1142" s="1">
        <v>2</v>
      </c>
      <c r="G1142" s="1">
        <v>2</v>
      </c>
      <c r="H1142" s="1">
        <v>2</v>
      </c>
      <c r="I1142" s="31" t="str">
        <f t="shared" si="75"/>
        <v>EXCLUDED</v>
      </c>
      <c r="J1142">
        <v>1272</v>
      </c>
      <c r="M1142" s="35" t="s">
        <v>901</v>
      </c>
      <c r="Q1142" s="8" t="s">
        <v>901</v>
      </c>
      <c r="R1142" s="1" t="str">
        <f t="shared" si="76"/>
        <v>Mutually Excluded</v>
      </c>
      <c r="S1142" s="1"/>
      <c r="V1142" s="1" t="str">
        <f t="shared" si="74"/>
        <v>Mutually Excluded</v>
      </c>
      <c r="Z1142" t="str">
        <f t="shared" si="77"/>
        <v>Exclude</v>
      </c>
    </row>
    <row r="1143" spans="1:26" ht="30">
      <c r="A1143">
        <v>1273</v>
      </c>
      <c r="C1143">
        <v>521</v>
      </c>
      <c r="E1143" s="1" t="s">
        <v>1583</v>
      </c>
      <c r="F1143" s="1">
        <v>1</v>
      </c>
      <c r="G1143" s="1">
        <v>1</v>
      </c>
      <c r="H1143" s="1">
        <v>1</v>
      </c>
      <c r="I1143" s="31" t="str">
        <f t="shared" si="75"/>
        <v>EXCLUDED</v>
      </c>
      <c r="J1143">
        <v>1273</v>
      </c>
      <c r="M1143" s="35" t="s">
        <v>901</v>
      </c>
      <c r="Q1143" s="8" t="s">
        <v>901</v>
      </c>
      <c r="R1143" s="1" t="str">
        <f t="shared" si="76"/>
        <v>Mutually Excluded</v>
      </c>
      <c r="S1143" s="1"/>
      <c r="V1143" s="1" t="str">
        <f t="shared" si="74"/>
        <v>Mutually Excluded</v>
      </c>
      <c r="Z1143" t="str">
        <f t="shared" si="77"/>
        <v>Exclude</v>
      </c>
    </row>
    <row r="1144" spans="1:26" ht="30">
      <c r="A1144">
        <v>1274</v>
      </c>
      <c r="C1144">
        <v>521</v>
      </c>
      <c r="E1144" s="1" t="s">
        <v>1584</v>
      </c>
      <c r="F1144" s="1">
        <v>2</v>
      </c>
      <c r="G1144" s="1">
        <v>2</v>
      </c>
      <c r="H1144" s="1">
        <v>2</v>
      </c>
      <c r="I1144" s="31" t="str">
        <f t="shared" si="75"/>
        <v>EXCLUDED</v>
      </c>
      <c r="J1144">
        <v>1274</v>
      </c>
      <c r="M1144" s="35" t="s">
        <v>901</v>
      </c>
      <c r="Q1144" s="8" t="s">
        <v>901</v>
      </c>
      <c r="R1144" s="1" t="str">
        <f t="shared" si="76"/>
        <v>Mutually Excluded</v>
      </c>
      <c r="S1144" s="1"/>
      <c r="V1144" s="1" t="str">
        <f t="shared" si="74"/>
        <v>Mutually Excluded</v>
      </c>
      <c r="Z1144" t="str">
        <f t="shared" si="77"/>
        <v>Exclude</v>
      </c>
    </row>
    <row r="1145" spans="1:26" ht="45">
      <c r="A1145">
        <v>1275</v>
      </c>
      <c r="C1145" s="6">
        <v>521522</v>
      </c>
      <c r="E1145" s="1" t="s">
        <v>1585</v>
      </c>
      <c r="F1145" s="1">
        <v>1</v>
      </c>
      <c r="G1145" s="1">
        <v>1</v>
      </c>
      <c r="H1145" s="1">
        <v>1</v>
      </c>
      <c r="I1145" s="31" t="str">
        <f t="shared" si="75"/>
        <v>EXCLUDED</v>
      </c>
      <c r="J1145">
        <v>1275</v>
      </c>
      <c r="M1145" s="35" t="s">
        <v>901</v>
      </c>
      <c r="Q1145" s="8" t="s">
        <v>901</v>
      </c>
      <c r="R1145" s="1" t="str">
        <f t="shared" si="76"/>
        <v>Mutually Excluded</v>
      </c>
      <c r="S1145" s="1"/>
      <c r="V1145" s="1" t="str">
        <f t="shared" si="74"/>
        <v>Mutually Excluded</v>
      </c>
      <c r="Z1145" t="str">
        <f t="shared" si="77"/>
        <v>Exclude</v>
      </c>
    </row>
    <row r="1146" spans="1:26" ht="30">
      <c r="A1146">
        <v>1276</v>
      </c>
      <c r="C1146">
        <v>522</v>
      </c>
      <c r="E1146" s="1" t="s">
        <v>1416</v>
      </c>
      <c r="F1146" s="1">
        <v>5</v>
      </c>
      <c r="G1146" s="1">
        <v>5</v>
      </c>
      <c r="H1146" s="1">
        <v>5</v>
      </c>
      <c r="I1146" s="31" t="str">
        <f t="shared" si="75"/>
        <v>CERTAINLY INCLUDED</v>
      </c>
      <c r="J1146">
        <v>1276</v>
      </c>
      <c r="M1146" s="35" t="s">
        <v>65</v>
      </c>
      <c r="Q1146" s="8" t="s">
        <v>1752</v>
      </c>
      <c r="R1146" s="1" t="str">
        <f t="shared" si="76"/>
        <v>MUTUALLY INCLUDED</v>
      </c>
      <c r="S1146" s="1"/>
      <c r="V1146" s="1" t="str">
        <f t="shared" si="74"/>
        <v>MUTUALLY INCLUDED</v>
      </c>
      <c r="Z1146" t="str">
        <f t="shared" si="77"/>
        <v>Include</v>
      </c>
    </row>
    <row r="1147" spans="1:26" ht="30">
      <c r="A1147">
        <v>1277</v>
      </c>
      <c r="C1147">
        <v>522</v>
      </c>
      <c r="E1147" s="1" t="s">
        <v>1586</v>
      </c>
      <c r="F1147" s="1">
        <v>1</v>
      </c>
      <c r="G1147" s="1">
        <v>1</v>
      </c>
      <c r="H1147" s="1">
        <v>1</v>
      </c>
      <c r="I1147" s="31" t="str">
        <f t="shared" si="75"/>
        <v>EXCLUDED</v>
      </c>
      <c r="J1147">
        <v>1277</v>
      </c>
      <c r="M1147" s="35" t="s">
        <v>901</v>
      </c>
      <c r="Q1147" s="8" t="s">
        <v>901</v>
      </c>
      <c r="R1147" s="1" t="str">
        <f t="shared" si="76"/>
        <v>Mutually Excluded</v>
      </c>
      <c r="S1147" s="1"/>
      <c r="V1147" s="1" t="str">
        <f t="shared" si="74"/>
        <v>Mutually Excluded</v>
      </c>
      <c r="Z1147" t="str">
        <f t="shared" si="77"/>
        <v>Exclude</v>
      </c>
    </row>
    <row r="1148" spans="1:26" ht="30">
      <c r="A1148">
        <v>1278</v>
      </c>
      <c r="C1148" s="6">
        <v>522523</v>
      </c>
      <c r="E1148" s="1" t="s">
        <v>1587</v>
      </c>
      <c r="F1148" s="1">
        <v>2</v>
      </c>
      <c r="G1148" s="1">
        <v>1</v>
      </c>
      <c r="H1148" s="1">
        <v>2</v>
      </c>
      <c r="I1148" s="31" t="str">
        <f t="shared" si="75"/>
        <v>EXCLUDED</v>
      </c>
      <c r="J1148">
        <v>1278</v>
      </c>
      <c r="M1148" s="35" t="s">
        <v>901</v>
      </c>
      <c r="Q1148" s="8" t="s">
        <v>901</v>
      </c>
      <c r="R1148" s="1" t="str">
        <f t="shared" si="76"/>
        <v>Mutually Excluded</v>
      </c>
      <c r="S1148" s="1"/>
      <c r="V1148" s="1" t="str">
        <f t="shared" si="74"/>
        <v>Mutually Excluded</v>
      </c>
      <c r="Z1148" t="str">
        <f t="shared" si="77"/>
        <v>Exclude</v>
      </c>
    </row>
    <row r="1149" spans="1:26" ht="30">
      <c r="A1149">
        <v>1279</v>
      </c>
      <c r="C1149">
        <v>523</v>
      </c>
      <c r="E1149" s="1" t="s">
        <v>1588</v>
      </c>
      <c r="F1149" s="1">
        <v>2</v>
      </c>
      <c r="G1149" s="1">
        <v>2</v>
      </c>
      <c r="H1149" s="1">
        <v>3</v>
      </c>
      <c r="I1149" s="31" t="str">
        <f t="shared" si="75"/>
        <v>EXCLUDED</v>
      </c>
      <c r="J1149">
        <v>1279</v>
      </c>
      <c r="M1149" s="35" t="s">
        <v>901</v>
      </c>
      <c r="Q1149" s="8" t="s">
        <v>901</v>
      </c>
      <c r="R1149" s="1" t="str">
        <f t="shared" si="76"/>
        <v>Mutually Excluded</v>
      </c>
      <c r="S1149" s="1"/>
      <c r="V1149" s="1" t="str">
        <f t="shared" si="74"/>
        <v>Mutually Excluded</v>
      </c>
      <c r="Z1149" t="str">
        <f t="shared" si="77"/>
        <v>Exclude</v>
      </c>
    </row>
    <row r="1150" spans="1:26" ht="30">
      <c r="A1150">
        <v>1280</v>
      </c>
      <c r="C1150">
        <v>523</v>
      </c>
      <c r="E1150" s="1" t="s">
        <v>1589</v>
      </c>
      <c r="F1150" s="1">
        <v>1</v>
      </c>
      <c r="G1150" s="1">
        <v>1</v>
      </c>
      <c r="H1150" s="1">
        <v>1</v>
      </c>
      <c r="I1150" s="31" t="str">
        <f t="shared" si="75"/>
        <v>EXCLUDED</v>
      </c>
      <c r="J1150">
        <v>1280</v>
      </c>
      <c r="M1150" s="35" t="s">
        <v>901</v>
      </c>
      <c r="Q1150" s="8" t="s">
        <v>901</v>
      </c>
      <c r="R1150" s="1" t="str">
        <f t="shared" si="76"/>
        <v>Mutually Excluded</v>
      </c>
      <c r="S1150" s="1"/>
      <c r="V1150" s="1" t="str">
        <f t="shared" si="74"/>
        <v>Mutually Excluded</v>
      </c>
      <c r="Z1150" t="str">
        <f t="shared" si="77"/>
        <v>Exclude</v>
      </c>
    </row>
    <row r="1151" spans="1:26" ht="30">
      <c r="A1151">
        <v>1281</v>
      </c>
      <c r="C1151" s="6">
        <v>523524</v>
      </c>
      <c r="E1151" s="1" t="s">
        <v>1590</v>
      </c>
      <c r="F1151" s="1">
        <v>3</v>
      </c>
      <c r="G1151" s="1">
        <v>4</v>
      </c>
      <c r="H1151" s="1">
        <v>3</v>
      </c>
      <c r="I1151" s="31" t="str">
        <f t="shared" si="75"/>
        <v>EXCLUDED</v>
      </c>
      <c r="J1151">
        <v>1281</v>
      </c>
      <c r="M1151" s="35" t="s">
        <v>901</v>
      </c>
      <c r="Q1151" s="8" t="s">
        <v>901</v>
      </c>
      <c r="R1151" s="1" t="str">
        <f t="shared" si="76"/>
        <v>Mutually Excluded</v>
      </c>
      <c r="S1151" s="1"/>
      <c r="V1151" s="1" t="str">
        <f t="shared" si="74"/>
        <v>Mutually Excluded</v>
      </c>
      <c r="Z1151" t="str">
        <f t="shared" si="77"/>
        <v>Exclude</v>
      </c>
    </row>
    <row r="1152" spans="1:26" ht="30">
      <c r="A1152">
        <v>1282</v>
      </c>
      <c r="C1152">
        <v>524</v>
      </c>
      <c r="E1152" s="1" t="s">
        <v>1591</v>
      </c>
      <c r="F1152" s="1">
        <v>4</v>
      </c>
      <c r="G1152" s="1">
        <v>4</v>
      </c>
      <c r="H1152" s="1">
        <v>4</v>
      </c>
      <c r="I1152" s="31" t="str">
        <f t="shared" si="75"/>
        <v>EXCLUDED</v>
      </c>
      <c r="J1152">
        <v>1282</v>
      </c>
      <c r="M1152" s="35" t="s">
        <v>901</v>
      </c>
      <c r="Q1152" s="8" t="s">
        <v>901</v>
      </c>
      <c r="R1152" s="1" t="str">
        <f t="shared" si="76"/>
        <v>Mutually Excluded</v>
      </c>
      <c r="S1152" s="1"/>
      <c r="V1152" s="1" t="str">
        <f t="shared" si="74"/>
        <v>Mutually Excluded</v>
      </c>
      <c r="Z1152" t="str">
        <f t="shared" si="77"/>
        <v>Exclude</v>
      </c>
    </row>
    <row r="1153" spans="1:26" ht="30">
      <c r="A1153">
        <v>1283</v>
      </c>
      <c r="C1153">
        <v>524</v>
      </c>
      <c r="E1153" s="1" t="s">
        <v>1592</v>
      </c>
      <c r="F1153" s="1">
        <v>2</v>
      </c>
      <c r="G1153" s="1">
        <v>1</v>
      </c>
      <c r="H1153" s="1">
        <v>2</v>
      </c>
      <c r="I1153" s="31" t="str">
        <f t="shared" si="75"/>
        <v>EXCLUDED</v>
      </c>
      <c r="J1153">
        <v>1283</v>
      </c>
      <c r="M1153" s="35" t="s">
        <v>901</v>
      </c>
      <c r="Q1153" s="8" t="s">
        <v>901</v>
      </c>
      <c r="R1153" s="1" t="str">
        <f t="shared" si="76"/>
        <v>Mutually Excluded</v>
      </c>
      <c r="S1153" s="1"/>
      <c r="V1153" s="1" t="str">
        <f t="shared" si="74"/>
        <v>Mutually Excluded</v>
      </c>
      <c r="Z1153" t="str">
        <f t="shared" si="77"/>
        <v>Exclude</v>
      </c>
    </row>
    <row r="1154" spans="1:26" ht="30">
      <c r="A1154">
        <v>1284</v>
      </c>
      <c r="C1154">
        <v>525</v>
      </c>
      <c r="E1154" s="1" t="s">
        <v>1593</v>
      </c>
      <c r="F1154" s="1">
        <v>1</v>
      </c>
      <c r="G1154" s="1">
        <v>1</v>
      </c>
      <c r="H1154" s="1">
        <v>1</v>
      </c>
      <c r="I1154" s="31" t="str">
        <f t="shared" si="75"/>
        <v>EXCLUDED</v>
      </c>
      <c r="J1154">
        <v>1284</v>
      </c>
      <c r="M1154" s="35" t="s">
        <v>901</v>
      </c>
      <c r="Q1154" s="8" t="s">
        <v>901</v>
      </c>
      <c r="R1154" s="1" t="str">
        <f t="shared" si="76"/>
        <v>Mutually Excluded</v>
      </c>
      <c r="S1154" s="1"/>
      <c r="V1154" s="1" t="str">
        <f t="shared" ref="V1154:V1217" si="78">IF(AND(I1154="Excluded", Q1154="Excluded"), "Mutually Excluded", IF(AND(OR(I1154="CERTAINLY INCLUDED", I1154="INCLUDED", I1154="MAYBE" ), OR(Q1154="INCLUDED", Q1154="MAYBE")), "MUTUALLY INCLUDED", IF(AND(I1154="MAYBE", Q1154="MAYBE"), "Mutually MAYBE", IF(AND(I1154="Excluded", OR(Q1154="INCLUDED", Q1154="MAYBE")), "AI: No, Human: Yes", IF(AND(Q1154="Excluded", OR(I1154="INCLUDED", I1154="CERTAINLY INCLUDED", I1154="MAYBE")), "AI: Yes, Human: No", "Other Conflict")))))</f>
        <v>Mutually Excluded</v>
      </c>
      <c r="Z1154" t="str">
        <f t="shared" si="77"/>
        <v>Exclude</v>
      </c>
    </row>
    <row r="1155" spans="1:26" ht="30">
      <c r="A1155">
        <v>1285</v>
      </c>
      <c r="C1155">
        <v>525</v>
      </c>
      <c r="E1155" s="1" t="s">
        <v>1594</v>
      </c>
      <c r="F1155" s="1">
        <v>1</v>
      </c>
      <c r="G1155" s="1">
        <v>1</v>
      </c>
      <c r="H1155" s="1">
        <v>1</v>
      </c>
      <c r="I1155" s="31" t="str">
        <f t="shared" si="75"/>
        <v>EXCLUDED</v>
      </c>
      <c r="J1155">
        <v>1285</v>
      </c>
      <c r="M1155" s="35" t="s">
        <v>901</v>
      </c>
      <c r="Q1155" s="8" t="s">
        <v>901</v>
      </c>
      <c r="R1155" s="1" t="str">
        <f t="shared" si="76"/>
        <v>Mutually Excluded</v>
      </c>
      <c r="S1155" s="1"/>
      <c r="V1155" s="1" t="str">
        <f t="shared" si="78"/>
        <v>Mutually Excluded</v>
      </c>
      <c r="Z1155" t="str">
        <f t="shared" si="77"/>
        <v>Exclude</v>
      </c>
    </row>
    <row r="1156" spans="1:26" ht="30">
      <c r="A1156">
        <v>1286</v>
      </c>
      <c r="C1156">
        <v>525</v>
      </c>
      <c r="E1156" s="1" t="s">
        <v>1595</v>
      </c>
      <c r="F1156" s="1">
        <v>2</v>
      </c>
      <c r="G1156" s="1">
        <v>1</v>
      </c>
      <c r="H1156" s="1">
        <v>2</v>
      </c>
      <c r="I1156" s="31" t="str">
        <f t="shared" si="75"/>
        <v>EXCLUDED</v>
      </c>
      <c r="J1156">
        <v>1286</v>
      </c>
      <c r="M1156" s="35" t="s">
        <v>901</v>
      </c>
      <c r="Q1156" s="8" t="s">
        <v>901</v>
      </c>
      <c r="R1156" s="1" t="str">
        <f t="shared" si="76"/>
        <v>Mutually Excluded</v>
      </c>
      <c r="S1156" s="1"/>
      <c r="V1156" s="1" t="str">
        <f t="shared" si="78"/>
        <v>Mutually Excluded</v>
      </c>
      <c r="Z1156" t="str">
        <f t="shared" si="77"/>
        <v>Exclude</v>
      </c>
    </row>
    <row r="1157" spans="1:26" ht="30">
      <c r="A1157">
        <v>1287</v>
      </c>
      <c r="C1157">
        <v>525</v>
      </c>
      <c r="E1157" s="1" t="s">
        <v>1596</v>
      </c>
      <c r="F1157" s="1">
        <v>1</v>
      </c>
      <c r="G1157" s="1">
        <v>3</v>
      </c>
      <c r="H1157" s="1">
        <v>2</v>
      </c>
      <c r="I1157" s="31" t="str">
        <f t="shared" si="75"/>
        <v>EXCLUDED</v>
      </c>
      <c r="J1157">
        <v>1287</v>
      </c>
      <c r="M1157" s="35" t="s">
        <v>901</v>
      </c>
      <c r="Q1157" s="8" t="s">
        <v>901</v>
      </c>
      <c r="R1157" s="1" t="str">
        <f t="shared" si="76"/>
        <v>Mutually Excluded</v>
      </c>
      <c r="S1157" s="1"/>
      <c r="V1157" s="1" t="str">
        <f t="shared" si="78"/>
        <v>Mutually Excluded</v>
      </c>
      <c r="Z1157" t="str">
        <f t="shared" si="77"/>
        <v>Exclude</v>
      </c>
    </row>
    <row r="1158" spans="1:26" ht="45">
      <c r="A1158">
        <v>1288</v>
      </c>
      <c r="C1158">
        <v>526</v>
      </c>
      <c r="E1158" s="1" t="s">
        <v>1597</v>
      </c>
      <c r="F1158" s="1">
        <v>2</v>
      </c>
      <c r="G1158" s="1">
        <v>2</v>
      </c>
      <c r="H1158" s="1">
        <v>2</v>
      </c>
      <c r="I1158" s="31" t="str">
        <f t="shared" si="75"/>
        <v>EXCLUDED</v>
      </c>
      <c r="J1158">
        <v>1288</v>
      </c>
      <c r="M1158" s="35" t="s">
        <v>901</v>
      </c>
      <c r="Q1158" s="8" t="s">
        <v>901</v>
      </c>
      <c r="R1158" s="1" t="str">
        <f t="shared" si="76"/>
        <v>Mutually Excluded</v>
      </c>
      <c r="S1158" s="1"/>
      <c r="V1158" s="1" t="str">
        <f t="shared" si="78"/>
        <v>Mutually Excluded</v>
      </c>
      <c r="Z1158" t="str">
        <f t="shared" si="77"/>
        <v>Exclude</v>
      </c>
    </row>
    <row r="1159" spans="1:26" ht="45">
      <c r="A1159">
        <v>1289</v>
      </c>
      <c r="C1159">
        <v>526</v>
      </c>
      <c r="E1159" s="1" t="s">
        <v>1598</v>
      </c>
      <c r="F1159" s="1">
        <v>2</v>
      </c>
      <c r="G1159" s="1">
        <v>1</v>
      </c>
      <c r="H1159" s="1">
        <v>2</v>
      </c>
      <c r="I1159" s="31" t="str">
        <f t="shared" si="75"/>
        <v>EXCLUDED</v>
      </c>
      <c r="J1159">
        <v>1289</v>
      </c>
      <c r="M1159" s="35" t="s">
        <v>901</v>
      </c>
      <c r="Q1159" s="8" t="s">
        <v>901</v>
      </c>
      <c r="R1159" s="1" t="str">
        <f t="shared" si="76"/>
        <v>Mutually Excluded</v>
      </c>
      <c r="S1159" s="1"/>
      <c r="V1159" s="1" t="str">
        <f t="shared" si="78"/>
        <v>Mutually Excluded</v>
      </c>
      <c r="Z1159" t="str">
        <f t="shared" si="77"/>
        <v>Exclude</v>
      </c>
    </row>
    <row r="1160" spans="1:26" ht="60">
      <c r="A1160">
        <v>1290</v>
      </c>
      <c r="C1160" s="6">
        <v>526527</v>
      </c>
      <c r="E1160" s="1" t="s">
        <v>1599</v>
      </c>
      <c r="F1160" s="1">
        <v>2</v>
      </c>
      <c r="G1160" s="1">
        <v>3</v>
      </c>
      <c r="H1160" s="1">
        <v>2</v>
      </c>
      <c r="I1160" s="31" t="str">
        <f t="shared" si="75"/>
        <v>EXCLUDED</v>
      </c>
      <c r="J1160">
        <v>1290</v>
      </c>
      <c r="M1160" s="35" t="s">
        <v>901</v>
      </c>
      <c r="Q1160" s="8" t="s">
        <v>901</v>
      </c>
      <c r="R1160" s="1" t="str">
        <f t="shared" si="76"/>
        <v>Mutually Excluded</v>
      </c>
      <c r="S1160" s="1"/>
      <c r="V1160" s="1" t="str">
        <f t="shared" si="78"/>
        <v>Mutually Excluded</v>
      </c>
      <c r="Z1160" t="str">
        <f t="shared" si="77"/>
        <v>Exclude</v>
      </c>
    </row>
    <row r="1161" spans="1:26" ht="30">
      <c r="A1161">
        <v>1291</v>
      </c>
      <c r="C1161">
        <v>527</v>
      </c>
      <c r="E1161" s="1" t="s">
        <v>1600</v>
      </c>
      <c r="F1161" s="1">
        <v>1</v>
      </c>
      <c r="G1161" s="1">
        <v>2</v>
      </c>
      <c r="H1161" s="1">
        <v>1</v>
      </c>
      <c r="I1161" s="31" t="str">
        <f t="shared" si="75"/>
        <v>EXCLUDED</v>
      </c>
      <c r="J1161">
        <v>1291</v>
      </c>
      <c r="M1161" s="35" t="s">
        <v>901</v>
      </c>
      <c r="Q1161" s="8" t="s">
        <v>901</v>
      </c>
      <c r="R1161" s="1" t="str">
        <f t="shared" si="76"/>
        <v>Mutually Excluded</v>
      </c>
      <c r="S1161" s="1"/>
      <c r="V1161" s="1" t="str">
        <f t="shared" si="78"/>
        <v>Mutually Excluded</v>
      </c>
      <c r="Z1161" t="str">
        <f t="shared" si="77"/>
        <v>Exclude</v>
      </c>
    </row>
    <row r="1162" spans="1:26" ht="45">
      <c r="A1162">
        <v>1292</v>
      </c>
      <c r="C1162">
        <v>527</v>
      </c>
      <c r="E1162" s="1" t="s">
        <v>1601</v>
      </c>
      <c r="F1162" s="1">
        <v>1</v>
      </c>
      <c r="G1162" s="1">
        <v>1</v>
      </c>
      <c r="H1162" s="1">
        <v>1</v>
      </c>
      <c r="I1162" s="31" t="str">
        <f t="shared" si="75"/>
        <v>EXCLUDED</v>
      </c>
      <c r="J1162">
        <v>1292</v>
      </c>
      <c r="M1162" s="35" t="s">
        <v>901</v>
      </c>
      <c r="Q1162" s="8" t="s">
        <v>901</v>
      </c>
      <c r="R1162" s="1" t="str">
        <f t="shared" si="76"/>
        <v>Mutually Excluded</v>
      </c>
      <c r="S1162" s="1"/>
      <c r="V1162" s="1" t="str">
        <f t="shared" si="78"/>
        <v>Mutually Excluded</v>
      </c>
      <c r="Z1162" t="str">
        <f t="shared" si="77"/>
        <v>Exclude</v>
      </c>
    </row>
    <row r="1163" spans="1:26" ht="30">
      <c r="A1163">
        <v>1293</v>
      </c>
      <c r="C1163" s="6">
        <v>527528</v>
      </c>
      <c r="E1163" s="1" t="s">
        <v>1602</v>
      </c>
      <c r="F1163" s="1">
        <v>1</v>
      </c>
      <c r="G1163" s="1">
        <v>1</v>
      </c>
      <c r="H1163" s="1">
        <v>1</v>
      </c>
      <c r="I1163" s="31" t="str">
        <f t="shared" si="75"/>
        <v>EXCLUDED</v>
      </c>
      <c r="J1163">
        <v>1293</v>
      </c>
      <c r="M1163" s="35" t="s">
        <v>901</v>
      </c>
      <c r="Q1163" s="8" t="s">
        <v>901</v>
      </c>
      <c r="R1163" s="1" t="str">
        <f t="shared" si="76"/>
        <v>Mutually Excluded</v>
      </c>
      <c r="S1163" s="1"/>
      <c r="V1163" s="1" t="str">
        <f t="shared" si="78"/>
        <v>Mutually Excluded</v>
      </c>
      <c r="Z1163" t="str">
        <f t="shared" si="77"/>
        <v>Exclude</v>
      </c>
    </row>
    <row r="1164" spans="1:26" ht="45">
      <c r="A1164">
        <v>1294</v>
      </c>
      <c r="C1164">
        <v>528</v>
      </c>
      <c r="E1164" s="1" t="s">
        <v>1603</v>
      </c>
      <c r="F1164" s="1">
        <v>2</v>
      </c>
      <c r="G1164" s="1">
        <v>3</v>
      </c>
      <c r="H1164" s="1">
        <v>2</v>
      </c>
      <c r="I1164" s="31" t="str">
        <f t="shared" si="75"/>
        <v>EXCLUDED</v>
      </c>
      <c r="J1164">
        <v>1294</v>
      </c>
      <c r="M1164" s="35" t="s">
        <v>901</v>
      </c>
      <c r="Q1164" s="8" t="s">
        <v>901</v>
      </c>
      <c r="R1164" s="1" t="str">
        <f t="shared" si="76"/>
        <v>Mutually Excluded</v>
      </c>
      <c r="S1164" s="1"/>
      <c r="V1164" s="1" t="str">
        <f t="shared" si="78"/>
        <v>Mutually Excluded</v>
      </c>
      <c r="Z1164" t="str">
        <f t="shared" si="77"/>
        <v>Exclude</v>
      </c>
    </row>
    <row r="1165" spans="1:26" ht="45">
      <c r="A1165">
        <v>1295</v>
      </c>
      <c r="C1165" s="6">
        <v>528529</v>
      </c>
      <c r="E1165" s="1" t="s">
        <v>1604</v>
      </c>
      <c r="F1165" s="1">
        <v>2</v>
      </c>
      <c r="G1165" s="1">
        <v>2</v>
      </c>
      <c r="H1165" s="1">
        <v>2</v>
      </c>
      <c r="I1165" s="31" t="str">
        <f t="shared" si="75"/>
        <v>EXCLUDED</v>
      </c>
      <c r="J1165">
        <v>1295</v>
      </c>
      <c r="M1165" s="35" t="s">
        <v>901</v>
      </c>
      <c r="Q1165" s="8" t="s">
        <v>901</v>
      </c>
      <c r="R1165" s="1" t="str">
        <f t="shared" si="76"/>
        <v>Mutually Excluded</v>
      </c>
      <c r="S1165" s="1"/>
      <c r="V1165" s="1" t="str">
        <f t="shared" si="78"/>
        <v>Mutually Excluded</v>
      </c>
      <c r="Z1165" t="str">
        <f t="shared" si="77"/>
        <v>Exclude</v>
      </c>
    </row>
    <row r="1166" spans="1:26" ht="30">
      <c r="A1166">
        <v>1296</v>
      </c>
      <c r="C1166">
        <v>529</v>
      </c>
      <c r="E1166" s="1" t="s">
        <v>1605</v>
      </c>
      <c r="F1166" s="1">
        <v>4</v>
      </c>
      <c r="G1166" s="1">
        <v>4</v>
      </c>
      <c r="H1166" s="1">
        <v>3</v>
      </c>
      <c r="I1166" s="31" t="str">
        <f t="shared" si="75"/>
        <v>EXCLUDED</v>
      </c>
      <c r="J1166">
        <v>1296</v>
      </c>
      <c r="M1166" s="35" t="s">
        <v>901</v>
      </c>
      <c r="Q1166" s="8" t="s">
        <v>901</v>
      </c>
      <c r="R1166" s="1" t="str">
        <f t="shared" si="76"/>
        <v>Mutually Excluded</v>
      </c>
      <c r="S1166" s="1"/>
      <c r="V1166" s="1" t="str">
        <f t="shared" si="78"/>
        <v>Mutually Excluded</v>
      </c>
      <c r="Z1166" t="str">
        <f t="shared" si="77"/>
        <v>Exclude</v>
      </c>
    </row>
    <row r="1167" spans="1:26" ht="60">
      <c r="A1167">
        <v>1297</v>
      </c>
      <c r="C1167" s="6">
        <v>529530</v>
      </c>
      <c r="E1167" s="1" t="s">
        <v>1607</v>
      </c>
      <c r="F1167" s="1">
        <v>1</v>
      </c>
      <c r="G1167" s="1">
        <v>2</v>
      </c>
      <c r="H1167" s="1">
        <v>1</v>
      </c>
      <c r="I1167" s="31" t="str">
        <f t="shared" si="75"/>
        <v>EXCLUDED</v>
      </c>
      <c r="J1167">
        <v>1297</v>
      </c>
      <c r="M1167" s="35" t="s">
        <v>901</v>
      </c>
      <c r="Q1167" s="8" t="s">
        <v>901</v>
      </c>
      <c r="R1167" s="1" t="str">
        <f t="shared" si="76"/>
        <v>Mutually Excluded</v>
      </c>
      <c r="S1167" s="1"/>
      <c r="V1167" s="1" t="str">
        <f t="shared" si="78"/>
        <v>Mutually Excluded</v>
      </c>
      <c r="Z1167" t="str">
        <f t="shared" si="77"/>
        <v>Exclude</v>
      </c>
    </row>
    <row r="1168" spans="1:26" ht="30">
      <c r="A1168">
        <v>1298</v>
      </c>
      <c r="C1168">
        <v>530</v>
      </c>
      <c r="E1168" s="1" t="s">
        <v>1608</v>
      </c>
      <c r="F1168" s="1">
        <v>2</v>
      </c>
      <c r="G1168" s="1">
        <v>3</v>
      </c>
      <c r="H1168" s="1">
        <v>2</v>
      </c>
      <c r="I1168" s="31" t="str">
        <f t="shared" si="75"/>
        <v>EXCLUDED</v>
      </c>
      <c r="J1168">
        <v>1298</v>
      </c>
      <c r="M1168" s="35" t="s">
        <v>901</v>
      </c>
      <c r="Q1168" s="8" t="s">
        <v>901</v>
      </c>
      <c r="R1168" s="1" t="str">
        <f t="shared" si="76"/>
        <v>Mutually Excluded</v>
      </c>
      <c r="S1168" s="1"/>
      <c r="V1168" s="1" t="str">
        <f t="shared" si="78"/>
        <v>Mutually Excluded</v>
      </c>
      <c r="Z1168" t="str">
        <f t="shared" si="77"/>
        <v>Exclude</v>
      </c>
    </row>
    <row r="1169" spans="1:26" ht="30">
      <c r="A1169">
        <v>1299</v>
      </c>
      <c r="C1169">
        <v>530</v>
      </c>
      <c r="E1169" s="1" t="s">
        <v>1609</v>
      </c>
      <c r="F1169" s="1">
        <v>1</v>
      </c>
      <c r="G1169" s="1">
        <v>2</v>
      </c>
      <c r="H1169" s="1">
        <v>3</v>
      </c>
      <c r="I1169" s="31" t="str">
        <f t="shared" si="75"/>
        <v>EXCLUDED</v>
      </c>
      <c r="J1169">
        <v>1299</v>
      </c>
      <c r="M1169" s="35" t="s">
        <v>901</v>
      </c>
      <c r="Q1169" s="8" t="s">
        <v>901</v>
      </c>
      <c r="R1169" s="1" t="str">
        <f t="shared" si="76"/>
        <v>Mutually Excluded</v>
      </c>
      <c r="S1169" s="1"/>
      <c r="V1169" s="1" t="str">
        <f t="shared" si="78"/>
        <v>Mutually Excluded</v>
      </c>
      <c r="Z1169" t="str">
        <f t="shared" si="77"/>
        <v>Exclude</v>
      </c>
    </row>
    <row r="1170" spans="1:26" ht="30">
      <c r="A1170">
        <v>1300</v>
      </c>
      <c r="C1170" s="6">
        <v>530531</v>
      </c>
      <c r="E1170" s="1" t="s">
        <v>1610</v>
      </c>
      <c r="F1170" s="1">
        <v>1</v>
      </c>
      <c r="G1170" s="1">
        <v>2</v>
      </c>
      <c r="H1170" s="1">
        <v>3</v>
      </c>
      <c r="I1170" s="31" t="str">
        <f t="shared" si="75"/>
        <v>EXCLUDED</v>
      </c>
      <c r="J1170">
        <v>1300</v>
      </c>
      <c r="M1170" s="35" t="s">
        <v>901</v>
      </c>
      <c r="Q1170" s="8" t="s">
        <v>901</v>
      </c>
      <c r="R1170" s="1" t="str">
        <f t="shared" si="76"/>
        <v>Mutually Excluded</v>
      </c>
      <c r="S1170" s="1"/>
      <c r="V1170" s="1" t="str">
        <f t="shared" si="78"/>
        <v>Mutually Excluded</v>
      </c>
      <c r="Z1170" t="str">
        <f t="shared" si="77"/>
        <v>Exclude</v>
      </c>
    </row>
    <row r="1171" spans="1:26" ht="30">
      <c r="A1171">
        <v>1301</v>
      </c>
      <c r="C1171">
        <v>531</v>
      </c>
      <c r="E1171" s="1" t="s">
        <v>1611</v>
      </c>
      <c r="F1171" s="1">
        <v>4</v>
      </c>
      <c r="G1171" s="1">
        <v>3</v>
      </c>
      <c r="H1171" s="1">
        <v>4</v>
      </c>
      <c r="I1171" s="31" t="str">
        <f t="shared" si="75"/>
        <v>EXCLUDED</v>
      </c>
      <c r="J1171">
        <v>1301</v>
      </c>
      <c r="M1171" s="35" t="s">
        <v>901</v>
      </c>
      <c r="Q1171" s="8" t="s">
        <v>901</v>
      </c>
      <c r="R1171" s="1" t="str">
        <f t="shared" si="76"/>
        <v>Mutually Excluded</v>
      </c>
      <c r="S1171" s="1"/>
      <c r="V1171" s="1" t="str">
        <f t="shared" si="78"/>
        <v>Mutually Excluded</v>
      </c>
      <c r="Z1171" t="str">
        <f t="shared" si="77"/>
        <v>Exclude</v>
      </c>
    </row>
    <row r="1172" spans="1:26" ht="30">
      <c r="A1172">
        <v>1302</v>
      </c>
      <c r="C1172">
        <v>531</v>
      </c>
      <c r="E1172" s="1" t="s">
        <v>1613</v>
      </c>
      <c r="F1172" s="1">
        <v>2</v>
      </c>
      <c r="G1172" s="1">
        <v>2</v>
      </c>
      <c r="H1172" s="1">
        <v>2</v>
      </c>
      <c r="I1172" s="31" t="str">
        <f t="shared" si="75"/>
        <v>EXCLUDED</v>
      </c>
      <c r="J1172">
        <v>1302</v>
      </c>
      <c r="M1172" s="35" t="s">
        <v>901</v>
      </c>
      <c r="Q1172" s="8" t="s">
        <v>901</v>
      </c>
      <c r="R1172" s="1" t="str">
        <f t="shared" si="76"/>
        <v>Mutually Excluded</v>
      </c>
      <c r="S1172" s="1"/>
      <c r="V1172" s="1" t="str">
        <f t="shared" si="78"/>
        <v>Mutually Excluded</v>
      </c>
      <c r="Z1172" t="str">
        <f t="shared" si="77"/>
        <v>Exclude</v>
      </c>
    </row>
    <row r="1173" spans="1:26" ht="45">
      <c r="A1173">
        <v>1303</v>
      </c>
      <c r="C1173" s="6">
        <v>531532</v>
      </c>
      <c r="E1173" s="1" t="s">
        <v>1614</v>
      </c>
      <c r="F1173" s="1">
        <v>5</v>
      </c>
      <c r="G1173" s="1">
        <v>4</v>
      </c>
      <c r="H1173" s="1">
        <v>5</v>
      </c>
      <c r="I1173" s="31" t="str">
        <f t="shared" si="75"/>
        <v>MAYBE</v>
      </c>
      <c r="J1173">
        <v>1303</v>
      </c>
      <c r="M1173" s="35" t="s">
        <v>901</v>
      </c>
      <c r="Q1173" s="8" t="s">
        <v>901</v>
      </c>
      <c r="R1173" s="1" t="str">
        <f t="shared" si="76"/>
        <v>Mutually Excluded</v>
      </c>
      <c r="S1173" s="38"/>
      <c r="T1173" s="39"/>
      <c r="V1173" s="1" t="str">
        <f t="shared" si="78"/>
        <v>AI: Yes, Human: No</v>
      </c>
      <c r="Z1173" t="str">
        <f t="shared" si="77"/>
        <v>Exclude</v>
      </c>
    </row>
    <row r="1174" spans="1:26" ht="45">
      <c r="A1174">
        <v>1304</v>
      </c>
      <c r="C1174">
        <v>532</v>
      </c>
      <c r="E1174" s="1" t="s">
        <v>1616</v>
      </c>
      <c r="F1174" s="1">
        <v>2</v>
      </c>
      <c r="G1174" s="1">
        <v>1</v>
      </c>
      <c r="H1174" s="1">
        <v>1</v>
      </c>
      <c r="I1174" s="31" t="str">
        <f t="shared" si="75"/>
        <v>EXCLUDED</v>
      </c>
      <c r="J1174">
        <v>1304</v>
      </c>
      <c r="M1174" s="35" t="s">
        <v>901</v>
      </c>
      <c r="Q1174" s="8" t="s">
        <v>901</v>
      </c>
      <c r="R1174" s="1" t="str">
        <f t="shared" si="76"/>
        <v>Mutually Excluded</v>
      </c>
      <c r="S1174" s="1"/>
      <c r="V1174" s="1" t="str">
        <f t="shared" si="78"/>
        <v>Mutually Excluded</v>
      </c>
      <c r="Z1174" t="str">
        <f t="shared" si="77"/>
        <v>Exclude</v>
      </c>
    </row>
    <row r="1175" spans="1:26" ht="30">
      <c r="A1175">
        <v>1305</v>
      </c>
      <c r="C1175">
        <v>532</v>
      </c>
      <c r="E1175" s="1" t="s">
        <v>1617</v>
      </c>
      <c r="F1175" s="1">
        <v>1</v>
      </c>
      <c r="G1175" s="1">
        <v>1</v>
      </c>
      <c r="H1175" s="1">
        <v>1</v>
      </c>
      <c r="I1175" s="31" t="str">
        <f t="shared" si="75"/>
        <v>EXCLUDED</v>
      </c>
      <c r="J1175">
        <v>1305</v>
      </c>
      <c r="M1175" s="35" t="s">
        <v>901</v>
      </c>
      <c r="Q1175" s="8" t="s">
        <v>901</v>
      </c>
      <c r="R1175" s="1" t="str">
        <f t="shared" si="76"/>
        <v>Mutually Excluded</v>
      </c>
      <c r="S1175" s="1"/>
      <c r="V1175" s="1" t="str">
        <f t="shared" si="78"/>
        <v>Mutually Excluded</v>
      </c>
      <c r="Z1175" t="str">
        <f t="shared" si="77"/>
        <v>Exclude</v>
      </c>
    </row>
    <row r="1176" spans="1:26" ht="60">
      <c r="A1176">
        <v>1306</v>
      </c>
      <c r="C1176" s="6">
        <v>532533</v>
      </c>
      <c r="E1176" s="1" t="s">
        <v>1618</v>
      </c>
      <c r="F1176" s="1">
        <v>1</v>
      </c>
      <c r="G1176" s="1">
        <v>1</v>
      </c>
      <c r="H1176" s="1">
        <v>1</v>
      </c>
      <c r="I1176" s="31" t="str">
        <f t="shared" si="75"/>
        <v>EXCLUDED</v>
      </c>
      <c r="J1176">
        <v>1306</v>
      </c>
      <c r="M1176" s="35" t="s">
        <v>901</v>
      </c>
      <c r="Q1176" s="8" t="s">
        <v>901</v>
      </c>
      <c r="R1176" s="1" t="str">
        <f t="shared" si="76"/>
        <v>Mutually Excluded</v>
      </c>
      <c r="S1176" s="1"/>
      <c r="V1176" s="1" t="str">
        <f t="shared" si="78"/>
        <v>Mutually Excluded</v>
      </c>
      <c r="Z1176" t="str">
        <f t="shared" si="77"/>
        <v>Exclude</v>
      </c>
    </row>
    <row r="1177" spans="1:26" ht="30">
      <c r="A1177">
        <v>1307</v>
      </c>
      <c r="C1177" s="6">
        <v>533534</v>
      </c>
      <c r="E1177" s="1" t="s">
        <v>1619</v>
      </c>
      <c r="F1177" s="1">
        <v>5</v>
      </c>
      <c r="G1177" s="1">
        <v>5</v>
      </c>
      <c r="H1177" s="1">
        <v>5</v>
      </c>
      <c r="I1177" s="31" t="str">
        <f t="shared" si="75"/>
        <v>CERTAINLY INCLUDED</v>
      </c>
      <c r="J1177">
        <v>1307</v>
      </c>
      <c r="M1177" s="35" t="s">
        <v>1752</v>
      </c>
      <c r="Q1177" s="8" t="s">
        <v>1752</v>
      </c>
      <c r="R1177" s="1" t="str">
        <f t="shared" si="76"/>
        <v>MUTUALLY INCLUDED</v>
      </c>
      <c r="S1177" s="1"/>
      <c r="V1177" s="1" t="str">
        <f t="shared" si="78"/>
        <v>MUTUALLY INCLUDED</v>
      </c>
      <c r="Z1177" t="str">
        <f t="shared" si="77"/>
        <v>Include</v>
      </c>
    </row>
    <row r="1178" spans="1:26" ht="45">
      <c r="A1178">
        <v>1308</v>
      </c>
      <c r="C1178">
        <v>534</v>
      </c>
      <c r="E1178" s="15" t="s">
        <v>1119</v>
      </c>
      <c r="F1178" s="1">
        <v>1</v>
      </c>
      <c r="G1178" s="1">
        <v>1</v>
      </c>
      <c r="H1178" s="1">
        <v>1</v>
      </c>
      <c r="I1178" s="31" t="str">
        <f t="shared" si="75"/>
        <v>EXCLUDED</v>
      </c>
      <c r="J1178">
        <v>1308</v>
      </c>
      <c r="M1178" s="35" t="s">
        <v>901</v>
      </c>
      <c r="Q1178" s="8" t="s">
        <v>901</v>
      </c>
      <c r="R1178" s="1" t="str">
        <f t="shared" si="76"/>
        <v>Mutually Excluded</v>
      </c>
      <c r="S1178" s="1"/>
      <c r="V1178" s="1" t="str">
        <f t="shared" si="78"/>
        <v>Mutually Excluded</v>
      </c>
      <c r="Z1178" t="str">
        <f t="shared" si="77"/>
        <v>Exclude</v>
      </c>
    </row>
    <row r="1179" spans="1:26" ht="30">
      <c r="A1179">
        <v>1309</v>
      </c>
      <c r="C1179">
        <v>534</v>
      </c>
      <c r="E1179" s="1" t="s">
        <v>1621</v>
      </c>
      <c r="F1179" s="1">
        <v>2</v>
      </c>
      <c r="G1179" s="1">
        <v>3</v>
      </c>
      <c r="H1179" s="1">
        <v>2</v>
      </c>
      <c r="I1179" s="31" t="str">
        <f t="shared" si="75"/>
        <v>EXCLUDED</v>
      </c>
      <c r="J1179">
        <v>1309</v>
      </c>
      <c r="M1179" s="35" t="s">
        <v>901</v>
      </c>
      <c r="Q1179" s="8" t="s">
        <v>901</v>
      </c>
      <c r="R1179" s="1" t="str">
        <f t="shared" si="76"/>
        <v>Mutually Excluded</v>
      </c>
      <c r="S1179" s="1"/>
      <c r="V1179" s="1" t="str">
        <f t="shared" si="78"/>
        <v>Mutually Excluded</v>
      </c>
      <c r="Z1179" t="str">
        <f t="shared" si="77"/>
        <v>Exclude</v>
      </c>
    </row>
    <row r="1180" spans="1:26" ht="45">
      <c r="A1180">
        <v>1310</v>
      </c>
      <c r="C1180">
        <v>535</v>
      </c>
      <c r="E1180" s="1" t="s">
        <v>1622</v>
      </c>
      <c r="F1180" s="1">
        <v>2</v>
      </c>
      <c r="G1180" s="1">
        <v>2</v>
      </c>
      <c r="H1180" s="1">
        <v>2</v>
      </c>
      <c r="I1180" s="31" t="str">
        <f t="shared" si="75"/>
        <v>EXCLUDED</v>
      </c>
      <c r="J1180">
        <v>1310</v>
      </c>
      <c r="M1180" s="35" t="s">
        <v>901</v>
      </c>
      <c r="Q1180" s="8" t="s">
        <v>901</v>
      </c>
      <c r="R1180" s="1" t="str">
        <f t="shared" si="76"/>
        <v>Mutually Excluded</v>
      </c>
      <c r="S1180" s="1"/>
      <c r="V1180" s="1" t="str">
        <f t="shared" si="78"/>
        <v>Mutually Excluded</v>
      </c>
      <c r="Z1180" t="str">
        <f t="shared" si="77"/>
        <v>Exclude</v>
      </c>
    </row>
    <row r="1181" spans="1:26" ht="60">
      <c r="A1181">
        <v>1311</v>
      </c>
      <c r="C1181" s="6">
        <v>535536</v>
      </c>
      <c r="E1181" s="1" t="s">
        <v>1623</v>
      </c>
      <c r="F1181" s="1">
        <v>4</v>
      </c>
      <c r="G1181" s="1">
        <v>3</v>
      </c>
      <c r="H1181" s="1">
        <v>2</v>
      </c>
      <c r="I1181" s="31" t="str">
        <f t="shared" si="75"/>
        <v>EXCLUDED</v>
      </c>
      <c r="J1181">
        <v>1311</v>
      </c>
      <c r="M1181" s="35" t="s">
        <v>901</v>
      </c>
      <c r="Q1181" s="8" t="s">
        <v>901</v>
      </c>
      <c r="R1181" s="1" t="str">
        <f t="shared" si="76"/>
        <v>Mutually Excluded</v>
      </c>
      <c r="S1181" s="1"/>
      <c r="V1181" s="1" t="str">
        <f t="shared" si="78"/>
        <v>Mutually Excluded</v>
      </c>
      <c r="Z1181" t="str">
        <f t="shared" si="77"/>
        <v>Exclude</v>
      </c>
    </row>
    <row r="1182" spans="1:26" ht="45">
      <c r="A1182">
        <v>1312</v>
      </c>
      <c r="C1182" s="6">
        <v>536537</v>
      </c>
      <c r="E1182" s="1" t="s">
        <v>1624</v>
      </c>
      <c r="F1182" s="1">
        <v>4</v>
      </c>
      <c r="G1182" s="1">
        <v>5</v>
      </c>
      <c r="H1182" s="1">
        <v>4</v>
      </c>
      <c r="I1182" s="31" t="str">
        <f t="shared" si="75"/>
        <v>MAYBE</v>
      </c>
      <c r="J1182">
        <v>1312</v>
      </c>
      <c r="M1182" s="35" t="s">
        <v>901</v>
      </c>
      <c r="Q1182" s="8" t="s">
        <v>901</v>
      </c>
      <c r="R1182" s="1" t="str">
        <f t="shared" si="76"/>
        <v>Mutually Excluded</v>
      </c>
      <c r="S1182" s="1"/>
      <c r="V1182" s="1" t="str">
        <f t="shared" si="78"/>
        <v>AI: Yes, Human: No</v>
      </c>
      <c r="Z1182" t="str">
        <f t="shared" si="77"/>
        <v>Exclude</v>
      </c>
    </row>
    <row r="1183" spans="1:26" ht="45">
      <c r="A1183">
        <v>1313</v>
      </c>
      <c r="C1183">
        <v>537</v>
      </c>
      <c r="E1183" s="1" t="s">
        <v>1359</v>
      </c>
      <c r="F1183" s="1">
        <v>2</v>
      </c>
      <c r="G1183" s="1">
        <v>2</v>
      </c>
      <c r="H1183" s="1">
        <v>2</v>
      </c>
      <c r="I1183" s="31" t="str">
        <f t="shared" si="75"/>
        <v>EXCLUDED</v>
      </c>
      <c r="J1183">
        <v>1313</v>
      </c>
      <c r="M1183" s="35" t="s">
        <v>901</v>
      </c>
      <c r="Q1183" s="8" t="s">
        <v>901</v>
      </c>
      <c r="R1183" s="1" t="str">
        <f t="shared" si="76"/>
        <v>Mutually Excluded</v>
      </c>
      <c r="S1183" s="1"/>
      <c r="V1183" s="1" t="str">
        <f t="shared" si="78"/>
        <v>Mutually Excluded</v>
      </c>
      <c r="Z1183" t="str">
        <f t="shared" si="77"/>
        <v>Exclude</v>
      </c>
    </row>
    <row r="1184" spans="1:26" ht="30">
      <c r="A1184">
        <v>1314</v>
      </c>
      <c r="C1184">
        <v>537</v>
      </c>
      <c r="E1184" s="1" t="s">
        <v>1626</v>
      </c>
      <c r="F1184" s="1">
        <v>1</v>
      </c>
      <c r="G1184" s="1">
        <v>1</v>
      </c>
      <c r="H1184" s="1">
        <v>1</v>
      </c>
      <c r="I1184" s="31" t="str">
        <f t="shared" si="75"/>
        <v>EXCLUDED</v>
      </c>
      <c r="J1184">
        <v>1314</v>
      </c>
      <c r="M1184" s="35" t="s">
        <v>901</v>
      </c>
      <c r="Q1184" s="8" t="s">
        <v>901</v>
      </c>
      <c r="R1184" s="1" t="str">
        <f t="shared" si="76"/>
        <v>Mutually Excluded</v>
      </c>
      <c r="S1184" s="1"/>
      <c r="V1184" s="1" t="str">
        <f t="shared" si="78"/>
        <v>Mutually Excluded</v>
      </c>
      <c r="Z1184" t="str">
        <f t="shared" si="77"/>
        <v>Exclude</v>
      </c>
    </row>
    <row r="1185" spans="1:26" ht="30">
      <c r="A1185">
        <v>1315</v>
      </c>
      <c r="C1185">
        <v>538</v>
      </c>
      <c r="E1185" s="1" t="s">
        <v>1627</v>
      </c>
      <c r="F1185" s="1">
        <v>2</v>
      </c>
      <c r="G1185" s="1">
        <v>2</v>
      </c>
      <c r="H1185" s="1">
        <v>2</v>
      </c>
      <c r="I1185" s="31" t="str">
        <f t="shared" si="75"/>
        <v>EXCLUDED</v>
      </c>
      <c r="J1185">
        <v>1315</v>
      </c>
      <c r="M1185" s="35" t="s">
        <v>901</v>
      </c>
      <c r="Q1185" s="8" t="s">
        <v>901</v>
      </c>
      <c r="R1185" s="1" t="str">
        <f t="shared" si="76"/>
        <v>Mutually Excluded</v>
      </c>
      <c r="S1185" s="1"/>
      <c r="V1185" s="1" t="str">
        <f t="shared" si="78"/>
        <v>Mutually Excluded</v>
      </c>
      <c r="Z1185" t="str">
        <f t="shared" si="77"/>
        <v>Exclude</v>
      </c>
    </row>
    <row r="1186" spans="1:26" ht="30">
      <c r="A1186">
        <v>1316</v>
      </c>
      <c r="C1186">
        <v>538</v>
      </c>
      <c r="E1186" s="1" t="s">
        <v>1628</v>
      </c>
      <c r="F1186" s="1">
        <v>2</v>
      </c>
      <c r="G1186" s="1">
        <v>2</v>
      </c>
      <c r="H1186" s="1">
        <v>2</v>
      </c>
      <c r="I1186" s="31" t="str">
        <f t="shared" si="75"/>
        <v>EXCLUDED</v>
      </c>
      <c r="J1186">
        <v>1316</v>
      </c>
      <c r="M1186" s="35" t="s">
        <v>901</v>
      </c>
      <c r="Q1186" s="8" t="s">
        <v>901</v>
      </c>
      <c r="R1186" s="1" t="str">
        <f t="shared" si="76"/>
        <v>Mutually Excluded</v>
      </c>
      <c r="S1186" s="1"/>
      <c r="V1186" s="1" t="str">
        <f t="shared" si="78"/>
        <v>Mutually Excluded</v>
      </c>
      <c r="Z1186" t="str">
        <f t="shared" si="77"/>
        <v>Exclude</v>
      </c>
    </row>
    <row r="1187" spans="1:26" ht="30">
      <c r="A1187">
        <v>1317</v>
      </c>
      <c r="C1187">
        <v>538</v>
      </c>
      <c r="E1187" s="1" t="s">
        <v>1629</v>
      </c>
      <c r="F1187" s="1">
        <v>1</v>
      </c>
      <c r="G1187" s="1">
        <v>1</v>
      </c>
      <c r="H1187" s="1">
        <v>1</v>
      </c>
      <c r="I1187" s="31" t="str">
        <f t="shared" si="75"/>
        <v>EXCLUDED</v>
      </c>
      <c r="J1187">
        <v>1317</v>
      </c>
      <c r="M1187" s="35" t="s">
        <v>901</v>
      </c>
      <c r="Q1187" s="8" t="s">
        <v>901</v>
      </c>
      <c r="R1187" s="1" t="str">
        <f t="shared" si="76"/>
        <v>Mutually Excluded</v>
      </c>
      <c r="S1187" s="1"/>
      <c r="V1187" s="1" t="str">
        <f t="shared" si="78"/>
        <v>Mutually Excluded</v>
      </c>
      <c r="Z1187" t="str">
        <f t="shared" si="77"/>
        <v>Exclude</v>
      </c>
    </row>
    <row r="1188" spans="1:26" ht="30">
      <c r="A1188">
        <v>1318</v>
      </c>
      <c r="C1188" s="6">
        <v>538539</v>
      </c>
      <c r="E1188" s="1" t="s">
        <v>1630</v>
      </c>
      <c r="F1188" s="1">
        <v>1</v>
      </c>
      <c r="G1188" s="1">
        <v>1</v>
      </c>
      <c r="H1188" s="1">
        <v>1</v>
      </c>
      <c r="I1188" s="31" t="str">
        <f t="shared" si="75"/>
        <v>EXCLUDED</v>
      </c>
      <c r="J1188">
        <v>1318</v>
      </c>
      <c r="M1188" s="35" t="s">
        <v>901</v>
      </c>
      <c r="Q1188" s="8" t="s">
        <v>901</v>
      </c>
      <c r="R1188" s="1" t="str">
        <f t="shared" si="76"/>
        <v>Mutually Excluded</v>
      </c>
      <c r="S1188" s="1"/>
      <c r="V1188" s="1" t="str">
        <f t="shared" si="78"/>
        <v>Mutually Excluded</v>
      </c>
      <c r="Z1188" t="str">
        <f t="shared" si="77"/>
        <v>Exclude</v>
      </c>
    </row>
    <row r="1189" spans="1:26" ht="45">
      <c r="A1189">
        <v>1319</v>
      </c>
      <c r="C1189">
        <v>539</v>
      </c>
      <c r="E1189" s="1" t="s">
        <v>1631</v>
      </c>
      <c r="F1189" s="1">
        <v>1</v>
      </c>
      <c r="G1189" s="1">
        <v>1</v>
      </c>
      <c r="H1189" s="1">
        <v>1</v>
      </c>
      <c r="I1189" s="31" t="str">
        <f t="shared" si="75"/>
        <v>EXCLUDED</v>
      </c>
      <c r="J1189">
        <v>1319</v>
      </c>
      <c r="M1189" s="35" t="s">
        <v>901</v>
      </c>
      <c r="Q1189" s="8" t="s">
        <v>901</v>
      </c>
      <c r="R1189" s="1" t="str">
        <f t="shared" si="76"/>
        <v>Mutually Excluded</v>
      </c>
      <c r="S1189" s="1"/>
      <c r="V1189" s="1" t="str">
        <f t="shared" si="78"/>
        <v>Mutually Excluded</v>
      </c>
      <c r="Z1189" t="str">
        <f t="shared" si="77"/>
        <v>Exclude</v>
      </c>
    </row>
    <row r="1190" spans="1:26" ht="45">
      <c r="A1190">
        <v>1320</v>
      </c>
      <c r="C1190">
        <v>539</v>
      </c>
      <c r="E1190" s="1" t="s">
        <v>606</v>
      </c>
      <c r="F1190" s="1">
        <v>4</v>
      </c>
      <c r="G1190" s="1">
        <v>3</v>
      </c>
      <c r="H1190" s="1">
        <v>3</v>
      </c>
      <c r="I1190" s="31" t="str">
        <f t="shared" si="75"/>
        <v>EXCLUDED</v>
      </c>
      <c r="J1190">
        <v>1320</v>
      </c>
      <c r="M1190" s="35" t="s">
        <v>901</v>
      </c>
      <c r="Q1190" s="8" t="s">
        <v>901</v>
      </c>
      <c r="R1190" s="1" t="str">
        <f t="shared" si="76"/>
        <v>Mutually Excluded</v>
      </c>
      <c r="S1190" s="1"/>
      <c r="V1190" s="1" t="str">
        <f t="shared" si="78"/>
        <v>Mutually Excluded</v>
      </c>
      <c r="Z1190" t="str">
        <f t="shared" si="77"/>
        <v>Exclude</v>
      </c>
    </row>
    <row r="1191" spans="1:26" ht="30">
      <c r="A1191">
        <v>1321</v>
      </c>
      <c r="C1191">
        <v>539</v>
      </c>
      <c r="E1191" s="1" t="s">
        <v>1634</v>
      </c>
      <c r="F1191" s="1">
        <v>4</v>
      </c>
      <c r="G1191" s="1">
        <v>4</v>
      </c>
      <c r="H1191" s="1">
        <v>3</v>
      </c>
      <c r="I1191" s="31" t="str">
        <f t="shared" si="75"/>
        <v>EXCLUDED</v>
      </c>
      <c r="J1191">
        <v>1321</v>
      </c>
      <c r="M1191" s="35" t="s">
        <v>901</v>
      </c>
      <c r="Q1191" s="8" t="s">
        <v>901</v>
      </c>
      <c r="R1191" s="1" t="str">
        <f t="shared" si="76"/>
        <v>Mutually Excluded</v>
      </c>
      <c r="S1191" s="1"/>
      <c r="V1191" s="1" t="str">
        <f t="shared" si="78"/>
        <v>Mutually Excluded</v>
      </c>
      <c r="Z1191" t="str">
        <f t="shared" si="77"/>
        <v>Exclude</v>
      </c>
    </row>
    <row r="1192" spans="1:26" ht="60">
      <c r="A1192">
        <v>1322</v>
      </c>
      <c r="C1192">
        <v>540</v>
      </c>
      <c r="E1192" s="1" t="s">
        <v>1635</v>
      </c>
      <c r="F1192" s="1">
        <v>4</v>
      </c>
      <c r="G1192" s="1">
        <v>4</v>
      </c>
      <c r="H1192" s="1">
        <v>3</v>
      </c>
      <c r="I1192" s="31" t="str">
        <f t="shared" si="75"/>
        <v>EXCLUDED</v>
      </c>
      <c r="J1192">
        <v>1322</v>
      </c>
      <c r="M1192" s="35" t="s">
        <v>901</v>
      </c>
      <c r="Q1192" s="8" t="s">
        <v>901</v>
      </c>
      <c r="R1192" s="1" t="str">
        <f t="shared" si="76"/>
        <v>Mutually Excluded</v>
      </c>
      <c r="S1192" s="1"/>
      <c r="V1192" s="1" t="str">
        <f t="shared" si="78"/>
        <v>Mutually Excluded</v>
      </c>
      <c r="Z1192" t="str">
        <f t="shared" si="77"/>
        <v>Exclude</v>
      </c>
    </row>
    <row r="1193" spans="1:26" ht="45">
      <c r="A1193">
        <v>1323</v>
      </c>
      <c r="C1193">
        <v>540</v>
      </c>
      <c r="E1193" s="1" t="s">
        <v>1636</v>
      </c>
      <c r="F1193" s="1">
        <v>2</v>
      </c>
      <c r="G1193" s="1">
        <v>2</v>
      </c>
      <c r="H1193" s="1">
        <v>2</v>
      </c>
      <c r="I1193" s="31" t="str">
        <f t="shared" si="75"/>
        <v>EXCLUDED</v>
      </c>
      <c r="J1193">
        <v>1323</v>
      </c>
      <c r="M1193" s="35" t="s">
        <v>901</v>
      </c>
      <c r="Q1193" s="8" t="s">
        <v>901</v>
      </c>
      <c r="R1193" s="1" t="str">
        <f t="shared" si="76"/>
        <v>Mutually Excluded</v>
      </c>
      <c r="S1193" s="1"/>
      <c r="V1193" s="1" t="str">
        <f t="shared" si="78"/>
        <v>Mutually Excluded</v>
      </c>
      <c r="Z1193" t="str">
        <f t="shared" si="77"/>
        <v>Exclude</v>
      </c>
    </row>
    <row r="1194" spans="1:26" ht="30">
      <c r="A1194">
        <v>1325</v>
      </c>
      <c r="C1194">
        <v>541</v>
      </c>
      <c r="E1194" s="1" t="s">
        <v>1638</v>
      </c>
      <c r="F1194" s="1">
        <v>3</v>
      </c>
      <c r="G1194" s="1">
        <v>3</v>
      </c>
      <c r="H1194" s="1">
        <v>3</v>
      </c>
      <c r="I1194" s="31" t="str">
        <f t="shared" si="75"/>
        <v>EXCLUDED</v>
      </c>
      <c r="J1194">
        <v>1325</v>
      </c>
      <c r="M1194" s="35" t="s">
        <v>901</v>
      </c>
      <c r="Q1194" s="8" t="s">
        <v>901</v>
      </c>
      <c r="R1194" s="1" t="str">
        <f t="shared" si="76"/>
        <v>Mutually Excluded</v>
      </c>
      <c r="S1194" s="1"/>
      <c r="V1194" s="1" t="str">
        <f t="shared" si="78"/>
        <v>Mutually Excluded</v>
      </c>
      <c r="Z1194" t="str">
        <f t="shared" si="77"/>
        <v>Exclude</v>
      </c>
    </row>
    <row r="1195" spans="1:26" ht="30">
      <c r="A1195">
        <v>1326</v>
      </c>
      <c r="C1195">
        <v>542</v>
      </c>
      <c r="E1195" s="1" t="s">
        <v>1639</v>
      </c>
      <c r="F1195" s="1">
        <v>2</v>
      </c>
      <c r="G1195" s="1">
        <v>1</v>
      </c>
      <c r="H1195" s="1">
        <v>2</v>
      </c>
      <c r="I1195" s="31" t="str">
        <f t="shared" ref="I1195:I1256" si="79">IF(COUNTIF(F1195:H1195,5)=3,"CERTAINLY INCLUDED",IF(COUNTIF(F1195:H1195,5)&gt;0,"MAYBE","EXCLUDED"))</f>
        <v>EXCLUDED</v>
      </c>
      <c r="J1195">
        <v>1326</v>
      </c>
      <c r="M1195" s="35" t="s">
        <v>901</v>
      </c>
      <c r="Q1195" s="8" t="s">
        <v>901</v>
      </c>
      <c r="R1195" s="1" t="str">
        <f t="shared" ref="R1195:R1256" si="80">IF(AND(M1195="Excluded", Q1195="Excluded"), "Mutually Excluded", IF(AND(OR(M1195="CERTAINLY INCLUDED", M1195="INCLUDED", M1195="MAYBE" ), OR(Q1195="INCLUDED", Q1195="MAYBE")), "MUTUALLY INCLUDED", IF(AND(M1195="MAYBE", Q1195="MAYBE"), "Mutually MAYBE", IF(AND(M1195="Excluded", OR(Q1195="INCLUDED", Q1195="MAYBE")), "Hum1: No, Hum2: Yes", IF(AND(Q1195="Excluded", OR(M1195="INCLUDED", M1195="CERTAINLY INCLUDED", M1195="MAYBE")), "Hum1: Yes, Hum2: No", "Other Conflict")))))</f>
        <v>Mutually Excluded</v>
      </c>
      <c r="S1195" s="1"/>
      <c r="V1195" s="1" t="str">
        <f t="shared" si="78"/>
        <v>Mutually Excluded</v>
      </c>
      <c r="Z1195" t="str">
        <f t="shared" ref="Z1195:Z1256" si="81">IF(R1195="Mutually Excluded","Exclude",IF(R1195= "Mutually Included","Include",U1195))</f>
        <v>Exclude</v>
      </c>
    </row>
    <row r="1196" spans="1:26" ht="60">
      <c r="A1196">
        <v>1327</v>
      </c>
      <c r="C1196" s="6">
        <v>542543</v>
      </c>
      <c r="E1196" s="1" t="s">
        <v>1640</v>
      </c>
      <c r="F1196" s="1">
        <v>1</v>
      </c>
      <c r="G1196" s="1">
        <v>2</v>
      </c>
      <c r="H1196" s="1">
        <v>1</v>
      </c>
      <c r="I1196" s="31" t="str">
        <f t="shared" si="79"/>
        <v>EXCLUDED</v>
      </c>
      <c r="J1196">
        <v>1327</v>
      </c>
      <c r="M1196" s="35" t="s">
        <v>901</v>
      </c>
      <c r="Q1196" s="8" t="s">
        <v>901</v>
      </c>
      <c r="R1196" s="1" t="str">
        <f t="shared" si="80"/>
        <v>Mutually Excluded</v>
      </c>
      <c r="S1196" s="1"/>
      <c r="V1196" s="1" t="str">
        <f t="shared" si="78"/>
        <v>Mutually Excluded</v>
      </c>
      <c r="Z1196" t="str">
        <f t="shared" si="81"/>
        <v>Exclude</v>
      </c>
    </row>
    <row r="1197" spans="1:26" ht="45">
      <c r="A1197">
        <v>1328</v>
      </c>
      <c r="C1197" s="6">
        <v>543544</v>
      </c>
      <c r="E1197" s="1" t="s">
        <v>1641</v>
      </c>
      <c r="F1197" s="1">
        <v>2</v>
      </c>
      <c r="G1197" s="1">
        <v>2</v>
      </c>
      <c r="H1197" s="1">
        <v>2</v>
      </c>
      <c r="I1197" s="31" t="str">
        <f t="shared" si="79"/>
        <v>EXCLUDED</v>
      </c>
      <c r="J1197">
        <v>1328</v>
      </c>
      <c r="M1197" s="35" t="s">
        <v>901</v>
      </c>
      <c r="Q1197" s="8" t="s">
        <v>901</v>
      </c>
      <c r="R1197" s="1" t="str">
        <f t="shared" si="80"/>
        <v>Mutually Excluded</v>
      </c>
      <c r="S1197" s="1"/>
      <c r="V1197" s="1" t="str">
        <f t="shared" si="78"/>
        <v>Mutually Excluded</v>
      </c>
      <c r="Z1197" t="str">
        <f t="shared" si="81"/>
        <v>Exclude</v>
      </c>
    </row>
    <row r="1198" spans="1:26" ht="30">
      <c r="A1198">
        <v>1329</v>
      </c>
      <c r="C1198">
        <v>544</v>
      </c>
      <c r="E1198" s="1" t="s">
        <v>1642</v>
      </c>
      <c r="F1198" s="1">
        <v>4</v>
      </c>
      <c r="G1198" s="1">
        <v>4</v>
      </c>
      <c r="H1198" s="1">
        <v>3</v>
      </c>
      <c r="I1198" s="31" t="str">
        <f t="shared" si="79"/>
        <v>EXCLUDED</v>
      </c>
      <c r="J1198">
        <v>1329</v>
      </c>
      <c r="M1198" s="35" t="s">
        <v>901</v>
      </c>
      <c r="Q1198" s="8" t="s">
        <v>901</v>
      </c>
      <c r="R1198" s="1" t="str">
        <f t="shared" si="80"/>
        <v>Mutually Excluded</v>
      </c>
      <c r="S1198" s="1"/>
      <c r="V1198" s="1" t="str">
        <f t="shared" si="78"/>
        <v>Mutually Excluded</v>
      </c>
      <c r="Z1198" t="str">
        <f t="shared" si="81"/>
        <v>Exclude</v>
      </c>
    </row>
    <row r="1199" spans="1:26" ht="30">
      <c r="A1199">
        <v>1330</v>
      </c>
      <c r="C1199" s="6">
        <v>544545</v>
      </c>
      <c r="E1199" s="1" t="s">
        <v>1643</v>
      </c>
      <c r="F1199" s="1">
        <v>2</v>
      </c>
      <c r="G1199" s="1">
        <v>2</v>
      </c>
      <c r="H1199" s="1">
        <v>2</v>
      </c>
      <c r="I1199" s="31" t="str">
        <f t="shared" si="79"/>
        <v>EXCLUDED</v>
      </c>
      <c r="J1199">
        <v>1330</v>
      </c>
      <c r="M1199" s="35" t="s">
        <v>901</v>
      </c>
      <c r="Q1199" s="8" t="s">
        <v>901</v>
      </c>
      <c r="R1199" s="1" t="str">
        <f t="shared" si="80"/>
        <v>Mutually Excluded</v>
      </c>
      <c r="S1199" s="1"/>
      <c r="V1199" s="1" t="str">
        <f t="shared" si="78"/>
        <v>Mutually Excluded</v>
      </c>
      <c r="Z1199" t="str">
        <f t="shared" si="81"/>
        <v>Exclude</v>
      </c>
    </row>
    <row r="1200" spans="1:26" ht="30">
      <c r="A1200">
        <v>1331</v>
      </c>
      <c r="C1200">
        <v>545</v>
      </c>
      <c r="E1200" s="1" t="s">
        <v>1644</v>
      </c>
      <c r="F1200" s="1">
        <v>3</v>
      </c>
      <c r="G1200" s="1">
        <v>3</v>
      </c>
      <c r="H1200" s="1">
        <v>3</v>
      </c>
      <c r="I1200" s="31" t="str">
        <f t="shared" si="79"/>
        <v>EXCLUDED</v>
      </c>
      <c r="J1200">
        <v>1331</v>
      </c>
      <c r="M1200" s="35" t="s">
        <v>901</v>
      </c>
      <c r="Q1200" s="8" t="s">
        <v>901</v>
      </c>
      <c r="R1200" s="1" t="str">
        <f t="shared" si="80"/>
        <v>Mutually Excluded</v>
      </c>
      <c r="S1200" s="1"/>
      <c r="V1200" s="1" t="str">
        <f t="shared" si="78"/>
        <v>Mutually Excluded</v>
      </c>
      <c r="Z1200" t="str">
        <f t="shared" si="81"/>
        <v>Exclude</v>
      </c>
    </row>
    <row r="1201" spans="1:26" ht="30">
      <c r="A1201">
        <v>1332</v>
      </c>
      <c r="C1201" s="6">
        <v>545546</v>
      </c>
      <c r="E1201" s="1" t="s">
        <v>1645</v>
      </c>
      <c r="F1201" s="1">
        <v>2</v>
      </c>
      <c r="G1201" s="1">
        <v>2</v>
      </c>
      <c r="H1201" s="1">
        <v>1</v>
      </c>
      <c r="I1201" s="31" t="str">
        <f t="shared" si="79"/>
        <v>EXCLUDED</v>
      </c>
      <c r="J1201">
        <v>1332</v>
      </c>
      <c r="M1201" s="35" t="s">
        <v>901</v>
      </c>
      <c r="Q1201" s="8" t="s">
        <v>901</v>
      </c>
      <c r="R1201" s="1" t="str">
        <f t="shared" si="80"/>
        <v>Mutually Excluded</v>
      </c>
      <c r="S1201" s="1"/>
      <c r="V1201" s="1" t="str">
        <f t="shared" si="78"/>
        <v>Mutually Excluded</v>
      </c>
      <c r="Z1201" t="str">
        <f t="shared" si="81"/>
        <v>Exclude</v>
      </c>
    </row>
    <row r="1202" spans="1:26" ht="45">
      <c r="A1202">
        <v>1333</v>
      </c>
      <c r="C1202">
        <v>546</v>
      </c>
      <c r="E1202" s="1" t="s">
        <v>1646</v>
      </c>
      <c r="F1202" s="1">
        <v>3</v>
      </c>
      <c r="G1202" s="1">
        <v>3</v>
      </c>
      <c r="H1202" s="1">
        <v>3</v>
      </c>
      <c r="I1202" s="31" t="str">
        <f t="shared" si="79"/>
        <v>EXCLUDED</v>
      </c>
      <c r="J1202">
        <v>1333</v>
      </c>
      <c r="M1202" s="35" t="s">
        <v>901</v>
      </c>
      <c r="Q1202" s="8" t="s">
        <v>901</v>
      </c>
      <c r="R1202" s="1" t="str">
        <f t="shared" si="80"/>
        <v>Mutually Excluded</v>
      </c>
      <c r="S1202" s="1"/>
      <c r="V1202" s="1" t="str">
        <f t="shared" si="78"/>
        <v>Mutually Excluded</v>
      </c>
      <c r="Z1202" t="str">
        <f t="shared" si="81"/>
        <v>Exclude</v>
      </c>
    </row>
    <row r="1203" spans="1:26" ht="45">
      <c r="A1203">
        <v>1334</v>
      </c>
      <c r="C1203" s="6">
        <v>546547</v>
      </c>
      <c r="E1203" s="1" t="s">
        <v>1647</v>
      </c>
      <c r="F1203" s="1">
        <v>2</v>
      </c>
      <c r="G1203" s="1">
        <v>2</v>
      </c>
      <c r="H1203" s="1">
        <v>3</v>
      </c>
      <c r="I1203" s="31" t="str">
        <f t="shared" si="79"/>
        <v>EXCLUDED</v>
      </c>
      <c r="J1203">
        <v>1334</v>
      </c>
      <c r="M1203" s="35" t="s">
        <v>901</v>
      </c>
      <c r="Q1203" s="8" t="s">
        <v>901</v>
      </c>
      <c r="R1203" s="1" t="str">
        <f t="shared" si="80"/>
        <v>Mutually Excluded</v>
      </c>
      <c r="S1203" s="1"/>
      <c r="V1203" s="1" t="str">
        <f t="shared" si="78"/>
        <v>Mutually Excluded</v>
      </c>
      <c r="Z1203" t="str">
        <f t="shared" si="81"/>
        <v>Exclude</v>
      </c>
    </row>
    <row r="1204" spans="1:26" ht="30">
      <c r="A1204">
        <v>1335</v>
      </c>
      <c r="C1204">
        <v>547</v>
      </c>
      <c r="E1204" s="1" t="s">
        <v>1648</v>
      </c>
      <c r="F1204" s="1">
        <v>1</v>
      </c>
      <c r="G1204" s="1">
        <v>1</v>
      </c>
      <c r="H1204" s="1">
        <v>1</v>
      </c>
      <c r="I1204" s="31" t="str">
        <f t="shared" si="79"/>
        <v>EXCLUDED</v>
      </c>
      <c r="J1204">
        <v>1335</v>
      </c>
      <c r="M1204" s="35" t="s">
        <v>901</v>
      </c>
      <c r="Q1204" s="8" t="s">
        <v>901</v>
      </c>
      <c r="R1204" s="1" t="str">
        <f t="shared" si="80"/>
        <v>Mutually Excluded</v>
      </c>
      <c r="S1204" s="1"/>
      <c r="V1204" s="1" t="str">
        <f t="shared" si="78"/>
        <v>Mutually Excluded</v>
      </c>
      <c r="Z1204" t="str">
        <f t="shared" si="81"/>
        <v>Exclude</v>
      </c>
    </row>
    <row r="1205" spans="1:26" ht="30">
      <c r="A1205">
        <v>1336</v>
      </c>
      <c r="C1205" s="6">
        <v>547548</v>
      </c>
      <c r="E1205" s="1" t="s">
        <v>1649</v>
      </c>
      <c r="F1205" s="1">
        <v>1</v>
      </c>
      <c r="G1205" s="1">
        <v>1</v>
      </c>
      <c r="H1205" s="1">
        <v>1</v>
      </c>
      <c r="I1205" s="31" t="str">
        <f t="shared" si="79"/>
        <v>EXCLUDED</v>
      </c>
      <c r="J1205">
        <v>1336</v>
      </c>
      <c r="M1205" s="35" t="s">
        <v>901</v>
      </c>
      <c r="Q1205" s="8" t="s">
        <v>901</v>
      </c>
      <c r="R1205" s="1" t="str">
        <f t="shared" si="80"/>
        <v>Mutually Excluded</v>
      </c>
      <c r="S1205" s="1"/>
      <c r="V1205" s="1" t="str">
        <f t="shared" si="78"/>
        <v>Mutually Excluded</v>
      </c>
      <c r="Z1205" t="str">
        <f t="shared" si="81"/>
        <v>Exclude</v>
      </c>
    </row>
    <row r="1206" spans="1:26" ht="30">
      <c r="A1206">
        <v>1337</v>
      </c>
      <c r="C1206">
        <v>548</v>
      </c>
      <c r="E1206" s="1" t="s">
        <v>1650</v>
      </c>
      <c r="F1206" s="1">
        <v>1</v>
      </c>
      <c r="G1206" s="1">
        <v>1</v>
      </c>
      <c r="H1206" s="1">
        <v>1</v>
      </c>
      <c r="I1206" s="31" t="str">
        <f t="shared" si="79"/>
        <v>EXCLUDED</v>
      </c>
      <c r="J1206">
        <v>1337</v>
      </c>
      <c r="M1206" s="35" t="s">
        <v>901</v>
      </c>
      <c r="Q1206" s="8" t="s">
        <v>901</v>
      </c>
      <c r="R1206" s="1" t="str">
        <f t="shared" si="80"/>
        <v>Mutually Excluded</v>
      </c>
      <c r="S1206" s="1"/>
      <c r="V1206" s="1" t="str">
        <f t="shared" si="78"/>
        <v>Mutually Excluded</v>
      </c>
      <c r="Z1206" t="str">
        <f t="shared" si="81"/>
        <v>Exclude</v>
      </c>
    </row>
    <row r="1207" spans="1:26" ht="60">
      <c r="A1207">
        <v>1338</v>
      </c>
      <c r="C1207">
        <v>548</v>
      </c>
      <c r="E1207" s="1" t="s">
        <v>1651</v>
      </c>
      <c r="F1207" s="1">
        <v>5</v>
      </c>
      <c r="G1207" s="1">
        <v>5</v>
      </c>
      <c r="H1207" s="1">
        <v>5</v>
      </c>
      <c r="I1207" s="31" t="str">
        <f t="shared" si="79"/>
        <v>CERTAINLY INCLUDED</v>
      </c>
      <c r="J1207">
        <v>1338</v>
      </c>
      <c r="M1207" s="35" t="s">
        <v>1752</v>
      </c>
      <c r="Q1207" s="8" t="s">
        <v>1752</v>
      </c>
      <c r="R1207" s="1" t="str">
        <f t="shared" si="80"/>
        <v>MUTUALLY INCLUDED</v>
      </c>
      <c r="S1207" s="1"/>
      <c r="V1207" s="1" t="str">
        <f t="shared" si="78"/>
        <v>MUTUALLY INCLUDED</v>
      </c>
      <c r="Z1207" t="str">
        <f t="shared" si="81"/>
        <v>Include</v>
      </c>
    </row>
    <row r="1208" spans="1:26" ht="30">
      <c r="A1208">
        <v>1339</v>
      </c>
      <c r="C1208">
        <v>548</v>
      </c>
      <c r="E1208" s="1" t="s">
        <v>453</v>
      </c>
      <c r="F1208" s="1">
        <v>2</v>
      </c>
      <c r="G1208" s="1">
        <v>2</v>
      </c>
      <c r="H1208" s="1">
        <v>3</v>
      </c>
      <c r="I1208" s="31" t="str">
        <f t="shared" si="79"/>
        <v>EXCLUDED</v>
      </c>
      <c r="J1208">
        <v>1339</v>
      </c>
      <c r="M1208" s="35" t="s">
        <v>901</v>
      </c>
      <c r="Q1208" s="8" t="s">
        <v>901</v>
      </c>
      <c r="R1208" s="1" t="str">
        <f t="shared" si="80"/>
        <v>Mutually Excluded</v>
      </c>
      <c r="S1208" s="1"/>
      <c r="V1208" s="1" t="str">
        <f t="shared" si="78"/>
        <v>Mutually Excluded</v>
      </c>
      <c r="Z1208" t="str">
        <f t="shared" si="81"/>
        <v>Exclude</v>
      </c>
    </row>
    <row r="1209" spans="1:26" ht="30">
      <c r="A1209">
        <v>1340</v>
      </c>
      <c r="C1209">
        <v>549</v>
      </c>
      <c r="E1209" s="1" t="s">
        <v>1655</v>
      </c>
      <c r="F1209" s="1">
        <v>3</v>
      </c>
      <c r="G1209" s="1">
        <v>3</v>
      </c>
      <c r="H1209" s="1">
        <v>3</v>
      </c>
      <c r="I1209" s="31" t="str">
        <f t="shared" si="79"/>
        <v>EXCLUDED</v>
      </c>
      <c r="J1209">
        <v>1340</v>
      </c>
      <c r="M1209" s="35" t="s">
        <v>901</v>
      </c>
      <c r="Q1209" s="8" t="s">
        <v>901</v>
      </c>
      <c r="R1209" s="1" t="str">
        <f t="shared" si="80"/>
        <v>Mutually Excluded</v>
      </c>
      <c r="S1209" s="1"/>
      <c r="V1209" s="1" t="str">
        <f t="shared" si="78"/>
        <v>Mutually Excluded</v>
      </c>
      <c r="Z1209" t="str">
        <f t="shared" si="81"/>
        <v>Exclude</v>
      </c>
    </row>
    <row r="1210" spans="1:26" ht="30">
      <c r="A1210">
        <v>1341</v>
      </c>
      <c r="C1210">
        <v>549</v>
      </c>
      <c r="E1210" s="1" t="s">
        <v>1656</v>
      </c>
      <c r="F1210" s="1">
        <v>2</v>
      </c>
      <c r="G1210" s="1">
        <v>2</v>
      </c>
      <c r="H1210" s="1">
        <v>3</v>
      </c>
      <c r="I1210" s="31" t="str">
        <f t="shared" si="79"/>
        <v>EXCLUDED</v>
      </c>
      <c r="J1210">
        <v>1341</v>
      </c>
      <c r="M1210" s="35" t="s">
        <v>901</v>
      </c>
      <c r="Q1210" s="8" t="s">
        <v>901</v>
      </c>
      <c r="R1210" s="1" t="str">
        <f t="shared" si="80"/>
        <v>Mutually Excluded</v>
      </c>
      <c r="S1210" s="1"/>
      <c r="V1210" s="1" t="str">
        <f t="shared" si="78"/>
        <v>Mutually Excluded</v>
      </c>
      <c r="Z1210" t="str">
        <f t="shared" si="81"/>
        <v>Exclude</v>
      </c>
    </row>
    <row r="1211" spans="1:26" ht="30">
      <c r="A1211">
        <v>1342</v>
      </c>
      <c r="C1211" s="6">
        <v>549550</v>
      </c>
      <c r="E1211" s="1" t="s">
        <v>1657</v>
      </c>
      <c r="F1211" s="1">
        <v>2</v>
      </c>
      <c r="G1211" s="1">
        <v>2</v>
      </c>
      <c r="H1211" s="1">
        <v>2</v>
      </c>
      <c r="I1211" s="31" t="str">
        <f t="shared" si="79"/>
        <v>EXCLUDED</v>
      </c>
      <c r="J1211">
        <v>1342</v>
      </c>
      <c r="M1211" s="35" t="s">
        <v>901</v>
      </c>
      <c r="Q1211" s="8" t="s">
        <v>901</v>
      </c>
      <c r="R1211" s="1" t="str">
        <f t="shared" si="80"/>
        <v>Mutually Excluded</v>
      </c>
      <c r="S1211" s="1"/>
      <c r="V1211" s="1" t="str">
        <f t="shared" si="78"/>
        <v>Mutually Excluded</v>
      </c>
      <c r="Z1211" t="str">
        <f t="shared" si="81"/>
        <v>Exclude</v>
      </c>
    </row>
    <row r="1212" spans="1:26" ht="45">
      <c r="A1212">
        <v>1343</v>
      </c>
      <c r="C1212">
        <v>550</v>
      </c>
      <c r="E1212" s="1" t="s">
        <v>1658</v>
      </c>
      <c r="F1212" s="1">
        <v>3</v>
      </c>
      <c r="G1212" s="1">
        <v>2</v>
      </c>
      <c r="H1212" s="1">
        <v>3</v>
      </c>
      <c r="I1212" s="31" t="str">
        <f t="shared" si="79"/>
        <v>EXCLUDED</v>
      </c>
      <c r="J1212">
        <v>1343</v>
      </c>
      <c r="M1212" s="35" t="s">
        <v>901</v>
      </c>
      <c r="Q1212" s="8" t="s">
        <v>901</v>
      </c>
      <c r="R1212" s="1" t="str">
        <f t="shared" si="80"/>
        <v>Mutually Excluded</v>
      </c>
      <c r="S1212" s="1"/>
      <c r="V1212" s="1" t="str">
        <f t="shared" si="78"/>
        <v>Mutually Excluded</v>
      </c>
      <c r="Z1212" t="str">
        <f t="shared" si="81"/>
        <v>Exclude</v>
      </c>
    </row>
    <row r="1213" spans="1:26" ht="60">
      <c r="A1213">
        <v>1345</v>
      </c>
      <c r="C1213">
        <v>551</v>
      </c>
      <c r="E1213" s="1" t="s">
        <v>1660</v>
      </c>
      <c r="F1213" s="1">
        <v>2</v>
      </c>
      <c r="G1213" s="1">
        <v>1</v>
      </c>
      <c r="H1213" s="1">
        <v>2</v>
      </c>
      <c r="I1213" s="31" t="str">
        <f t="shared" si="79"/>
        <v>EXCLUDED</v>
      </c>
      <c r="J1213">
        <v>1345</v>
      </c>
      <c r="M1213" s="35" t="s">
        <v>901</v>
      </c>
      <c r="Q1213" s="8" t="s">
        <v>901</v>
      </c>
      <c r="R1213" s="1" t="str">
        <f t="shared" si="80"/>
        <v>Mutually Excluded</v>
      </c>
      <c r="S1213" s="1"/>
      <c r="V1213" s="1" t="str">
        <f t="shared" si="78"/>
        <v>Mutually Excluded</v>
      </c>
      <c r="Z1213" t="str">
        <f t="shared" si="81"/>
        <v>Exclude</v>
      </c>
    </row>
    <row r="1214" spans="1:26" ht="30">
      <c r="A1214">
        <v>1346</v>
      </c>
      <c r="C1214">
        <v>552</v>
      </c>
      <c r="E1214" s="1" t="s">
        <v>1661</v>
      </c>
      <c r="F1214" s="1">
        <v>1</v>
      </c>
      <c r="G1214" s="1">
        <v>1</v>
      </c>
      <c r="H1214" s="1">
        <v>1</v>
      </c>
      <c r="I1214" s="31" t="str">
        <f t="shared" si="79"/>
        <v>EXCLUDED</v>
      </c>
      <c r="J1214">
        <v>1346</v>
      </c>
      <c r="M1214" s="35" t="s">
        <v>901</v>
      </c>
      <c r="Q1214" s="8" t="s">
        <v>901</v>
      </c>
      <c r="R1214" s="1" t="str">
        <f t="shared" si="80"/>
        <v>Mutually Excluded</v>
      </c>
      <c r="S1214" s="1"/>
      <c r="V1214" s="1" t="str">
        <f t="shared" si="78"/>
        <v>Mutually Excluded</v>
      </c>
      <c r="Z1214" t="str">
        <f t="shared" si="81"/>
        <v>Exclude</v>
      </c>
    </row>
    <row r="1215" spans="1:26" ht="45">
      <c r="A1215">
        <v>1347</v>
      </c>
      <c r="C1215">
        <v>552</v>
      </c>
      <c r="E1215" s="1" t="s">
        <v>1662</v>
      </c>
      <c r="F1215" s="1">
        <v>4</v>
      </c>
      <c r="G1215" s="1">
        <v>3</v>
      </c>
      <c r="H1215" s="1">
        <v>4</v>
      </c>
      <c r="I1215" s="31" t="str">
        <f t="shared" si="79"/>
        <v>EXCLUDED</v>
      </c>
      <c r="J1215">
        <v>1347</v>
      </c>
      <c r="M1215" s="35" t="s">
        <v>901</v>
      </c>
      <c r="Q1215" s="8" t="s">
        <v>901</v>
      </c>
      <c r="R1215" s="1" t="str">
        <f t="shared" si="80"/>
        <v>Mutually Excluded</v>
      </c>
      <c r="S1215" s="1"/>
      <c r="V1215" s="1" t="str">
        <f t="shared" si="78"/>
        <v>Mutually Excluded</v>
      </c>
      <c r="Z1215" t="str">
        <f t="shared" si="81"/>
        <v>Exclude</v>
      </c>
    </row>
    <row r="1216" spans="1:26" ht="60">
      <c r="A1216">
        <v>1348</v>
      </c>
      <c r="C1216" s="6">
        <v>552553</v>
      </c>
      <c r="E1216" s="1" t="s">
        <v>1664</v>
      </c>
      <c r="F1216" s="1">
        <v>2</v>
      </c>
      <c r="G1216" s="1">
        <v>2</v>
      </c>
      <c r="H1216" s="1">
        <v>2</v>
      </c>
      <c r="I1216" s="31" t="str">
        <f t="shared" si="79"/>
        <v>EXCLUDED</v>
      </c>
      <c r="J1216">
        <v>1348</v>
      </c>
      <c r="M1216" s="35" t="s">
        <v>901</v>
      </c>
      <c r="Q1216" s="8" t="s">
        <v>901</v>
      </c>
      <c r="R1216" s="1" t="str">
        <f t="shared" si="80"/>
        <v>Mutually Excluded</v>
      </c>
      <c r="S1216" s="1"/>
      <c r="V1216" s="1" t="str">
        <f t="shared" si="78"/>
        <v>Mutually Excluded</v>
      </c>
      <c r="Z1216" t="str">
        <f t="shared" si="81"/>
        <v>Exclude</v>
      </c>
    </row>
    <row r="1217" spans="1:26" ht="30">
      <c r="A1217">
        <v>1349</v>
      </c>
      <c r="C1217" s="6">
        <v>553554</v>
      </c>
      <c r="E1217" s="1" t="s">
        <v>1665</v>
      </c>
      <c r="F1217" s="1">
        <v>2</v>
      </c>
      <c r="G1217" s="1">
        <v>3</v>
      </c>
      <c r="H1217" s="1">
        <v>2</v>
      </c>
      <c r="I1217" s="31" t="str">
        <f t="shared" si="79"/>
        <v>EXCLUDED</v>
      </c>
      <c r="J1217">
        <v>1349</v>
      </c>
      <c r="M1217" s="35" t="s">
        <v>901</v>
      </c>
      <c r="Q1217" s="8" t="s">
        <v>901</v>
      </c>
      <c r="R1217" s="1" t="str">
        <f t="shared" si="80"/>
        <v>Mutually Excluded</v>
      </c>
      <c r="S1217" s="1"/>
      <c r="V1217" s="1" t="str">
        <f t="shared" si="78"/>
        <v>Mutually Excluded</v>
      </c>
      <c r="Z1217" t="str">
        <f t="shared" si="81"/>
        <v>Exclude</v>
      </c>
    </row>
    <row r="1218" spans="1:26" ht="60">
      <c r="A1218">
        <v>1350</v>
      </c>
      <c r="C1218">
        <v>554</v>
      </c>
      <c r="E1218" s="1" t="s">
        <v>1666</v>
      </c>
      <c r="F1218" s="1">
        <v>2</v>
      </c>
      <c r="G1218" s="1">
        <v>2</v>
      </c>
      <c r="H1218" s="1">
        <v>2</v>
      </c>
      <c r="I1218" s="31" t="str">
        <f t="shared" si="79"/>
        <v>EXCLUDED</v>
      </c>
      <c r="J1218">
        <v>1350</v>
      </c>
      <c r="M1218" s="35" t="s">
        <v>901</v>
      </c>
      <c r="Q1218" s="8" t="s">
        <v>901</v>
      </c>
      <c r="R1218" s="1" t="str">
        <f t="shared" si="80"/>
        <v>Mutually Excluded</v>
      </c>
      <c r="S1218" s="1"/>
      <c r="V1218" s="1" t="str">
        <f t="shared" ref="V1218:V1281" si="82">IF(AND(I1218="Excluded", Q1218="Excluded"), "Mutually Excluded", IF(AND(OR(I1218="CERTAINLY INCLUDED", I1218="INCLUDED", I1218="MAYBE" ), OR(Q1218="INCLUDED", Q1218="MAYBE")), "MUTUALLY INCLUDED", IF(AND(I1218="MAYBE", Q1218="MAYBE"), "Mutually MAYBE", IF(AND(I1218="Excluded", OR(Q1218="INCLUDED", Q1218="MAYBE")), "AI: No, Human: Yes", IF(AND(Q1218="Excluded", OR(I1218="INCLUDED", I1218="CERTAINLY INCLUDED", I1218="MAYBE")), "AI: Yes, Human: No", "Other Conflict")))))</f>
        <v>Mutually Excluded</v>
      </c>
      <c r="Z1218" t="str">
        <f t="shared" si="81"/>
        <v>Exclude</v>
      </c>
    </row>
    <row r="1219" spans="1:26" ht="45">
      <c r="A1219">
        <v>1351</v>
      </c>
      <c r="C1219">
        <v>554</v>
      </c>
      <c r="E1219" s="1" t="s">
        <v>1667</v>
      </c>
      <c r="F1219" s="1">
        <v>3</v>
      </c>
      <c r="G1219" s="1">
        <v>2</v>
      </c>
      <c r="H1219" s="1">
        <v>3</v>
      </c>
      <c r="I1219" s="31" t="str">
        <f t="shared" si="79"/>
        <v>EXCLUDED</v>
      </c>
      <c r="J1219">
        <v>1351</v>
      </c>
      <c r="M1219" s="35" t="s">
        <v>901</v>
      </c>
      <c r="Q1219" s="8" t="s">
        <v>901</v>
      </c>
      <c r="R1219" s="1" t="str">
        <f t="shared" si="80"/>
        <v>Mutually Excluded</v>
      </c>
      <c r="S1219" s="1"/>
      <c r="V1219" s="1" t="str">
        <f t="shared" si="82"/>
        <v>Mutually Excluded</v>
      </c>
      <c r="Z1219" t="str">
        <f t="shared" si="81"/>
        <v>Exclude</v>
      </c>
    </row>
    <row r="1220" spans="1:26" ht="30">
      <c r="A1220">
        <v>1352</v>
      </c>
      <c r="C1220">
        <v>555</v>
      </c>
      <c r="E1220" s="1" t="s">
        <v>1668</v>
      </c>
      <c r="F1220" s="1">
        <v>3</v>
      </c>
      <c r="G1220" s="1">
        <v>3</v>
      </c>
      <c r="H1220" s="1">
        <v>4</v>
      </c>
      <c r="I1220" s="31" t="str">
        <f t="shared" si="79"/>
        <v>EXCLUDED</v>
      </c>
      <c r="J1220">
        <v>1352</v>
      </c>
      <c r="M1220" s="35" t="s">
        <v>901</v>
      </c>
      <c r="Q1220" s="8" t="s">
        <v>901</v>
      </c>
      <c r="R1220" s="1" t="str">
        <f t="shared" si="80"/>
        <v>Mutually Excluded</v>
      </c>
      <c r="S1220" s="1"/>
      <c r="V1220" s="1" t="str">
        <f t="shared" si="82"/>
        <v>Mutually Excluded</v>
      </c>
      <c r="Z1220" t="str">
        <f t="shared" si="81"/>
        <v>Exclude</v>
      </c>
    </row>
    <row r="1221" spans="1:26" ht="45">
      <c r="A1221">
        <v>1353</v>
      </c>
      <c r="C1221">
        <v>555</v>
      </c>
      <c r="E1221" s="1" t="s">
        <v>1669</v>
      </c>
      <c r="F1221" s="1">
        <v>2</v>
      </c>
      <c r="G1221" s="1">
        <v>2</v>
      </c>
      <c r="H1221" s="1">
        <v>2</v>
      </c>
      <c r="I1221" s="31" t="str">
        <f t="shared" si="79"/>
        <v>EXCLUDED</v>
      </c>
      <c r="J1221">
        <v>1353</v>
      </c>
      <c r="M1221" s="35" t="s">
        <v>901</v>
      </c>
      <c r="Q1221" s="8" t="s">
        <v>901</v>
      </c>
      <c r="R1221" s="1" t="str">
        <f t="shared" si="80"/>
        <v>Mutually Excluded</v>
      </c>
      <c r="S1221" s="1"/>
      <c r="V1221" s="1" t="str">
        <f t="shared" si="82"/>
        <v>Mutually Excluded</v>
      </c>
      <c r="Z1221" t="str">
        <f t="shared" si="81"/>
        <v>Exclude</v>
      </c>
    </row>
    <row r="1222" spans="1:26" ht="45">
      <c r="A1222">
        <v>1354</v>
      </c>
      <c r="C1222" s="6">
        <v>555556</v>
      </c>
      <c r="E1222" s="1" t="s">
        <v>1670</v>
      </c>
      <c r="F1222" s="1">
        <v>2</v>
      </c>
      <c r="G1222" s="1">
        <v>2</v>
      </c>
      <c r="H1222" s="1">
        <v>2</v>
      </c>
      <c r="I1222" s="31" t="str">
        <f t="shared" si="79"/>
        <v>EXCLUDED</v>
      </c>
      <c r="J1222">
        <v>1354</v>
      </c>
      <c r="M1222" s="35" t="s">
        <v>901</v>
      </c>
      <c r="Q1222" s="8" t="s">
        <v>901</v>
      </c>
      <c r="R1222" s="1" t="str">
        <f t="shared" si="80"/>
        <v>Mutually Excluded</v>
      </c>
      <c r="S1222" s="1"/>
      <c r="V1222" s="1" t="str">
        <f t="shared" si="82"/>
        <v>Mutually Excluded</v>
      </c>
      <c r="Z1222" t="str">
        <f t="shared" si="81"/>
        <v>Exclude</v>
      </c>
    </row>
    <row r="1223" spans="1:26" ht="30">
      <c r="A1223">
        <v>1355</v>
      </c>
      <c r="C1223">
        <v>556</v>
      </c>
      <c r="E1223" s="1" t="s">
        <v>1671</v>
      </c>
      <c r="F1223" s="1">
        <v>2</v>
      </c>
      <c r="G1223" s="1">
        <v>3</v>
      </c>
      <c r="H1223" s="1">
        <v>2</v>
      </c>
      <c r="I1223" s="31" t="str">
        <f t="shared" si="79"/>
        <v>EXCLUDED</v>
      </c>
      <c r="J1223">
        <v>1355</v>
      </c>
      <c r="M1223" s="35" t="s">
        <v>901</v>
      </c>
      <c r="Q1223" s="8" t="s">
        <v>901</v>
      </c>
      <c r="R1223" s="1" t="str">
        <f t="shared" si="80"/>
        <v>Mutually Excluded</v>
      </c>
      <c r="S1223" s="1"/>
      <c r="V1223" s="1" t="str">
        <f t="shared" si="82"/>
        <v>Mutually Excluded</v>
      </c>
      <c r="Z1223" t="str">
        <f t="shared" si="81"/>
        <v>Exclude</v>
      </c>
    </row>
    <row r="1224" spans="1:26" ht="30">
      <c r="A1224">
        <v>1356</v>
      </c>
      <c r="C1224">
        <v>556</v>
      </c>
      <c r="E1224" s="1" t="s">
        <v>1672</v>
      </c>
      <c r="F1224" s="1">
        <v>3</v>
      </c>
      <c r="G1224" s="1">
        <v>4</v>
      </c>
      <c r="H1224" s="1">
        <v>3</v>
      </c>
      <c r="I1224" s="31" t="str">
        <f t="shared" si="79"/>
        <v>EXCLUDED</v>
      </c>
      <c r="J1224">
        <v>1356</v>
      </c>
      <c r="M1224" s="35" t="s">
        <v>1752</v>
      </c>
      <c r="Q1224" s="8" t="s">
        <v>901</v>
      </c>
      <c r="R1224" s="1" t="str">
        <f t="shared" si="80"/>
        <v>Hum1: Yes, Hum2: No</v>
      </c>
      <c r="S1224" s="1" t="s">
        <v>19</v>
      </c>
      <c r="T1224" s="1" t="s">
        <v>19</v>
      </c>
      <c r="U1224" s="1" t="s">
        <v>19</v>
      </c>
      <c r="V1224" s="1" t="str">
        <f t="shared" si="82"/>
        <v>Mutually Excluded</v>
      </c>
      <c r="Z1224" t="str">
        <f t="shared" si="81"/>
        <v>Exclude</v>
      </c>
    </row>
    <row r="1225" spans="1:26" ht="45">
      <c r="A1225">
        <v>1357</v>
      </c>
      <c r="C1225">
        <v>557</v>
      </c>
      <c r="E1225" s="1" t="s">
        <v>1673</v>
      </c>
      <c r="F1225" s="1">
        <v>2</v>
      </c>
      <c r="G1225" s="1">
        <v>2</v>
      </c>
      <c r="H1225" s="1">
        <v>3</v>
      </c>
      <c r="I1225" s="31" t="str">
        <f t="shared" si="79"/>
        <v>EXCLUDED</v>
      </c>
      <c r="J1225">
        <v>1357</v>
      </c>
      <c r="M1225" s="35" t="s">
        <v>901</v>
      </c>
      <c r="Q1225" s="8" t="s">
        <v>901</v>
      </c>
      <c r="R1225" s="1" t="str">
        <f t="shared" si="80"/>
        <v>Mutually Excluded</v>
      </c>
      <c r="S1225" s="1"/>
      <c r="V1225" s="1" t="str">
        <f t="shared" si="82"/>
        <v>Mutually Excluded</v>
      </c>
      <c r="Z1225" t="str">
        <f t="shared" si="81"/>
        <v>Exclude</v>
      </c>
    </row>
    <row r="1226" spans="1:26" ht="30">
      <c r="A1226">
        <v>1358</v>
      </c>
      <c r="C1226" s="6">
        <v>557558</v>
      </c>
      <c r="E1226" s="1" t="s">
        <v>1674</v>
      </c>
      <c r="F1226" s="1">
        <v>5</v>
      </c>
      <c r="G1226" s="1">
        <v>4</v>
      </c>
      <c r="H1226" s="1">
        <v>5</v>
      </c>
      <c r="I1226" s="31" t="str">
        <f t="shared" si="79"/>
        <v>MAYBE</v>
      </c>
      <c r="J1226">
        <v>1358</v>
      </c>
      <c r="M1226" s="35" t="s">
        <v>901</v>
      </c>
      <c r="Q1226" s="8" t="s">
        <v>1752</v>
      </c>
      <c r="R1226" s="1" t="str">
        <f t="shared" si="80"/>
        <v>Hum1: No, Hum2: Yes</v>
      </c>
      <c r="S1226" s="1" t="s">
        <v>3012</v>
      </c>
      <c r="T1226" s="1" t="s">
        <v>23</v>
      </c>
      <c r="U1226" s="1" t="s">
        <v>23</v>
      </c>
      <c r="V1226" s="1" t="str">
        <f t="shared" si="82"/>
        <v>MUTUALLY INCLUDED</v>
      </c>
      <c r="Z1226" t="str">
        <f t="shared" si="81"/>
        <v>Include</v>
      </c>
    </row>
    <row r="1227" spans="1:26" ht="30">
      <c r="A1227">
        <v>1359</v>
      </c>
      <c r="C1227">
        <v>558</v>
      </c>
      <c r="E1227" s="1" t="s">
        <v>1676</v>
      </c>
      <c r="F1227" s="1">
        <v>1</v>
      </c>
      <c r="G1227" s="1">
        <v>1</v>
      </c>
      <c r="H1227" s="1">
        <v>1</v>
      </c>
      <c r="I1227" s="31" t="str">
        <f t="shared" si="79"/>
        <v>EXCLUDED</v>
      </c>
      <c r="J1227">
        <v>1359</v>
      </c>
      <c r="M1227" s="35" t="s">
        <v>901</v>
      </c>
      <c r="Q1227" s="8" t="s">
        <v>901</v>
      </c>
      <c r="R1227" s="1" t="str">
        <f t="shared" si="80"/>
        <v>Mutually Excluded</v>
      </c>
      <c r="S1227" s="1"/>
      <c r="V1227" s="1" t="str">
        <f t="shared" si="82"/>
        <v>Mutually Excluded</v>
      </c>
      <c r="Z1227" t="str">
        <f t="shared" si="81"/>
        <v>Exclude</v>
      </c>
    </row>
    <row r="1228" spans="1:26" ht="45">
      <c r="A1228">
        <v>1360</v>
      </c>
      <c r="C1228">
        <v>558</v>
      </c>
      <c r="E1228" s="1" t="s">
        <v>1677</v>
      </c>
      <c r="F1228" s="1">
        <v>2</v>
      </c>
      <c r="G1228" s="1">
        <v>2</v>
      </c>
      <c r="H1228" s="1">
        <v>2</v>
      </c>
      <c r="I1228" s="31" t="str">
        <f t="shared" si="79"/>
        <v>EXCLUDED</v>
      </c>
      <c r="J1228">
        <v>1360</v>
      </c>
      <c r="M1228" s="35" t="s">
        <v>901</v>
      </c>
      <c r="Q1228" s="8" t="s">
        <v>901</v>
      </c>
      <c r="R1228" s="1" t="str">
        <f t="shared" si="80"/>
        <v>Mutually Excluded</v>
      </c>
      <c r="S1228" s="1"/>
      <c r="V1228" s="1" t="str">
        <f t="shared" si="82"/>
        <v>Mutually Excluded</v>
      </c>
      <c r="Z1228" t="str">
        <f t="shared" si="81"/>
        <v>Exclude</v>
      </c>
    </row>
    <row r="1229" spans="1:26" ht="45">
      <c r="A1229">
        <v>1361</v>
      </c>
      <c r="C1229" s="6">
        <v>558559</v>
      </c>
      <c r="E1229" s="1" t="s">
        <v>1678</v>
      </c>
      <c r="F1229" s="1">
        <v>2</v>
      </c>
      <c r="G1229" s="1">
        <v>3</v>
      </c>
      <c r="H1229" s="1">
        <v>2</v>
      </c>
      <c r="I1229" s="31" t="str">
        <f t="shared" si="79"/>
        <v>EXCLUDED</v>
      </c>
      <c r="J1229">
        <v>1361</v>
      </c>
      <c r="M1229" s="35" t="s">
        <v>901</v>
      </c>
      <c r="Q1229" s="8" t="s">
        <v>901</v>
      </c>
      <c r="R1229" s="1" t="str">
        <f t="shared" si="80"/>
        <v>Mutually Excluded</v>
      </c>
      <c r="S1229" s="1"/>
      <c r="V1229" s="1" t="str">
        <f t="shared" si="82"/>
        <v>Mutually Excluded</v>
      </c>
      <c r="Z1229" t="str">
        <f t="shared" si="81"/>
        <v>Exclude</v>
      </c>
    </row>
    <row r="1230" spans="1:26" ht="45">
      <c r="A1230">
        <v>1362</v>
      </c>
      <c r="C1230">
        <v>559</v>
      </c>
      <c r="E1230" s="1" t="s">
        <v>1679</v>
      </c>
      <c r="F1230" s="1">
        <v>4</v>
      </c>
      <c r="G1230" s="1">
        <v>5</v>
      </c>
      <c r="H1230" s="1">
        <v>4</v>
      </c>
      <c r="I1230" s="31" t="str">
        <f t="shared" si="79"/>
        <v>MAYBE</v>
      </c>
      <c r="J1230">
        <v>1362</v>
      </c>
      <c r="M1230" s="35" t="s">
        <v>901</v>
      </c>
      <c r="Q1230" s="8" t="s">
        <v>1752</v>
      </c>
      <c r="R1230" s="1" t="str">
        <f t="shared" si="80"/>
        <v>Hum1: No, Hum2: Yes</v>
      </c>
      <c r="S1230" s="1" t="s">
        <v>3012</v>
      </c>
      <c r="T1230" s="1" t="s">
        <v>23</v>
      </c>
      <c r="U1230" s="1" t="s">
        <v>23</v>
      </c>
      <c r="V1230" s="1" t="str">
        <f t="shared" si="82"/>
        <v>MUTUALLY INCLUDED</v>
      </c>
      <c r="Z1230" t="str">
        <f t="shared" si="81"/>
        <v>Include</v>
      </c>
    </row>
    <row r="1231" spans="1:26" ht="60">
      <c r="A1231">
        <v>1363</v>
      </c>
      <c r="C1231">
        <v>559</v>
      </c>
      <c r="E1231" s="1" t="s">
        <v>1681</v>
      </c>
      <c r="F1231" s="1">
        <v>4</v>
      </c>
      <c r="G1231" s="1">
        <v>3</v>
      </c>
      <c r="H1231" s="1">
        <v>4</v>
      </c>
      <c r="I1231" s="31" t="str">
        <f t="shared" si="79"/>
        <v>EXCLUDED</v>
      </c>
      <c r="J1231">
        <v>1363</v>
      </c>
      <c r="M1231" s="35" t="s">
        <v>1752</v>
      </c>
      <c r="Q1231" s="8" t="s">
        <v>1752</v>
      </c>
      <c r="R1231" s="1" t="str">
        <f t="shared" si="80"/>
        <v>MUTUALLY INCLUDED</v>
      </c>
      <c r="S1231" s="1"/>
      <c r="V1231" s="1" t="str">
        <f t="shared" si="82"/>
        <v>AI: No, Human: Yes</v>
      </c>
      <c r="Z1231" t="str">
        <f t="shared" si="81"/>
        <v>Include</v>
      </c>
    </row>
    <row r="1232" spans="1:26" ht="30">
      <c r="A1232">
        <v>1364</v>
      </c>
      <c r="C1232">
        <v>560</v>
      </c>
      <c r="E1232" s="1" t="s">
        <v>1683</v>
      </c>
      <c r="F1232" s="1">
        <v>2</v>
      </c>
      <c r="G1232" s="1">
        <v>3</v>
      </c>
      <c r="H1232" s="1">
        <v>2</v>
      </c>
      <c r="I1232" s="31" t="str">
        <f t="shared" si="79"/>
        <v>EXCLUDED</v>
      </c>
      <c r="J1232">
        <v>1364</v>
      </c>
      <c r="M1232" s="35" t="s">
        <v>901</v>
      </c>
      <c r="Q1232" s="8" t="s">
        <v>901</v>
      </c>
      <c r="R1232" s="1" t="str">
        <f t="shared" si="80"/>
        <v>Mutually Excluded</v>
      </c>
      <c r="S1232" s="1"/>
      <c r="V1232" s="1" t="str">
        <f t="shared" si="82"/>
        <v>Mutually Excluded</v>
      </c>
      <c r="Z1232" t="str">
        <f t="shared" si="81"/>
        <v>Exclude</v>
      </c>
    </row>
    <row r="1233" spans="1:26" ht="30">
      <c r="A1233">
        <v>1365</v>
      </c>
      <c r="C1233">
        <v>560</v>
      </c>
      <c r="E1233" s="1" t="s">
        <v>1684</v>
      </c>
      <c r="F1233" s="1">
        <v>2</v>
      </c>
      <c r="G1233" s="1">
        <v>3</v>
      </c>
      <c r="H1233" s="1">
        <v>2</v>
      </c>
      <c r="I1233" s="31" t="str">
        <f t="shared" si="79"/>
        <v>EXCLUDED</v>
      </c>
      <c r="J1233">
        <v>1365</v>
      </c>
      <c r="M1233" s="35" t="s">
        <v>901</v>
      </c>
      <c r="Q1233" s="8" t="s">
        <v>901</v>
      </c>
      <c r="R1233" s="1" t="str">
        <f t="shared" si="80"/>
        <v>Mutually Excluded</v>
      </c>
      <c r="S1233" s="1"/>
      <c r="V1233" s="1" t="str">
        <f t="shared" si="82"/>
        <v>Mutually Excluded</v>
      </c>
      <c r="Z1233" t="str">
        <f t="shared" si="81"/>
        <v>Exclude</v>
      </c>
    </row>
    <row r="1234" spans="1:26" ht="30">
      <c r="A1234">
        <v>1366</v>
      </c>
      <c r="C1234" s="6">
        <v>560561</v>
      </c>
      <c r="E1234" s="1" t="s">
        <v>1685</v>
      </c>
      <c r="F1234" s="1">
        <v>1</v>
      </c>
      <c r="G1234" s="1">
        <v>1</v>
      </c>
      <c r="H1234" s="1">
        <v>1</v>
      </c>
      <c r="I1234" s="31" t="str">
        <f t="shared" si="79"/>
        <v>EXCLUDED</v>
      </c>
      <c r="J1234">
        <v>1366</v>
      </c>
      <c r="M1234" s="35" t="s">
        <v>901</v>
      </c>
      <c r="Q1234" s="8" t="s">
        <v>901</v>
      </c>
      <c r="R1234" s="1" t="str">
        <f t="shared" si="80"/>
        <v>Mutually Excluded</v>
      </c>
      <c r="S1234" s="1"/>
      <c r="V1234" s="1" t="str">
        <f t="shared" si="82"/>
        <v>Mutually Excluded</v>
      </c>
      <c r="Z1234" t="str">
        <f t="shared" si="81"/>
        <v>Exclude</v>
      </c>
    </row>
    <row r="1235" spans="1:26" ht="45">
      <c r="A1235">
        <v>1367</v>
      </c>
      <c r="C1235">
        <v>561</v>
      </c>
      <c r="E1235" s="1" t="s">
        <v>1686</v>
      </c>
      <c r="F1235" s="1">
        <v>1</v>
      </c>
      <c r="G1235" s="1">
        <v>1</v>
      </c>
      <c r="H1235" s="1">
        <v>1</v>
      </c>
      <c r="I1235" s="31" t="str">
        <f t="shared" si="79"/>
        <v>EXCLUDED</v>
      </c>
      <c r="J1235">
        <v>1367</v>
      </c>
      <c r="M1235" s="35" t="s">
        <v>901</v>
      </c>
      <c r="Q1235" s="8" t="s">
        <v>901</v>
      </c>
      <c r="R1235" s="1" t="str">
        <f t="shared" si="80"/>
        <v>Mutually Excluded</v>
      </c>
      <c r="S1235" s="1"/>
      <c r="V1235" s="1" t="str">
        <f t="shared" si="82"/>
        <v>Mutually Excluded</v>
      </c>
      <c r="Z1235" t="str">
        <f t="shared" si="81"/>
        <v>Exclude</v>
      </c>
    </row>
    <row r="1236" spans="1:26" ht="30">
      <c r="A1236">
        <v>1368</v>
      </c>
      <c r="C1236">
        <v>561</v>
      </c>
      <c r="E1236" s="1" t="s">
        <v>1687</v>
      </c>
      <c r="F1236" s="1">
        <v>1</v>
      </c>
      <c r="G1236" s="1">
        <v>1</v>
      </c>
      <c r="H1236" s="1">
        <v>1</v>
      </c>
      <c r="I1236" s="31" t="str">
        <f t="shared" si="79"/>
        <v>EXCLUDED</v>
      </c>
      <c r="J1236">
        <v>1368</v>
      </c>
      <c r="M1236" s="35" t="s">
        <v>901</v>
      </c>
      <c r="Q1236" s="8" t="s">
        <v>901</v>
      </c>
      <c r="R1236" s="1" t="str">
        <f t="shared" si="80"/>
        <v>Mutually Excluded</v>
      </c>
      <c r="S1236" s="1"/>
      <c r="V1236" s="1" t="str">
        <f t="shared" si="82"/>
        <v>Mutually Excluded</v>
      </c>
      <c r="Z1236" t="str">
        <f t="shared" si="81"/>
        <v>Exclude</v>
      </c>
    </row>
    <row r="1237" spans="1:26" ht="45">
      <c r="A1237">
        <v>1369</v>
      </c>
      <c r="C1237">
        <v>562</v>
      </c>
      <c r="E1237" s="1" t="s">
        <v>1688</v>
      </c>
      <c r="F1237" s="1">
        <v>1</v>
      </c>
      <c r="G1237" s="1">
        <v>1</v>
      </c>
      <c r="H1237" s="1">
        <v>1</v>
      </c>
      <c r="I1237" s="31" t="str">
        <f t="shared" si="79"/>
        <v>EXCLUDED</v>
      </c>
      <c r="J1237">
        <v>1369</v>
      </c>
      <c r="M1237" s="35" t="s">
        <v>901</v>
      </c>
      <c r="Q1237" s="8" t="s">
        <v>901</v>
      </c>
      <c r="R1237" s="1" t="str">
        <f t="shared" si="80"/>
        <v>Mutually Excluded</v>
      </c>
      <c r="S1237" s="1"/>
      <c r="V1237" s="1" t="str">
        <f t="shared" si="82"/>
        <v>Mutually Excluded</v>
      </c>
      <c r="Z1237" t="str">
        <f t="shared" si="81"/>
        <v>Exclude</v>
      </c>
    </row>
    <row r="1238" spans="1:26" ht="30">
      <c r="A1238">
        <v>1370</v>
      </c>
      <c r="C1238">
        <v>562</v>
      </c>
      <c r="E1238" s="1" t="s">
        <v>1689</v>
      </c>
      <c r="F1238" s="1">
        <v>1</v>
      </c>
      <c r="G1238" s="1">
        <v>1</v>
      </c>
      <c r="H1238" s="1">
        <v>1</v>
      </c>
      <c r="I1238" s="31" t="str">
        <f t="shared" si="79"/>
        <v>EXCLUDED</v>
      </c>
      <c r="J1238">
        <v>1370</v>
      </c>
      <c r="M1238" s="35" t="s">
        <v>901</v>
      </c>
      <c r="Q1238" s="8" t="s">
        <v>901</v>
      </c>
      <c r="R1238" s="1" t="str">
        <f t="shared" si="80"/>
        <v>Mutually Excluded</v>
      </c>
      <c r="S1238" s="1"/>
      <c r="V1238" s="1" t="str">
        <f t="shared" si="82"/>
        <v>Mutually Excluded</v>
      </c>
      <c r="Z1238" t="str">
        <f t="shared" si="81"/>
        <v>Exclude</v>
      </c>
    </row>
    <row r="1239" spans="1:26" ht="30">
      <c r="A1239">
        <v>1371</v>
      </c>
      <c r="C1239">
        <v>562</v>
      </c>
      <c r="E1239" s="1" t="s">
        <v>1690</v>
      </c>
      <c r="F1239" s="1">
        <v>3</v>
      </c>
      <c r="G1239" s="1">
        <v>2</v>
      </c>
      <c r="H1239" s="1">
        <v>3</v>
      </c>
      <c r="I1239" s="31" t="str">
        <f t="shared" si="79"/>
        <v>EXCLUDED</v>
      </c>
      <c r="J1239">
        <v>1371</v>
      </c>
      <c r="M1239" s="35" t="s">
        <v>901</v>
      </c>
      <c r="Q1239" s="8" t="s">
        <v>901</v>
      </c>
      <c r="R1239" s="1" t="str">
        <f t="shared" si="80"/>
        <v>Mutually Excluded</v>
      </c>
      <c r="S1239" s="1"/>
      <c r="V1239" s="1" t="str">
        <f t="shared" si="82"/>
        <v>Mutually Excluded</v>
      </c>
      <c r="Z1239" t="str">
        <f t="shared" si="81"/>
        <v>Exclude</v>
      </c>
    </row>
    <row r="1240" spans="1:26" ht="30">
      <c r="A1240">
        <v>1372</v>
      </c>
      <c r="C1240">
        <v>563</v>
      </c>
      <c r="E1240" s="1" t="s">
        <v>1691</v>
      </c>
      <c r="F1240" s="1">
        <v>2</v>
      </c>
      <c r="G1240" s="1">
        <v>3</v>
      </c>
      <c r="H1240" s="1">
        <v>2</v>
      </c>
      <c r="I1240" s="31" t="str">
        <f t="shared" si="79"/>
        <v>EXCLUDED</v>
      </c>
      <c r="J1240">
        <v>1372</v>
      </c>
      <c r="M1240" s="35" t="s">
        <v>901</v>
      </c>
      <c r="Q1240" s="8" t="s">
        <v>1752</v>
      </c>
      <c r="R1240" s="1" t="str">
        <f t="shared" si="80"/>
        <v>Hum1: No, Hum2: Yes</v>
      </c>
      <c r="S1240" s="1" t="s">
        <v>23</v>
      </c>
      <c r="T1240" s="1" t="s">
        <v>23</v>
      </c>
      <c r="U1240" s="1" t="s">
        <v>23</v>
      </c>
      <c r="V1240" s="1" t="str">
        <f t="shared" si="82"/>
        <v>AI: No, Human: Yes</v>
      </c>
      <c r="Z1240" t="str">
        <f t="shared" si="81"/>
        <v>Include</v>
      </c>
    </row>
    <row r="1241" spans="1:26" ht="30">
      <c r="A1241">
        <v>1373</v>
      </c>
      <c r="C1241">
        <v>563</v>
      </c>
      <c r="E1241" s="1" t="s">
        <v>1692</v>
      </c>
      <c r="F1241" s="1">
        <v>3</v>
      </c>
      <c r="G1241" s="1">
        <v>2</v>
      </c>
      <c r="H1241" s="1">
        <v>3</v>
      </c>
      <c r="I1241" s="31" t="str">
        <f t="shared" si="79"/>
        <v>EXCLUDED</v>
      </c>
      <c r="J1241">
        <v>1373</v>
      </c>
      <c r="M1241" s="35" t="s">
        <v>901</v>
      </c>
      <c r="Q1241" s="8" t="s">
        <v>901</v>
      </c>
      <c r="R1241" s="1" t="str">
        <f t="shared" si="80"/>
        <v>Mutually Excluded</v>
      </c>
      <c r="S1241" s="1"/>
      <c r="V1241" s="1" t="str">
        <f t="shared" si="82"/>
        <v>Mutually Excluded</v>
      </c>
      <c r="Z1241" t="str">
        <f t="shared" si="81"/>
        <v>Exclude</v>
      </c>
    </row>
    <row r="1242" spans="1:26" ht="45">
      <c r="A1242">
        <v>1374</v>
      </c>
      <c r="C1242" s="6">
        <v>563564</v>
      </c>
      <c r="E1242" s="1" t="s">
        <v>1693</v>
      </c>
      <c r="F1242" s="1">
        <v>4</v>
      </c>
      <c r="G1242" s="1">
        <v>5</v>
      </c>
      <c r="H1242" s="1">
        <v>4</v>
      </c>
      <c r="I1242" s="31" t="str">
        <f t="shared" si="79"/>
        <v>MAYBE</v>
      </c>
      <c r="J1242">
        <v>1374</v>
      </c>
      <c r="M1242" s="35" t="s">
        <v>1752</v>
      </c>
      <c r="Q1242" s="8" t="s">
        <v>1752</v>
      </c>
      <c r="R1242" s="1" t="str">
        <f t="shared" si="80"/>
        <v>MUTUALLY INCLUDED</v>
      </c>
      <c r="S1242" s="1"/>
      <c r="V1242" s="1" t="str">
        <f t="shared" si="82"/>
        <v>MUTUALLY INCLUDED</v>
      </c>
      <c r="Z1242" t="str">
        <f t="shared" si="81"/>
        <v>Include</v>
      </c>
    </row>
    <row r="1243" spans="1:26" ht="30">
      <c r="A1243">
        <v>1375</v>
      </c>
      <c r="C1243">
        <v>564</v>
      </c>
      <c r="E1243" s="1" t="s">
        <v>1694</v>
      </c>
      <c r="F1243" s="1">
        <v>2</v>
      </c>
      <c r="G1243" s="1">
        <v>2</v>
      </c>
      <c r="H1243" s="1">
        <v>3</v>
      </c>
      <c r="I1243" s="31" t="str">
        <f t="shared" si="79"/>
        <v>EXCLUDED</v>
      </c>
      <c r="J1243">
        <v>1375</v>
      </c>
      <c r="M1243" s="35" t="s">
        <v>901</v>
      </c>
      <c r="Q1243" s="8" t="s">
        <v>901</v>
      </c>
      <c r="R1243" s="1" t="str">
        <f t="shared" si="80"/>
        <v>Mutually Excluded</v>
      </c>
      <c r="S1243" s="1"/>
      <c r="V1243" s="1" t="str">
        <f t="shared" si="82"/>
        <v>Mutually Excluded</v>
      </c>
      <c r="Z1243" t="str">
        <f t="shared" si="81"/>
        <v>Exclude</v>
      </c>
    </row>
    <row r="1244" spans="1:26" ht="45">
      <c r="A1244">
        <v>1376</v>
      </c>
      <c r="C1244">
        <v>564</v>
      </c>
      <c r="E1244" s="1" t="s">
        <v>1695</v>
      </c>
      <c r="F1244" s="1">
        <v>2</v>
      </c>
      <c r="G1244" s="1">
        <v>3</v>
      </c>
      <c r="H1244" s="1">
        <v>2</v>
      </c>
      <c r="I1244" s="31" t="str">
        <f t="shared" si="79"/>
        <v>EXCLUDED</v>
      </c>
      <c r="J1244">
        <v>1376</v>
      </c>
      <c r="M1244" s="35" t="s">
        <v>901</v>
      </c>
      <c r="Q1244" s="8" t="s">
        <v>901</v>
      </c>
      <c r="R1244" s="1" t="str">
        <f t="shared" si="80"/>
        <v>Mutually Excluded</v>
      </c>
      <c r="S1244" s="1"/>
      <c r="V1244" s="1" t="str">
        <f t="shared" si="82"/>
        <v>Mutually Excluded</v>
      </c>
      <c r="Z1244" t="str">
        <f t="shared" si="81"/>
        <v>Exclude</v>
      </c>
    </row>
    <row r="1245" spans="1:26" ht="60">
      <c r="A1245">
        <v>1377</v>
      </c>
      <c r="C1245" s="6">
        <v>564565</v>
      </c>
      <c r="E1245" s="1" t="s">
        <v>1696</v>
      </c>
      <c r="F1245" s="1">
        <v>4</v>
      </c>
      <c r="G1245" s="1">
        <v>4</v>
      </c>
      <c r="H1245" s="1">
        <v>3</v>
      </c>
      <c r="I1245" s="31" t="str">
        <f t="shared" si="79"/>
        <v>EXCLUDED</v>
      </c>
      <c r="J1245">
        <v>1377</v>
      </c>
      <c r="M1245" s="35" t="s">
        <v>901</v>
      </c>
      <c r="Q1245" s="8" t="s">
        <v>901</v>
      </c>
      <c r="R1245" s="1" t="str">
        <f t="shared" si="80"/>
        <v>Mutually Excluded</v>
      </c>
      <c r="S1245" s="1"/>
      <c r="V1245" s="1" t="str">
        <f t="shared" si="82"/>
        <v>Mutually Excluded</v>
      </c>
      <c r="Z1245" t="str">
        <f t="shared" si="81"/>
        <v>Exclude</v>
      </c>
    </row>
    <row r="1246" spans="1:26" ht="150">
      <c r="A1246">
        <v>1379</v>
      </c>
      <c r="C1246" s="6">
        <v>565566</v>
      </c>
      <c r="E1246" s="1" t="s">
        <v>1699</v>
      </c>
      <c r="F1246" s="1">
        <v>1</v>
      </c>
      <c r="G1246" s="1">
        <v>1</v>
      </c>
      <c r="H1246" s="1">
        <v>1</v>
      </c>
      <c r="I1246" s="31" t="str">
        <f t="shared" si="79"/>
        <v>EXCLUDED</v>
      </c>
      <c r="J1246">
        <v>1379</v>
      </c>
      <c r="L1246" s="1" t="s">
        <v>1700</v>
      </c>
      <c r="M1246" s="35" t="s">
        <v>901</v>
      </c>
      <c r="Q1246" s="8" t="s">
        <v>901</v>
      </c>
      <c r="R1246" s="1" t="str">
        <f t="shared" si="80"/>
        <v>Mutually Excluded</v>
      </c>
      <c r="S1246" s="1"/>
      <c r="V1246" s="1" t="str">
        <f t="shared" si="82"/>
        <v>Mutually Excluded</v>
      </c>
      <c r="Z1246" t="str">
        <f t="shared" si="81"/>
        <v>Exclude</v>
      </c>
    </row>
    <row r="1247" spans="1:26" ht="30">
      <c r="A1247">
        <v>1380</v>
      </c>
      <c r="C1247">
        <v>566</v>
      </c>
      <c r="E1247" s="1" t="s">
        <v>1701</v>
      </c>
      <c r="F1247" s="26">
        <v>3</v>
      </c>
      <c r="G1247" s="26">
        <v>2</v>
      </c>
      <c r="H1247" s="26">
        <v>2</v>
      </c>
      <c r="I1247" s="31" t="str">
        <f t="shared" si="79"/>
        <v>EXCLUDED</v>
      </c>
      <c r="J1247" s="3">
        <v>1380</v>
      </c>
      <c r="M1247" s="35" t="s">
        <v>901</v>
      </c>
      <c r="Q1247" s="8" t="s">
        <v>901</v>
      </c>
      <c r="R1247" s="1" t="str">
        <f t="shared" si="80"/>
        <v>Mutually Excluded</v>
      </c>
      <c r="S1247" s="1"/>
      <c r="V1247" s="1" t="str">
        <f t="shared" si="82"/>
        <v>Mutually Excluded</v>
      </c>
      <c r="Z1247" t="str">
        <f t="shared" si="81"/>
        <v>Exclude</v>
      </c>
    </row>
    <row r="1248" spans="1:26" ht="45">
      <c r="A1248">
        <v>1381</v>
      </c>
      <c r="C1248" s="6">
        <v>566567</v>
      </c>
      <c r="E1248" s="1" t="s">
        <v>1702</v>
      </c>
      <c r="F1248" s="26">
        <v>4</v>
      </c>
      <c r="G1248" s="26">
        <v>3</v>
      </c>
      <c r="H1248" s="26">
        <v>4</v>
      </c>
      <c r="I1248" s="31" t="str">
        <f t="shared" si="79"/>
        <v>EXCLUDED</v>
      </c>
      <c r="J1248" s="3">
        <v>1381</v>
      </c>
      <c r="M1248" s="35" t="s">
        <v>901</v>
      </c>
      <c r="Q1248" s="8" t="s">
        <v>901</v>
      </c>
      <c r="R1248" s="1" t="str">
        <f t="shared" si="80"/>
        <v>Mutually Excluded</v>
      </c>
      <c r="S1248" s="1"/>
      <c r="V1248" s="1" t="str">
        <f t="shared" si="82"/>
        <v>Mutually Excluded</v>
      </c>
      <c r="Z1248" t="str">
        <f t="shared" si="81"/>
        <v>Exclude</v>
      </c>
    </row>
    <row r="1249" spans="1:26" ht="45">
      <c r="A1249">
        <v>1382</v>
      </c>
      <c r="C1249">
        <v>567</v>
      </c>
      <c r="E1249" s="1" t="s">
        <v>1703</v>
      </c>
      <c r="F1249" s="26">
        <v>5</v>
      </c>
      <c r="G1249" s="26">
        <v>4</v>
      </c>
      <c r="H1249" s="26">
        <v>5</v>
      </c>
      <c r="I1249" s="31" t="str">
        <f t="shared" si="79"/>
        <v>MAYBE</v>
      </c>
      <c r="J1249" s="3">
        <v>1382</v>
      </c>
      <c r="M1249" s="35" t="s">
        <v>901</v>
      </c>
      <c r="Q1249" s="8" t="s">
        <v>901</v>
      </c>
      <c r="R1249" s="1" t="str">
        <f t="shared" si="80"/>
        <v>Mutually Excluded</v>
      </c>
      <c r="S1249" s="1"/>
      <c r="V1249" s="1" t="str">
        <f t="shared" si="82"/>
        <v>AI: Yes, Human: No</v>
      </c>
      <c r="Z1249" t="str">
        <f t="shared" si="81"/>
        <v>Exclude</v>
      </c>
    </row>
    <row r="1250" spans="1:26" ht="30">
      <c r="A1250">
        <v>1383</v>
      </c>
      <c r="C1250">
        <v>567</v>
      </c>
      <c r="E1250" s="1" t="s">
        <v>1705</v>
      </c>
      <c r="F1250" s="26">
        <v>4</v>
      </c>
      <c r="G1250" s="26">
        <v>3</v>
      </c>
      <c r="H1250" s="26">
        <v>4</v>
      </c>
      <c r="I1250" s="31" t="str">
        <f t="shared" si="79"/>
        <v>EXCLUDED</v>
      </c>
      <c r="J1250" s="3">
        <v>1383</v>
      </c>
      <c r="M1250" s="35" t="s">
        <v>901</v>
      </c>
      <c r="Q1250" s="8" t="s">
        <v>901</v>
      </c>
      <c r="R1250" s="1" t="str">
        <f t="shared" si="80"/>
        <v>Mutually Excluded</v>
      </c>
      <c r="S1250" s="1"/>
      <c r="V1250" s="1" t="str">
        <f t="shared" si="82"/>
        <v>Mutually Excluded</v>
      </c>
      <c r="Z1250" t="str">
        <f t="shared" si="81"/>
        <v>Exclude</v>
      </c>
    </row>
    <row r="1251" spans="1:26" ht="45">
      <c r="A1251">
        <v>1384</v>
      </c>
      <c r="C1251">
        <v>568</v>
      </c>
      <c r="E1251" s="1" t="s">
        <v>1706</v>
      </c>
      <c r="F1251" s="26">
        <v>4</v>
      </c>
      <c r="G1251" s="26">
        <v>4</v>
      </c>
      <c r="H1251" s="26">
        <v>3</v>
      </c>
      <c r="I1251" s="31" t="str">
        <f t="shared" si="79"/>
        <v>EXCLUDED</v>
      </c>
      <c r="J1251" s="3">
        <v>1384</v>
      </c>
      <c r="M1251" s="35" t="s">
        <v>901</v>
      </c>
      <c r="Q1251" s="8" t="s">
        <v>901</v>
      </c>
      <c r="R1251" s="1" t="str">
        <f t="shared" si="80"/>
        <v>Mutually Excluded</v>
      </c>
      <c r="S1251" s="1"/>
      <c r="V1251" s="1" t="str">
        <f t="shared" si="82"/>
        <v>Mutually Excluded</v>
      </c>
      <c r="Z1251" t="str">
        <f t="shared" si="81"/>
        <v>Exclude</v>
      </c>
    </row>
    <row r="1252" spans="1:26" ht="45">
      <c r="A1252">
        <v>1385</v>
      </c>
      <c r="C1252" t="s">
        <v>1709</v>
      </c>
      <c r="E1252" s="1" t="s">
        <v>1707</v>
      </c>
      <c r="F1252" s="1">
        <v>2</v>
      </c>
      <c r="G1252" s="1">
        <v>4</v>
      </c>
      <c r="H1252" s="1">
        <v>3</v>
      </c>
      <c r="I1252" s="31" t="str">
        <f t="shared" si="79"/>
        <v>EXCLUDED</v>
      </c>
      <c r="J1252">
        <v>1385</v>
      </c>
      <c r="M1252" s="35" t="s">
        <v>901</v>
      </c>
      <c r="Q1252" s="8" t="s">
        <v>901</v>
      </c>
      <c r="R1252" s="1" t="str">
        <f t="shared" si="80"/>
        <v>Mutually Excluded</v>
      </c>
      <c r="S1252" s="1"/>
      <c r="V1252" s="1" t="str">
        <f t="shared" si="82"/>
        <v>Mutually Excluded</v>
      </c>
      <c r="Z1252" t="str">
        <f t="shared" si="81"/>
        <v>Exclude</v>
      </c>
    </row>
    <row r="1253" spans="1:26" ht="30">
      <c r="A1253">
        <v>1386</v>
      </c>
      <c r="C1253" t="s">
        <v>1709</v>
      </c>
      <c r="E1253" s="1" t="s">
        <v>1710</v>
      </c>
      <c r="F1253" s="1">
        <v>1</v>
      </c>
      <c r="G1253" s="1">
        <v>1</v>
      </c>
      <c r="H1253" s="1">
        <v>1</v>
      </c>
      <c r="I1253" s="31" t="str">
        <f t="shared" si="79"/>
        <v>EXCLUDED</v>
      </c>
      <c r="J1253">
        <v>1386</v>
      </c>
      <c r="M1253" s="35" t="s">
        <v>901</v>
      </c>
      <c r="Q1253" s="8" t="s">
        <v>901</v>
      </c>
      <c r="R1253" s="1" t="str">
        <f t="shared" si="80"/>
        <v>Mutually Excluded</v>
      </c>
      <c r="S1253" s="1"/>
      <c r="V1253" s="1" t="str">
        <f t="shared" si="82"/>
        <v>Mutually Excluded</v>
      </c>
      <c r="Z1253" t="str">
        <f t="shared" si="81"/>
        <v>Exclude</v>
      </c>
    </row>
    <row r="1254" spans="1:26" ht="45">
      <c r="A1254">
        <v>1387</v>
      </c>
      <c r="C1254" t="s">
        <v>1709</v>
      </c>
      <c r="E1254" s="1" t="s">
        <v>1711</v>
      </c>
      <c r="F1254" s="26">
        <v>5</v>
      </c>
      <c r="G1254" s="26">
        <v>4</v>
      </c>
      <c r="H1254" s="26">
        <v>4</v>
      </c>
      <c r="I1254" s="31" t="str">
        <f t="shared" si="79"/>
        <v>MAYBE</v>
      </c>
      <c r="J1254">
        <v>1387</v>
      </c>
      <c r="M1254" s="35" t="s">
        <v>901</v>
      </c>
      <c r="Q1254" s="8" t="s">
        <v>901</v>
      </c>
      <c r="R1254" s="1" t="str">
        <f t="shared" si="80"/>
        <v>Mutually Excluded</v>
      </c>
      <c r="S1254" s="1"/>
      <c r="V1254" s="1" t="str">
        <f t="shared" si="82"/>
        <v>AI: Yes, Human: No</v>
      </c>
      <c r="Z1254" t="str">
        <f t="shared" si="81"/>
        <v>Exclude</v>
      </c>
    </row>
    <row r="1255" spans="1:26" ht="30">
      <c r="A1255">
        <v>1388</v>
      </c>
      <c r="C1255" t="s">
        <v>1709</v>
      </c>
      <c r="E1255" s="1" t="s">
        <v>1712</v>
      </c>
      <c r="F1255" s="1">
        <v>2</v>
      </c>
      <c r="G1255" s="1">
        <v>2</v>
      </c>
      <c r="H1255" s="1">
        <v>2</v>
      </c>
      <c r="I1255" s="31" t="str">
        <f t="shared" si="79"/>
        <v>EXCLUDED</v>
      </c>
      <c r="J1255">
        <v>1388</v>
      </c>
      <c r="M1255" s="35" t="s">
        <v>901</v>
      </c>
      <c r="Q1255" s="8" t="s">
        <v>901</v>
      </c>
      <c r="R1255" s="1" t="str">
        <f t="shared" si="80"/>
        <v>Mutually Excluded</v>
      </c>
      <c r="S1255" s="1"/>
      <c r="V1255" s="1" t="str">
        <f t="shared" si="82"/>
        <v>Mutually Excluded</v>
      </c>
      <c r="Z1255" t="str">
        <f t="shared" si="81"/>
        <v>Exclude</v>
      </c>
    </row>
    <row r="1256" spans="1:26" ht="30">
      <c r="A1256">
        <v>1389</v>
      </c>
      <c r="C1256" t="s">
        <v>1709</v>
      </c>
      <c r="E1256" s="1" t="s">
        <v>1713</v>
      </c>
      <c r="F1256" s="1">
        <v>4</v>
      </c>
      <c r="G1256" s="1">
        <v>4</v>
      </c>
      <c r="H1256" s="1">
        <v>4</v>
      </c>
      <c r="I1256" s="31" t="str">
        <f t="shared" si="79"/>
        <v>EXCLUDED</v>
      </c>
      <c r="J1256">
        <v>1389</v>
      </c>
      <c r="M1256" s="35" t="s">
        <v>901</v>
      </c>
      <c r="Q1256" s="8" t="s">
        <v>1752</v>
      </c>
      <c r="R1256" s="1" t="str">
        <f t="shared" si="80"/>
        <v>Hum1: No, Hum2: Yes</v>
      </c>
      <c r="S1256" s="1" t="s">
        <v>23</v>
      </c>
      <c r="T1256" s="1" t="s">
        <v>23</v>
      </c>
      <c r="U1256" s="1" t="s">
        <v>23</v>
      </c>
      <c r="V1256" s="1" t="str">
        <f t="shared" si="82"/>
        <v>AI: No, Human: Yes</v>
      </c>
      <c r="Z1256" t="str">
        <f t="shared" si="81"/>
        <v>Include</v>
      </c>
    </row>
    <row r="1257" spans="1:26" ht="30">
      <c r="A1257">
        <v>1390</v>
      </c>
      <c r="C1257" t="s">
        <v>1716</v>
      </c>
      <c r="E1257" s="1" t="s">
        <v>1715</v>
      </c>
      <c r="F1257" s="1">
        <v>2</v>
      </c>
      <c r="G1257" s="1">
        <v>2</v>
      </c>
      <c r="H1257" s="1">
        <v>2</v>
      </c>
      <c r="I1257" s="31" t="str">
        <f t="shared" ref="I1257:I1319" si="83">IF(COUNTIF(F1257:H1257,5)=3,"CERTAINLY INCLUDED",IF(COUNTIF(F1257:H1257,5)&gt;0,"MAYBE","EXCLUDED"))</f>
        <v>EXCLUDED</v>
      </c>
      <c r="J1257">
        <v>1390</v>
      </c>
      <c r="M1257" s="35" t="s">
        <v>901</v>
      </c>
      <c r="Q1257" s="8" t="s">
        <v>901</v>
      </c>
      <c r="R1257" s="1" t="str">
        <f t="shared" ref="R1257:R1319" si="84">IF(AND(M1257="Excluded", Q1257="Excluded"), "Mutually Excluded", IF(AND(OR(M1257="CERTAINLY INCLUDED", M1257="INCLUDED", M1257="MAYBE" ), OR(Q1257="INCLUDED", Q1257="MAYBE")), "MUTUALLY INCLUDED", IF(AND(M1257="MAYBE", Q1257="MAYBE"), "Mutually MAYBE", IF(AND(M1257="Excluded", OR(Q1257="INCLUDED", Q1257="MAYBE")), "Hum1: No, Hum2: Yes", IF(AND(Q1257="Excluded", OR(M1257="INCLUDED", M1257="CERTAINLY INCLUDED", M1257="MAYBE")), "Hum1: Yes, Hum2: No", "Other Conflict")))))</f>
        <v>Mutually Excluded</v>
      </c>
      <c r="S1257" s="1"/>
      <c r="V1257" s="1" t="str">
        <f t="shared" si="82"/>
        <v>Mutually Excluded</v>
      </c>
      <c r="Z1257" t="str">
        <f t="shared" ref="Z1257:Z1319" si="85">IF(R1257="Mutually Excluded","Exclude",IF(R1257= "Mutually Included","Include",U1257))</f>
        <v>Exclude</v>
      </c>
    </row>
    <row r="1258" spans="1:26" ht="30">
      <c r="A1258">
        <v>1391</v>
      </c>
      <c r="C1258" t="s">
        <v>1716</v>
      </c>
      <c r="E1258" s="1" t="s">
        <v>1717</v>
      </c>
      <c r="F1258" s="1">
        <v>4</v>
      </c>
      <c r="G1258" s="1">
        <v>3</v>
      </c>
      <c r="H1258" s="1">
        <v>3</v>
      </c>
      <c r="I1258" s="31" t="str">
        <f t="shared" si="83"/>
        <v>EXCLUDED</v>
      </c>
      <c r="J1258">
        <v>1391</v>
      </c>
      <c r="M1258" s="35" t="s">
        <v>901</v>
      </c>
      <c r="Q1258" s="8" t="s">
        <v>901</v>
      </c>
      <c r="R1258" s="1" t="str">
        <f t="shared" si="84"/>
        <v>Mutually Excluded</v>
      </c>
      <c r="S1258" s="1"/>
      <c r="V1258" s="1" t="str">
        <f t="shared" si="82"/>
        <v>Mutually Excluded</v>
      </c>
      <c r="Z1258" t="str">
        <f t="shared" si="85"/>
        <v>Exclude</v>
      </c>
    </row>
    <row r="1259" spans="1:26" ht="30">
      <c r="A1259">
        <v>1392</v>
      </c>
      <c r="C1259" t="s">
        <v>1716</v>
      </c>
      <c r="E1259" s="1" t="s">
        <v>1718</v>
      </c>
      <c r="F1259" s="1">
        <v>1</v>
      </c>
      <c r="G1259" s="1">
        <v>1</v>
      </c>
      <c r="H1259" s="1">
        <v>1</v>
      </c>
      <c r="I1259" s="31" t="str">
        <f t="shared" si="83"/>
        <v>EXCLUDED</v>
      </c>
      <c r="J1259">
        <v>1392</v>
      </c>
      <c r="M1259" s="35" t="s">
        <v>901</v>
      </c>
      <c r="Q1259" s="8" t="s">
        <v>901</v>
      </c>
      <c r="R1259" s="1" t="str">
        <f t="shared" si="84"/>
        <v>Mutually Excluded</v>
      </c>
      <c r="S1259" s="1"/>
      <c r="V1259" s="1" t="str">
        <f t="shared" si="82"/>
        <v>Mutually Excluded</v>
      </c>
      <c r="Z1259" t="str">
        <f t="shared" si="85"/>
        <v>Exclude</v>
      </c>
    </row>
    <row r="1260" spans="1:26" ht="45">
      <c r="A1260">
        <v>1393</v>
      </c>
      <c r="C1260" t="s">
        <v>1716</v>
      </c>
      <c r="E1260" s="1" t="s">
        <v>1311</v>
      </c>
      <c r="F1260" s="1">
        <v>2</v>
      </c>
      <c r="G1260" s="1">
        <v>2</v>
      </c>
      <c r="H1260" s="1">
        <v>2</v>
      </c>
      <c r="I1260" s="31" t="str">
        <f t="shared" si="83"/>
        <v>EXCLUDED</v>
      </c>
      <c r="J1260">
        <v>1393</v>
      </c>
      <c r="M1260" s="35" t="s">
        <v>901</v>
      </c>
      <c r="Q1260" s="8" t="s">
        <v>901</v>
      </c>
      <c r="R1260" s="1" t="str">
        <f t="shared" si="84"/>
        <v>Mutually Excluded</v>
      </c>
      <c r="S1260" s="1"/>
      <c r="V1260" s="1" t="str">
        <f t="shared" si="82"/>
        <v>Mutually Excluded</v>
      </c>
      <c r="Z1260" t="str">
        <f t="shared" si="85"/>
        <v>Exclude</v>
      </c>
    </row>
    <row r="1261" spans="1:26" ht="45">
      <c r="A1261">
        <v>1394</v>
      </c>
      <c r="C1261" t="s">
        <v>1716</v>
      </c>
      <c r="E1261" s="1" t="s">
        <v>1719</v>
      </c>
      <c r="F1261" s="1">
        <v>4</v>
      </c>
      <c r="G1261" s="1">
        <v>4</v>
      </c>
      <c r="H1261" s="1">
        <v>3</v>
      </c>
      <c r="I1261" s="31" t="str">
        <f t="shared" si="83"/>
        <v>EXCLUDED</v>
      </c>
      <c r="J1261">
        <v>1394</v>
      </c>
      <c r="M1261" s="35" t="s">
        <v>901</v>
      </c>
      <c r="Q1261" s="8" t="s">
        <v>901</v>
      </c>
      <c r="R1261" s="1" t="str">
        <f t="shared" si="84"/>
        <v>Mutually Excluded</v>
      </c>
      <c r="S1261" s="1"/>
      <c r="V1261" s="1" t="str">
        <f t="shared" si="82"/>
        <v>Mutually Excluded</v>
      </c>
      <c r="Z1261" t="str">
        <f t="shared" si="85"/>
        <v>Exclude</v>
      </c>
    </row>
    <row r="1262" spans="1:26" ht="45">
      <c r="A1262">
        <v>1395</v>
      </c>
      <c r="C1262" t="s">
        <v>1716</v>
      </c>
      <c r="E1262" s="1" t="s">
        <v>1720</v>
      </c>
      <c r="F1262" s="1">
        <v>2</v>
      </c>
      <c r="G1262" s="1">
        <v>1</v>
      </c>
      <c r="H1262" s="1">
        <v>2</v>
      </c>
      <c r="I1262" s="31" t="str">
        <f t="shared" si="83"/>
        <v>EXCLUDED</v>
      </c>
      <c r="J1262">
        <v>1395</v>
      </c>
      <c r="M1262" s="35" t="s">
        <v>901</v>
      </c>
      <c r="Q1262" s="8" t="s">
        <v>901</v>
      </c>
      <c r="R1262" s="1" t="str">
        <f t="shared" si="84"/>
        <v>Mutually Excluded</v>
      </c>
      <c r="S1262" s="1"/>
      <c r="V1262" s="1" t="str">
        <f t="shared" si="82"/>
        <v>Mutually Excluded</v>
      </c>
      <c r="Z1262" t="str">
        <f t="shared" si="85"/>
        <v>Exclude</v>
      </c>
    </row>
    <row r="1263" spans="1:26" ht="45">
      <c r="A1263">
        <v>1396</v>
      </c>
      <c r="C1263" t="s">
        <v>1722</v>
      </c>
      <c r="E1263" s="1" t="s">
        <v>1721</v>
      </c>
      <c r="F1263" s="1">
        <v>2</v>
      </c>
      <c r="G1263" s="1">
        <v>2</v>
      </c>
      <c r="H1263" s="1">
        <v>1</v>
      </c>
      <c r="I1263" s="31" t="str">
        <f t="shared" si="83"/>
        <v>EXCLUDED</v>
      </c>
      <c r="J1263">
        <v>1396</v>
      </c>
      <c r="M1263" s="35" t="s">
        <v>901</v>
      </c>
      <c r="Q1263" s="8" t="s">
        <v>901</v>
      </c>
      <c r="R1263" s="1" t="str">
        <f t="shared" si="84"/>
        <v>Mutually Excluded</v>
      </c>
      <c r="S1263" s="1"/>
      <c r="V1263" s="1" t="str">
        <f t="shared" si="82"/>
        <v>Mutually Excluded</v>
      </c>
      <c r="Z1263" t="str">
        <f t="shared" si="85"/>
        <v>Exclude</v>
      </c>
    </row>
    <row r="1264" spans="1:26" ht="30">
      <c r="A1264">
        <v>1397</v>
      </c>
      <c r="C1264" t="s">
        <v>1722</v>
      </c>
      <c r="E1264" s="1" t="s">
        <v>1723</v>
      </c>
      <c r="F1264" s="1">
        <v>2</v>
      </c>
      <c r="G1264" s="1">
        <v>2</v>
      </c>
      <c r="H1264" s="1">
        <v>2</v>
      </c>
      <c r="I1264" s="31" t="str">
        <f t="shared" si="83"/>
        <v>EXCLUDED</v>
      </c>
      <c r="J1264">
        <v>1397</v>
      </c>
      <c r="M1264" s="35" t="s">
        <v>901</v>
      </c>
      <c r="Q1264" s="8" t="s">
        <v>901</v>
      </c>
      <c r="R1264" s="1" t="str">
        <f t="shared" si="84"/>
        <v>Mutually Excluded</v>
      </c>
      <c r="S1264" s="1"/>
      <c r="V1264" s="1" t="str">
        <f t="shared" si="82"/>
        <v>Mutually Excluded</v>
      </c>
      <c r="Z1264" t="str">
        <f t="shared" si="85"/>
        <v>Exclude</v>
      </c>
    </row>
    <row r="1265" spans="1:26" ht="45">
      <c r="A1265">
        <v>1398</v>
      </c>
      <c r="C1265" t="s">
        <v>1722</v>
      </c>
      <c r="E1265" s="1" t="s">
        <v>1724</v>
      </c>
      <c r="F1265" s="1">
        <v>2</v>
      </c>
      <c r="G1265" s="1">
        <v>1</v>
      </c>
      <c r="H1265" s="1">
        <v>2</v>
      </c>
      <c r="I1265" s="31" t="str">
        <f t="shared" si="83"/>
        <v>EXCLUDED</v>
      </c>
      <c r="J1265">
        <v>1398</v>
      </c>
      <c r="M1265" s="35" t="s">
        <v>901</v>
      </c>
      <c r="Q1265" s="8" t="s">
        <v>901</v>
      </c>
      <c r="R1265" s="1" t="str">
        <f t="shared" si="84"/>
        <v>Mutually Excluded</v>
      </c>
      <c r="S1265" s="1"/>
      <c r="V1265" s="1" t="str">
        <f t="shared" si="82"/>
        <v>Mutually Excluded</v>
      </c>
      <c r="Z1265" t="str">
        <f t="shared" si="85"/>
        <v>Exclude</v>
      </c>
    </row>
    <row r="1266" spans="1:26" ht="30">
      <c r="A1266">
        <v>1399</v>
      </c>
      <c r="C1266" t="s">
        <v>1722</v>
      </c>
      <c r="E1266" s="1" t="s">
        <v>1725</v>
      </c>
      <c r="F1266" s="1">
        <v>3</v>
      </c>
      <c r="G1266" s="1">
        <v>3</v>
      </c>
      <c r="H1266" s="1">
        <v>4</v>
      </c>
      <c r="I1266" s="31" t="str">
        <f t="shared" si="83"/>
        <v>EXCLUDED</v>
      </c>
      <c r="J1266">
        <v>1399</v>
      </c>
      <c r="M1266" s="35" t="s">
        <v>1752</v>
      </c>
      <c r="Q1266" s="8" t="s">
        <v>1752</v>
      </c>
      <c r="R1266" s="1" t="str">
        <f t="shared" si="84"/>
        <v>MUTUALLY INCLUDED</v>
      </c>
      <c r="S1266" s="1"/>
      <c r="V1266" s="1" t="str">
        <f t="shared" si="82"/>
        <v>AI: No, Human: Yes</v>
      </c>
      <c r="Z1266" t="str">
        <f t="shared" si="85"/>
        <v>Include</v>
      </c>
    </row>
    <row r="1267" spans="1:26" ht="45">
      <c r="A1267">
        <v>1400</v>
      </c>
      <c r="C1267" t="s">
        <v>1722</v>
      </c>
      <c r="E1267" s="1" t="s">
        <v>1726</v>
      </c>
      <c r="F1267" s="1">
        <v>1</v>
      </c>
      <c r="G1267" s="1">
        <v>1</v>
      </c>
      <c r="H1267" s="1">
        <v>1</v>
      </c>
      <c r="I1267" s="31" t="str">
        <f t="shared" si="83"/>
        <v>EXCLUDED</v>
      </c>
      <c r="J1267">
        <v>1400</v>
      </c>
      <c r="M1267" s="35" t="s">
        <v>901</v>
      </c>
      <c r="Q1267" s="8" t="s">
        <v>901</v>
      </c>
      <c r="R1267" s="1" t="str">
        <f t="shared" si="84"/>
        <v>Mutually Excluded</v>
      </c>
      <c r="S1267" s="1"/>
      <c r="V1267" s="1" t="str">
        <f t="shared" si="82"/>
        <v>Mutually Excluded</v>
      </c>
      <c r="Z1267" t="str">
        <f t="shared" si="85"/>
        <v>Exclude</v>
      </c>
    </row>
    <row r="1268" spans="1:26" ht="45">
      <c r="A1268">
        <v>1401</v>
      </c>
      <c r="C1268" t="s">
        <v>1728</v>
      </c>
      <c r="E1268" s="1" t="s">
        <v>1727</v>
      </c>
      <c r="F1268" s="1">
        <v>1</v>
      </c>
      <c r="G1268" s="1">
        <v>1</v>
      </c>
      <c r="H1268" s="1">
        <v>1</v>
      </c>
      <c r="I1268" s="31" t="str">
        <f t="shared" si="83"/>
        <v>EXCLUDED</v>
      </c>
      <c r="J1268">
        <v>1401</v>
      </c>
      <c r="M1268" s="35" t="s">
        <v>901</v>
      </c>
      <c r="Q1268" s="8" t="s">
        <v>901</v>
      </c>
      <c r="R1268" s="1" t="str">
        <f t="shared" si="84"/>
        <v>Mutually Excluded</v>
      </c>
      <c r="S1268" s="1"/>
      <c r="V1268" s="1" t="str">
        <f t="shared" si="82"/>
        <v>Mutually Excluded</v>
      </c>
      <c r="Z1268" t="str">
        <f t="shared" si="85"/>
        <v>Exclude</v>
      </c>
    </row>
    <row r="1269" spans="1:26" ht="30">
      <c r="A1269">
        <v>1402</v>
      </c>
      <c r="C1269" t="s">
        <v>1728</v>
      </c>
      <c r="E1269" s="1" t="s">
        <v>1729</v>
      </c>
      <c r="F1269" s="1">
        <v>2</v>
      </c>
      <c r="G1269" s="1">
        <v>2</v>
      </c>
      <c r="H1269" s="1">
        <v>2</v>
      </c>
      <c r="I1269" s="31" t="str">
        <f t="shared" si="83"/>
        <v>EXCLUDED</v>
      </c>
      <c r="J1269">
        <v>1402</v>
      </c>
      <c r="M1269" s="35" t="s">
        <v>901</v>
      </c>
      <c r="Q1269" s="8" t="s">
        <v>901</v>
      </c>
      <c r="R1269" s="1" t="str">
        <f t="shared" si="84"/>
        <v>Mutually Excluded</v>
      </c>
      <c r="S1269" s="1"/>
      <c r="V1269" s="1" t="str">
        <f t="shared" si="82"/>
        <v>Mutually Excluded</v>
      </c>
      <c r="Z1269" t="str">
        <f t="shared" si="85"/>
        <v>Exclude</v>
      </c>
    </row>
    <row r="1270" spans="1:26" ht="30">
      <c r="A1270">
        <v>1403</v>
      </c>
      <c r="C1270" t="s">
        <v>1728</v>
      </c>
      <c r="E1270" s="1" t="s">
        <v>1318</v>
      </c>
      <c r="F1270" s="1">
        <v>2</v>
      </c>
      <c r="G1270" s="1">
        <v>2</v>
      </c>
      <c r="H1270" s="1">
        <v>2</v>
      </c>
      <c r="I1270" s="31" t="str">
        <f t="shared" si="83"/>
        <v>EXCLUDED</v>
      </c>
      <c r="J1270">
        <v>1403</v>
      </c>
      <c r="M1270" s="35" t="s">
        <v>901</v>
      </c>
      <c r="Q1270" s="8" t="s">
        <v>901</v>
      </c>
      <c r="R1270" s="1" t="str">
        <f t="shared" si="84"/>
        <v>Mutually Excluded</v>
      </c>
      <c r="S1270" s="1"/>
      <c r="V1270" s="1" t="str">
        <f t="shared" si="82"/>
        <v>Mutually Excluded</v>
      </c>
      <c r="Z1270" t="str">
        <f t="shared" si="85"/>
        <v>Exclude</v>
      </c>
    </row>
    <row r="1271" spans="1:26" ht="30">
      <c r="A1271">
        <v>1404</v>
      </c>
      <c r="C1271" t="s">
        <v>1731</v>
      </c>
      <c r="E1271" s="1" t="s">
        <v>1730</v>
      </c>
      <c r="F1271" s="1">
        <v>3</v>
      </c>
      <c r="G1271" s="1">
        <v>4</v>
      </c>
      <c r="H1271" s="1">
        <v>3</v>
      </c>
      <c r="I1271" s="31" t="str">
        <f t="shared" si="83"/>
        <v>EXCLUDED</v>
      </c>
      <c r="J1271">
        <v>1404</v>
      </c>
      <c r="M1271" s="35" t="s">
        <v>901</v>
      </c>
      <c r="Q1271" s="8" t="s">
        <v>901</v>
      </c>
      <c r="R1271" s="1" t="str">
        <f t="shared" si="84"/>
        <v>Mutually Excluded</v>
      </c>
      <c r="S1271" s="1"/>
      <c r="V1271" s="1" t="str">
        <f t="shared" si="82"/>
        <v>Mutually Excluded</v>
      </c>
      <c r="Z1271" t="str">
        <f t="shared" si="85"/>
        <v>Exclude</v>
      </c>
    </row>
    <row r="1272" spans="1:26" ht="30">
      <c r="A1272">
        <v>1405</v>
      </c>
      <c r="C1272" t="s">
        <v>1731</v>
      </c>
      <c r="E1272" s="1" t="s">
        <v>1732</v>
      </c>
      <c r="F1272" s="1">
        <v>2</v>
      </c>
      <c r="G1272" s="1">
        <v>2</v>
      </c>
      <c r="H1272" s="1">
        <v>3</v>
      </c>
      <c r="I1272" s="31" t="str">
        <f t="shared" si="83"/>
        <v>EXCLUDED</v>
      </c>
      <c r="J1272">
        <v>1405</v>
      </c>
      <c r="M1272" s="35" t="s">
        <v>901</v>
      </c>
      <c r="Q1272" s="8" t="s">
        <v>901</v>
      </c>
      <c r="R1272" s="1" t="str">
        <f t="shared" si="84"/>
        <v>Mutually Excluded</v>
      </c>
      <c r="S1272" s="1"/>
      <c r="V1272" s="1" t="str">
        <f t="shared" si="82"/>
        <v>Mutually Excluded</v>
      </c>
      <c r="Z1272" t="str">
        <f t="shared" si="85"/>
        <v>Exclude</v>
      </c>
    </row>
    <row r="1273" spans="1:26" ht="30">
      <c r="A1273">
        <v>1406</v>
      </c>
      <c r="C1273" t="s">
        <v>1731</v>
      </c>
      <c r="E1273" s="1" t="s">
        <v>1733</v>
      </c>
      <c r="F1273" s="1">
        <v>3</v>
      </c>
      <c r="G1273" s="1">
        <v>2</v>
      </c>
      <c r="H1273" s="1">
        <v>2</v>
      </c>
      <c r="I1273" s="31" t="str">
        <f t="shared" si="83"/>
        <v>EXCLUDED</v>
      </c>
      <c r="J1273">
        <v>1406</v>
      </c>
      <c r="M1273" s="35" t="s">
        <v>901</v>
      </c>
      <c r="Q1273" s="8" t="s">
        <v>901</v>
      </c>
      <c r="R1273" s="1" t="str">
        <f t="shared" si="84"/>
        <v>Mutually Excluded</v>
      </c>
      <c r="S1273" s="1"/>
      <c r="V1273" s="1" t="str">
        <f t="shared" si="82"/>
        <v>Mutually Excluded</v>
      </c>
      <c r="Z1273" t="str">
        <f t="shared" si="85"/>
        <v>Exclude</v>
      </c>
    </row>
    <row r="1274" spans="1:26" ht="45">
      <c r="A1274">
        <v>1407</v>
      </c>
      <c r="C1274" t="s">
        <v>1731</v>
      </c>
      <c r="E1274" s="1" t="s">
        <v>1734</v>
      </c>
      <c r="F1274" s="1">
        <v>4</v>
      </c>
      <c r="G1274" s="1">
        <v>3</v>
      </c>
      <c r="H1274" s="1">
        <v>3</v>
      </c>
      <c r="I1274" s="31" t="str">
        <f t="shared" si="83"/>
        <v>EXCLUDED</v>
      </c>
      <c r="J1274">
        <v>1407</v>
      </c>
      <c r="M1274" s="35" t="s">
        <v>901</v>
      </c>
      <c r="Q1274" s="8" t="s">
        <v>901</v>
      </c>
      <c r="R1274" s="1" t="str">
        <f t="shared" si="84"/>
        <v>Mutually Excluded</v>
      </c>
      <c r="S1274" s="1"/>
      <c r="V1274" s="1" t="str">
        <f t="shared" si="82"/>
        <v>Mutually Excluded</v>
      </c>
      <c r="Z1274" t="str">
        <f t="shared" si="85"/>
        <v>Exclude</v>
      </c>
    </row>
    <row r="1275" spans="1:26" ht="30">
      <c r="A1275">
        <v>1408</v>
      </c>
      <c r="C1275" t="s">
        <v>1731</v>
      </c>
      <c r="E1275" s="1" t="s">
        <v>1735</v>
      </c>
      <c r="F1275" s="1">
        <v>2</v>
      </c>
      <c r="G1275" s="1">
        <v>3</v>
      </c>
      <c r="H1275" s="1">
        <v>2</v>
      </c>
      <c r="I1275" s="31" t="str">
        <f t="shared" si="83"/>
        <v>EXCLUDED</v>
      </c>
      <c r="J1275">
        <v>1408</v>
      </c>
      <c r="M1275" s="35" t="s">
        <v>901</v>
      </c>
      <c r="Q1275" s="8" t="s">
        <v>901</v>
      </c>
      <c r="R1275" s="1" t="str">
        <f t="shared" si="84"/>
        <v>Mutually Excluded</v>
      </c>
      <c r="S1275" s="1"/>
      <c r="V1275" s="1" t="str">
        <f t="shared" si="82"/>
        <v>Mutually Excluded</v>
      </c>
      <c r="Z1275" t="str">
        <f t="shared" si="85"/>
        <v>Exclude</v>
      </c>
    </row>
    <row r="1276" spans="1:26" ht="30">
      <c r="A1276">
        <v>1409</v>
      </c>
      <c r="C1276" t="s">
        <v>1731</v>
      </c>
      <c r="E1276" s="1" t="s">
        <v>1736</v>
      </c>
      <c r="F1276" s="1">
        <v>1</v>
      </c>
      <c r="G1276" s="1">
        <v>1</v>
      </c>
      <c r="H1276" s="1">
        <v>1</v>
      </c>
      <c r="I1276" s="31" t="str">
        <f t="shared" si="83"/>
        <v>EXCLUDED</v>
      </c>
      <c r="J1276">
        <v>1409</v>
      </c>
      <c r="M1276" s="35" t="s">
        <v>901</v>
      </c>
      <c r="Q1276" s="8" t="s">
        <v>901</v>
      </c>
      <c r="R1276" s="1" t="str">
        <f t="shared" si="84"/>
        <v>Mutually Excluded</v>
      </c>
      <c r="S1276" s="1"/>
      <c r="V1276" s="1" t="str">
        <f t="shared" si="82"/>
        <v>Mutually Excluded</v>
      </c>
      <c r="Z1276" t="str">
        <f t="shared" si="85"/>
        <v>Exclude</v>
      </c>
    </row>
    <row r="1277" spans="1:26" ht="30">
      <c r="A1277">
        <v>1411</v>
      </c>
      <c r="C1277" t="s">
        <v>1737</v>
      </c>
      <c r="E1277" s="1" t="s">
        <v>1738</v>
      </c>
      <c r="F1277" s="1">
        <v>1</v>
      </c>
      <c r="G1277" s="1">
        <v>1</v>
      </c>
      <c r="H1277" s="1">
        <v>1</v>
      </c>
      <c r="I1277" s="31" t="str">
        <f t="shared" si="83"/>
        <v>EXCLUDED</v>
      </c>
      <c r="J1277">
        <v>1411</v>
      </c>
      <c r="M1277" s="35" t="s">
        <v>901</v>
      </c>
      <c r="Q1277" s="8" t="s">
        <v>901</v>
      </c>
      <c r="R1277" s="1" t="str">
        <f t="shared" si="84"/>
        <v>Mutually Excluded</v>
      </c>
      <c r="S1277" s="1"/>
      <c r="V1277" s="1" t="str">
        <f t="shared" si="82"/>
        <v>Mutually Excluded</v>
      </c>
      <c r="Z1277" t="str">
        <f t="shared" si="85"/>
        <v>Exclude</v>
      </c>
    </row>
    <row r="1278" spans="1:26" ht="45">
      <c r="A1278">
        <v>1412</v>
      </c>
      <c r="C1278" t="s">
        <v>1737</v>
      </c>
      <c r="E1278" s="1" t="s">
        <v>1739</v>
      </c>
      <c r="F1278" s="1">
        <v>4</v>
      </c>
      <c r="G1278" s="1">
        <v>3</v>
      </c>
      <c r="H1278" s="1">
        <v>4</v>
      </c>
      <c r="I1278" s="31" t="str">
        <f t="shared" si="83"/>
        <v>EXCLUDED</v>
      </c>
      <c r="J1278">
        <v>1412</v>
      </c>
      <c r="M1278" s="35" t="s">
        <v>901</v>
      </c>
      <c r="Q1278" s="8" t="s">
        <v>901</v>
      </c>
      <c r="R1278" s="1" t="str">
        <f t="shared" si="84"/>
        <v>Mutually Excluded</v>
      </c>
      <c r="S1278" s="1"/>
      <c r="V1278" s="1" t="str">
        <f t="shared" si="82"/>
        <v>Mutually Excluded</v>
      </c>
      <c r="Z1278" t="str">
        <f t="shared" si="85"/>
        <v>Exclude</v>
      </c>
    </row>
    <row r="1279" spans="1:26" ht="30">
      <c r="A1279">
        <v>1413</v>
      </c>
      <c r="C1279" t="s">
        <v>1737</v>
      </c>
      <c r="E1279" s="1" t="s">
        <v>1740</v>
      </c>
      <c r="F1279" s="1">
        <v>2</v>
      </c>
      <c r="G1279" s="1">
        <v>2</v>
      </c>
      <c r="H1279" s="1">
        <v>2</v>
      </c>
      <c r="I1279" s="31" t="str">
        <f t="shared" si="83"/>
        <v>EXCLUDED</v>
      </c>
      <c r="J1279">
        <v>1413</v>
      </c>
      <c r="M1279" s="35" t="s">
        <v>901</v>
      </c>
      <c r="Q1279" s="8" t="s">
        <v>901</v>
      </c>
      <c r="R1279" s="1" t="str">
        <f t="shared" si="84"/>
        <v>Mutually Excluded</v>
      </c>
      <c r="S1279" s="1"/>
      <c r="V1279" s="1" t="str">
        <f t="shared" si="82"/>
        <v>Mutually Excluded</v>
      </c>
      <c r="Z1279" t="str">
        <f t="shared" si="85"/>
        <v>Exclude</v>
      </c>
    </row>
    <row r="1280" spans="1:26" ht="45">
      <c r="A1280">
        <v>1414</v>
      </c>
      <c r="C1280" t="s">
        <v>1741</v>
      </c>
      <c r="E1280" s="1" t="s">
        <v>1403</v>
      </c>
      <c r="F1280" s="1">
        <v>1</v>
      </c>
      <c r="G1280" s="1">
        <v>1</v>
      </c>
      <c r="H1280" s="1">
        <v>1</v>
      </c>
      <c r="I1280" s="31" t="str">
        <f t="shared" si="83"/>
        <v>EXCLUDED</v>
      </c>
      <c r="J1280">
        <v>1414</v>
      </c>
      <c r="M1280" s="35" t="s">
        <v>901</v>
      </c>
      <c r="Q1280" s="8" t="s">
        <v>901</v>
      </c>
      <c r="R1280" s="1" t="str">
        <f t="shared" si="84"/>
        <v>Mutually Excluded</v>
      </c>
      <c r="S1280" s="1"/>
      <c r="V1280" s="1" t="str">
        <f t="shared" si="82"/>
        <v>Mutually Excluded</v>
      </c>
      <c r="Z1280" t="str">
        <f t="shared" si="85"/>
        <v>Exclude</v>
      </c>
    </row>
    <row r="1281" spans="1:26" ht="60">
      <c r="A1281">
        <v>1415</v>
      </c>
      <c r="C1281" t="s">
        <v>1741</v>
      </c>
      <c r="E1281" s="1" t="s">
        <v>1742</v>
      </c>
      <c r="F1281" s="1">
        <v>2</v>
      </c>
      <c r="G1281" s="1">
        <v>2</v>
      </c>
      <c r="H1281" s="1">
        <v>2</v>
      </c>
      <c r="I1281" s="31" t="str">
        <f t="shared" si="83"/>
        <v>EXCLUDED</v>
      </c>
      <c r="J1281">
        <v>1415</v>
      </c>
      <c r="M1281" s="35" t="s">
        <v>901</v>
      </c>
      <c r="Q1281" s="8" t="s">
        <v>901</v>
      </c>
      <c r="R1281" s="1" t="str">
        <f t="shared" si="84"/>
        <v>Mutually Excluded</v>
      </c>
      <c r="S1281" s="1"/>
      <c r="V1281" s="1" t="str">
        <f t="shared" si="82"/>
        <v>Mutually Excluded</v>
      </c>
      <c r="Z1281" t="str">
        <f t="shared" si="85"/>
        <v>Exclude</v>
      </c>
    </row>
    <row r="1282" spans="1:26" ht="30">
      <c r="A1282">
        <v>1416</v>
      </c>
      <c r="C1282" t="s">
        <v>1741</v>
      </c>
      <c r="E1282" s="1" t="s">
        <v>1743</v>
      </c>
      <c r="F1282" s="1">
        <v>2</v>
      </c>
      <c r="G1282" s="1">
        <v>3</v>
      </c>
      <c r="H1282" s="1">
        <v>2</v>
      </c>
      <c r="I1282" s="31" t="str">
        <f t="shared" si="83"/>
        <v>EXCLUDED</v>
      </c>
      <c r="J1282">
        <v>1416</v>
      </c>
      <c r="M1282" s="35" t="s">
        <v>901</v>
      </c>
      <c r="Q1282" s="8" t="s">
        <v>901</v>
      </c>
      <c r="R1282" s="1" t="str">
        <f t="shared" si="84"/>
        <v>Mutually Excluded</v>
      </c>
      <c r="S1282" s="1"/>
      <c r="V1282" s="1" t="str">
        <f t="shared" ref="V1282:V1345" si="86">IF(AND(I1282="Excluded", Q1282="Excluded"), "Mutually Excluded", IF(AND(OR(I1282="CERTAINLY INCLUDED", I1282="INCLUDED", I1282="MAYBE" ), OR(Q1282="INCLUDED", Q1282="MAYBE")), "MUTUALLY INCLUDED", IF(AND(I1282="MAYBE", Q1282="MAYBE"), "Mutually MAYBE", IF(AND(I1282="Excluded", OR(Q1282="INCLUDED", Q1282="MAYBE")), "AI: No, Human: Yes", IF(AND(Q1282="Excluded", OR(I1282="INCLUDED", I1282="CERTAINLY INCLUDED", I1282="MAYBE")), "AI: Yes, Human: No", "Other Conflict")))))</f>
        <v>Mutually Excluded</v>
      </c>
      <c r="Z1282" t="str">
        <f t="shared" si="85"/>
        <v>Exclude</v>
      </c>
    </row>
    <row r="1283" spans="1:26" ht="30">
      <c r="A1283">
        <v>1417</v>
      </c>
      <c r="C1283" t="s">
        <v>1741</v>
      </c>
      <c r="E1283" s="1" t="s">
        <v>1744</v>
      </c>
      <c r="F1283" s="1">
        <v>3</v>
      </c>
      <c r="G1283" s="1">
        <v>2</v>
      </c>
      <c r="H1283" s="1">
        <v>3</v>
      </c>
      <c r="I1283" s="31" t="str">
        <f t="shared" si="83"/>
        <v>EXCLUDED</v>
      </c>
      <c r="J1283">
        <v>1417</v>
      </c>
      <c r="M1283" s="35" t="s">
        <v>901</v>
      </c>
      <c r="Q1283" s="8" t="s">
        <v>901</v>
      </c>
      <c r="R1283" s="1" t="str">
        <f t="shared" si="84"/>
        <v>Mutually Excluded</v>
      </c>
      <c r="S1283" s="1"/>
      <c r="V1283" s="1" t="str">
        <f t="shared" si="86"/>
        <v>Mutually Excluded</v>
      </c>
      <c r="Z1283" t="str">
        <f t="shared" si="85"/>
        <v>Exclude</v>
      </c>
    </row>
    <row r="1284" spans="1:26" ht="60">
      <c r="A1284">
        <v>1418</v>
      </c>
      <c r="C1284" t="s">
        <v>1741</v>
      </c>
      <c r="E1284" s="1" t="s">
        <v>1745</v>
      </c>
      <c r="F1284" s="1">
        <v>4</v>
      </c>
      <c r="G1284" s="1">
        <v>4</v>
      </c>
      <c r="H1284" s="1">
        <v>4</v>
      </c>
      <c r="I1284" s="31" t="str">
        <f t="shared" si="83"/>
        <v>EXCLUDED</v>
      </c>
      <c r="J1284">
        <v>1418</v>
      </c>
      <c r="M1284" s="35" t="s">
        <v>901</v>
      </c>
      <c r="Q1284" s="8" t="s">
        <v>901</v>
      </c>
      <c r="R1284" s="1" t="str">
        <f t="shared" si="84"/>
        <v>Mutually Excluded</v>
      </c>
      <c r="S1284" s="1"/>
      <c r="V1284" s="1" t="str">
        <f t="shared" si="86"/>
        <v>Mutually Excluded</v>
      </c>
      <c r="Z1284" t="str">
        <f t="shared" si="85"/>
        <v>Exclude</v>
      </c>
    </row>
    <row r="1285" spans="1:26" ht="30">
      <c r="A1285">
        <v>1419</v>
      </c>
      <c r="C1285" t="s">
        <v>1741</v>
      </c>
      <c r="E1285" s="1" t="s">
        <v>1746</v>
      </c>
      <c r="F1285" s="1">
        <v>2</v>
      </c>
      <c r="G1285" s="1">
        <v>3</v>
      </c>
      <c r="H1285" s="1">
        <v>2</v>
      </c>
      <c r="I1285" s="31" t="str">
        <f t="shared" si="83"/>
        <v>EXCLUDED</v>
      </c>
      <c r="J1285">
        <v>1419</v>
      </c>
      <c r="M1285" s="35" t="s">
        <v>901</v>
      </c>
      <c r="Q1285" s="8" t="s">
        <v>901</v>
      </c>
      <c r="R1285" s="1" t="str">
        <f t="shared" si="84"/>
        <v>Mutually Excluded</v>
      </c>
      <c r="S1285" s="1"/>
      <c r="V1285" s="1" t="str">
        <f t="shared" si="86"/>
        <v>Mutually Excluded</v>
      </c>
      <c r="Z1285" t="str">
        <f t="shared" si="85"/>
        <v>Exclude</v>
      </c>
    </row>
    <row r="1286" spans="1:26" ht="30">
      <c r="A1286">
        <v>1420</v>
      </c>
      <c r="C1286" t="s">
        <v>1741</v>
      </c>
      <c r="E1286" s="1" t="s">
        <v>1747</v>
      </c>
      <c r="F1286" s="1">
        <v>3</v>
      </c>
      <c r="G1286" s="1">
        <v>4</v>
      </c>
      <c r="H1286" s="1">
        <v>3</v>
      </c>
      <c r="I1286" s="31" t="str">
        <f t="shared" si="83"/>
        <v>EXCLUDED</v>
      </c>
      <c r="J1286">
        <v>1420</v>
      </c>
      <c r="M1286" s="35" t="s">
        <v>901</v>
      </c>
      <c r="Q1286" s="8" t="s">
        <v>901</v>
      </c>
      <c r="R1286" s="1" t="str">
        <f t="shared" si="84"/>
        <v>Mutually Excluded</v>
      </c>
      <c r="S1286" s="1"/>
      <c r="V1286" s="1" t="str">
        <f t="shared" si="86"/>
        <v>Mutually Excluded</v>
      </c>
      <c r="Z1286" t="str">
        <f t="shared" si="85"/>
        <v>Exclude</v>
      </c>
    </row>
    <row r="1287" spans="1:26" ht="30">
      <c r="A1287">
        <v>1421</v>
      </c>
      <c r="C1287" t="s">
        <v>1748</v>
      </c>
      <c r="E1287" s="1" t="s">
        <v>715</v>
      </c>
      <c r="F1287" s="1">
        <v>2</v>
      </c>
      <c r="G1287" s="1">
        <v>4</v>
      </c>
      <c r="H1287" s="1">
        <v>3</v>
      </c>
      <c r="I1287" s="31" t="str">
        <f t="shared" si="83"/>
        <v>EXCLUDED</v>
      </c>
      <c r="J1287">
        <v>1421</v>
      </c>
      <c r="M1287" s="35" t="s">
        <v>901</v>
      </c>
      <c r="Q1287" s="8" t="s">
        <v>901</v>
      </c>
      <c r="R1287" s="1" t="str">
        <f t="shared" si="84"/>
        <v>Mutually Excluded</v>
      </c>
      <c r="S1287" s="1"/>
      <c r="V1287" s="1" t="str">
        <f t="shared" si="86"/>
        <v>Mutually Excluded</v>
      </c>
      <c r="Z1287" t="str">
        <f t="shared" si="85"/>
        <v>Exclude</v>
      </c>
    </row>
    <row r="1288" spans="1:26" ht="30">
      <c r="A1288">
        <v>1422</v>
      </c>
      <c r="C1288" t="s">
        <v>1748</v>
      </c>
      <c r="E1288" s="1" t="s">
        <v>1749</v>
      </c>
      <c r="F1288" s="1">
        <v>2</v>
      </c>
      <c r="G1288" s="1">
        <v>2</v>
      </c>
      <c r="H1288" s="1">
        <v>3</v>
      </c>
      <c r="I1288" s="31" t="str">
        <f t="shared" si="83"/>
        <v>EXCLUDED</v>
      </c>
      <c r="J1288">
        <v>1422</v>
      </c>
      <c r="M1288" s="35" t="s">
        <v>901</v>
      </c>
      <c r="Q1288" s="8" t="s">
        <v>901</v>
      </c>
      <c r="R1288" s="1" t="str">
        <f t="shared" si="84"/>
        <v>Mutually Excluded</v>
      </c>
      <c r="S1288" s="1"/>
      <c r="V1288" s="1" t="str">
        <f t="shared" si="86"/>
        <v>Mutually Excluded</v>
      </c>
      <c r="Z1288" t="str">
        <f t="shared" si="85"/>
        <v>Exclude</v>
      </c>
    </row>
    <row r="1289" spans="1:26" ht="45">
      <c r="A1289">
        <v>1423</v>
      </c>
      <c r="C1289" t="s">
        <v>1748</v>
      </c>
      <c r="E1289" s="1" t="s">
        <v>1750</v>
      </c>
      <c r="F1289" s="1">
        <v>1</v>
      </c>
      <c r="G1289" s="1">
        <v>1</v>
      </c>
      <c r="H1289" s="1">
        <v>1</v>
      </c>
      <c r="I1289" s="31" t="str">
        <f t="shared" si="83"/>
        <v>EXCLUDED</v>
      </c>
      <c r="J1289">
        <v>1423</v>
      </c>
      <c r="M1289" s="35" t="s">
        <v>901</v>
      </c>
      <c r="Q1289" s="8" t="s">
        <v>901</v>
      </c>
      <c r="R1289" s="1" t="str">
        <f t="shared" si="84"/>
        <v>Mutually Excluded</v>
      </c>
      <c r="S1289" s="1"/>
      <c r="V1289" s="1" t="str">
        <f t="shared" si="86"/>
        <v>Mutually Excluded</v>
      </c>
      <c r="Z1289" t="str">
        <f t="shared" si="85"/>
        <v>Exclude</v>
      </c>
    </row>
    <row r="1290" spans="1:26" ht="30">
      <c r="A1290">
        <v>1424</v>
      </c>
      <c r="C1290" t="s">
        <v>1748</v>
      </c>
      <c r="E1290" s="1" t="s">
        <v>1751</v>
      </c>
      <c r="F1290" s="1">
        <v>4</v>
      </c>
      <c r="G1290" s="1">
        <v>4</v>
      </c>
      <c r="H1290" s="1">
        <v>3</v>
      </c>
      <c r="I1290" s="31" t="str">
        <f t="shared" si="83"/>
        <v>EXCLUDED</v>
      </c>
      <c r="J1290">
        <v>1424</v>
      </c>
      <c r="M1290" s="35" t="s">
        <v>65</v>
      </c>
      <c r="Q1290" s="8" t="s">
        <v>901</v>
      </c>
      <c r="R1290" s="1" t="str">
        <f t="shared" si="84"/>
        <v>Hum1: Yes, Hum2: No</v>
      </c>
      <c r="S1290" s="1" t="s">
        <v>23</v>
      </c>
      <c r="T1290" s="1" t="s">
        <v>23</v>
      </c>
      <c r="U1290" s="1" t="s">
        <v>23</v>
      </c>
      <c r="V1290" s="1" t="str">
        <f t="shared" si="86"/>
        <v>Mutually Excluded</v>
      </c>
      <c r="Z1290" t="str">
        <f t="shared" si="85"/>
        <v>Include</v>
      </c>
    </row>
    <row r="1291" spans="1:26" ht="30">
      <c r="A1291">
        <v>1425</v>
      </c>
      <c r="C1291" t="s">
        <v>1748</v>
      </c>
      <c r="E1291" s="1" t="s">
        <v>1753</v>
      </c>
      <c r="F1291" s="1">
        <v>1</v>
      </c>
      <c r="G1291" s="1">
        <v>1</v>
      </c>
      <c r="H1291" s="1">
        <v>1</v>
      </c>
      <c r="I1291" s="31" t="str">
        <f t="shared" si="83"/>
        <v>EXCLUDED</v>
      </c>
      <c r="J1291">
        <v>1425</v>
      </c>
      <c r="M1291" s="35" t="s">
        <v>901</v>
      </c>
      <c r="Q1291" s="8" t="s">
        <v>901</v>
      </c>
      <c r="R1291" s="1" t="str">
        <f t="shared" si="84"/>
        <v>Mutually Excluded</v>
      </c>
      <c r="S1291" s="1"/>
      <c r="V1291" s="1" t="str">
        <f t="shared" si="86"/>
        <v>Mutually Excluded</v>
      </c>
      <c r="Z1291" t="str">
        <f t="shared" si="85"/>
        <v>Exclude</v>
      </c>
    </row>
    <row r="1292" spans="1:26" ht="60">
      <c r="A1292">
        <v>1426</v>
      </c>
      <c r="C1292" t="s">
        <v>1755</v>
      </c>
      <c r="E1292" s="1" t="s">
        <v>1754</v>
      </c>
      <c r="F1292" s="1">
        <v>2</v>
      </c>
      <c r="G1292" s="1">
        <v>2</v>
      </c>
      <c r="H1292" s="1">
        <v>1</v>
      </c>
      <c r="I1292" s="31" t="str">
        <f t="shared" si="83"/>
        <v>EXCLUDED</v>
      </c>
      <c r="J1292">
        <v>1426</v>
      </c>
      <c r="M1292" s="35" t="s">
        <v>901</v>
      </c>
      <c r="Q1292" s="8" t="s">
        <v>901</v>
      </c>
      <c r="R1292" s="1" t="str">
        <f t="shared" si="84"/>
        <v>Mutually Excluded</v>
      </c>
      <c r="S1292" s="1"/>
      <c r="V1292" s="1" t="str">
        <f t="shared" si="86"/>
        <v>Mutually Excluded</v>
      </c>
      <c r="Z1292" t="str">
        <f t="shared" si="85"/>
        <v>Exclude</v>
      </c>
    </row>
    <row r="1293" spans="1:26" ht="45">
      <c r="A1293">
        <v>1427</v>
      </c>
      <c r="C1293" t="s">
        <v>1755</v>
      </c>
      <c r="E1293" s="1" t="s">
        <v>1756</v>
      </c>
      <c r="F1293" s="1">
        <v>4</v>
      </c>
      <c r="G1293" s="1">
        <v>3</v>
      </c>
      <c r="H1293" s="1">
        <v>3</v>
      </c>
      <c r="I1293" s="31" t="str">
        <f t="shared" si="83"/>
        <v>EXCLUDED</v>
      </c>
      <c r="J1293">
        <v>1427</v>
      </c>
      <c r="M1293" s="35" t="s">
        <v>901</v>
      </c>
      <c r="Q1293" s="8" t="s">
        <v>901</v>
      </c>
      <c r="R1293" s="1" t="str">
        <f t="shared" si="84"/>
        <v>Mutually Excluded</v>
      </c>
      <c r="S1293" s="1"/>
      <c r="V1293" s="1" t="str">
        <f t="shared" si="86"/>
        <v>Mutually Excluded</v>
      </c>
      <c r="Z1293" t="str">
        <f t="shared" si="85"/>
        <v>Exclude</v>
      </c>
    </row>
    <row r="1294" spans="1:26" ht="105">
      <c r="A1294">
        <v>1428</v>
      </c>
      <c r="C1294" t="s">
        <v>1755</v>
      </c>
      <c r="E1294" s="15" t="s">
        <v>1757</v>
      </c>
      <c r="F1294" s="1">
        <v>2</v>
      </c>
      <c r="G1294" s="1">
        <v>2</v>
      </c>
      <c r="H1294" s="1">
        <v>2</v>
      </c>
      <c r="I1294" s="31" t="str">
        <f t="shared" si="83"/>
        <v>EXCLUDED</v>
      </c>
      <c r="J1294">
        <v>1428</v>
      </c>
      <c r="L1294" s="1" t="s">
        <v>1759</v>
      </c>
      <c r="M1294" s="35" t="s">
        <v>901</v>
      </c>
      <c r="Q1294" s="8" t="s">
        <v>901</v>
      </c>
      <c r="R1294" s="1" t="str">
        <f t="shared" si="84"/>
        <v>Mutually Excluded</v>
      </c>
      <c r="S1294" s="1"/>
      <c r="V1294" s="1" t="str">
        <f t="shared" si="86"/>
        <v>Mutually Excluded</v>
      </c>
      <c r="Z1294" t="str">
        <f t="shared" si="85"/>
        <v>Exclude</v>
      </c>
    </row>
    <row r="1295" spans="1:26" ht="45">
      <c r="A1295">
        <v>1429</v>
      </c>
      <c r="C1295" t="s">
        <v>1761</v>
      </c>
      <c r="E1295" s="1" t="s">
        <v>1760</v>
      </c>
      <c r="F1295" s="1">
        <v>1</v>
      </c>
      <c r="G1295" s="1">
        <v>1</v>
      </c>
      <c r="H1295" s="1">
        <v>1</v>
      </c>
      <c r="I1295" s="31" t="str">
        <f t="shared" si="83"/>
        <v>EXCLUDED</v>
      </c>
      <c r="J1295">
        <v>1429</v>
      </c>
      <c r="M1295" s="35" t="s">
        <v>901</v>
      </c>
      <c r="Q1295" s="8" t="s">
        <v>901</v>
      </c>
      <c r="R1295" s="1" t="str">
        <f t="shared" si="84"/>
        <v>Mutually Excluded</v>
      </c>
      <c r="S1295" s="1"/>
      <c r="V1295" s="1" t="str">
        <f t="shared" si="86"/>
        <v>Mutually Excluded</v>
      </c>
      <c r="Z1295" t="str">
        <f t="shared" si="85"/>
        <v>Exclude</v>
      </c>
    </row>
    <row r="1296" spans="1:26" ht="30">
      <c r="A1296">
        <v>1430</v>
      </c>
      <c r="C1296" t="s">
        <v>1761</v>
      </c>
      <c r="E1296" s="1" t="s">
        <v>1762</v>
      </c>
      <c r="F1296" s="1">
        <v>2</v>
      </c>
      <c r="G1296" s="1">
        <v>2</v>
      </c>
      <c r="H1296" s="1">
        <v>2</v>
      </c>
      <c r="I1296" s="31" t="str">
        <f t="shared" si="83"/>
        <v>EXCLUDED</v>
      </c>
      <c r="J1296">
        <v>1430</v>
      </c>
      <c r="M1296" s="35" t="s">
        <v>901</v>
      </c>
      <c r="Q1296" s="8" t="s">
        <v>901</v>
      </c>
      <c r="R1296" s="1" t="str">
        <f t="shared" si="84"/>
        <v>Mutually Excluded</v>
      </c>
      <c r="S1296" s="1"/>
      <c r="V1296" s="1" t="str">
        <f t="shared" si="86"/>
        <v>Mutually Excluded</v>
      </c>
      <c r="Z1296" t="str">
        <f t="shared" si="85"/>
        <v>Exclude</v>
      </c>
    </row>
    <row r="1297" spans="1:26" ht="45">
      <c r="A1297">
        <v>1431</v>
      </c>
      <c r="C1297" t="s">
        <v>1761</v>
      </c>
      <c r="E1297" s="1" t="s">
        <v>1763</v>
      </c>
      <c r="F1297" s="1">
        <v>2</v>
      </c>
      <c r="G1297" s="1">
        <v>2</v>
      </c>
      <c r="H1297" s="1">
        <v>2</v>
      </c>
      <c r="I1297" s="31" t="str">
        <f t="shared" si="83"/>
        <v>EXCLUDED</v>
      </c>
      <c r="J1297">
        <v>1431</v>
      </c>
      <c r="M1297" s="35" t="s">
        <v>901</v>
      </c>
      <c r="Q1297" s="8" t="s">
        <v>901</v>
      </c>
      <c r="R1297" s="1" t="str">
        <f t="shared" si="84"/>
        <v>Mutually Excluded</v>
      </c>
      <c r="S1297" s="1"/>
      <c r="V1297" s="1" t="str">
        <f t="shared" si="86"/>
        <v>Mutually Excluded</v>
      </c>
      <c r="Z1297" t="str">
        <f t="shared" si="85"/>
        <v>Exclude</v>
      </c>
    </row>
    <row r="1298" spans="1:26" ht="45">
      <c r="A1298">
        <v>1432</v>
      </c>
      <c r="C1298" t="s">
        <v>1761</v>
      </c>
      <c r="E1298" s="1" t="s">
        <v>1764</v>
      </c>
      <c r="F1298" s="1">
        <v>1</v>
      </c>
      <c r="G1298" s="1">
        <v>1</v>
      </c>
      <c r="H1298" s="1">
        <v>1</v>
      </c>
      <c r="I1298" s="31" t="str">
        <f t="shared" si="83"/>
        <v>EXCLUDED</v>
      </c>
      <c r="J1298">
        <v>1432</v>
      </c>
      <c r="M1298" s="35" t="s">
        <v>901</v>
      </c>
      <c r="Q1298" s="8" t="s">
        <v>901</v>
      </c>
      <c r="R1298" s="1" t="str">
        <f t="shared" si="84"/>
        <v>Mutually Excluded</v>
      </c>
      <c r="S1298" s="1"/>
      <c r="V1298" s="1" t="str">
        <f t="shared" si="86"/>
        <v>Mutually Excluded</v>
      </c>
      <c r="Z1298" t="str">
        <f t="shared" si="85"/>
        <v>Exclude</v>
      </c>
    </row>
    <row r="1299" spans="1:26" ht="30">
      <c r="A1299">
        <v>1433</v>
      </c>
      <c r="C1299" t="s">
        <v>1766</v>
      </c>
      <c r="E1299" s="1" t="s">
        <v>1765</v>
      </c>
      <c r="F1299" s="1">
        <v>2</v>
      </c>
      <c r="G1299" s="1">
        <v>2</v>
      </c>
      <c r="H1299" s="1">
        <v>2</v>
      </c>
      <c r="I1299" s="31" t="str">
        <f t="shared" si="83"/>
        <v>EXCLUDED</v>
      </c>
      <c r="J1299">
        <v>1433</v>
      </c>
      <c r="M1299" s="35" t="s">
        <v>901</v>
      </c>
      <c r="Q1299" s="8" t="s">
        <v>901</v>
      </c>
      <c r="R1299" s="1" t="str">
        <f t="shared" si="84"/>
        <v>Mutually Excluded</v>
      </c>
      <c r="S1299" s="1"/>
      <c r="V1299" s="1" t="str">
        <f t="shared" si="86"/>
        <v>Mutually Excluded</v>
      </c>
      <c r="Z1299" t="str">
        <f t="shared" si="85"/>
        <v>Exclude</v>
      </c>
    </row>
    <row r="1300" spans="1:26" ht="60">
      <c r="A1300">
        <v>1434</v>
      </c>
      <c r="C1300" t="s">
        <v>1766</v>
      </c>
      <c r="E1300" s="1" t="s">
        <v>1767</v>
      </c>
      <c r="F1300" s="1">
        <v>1</v>
      </c>
      <c r="G1300" s="1">
        <v>1</v>
      </c>
      <c r="H1300" s="1">
        <v>1</v>
      </c>
      <c r="I1300" s="31" t="str">
        <f t="shared" si="83"/>
        <v>EXCLUDED</v>
      </c>
      <c r="J1300">
        <v>1434</v>
      </c>
      <c r="M1300" s="35" t="s">
        <v>901</v>
      </c>
      <c r="Q1300" s="8" t="s">
        <v>901</v>
      </c>
      <c r="R1300" s="1" t="str">
        <f t="shared" si="84"/>
        <v>Mutually Excluded</v>
      </c>
      <c r="S1300" s="1"/>
      <c r="V1300" s="1" t="str">
        <f t="shared" si="86"/>
        <v>Mutually Excluded</v>
      </c>
      <c r="Z1300" t="str">
        <f t="shared" si="85"/>
        <v>Exclude</v>
      </c>
    </row>
    <row r="1301" spans="1:26" ht="30">
      <c r="A1301">
        <v>1435</v>
      </c>
      <c r="C1301" t="s">
        <v>1766</v>
      </c>
      <c r="E1301" s="1" t="s">
        <v>1768</v>
      </c>
      <c r="F1301" s="1">
        <v>1</v>
      </c>
      <c r="G1301" s="1">
        <v>1</v>
      </c>
      <c r="H1301" s="1">
        <v>1</v>
      </c>
      <c r="I1301" s="31" t="str">
        <f t="shared" si="83"/>
        <v>EXCLUDED</v>
      </c>
      <c r="J1301">
        <v>1435</v>
      </c>
      <c r="M1301" s="35" t="s">
        <v>901</v>
      </c>
      <c r="Q1301" s="8" t="s">
        <v>901</v>
      </c>
      <c r="R1301" s="1" t="str">
        <f t="shared" si="84"/>
        <v>Mutually Excluded</v>
      </c>
      <c r="S1301" s="1"/>
      <c r="V1301" s="1" t="str">
        <f t="shared" si="86"/>
        <v>Mutually Excluded</v>
      </c>
      <c r="Z1301" t="str">
        <f t="shared" si="85"/>
        <v>Exclude</v>
      </c>
    </row>
    <row r="1302" spans="1:26" ht="30">
      <c r="A1302">
        <v>1436</v>
      </c>
      <c r="C1302" t="s">
        <v>1766</v>
      </c>
      <c r="E1302" s="1" t="s">
        <v>1769</v>
      </c>
      <c r="F1302" s="1">
        <v>2</v>
      </c>
      <c r="G1302" s="1">
        <v>2</v>
      </c>
      <c r="H1302" s="1">
        <v>2</v>
      </c>
      <c r="I1302" s="31" t="str">
        <f t="shared" si="83"/>
        <v>EXCLUDED</v>
      </c>
      <c r="J1302">
        <v>1436</v>
      </c>
      <c r="M1302" s="35" t="s">
        <v>901</v>
      </c>
      <c r="Q1302" s="8" t="s">
        <v>901</v>
      </c>
      <c r="R1302" s="1" t="str">
        <f t="shared" si="84"/>
        <v>Mutually Excluded</v>
      </c>
      <c r="S1302" s="1"/>
      <c r="V1302" s="1" t="str">
        <f t="shared" si="86"/>
        <v>Mutually Excluded</v>
      </c>
      <c r="Z1302" t="str">
        <f t="shared" si="85"/>
        <v>Exclude</v>
      </c>
    </row>
    <row r="1303" spans="1:26" ht="45">
      <c r="A1303">
        <v>1437</v>
      </c>
      <c r="C1303" t="s">
        <v>1771</v>
      </c>
      <c r="E1303" s="1" t="s">
        <v>1770</v>
      </c>
      <c r="F1303" s="1">
        <v>2</v>
      </c>
      <c r="G1303" s="1">
        <v>2</v>
      </c>
      <c r="H1303" s="1">
        <v>2</v>
      </c>
      <c r="I1303" s="31" t="str">
        <f t="shared" si="83"/>
        <v>EXCLUDED</v>
      </c>
      <c r="J1303">
        <v>1437</v>
      </c>
      <c r="M1303" s="35" t="s">
        <v>901</v>
      </c>
      <c r="Q1303" s="8" t="s">
        <v>901</v>
      </c>
      <c r="R1303" s="1" t="str">
        <f t="shared" si="84"/>
        <v>Mutually Excluded</v>
      </c>
      <c r="S1303" s="1"/>
      <c r="V1303" s="1" t="str">
        <f t="shared" si="86"/>
        <v>Mutually Excluded</v>
      </c>
      <c r="Z1303" t="str">
        <f t="shared" si="85"/>
        <v>Exclude</v>
      </c>
    </row>
    <row r="1304" spans="1:26" ht="30">
      <c r="A1304">
        <v>1438</v>
      </c>
      <c r="C1304" t="s">
        <v>1771</v>
      </c>
      <c r="E1304" s="1" t="s">
        <v>1772</v>
      </c>
      <c r="F1304" s="1">
        <v>3</v>
      </c>
      <c r="G1304" s="1">
        <v>3</v>
      </c>
      <c r="H1304" s="1">
        <v>4</v>
      </c>
      <c r="I1304" s="31" t="str">
        <f t="shared" si="83"/>
        <v>EXCLUDED</v>
      </c>
      <c r="J1304">
        <v>1438</v>
      </c>
      <c r="M1304" s="35" t="s">
        <v>901</v>
      </c>
      <c r="Q1304" s="8" t="s">
        <v>901</v>
      </c>
      <c r="R1304" s="1" t="str">
        <f t="shared" si="84"/>
        <v>Mutually Excluded</v>
      </c>
      <c r="S1304" s="1"/>
      <c r="V1304" s="1" t="str">
        <f t="shared" si="86"/>
        <v>Mutually Excluded</v>
      </c>
      <c r="Z1304" t="str">
        <f t="shared" si="85"/>
        <v>Exclude</v>
      </c>
    </row>
    <row r="1305" spans="1:26" ht="30">
      <c r="A1305">
        <v>1439</v>
      </c>
      <c r="C1305" t="s">
        <v>1771</v>
      </c>
      <c r="E1305" s="1" t="s">
        <v>1773</v>
      </c>
      <c r="F1305" s="1">
        <v>4</v>
      </c>
      <c r="G1305" s="1">
        <v>4</v>
      </c>
      <c r="H1305" s="1">
        <v>5</v>
      </c>
      <c r="I1305" s="31" t="str">
        <f t="shared" si="83"/>
        <v>MAYBE</v>
      </c>
      <c r="J1305">
        <v>1439</v>
      </c>
      <c r="M1305" s="35" t="s">
        <v>1752</v>
      </c>
      <c r="Q1305" s="8" t="s">
        <v>1752</v>
      </c>
      <c r="R1305" s="1" t="str">
        <f t="shared" si="84"/>
        <v>MUTUALLY INCLUDED</v>
      </c>
      <c r="S1305" s="1"/>
      <c r="V1305" s="1" t="str">
        <f t="shared" si="86"/>
        <v>MUTUALLY INCLUDED</v>
      </c>
      <c r="Z1305" t="str">
        <f t="shared" si="85"/>
        <v>Include</v>
      </c>
    </row>
    <row r="1306" spans="1:26" ht="30">
      <c r="A1306">
        <v>1440</v>
      </c>
      <c r="C1306" t="s">
        <v>1771</v>
      </c>
      <c r="E1306" s="1" t="s">
        <v>1774</v>
      </c>
      <c r="F1306" s="1">
        <v>3</v>
      </c>
      <c r="G1306" s="1">
        <v>2</v>
      </c>
      <c r="H1306" s="1">
        <v>3</v>
      </c>
      <c r="I1306" s="31" t="str">
        <f t="shared" si="83"/>
        <v>EXCLUDED</v>
      </c>
      <c r="J1306">
        <v>1440</v>
      </c>
      <c r="M1306" s="35" t="s">
        <v>901</v>
      </c>
      <c r="Q1306" s="8" t="s">
        <v>901</v>
      </c>
      <c r="R1306" s="1" t="str">
        <f t="shared" si="84"/>
        <v>Mutually Excluded</v>
      </c>
      <c r="S1306" s="1"/>
      <c r="V1306" s="1" t="str">
        <f t="shared" si="86"/>
        <v>Mutually Excluded</v>
      </c>
      <c r="Z1306" t="str">
        <f t="shared" si="85"/>
        <v>Exclude</v>
      </c>
    </row>
    <row r="1307" spans="1:26" ht="60">
      <c r="A1307">
        <v>1441</v>
      </c>
      <c r="C1307" t="s">
        <v>1771</v>
      </c>
      <c r="E1307" s="1" t="s">
        <v>1775</v>
      </c>
      <c r="F1307" s="1">
        <v>4</v>
      </c>
      <c r="G1307" s="1">
        <v>3</v>
      </c>
      <c r="H1307" s="1">
        <v>3</v>
      </c>
      <c r="I1307" s="31" t="str">
        <f t="shared" si="83"/>
        <v>EXCLUDED</v>
      </c>
      <c r="J1307">
        <v>1441</v>
      </c>
      <c r="M1307" s="35" t="s">
        <v>901</v>
      </c>
      <c r="Q1307" s="8" t="s">
        <v>901</v>
      </c>
      <c r="R1307" s="1" t="str">
        <f t="shared" si="84"/>
        <v>Mutually Excluded</v>
      </c>
      <c r="S1307" s="1"/>
      <c r="V1307" s="1" t="str">
        <f t="shared" si="86"/>
        <v>Mutually Excluded</v>
      </c>
      <c r="Z1307" t="str">
        <f t="shared" si="85"/>
        <v>Exclude</v>
      </c>
    </row>
    <row r="1308" spans="1:26" ht="30">
      <c r="A1308">
        <v>1442</v>
      </c>
      <c r="C1308" t="s">
        <v>1777</v>
      </c>
      <c r="E1308" s="1" t="s">
        <v>1776</v>
      </c>
      <c r="F1308" s="1">
        <v>4</v>
      </c>
      <c r="G1308" s="1">
        <v>3</v>
      </c>
      <c r="H1308" s="1">
        <v>4</v>
      </c>
      <c r="I1308" s="31" t="str">
        <f t="shared" si="83"/>
        <v>EXCLUDED</v>
      </c>
      <c r="J1308">
        <v>1442</v>
      </c>
      <c r="M1308" s="35" t="s">
        <v>901</v>
      </c>
      <c r="Q1308" s="8" t="s">
        <v>901</v>
      </c>
      <c r="R1308" s="1" t="str">
        <f t="shared" si="84"/>
        <v>Mutually Excluded</v>
      </c>
      <c r="S1308" s="1"/>
      <c r="V1308" s="1" t="str">
        <f t="shared" si="86"/>
        <v>Mutually Excluded</v>
      </c>
      <c r="Z1308" t="str">
        <f t="shared" si="85"/>
        <v>Exclude</v>
      </c>
    </row>
    <row r="1309" spans="1:26" ht="30">
      <c r="A1309">
        <v>1443</v>
      </c>
      <c r="C1309" t="s">
        <v>1777</v>
      </c>
      <c r="E1309" s="1" t="s">
        <v>1778</v>
      </c>
      <c r="F1309" s="1">
        <v>1</v>
      </c>
      <c r="G1309" s="1">
        <v>1</v>
      </c>
      <c r="H1309" s="1">
        <v>1</v>
      </c>
      <c r="I1309" s="31" t="str">
        <f t="shared" si="83"/>
        <v>EXCLUDED</v>
      </c>
      <c r="J1309">
        <v>1443</v>
      </c>
      <c r="M1309" s="35" t="s">
        <v>901</v>
      </c>
      <c r="Q1309" s="8" t="s">
        <v>901</v>
      </c>
      <c r="R1309" s="1" t="str">
        <f t="shared" si="84"/>
        <v>Mutually Excluded</v>
      </c>
      <c r="S1309" s="1"/>
      <c r="V1309" s="1" t="str">
        <f t="shared" si="86"/>
        <v>Mutually Excluded</v>
      </c>
      <c r="Z1309" t="str">
        <f t="shared" si="85"/>
        <v>Exclude</v>
      </c>
    </row>
    <row r="1310" spans="1:26" ht="45">
      <c r="A1310">
        <v>1444</v>
      </c>
      <c r="C1310" t="s">
        <v>1777</v>
      </c>
      <c r="E1310" s="1" t="s">
        <v>1779</v>
      </c>
      <c r="F1310" s="1">
        <v>2</v>
      </c>
      <c r="G1310" s="1">
        <v>1</v>
      </c>
      <c r="H1310" s="1">
        <v>2</v>
      </c>
      <c r="I1310" s="31" t="str">
        <f t="shared" si="83"/>
        <v>EXCLUDED</v>
      </c>
      <c r="J1310">
        <v>1444</v>
      </c>
      <c r="M1310" s="35" t="s">
        <v>901</v>
      </c>
      <c r="Q1310" s="8" t="s">
        <v>901</v>
      </c>
      <c r="R1310" s="1" t="str">
        <f t="shared" si="84"/>
        <v>Mutually Excluded</v>
      </c>
      <c r="S1310" s="1"/>
      <c r="V1310" s="1" t="str">
        <f t="shared" si="86"/>
        <v>Mutually Excluded</v>
      </c>
      <c r="Z1310" t="str">
        <f t="shared" si="85"/>
        <v>Exclude</v>
      </c>
    </row>
    <row r="1311" spans="1:26" ht="60">
      <c r="A1311">
        <v>1445</v>
      </c>
      <c r="C1311" t="s">
        <v>1777</v>
      </c>
      <c r="E1311" s="1" t="s">
        <v>1780</v>
      </c>
      <c r="F1311" s="1">
        <v>5</v>
      </c>
      <c r="G1311" s="1">
        <v>5</v>
      </c>
      <c r="H1311" s="1">
        <v>5</v>
      </c>
      <c r="I1311" s="31" t="str">
        <f t="shared" si="83"/>
        <v>CERTAINLY INCLUDED</v>
      </c>
      <c r="J1311">
        <v>1445</v>
      </c>
      <c r="M1311" s="35" t="s">
        <v>901</v>
      </c>
      <c r="Q1311" s="8" t="s">
        <v>901</v>
      </c>
      <c r="R1311" s="1" t="str">
        <f t="shared" si="84"/>
        <v>Mutually Excluded</v>
      </c>
      <c r="S1311" s="1"/>
      <c r="T1311" s="1"/>
      <c r="V1311" s="1" t="str">
        <f t="shared" si="86"/>
        <v>AI: Yes, Human: No</v>
      </c>
      <c r="Z1311" t="str">
        <f t="shared" si="85"/>
        <v>Exclude</v>
      </c>
    </row>
    <row r="1312" spans="1:26" ht="30">
      <c r="A1312">
        <v>1446</v>
      </c>
      <c r="C1312" t="s">
        <v>1777</v>
      </c>
      <c r="E1312" s="1" t="s">
        <v>1781</v>
      </c>
      <c r="F1312" s="1">
        <v>2</v>
      </c>
      <c r="G1312" s="1">
        <v>2</v>
      </c>
      <c r="H1312" s="1">
        <v>2</v>
      </c>
      <c r="I1312" s="31" t="str">
        <f t="shared" si="83"/>
        <v>EXCLUDED</v>
      </c>
      <c r="J1312">
        <v>1446</v>
      </c>
      <c r="M1312" s="35" t="s">
        <v>901</v>
      </c>
      <c r="Q1312" s="8" t="s">
        <v>901</v>
      </c>
      <c r="R1312" s="1" t="str">
        <f t="shared" si="84"/>
        <v>Mutually Excluded</v>
      </c>
      <c r="S1312" s="1"/>
      <c r="V1312" s="1" t="str">
        <f t="shared" si="86"/>
        <v>Mutually Excluded</v>
      </c>
      <c r="Z1312" t="str">
        <f t="shared" si="85"/>
        <v>Exclude</v>
      </c>
    </row>
    <row r="1313" spans="1:26" ht="45">
      <c r="A1313">
        <v>1447</v>
      </c>
      <c r="C1313" t="s">
        <v>1783</v>
      </c>
      <c r="E1313" s="1" t="s">
        <v>1782</v>
      </c>
      <c r="F1313" s="1">
        <v>3</v>
      </c>
      <c r="G1313" s="1">
        <v>3</v>
      </c>
      <c r="H1313" s="1">
        <v>4</v>
      </c>
      <c r="I1313" s="31" t="str">
        <f t="shared" si="83"/>
        <v>EXCLUDED</v>
      </c>
      <c r="J1313">
        <v>1447</v>
      </c>
      <c r="M1313" s="35" t="s">
        <v>901</v>
      </c>
      <c r="Q1313" s="8" t="s">
        <v>901</v>
      </c>
      <c r="R1313" s="1" t="str">
        <f t="shared" si="84"/>
        <v>Mutually Excluded</v>
      </c>
      <c r="S1313" s="1"/>
      <c r="V1313" s="1" t="str">
        <f t="shared" si="86"/>
        <v>Mutually Excluded</v>
      </c>
      <c r="Z1313" t="str">
        <f t="shared" si="85"/>
        <v>Exclude</v>
      </c>
    </row>
    <row r="1314" spans="1:26" ht="45">
      <c r="A1314">
        <v>1448</v>
      </c>
      <c r="C1314" t="s">
        <v>1783</v>
      </c>
      <c r="E1314" s="1" t="s">
        <v>1784</v>
      </c>
      <c r="F1314" s="1">
        <v>1</v>
      </c>
      <c r="G1314" s="1">
        <v>1</v>
      </c>
      <c r="H1314" s="1">
        <v>1</v>
      </c>
      <c r="I1314" s="31" t="str">
        <f t="shared" si="83"/>
        <v>EXCLUDED</v>
      </c>
      <c r="J1314">
        <v>1448</v>
      </c>
      <c r="M1314" s="35" t="s">
        <v>901</v>
      </c>
      <c r="Q1314" s="8" t="s">
        <v>901</v>
      </c>
      <c r="R1314" s="1" t="str">
        <f t="shared" si="84"/>
        <v>Mutually Excluded</v>
      </c>
      <c r="S1314" s="1"/>
      <c r="V1314" s="1" t="str">
        <f t="shared" si="86"/>
        <v>Mutually Excluded</v>
      </c>
      <c r="Z1314" t="str">
        <f t="shared" si="85"/>
        <v>Exclude</v>
      </c>
    </row>
    <row r="1315" spans="1:26" ht="45">
      <c r="A1315">
        <v>1449</v>
      </c>
      <c r="C1315" t="s">
        <v>1783</v>
      </c>
      <c r="E1315" s="1" t="s">
        <v>1785</v>
      </c>
      <c r="F1315" s="1">
        <v>4</v>
      </c>
      <c r="G1315" s="1">
        <v>4</v>
      </c>
      <c r="H1315" s="1">
        <v>3</v>
      </c>
      <c r="I1315" s="31" t="str">
        <f t="shared" si="83"/>
        <v>EXCLUDED</v>
      </c>
      <c r="J1315">
        <v>1449</v>
      </c>
      <c r="M1315" s="35" t="s">
        <v>901</v>
      </c>
      <c r="Q1315" s="8" t="s">
        <v>901</v>
      </c>
      <c r="R1315" s="1" t="str">
        <f t="shared" si="84"/>
        <v>Mutually Excluded</v>
      </c>
      <c r="S1315" s="1"/>
      <c r="V1315" s="1" t="str">
        <f t="shared" si="86"/>
        <v>Mutually Excluded</v>
      </c>
      <c r="Z1315" t="str">
        <f t="shared" si="85"/>
        <v>Exclude</v>
      </c>
    </row>
    <row r="1316" spans="1:26" ht="30">
      <c r="A1316">
        <v>1450</v>
      </c>
      <c r="C1316" t="s">
        <v>1783</v>
      </c>
      <c r="E1316" s="1" t="s">
        <v>1787</v>
      </c>
      <c r="F1316" s="1">
        <v>3</v>
      </c>
      <c r="G1316" s="1">
        <v>3</v>
      </c>
      <c r="H1316" s="1">
        <v>2</v>
      </c>
      <c r="I1316" s="31" t="str">
        <f t="shared" si="83"/>
        <v>EXCLUDED</v>
      </c>
      <c r="J1316">
        <v>1450</v>
      </c>
      <c r="M1316" s="35" t="s">
        <v>901</v>
      </c>
      <c r="Q1316" s="8" t="s">
        <v>901</v>
      </c>
      <c r="R1316" s="1" t="str">
        <f t="shared" si="84"/>
        <v>Mutually Excluded</v>
      </c>
      <c r="S1316" s="1"/>
      <c r="V1316" s="1" t="str">
        <f t="shared" si="86"/>
        <v>Mutually Excluded</v>
      </c>
      <c r="Z1316" t="str">
        <f t="shared" si="85"/>
        <v>Exclude</v>
      </c>
    </row>
    <row r="1317" spans="1:26" ht="30">
      <c r="A1317">
        <v>1451</v>
      </c>
      <c r="C1317" t="s">
        <v>1783</v>
      </c>
      <c r="E1317" s="1" t="s">
        <v>1788</v>
      </c>
      <c r="F1317" s="1">
        <v>1</v>
      </c>
      <c r="G1317" s="1">
        <v>1</v>
      </c>
      <c r="H1317" s="1">
        <v>1</v>
      </c>
      <c r="I1317" s="31" t="str">
        <f t="shared" si="83"/>
        <v>EXCLUDED</v>
      </c>
      <c r="J1317">
        <v>1451</v>
      </c>
      <c r="M1317" s="35" t="s">
        <v>901</v>
      </c>
      <c r="Q1317" s="8" t="s">
        <v>901</v>
      </c>
      <c r="R1317" s="1" t="str">
        <f t="shared" si="84"/>
        <v>Mutually Excluded</v>
      </c>
      <c r="S1317" s="1"/>
      <c r="V1317" s="1" t="str">
        <f t="shared" si="86"/>
        <v>Mutually Excluded</v>
      </c>
      <c r="Z1317" t="str">
        <f t="shared" si="85"/>
        <v>Exclude</v>
      </c>
    </row>
    <row r="1318" spans="1:26" ht="45">
      <c r="A1318">
        <v>1452</v>
      </c>
      <c r="C1318" t="s">
        <v>1790</v>
      </c>
      <c r="E1318" s="1" t="s">
        <v>1789</v>
      </c>
      <c r="F1318" s="1">
        <v>2</v>
      </c>
      <c r="G1318" s="1">
        <v>2</v>
      </c>
      <c r="H1318" s="1">
        <v>1</v>
      </c>
      <c r="I1318" s="31" t="str">
        <f t="shared" si="83"/>
        <v>EXCLUDED</v>
      </c>
      <c r="J1318">
        <v>1452</v>
      </c>
      <c r="M1318" s="35" t="s">
        <v>901</v>
      </c>
      <c r="Q1318" s="8" t="s">
        <v>901</v>
      </c>
      <c r="R1318" s="1" t="str">
        <f t="shared" si="84"/>
        <v>Mutually Excluded</v>
      </c>
      <c r="S1318" s="1"/>
      <c r="V1318" s="1" t="str">
        <f t="shared" si="86"/>
        <v>Mutually Excluded</v>
      </c>
      <c r="Z1318" t="str">
        <f t="shared" si="85"/>
        <v>Exclude</v>
      </c>
    </row>
    <row r="1319" spans="1:26" ht="30">
      <c r="A1319">
        <v>1453</v>
      </c>
      <c r="C1319" t="s">
        <v>1790</v>
      </c>
      <c r="E1319" s="1" t="s">
        <v>174</v>
      </c>
      <c r="F1319" s="1">
        <v>1</v>
      </c>
      <c r="G1319" s="1">
        <v>1</v>
      </c>
      <c r="H1319" s="1">
        <v>1</v>
      </c>
      <c r="I1319" s="31" t="str">
        <f t="shared" si="83"/>
        <v>EXCLUDED</v>
      </c>
      <c r="J1319">
        <v>1453</v>
      </c>
      <c r="M1319" s="35" t="s">
        <v>901</v>
      </c>
      <c r="Q1319" s="8" t="s">
        <v>901</v>
      </c>
      <c r="R1319" s="1" t="str">
        <f t="shared" si="84"/>
        <v>Mutually Excluded</v>
      </c>
      <c r="S1319" s="1"/>
      <c r="V1319" s="1" t="str">
        <f t="shared" si="86"/>
        <v>Mutually Excluded</v>
      </c>
      <c r="Z1319" t="str">
        <f t="shared" si="85"/>
        <v>Exclude</v>
      </c>
    </row>
    <row r="1320" spans="1:26" ht="60">
      <c r="A1320">
        <v>1454</v>
      </c>
      <c r="C1320" t="s">
        <v>1790</v>
      </c>
      <c r="E1320" s="1" t="s">
        <v>1791</v>
      </c>
      <c r="F1320" s="1">
        <v>2</v>
      </c>
      <c r="G1320" s="1">
        <v>1</v>
      </c>
      <c r="H1320" s="1">
        <v>2</v>
      </c>
      <c r="I1320" s="31" t="str">
        <f t="shared" ref="I1320:I1383" si="87">IF(COUNTIF(F1320:H1320,5)=3,"CERTAINLY INCLUDED",IF(COUNTIF(F1320:H1320,5)&gt;0,"MAYBE","EXCLUDED"))</f>
        <v>EXCLUDED</v>
      </c>
      <c r="J1320">
        <v>1454</v>
      </c>
      <c r="M1320" s="35" t="s">
        <v>901</v>
      </c>
      <c r="Q1320" s="8" t="s">
        <v>901</v>
      </c>
      <c r="R1320" s="1" t="str">
        <f t="shared" ref="R1320:R1383" si="88">IF(AND(M1320="Excluded", Q1320="Excluded"), "Mutually Excluded", IF(AND(OR(M1320="CERTAINLY INCLUDED", M1320="INCLUDED", M1320="MAYBE" ), OR(Q1320="INCLUDED", Q1320="MAYBE")), "MUTUALLY INCLUDED", IF(AND(M1320="MAYBE", Q1320="MAYBE"), "Mutually MAYBE", IF(AND(M1320="Excluded", OR(Q1320="INCLUDED", Q1320="MAYBE")), "Hum1: No, Hum2: Yes", IF(AND(Q1320="Excluded", OR(M1320="INCLUDED", M1320="CERTAINLY INCLUDED", M1320="MAYBE")), "Hum1: Yes, Hum2: No", "Other Conflict")))))</f>
        <v>Mutually Excluded</v>
      </c>
      <c r="S1320" s="1"/>
      <c r="V1320" s="1" t="str">
        <f t="shared" si="86"/>
        <v>Mutually Excluded</v>
      </c>
      <c r="Z1320" t="str">
        <f t="shared" ref="Z1320:Z1383" si="89">IF(R1320="Mutually Excluded","Exclude",IF(R1320= "Mutually Included","Include",U1320))</f>
        <v>Exclude</v>
      </c>
    </row>
    <row r="1321" spans="1:26" ht="30">
      <c r="A1321">
        <v>1455</v>
      </c>
      <c r="C1321" t="s">
        <v>1790</v>
      </c>
      <c r="E1321" s="1" t="s">
        <v>1792</v>
      </c>
      <c r="F1321" s="1">
        <v>3</v>
      </c>
      <c r="G1321" s="1">
        <v>2</v>
      </c>
      <c r="H1321" s="1">
        <v>3</v>
      </c>
      <c r="I1321" s="31" t="str">
        <f t="shared" si="87"/>
        <v>EXCLUDED</v>
      </c>
      <c r="J1321">
        <v>1455</v>
      </c>
      <c r="M1321" s="35" t="s">
        <v>901</v>
      </c>
      <c r="Q1321" s="8" t="s">
        <v>901</v>
      </c>
      <c r="R1321" s="1" t="str">
        <f t="shared" si="88"/>
        <v>Mutually Excluded</v>
      </c>
      <c r="S1321" s="1"/>
      <c r="V1321" s="1" t="str">
        <f t="shared" si="86"/>
        <v>Mutually Excluded</v>
      </c>
      <c r="Z1321" t="str">
        <f t="shared" si="89"/>
        <v>Exclude</v>
      </c>
    </row>
    <row r="1322" spans="1:26" ht="30">
      <c r="A1322">
        <v>1456</v>
      </c>
      <c r="C1322" t="s">
        <v>1794</v>
      </c>
      <c r="E1322" s="1" t="s">
        <v>1793</v>
      </c>
      <c r="F1322" s="1">
        <v>1</v>
      </c>
      <c r="G1322" s="1">
        <v>1</v>
      </c>
      <c r="H1322" s="1">
        <v>1</v>
      </c>
      <c r="I1322" s="31" t="str">
        <f t="shared" si="87"/>
        <v>EXCLUDED</v>
      </c>
      <c r="J1322">
        <v>1456</v>
      </c>
      <c r="M1322" s="35" t="s">
        <v>901</v>
      </c>
      <c r="Q1322" s="8" t="s">
        <v>901</v>
      </c>
      <c r="R1322" s="1" t="str">
        <f t="shared" si="88"/>
        <v>Mutually Excluded</v>
      </c>
      <c r="S1322" s="1"/>
      <c r="V1322" s="1" t="str">
        <f t="shared" si="86"/>
        <v>Mutually Excluded</v>
      </c>
      <c r="Z1322" t="str">
        <f t="shared" si="89"/>
        <v>Exclude</v>
      </c>
    </row>
    <row r="1323" spans="1:26" ht="30">
      <c r="A1323">
        <v>1457</v>
      </c>
      <c r="C1323" t="s">
        <v>1794</v>
      </c>
      <c r="E1323" s="1" t="s">
        <v>1795</v>
      </c>
      <c r="F1323" s="1">
        <v>1</v>
      </c>
      <c r="G1323" s="1">
        <v>1</v>
      </c>
      <c r="H1323" s="1">
        <v>1</v>
      </c>
      <c r="I1323" s="31" t="str">
        <f t="shared" si="87"/>
        <v>EXCLUDED</v>
      </c>
      <c r="J1323">
        <v>1457</v>
      </c>
      <c r="M1323" s="35" t="s">
        <v>901</v>
      </c>
      <c r="Q1323" s="8" t="s">
        <v>901</v>
      </c>
      <c r="R1323" s="1" t="str">
        <f t="shared" si="88"/>
        <v>Mutually Excluded</v>
      </c>
      <c r="S1323" s="1"/>
      <c r="V1323" s="1" t="str">
        <f t="shared" si="86"/>
        <v>Mutually Excluded</v>
      </c>
      <c r="Z1323" t="str">
        <f t="shared" si="89"/>
        <v>Exclude</v>
      </c>
    </row>
    <row r="1324" spans="1:26" ht="30">
      <c r="A1324">
        <v>1458</v>
      </c>
      <c r="C1324" t="s">
        <v>1794</v>
      </c>
      <c r="E1324" s="1" t="s">
        <v>1796</v>
      </c>
      <c r="F1324" s="1">
        <v>4</v>
      </c>
      <c r="G1324" s="1">
        <v>3</v>
      </c>
      <c r="H1324" s="1">
        <v>3</v>
      </c>
      <c r="I1324" s="31" t="str">
        <f t="shared" si="87"/>
        <v>EXCLUDED</v>
      </c>
      <c r="J1324">
        <v>1458</v>
      </c>
      <c r="M1324" s="35" t="s">
        <v>901</v>
      </c>
      <c r="Q1324" s="8" t="s">
        <v>901</v>
      </c>
      <c r="R1324" s="1" t="str">
        <f t="shared" si="88"/>
        <v>Mutually Excluded</v>
      </c>
      <c r="S1324" s="1"/>
      <c r="V1324" s="1" t="str">
        <f t="shared" si="86"/>
        <v>Mutually Excluded</v>
      </c>
      <c r="Z1324" t="str">
        <f t="shared" si="89"/>
        <v>Exclude</v>
      </c>
    </row>
    <row r="1325" spans="1:26" ht="30">
      <c r="A1325">
        <v>1459</v>
      </c>
      <c r="C1325" t="s">
        <v>1794</v>
      </c>
      <c r="E1325" s="1" t="s">
        <v>1797</v>
      </c>
      <c r="F1325" s="1">
        <v>3</v>
      </c>
      <c r="G1325" s="1">
        <v>2</v>
      </c>
      <c r="H1325" s="1">
        <v>3</v>
      </c>
      <c r="I1325" s="31" t="str">
        <f t="shared" si="87"/>
        <v>EXCLUDED</v>
      </c>
      <c r="J1325">
        <v>1459</v>
      </c>
      <c r="M1325" s="35" t="s">
        <v>901</v>
      </c>
      <c r="Q1325" s="8" t="s">
        <v>901</v>
      </c>
      <c r="R1325" s="1" t="str">
        <f t="shared" si="88"/>
        <v>Mutually Excluded</v>
      </c>
      <c r="S1325" s="1"/>
      <c r="V1325" s="1" t="str">
        <f t="shared" si="86"/>
        <v>Mutually Excluded</v>
      </c>
      <c r="Z1325" t="str">
        <f t="shared" si="89"/>
        <v>Exclude</v>
      </c>
    </row>
    <row r="1326" spans="1:26" ht="30">
      <c r="A1326">
        <v>1460</v>
      </c>
      <c r="C1326" t="s">
        <v>1794</v>
      </c>
      <c r="E1326" s="1" t="s">
        <v>1798</v>
      </c>
      <c r="F1326" s="1">
        <v>2</v>
      </c>
      <c r="G1326" s="1">
        <v>1</v>
      </c>
      <c r="H1326" s="1">
        <v>2</v>
      </c>
      <c r="I1326" s="31" t="str">
        <f t="shared" si="87"/>
        <v>EXCLUDED</v>
      </c>
      <c r="J1326">
        <v>1460</v>
      </c>
      <c r="M1326" s="35" t="s">
        <v>901</v>
      </c>
      <c r="Q1326" s="8" t="s">
        <v>901</v>
      </c>
      <c r="R1326" s="1" t="str">
        <f t="shared" si="88"/>
        <v>Mutually Excluded</v>
      </c>
      <c r="S1326" s="1"/>
      <c r="V1326" s="1" t="str">
        <f t="shared" si="86"/>
        <v>Mutually Excluded</v>
      </c>
      <c r="Z1326" t="str">
        <f t="shared" si="89"/>
        <v>Exclude</v>
      </c>
    </row>
    <row r="1327" spans="1:26" ht="45">
      <c r="A1327">
        <v>1461</v>
      </c>
      <c r="C1327" t="s">
        <v>1794</v>
      </c>
      <c r="E1327" s="1" t="s">
        <v>1799</v>
      </c>
      <c r="F1327" s="1">
        <v>1</v>
      </c>
      <c r="G1327" s="1">
        <v>2</v>
      </c>
      <c r="H1327" s="1">
        <v>1</v>
      </c>
      <c r="I1327" s="31" t="str">
        <f t="shared" si="87"/>
        <v>EXCLUDED</v>
      </c>
      <c r="J1327">
        <v>1461</v>
      </c>
      <c r="M1327" s="35" t="s">
        <v>901</v>
      </c>
      <c r="Q1327" s="8" t="s">
        <v>901</v>
      </c>
      <c r="R1327" s="1" t="str">
        <f t="shared" si="88"/>
        <v>Mutually Excluded</v>
      </c>
      <c r="S1327" s="1"/>
      <c r="V1327" s="1" t="str">
        <f t="shared" si="86"/>
        <v>Mutually Excluded</v>
      </c>
      <c r="Z1327" t="str">
        <f t="shared" si="89"/>
        <v>Exclude</v>
      </c>
    </row>
    <row r="1328" spans="1:26" ht="60">
      <c r="A1328">
        <v>1462</v>
      </c>
      <c r="C1328" t="s">
        <v>1801</v>
      </c>
      <c r="E1328" s="1" t="s">
        <v>1800</v>
      </c>
      <c r="F1328" s="1">
        <v>2</v>
      </c>
      <c r="G1328" s="1">
        <v>2</v>
      </c>
      <c r="H1328" s="1">
        <v>2</v>
      </c>
      <c r="I1328" s="31" t="str">
        <f t="shared" si="87"/>
        <v>EXCLUDED</v>
      </c>
      <c r="J1328">
        <v>1462</v>
      </c>
      <c r="M1328" s="35" t="s">
        <v>901</v>
      </c>
      <c r="Q1328" s="8" t="s">
        <v>901</v>
      </c>
      <c r="R1328" s="1" t="str">
        <f t="shared" si="88"/>
        <v>Mutually Excluded</v>
      </c>
      <c r="S1328" s="1"/>
      <c r="V1328" s="1" t="str">
        <f t="shared" si="86"/>
        <v>Mutually Excluded</v>
      </c>
      <c r="Z1328" t="str">
        <f t="shared" si="89"/>
        <v>Exclude</v>
      </c>
    </row>
    <row r="1329" spans="1:26" ht="45">
      <c r="A1329">
        <v>1463</v>
      </c>
      <c r="C1329" t="s">
        <v>1801</v>
      </c>
      <c r="E1329" s="1" t="s">
        <v>1802</v>
      </c>
      <c r="F1329" s="1">
        <v>3</v>
      </c>
      <c r="G1329" s="1">
        <v>2</v>
      </c>
      <c r="H1329" s="1">
        <v>3</v>
      </c>
      <c r="I1329" s="31" t="str">
        <f t="shared" si="87"/>
        <v>EXCLUDED</v>
      </c>
      <c r="J1329">
        <v>1463</v>
      </c>
      <c r="M1329" s="35" t="s">
        <v>901</v>
      </c>
      <c r="Q1329" s="8" t="s">
        <v>901</v>
      </c>
      <c r="R1329" s="1" t="str">
        <f t="shared" si="88"/>
        <v>Mutually Excluded</v>
      </c>
      <c r="S1329" s="1"/>
      <c r="V1329" s="1" t="str">
        <f t="shared" si="86"/>
        <v>Mutually Excluded</v>
      </c>
      <c r="Z1329" t="str">
        <f t="shared" si="89"/>
        <v>Exclude</v>
      </c>
    </row>
    <row r="1330" spans="1:26" ht="60">
      <c r="A1330">
        <v>1464</v>
      </c>
      <c r="C1330" t="s">
        <v>1801</v>
      </c>
      <c r="E1330" s="1" t="s">
        <v>1803</v>
      </c>
      <c r="F1330" s="1">
        <v>4</v>
      </c>
      <c r="G1330" s="1">
        <v>4</v>
      </c>
      <c r="H1330" s="1">
        <v>3</v>
      </c>
      <c r="I1330" s="31" t="str">
        <f t="shared" si="87"/>
        <v>EXCLUDED</v>
      </c>
      <c r="J1330">
        <v>1464</v>
      </c>
      <c r="M1330" s="35" t="s">
        <v>901</v>
      </c>
      <c r="Q1330" s="8" t="s">
        <v>901</v>
      </c>
      <c r="R1330" s="1" t="str">
        <f t="shared" si="88"/>
        <v>Mutually Excluded</v>
      </c>
      <c r="S1330" s="1"/>
      <c r="V1330" s="1" t="str">
        <f t="shared" si="86"/>
        <v>Mutually Excluded</v>
      </c>
      <c r="Z1330" t="str">
        <f t="shared" si="89"/>
        <v>Exclude</v>
      </c>
    </row>
    <row r="1331" spans="1:26" ht="60">
      <c r="A1331">
        <v>1465</v>
      </c>
      <c r="C1331" t="s">
        <v>1801</v>
      </c>
      <c r="E1331" s="1" t="s">
        <v>1804</v>
      </c>
      <c r="F1331" s="1">
        <v>2</v>
      </c>
      <c r="G1331" s="1">
        <v>1</v>
      </c>
      <c r="H1331" s="1">
        <v>2</v>
      </c>
      <c r="I1331" s="31" t="str">
        <f t="shared" si="87"/>
        <v>EXCLUDED</v>
      </c>
      <c r="J1331">
        <v>1465</v>
      </c>
      <c r="M1331" s="35" t="s">
        <v>901</v>
      </c>
      <c r="Q1331" s="8" t="s">
        <v>901</v>
      </c>
      <c r="R1331" s="1" t="str">
        <f t="shared" si="88"/>
        <v>Mutually Excluded</v>
      </c>
      <c r="S1331" s="1"/>
      <c r="V1331" s="1" t="str">
        <f t="shared" si="86"/>
        <v>Mutually Excluded</v>
      </c>
      <c r="Z1331" t="str">
        <f t="shared" si="89"/>
        <v>Exclude</v>
      </c>
    </row>
    <row r="1332" spans="1:26" ht="30">
      <c r="A1332">
        <v>1466</v>
      </c>
      <c r="C1332" t="s">
        <v>1801</v>
      </c>
      <c r="E1332" s="1" t="s">
        <v>1805</v>
      </c>
      <c r="F1332" s="1">
        <v>3</v>
      </c>
      <c r="G1332" s="1">
        <v>3</v>
      </c>
      <c r="H1332" s="1">
        <v>4</v>
      </c>
      <c r="I1332" s="31" t="str">
        <f t="shared" si="87"/>
        <v>EXCLUDED</v>
      </c>
      <c r="J1332">
        <v>1466</v>
      </c>
      <c r="M1332" s="35" t="s">
        <v>901</v>
      </c>
      <c r="Q1332" s="8" t="s">
        <v>901</v>
      </c>
      <c r="R1332" s="1" t="str">
        <f t="shared" si="88"/>
        <v>Mutually Excluded</v>
      </c>
      <c r="S1332" s="1"/>
      <c r="V1332" s="1" t="str">
        <f t="shared" si="86"/>
        <v>Mutually Excluded</v>
      </c>
      <c r="Z1332" t="str">
        <f t="shared" si="89"/>
        <v>Exclude</v>
      </c>
    </row>
    <row r="1333" spans="1:26" ht="30">
      <c r="A1333">
        <v>1467</v>
      </c>
      <c r="C1333" t="s">
        <v>1801</v>
      </c>
      <c r="E1333" s="1" t="s">
        <v>1806</v>
      </c>
      <c r="F1333" s="1">
        <v>5</v>
      </c>
      <c r="G1333" s="1">
        <v>4</v>
      </c>
      <c r="H1333" s="1">
        <v>5</v>
      </c>
      <c r="I1333" s="31" t="str">
        <f t="shared" si="87"/>
        <v>MAYBE</v>
      </c>
      <c r="J1333">
        <v>1467</v>
      </c>
      <c r="M1333" s="35" t="s">
        <v>901</v>
      </c>
      <c r="Q1333" s="8" t="s">
        <v>901</v>
      </c>
      <c r="R1333" s="1" t="str">
        <f t="shared" si="88"/>
        <v>Mutually Excluded</v>
      </c>
      <c r="S1333" s="1"/>
      <c r="T1333" s="1"/>
      <c r="V1333" s="1" t="str">
        <f t="shared" si="86"/>
        <v>AI: Yes, Human: No</v>
      </c>
      <c r="Z1333" t="str">
        <f t="shared" si="89"/>
        <v>Exclude</v>
      </c>
    </row>
    <row r="1334" spans="1:26" ht="30">
      <c r="A1334">
        <v>1468</v>
      </c>
      <c r="C1334" t="s">
        <v>1808</v>
      </c>
      <c r="E1334" s="1" t="s">
        <v>1807</v>
      </c>
      <c r="F1334" s="1">
        <v>2</v>
      </c>
      <c r="G1334" s="1">
        <v>2</v>
      </c>
      <c r="H1334" s="1">
        <v>1</v>
      </c>
      <c r="I1334" s="31" t="str">
        <f t="shared" si="87"/>
        <v>EXCLUDED</v>
      </c>
      <c r="J1334">
        <v>1468</v>
      </c>
      <c r="M1334" s="35" t="s">
        <v>901</v>
      </c>
      <c r="Q1334" s="8" t="s">
        <v>901</v>
      </c>
      <c r="R1334" s="1" t="str">
        <f t="shared" si="88"/>
        <v>Mutually Excluded</v>
      </c>
      <c r="S1334" s="1"/>
      <c r="V1334" s="1" t="str">
        <f t="shared" si="86"/>
        <v>Mutually Excluded</v>
      </c>
      <c r="Z1334" t="str">
        <f t="shared" si="89"/>
        <v>Exclude</v>
      </c>
    </row>
    <row r="1335" spans="1:26" ht="30">
      <c r="A1335">
        <v>1469</v>
      </c>
      <c r="C1335" t="s">
        <v>1810</v>
      </c>
      <c r="E1335" s="1" t="s">
        <v>1809</v>
      </c>
      <c r="F1335" s="1">
        <v>2</v>
      </c>
      <c r="G1335" s="1">
        <v>1</v>
      </c>
      <c r="H1335" s="1">
        <v>2</v>
      </c>
      <c r="I1335" s="31" t="str">
        <f t="shared" si="87"/>
        <v>EXCLUDED</v>
      </c>
      <c r="J1335">
        <v>1469</v>
      </c>
      <c r="M1335" s="35" t="s">
        <v>901</v>
      </c>
      <c r="Q1335" s="8" t="s">
        <v>901</v>
      </c>
      <c r="R1335" s="1" t="str">
        <f t="shared" si="88"/>
        <v>Mutually Excluded</v>
      </c>
      <c r="S1335" s="1"/>
      <c r="V1335" s="1" t="str">
        <f t="shared" si="86"/>
        <v>Mutually Excluded</v>
      </c>
      <c r="Z1335" t="str">
        <f t="shared" si="89"/>
        <v>Exclude</v>
      </c>
    </row>
    <row r="1336" spans="1:26" ht="30">
      <c r="A1336">
        <v>1470</v>
      </c>
      <c r="C1336" t="s">
        <v>1810</v>
      </c>
      <c r="E1336" s="1" t="s">
        <v>1811</v>
      </c>
      <c r="F1336" s="1">
        <v>2</v>
      </c>
      <c r="G1336" s="1">
        <v>2</v>
      </c>
      <c r="H1336" s="1">
        <v>2</v>
      </c>
      <c r="I1336" s="31" t="str">
        <f t="shared" si="87"/>
        <v>EXCLUDED</v>
      </c>
      <c r="J1336">
        <v>1470</v>
      </c>
      <c r="M1336" s="35" t="s">
        <v>901</v>
      </c>
      <c r="Q1336" s="8" t="s">
        <v>901</v>
      </c>
      <c r="R1336" s="1" t="str">
        <f t="shared" si="88"/>
        <v>Mutually Excluded</v>
      </c>
      <c r="S1336" s="1"/>
      <c r="V1336" s="1" t="str">
        <f t="shared" si="86"/>
        <v>Mutually Excluded</v>
      </c>
      <c r="Z1336" t="str">
        <f t="shared" si="89"/>
        <v>Exclude</v>
      </c>
    </row>
    <row r="1337" spans="1:26" ht="45">
      <c r="A1337">
        <v>1471</v>
      </c>
      <c r="C1337" t="s">
        <v>1810</v>
      </c>
      <c r="E1337" s="1" t="s">
        <v>1812</v>
      </c>
      <c r="F1337" s="1">
        <v>1</v>
      </c>
      <c r="G1337" s="1">
        <v>1</v>
      </c>
      <c r="H1337" s="1">
        <v>1</v>
      </c>
      <c r="I1337" s="31" t="str">
        <f t="shared" si="87"/>
        <v>EXCLUDED</v>
      </c>
      <c r="J1337">
        <v>1471</v>
      </c>
      <c r="M1337" s="35" t="s">
        <v>901</v>
      </c>
      <c r="Q1337" s="8" t="s">
        <v>901</v>
      </c>
      <c r="R1337" s="1" t="str">
        <f t="shared" si="88"/>
        <v>Mutually Excluded</v>
      </c>
      <c r="S1337" s="1"/>
      <c r="V1337" s="1" t="str">
        <f t="shared" si="86"/>
        <v>Mutually Excluded</v>
      </c>
      <c r="Z1337" t="str">
        <f t="shared" si="89"/>
        <v>Exclude</v>
      </c>
    </row>
    <row r="1338" spans="1:26" ht="30">
      <c r="A1338">
        <v>1472</v>
      </c>
      <c r="C1338" t="s">
        <v>1810</v>
      </c>
      <c r="E1338" s="1" t="s">
        <v>1813</v>
      </c>
      <c r="F1338" s="1">
        <v>3</v>
      </c>
      <c r="G1338" s="1">
        <v>3</v>
      </c>
      <c r="H1338" s="1">
        <v>3</v>
      </c>
      <c r="I1338" s="31" t="str">
        <f t="shared" si="87"/>
        <v>EXCLUDED</v>
      </c>
      <c r="J1338">
        <v>1472</v>
      </c>
      <c r="M1338" s="35" t="s">
        <v>901</v>
      </c>
      <c r="Q1338" s="8" t="s">
        <v>901</v>
      </c>
      <c r="R1338" s="1" t="str">
        <f t="shared" si="88"/>
        <v>Mutually Excluded</v>
      </c>
      <c r="S1338" s="1"/>
      <c r="V1338" s="1" t="str">
        <f t="shared" si="86"/>
        <v>Mutually Excluded</v>
      </c>
      <c r="Z1338" t="str">
        <f t="shared" si="89"/>
        <v>Exclude</v>
      </c>
    </row>
    <row r="1339" spans="1:26" ht="30">
      <c r="A1339">
        <v>1473</v>
      </c>
      <c r="C1339" t="s">
        <v>1815</v>
      </c>
      <c r="E1339" s="1" t="s">
        <v>1814</v>
      </c>
      <c r="F1339" s="1">
        <v>3</v>
      </c>
      <c r="G1339" s="1">
        <v>2</v>
      </c>
      <c r="H1339" s="1">
        <v>2</v>
      </c>
      <c r="I1339" s="31" t="str">
        <f t="shared" si="87"/>
        <v>EXCLUDED</v>
      </c>
      <c r="J1339">
        <v>1473</v>
      </c>
      <c r="M1339" s="35" t="s">
        <v>901</v>
      </c>
      <c r="Q1339" s="8" t="s">
        <v>901</v>
      </c>
      <c r="R1339" s="1" t="str">
        <f t="shared" si="88"/>
        <v>Mutually Excluded</v>
      </c>
      <c r="S1339" s="1"/>
      <c r="V1339" s="1" t="str">
        <f t="shared" si="86"/>
        <v>Mutually Excluded</v>
      </c>
      <c r="Z1339" t="str">
        <f t="shared" si="89"/>
        <v>Exclude</v>
      </c>
    </row>
    <row r="1340" spans="1:26" ht="45">
      <c r="A1340">
        <v>1474</v>
      </c>
      <c r="C1340" t="s">
        <v>1815</v>
      </c>
      <c r="E1340" s="1" t="s">
        <v>1816</v>
      </c>
      <c r="F1340" s="1">
        <v>4</v>
      </c>
      <c r="G1340" s="1">
        <v>5</v>
      </c>
      <c r="H1340" s="1">
        <v>4</v>
      </c>
      <c r="I1340" s="31" t="str">
        <f t="shared" si="87"/>
        <v>MAYBE</v>
      </c>
      <c r="J1340">
        <v>1474</v>
      </c>
      <c r="M1340" s="35" t="s">
        <v>901</v>
      </c>
      <c r="Q1340" s="8" t="s">
        <v>901</v>
      </c>
      <c r="R1340" s="1" t="str">
        <f t="shared" si="88"/>
        <v>Mutually Excluded</v>
      </c>
      <c r="S1340" s="1"/>
      <c r="V1340" s="1" t="str">
        <f t="shared" si="86"/>
        <v>AI: Yes, Human: No</v>
      </c>
      <c r="Z1340" t="str">
        <f t="shared" si="89"/>
        <v>Exclude</v>
      </c>
    </row>
    <row r="1341" spans="1:26" ht="45">
      <c r="A1341">
        <v>1475</v>
      </c>
      <c r="C1341" t="s">
        <v>1815</v>
      </c>
      <c r="E1341" s="1" t="s">
        <v>1817</v>
      </c>
      <c r="F1341" s="1">
        <v>2</v>
      </c>
      <c r="G1341" s="1">
        <v>2</v>
      </c>
      <c r="H1341" s="1">
        <v>3</v>
      </c>
      <c r="I1341" s="31" t="str">
        <f t="shared" si="87"/>
        <v>EXCLUDED</v>
      </c>
      <c r="J1341">
        <v>1475</v>
      </c>
      <c r="M1341" s="35" t="s">
        <v>901</v>
      </c>
      <c r="Q1341" s="8" t="s">
        <v>901</v>
      </c>
      <c r="R1341" s="1" t="str">
        <f t="shared" si="88"/>
        <v>Mutually Excluded</v>
      </c>
      <c r="S1341" s="1"/>
      <c r="V1341" s="1" t="str">
        <f t="shared" si="86"/>
        <v>Mutually Excluded</v>
      </c>
      <c r="Z1341" t="str">
        <f t="shared" si="89"/>
        <v>Exclude</v>
      </c>
    </row>
    <row r="1342" spans="1:26" ht="30">
      <c r="A1342">
        <v>1476</v>
      </c>
      <c r="C1342" t="s">
        <v>1815</v>
      </c>
      <c r="E1342" s="1" t="s">
        <v>1818</v>
      </c>
      <c r="F1342" s="1">
        <v>2</v>
      </c>
      <c r="G1342" s="1">
        <v>2</v>
      </c>
      <c r="H1342" s="1">
        <v>2</v>
      </c>
      <c r="I1342" s="31" t="str">
        <f t="shared" si="87"/>
        <v>EXCLUDED</v>
      </c>
      <c r="J1342">
        <v>1476</v>
      </c>
      <c r="M1342" s="35" t="s">
        <v>901</v>
      </c>
      <c r="Q1342" s="8" t="s">
        <v>901</v>
      </c>
      <c r="R1342" s="1" t="str">
        <f t="shared" si="88"/>
        <v>Mutually Excluded</v>
      </c>
      <c r="S1342" s="1"/>
      <c r="V1342" s="1" t="str">
        <f t="shared" si="86"/>
        <v>Mutually Excluded</v>
      </c>
      <c r="Z1342" t="str">
        <f t="shared" si="89"/>
        <v>Exclude</v>
      </c>
    </row>
    <row r="1343" spans="1:26" ht="30">
      <c r="A1343">
        <v>1477</v>
      </c>
      <c r="C1343" t="s">
        <v>1815</v>
      </c>
      <c r="E1343" s="1" t="s">
        <v>1819</v>
      </c>
      <c r="F1343" s="1">
        <v>2</v>
      </c>
      <c r="G1343" s="1">
        <v>1</v>
      </c>
      <c r="H1343" s="1">
        <v>1</v>
      </c>
      <c r="I1343" s="31" t="str">
        <f t="shared" si="87"/>
        <v>EXCLUDED</v>
      </c>
      <c r="J1343">
        <v>1477</v>
      </c>
      <c r="M1343" s="35" t="s">
        <v>901</v>
      </c>
      <c r="Q1343" s="8" t="s">
        <v>901</v>
      </c>
      <c r="R1343" s="1" t="str">
        <f t="shared" si="88"/>
        <v>Mutually Excluded</v>
      </c>
      <c r="S1343" s="1"/>
      <c r="V1343" s="1" t="str">
        <f t="shared" si="86"/>
        <v>Mutually Excluded</v>
      </c>
      <c r="Z1343" t="str">
        <f t="shared" si="89"/>
        <v>Exclude</v>
      </c>
    </row>
    <row r="1344" spans="1:26" ht="45">
      <c r="A1344">
        <v>1478</v>
      </c>
      <c r="C1344" t="s">
        <v>1821</v>
      </c>
      <c r="E1344" s="1" t="s">
        <v>1820</v>
      </c>
      <c r="F1344" s="1">
        <v>2</v>
      </c>
      <c r="G1344" s="1">
        <v>2</v>
      </c>
      <c r="H1344" s="1">
        <v>2</v>
      </c>
      <c r="I1344" s="31" t="str">
        <f t="shared" si="87"/>
        <v>EXCLUDED</v>
      </c>
      <c r="J1344">
        <v>1478</v>
      </c>
      <c r="M1344" s="35" t="s">
        <v>901</v>
      </c>
      <c r="Q1344" s="8" t="s">
        <v>901</v>
      </c>
      <c r="R1344" s="1" t="str">
        <f t="shared" si="88"/>
        <v>Mutually Excluded</v>
      </c>
      <c r="S1344" s="1"/>
      <c r="V1344" s="1" t="str">
        <f t="shared" si="86"/>
        <v>Mutually Excluded</v>
      </c>
      <c r="Z1344" t="str">
        <f t="shared" si="89"/>
        <v>Exclude</v>
      </c>
    </row>
    <row r="1345" spans="1:26" ht="45">
      <c r="A1345">
        <v>1479</v>
      </c>
      <c r="C1345" t="s">
        <v>1821</v>
      </c>
      <c r="E1345" s="1" t="s">
        <v>1822</v>
      </c>
      <c r="F1345" s="1">
        <v>1</v>
      </c>
      <c r="G1345" s="1">
        <v>1</v>
      </c>
      <c r="H1345" s="1">
        <v>1</v>
      </c>
      <c r="I1345" s="31" t="str">
        <f t="shared" si="87"/>
        <v>EXCLUDED</v>
      </c>
      <c r="J1345">
        <v>1479</v>
      </c>
      <c r="M1345" s="35" t="s">
        <v>901</v>
      </c>
      <c r="Q1345" s="8" t="s">
        <v>901</v>
      </c>
      <c r="R1345" s="1" t="str">
        <f t="shared" si="88"/>
        <v>Mutually Excluded</v>
      </c>
      <c r="S1345" s="1"/>
      <c r="V1345" s="1" t="str">
        <f t="shared" si="86"/>
        <v>Mutually Excluded</v>
      </c>
      <c r="Z1345" t="str">
        <f t="shared" si="89"/>
        <v>Exclude</v>
      </c>
    </row>
    <row r="1346" spans="1:26" ht="45">
      <c r="A1346">
        <v>1480</v>
      </c>
      <c r="C1346" t="s">
        <v>1821</v>
      </c>
      <c r="E1346" s="1" t="s">
        <v>1824</v>
      </c>
      <c r="F1346" s="1">
        <v>5</v>
      </c>
      <c r="G1346" s="1">
        <v>5</v>
      </c>
      <c r="H1346" s="1">
        <v>5</v>
      </c>
      <c r="I1346" s="31" t="str">
        <f t="shared" si="87"/>
        <v>CERTAINLY INCLUDED</v>
      </c>
      <c r="J1346">
        <v>1480</v>
      </c>
      <c r="M1346" s="35" t="s">
        <v>901</v>
      </c>
      <c r="Q1346" s="8" t="s">
        <v>901</v>
      </c>
      <c r="R1346" s="1" t="str">
        <f t="shared" si="88"/>
        <v>Mutually Excluded</v>
      </c>
      <c r="S1346" s="1"/>
      <c r="V1346" s="1" t="str">
        <f t="shared" ref="V1346:V1409" si="90">IF(AND(I1346="Excluded", Q1346="Excluded"), "Mutually Excluded", IF(AND(OR(I1346="CERTAINLY INCLUDED", I1346="INCLUDED", I1346="MAYBE" ), OR(Q1346="INCLUDED", Q1346="MAYBE")), "MUTUALLY INCLUDED", IF(AND(I1346="MAYBE", Q1346="MAYBE"), "Mutually MAYBE", IF(AND(I1346="Excluded", OR(Q1346="INCLUDED", Q1346="MAYBE")), "AI: No, Human: Yes", IF(AND(Q1346="Excluded", OR(I1346="INCLUDED", I1346="CERTAINLY INCLUDED", I1346="MAYBE")), "AI: Yes, Human: No", "Other Conflict")))))</f>
        <v>AI: Yes, Human: No</v>
      </c>
      <c r="Z1346" t="str">
        <f t="shared" si="89"/>
        <v>Exclude</v>
      </c>
    </row>
    <row r="1347" spans="1:26" ht="30">
      <c r="A1347">
        <v>1481</v>
      </c>
      <c r="C1347" t="s">
        <v>1826</v>
      </c>
      <c r="E1347" s="1" t="s">
        <v>1825</v>
      </c>
      <c r="F1347" s="1">
        <v>1</v>
      </c>
      <c r="G1347" s="1">
        <v>1</v>
      </c>
      <c r="H1347" s="1">
        <v>1</v>
      </c>
      <c r="I1347" s="31" t="str">
        <f t="shared" si="87"/>
        <v>EXCLUDED</v>
      </c>
      <c r="J1347">
        <v>1481</v>
      </c>
      <c r="M1347" s="35" t="s">
        <v>901</v>
      </c>
      <c r="Q1347" s="8" t="s">
        <v>901</v>
      </c>
      <c r="R1347" s="1" t="str">
        <f t="shared" si="88"/>
        <v>Mutually Excluded</v>
      </c>
      <c r="S1347" s="1"/>
      <c r="V1347" s="1" t="str">
        <f t="shared" si="90"/>
        <v>Mutually Excluded</v>
      </c>
      <c r="Z1347" t="str">
        <f t="shared" si="89"/>
        <v>Exclude</v>
      </c>
    </row>
    <row r="1348" spans="1:26" ht="45">
      <c r="A1348">
        <v>1482</v>
      </c>
      <c r="C1348" t="s">
        <v>1826</v>
      </c>
      <c r="E1348" s="1" t="s">
        <v>1827</v>
      </c>
      <c r="F1348" s="1">
        <v>1</v>
      </c>
      <c r="G1348" s="1">
        <v>1</v>
      </c>
      <c r="H1348" s="1">
        <v>1</v>
      </c>
      <c r="I1348" s="31" t="str">
        <f t="shared" si="87"/>
        <v>EXCLUDED</v>
      </c>
      <c r="J1348">
        <v>1482</v>
      </c>
      <c r="M1348" s="35" t="s">
        <v>901</v>
      </c>
      <c r="Q1348" s="8" t="s">
        <v>901</v>
      </c>
      <c r="R1348" s="1" t="str">
        <f t="shared" si="88"/>
        <v>Mutually Excluded</v>
      </c>
      <c r="S1348" s="1"/>
      <c r="V1348" s="1" t="str">
        <f t="shared" si="90"/>
        <v>Mutually Excluded</v>
      </c>
      <c r="Z1348" t="str">
        <f t="shared" si="89"/>
        <v>Exclude</v>
      </c>
    </row>
    <row r="1349" spans="1:26" ht="30">
      <c r="A1349">
        <v>1483</v>
      </c>
      <c r="C1349" t="s">
        <v>1826</v>
      </c>
      <c r="E1349" s="1" t="s">
        <v>1828</v>
      </c>
      <c r="F1349" s="1">
        <v>4</v>
      </c>
      <c r="G1349" s="1">
        <v>4</v>
      </c>
      <c r="H1349" s="1">
        <v>4</v>
      </c>
      <c r="I1349" s="31" t="str">
        <f t="shared" si="87"/>
        <v>EXCLUDED</v>
      </c>
      <c r="J1349">
        <v>1483</v>
      </c>
      <c r="M1349" s="35" t="s">
        <v>901</v>
      </c>
      <c r="Q1349" s="8" t="s">
        <v>901</v>
      </c>
      <c r="R1349" s="1" t="str">
        <f t="shared" si="88"/>
        <v>Mutually Excluded</v>
      </c>
      <c r="S1349" s="1"/>
      <c r="V1349" s="1" t="str">
        <f t="shared" si="90"/>
        <v>Mutually Excluded</v>
      </c>
      <c r="Z1349" t="str">
        <f t="shared" si="89"/>
        <v>Exclude</v>
      </c>
    </row>
    <row r="1350" spans="1:26" ht="30">
      <c r="A1350">
        <v>1484</v>
      </c>
      <c r="C1350" t="s">
        <v>1826</v>
      </c>
      <c r="E1350" s="1" t="s">
        <v>1829</v>
      </c>
      <c r="F1350" s="1">
        <v>1</v>
      </c>
      <c r="G1350" s="1">
        <v>1</v>
      </c>
      <c r="H1350" s="1">
        <v>1</v>
      </c>
      <c r="I1350" s="31" t="str">
        <f t="shared" si="87"/>
        <v>EXCLUDED</v>
      </c>
      <c r="J1350">
        <v>1484</v>
      </c>
      <c r="M1350" s="35" t="s">
        <v>901</v>
      </c>
      <c r="Q1350" s="8" t="s">
        <v>901</v>
      </c>
      <c r="R1350" s="1" t="str">
        <f t="shared" si="88"/>
        <v>Mutually Excluded</v>
      </c>
      <c r="S1350" s="1"/>
      <c r="V1350" s="1" t="str">
        <f t="shared" si="90"/>
        <v>Mutually Excluded</v>
      </c>
      <c r="Z1350" t="str">
        <f t="shared" si="89"/>
        <v>Exclude</v>
      </c>
    </row>
    <row r="1351" spans="1:26" ht="30">
      <c r="A1351">
        <v>1485</v>
      </c>
      <c r="C1351" t="s">
        <v>1826</v>
      </c>
      <c r="E1351" s="1" t="s">
        <v>1830</v>
      </c>
      <c r="F1351" s="1">
        <v>2</v>
      </c>
      <c r="G1351" s="1">
        <v>2</v>
      </c>
      <c r="H1351" s="1">
        <v>3</v>
      </c>
      <c r="I1351" s="31" t="str">
        <f t="shared" si="87"/>
        <v>EXCLUDED</v>
      </c>
      <c r="J1351">
        <v>1485</v>
      </c>
      <c r="M1351" s="35" t="s">
        <v>901</v>
      </c>
      <c r="Q1351" s="8" t="s">
        <v>901</v>
      </c>
      <c r="R1351" s="1" t="str">
        <f t="shared" si="88"/>
        <v>Mutually Excluded</v>
      </c>
      <c r="S1351" s="1"/>
      <c r="V1351" s="1" t="str">
        <f t="shared" si="90"/>
        <v>Mutually Excluded</v>
      </c>
      <c r="Z1351" t="str">
        <f t="shared" si="89"/>
        <v>Exclude</v>
      </c>
    </row>
    <row r="1352" spans="1:26" ht="45">
      <c r="A1352">
        <v>1486</v>
      </c>
      <c r="C1352" t="s">
        <v>1826</v>
      </c>
      <c r="E1352" s="1" t="s">
        <v>1831</v>
      </c>
      <c r="F1352" s="1">
        <v>1</v>
      </c>
      <c r="G1352" s="1">
        <v>1</v>
      </c>
      <c r="H1352" s="1">
        <v>1</v>
      </c>
      <c r="I1352" s="31" t="str">
        <f t="shared" si="87"/>
        <v>EXCLUDED</v>
      </c>
      <c r="J1352">
        <v>1486</v>
      </c>
      <c r="M1352" s="35" t="s">
        <v>901</v>
      </c>
      <c r="Q1352" s="8" t="s">
        <v>901</v>
      </c>
      <c r="R1352" s="1" t="str">
        <f t="shared" si="88"/>
        <v>Mutually Excluded</v>
      </c>
      <c r="S1352" s="1"/>
      <c r="V1352" s="1" t="str">
        <f t="shared" si="90"/>
        <v>Mutually Excluded</v>
      </c>
      <c r="Z1352" t="str">
        <f t="shared" si="89"/>
        <v>Exclude</v>
      </c>
    </row>
    <row r="1353" spans="1:26" ht="210">
      <c r="A1353">
        <v>1487</v>
      </c>
      <c r="C1353" t="s">
        <v>1826</v>
      </c>
      <c r="E1353" s="1" t="s">
        <v>1832</v>
      </c>
      <c r="F1353" s="1">
        <v>4</v>
      </c>
      <c r="G1353" s="1">
        <v>3</v>
      </c>
      <c r="H1353" s="1">
        <v>4</v>
      </c>
      <c r="I1353" s="31" t="str">
        <f t="shared" si="87"/>
        <v>EXCLUDED</v>
      </c>
      <c r="J1353">
        <v>1487</v>
      </c>
      <c r="L1353" s="1" t="s">
        <v>1834</v>
      </c>
      <c r="M1353" s="35" t="s">
        <v>901</v>
      </c>
      <c r="Q1353" s="8" t="s">
        <v>901</v>
      </c>
      <c r="R1353" s="1" t="str">
        <f t="shared" si="88"/>
        <v>Mutually Excluded</v>
      </c>
      <c r="S1353" s="1"/>
      <c r="V1353" s="1" t="str">
        <f t="shared" si="90"/>
        <v>Mutually Excluded</v>
      </c>
      <c r="Z1353" t="str">
        <f t="shared" si="89"/>
        <v>Exclude</v>
      </c>
    </row>
    <row r="1354" spans="1:26" ht="30">
      <c r="A1354">
        <v>1488</v>
      </c>
      <c r="C1354" t="s">
        <v>1836</v>
      </c>
      <c r="E1354" s="1" t="s">
        <v>1835</v>
      </c>
      <c r="F1354" s="1">
        <v>2</v>
      </c>
      <c r="G1354" s="1">
        <v>2</v>
      </c>
      <c r="H1354" s="1">
        <v>2</v>
      </c>
      <c r="I1354" s="31" t="str">
        <f t="shared" si="87"/>
        <v>EXCLUDED</v>
      </c>
      <c r="J1354">
        <v>1488</v>
      </c>
      <c r="M1354" s="35" t="s">
        <v>901</v>
      </c>
      <c r="Q1354" s="8" t="s">
        <v>901</v>
      </c>
      <c r="R1354" s="1" t="str">
        <f t="shared" si="88"/>
        <v>Mutually Excluded</v>
      </c>
      <c r="S1354" s="1"/>
      <c r="V1354" s="1" t="str">
        <f t="shared" si="90"/>
        <v>Mutually Excluded</v>
      </c>
      <c r="Z1354" t="str">
        <f t="shared" si="89"/>
        <v>Exclude</v>
      </c>
    </row>
    <row r="1355" spans="1:26" ht="45">
      <c r="A1355">
        <v>1489</v>
      </c>
      <c r="C1355" t="s">
        <v>1836</v>
      </c>
      <c r="E1355" s="1" t="s">
        <v>1837</v>
      </c>
      <c r="F1355" s="1">
        <v>2</v>
      </c>
      <c r="G1355" s="1">
        <v>3</v>
      </c>
      <c r="H1355" s="1">
        <v>2</v>
      </c>
      <c r="I1355" s="31" t="str">
        <f t="shared" si="87"/>
        <v>EXCLUDED</v>
      </c>
      <c r="J1355">
        <v>1489</v>
      </c>
      <c r="M1355" s="35" t="s">
        <v>901</v>
      </c>
      <c r="Q1355" s="8" t="s">
        <v>901</v>
      </c>
      <c r="R1355" s="1" t="str">
        <f t="shared" si="88"/>
        <v>Mutually Excluded</v>
      </c>
      <c r="S1355" s="1"/>
      <c r="V1355" s="1" t="str">
        <f t="shared" si="90"/>
        <v>Mutually Excluded</v>
      </c>
      <c r="Z1355" t="str">
        <f t="shared" si="89"/>
        <v>Exclude</v>
      </c>
    </row>
    <row r="1356" spans="1:26" ht="60">
      <c r="A1356">
        <v>1490</v>
      </c>
      <c r="C1356" t="s">
        <v>1836</v>
      </c>
      <c r="E1356" s="1" t="s">
        <v>1838</v>
      </c>
      <c r="F1356" s="1">
        <v>4</v>
      </c>
      <c r="G1356" s="1">
        <v>5</v>
      </c>
      <c r="H1356" s="1">
        <v>4</v>
      </c>
      <c r="I1356" s="31" t="str">
        <f t="shared" si="87"/>
        <v>MAYBE</v>
      </c>
      <c r="J1356">
        <v>1490</v>
      </c>
      <c r="M1356" s="35" t="s">
        <v>901</v>
      </c>
      <c r="Q1356" s="8" t="s">
        <v>901</v>
      </c>
      <c r="R1356" s="1" t="str">
        <f t="shared" si="88"/>
        <v>Mutually Excluded</v>
      </c>
      <c r="S1356" s="1"/>
      <c r="V1356" s="1" t="str">
        <f t="shared" si="90"/>
        <v>AI: Yes, Human: No</v>
      </c>
      <c r="Z1356" t="str">
        <f t="shared" si="89"/>
        <v>Exclude</v>
      </c>
    </row>
    <row r="1357" spans="1:26" ht="45">
      <c r="A1357">
        <v>1491</v>
      </c>
      <c r="C1357" t="s">
        <v>1836</v>
      </c>
      <c r="E1357" s="1" t="s">
        <v>1839</v>
      </c>
      <c r="F1357" s="1">
        <v>2</v>
      </c>
      <c r="G1357" s="1">
        <v>3</v>
      </c>
      <c r="H1357" s="1">
        <v>2</v>
      </c>
      <c r="I1357" s="31" t="str">
        <f t="shared" si="87"/>
        <v>EXCLUDED</v>
      </c>
      <c r="J1357">
        <v>1491</v>
      </c>
      <c r="M1357" s="35" t="s">
        <v>65</v>
      </c>
      <c r="Q1357" s="8" t="s">
        <v>901</v>
      </c>
      <c r="R1357" s="1" t="str">
        <f t="shared" si="88"/>
        <v>Hum1: Yes, Hum2: No</v>
      </c>
      <c r="S1357" s="1" t="s">
        <v>19</v>
      </c>
      <c r="T1357" s="1" t="s">
        <v>19</v>
      </c>
      <c r="U1357" s="1" t="s">
        <v>19</v>
      </c>
      <c r="V1357" s="1" t="str">
        <f t="shared" si="90"/>
        <v>Mutually Excluded</v>
      </c>
      <c r="Z1357" t="str">
        <f t="shared" si="89"/>
        <v>Exclude</v>
      </c>
    </row>
    <row r="1358" spans="1:26" ht="30">
      <c r="A1358">
        <v>1492</v>
      </c>
      <c r="C1358" t="s">
        <v>1841</v>
      </c>
      <c r="E1358" s="1" t="s">
        <v>1840</v>
      </c>
      <c r="F1358" s="1">
        <v>3</v>
      </c>
      <c r="G1358" s="1">
        <v>4</v>
      </c>
      <c r="H1358" s="1">
        <v>4</v>
      </c>
      <c r="I1358" s="31" t="str">
        <f t="shared" si="87"/>
        <v>EXCLUDED</v>
      </c>
      <c r="J1358">
        <v>1492</v>
      </c>
      <c r="M1358" s="35" t="s">
        <v>901</v>
      </c>
      <c r="Q1358" s="8" t="s">
        <v>1752</v>
      </c>
      <c r="R1358" s="1" t="str">
        <f t="shared" si="88"/>
        <v>Hum1: No, Hum2: Yes</v>
      </c>
      <c r="S1358" s="1" t="s">
        <v>23</v>
      </c>
      <c r="T1358" s="1" t="s">
        <v>23</v>
      </c>
      <c r="U1358" s="1" t="s">
        <v>23</v>
      </c>
      <c r="V1358" s="1" t="str">
        <f t="shared" si="90"/>
        <v>AI: No, Human: Yes</v>
      </c>
      <c r="Z1358" t="str">
        <f t="shared" si="89"/>
        <v>Include</v>
      </c>
    </row>
    <row r="1359" spans="1:26" ht="30">
      <c r="A1359">
        <v>1493</v>
      </c>
      <c r="C1359" t="s">
        <v>1841</v>
      </c>
      <c r="E1359" s="1" t="s">
        <v>1842</v>
      </c>
      <c r="F1359" s="1">
        <v>1</v>
      </c>
      <c r="G1359" s="1">
        <v>1</v>
      </c>
      <c r="H1359" s="1">
        <v>1</v>
      </c>
      <c r="I1359" s="31" t="str">
        <f t="shared" si="87"/>
        <v>EXCLUDED</v>
      </c>
      <c r="J1359">
        <v>1493</v>
      </c>
      <c r="M1359" s="35" t="s">
        <v>901</v>
      </c>
      <c r="Q1359" s="8" t="s">
        <v>901</v>
      </c>
      <c r="R1359" s="1" t="str">
        <f t="shared" si="88"/>
        <v>Mutually Excluded</v>
      </c>
      <c r="S1359" s="1"/>
      <c r="V1359" s="1" t="str">
        <f t="shared" si="90"/>
        <v>Mutually Excluded</v>
      </c>
      <c r="Z1359" t="str">
        <f t="shared" si="89"/>
        <v>Exclude</v>
      </c>
    </row>
    <row r="1360" spans="1:26" ht="45">
      <c r="A1360">
        <v>1494</v>
      </c>
      <c r="C1360" t="s">
        <v>1841</v>
      </c>
      <c r="E1360" s="1" t="s">
        <v>1843</v>
      </c>
      <c r="F1360" s="1">
        <v>2</v>
      </c>
      <c r="G1360" s="1">
        <v>2</v>
      </c>
      <c r="H1360" s="1">
        <v>2</v>
      </c>
      <c r="I1360" s="31" t="str">
        <f t="shared" si="87"/>
        <v>EXCLUDED</v>
      </c>
      <c r="J1360">
        <v>1494</v>
      </c>
      <c r="M1360" s="35" t="s">
        <v>901</v>
      </c>
      <c r="Q1360" s="8" t="s">
        <v>901</v>
      </c>
      <c r="R1360" s="1" t="str">
        <f t="shared" si="88"/>
        <v>Mutually Excluded</v>
      </c>
      <c r="S1360" s="1"/>
      <c r="V1360" s="1" t="str">
        <f t="shared" si="90"/>
        <v>Mutually Excluded</v>
      </c>
      <c r="Z1360" t="str">
        <f t="shared" si="89"/>
        <v>Exclude</v>
      </c>
    </row>
    <row r="1361" spans="1:26" ht="30">
      <c r="A1361">
        <v>1495</v>
      </c>
      <c r="C1361" t="s">
        <v>1841</v>
      </c>
      <c r="E1361" s="1" t="s">
        <v>1844</v>
      </c>
      <c r="F1361" s="1">
        <v>1</v>
      </c>
      <c r="G1361" s="1">
        <v>1</v>
      </c>
      <c r="H1361" s="1">
        <v>1</v>
      </c>
      <c r="I1361" s="31" t="str">
        <f t="shared" si="87"/>
        <v>EXCLUDED</v>
      </c>
      <c r="J1361">
        <v>1495</v>
      </c>
      <c r="M1361" s="35" t="s">
        <v>901</v>
      </c>
      <c r="Q1361" s="8" t="s">
        <v>901</v>
      </c>
      <c r="R1361" s="1" t="str">
        <f t="shared" si="88"/>
        <v>Mutually Excluded</v>
      </c>
      <c r="S1361" s="1"/>
      <c r="V1361" s="1" t="str">
        <f t="shared" si="90"/>
        <v>Mutually Excluded</v>
      </c>
      <c r="Z1361" t="str">
        <f t="shared" si="89"/>
        <v>Exclude</v>
      </c>
    </row>
    <row r="1362" spans="1:26" ht="30">
      <c r="A1362">
        <v>1496</v>
      </c>
      <c r="C1362" t="s">
        <v>1841</v>
      </c>
      <c r="E1362" s="1" t="s">
        <v>1845</v>
      </c>
      <c r="F1362" s="1">
        <v>1</v>
      </c>
      <c r="G1362" s="1">
        <v>1</v>
      </c>
      <c r="H1362" s="1">
        <v>1</v>
      </c>
      <c r="I1362" s="31" t="str">
        <f t="shared" si="87"/>
        <v>EXCLUDED</v>
      </c>
      <c r="J1362">
        <v>1496</v>
      </c>
      <c r="M1362" s="35" t="s">
        <v>901</v>
      </c>
      <c r="Q1362" s="8" t="s">
        <v>901</v>
      </c>
      <c r="R1362" s="1" t="str">
        <f t="shared" si="88"/>
        <v>Mutually Excluded</v>
      </c>
      <c r="S1362" s="1"/>
      <c r="V1362" s="1" t="str">
        <f t="shared" si="90"/>
        <v>Mutually Excluded</v>
      </c>
      <c r="Z1362" t="str">
        <f t="shared" si="89"/>
        <v>Exclude</v>
      </c>
    </row>
    <row r="1363" spans="1:26" ht="30">
      <c r="A1363">
        <v>1497</v>
      </c>
      <c r="C1363" t="s">
        <v>1841</v>
      </c>
      <c r="E1363" s="1" t="s">
        <v>1846</v>
      </c>
      <c r="F1363" s="1">
        <v>3</v>
      </c>
      <c r="G1363" s="1">
        <v>4</v>
      </c>
      <c r="H1363" s="1">
        <v>4</v>
      </c>
      <c r="I1363" s="31" t="str">
        <f t="shared" si="87"/>
        <v>EXCLUDED</v>
      </c>
      <c r="J1363">
        <v>1497</v>
      </c>
      <c r="M1363" s="35" t="s">
        <v>901</v>
      </c>
      <c r="Q1363" s="8" t="s">
        <v>901</v>
      </c>
      <c r="R1363" s="1" t="str">
        <f t="shared" si="88"/>
        <v>Mutually Excluded</v>
      </c>
      <c r="S1363" s="1"/>
      <c r="V1363" s="1" t="str">
        <f t="shared" si="90"/>
        <v>Mutually Excluded</v>
      </c>
      <c r="Z1363" t="str">
        <f t="shared" si="89"/>
        <v>Exclude</v>
      </c>
    </row>
    <row r="1364" spans="1:26" ht="45">
      <c r="A1364">
        <v>1498</v>
      </c>
      <c r="C1364" t="s">
        <v>1848</v>
      </c>
      <c r="E1364" s="1" t="s">
        <v>1847</v>
      </c>
      <c r="F1364" s="1">
        <v>1</v>
      </c>
      <c r="G1364" s="1">
        <v>1</v>
      </c>
      <c r="H1364" s="1">
        <v>1</v>
      </c>
      <c r="I1364" s="31" t="str">
        <f t="shared" si="87"/>
        <v>EXCLUDED</v>
      </c>
      <c r="J1364">
        <v>1498</v>
      </c>
      <c r="M1364" s="35" t="s">
        <v>901</v>
      </c>
      <c r="Q1364" s="8" t="s">
        <v>901</v>
      </c>
      <c r="R1364" s="1" t="str">
        <f t="shared" si="88"/>
        <v>Mutually Excluded</v>
      </c>
      <c r="S1364" s="1"/>
      <c r="V1364" s="1" t="str">
        <f t="shared" si="90"/>
        <v>Mutually Excluded</v>
      </c>
      <c r="Z1364" t="str">
        <f t="shared" si="89"/>
        <v>Exclude</v>
      </c>
    </row>
    <row r="1365" spans="1:26" ht="45">
      <c r="A1365">
        <v>1499</v>
      </c>
      <c r="C1365" t="s">
        <v>1848</v>
      </c>
      <c r="E1365" s="1" t="s">
        <v>1849</v>
      </c>
      <c r="F1365" s="1">
        <v>5</v>
      </c>
      <c r="G1365" s="1">
        <v>5</v>
      </c>
      <c r="H1365" s="1">
        <v>5</v>
      </c>
      <c r="I1365" s="31" t="str">
        <f t="shared" si="87"/>
        <v>CERTAINLY INCLUDED</v>
      </c>
      <c r="J1365">
        <v>1499</v>
      </c>
      <c r="M1365" s="35" t="s">
        <v>901</v>
      </c>
      <c r="Q1365" s="8" t="s">
        <v>901</v>
      </c>
      <c r="R1365" s="1" t="str">
        <f t="shared" si="88"/>
        <v>Mutually Excluded</v>
      </c>
      <c r="S1365" s="1"/>
      <c r="V1365" s="1" t="str">
        <f t="shared" si="90"/>
        <v>AI: Yes, Human: No</v>
      </c>
      <c r="Z1365" t="str">
        <f t="shared" si="89"/>
        <v>Exclude</v>
      </c>
    </row>
    <row r="1366" spans="1:26" ht="45">
      <c r="A1366">
        <v>1500</v>
      </c>
      <c r="C1366" t="s">
        <v>1848</v>
      </c>
      <c r="E1366" s="1" t="s">
        <v>1850</v>
      </c>
      <c r="F1366" s="1">
        <v>1</v>
      </c>
      <c r="G1366" s="1">
        <v>1</v>
      </c>
      <c r="H1366" s="1">
        <v>1</v>
      </c>
      <c r="I1366" s="31" t="str">
        <f t="shared" si="87"/>
        <v>EXCLUDED</v>
      </c>
      <c r="J1366">
        <v>1500</v>
      </c>
      <c r="M1366" s="35" t="s">
        <v>901</v>
      </c>
      <c r="Q1366" s="8" t="s">
        <v>901</v>
      </c>
      <c r="R1366" s="1" t="str">
        <f t="shared" si="88"/>
        <v>Mutually Excluded</v>
      </c>
      <c r="S1366" s="1"/>
      <c r="V1366" s="1" t="str">
        <f t="shared" si="90"/>
        <v>Mutually Excluded</v>
      </c>
      <c r="Z1366" t="str">
        <f t="shared" si="89"/>
        <v>Exclude</v>
      </c>
    </row>
    <row r="1367" spans="1:26" ht="30">
      <c r="A1367">
        <v>1501</v>
      </c>
      <c r="C1367" t="s">
        <v>1848</v>
      </c>
      <c r="E1367" s="1" t="s">
        <v>1851</v>
      </c>
      <c r="F1367" s="1">
        <v>1</v>
      </c>
      <c r="G1367" s="1">
        <v>1</v>
      </c>
      <c r="H1367" s="1">
        <v>1</v>
      </c>
      <c r="I1367" s="31" t="str">
        <f t="shared" si="87"/>
        <v>EXCLUDED</v>
      </c>
      <c r="J1367">
        <v>1501</v>
      </c>
      <c r="M1367" s="35" t="s">
        <v>901</v>
      </c>
      <c r="Q1367" s="8" t="s">
        <v>901</v>
      </c>
      <c r="R1367" s="1" t="str">
        <f t="shared" si="88"/>
        <v>Mutually Excluded</v>
      </c>
      <c r="S1367" s="1"/>
      <c r="V1367" s="1" t="str">
        <f t="shared" si="90"/>
        <v>Mutually Excluded</v>
      </c>
      <c r="Z1367" t="str">
        <f t="shared" si="89"/>
        <v>Exclude</v>
      </c>
    </row>
    <row r="1368" spans="1:26" ht="45">
      <c r="A1368">
        <v>1502</v>
      </c>
      <c r="C1368" t="s">
        <v>1852</v>
      </c>
      <c r="E1368" s="1" t="s">
        <v>1129</v>
      </c>
      <c r="F1368" s="1">
        <v>1</v>
      </c>
      <c r="G1368" s="1">
        <v>1</v>
      </c>
      <c r="H1368" s="1">
        <v>1</v>
      </c>
      <c r="I1368" s="31" t="str">
        <f t="shared" si="87"/>
        <v>EXCLUDED</v>
      </c>
      <c r="J1368">
        <v>1502</v>
      </c>
      <c r="M1368" s="35" t="s">
        <v>901</v>
      </c>
      <c r="Q1368" s="8" t="s">
        <v>901</v>
      </c>
      <c r="R1368" s="1" t="str">
        <f t="shared" si="88"/>
        <v>Mutually Excluded</v>
      </c>
      <c r="S1368" s="1"/>
      <c r="V1368" s="1" t="str">
        <f t="shared" si="90"/>
        <v>Mutually Excluded</v>
      </c>
      <c r="Z1368" t="str">
        <f t="shared" si="89"/>
        <v>Exclude</v>
      </c>
    </row>
    <row r="1369" spans="1:26" ht="30">
      <c r="A1369">
        <v>1503</v>
      </c>
      <c r="C1369" t="s">
        <v>1852</v>
      </c>
      <c r="E1369" s="1" t="s">
        <v>1853</v>
      </c>
      <c r="F1369" s="1">
        <v>2</v>
      </c>
      <c r="G1369" s="1">
        <v>2</v>
      </c>
      <c r="H1369" s="1">
        <v>2</v>
      </c>
      <c r="I1369" s="31" t="str">
        <f t="shared" si="87"/>
        <v>EXCLUDED</v>
      </c>
      <c r="J1369">
        <v>1503</v>
      </c>
      <c r="M1369" s="35" t="s">
        <v>901</v>
      </c>
      <c r="Q1369" s="8" t="s">
        <v>901</v>
      </c>
      <c r="R1369" s="1" t="str">
        <f t="shared" si="88"/>
        <v>Mutually Excluded</v>
      </c>
      <c r="S1369" s="1"/>
      <c r="V1369" s="1" t="str">
        <f t="shared" si="90"/>
        <v>Mutually Excluded</v>
      </c>
      <c r="Z1369" t="str">
        <f t="shared" si="89"/>
        <v>Exclude</v>
      </c>
    </row>
    <row r="1370" spans="1:26" ht="30">
      <c r="A1370">
        <v>1504</v>
      </c>
      <c r="C1370" t="s">
        <v>1852</v>
      </c>
      <c r="E1370" s="1" t="s">
        <v>1854</v>
      </c>
      <c r="F1370" s="1">
        <v>3</v>
      </c>
      <c r="G1370" s="1">
        <v>3</v>
      </c>
      <c r="H1370" s="1">
        <v>3</v>
      </c>
      <c r="I1370" s="31" t="str">
        <f t="shared" si="87"/>
        <v>EXCLUDED</v>
      </c>
      <c r="J1370">
        <v>1504</v>
      </c>
      <c r="M1370" s="35" t="s">
        <v>901</v>
      </c>
      <c r="Q1370" s="8" t="s">
        <v>901</v>
      </c>
      <c r="R1370" s="1" t="str">
        <f t="shared" si="88"/>
        <v>Mutually Excluded</v>
      </c>
      <c r="S1370" s="1"/>
      <c r="V1370" s="1" t="str">
        <f t="shared" si="90"/>
        <v>Mutually Excluded</v>
      </c>
      <c r="Z1370" t="str">
        <f t="shared" si="89"/>
        <v>Exclude</v>
      </c>
    </row>
    <row r="1371" spans="1:26" ht="45">
      <c r="A1371">
        <v>1505</v>
      </c>
      <c r="C1371" t="s">
        <v>1852</v>
      </c>
      <c r="E1371" s="1" t="s">
        <v>1855</v>
      </c>
      <c r="F1371" s="1">
        <v>1</v>
      </c>
      <c r="G1371" s="1">
        <v>1</v>
      </c>
      <c r="H1371" s="1">
        <v>2</v>
      </c>
      <c r="I1371" s="31" t="str">
        <f t="shared" si="87"/>
        <v>EXCLUDED</v>
      </c>
      <c r="J1371">
        <v>1505</v>
      </c>
      <c r="M1371" s="35" t="s">
        <v>901</v>
      </c>
      <c r="Q1371" s="8" t="s">
        <v>901</v>
      </c>
      <c r="R1371" s="1" t="str">
        <f t="shared" si="88"/>
        <v>Mutually Excluded</v>
      </c>
      <c r="S1371" s="1"/>
      <c r="V1371" s="1" t="str">
        <f t="shared" si="90"/>
        <v>Mutually Excluded</v>
      </c>
      <c r="Z1371" t="str">
        <f t="shared" si="89"/>
        <v>Exclude</v>
      </c>
    </row>
    <row r="1372" spans="1:26" ht="30">
      <c r="A1372">
        <v>1506</v>
      </c>
      <c r="C1372" t="s">
        <v>1856</v>
      </c>
      <c r="E1372" s="1" t="s">
        <v>1431</v>
      </c>
      <c r="F1372" s="1">
        <v>2</v>
      </c>
      <c r="G1372" s="1">
        <v>2</v>
      </c>
      <c r="H1372" s="1">
        <v>1</v>
      </c>
      <c r="I1372" s="31" t="str">
        <f t="shared" si="87"/>
        <v>EXCLUDED</v>
      </c>
      <c r="J1372">
        <v>1506</v>
      </c>
      <c r="M1372" s="35" t="s">
        <v>901</v>
      </c>
      <c r="Q1372" s="8" t="s">
        <v>901</v>
      </c>
      <c r="R1372" s="1" t="str">
        <f t="shared" si="88"/>
        <v>Mutually Excluded</v>
      </c>
      <c r="S1372" s="1"/>
      <c r="V1372" s="1" t="str">
        <f t="shared" si="90"/>
        <v>Mutually Excluded</v>
      </c>
      <c r="Z1372" t="str">
        <f t="shared" si="89"/>
        <v>Exclude</v>
      </c>
    </row>
    <row r="1373" spans="1:26" ht="30">
      <c r="A1373">
        <v>1507</v>
      </c>
      <c r="C1373" t="s">
        <v>1856</v>
      </c>
      <c r="E1373" s="1" t="s">
        <v>1857</v>
      </c>
      <c r="F1373" s="1">
        <v>4</v>
      </c>
      <c r="G1373" s="1">
        <v>3</v>
      </c>
      <c r="H1373" s="1">
        <v>4</v>
      </c>
      <c r="I1373" s="31" t="str">
        <f t="shared" si="87"/>
        <v>EXCLUDED</v>
      </c>
      <c r="J1373">
        <v>1507</v>
      </c>
      <c r="M1373" s="35" t="s">
        <v>901</v>
      </c>
      <c r="Q1373" s="8" t="s">
        <v>901</v>
      </c>
      <c r="R1373" s="1" t="str">
        <f t="shared" si="88"/>
        <v>Mutually Excluded</v>
      </c>
      <c r="S1373" s="1"/>
      <c r="V1373" s="1" t="str">
        <f t="shared" si="90"/>
        <v>Mutually Excluded</v>
      </c>
      <c r="Z1373" t="str">
        <f t="shared" si="89"/>
        <v>Exclude</v>
      </c>
    </row>
    <row r="1374" spans="1:26" ht="30">
      <c r="A1374">
        <v>1508</v>
      </c>
      <c r="C1374" t="s">
        <v>1856</v>
      </c>
      <c r="E1374" s="1" t="s">
        <v>1858</v>
      </c>
      <c r="F1374" s="1">
        <v>2</v>
      </c>
      <c r="G1374" s="1">
        <v>2</v>
      </c>
      <c r="H1374" s="1">
        <v>3</v>
      </c>
      <c r="I1374" s="31" t="str">
        <f t="shared" si="87"/>
        <v>EXCLUDED</v>
      </c>
      <c r="J1374">
        <v>1508</v>
      </c>
      <c r="M1374" s="35" t="s">
        <v>901</v>
      </c>
      <c r="Q1374" s="8" t="s">
        <v>901</v>
      </c>
      <c r="R1374" s="1" t="str">
        <f t="shared" si="88"/>
        <v>Mutually Excluded</v>
      </c>
      <c r="S1374" s="1"/>
      <c r="V1374" s="1" t="str">
        <f t="shared" si="90"/>
        <v>Mutually Excluded</v>
      </c>
      <c r="Z1374" t="str">
        <f t="shared" si="89"/>
        <v>Exclude</v>
      </c>
    </row>
    <row r="1375" spans="1:26" ht="30">
      <c r="A1375">
        <v>1509</v>
      </c>
      <c r="C1375" t="s">
        <v>1856</v>
      </c>
      <c r="E1375" s="1" t="s">
        <v>1859</v>
      </c>
      <c r="F1375" s="1">
        <v>2</v>
      </c>
      <c r="G1375" s="1">
        <v>3</v>
      </c>
      <c r="H1375" s="1">
        <v>3</v>
      </c>
      <c r="I1375" s="31" t="str">
        <f t="shared" si="87"/>
        <v>EXCLUDED</v>
      </c>
      <c r="J1375">
        <v>1509</v>
      </c>
      <c r="M1375" s="35" t="s">
        <v>901</v>
      </c>
      <c r="Q1375" s="8" t="s">
        <v>901</v>
      </c>
      <c r="R1375" s="1" t="str">
        <f t="shared" si="88"/>
        <v>Mutually Excluded</v>
      </c>
      <c r="S1375" s="1"/>
      <c r="V1375" s="1" t="str">
        <f t="shared" si="90"/>
        <v>Mutually Excluded</v>
      </c>
      <c r="Z1375" t="str">
        <f t="shared" si="89"/>
        <v>Exclude</v>
      </c>
    </row>
    <row r="1376" spans="1:26" ht="30">
      <c r="A1376">
        <v>1510</v>
      </c>
      <c r="C1376" t="s">
        <v>1856</v>
      </c>
      <c r="E1376" s="1" t="s">
        <v>1860</v>
      </c>
      <c r="F1376" s="1">
        <v>1</v>
      </c>
      <c r="G1376" s="1">
        <v>1</v>
      </c>
      <c r="H1376" s="1">
        <v>1</v>
      </c>
      <c r="I1376" s="31" t="str">
        <f t="shared" si="87"/>
        <v>EXCLUDED</v>
      </c>
      <c r="J1376">
        <v>1510</v>
      </c>
      <c r="M1376" s="35" t="s">
        <v>901</v>
      </c>
      <c r="Q1376" s="8" t="s">
        <v>901</v>
      </c>
      <c r="R1376" s="1" t="str">
        <f t="shared" si="88"/>
        <v>Mutually Excluded</v>
      </c>
      <c r="S1376" s="1"/>
      <c r="V1376" s="1" t="str">
        <f t="shared" si="90"/>
        <v>Mutually Excluded</v>
      </c>
      <c r="Z1376" t="str">
        <f t="shared" si="89"/>
        <v>Exclude</v>
      </c>
    </row>
    <row r="1377" spans="1:26" ht="30">
      <c r="A1377">
        <v>1511</v>
      </c>
      <c r="C1377" t="s">
        <v>1862</v>
      </c>
      <c r="E1377" s="1" t="s">
        <v>1861</v>
      </c>
      <c r="F1377" s="1">
        <v>3</v>
      </c>
      <c r="G1377" s="1">
        <v>4</v>
      </c>
      <c r="H1377" s="1">
        <v>3</v>
      </c>
      <c r="I1377" s="31" t="str">
        <f t="shared" si="87"/>
        <v>EXCLUDED</v>
      </c>
      <c r="J1377">
        <v>1511</v>
      </c>
      <c r="M1377" s="35" t="s">
        <v>901</v>
      </c>
      <c r="Q1377" s="8" t="s">
        <v>901</v>
      </c>
      <c r="R1377" s="1" t="str">
        <f t="shared" si="88"/>
        <v>Mutually Excluded</v>
      </c>
      <c r="S1377" s="1"/>
      <c r="V1377" s="1" t="str">
        <f t="shared" si="90"/>
        <v>Mutually Excluded</v>
      </c>
      <c r="Z1377" t="str">
        <f t="shared" si="89"/>
        <v>Exclude</v>
      </c>
    </row>
    <row r="1378" spans="1:26" ht="30">
      <c r="A1378">
        <v>1512</v>
      </c>
      <c r="C1378" t="s">
        <v>1862</v>
      </c>
      <c r="E1378" s="1" t="s">
        <v>1863</v>
      </c>
      <c r="F1378" s="1">
        <v>1</v>
      </c>
      <c r="G1378" s="1">
        <v>1</v>
      </c>
      <c r="H1378" s="1">
        <v>1</v>
      </c>
      <c r="I1378" s="31" t="str">
        <f t="shared" si="87"/>
        <v>EXCLUDED</v>
      </c>
      <c r="J1378">
        <v>1512</v>
      </c>
      <c r="M1378" s="35" t="s">
        <v>901</v>
      </c>
      <c r="Q1378" s="8" t="s">
        <v>901</v>
      </c>
      <c r="R1378" s="1" t="str">
        <f t="shared" si="88"/>
        <v>Mutually Excluded</v>
      </c>
      <c r="S1378" s="1"/>
      <c r="V1378" s="1" t="str">
        <f t="shared" si="90"/>
        <v>Mutually Excluded</v>
      </c>
      <c r="Z1378" t="str">
        <f t="shared" si="89"/>
        <v>Exclude</v>
      </c>
    </row>
    <row r="1379" spans="1:26" ht="30">
      <c r="A1379">
        <v>1513</v>
      </c>
      <c r="C1379" t="s">
        <v>1862</v>
      </c>
      <c r="E1379" s="1" t="s">
        <v>1864</v>
      </c>
      <c r="F1379" s="1">
        <v>3</v>
      </c>
      <c r="G1379" s="1">
        <v>2</v>
      </c>
      <c r="H1379" s="1">
        <v>3</v>
      </c>
      <c r="I1379" s="31" t="str">
        <f t="shared" si="87"/>
        <v>EXCLUDED</v>
      </c>
      <c r="J1379">
        <v>1513</v>
      </c>
      <c r="M1379" s="35" t="s">
        <v>901</v>
      </c>
      <c r="Q1379" s="8" t="s">
        <v>901</v>
      </c>
      <c r="R1379" s="1" t="str">
        <f t="shared" si="88"/>
        <v>Mutually Excluded</v>
      </c>
      <c r="S1379" s="1"/>
      <c r="V1379" s="1" t="str">
        <f t="shared" si="90"/>
        <v>Mutually Excluded</v>
      </c>
      <c r="Z1379" t="str">
        <f t="shared" si="89"/>
        <v>Exclude</v>
      </c>
    </row>
    <row r="1380" spans="1:26" ht="45">
      <c r="A1380">
        <v>1514</v>
      </c>
      <c r="C1380" t="s">
        <v>1862</v>
      </c>
      <c r="E1380" s="1" t="s">
        <v>1865</v>
      </c>
      <c r="F1380" s="1">
        <v>1</v>
      </c>
      <c r="G1380" s="1">
        <v>2</v>
      </c>
      <c r="H1380" s="1">
        <v>2</v>
      </c>
      <c r="I1380" s="31" t="str">
        <f t="shared" si="87"/>
        <v>EXCLUDED</v>
      </c>
      <c r="J1380">
        <v>1514</v>
      </c>
      <c r="M1380" s="35" t="s">
        <v>901</v>
      </c>
      <c r="Q1380" s="8" t="s">
        <v>901</v>
      </c>
      <c r="R1380" s="1" t="str">
        <f t="shared" si="88"/>
        <v>Mutually Excluded</v>
      </c>
      <c r="S1380" s="1"/>
      <c r="V1380" s="1" t="str">
        <f t="shared" si="90"/>
        <v>Mutually Excluded</v>
      </c>
      <c r="Z1380" t="str">
        <f t="shared" si="89"/>
        <v>Exclude</v>
      </c>
    </row>
    <row r="1381" spans="1:26" ht="45">
      <c r="A1381">
        <v>1515</v>
      </c>
      <c r="C1381" t="s">
        <v>1862</v>
      </c>
      <c r="E1381" s="1" t="s">
        <v>1866</v>
      </c>
      <c r="F1381" s="1">
        <v>4</v>
      </c>
      <c r="G1381" s="1">
        <v>3</v>
      </c>
      <c r="H1381" s="1">
        <v>4</v>
      </c>
      <c r="I1381" s="31" t="str">
        <f t="shared" si="87"/>
        <v>EXCLUDED</v>
      </c>
      <c r="J1381">
        <v>1515</v>
      </c>
      <c r="M1381" s="35" t="s">
        <v>901</v>
      </c>
      <c r="Q1381" s="8" t="s">
        <v>901</v>
      </c>
      <c r="R1381" s="1" t="str">
        <f t="shared" si="88"/>
        <v>Mutually Excluded</v>
      </c>
      <c r="S1381" s="1"/>
      <c r="V1381" s="1" t="str">
        <f t="shared" si="90"/>
        <v>Mutually Excluded</v>
      </c>
      <c r="Z1381" t="str">
        <f t="shared" si="89"/>
        <v>Exclude</v>
      </c>
    </row>
    <row r="1382" spans="1:26" ht="45">
      <c r="A1382">
        <v>1516</v>
      </c>
      <c r="C1382" t="s">
        <v>1868</v>
      </c>
      <c r="E1382" s="1" t="s">
        <v>1867</v>
      </c>
      <c r="F1382" s="1">
        <v>2</v>
      </c>
      <c r="G1382" s="1">
        <v>2</v>
      </c>
      <c r="H1382" s="1">
        <v>3</v>
      </c>
      <c r="I1382" s="31" t="str">
        <f t="shared" si="87"/>
        <v>EXCLUDED</v>
      </c>
      <c r="J1382">
        <v>1516</v>
      </c>
      <c r="M1382" s="35" t="s">
        <v>901</v>
      </c>
      <c r="Q1382" s="8" t="s">
        <v>901</v>
      </c>
      <c r="R1382" s="1" t="str">
        <f t="shared" si="88"/>
        <v>Mutually Excluded</v>
      </c>
      <c r="S1382" s="1"/>
      <c r="V1382" s="1" t="str">
        <f t="shared" si="90"/>
        <v>Mutually Excluded</v>
      </c>
      <c r="Z1382" t="str">
        <f t="shared" si="89"/>
        <v>Exclude</v>
      </c>
    </row>
    <row r="1383" spans="1:26" ht="45">
      <c r="A1383">
        <v>1517</v>
      </c>
      <c r="C1383" t="s">
        <v>1868</v>
      </c>
      <c r="E1383" s="1" t="s">
        <v>1869</v>
      </c>
      <c r="F1383" s="1">
        <v>4</v>
      </c>
      <c r="G1383" s="1">
        <v>5</v>
      </c>
      <c r="H1383" s="1">
        <v>5</v>
      </c>
      <c r="I1383" s="31" t="str">
        <f t="shared" si="87"/>
        <v>MAYBE</v>
      </c>
      <c r="J1383">
        <v>1517</v>
      </c>
      <c r="M1383" s="35" t="s">
        <v>901</v>
      </c>
      <c r="Q1383" s="8" t="s">
        <v>901</v>
      </c>
      <c r="R1383" s="1" t="str">
        <f t="shared" si="88"/>
        <v>Mutually Excluded</v>
      </c>
      <c r="S1383" s="1"/>
      <c r="V1383" s="1" t="str">
        <f t="shared" si="90"/>
        <v>AI: Yes, Human: No</v>
      </c>
      <c r="Z1383" t="str">
        <f t="shared" si="89"/>
        <v>Exclude</v>
      </c>
    </row>
    <row r="1384" spans="1:26" ht="30">
      <c r="A1384">
        <v>1518</v>
      </c>
      <c r="C1384" t="s">
        <v>1868</v>
      </c>
      <c r="E1384" s="1" t="s">
        <v>1870</v>
      </c>
      <c r="F1384" s="1">
        <v>3</v>
      </c>
      <c r="G1384" s="1">
        <v>2</v>
      </c>
      <c r="H1384" s="1">
        <v>3</v>
      </c>
      <c r="I1384" s="31" t="str">
        <f t="shared" ref="I1384:I1442" si="91">IF(COUNTIF(F1384:H1384,5)=3,"CERTAINLY INCLUDED",IF(COUNTIF(F1384:H1384,5)&gt;0,"MAYBE","EXCLUDED"))</f>
        <v>EXCLUDED</v>
      </c>
      <c r="J1384">
        <v>1518</v>
      </c>
      <c r="M1384" s="35" t="s">
        <v>901</v>
      </c>
      <c r="Q1384" s="8" t="s">
        <v>901</v>
      </c>
      <c r="R1384" s="1" t="str">
        <f t="shared" ref="R1384:R1442" si="92">IF(AND(M1384="Excluded", Q1384="Excluded"), "Mutually Excluded", IF(AND(OR(M1384="CERTAINLY INCLUDED", M1384="INCLUDED", M1384="MAYBE" ), OR(Q1384="INCLUDED", Q1384="MAYBE")), "MUTUALLY INCLUDED", IF(AND(M1384="MAYBE", Q1384="MAYBE"), "Mutually MAYBE", IF(AND(M1384="Excluded", OR(Q1384="INCLUDED", Q1384="MAYBE")), "Hum1: No, Hum2: Yes", IF(AND(Q1384="Excluded", OR(M1384="INCLUDED", M1384="CERTAINLY INCLUDED", M1384="MAYBE")), "Hum1: Yes, Hum2: No", "Other Conflict")))))</f>
        <v>Mutually Excluded</v>
      </c>
      <c r="S1384" s="1"/>
      <c r="V1384" s="1" t="str">
        <f t="shared" si="90"/>
        <v>Mutually Excluded</v>
      </c>
      <c r="Z1384" t="str">
        <f t="shared" ref="Z1384:Z1442" si="93">IF(R1384="Mutually Excluded","Exclude",IF(R1384= "Mutually Included","Include",U1384))</f>
        <v>Exclude</v>
      </c>
    </row>
    <row r="1385" spans="1:26" ht="30">
      <c r="A1385">
        <v>1519</v>
      </c>
      <c r="C1385" t="s">
        <v>1868</v>
      </c>
      <c r="E1385" s="1" t="s">
        <v>1871</v>
      </c>
      <c r="F1385" s="1">
        <v>4</v>
      </c>
      <c r="G1385" s="1">
        <v>3</v>
      </c>
      <c r="H1385" s="1">
        <v>4</v>
      </c>
      <c r="I1385" s="31" t="str">
        <f t="shared" si="91"/>
        <v>EXCLUDED</v>
      </c>
      <c r="J1385">
        <v>1519</v>
      </c>
      <c r="M1385" s="35" t="s">
        <v>901</v>
      </c>
      <c r="Q1385" s="8" t="s">
        <v>901</v>
      </c>
      <c r="R1385" s="1" t="str">
        <f t="shared" si="92"/>
        <v>Mutually Excluded</v>
      </c>
      <c r="S1385" s="1"/>
      <c r="V1385" s="1" t="str">
        <f t="shared" si="90"/>
        <v>Mutually Excluded</v>
      </c>
      <c r="Z1385" t="str">
        <f t="shared" si="93"/>
        <v>Exclude</v>
      </c>
    </row>
    <row r="1386" spans="1:26" ht="45">
      <c r="A1386">
        <v>1520</v>
      </c>
      <c r="C1386" t="s">
        <v>1873</v>
      </c>
      <c r="E1386" s="1" t="s">
        <v>1872</v>
      </c>
      <c r="F1386" s="1">
        <v>4</v>
      </c>
      <c r="G1386" s="1">
        <v>3</v>
      </c>
      <c r="H1386" s="1">
        <v>4</v>
      </c>
      <c r="I1386" s="31" t="str">
        <f t="shared" si="91"/>
        <v>EXCLUDED</v>
      </c>
      <c r="J1386">
        <v>1520</v>
      </c>
      <c r="M1386" s="35" t="s">
        <v>901</v>
      </c>
      <c r="Q1386" s="8" t="s">
        <v>901</v>
      </c>
      <c r="R1386" s="1" t="str">
        <f t="shared" si="92"/>
        <v>Mutually Excluded</v>
      </c>
      <c r="S1386" s="1"/>
      <c r="V1386" s="1" t="str">
        <f t="shared" si="90"/>
        <v>Mutually Excluded</v>
      </c>
      <c r="Z1386" t="str">
        <f t="shared" si="93"/>
        <v>Exclude</v>
      </c>
    </row>
    <row r="1387" spans="1:26" ht="45">
      <c r="A1387">
        <v>1521</v>
      </c>
      <c r="C1387" t="s">
        <v>1873</v>
      </c>
      <c r="E1387" s="1" t="s">
        <v>1874</v>
      </c>
      <c r="F1387" s="1">
        <v>5</v>
      </c>
      <c r="G1387" s="1">
        <v>4</v>
      </c>
      <c r="H1387" s="1">
        <v>4</v>
      </c>
      <c r="I1387" s="31" t="str">
        <f t="shared" si="91"/>
        <v>MAYBE</v>
      </c>
      <c r="J1387">
        <v>1521</v>
      </c>
      <c r="M1387" s="35" t="s">
        <v>901</v>
      </c>
      <c r="Q1387" s="8" t="s">
        <v>901</v>
      </c>
      <c r="R1387" s="1" t="str">
        <f t="shared" si="92"/>
        <v>Mutually Excluded</v>
      </c>
      <c r="S1387" s="1"/>
      <c r="V1387" s="1" t="str">
        <f t="shared" si="90"/>
        <v>AI: Yes, Human: No</v>
      </c>
      <c r="Z1387" t="str">
        <f t="shared" si="93"/>
        <v>Exclude</v>
      </c>
    </row>
    <row r="1388" spans="1:26" ht="30">
      <c r="A1388">
        <v>1523</v>
      </c>
      <c r="C1388" t="s">
        <v>1873</v>
      </c>
      <c r="E1388" s="1" t="s">
        <v>1876</v>
      </c>
      <c r="F1388" s="1">
        <v>2</v>
      </c>
      <c r="G1388" s="1">
        <v>2</v>
      </c>
      <c r="H1388" s="1">
        <v>2</v>
      </c>
      <c r="I1388" s="31" t="str">
        <f t="shared" si="91"/>
        <v>EXCLUDED</v>
      </c>
      <c r="J1388">
        <v>1523</v>
      </c>
      <c r="M1388" s="35" t="s">
        <v>901</v>
      </c>
      <c r="Q1388" s="8" t="s">
        <v>901</v>
      </c>
      <c r="R1388" s="1" t="str">
        <f t="shared" si="92"/>
        <v>Mutually Excluded</v>
      </c>
      <c r="S1388" s="1"/>
      <c r="V1388" s="1" t="str">
        <f t="shared" si="90"/>
        <v>Mutually Excluded</v>
      </c>
      <c r="Z1388" t="str">
        <f t="shared" si="93"/>
        <v>Exclude</v>
      </c>
    </row>
    <row r="1389" spans="1:26" ht="45">
      <c r="A1389">
        <v>1524</v>
      </c>
      <c r="C1389" t="s">
        <v>1873</v>
      </c>
      <c r="E1389" s="1" t="s">
        <v>1877</v>
      </c>
      <c r="F1389" s="1">
        <v>4</v>
      </c>
      <c r="G1389" s="1">
        <v>3</v>
      </c>
      <c r="H1389" s="1">
        <v>3</v>
      </c>
      <c r="I1389" s="31" t="str">
        <f t="shared" si="91"/>
        <v>EXCLUDED</v>
      </c>
      <c r="J1389">
        <v>1524</v>
      </c>
      <c r="M1389" s="35" t="s">
        <v>901</v>
      </c>
      <c r="Q1389" s="8" t="s">
        <v>901</v>
      </c>
      <c r="R1389" s="1" t="str">
        <f t="shared" si="92"/>
        <v>Mutually Excluded</v>
      </c>
      <c r="S1389" s="1"/>
      <c r="V1389" s="1" t="str">
        <f t="shared" si="90"/>
        <v>Mutually Excluded</v>
      </c>
      <c r="Z1389" t="str">
        <f t="shared" si="93"/>
        <v>Exclude</v>
      </c>
    </row>
    <row r="1390" spans="1:26" ht="30">
      <c r="A1390">
        <v>1525</v>
      </c>
      <c r="C1390" t="s">
        <v>1873</v>
      </c>
      <c r="E1390" s="1" t="s">
        <v>1878</v>
      </c>
      <c r="F1390" s="1">
        <v>4</v>
      </c>
      <c r="G1390" s="1">
        <v>3</v>
      </c>
      <c r="H1390" s="1">
        <v>4</v>
      </c>
      <c r="I1390" s="31" t="str">
        <f t="shared" si="91"/>
        <v>EXCLUDED</v>
      </c>
      <c r="J1390">
        <v>1525</v>
      </c>
      <c r="M1390" s="35" t="s">
        <v>901</v>
      </c>
      <c r="Q1390" s="8" t="s">
        <v>901</v>
      </c>
      <c r="R1390" s="1" t="str">
        <f t="shared" si="92"/>
        <v>Mutually Excluded</v>
      </c>
      <c r="S1390" s="1"/>
      <c r="V1390" s="1" t="str">
        <f t="shared" si="90"/>
        <v>Mutually Excluded</v>
      </c>
      <c r="Z1390" t="str">
        <f t="shared" si="93"/>
        <v>Exclude</v>
      </c>
    </row>
    <row r="1391" spans="1:26" ht="30">
      <c r="A1391">
        <v>1526</v>
      </c>
      <c r="C1391" t="s">
        <v>1880</v>
      </c>
      <c r="E1391" s="1" t="s">
        <v>1879</v>
      </c>
      <c r="F1391" s="1">
        <v>2</v>
      </c>
      <c r="G1391" s="1">
        <v>2</v>
      </c>
      <c r="H1391" s="1">
        <v>3</v>
      </c>
      <c r="I1391" s="31" t="str">
        <f t="shared" si="91"/>
        <v>EXCLUDED</v>
      </c>
      <c r="J1391">
        <v>1526</v>
      </c>
      <c r="M1391" s="35" t="s">
        <v>901</v>
      </c>
      <c r="Q1391" s="8" t="s">
        <v>901</v>
      </c>
      <c r="R1391" s="1" t="str">
        <f t="shared" si="92"/>
        <v>Mutually Excluded</v>
      </c>
      <c r="S1391" s="1"/>
      <c r="V1391" s="1" t="str">
        <f t="shared" si="90"/>
        <v>Mutually Excluded</v>
      </c>
      <c r="Z1391" t="str">
        <f t="shared" si="93"/>
        <v>Exclude</v>
      </c>
    </row>
    <row r="1392" spans="1:26" ht="30">
      <c r="A1392">
        <v>1527</v>
      </c>
      <c r="C1392" t="s">
        <v>1880</v>
      </c>
      <c r="E1392" s="1" t="s">
        <v>1881</v>
      </c>
      <c r="F1392" s="1">
        <v>2</v>
      </c>
      <c r="G1392" s="1">
        <v>1</v>
      </c>
      <c r="H1392" s="1">
        <v>2</v>
      </c>
      <c r="I1392" s="31" t="str">
        <f t="shared" si="91"/>
        <v>EXCLUDED</v>
      </c>
      <c r="J1392">
        <v>1527</v>
      </c>
      <c r="M1392" s="35" t="s">
        <v>901</v>
      </c>
      <c r="Q1392" s="8" t="s">
        <v>901</v>
      </c>
      <c r="R1392" s="1" t="str">
        <f t="shared" si="92"/>
        <v>Mutually Excluded</v>
      </c>
      <c r="S1392" s="1"/>
      <c r="V1392" s="1" t="str">
        <f t="shared" si="90"/>
        <v>Mutually Excluded</v>
      </c>
      <c r="Z1392" t="str">
        <f t="shared" si="93"/>
        <v>Exclude</v>
      </c>
    </row>
    <row r="1393" spans="1:26" ht="30">
      <c r="A1393">
        <v>1528</v>
      </c>
      <c r="C1393" t="s">
        <v>1880</v>
      </c>
      <c r="E1393" s="1" t="s">
        <v>1882</v>
      </c>
      <c r="F1393" s="1">
        <v>1</v>
      </c>
      <c r="G1393" s="1">
        <v>1</v>
      </c>
      <c r="H1393" s="1">
        <v>1</v>
      </c>
      <c r="I1393" s="31" t="str">
        <f t="shared" si="91"/>
        <v>EXCLUDED</v>
      </c>
      <c r="J1393">
        <v>1528</v>
      </c>
      <c r="M1393" s="35" t="s">
        <v>901</v>
      </c>
      <c r="Q1393" s="8" t="s">
        <v>901</v>
      </c>
      <c r="R1393" s="1" t="str">
        <f t="shared" si="92"/>
        <v>Mutually Excluded</v>
      </c>
      <c r="S1393" s="1"/>
      <c r="V1393" s="1" t="str">
        <f t="shared" si="90"/>
        <v>Mutually Excluded</v>
      </c>
      <c r="Z1393" t="str">
        <f t="shared" si="93"/>
        <v>Exclude</v>
      </c>
    </row>
    <row r="1394" spans="1:26" ht="45">
      <c r="A1394">
        <v>1529</v>
      </c>
      <c r="C1394" t="s">
        <v>1880</v>
      </c>
      <c r="E1394" s="1" t="s">
        <v>1883</v>
      </c>
      <c r="F1394" s="1">
        <v>4</v>
      </c>
      <c r="G1394" s="1">
        <v>3</v>
      </c>
      <c r="H1394" s="1">
        <v>4</v>
      </c>
      <c r="I1394" s="31" t="str">
        <f t="shared" si="91"/>
        <v>EXCLUDED</v>
      </c>
      <c r="J1394">
        <v>1529</v>
      </c>
      <c r="M1394" s="35" t="s">
        <v>901</v>
      </c>
      <c r="Q1394" s="8" t="s">
        <v>901</v>
      </c>
      <c r="R1394" s="1" t="str">
        <f t="shared" si="92"/>
        <v>Mutually Excluded</v>
      </c>
      <c r="S1394" s="1"/>
      <c r="V1394" s="1" t="str">
        <f t="shared" si="90"/>
        <v>Mutually Excluded</v>
      </c>
      <c r="Z1394" t="str">
        <f t="shared" si="93"/>
        <v>Exclude</v>
      </c>
    </row>
    <row r="1395" spans="1:26" ht="30">
      <c r="A1395">
        <v>1530</v>
      </c>
      <c r="C1395" t="s">
        <v>1880</v>
      </c>
      <c r="E1395" s="1" t="s">
        <v>1884</v>
      </c>
      <c r="F1395" s="1">
        <v>3</v>
      </c>
      <c r="G1395" s="1">
        <v>3</v>
      </c>
      <c r="H1395" s="1">
        <v>3</v>
      </c>
      <c r="I1395" s="31" t="str">
        <f t="shared" si="91"/>
        <v>EXCLUDED</v>
      </c>
      <c r="J1395">
        <v>1530</v>
      </c>
      <c r="M1395" s="34" t="s">
        <v>65</v>
      </c>
      <c r="Q1395" s="8" t="s">
        <v>901</v>
      </c>
      <c r="R1395" s="1" t="str">
        <f t="shared" si="92"/>
        <v>Hum1: Yes, Hum2: No</v>
      </c>
      <c r="S1395" s="1" t="s">
        <v>19</v>
      </c>
      <c r="T1395" s="1" t="s">
        <v>19</v>
      </c>
      <c r="U1395" s="1" t="s">
        <v>19</v>
      </c>
      <c r="V1395" s="1" t="str">
        <f t="shared" si="90"/>
        <v>Mutually Excluded</v>
      </c>
      <c r="Z1395" t="str">
        <f t="shared" si="93"/>
        <v>Exclude</v>
      </c>
    </row>
    <row r="1396" spans="1:26" ht="45">
      <c r="A1396">
        <v>1531</v>
      </c>
      <c r="C1396" t="s">
        <v>1880</v>
      </c>
      <c r="E1396" s="1" t="s">
        <v>1886</v>
      </c>
      <c r="F1396" s="1">
        <v>2</v>
      </c>
      <c r="G1396" s="1">
        <v>2</v>
      </c>
      <c r="H1396" s="1">
        <v>2</v>
      </c>
      <c r="I1396" s="31" t="str">
        <f t="shared" si="91"/>
        <v>EXCLUDED</v>
      </c>
      <c r="J1396">
        <v>1531</v>
      </c>
      <c r="M1396" s="35" t="s">
        <v>901</v>
      </c>
      <c r="Q1396" s="8" t="s">
        <v>901</v>
      </c>
      <c r="R1396" s="1" t="str">
        <f t="shared" si="92"/>
        <v>Mutually Excluded</v>
      </c>
      <c r="S1396" s="1"/>
      <c r="V1396" s="1" t="str">
        <f t="shared" si="90"/>
        <v>Mutually Excluded</v>
      </c>
      <c r="Z1396" t="str">
        <f t="shared" si="93"/>
        <v>Exclude</v>
      </c>
    </row>
    <row r="1397" spans="1:26" ht="45">
      <c r="A1397">
        <v>1532</v>
      </c>
      <c r="C1397" t="s">
        <v>1880</v>
      </c>
      <c r="E1397" s="1" t="s">
        <v>1887</v>
      </c>
      <c r="F1397" s="1">
        <v>4</v>
      </c>
      <c r="G1397" s="1">
        <v>5</v>
      </c>
      <c r="H1397" s="1">
        <v>4</v>
      </c>
      <c r="I1397" s="31" t="str">
        <f t="shared" si="91"/>
        <v>MAYBE</v>
      </c>
      <c r="J1397">
        <v>1532</v>
      </c>
      <c r="M1397" s="35" t="s">
        <v>901</v>
      </c>
      <c r="Q1397" s="8" t="s">
        <v>901</v>
      </c>
      <c r="R1397" s="1" t="str">
        <f t="shared" si="92"/>
        <v>Mutually Excluded</v>
      </c>
      <c r="S1397" s="1"/>
      <c r="V1397" s="1" t="str">
        <f t="shared" si="90"/>
        <v>AI: Yes, Human: No</v>
      </c>
      <c r="Z1397" t="str">
        <f t="shared" si="93"/>
        <v>Exclude</v>
      </c>
    </row>
    <row r="1398" spans="1:26" ht="30">
      <c r="A1398">
        <v>1533</v>
      </c>
      <c r="C1398" t="s">
        <v>1889</v>
      </c>
      <c r="E1398" s="1" t="s">
        <v>1888</v>
      </c>
      <c r="F1398" s="1">
        <v>2</v>
      </c>
      <c r="G1398" s="1">
        <v>3</v>
      </c>
      <c r="H1398" s="1">
        <v>2</v>
      </c>
      <c r="I1398" s="31" t="str">
        <f t="shared" si="91"/>
        <v>EXCLUDED</v>
      </c>
      <c r="J1398">
        <v>1533</v>
      </c>
      <c r="M1398" s="35" t="s">
        <v>901</v>
      </c>
      <c r="Q1398" s="8" t="s">
        <v>901</v>
      </c>
      <c r="R1398" s="1" t="str">
        <f t="shared" si="92"/>
        <v>Mutually Excluded</v>
      </c>
      <c r="S1398" s="1"/>
      <c r="V1398" s="1" t="str">
        <f t="shared" si="90"/>
        <v>Mutually Excluded</v>
      </c>
      <c r="Z1398" t="str">
        <f t="shared" si="93"/>
        <v>Exclude</v>
      </c>
    </row>
    <row r="1399" spans="1:26" ht="45">
      <c r="A1399">
        <v>1534</v>
      </c>
      <c r="C1399" t="s">
        <v>1889</v>
      </c>
      <c r="E1399" s="1" t="s">
        <v>644</v>
      </c>
      <c r="F1399" s="1">
        <v>2</v>
      </c>
      <c r="G1399" s="1">
        <v>3</v>
      </c>
      <c r="H1399" s="1">
        <v>2</v>
      </c>
      <c r="I1399" s="31" t="str">
        <f t="shared" si="91"/>
        <v>EXCLUDED</v>
      </c>
      <c r="J1399">
        <v>1534</v>
      </c>
      <c r="M1399" s="35" t="s">
        <v>901</v>
      </c>
      <c r="Q1399" s="8" t="s">
        <v>901</v>
      </c>
      <c r="R1399" s="1" t="str">
        <f t="shared" si="92"/>
        <v>Mutually Excluded</v>
      </c>
      <c r="S1399" s="1"/>
      <c r="V1399" s="1" t="str">
        <f t="shared" si="90"/>
        <v>Mutually Excluded</v>
      </c>
      <c r="Z1399" t="str">
        <f t="shared" si="93"/>
        <v>Exclude</v>
      </c>
    </row>
    <row r="1400" spans="1:26" ht="30">
      <c r="A1400">
        <v>1535</v>
      </c>
      <c r="C1400" t="s">
        <v>1889</v>
      </c>
      <c r="E1400" s="1" t="s">
        <v>1890</v>
      </c>
      <c r="F1400" s="1">
        <v>2</v>
      </c>
      <c r="G1400" s="1">
        <v>1</v>
      </c>
      <c r="H1400" s="1">
        <v>1</v>
      </c>
      <c r="I1400" s="31" t="str">
        <f t="shared" si="91"/>
        <v>EXCLUDED</v>
      </c>
      <c r="J1400">
        <v>1535</v>
      </c>
      <c r="M1400" s="35" t="s">
        <v>901</v>
      </c>
      <c r="Q1400" s="8" t="s">
        <v>901</v>
      </c>
      <c r="R1400" s="1" t="str">
        <f t="shared" si="92"/>
        <v>Mutually Excluded</v>
      </c>
      <c r="S1400" s="1"/>
      <c r="V1400" s="1" t="str">
        <f t="shared" si="90"/>
        <v>Mutually Excluded</v>
      </c>
      <c r="Z1400" t="str">
        <f t="shared" si="93"/>
        <v>Exclude</v>
      </c>
    </row>
    <row r="1401" spans="1:26" ht="30">
      <c r="A1401">
        <v>1536</v>
      </c>
      <c r="C1401" t="s">
        <v>1892</v>
      </c>
      <c r="E1401" s="1" t="s">
        <v>1891</v>
      </c>
      <c r="F1401" s="1">
        <v>3</v>
      </c>
      <c r="G1401" s="1">
        <v>4</v>
      </c>
      <c r="H1401" s="1">
        <v>4</v>
      </c>
      <c r="I1401" s="31" t="str">
        <f t="shared" si="91"/>
        <v>EXCLUDED</v>
      </c>
      <c r="J1401">
        <v>1536</v>
      </c>
      <c r="M1401" s="35" t="s">
        <v>901</v>
      </c>
      <c r="Q1401" s="8" t="s">
        <v>901</v>
      </c>
      <c r="R1401" s="1" t="str">
        <f t="shared" si="92"/>
        <v>Mutually Excluded</v>
      </c>
      <c r="S1401" s="1"/>
      <c r="V1401" s="1" t="str">
        <f t="shared" si="90"/>
        <v>Mutually Excluded</v>
      </c>
      <c r="Z1401" t="str">
        <f t="shared" si="93"/>
        <v>Exclude</v>
      </c>
    </row>
    <row r="1402" spans="1:26" ht="45">
      <c r="A1402">
        <v>1537</v>
      </c>
      <c r="C1402" t="s">
        <v>1892</v>
      </c>
      <c r="E1402" s="1" t="s">
        <v>1893</v>
      </c>
      <c r="F1402" s="1">
        <v>1</v>
      </c>
      <c r="G1402" s="1">
        <v>1</v>
      </c>
      <c r="H1402" s="1">
        <v>1</v>
      </c>
      <c r="I1402" s="31" t="str">
        <f t="shared" si="91"/>
        <v>EXCLUDED</v>
      </c>
      <c r="J1402">
        <v>1537</v>
      </c>
      <c r="M1402" s="35" t="s">
        <v>901</v>
      </c>
      <c r="Q1402" s="8" t="s">
        <v>901</v>
      </c>
      <c r="R1402" s="1" t="str">
        <f t="shared" si="92"/>
        <v>Mutually Excluded</v>
      </c>
      <c r="S1402" s="1"/>
      <c r="V1402" s="1" t="str">
        <f t="shared" si="90"/>
        <v>Mutually Excluded</v>
      </c>
      <c r="Z1402" t="str">
        <f t="shared" si="93"/>
        <v>Exclude</v>
      </c>
    </row>
    <row r="1403" spans="1:26" ht="45">
      <c r="A1403">
        <v>1538</v>
      </c>
      <c r="C1403" t="s">
        <v>1892</v>
      </c>
      <c r="E1403" s="1" t="s">
        <v>1894</v>
      </c>
      <c r="F1403" s="1">
        <v>5</v>
      </c>
      <c r="G1403" s="1">
        <v>5</v>
      </c>
      <c r="H1403" s="1">
        <v>5</v>
      </c>
      <c r="I1403" s="31" t="str">
        <f t="shared" si="91"/>
        <v>CERTAINLY INCLUDED</v>
      </c>
      <c r="J1403">
        <v>1538</v>
      </c>
      <c r="M1403" s="35" t="s">
        <v>901</v>
      </c>
      <c r="Q1403" s="8" t="s">
        <v>901</v>
      </c>
      <c r="R1403" s="1" t="str">
        <f t="shared" si="92"/>
        <v>Mutually Excluded</v>
      </c>
      <c r="S1403" s="1"/>
      <c r="V1403" s="1" t="str">
        <f t="shared" si="90"/>
        <v>AI: Yes, Human: No</v>
      </c>
      <c r="Z1403" t="str">
        <f t="shared" si="93"/>
        <v>Exclude</v>
      </c>
    </row>
    <row r="1404" spans="1:26" ht="45">
      <c r="A1404">
        <v>1539</v>
      </c>
      <c r="C1404" t="s">
        <v>1892</v>
      </c>
      <c r="E1404" s="1" t="s">
        <v>1895</v>
      </c>
      <c r="F1404" s="1">
        <v>1</v>
      </c>
      <c r="G1404" s="1">
        <v>1</v>
      </c>
      <c r="H1404" s="1">
        <v>1</v>
      </c>
      <c r="I1404" s="31" t="str">
        <f t="shared" si="91"/>
        <v>EXCLUDED</v>
      </c>
      <c r="J1404">
        <v>1539</v>
      </c>
      <c r="M1404" s="35" t="s">
        <v>901</v>
      </c>
      <c r="Q1404" s="8" t="s">
        <v>901</v>
      </c>
      <c r="R1404" s="1" t="str">
        <f t="shared" si="92"/>
        <v>Mutually Excluded</v>
      </c>
      <c r="S1404" s="1"/>
      <c r="V1404" s="1" t="str">
        <f t="shared" si="90"/>
        <v>Mutually Excluded</v>
      </c>
      <c r="Z1404" t="str">
        <f t="shared" si="93"/>
        <v>Exclude</v>
      </c>
    </row>
    <row r="1405" spans="1:26" ht="45">
      <c r="A1405">
        <v>1540</v>
      </c>
      <c r="C1405" t="s">
        <v>1897</v>
      </c>
      <c r="E1405" s="1" t="s">
        <v>1896</v>
      </c>
      <c r="F1405" s="1">
        <v>2</v>
      </c>
      <c r="G1405" s="1">
        <v>2</v>
      </c>
      <c r="H1405" s="1">
        <v>3</v>
      </c>
      <c r="I1405" s="31" t="str">
        <f t="shared" si="91"/>
        <v>EXCLUDED</v>
      </c>
      <c r="J1405">
        <v>1540</v>
      </c>
      <c r="M1405" s="35" t="s">
        <v>901</v>
      </c>
      <c r="Q1405" s="8" t="s">
        <v>901</v>
      </c>
      <c r="R1405" s="1" t="str">
        <f t="shared" si="92"/>
        <v>Mutually Excluded</v>
      </c>
      <c r="S1405" s="1"/>
      <c r="V1405" s="1" t="str">
        <f t="shared" si="90"/>
        <v>Mutually Excluded</v>
      </c>
      <c r="Z1405" t="str">
        <f t="shared" si="93"/>
        <v>Exclude</v>
      </c>
    </row>
    <row r="1406" spans="1:26" ht="60">
      <c r="A1406">
        <v>1541</v>
      </c>
      <c r="C1406" t="s">
        <v>1897</v>
      </c>
      <c r="E1406" s="1" t="s">
        <v>1898</v>
      </c>
      <c r="F1406" s="1">
        <v>1</v>
      </c>
      <c r="G1406" s="1">
        <v>2</v>
      </c>
      <c r="H1406" s="1">
        <v>2</v>
      </c>
      <c r="I1406" s="31" t="str">
        <f t="shared" si="91"/>
        <v>EXCLUDED</v>
      </c>
      <c r="J1406">
        <v>1541</v>
      </c>
      <c r="M1406" s="35" t="s">
        <v>901</v>
      </c>
      <c r="Q1406" s="8" t="s">
        <v>901</v>
      </c>
      <c r="R1406" s="1" t="str">
        <f t="shared" si="92"/>
        <v>Mutually Excluded</v>
      </c>
      <c r="S1406" s="1"/>
      <c r="V1406" s="1" t="str">
        <f t="shared" si="90"/>
        <v>Mutually Excluded</v>
      </c>
      <c r="Z1406" t="str">
        <f t="shared" si="93"/>
        <v>Exclude</v>
      </c>
    </row>
    <row r="1407" spans="1:26" ht="30">
      <c r="A1407">
        <v>1542</v>
      </c>
      <c r="C1407" t="s">
        <v>1897</v>
      </c>
      <c r="E1407" s="15" t="s">
        <v>1899</v>
      </c>
      <c r="F1407" s="1">
        <v>1</v>
      </c>
      <c r="G1407" s="1">
        <v>1</v>
      </c>
      <c r="H1407" s="1">
        <v>1</v>
      </c>
      <c r="I1407" s="31" t="str">
        <f t="shared" si="91"/>
        <v>EXCLUDED</v>
      </c>
      <c r="J1407">
        <v>1542</v>
      </c>
      <c r="M1407" s="35" t="s">
        <v>901</v>
      </c>
      <c r="Q1407" s="8" t="s">
        <v>901</v>
      </c>
      <c r="R1407" s="1" t="str">
        <f t="shared" si="92"/>
        <v>Mutually Excluded</v>
      </c>
      <c r="S1407" s="1"/>
      <c r="V1407" s="1" t="str">
        <f t="shared" si="90"/>
        <v>Mutually Excluded</v>
      </c>
      <c r="Z1407" t="str">
        <f t="shared" si="93"/>
        <v>Exclude</v>
      </c>
    </row>
    <row r="1408" spans="1:26" ht="30">
      <c r="A1408">
        <v>1544</v>
      </c>
      <c r="C1408" t="s">
        <v>1902</v>
      </c>
      <c r="E1408" s="1" t="s">
        <v>1901</v>
      </c>
      <c r="F1408" s="1">
        <v>2</v>
      </c>
      <c r="G1408" s="1">
        <v>3</v>
      </c>
      <c r="H1408" s="1">
        <v>2</v>
      </c>
      <c r="I1408" s="31" t="str">
        <f t="shared" si="91"/>
        <v>EXCLUDED</v>
      </c>
      <c r="J1408">
        <v>1544</v>
      </c>
      <c r="M1408" s="35" t="s">
        <v>901</v>
      </c>
      <c r="Q1408" s="8" t="s">
        <v>901</v>
      </c>
      <c r="R1408" s="1" t="str">
        <f t="shared" si="92"/>
        <v>Mutually Excluded</v>
      </c>
      <c r="S1408" s="1"/>
      <c r="V1408" s="1" t="str">
        <f t="shared" si="90"/>
        <v>Mutually Excluded</v>
      </c>
      <c r="Z1408" t="str">
        <f t="shared" si="93"/>
        <v>Exclude</v>
      </c>
    </row>
    <row r="1409" spans="1:26" ht="30">
      <c r="A1409">
        <v>1545</v>
      </c>
      <c r="C1409" t="s">
        <v>1902</v>
      </c>
      <c r="E1409" s="1" t="s">
        <v>1903</v>
      </c>
      <c r="F1409" s="1">
        <v>4</v>
      </c>
      <c r="G1409" s="1">
        <v>4</v>
      </c>
      <c r="H1409" s="1">
        <v>3</v>
      </c>
      <c r="I1409" s="31" t="str">
        <f t="shared" si="91"/>
        <v>EXCLUDED</v>
      </c>
      <c r="J1409">
        <v>1545</v>
      </c>
      <c r="M1409" s="35" t="s">
        <v>901</v>
      </c>
      <c r="Q1409" s="8" t="s">
        <v>901</v>
      </c>
      <c r="R1409" s="1" t="str">
        <f t="shared" si="92"/>
        <v>Mutually Excluded</v>
      </c>
      <c r="S1409" s="1"/>
      <c r="V1409" s="1" t="str">
        <f t="shared" si="90"/>
        <v>Mutually Excluded</v>
      </c>
      <c r="Z1409" t="str">
        <f t="shared" si="93"/>
        <v>Exclude</v>
      </c>
    </row>
    <row r="1410" spans="1:26" ht="45">
      <c r="A1410">
        <v>1546</v>
      </c>
      <c r="C1410" t="s">
        <v>1902</v>
      </c>
      <c r="E1410" s="1" t="s">
        <v>1904</v>
      </c>
      <c r="F1410" s="1">
        <v>2</v>
      </c>
      <c r="G1410" s="1">
        <v>2</v>
      </c>
      <c r="H1410" s="1">
        <v>2</v>
      </c>
      <c r="I1410" s="31" t="str">
        <f t="shared" si="91"/>
        <v>EXCLUDED</v>
      </c>
      <c r="J1410">
        <v>1546</v>
      </c>
      <c r="M1410" s="35" t="s">
        <v>901</v>
      </c>
      <c r="Q1410" s="8" t="s">
        <v>901</v>
      </c>
      <c r="R1410" s="1" t="str">
        <f t="shared" si="92"/>
        <v>Mutually Excluded</v>
      </c>
      <c r="S1410" s="1"/>
      <c r="V1410" s="1" t="str">
        <f t="shared" ref="V1410:V1473" si="94">IF(AND(I1410="Excluded", Q1410="Excluded"), "Mutually Excluded", IF(AND(OR(I1410="CERTAINLY INCLUDED", I1410="INCLUDED", I1410="MAYBE" ), OR(Q1410="INCLUDED", Q1410="MAYBE")), "MUTUALLY INCLUDED", IF(AND(I1410="MAYBE", Q1410="MAYBE"), "Mutually MAYBE", IF(AND(I1410="Excluded", OR(Q1410="INCLUDED", Q1410="MAYBE")), "AI: No, Human: Yes", IF(AND(Q1410="Excluded", OR(I1410="INCLUDED", I1410="CERTAINLY INCLUDED", I1410="MAYBE")), "AI: Yes, Human: No", "Other Conflict")))))</f>
        <v>Mutually Excluded</v>
      </c>
      <c r="Z1410" t="str">
        <f t="shared" si="93"/>
        <v>Exclude</v>
      </c>
    </row>
    <row r="1411" spans="1:26" ht="45">
      <c r="A1411">
        <v>1547</v>
      </c>
      <c r="C1411" t="s">
        <v>1902</v>
      </c>
      <c r="E1411" s="1" t="s">
        <v>1905</v>
      </c>
      <c r="F1411" s="1">
        <v>1</v>
      </c>
      <c r="G1411" s="1">
        <v>1</v>
      </c>
      <c r="H1411" s="1">
        <v>1</v>
      </c>
      <c r="I1411" s="31" t="str">
        <f t="shared" si="91"/>
        <v>EXCLUDED</v>
      </c>
      <c r="J1411">
        <v>1547</v>
      </c>
      <c r="M1411" s="35" t="s">
        <v>901</v>
      </c>
      <c r="Q1411" s="8" t="s">
        <v>901</v>
      </c>
      <c r="R1411" s="1" t="str">
        <f t="shared" si="92"/>
        <v>Mutually Excluded</v>
      </c>
      <c r="S1411" s="1"/>
      <c r="V1411" s="1" t="str">
        <f t="shared" si="94"/>
        <v>Mutually Excluded</v>
      </c>
      <c r="Z1411" t="str">
        <f t="shared" si="93"/>
        <v>Exclude</v>
      </c>
    </row>
    <row r="1412" spans="1:26" ht="45">
      <c r="A1412">
        <v>1548</v>
      </c>
      <c r="C1412" t="s">
        <v>1902</v>
      </c>
      <c r="E1412" s="1" t="s">
        <v>1906</v>
      </c>
      <c r="F1412" s="1">
        <v>1</v>
      </c>
      <c r="G1412" s="1">
        <v>1</v>
      </c>
      <c r="H1412" s="1">
        <v>1</v>
      </c>
      <c r="I1412" s="31" t="str">
        <f t="shared" si="91"/>
        <v>EXCLUDED</v>
      </c>
      <c r="J1412">
        <v>1548</v>
      </c>
      <c r="M1412" s="35" t="s">
        <v>901</v>
      </c>
      <c r="Q1412" s="8" t="s">
        <v>901</v>
      </c>
      <c r="R1412" s="1" t="str">
        <f t="shared" si="92"/>
        <v>Mutually Excluded</v>
      </c>
      <c r="S1412" s="1"/>
      <c r="V1412" s="1" t="str">
        <f t="shared" si="94"/>
        <v>Mutually Excluded</v>
      </c>
      <c r="Z1412" t="str">
        <f t="shared" si="93"/>
        <v>Exclude</v>
      </c>
    </row>
    <row r="1413" spans="1:26" ht="45">
      <c r="A1413">
        <v>1549</v>
      </c>
      <c r="C1413" t="s">
        <v>1902</v>
      </c>
      <c r="E1413" s="1" t="s">
        <v>1907</v>
      </c>
      <c r="F1413" s="1">
        <v>4</v>
      </c>
      <c r="G1413" s="1">
        <v>4</v>
      </c>
      <c r="H1413" s="1">
        <v>4</v>
      </c>
      <c r="I1413" s="31" t="str">
        <f t="shared" si="91"/>
        <v>EXCLUDED</v>
      </c>
      <c r="J1413">
        <v>1549</v>
      </c>
      <c r="M1413" s="35" t="s">
        <v>901</v>
      </c>
      <c r="Q1413" s="8" t="s">
        <v>901</v>
      </c>
      <c r="R1413" s="1" t="str">
        <f t="shared" si="92"/>
        <v>Mutually Excluded</v>
      </c>
      <c r="S1413" s="1"/>
      <c r="V1413" s="1" t="str">
        <f t="shared" si="94"/>
        <v>Mutually Excluded</v>
      </c>
      <c r="Z1413" t="str">
        <f t="shared" si="93"/>
        <v>Exclude</v>
      </c>
    </row>
    <row r="1414" spans="1:26" ht="45">
      <c r="A1414">
        <v>1550</v>
      </c>
      <c r="C1414" t="s">
        <v>1909</v>
      </c>
      <c r="E1414" s="1" t="s">
        <v>1908</v>
      </c>
      <c r="F1414" s="1">
        <v>4</v>
      </c>
      <c r="G1414" s="1">
        <v>3</v>
      </c>
      <c r="H1414" s="1">
        <v>4</v>
      </c>
      <c r="I1414" s="31" t="str">
        <f t="shared" si="91"/>
        <v>EXCLUDED</v>
      </c>
      <c r="J1414">
        <v>1550</v>
      </c>
      <c r="M1414" s="35" t="s">
        <v>104</v>
      </c>
      <c r="Q1414" s="8" t="s">
        <v>1752</v>
      </c>
      <c r="R1414" s="1" t="str">
        <f t="shared" si="92"/>
        <v>MUTUALLY INCLUDED</v>
      </c>
      <c r="S1414" s="1"/>
      <c r="V1414" s="1" t="str">
        <f t="shared" si="94"/>
        <v>AI: No, Human: Yes</v>
      </c>
      <c r="Z1414" t="str">
        <f t="shared" si="93"/>
        <v>Include</v>
      </c>
    </row>
    <row r="1415" spans="1:26" ht="30">
      <c r="A1415">
        <v>1551</v>
      </c>
      <c r="C1415" t="s">
        <v>1909</v>
      </c>
      <c r="E1415" s="1" t="s">
        <v>1910</v>
      </c>
      <c r="F1415" s="1">
        <v>3</v>
      </c>
      <c r="G1415" s="1">
        <v>4</v>
      </c>
      <c r="H1415" s="1">
        <v>3</v>
      </c>
      <c r="I1415" s="31" t="str">
        <f t="shared" si="91"/>
        <v>EXCLUDED</v>
      </c>
      <c r="J1415">
        <v>1551</v>
      </c>
      <c r="M1415" s="35" t="s">
        <v>104</v>
      </c>
      <c r="Q1415" s="8" t="s">
        <v>1752</v>
      </c>
      <c r="R1415" s="1" t="str">
        <f t="shared" si="92"/>
        <v>MUTUALLY INCLUDED</v>
      </c>
      <c r="S1415" s="1"/>
      <c r="V1415" s="1" t="str">
        <f t="shared" si="94"/>
        <v>AI: No, Human: Yes</v>
      </c>
      <c r="Z1415" t="str">
        <f t="shared" si="93"/>
        <v>Include</v>
      </c>
    </row>
    <row r="1416" spans="1:26" ht="45">
      <c r="A1416">
        <v>1552</v>
      </c>
      <c r="C1416" t="s">
        <v>1909</v>
      </c>
      <c r="E1416" s="1" t="s">
        <v>1911</v>
      </c>
      <c r="F1416" s="1">
        <v>2</v>
      </c>
      <c r="G1416" s="1">
        <v>3</v>
      </c>
      <c r="H1416" s="1">
        <v>2</v>
      </c>
      <c r="I1416" s="31" t="str">
        <f t="shared" si="91"/>
        <v>EXCLUDED</v>
      </c>
      <c r="J1416">
        <v>1552</v>
      </c>
      <c r="M1416" s="35" t="s">
        <v>104</v>
      </c>
      <c r="Q1416" s="8" t="s">
        <v>901</v>
      </c>
      <c r="R1416" s="1" t="str">
        <f t="shared" si="92"/>
        <v>Hum1: Yes, Hum2: No</v>
      </c>
      <c r="S1416" s="1" t="s">
        <v>19</v>
      </c>
      <c r="T1416" s="1" t="s">
        <v>19</v>
      </c>
      <c r="U1416" s="1" t="s">
        <v>19</v>
      </c>
      <c r="V1416" s="1" t="str">
        <f t="shared" si="94"/>
        <v>Mutually Excluded</v>
      </c>
      <c r="Z1416" t="str">
        <f t="shared" si="93"/>
        <v>Exclude</v>
      </c>
    </row>
    <row r="1417" spans="1:26" ht="30">
      <c r="A1417">
        <v>1553</v>
      </c>
      <c r="C1417" t="s">
        <v>1909</v>
      </c>
      <c r="E1417" s="1" t="s">
        <v>1912</v>
      </c>
      <c r="F1417" s="1">
        <v>4</v>
      </c>
      <c r="G1417" s="1">
        <v>3</v>
      </c>
      <c r="H1417" s="1">
        <v>4</v>
      </c>
      <c r="I1417" s="31" t="str">
        <f t="shared" si="91"/>
        <v>EXCLUDED</v>
      </c>
      <c r="J1417">
        <v>1553</v>
      </c>
      <c r="M1417" s="35" t="s">
        <v>901</v>
      </c>
      <c r="Q1417" s="8" t="s">
        <v>901</v>
      </c>
      <c r="R1417" s="1" t="str">
        <f t="shared" si="92"/>
        <v>Mutually Excluded</v>
      </c>
      <c r="S1417" s="1"/>
      <c r="V1417" s="1" t="str">
        <f t="shared" si="94"/>
        <v>Mutually Excluded</v>
      </c>
      <c r="Z1417" t="str">
        <f t="shared" si="93"/>
        <v>Exclude</v>
      </c>
    </row>
    <row r="1418" spans="1:26" ht="30">
      <c r="A1418">
        <v>1554</v>
      </c>
      <c r="C1418" t="s">
        <v>1914</v>
      </c>
      <c r="E1418" s="1" t="s">
        <v>1913</v>
      </c>
      <c r="F1418" s="1">
        <v>1</v>
      </c>
      <c r="G1418" s="1">
        <v>1</v>
      </c>
      <c r="H1418" s="1">
        <v>1</v>
      </c>
      <c r="I1418" s="31" t="str">
        <f t="shared" si="91"/>
        <v>EXCLUDED</v>
      </c>
      <c r="J1418">
        <v>1554</v>
      </c>
      <c r="M1418" s="35" t="s">
        <v>901</v>
      </c>
      <c r="Q1418" s="8" t="s">
        <v>901</v>
      </c>
      <c r="R1418" s="1" t="str">
        <f t="shared" si="92"/>
        <v>Mutually Excluded</v>
      </c>
      <c r="S1418" s="1"/>
      <c r="V1418" s="1" t="str">
        <f t="shared" si="94"/>
        <v>Mutually Excluded</v>
      </c>
      <c r="Z1418" t="str">
        <f t="shared" si="93"/>
        <v>Exclude</v>
      </c>
    </row>
    <row r="1419" spans="1:26" ht="30">
      <c r="A1419">
        <v>1555</v>
      </c>
      <c r="C1419" t="s">
        <v>1914</v>
      </c>
      <c r="E1419" s="1" t="s">
        <v>1915</v>
      </c>
      <c r="F1419" s="1">
        <v>5</v>
      </c>
      <c r="G1419" s="1">
        <v>4</v>
      </c>
      <c r="H1419" s="1">
        <v>5</v>
      </c>
      <c r="I1419" s="31" t="str">
        <f t="shared" si="91"/>
        <v>MAYBE</v>
      </c>
      <c r="J1419">
        <v>1555</v>
      </c>
      <c r="M1419" s="35" t="s">
        <v>901</v>
      </c>
      <c r="Q1419" s="8" t="s">
        <v>901</v>
      </c>
      <c r="R1419" s="1" t="str">
        <f t="shared" si="92"/>
        <v>Mutually Excluded</v>
      </c>
      <c r="S1419" s="1"/>
      <c r="V1419" s="1" t="str">
        <f t="shared" si="94"/>
        <v>AI: Yes, Human: No</v>
      </c>
      <c r="Z1419" t="str">
        <f t="shared" si="93"/>
        <v>Exclude</v>
      </c>
    </row>
    <row r="1420" spans="1:26" ht="30">
      <c r="A1420">
        <v>1557</v>
      </c>
      <c r="C1420" t="s">
        <v>1914</v>
      </c>
      <c r="E1420" s="1" t="s">
        <v>1917</v>
      </c>
      <c r="F1420" s="1">
        <v>1</v>
      </c>
      <c r="G1420" s="1">
        <v>1</v>
      </c>
      <c r="H1420" s="1">
        <v>1</v>
      </c>
      <c r="I1420" s="31" t="str">
        <f t="shared" si="91"/>
        <v>EXCLUDED</v>
      </c>
      <c r="J1420">
        <v>1557</v>
      </c>
      <c r="M1420" s="35" t="s">
        <v>901</v>
      </c>
      <c r="Q1420" s="8" t="s">
        <v>901</v>
      </c>
      <c r="R1420" s="1" t="str">
        <f t="shared" si="92"/>
        <v>Mutually Excluded</v>
      </c>
      <c r="S1420" s="1"/>
      <c r="V1420" s="1" t="str">
        <f t="shared" si="94"/>
        <v>Mutually Excluded</v>
      </c>
      <c r="Z1420" t="str">
        <f t="shared" si="93"/>
        <v>Exclude</v>
      </c>
    </row>
    <row r="1421" spans="1:26" ht="45">
      <c r="A1421">
        <v>1558</v>
      </c>
      <c r="C1421" t="s">
        <v>1919</v>
      </c>
      <c r="E1421" s="1" t="s">
        <v>1918</v>
      </c>
      <c r="F1421" s="1">
        <v>2</v>
      </c>
      <c r="G1421" s="1">
        <v>2</v>
      </c>
      <c r="H1421" s="1">
        <v>3</v>
      </c>
      <c r="I1421" s="31" t="str">
        <f t="shared" si="91"/>
        <v>EXCLUDED</v>
      </c>
      <c r="J1421">
        <v>1558</v>
      </c>
      <c r="M1421" s="35" t="s">
        <v>901</v>
      </c>
      <c r="Q1421" s="8" t="s">
        <v>901</v>
      </c>
      <c r="R1421" s="1" t="str">
        <f t="shared" si="92"/>
        <v>Mutually Excluded</v>
      </c>
      <c r="S1421" s="1"/>
      <c r="V1421" s="1" t="str">
        <f t="shared" si="94"/>
        <v>Mutually Excluded</v>
      </c>
      <c r="Z1421" t="str">
        <f t="shared" si="93"/>
        <v>Exclude</v>
      </c>
    </row>
    <row r="1422" spans="1:26" ht="30">
      <c r="A1422">
        <v>1559</v>
      </c>
      <c r="C1422" t="s">
        <v>1919</v>
      </c>
      <c r="E1422" s="1" t="s">
        <v>1920</v>
      </c>
      <c r="F1422" s="1">
        <v>1</v>
      </c>
      <c r="G1422" s="1">
        <v>1</v>
      </c>
      <c r="H1422" s="1">
        <v>1</v>
      </c>
      <c r="I1422" s="31" t="str">
        <f t="shared" si="91"/>
        <v>EXCLUDED</v>
      </c>
      <c r="J1422">
        <v>1559</v>
      </c>
      <c r="M1422" s="35" t="s">
        <v>901</v>
      </c>
      <c r="Q1422" s="8" t="s">
        <v>901</v>
      </c>
      <c r="R1422" s="1" t="str">
        <f t="shared" si="92"/>
        <v>Mutually Excluded</v>
      </c>
      <c r="S1422" s="1"/>
      <c r="V1422" s="1" t="str">
        <f t="shared" si="94"/>
        <v>Mutually Excluded</v>
      </c>
      <c r="Z1422" t="str">
        <f t="shared" si="93"/>
        <v>Exclude</v>
      </c>
    </row>
    <row r="1423" spans="1:26" ht="30">
      <c r="A1423">
        <v>1561</v>
      </c>
      <c r="C1423" t="s">
        <v>1919</v>
      </c>
      <c r="E1423" s="1" t="s">
        <v>1922</v>
      </c>
      <c r="F1423" s="1">
        <v>2</v>
      </c>
      <c r="G1423" s="1">
        <v>2</v>
      </c>
      <c r="H1423" s="1">
        <v>2</v>
      </c>
      <c r="I1423" s="31" t="str">
        <f t="shared" si="91"/>
        <v>EXCLUDED</v>
      </c>
      <c r="J1423">
        <v>1561</v>
      </c>
      <c r="M1423" s="35" t="s">
        <v>901</v>
      </c>
      <c r="Q1423" s="8" t="s">
        <v>901</v>
      </c>
      <c r="R1423" s="1" t="str">
        <f t="shared" si="92"/>
        <v>Mutually Excluded</v>
      </c>
      <c r="S1423" s="1"/>
      <c r="V1423" s="1" t="str">
        <f t="shared" si="94"/>
        <v>Mutually Excluded</v>
      </c>
      <c r="Z1423" t="str">
        <f t="shared" si="93"/>
        <v>Exclude</v>
      </c>
    </row>
    <row r="1424" spans="1:26" ht="30">
      <c r="A1424">
        <v>1562</v>
      </c>
      <c r="C1424" t="s">
        <v>1919</v>
      </c>
      <c r="E1424" s="1" t="s">
        <v>1923</v>
      </c>
      <c r="F1424" s="1">
        <v>2</v>
      </c>
      <c r="G1424" s="1">
        <v>2</v>
      </c>
      <c r="H1424" s="1">
        <v>3</v>
      </c>
      <c r="I1424" s="31" t="str">
        <f t="shared" si="91"/>
        <v>EXCLUDED</v>
      </c>
      <c r="J1424">
        <v>1562</v>
      </c>
      <c r="M1424" s="35" t="s">
        <v>901</v>
      </c>
      <c r="Q1424" s="8" t="s">
        <v>901</v>
      </c>
      <c r="R1424" s="1" t="str">
        <f t="shared" si="92"/>
        <v>Mutually Excluded</v>
      </c>
      <c r="S1424" s="1"/>
      <c r="V1424" s="1" t="str">
        <f t="shared" si="94"/>
        <v>Mutually Excluded</v>
      </c>
      <c r="Z1424" t="str">
        <f t="shared" si="93"/>
        <v>Exclude</v>
      </c>
    </row>
    <row r="1425" spans="1:26" ht="30">
      <c r="A1425">
        <v>1563</v>
      </c>
      <c r="C1425" t="s">
        <v>1919</v>
      </c>
      <c r="E1425" s="1" t="s">
        <v>1924</v>
      </c>
      <c r="F1425" s="1">
        <v>2</v>
      </c>
      <c r="G1425" s="1">
        <v>2</v>
      </c>
      <c r="H1425" s="1">
        <v>2</v>
      </c>
      <c r="I1425" s="31" t="str">
        <f t="shared" si="91"/>
        <v>EXCLUDED</v>
      </c>
      <c r="J1425">
        <v>1563</v>
      </c>
      <c r="M1425" s="35" t="s">
        <v>901</v>
      </c>
      <c r="Q1425" s="8" t="s">
        <v>901</v>
      </c>
      <c r="R1425" s="1" t="str">
        <f t="shared" si="92"/>
        <v>Mutually Excluded</v>
      </c>
      <c r="S1425" s="1"/>
      <c r="V1425" s="1" t="str">
        <f t="shared" si="94"/>
        <v>Mutually Excluded</v>
      </c>
      <c r="Z1425" t="str">
        <f t="shared" si="93"/>
        <v>Exclude</v>
      </c>
    </row>
    <row r="1426" spans="1:26" ht="30">
      <c r="A1426">
        <v>1564</v>
      </c>
      <c r="C1426" t="s">
        <v>1919</v>
      </c>
      <c r="E1426" s="1" t="s">
        <v>1925</v>
      </c>
      <c r="F1426" s="1">
        <v>2</v>
      </c>
      <c r="G1426" s="1">
        <v>2</v>
      </c>
      <c r="H1426" s="1">
        <v>3</v>
      </c>
      <c r="I1426" s="31" t="str">
        <f t="shared" si="91"/>
        <v>EXCLUDED</v>
      </c>
      <c r="J1426">
        <v>1564</v>
      </c>
      <c r="M1426" s="35" t="s">
        <v>901</v>
      </c>
      <c r="Q1426" s="8" t="s">
        <v>901</v>
      </c>
      <c r="R1426" s="1" t="str">
        <f t="shared" si="92"/>
        <v>Mutually Excluded</v>
      </c>
      <c r="S1426" s="1"/>
      <c r="V1426" s="1" t="str">
        <f t="shared" si="94"/>
        <v>Mutually Excluded</v>
      </c>
      <c r="Z1426" t="str">
        <f t="shared" si="93"/>
        <v>Exclude</v>
      </c>
    </row>
    <row r="1427" spans="1:26" ht="45">
      <c r="A1427">
        <v>1565</v>
      </c>
      <c r="C1427" t="s">
        <v>1926</v>
      </c>
      <c r="E1427" s="1" t="s">
        <v>852</v>
      </c>
      <c r="F1427" s="1">
        <v>4</v>
      </c>
      <c r="G1427" s="1">
        <v>5</v>
      </c>
      <c r="H1427" s="1">
        <v>4</v>
      </c>
      <c r="I1427" s="31" t="str">
        <f t="shared" si="91"/>
        <v>MAYBE</v>
      </c>
      <c r="J1427">
        <v>1565</v>
      </c>
      <c r="M1427" s="35" t="s">
        <v>901</v>
      </c>
      <c r="Q1427" s="8" t="s">
        <v>901</v>
      </c>
      <c r="R1427" s="1" t="str">
        <f t="shared" si="92"/>
        <v>Mutually Excluded</v>
      </c>
      <c r="S1427" s="1"/>
      <c r="V1427" s="1" t="str">
        <f t="shared" si="94"/>
        <v>AI: Yes, Human: No</v>
      </c>
      <c r="Z1427" t="str">
        <f t="shared" si="93"/>
        <v>Exclude</v>
      </c>
    </row>
    <row r="1428" spans="1:26" ht="30">
      <c r="A1428">
        <v>1566</v>
      </c>
      <c r="C1428" t="s">
        <v>1926</v>
      </c>
      <c r="E1428" s="1" t="s">
        <v>1927</v>
      </c>
      <c r="F1428" s="1">
        <v>1</v>
      </c>
      <c r="G1428" s="1">
        <v>1</v>
      </c>
      <c r="H1428" s="1">
        <v>1</v>
      </c>
      <c r="I1428" s="31" t="str">
        <f t="shared" si="91"/>
        <v>EXCLUDED</v>
      </c>
      <c r="J1428">
        <v>1566</v>
      </c>
      <c r="M1428" s="35" t="s">
        <v>901</v>
      </c>
      <c r="Q1428" s="8" t="s">
        <v>901</v>
      </c>
      <c r="R1428" s="1" t="str">
        <f t="shared" si="92"/>
        <v>Mutually Excluded</v>
      </c>
      <c r="S1428" s="1"/>
      <c r="V1428" s="1" t="str">
        <f t="shared" si="94"/>
        <v>Mutually Excluded</v>
      </c>
      <c r="Z1428" t="str">
        <f t="shared" si="93"/>
        <v>Exclude</v>
      </c>
    </row>
    <row r="1429" spans="1:26" ht="45">
      <c r="A1429">
        <v>1567</v>
      </c>
      <c r="C1429" t="s">
        <v>1926</v>
      </c>
      <c r="E1429" s="1" t="s">
        <v>1928</v>
      </c>
      <c r="F1429" s="1">
        <v>2</v>
      </c>
      <c r="G1429" s="1">
        <v>2</v>
      </c>
      <c r="H1429" s="1">
        <v>2</v>
      </c>
      <c r="I1429" s="31" t="str">
        <f t="shared" si="91"/>
        <v>EXCLUDED</v>
      </c>
      <c r="J1429">
        <v>1567</v>
      </c>
      <c r="M1429" s="35" t="s">
        <v>901</v>
      </c>
      <c r="Q1429" s="8" t="s">
        <v>901</v>
      </c>
      <c r="R1429" s="1" t="str">
        <f t="shared" si="92"/>
        <v>Mutually Excluded</v>
      </c>
      <c r="S1429" s="1"/>
      <c r="V1429" s="1" t="str">
        <f t="shared" si="94"/>
        <v>Mutually Excluded</v>
      </c>
      <c r="Z1429" t="str">
        <f t="shared" si="93"/>
        <v>Exclude</v>
      </c>
    </row>
    <row r="1430" spans="1:26" ht="30">
      <c r="A1430">
        <v>1568</v>
      </c>
      <c r="C1430" t="s">
        <v>1926</v>
      </c>
      <c r="E1430" s="1" t="s">
        <v>1929</v>
      </c>
      <c r="F1430" s="1">
        <v>1</v>
      </c>
      <c r="G1430" s="1">
        <v>1</v>
      </c>
      <c r="H1430" s="1">
        <v>1</v>
      </c>
      <c r="I1430" s="31" t="str">
        <f t="shared" si="91"/>
        <v>EXCLUDED</v>
      </c>
      <c r="J1430">
        <v>1568</v>
      </c>
      <c r="M1430" s="35" t="s">
        <v>901</v>
      </c>
      <c r="Q1430" s="8" t="s">
        <v>901</v>
      </c>
      <c r="R1430" s="1" t="str">
        <f t="shared" si="92"/>
        <v>Mutually Excluded</v>
      </c>
      <c r="S1430" s="1"/>
      <c r="V1430" s="1" t="str">
        <f t="shared" si="94"/>
        <v>Mutually Excluded</v>
      </c>
      <c r="Z1430" t="str">
        <f t="shared" si="93"/>
        <v>Exclude</v>
      </c>
    </row>
    <row r="1431" spans="1:26" ht="45">
      <c r="A1431">
        <v>1570</v>
      </c>
      <c r="C1431" t="s">
        <v>1932</v>
      </c>
      <c r="E1431" s="1" t="s">
        <v>1931</v>
      </c>
      <c r="F1431" s="1">
        <v>2</v>
      </c>
      <c r="G1431" s="1">
        <v>2</v>
      </c>
      <c r="H1431" s="1">
        <v>2</v>
      </c>
      <c r="I1431" s="31" t="str">
        <f t="shared" si="91"/>
        <v>EXCLUDED</v>
      </c>
      <c r="J1431">
        <v>1570</v>
      </c>
      <c r="M1431" s="35" t="s">
        <v>901</v>
      </c>
      <c r="Q1431" s="8" t="s">
        <v>901</v>
      </c>
      <c r="R1431" s="1" t="str">
        <f t="shared" si="92"/>
        <v>Mutually Excluded</v>
      </c>
      <c r="S1431" s="1"/>
      <c r="V1431" s="1" t="str">
        <f t="shared" si="94"/>
        <v>Mutually Excluded</v>
      </c>
      <c r="Z1431" t="str">
        <f t="shared" si="93"/>
        <v>Exclude</v>
      </c>
    </row>
    <row r="1432" spans="1:26" ht="30">
      <c r="A1432">
        <v>1571</v>
      </c>
      <c r="C1432" t="s">
        <v>1932</v>
      </c>
      <c r="E1432" s="1" t="s">
        <v>1933</v>
      </c>
      <c r="F1432" s="1">
        <v>3</v>
      </c>
      <c r="G1432" s="1">
        <v>2</v>
      </c>
      <c r="H1432" s="1">
        <v>2</v>
      </c>
      <c r="I1432" s="31" t="str">
        <f t="shared" si="91"/>
        <v>EXCLUDED</v>
      </c>
      <c r="J1432">
        <v>1571</v>
      </c>
      <c r="M1432" s="35" t="s">
        <v>901</v>
      </c>
      <c r="Q1432" s="8" t="s">
        <v>901</v>
      </c>
      <c r="R1432" s="1" t="str">
        <f t="shared" si="92"/>
        <v>Mutually Excluded</v>
      </c>
      <c r="S1432" s="1"/>
      <c r="V1432" s="1" t="str">
        <f t="shared" si="94"/>
        <v>Mutually Excluded</v>
      </c>
      <c r="Z1432" t="str">
        <f t="shared" si="93"/>
        <v>Exclude</v>
      </c>
    </row>
    <row r="1433" spans="1:26" ht="30">
      <c r="A1433">
        <v>1572</v>
      </c>
      <c r="C1433" t="s">
        <v>1932</v>
      </c>
      <c r="E1433" s="1" t="s">
        <v>1934</v>
      </c>
      <c r="F1433" s="1">
        <v>1</v>
      </c>
      <c r="G1433" s="1">
        <v>1</v>
      </c>
      <c r="H1433" s="1">
        <v>1</v>
      </c>
      <c r="I1433" s="31" t="str">
        <f t="shared" si="91"/>
        <v>EXCLUDED</v>
      </c>
      <c r="J1433">
        <v>1572</v>
      </c>
      <c r="M1433" s="35" t="s">
        <v>901</v>
      </c>
      <c r="Q1433" s="8" t="s">
        <v>901</v>
      </c>
      <c r="R1433" s="1" t="str">
        <f t="shared" si="92"/>
        <v>Mutually Excluded</v>
      </c>
      <c r="S1433" s="1"/>
      <c r="V1433" s="1" t="str">
        <f t="shared" si="94"/>
        <v>Mutually Excluded</v>
      </c>
      <c r="Z1433" t="str">
        <f t="shared" si="93"/>
        <v>Exclude</v>
      </c>
    </row>
    <row r="1434" spans="1:26" ht="30">
      <c r="A1434">
        <v>1573</v>
      </c>
      <c r="C1434" t="s">
        <v>1932</v>
      </c>
      <c r="E1434" s="1" t="s">
        <v>1935</v>
      </c>
      <c r="F1434" s="1">
        <v>4</v>
      </c>
      <c r="G1434" s="1">
        <v>3</v>
      </c>
      <c r="H1434" s="1">
        <v>3</v>
      </c>
      <c r="I1434" s="31" t="str">
        <f t="shared" si="91"/>
        <v>EXCLUDED</v>
      </c>
      <c r="J1434">
        <v>1573</v>
      </c>
      <c r="M1434" s="35" t="s">
        <v>901</v>
      </c>
      <c r="Q1434" s="8" t="s">
        <v>901</v>
      </c>
      <c r="R1434" s="1" t="str">
        <f t="shared" si="92"/>
        <v>Mutually Excluded</v>
      </c>
      <c r="S1434" s="1"/>
      <c r="V1434" s="1" t="str">
        <f t="shared" si="94"/>
        <v>Mutually Excluded</v>
      </c>
      <c r="Z1434" t="str">
        <f t="shared" si="93"/>
        <v>Exclude</v>
      </c>
    </row>
    <row r="1435" spans="1:26" ht="30">
      <c r="A1435">
        <v>1574</v>
      </c>
      <c r="C1435" t="s">
        <v>1932</v>
      </c>
      <c r="E1435" s="1" t="s">
        <v>1936</v>
      </c>
      <c r="F1435" s="1">
        <v>1</v>
      </c>
      <c r="G1435" s="1">
        <v>1</v>
      </c>
      <c r="H1435" s="1">
        <v>1</v>
      </c>
      <c r="I1435" s="31" t="str">
        <f t="shared" si="91"/>
        <v>EXCLUDED</v>
      </c>
      <c r="J1435">
        <v>1574</v>
      </c>
      <c r="M1435" s="35" t="s">
        <v>901</v>
      </c>
      <c r="Q1435" s="8" t="s">
        <v>901</v>
      </c>
      <c r="R1435" s="1" t="str">
        <f t="shared" si="92"/>
        <v>Mutually Excluded</v>
      </c>
      <c r="S1435" s="1"/>
      <c r="V1435" s="1" t="str">
        <f t="shared" si="94"/>
        <v>Mutually Excluded</v>
      </c>
      <c r="Z1435" t="str">
        <f t="shared" si="93"/>
        <v>Exclude</v>
      </c>
    </row>
    <row r="1436" spans="1:26" ht="30">
      <c r="A1436">
        <v>1575</v>
      </c>
      <c r="C1436" t="s">
        <v>1932</v>
      </c>
      <c r="E1436" s="1" t="s">
        <v>1937</v>
      </c>
      <c r="F1436" s="1">
        <v>5</v>
      </c>
      <c r="G1436" s="1">
        <v>5</v>
      </c>
      <c r="H1436" s="1">
        <v>5</v>
      </c>
      <c r="I1436" s="31" t="str">
        <f t="shared" si="91"/>
        <v>CERTAINLY INCLUDED</v>
      </c>
      <c r="J1436">
        <v>1575</v>
      </c>
      <c r="M1436" s="35" t="s">
        <v>901</v>
      </c>
      <c r="Q1436" s="8" t="s">
        <v>901</v>
      </c>
      <c r="R1436" s="1" t="str">
        <f t="shared" si="92"/>
        <v>Mutually Excluded</v>
      </c>
      <c r="S1436" s="1"/>
      <c r="V1436" s="1" t="str">
        <f t="shared" si="94"/>
        <v>AI: Yes, Human: No</v>
      </c>
      <c r="Z1436" t="str">
        <f t="shared" si="93"/>
        <v>Exclude</v>
      </c>
    </row>
    <row r="1437" spans="1:26" ht="60">
      <c r="A1437">
        <v>1576</v>
      </c>
      <c r="C1437" t="s">
        <v>1939</v>
      </c>
      <c r="E1437" s="1" t="s">
        <v>1938</v>
      </c>
      <c r="F1437" s="1">
        <v>4</v>
      </c>
      <c r="G1437" s="1">
        <v>3</v>
      </c>
      <c r="H1437" s="1">
        <v>4</v>
      </c>
      <c r="I1437" s="31" t="str">
        <f t="shared" si="91"/>
        <v>EXCLUDED</v>
      </c>
      <c r="J1437">
        <v>1576</v>
      </c>
      <c r="M1437" s="35" t="s">
        <v>901</v>
      </c>
      <c r="Q1437" s="8" t="s">
        <v>901</v>
      </c>
      <c r="R1437" s="1" t="str">
        <f t="shared" si="92"/>
        <v>Mutually Excluded</v>
      </c>
      <c r="S1437" s="1"/>
      <c r="V1437" s="1" t="str">
        <f t="shared" si="94"/>
        <v>Mutually Excluded</v>
      </c>
      <c r="Z1437" t="str">
        <f t="shared" si="93"/>
        <v>Exclude</v>
      </c>
    </row>
    <row r="1438" spans="1:26" ht="30">
      <c r="A1438">
        <v>1577</v>
      </c>
      <c r="C1438" t="s">
        <v>1939</v>
      </c>
      <c r="E1438" s="1" t="s">
        <v>1940</v>
      </c>
      <c r="F1438" s="1">
        <v>1</v>
      </c>
      <c r="G1438" s="1">
        <v>1</v>
      </c>
      <c r="H1438" s="1">
        <v>1</v>
      </c>
      <c r="I1438" s="31" t="str">
        <f t="shared" si="91"/>
        <v>EXCLUDED</v>
      </c>
      <c r="J1438">
        <v>1577</v>
      </c>
      <c r="M1438" s="35" t="s">
        <v>901</v>
      </c>
      <c r="Q1438" s="8" t="s">
        <v>901</v>
      </c>
      <c r="R1438" s="1" t="str">
        <f t="shared" si="92"/>
        <v>Mutually Excluded</v>
      </c>
      <c r="S1438" s="1"/>
      <c r="V1438" s="1" t="str">
        <f t="shared" si="94"/>
        <v>Mutually Excluded</v>
      </c>
      <c r="Z1438" t="str">
        <f t="shared" si="93"/>
        <v>Exclude</v>
      </c>
    </row>
    <row r="1439" spans="1:26" ht="45">
      <c r="A1439">
        <v>1578</v>
      </c>
      <c r="C1439" t="s">
        <v>1939</v>
      </c>
      <c r="E1439" s="1" t="s">
        <v>1941</v>
      </c>
      <c r="F1439" s="1">
        <v>3</v>
      </c>
      <c r="G1439" s="1">
        <v>2</v>
      </c>
      <c r="H1439" s="1">
        <v>3</v>
      </c>
      <c r="I1439" s="31" t="str">
        <f t="shared" si="91"/>
        <v>EXCLUDED</v>
      </c>
      <c r="J1439">
        <v>1578</v>
      </c>
      <c r="M1439" s="35" t="s">
        <v>901</v>
      </c>
      <c r="Q1439" s="8" t="s">
        <v>901</v>
      </c>
      <c r="R1439" s="1" t="str">
        <f t="shared" si="92"/>
        <v>Mutually Excluded</v>
      </c>
      <c r="S1439" s="1"/>
      <c r="V1439" s="1" t="str">
        <f t="shared" si="94"/>
        <v>Mutually Excluded</v>
      </c>
      <c r="Z1439" t="str">
        <f t="shared" si="93"/>
        <v>Exclude</v>
      </c>
    </row>
    <row r="1440" spans="1:26" ht="30">
      <c r="A1440">
        <v>1579</v>
      </c>
      <c r="C1440" t="s">
        <v>1939</v>
      </c>
      <c r="E1440" s="1" t="s">
        <v>1942</v>
      </c>
      <c r="F1440" s="1">
        <v>2</v>
      </c>
      <c r="G1440" s="1">
        <v>3</v>
      </c>
      <c r="H1440" s="1">
        <v>2</v>
      </c>
      <c r="I1440" s="31" t="str">
        <f t="shared" si="91"/>
        <v>EXCLUDED</v>
      </c>
      <c r="J1440">
        <v>1579</v>
      </c>
      <c r="M1440" s="35" t="s">
        <v>901</v>
      </c>
      <c r="Q1440" s="8" t="s">
        <v>901</v>
      </c>
      <c r="R1440" s="1" t="str">
        <f t="shared" si="92"/>
        <v>Mutually Excluded</v>
      </c>
      <c r="S1440" s="1"/>
      <c r="V1440" s="1" t="str">
        <f t="shared" si="94"/>
        <v>Mutually Excluded</v>
      </c>
      <c r="Z1440" t="str">
        <f t="shared" si="93"/>
        <v>Exclude</v>
      </c>
    </row>
    <row r="1441" spans="1:26" ht="45">
      <c r="A1441">
        <v>1580</v>
      </c>
      <c r="C1441" t="s">
        <v>1939</v>
      </c>
      <c r="E1441" s="1" t="s">
        <v>1943</v>
      </c>
      <c r="F1441" s="1">
        <v>4</v>
      </c>
      <c r="G1441" s="1">
        <v>3</v>
      </c>
      <c r="H1441" s="1">
        <v>2</v>
      </c>
      <c r="I1441" s="31" t="str">
        <f t="shared" si="91"/>
        <v>EXCLUDED</v>
      </c>
      <c r="J1441">
        <v>1580</v>
      </c>
      <c r="M1441" s="35" t="s">
        <v>901</v>
      </c>
      <c r="Q1441" s="8" t="s">
        <v>901</v>
      </c>
      <c r="R1441" s="1" t="str">
        <f t="shared" si="92"/>
        <v>Mutually Excluded</v>
      </c>
      <c r="S1441" s="1"/>
      <c r="V1441" s="1" t="str">
        <f t="shared" si="94"/>
        <v>Mutually Excluded</v>
      </c>
      <c r="Z1441" t="str">
        <f t="shared" si="93"/>
        <v>Exclude</v>
      </c>
    </row>
    <row r="1442" spans="1:26" ht="30">
      <c r="A1442">
        <v>1581</v>
      </c>
      <c r="C1442" t="s">
        <v>1945</v>
      </c>
      <c r="E1442" s="1" t="s">
        <v>1944</v>
      </c>
      <c r="F1442" s="1">
        <v>1</v>
      </c>
      <c r="G1442" s="1">
        <v>1</v>
      </c>
      <c r="H1442" s="1">
        <v>1</v>
      </c>
      <c r="I1442" s="31" t="str">
        <f t="shared" si="91"/>
        <v>EXCLUDED</v>
      </c>
      <c r="J1442">
        <v>1581</v>
      </c>
      <c r="M1442" s="35" t="s">
        <v>901</v>
      </c>
      <c r="Q1442" s="8" t="s">
        <v>901</v>
      </c>
      <c r="R1442" s="1" t="str">
        <f t="shared" si="92"/>
        <v>Mutually Excluded</v>
      </c>
      <c r="S1442" s="1"/>
      <c r="V1442" s="1" t="str">
        <f t="shared" si="94"/>
        <v>Mutually Excluded</v>
      </c>
      <c r="Z1442" t="str">
        <f t="shared" si="93"/>
        <v>Exclude</v>
      </c>
    </row>
    <row r="1443" spans="1:26" ht="45">
      <c r="A1443">
        <v>1582</v>
      </c>
      <c r="C1443" t="s">
        <v>1945</v>
      </c>
      <c r="E1443" s="1" t="s">
        <v>1946</v>
      </c>
      <c r="F1443" s="1">
        <v>5</v>
      </c>
      <c r="G1443" s="1">
        <v>4</v>
      </c>
      <c r="H1443" s="1">
        <v>4</v>
      </c>
      <c r="I1443" s="31" t="str">
        <f t="shared" ref="I1443:I1503" si="95">IF(COUNTIF(F1443:H1443,5)=3,"CERTAINLY INCLUDED",IF(COUNTIF(F1443:H1443,5)&gt;0,"MAYBE","EXCLUDED"))</f>
        <v>MAYBE</v>
      </c>
      <c r="J1443">
        <v>1582</v>
      </c>
      <c r="M1443" s="35" t="s">
        <v>901</v>
      </c>
      <c r="Q1443" s="8" t="s">
        <v>901</v>
      </c>
      <c r="R1443" s="1" t="str">
        <f t="shared" ref="R1443:R1503" si="96">IF(AND(M1443="Excluded", Q1443="Excluded"), "Mutually Excluded", IF(AND(OR(M1443="CERTAINLY INCLUDED", M1443="INCLUDED", M1443="MAYBE" ), OR(Q1443="INCLUDED", Q1443="MAYBE")), "MUTUALLY INCLUDED", IF(AND(M1443="MAYBE", Q1443="MAYBE"), "Mutually MAYBE", IF(AND(M1443="Excluded", OR(Q1443="INCLUDED", Q1443="MAYBE")), "Hum1: No, Hum2: Yes", IF(AND(Q1443="Excluded", OR(M1443="INCLUDED", M1443="CERTAINLY INCLUDED", M1443="MAYBE")), "Hum1: Yes, Hum2: No", "Other Conflict")))))</f>
        <v>Mutually Excluded</v>
      </c>
      <c r="S1443" s="1"/>
      <c r="V1443" s="1" t="str">
        <f t="shared" si="94"/>
        <v>AI: Yes, Human: No</v>
      </c>
      <c r="Z1443" t="str">
        <f t="shared" ref="Z1443:Z1503" si="97">IF(R1443="Mutually Excluded","Exclude",IF(R1443= "Mutually Included","Include",U1443))</f>
        <v>Exclude</v>
      </c>
    </row>
    <row r="1444" spans="1:26" ht="30">
      <c r="A1444">
        <v>1583</v>
      </c>
      <c r="C1444" t="s">
        <v>1945</v>
      </c>
      <c r="E1444" s="1" t="s">
        <v>1947</v>
      </c>
      <c r="F1444" s="1">
        <v>3</v>
      </c>
      <c r="G1444" s="1">
        <v>3</v>
      </c>
      <c r="H1444" s="1">
        <v>2</v>
      </c>
      <c r="I1444" s="31" t="str">
        <f t="shared" si="95"/>
        <v>EXCLUDED</v>
      </c>
      <c r="J1444">
        <v>1583</v>
      </c>
      <c r="M1444" s="35" t="s">
        <v>901</v>
      </c>
      <c r="Q1444" s="8" t="s">
        <v>901</v>
      </c>
      <c r="R1444" s="1" t="str">
        <f t="shared" si="96"/>
        <v>Mutually Excluded</v>
      </c>
      <c r="S1444" s="1"/>
      <c r="V1444" s="1" t="str">
        <f t="shared" si="94"/>
        <v>Mutually Excluded</v>
      </c>
      <c r="Z1444" t="str">
        <f t="shared" si="97"/>
        <v>Exclude</v>
      </c>
    </row>
    <row r="1445" spans="1:26" ht="30">
      <c r="A1445">
        <v>1584</v>
      </c>
      <c r="C1445" t="s">
        <v>1945</v>
      </c>
      <c r="E1445" s="1" t="s">
        <v>1948</v>
      </c>
      <c r="F1445" s="1">
        <v>2</v>
      </c>
      <c r="G1445" s="1">
        <v>2</v>
      </c>
      <c r="H1445" s="1">
        <v>2</v>
      </c>
      <c r="I1445" s="31" t="str">
        <f t="shared" si="95"/>
        <v>EXCLUDED</v>
      </c>
      <c r="J1445">
        <v>1584</v>
      </c>
      <c r="M1445" s="35" t="s">
        <v>901</v>
      </c>
      <c r="Q1445" s="8" t="s">
        <v>1752</v>
      </c>
      <c r="R1445" s="1" t="str">
        <f t="shared" si="96"/>
        <v>Hum1: No, Hum2: Yes</v>
      </c>
      <c r="S1445" s="1" t="s">
        <v>23</v>
      </c>
      <c r="T1445" s="1" t="s">
        <v>23</v>
      </c>
      <c r="U1445" s="1" t="s">
        <v>23</v>
      </c>
      <c r="V1445" s="1" t="str">
        <f t="shared" si="94"/>
        <v>AI: No, Human: Yes</v>
      </c>
      <c r="Z1445" t="str">
        <f t="shared" si="97"/>
        <v>Include</v>
      </c>
    </row>
    <row r="1446" spans="1:26" ht="45">
      <c r="A1446">
        <v>1585</v>
      </c>
      <c r="C1446" t="s">
        <v>1945</v>
      </c>
      <c r="E1446" s="1" t="s">
        <v>1949</v>
      </c>
      <c r="F1446" s="1">
        <v>2</v>
      </c>
      <c r="G1446" s="1">
        <v>2</v>
      </c>
      <c r="H1446" s="1">
        <v>3</v>
      </c>
      <c r="I1446" s="31" t="str">
        <f t="shared" si="95"/>
        <v>EXCLUDED</v>
      </c>
      <c r="J1446">
        <v>1585</v>
      </c>
      <c r="M1446" s="35" t="s">
        <v>901</v>
      </c>
      <c r="Q1446" s="8" t="s">
        <v>901</v>
      </c>
      <c r="R1446" s="1" t="str">
        <f t="shared" si="96"/>
        <v>Mutually Excluded</v>
      </c>
      <c r="S1446" s="1"/>
      <c r="V1446" s="1" t="str">
        <f t="shared" si="94"/>
        <v>Mutually Excluded</v>
      </c>
      <c r="Z1446" t="str">
        <f t="shared" si="97"/>
        <v>Exclude</v>
      </c>
    </row>
    <row r="1447" spans="1:26" ht="30">
      <c r="A1447">
        <v>1586</v>
      </c>
      <c r="C1447" t="s">
        <v>1945</v>
      </c>
      <c r="E1447" s="1" t="s">
        <v>1950</v>
      </c>
      <c r="F1447" s="1">
        <v>1</v>
      </c>
      <c r="G1447" s="1">
        <v>1</v>
      </c>
      <c r="H1447" s="1">
        <v>1</v>
      </c>
      <c r="I1447" s="31" t="str">
        <f t="shared" si="95"/>
        <v>EXCLUDED</v>
      </c>
      <c r="J1447">
        <v>1586</v>
      </c>
      <c r="M1447" s="35" t="s">
        <v>901</v>
      </c>
      <c r="Q1447" s="8" t="s">
        <v>901</v>
      </c>
      <c r="R1447" s="1" t="str">
        <f t="shared" si="96"/>
        <v>Mutually Excluded</v>
      </c>
      <c r="S1447" s="1"/>
      <c r="V1447" s="1" t="str">
        <f t="shared" si="94"/>
        <v>Mutually Excluded</v>
      </c>
      <c r="Z1447" t="str">
        <f t="shared" si="97"/>
        <v>Exclude</v>
      </c>
    </row>
    <row r="1448" spans="1:26" ht="30">
      <c r="A1448">
        <v>1587</v>
      </c>
      <c r="C1448" t="s">
        <v>1951</v>
      </c>
      <c r="E1448" s="1" t="s">
        <v>1224</v>
      </c>
      <c r="F1448" s="1">
        <v>2</v>
      </c>
      <c r="G1448" s="1">
        <v>2</v>
      </c>
      <c r="H1448" s="1">
        <v>2</v>
      </c>
      <c r="I1448" s="31" t="str">
        <f t="shared" si="95"/>
        <v>EXCLUDED</v>
      </c>
      <c r="J1448">
        <v>1587</v>
      </c>
      <c r="M1448" s="35" t="s">
        <v>901</v>
      </c>
      <c r="Q1448" s="8" t="s">
        <v>901</v>
      </c>
      <c r="R1448" s="1" t="str">
        <f t="shared" si="96"/>
        <v>Mutually Excluded</v>
      </c>
      <c r="S1448" s="1"/>
      <c r="V1448" s="1" t="str">
        <f t="shared" si="94"/>
        <v>Mutually Excluded</v>
      </c>
      <c r="Z1448" t="str">
        <f t="shared" si="97"/>
        <v>Exclude</v>
      </c>
    </row>
    <row r="1449" spans="1:26" ht="30">
      <c r="A1449">
        <v>1588</v>
      </c>
      <c r="C1449" t="s">
        <v>1951</v>
      </c>
      <c r="E1449" s="1" t="s">
        <v>1952</v>
      </c>
      <c r="F1449" s="1">
        <v>3</v>
      </c>
      <c r="G1449" s="1">
        <v>2</v>
      </c>
      <c r="H1449" s="1">
        <v>3</v>
      </c>
      <c r="I1449" s="31" t="str">
        <f t="shared" si="95"/>
        <v>EXCLUDED</v>
      </c>
      <c r="J1449">
        <v>1588</v>
      </c>
      <c r="M1449" s="35" t="s">
        <v>901</v>
      </c>
      <c r="Q1449" s="8" t="s">
        <v>901</v>
      </c>
      <c r="R1449" s="1" t="str">
        <f t="shared" si="96"/>
        <v>Mutually Excluded</v>
      </c>
      <c r="S1449" s="1"/>
      <c r="V1449" s="1" t="str">
        <f t="shared" si="94"/>
        <v>Mutually Excluded</v>
      </c>
      <c r="Z1449" t="str">
        <f t="shared" si="97"/>
        <v>Exclude</v>
      </c>
    </row>
    <row r="1450" spans="1:26" ht="30">
      <c r="A1450">
        <v>1589</v>
      </c>
      <c r="C1450" t="s">
        <v>1951</v>
      </c>
      <c r="E1450" s="1" t="s">
        <v>1953</v>
      </c>
      <c r="F1450" s="1">
        <v>3</v>
      </c>
      <c r="G1450" s="1">
        <v>2</v>
      </c>
      <c r="H1450" s="1">
        <v>3</v>
      </c>
      <c r="I1450" s="31" t="str">
        <f t="shared" si="95"/>
        <v>EXCLUDED</v>
      </c>
      <c r="J1450">
        <v>1589</v>
      </c>
      <c r="M1450" s="35" t="s">
        <v>901</v>
      </c>
      <c r="Q1450" s="8" t="s">
        <v>901</v>
      </c>
      <c r="R1450" s="1" t="str">
        <f t="shared" si="96"/>
        <v>Mutually Excluded</v>
      </c>
      <c r="S1450" s="1"/>
      <c r="V1450" s="1" t="str">
        <f t="shared" si="94"/>
        <v>Mutually Excluded</v>
      </c>
      <c r="Z1450" t="str">
        <f t="shared" si="97"/>
        <v>Exclude</v>
      </c>
    </row>
    <row r="1451" spans="1:26" ht="30">
      <c r="A1451">
        <v>1590</v>
      </c>
      <c r="C1451" t="s">
        <v>1951</v>
      </c>
      <c r="E1451" s="1" t="s">
        <v>1954</v>
      </c>
      <c r="F1451" s="1">
        <v>2</v>
      </c>
      <c r="G1451" s="1">
        <v>2</v>
      </c>
      <c r="H1451" s="1">
        <v>2</v>
      </c>
      <c r="I1451" s="31" t="str">
        <f t="shared" si="95"/>
        <v>EXCLUDED</v>
      </c>
      <c r="J1451">
        <v>1590</v>
      </c>
      <c r="M1451" s="35" t="s">
        <v>901</v>
      </c>
      <c r="Q1451" s="8" t="s">
        <v>901</v>
      </c>
      <c r="R1451" s="1" t="str">
        <f t="shared" si="96"/>
        <v>Mutually Excluded</v>
      </c>
      <c r="S1451" s="1"/>
      <c r="V1451" s="1" t="str">
        <f t="shared" si="94"/>
        <v>Mutually Excluded</v>
      </c>
      <c r="Z1451" t="str">
        <f t="shared" si="97"/>
        <v>Exclude</v>
      </c>
    </row>
    <row r="1452" spans="1:26" ht="30">
      <c r="A1452">
        <v>1591</v>
      </c>
      <c r="C1452" t="s">
        <v>1951</v>
      </c>
      <c r="E1452" s="1" t="s">
        <v>1955</v>
      </c>
      <c r="F1452" s="1">
        <v>5</v>
      </c>
      <c r="G1452" s="1">
        <v>5</v>
      </c>
      <c r="H1452" s="1">
        <v>5</v>
      </c>
      <c r="I1452" s="31" t="str">
        <f t="shared" si="95"/>
        <v>CERTAINLY INCLUDED</v>
      </c>
      <c r="J1452">
        <v>1591</v>
      </c>
      <c r="M1452" s="35" t="s">
        <v>901</v>
      </c>
      <c r="Q1452" s="8" t="s">
        <v>901</v>
      </c>
      <c r="R1452" s="1" t="str">
        <f t="shared" si="96"/>
        <v>Mutually Excluded</v>
      </c>
      <c r="S1452" s="1"/>
      <c r="V1452" s="1" t="str">
        <f t="shared" si="94"/>
        <v>AI: Yes, Human: No</v>
      </c>
      <c r="Z1452" t="str">
        <f t="shared" si="97"/>
        <v>Exclude</v>
      </c>
    </row>
    <row r="1453" spans="1:26" ht="45">
      <c r="A1453">
        <v>1592</v>
      </c>
      <c r="C1453" t="s">
        <v>1957</v>
      </c>
      <c r="E1453" s="1" t="s">
        <v>1956</v>
      </c>
      <c r="F1453" s="1">
        <v>1</v>
      </c>
      <c r="G1453" s="1">
        <v>2</v>
      </c>
      <c r="H1453" s="1">
        <v>1</v>
      </c>
      <c r="I1453" s="31" t="str">
        <f t="shared" si="95"/>
        <v>EXCLUDED</v>
      </c>
      <c r="J1453">
        <v>1592</v>
      </c>
      <c r="M1453" s="35" t="s">
        <v>901</v>
      </c>
      <c r="Q1453" s="8" t="s">
        <v>901</v>
      </c>
      <c r="R1453" s="1" t="str">
        <f t="shared" si="96"/>
        <v>Mutually Excluded</v>
      </c>
      <c r="S1453" s="1"/>
      <c r="V1453" s="1" t="str">
        <f t="shared" si="94"/>
        <v>Mutually Excluded</v>
      </c>
      <c r="Z1453" t="str">
        <f t="shared" si="97"/>
        <v>Exclude</v>
      </c>
    </row>
    <row r="1454" spans="1:26" ht="30">
      <c r="A1454">
        <v>1593</v>
      </c>
      <c r="C1454" t="s">
        <v>1957</v>
      </c>
      <c r="E1454" s="1" t="s">
        <v>1958</v>
      </c>
      <c r="F1454" s="1">
        <v>1</v>
      </c>
      <c r="G1454" s="1">
        <v>1</v>
      </c>
      <c r="H1454" s="1">
        <v>1</v>
      </c>
      <c r="I1454" s="31" t="str">
        <f t="shared" si="95"/>
        <v>EXCLUDED</v>
      </c>
      <c r="J1454">
        <v>1593</v>
      </c>
      <c r="M1454" s="35" t="s">
        <v>901</v>
      </c>
      <c r="Q1454" s="8" t="s">
        <v>901</v>
      </c>
      <c r="R1454" s="1" t="str">
        <f t="shared" si="96"/>
        <v>Mutually Excluded</v>
      </c>
      <c r="S1454" s="1"/>
      <c r="V1454" s="1" t="str">
        <f t="shared" si="94"/>
        <v>Mutually Excluded</v>
      </c>
      <c r="Z1454" t="str">
        <f t="shared" si="97"/>
        <v>Exclude</v>
      </c>
    </row>
    <row r="1455" spans="1:26" ht="60">
      <c r="A1455">
        <v>1594</v>
      </c>
      <c r="C1455" t="s">
        <v>1957</v>
      </c>
      <c r="E1455" s="1" t="s">
        <v>1959</v>
      </c>
      <c r="F1455" s="1">
        <v>4</v>
      </c>
      <c r="G1455" s="1">
        <v>3</v>
      </c>
      <c r="H1455" s="1">
        <v>3</v>
      </c>
      <c r="I1455" s="31" t="str">
        <f t="shared" si="95"/>
        <v>EXCLUDED</v>
      </c>
      <c r="J1455">
        <v>1594</v>
      </c>
      <c r="M1455" s="35" t="s">
        <v>901</v>
      </c>
      <c r="Q1455" s="8" t="s">
        <v>901</v>
      </c>
      <c r="R1455" s="1" t="str">
        <f t="shared" si="96"/>
        <v>Mutually Excluded</v>
      </c>
      <c r="S1455" s="1"/>
      <c r="V1455" s="1" t="str">
        <f t="shared" si="94"/>
        <v>Mutually Excluded</v>
      </c>
      <c r="Z1455" t="str">
        <f t="shared" si="97"/>
        <v>Exclude</v>
      </c>
    </row>
    <row r="1456" spans="1:26" ht="60">
      <c r="A1456">
        <v>1595</v>
      </c>
      <c r="C1456" t="s">
        <v>1957</v>
      </c>
      <c r="E1456" s="1" t="s">
        <v>1327</v>
      </c>
      <c r="F1456" s="1">
        <v>2</v>
      </c>
      <c r="G1456" s="1">
        <v>2</v>
      </c>
      <c r="H1456" s="1">
        <v>2</v>
      </c>
      <c r="I1456" s="31" t="str">
        <f t="shared" si="95"/>
        <v>EXCLUDED</v>
      </c>
      <c r="J1456">
        <v>1595</v>
      </c>
      <c r="M1456" s="35" t="s">
        <v>901</v>
      </c>
      <c r="Q1456" s="8" t="s">
        <v>901</v>
      </c>
      <c r="R1456" s="1" t="str">
        <f t="shared" si="96"/>
        <v>Mutually Excluded</v>
      </c>
      <c r="S1456" s="1"/>
      <c r="V1456" s="1" t="str">
        <f t="shared" si="94"/>
        <v>Mutually Excluded</v>
      </c>
      <c r="Z1456" t="str">
        <f t="shared" si="97"/>
        <v>Exclude</v>
      </c>
    </row>
    <row r="1457" spans="1:26" ht="45">
      <c r="A1457">
        <v>1596</v>
      </c>
      <c r="C1457" t="s">
        <v>1957</v>
      </c>
      <c r="E1457" s="1" t="s">
        <v>1962</v>
      </c>
      <c r="F1457" s="1">
        <v>2</v>
      </c>
      <c r="G1457" s="1">
        <v>2</v>
      </c>
      <c r="H1457" s="1">
        <v>2</v>
      </c>
      <c r="I1457" s="31" t="str">
        <f t="shared" si="95"/>
        <v>EXCLUDED</v>
      </c>
      <c r="J1457">
        <v>1596</v>
      </c>
      <c r="M1457" s="35" t="s">
        <v>901</v>
      </c>
      <c r="Q1457" s="8" t="s">
        <v>901</v>
      </c>
      <c r="R1457" s="1" t="str">
        <f t="shared" si="96"/>
        <v>Mutually Excluded</v>
      </c>
      <c r="S1457" s="1"/>
      <c r="V1457" s="1" t="str">
        <f t="shared" si="94"/>
        <v>Mutually Excluded</v>
      </c>
      <c r="Z1457" t="str">
        <f t="shared" si="97"/>
        <v>Exclude</v>
      </c>
    </row>
    <row r="1458" spans="1:26" ht="30">
      <c r="A1458">
        <v>1597</v>
      </c>
      <c r="C1458" t="s">
        <v>1957</v>
      </c>
      <c r="E1458" s="1" t="s">
        <v>1963</v>
      </c>
      <c r="F1458" s="1">
        <v>4</v>
      </c>
      <c r="G1458" s="1">
        <v>3</v>
      </c>
      <c r="H1458" s="1">
        <v>3</v>
      </c>
      <c r="I1458" s="31" t="str">
        <f t="shared" si="95"/>
        <v>EXCLUDED</v>
      </c>
      <c r="J1458">
        <v>1597</v>
      </c>
      <c r="M1458" s="35" t="s">
        <v>901</v>
      </c>
      <c r="Q1458" s="8" t="s">
        <v>901</v>
      </c>
      <c r="R1458" s="1" t="str">
        <f t="shared" si="96"/>
        <v>Mutually Excluded</v>
      </c>
      <c r="S1458" s="1"/>
      <c r="V1458" s="1" t="str">
        <f t="shared" si="94"/>
        <v>Mutually Excluded</v>
      </c>
      <c r="Z1458" t="str">
        <f t="shared" si="97"/>
        <v>Exclude</v>
      </c>
    </row>
    <row r="1459" spans="1:26" ht="45">
      <c r="A1459">
        <v>1598</v>
      </c>
      <c r="C1459" t="s">
        <v>1965</v>
      </c>
      <c r="E1459" s="1" t="s">
        <v>1964</v>
      </c>
      <c r="F1459" s="1">
        <v>2</v>
      </c>
      <c r="G1459" s="1">
        <v>2</v>
      </c>
      <c r="H1459" s="1">
        <v>2</v>
      </c>
      <c r="I1459" s="31" t="str">
        <f t="shared" si="95"/>
        <v>EXCLUDED</v>
      </c>
      <c r="J1459">
        <v>1598</v>
      </c>
      <c r="M1459" s="35" t="s">
        <v>901</v>
      </c>
      <c r="Q1459" s="8" t="s">
        <v>901</v>
      </c>
      <c r="R1459" s="1" t="str">
        <f t="shared" si="96"/>
        <v>Mutually Excluded</v>
      </c>
      <c r="S1459" s="1"/>
      <c r="V1459" s="1" t="str">
        <f t="shared" si="94"/>
        <v>Mutually Excluded</v>
      </c>
      <c r="Z1459" t="str">
        <f t="shared" si="97"/>
        <v>Exclude</v>
      </c>
    </row>
    <row r="1460" spans="1:26" ht="30">
      <c r="A1460">
        <v>1599</v>
      </c>
      <c r="C1460" t="s">
        <v>1965</v>
      </c>
      <c r="E1460" s="1" t="s">
        <v>1966</v>
      </c>
      <c r="F1460" s="1">
        <v>1</v>
      </c>
      <c r="G1460" s="1">
        <v>1</v>
      </c>
      <c r="H1460" s="1">
        <v>1</v>
      </c>
      <c r="I1460" s="31" t="str">
        <f t="shared" si="95"/>
        <v>EXCLUDED</v>
      </c>
      <c r="J1460">
        <v>1599</v>
      </c>
      <c r="M1460" s="35" t="s">
        <v>901</v>
      </c>
      <c r="Q1460" s="8" t="s">
        <v>901</v>
      </c>
      <c r="R1460" s="1" t="str">
        <f t="shared" si="96"/>
        <v>Mutually Excluded</v>
      </c>
      <c r="S1460" s="1"/>
      <c r="V1460" s="1" t="str">
        <f t="shared" si="94"/>
        <v>Mutually Excluded</v>
      </c>
      <c r="Z1460" t="str">
        <f t="shared" si="97"/>
        <v>Exclude</v>
      </c>
    </row>
    <row r="1461" spans="1:26" ht="45">
      <c r="A1461">
        <v>1600</v>
      </c>
      <c r="C1461" t="s">
        <v>1965</v>
      </c>
      <c r="E1461" s="1" t="s">
        <v>1967</v>
      </c>
      <c r="F1461" s="1">
        <v>2</v>
      </c>
      <c r="G1461" s="1">
        <v>2</v>
      </c>
      <c r="H1461" s="1">
        <v>2</v>
      </c>
      <c r="I1461" s="31" t="str">
        <f t="shared" si="95"/>
        <v>EXCLUDED</v>
      </c>
      <c r="J1461">
        <v>1600</v>
      </c>
      <c r="M1461" s="35" t="s">
        <v>901</v>
      </c>
      <c r="Q1461" s="8" t="s">
        <v>901</v>
      </c>
      <c r="R1461" s="1" t="str">
        <f t="shared" si="96"/>
        <v>Mutually Excluded</v>
      </c>
      <c r="S1461" s="1"/>
      <c r="V1461" s="1" t="str">
        <f t="shared" si="94"/>
        <v>Mutually Excluded</v>
      </c>
      <c r="Z1461" t="str">
        <f t="shared" si="97"/>
        <v>Exclude</v>
      </c>
    </row>
    <row r="1462" spans="1:26" ht="30">
      <c r="A1462">
        <v>1601</v>
      </c>
      <c r="C1462" t="s">
        <v>1965</v>
      </c>
      <c r="E1462" s="1" t="s">
        <v>1968</v>
      </c>
      <c r="F1462" s="1">
        <v>1</v>
      </c>
      <c r="G1462" s="1">
        <v>1</v>
      </c>
      <c r="H1462" s="1">
        <v>1</v>
      </c>
      <c r="I1462" s="31" t="str">
        <f t="shared" si="95"/>
        <v>EXCLUDED</v>
      </c>
      <c r="J1462">
        <v>1601</v>
      </c>
      <c r="M1462" s="35" t="s">
        <v>901</v>
      </c>
      <c r="Q1462" s="8" t="s">
        <v>901</v>
      </c>
      <c r="R1462" s="1" t="str">
        <f t="shared" si="96"/>
        <v>Mutually Excluded</v>
      </c>
      <c r="S1462" s="1"/>
      <c r="V1462" s="1" t="str">
        <f t="shared" si="94"/>
        <v>Mutually Excluded</v>
      </c>
      <c r="Z1462" t="str">
        <f t="shared" si="97"/>
        <v>Exclude</v>
      </c>
    </row>
    <row r="1463" spans="1:26" ht="30">
      <c r="A1463">
        <v>1602</v>
      </c>
      <c r="C1463" t="s">
        <v>1965</v>
      </c>
      <c r="E1463" s="1" t="s">
        <v>1969</v>
      </c>
      <c r="F1463" s="1">
        <v>2</v>
      </c>
      <c r="G1463" s="1">
        <v>2</v>
      </c>
      <c r="H1463" s="1">
        <v>2</v>
      </c>
      <c r="I1463" s="31" t="str">
        <f t="shared" si="95"/>
        <v>EXCLUDED</v>
      </c>
      <c r="J1463">
        <v>1602</v>
      </c>
      <c r="M1463" s="35" t="s">
        <v>901</v>
      </c>
      <c r="Q1463" s="8" t="s">
        <v>901</v>
      </c>
      <c r="R1463" s="1" t="str">
        <f t="shared" si="96"/>
        <v>Mutually Excluded</v>
      </c>
      <c r="S1463" s="1"/>
      <c r="V1463" s="1" t="str">
        <f t="shared" si="94"/>
        <v>Mutually Excluded</v>
      </c>
      <c r="Z1463" t="str">
        <f t="shared" si="97"/>
        <v>Exclude</v>
      </c>
    </row>
    <row r="1464" spans="1:26" ht="45">
      <c r="A1464">
        <v>1603</v>
      </c>
      <c r="C1464" t="s">
        <v>1965</v>
      </c>
      <c r="E1464" s="1" t="s">
        <v>1970</v>
      </c>
      <c r="F1464" s="1">
        <v>4</v>
      </c>
      <c r="G1464" s="1">
        <v>5</v>
      </c>
      <c r="H1464" s="1">
        <v>4</v>
      </c>
      <c r="I1464" s="31" t="str">
        <f t="shared" si="95"/>
        <v>MAYBE</v>
      </c>
      <c r="J1464">
        <v>1603</v>
      </c>
      <c r="L1464" s="1" t="s">
        <v>1972</v>
      </c>
      <c r="M1464" s="35" t="s">
        <v>901</v>
      </c>
      <c r="Q1464" s="8" t="s">
        <v>901</v>
      </c>
      <c r="R1464" s="1" t="str">
        <f t="shared" si="96"/>
        <v>Mutually Excluded</v>
      </c>
      <c r="S1464" s="1"/>
      <c r="V1464" s="1" t="str">
        <f t="shared" si="94"/>
        <v>AI: Yes, Human: No</v>
      </c>
      <c r="Z1464" t="str">
        <f t="shared" si="97"/>
        <v>Exclude</v>
      </c>
    </row>
    <row r="1465" spans="1:26" ht="45">
      <c r="A1465">
        <v>1604</v>
      </c>
      <c r="C1465" t="s">
        <v>1974</v>
      </c>
      <c r="E1465" s="1" t="s">
        <v>1973</v>
      </c>
      <c r="F1465" s="1">
        <v>3</v>
      </c>
      <c r="G1465" s="1">
        <v>2</v>
      </c>
      <c r="H1465" s="1">
        <v>3</v>
      </c>
      <c r="I1465" s="31" t="str">
        <f t="shared" si="95"/>
        <v>EXCLUDED</v>
      </c>
      <c r="J1465">
        <v>1604</v>
      </c>
      <c r="M1465" s="35" t="s">
        <v>901</v>
      </c>
      <c r="Q1465" s="8" t="s">
        <v>901</v>
      </c>
      <c r="R1465" s="1" t="str">
        <f t="shared" si="96"/>
        <v>Mutually Excluded</v>
      </c>
      <c r="S1465" s="1"/>
      <c r="V1465" s="1" t="str">
        <f t="shared" si="94"/>
        <v>Mutually Excluded</v>
      </c>
      <c r="Z1465" t="str">
        <f t="shared" si="97"/>
        <v>Exclude</v>
      </c>
    </row>
    <row r="1466" spans="1:26" ht="30">
      <c r="A1466">
        <v>1605</v>
      </c>
      <c r="C1466" t="s">
        <v>1974</v>
      </c>
      <c r="E1466" s="1" t="s">
        <v>1975</v>
      </c>
      <c r="F1466" s="1">
        <v>1</v>
      </c>
      <c r="G1466" s="1">
        <v>1</v>
      </c>
      <c r="H1466" s="1">
        <v>1</v>
      </c>
      <c r="I1466" s="31" t="str">
        <f t="shared" si="95"/>
        <v>EXCLUDED</v>
      </c>
      <c r="J1466">
        <v>1605</v>
      </c>
      <c r="M1466" s="35" t="s">
        <v>901</v>
      </c>
      <c r="Q1466" s="8" t="s">
        <v>901</v>
      </c>
      <c r="R1466" s="1" t="str">
        <f t="shared" si="96"/>
        <v>Mutually Excluded</v>
      </c>
      <c r="S1466" s="1"/>
      <c r="V1466" s="1" t="str">
        <f t="shared" si="94"/>
        <v>Mutually Excluded</v>
      </c>
      <c r="Z1466" t="str">
        <f t="shared" si="97"/>
        <v>Exclude</v>
      </c>
    </row>
    <row r="1467" spans="1:26" ht="30">
      <c r="A1467">
        <v>1606</v>
      </c>
      <c r="C1467" t="s">
        <v>1974</v>
      </c>
      <c r="E1467" s="1" t="s">
        <v>1976</v>
      </c>
      <c r="F1467" s="1">
        <v>1</v>
      </c>
      <c r="G1467" s="1">
        <v>1</v>
      </c>
      <c r="H1467" s="1">
        <v>1</v>
      </c>
      <c r="I1467" s="31" t="str">
        <f t="shared" si="95"/>
        <v>EXCLUDED</v>
      </c>
      <c r="J1467">
        <v>1606</v>
      </c>
      <c r="M1467" s="35" t="s">
        <v>901</v>
      </c>
      <c r="Q1467" s="8" t="s">
        <v>901</v>
      </c>
      <c r="R1467" s="1" t="str">
        <f t="shared" si="96"/>
        <v>Mutually Excluded</v>
      </c>
      <c r="S1467" s="1"/>
      <c r="V1467" s="1" t="str">
        <f t="shared" si="94"/>
        <v>Mutually Excluded</v>
      </c>
      <c r="Z1467" t="str">
        <f t="shared" si="97"/>
        <v>Exclude</v>
      </c>
    </row>
    <row r="1468" spans="1:26" ht="60">
      <c r="A1468">
        <v>1607</v>
      </c>
      <c r="C1468" t="s">
        <v>1974</v>
      </c>
      <c r="E1468" s="1" t="s">
        <v>1977</v>
      </c>
      <c r="F1468" s="1">
        <v>3</v>
      </c>
      <c r="G1468" s="1">
        <v>2</v>
      </c>
      <c r="H1468" s="1">
        <v>3</v>
      </c>
      <c r="I1468" s="31" t="str">
        <f t="shared" si="95"/>
        <v>EXCLUDED</v>
      </c>
      <c r="J1468">
        <v>1607</v>
      </c>
      <c r="M1468" s="35" t="s">
        <v>901</v>
      </c>
      <c r="Q1468" s="8" t="s">
        <v>901</v>
      </c>
      <c r="R1468" s="1" t="str">
        <f t="shared" si="96"/>
        <v>Mutually Excluded</v>
      </c>
      <c r="S1468" s="1"/>
      <c r="V1468" s="1" t="str">
        <f t="shared" si="94"/>
        <v>Mutually Excluded</v>
      </c>
      <c r="Z1468" t="str">
        <f t="shared" si="97"/>
        <v>Exclude</v>
      </c>
    </row>
    <row r="1469" spans="1:26" ht="45">
      <c r="A1469">
        <v>1608</v>
      </c>
      <c r="C1469" t="s">
        <v>1974</v>
      </c>
      <c r="E1469" s="1" t="s">
        <v>1978</v>
      </c>
      <c r="F1469" s="1">
        <v>3</v>
      </c>
      <c r="G1469" s="1">
        <v>2</v>
      </c>
      <c r="H1469" s="1">
        <v>3</v>
      </c>
      <c r="I1469" s="31" t="str">
        <f t="shared" si="95"/>
        <v>EXCLUDED</v>
      </c>
      <c r="J1469">
        <v>1608</v>
      </c>
      <c r="M1469" s="35" t="s">
        <v>901</v>
      </c>
      <c r="Q1469" s="8" t="s">
        <v>901</v>
      </c>
      <c r="R1469" s="1" t="str">
        <f t="shared" si="96"/>
        <v>Mutually Excluded</v>
      </c>
      <c r="S1469" s="1"/>
      <c r="V1469" s="1" t="str">
        <f t="shared" si="94"/>
        <v>Mutually Excluded</v>
      </c>
      <c r="Z1469" t="str">
        <f t="shared" si="97"/>
        <v>Exclude</v>
      </c>
    </row>
    <row r="1470" spans="1:26" ht="30">
      <c r="A1470">
        <v>1609</v>
      </c>
      <c r="C1470" t="s">
        <v>1980</v>
      </c>
      <c r="E1470" s="1" t="s">
        <v>1979</v>
      </c>
      <c r="F1470" s="1">
        <v>1</v>
      </c>
      <c r="G1470" s="1">
        <v>1</v>
      </c>
      <c r="H1470" s="1">
        <v>1</v>
      </c>
      <c r="I1470" s="31" t="str">
        <f t="shared" si="95"/>
        <v>EXCLUDED</v>
      </c>
      <c r="J1470">
        <v>1609</v>
      </c>
      <c r="M1470" s="35" t="s">
        <v>901</v>
      </c>
      <c r="Q1470" s="8" t="s">
        <v>901</v>
      </c>
      <c r="R1470" s="1" t="str">
        <f t="shared" si="96"/>
        <v>Mutually Excluded</v>
      </c>
      <c r="S1470" s="1"/>
      <c r="V1470" s="1" t="str">
        <f t="shared" si="94"/>
        <v>Mutually Excluded</v>
      </c>
      <c r="Z1470" t="str">
        <f t="shared" si="97"/>
        <v>Exclude</v>
      </c>
    </row>
    <row r="1471" spans="1:26" ht="30">
      <c r="A1471">
        <v>1610</v>
      </c>
      <c r="C1471" t="s">
        <v>1980</v>
      </c>
      <c r="E1471" s="1" t="s">
        <v>1981</v>
      </c>
      <c r="F1471" s="1">
        <v>2</v>
      </c>
      <c r="G1471" s="1">
        <v>2</v>
      </c>
      <c r="H1471" s="1">
        <v>2</v>
      </c>
      <c r="I1471" s="31" t="str">
        <f t="shared" si="95"/>
        <v>EXCLUDED</v>
      </c>
      <c r="J1471">
        <v>1610</v>
      </c>
      <c r="M1471" s="35" t="s">
        <v>901</v>
      </c>
      <c r="Q1471" s="8" t="s">
        <v>901</v>
      </c>
      <c r="R1471" s="1" t="str">
        <f t="shared" si="96"/>
        <v>Mutually Excluded</v>
      </c>
      <c r="S1471" s="1"/>
      <c r="V1471" s="1" t="str">
        <f t="shared" si="94"/>
        <v>Mutually Excluded</v>
      </c>
      <c r="Z1471" t="str">
        <f t="shared" si="97"/>
        <v>Exclude</v>
      </c>
    </row>
    <row r="1472" spans="1:26" ht="30">
      <c r="A1472">
        <v>1611</v>
      </c>
      <c r="C1472" t="s">
        <v>1980</v>
      </c>
      <c r="E1472" s="1" t="s">
        <v>1341</v>
      </c>
      <c r="F1472" s="1">
        <v>4</v>
      </c>
      <c r="G1472" s="1">
        <v>4</v>
      </c>
      <c r="H1472" s="1">
        <v>4</v>
      </c>
      <c r="I1472" s="31" t="str">
        <f t="shared" si="95"/>
        <v>EXCLUDED</v>
      </c>
      <c r="J1472">
        <v>1611</v>
      </c>
      <c r="M1472" s="35" t="s">
        <v>901</v>
      </c>
      <c r="Q1472" s="8" t="s">
        <v>901</v>
      </c>
      <c r="R1472" s="1" t="str">
        <f t="shared" si="96"/>
        <v>Mutually Excluded</v>
      </c>
      <c r="S1472" s="1"/>
      <c r="V1472" s="1" t="str">
        <f t="shared" si="94"/>
        <v>Mutually Excluded</v>
      </c>
      <c r="Z1472" t="str">
        <f t="shared" si="97"/>
        <v>Exclude</v>
      </c>
    </row>
    <row r="1473" spans="1:26" ht="60">
      <c r="A1473">
        <v>1612</v>
      </c>
      <c r="C1473" t="s">
        <v>1980</v>
      </c>
      <c r="E1473" s="1" t="s">
        <v>1982</v>
      </c>
      <c r="F1473" s="1">
        <v>3</v>
      </c>
      <c r="G1473" s="1">
        <v>2</v>
      </c>
      <c r="H1473" s="1">
        <v>3</v>
      </c>
      <c r="I1473" s="31" t="str">
        <f t="shared" si="95"/>
        <v>EXCLUDED</v>
      </c>
      <c r="J1473">
        <v>1612</v>
      </c>
      <c r="M1473" s="35" t="s">
        <v>901</v>
      </c>
      <c r="Q1473" s="8" t="s">
        <v>901</v>
      </c>
      <c r="R1473" s="1" t="str">
        <f t="shared" si="96"/>
        <v>Mutually Excluded</v>
      </c>
      <c r="S1473" s="1"/>
      <c r="V1473" s="1" t="str">
        <f t="shared" si="94"/>
        <v>Mutually Excluded</v>
      </c>
      <c r="Z1473" t="str">
        <f t="shared" si="97"/>
        <v>Exclude</v>
      </c>
    </row>
    <row r="1474" spans="1:26" ht="45">
      <c r="A1474">
        <v>1614</v>
      </c>
      <c r="C1474" t="s">
        <v>1984</v>
      </c>
      <c r="E1474" s="1" t="s">
        <v>1985</v>
      </c>
      <c r="F1474" s="1">
        <v>2</v>
      </c>
      <c r="G1474" s="1">
        <v>2</v>
      </c>
      <c r="H1474" s="1">
        <v>2</v>
      </c>
      <c r="I1474" s="31" t="str">
        <f t="shared" si="95"/>
        <v>EXCLUDED</v>
      </c>
      <c r="J1474">
        <v>1614</v>
      </c>
      <c r="M1474" s="35" t="s">
        <v>901</v>
      </c>
      <c r="Q1474" s="8" t="s">
        <v>901</v>
      </c>
      <c r="R1474" s="1" t="str">
        <f t="shared" si="96"/>
        <v>Mutually Excluded</v>
      </c>
      <c r="S1474" s="1"/>
      <c r="V1474" s="1" t="str">
        <f t="shared" ref="V1474:V1537" si="98">IF(AND(I1474="Excluded", Q1474="Excluded"), "Mutually Excluded", IF(AND(OR(I1474="CERTAINLY INCLUDED", I1474="INCLUDED", I1474="MAYBE" ), OR(Q1474="INCLUDED", Q1474="MAYBE")), "MUTUALLY INCLUDED", IF(AND(I1474="MAYBE", Q1474="MAYBE"), "Mutually MAYBE", IF(AND(I1474="Excluded", OR(Q1474="INCLUDED", Q1474="MAYBE")), "AI: No, Human: Yes", IF(AND(Q1474="Excluded", OR(I1474="INCLUDED", I1474="CERTAINLY INCLUDED", I1474="MAYBE")), "AI: Yes, Human: No", "Other Conflict")))))</f>
        <v>Mutually Excluded</v>
      </c>
      <c r="Z1474" t="str">
        <f t="shared" si="97"/>
        <v>Exclude</v>
      </c>
    </row>
    <row r="1475" spans="1:26" ht="45">
      <c r="A1475">
        <v>1615</v>
      </c>
      <c r="C1475" t="s">
        <v>1984</v>
      </c>
      <c r="E1475" s="1" t="s">
        <v>1986</v>
      </c>
      <c r="F1475" s="1">
        <v>2</v>
      </c>
      <c r="G1475" s="1">
        <v>2</v>
      </c>
      <c r="H1475" s="1">
        <v>2</v>
      </c>
      <c r="I1475" s="31" t="str">
        <f t="shared" si="95"/>
        <v>EXCLUDED</v>
      </c>
      <c r="J1475">
        <v>1615</v>
      </c>
      <c r="M1475" s="35" t="s">
        <v>901</v>
      </c>
      <c r="Q1475" s="8" t="s">
        <v>901</v>
      </c>
      <c r="R1475" s="1" t="str">
        <f t="shared" si="96"/>
        <v>Mutually Excluded</v>
      </c>
      <c r="S1475" s="1"/>
      <c r="V1475" s="1" t="str">
        <f t="shared" si="98"/>
        <v>Mutually Excluded</v>
      </c>
      <c r="Z1475" t="str">
        <f t="shared" si="97"/>
        <v>Exclude</v>
      </c>
    </row>
    <row r="1476" spans="1:26" ht="30">
      <c r="A1476">
        <v>1616</v>
      </c>
      <c r="C1476" t="s">
        <v>1984</v>
      </c>
      <c r="E1476" s="1" t="s">
        <v>1987</v>
      </c>
      <c r="F1476" s="1">
        <v>1</v>
      </c>
      <c r="G1476" s="1">
        <v>1</v>
      </c>
      <c r="H1476" s="1">
        <v>1</v>
      </c>
      <c r="I1476" s="31" t="str">
        <f t="shared" si="95"/>
        <v>EXCLUDED</v>
      </c>
      <c r="J1476">
        <v>1616</v>
      </c>
      <c r="M1476" s="35" t="s">
        <v>901</v>
      </c>
      <c r="Q1476" s="8" t="s">
        <v>901</v>
      </c>
      <c r="R1476" s="1" t="str">
        <f t="shared" si="96"/>
        <v>Mutually Excluded</v>
      </c>
      <c r="S1476" s="1"/>
      <c r="V1476" s="1" t="str">
        <f t="shared" si="98"/>
        <v>Mutually Excluded</v>
      </c>
      <c r="Z1476" t="str">
        <f t="shared" si="97"/>
        <v>Exclude</v>
      </c>
    </row>
    <row r="1477" spans="1:26" ht="30">
      <c r="A1477">
        <v>1617</v>
      </c>
      <c r="C1477" t="s">
        <v>1984</v>
      </c>
      <c r="E1477" s="1" t="s">
        <v>1988</v>
      </c>
      <c r="F1477" s="1">
        <v>1</v>
      </c>
      <c r="G1477" s="1">
        <v>1</v>
      </c>
      <c r="H1477" s="1">
        <v>1</v>
      </c>
      <c r="I1477" s="31" t="str">
        <f t="shared" si="95"/>
        <v>EXCLUDED</v>
      </c>
      <c r="J1477">
        <v>1617</v>
      </c>
      <c r="M1477" s="35" t="s">
        <v>901</v>
      </c>
      <c r="Q1477" s="8" t="s">
        <v>901</v>
      </c>
      <c r="R1477" s="1" t="str">
        <f t="shared" si="96"/>
        <v>Mutually Excluded</v>
      </c>
      <c r="S1477" s="1"/>
      <c r="V1477" s="1" t="str">
        <f t="shared" si="98"/>
        <v>Mutually Excluded</v>
      </c>
      <c r="Z1477" t="str">
        <f t="shared" si="97"/>
        <v>Exclude</v>
      </c>
    </row>
    <row r="1478" spans="1:26" ht="30">
      <c r="A1478">
        <v>1618</v>
      </c>
      <c r="C1478" t="s">
        <v>1990</v>
      </c>
      <c r="E1478" s="1" t="s">
        <v>1989</v>
      </c>
      <c r="F1478" s="1">
        <v>4</v>
      </c>
      <c r="G1478" s="1">
        <v>5</v>
      </c>
      <c r="H1478" s="1">
        <v>4</v>
      </c>
      <c r="I1478" s="31" t="str">
        <f t="shared" si="95"/>
        <v>MAYBE</v>
      </c>
      <c r="J1478">
        <v>1618</v>
      </c>
      <c r="M1478" s="35" t="s">
        <v>901</v>
      </c>
      <c r="Q1478" s="8" t="s">
        <v>901</v>
      </c>
      <c r="R1478" s="1" t="str">
        <f t="shared" si="96"/>
        <v>Mutually Excluded</v>
      </c>
      <c r="S1478" s="1"/>
      <c r="V1478" s="1" t="str">
        <f t="shared" si="98"/>
        <v>AI: Yes, Human: No</v>
      </c>
      <c r="Z1478" t="str">
        <f t="shared" si="97"/>
        <v>Exclude</v>
      </c>
    </row>
    <row r="1479" spans="1:26" ht="30">
      <c r="A1479">
        <v>1619</v>
      </c>
      <c r="C1479" t="s">
        <v>1990</v>
      </c>
      <c r="E1479" s="1" t="s">
        <v>1991</v>
      </c>
      <c r="F1479" s="1">
        <v>2</v>
      </c>
      <c r="G1479" s="1">
        <v>2</v>
      </c>
      <c r="H1479" s="1">
        <v>2</v>
      </c>
      <c r="I1479" s="31" t="str">
        <f t="shared" si="95"/>
        <v>EXCLUDED</v>
      </c>
      <c r="J1479">
        <v>1619</v>
      </c>
      <c r="M1479" s="35" t="s">
        <v>901</v>
      </c>
      <c r="Q1479" s="8" t="s">
        <v>901</v>
      </c>
      <c r="R1479" s="1" t="str">
        <f t="shared" si="96"/>
        <v>Mutually Excluded</v>
      </c>
      <c r="S1479" s="1"/>
      <c r="V1479" s="1" t="str">
        <f t="shared" si="98"/>
        <v>Mutually Excluded</v>
      </c>
      <c r="Z1479" t="str">
        <f t="shared" si="97"/>
        <v>Exclude</v>
      </c>
    </row>
    <row r="1480" spans="1:26" ht="45">
      <c r="A1480">
        <v>1620</v>
      </c>
      <c r="C1480" t="s">
        <v>1990</v>
      </c>
      <c r="E1480" s="1" t="s">
        <v>1992</v>
      </c>
      <c r="F1480" s="1">
        <v>4</v>
      </c>
      <c r="G1480" s="1">
        <v>4</v>
      </c>
      <c r="H1480" s="1">
        <v>3</v>
      </c>
      <c r="I1480" s="31" t="str">
        <f t="shared" si="95"/>
        <v>EXCLUDED</v>
      </c>
      <c r="J1480">
        <v>1620</v>
      </c>
      <c r="M1480" s="35" t="s">
        <v>901</v>
      </c>
      <c r="Q1480" s="8" t="s">
        <v>901</v>
      </c>
      <c r="R1480" s="1" t="str">
        <f t="shared" si="96"/>
        <v>Mutually Excluded</v>
      </c>
      <c r="S1480" s="1"/>
      <c r="V1480" s="1" t="str">
        <f t="shared" si="98"/>
        <v>Mutually Excluded</v>
      </c>
      <c r="Z1480" t="str">
        <f t="shared" si="97"/>
        <v>Exclude</v>
      </c>
    </row>
    <row r="1481" spans="1:26" ht="30">
      <c r="A1481">
        <v>1621</v>
      </c>
      <c r="C1481" t="s">
        <v>1990</v>
      </c>
      <c r="E1481" s="1" t="s">
        <v>1993</v>
      </c>
      <c r="F1481" s="1">
        <v>1</v>
      </c>
      <c r="G1481" s="1">
        <v>2</v>
      </c>
      <c r="H1481" s="1">
        <v>1</v>
      </c>
      <c r="I1481" s="31" t="str">
        <f t="shared" si="95"/>
        <v>EXCLUDED</v>
      </c>
      <c r="J1481">
        <v>1621</v>
      </c>
      <c r="M1481" s="35" t="s">
        <v>901</v>
      </c>
      <c r="Q1481" s="8" t="s">
        <v>901</v>
      </c>
      <c r="R1481" s="1" t="str">
        <f t="shared" si="96"/>
        <v>Mutually Excluded</v>
      </c>
      <c r="S1481" s="1"/>
      <c r="V1481" s="1" t="str">
        <f t="shared" si="98"/>
        <v>Mutually Excluded</v>
      </c>
      <c r="Z1481" t="str">
        <f t="shared" si="97"/>
        <v>Exclude</v>
      </c>
    </row>
    <row r="1482" spans="1:26" ht="30">
      <c r="A1482">
        <v>1622</v>
      </c>
      <c r="C1482" t="s">
        <v>1990</v>
      </c>
      <c r="E1482" s="1" t="s">
        <v>1994</v>
      </c>
      <c r="F1482" s="1">
        <v>2</v>
      </c>
      <c r="G1482" s="1">
        <v>2</v>
      </c>
      <c r="H1482" s="1">
        <v>3</v>
      </c>
      <c r="I1482" s="31" t="str">
        <f t="shared" si="95"/>
        <v>EXCLUDED</v>
      </c>
      <c r="J1482">
        <v>1622</v>
      </c>
      <c r="M1482" s="35" t="s">
        <v>901</v>
      </c>
      <c r="Q1482" s="8" t="s">
        <v>901</v>
      </c>
      <c r="R1482" s="1" t="str">
        <f t="shared" si="96"/>
        <v>Mutually Excluded</v>
      </c>
      <c r="S1482" s="1"/>
      <c r="V1482" s="1" t="str">
        <f t="shared" si="98"/>
        <v>Mutually Excluded</v>
      </c>
      <c r="Z1482" t="str">
        <f t="shared" si="97"/>
        <v>Exclude</v>
      </c>
    </row>
    <row r="1483" spans="1:26" ht="30">
      <c r="A1483">
        <v>1623</v>
      </c>
      <c r="C1483" t="s">
        <v>1995</v>
      </c>
      <c r="E1483" s="1" t="s">
        <v>1162</v>
      </c>
      <c r="F1483" s="1">
        <v>2</v>
      </c>
      <c r="G1483" s="1">
        <v>2</v>
      </c>
      <c r="H1483" s="1">
        <v>2</v>
      </c>
      <c r="I1483" s="31" t="str">
        <f t="shared" si="95"/>
        <v>EXCLUDED</v>
      </c>
      <c r="J1483">
        <v>1623</v>
      </c>
      <c r="M1483" s="35" t="s">
        <v>901</v>
      </c>
      <c r="Q1483" s="8" t="s">
        <v>901</v>
      </c>
      <c r="R1483" s="1" t="str">
        <f t="shared" si="96"/>
        <v>Mutually Excluded</v>
      </c>
      <c r="S1483" s="1"/>
      <c r="V1483" s="1" t="str">
        <f t="shared" si="98"/>
        <v>Mutually Excluded</v>
      </c>
      <c r="Z1483" t="str">
        <f t="shared" si="97"/>
        <v>Exclude</v>
      </c>
    </row>
    <row r="1484" spans="1:26" ht="60">
      <c r="A1484">
        <v>1624</v>
      </c>
      <c r="C1484" t="s">
        <v>1995</v>
      </c>
      <c r="E1484" s="1" t="s">
        <v>1996</v>
      </c>
      <c r="F1484" s="1">
        <v>1</v>
      </c>
      <c r="G1484" s="1">
        <v>1</v>
      </c>
      <c r="H1484" s="1">
        <v>1</v>
      </c>
      <c r="I1484" s="31" t="str">
        <f t="shared" si="95"/>
        <v>EXCLUDED</v>
      </c>
      <c r="J1484">
        <v>1624</v>
      </c>
      <c r="M1484" s="35" t="s">
        <v>901</v>
      </c>
      <c r="Q1484" s="8" t="s">
        <v>901</v>
      </c>
      <c r="R1484" s="1" t="str">
        <f t="shared" si="96"/>
        <v>Mutually Excluded</v>
      </c>
      <c r="S1484" s="1"/>
      <c r="V1484" s="1" t="str">
        <f t="shared" si="98"/>
        <v>Mutually Excluded</v>
      </c>
      <c r="Z1484" t="str">
        <f t="shared" si="97"/>
        <v>Exclude</v>
      </c>
    </row>
    <row r="1485" spans="1:26" ht="62.25" customHeight="1">
      <c r="A1485">
        <v>1625</v>
      </c>
      <c r="C1485" t="s">
        <v>1995</v>
      </c>
      <c r="E1485" s="1" t="s">
        <v>1997</v>
      </c>
      <c r="F1485" s="1">
        <v>2</v>
      </c>
      <c r="G1485" s="1">
        <v>2</v>
      </c>
      <c r="H1485" s="1">
        <v>3</v>
      </c>
      <c r="I1485" s="31" t="str">
        <f t="shared" si="95"/>
        <v>EXCLUDED</v>
      </c>
      <c r="J1485">
        <v>1625</v>
      </c>
      <c r="K1485" s="10"/>
      <c r="L1485" s="10" t="s">
        <v>1999</v>
      </c>
      <c r="M1485" s="35" t="s">
        <v>901</v>
      </c>
      <c r="Q1485" s="8" t="s">
        <v>901</v>
      </c>
      <c r="R1485" s="1" t="str">
        <f t="shared" si="96"/>
        <v>Mutually Excluded</v>
      </c>
      <c r="S1485" s="1"/>
      <c r="V1485" s="1" t="str">
        <f t="shared" si="98"/>
        <v>Mutually Excluded</v>
      </c>
      <c r="Z1485" t="str">
        <f t="shared" si="97"/>
        <v>Exclude</v>
      </c>
    </row>
    <row r="1486" spans="1:26" ht="30">
      <c r="A1486">
        <v>1626</v>
      </c>
      <c r="C1486" t="s">
        <v>1995</v>
      </c>
      <c r="E1486" s="1" t="s">
        <v>2000</v>
      </c>
      <c r="F1486" s="1">
        <v>1</v>
      </c>
      <c r="G1486" s="1">
        <v>1</v>
      </c>
      <c r="H1486" s="1">
        <v>1</v>
      </c>
      <c r="I1486" s="31" t="str">
        <f t="shared" si="95"/>
        <v>EXCLUDED</v>
      </c>
      <c r="J1486">
        <v>1626</v>
      </c>
      <c r="M1486" s="35" t="s">
        <v>901</v>
      </c>
      <c r="Q1486" s="8" t="s">
        <v>901</v>
      </c>
      <c r="R1486" s="1" t="str">
        <f t="shared" si="96"/>
        <v>Mutually Excluded</v>
      </c>
      <c r="S1486" s="1"/>
      <c r="V1486" s="1" t="str">
        <f t="shared" si="98"/>
        <v>Mutually Excluded</v>
      </c>
      <c r="Z1486" t="str">
        <f t="shared" si="97"/>
        <v>Exclude</v>
      </c>
    </row>
    <row r="1487" spans="1:26" ht="45">
      <c r="A1487">
        <v>1627</v>
      </c>
      <c r="C1487" t="s">
        <v>1995</v>
      </c>
      <c r="E1487" s="1" t="s">
        <v>2001</v>
      </c>
      <c r="F1487" s="1">
        <v>2</v>
      </c>
      <c r="G1487" s="1">
        <v>3</v>
      </c>
      <c r="H1487" s="1">
        <v>2</v>
      </c>
      <c r="I1487" s="31" t="str">
        <f t="shared" si="95"/>
        <v>EXCLUDED</v>
      </c>
      <c r="J1487">
        <v>1627</v>
      </c>
      <c r="M1487" s="35" t="s">
        <v>901</v>
      </c>
      <c r="Q1487" s="8" t="s">
        <v>901</v>
      </c>
      <c r="R1487" s="1" t="str">
        <f t="shared" si="96"/>
        <v>Mutually Excluded</v>
      </c>
      <c r="S1487" s="1"/>
      <c r="V1487" s="1" t="str">
        <f t="shared" si="98"/>
        <v>Mutually Excluded</v>
      </c>
      <c r="Z1487" t="str">
        <f t="shared" si="97"/>
        <v>Exclude</v>
      </c>
    </row>
    <row r="1488" spans="1:26" ht="30">
      <c r="A1488">
        <v>1628</v>
      </c>
      <c r="C1488" t="s">
        <v>1995</v>
      </c>
      <c r="E1488" s="1" t="s">
        <v>2002</v>
      </c>
      <c r="F1488" s="1">
        <v>2</v>
      </c>
      <c r="G1488" s="1">
        <v>2</v>
      </c>
      <c r="H1488" s="1">
        <v>2</v>
      </c>
      <c r="I1488" s="31" t="str">
        <f t="shared" si="95"/>
        <v>EXCLUDED</v>
      </c>
      <c r="J1488">
        <v>1628</v>
      </c>
      <c r="M1488" s="35" t="s">
        <v>901</v>
      </c>
      <c r="Q1488" s="8" t="s">
        <v>901</v>
      </c>
      <c r="R1488" s="1" t="str">
        <f t="shared" si="96"/>
        <v>Mutually Excluded</v>
      </c>
      <c r="S1488" s="1"/>
      <c r="V1488" s="1" t="str">
        <f t="shared" si="98"/>
        <v>Mutually Excluded</v>
      </c>
      <c r="Z1488" t="str">
        <f t="shared" si="97"/>
        <v>Exclude</v>
      </c>
    </row>
    <row r="1489" spans="1:26" ht="30">
      <c r="A1489">
        <v>1629</v>
      </c>
      <c r="C1489" t="s">
        <v>1995</v>
      </c>
      <c r="E1489" s="1" t="s">
        <v>2003</v>
      </c>
      <c r="F1489" s="1">
        <v>1</v>
      </c>
      <c r="G1489" s="1">
        <v>1</v>
      </c>
      <c r="H1489" s="1">
        <v>1</v>
      </c>
      <c r="I1489" s="31" t="str">
        <f t="shared" si="95"/>
        <v>EXCLUDED</v>
      </c>
      <c r="J1489">
        <v>1629</v>
      </c>
      <c r="M1489" s="35" t="s">
        <v>901</v>
      </c>
      <c r="Q1489" s="8" t="s">
        <v>901</v>
      </c>
      <c r="R1489" s="1" t="str">
        <f t="shared" si="96"/>
        <v>Mutually Excluded</v>
      </c>
      <c r="S1489" s="1"/>
      <c r="V1489" s="1" t="str">
        <f t="shared" si="98"/>
        <v>Mutually Excluded</v>
      </c>
      <c r="Z1489" t="str">
        <f t="shared" si="97"/>
        <v>Exclude</v>
      </c>
    </row>
    <row r="1490" spans="1:26" ht="30">
      <c r="A1490">
        <v>1630</v>
      </c>
      <c r="C1490" t="s">
        <v>1995</v>
      </c>
      <c r="E1490" s="1" t="s">
        <v>2004</v>
      </c>
      <c r="F1490" s="1">
        <v>1</v>
      </c>
      <c r="G1490" s="1">
        <v>1</v>
      </c>
      <c r="H1490" s="1">
        <v>1</v>
      </c>
      <c r="I1490" s="31" t="str">
        <f t="shared" si="95"/>
        <v>EXCLUDED</v>
      </c>
      <c r="J1490">
        <v>1630</v>
      </c>
      <c r="M1490" s="35" t="s">
        <v>901</v>
      </c>
      <c r="Q1490" s="8" t="s">
        <v>901</v>
      </c>
      <c r="R1490" s="1" t="str">
        <f t="shared" si="96"/>
        <v>Mutually Excluded</v>
      </c>
      <c r="S1490" s="1"/>
      <c r="V1490" s="1" t="str">
        <f t="shared" si="98"/>
        <v>Mutually Excluded</v>
      </c>
      <c r="Z1490" t="str">
        <f t="shared" si="97"/>
        <v>Exclude</v>
      </c>
    </row>
    <row r="1491" spans="1:26" ht="45">
      <c r="A1491">
        <v>1631</v>
      </c>
      <c r="C1491" t="s">
        <v>1995</v>
      </c>
      <c r="E1491" s="1" t="s">
        <v>2006</v>
      </c>
      <c r="F1491" s="1">
        <v>4</v>
      </c>
      <c r="G1491" s="1">
        <v>4</v>
      </c>
      <c r="H1491" s="1">
        <v>4</v>
      </c>
      <c r="I1491" s="31" t="str">
        <f t="shared" si="95"/>
        <v>EXCLUDED</v>
      </c>
      <c r="J1491">
        <v>1631</v>
      </c>
      <c r="M1491" s="35" t="s">
        <v>901</v>
      </c>
      <c r="Q1491" s="8" t="s">
        <v>901</v>
      </c>
      <c r="R1491" s="1" t="str">
        <f t="shared" si="96"/>
        <v>Mutually Excluded</v>
      </c>
      <c r="S1491" s="1"/>
      <c r="V1491" s="1" t="str">
        <f t="shared" si="98"/>
        <v>Mutually Excluded</v>
      </c>
      <c r="Z1491" t="str">
        <f t="shared" si="97"/>
        <v>Exclude</v>
      </c>
    </row>
    <row r="1492" spans="1:26" ht="30">
      <c r="A1492">
        <v>1633</v>
      </c>
      <c r="C1492" t="s">
        <v>2008</v>
      </c>
      <c r="E1492" s="1" t="s">
        <v>2009</v>
      </c>
      <c r="F1492" s="1">
        <v>4</v>
      </c>
      <c r="G1492" s="1">
        <v>3</v>
      </c>
      <c r="H1492" s="1">
        <v>4</v>
      </c>
      <c r="I1492" s="31" t="str">
        <f t="shared" si="95"/>
        <v>EXCLUDED</v>
      </c>
      <c r="J1492">
        <v>1633</v>
      </c>
      <c r="M1492" s="35" t="s">
        <v>901</v>
      </c>
      <c r="Q1492" s="8" t="s">
        <v>901</v>
      </c>
      <c r="R1492" s="1" t="str">
        <f t="shared" si="96"/>
        <v>Mutually Excluded</v>
      </c>
      <c r="S1492" s="1"/>
      <c r="V1492" s="1" t="str">
        <f t="shared" si="98"/>
        <v>Mutually Excluded</v>
      </c>
      <c r="Z1492" t="str">
        <f t="shared" si="97"/>
        <v>Exclude</v>
      </c>
    </row>
    <row r="1493" spans="1:26" ht="30">
      <c r="A1493">
        <v>1634</v>
      </c>
      <c r="C1493" t="s">
        <v>2008</v>
      </c>
      <c r="E1493" s="1" t="s">
        <v>2010</v>
      </c>
      <c r="F1493" s="1">
        <v>1</v>
      </c>
      <c r="G1493" s="1">
        <v>1</v>
      </c>
      <c r="H1493" s="1">
        <v>1</v>
      </c>
      <c r="I1493" s="31" t="str">
        <f t="shared" si="95"/>
        <v>EXCLUDED</v>
      </c>
      <c r="J1493">
        <v>1634</v>
      </c>
      <c r="M1493" s="35" t="s">
        <v>901</v>
      </c>
      <c r="Q1493" s="8" t="s">
        <v>901</v>
      </c>
      <c r="R1493" s="1" t="str">
        <f t="shared" si="96"/>
        <v>Mutually Excluded</v>
      </c>
      <c r="S1493" s="1"/>
      <c r="V1493" s="1" t="str">
        <f t="shared" si="98"/>
        <v>Mutually Excluded</v>
      </c>
      <c r="Z1493" t="str">
        <f t="shared" si="97"/>
        <v>Exclude</v>
      </c>
    </row>
    <row r="1494" spans="1:26" ht="30">
      <c r="A1494">
        <v>1635</v>
      </c>
      <c r="C1494" t="s">
        <v>2008</v>
      </c>
      <c r="E1494" s="1" t="s">
        <v>2011</v>
      </c>
      <c r="F1494" s="1">
        <v>2</v>
      </c>
      <c r="G1494" s="1">
        <v>2</v>
      </c>
      <c r="H1494" s="1">
        <v>3</v>
      </c>
      <c r="I1494" s="31" t="str">
        <f t="shared" si="95"/>
        <v>EXCLUDED</v>
      </c>
      <c r="J1494">
        <v>1635</v>
      </c>
      <c r="M1494" s="35" t="s">
        <v>901</v>
      </c>
      <c r="Q1494" s="8" t="s">
        <v>901</v>
      </c>
      <c r="R1494" s="1" t="str">
        <f t="shared" si="96"/>
        <v>Mutually Excluded</v>
      </c>
      <c r="S1494" s="1"/>
      <c r="V1494" s="1" t="str">
        <f t="shared" si="98"/>
        <v>Mutually Excluded</v>
      </c>
      <c r="Z1494" t="str">
        <f t="shared" si="97"/>
        <v>Exclude</v>
      </c>
    </row>
    <row r="1495" spans="1:26" ht="45">
      <c r="A1495">
        <v>1636</v>
      </c>
      <c r="C1495" t="s">
        <v>2008</v>
      </c>
      <c r="E1495" s="1" t="s">
        <v>2012</v>
      </c>
      <c r="F1495" s="1">
        <v>3</v>
      </c>
      <c r="G1495" s="1">
        <v>2</v>
      </c>
      <c r="H1495" s="1">
        <v>3</v>
      </c>
      <c r="I1495" s="31" t="str">
        <f t="shared" si="95"/>
        <v>EXCLUDED</v>
      </c>
      <c r="J1495">
        <v>1636</v>
      </c>
      <c r="M1495" s="35" t="s">
        <v>901</v>
      </c>
      <c r="Q1495" s="8" t="s">
        <v>901</v>
      </c>
      <c r="R1495" s="1" t="str">
        <f t="shared" si="96"/>
        <v>Mutually Excluded</v>
      </c>
      <c r="S1495" s="1"/>
      <c r="V1495" s="1" t="str">
        <f t="shared" si="98"/>
        <v>Mutually Excluded</v>
      </c>
      <c r="Z1495" t="str">
        <f t="shared" si="97"/>
        <v>Exclude</v>
      </c>
    </row>
    <row r="1496" spans="1:26" ht="30">
      <c r="A1496">
        <v>1638</v>
      </c>
      <c r="C1496" t="s">
        <v>2014</v>
      </c>
      <c r="E1496" s="1" t="s">
        <v>2013</v>
      </c>
      <c r="F1496" s="1">
        <v>2</v>
      </c>
      <c r="G1496" s="1">
        <v>2</v>
      </c>
      <c r="H1496" s="1">
        <v>2</v>
      </c>
      <c r="I1496" s="31" t="str">
        <f t="shared" si="95"/>
        <v>EXCLUDED</v>
      </c>
      <c r="J1496">
        <v>1638</v>
      </c>
      <c r="M1496" s="35" t="s">
        <v>901</v>
      </c>
      <c r="Q1496" s="8" t="s">
        <v>901</v>
      </c>
      <c r="R1496" s="1" t="str">
        <f t="shared" si="96"/>
        <v>Mutually Excluded</v>
      </c>
      <c r="S1496" s="1"/>
      <c r="V1496" s="1" t="str">
        <f t="shared" si="98"/>
        <v>Mutually Excluded</v>
      </c>
      <c r="Z1496" t="str">
        <f t="shared" si="97"/>
        <v>Exclude</v>
      </c>
    </row>
    <row r="1497" spans="1:26" ht="45">
      <c r="A1497">
        <v>1639</v>
      </c>
      <c r="C1497" t="s">
        <v>2014</v>
      </c>
      <c r="E1497" s="1" t="s">
        <v>1360</v>
      </c>
      <c r="F1497" s="1">
        <v>5</v>
      </c>
      <c r="G1497" s="1">
        <v>5</v>
      </c>
      <c r="H1497" s="1">
        <v>5</v>
      </c>
      <c r="I1497" s="31" t="str">
        <f t="shared" si="95"/>
        <v>CERTAINLY INCLUDED</v>
      </c>
      <c r="J1497">
        <v>1639</v>
      </c>
      <c r="M1497" s="35" t="s">
        <v>901</v>
      </c>
      <c r="Q1497" s="8" t="s">
        <v>901</v>
      </c>
      <c r="R1497" s="1" t="str">
        <f t="shared" si="96"/>
        <v>Mutually Excluded</v>
      </c>
      <c r="S1497" s="1"/>
      <c r="V1497" s="1" t="str">
        <f t="shared" si="98"/>
        <v>AI: Yes, Human: No</v>
      </c>
      <c r="Z1497" t="str">
        <f t="shared" si="97"/>
        <v>Exclude</v>
      </c>
    </row>
    <row r="1498" spans="1:26" ht="45">
      <c r="A1498">
        <v>1640</v>
      </c>
      <c r="C1498" t="s">
        <v>2014</v>
      </c>
      <c r="E1498" s="1" t="s">
        <v>941</v>
      </c>
      <c r="F1498" s="1">
        <v>2</v>
      </c>
      <c r="G1498" s="1">
        <v>2</v>
      </c>
      <c r="H1498" s="1">
        <v>3</v>
      </c>
      <c r="I1498" s="31" t="str">
        <f t="shared" si="95"/>
        <v>EXCLUDED</v>
      </c>
      <c r="J1498">
        <v>1640</v>
      </c>
      <c r="M1498" s="35" t="s">
        <v>901</v>
      </c>
      <c r="Q1498" s="8" t="s">
        <v>901</v>
      </c>
      <c r="R1498" s="1" t="str">
        <f t="shared" si="96"/>
        <v>Mutually Excluded</v>
      </c>
      <c r="S1498" s="1"/>
      <c r="V1498" s="1" t="str">
        <f t="shared" si="98"/>
        <v>Mutually Excluded</v>
      </c>
      <c r="Z1498" t="str">
        <f t="shared" si="97"/>
        <v>Exclude</v>
      </c>
    </row>
    <row r="1499" spans="1:26" ht="30">
      <c r="A1499">
        <v>1641</v>
      </c>
      <c r="C1499" t="s">
        <v>2014</v>
      </c>
      <c r="E1499" s="1" t="s">
        <v>2015</v>
      </c>
      <c r="F1499" s="1">
        <v>3</v>
      </c>
      <c r="G1499" s="1">
        <v>3</v>
      </c>
      <c r="H1499" s="1">
        <v>2</v>
      </c>
      <c r="I1499" s="31" t="str">
        <f t="shared" si="95"/>
        <v>EXCLUDED</v>
      </c>
      <c r="J1499">
        <v>1641</v>
      </c>
      <c r="M1499" s="35" t="s">
        <v>901</v>
      </c>
      <c r="Q1499" s="8" t="s">
        <v>901</v>
      </c>
      <c r="R1499" s="1" t="str">
        <f t="shared" si="96"/>
        <v>Mutually Excluded</v>
      </c>
      <c r="S1499" s="1"/>
      <c r="V1499" s="1" t="str">
        <f t="shared" si="98"/>
        <v>Mutually Excluded</v>
      </c>
      <c r="Z1499" t="str">
        <f t="shared" si="97"/>
        <v>Exclude</v>
      </c>
    </row>
    <row r="1500" spans="1:26" ht="45">
      <c r="A1500">
        <v>1642</v>
      </c>
      <c r="C1500" t="s">
        <v>2017</v>
      </c>
      <c r="E1500" s="1" t="s">
        <v>2016</v>
      </c>
      <c r="F1500" s="1">
        <v>2</v>
      </c>
      <c r="G1500" s="1">
        <v>2</v>
      </c>
      <c r="H1500" s="1">
        <v>2</v>
      </c>
      <c r="I1500" s="31" t="str">
        <f t="shared" si="95"/>
        <v>EXCLUDED</v>
      </c>
      <c r="J1500">
        <v>1642</v>
      </c>
      <c r="M1500" s="35" t="s">
        <v>901</v>
      </c>
      <c r="Q1500" s="8" t="s">
        <v>901</v>
      </c>
      <c r="R1500" s="1" t="str">
        <f t="shared" si="96"/>
        <v>Mutually Excluded</v>
      </c>
      <c r="S1500" s="1"/>
      <c r="V1500" s="1" t="str">
        <f t="shared" si="98"/>
        <v>Mutually Excluded</v>
      </c>
      <c r="Z1500" t="str">
        <f t="shared" si="97"/>
        <v>Exclude</v>
      </c>
    </row>
    <row r="1501" spans="1:26" ht="30">
      <c r="A1501">
        <v>1643</v>
      </c>
      <c r="C1501" t="s">
        <v>2017</v>
      </c>
      <c r="E1501" s="1" t="s">
        <v>2018</v>
      </c>
      <c r="F1501" s="1">
        <v>4</v>
      </c>
      <c r="G1501" s="1">
        <v>3</v>
      </c>
      <c r="H1501" s="1">
        <v>3</v>
      </c>
      <c r="I1501" s="31" t="str">
        <f t="shared" si="95"/>
        <v>EXCLUDED</v>
      </c>
      <c r="J1501">
        <v>1643</v>
      </c>
      <c r="M1501" s="35" t="s">
        <v>901</v>
      </c>
      <c r="Q1501" s="8" t="s">
        <v>901</v>
      </c>
      <c r="R1501" s="1" t="str">
        <f t="shared" si="96"/>
        <v>Mutually Excluded</v>
      </c>
      <c r="S1501" s="1"/>
      <c r="V1501" s="1" t="str">
        <f t="shared" si="98"/>
        <v>Mutually Excluded</v>
      </c>
      <c r="Z1501" t="str">
        <f t="shared" si="97"/>
        <v>Exclude</v>
      </c>
    </row>
    <row r="1502" spans="1:26" ht="45">
      <c r="A1502">
        <v>1644</v>
      </c>
      <c r="C1502" t="s">
        <v>2017</v>
      </c>
      <c r="E1502" s="1" t="s">
        <v>2019</v>
      </c>
      <c r="F1502" s="1">
        <v>2</v>
      </c>
      <c r="G1502" s="1">
        <v>2</v>
      </c>
      <c r="H1502" s="1">
        <v>2</v>
      </c>
      <c r="I1502" s="31" t="str">
        <f t="shared" si="95"/>
        <v>EXCLUDED</v>
      </c>
      <c r="J1502">
        <v>1644</v>
      </c>
      <c r="M1502" s="35" t="s">
        <v>901</v>
      </c>
      <c r="Q1502" s="8" t="s">
        <v>901</v>
      </c>
      <c r="R1502" s="1" t="str">
        <f t="shared" si="96"/>
        <v>Mutually Excluded</v>
      </c>
      <c r="S1502" s="1"/>
      <c r="V1502" s="1" t="str">
        <f t="shared" si="98"/>
        <v>Mutually Excluded</v>
      </c>
      <c r="Z1502" t="str">
        <f t="shared" si="97"/>
        <v>Exclude</v>
      </c>
    </row>
    <row r="1503" spans="1:26" ht="45">
      <c r="A1503">
        <v>1645</v>
      </c>
      <c r="C1503" t="s">
        <v>2017</v>
      </c>
      <c r="E1503" s="1" t="s">
        <v>943</v>
      </c>
      <c r="F1503" s="1">
        <v>5</v>
      </c>
      <c r="G1503" s="1">
        <v>4</v>
      </c>
      <c r="H1503" s="1">
        <v>4</v>
      </c>
      <c r="I1503" s="31" t="str">
        <f t="shared" si="95"/>
        <v>MAYBE</v>
      </c>
      <c r="J1503">
        <v>1645</v>
      </c>
      <c r="M1503" s="35" t="s">
        <v>901</v>
      </c>
      <c r="Q1503" s="8" t="s">
        <v>901</v>
      </c>
      <c r="R1503" s="1" t="str">
        <f t="shared" si="96"/>
        <v>Mutually Excluded</v>
      </c>
      <c r="S1503" s="1"/>
      <c r="V1503" s="1" t="str">
        <f t="shared" si="98"/>
        <v>AI: Yes, Human: No</v>
      </c>
      <c r="Z1503" t="str">
        <f t="shared" si="97"/>
        <v>Exclude</v>
      </c>
    </row>
    <row r="1504" spans="1:26" ht="45">
      <c r="A1504">
        <v>1646</v>
      </c>
      <c r="C1504" t="s">
        <v>2017</v>
      </c>
      <c r="E1504" s="1" t="s">
        <v>2020</v>
      </c>
      <c r="F1504" s="1">
        <v>2</v>
      </c>
      <c r="G1504" s="1">
        <v>2</v>
      </c>
      <c r="H1504" s="1">
        <v>2</v>
      </c>
      <c r="I1504" s="31" t="str">
        <f t="shared" ref="I1504:I1565" si="99">IF(COUNTIF(F1504:H1504,5)=3,"CERTAINLY INCLUDED",IF(COUNTIF(F1504:H1504,5)&gt;0,"MAYBE","EXCLUDED"))</f>
        <v>EXCLUDED</v>
      </c>
      <c r="J1504">
        <v>1646</v>
      </c>
      <c r="M1504" s="35" t="s">
        <v>901</v>
      </c>
      <c r="Q1504" s="8" t="s">
        <v>901</v>
      </c>
      <c r="R1504" s="1" t="str">
        <f t="shared" ref="R1504:R1565" si="100">IF(AND(M1504="Excluded", Q1504="Excluded"), "Mutually Excluded", IF(AND(OR(M1504="CERTAINLY INCLUDED", M1504="INCLUDED", M1504="MAYBE" ), OR(Q1504="INCLUDED", Q1504="MAYBE")), "MUTUALLY INCLUDED", IF(AND(M1504="MAYBE", Q1504="MAYBE"), "Mutually MAYBE", IF(AND(M1504="Excluded", OR(Q1504="INCLUDED", Q1504="MAYBE")), "Hum1: No, Hum2: Yes", IF(AND(Q1504="Excluded", OR(M1504="INCLUDED", M1504="CERTAINLY INCLUDED", M1504="MAYBE")), "Hum1: Yes, Hum2: No", "Other Conflict")))))</f>
        <v>Mutually Excluded</v>
      </c>
      <c r="S1504" s="1"/>
      <c r="V1504" s="1" t="str">
        <f t="shared" si="98"/>
        <v>Mutually Excluded</v>
      </c>
      <c r="Z1504" t="str">
        <f t="shared" ref="Z1504:Z1565" si="101">IF(R1504="Mutually Excluded","Exclude",IF(R1504= "Mutually Included","Include",U1504))</f>
        <v>Exclude</v>
      </c>
    </row>
    <row r="1505" spans="1:26" ht="30">
      <c r="A1505">
        <v>1647</v>
      </c>
      <c r="C1505" t="s">
        <v>2017</v>
      </c>
      <c r="E1505" s="1" t="s">
        <v>2021</v>
      </c>
      <c r="F1505" s="1">
        <v>4</v>
      </c>
      <c r="G1505" s="1">
        <v>3</v>
      </c>
      <c r="H1505" s="1">
        <v>4</v>
      </c>
      <c r="I1505" s="31" t="str">
        <f t="shared" si="99"/>
        <v>EXCLUDED</v>
      </c>
      <c r="J1505">
        <v>1647</v>
      </c>
      <c r="M1505" s="35" t="s">
        <v>901</v>
      </c>
      <c r="Q1505" s="8" t="s">
        <v>901</v>
      </c>
      <c r="R1505" s="1" t="str">
        <f t="shared" si="100"/>
        <v>Mutually Excluded</v>
      </c>
      <c r="S1505" s="1"/>
      <c r="V1505" s="1" t="str">
        <f t="shared" si="98"/>
        <v>Mutually Excluded</v>
      </c>
      <c r="Z1505" t="str">
        <f t="shared" si="101"/>
        <v>Exclude</v>
      </c>
    </row>
    <row r="1506" spans="1:26" ht="45">
      <c r="A1506">
        <v>1648</v>
      </c>
      <c r="C1506" t="s">
        <v>2017</v>
      </c>
      <c r="E1506" s="1" t="s">
        <v>2022</v>
      </c>
      <c r="F1506" s="1">
        <v>2</v>
      </c>
      <c r="G1506" s="1">
        <v>2</v>
      </c>
      <c r="H1506" s="1">
        <v>2</v>
      </c>
      <c r="I1506" s="31" t="str">
        <f t="shared" si="99"/>
        <v>EXCLUDED</v>
      </c>
      <c r="J1506">
        <v>1648</v>
      </c>
      <c r="M1506" s="35" t="s">
        <v>901</v>
      </c>
      <c r="Q1506" s="8" t="s">
        <v>901</v>
      </c>
      <c r="R1506" s="1" t="str">
        <f t="shared" si="100"/>
        <v>Mutually Excluded</v>
      </c>
      <c r="S1506" s="1"/>
      <c r="V1506" s="1" t="str">
        <f t="shared" si="98"/>
        <v>Mutually Excluded</v>
      </c>
      <c r="Z1506" t="str">
        <f t="shared" si="101"/>
        <v>Exclude</v>
      </c>
    </row>
    <row r="1507" spans="1:26" ht="30">
      <c r="A1507">
        <v>1649</v>
      </c>
      <c r="C1507" t="s">
        <v>2017</v>
      </c>
      <c r="E1507" s="1" t="s">
        <v>2023</v>
      </c>
      <c r="F1507" s="1">
        <v>1</v>
      </c>
      <c r="G1507" s="1">
        <v>1</v>
      </c>
      <c r="H1507" s="1">
        <v>1</v>
      </c>
      <c r="I1507" s="31" t="str">
        <f t="shared" si="99"/>
        <v>EXCLUDED</v>
      </c>
      <c r="J1507">
        <v>1649</v>
      </c>
      <c r="M1507" s="35" t="s">
        <v>901</v>
      </c>
      <c r="Q1507" s="8" t="s">
        <v>901</v>
      </c>
      <c r="R1507" s="1" t="str">
        <f t="shared" si="100"/>
        <v>Mutually Excluded</v>
      </c>
      <c r="S1507" s="1"/>
      <c r="V1507" s="1" t="str">
        <f t="shared" si="98"/>
        <v>Mutually Excluded</v>
      </c>
      <c r="Z1507" t="str">
        <f t="shared" si="101"/>
        <v>Exclude</v>
      </c>
    </row>
    <row r="1508" spans="1:26" ht="45">
      <c r="A1508">
        <v>1650</v>
      </c>
      <c r="C1508" t="s">
        <v>2017</v>
      </c>
      <c r="E1508" s="1" t="s">
        <v>2024</v>
      </c>
      <c r="F1508" s="1">
        <v>1</v>
      </c>
      <c r="G1508" s="1">
        <v>1</v>
      </c>
      <c r="H1508" s="1">
        <v>1</v>
      </c>
      <c r="I1508" s="31" t="str">
        <f t="shared" si="99"/>
        <v>EXCLUDED</v>
      </c>
      <c r="J1508">
        <v>1650</v>
      </c>
      <c r="M1508" s="35" t="s">
        <v>901</v>
      </c>
      <c r="Q1508" s="8" t="s">
        <v>901</v>
      </c>
      <c r="R1508" s="1" t="str">
        <f t="shared" si="100"/>
        <v>Mutually Excluded</v>
      </c>
      <c r="S1508" s="1"/>
      <c r="V1508" s="1" t="str">
        <f t="shared" si="98"/>
        <v>Mutually Excluded</v>
      </c>
      <c r="Z1508" t="str">
        <f t="shared" si="101"/>
        <v>Exclude</v>
      </c>
    </row>
    <row r="1509" spans="1:26" ht="45">
      <c r="A1509">
        <v>1651</v>
      </c>
      <c r="C1509" t="s">
        <v>2026</v>
      </c>
      <c r="E1509" s="1" t="s">
        <v>2025</v>
      </c>
      <c r="F1509" s="1">
        <v>3</v>
      </c>
      <c r="G1509" s="1">
        <v>3</v>
      </c>
      <c r="H1509" s="1">
        <v>2</v>
      </c>
      <c r="I1509" s="31" t="str">
        <f t="shared" si="99"/>
        <v>EXCLUDED</v>
      </c>
      <c r="J1509">
        <v>1651</v>
      </c>
      <c r="M1509" s="35" t="s">
        <v>901</v>
      </c>
      <c r="Q1509" s="8" t="s">
        <v>901</v>
      </c>
      <c r="R1509" s="1" t="str">
        <f t="shared" si="100"/>
        <v>Mutually Excluded</v>
      </c>
      <c r="S1509" s="1"/>
      <c r="V1509" s="1" t="str">
        <f t="shared" si="98"/>
        <v>Mutually Excluded</v>
      </c>
      <c r="Z1509" t="str">
        <f t="shared" si="101"/>
        <v>Exclude</v>
      </c>
    </row>
    <row r="1510" spans="1:26" ht="60">
      <c r="A1510">
        <v>1652</v>
      </c>
      <c r="C1510" t="s">
        <v>2026</v>
      </c>
      <c r="E1510" s="1" t="s">
        <v>2027</v>
      </c>
      <c r="F1510" s="1">
        <v>2</v>
      </c>
      <c r="G1510" s="1">
        <v>2</v>
      </c>
      <c r="H1510" s="1">
        <v>2</v>
      </c>
      <c r="I1510" s="31" t="str">
        <f t="shared" si="99"/>
        <v>EXCLUDED</v>
      </c>
      <c r="J1510">
        <v>1652</v>
      </c>
      <c r="M1510" s="35" t="s">
        <v>901</v>
      </c>
      <c r="Q1510" s="8" t="s">
        <v>901</v>
      </c>
      <c r="R1510" s="1" t="str">
        <f t="shared" si="100"/>
        <v>Mutually Excluded</v>
      </c>
      <c r="S1510" s="1"/>
      <c r="V1510" s="1" t="str">
        <f t="shared" si="98"/>
        <v>Mutually Excluded</v>
      </c>
      <c r="Z1510" t="str">
        <f t="shared" si="101"/>
        <v>Exclude</v>
      </c>
    </row>
    <row r="1511" spans="1:26" ht="60">
      <c r="A1511">
        <v>1653</v>
      </c>
      <c r="C1511" t="s">
        <v>2026</v>
      </c>
      <c r="E1511" s="1" t="s">
        <v>2028</v>
      </c>
      <c r="F1511" s="1">
        <v>2</v>
      </c>
      <c r="G1511" s="1">
        <v>3</v>
      </c>
      <c r="H1511" s="1">
        <v>2</v>
      </c>
      <c r="I1511" s="31" t="str">
        <f t="shared" si="99"/>
        <v>EXCLUDED</v>
      </c>
      <c r="J1511">
        <v>1653</v>
      </c>
      <c r="M1511" s="35" t="s">
        <v>901</v>
      </c>
      <c r="Q1511" s="8" t="s">
        <v>901</v>
      </c>
      <c r="R1511" s="1" t="str">
        <f t="shared" si="100"/>
        <v>Mutually Excluded</v>
      </c>
      <c r="S1511" s="1"/>
      <c r="V1511" s="1" t="str">
        <f t="shared" si="98"/>
        <v>Mutually Excluded</v>
      </c>
      <c r="Z1511" t="str">
        <f t="shared" si="101"/>
        <v>Exclude</v>
      </c>
    </row>
    <row r="1512" spans="1:26" ht="30">
      <c r="A1512">
        <v>1654</v>
      </c>
      <c r="C1512" t="s">
        <v>2026</v>
      </c>
      <c r="E1512" s="1" t="s">
        <v>2029</v>
      </c>
      <c r="F1512" s="1">
        <v>1</v>
      </c>
      <c r="G1512" s="1">
        <v>1</v>
      </c>
      <c r="H1512" s="1">
        <v>1</v>
      </c>
      <c r="I1512" s="31" t="str">
        <f t="shared" si="99"/>
        <v>EXCLUDED</v>
      </c>
      <c r="J1512">
        <v>1654</v>
      </c>
      <c r="M1512" s="35" t="s">
        <v>901</v>
      </c>
      <c r="Q1512" s="8" t="s">
        <v>901</v>
      </c>
      <c r="R1512" s="1" t="str">
        <f t="shared" si="100"/>
        <v>Mutually Excluded</v>
      </c>
      <c r="S1512" s="1"/>
      <c r="V1512" s="1" t="str">
        <f t="shared" si="98"/>
        <v>Mutually Excluded</v>
      </c>
      <c r="Z1512" t="str">
        <f t="shared" si="101"/>
        <v>Exclude</v>
      </c>
    </row>
    <row r="1513" spans="1:26" ht="45">
      <c r="A1513">
        <v>1655</v>
      </c>
      <c r="C1513" t="s">
        <v>2026</v>
      </c>
      <c r="E1513" s="1" t="s">
        <v>2030</v>
      </c>
      <c r="F1513" s="1">
        <v>5</v>
      </c>
      <c r="G1513" s="1">
        <v>4</v>
      </c>
      <c r="H1513" s="1">
        <v>5</v>
      </c>
      <c r="I1513" s="31" t="str">
        <f t="shared" si="99"/>
        <v>MAYBE</v>
      </c>
      <c r="J1513">
        <v>1655</v>
      </c>
      <c r="M1513" s="35" t="s">
        <v>901</v>
      </c>
      <c r="Q1513" s="8" t="s">
        <v>901</v>
      </c>
      <c r="R1513" s="1" t="str">
        <f t="shared" si="100"/>
        <v>Mutually Excluded</v>
      </c>
      <c r="S1513" s="1"/>
      <c r="V1513" s="1" t="str">
        <f t="shared" si="98"/>
        <v>AI: Yes, Human: No</v>
      </c>
      <c r="Z1513" t="str">
        <f t="shared" si="101"/>
        <v>Exclude</v>
      </c>
    </row>
    <row r="1514" spans="1:26" ht="30">
      <c r="A1514">
        <v>1656</v>
      </c>
      <c r="C1514" t="s">
        <v>2026</v>
      </c>
      <c r="E1514" s="1" t="s">
        <v>2031</v>
      </c>
      <c r="F1514" s="1">
        <v>2</v>
      </c>
      <c r="G1514" s="1">
        <v>2</v>
      </c>
      <c r="H1514" s="1">
        <v>2</v>
      </c>
      <c r="I1514" s="31" t="str">
        <f t="shared" si="99"/>
        <v>EXCLUDED</v>
      </c>
      <c r="J1514">
        <v>1656</v>
      </c>
      <c r="M1514" s="35" t="s">
        <v>901</v>
      </c>
      <c r="Q1514" s="8" t="s">
        <v>901</v>
      </c>
      <c r="R1514" s="1" t="str">
        <f t="shared" si="100"/>
        <v>Mutually Excluded</v>
      </c>
      <c r="S1514" s="1"/>
      <c r="V1514" s="1" t="str">
        <f t="shared" si="98"/>
        <v>Mutually Excluded</v>
      </c>
      <c r="Z1514" t="str">
        <f t="shared" si="101"/>
        <v>Exclude</v>
      </c>
    </row>
    <row r="1515" spans="1:26" ht="30">
      <c r="A1515">
        <v>1657</v>
      </c>
      <c r="C1515" t="s">
        <v>2026</v>
      </c>
      <c r="E1515" s="1" t="s">
        <v>169</v>
      </c>
      <c r="F1515" s="1">
        <v>3</v>
      </c>
      <c r="G1515" s="1">
        <v>3</v>
      </c>
      <c r="H1515" s="1">
        <v>4</v>
      </c>
      <c r="I1515" s="31" t="str">
        <f t="shared" si="99"/>
        <v>EXCLUDED</v>
      </c>
      <c r="J1515">
        <v>1657</v>
      </c>
      <c r="M1515" s="35" t="s">
        <v>901</v>
      </c>
      <c r="Q1515" s="8" t="s">
        <v>901</v>
      </c>
      <c r="R1515" s="1" t="str">
        <f t="shared" si="100"/>
        <v>Mutually Excluded</v>
      </c>
      <c r="S1515" s="1"/>
      <c r="V1515" s="1" t="str">
        <f t="shared" si="98"/>
        <v>Mutually Excluded</v>
      </c>
      <c r="Z1515" t="str">
        <f t="shared" si="101"/>
        <v>Exclude</v>
      </c>
    </row>
    <row r="1516" spans="1:26" ht="30">
      <c r="A1516">
        <v>1658</v>
      </c>
      <c r="C1516" t="s">
        <v>2026</v>
      </c>
      <c r="E1516" s="1" t="s">
        <v>2032</v>
      </c>
      <c r="F1516" s="1">
        <v>2</v>
      </c>
      <c r="G1516" s="1">
        <v>2</v>
      </c>
      <c r="H1516" s="1">
        <v>2</v>
      </c>
      <c r="I1516" s="31" t="str">
        <f t="shared" si="99"/>
        <v>EXCLUDED</v>
      </c>
      <c r="J1516">
        <v>1658</v>
      </c>
      <c r="M1516" s="35" t="s">
        <v>901</v>
      </c>
      <c r="Q1516" s="8" t="s">
        <v>901</v>
      </c>
      <c r="R1516" s="1" t="str">
        <f t="shared" si="100"/>
        <v>Mutually Excluded</v>
      </c>
      <c r="S1516" s="1"/>
      <c r="V1516" s="1" t="str">
        <f t="shared" si="98"/>
        <v>Mutually Excluded</v>
      </c>
      <c r="Z1516" t="str">
        <f t="shared" si="101"/>
        <v>Exclude</v>
      </c>
    </row>
    <row r="1517" spans="1:26" ht="45">
      <c r="A1517">
        <v>1659</v>
      </c>
      <c r="C1517" t="s">
        <v>2026</v>
      </c>
      <c r="E1517" s="1" t="s">
        <v>2033</v>
      </c>
      <c r="F1517" s="1">
        <v>1</v>
      </c>
      <c r="G1517" s="1">
        <v>1</v>
      </c>
      <c r="H1517" s="1">
        <v>1</v>
      </c>
      <c r="I1517" s="31" t="str">
        <f t="shared" si="99"/>
        <v>EXCLUDED</v>
      </c>
      <c r="J1517">
        <v>1659</v>
      </c>
      <c r="M1517" s="35" t="s">
        <v>901</v>
      </c>
      <c r="Q1517" s="8" t="s">
        <v>901</v>
      </c>
      <c r="R1517" s="1" t="str">
        <f t="shared" si="100"/>
        <v>Mutually Excluded</v>
      </c>
      <c r="S1517" s="1"/>
      <c r="V1517" s="1" t="str">
        <f t="shared" si="98"/>
        <v>Mutually Excluded</v>
      </c>
      <c r="Z1517" t="str">
        <f t="shared" si="101"/>
        <v>Exclude</v>
      </c>
    </row>
    <row r="1518" spans="1:26" ht="30">
      <c r="A1518">
        <v>1660</v>
      </c>
      <c r="C1518" t="s">
        <v>2035</v>
      </c>
      <c r="E1518" s="1" t="s">
        <v>2034</v>
      </c>
      <c r="F1518" s="1">
        <v>2</v>
      </c>
      <c r="G1518" s="1">
        <v>2</v>
      </c>
      <c r="H1518" s="1">
        <v>2</v>
      </c>
      <c r="I1518" s="31" t="str">
        <f t="shared" si="99"/>
        <v>EXCLUDED</v>
      </c>
      <c r="J1518">
        <v>1660</v>
      </c>
      <c r="M1518" s="35" t="s">
        <v>901</v>
      </c>
      <c r="Q1518" s="8" t="s">
        <v>901</v>
      </c>
      <c r="R1518" s="1" t="str">
        <f t="shared" si="100"/>
        <v>Mutually Excluded</v>
      </c>
      <c r="S1518" s="1"/>
      <c r="V1518" s="1" t="str">
        <f t="shared" si="98"/>
        <v>Mutually Excluded</v>
      </c>
      <c r="Z1518" t="str">
        <f t="shared" si="101"/>
        <v>Exclude</v>
      </c>
    </row>
    <row r="1519" spans="1:26" ht="45">
      <c r="A1519">
        <v>1661</v>
      </c>
      <c r="C1519" t="s">
        <v>2035</v>
      </c>
      <c r="E1519" s="1" t="s">
        <v>2036</v>
      </c>
      <c r="F1519" s="1">
        <v>1</v>
      </c>
      <c r="G1519" s="1">
        <v>1</v>
      </c>
      <c r="H1519" s="1">
        <v>1</v>
      </c>
      <c r="I1519" s="31" t="str">
        <f t="shared" si="99"/>
        <v>EXCLUDED</v>
      </c>
      <c r="J1519">
        <v>1661</v>
      </c>
      <c r="M1519" s="35" t="s">
        <v>901</v>
      </c>
      <c r="Q1519" s="8" t="s">
        <v>901</v>
      </c>
      <c r="R1519" s="1" t="str">
        <f t="shared" si="100"/>
        <v>Mutually Excluded</v>
      </c>
      <c r="S1519" s="1"/>
      <c r="V1519" s="1" t="str">
        <f t="shared" si="98"/>
        <v>Mutually Excluded</v>
      </c>
      <c r="Z1519" t="str">
        <f t="shared" si="101"/>
        <v>Exclude</v>
      </c>
    </row>
    <row r="1520" spans="1:26" ht="30">
      <c r="A1520">
        <v>1662</v>
      </c>
      <c r="C1520" t="s">
        <v>2035</v>
      </c>
      <c r="E1520" s="1" t="s">
        <v>2037</v>
      </c>
      <c r="F1520" s="1">
        <v>3</v>
      </c>
      <c r="G1520" s="1">
        <v>3</v>
      </c>
      <c r="H1520" s="1">
        <v>3</v>
      </c>
      <c r="I1520" s="31" t="str">
        <f t="shared" si="99"/>
        <v>EXCLUDED</v>
      </c>
      <c r="J1520">
        <v>1662</v>
      </c>
      <c r="M1520" s="35" t="s">
        <v>901</v>
      </c>
      <c r="Q1520" s="8" t="s">
        <v>901</v>
      </c>
      <c r="R1520" s="1" t="str">
        <f t="shared" si="100"/>
        <v>Mutually Excluded</v>
      </c>
      <c r="S1520" s="1"/>
      <c r="V1520" s="1" t="str">
        <f t="shared" si="98"/>
        <v>Mutually Excluded</v>
      </c>
      <c r="Z1520" t="str">
        <f t="shared" si="101"/>
        <v>Exclude</v>
      </c>
    </row>
    <row r="1521" spans="1:26" ht="30">
      <c r="A1521">
        <v>1663</v>
      </c>
      <c r="C1521" t="s">
        <v>2035</v>
      </c>
      <c r="E1521" s="1" t="s">
        <v>2038</v>
      </c>
      <c r="F1521" s="1">
        <v>4</v>
      </c>
      <c r="G1521" s="1">
        <v>3</v>
      </c>
      <c r="H1521" s="1">
        <v>3</v>
      </c>
      <c r="I1521" s="31" t="str">
        <f t="shared" si="99"/>
        <v>EXCLUDED</v>
      </c>
      <c r="J1521">
        <v>1663</v>
      </c>
      <c r="M1521" s="35" t="s">
        <v>901</v>
      </c>
      <c r="Q1521" s="8" t="s">
        <v>901</v>
      </c>
      <c r="R1521" s="1" t="str">
        <f t="shared" si="100"/>
        <v>Mutually Excluded</v>
      </c>
      <c r="S1521" s="1"/>
      <c r="V1521" s="1" t="str">
        <f t="shared" si="98"/>
        <v>Mutually Excluded</v>
      </c>
      <c r="Z1521" t="str">
        <f t="shared" si="101"/>
        <v>Exclude</v>
      </c>
    </row>
    <row r="1522" spans="1:26" ht="60">
      <c r="A1522">
        <v>1664</v>
      </c>
      <c r="C1522" t="s">
        <v>2035</v>
      </c>
      <c r="E1522" s="1" t="s">
        <v>2039</v>
      </c>
      <c r="F1522" s="1">
        <v>1</v>
      </c>
      <c r="G1522" s="1">
        <v>1</v>
      </c>
      <c r="H1522" s="1">
        <v>1</v>
      </c>
      <c r="I1522" s="31" t="str">
        <f t="shared" si="99"/>
        <v>EXCLUDED</v>
      </c>
      <c r="J1522">
        <v>1664</v>
      </c>
      <c r="M1522" s="35" t="s">
        <v>901</v>
      </c>
      <c r="Q1522" s="8" t="s">
        <v>901</v>
      </c>
      <c r="R1522" s="1" t="str">
        <f t="shared" si="100"/>
        <v>Mutually Excluded</v>
      </c>
      <c r="S1522" s="1"/>
      <c r="V1522" s="1" t="str">
        <f t="shared" si="98"/>
        <v>Mutually Excluded</v>
      </c>
      <c r="Z1522" t="str">
        <f t="shared" si="101"/>
        <v>Exclude</v>
      </c>
    </row>
    <row r="1523" spans="1:26" ht="45">
      <c r="A1523">
        <v>1665</v>
      </c>
      <c r="C1523" t="s">
        <v>2035</v>
      </c>
      <c r="E1523" s="1" t="s">
        <v>2040</v>
      </c>
      <c r="F1523" s="1">
        <v>2</v>
      </c>
      <c r="G1523" s="1">
        <v>3</v>
      </c>
      <c r="H1523" s="1">
        <v>2</v>
      </c>
      <c r="I1523" s="31" t="str">
        <f t="shared" si="99"/>
        <v>EXCLUDED</v>
      </c>
      <c r="J1523">
        <v>1665</v>
      </c>
      <c r="M1523" s="35" t="s">
        <v>901</v>
      </c>
      <c r="Q1523" s="8" t="s">
        <v>901</v>
      </c>
      <c r="R1523" s="1" t="str">
        <f t="shared" si="100"/>
        <v>Mutually Excluded</v>
      </c>
      <c r="S1523" s="1"/>
      <c r="V1523" s="1" t="str">
        <f t="shared" si="98"/>
        <v>Mutually Excluded</v>
      </c>
      <c r="Z1523" t="str">
        <f t="shared" si="101"/>
        <v>Exclude</v>
      </c>
    </row>
    <row r="1524" spans="1:26" ht="75">
      <c r="A1524">
        <v>1666</v>
      </c>
      <c r="C1524" t="s">
        <v>2035</v>
      </c>
      <c r="E1524" s="1" t="s">
        <v>2041</v>
      </c>
      <c r="F1524" s="1">
        <v>3</v>
      </c>
      <c r="G1524" s="1">
        <v>4</v>
      </c>
      <c r="H1524" s="1">
        <v>4</v>
      </c>
      <c r="I1524" s="31" t="str">
        <f t="shared" si="99"/>
        <v>EXCLUDED</v>
      </c>
      <c r="J1524">
        <v>1666</v>
      </c>
      <c r="M1524" s="35" t="s">
        <v>901</v>
      </c>
      <c r="Q1524" s="8" t="s">
        <v>901</v>
      </c>
      <c r="R1524" s="1" t="str">
        <f t="shared" si="100"/>
        <v>Mutually Excluded</v>
      </c>
      <c r="S1524" s="1"/>
      <c r="V1524" s="1" t="str">
        <f t="shared" si="98"/>
        <v>Mutually Excluded</v>
      </c>
      <c r="Z1524" t="str">
        <f t="shared" si="101"/>
        <v>Exclude</v>
      </c>
    </row>
    <row r="1525" spans="1:26" ht="45">
      <c r="A1525">
        <v>1667</v>
      </c>
      <c r="C1525" t="s">
        <v>2035</v>
      </c>
      <c r="E1525" s="1" t="s">
        <v>2042</v>
      </c>
      <c r="F1525" s="1">
        <v>2</v>
      </c>
      <c r="G1525" s="1">
        <v>2</v>
      </c>
      <c r="H1525" s="1">
        <v>1</v>
      </c>
      <c r="I1525" s="31" t="str">
        <f t="shared" si="99"/>
        <v>EXCLUDED</v>
      </c>
      <c r="J1525">
        <v>1667</v>
      </c>
      <c r="M1525" s="35" t="s">
        <v>901</v>
      </c>
      <c r="Q1525" s="8" t="s">
        <v>901</v>
      </c>
      <c r="R1525" s="1" t="str">
        <f t="shared" si="100"/>
        <v>Mutually Excluded</v>
      </c>
      <c r="S1525" s="1"/>
      <c r="V1525" s="1" t="str">
        <f t="shared" si="98"/>
        <v>Mutually Excluded</v>
      </c>
      <c r="Z1525" t="str">
        <f t="shared" si="101"/>
        <v>Exclude</v>
      </c>
    </row>
    <row r="1526" spans="1:26" ht="45">
      <c r="A1526">
        <v>1668</v>
      </c>
      <c r="C1526" t="s">
        <v>2035</v>
      </c>
      <c r="E1526" s="1" t="s">
        <v>2043</v>
      </c>
      <c r="F1526" s="1">
        <v>4</v>
      </c>
      <c r="G1526" s="1">
        <v>5</v>
      </c>
      <c r="H1526" s="1">
        <v>4</v>
      </c>
      <c r="I1526" s="31" t="str">
        <f t="shared" si="99"/>
        <v>MAYBE</v>
      </c>
      <c r="J1526">
        <v>1668</v>
      </c>
      <c r="M1526" s="35" t="s">
        <v>901</v>
      </c>
      <c r="Q1526" s="8" t="s">
        <v>901</v>
      </c>
      <c r="R1526" s="1" t="str">
        <f t="shared" si="100"/>
        <v>Mutually Excluded</v>
      </c>
      <c r="S1526" s="1"/>
      <c r="V1526" s="1" t="str">
        <f t="shared" si="98"/>
        <v>AI: Yes, Human: No</v>
      </c>
      <c r="Z1526" t="str">
        <f t="shared" si="101"/>
        <v>Exclude</v>
      </c>
    </row>
    <row r="1527" spans="1:26" ht="30">
      <c r="A1527">
        <v>1669</v>
      </c>
      <c r="C1527" t="s">
        <v>2035</v>
      </c>
      <c r="E1527" s="1" t="s">
        <v>2044</v>
      </c>
      <c r="F1527" s="1">
        <v>3</v>
      </c>
      <c r="G1527" s="1">
        <v>4</v>
      </c>
      <c r="H1527" s="1">
        <v>3</v>
      </c>
      <c r="I1527" s="31" t="str">
        <f t="shared" si="99"/>
        <v>EXCLUDED</v>
      </c>
      <c r="J1527">
        <v>1669</v>
      </c>
      <c r="M1527" s="35" t="s">
        <v>901</v>
      </c>
      <c r="Q1527" s="8" t="s">
        <v>901</v>
      </c>
      <c r="R1527" s="1" t="str">
        <f t="shared" si="100"/>
        <v>Mutually Excluded</v>
      </c>
      <c r="S1527" s="1"/>
      <c r="V1527" s="1" t="str">
        <f t="shared" si="98"/>
        <v>Mutually Excluded</v>
      </c>
      <c r="Z1527" t="str">
        <f t="shared" si="101"/>
        <v>Exclude</v>
      </c>
    </row>
    <row r="1528" spans="1:26" ht="30">
      <c r="A1528">
        <v>1670</v>
      </c>
      <c r="C1528" t="s">
        <v>2046</v>
      </c>
      <c r="E1528" s="1" t="s">
        <v>2045</v>
      </c>
      <c r="F1528" s="1">
        <v>3</v>
      </c>
      <c r="G1528" s="1">
        <v>2</v>
      </c>
      <c r="H1528" s="1">
        <v>3</v>
      </c>
      <c r="I1528" s="31" t="str">
        <f t="shared" si="99"/>
        <v>EXCLUDED</v>
      </c>
      <c r="J1528">
        <v>1670</v>
      </c>
      <c r="M1528" s="35" t="s">
        <v>901</v>
      </c>
      <c r="Q1528" s="8" t="s">
        <v>901</v>
      </c>
      <c r="R1528" s="1" t="str">
        <f t="shared" si="100"/>
        <v>Mutually Excluded</v>
      </c>
      <c r="S1528" s="1"/>
      <c r="V1528" s="1" t="str">
        <f t="shared" si="98"/>
        <v>Mutually Excluded</v>
      </c>
      <c r="Z1528" t="str">
        <f t="shared" si="101"/>
        <v>Exclude</v>
      </c>
    </row>
    <row r="1529" spans="1:26" ht="30">
      <c r="A1529">
        <v>1671</v>
      </c>
      <c r="C1529" t="s">
        <v>2046</v>
      </c>
      <c r="E1529" s="1" t="s">
        <v>2047</v>
      </c>
      <c r="F1529" s="1">
        <v>1</v>
      </c>
      <c r="G1529" s="1">
        <v>1</v>
      </c>
      <c r="H1529" s="1">
        <v>1</v>
      </c>
      <c r="I1529" s="31" t="str">
        <f t="shared" si="99"/>
        <v>EXCLUDED</v>
      </c>
      <c r="J1529">
        <v>1671</v>
      </c>
      <c r="M1529" s="35" t="s">
        <v>901</v>
      </c>
      <c r="Q1529" s="8" t="s">
        <v>901</v>
      </c>
      <c r="R1529" s="1" t="str">
        <f t="shared" si="100"/>
        <v>Mutually Excluded</v>
      </c>
      <c r="S1529" s="1"/>
      <c r="V1529" s="1" t="str">
        <f t="shared" si="98"/>
        <v>Mutually Excluded</v>
      </c>
      <c r="Z1529" t="str">
        <f t="shared" si="101"/>
        <v>Exclude</v>
      </c>
    </row>
    <row r="1530" spans="1:26" ht="45">
      <c r="A1530">
        <v>1672</v>
      </c>
      <c r="C1530" t="s">
        <v>2046</v>
      </c>
      <c r="E1530" s="15" t="s">
        <v>1196</v>
      </c>
      <c r="F1530" s="1">
        <v>4</v>
      </c>
      <c r="G1530" s="1">
        <v>3</v>
      </c>
      <c r="H1530" s="1">
        <v>3</v>
      </c>
      <c r="I1530" s="31" t="str">
        <f t="shared" si="99"/>
        <v>EXCLUDED</v>
      </c>
      <c r="J1530">
        <v>1672</v>
      </c>
      <c r="M1530" s="35" t="s">
        <v>901</v>
      </c>
      <c r="Q1530" s="8" t="s">
        <v>901</v>
      </c>
      <c r="R1530" s="1" t="str">
        <f t="shared" si="100"/>
        <v>Mutually Excluded</v>
      </c>
      <c r="S1530" s="1"/>
      <c r="V1530" s="1" t="str">
        <f t="shared" si="98"/>
        <v>Mutually Excluded</v>
      </c>
      <c r="Z1530" t="str">
        <f t="shared" si="101"/>
        <v>Exclude</v>
      </c>
    </row>
    <row r="1531" spans="1:26" ht="30">
      <c r="A1531">
        <v>1673</v>
      </c>
      <c r="C1531" t="s">
        <v>2046</v>
      </c>
      <c r="E1531" s="1" t="s">
        <v>2048</v>
      </c>
      <c r="F1531" s="1">
        <v>1</v>
      </c>
      <c r="G1531" s="1">
        <v>1</v>
      </c>
      <c r="H1531" s="1">
        <v>1</v>
      </c>
      <c r="I1531" s="31" t="str">
        <f t="shared" si="99"/>
        <v>EXCLUDED</v>
      </c>
      <c r="J1531">
        <v>1673</v>
      </c>
      <c r="M1531" s="35" t="s">
        <v>901</v>
      </c>
      <c r="Q1531" s="8" t="s">
        <v>901</v>
      </c>
      <c r="R1531" s="1" t="str">
        <f t="shared" si="100"/>
        <v>Mutually Excluded</v>
      </c>
      <c r="S1531" s="1"/>
      <c r="V1531" s="1" t="str">
        <f t="shared" si="98"/>
        <v>Mutually Excluded</v>
      </c>
      <c r="Z1531" t="str">
        <f t="shared" si="101"/>
        <v>Exclude</v>
      </c>
    </row>
    <row r="1532" spans="1:26" ht="45">
      <c r="A1532">
        <v>1674</v>
      </c>
      <c r="C1532" t="s">
        <v>2046</v>
      </c>
      <c r="E1532" s="1" t="s">
        <v>1292</v>
      </c>
      <c r="F1532" s="1">
        <v>2</v>
      </c>
      <c r="G1532" s="1">
        <v>2</v>
      </c>
      <c r="H1532" s="1">
        <v>1</v>
      </c>
      <c r="I1532" s="31" t="str">
        <f t="shared" si="99"/>
        <v>EXCLUDED</v>
      </c>
      <c r="J1532">
        <v>1674</v>
      </c>
      <c r="M1532" s="35" t="s">
        <v>901</v>
      </c>
      <c r="Q1532" s="8" t="s">
        <v>901</v>
      </c>
      <c r="R1532" s="1" t="str">
        <f t="shared" si="100"/>
        <v>Mutually Excluded</v>
      </c>
      <c r="S1532" s="1"/>
      <c r="V1532" s="1" t="str">
        <f t="shared" si="98"/>
        <v>Mutually Excluded</v>
      </c>
      <c r="Z1532" t="str">
        <f t="shared" si="101"/>
        <v>Exclude</v>
      </c>
    </row>
    <row r="1533" spans="1:26" ht="45">
      <c r="A1533">
        <v>1675</v>
      </c>
      <c r="C1533" t="s">
        <v>2046</v>
      </c>
      <c r="E1533" s="1" t="s">
        <v>2049</v>
      </c>
      <c r="F1533" s="1">
        <v>1</v>
      </c>
      <c r="G1533" s="1">
        <v>1</v>
      </c>
      <c r="H1533" s="1">
        <v>1</v>
      </c>
      <c r="I1533" s="31" t="str">
        <f t="shared" si="99"/>
        <v>EXCLUDED</v>
      </c>
      <c r="J1533">
        <v>1675</v>
      </c>
      <c r="M1533" s="35" t="s">
        <v>901</v>
      </c>
      <c r="Q1533" s="8" t="s">
        <v>901</v>
      </c>
      <c r="R1533" s="1" t="str">
        <f t="shared" si="100"/>
        <v>Mutually Excluded</v>
      </c>
      <c r="S1533" s="1"/>
      <c r="V1533" s="1" t="str">
        <f t="shared" si="98"/>
        <v>Mutually Excluded</v>
      </c>
      <c r="Z1533" t="str">
        <f t="shared" si="101"/>
        <v>Exclude</v>
      </c>
    </row>
    <row r="1534" spans="1:26" ht="45">
      <c r="A1534">
        <v>1676</v>
      </c>
      <c r="C1534" t="s">
        <v>2046</v>
      </c>
      <c r="E1534" s="1" t="s">
        <v>2051</v>
      </c>
      <c r="F1534" s="1">
        <v>4</v>
      </c>
      <c r="G1534" s="1">
        <v>4</v>
      </c>
      <c r="H1534" s="1">
        <v>3</v>
      </c>
      <c r="I1534" s="31" t="str">
        <f t="shared" si="99"/>
        <v>EXCLUDED</v>
      </c>
      <c r="J1534">
        <v>1676</v>
      </c>
      <c r="M1534" s="35" t="s">
        <v>901</v>
      </c>
      <c r="Q1534" s="8" t="s">
        <v>901</v>
      </c>
      <c r="R1534" s="1" t="str">
        <f t="shared" si="100"/>
        <v>Mutually Excluded</v>
      </c>
      <c r="S1534" s="1"/>
      <c r="V1534" s="1" t="str">
        <f t="shared" si="98"/>
        <v>Mutually Excluded</v>
      </c>
      <c r="Z1534" t="str">
        <f t="shared" si="101"/>
        <v>Exclude</v>
      </c>
    </row>
    <row r="1535" spans="1:26" ht="30">
      <c r="A1535">
        <v>1677</v>
      </c>
      <c r="C1535" t="s">
        <v>2046</v>
      </c>
      <c r="E1535" s="1" t="s">
        <v>2052</v>
      </c>
      <c r="F1535" s="1">
        <v>1</v>
      </c>
      <c r="G1535" s="1">
        <v>1</v>
      </c>
      <c r="H1535" s="1">
        <v>2</v>
      </c>
      <c r="I1535" s="31" t="str">
        <f t="shared" si="99"/>
        <v>EXCLUDED</v>
      </c>
      <c r="J1535">
        <v>1677</v>
      </c>
      <c r="M1535" s="35" t="s">
        <v>901</v>
      </c>
      <c r="Q1535" s="8" t="s">
        <v>901</v>
      </c>
      <c r="R1535" s="1" t="str">
        <f t="shared" si="100"/>
        <v>Mutually Excluded</v>
      </c>
      <c r="S1535" s="1"/>
      <c r="V1535" s="1" t="str">
        <f t="shared" si="98"/>
        <v>Mutually Excluded</v>
      </c>
      <c r="Z1535" t="str">
        <f t="shared" si="101"/>
        <v>Exclude</v>
      </c>
    </row>
    <row r="1536" spans="1:26" ht="30">
      <c r="A1536">
        <v>1678</v>
      </c>
      <c r="C1536" t="s">
        <v>2046</v>
      </c>
      <c r="E1536" s="1" t="s">
        <v>2053</v>
      </c>
      <c r="F1536" s="1">
        <v>2</v>
      </c>
      <c r="G1536" s="1">
        <v>3</v>
      </c>
      <c r="H1536" s="1">
        <v>2</v>
      </c>
      <c r="I1536" s="31" t="str">
        <f t="shared" si="99"/>
        <v>EXCLUDED</v>
      </c>
      <c r="J1536">
        <v>1678</v>
      </c>
      <c r="M1536" s="35" t="s">
        <v>901</v>
      </c>
      <c r="Q1536" s="8" t="s">
        <v>901</v>
      </c>
      <c r="R1536" s="1" t="str">
        <f t="shared" si="100"/>
        <v>Mutually Excluded</v>
      </c>
      <c r="S1536" s="1"/>
      <c r="V1536" s="1" t="str">
        <f t="shared" si="98"/>
        <v>Mutually Excluded</v>
      </c>
      <c r="Z1536" t="str">
        <f t="shared" si="101"/>
        <v>Exclude</v>
      </c>
    </row>
    <row r="1537" spans="1:26" ht="30">
      <c r="A1537">
        <v>1679</v>
      </c>
      <c r="C1537" t="s">
        <v>2055</v>
      </c>
      <c r="E1537" s="1" t="s">
        <v>2054</v>
      </c>
      <c r="F1537" s="1">
        <v>4</v>
      </c>
      <c r="G1537" s="1">
        <v>4</v>
      </c>
      <c r="H1537" s="1">
        <v>3</v>
      </c>
      <c r="I1537" s="31" t="str">
        <f t="shared" si="99"/>
        <v>EXCLUDED</v>
      </c>
      <c r="J1537">
        <v>1679</v>
      </c>
      <c r="M1537" s="35" t="s">
        <v>65</v>
      </c>
      <c r="Q1537" s="8" t="s">
        <v>1752</v>
      </c>
      <c r="R1537" s="1" t="str">
        <f t="shared" si="100"/>
        <v>MUTUALLY INCLUDED</v>
      </c>
      <c r="S1537" s="1"/>
      <c r="V1537" s="1" t="str">
        <f t="shared" si="98"/>
        <v>AI: No, Human: Yes</v>
      </c>
      <c r="Z1537" t="str">
        <f t="shared" si="101"/>
        <v>Include</v>
      </c>
    </row>
    <row r="1538" spans="1:26" ht="60">
      <c r="A1538">
        <v>1680</v>
      </c>
      <c r="C1538" t="s">
        <v>2055</v>
      </c>
      <c r="E1538" s="1" t="s">
        <v>2056</v>
      </c>
      <c r="F1538" s="1">
        <v>3</v>
      </c>
      <c r="G1538" s="1">
        <v>4</v>
      </c>
      <c r="H1538" s="1">
        <v>2</v>
      </c>
      <c r="I1538" s="31" t="str">
        <f t="shared" si="99"/>
        <v>EXCLUDED</v>
      </c>
      <c r="J1538">
        <v>1680</v>
      </c>
      <c r="M1538" s="35" t="s">
        <v>901</v>
      </c>
      <c r="Q1538" s="8" t="s">
        <v>901</v>
      </c>
      <c r="R1538" s="1" t="str">
        <f t="shared" si="100"/>
        <v>Mutually Excluded</v>
      </c>
      <c r="S1538" s="1"/>
      <c r="V1538" s="1" t="str">
        <f t="shared" ref="V1538:V1601" si="102">IF(AND(I1538="Excluded", Q1538="Excluded"), "Mutually Excluded", IF(AND(OR(I1538="CERTAINLY INCLUDED", I1538="INCLUDED", I1538="MAYBE" ), OR(Q1538="INCLUDED", Q1538="MAYBE")), "MUTUALLY INCLUDED", IF(AND(I1538="MAYBE", Q1538="MAYBE"), "Mutually MAYBE", IF(AND(I1538="Excluded", OR(Q1538="INCLUDED", Q1538="MAYBE")), "AI: No, Human: Yes", IF(AND(Q1538="Excluded", OR(I1538="INCLUDED", I1538="CERTAINLY INCLUDED", I1538="MAYBE")), "AI: Yes, Human: No", "Other Conflict")))))</f>
        <v>Mutually Excluded</v>
      </c>
      <c r="Z1538" t="str">
        <f t="shared" si="101"/>
        <v>Exclude</v>
      </c>
    </row>
    <row r="1539" spans="1:26" ht="30">
      <c r="A1539">
        <v>1681</v>
      </c>
      <c r="C1539" t="s">
        <v>2055</v>
      </c>
      <c r="E1539" s="1" t="s">
        <v>2058</v>
      </c>
      <c r="F1539" s="1">
        <v>1</v>
      </c>
      <c r="G1539" s="1">
        <v>2</v>
      </c>
      <c r="H1539" s="1">
        <v>1</v>
      </c>
      <c r="I1539" s="31" t="str">
        <f t="shared" si="99"/>
        <v>EXCLUDED</v>
      </c>
      <c r="J1539">
        <v>1681</v>
      </c>
      <c r="M1539" s="35" t="s">
        <v>1752</v>
      </c>
      <c r="Q1539" s="8" t="s">
        <v>901</v>
      </c>
      <c r="R1539" s="1" t="str">
        <f t="shared" si="100"/>
        <v>Hum1: Yes, Hum2: No</v>
      </c>
      <c r="S1539" s="1" t="s">
        <v>19</v>
      </c>
      <c r="T1539" s="1" t="s">
        <v>19</v>
      </c>
      <c r="U1539" s="1" t="s">
        <v>19</v>
      </c>
      <c r="V1539" s="1" t="str">
        <f t="shared" si="102"/>
        <v>Mutually Excluded</v>
      </c>
      <c r="Z1539" t="str">
        <f t="shared" si="101"/>
        <v>Exclude</v>
      </c>
    </row>
    <row r="1540" spans="1:26" ht="30">
      <c r="A1540">
        <v>1682</v>
      </c>
      <c r="C1540" t="s">
        <v>2055</v>
      </c>
      <c r="E1540" s="1" t="s">
        <v>2059</v>
      </c>
      <c r="F1540" s="1">
        <v>3</v>
      </c>
      <c r="G1540" s="1">
        <v>3</v>
      </c>
      <c r="H1540" s="1">
        <v>2</v>
      </c>
      <c r="I1540" s="31" t="str">
        <f t="shared" si="99"/>
        <v>EXCLUDED</v>
      </c>
      <c r="J1540">
        <v>1682</v>
      </c>
      <c r="M1540" s="35" t="s">
        <v>901</v>
      </c>
      <c r="Q1540" s="8" t="s">
        <v>901</v>
      </c>
      <c r="R1540" s="1" t="str">
        <f t="shared" si="100"/>
        <v>Mutually Excluded</v>
      </c>
      <c r="S1540" s="1"/>
      <c r="V1540" s="1" t="str">
        <f t="shared" si="102"/>
        <v>Mutually Excluded</v>
      </c>
      <c r="Z1540" t="str">
        <f t="shared" si="101"/>
        <v>Exclude</v>
      </c>
    </row>
    <row r="1541" spans="1:26" ht="30">
      <c r="A1541">
        <v>1683</v>
      </c>
      <c r="C1541" t="s">
        <v>2055</v>
      </c>
      <c r="E1541" s="1" t="s">
        <v>2060</v>
      </c>
      <c r="F1541" s="1">
        <v>1</v>
      </c>
      <c r="G1541" s="1">
        <v>1</v>
      </c>
      <c r="H1541" s="1">
        <v>1</v>
      </c>
      <c r="I1541" s="31" t="str">
        <f t="shared" si="99"/>
        <v>EXCLUDED</v>
      </c>
      <c r="J1541">
        <v>1683</v>
      </c>
      <c r="M1541" s="35" t="s">
        <v>901</v>
      </c>
      <c r="Q1541" s="8" t="s">
        <v>901</v>
      </c>
      <c r="R1541" s="1" t="str">
        <f t="shared" si="100"/>
        <v>Mutually Excluded</v>
      </c>
      <c r="S1541" s="1"/>
      <c r="V1541" s="1" t="str">
        <f t="shared" si="102"/>
        <v>Mutually Excluded</v>
      </c>
      <c r="Z1541" t="str">
        <f t="shared" si="101"/>
        <v>Exclude</v>
      </c>
    </row>
    <row r="1542" spans="1:26" ht="30">
      <c r="A1542">
        <v>1684</v>
      </c>
      <c r="C1542" t="s">
        <v>2055</v>
      </c>
      <c r="E1542" s="1" t="s">
        <v>2061</v>
      </c>
      <c r="F1542" s="1">
        <v>1</v>
      </c>
      <c r="G1542" s="1">
        <v>1</v>
      </c>
      <c r="H1542" s="1">
        <v>1</v>
      </c>
      <c r="I1542" s="31" t="str">
        <f t="shared" si="99"/>
        <v>EXCLUDED</v>
      </c>
      <c r="J1542">
        <v>1684</v>
      </c>
      <c r="M1542" s="35" t="s">
        <v>901</v>
      </c>
      <c r="Q1542" s="8" t="s">
        <v>901</v>
      </c>
      <c r="R1542" s="1" t="str">
        <f t="shared" si="100"/>
        <v>Mutually Excluded</v>
      </c>
      <c r="S1542" s="1"/>
      <c r="V1542" s="1" t="str">
        <f t="shared" si="102"/>
        <v>Mutually Excluded</v>
      </c>
      <c r="Z1542" t="str">
        <f t="shared" si="101"/>
        <v>Exclude</v>
      </c>
    </row>
    <row r="1543" spans="1:26" ht="45">
      <c r="A1543">
        <v>1685</v>
      </c>
      <c r="C1543" t="s">
        <v>2055</v>
      </c>
      <c r="E1543" s="1" t="s">
        <v>2062</v>
      </c>
      <c r="F1543" s="1">
        <v>2</v>
      </c>
      <c r="G1543" s="1">
        <v>2</v>
      </c>
      <c r="H1543" s="1">
        <v>2</v>
      </c>
      <c r="I1543" s="31" t="str">
        <f t="shared" si="99"/>
        <v>EXCLUDED</v>
      </c>
      <c r="J1543">
        <v>1685</v>
      </c>
      <c r="M1543" s="35" t="s">
        <v>901</v>
      </c>
      <c r="Q1543" s="8" t="s">
        <v>901</v>
      </c>
      <c r="R1543" s="1" t="str">
        <f t="shared" si="100"/>
        <v>Mutually Excluded</v>
      </c>
      <c r="S1543" s="1"/>
      <c r="V1543" s="1" t="str">
        <f t="shared" si="102"/>
        <v>Mutually Excluded</v>
      </c>
      <c r="Z1543" t="str">
        <f t="shared" si="101"/>
        <v>Exclude</v>
      </c>
    </row>
    <row r="1544" spans="1:26" ht="30">
      <c r="A1544">
        <v>1686</v>
      </c>
      <c r="C1544" t="s">
        <v>2055</v>
      </c>
      <c r="E1544" s="1" t="s">
        <v>2063</v>
      </c>
      <c r="F1544" s="1">
        <v>1</v>
      </c>
      <c r="G1544" s="1">
        <v>1</v>
      </c>
      <c r="H1544" s="1">
        <v>1</v>
      </c>
      <c r="I1544" s="31" t="str">
        <f t="shared" si="99"/>
        <v>EXCLUDED</v>
      </c>
      <c r="J1544">
        <v>1686</v>
      </c>
      <c r="M1544" s="35" t="s">
        <v>901</v>
      </c>
      <c r="Q1544" s="8" t="s">
        <v>901</v>
      </c>
      <c r="R1544" s="1" t="str">
        <f t="shared" si="100"/>
        <v>Mutually Excluded</v>
      </c>
      <c r="S1544" s="1"/>
      <c r="V1544" s="1" t="str">
        <f t="shared" si="102"/>
        <v>Mutually Excluded</v>
      </c>
      <c r="Z1544" t="str">
        <f t="shared" si="101"/>
        <v>Exclude</v>
      </c>
    </row>
    <row r="1545" spans="1:26" ht="30">
      <c r="A1545">
        <v>1687</v>
      </c>
      <c r="C1545" t="s">
        <v>2055</v>
      </c>
      <c r="E1545" s="1" t="s">
        <v>2064</v>
      </c>
      <c r="F1545" s="1">
        <v>1</v>
      </c>
      <c r="G1545" s="1">
        <v>1</v>
      </c>
      <c r="H1545" s="1">
        <v>1</v>
      </c>
      <c r="I1545" s="31" t="str">
        <f t="shared" si="99"/>
        <v>EXCLUDED</v>
      </c>
      <c r="J1545">
        <v>1687</v>
      </c>
      <c r="M1545" s="35" t="s">
        <v>901</v>
      </c>
      <c r="Q1545" s="8" t="s">
        <v>901</v>
      </c>
      <c r="R1545" s="1" t="str">
        <f t="shared" si="100"/>
        <v>Mutually Excluded</v>
      </c>
      <c r="S1545" s="1"/>
      <c r="V1545" s="1" t="str">
        <f t="shared" si="102"/>
        <v>Mutually Excluded</v>
      </c>
      <c r="Z1545" t="str">
        <f t="shared" si="101"/>
        <v>Exclude</v>
      </c>
    </row>
    <row r="1546" spans="1:26" ht="30">
      <c r="A1546">
        <v>1689</v>
      </c>
      <c r="C1546" t="s">
        <v>2067</v>
      </c>
      <c r="E1546" s="1" t="s">
        <v>2066</v>
      </c>
      <c r="F1546" s="1">
        <v>1</v>
      </c>
      <c r="G1546" s="1">
        <v>1</v>
      </c>
      <c r="H1546" s="1">
        <v>1</v>
      </c>
      <c r="I1546" s="31" t="str">
        <f t="shared" si="99"/>
        <v>EXCLUDED</v>
      </c>
      <c r="J1546">
        <v>1689</v>
      </c>
      <c r="M1546" s="35" t="s">
        <v>901</v>
      </c>
      <c r="Q1546" s="8" t="s">
        <v>901</v>
      </c>
      <c r="R1546" s="1" t="str">
        <f t="shared" si="100"/>
        <v>Mutually Excluded</v>
      </c>
      <c r="S1546" s="1"/>
      <c r="V1546" s="1" t="str">
        <f t="shared" si="102"/>
        <v>Mutually Excluded</v>
      </c>
      <c r="Z1546" t="str">
        <f t="shared" si="101"/>
        <v>Exclude</v>
      </c>
    </row>
    <row r="1547" spans="1:26" ht="30">
      <c r="A1547">
        <v>1690</v>
      </c>
      <c r="C1547" t="s">
        <v>2067</v>
      </c>
      <c r="E1547" s="1" t="s">
        <v>2068</v>
      </c>
      <c r="F1547" s="1">
        <v>4</v>
      </c>
      <c r="G1547" s="1">
        <v>3</v>
      </c>
      <c r="H1547" s="1">
        <v>4</v>
      </c>
      <c r="I1547" s="31" t="str">
        <f t="shared" si="99"/>
        <v>EXCLUDED</v>
      </c>
      <c r="J1547">
        <v>1690</v>
      </c>
      <c r="M1547" s="35" t="s">
        <v>901</v>
      </c>
      <c r="Q1547" s="8" t="s">
        <v>901</v>
      </c>
      <c r="R1547" s="1" t="str">
        <f t="shared" si="100"/>
        <v>Mutually Excluded</v>
      </c>
      <c r="S1547" s="1"/>
      <c r="V1547" s="1" t="str">
        <f t="shared" si="102"/>
        <v>Mutually Excluded</v>
      </c>
      <c r="Z1547" t="str">
        <f t="shared" si="101"/>
        <v>Exclude</v>
      </c>
    </row>
    <row r="1548" spans="1:26" ht="30">
      <c r="A1548">
        <v>1691</v>
      </c>
      <c r="C1548" t="s">
        <v>2067</v>
      </c>
      <c r="E1548" s="1" t="s">
        <v>2069</v>
      </c>
      <c r="F1548" s="1">
        <v>3</v>
      </c>
      <c r="G1548" s="1">
        <v>3</v>
      </c>
      <c r="H1548" s="1">
        <v>2</v>
      </c>
      <c r="I1548" s="31" t="str">
        <f t="shared" si="99"/>
        <v>EXCLUDED</v>
      </c>
      <c r="J1548">
        <v>1691</v>
      </c>
      <c r="M1548" s="35" t="s">
        <v>901</v>
      </c>
      <c r="Q1548" s="8" t="s">
        <v>901</v>
      </c>
      <c r="R1548" s="1" t="str">
        <f t="shared" si="100"/>
        <v>Mutually Excluded</v>
      </c>
      <c r="S1548" s="1"/>
      <c r="V1548" s="1" t="str">
        <f t="shared" si="102"/>
        <v>Mutually Excluded</v>
      </c>
      <c r="Z1548" t="str">
        <f t="shared" si="101"/>
        <v>Exclude</v>
      </c>
    </row>
    <row r="1549" spans="1:26" ht="30">
      <c r="A1549">
        <v>1692</v>
      </c>
      <c r="C1549" t="s">
        <v>2067</v>
      </c>
      <c r="E1549" s="1" t="s">
        <v>2070</v>
      </c>
      <c r="F1549" s="1">
        <v>3</v>
      </c>
      <c r="G1549" s="1">
        <v>2</v>
      </c>
      <c r="H1549" s="1">
        <v>3</v>
      </c>
      <c r="I1549" s="31" t="str">
        <f t="shared" si="99"/>
        <v>EXCLUDED</v>
      </c>
      <c r="J1549">
        <v>1692</v>
      </c>
      <c r="M1549" s="35" t="s">
        <v>901</v>
      </c>
      <c r="Q1549" s="8" t="s">
        <v>901</v>
      </c>
      <c r="R1549" s="1" t="str">
        <f t="shared" si="100"/>
        <v>Mutually Excluded</v>
      </c>
      <c r="S1549" s="1"/>
      <c r="V1549" s="1" t="str">
        <f t="shared" si="102"/>
        <v>Mutually Excluded</v>
      </c>
      <c r="Z1549" t="str">
        <f t="shared" si="101"/>
        <v>Exclude</v>
      </c>
    </row>
    <row r="1550" spans="1:26" ht="30">
      <c r="A1550">
        <v>1693</v>
      </c>
      <c r="C1550" t="s">
        <v>2067</v>
      </c>
      <c r="E1550" s="1" t="s">
        <v>2071</v>
      </c>
      <c r="F1550" s="1">
        <v>4</v>
      </c>
      <c r="G1550" s="1">
        <v>3</v>
      </c>
      <c r="H1550" s="1">
        <v>4</v>
      </c>
      <c r="I1550" s="31" t="str">
        <f t="shared" si="99"/>
        <v>EXCLUDED</v>
      </c>
      <c r="J1550">
        <v>1693</v>
      </c>
      <c r="M1550" s="35" t="s">
        <v>901</v>
      </c>
      <c r="Q1550" s="8" t="s">
        <v>901</v>
      </c>
      <c r="R1550" s="1" t="str">
        <f t="shared" si="100"/>
        <v>Mutually Excluded</v>
      </c>
      <c r="S1550" s="1"/>
      <c r="V1550" s="1" t="str">
        <f t="shared" si="102"/>
        <v>Mutually Excluded</v>
      </c>
      <c r="Z1550" t="str">
        <f t="shared" si="101"/>
        <v>Exclude</v>
      </c>
    </row>
    <row r="1551" spans="1:26" ht="30">
      <c r="A1551">
        <v>1694</v>
      </c>
      <c r="C1551" t="s">
        <v>2067</v>
      </c>
      <c r="E1551" s="1" t="s">
        <v>2072</v>
      </c>
      <c r="F1551" s="1">
        <v>1</v>
      </c>
      <c r="G1551" s="1">
        <v>1</v>
      </c>
      <c r="H1551" s="1">
        <v>1</v>
      </c>
      <c r="I1551" s="31" t="str">
        <f t="shared" si="99"/>
        <v>EXCLUDED</v>
      </c>
      <c r="J1551">
        <v>1694</v>
      </c>
      <c r="M1551" s="35" t="s">
        <v>901</v>
      </c>
      <c r="Q1551" s="8" t="s">
        <v>901</v>
      </c>
      <c r="R1551" s="1" t="str">
        <f t="shared" si="100"/>
        <v>Mutually Excluded</v>
      </c>
      <c r="S1551" s="1"/>
      <c r="V1551" s="1" t="str">
        <f t="shared" si="102"/>
        <v>Mutually Excluded</v>
      </c>
      <c r="Z1551" t="str">
        <f t="shared" si="101"/>
        <v>Exclude</v>
      </c>
    </row>
    <row r="1552" spans="1:26" ht="30">
      <c r="A1552">
        <v>1695</v>
      </c>
      <c r="C1552" t="s">
        <v>2073</v>
      </c>
      <c r="E1552" s="1" t="s">
        <v>1392</v>
      </c>
      <c r="F1552" s="1">
        <v>3</v>
      </c>
      <c r="G1552" s="1">
        <v>2</v>
      </c>
      <c r="H1552" s="1">
        <v>3</v>
      </c>
      <c r="I1552" s="31" t="str">
        <f t="shared" si="99"/>
        <v>EXCLUDED</v>
      </c>
      <c r="J1552">
        <v>1695</v>
      </c>
      <c r="M1552" s="35" t="s">
        <v>1752</v>
      </c>
      <c r="Q1552" s="8" t="s">
        <v>901</v>
      </c>
      <c r="R1552" s="1" t="str">
        <f t="shared" si="100"/>
        <v>Hum1: Yes, Hum2: No</v>
      </c>
      <c r="S1552" s="1" t="s">
        <v>19</v>
      </c>
      <c r="T1552" s="1" t="s">
        <v>19</v>
      </c>
      <c r="U1552" s="1" t="s">
        <v>19</v>
      </c>
      <c r="V1552" s="1" t="str">
        <f t="shared" si="102"/>
        <v>Mutually Excluded</v>
      </c>
      <c r="Z1552" t="str">
        <f t="shared" si="101"/>
        <v>Exclude</v>
      </c>
    </row>
    <row r="1553" spans="1:26" ht="45">
      <c r="A1553">
        <v>1696</v>
      </c>
      <c r="C1553" t="s">
        <v>2073</v>
      </c>
      <c r="E1553" s="1" t="s">
        <v>2074</v>
      </c>
      <c r="F1553" s="1">
        <v>3</v>
      </c>
      <c r="G1553" s="1">
        <v>4</v>
      </c>
      <c r="H1553" s="1">
        <v>2</v>
      </c>
      <c r="I1553" s="31" t="str">
        <f t="shared" si="99"/>
        <v>EXCLUDED</v>
      </c>
      <c r="J1553">
        <v>1696</v>
      </c>
      <c r="M1553" s="35" t="s">
        <v>901</v>
      </c>
      <c r="Q1553" s="8" t="s">
        <v>901</v>
      </c>
      <c r="R1553" s="1" t="str">
        <f t="shared" si="100"/>
        <v>Mutually Excluded</v>
      </c>
      <c r="S1553" s="1"/>
      <c r="V1553" s="1" t="str">
        <f t="shared" si="102"/>
        <v>Mutually Excluded</v>
      </c>
      <c r="Z1553" t="str">
        <f t="shared" si="101"/>
        <v>Exclude</v>
      </c>
    </row>
    <row r="1554" spans="1:26" ht="45">
      <c r="A1554">
        <v>1697</v>
      </c>
      <c r="C1554" t="s">
        <v>2073</v>
      </c>
      <c r="E1554" s="1" t="s">
        <v>859</v>
      </c>
      <c r="F1554" s="1">
        <v>1</v>
      </c>
      <c r="G1554" s="1">
        <v>1</v>
      </c>
      <c r="H1554" s="1">
        <v>1</v>
      </c>
      <c r="I1554" s="31" t="str">
        <f t="shared" si="99"/>
        <v>EXCLUDED</v>
      </c>
      <c r="J1554">
        <v>1697</v>
      </c>
      <c r="M1554" s="35" t="s">
        <v>901</v>
      </c>
      <c r="Q1554" s="8" t="s">
        <v>901</v>
      </c>
      <c r="R1554" s="1" t="str">
        <f t="shared" si="100"/>
        <v>Mutually Excluded</v>
      </c>
      <c r="S1554" s="1"/>
      <c r="V1554" s="1" t="str">
        <f t="shared" si="102"/>
        <v>Mutually Excluded</v>
      </c>
      <c r="Z1554" t="str">
        <f t="shared" si="101"/>
        <v>Exclude</v>
      </c>
    </row>
    <row r="1555" spans="1:26" ht="30">
      <c r="A1555">
        <v>1698</v>
      </c>
      <c r="C1555" t="s">
        <v>2073</v>
      </c>
      <c r="E1555" s="1" t="s">
        <v>2075</v>
      </c>
      <c r="F1555" s="1">
        <v>3</v>
      </c>
      <c r="G1555" s="1">
        <v>4</v>
      </c>
      <c r="H1555" s="1">
        <v>2</v>
      </c>
      <c r="I1555" s="31" t="str">
        <f t="shared" si="99"/>
        <v>EXCLUDED</v>
      </c>
      <c r="J1555">
        <v>1698</v>
      </c>
      <c r="M1555" s="35" t="s">
        <v>901</v>
      </c>
      <c r="Q1555" s="8" t="s">
        <v>901</v>
      </c>
      <c r="R1555" s="1" t="str">
        <f t="shared" si="100"/>
        <v>Mutually Excluded</v>
      </c>
      <c r="S1555" s="1"/>
      <c r="V1555" s="1" t="str">
        <f t="shared" si="102"/>
        <v>Mutually Excluded</v>
      </c>
      <c r="Z1555" t="str">
        <f t="shared" si="101"/>
        <v>Exclude</v>
      </c>
    </row>
    <row r="1556" spans="1:26" ht="45">
      <c r="A1556">
        <v>1699</v>
      </c>
      <c r="C1556" t="s">
        <v>2073</v>
      </c>
      <c r="E1556" s="1" t="s">
        <v>2076</v>
      </c>
      <c r="F1556" s="1">
        <v>2</v>
      </c>
      <c r="G1556" s="1">
        <v>2</v>
      </c>
      <c r="H1556" s="1">
        <v>2</v>
      </c>
      <c r="I1556" s="31" t="str">
        <f t="shared" si="99"/>
        <v>EXCLUDED</v>
      </c>
      <c r="J1556">
        <v>1699</v>
      </c>
      <c r="M1556" s="35" t="s">
        <v>901</v>
      </c>
      <c r="Q1556" s="8" t="s">
        <v>901</v>
      </c>
      <c r="R1556" s="1" t="str">
        <f t="shared" si="100"/>
        <v>Mutually Excluded</v>
      </c>
      <c r="S1556" s="1"/>
      <c r="V1556" s="1" t="str">
        <f t="shared" si="102"/>
        <v>Mutually Excluded</v>
      </c>
      <c r="Z1556" t="str">
        <f t="shared" si="101"/>
        <v>Exclude</v>
      </c>
    </row>
    <row r="1557" spans="1:26" ht="45">
      <c r="A1557">
        <v>1700</v>
      </c>
      <c r="C1557" t="s">
        <v>2073</v>
      </c>
      <c r="E1557" s="1" t="s">
        <v>2077</v>
      </c>
      <c r="F1557" s="1">
        <v>5</v>
      </c>
      <c r="G1557" s="1">
        <v>5</v>
      </c>
      <c r="H1557" s="1">
        <v>5</v>
      </c>
      <c r="I1557" s="31" t="str">
        <f t="shared" si="99"/>
        <v>CERTAINLY INCLUDED</v>
      </c>
      <c r="J1557">
        <v>1700</v>
      </c>
      <c r="M1557" s="34" t="s">
        <v>1752</v>
      </c>
      <c r="Q1557" s="8" t="s">
        <v>1752</v>
      </c>
      <c r="R1557" s="1" t="str">
        <f t="shared" si="100"/>
        <v>MUTUALLY INCLUDED</v>
      </c>
      <c r="S1557" s="1"/>
      <c r="V1557" s="1" t="str">
        <f t="shared" si="102"/>
        <v>MUTUALLY INCLUDED</v>
      </c>
      <c r="Z1557" t="str">
        <f t="shared" si="101"/>
        <v>Include</v>
      </c>
    </row>
    <row r="1558" spans="1:26" ht="30">
      <c r="A1558">
        <v>1702</v>
      </c>
      <c r="C1558" t="s">
        <v>2073</v>
      </c>
      <c r="E1558" s="1" t="s">
        <v>2080</v>
      </c>
      <c r="F1558" s="1">
        <v>1</v>
      </c>
      <c r="G1558" s="1">
        <v>1</v>
      </c>
      <c r="H1558" s="1">
        <v>1</v>
      </c>
      <c r="I1558" s="31" t="str">
        <f t="shared" si="99"/>
        <v>EXCLUDED</v>
      </c>
      <c r="J1558">
        <v>1702</v>
      </c>
      <c r="M1558" s="35" t="s">
        <v>901</v>
      </c>
      <c r="Q1558" s="8" t="s">
        <v>901</v>
      </c>
      <c r="R1558" s="1" t="str">
        <f t="shared" si="100"/>
        <v>Mutually Excluded</v>
      </c>
      <c r="S1558" s="1"/>
      <c r="V1558" s="1" t="str">
        <f t="shared" si="102"/>
        <v>Mutually Excluded</v>
      </c>
      <c r="Z1558" t="str">
        <f t="shared" si="101"/>
        <v>Exclude</v>
      </c>
    </row>
    <row r="1559" spans="1:26" ht="30">
      <c r="A1559">
        <v>1703</v>
      </c>
      <c r="C1559" t="s">
        <v>2073</v>
      </c>
      <c r="E1559" s="1" t="s">
        <v>2081</v>
      </c>
      <c r="F1559" s="1">
        <v>1</v>
      </c>
      <c r="G1559" s="1">
        <v>1</v>
      </c>
      <c r="H1559" s="1">
        <v>1</v>
      </c>
      <c r="I1559" s="31" t="str">
        <f t="shared" si="99"/>
        <v>EXCLUDED</v>
      </c>
      <c r="J1559">
        <v>1703</v>
      </c>
      <c r="M1559" s="35" t="s">
        <v>901</v>
      </c>
      <c r="Q1559" s="8" t="s">
        <v>901</v>
      </c>
      <c r="R1559" s="1" t="str">
        <f t="shared" si="100"/>
        <v>Mutually Excluded</v>
      </c>
      <c r="S1559" s="1"/>
      <c r="V1559" s="1" t="str">
        <f t="shared" si="102"/>
        <v>Mutually Excluded</v>
      </c>
      <c r="Z1559" t="str">
        <f t="shared" si="101"/>
        <v>Exclude</v>
      </c>
    </row>
    <row r="1560" spans="1:26" ht="30">
      <c r="A1560">
        <v>1704</v>
      </c>
      <c r="C1560" t="s">
        <v>2073</v>
      </c>
      <c r="E1560" s="1" t="s">
        <v>2082</v>
      </c>
      <c r="F1560" s="1">
        <v>3</v>
      </c>
      <c r="G1560" s="1">
        <v>2</v>
      </c>
      <c r="H1560" s="1">
        <v>2</v>
      </c>
      <c r="I1560" s="31" t="str">
        <f t="shared" si="99"/>
        <v>EXCLUDED</v>
      </c>
      <c r="J1560">
        <v>1704</v>
      </c>
      <c r="M1560" s="35" t="s">
        <v>901</v>
      </c>
      <c r="Q1560" s="8" t="s">
        <v>901</v>
      </c>
      <c r="R1560" s="1" t="str">
        <f t="shared" si="100"/>
        <v>Mutually Excluded</v>
      </c>
      <c r="S1560" s="1"/>
      <c r="V1560" s="1" t="str">
        <f t="shared" si="102"/>
        <v>Mutually Excluded</v>
      </c>
      <c r="Z1560" t="str">
        <f t="shared" si="101"/>
        <v>Exclude</v>
      </c>
    </row>
    <row r="1561" spans="1:26" ht="45">
      <c r="A1561">
        <v>1705</v>
      </c>
      <c r="C1561" t="s">
        <v>2085</v>
      </c>
      <c r="E1561" s="1" t="s">
        <v>2084</v>
      </c>
      <c r="F1561" s="1">
        <v>2</v>
      </c>
      <c r="G1561" s="1">
        <v>2</v>
      </c>
      <c r="H1561" s="1">
        <v>2</v>
      </c>
      <c r="I1561" s="31" t="str">
        <f t="shared" si="99"/>
        <v>EXCLUDED</v>
      </c>
      <c r="J1561">
        <v>1705</v>
      </c>
      <c r="M1561" s="35" t="s">
        <v>901</v>
      </c>
      <c r="Q1561" s="8" t="s">
        <v>901</v>
      </c>
      <c r="R1561" s="1" t="str">
        <f t="shared" si="100"/>
        <v>Mutually Excluded</v>
      </c>
      <c r="S1561" s="1"/>
      <c r="V1561" s="1" t="str">
        <f t="shared" si="102"/>
        <v>Mutually Excluded</v>
      </c>
      <c r="Z1561" t="str">
        <f t="shared" si="101"/>
        <v>Exclude</v>
      </c>
    </row>
    <row r="1562" spans="1:26" ht="30">
      <c r="A1562">
        <v>1706</v>
      </c>
      <c r="C1562" t="s">
        <v>2085</v>
      </c>
      <c r="E1562" s="1" t="s">
        <v>2086</v>
      </c>
      <c r="F1562" s="1">
        <v>1</v>
      </c>
      <c r="G1562" s="1">
        <v>1</v>
      </c>
      <c r="H1562" s="1">
        <v>1</v>
      </c>
      <c r="I1562" s="31" t="str">
        <f t="shared" si="99"/>
        <v>EXCLUDED</v>
      </c>
      <c r="J1562">
        <v>1706</v>
      </c>
      <c r="M1562" s="35" t="s">
        <v>901</v>
      </c>
      <c r="Q1562" s="8" t="s">
        <v>901</v>
      </c>
      <c r="R1562" s="1" t="str">
        <f t="shared" si="100"/>
        <v>Mutually Excluded</v>
      </c>
      <c r="S1562" s="1"/>
      <c r="V1562" s="1" t="str">
        <f t="shared" si="102"/>
        <v>Mutually Excluded</v>
      </c>
      <c r="Z1562" t="str">
        <f t="shared" si="101"/>
        <v>Exclude</v>
      </c>
    </row>
    <row r="1563" spans="1:26" ht="45">
      <c r="A1563">
        <v>1707</v>
      </c>
      <c r="C1563" t="s">
        <v>2085</v>
      </c>
      <c r="E1563" s="1" t="s">
        <v>2087</v>
      </c>
      <c r="F1563" s="1">
        <v>3</v>
      </c>
      <c r="G1563" s="1">
        <v>3</v>
      </c>
      <c r="H1563" s="1">
        <v>4</v>
      </c>
      <c r="I1563" s="31" t="str">
        <f t="shared" si="99"/>
        <v>EXCLUDED</v>
      </c>
      <c r="J1563">
        <v>1707</v>
      </c>
      <c r="M1563" s="35" t="s">
        <v>901</v>
      </c>
      <c r="Q1563" s="8" t="s">
        <v>1752</v>
      </c>
      <c r="R1563" s="1" t="str">
        <f t="shared" si="100"/>
        <v>Hum1: No, Hum2: Yes</v>
      </c>
      <c r="S1563" s="1" t="s">
        <v>3012</v>
      </c>
      <c r="T1563" s="1" t="s">
        <v>23</v>
      </c>
      <c r="U1563" s="1" t="s">
        <v>23</v>
      </c>
      <c r="V1563" s="1" t="str">
        <f t="shared" si="102"/>
        <v>AI: No, Human: Yes</v>
      </c>
      <c r="Z1563" t="str">
        <f t="shared" si="101"/>
        <v>Include</v>
      </c>
    </row>
    <row r="1564" spans="1:26" ht="30">
      <c r="A1564">
        <v>1708</v>
      </c>
      <c r="C1564" t="s">
        <v>2085</v>
      </c>
      <c r="E1564" s="1" t="s">
        <v>2089</v>
      </c>
      <c r="F1564" s="1">
        <v>4</v>
      </c>
      <c r="G1564" s="1">
        <v>3</v>
      </c>
      <c r="H1564" s="1">
        <v>4</v>
      </c>
      <c r="I1564" s="31" t="str">
        <f t="shared" si="99"/>
        <v>EXCLUDED</v>
      </c>
      <c r="J1564">
        <v>1708</v>
      </c>
      <c r="M1564" s="35" t="s">
        <v>901</v>
      </c>
      <c r="Q1564" s="8" t="s">
        <v>901</v>
      </c>
      <c r="R1564" s="1" t="str">
        <f t="shared" si="100"/>
        <v>Mutually Excluded</v>
      </c>
      <c r="S1564" s="1"/>
      <c r="V1564" s="1" t="str">
        <f t="shared" si="102"/>
        <v>Mutually Excluded</v>
      </c>
      <c r="Z1564" t="str">
        <f t="shared" si="101"/>
        <v>Exclude</v>
      </c>
    </row>
    <row r="1565" spans="1:26" ht="30">
      <c r="A1565">
        <v>1709</v>
      </c>
      <c r="C1565" t="s">
        <v>2085</v>
      </c>
      <c r="E1565" s="1" t="s">
        <v>2091</v>
      </c>
      <c r="F1565" s="1">
        <v>1</v>
      </c>
      <c r="G1565" s="1">
        <v>1</v>
      </c>
      <c r="H1565" s="1">
        <v>1</v>
      </c>
      <c r="I1565" s="31" t="str">
        <f t="shared" si="99"/>
        <v>EXCLUDED</v>
      </c>
      <c r="J1565">
        <v>1709</v>
      </c>
      <c r="M1565" s="35" t="s">
        <v>901</v>
      </c>
      <c r="Q1565" s="8" t="s">
        <v>901</v>
      </c>
      <c r="R1565" s="1" t="str">
        <f t="shared" si="100"/>
        <v>Mutually Excluded</v>
      </c>
      <c r="S1565" s="1"/>
      <c r="V1565" s="1" t="str">
        <f t="shared" si="102"/>
        <v>Mutually Excluded</v>
      </c>
      <c r="Z1565" t="str">
        <f t="shared" si="101"/>
        <v>Exclude</v>
      </c>
    </row>
    <row r="1566" spans="1:26" ht="30">
      <c r="A1566">
        <v>1710</v>
      </c>
      <c r="C1566" t="s">
        <v>2085</v>
      </c>
      <c r="E1566" s="1" t="s">
        <v>2092</v>
      </c>
      <c r="F1566" s="1">
        <v>1</v>
      </c>
      <c r="G1566" s="1">
        <v>1</v>
      </c>
      <c r="H1566" s="1">
        <v>1</v>
      </c>
      <c r="I1566" s="31" t="str">
        <f t="shared" ref="I1566:I1628" si="103">IF(COUNTIF(F1566:H1566,5)=3,"CERTAINLY INCLUDED",IF(COUNTIF(F1566:H1566,5)&gt;0,"MAYBE","EXCLUDED"))</f>
        <v>EXCLUDED</v>
      </c>
      <c r="J1566">
        <v>1710</v>
      </c>
      <c r="M1566" s="35" t="s">
        <v>901</v>
      </c>
      <c r="Q1566" s="8" t="s">
        <v>901</v>
      </c>
      <c r="R1566" s="1" t="str">
        <f t="shared" ref="R1566:R1628" si="104">IF(AND(M1566="Excluded", Q1566="Excluded"), "Mutually Excluded", IF(AND(OR(M1566="CERTAINLY INCLUDED", M1566="INCLUDED", M1566="MAYBE" ), OR(Q1566="INCLUDED", Q1566="MAYBE")), "MUTUALLY INCLUDED", IF(AND(M1566="MAYBE", Q1566="MAYBE"), "Mutually MAYBE", IF(AND(M1566="Excluded", OR(Q1566="INCLUDED", Q1566="MAYBE")), "Hum1: No, Hum2: Yes", IF(AND(Q1566="Excluded", OR(M1566="INCLUDED", M1566="CERTAINLY INCLUDED", M1566="MAYBE")), "Hum1: Yes, Hum2: No", "Other Conflict")))))</f>
        <v>Mutually Excluded</v>
      </c>
      <c r="S1566" s="1"/>
      <c r="V1566" s="1" t="str">
        <f t="shared" si="102"/>
        <v>Mutually Excluded</v>
      </c>
      <c r="Z1566" t="str">
        <f t="shared" ref="Z1566:Z1628" si="105">IF(R1566="Mutually Excluded","Exclude",IF(R1566= "Mutually Included","Include",U1566))</f>
        <v>Exclude</v>
      </c>
    </row>
    <row r="1567" spans="1:26" ht="30">
      <c r="A1567">
        <v>1711</v>
      </c>
      <c r="C1567" t="s">
        <v>2085</v>
      </c>
      <c r="E1567" s="1" t="s">
        <v>2093</v>
      </c>
      <c r="F1567" s="1">
        <v>1</v>
      </c>
      <c r="G1567" s="1">
        <v>1</v>
      </c>
      <c r="H1567" s="1">
        <v>1</v>
      </c>
      <c r="I1567" s="31" t="str">
        <f t="shared" si="103"/>
        <v>EXCLUDED</v>
      </c>
      <c r="J1567">
        <v>1711</v>
      </c>
      <c r="M1567" s="35" t="s">
        <v>901</v>
      </c>
      <c r="Q1567" s="8" t="s">
        <v>901</v>
      </c>
      <c r="R1567" s="1" t="str">
        <f t="shared" si="104"/>
        <v>Mutually Excluded</v>
      </c>
      <c r="S1567" s="1"/>
      <c r="V1567" s="1" t="str">
        <f t="shared" si="102"/>
        <v>Mutually Excluded</v>
      </c>
      <c r="Z1567" t="str">
        <f t="shared" si="105"/>
        <v>Exclude</v>
      </c>
    </row>
    <row r="1568" spans="1:26" ht="30">
      <c r="A1568">
        <v>1712</v>
      </c>
      <c r="C1568" t="s">
        <v>2085</v>
      </c>
      <c r="E1568" s="1" t="s">
        <v>1409</v>
      </c>
      <c r="F1568" s="1">
        <v>4</v>
      </c>
      <c r="G1568" s="1">
        <v>5</v>
      </c>
      <c r="H1568" s="1">
        <v>4</v>
      </c>
      <c r="I1568" s="31" t="str">
        <f t="shared" si="103"/>
        <v>MAYBE</v>
      </c>
      <c r="J1568">
        <v>1712</v>
      </c>
      <c r="M1568" s="35" t="s">
        <v>901</v>
      </c>
      <c r="Q1568" s="8" t="s">
        <v>901</v>
      </c>
      <c r="R1568" s="1" t="str">
        <f t="shared" si="104"/>
        <v>Mutually Excluded</v>
      </c>
      <c r="S1568" s="1"/>
      <c r="V1568" s="1" t="str">
        <f t="shared" si="102"/>
        <v>AI: Yes, Human: No</v>
      </c>
      <c r="Z1568" t="str">
        <f t="shared" si="105"/>
        <v>Exclude</v>
      </c>
    </row>
    <row r="1569" spans="1:26" ht="45">
      <c r="A1569">
        <v>1713</v>
      </c>
      <c r="C1569" t="s">
        <v>2085</v>
      </c>
      <c r="E1569" s="1" t="s">
        <v>2095</v>
      </c>
      <c r="F1569" s="1">
        <v>2</v>
      </c>
      <c r="G1569" s="1">
        <v>2</v>
      </c>
      <c r="H1569" s="1">
        <v>2</v>
      </c>
      <c r="I1569" s="31" t="str">
        <f t="shared" si="103"/>
        <v>EXCLUDED</v>
      </c>
      <c r="J1569">
        <v>1713</v>
      </c>
      <c r="M1569" s="35" t="s">
        <v>901</v>
      </c>
      <c r="Q1569" s="8" t="s">
        <v>901</v>
      </c>
      <c r="R1569" s="1" t="str">
        <f t="shared" si="104"/>
        <v>Mutually Excluded</v>
      </c>
      <c r="S1569" s="1"/>
      <c r="V1569" s="1" t="str">
        <f t="shared" si="102"/>
        <v>Mutually Excluded</v>
      </c>
      <c r="Z1569" t="str">
        <f t="shared" si="105"/>
        <v>Exclude</v>
      </c>
    </row>
    <row r="1570" spans="1:26" ht="30">
      <c r="A1570">
        <v>1714</v>
      </c>
      <c r="C1570" t="s">
        <v>2097</v>
      </c>
      <c r="E1570" s="1" t="s">
        <v>2096</v>
      </c>
      <c r="F1570" s="1">
        <v>2</v>
      </c>
      <c r="G1570" s="1">
        <v>2</v>
      </c>
      <c r="H1570" s="1">
        <v>2</v>
      </c>
      <c r="I1570" s="31" t="str">
        <f t="shared" si="103"/>
        <v>EXCLUDED</v>
      </c>
      <c r="J1570">
        <v>1714</v>
      </c>
      <c r="M1570" s="35" t="s">
        <v>901</v>
      </c>
      <c r="Q1570" s="8" t="s">
        <v>901</v>
      </c>
      <c r="R1570" s="1" t="str">
        <f t="shared" si="104"/>
        <v>Mutually Excluded</v>
      </c>
      <c r="S1570" s="1"/>
      <c r="V1570" s="1" t="str">
        <f t="shared" si="102"/>
        <v>Mutually Excluded</v>
      </c>
      <c r="Z1570" t="str">
        <f t="shared" si="105"/>
        <v>Exclude</v>
      </c>
    </row>
    <row r="1571" spans="1:26" ht="30">
      <c r="A1571">
        <v>1715</v>
      </c>
      <c r="C1571" t="s">
        <v>2097</v>
      </c>
      <c r="E1571" s="1" t="s">
        <v>2098</v>
      </c>
      <c r="F1571" s="1">
        <v>3</v>
      </c>
      <c r="G1571" s="1">
        <v>4</v>
      </c>
      <c r="H1571" s="1">
        <v>4</v>
      </c>
      <c r="I1571" s="31" t="str">
        <f t="shared" si="103"/>
        <v>EXCLUDED</v>
      </c>
      <c r="J1571">
        <v>1715</v>
      </c>
      <c r="M1571" s="35" t="s">
        <v>901</v>
      </c>
      <c r="Q1571" s="8" t="s">
        <v>901</v>
      </c>
      <c r="R1571" s="1" t="str">
        <f t="shared" si="104"/>
        <v>Mutually Excluded</v>
      </c>
      <c r="S1571" s="1"/>
      <c r="V1571" s="1" t="str">
        <f t="shared" si="102"/>
        <v>Mutually Excluded</v>
      </c>
      <c r="Z1571" t="str">
        <f t="shared" si="105"/>
        <v>Exclude</v>
      </c>
    </row>
    <row r="1572" spans="1:26" ht="30">
      <c r="A1572">
        <v>1716</v>
      </c>
      <c r="C1572" t="s">
        <v>2097</v>
      </c>
      <c r="E1572" s="1" t="s">
        <v>2099</v>
      </c>
      <c r="F1572" s="1">
        <v>3</v>
      </c>
      <c r="G1572" s="1">
        <v>4</v>
      </c>
      <c r="H1572" s="1">
        <v>3</v>
      </c>
      <c r="I1572" s="31" t="str">
        <f t="shared" si="103"/>
        <v>EXCLUDED</v>
      </c>
      <c r="J1572">
        <v>1716</v>
      </c>
      <c r="M1572" s="35" t="s">
        <v>901</v>
      </c>
      <c r="Q1572" s="8" t="s">
        <v>901</v>
      </c>
      <c r="R1572" s="1" t="str">
        <f t="shared" si="104"/>
        <v>Mutually Excluded</v>
      </c>
      <c r="S1572" s="1"/>
      <c r="V1572" s="1" t="str">
        <f t="shared" si="102"/>
        <v>Mutually Excluded</v>
      </c>
      <c r="Z1572" t="str">
        <f t="shared" si="105"/>
        <v>Exclude</v>
      </c>
    </row>
    <row r="1573" spans="1:26" ht="45">
      <c r="A1573">
        <v>1717</v>
      </c>
      <c r="C1573" t="s">
        <v>2097</v>
      </c>
      <c r="E1573" s="1" t="s">
        <v>2101</v>
      </c>
      <c r="F1573" s="1">
        <v>2</v>
      </c>
      <c r="G1573" s="1">
        <v>2</v>
      </c>
      <c r="H1573" s="1">
        <v>2</v>
      </c>
      <c r="I1573" s="31" t="str">
        <f t="shared" si="103"/>
        <v>EXCLUDED</v>
      </c>
      <c r="J1573">
        <v>1717</v>
      </c>
      <c r="M1573" s="35" t="s">
        <v>901</v>
      </c>
      <c r="Q1573" s="8" t="s">
        <v>901</v>
      </c>
      <c r="R1573" s="1" t="str">
        <f t="shared" si="104"/>
        <v>Mutually Excluded</v>
      </c>
      <c r="S1573" s="1"/>
      <c r="V1573" s="1" t="str">
        <f t="shared" si="102"/>
        <v>Mutually Excluded</v>
      </c>
      <c r="Z1573" t="str">
        <f t="shared" si="105"/>
        <v>Exclude</v>
      </c>
    </row>
    <row r="1574" spans="1:26" ht="30">
      <c r="A1574">
        <v>1718</v>
      </c>
      <c r="C1574" t="s">
        <v>2097</v>
      </c>
      <c r="E1574" s="1" t="s">
        <v>2102</v>
      </c>
      <c r="F1574" s="1">
        <v>2</v>
      </c>
      <c r="G1574" s="1">
        <v>2</v>
      </c>
      <c r="H1574" s="1">
        <v>2</v>
      </c>
      <c r="I1574" s="31" t="str">
        <f t="shared" si="103"/>
        <v>EXCLUDED</v>
      </c>
      <c r="J1574">
        <v>1718</v>
      </c>
      <c r="M1574" s="35" t="s">
        <v>901</v>
      </c>
      <c r="Q1574" s="8" t="s">
        <v>901</v>
      </c>
      <c r="R1574" s="1" t="str">
        <f t="shared" si="104"/>
        <v>Mutually Excluded</v>
      </c>
      <c r="S1574" s="1"/>
      <c r="V1574" s="1" t="str">
        <f t="shared" si="102"/>
        <v>Mutually Excluded</v>
      </c>
      <c r="Z1574" t="str">
        <f t="shared" si="105"/>
        <v>Exclude</v>
      </c>
    </row>
    <row r="1575" spans="1:26" ht="30">
      <c r="A1575">
        <v>1719</v>
      </c>
      <c r="C1575" t="s">
        <v>2097</v>
      </c>
      <c r="E1575" s="1" t="s">
        <v>2103</v>
      </c>
      <c r="F1575" s="1">
        <v>1</v>
      </c>
      <c r="G1575" s="1">
        <v>1</v>
      </c>
      <c r="H1575" s="1">
        <v>1</v>
      </c>
      <c r="I1575" s="31" t="str">
        <f t="shared" si="103"/>
        <v>EXCLUDED</v>
      </c>
      <c r="J1575">
        <v>1719</v>
      </c>
      <c r="M1575" s="35" t="s">
        <v>901</v>
      </c>
      <c r="Q1575" s="8" t="s">
        <v>901</v>
      </c>
      <c r="R1575" s="1" t="str">
        <f t="shared" si="104"/>
        <v>Mutually Excluded</v>
      </c>
      <c r="S1575" s="1"/>
      <c r="V1575" s="1" t="str">
        <f t="shared" si="102"/>
        <v>Mutually Excluded</v>
      </c>
      <c r="Z1575" t="str">
        <f t="shared" si="105"/>
        <v>Exclude</v>
      </c>
    </row>
    <row r="1576" spans="1:26" ht="45">
      <c r="A1576">
        <v>1720</v>
      </c>
      <c r="C1576" t="s">
        <v>2097</v>
      </c>
      <c r="E1576" s="1" t="s">
        <v>2104</v>
      </c>
      <c r="F1576" s="1">
        <v>4</v>
      </c>
      <c r="G1576" s="1">
        <v>3</v>
      </c>
      <c r="H1576" s="1">
        <v>4</v>
      </c>
      <c r="I1576" s="31" t="str">
        <f t="shared" si="103"/>
        <v>EXCLUDED</v>
      </c>
      <c r="J1576">
        <v>1720</v>
      </c>
      <c r="M1576" s="35" t="s">
        <v>901</v>
      </c>
      <c r="Q1576" s="8" t="s">
        <v>901</v>
      </c>
      <c r="R1576" s="1" t="str">
        <f t="shared" si="104"/>
        <v>Mutually Excluded</v>
      </c>
      <c r="S1576" s="1"/>
      <c r="V1576" s="1" t="str">
        <f t="shared" si="102"/>
        <v>Mutually Excluded</v>
      </c>
      <c r="Z1576" t="str">
        <f t="shared" si="105"/>
        <v>Exclude</v>
      </c>
    </row>
    <row r="1577" spans="1:26" ht="45">
      <c r="A1577">
        <v>1721</v>
      </c>
      <c r="C1577" t="s">
        <v>2097</v>
      </c>
      <c r="E1577" s="1" t="s">
        <v>2106</v>
      </c>
      <c r="F1577" s="1">
        <v>3</v>
      </c>
      <c r="G1577" s="1">
        <v>2</v>
      </c>
      <c r="H1577" s="1">
        <v>3</v>
      </c>
      <c r="I1577" s="31" t="str">
        <f t="shared" si="103"/>
        <v>EXCLUDED</v>
      </c>
      <c r="J1577">
        <v>1721</v>
      </c>
      <c r="M1577" s="35" t="s">
        <v>901</v>
      </c>
      <c r="Q1577" s="8" t="s">
        <v>901</v>
      </c>
      <c r="R1577" s="1" t="str">
        <f t="shared" si="104"/>
        <v>Mutually Excluded</v>
      </c>
      <c r="S1577" s="1"/>
      <c r="V1577" s="1" t="str">
        <f t="shared" si="102"/>
        <v>Mutually Excluded</v>
      </c>
      <c r="Z1577" t="str">
        <f t="shared" si="105"/>
        <v>Exclude</v>
      </c>
    </row>
    <row r="1578" spans="1:26" ht="30">
      <c r="A1578">
        <v>1722</v>
      </c>
      <c r="C1578" t="s">
        <v>2097</v>
      </c>
      <c r="E1578" s="1" t="s">
        <v>2107</v>
      </c>
      <c r="F1578" s="1">
        <v>1</v>
      </c>
      <c r="G1578" s="1">
        <v>1</v>
      </c>
      <c r="H1578" s="1">
        <v>1</v>
      </c>
      <c r="I1578" s="31" t="str">
        <f t="shared" si="103"/>
        <v>EXCLUDED</v>
      </c>
      <c r="J1578">
        <v>1722</v>
      </c>
      <c r="M1578" s="35" t="s">
        <v>901</v>
      </c>
      <c r="Q1578" s="8" t="s">
        <v>901</v>
      </c>
      <c r="R1578" s="1" t="str">
        <f t="shared" si="104"/>
        <v>Mutually Excluded</v>
      </c>
      <c r="S1578" s="1"/>
      <c r="V1578" s="1" t="str">
        <f t="shared" si="102"/>
        <v>Mutually Excluded</v>
      </c>
      <c r="Z1578" t="str">
        <f t="shared" si="105"/>
        <v>Exclude</v>
      </c>
    </row>
    <row r="1579" spans="1:26" ht="60">
      <c r="A1579">
        <v>1723</v>
      </c>
      <c r="C1579" t="s">
        <v>2097</v>
      </c>
      <c r="E1579" s="1" t="s">
        <v>2108</v>
      </c>
      <c r="F1579" s="1">
        <v>2</v>
      </c>
      <c r="G1579" s="1">
        <v>2</v>
      </c>
      <c r="H1579" s="1">
        <v>2</v>
      </c>
      <c r="I1579" s="31" t="str">
        <f t="shared" si="103"/>
        <v>EXCLUDED</v>
      </c>
      <c r="J1579">
        <v>1723</v>
      </c>
      <c r="M1579" s="35" t="s">
        <v>901</v>
      </c>
      <c r="Q1579" s="8" t="s">
        <v>901</v>
      </c>
      <c r="R1579" s="1" t="str">
        <f t="shared" si="104"/>
        <v>Mutually Excluded</v>
      </c>
      <c r="S1579" s="1"/>
      <c r="V1579" s="1" t="str">
        <f t="shared" si="102"/>
        <v>Mutually Excluded</v>
      </c>
      <c r="Z1579" t="str">
        <f t="shared" si="105"/>
        <v>Exclude</v>
      </c>
    </row>
    <row r="1580" spans="1:26" ht="45">
      <c r="A1580">
        <v>1724</v>
      </c>
      <c r="C1580" t="s">
        <v>2110</v>
      </c>
      <c r="E1580" s="1" t="s">
        <v>2109</v>
      </c>
      <c r="F1580" s="1">
        <v>1</v>
      </c>
      <c r="G1580" s="1">
        <v>1</v>
      </c>
      <c r="H1580" s="1">
        <v>1</v>
      </c>
      <c r="I1580" s="31" t="str">
        <f t="shared" si="103"/>
        <v>EXCLUDED</v>
      </c>
      <c r="J1580">
        <v>1724</v>
      </c>
      <c r="M1580" s="35" t="s">
        <v>901</v>
      </c>
      <c r="Q1580" s="8" t="s">
        <v>901</v>
      </c>
      <c r="R1580" s="1" t="str">
        <f t="shared" si="104"/>
        <v>Mutually Excluded</v>
      </c>
      <c r="S1580" s="1"/>
      <c r="V1580" s="1" t="str">
        <f t="shared" si="102"/>
        <v>Mutually Excluded</v>
      </c>
      <c r="Z1580" t="str">
        <f t="shared" si="105"/>
        <v>Exclude</v>
      </c>
    </row>
    <row r="1581" spans="1:26" ht="45">
      <c r="A1581">
        <v>1725</v>
      </c>
      <c r="C1581" t="s">
        <v>2110</v>
      </c>
      <c r="E1581" s="1" t="s">
        <v>2111</v>
      </c>
      <c r="F1581" s="1">
        <v>2</v>
      </c>
      <c r="G1581" s="1">
        <v>2</v>
      </c>
      <c r="H1581" s="1">
        <v>2</v>
      </c>
      <c r="I1581" s="31" t="str">
        <f t="shared" si="103"/>
        <v>EXCLUDED</v>
      </c>
      <c r="J1581">
        <v>1725</v>
      </c>
      <c r="M1581" s="35" t="s">
        <v>901</v>
      </c>
      <c r="Q1581" s="8" t="s">
        <v>901</v>
      </c>
      <c r="R1581" s="1" t="str">
        <f t="shared" si="104"/>
        <v>Mutually Excluded</v>
      </c>
      <c r="S1581" s="1"/>
      <c r="V1581" s="1" t="str">
        <f t="shared" si="102"/>
        <v>Mutually Excluded</v>
      </c>
      <c r="Z1581" t="str">
        <f t="shared" si="105"/>
        <v>Exclude</v>
      </c>
    </row>
    <row r="1582" spans="1:26" ht="30">
      <c r="A1582">
        <v>1726</v>
      </c>
      <c r="C1582" t="s">
        <v>2110</v>
      </c>
      <c r="E1582" s="1" t="s">
        <v>2112</v>
      </c>
      <c r="F1582" s="1">
        <v>1</v>
      </c>
      <c r="G1582" s="1">
        <v>1</v>
      </c>
      <c r="H1582" s="1">
        <v>1</v>
      </c>
      <c r="I1582" s="31" t="str">
        <f t="shared" si="103"/>
        <v>EXCLUDED</v>
      </c>
      <c r="J1582">
        <v>1726</v>
      </c>
      <c r="M1582" s="35" t="s">
        <v>901</v>
      </c>
      <c r="Q1582" s="8" t="s">
        <v>901</v>
      </c>
      <c r="R1582" s="1" t="str">
        <f t="shared" si="104"/>
        <v>Mutually Excluded</v>
      </c>
      <c r="S1582" s="1"/>
      <c r="V1582" s="1" t="str">
        <f t="shared" si="102"/>
        <v>Mutually Excluded</v>
      </c>
      <c r="Z1582" t="str">
        <f t="shared" si="105"/>
        <v>Exclude</v>
      </c>
    </row>
    <row r="1583" spans="1:26" ht="30">
      <c r="A1583">
        <v>1727</v>
      </c>
      <c r="C1583" t="s">
        <v>2110</v>
      </c>
      <c r="E1583" s="1" t="s">
        <v>2113</v>
      </c>
      <c r="F1583" s="1">
        <v>2</v>
      </c>
      <c r="G1583" s="1">
        <v>2</v>
      </c>
      <c r="H1583" s="1">
        <v>2</v>
      </c>
      <c r="I1583" s="31" t="str">
        <f t="shared" si="103"/>
        <v>EXCLUDED</v>
      </c>
      <c r="J1583">
        <v>1727</v>
      </c>
      <c r="M1583" s="35" t="s">
        <v>901</v>
      </c>
      <c r="Q1583" s="8" t="s">
        <v>901</v>
      </c>
      <c r="R1583" s="1" t="str">
        <f t="shared" si="104"/>
        <v>Mutually Excluded</v>
      </c>
      <c r="S1583" s="1"/>
      <c r="V1583" s="1" t="str">
        <f t="shared" si="102"/>
        <v>Mutually Excluded</v>
      </c>
      <c r="Z1583" t="str">
        <f t="shared" si="105"/>
        <v>Exclude</v>
      </c>
    </row>
    <row r="1584" spans="1:26" ht="30">
      <c r="A1584">
        <v>1728</v>
      </c>
      <c r="C1584" t="s">
        <v>2110</v>
      </c>
      <c r="E1584" s="1" t="s">
        <v>2114</v>
      </c>
      <c r="F1584" s="1">
        <v>1</v>
      </c>
      <c r="G1584" s="1">
        <v>1</v>
      </c>
      <c r="H1584" s="1">
        <v>1</v>
      </c>
      <c r="I1584" s="31" t="str">
        <f t="shared" si="103"/>
        <v>EXCLUDED</v>
      </c>
      <c r="J1584">
        <v>1728</v>
      </c>
      <c r="M1584" s="35" t="s">
        <v>901</v>
      </c>
      <c r="Q1584" s="8" t="s">
        <v>901</v>
      </c>
      <c r="R1584" s="1" t="str">
        <f t="shared" si="104"/>
        <v>Mutually Excluded</v>
      </c>
      <c r="S1584" s="1"/>
      <c r="V1584" s="1" t="str">
        <f t="shared" si="102"/>
        <v>Mutually Excluded</v>
      </c>
      <c r="Z1584" t="str">
        <f t="shared" si="105"/>
        <v>Exclude</v>
      </c>
    </row>
    <row r="1585" spans="1:26" ht="30.75">
      <c r="A1585">
        <v>1729</v>
      </c>
      <c r="C1585" t="s">
        <v>2110</v>
      </c>
      <c r="E1585" s="1" t="s">
        <v>2115</v>
      </c>
      <c r="F1585" s="1">
        <v>3</v>
      </c>
      <c r="G1585" s="1">
        <v>2</v>
      </c>
      <c r="H1585" s="1">
        <v>3</v>
      </c>
      <c r="I1585" s="31" t="str">
        <f t="shared" si="103"/>
        <v>EXCLUDED</v>
      </c>
      <c r="J1585">
        <v>1729</v>
      </c>
      <c r="K1585" s="11"/>
      <c r="M1585" s="35" t="s">
        <v>901</v>
      </c>
      <c r="Q1585" s="8" t="s">
        <v>901</v>
      </c>
      <c r="R1585" s="1" t="str">
        <f t="shared" si="104"/>
        <v>Mutually Excluded</v>
      </c>
      <c r="S1585" s="1"/>
      <c r="V1585" s="1" t="str">
        <f t="shared" si="102"/>
        <v>Mutually Excluded</v>
      </c>
      <c r="Z1585" t="str">
        <f t="shared" si="105"/>
        <v>Exclude</v>
      </c>
    </row>
    <row r="1586" spans="1:26" ht="45">
      <c r="A1586">
        <v>1730</v>
      </c>
      <c r="C1586" t="s">
        <v>2110</v>
      </c>
      <c r="E1586" s="1" t="s">
        <v>2117</v>
      </c>
      <c r="F1586" s="1">
        <v>2</v>
      </c>
      <c r="G1586" s="1">
        <v>2</v>
      </c>
      <c r="H1586" s="1">
        <v>2</v>
      </c>
      <c r="I1586" s="31" t="str">
        <f t="shared" si="103"/>
        <v>EXCLUDED</v>
      </c>
      <c r="J1586">
        <v>1730</v>
      </c>
      <c r="M1586" s="35" t="s">
        <v>901</v>
      </c>
      <c r="Q1586" s="8" t="s">
        <v>901</v>
      </c>
      <c r="R1586" s="1" t="str">
        <f t="shared" si="104"/>
        <v>Mutually Excluded</v>
      </c>
      <c r="S1586" s="1"/>
      <c r="V1586" s="1" t="str">
        <f t="shared" si="102"/>
        <v>Mutually Excluded</v>
      </c>
      <c r="Z1586" t="str">
        <f t="shared" si="105"/>
        <v>Exclude</v>
      </c>
    </row>
    <row r="1587" spans="1:26" ht="30">
      <c r="A1587">
        <v>1731</v>
      </c>
      <c r="C1587" t="s">
        <v>2110</v>
      </c>
      <c r="E1587" s="1" t="s">
        <v>2118</v>
      </c>
      <c r="F1587" s="1">
        <v>3</v>
      </c>
      <c r="G1587" s="1">
        <v>3</v>
      </c>
      <c r="H1587" s="1">
        <v>3</v>
      </c>
      <c r="I1587" s="31" t="str">
        <f t="shared" si="103"/>
        <v>EXCLUDED</v>
      </c>
      <c r="J1587">
        <v>1731</v>
      </c>
      <c r="M1587" s="35" t="s">
        <v>901</v>
      </c>
      <c r="Q1587" s="8" t="s">
        <v>901</v>
      </c>
      <c r="R1587" s="1" t="str">
        <f t="shared" si="104"/>
        <v>Mutually Excluded</v>
      </c>
      <c r="S1587" s="1"/>
      <c r="V1587" s="1" t="str">
        <f t="shared" si="102"/>
        <v>Mutually Excluded</v>
      </c>
      <c r="Z1587" t="str">
        <f t="shared" si="105"/>
        <v>Exclude</v>
      </c>
    </row>
    <row r="1588" spans="1:26" ht="30">
      <c r="A1588">
        <v>1732</v>
      </c>
      <c r="C1588" t="s">
        <v>2120</v>
      </c>
      <c r="E1588" s="1" t="s">
        <v>2119</v>
      </c>
      <c r="F1588" s="1">
        <v>2</v>
      </c>
      <c r="G1588" s="1">
        <v>2</v>
      </c>
      <c r="H1588" s="1">
        <v>2</v>
      </c>
      <c r="I1588" s="31" t="str">
        <f t="shared" si="103"/>
        <v>EXCLUDED</v>
      </c>
      <c r="J1588">
        <v>1732</v>
      </c>
      <c r="M1588" s="35" t="s">
        <v>901</v>
      </c>
      <c r="Q1588" s="8" t="s">
        <v>901</v>
      </c>
      <c r="R1588" s="1" t="str">
        <f t="shared" si="104"/>
        <v>Mutually Excluded</v>
      </c>
      <c r="S1588" s="1"/>
      <c r="V1588" s="1" t="str">
        <f t="shared" si="102"/>
        <v>Mutually Excluded</v>
      </c>
      <c r="Z1588" t="str">
        <f t="shared" si="105"/>
        <v>Exclude</v>
      </c>
    </row>
    <row r="1589" spans="1:26" ht="30">
      <c r="A1589">
        <v>1733</v>
      </c>
      <c r="C1589" t="s">
        <v>2120</v>
      </c>
      <c r="E1589" s="1" t="s">
        <v>2122</v>
      </c>
      <c r="F1589" s="1">
        <v>1</v>
      </c>
      <c r="G1589" s="1">
        <v>1</v>
      </c>
      <c r="H1589" s="1">
        <v>1</v>
      </c>
      <c r="I1589" s="31" t="str">
        <f t="shared" si="103"/>
        <v>EXCLUDED</v>
      </c>
      <c r="J1589">
        <v>1733</v>
      </c>
      <c r="M1589" s="35" t="s">
        <v>901</v>
      </c>
      <c r="Q1589" s="8" t="s">
        <v>901</v>
      </c>
      <c r="R1589" s="1" t="str">
        <f t="shared" si="104"/>
        <v>Mutually Excluded</v>
      </c>
      <c r="S1589" s="1"/>
      <c r="V1589" s="1" t="str">
        <f t="shared" si="102"/>
        <v>Mutually Excluded</v>
      </c>
      <c r="Z1589" t="str">
        <f t="shared" si="105"/>
        <v>Exclude</v>
      </c>
    </row>
    <row r="1590" spans="1:26" ht="30">
      <c r="A1590">
        <v>1734</v>
      </c>
      <c r="C1590" t="s">
        <v>2120</v>
      </c>
      <c r="E1590" s="1" t="s">
        <v>2123</v>
      </c>
      <c r="F1590" s="1">
        <v>2</v>
      </c>
      <c r="G1590" s="1">
        <v>3</v>
      </c>
      <c r="H1590" s="1">
        <v>2</v>
      </c>
      <c r="I1590" s="31" t="str">
        <f t="shared" si="103"/>
        <v>EXCLUDED</v>
      </c>
      <c r="J1590">
        <v>1734</v>
      </c>
      <c r="M1590" s="35" t="s">
        <v>901</v>
      </c>
      <c r="Q1590" s="8" t="s">
        <v>901</v>
      </c>
      <c r="R1590" s="1" t="str">
        <f t="shared" si="104"/>
        <v>Mutually Excluded</v>
      </c>
      <c r="S1590" s="1"/>
      <c r="V1590" s="1" t="str">
        <f t="shared" si="102"/>
        <v>Mutually Excluded</v>
      </c>
      <c r="Z1590" t="str">
        <f t="shared" si="105"/>
        <v>Exclude</v>
      </c>
    </row>
    <row r="1591" spans="1:26" ht="45">
      <c r="A1591">
        <v>1735</v>
      </c>
      <c r="C1591" t="s">
        <v>2120</v>
      </c>
      <c r="E1591" s="1" t="s">
        <v>2124</v>
      </c>
      <c r="F1591" s="1">
        <v>2</v>
      </c>
      <c r="G1591" s="1">
        <v>2</v>
      </c>
      <c r="H1591" s="1">
        <v>3</v>
      </c>
      <c r="I1591" s="31" t="str">
        <f t="shared" si="103"/>
        <v>EXCLUDED</v>
      </c>
      <c r="J1591">
        <v>1735</v>
      </c>
      <c r="M1591" s="35" t="s">
        <v>901</v>
      </c>
      <c r="Q1591" s="8" t="s">
        <v>901</v>
      </c>
      <c r="R1591" s="1" t="str">
        <f t="shared" si="104"/>
        <v>Mutually Excluded</v>
      </c>
      <c r="S1591" s="1"/>
      <c r="V1591" s="1" t="str">
        <f t="shared" si="102"/>
        <v>Mutually Excluded</v>
      </c>
      <c r="Z1591" t="str">
        <f t="shared" si="105"/>
        <v>Exclude</v>
      </c>
    </row>
    <row r="1592" spans="1:26" ht="30">
      <c r="A1592">
        <v>1736</v>
      </c>
      <c r="C1592" t="s">
        <v>2120</v>
      </c>
      <c r="E1592" s="1" t="s">
        <v>2125</v>
      </c>
      <c r="F1592" s="1">
        <v>1</v>
      </c>
      <c r="G1592" s="1">
        <v>1</v>
      </c>
      <c r="H1592" s="1">
        <v>1</v>
      </c>
      <c r="I1592" s="31" t="str">
        <f t="shared" si="103"/>
        <v>EXCLUDED</v>
      </c>
      <c r="J1592">
        <v>1736</v>
      </c>
      <c r="M1592" s="35" t="s">
        <v>901</v>
      </c>
      <c r="Q1592" s="8" t="s">
        <v>901</v>
      </c>
      <c r="R1592" s="1" t="str">
        <f t="shared" si="104"/>
        <v>Mutually Excluded</v>
      </c>
      <c r="S1592" s="1"/>
      <c r="V1592" s="1" t="str">
        <f t="shared" si="102"/>
        <v>Mutually Excluded</v>
      </c>
      <c r="Z1592" t="str">
        <f t="shared" si="105"/>
        <v>Exclude</v>
      </c>
    </row>
    <row r="1593" spans="1:26" ht="45">
      <c r="A1593">
        <v>1737</v>
      </c>
      <c r="C1593" t="s">
        <v>2120</v>
      </c>
      <c r="E1593" s="1" t="s">
        <v>2126</v>
      </c>
      <c r="F1593" s="1">
        <v>1</v>
      </c>
      <c r="G1593" s="1">
        <v>1</v>
      </c>
      <c r="H1593" s="1">
        <v>1</v>
      </c>
      <c r="I1593" s="31" t="str">
        <f t="shared" si="103"/>
        <v>EXCLUDED</v>
      </c>
      <c r="J1593">
        <v>1737</v>
      </c>
      <c r="M1593" s="35" t="s">
        <v>901</v>
      </c>
      <c r="Q1593" s="8" t="s">
        <v>901</v>
      </c>
      <c r="R1593" s="1" t="str">
        <f t="shared" si="104"/>
        <v>Mutually Excluded</v>
      </c>
      <c r="S1593" s="1"/>
      <c r="V1593" s="1" t="str">
        <f t="shared" si="102"/>
        <v>Mutually Excluded</v>
      </c>
      <c r="Z1593" t="str">
        <f t="shared" si="105"/>
        <v>Exclude</v>
      </c>
    </row>
    <row r="1594" spans="1:26" ht="45.75">
      <c r="A1594">
        <v>1738</v>
      </c>
      <c r="C1594" t="s">
        <v>2120</v>
      </c>
      <c r="E1594" s="1" t="s">
        <v>1050</v>
      </c>
      <c r="F1594" s="1">
        <v>5</v>
      </c>
      <c r="G1594" s="1">
        <v>5</v>
      </c>
      <c r="H1594" s="1">
        <v>5</v>
      </c>
      <c r="I1594" s="31" t="str">
        <f t="shared" si="103"/>
        <v>CERTAINLY INCLUDED</v>
      </c>
      <c r="J1594">
        <v>1738</v>
      </c>
      <c r="K1594" s="11"/>
      <c r="M1594" s="35" t="s">
        <v>901</v>
      </c>
      <c r="Q1594" s="8" t="s">
        <v>901</v>
      </c>
      <c r="R1594" s="1" t="str">
        <f t="shared" si="104"/>
        <v>Mutually Excluded</v>
      </c>
      <c r="S1594" s="1"/>
      <c r="V1594" s="1" t="str">
        <f t="shared" si="102"/>
        <v>AI: Yes, Human: No</v>
      </c>
      <c r="Z1594" t="str">
        <f t="shared" si="105"/>
        <v>Exclude</v>
      </c>
    </row>
    <row r="1595" spans="1:26" ht="30">
      <c r="A1595">
        <v>1739</v>
      </c>
      <c r="C1595" t="s">
        <v>2120</v>
      </c>
      <c r="E1595" s="1" t="s">
        <v>2128</v>
      </c>
      <c r="F1595" s="1">
        <v>1</v>
      </c>
      <c r="G1595" s="1">
        <v>1</v>
      </c>
      <c r="H1595" s="1">
        <v>1</v>
      </c>
      <c r="I1595" s="31" t="str">
        <f t="shared" si="103"/>
        <v>EXCLUDED</v>
      </c>
      <c r="J1595">
        <v>1739</v>
      </c>
      <c r="M1595" s="35" t="s">
        <v>901</v>
      </c>
      <c r="Q1595" s="8" t="s">
        <v>901</v>
      </c>
      <c r="R1595" s="1" t="str">
        <f t="shared" si="104"/>
        <v>Mutually Excluded</v>
      </c>
      <c r="S1595" s="1"/>
      <c r="V1595" s="1" t="str">
        <f t="shared" si="102"/>
        <v>Mutually Excluded</v>
      </c>
      <c r="Z1595" t="str">
        <f t="shared" si="105"/>
        <v>Exclude</v>
      </c>
    </row>
    <row r="1596" spans="1:26" ht="45">
      <c r="A1596">
        <v>1740</v>
      </c>
      <c r="C1596" t="s">
        <v>2120</v>
      </c>
      <c r="E1596" s="1" t="s">
        <v>2129</v>
      </c>
      <c r="F1596" s="1">
        <v>1</v>
      </c>
      <c r="G1596" s="1">
        <v>1</v>
      </c>
      <c r="H1596" s="1">
        <v>1</v>
      </c>
      <c r="I1596" s="31" t="str">
        <f t="shared" si="103"/>
        <v>EXCLUDED</v>
      </c>
      <c r="J1596">
        <v>1740</v>
      </c>
      <c r="M1596" s="35" t="s">
        <v>901</v>
      </c>
      <c r="Q1596" s="8" t="s">
        <v>901</v>
      </c>
      <c r="R1596" s="1" t="str">
        <f t="shared" si="104"/>
        <v>Mutually Excluded</v>
      </c>
      <c r="S1596" s="1"/>
      <c r="V1596" s="1" t="str">
        <f t="shared" si="102"/>
        <v>Mutually Excluded</v>
      </c>
      <c r="Z1596" t="str">
        <f t="shared" si="105"/>
        <v>Exclude</v>
      </c>
    </row>
    <row r="1597" spans="1:26" ht="45">
      <c r="A1597">
        <v>1741</v>
      </c>
      <c r="C1597" t="s">
        <v>2120</v>
      </c>
      <c r="E1597" s="1" t="s">
        <v>2130</v>
      </c>
      <c r="F1597" s="1">
        <v>5</v>
      </c>
      <c r="G1597" s="1">
        <v>5</v>
      </c>
      <c r="H1597" s="1">
        <v>5</v>
      </c>
      <c r="I1597" s="31" t="str">
        <f t="shared" si="103"/>
        <v>CERTAINLY INCLUDED</v>
      </c>
      <c r="J1597">
        <v>1741</v>
      </c>
      <c r="M1597" s="35" t="s">
        <v>901</v>
      </c>
      <c r="Q1597" s="8" t="s">
        <v>901</v>
      </c>
      <c r="R1597" s="1" t="str">
        <f t="shared" si="104"/>
        <v>Mutually Excluded</v>
      </c>
      <c r="S1597" s="1"/>
      <c r="V1597" s="1" t="str">
        <f t="shared" si="102"/>
        <v>AI: Yes, Human: No</v>
      </c>
      <c r="Z1597" t="str">
        <f t="shared" si="105"/>
        <v>Exclude</v>
      </c>
    </row>
    <row r="1598" spans="1:26" ht="45">
      <c r="A1598">
        <v>1742</v>
      </c>
      <c r="C1598" t="s">
        <v>2120</v>
      </c>
      <c r="E1598" s="1" t="s">
        <v>2132</v>
      </c>
      <c r="F1598" s="1">
        <v>3</v>
      </c>
      <c r="G1598" s="1">
        <v>2</v>
      </c>
      <c r="H1598" s="1">
        <v>2</v>
      </c>
      <c r="I1598" s="31" t="str">
        <f t="shared" si="103"/>
        <v>EXCLUDED</v>
      </c>
      <c r="J1598">
        <v>1742</v>
      </c>
      <c r="M1598" s="35" t="s">
        <v>901</v>
      </c>
      <c r="Q1598" s="8" t="s">
        <v>901</v>
      </c>
      <c r="R1598" s="1" t="str">
        <f t="shared" si="104"/>
        <v>Mutually Excluded</v>
      </c>
      <c r="S1598" s="1"/>
      <c r="V1598" s="1" t="str">
        <f t="shared" si="102"/>
        <v>Mutually Excluded</v>
      </c>
      <c r="Z1598" t="str">
        <f t="shared" si="105"/>
        <v>Exclude</v>
      </c>
    </row>
    <row r="1599" spans="1:26" ht="30">
      <c r="A1599">
        <v>1743</v>
      </c>
      <c r="C1599" t="s">
        <v>2120</v>
      </c>
      <c r="E1599" s="1" t="s">
        <v>2133</v>
      </c>
      <c r="F1599" s="1">
        <v>3</v>
      </c>
      <c r="G1599" s="1">
        <v>4</v>
      </c>
      <c r="H1599" s="1">
        <v>4</v>
      </c>
      <c r="I1599" s="31" t="str">
        <f t="shared" si="103"/>
        <v>EXCLUDED</v>
      </c>
      <c r="J1599">
        <v>1743</v>
      </c>
      <c r="M1599" s="35" t="s">
        <v>901</v>
      </c>
      <c r="Q1599" s="8" t="s">
        <v>901</v>
      </c>
      <c r="R1599" s="1" t="str">
        <f t="shared" si="104"/>
        <v>Mutually Excluded</v>
      </c>
      <c r="S1599" s="1"/>
      <c r="V1599" s="1" t="str">
        <f t="shared" si="102"/>
        <v>Mutually Excluded</v>
      </c>
      <c r="Z1599" t="str">
        <f t="shared" si="105"/>
        <v>Exclude</v>
      </c>
    </row>
    <row r="1600" spans="1:26" ht="45">
      <c r="A1600">
        <v>1744</v>
      </c>
      <c r="C1600" t="s">
        <v>2120</v>
      </c>
      <c r="E1600" s="1" t="s">
        <v>2134</v>
      </c>
      <c r="F1600" s="1">
        <v>3</v>
      </c>
      <c r="G1600" s="1">
        <v>2</v>
      </c>
      <c r="H1600" s="1">
        <v>3</v>
      </c>
      <c r="I1600" s="31" t="str">
        <f t="shared" si="103"/>
        <v>EXCLUDED</v>
      </c>
      <c r="J1600">
        <v>1744</v>
      </c>
      <c r="M1600" s="35" t="s">
        <v>901</v>
      </c>
      <c r="Q1600" s="8" t="s">
        <v>901</v>
      </c>
      <c r="R1600" s="1" t="str">
        <f t="shared" si="104"/>
        <v>Mutually Excluded</v>
      </c>
      <c r="S1600" s="1"/>
      <c r="V1600" s="1" t="str">
        <f t="shared" si="102"/>
        <v>Mutually Excluded</v>
      </c>
      <c r="Z1600" t="str">
        <f t="shared" si="105"/>
        <v>Exclude</v>
      </c>
    </row>
    <row r="1601" spans="1:26" ht="30">
      <c r="A1601">
        <v>1745</v>
      </c>
      <c r="C1601" t="s">
        <v>2137</v>
      </c>
      <c r="E1601" s="1" t="s">
        <v>2136</v>
      </c>
      <c r="F1601" s="1">
        <v>2</v>
      </c>
      <c r="G1601" s="1">
        <v>2</v>
      </c>
      <c r="H1601" s="1">
        <v>2</v>
      </c>
      <c r="I1601" s="31" t="str">
        <f t="shared" si="103"/>
        <v>EXCLUDED</v>
      </c>
      <c r="J1601">
        <v>1745</v>
      </c>
      <c r="M1601" s="35" t="s">
        <v>901</v>
      </c>
      <c r="Q1601" s="8" t="s">
        <v>901</v>
      </c>
      <c r="R1601" s="1" t="str">
        <f t="shared" si="104"/>
        <v>Mutually Excluded</v>
      </c>
      <c r="S1601" s="1"/>
      <c r="V1601" s="1" t="str">
        <f t="shared" si="102"/>
        <v>Mutually Excluded</v>
      </c>
      <c r="Z1601" t="str">
        <f t="shared" si="105"/>
        <v>Exclude</v>
      </c>
    </row>
    <row r="1602" spans="1:26" ht="45">
      <c r="A1602">
        <v>1746</v>
      </c>
      <c r="C1602" t="s">
        <v>2137</v>
      </c>
      <c r="E1602" s="1" t="s">
        <v>2138</v>
      </c>
      <c r="F1602" s="1">
        <v>4</v>
      </c>
      <c r="G1602" s="1">
        <v>3</v>
      </c>
      <c r="H1602" s="1">
        <v>4</v>
      </c>
      <c r="I1602" s="31" t="str">
        <f t="shared" si="103"/>
        <v>EXCLUDED</v>
      </c>
      <c r="J1602">
        <v>1746</v>
      </c>
      <c r="M1602" s="35" t="s">
        <v>901</v>
      </c>
      <c r="Q1602" s="8" t="s">
        <v>901</v>
      </c>
      <c r="R1602" s="1" t="str">
        <f t="shared" si="104"/>
        <v>Mutually Excluded</v>
      </c>
      <c r="S1602" s="1"/>
      <c r="V1602" s="1" t="str">
        <f t="shared" ref="V1602:V1665" si="106">IF(AND(I1602="Excluded", Q1602="Excluded"), "Mutually Excluded", IF(AND(OR(I1602="CERTAINLY INCLUDED", I1602="INCLUDED", I1602="MAYBE" ), OR(Q1602="INCLUDED", Q1602="MAYBE")), "MUTUALLY INCLUDED", IF(AND(I1602="MAYBE", Q1602="MAYBE"), "Mutually MAYBE", IF(AND(I1602="Excluded", OR(Q1602="INCLUDED", Q1602="MAYBE")), "AI: No, Human: Yes", IF(AND(Q1602="Excluded", OR(I1602="INCLUDED", I1602="CERTAINLY INCLUDED", I1602="MAYBE")), "AI: Yes, Human: No", "Other Conflict")))))</f>
        <v>Mutually Excluded</v>
      </c>
      <c r="Z1602" t="str">
        <f t="shared" si="105"/>
        <v>Exclude</v>
      </c>
    </row>
    <row r="1603" spans="1:26" ht="30">
      <c r="A1603">
        <v>1747</v>
      </c>
      <c r="C1603" t="s">
        <v>2137</v>
      </c>
      <c r="E1603" s="1" t="s">
        <v>2139</v>
      </c>
      <c r="F1603" s="1">
        <v>1</v>
      </c>
      <c r="G1603" s="1">
        <v>1</v>
      </c>
      <c r="H1603" s="1">
        <v>1</v>
      </c>
      <c r="I1603" s="31" t="str">
        <f t="shared" si="103"/>
        <v>EXCLUDED</v>
      </c>
      <c r="J1603">
        <v>1747</v>
      </c>
      <c r="M1603" s="35" t="s">
        <v>901</v>
      </c>
      <c r="Q1603" s="8" t="s">
        <v>901</v>
      </c>
      <c r="R1603" s="1" t="str">
        <f t="shared" si="104"/>
        <v>Mutually Excluded</v>
      </c>
      <c r="S1603" s="1"/>
      <c r="V1603" s="1" t="str">
        <f t="shared" si="106"/>
        <v>Mutually Excluded</v>
      </c>
      <c r="Z1603" t="str">
        <f t="shared" si="105"/>
        <v>Exclude</v>
      </c>
    </row>
    <row r="1604" spans="1:26" ht="60">
      <c r="A1604">
        <v>1749</v>
      </c>
      <c r="C1604" t="s">
        <v>2137</v>
      </c>
      <c r="E1604" s="1" t="s">
        <v>2140</v>
      </c>
      <c r="F1604" s="1">
        <v>1</v>
      </c>
      <c r="G1604" s="1">
        <v>1</v>
      </c>
      <c r="H1604" s="1">
        <v>1</v>
      </c>
      <c r="I1604" s="31" t="str">
        <f t="shared" si="103"/>
        <v>EXCLUDED</v>
      </c>
      <c r="J1604">
        <v>1749</v>
      </c>
      <c r="M1604" s="35" t="s">
        <v>901</v>
      </c>
      <c r="Q1604" s="8" t="s">
        <v>901</v>
      </c>
      <c r="R1604" s="1" t="str">
        <f t="shared" si="104"/>
        <v>Mutually Excluded</v>
      </c>
      <c r="S1604" s="1"/>
      <c r="V1604" s="1" t="str">
        <f t="shared" si="106"/>
        <v>Mutually Excluded</v>
      </c>
      <c r="Z1604" t="str">
        <f t="shared" si="105"/>
        <v>Exclude</v>
      </c>
    </row>
    <row r="1605" spans="1:26" ht="45">
      <c r="A1605">
        <v>1750</v>
      </c>
      <c r="C1605" t="s">
        <v>2137</v>
      </c>
      <c r="E1605" s="1" t="s">
        <v>2141</v>
      </c>
      <c r="F1605" s="1">
        <v>2</v>
      </c>
      <c r="G1605" s="1">
        <v>3</v>
      </c>
      <c r="H1605" s="1">
        <v>2</v>
      </c>
      <c r="I1605" s="31" t="str">
        <f t="shared" si="103"/>
        <v>EXCLUDED</v>
      </c>
      <c r="J1605">
        <v>1750</v>
      </c>
      <c r="M1605" s="35" t="s">
        <v>901</v>
      </c>
      <c r="Q1605" s="8" t="s">
        <v>901</v>
      </c>
      <c r="R1605" s="1" t="str">
        <f t="shared" si="104"/>
        <v>Mutually Excluded</v>
      </c>
      <c r="S1605" s="1"/>
      <c r="V1605" s="1" t="str">
        <f t="shared" si="106"/>
        <v>Mutually Excluded</v>
      </c>
      <c r="Z1605" t="str">
        <f t="shared" si="105"/>
        <v>Exclude</v>
      </c>
    </row>
    <row r="1606" spans="1:26" ht="45">
      <c r="A1606">
        <v>1751</v>
      </c>
      <c r="C1606" t="s">
        <v>2137</v>
      </c>
      <c r="E1606" s="1" t="s">
        <v>2142</v>
      </c>
      <c r="F1606" s="1">
        <v>1</v>
      </c>
      <c r="G1606" s="1">
        <v>1</v>
      </c>
      <c r="H1606" s="1">
        <v>1</v>
      </c>
      <c r="I1606" s="31" t="str">
        <f t="shared" si="103"/>
        <v>EXCLUDED</v>
      </c>
      <c r="J1606">
        <v>1751</v>
      </c>
      <c r="M1606" s="35" t="s">
        <v>901</v>
      </c>
      <c r="Q1606" s="8" t="s">
        <v>901</v>
      </c>
      <c r="R1606" s="1" t="str">
        <f t="shared" si="104"/>
        <v>Mutually Excluded</v>
      </c>
      <c r="S1606" s="1"/>
      <c r="V1606" s="1" t="str">
        <f t="shared" si="106"/>
        <v>Mutually Excluded</v>
      </c>
      <c r="Z1606" t="str">
        <f t="shared" si="105"/>
        <v>Exclude</v>
      </c>
    </row>
    <row r="1607" spans="1:26" ht="30">
      <c r="A1607">
        <v>1752</v>
      </c>
      <c r="C1607" t="s">
        <v>2137</v>
      </c>
      <c r="E1607" s="1" t="s">
        <v>1429</v>
      </c>
      <c r="F1607" s="1">
        <v>2</v>
      </c>
      <c r="G1607" s="1">
        <v>2</v>
      </c>
      <c r="H1607" s="1">
        <v>2</v>
      </c>
      <c r="I1607" s="31" t="str">
        <f t="shared" si="103"/>
        <v>EXCLUDED</v>
      </c>
      <c r="J1607">
        <v>1752</v>
      </c>
      <c r="M1607" s="35" t="s">
        <v>901</v>
      </c>
      <c r="Q1607" s="8" t="s">
        <v>901</v>
      </c>
      <c r="R1607" s="1" t="str">
        <f t="shared" si="104"/>
        <v>Mutually Excluded</v>
      </c>
      <c r="S1607" s="1"/>
      <c r="V1607" s="1" t="str">
        <f t="shared" si="106"/>
        <v>Mutually Excluded</v>
      </c>
      <c r="Z1607" t="str">
        <f t="shared" si="105"/>
        <v>Exclude</v>
      </c>
    </row>
    <row r="1608" spans="1:26" ht="30">
      <c r="A1608">
        <v>1753</v>
      </c>
      <c r="C1608" t="s">
        <v>2137</v>
      </c>
      <c r="E1608" s="1" t="s">
        <v>2143</v>
      </c>
      <c r="F1608" s="1">
        <v>2</v>
      </c>
      <c r="G1608" s="1">
        <v>2</v>
      </c>
      <c r="H1608" s="1">
        <v>3</v>
      </c>
      <c r="I1608" s="31" t="str">
        <f t="shared" si="103"/>
        <v>EXCLUDED</v>
      </c>
      <c r="J1608">
        <v>1753</v>
      </c>
      <c r="M1608" s="35" t="s">
        <v>901</v>
      </c>
      <c r="Q1608" s="8" t="s">
        <v>901</v>
      </c>
      <c r="R1608" s="1" t="str">
        <f t="shared" si="104"/>
        <v>Mutually Excluded</v>
      </c>
      <c r="S1608" s="1"/>
      <c r="V1608" s="1" t="str">
        <f t="shared" si="106"/>
        <v>Mutually Excluded</v>
      </c>
      <c r="Z1608" t="str">
        <f t="shared" si="105"/>
        <v>Exclude</v>
      </c>
    </row>
    <row r="1609" spans="1:26" ht="45">
      <c r="A1609">
        <v>1754</v>
      </c>
      <c r="C1609" t="s">
        <v>2137</v>
      </c>
      <c r="E1609" s="1" t="s">
        <v>2144</v>
      </c>
      <c r="F1609" s="1">
        <v>4</v>
      </c>
      <c r="G1609" s="1">
        <v>4</v>
      </c>
      <c r="H1609" s="1">
        <v>4</v>
      </c>
      <c r="I1609" s="31" t="str">
        <f t="shared" si="103"/>
        <v>EXCLUDED</v>
      </c>
      <c r="J1609">
        <v>1754</v>
      </c>
      <c r="M1609" s="35" t="s">
        <v>901</v>
      </c>
      <c r="Q1609" s="8" t="s">
        <v>901</v>
      </c>
      <c r="R1609" s="1" t="str">
        <f t="shared" si="104"/>
        <v>Mutually Excluded</v>
      </c>
      <c r="S1609" s="1"/>
      <c r="V1609" s="1" t="str">
        <f t="shared" si="106"/>
        <v>Mutually Excluded</v>
      </c>
      <c r="Z1609" t="str">
        <f t="shared" si="105"/>
        <v>Exclude</v>
      </c>
    </row>
    <row r="1610" spans="1:26" ht="30">
      <c r="A1610">
        <v>1755</v>
      </c>
      <c r="C1610" t="s">
        <v>2137</v>
      </c>
      <c r="E1610" s="1" t="s">
        <v>2145</v>
      </c>
      <c r="F1610" s="1">
        <v>2</v>
      </c>
      <c r="G1610" s="1">
        <v>2</v>
      </c>
      <c r="H1610" s="1">
        <v>2</v>
      </c>
      <c r="I1610" s="31" t="str">
        <f t="shared" si="103"/>
        <v>EXCLUDED</v>
      </c>
      <c r="J1610">
        <v>1755</v>
      </c>
      <c r="M1610" s="35" t="s">
        <v>901</v>
      </c>
      <c r="Q1610" s="8" t="s">
        <v>901</v>
      </c>
      <c r="R1610" s="1" t="str">
        <f t="shared" si="104"/>
        <v>Mutually Excluded</v>
      </c>
      <c r="S1610" s="1"/>
      <c r="V1610" s="1" t="str">
        <f t="shared" si="106"/>
        <v>Mutually Excluded</v>
      </c>
      <c r="Z1610" t="str">
        <f t="shared" si="105"/>
        <v>Exclude</v>
      </c>
    </row>
    <row r="1611" spans="1:26" ht="75">
      <c r="A1611">
        <v>1756</v>
      </c>
      <c r="C1611" t="s">
        <v>2137</v>
      </c>
      <c r="E1611" s="1" t="s">
        <v>2146</v>
      </c>
      <c r="F1611" s="1">
        <v>5</v>
      </c>
      <c r="G1611" s="1">
        <v>5</v>
      </c>
      <c r="H1611" s="1">
        <v>5</v>
      </c>
      <c r="I1611" s="31" t="str">
        <f t="shared" si="103"/>
        <v>CERTAINLY INCLUDED</v>
      </c>
      <c r="J1611">
        <v>1756</v>
      </c>
      <c r="M1611" s="35" t="s">
        <v>1752</v>
      </c>
      <c r="Q1611" s="8" t="s">
        <v>1752</v>
      </c>
      <c r="R1611" s="1" t="str">
        <f t="shared" si="104"/>
        <v>MUTUALLY INCLUDED</v>
      </c>
      <c r="S1611" s="1"/>
      <c r="V1611" s="1" t="str">
        <f t="shared" si="106"/>
        <v>MUTUALLY INCLUDED</v>
      </c>
      <c r="Z1611" t="str">
        <f t="shared" si="105"/>
        <v>Include</v>
      </c>
    </row>
    <row r="1612" spans="1:26" ht="30">
      <c r="A1612">
        <v>1757</v>
      </c>
      <c r="C1612" t="s">
        <v>2137</v>
      </c>
      <c r="E1612" s="1" t="s">
        <v>2147</v>
      </c>
      <c r="F1612" s="1">
        <v>1</v>
      </c>
      <c r="G1612" s="1">
        <v>1</v>
      </c>
      <c r="H1612" s="1">
        <v>1</v>
      </c>
      <c r="I1612" s="31" t="str">
        <f t="shared" si="103"/>
        <v>EXCLUDED</v>
      </c>
      <c r="J1612">
        <v>1757</v>
      </c>
      <c r="M1612" s="35" t="s">
        <v>901</v>
      </c>
      <c r="Q1612" s="8" t="s">
        <v>901</v>
      </c>
      <c r="R1612" s="1" t="str">
        <f t="shared" si="104"/>
        <v>Mutually Excluded</v>
      </c>
      <c r="S1612" s="1"/>
      <c r="V1612" s="1" t="str">
        <f t="shared" si="106"/>
        <v>Mutually Excluded</v>
      </c>
      <c r="Z1612" t="str">
        <f t="shared" si="105"/>
        <v>Exclude</v>
      </c>
    </row>
    <row r="1613" spans="1:26" ht="30">
      <c r="A1613">
        <v>1758</v>
      </c>
      <c r="C1613" t="s">
        <v>2137</v>
      </c>
      <c r="E1613" s="1" t="s">
        <v>2148</v>
      </c>
      <c r="F1613" s="1">
        <v>2</v>
      </c>
      <c r="G1613" s="1">
        <v>3</v>
      </c>
      <c r="H1613" s="1">
        <v>2</v>
      </c>
      <c r="I1613" s="31" t="str">
        <f t="shared" si="103"/>
        <v>EXCLUDED</v>
      </c>
      <c r="J1613">
        <v>1758</v>
      </c>
      <c r="M1613" s="35" t="s">
        <v>901</v>
      </c>
      <c r="Q1613" s="8" t="s">
        <v>901</v>
      </c>
      <c r="R1613" s="1" t="str">
        <f t="shared" si="104"/>
        <v>Mutually Excluded</v>
      </c>
      <c r="S1613" s="1"/>
      <c r="V1613" s="1" t="str">
        <f t="shared" si="106"/>
        <v>Mutually Excluded</v>
      </c>
      <c r="Z1613" t="str">
        <f t="shared" si="105"/>
        <v>Exclude</v>
      </c>
    </row>
    <row r="1614" spans="1:26" ht="30">
      <c r="A1614">
        <v>1759</v>
      </c>
      <c r="C1614" t="s">
        <v>2137</v>
      </c>
      <c r="E1614" s="1" t="s">
        <v>2149</v>
      </c>
      <c r="F1614" s="1">
        <v>3</v>
      </c>
      <c r="G1614" s="1">
        <v>4</v>
      </c>
      <c r="H1614" s="1">
        <v>3</v>
      </c>
      <c r="I1614" s="31" t="str">
        <f t="shared" si="103"/>
        <v>EXCLUDED</v>
      </c>
      <c r="J1614">
        <v>1759</v>
      </c>
      <c r="M1614" s="35" t="s">
        <v>901</v>
      </c>
      <c r="Q1614" s="8" t="s">
        <v>901</v>
      </c>
      <c r="R1614" s="1" t="str">
        <f t="shared" si="104"/>
        <v>Mutually Excluded</v>
      </c>
      <c r="S1614" s="1"/>
      <c r="V1614" s="1" t="str">
        <f t="shared" si="106"/>
        <v>Mutually Excluded</v>
      </c>
      <c r="Z1614" t="str">
        <f t="shared" si="105"/>
        <v>Exclude</v>
      </c>
    </row>
    <row r="1615" spans="1:26" ht="30">
      <c r="A1615">
        <v>1760</v>
      </c>
      <c r="C1615" t="s">
        <v>2151</v>
      </c>
      <c r="E1615" s="1" t="s">
        <v>2150</v>
      </c>
      <c r="F1615" s="1">
        <v>1</v>
      </c>
      <c r="G1615" s="1">
        <v>1</v>
      </c>
      <c r="H1615" s="1">
        <v>1</v>
      </c>
      <c r="I1615" s="31" t="str">
        <f t="shared" si="103"/>
        <v>EXCLUDED</v>
      </c>
      <c r="J1615">
        <v>1760</v>
      </c>
      <c r="M1615" s="35" t="s">
        <v>901</v>
      </c>
      <c r="Q1615" s="8" t="s">
        <v>901</v>
      </c>
      <c r="R1615" s="1" t="str">
        <f t="shared" si="104"/>
        <v>Mutually Excluded</v>
      </c>
      <c r="S1615" s="1"/>
      <c r="V1615" s="1" t="str">
        <f t="shared" si="106"/>
        <v>Mutually Excluded</v>
      </c>
      <c r="Z1615" t="str">
        <f t="shared" si="105"/>
        <v>Exclude</v>
      </c>
    </row>
    <row r="1616" spans="1:26" ht="45">
      <c r="A1616">
        <v>1761</v>
      </c>
      <c r="C1616" t="s">
        <v>2151</v>
      </c>
      <c r="E1616" s="1" t="s">
        <v>2152</v>
      </c>
      <c r="F1616" s="1">
        <v>3</v>
      </c>
      <c r="G1616" s="1">
        <v>2</v>
      </c>
      <c r="H1616" s="1">
        <v>2</v>
      </c>
      <c r="I1616" s="31" t="str">
        <f t="shared" si="103"/>
        <v>EXCLUDED</v>
      </c>
      <c r="J1616">
        <v>1761</v>
      </c>
      <c r="M1616" s="35" t="s">
        <v>901</v>
      </c>
      <c r="Q1616" s="8" t="s">
        <v>901</v>
      </c>
      <c r="R1616" s="1" t="str">
        <f t="shared" si="104"/>
        <v>Mutually Excluded</v>
      </c>
      <c r="S1616" s="1"/>
      <c r="V1616" s="1" t="str">
        <f t="shared" si="106"/>
        <v>Mutually Excluded</v>
      </c>
      <c r="Z1616" t="str">
        <f t="shared" si="105"/>
        <v>Exclude</v>
      </c>
    </row>
    <row r="1617" spans="1:26" ht="30">
      <c r="A1617">
        <v>1762</v>
      </c>
      <c r="C1617" t="s">
        <v>2151</v>
      </c>
      <c r="E1617" s="1" t="s">
        <v>2153</v>
      </c>
      <c r="F1617" s="1">
        <v>2</v>
      </c>
      <c r="G1617" s="1">
        <v>2</v>
      </c>
      <c r="H1617" s="1">
        <v>2</v>
      </c>
      <c r="I1617" s="31" t="str">
        <f t="shared" si="103"/>
        <v>EXCLUDED</v>
      </c>
      <c r="J1617">
        <v>1762</v>
      </c>
      <c r="M1617" s="35" t="s">
        <v>901</v>
      </c>
      <c r="Q1617" s="8" t="s">
        <v>901</v>
      </c>
      <c r="R1617" s="1" t="str">
        <f t="shared" si="104"/>
        <v>Mutually Excluded</v>
      </c>
      <c r="S1617" s="1"/>
      <c r="V1617" s="1" t="str">
        <f t="shared" si="106"/>
        <v>Mutually Excluded</v>
      </c>
      <c r="Z1617" t="str">
        <f t="shared" si="105"/>
        <v>Exclude</v>
      </c>
    </row>
    <row r="1618" spans="1:26" ht="45">
      <c r="A1618">
        <v>1763</v>
      </c>
      <c r="C1618" t="s">
        <v>2151</v>
      </c>
      <c r="E1618" s="1" t="s">
        <v>2154</v>
      </c>
      <c r="F1618" s="1">
        <v>2</v>
      </c>
      <c r="G1618" s="1">
        <v>3</v>
      </c>
      <c r="H1618" s="1">
        <v>2</v>
      </c>
      <c r="I1618" s="31" t="str">
        <f t="shared" si="103"/>
        <v>EXCLUDED</v>
      </c>
      <c r="J1618">
        <v>1763</v>
      </c>
      <c r="M1618" s="35" t="s">
        <v>901</v>
      </c>
      <c r="Q1618" s="8" t="s">
        <v>901</v>
      </c>
      <c r="R1618" s="1" t="str">
        <f t="shared" si="104"/>
        <v>Mutually Excluded</v>
      </c>
      <c r="S1618" s="1"/>
      <c r="V1618" s="1" t="str">
        <f t="shared" si="106"/>
        <v>Mutually Excluded</v>
      </c>
      <c r="Z1618" t="str">
        <f t="shared" si="105"/>
        <v>Exclude</v>
      </c>
    </row>
    <row r="1619" spans="1:26" ht="30">
      <c r="A1619">
        <v>1764</v>
      </c>
      <c r="C1619" t="s">
        <v>2151</v>
      </c>
      <c r="E1619" s="1" t="s">
        <v>2155</v>
      </c>
      <c r="F1619" s="1">
        <v>4</v>
      </c>
      <c r="G1619" s="1">
        <v>5</v>
      </c>
      <c r="H1619" s="1">
        <v>4</v>
      </c>
      <c r="I1619" s="31" t="str">
        <f t="shared" si="103"/>
        <v>MAYBE</v>
      </c>
      <c r="J1619">
        <v>1764</v>
      </c>
      <c r="M1619" s="35" t="s">
        <v>901</v>
      </c>
      <c r="Q1619" s="8" t="s">
        <v>901</v>
      </c>
      <c r="R1619" s="1" t="str">
        <f t="shared" si="104"/>
        <v>Mutually Excluded</v>
      </c>
      <c r="S1619" s="1"/>
      <c r="V1619" s="1" t="str">
        <f t="shared" si="106"/>
        <v>AI: Yes, Human: No</v>
      </c>
      <c r="Z1619" t="str">
        <f t="shared" si="105"/>
        <v>Exclude</v>
      </c>
    </row>
    <row r="1620" spans="1:26" ht="30">
      <c r="A1620">
        <v>1765</v>
      </c>
      <c r="C1620" t="s">
        <v>2151</v>
      </c>
      <c r="E1620" s="1" t="s">
        <v>2156</v>
      </c>
      <c r="F1620" s="1">
        <v>4</v>
      </c>
      <c r="G1620" s="1">
        <v>4</v>
      </c>
      <c r="H1620" s="1">
        <v>3</v>
      </c>
      <c r="I1620" s="31" t="str">
        <f t="shared" si="103"/>
        <v>EXCLUDED</v>
      </c>
      <c r="J1620">
        <v>1765</v>
      </c>
      <c r="M1620" s="35" t="s">
        <v>901</v>
      </c>
      <c r="Q1620" s="8" t="s">
        <v>1752</v>
      </c>
      <c r="R1620" s="1" t="str">
        <f t="shared" si="104"/>
        <v>Hum1: No, Hum2: Yes</v>
      </c>
      <c r="S1620" s="1" t="s">
        <v>3012</v>
      </c>
      <c r="T1620" s="1" t="s">
        <v>23</v>
      </c>
      <c r="U1620" s="1" t="s">
        <v>23</v>
      </c>
      <c r="V1620" s="1" t="str">
        <f t="shared" si="106"/>
        <v>AI: No, Human: Yes</v>
      </c>
      <c r="Z1620" t="str">
        <f t="shared" si="105"/>
        <v>Include</v>
      </c>
    </row>
    <row r="1621" spans="1:26" ht="30">
      <c r="A1621">
        <v>1766</v>
      </c>
      <c r="C1621" t="s">
        <v>2151</v>
      </c>
      <c r="E1621" s="1" t="s">
        <v>2157</v>
      </c>
      <c r="F1621" s="1">
        <v>1</v>
      </c>
      <c r="G1621" s="1">
        <v>1</v>
      </c>
      <c r="H1621" s="1">
        <v>1</v>
      </c>
      <c r="I1621" s="31" t="str">
        <f t="shared" si="103"/>
        <v>EXCLUDED</v>
      </c>
      <c r="J1621">
        <v>1766</v>
      </c>
      <c r="M1621" s="35" t="s">
        <v>901</v>
      </c>
      <c r="Q1621" s="8" t="s">
        <v>901</v>
      </c>
      <c r="R1621" s="1" t="str">
        <f t="shared" si="104"/>
        <v>Mutually Excluded</v>
      </c>
      <c r="S1621" s="1"/>
      <c r="V1621" s="1" t="str">
        <f t="shared" si="106"/>
        <v>Mutually Excluded</v>
      </c>
      <c r="Z1621" t="str">
        <f t="shared" si="105"/>
        <v>Exclude</v>
      </c>
    </row>
    <row r="1622" spans="1:26" ht="30">
      <c r="A1622">
        <v>1767</v>
      </c>
      <c r="C1622" t="s">
        <v>2151</v>
      </c>
      <c r="E1622" s="1" t="s">
        <v>2158</v>
      </c>
      <c r="F1622" s="1">
        <v>1</v>
      </c>
      <c r="G1622" s="1">
        <v>1</v>
      </c>
      <c r="H1622" s="1">
        <v>1</v>
      </c>
      <c r="I1622" s="31" t="str">
        <f t="shared" si="103"/>
        <v>EXCLUDED</v>
      </c>
      <c r="J1622">
        <v>1767</v>
      </c>
      <c r="M1622" s="35" t="s">
        <v>901</v>
      </c>
      <c r="Q1622" s="8" t="s">
        <v>901</v>
      </c>
      <c r="R1622" s="1" t="str">
        <f t="shared" si="104"/>
        <v>Mutually Excluded</v>
      </c>
      <c r="S1622" s="1"/>
      <c r="V1622" s="1" t="str">
        <f t="shared" si="106"/>
        <v>Mutually Excluded</v>
      </c>
      <c r="Z1622" t="str">
        <f t="shared" si="105"/>
        <v>Exclude</v>
      </c>
    </row>
    <row r="1623" spans="1:26" ht="30">
      <c r="A1623">
        <v>1768</v>
      </c>
      <c r="C1623" t="s">
        <v>2151</v>
      </c>
      <c r="E1623" s="1" t="s">
        <v>2159</v>
      </c>
      <c r="F1623" s="1">
        <v>2</v>
      </c>
      <c r="G1623" s="1">
        <v>2</v>
      </c>
      <c r="H1623" s="1">
        <v>2</v>
      </c>
      <c r="I1623" s="31" t="str">
        <f t="shared" si="103"/>
        <v>EXCLUDED</v>
      </c>
      <c r="J1623">
        <v>1768</v>
      </c>
      <c r="M1623" s="35" t="s">
        <v>901</v>
      </c>
      <c r="Q1623" s="8" t="s">
        <v>901</v>
      </c>
      <c r="R1623" s="1" t="str">
        <f t="shared" si="104"/>
        <v>Mutually Excluded</v>
      </c>
      <c r="S1623" s="1"/>
      <c r="V1623" s="1" t="str">
        <f t="shared" si="106"/>
        <v>Mutually Excluded</v>
      </c>
      <c r="Z1623" t="str">
        <f t="shared" si="105"/>
        <v>Exclude</v>
      </c>
    </row>
    <row r="1624" spans="1:26" ht="45">
      <c r="A1624">
        <v>1769</v>
      </c>
      <c r="C1624" t="s">
        <v>2151</v>
      </c>
      <c r="E1624" s="1" t="s">
        <v>2160</v>
      </c>
      <c r="F1624" s="1">
        <v>1</v>
      </c>
      <c r="G1624" s="1">
        <v>1</v>
      </c>
      <c r="H1624" s="1">
        <v>1</v>
      </c>
      <c r="I1624" s="31" t="str">
        <f t="shared" si="103"/>
        <v>EXCLUDED</v>
      </c>
      <c r="J1624">
        <v>1769</v>
      </c>
      <c r="M1624" s="35" t="s">
        <v>901</v>
      </c>
      <c r="Q1624" s="8" t="s">
        <v>901</v>
      </c>
      <c r="R1624" s="1" t="str">
        <f t="shared" si="104"/>
        <v>Mutually Excluded</v>
      </c>
      <c r="S1624" s="1"/>
      <c r="V1624" s="1" t="str">
        <f t="shared" si="106"/>
        <v>Mutually Excluded</v>
      </c>
      <c r="Z1624" t="str">
        <f t="shared" si="105"/>
        <v>Exclude</v>
      </c>
    </row>
    <row r="1625" spans="1:26" ht="30">
      <c r="A1625">
        <v>1770</v>
      </c>
      <c r="C1625" t="s">
        <v>2151</v>
      </c>
      <c r="E1625" s="1" t="s">
        <v>1079</v>
      </c>
      <c r="F1625" s="1">
        <v>2</v>
      </c>
      <c r="G1625" s="1">
        <v>3</v>
      </c>
      <c r="H1625" s="1">
        <v>2</v>
      </c>
      <c r="I1625" s="31" t="str">
        <f t="shared" si="103"/>
        <v>EXCLUDED</v>
      </c>
      <c r="J1625">
        <v>1770</v>
      </c>
      <c r="M1625" s="35" t="s">
        <v>901</v>
      </c>
      <c r="Q1625" s="8" t="s">
        <v>901</v>
      </c>
      <c r="R1625" s="1" t="str">
        <f t="shared" si="104"/>
        <v>Mutually Excluded</v>
      </c>
      <c r="S1625" s="1"/>
      <c r="V1625" s="1" t="str">
        <f t="shared" si="106"/>
        <v>Mutually Excluded</v>
      </c>
      <c r="Z1625" t="str">
        <f t="shared" si="105"/>
        <v>Exclude</v>
      </c>
    </row>
    <row r="1626" spans="1:26" ht="30">
      <c r="A1626">
        <v>1771</v>
      </c>
      <c r="C1626" t="s">
        <v>2151</v>
      </c>
      <c r="E1626" s="1" t="s">
        <v>2161</v>
      </c>
      <c r="F1626" s="1">
        <v>4</v>
      </c>
      <c r="G1626" s="1">
        <v>5</v>
      </c>
      <c r="H1626" s="1">
        <v>4</v>
      </c>
      <c r="I1626" s="31" t="str">
        <f t="shared" si="103"/>
        <v>MAYBE</v>
      </c>
      <c r="J1626">
        <v>1771</v>
      </c>
      <c r="M1626" s="35" t="s">
        <v>901</v>
      </c>
      <c r="Q1626" s="8" t="s">
        <v>901</v>
      </c>
      <c r="R1626" s="1" t="str">
        <f t="shared" si="104"/>
        <v>Mutually Excluded</v>
      </c>
      <c r="S1626" s="1"/>
      <c r="T1626" s="1"/>
      <c r="V1626" s="1" t="str">
        <f t="shared" si="106"/>
        <v>AI: Yes, Human: No</v>
      </c>
      <c r="Z1626" t="str">
        <f t="shared" si="105"/>
        <v>Exclude</v>
      </c>
    </row>
    <row r="1627" spans="1:26" ht="30">
      <c r="A1627">
        <v>1772</v>
      </c>
      <c r="C1627" t="s">
        <v>2151</v>
      </c>
      <c r="E1627" s="1" t="s">
        <v>2163</v>
      </c>
      <c r="F1627" s="1">
        <v>3</v>
      </c>
      <c r="G1627" s="1">
        <v>2</v>
      </c>
      <c r="H1627" s="1">
        <v>2</v>
      </c>
      <c r="I1627" s="31" t="str">
        <f t="shared" si="103"/>
        <v>EXCLUDED</v>
      </c>
      <c r="J1627">
        <v>1772</v>
      </c>
      <c r="M1627" s="35" t="s">
        <v>901</v>
      </c>
      <c r="Q1627" s="8" t="s">
        <v>901</v>
      </c>
      <c r="R1627" s="1" t="str">
        <f t="shared" si="104"/>
        <v>Mutually Excluded</v>
      </c>
      <c r="S1627" s="1"/>
      <c r="V1627" s="1" t="str">
        <f t="shared" si="106"/>
        <v>Mutually Excluded</v>
      </c>
      <c r="Z1627" t="str">
        <f t="shared" si="105"/>
        <v>Exclude</v>
      </c>
    </row>
    <row r="1628" spans="1:26" ht="75">
      <c r="A1628">
        <v>1773</v>
      </c>
      <c r="C1628" t="s">
        <v>2151</v>
      </c>
      <c r="E1628" s="1" t="s">
        <v>2164</v>
      </c>
      <c r="F1628" s="1">
        <v>1</v>
      </c>
      <c r="G1628" s="1">
        <v>1</v>
      </c>
      <c r="H1628" s="1">
        <v>1</v>
      </c>
      <c r="I1628" s="31" t="str">
        <f t="shared" si="103"/>
        <v>EXCLUDED</v>
      </c>
      <c r="J1628">
        <v>1773</v>
      </c>
      <c r="M1628" s="35" t="s">
        <v>901</v>
      </c>
      <c r="Q1628" s="8" t="s">
        <v>901</v>
      </c>
      <c r="R1628" s="1" t="str">
        <f t="shared" si="104"/>
        <v>Mutually Excluded</v>
      </c>
      <c r="S1628" s="1"/>
      <c r="V1628" s="1" t="str">
        <f t="shared" si="106"/>
        <v>Mutually Excluded</v>
      </c>
      <c r="Z1628" t="str">
        <f t="shared" si="105"/>
        <v>Exclude</v>
      </c>
    </row>
    <row r="1629" spans="1:26" ht="45">
      <c r="A1629">
        <v>1774</v>
      </c>
      <c r="C1629" t="s">
        <v>2151</v>
      </c>
      <c r="E1629" s="1" t="s">
        <v>993</v>
      </c>
      <c r="F1629" s="1">
        <v>2</v>
      </c>
      <c r="G1629" s="1">
        <v>2</v>
      </c>
      <c r="H1629" s="1">
        <v>2</v>
      </c>
      <c r="I1629" s="31" t="str">
        <f t="shared" ref="I1629:I1691" si="107">IF(COUNTIF(F1629:H1629,5)=3,"CERTAINLY INCLUDED",IF(COUNTIF(F1629:H1629,5)&gt;0,"MAYBE","EXCLUDED"))</f>
        <v>EXCLUDED</v>
      </c>
      <c r="J1629">
        <v>1774</v>
      </c>
      <c r="M1629" s="35" t="s">
        <v>901</v>
      </c>
      <c r="Q1629" s="8" t="s">
        <v>901</v>
      </c>
      <c r="R1629" s="1" t="str">
        <f t="shared" ref="R1629:R1691" si="108">IF(AND(M1629="Excluded", Q1629="Excluded"), "Mutually Excluded", IF(AND(OR(M1629="CERTAINLY INCLUDED", M1629="INCLUDED", M1629="MAYBE" ), OR(Q1629="INCLUDED", Q1629="MAYBE")), "MUTUALLY INCLUDED", IF(AND(M1629="MAYBE", Q1629="MAYBE"), "Mutually MAYBE", IF(AND(M1629="Excluded", OR(Q1629="INCLUDED", Q1629="MAYBE")), "Hum1: No, Hum2: Yes", IF(AND(Q1629="Excluded", OR(M1629="INCLUDED", M1629="CERTAINLY INCLUDED", M1629="MAYBE")), "Hum1: Yes, Hum2: No", "Other Conflict")))))</f>
        <v>Mutually Excluded</v>
      </c>
      <c r="S1629" s="1"/>
      <c r="V1629" s="1" t="str">
        <f t="shared" si="106"/>
        <v>Mutually Excluded</v>
      </c>
      <c r="Z1629" t="str">
        <f t="shared" ref="Z1629:Z1691" si="109">IF(R1629="Mutually Excluded","Exclude",IF(R1629= "Mutually Included","Include",U1629))</f>
        <v>Exclude</v>
      </c>
    </row>
    <row r="1630" spans="1:26" ht="45">
      <c r="A1630">
        <v>1775</v>
      </c>
      <c r="C1630" t="s">
        <v>2167</v>
      </c>
      <c r="E1630" s="1" t="s">
        <v>2166</v>
      </c>
      <c r="F1630" s="1">
        <v>1</v>
      </c>
      <c r="G1630" s="1">
        <v>1</v>
      </c>
      <c r="H1630" s="1">
        <v>1</v>
      </c>
      <c r="I1630" s="31" t="str">
        <f t="shared" si="107"/>
        <v>EXCLUDED</v>
      </c>
      <c r="J1630">
        <v>1775</v>
      </c>
      <c r="M1630" s="35" t="s">
        <v>901</v>
      </c>
      <c r="Q1630" s="8" t="s">
        <v>901</v>
      </c>
      <c r="R1630" s="1" t="str">
        <f t="shared" si="108"/>
        <v>Mutually Excluded</v>
      </c>
      <c r="S1630" s="1"/>
      <c r="V1630" s="1" t="str">
        <f t="shared" si="106"/>
        <v>Mutually Excluded</v>
      </c>
      <c r="Z1630" t="str">
        <f t="shared" si="109"/>
        <v>Exclude</v>
      </c>
    </row>
    <row r="1631" spans="1:26" ht="45">
      <c r="A1631">
        <v>1776</v>
      </c>
      <c r="C1631" t="s">
        <v>2167</v>
      </c>
      <c r="E1631" s="1" t="s">
        <v>2168</v>
      </c>
      <c r="F1631" s="1">
        <v>3</v>
      </c>
      <c r="G1631" s="1">
        <v>2</v>
      </c>
      <c r="H1631" s="1">
        <v>3</v>
      </c>
      <c r="I1631" s="31" t="str">
        <f t="shared" si="107"/>
        <v>EXCLUDED</v>
      </c>
      <c r="J1631">
        <v>1776</v>
      </c>
      <c r="M1631" s="35" t="s">
        <v>901</v>
      </c>
      <c r="Q1631" s="8" t="s">
        <v>901</v>
      </c>
      <c r="R1631" s="1" t="str">
        <f t="shared" si="108"/>
        <v>Mutually Excluded</v>
      </c>
      <c r="S1631" s="1"/>
      <c r="V1631" s="1" t="str">
        <f t="shared" si="106"/>
        <v>Mutually Excluded</v>
      </c>
      <c r="Z1631" t="str">
        <f t="shared" si="109"/>
        <v>Exclude</v>
      </c>
    </row>
    <row r="1632" spans="1:26" ht="45">
      <c r="A1632">
        <v>1777</v>
      </c>
      <c r="C1632" t="s">
        <v>2167</v>
      </c>
      <c r="E1632" s="1" t="s">
        <v>2169</v>
      </c>
      <c r="F1632" s="1">
        <v>2</v>
      </c>
      <c r="G1632" s="1">
        <v>2</v>
      </c>
      <c r="H1632" s="1">
        <v>2</v>
      </c>
      <c r="I1632" s="31" t="str">
        <f t="shared" si="107"/>
        <v>EXCLUDED</v>
      </c>
      <c r="J1632">
        <v>1777</v>
      </c>
      <c r="M1632" s="35" t="s">
        <v>901</v>
      </c>
      <c r="Q1632" s="8" t="s">
        <v>901</v>
      </c>
      <c r="R1632" s="1" t="str">
        <f t="shared" si="108"/>
        <v>Mutually Excluded</v>
      </c>
      <c r="S1632" s="1"/>
      <c r="V1632" s="1" t="str">
        <f t="shared" si="106"/>
        <v>Mutually Excluded</v>
      </c>
      <c r="Z1632" t="str">
        <f t="shared" si="109"/>
        <v>Exclude</v>
      </c>
    </row>
    <row r="1633" spans="1:26" ht="45">
      <c r="A1633">
        <v>1778</v>
      </c>
      <c r="C1633" t="s">
        <v>2167</v>
      </c>
      <c r="E1633" s="1" t="s">
        <v>2170</v>
      </c>
      <c r="F1633" s="1">
        <v>3</v>
      </c>
      <c r="G1633" s="1">
        <v>2</v>
      </c>
      <c r="H1633" s="1">
        <v>3</v>
      </c>
      <c r="I1633" s="31" t="str">
        <f t="shared" si="107"/>
        <v>EXCLUDED</v>
      </c>
      <c r="J1633">
        <v>1778</v>
      </c>
      <c r="M1633" s="35" t="s">
        <v>901</v>
      </c>
      <c r="Q1633" s="8" t="s">
        <v>901</v>
      </c>
      <c r="R1633" s="1" t="str">
        <f t="shared" si="108"/>
        <v>Mutually Excluded</v>
      </c>
      <c r="S1633" s="1"/>
      <c r="V1633" s="1" t="str">
        <f t="shared" si="106"/>
        <v>Mutually Excluded</v>
      </c>
      <c r="Z1633" t="str">
        <f t="shared" si="109"/>
        <v>Exclude</v>
      </c>
    </row>
    <row r="1634" spans="1:26" ht="45">
      <c r="A1634">
        <v>1779</v>
      </c>
      <c r="C1634" t="s">
        <v>2167</v>
      </c>
      <c r="E1634" s="1" t="s">
        <v>2171</v>
      </c>
      <c r="F1634" s="1">
        <v>1</v>
      </c>
      <c r="G1634" s="1">
        <v>1</v>
      </c>
      <c r="H1634" s="1">
        <v>1</v>
      </c>
      <c r="I1634" s="31" t="str">
        <f t="shared" si="107"/>
        <v>EXCLUDED</v>
      </c>
      <c r="J1634">
        <v>1779</v>
      </c>
      <c r="M1634" s="35" t="s">
        <v>901</v>
      </c>
      <c r="Q1634" s="8" t="s">
        <v>901</v>
      </c>
      <c r="R1634" s="1" t="str">
        <f t="shared" si="108"/>
        <v>Mutually Excluded</v>
      </c>
      <c r="S1634" s="1"/>
      <c r="V1634" s="1" t="str">
        <f t="shared" si="106"/>
        <v>Mutually Excluded</v>
      </c>
      <c r="Z1634" t="str">
        <f t="shared" si="109"/>
        <v>Exclude</v>
      </c>
    </row>
    <row r="1635" spans="1:26" ht="45">
      <c r="A1635">
        <v>1780</v>
      </c>
      <c r="C1635" t="s">
        <v>2167</v>
      </c>
      <c r="E1635" s="18" t="s">
        <v>1000</v>
      </c>
      <c r="F1635" s="1">
        <v>4</v>
      </c>
      <c r="G1635" s="1">
        <v>3</v>
      </c>
      <c r="H1635" s="1">
        <v>4</v>
      </c>
      <c r="I1635" s="31" t="str">
        <f t="shared" si="107"/>
        <v>EXCLUDED</v>
      </c>
      <c r="J1635">
        <v>1780</v>
      </c>
      <c r="M1635" s="35" t="s">
        <v>901</v>
      </c>
      <c r="Q1635" s="8" t="s">
        <v>901</v>
      </c>
      <c r="R1635" s="1" t="str">
        <f t="shared" si="108"/>
        <v>Mutually Excluded</v>
      </c>
      <c r="S1635" s="1"/>
      <c r="V1635" s="1" t="str">
        <f t="shared" si="106"/>
        <v>Mutually Excluded</v>
      </c>
      <c r="Z1635" t="str">
        <f t="shared" si="109"/>
        <v>Exclude</v>
      </c>
    </row>
    <row r="1636" spans="1:26" ht="30">
      <c r="A1636">
        <v>1781</v>
      </c>
      <c r="C1636" t="s">
        <v>2167</v>
      </c>
      <c r="E1636" s="1" t="s">
        <v>2172</v>
      </c>
      <c r="F1636" s="1">
        <v>1</v>
      </c>
      <c r="G1636" s="1">
        <v>1</v>
      </c>
      <c r="H1636" s="1">
        <v>1</v>
      </c>
      <c r="I1636" s="31" t="str">
        <f t="shared" si="107"/>
        <v>EXCLUDED</v>
      </c>
      <c r="J1636">
        <v>1781</v>
      </c>
      <c r="M1636" s="35" t="s">
        <v>901</v>
      </c>
      <c r="Q1636" s="8" t="s">
        <v>901</v>
      </c>
      <c r="R1636" s="1" t="str">
        <f t="shared" si="108"/>
        <v>Mutually Excluded</v>
      </c>
      <c r="S1636" s="1"/>
      <c r="V1636" s="1" t="str">
        <f t="shared" si="106"/>
        <v>Mutually Excluded</v>
      </c>
      <c r="Z1636" t="str">
        <f t="shared" si="109"/>
        <v>Exclude</v>
      </c>
    </row>
    <row r="1637" spans="1:26" ht="45">
      <c r="A1637">
        <v>1782</v>
      </c>
      <c r="C1637" t="s">
        <v>2167</v>
      </c>
      <c r="E1637" s="1" t="s">
        <v>2173</v>
      </c>
      <c r="F1637" s="1">
        <v>5</v>
      </c>
      <c r="G1637" s="1">
        <v>4</v>
      </c>
      <c r="H1637" s="1">
        <v>5</v>
      </c>
      <c r="I1637" s="31" t="str">
        <f t="shared" si="107"/>
        <v>MAYBE</v>
      </c>
      <c r="J1637">
        <v>1782</v>
      </c>
      <c r="M1637" s="35" t="s">
        <v>1752</v>
      </c>
      <c r="Q1637" s="8" t="s">
        <v>1752</v>
      </c>
      <c r="R1637" s="1" t="str">
        <f t="shared" si="108"/>
        <v>MUTUALLY INCLUDED</v>
      </c>
      <c r="S1637" s="1"/>
      <c r="V1637" s="1" t="str">
        <f t="shared" si="106"/>
        <v>MUTUALLY INCLUDED</v>
      </c>
      <c r="Z1637" t="str">
        <f t="shared" si="109"/>
        <v>Include</v>
      </c>
    </row>
    <row r="1638" spans="1:26" ht="30">
      <c r="A1638">
        <v>1783</v>
      </c>
      <c r="C1638" t="s">
        <v>2167</v>
      </c>
      <c r="E1638" s="1" t="s">
        <v>2174</v>
      </c>
      <c r="F1638" s="1">
        <v>2</v>
      </c>
      <c r="G1638" s="1">
        <v>2</v>
      </c>
      <c r="H1638" s="1">
        <v>2</v>
      </c>
      <c r="I1638" s="31" t="str">
        <f t="shared" si="107"/>
        <v>EXCLUDED</v>
      </c>
      <c r="J1638">
        <v>1783</v>
      </c>
      <c r="M1638" s="35" t="s">
        <v>901</v>
      </c>
      <c r="Q1638" s="8" t="s">
        <v>901</v>
      </c>
      <c r="R1638" s="1" t="str">
        <f t="shared" si="108"/>
        <v>Mutually Excluded</v>
      </c>
      <c r="S1638" s="1"/>
      <c r="V1638" s="1" t="str">
        <f t="shared" si="106"/>
        <v>Mutually Excluded</v>
      </c>
      <c r="Z1638" t="str">
        <f t="shared" si="109"/>
        <v>Exclude</v>
      </c>
    </row>
    <row r="1639" spans="1:26" ht="45">
      <c r="A1639">
        <v>1784</v>
      </c>
      <c r="C1639" t="s">
        <v>2167</v>
      </c>
      <c r="E1639" s="1" t="s">
        <v>2175</v>
      </c>
      <c r="F1639" s="1">
        <v>4</v>
      </c>
      <c r="G1639" s="1">
        <v>3</v>
      </c>
      <c r="H1639" s="1">
        <v>4</v>
      </c>
      <c r="I1639" s="31" t="str">
        <f t="shared" si="107"/>
        <v>EXCLUDED</v>
      </c>
      <c r="J1639">
        <v>1784</v>
      </c>
      <c r="M1639" s="35" t="s">
        <v>901</v>
      </c>
      <c r="Q1639" s="8" t="s">
        <v>901</v>
      </c>
      <c r="R1639" s="1" t="str">
        <f t="shared" si="108"/>
        <v>Mutually Excluded</v>
      </c>
      <c r="S1639" s="1"/>
      <c r="V1639" s="1" t="str">
        <f t="shared" si="106"/>
        <v>Mutually Excluded</v>
      </c>
      <c r="Z1639" t="str">
        <f t="shared" si="109"/>
        <v>Exclude</v>
      </c>
    </row>
    <row r="1640" spans="1:26" ht="45">
      <c r="A1640">
        <v>1785</v>
      </c>
      <c r="C1640" t="s">
        <v>2167</v>
      </c>
      <c r="E1640" s="1" t="s">
        <v>2176</v>
      </c>
      <c r="F1640" s="1">
        <v>1</v>
      </c>
      <c r="G1640" s="1">
        <v>1</v>
      </c>
      <c r="H1640" s="1">
        <v>1</v>
      </c>
      <c r="I1640" s="31" t="str">
        <f t="shared" si="107"/>
        <v>EXCLUDED</v>
      </c>
      <c r="J1640">
        <v>1785</v>
      </c>
      <c r="M1640" s="35" t="s">
        <v>901</v>
      </c>
      <c r="Q1640" s="8" t="s">
        <v>901</v>
      </c>
      <c r="R1640" s="1" t="str">
        <f t="shared" si="108"/>
        <v>Mutually Excluded</v>
      </c>
      <c r="S1640" s="1"/>
      <c r="V1640" s="1" t="str">
        <f t="shared" si="106"/>
        <v>Mutually Excluded</v>
      </c>
      <c r="Z1640" t="str">
        <f t="shared" si="109"/>
        <v>Exclude</v>
      </c>
    </row>
    <row r="1641" spans="1:26" ht="60">
      <c r="A1641">
        <v>1786</v>
      </c>
      <c r="C1641" t="s">
        <v>2167</v>
      </c>
      <c r="E1641" s="1" t="s">
        <v>2177</v>
      </c>
      <c r="F1641" s="1">
        <v>5</v>
      </c>
      <c r="G1641" s="1">
        <v>5</v>
      </c>
      <c r="H1641" s="1">
        <v>5</v>
      </c>
      <c r="I1641" s="31" t="str">
        <f t="shared" si="107"/>
        <v>CERTAINLY INCLUDED</v>
      </c>
      <c r="J1641">
        <v>1786</v>
      </c>
      <c r="M1641" s="35" t="s">
        <v>1752</v>
      </c>
      <c r="Q1641" s="8" t="s">
        <v>1752</v>
      </c>
      <c r="R1641" s="1" t="str">
        <f t="shared" si="108"/>
        <v>MUTUALLY INCLUDED</v>
      </c>
      <c r="S1641" s="1"/>
      <c r="V1641" s="1" t="str">
        <f t="shared" si="106"/>
        <v>MUTUALLY INCLUDED</v>
      </c>
      <c r="Z1641" t="str">
        <f t="shared" si="109"/>
        <v>Include</v>
      </c>
    </row>
    <row r="1642" spans="1:26" ht="30">
      <c r="A1642">
        <v>1787</v>
      </c>
      <c r="C1642" t="s">
        <v>2167</v>
      </c>
      <c r="E1642" s="1" t="s">
        <v>2178</v>
      </c>
      <c r="F1642" s="1">
        <v>4</v>
      </c>
      <c r="G1642" s="1">
        <v>4</v>
      </c>
      <c r="H1642" s="1">
        <v>3</v>
      </c>
      <c r="I1642" s="31" t="str">
        <f t="shared" si="107"/>
        <v>EXCLUDED</v>
      </c>
      <c r="J1642">
        <v>1787</v>
      </c>
      <c r="M1642" s="35" t="s">
        <v>901</v>
      </c>
      <c r="Q1642" s="8" t="s">
        <v>901</v>
      </c>
      <c r="R1642" s="1" t="str">
        <f t="shared" si="108"/>
        <v>Mutually Excluded</v>
      </c>
      <c r="S1642" s="1"/>
      <c r="V1642" s="1" t="str">
        <f t="shared" si="106"/>
        <v>Mutually Excluded</v>
      </c>
      <c r="Z1642" t="str">
        <f t="shared" si="109"/>
        <v>Exclude</v>
      </c>
    </row>
    <row r="1643" spans="1:26" ht="45.75">
      <c r="A1643">
        <v>1789</v>
      </c>
      <c r="C1643" t="s">
        <v>2167</v>
      </c>
      <c r="E1643" s="1" t="s">
        <v>2180</v>
      </c>
      <c r="F1643" s="1">
        <v>4</v>
      </c>
      <c r="G1643" s="1">
        <v>4</v>
      </c>
      <c r="H1643" s="1">
        <v>3</v>
      </c>
      <c r="I1643" s="31" t="str">
        <f t="shared" si="107"/>
        <v>EXCLUDED</v>
      </c>
      <c r="J1643">
        <v>1789</v>
      </c>
      <c r="K1643" s="11"/>
      <c r="M1643" s="35" t="s">
        <v>901</v>
      </c>
      <c r="Q1643" s="8" t="s">
        <v>901</v>
      </c>
      <c r="R1643" s="1" t="str">
        <f t="shared" si="108"/>
        <v>Mutually Excluded</v>
      </c>
      <c r="S1643" s="1"/>
      <c r="V1643" s="1" t="str">
        <f t="shared" si="106"/>
        <v>Mutually Excluded</v>
      </c>
      <c r="Z1643" t="str">
        <f t="shared" si="109"/>
        <v>Exclude</v>
      </c>
    </row>
    <row r="1644" spans="1:26" ht="30">
      <c r="A1644">
        <v>1790</v>
      </c>
      <c r="C1644" t="s">
        <v>2183</v>
      </c>
      <c r="E1644" s="1" t="s">
        <v>2182</v>
      </c>
      <c r="F1644" s="1">
        <v>1</v>
      </c>
      <c r="G1644" s="1">
        <v>1</v>
      </c>
      <c r="H1644" s="1">
        <v>1</v>
      </c>
      <c r="I1644" s="31" t="str">
        <f t="shared" si="107"/>
        <v>EXCLUDED</v>
      </c>
      <c r="J1644">
        <v>1790</v>
      </c>
      <c r="M1644" s="35" t="s">
        <v>901</v>
      </c>
      <c r="Q1644" s="8" t="s">
        <v>1752</v>
      </c>
      <c r="R1644" s="1" t="str">
        <f t="shared" si="108"/>
        <v>Hum1: No, Hum2: Yes</v>
      </c>
      <c r="S1644" s="1" t="s">
        <v>19</v>
      </c>
      <c r="T1644" s="1" t="s">
        <v>3012</v>
      </c>
      <c r="U1644" s="1" t="s">
        <v>19</v>
      </c>
      <c r="V1644" s="1" t="str">
        <f t="shared" si="106"/>
        <v>AI: No, Human: Yes</v>
      </c>
      <c r="Z1644" t="str">
        <f t="shared" si="109"/>
        <v>Exclude</v>
      </c>
    </row>
    <row r="1645" spans="1:26" ht="30">
      <c r="A1645">
        <v>1791</v>
      </c>
      <c r="C1645" t="s">
        <v>2183</v>
      </c>
      <c r="E1645" s="1" t="s">
        <v>2184</v>
      </c>
      <c r="F1645" s="1">
        <v>2</v>
      </c>
      <c r="G1645" s="1">
        <v>2</v>
      </c>
      <c r="H1645" s="1">
        <v>2</v>
      </c>
      <c r="I1645" s="31" t="str">
        <f t="shared" si="107"/>
        <v>EXCLUDED</v>
      </c>
      <c r="J1645">
        <v>1791</v>
      </c>
      <c r="M1645" s="35" t="s">
        <v>901</v>
      </c>
      <c r="Q1645" s="8" t="s">
        <v>901</v>
      </c>
      <c r="R1645" s="1" t="str">
        <f t="shared" si="108"/>
        <v>Mutually Excluded</v>
      </c>
      <c r="S1645" s="1"/>
      <c r="V1645" s="1" t="str">
        <f t="shared" si="106"/>
        <v>Mutually Excluded</v>
      </c>
      <c r="Z1645" t="str">
        <f t="shared" si="109"/>
        <v>Exclude</v>
      </c>
    </row>
    <row r="1646" spans="1:26" ht="30">
      <c r="A1646">
        <v>1792</v>
      </c>
      <c r="C1646" t="s">
        <v>2183</v>
      </c>
      <c r="E1646" s="1" t="s">
        <v>2185</v>
      </c>
      <c r="F1646" s="1">
        <v>2</v>
      </c>
      <c r="G1646" s="1">
        <v>2</v>
      </c>
      <c r="H1646" s="1">
        <v>2</v>
      </c>
      <c r="I1646" s="31" t="str">
        <f t="shared" si="107"/>
        <v>EXCLUDED</v>
      </c>
      <c r="J1646">
        <v>1792</v>
      </c>
      <c r="M1646" s="35" t="s">
        <v>901</v>
      </c>
      <c r="Q1646" s="8" t="s">
        <v>901</v>
      </c>
      <c r="R1646" s="1" t="str">
        <f t="shared" si="108"/>
        <v>Mutually Excluded</v>
      </c>
      <c r="S1646" s="1"/>
      <c r="V1646" s="1" t="str">
        <f t="shared" si="106"/>
        <v>Mutually Excluded</v>
      </c>
      <c r="Z1646" t="str">
        <f t="shared" si="109"/>
        <v>Exclude</v>
      </c>
    </row>
    <row r="1647" spans="1:26" ht="45">
      <c r="A1647">
        <v>1793</v>
      </c>
      <c r="C1647" t="s">
        <v>2183</v>
      </c>
      <c r="E1647" s="1" t="s">
        <v>2186</v>
      </c>
      <c r="F1647" s="1">
        <v>2</v>
      </c>
      <c r="G1647" s="1">
        <v>2</v>
      </c>
      <c r="H1647" s="1">
        <v>2</v>
      </c>
      <c r="I1647" s="31" t="str">
        <f t="shared" si="107"/>
        <v>EXCLUDED</v>
      </c>
      <c r="J1647">
        <v>1793</v>
      </c>
      <c r="M1647" s="35" t="s">
        <v>901</v>
      </c>
      <c r="Q1647" s="8" t="s">
        <v>901</v>
      </c>
      <c r="R1647" s="1" t="str">
        <f t="shared" si="108"/>
        <v>Mutually Excluded</v>
      </c>
      <c r="S1647" s="1"/>
      <c r="V1647" s="1" t="str">
        <f t="shared" si="106"/>
        <v>Mutually Excluded</v>
      </c>
      <c r="Z1647" t="str">
        <f t="shared" si="109"/>
        <v>Exclude</v>
      </c>
    </row>
    <row r="1648" spans="1:26" ht="30">
      <c r="A1648">
        <v>1794</v>
      </c>
      <c r="C1648" t="s">
        <v>2183</v>
      </c>
      <c r="E1648" s="1" t="s">
        <v>2187</v>
      </c>
      <c r="F1648" s="1">
        <v>3</v>
      </c>
      <c r="G1648" s="1">
        <v>3</v>
      </c>
      <c r="H1648" s="1">
        <v>3</v>
      </c>
      <c r="I1648" s="31" t="str">
        <f t="shared" si="107"/>
        <v>EXCLUDED</v>
      </c>
      <c r="J1648">
        <v>1794</v>
      </c>
      <c r="M1648" s="35" t="s">
        <v>901</v>
      </c>
      <c r="Q1648" s="8" t="s">
        <v>901</v>
      </c>
      <c r="R1648" s="1" t="str">
        <f t="shared" si="108"/>
        <v>Mutually Excluded</v>
      </c>
      <c r="S1648" s="1"/>
      <c r="V1648" s="1" t="str">
        <f t="shared" si="106"/>
        <v>Mutually Excluded</v>
      </c>
      <c r="Z1648" t="str">
        <f t="shared" si="109"/>
        <v>Exclude</v>
      </c>
    </row>
    <row r="1649" spans="1:26" ht="30">
      <c r="A1649">
        <v>1795</v>
      </c>
      <c r="C1649" t="s">
        <v>2183</v>
      </c>
      <c r="E1649" s="1" t="s">
        <v>2188</v>
      </c>
      <c r="F1649" s="1">
        <v>5</v>
      </c>
      <c r="G1649" s="1">
        <v>5</v>
      </c>
      <c r="H1649" s="1">
        <v>5</v>
      </c>
      <c r="I1649" s="31" t="str">
        <f t="shared" si="107"/>
        <v>CERTAINLY INCLUDED</v>
      </c>
      <c r="J1649">
        <v>1795</v>
      </c>
      <c r="M1649" s="35" t="s">
        <v>901</v>
      </c>
      <c r="Q1649" s="8" t="s">
        <v>901</v>
      </c>
      <c r="R1649" s="1" t="str">
        <f t="shared" si="108"/>
        <v>Mutually Excluded</v>
      </c>
      <c r="S1649" s="1"/>
      <c r="V1649" s="1" t="str">
        <f t="shared" si="106"/>
        <v>AI: Yes, Human: No</v>
      </c>
      <c r="Z1649" t="str">
        <f t="shared" si="109"/>
        <v>Exclude</v>
      </c>
    </row>
    <row r="1650" spans="1:26" ht="60">
      <c r="A1650">
        <v>1796</v>
      </c>
      <c r="C1650" t="s">
        <v>2183</v>
      </c>
      <c r="E1650" s="1" t="s">
        <v>1423</v>
      </c>
      <c r="F1650" s="1">
        <v>4</v>
      </c>
      <c r="G1650" s="1">
        <v>4</v>
      </c>
      <c r="H1650" s="1">
        <v>4</v>
      </c>
      <c r="I1650" s="31" t="str">
        <f t="shared" si="107"/>
        <v>EXCLUDED</v>
      </c>
      <c r="J1650">
        <v>1796</v>
      </c>
      <c r="M1650" s="35" t="s">
        <v>901</v>
      </c>
      <c r="Q1650" s="8" t="s">
        <v>1752</v>
      </c>
      <c r="R1650" s="1" t="str">
        <f t="shared" si="108"/>
        <v>Hum1: No, Hum2: Yes</v>
      </c>
      <c r="S1650" s="1" t="s">
        <v>23</v>
      </c>
      <c r="T1650" s="1" t="s">
        <v>23</v>
      </c>
      <c r="U1650" s="1" t="s">
        <v>23</v>
      </c>
      <c r="V1650" s="1" t="str">
        <f t="shared" si="106"/>
        <v>AI: No, Human: Yes</v>
      </c>
      <c r="Z1650" t="str">
        <f t="shared" si="109"/>
        <v>Include</v>
      </c>
    </row>
    <row r="1651" spans="1:26" ht="30">
      <c r="A1651">
        <v>1797</v>
      </c>
      <c r="C1651" t="s">
        <v>2183</v>
      </c>
      <c r="E1651" s="1" t="s">
        <v>2189</v>
      </c>
      <c r="F1651" s="1">
        <v>1</v>
      </c>
      <c r="G1651" s="1">
        <v>1</v>
      </c>
      <c r="H1651" s="1">
        <v>1</v>
      </c>
      <c r="I1651" s="31" t="str">
        <f t="shared" si="107"/>
        <v>EXCLUDED</v>
      </c>
      <c r="J1651">
        <v>1797</v>
      </c>
      <c r="M1651" s="35" t="s">
        <v>901</v>
      </c>
      <c r="Q1651" s="8" t="s">
        <v>901</v>
      </c>
      <c r="R1651" s="1" t="str">
        <f t="shared" si="108"/>
        <v>Mutually Excluded</v>
      </c>
      <c r="S1651" s="1"/>
      <c r="V1651" s="1" t="str">
        <f t="shared" si="106"/>
        <v>Mutually Excluded</v>
      </c>
      <c r="Z1651" t="str">
        <f t="shared" si="109"/>
        <v>Exclude</v>
      </c>
    </row>
    <row r="1652" spans="1:26" ht="45">
      <c r="A1652">
        <v>1798</v>
      </c>
      <c r="C1652" t="s">
        <v>2183</v>
      </c>
      <c r="E1652" s="1" t="s">
        <v>2190</v>
      </c>
      <c r="F1652" s="1">
        <v>1</v>
      </c>
      <c r="G1652" s="1">
        <v>1</v>
      </c>
      <c r="H1652" s="1">
        <v>1</v>
      </c>
      <c r="I1652" s="31" t="str">
        <f t="shared" si="107"/>
        <v>EXCLUDED</v>
      </c>
      <c r="J1652">
        <v>1798</v>
      </c>
      <c r="M1652" s="35" t="s">
        <v>901</v>
      </c>
      <c r="Q1652" s="8" t="s">
        <v>901</v>
      </c>
      <c r="R1652" s="1" t="str">
        <f t="shared" si="108"/>
        <v>Mutually Excluded</v>
      </c>
      <c r="S1652" s="1"/>
      <c r="V1652" s="1" t="str">
        <f t="shared" si="106"/>
        <v>Mutually Excluded</v>
      </c>
      <c r="Z1652" t="str">
        <f t="shared" si="109"/>
        <v>Exclude</v>
      </c>
    </row>
    <row r="1653" spans="1:26" ht="30">
      <c r="A1653">
        <v>1799</v>
      </c>
      <c r="C1653" t="s">
        <v>2183</v>
      </c>
      <c r="E1653" s="1" t="s">
        <v>2191</v>
      </c>
      <c r="F1653" s="1">
        <v>2</v>
      </c>
      <c r="G1653" s="1">
        <v>2</v>
      </c>
      <c r="H1653" s="1">
        <v>2</v>
      </c>
      <c r="I1653" s="31" t="str">
        <f t="shared" si="107"/>
        <v>EXCLUDED</v>
      </c>
      <c r="J1653">
        <v>1799</v>
      </c>
      <c r="M1653" s="35" t="s">
        <v>901</v>
      </c>
      <c r="Q1653" s="8" t="s">
        <v>901</v>
      </c>
      <c r="R1653" s="1" t="str">
        <f t="shared" si="108"/>
        <v>Mutually Excluded</v>
      </c>
      <c r="S1653" s="1"/>
      <c r="V1653" s="1" t="str">
        <f t="shared" si="106"/>
        <v>Mutually Excluded</v>
      </c>
      <c r="Z1653" t="str">
        <f t="shared" si="109"/>
        <v>Exclude</v>
      </c>
    </row>
    <row r="1654" spans="1:26" ht="45">
      <c r="A1654">
        <v>1800</v>
      </c>
      <c r="C1654" t="s">
        <v>2183</v>
      </c>
      <c r="E1654" s="1" t="s">
        <v>2192</v>
      </c>
      <c r="F1654" s="1">
        <v>3</v>
      </c>
      <c r="G1654" s="1">
        <v>3</v>
      </c>
      <c r="H1654" s="1">
        <v>3</v>
      </c>
      <c r="I1654" s="31" t="str">
        <f t="shared" si="107"/>
        <v>EXCLUDED</v>
      </c>
      <c r="J1654">
        <v>1800</v>
      </c>
      <c r="M1654" s="35" t="s">
        <v>901</v>
      </c>
      <c r="Q1654" s="8" t="s">
        <v>901</v>
      </c>
      <c r="R1654" s="1" t="str">
        <f t="shared" si="108"/>
        <v>Mutually Excluded</v>
      </c>
      <c r="S1654" s="1"/>
      <c r="V1654" s="1" t="str">
        <f t="shared" si="106"/>
        <v>Mutually Excluded</v>
      </c>
      <c r="Z1654" t="str">
        <f t="shared" si="109"/>
        <v>Exclude</v>
      </c>
    </row>
    <row r="1655" spans="1:26" ht="45">
      <c r="A1655">
        <v>1801</v>
      </c>
      <c r="C1655" t="s">
        <v>2183</v>
      </c>
      <c r="E1655" s="1" t="s">
        <v>2193</v>
      </c>
      <c r="F1655" s="1">
        <v>1</v>
      </c>
      <c r="G1655" s="1">
        <v>1</v>
      </c>
      <c r="H1655" s="1">
        <v>1</v>
      </c>
      <c r="I1655" s="31" t="str">
        <f t="shared" si="107"/>
        <v>EXCLUDED</v>
      </c>
      <c r="J1655">
        <v>1801</v>
      </c>
      <c r="M1655" s="35" t="s">
        <v>901</v>
      </c>
      <c r="Q1655" s="8" t="s">
        <v>901</v>
      </c>
      <c r="R1655" s="1" t="str">
        <f t="shared" si="108"/>
        <v>Mutually Excluded</v>
      </c>
      <c r="S1655" s="1"/>
      <c r="V1655" s="1" t="str">
        <f t="shared" si="106"/>
        <v>Mutually Excluded</v>
      </c>
      <c r="Z1655" t="str">
        <f t="shared" si="109"/>
        <v>Exclude</v>
      </c>
    </row>
    <row r="1656" spans="1:26" ht="30">
      <c r="A1656">
        <v>1802</v>
      </c>
      <c r="C1656" t="s">
        <v>2183</v>
      </c>
      <c r="E1656" s="1" t="s">
        <v>2194</v>
      </c>
      <c r="F1656" s="1">
        <v>2</v>
      </c>
      <c r="G1656" s="1">
        <v>2</v>
      </c>
      <c r="H1656" s="1">
        <v>2</v>
      </c>
      <c r="I1656" s="31" t="str">
        <f t="shared" si="107"/>
        <v>EXCLUDED</v>
      </c>
      <c r="J1656">
        <v>1802</v>
      </c>
      <c r="M1656" s="35" t="s">
        <v>901</v>
      </c>
      <c r="Q1656" s="8" t="s">
        <v>901</v>
      </c>
      <c r="R1656" s="1" t="str">
        <f t="shared" si="108"/>
        <v>Mutually Excluded</v>
      </c>
      <c r="S1656" s="1"/>
      <c r="V1656" s="1" t="str">
        <f t="shared" si="106"/>
        <v>Mutually Excluded</v>
      </c>
      <c r="Z1656" t="str">
        <f t="shared" si="109"/>
        <v>Exclude</v>
      </c>
    </row>
    <row r="1657" spans="1:26" ht="30">
      <c r="A1657">
        <v>1803</v>
      </c>
      <c r="C1657" t="s">
        <v>2183</v>
      </c>
      <c r="E1657" s="1" t="s">
        <v>2195</v>
      </c>
      <c r="F1657" s="1">
        <v>2</v>
      </c>
      <c r="G1657" s="1">
        <v>2</v>
      </c>
      <c r="H1657" s="1">
        <v>2</v>
      </c>
      <c r="I1657" s="31" t="str">
        <f t="shared" si="107"/>
        <v>EXCLUDED</v>
      </c>
      <c r="J1657">
        <v>1803</v>
      </c>
      <c r="M1657" s="35" t="s">
        <v>901</v>
      </c>
      <c r="Q1657" s="8" t="s">
        <v>901</v>
      </c>
      <c r="R1657" s="1" t="str">
        <f t="shared" si="108"/>
        <v>Mutually Excluded</v>
      </c>
      <c r="S1657" s="1"/>
      <c r="V1657" s="1" t="str">
        <f t="shared" si="106"/>
        <v>Mutually Excluded</v>
      </c>
      <c r="Z1657" t="str">
        <f t="shared" si="109"/>
        <v>Exclude</v>
      </c>
    </row>
    <row r="1658" spans="1:26" ht="30">
      <c r="A1658">
        <v>1804</v>
      </c>
      <c r="C1658" t="s">
        <v>2183</v>
      </c>
      <c r="E1658" s="1" t="s">
        <v>2196</v>
      </c>
      <c r="F1658" s="1">
        <v>2</v>
      </c>
      <c r="G1658" s="1">
        <v>2</v>
      </c>
      <c r="H1658" s="1">
        <v>2</v>
      </c>
      <c r="I1658" s="31" t="str">
        <f t="shared" si="107"/>
        <v>EXCLUDED</v>
      </c>
      <c r="J1658">
        <v>1804</v>
      </c>
      <c r="M1658" s="35" t="s">
        <v>901</v>
      </c>
      <c r="Q1658" s="8" t="s">
        <v>901</v>
      </c>
      <c r="R1658" s="1" t="str">
        <f t="shared" si="108"/>
        <v>Mutually Excluded</v>
      </c>
      <c r="S1658" s="1"/>
      <c r="V1658" s="1" t="str">
        <f t="shared" si="106"/>
        <v>Mutually Excluded</v>
      </c>
      <c r="Z1658" t="str">
        <f t="shared" si="109"/>
        <v>Exclude</v>
      </c>
    </row>
    <row r="1659" spans="1:26" ht="45">
      <c r="A1659">
        <v>1805</v>
      </c>
      <c r="C1659" t="s">
        <v>2183</v>
      </c>
      <c r="E1659" s="1" t="s">
        <v>2197</v>
      </c>
      <c r="F1659" s="1">
        <v>3</v>
      </c>
      <c r="G1659" s="1">
        <v>2</v>
      </c>
      <c r="H1659" s="1">
        <v>3</v>
      </c>
      <c r="I1659" s="31" t="str">
        <f t="shared" si="107"/>
        <v>EXCLUDED</v>
      </c>
      <c r="J1659">
        <v>1805</v>
      </c>
      <c r="M1659" s="35" t="s">
        <v>901</v>
      </c>
      <c r="Q1659" s="8" t="s">
        <v>901</v>
      </c>
      <c r="R1659" s="1" t="str">
        <f t="shared" si="108"/>
        <v>Mutually Excluded</v>
      </c>
      <c r="S1659" s="1"/>
      <c r="V1659" s="1" t="str">
        <f t="shared" si="106"/>
        <v>Mutually Excluded</v>
      </c>
      <c r="Z1659" t="str">
        <f t="shared" si="109"/>
        <v>Exclude</v>
      </c>
    </row>
    <row r="1660" spans="1:26" ht="45">
      <c r="A1660">
        <v>1806</v>
      </c>
      <c r="C1660" t="s">
        <v>2183</v>
      </c>
      <c r="E1660" s="1" t="s">
        <v>2199</v>
      </c>
      <c r="F1660" s="1">
        <v>2</v>
      </c>
      <c r="G1660" s="1">
        <v>2</v>
      </c>
      <c r="H1660" s="1">
        <v>2</v>
      </c>
      <c r="I1660" s="31" t="str">
        <f t="shared" si="107"/>
        <v>EXCLUDED</v>
      </c>
      <c r="J1660">
        <v>1806</v>
      </c>
      <c r="M1660" s="35" t="s">
        <v>901</v>
      </c>
      <c r="Q1660" s="8" t="s">
        <v>901</v>
      </c>
      <c r="R1660" s="1" t="str">
        <f t="shared" si="108"/>
        <v>Mutually Excluded</v>
      </c>
      <c r="S1660" s="1"/>
      <c r="V1660" s="1" t="str">
        <f t="shared" si="106"/>
        <v>Mutually Excluded</v>
      </c>
      <c r="Z1660" t="str">
        <f t="shared" si="109"/>
        <v>Exclude</v>
      </c>
    </row>
    <row r="1661" spans="1:26" ht="45">
      <c r="A1661">
        <v>1807</v>
      </c>
      <c r="C1661" t="s">
        <v>2183</v>
      </c>
      <c r="E1661" s="1" t="s">
        <v>2200</v>
      </c>
      <c r="F1661" s="1">
        <v>3</v>
      </c>
      <c r="G1661" s="1">
        <v>3</v>
      </c>
      <c r="H1661" s="1">
        <v>4</v>
      </c>
      <c r="I1661" s="31" t="str">
        <f t="shared" si="107"/>
        <v>EXCLUDED</v>
      </c>
      <c r="J1661">
        <v>1807</v>
      </c>
      <c r="M1661" s="35" t="s">
        <v>901</v>
      </c>
      <c r="Q1661" s="8" t="s">
        <v>901</v>
      </c>
      <c r="R1661" s="1" t="str">
        <f t="shared" si="108"/>
        <v>Mutually Excluded</v>
      </c>
      <c r="S1661" s="1"/>
      <c r="V1661" s="1" t="str">
        <f t="shared" si="106"/>
        <v>Mutually Excluded</v>
      </c>
      <c r="Z1661" t="str">
        <f t="shared" si="109"/>
        <v>Exclude</v>
      </c>
    </row>
    <row r="1662" spans="1:26" ht="60">
      <c r="A1662">
        <v>1808</v>
      </c>
      <c r="C1662" t="s">
        <v>2183</v>
      </c>
      <c r="E1662" s="1" t="s">
        <v>2201</v>
      </c>
      <c r="F1662" s="1">
        <v>3</v>
      </c>
      <c r="G1662" s="1">
        <v>2</v>
      </c>
      <c r="H1662" s="1">
        <v>3</v>
      </c>
      <c r="I1662" s="31" t="str">
        <f t="shared" si="107"/>
        <v>EXCLUDED</v>
      </c>
      <c r="J1662">
        <v>1808</v>
      </c>
      <c r="M1662" s="35" t="s">
        <v>901</v>
      </c>
      <c r="Q1662" s="8" t="s">
        <v>901</v>
      </c>
      <c r="R1662" s="1" t="str">
        <f t="shared" si="108"/>
        <v>Mutually Excluded</v>
      </c>
      <c r="S1662" s="1"/>
      <c r="V1662" s="1" t="str">
        <f t="shared" si="106"/>
        <v>Mutually Excluded</v>
      </c>
      <c r="Z1662" t="str">
        <f t="shared" si="109"/>
        <v>Exclude</v>
      </c>
    </row>
    <row r="1663" spans="1:26" ht="45">
      <c r="A1663">
        <v>1809</v>
      </c>
      <c r="C1663" t="s">
        <v>2183</v>
      </c>
      <c r="E1663" s="1" t="s">
        <v>2202</v>
      </c>
      <c r="F1663" s="1">
        <v>1</v>
      </c>
      <c r="G1663" s="1">
        <v>1</v>
      </c>
      <c r="H1663" s="1">
        <v>1</v>
      </c>
      <c r="I1663" s="31" t="str">
        <f t="shared" si="107"/>
        <v>EXCLUDED</v>
      </c>
      <c r="J1663">
        <v>1809</v>
      </c>
      <c r="M1663" s="35" t="s">
        <v>901</v>
      </c>
      <c r="Q1663" s="8" t="s">
        <v>901</v>
      </c>
      <c r="R1663" s="1" t="str">
        <f t="shared" si="108"/>
        <v>Mutually Excluded</v>
      </c>
      <c r="S1663" s="1"/>
      <c r="V1663" s="1" t="str">
        <f t="shared" si="106"/>
        <v>Mutually Excluded</v>
      </c>
      <c r="Z1663" t="str">
        <f t="shared" si="109"/>
        <v>Exclude</v>
      </c>
    </row>
    <row r="1664" spans="1:26" ht="45">
      <c r="A1664">
        <v>1810</v>
      </c>
      <c r="C1664" t="s">
        <v>2183</v>
      </c>
      <c r="E1664" s="1" t="s">
        <v>2203</v>
      </c>
      <c r="F1664" s="1">
        <v>2</v>
      </c>
      <c r="G1664" s="1">
        <v>2</v>
      </c>
      <c r="H1664" s="1">
        <v>2</v>
      </c>
      <c r="I1664" s="31" t="str">
        <f t="shared" si="107"/>
        <v>EXCLUDED</v>
      </c>
      <c r="J1664">
        <v>1810</v>
      </c>
      <c r="M1664" s="35" t="s">
        <v>901</v>
      </c>
      <c r="Q1664" s="8" t="s">
        <v>901</v>
      </c>
      <c r="R1664" s="1" t="str">
        <f t="shared" si="108"/>
        <v>Mutually Excluded</v>
      </c>
      <c r="S1664" s="1"/>
      <c r="V1664" s="1" t="str">
        <f t="shared" si="106"/>
        <v>Mutually Excluded</v>
      </c>
      <c r="Z1664" t="str">
        <f t="shared" si="109"/>
        <v>Exclude</v>
      </c>
    </row>
    <row r="1665" spans="1:26" ht="45">
      <c r="A1665">
        <v>1811</v>
      </c>
      <c r="C1665" t="s">
        <v>2183</v>
      </c>
      <c r="E1665" s="1" t="s">
        <v>2204</v>
      </c>
      <c r="F1665" s="1">
        <v>3</v>
      </c>
      <c r="G1665" s="1">
        <v>4</v>
      </c>
      <c r="H1665" s="1">
        <v>3</v>
      </c>
      <c r="I1665" s="31" t="str">
        <f t="shared" si="107"/>
        <v>EXCLUDED</v>
      </c>
      <c r="J1665">
        <v>1811</v>
      </c>
      <c r="M1665" s="35" t="s">
        <v>901</v>
      </c>
      <c r="Q1665" s="8" t="s">
        <v>901</v>
      </c>
      <c r="R1665" s="1" t="str">
        <f t="shared" si="108"/>
        <v>Mutually Excluded</v>
      </c>
      <c r="S1665" s="1"/>
      <c r="V1665" s="1" t="str">
        <f t="shared" si="106"/>
        <v>Mutually Excluded</v>
      </c>
      <c r="Z1665" t="str">
        <f t="shared" si="109"/>
        <v>Exclude</v>
      </c>
    </row>
    <row r="1666" spans="1:26" ht="45">
      <c r="A1666">
        <v>1812</v>
      </c>
      <c r="C1666" t="s">
        <v>2207</v>
      </c>
      <c r="E1666" s="1" t="s">
        <v>2206</v>
      </c>
      <c r="F1666" s="1">
        <v>1</v>
      </c>
      <c r="G1666" s="1">
        <v>1</v>
      </c>
      <c r="H1666" s="1">
        <v>1</v>
      </c>
      <c r="I1666" s="31" t="str">
        <f t="shared" si="107"/>
        <v>EXCLUDED</v>
      </c>
      <c r="J1666">
        <v>1812</v>
      </c>
      <c r="M1666" s="35" t="s">
        <v>901</v>
      </c>
      <c r="Q1666" s="8" t="s">
        <v>901</v>
      </c>
      <c r="R1666" s="1" t="str">
        <f t="shared" si="108"/>
        <v>Mutually Excluded</v>
      </c>
      <c r="S1666" s="1"/>
      <c r="V1666" s="1" t="str">
        <f t="shared" ref="V1666:V1729" si="110">IF(AND(I1666="Excluded", Q1666="Excluded"), "Mutually Excluded", IF(AND(OR(I1666="CERTAINLY INCLUDED", I1666="INCLUDED", I1666="MAYBE" ), OR(Q1666="INCLUDED", Q1666="MAYBE")), "MUTUALLY INCLUDED", IF(AND(I1666="MAYBE", Q1666="MAYBE"), "Mutually MAYBE", IF(AND(I1666="Excluded", OR(Q1666="INCLUDED", Q1666="MAYBE")), "AI: No, Human: Yes", IF(AND(Q1666="Excluded", OR(I1666="INCLUDED", I1666="CERTAINLY INCLUDED", I1666="MAYBE")), "AI: Yes, Human: No", "Other Conflict")))))</f>
        <v>Mutually Excluded</v>
      </c>
      <c r="Z1666" t="str">
        <f t="shared" si="109"/>
        <v>Exclude</v>
      </c>
    </row>
    <row r="1667" spans="1:26" ht="45">
      <c r="A1667">
        <v>1813</v>
      </c>
      <c r="C1667" t="s">
        <v>2207</v>
      </c>
      <c r="E1667" s="1" t="s">
        <v>2208</v>
      </c>
      <c r="F1667" s="1">
        <v>3</v>
      </c>
      <c r="G1667" s="1">
        <v>3</v>
      </c>
      <c r="H1667" s="1">
        <v>3</v>
      </c>
      <c r="I1667" s="31" t="str">
        <f t="shared" si="107"/>
        <v>EXCLUDED</v>
      </c>
      <c r="J1667">
        <v>1813</v>
      </c>
      <c r="M1667" s="35" t="s">
        <v>901</v>
      </c>
      <c r="Q1667" s="8" t="s">
        <v>901</v>
      </c>
      <c r="R1667" s="1" t="str">
        <f t="shared" si="108"/>
        <v>Mutually Excluded</v>
      </c>
      <c r="S1667" s="1"/>
      <c r="V1667" s="1" t="str">
        <f t="shared" si="110"/>
        <v>Mutually Excluded</v>
      </c>
      <c r="Z1667" t="str">
        <f t="shared" si="109"/>
        <v>Exclude</v>
      </c>
    </row>
    <row r="1668" spans="1:26" ht="30">
      <c r="A1668">
        <v>1814</v>
      </c>
      <c r="C1668" t="s">
        <v>2207</v>
      </c>
      <c r="E1668" s="1" t="s">
        <v>2209</v>
      </c>
      <c r="F1668" s="1">
        <v>3</v>
      </c>
      <c r="G1668" s="1">
        <v>2</v>
      </c>
      <c r="H1668" s="1">
        <v>2</v>
      </c>
      <c r="I1668" s="31" t="str">
        <f t="shared" si="107"/>
        <v>EXCLUDED</v>
      </c>
      <c r="J1668">
        <v>1814</v>
      </c>
      <c r="M1668" s="35" t="s">
        <v>901</v>
      </c>
      <c r="Q1668" s="8" t="s">
        <v>901</v>
      </c>
      <c r="R1668" s="1" t="str">
        <f t="shared" si="108"/>
        <v>Mutually Excluded</v>
      </c>
      <c r="S1668" s="1"/>
      <c r="V1668" s="1" t="str">
        <f t="shared" si="110"/>
        <v>Mutually Excluded</v>
      </c>
      <c r="Z1668" t="str">
        <f t="shared" si="109"/>
        <v>Exclude</v>
      </c>
    </row>
    <row r="1669" spans="1:26" ht="45">
      <c r="A1669">
        <v>1815</v>
      </c>
      <c r="C1669" t="s">
        <v>2207</v>
      </c>
      <c r="E1669" s="1" t="s">
        <v>2211</v>
      </c>
      <c r="F1669" s="1">
        <v>3</v>
      </c>
      <c r="G1669" s="1">
        <v>3</v>
      </c>
      <c r="H1669" s="1">
        <v>3</v>
      </c>
      <c r="I1669" s="31" t="str">
        <f t="shared" si="107"/>
        <v>EXCLUDED</v>
      </c>
      <c r="J1669">
        <v>1815</v>
      </c>
      <c r="M1669" s="35" t="s">
        <v>901</v>
      </c>
      <c r="Q1669" s="8" t="s">
        <v>901</v>
      </c>
      <c r="R1669" s="1" t="str">
        <f t="shared" si="108"/>
        <v>Mutually Excluded</v>
      </c>
      <c r="S1669" s="1"/>
      <c r="V1669" s="1" t="str">
        <f t="shared" si="110"/>
        <v>Mutually Excluded</v>
      </c>
      <c r="Z1669" t="str">
        <f t="shared" si="109"/>
        <v>Exclude</v>
      </c>
    </row>
    <row r="1670" spans="1:26" ht="30">
      <c r="A1670">
        <v>1816</v>
      </c>
      <c r="C1670" t="s">
        <v>2207</v>
      </c>
      <c r="E1670" s="1" t="s">
        <v>2212</v>
      </c>
      <c r="F1670" s="1">
        <v>2</v>
      </c>
      <c r="G1670" s="1">
        <v>2</v>
      </c>
      <c r="H1670" s="1">
        <v>2</v>
      </c>
      <c r="I1670" s="31" t="str">
        <f t="shared" si="107"/>
        <v>EXCLUDED</v>
      </c>
      <c r="J1670">
        <v>1816</v>
      </c>
      <c r="M1670" s="35" t="s">
        <v>901</v>
      </c>
      <c r="Q1670" s="8" t="s">
        <v>901</v>
      </c>
      <c r="R1670" s="1" t="str">
        <f t="shared" si="108"/>
        <v>Mutually Excluded</v>
      </c>
      <c r="S1670" s="1"/>
      <c r="V1670" s="1" t="str">
        <f t="shared" si="110"/>
        <v>Mutually Excluded</v>
      </c>
      <c r="Z1670" t="str">
        <f t="shared" si="109"/>
        <v>Exclude</v>
      </c>
    </row>
    <row r="1671" spans="1:26" ht="45">
      <c r="A1671">
        <v>1817</v>
      </c>
      <c r="C1671" t="s">
        <v>2207</v>
      </c>
      <c r="E1671" s="1" t="s">
        <v>2213</v>
      </c>
      <c r="F1671" s="1">
        <v>2</v>
      </c>
      <c r="G1671" s="1">
        <v>1</v>
      </c>
      <c r="H1671" s="1">
        <v>2</v>
      </c>
      <c r="I1671" s="31" t="str">
        <f t="shared" si="107"/>
        <v>EXCLUDED</v>
      </c>
      <c r="J1671">
        <v>1817</v>
      </c>
      <c r="M1671" s="35" t="s">
        <v>901</v>
      </c>
      <c r="Q1671" s="8" t="s">
        <v>901</v>
      </c>
      <c r="R1671" s="1" t="str">
        <f t="shared" si="108"/>
        <v>Mutually Excluded</v>
      </c>
      <c r="S1671" s="1"/>
      <c r="V1671" s="1" t="str">
        <f t="shared" si="110"/>
        <v>Mutually Excluded</v>
      </c>
      <c r="Z1671" t="str">
        <f t="shared" si="109"/>
        <v>Exclude</v>
      </c>
    </row>
    <row r="1672" spans="1:26" ht="45">
      <c r="A1672">
        <v>1818</v>
      </c>
      <c r="C1672" t="s">
        <v>2207</v>
      </c>
      <c r="E1672" s="1" t="s">
        <v>2214</v>
      </c>
      <c r="F1672" s="1">
        <v>2</v>
      </c>
      <c r="G1672" s="1">
        <v>3</v>
      </c>
      <c r="H1672" s="1">
        <v>2</v>
      </c>
      <c r="I1672" s="31" t="str">
        <f t="shared" si="107"/>
        <v>EXCLUDED</v>
      </c>
      <c r="J1672">
        <v>1818</v>
      </c>
      <c r="M1672" s="35" t="s">
        <v>901</v>
      </c>
      <c r="Q1672" s="8" t="s">
        <v>901</v>
      </c>
      <c r="R1672" s="1" t="str">
        <f t="shared" si="108"/>
        <v>Mutually Excluded</v>
      </c>
      <c r="S1672" s="1"/>
      <c r="V1672" s="1" t="str">
        <f t="shared" si="110"/>
        <v>Mutually Excluded</v>
      </c>
      <c r="Z1672" t="str">
        <f t="shared" si="109"/>
        <v>Exclude</v>
      </c>
    </row>
    <row r="1673" spans="1:26" ht="30">
      <c r="A1673">
        <v>1819</v>
      </c>
      <c r="C1673" t="s">
        <v>2207</v>
      </c>
      <c r="E1673" s="1" t="s">
        <v>2215</v>
      </c>
      <c r="F1673" s="1">
        <v>2</v>
      </c>
      <c r="G1673" s="1">
        <v>2</v>
      </c>
      <c r="H1673" s="1">
        <v>2</v>
      </c>
      <c r="I1673" s="31" t="str">
        <f t="shared" si="107"/>
        <v>EXCLUDED</v>
      </c>
      <c r="J1673">
        <v>1819</v>
      </c>
      <c r="M1673" s="35" t="s">
        <v>901</v>
      </c>
      <c r="Q1673" s="8" t="s">
        <v>901</v>
      </c>
      <c r="R1673" s="1" t="str">
        <f t="shared" si="108"/>
        <v>Mutually Excluded</v>
      </c>
      <c r="S1673" s="1"/>
      <c r="V1673" s="1" t="str">
        <f t="shared" si="110"/>
        <v>Mutually Excluded</v>
      </c>
      <c r="Z1673" t="str">
        <f t="shared" si="109"/>
        <v>Exclude</v>
      </c>
    </row>
    <row r="1674" spans="1:26" ht="30">
      <c r="A1674">
        <v>1820</v>
      </c>
      <c r="C1674" t="s">
        <v>2207</v>
      </c>
      <c r="E1674" s="1" t="s">
        <v>2216</v>
      </c>
      <c r="F1674" s="1">
        <v>1</v>
      </c>
      <c r="G1674" s="1">
        <v>1</v>
      </c>
      <c r="H1674" s="1">
        <v>1</v>
      </c>
      <c r="I1674" s="31" t="str">
        <f t="shared" si="107"/>
        <v>EXCLUDED</v>
      </c>
      <c r="J1674">
        <v>1820</v>
      </c>
      <c r="M1674" s="35" t="s">
        <v>901</v>
      </c>
      <c r="Q1674" s="8" t="s">
        <v>901</v>
      </c>
      <c r="R1674" s="1" t="str">
        <f t="shared" si="108"/>
        <v>Mutually Excluded</v>
      </c>
      <c r="S1674" s="1"/>
      <c r="V1674" s="1" t="str">
        <f t="shared" si="110"/>
        <v>Mutually Excluded</v>
      </c>
      <c r="Z1674" t="str">
        <f t="shared" si="109"/>
        <v>Exclude</v>
      </c>
    </row>
    <row r="1675" spans="1:26" ht="45">
      <c r="A1675">
        <v>1821</v>
      </c>
      <c r="C1675" t="s">
        <v>2207</v>
      </c>
      <c r="E1675" s="1" t="s">
        <v>2217</v>
      </c>
      <c r="F1675" s="1">
        <v>3</v>
      </c>
      <c r="G1675" s="1">
        <v>2</v>
      </c>
      <c r="H1675" s="1">
        <v>3</v>
      </c>
      <c r="I1675" s="31" t="str">
        <f t="shared" si="107"/>
        <v>EXCLUDED</v>
      </c>
      <c r="J1675">
        <v>1821</v>
      </c>
      <c r="M1675" s="35" t="s">
        <v>901</v>
      </c>
      <c r="Q1675" s="8" t="s">
        <v>901</v>
      </c>
      <c r="R1675" s="1" t="str">
        <f t="shared" si="108"/>
        <v>Mutually Excluded</v>
      </c>
      <c r="S1675" s="1"/>
      <c r="V1675" s="1" t="str">
        <f t="shared" si="110"/>
        <v>Mutually Excluded</v>
      </c>
      <c r="Z1675" t="str">
        <f t="shared" si="109"/>
        <v>Exclude</v>
      </c>
    </row>
    <row r="1676" spans="1:26" ht="30">
      <c r="A1676">
        <v>1822</v>
      </c>
      <c r="C1676" t="s">
        <v>2207</v>
      </c>
      <c r="E1676" s="1" t="s">
        <v>2218</v>
      </c>
      <c r="F1676" s="1">
        <v>2</v>
      </c>
      <c r="G1676" s="1">
        <v>2</v>
      </c>
      <c r="H1676" s="1">
        <v>2</v>
      </c>
      <c r="I1676" s="31" t="str">
        <f t="shared" si="107"/>
        <v>EXCLUDED</v>
      </c>
      <c r="J1676">
        <v>1822</v>
      </c>
      <c r="M1676" s="35" t="s">
        <v>901</v>
      </c>
      <c r="Q1676" s="8" t="s">
        <v>901</v>
      </c>
      <c r="R1676" s="1" t="str">
        <f t="shared" si="108"/>
        <v>Mutually Excluded</v>
      </c>
      <c r="S1676" s="1"/>
      <c r="V1676" s="1" t="str">
        <f t="shared" si="110"/>
        <v>Mutually Excluded</v>
      </c>
      <c r="Z1676" t="str">
        <f t="shared" si="109"/>
        <v>Exclude</v>
      </c>
    </row>
    <row r="1677" spans="1:26" ht="30">
      <c r="A1677">
        <v>1823</v>
      </c>
      <c r="C1677" t="s">
        <v>2207</v>
      </c>
      <c r="E1677" s="1" t="s">
        <v>2219</v>
      </c>
      <c r="F1677" s="1">
        <v>2</v>
      </c>
      <c r="G1677" s="1">
        <v>3</v>
      </c>
      <c r="H1677" s="1">
        <v>2</v>
      </c>
      <c r="I1677" s="31" t="str">
        <f t="shared" si="107"/>
        <v>EXCLUDED</v>
      </c>
      <c r="J1677">
        <v>1823</v>
      </c>
      <c r="M1677" s="35" t="s">
        <v>901</v>
      </c>
      <c r="Q1677" s="8" t="s">
        <v>901</v>
      </c>
      <c r="R1677" s="1" t="str">
        <f t="shared" si="108"/>
        <v>Mutually Excluded</v>
      </c>
      <c r="S1677" s="1"/>
      <c r="V1677" s="1" t="str">
        <f t="shared" si="110"/>
        <v>Mutually Excluded</v>
      </c>
      <c r="Z1677" t="str">
        <f t="shared" si="109"/>
        <v>Exclude</v>
      </c>
    </row>
    <row r="1678" spans="1:26" ht="60">
      <c r="A1678">
        <v>1824</v>
      </c>
      <c r="C1678" t="s">
        <v>2207</v>
      </c>
      <c r="E1678" s="1" t="s">
        <v>2220</v>
      </c>
      <c r="F1678" s="1">
        <v>2</v>
      </c>
      <c r="G1678" s="1">
        <v>2</v>
      </c>
      <c r="H1678" s="1">
        <v>2</v>
      </c>
      <c r="I1678" s="31" t="str">
        <f t="shared" si="107"/>
        <v>EXCLUDED</v>
      </c>
      <c r="J1678">
        <v>1824</v>
      </c>
      <c r="M1678" s="35" t="s">
        <v>901</v>
      </c>
      <c r="Q1678" s="8" t="s">
        <v>901</v>
      </c>
      <c r="R1678" s="1" t="str">
        <f t="shared" si="108"/>
        <v>Mutually Excluded</v>
      </c>
      <c r="S1678" s="1"/>
      <c r="V1678" s="1" t="str">
        <f t="shared" si="110"/>
        <v>Mutually Excluded</v>
      </c>
      <c r="Z1678" t="str">
        <f t="shared" si="109"/>
        <v>Exclude</v>
      </c>
    </row>
    <row r="1679" spans="1:26" ht="45">
      <c r="A1679">
        <v>1825</v>
      </c>
      <c r="C1679" t="s">
        <v>2207</v>
      </c>
      <c r="E1679" s="15" t="s">
        <v>2221</v>
      </c>
      <c r="F1679" s="1">
        <v>3</v>
      </c>
      <c r="G1679" s="1">
        <v>3</v>
      </c>
      <c r="H1679" s="1">
        <v>2</v>
      </c>
      <c r="I1679" s="31" t="str">
        <f t="shared" si="107"/>
        <v>EXCLUDED</v>
      </c>
      <c r="J1679">
        <v>1825</v>
      </c>
      <c r="M1679" s="35" t="s">
        <v>901</v>
      </c>
      <c r="Q1679" s="8" t="s">
        <v>901</v>
      </c>
      <c r="R1679" s="1" t="str">
        <f t="shared" si="108"/>
        <v>Mutually Excluded</v>
      </c>
      <c r="S1679" s="1"/>
      <c r="V1679" s="1" t="str">
        <f t="shared" si="110"/>
        <v>Mutually Excluded</v>
      </c>
      <c r="Z1679" t="str">
        <f t="shared" si="109"/>
        <v>Exclude</v>
      </c>
    </row>
    <row r="1680" spans="1:26" ht="30">
      <c r="A1680">
        <v>1826</v>
      </c>
      <c r="C1680" t="s">
        <v>2207</v>
      </c>
      <c r="E1680" s="1" t="s">
        <v>2222</v>
      </c>
      <c r="F1680" s="1">
        <v>3</v>
      </c>
      <c r="G1680" s="1">
        <v>3</v>
      </c>
      <c r="H1680" s="1">
        <v>2</v>
      </c>
      <c r="I1680" s="31" t="str">
        <f t="shared" si="107"/>
        <v>EXCLUDED</v>
      </c>
      <c r="J1680">
        <v>1826</v>
      </c>
      <c r="M1680" s="35" t="s">
        <v>901</v>
      </c>
      <c r="Q1680" s="8" t="s">
        <v>901</v>
      </c>
      <c r="R1680" s="1" t="str">
        <f t="shared" si="108"/>
        <v>Mutually Excluded</v>
      </c>
      <c r="S1680" s="1"/>
      <c r="V1680" s="1" t="str">
        <f t="shared" si="110"/>
        <v>Mutually Excluded</v>
      </c>
      <c r="Z1680" t="str">
        <f t="shared" si="109"/>
        <v>Exclude</v>
      </c>
    </row>
    <row r="1681" spans="1:26" ht="60">
      <c r="A1681">
        <v>1827</v>
      </c>
      <c r="C1681" t="s">
        <v>2207</v>
      </c>
      <c r="E1681" s="1" t="s">
        <v>2223</v>
      </c>
      <c r="F1681" s="1">
        <v>3</v>
      </c>
      <c r="G1681" s="1">
        <v>2</v>
      </c>
      <c r="H1681" s="1">
        <v>3</v>
      </c>
      <c r="I1681" s="31" t="str">
        <f t="shared" si="107"/>
        <v>EXCLUDED</v>
      </c>
      <c r="J1681">
        <v>1827</v>
      </c>
      <c r="M1681" s="35" t="s">
        <v>1752</v>
      </c>
      <c r="Q1681" s="8" t="s">
        <v>901</v>
      </c>
      <c r="R1681" s="1" t="str">
        <f t="shared" si="108"/>
        <v>Hum1: Yes, Hum2: No</v>
      </c>
      <c r="S1681" s="1" t="s">
        <v>19</v>
      </c>
      <c r="T1681" s="1" t="s">
        <v>19</v>
      </c>
      <c r="U1681" s="1" t="s">
        <v>19</v>
      </c>
      <c r="V1681" s="1" t="str">
        <f t="shared" si="110"/>
        <v>Mutually Excluded</v>
      </c>
      <c r="Z1681" t="str">
        <f t="shared" si="109"/>
        <v>Exclude</v>
      </c>
    </row>
    <row r="1682" spans="1:26" ht="45">
      <c r="A1682">
        <v>1828</v>
      </c>
      <c r="C1682" t="s">
        <v>2207</v>
      </c>
      <c r="E1682" s="1" t="s">
        <v>2224</v>
      </c>
      <c r="F1682" s="1">
        <v>2</v>
      </c>
      <c r="G1682" s="1">
        <v>2</v>
      </c>
      <c r="H1682" s="1">
        <v>2</v>
      </c>
      <c r="I1682" s="31" t="str">
        <f t="shared" si="107"/>
        <v>EXCLUDED</v>
      </c>
      <c r="J1682">
        <v>1828</v>
      </c>
      <c r="M1682" s="35" t="s">
        <v>901</v>
      </c>
      <c r="Q1682" s="8" t="s">
        <v>901</v>
      </c>
      <c r="R1682" s="1" t="str">
        <f t="shared" si="108"/>
        <v>Mutually Excluded</v>
      </c>
      <c r="S1682" s="1"/>
      <c r="V1682" s="1" t="str">
        <f t="shared" si="110"/>
        <v>Mutually Excluded</v>
      </c>
      <c r="Z1682" t="str">
        <f t="shared" si="109"/>
        <v>Exclude</v>
      </c>
    </row>
    <row r="1683" spans="1:26" ht="45">
      <c r="A1683">
        <v>1829</v>
      </c>
      <c r="C1683" t="s">
        <v>2207</v>
      </c>
      <c r="E1683" s="1" t="s">
        <v>2225</v>
      </c>
      <c r="F1683" s="1">
        <v>2</v>
      </c>
      <c r="G1683" s="1">
        <v>2</v>
      </c>
      <c r="H1683" s="1">
        <v>2</v>
      </c>
      <c r="I1683" s="31" t="str">
        <f t="shared" si="107"/>
        <v>EXCLUDED</v>
      </c>
      <c r="J1683">
        <v>1829</v>
      </c>
      <c r="M1683" s="35" t="s">
        <v>901</v>
      </c>
      <c r="Q1683" s="8" t="s">
        <v>901</v>
      </c>
      <c r="R1683" s="1" t="str">
        <f t="shared" si="108"/>
        <v>Mutually Excluded</v>
      </c>
      <c r="S1683" s="1"/>
      <c r="V1683" s="1" t="str">
        <f t="shared" si="110"/>
        <v>Mutually Excluded</v>
      </c>
      <c r="Z1683" t="str">
        <f t="shared" si="109"/>
        <v>Exclude</v>
      </c>
    </row>
    <row r="1684" spans="1:26" ht="30">
      <c r="A1684">
        <v>1830</v>
      </c>
      <c r="C1684" t="s">
        <v>2207</v>
      </c>
      <c r="E1684" s="1" t="s">
        <v>2226</v>
      </c>
      <c r="F1684" s="1">
        <v>1</v>
      </c>
      <c r="G1684" s="1">
        <v>1</v>
      </c>
      <c r="H1684" s="1">
        <v>1</v>
      </c>
      <c r="I1684" s="31" t="str">
        <f t="shared" si="107"/>
        <v>EXCLUDED</v>
      </c>
      <c r="J1684">
        <v>1830</v>
      </c>
      <c r="M1684" s="35" t="s">
        <v>901</v>
      </c>
      <c r="Q1684" s="8" t="s">
        <v>901</v>
      </c>
      <c r="R1684" s="1" t="str">
        <f t="shared" si="108"/>
        <v>Mutually Excluded</v>
      </c>
      <c r="S1684" s="1"/>
      <c r="V1684" s="1" t="str">
        <f t="shared" si="110"/>
        <v>Mutually Excluded</v>
      </c>
      <c r="Z1684" t="str">
        <f t="shared" si="109"/>
        <v>Exclude</v>
      </c>
    </row>
    <row r="1685" spans="1:26" ht="30">
      <c r="A1685">
        <v>1831</v>
      </c>
      <c r="C1685" t="s">
        <v>2207</v>
      </c>
      <c r="E1685" s="1" t="s">
        <v>2227</v>
      </c>
      <c r="F1685" s="1">
        <v>2</v>
      </c>
      <c r="G1685" s="1">
        <v>2</v>
      </c>
      <c r="H1685" s="1">
        <v>2</v>
      </c>
      <c r="I1685" s="31" t="str">
        <f t="shared" si="107"/>
        <v>EXCLUDED</v>
      </c>
      <c r="J1685">
        <v>1831</v>
      </c>
      <c r="M1685" s="35" t="s">
        <v>901</v>
      </c>
      <c r="Q1685" s="8" t="s">
        <v>901</v>
      </c>
      <c r="R1685" s="1" t="str">
        <f t="shared" si="108"/>
        <v>Mutually Excluded</v>
      </c>
      <c r="S1685" s="1"/>
      <c r="V1685" s="1" t="str">
        <f t="shared" si="110"/>
        <v>Mutually Excluded</v>
      </c>
      <c r="Z1685" t="str">
        <f t="shared" si="109"/>
        <v>Exclude</v>
      </c>
    </row>
    <row r="1686" spans="1:26" ht="30">
      <c r="A1686">
        <v>1832</v>
      </c>
      <c r="C1686" t="s">
        <v>2207</v>
      </c>
      <c r="E1686" s="1" t="s">
        <v>2228</v>
      </c>
      <c r="F1686" s="1">
        <v>3</v>
      </c>
      <c r="G1686" s="1">
        <v>3</v>
      </c>
      <c r="H1686" s="1">
        <v>3</v>
      </c>
      <c r="I1686" s="31" t="str">
        <f t="shared" si="107"/>
        <v>EXCLUDED</v>
      </c>
      <c r="J1686">
        <v>1832</v>
      </c>
      <c r="M1686" s="35" t="s">
        <v>901</v>
      </c>
      <c r="Q1686" s="8" t="s">
        <v>901</v>
      </c>
      <c r="R1686" s="1" t="str">
        <f t="shared" si="108"/>
        <v>Mutually Excluded</v>
      </c>
      <c r="S1686" s="1"/>
      <c r="V1686" s="1" t="str">
        <f t="shared" si="110"/>
        <v>Mutually Excluded</v>
      </c>
      <c r="Z1686" t="str">
        <f t="shared" si="109"/>
        <v>Exclude</v>
      </c>
    </row>
    <row r="1687" spans="1:26" ht="30">
      <c r="A1687">
        <v>1833</v>
      </c>
      <c r="C1687" t="s">
        <v>2207</v>
      </c>
      <c r="E1687" s="1" t="s">
        <v>2229</v>
      </c>
      <c r="F1687" s="1">
        <v>4</v>
      </c>
      <c r="G1687" s="1">
        <v>4</v>
      </c>
      <c r="H1687" s="1">
        <v>4</v>
      </c>
      <c r="I1687" s="31" t="str">
        <f t="shared" si="107"/>
        <v>EXCLUDED</v>
      </c>
      <c r="J1687">
        <v>1833</v>
      </c>
      <c r="M1687" s="35" t="s">
        <v>1752</v>
      </c>
      <c r="Q1687" s="8" t="s">
        <v>1752</v>
      </c>
      <c r="R1687" s="1" t="str">
        <f t="shared" si="108"/>
        <v>MUTUALLY INCLUDED</v>
      </c>
      <c r="S1687" s="1"/>
      <c r="V1687" s="1" t="str">
        <f t="shared" si="110"/>
        <v>AI: No, Human: Yes</v>
      </c>
      <c r="Z1687" t="str">
        <f t="shared" si="109"/>
        <v>Include</v>
      </c>
    </row>
    <row r="1688" spans="1:26" ht="30">
      <c r="A1688">
        <v>1834</v>
      </c>
      <c r="C1688" t="s">
        <v>2207</v>
      </c>
      <c r="E1688" s="1" t="s">
        <v>2230</v>
      </c>
      <c r="F1688" s="1">
        <v>2</v>
      </c>
      <c r="G1688" s="1">
        <v>2</v>
      </c>
      <c r="H1688" s="1">
        <v>2</v>
      </c>
      <c r="I1688" s="31" t="str">
        <f t="shared" si="107"/>
        <v>EXCLUDED</v>
      </c>
      <c r="J1688">
        <v>1834</v>
      </c>
      <c r="M1688" s="35" t="s">
        <v>901</v>
      </c>
      <c r="Q1688" s="8" t="s">
        <v>901</v>
      </c>
      <c r="R1688" s="1" t="str">
        <f t="shared" si="108"/>
        <v>Mutually Excluded</v>
      </c>
      <c r="S1688" s="1"/>
      <c r="V1688" s="1" t="str">
        <f t="shared" si="110"/>
        <v>Mutually Excluded</v>
      </c>
      <c r="Z1688" t="str">
        <f t="shared" si="109"/>
        <v>Exclude</v>
      </c>
    </row>
    <row r="1689" spans="1:26" ht="30">
      <c r="A1689">
        <v>1835</v>
      </c>
      <c r="C1689" t="s">
        <v>2207</v>
      </c>
      <c r="E1689" s="1" t="s">
        <v>637</v>
      </c>
      <c r="F1689" s="1">
        <v>2</v>
      </c>
      <c r="G1689" s="1">
        <v>2</v>
      </c>
      <c r="H1689" s="1">
        <v>2</v>
      </c>
      <c r="I1689" s="31" t="str">
        <f t="shared" si="107"/>
        <v>EXCLUDED</v>
      </c>
      <c r="J1689">
        <v>1835</v>
      </c>
      <c r="M1689" s="35" t="s">
        <v>901</v>
      </c>
      <c r="Q1689" s="8" t="s">
        <v>901</v>
      </c>
      <c r="R1689" s="1" t="str">
        <f t="shared" si="108"/>
        <v>Mutually Excluded</v>
      </c>
      <c r="S1689" s="1"/>
      <c r="V1689" s="1" t="str">
        <f t="shared" si="110"/>
        <v>Mutually Excluded</v>
      </c>
      <c r="Z1689" t="str">
        <f t="shared" si="109"/>
        <v>Exclude</v>
      </c>
    </row>
    <row r="1690" spans="1:26" ht="30">
      <c r="A1690">
        <v>1836</v>
      </c>
      <c r="C1690" t="s">
        <v>2207</v>
      </c>
      <c r="E1690" s="1" t="s">
        <v>2231</v>
      </c>
      <c r="F1690" s="1">
        <v>2</v>
      </c>
      <c r="G1690" s="1">
        <v>2</v>
      </c>
      <c r="H1690" s="1">
        <v>2</v>
      </c>
      <c r="I1690" s="31" t="str">
        <f t="shared" si="107"/>
        <v>EXCLUDED</v>
      </c>
      <c r="J1690">
        <v>1836</v>
      </c>
      <c r="M1690" s="35" t="s">
        <v>901</v>
      </c>
      <c r="Q1690" s="8" t="s">
        <v>901</v>
      </c>
      <c r="R1690" s="1" t="str">
        <f t="shared" si="108"/>
        <v>Mutually Excluded</v>
      </c>
      <c r="S1690" s="1"/>
      <c r="V1690" s="1" t="str">
        <f t="shared" si="110"/>
        <v>Mutually Excluded</v>
      </c>
      <c r="Z1690" t="str">
        <f t="shared" si="109"/>
        <v>Exclude</v>
      </c>
    </row>
    <row r="1691" spans="1:26" ht="30">
      <c r="A1691">
        <v>1837</v>
      </c>
      <c r="C1691" t="s">
        <v>2233</v>
      </c>
      <c r="E1691" s="1" t="s">
        <v>2232</v>
      </c>
      <c r="F1691" s="1">
        <v>1</v>
      </c>
      <c r="G1691" s="1">
        <v>1</v>
      </c>
      <c r="H1691" s="1">
        <v>1</v>
      </c>
      <c r="I1691" s="31" t="str">
        <f t="shared" si="107"/>
        <v>EXCLUDED</v>
      </c>
      <c r="J1691">
        <v>1837</v>
      </c>
      <c r="M1691" s="35" t="s">
        <v>901</v>
      </c>
      <c r="Q1691" s="8" t="s">
        <v>901</v>
      </c>
      <c r="R1691" s="1" t="str">
        <f t="shared" si="108"/>
        <v>Mutually Excluded</v>
      </c>
      <c r="S1691" s="1"/>
      <c r="V1691" s="1" t="str">
        <f t="shared" si="110"/>
        <v>Mutually Excluded</v>
      </c>
      <c r="Z1691" t="str">
        <f t="shared" si="109"/>
        <v>Exclude</v>
      </c>
    </row>
    <row r="1692" spans="1:26" ht="60">
      <c r="A1692">
        <v>1838</v>
      </c>
      <c r="C1692" t="s">
        <v>2233</v>
      </c>
      <c r="E1692" s="1" t="s">
        <v>2234</v>
      </c>
      <c r="F1692" s="1">
        <v>3</v>
      </c>
      <c r="G1692" s="1">
        <v>2</v>
      </c>
      <c r="H1692" s="1">
        <v>3</v>
      </c>
      <c r="I1692" s="31" t="str">
        <f t="shared" ref="I1692:I1755" si="111">IF(COUNTIF(F1692:H1692,5)=3,"CERTAINLY INCLUDED",IF(COUNTIF(F1692:H1692,5)&gt;0,"MAYBE","EXCLUDED"))</f>
        <v>EXCLUDED</v>
      </c>
      <c r="J1692">
        <v>1838</v>
      </c>
      <c r="M1692" s="35" t="s">
        <v>901</v>
      </c>
      <c r="Q1692" s="8" t="s">
        <v>901</v>
      </c>
      <c r="R1692" s="1" t="str">
        <f t="shared" ref="R1692:R1755" si="112">IF(AND(M1692="Excluded", Q1692="Excluded"), "Mutually Excluded", IF(AND(OR(M1692="CERTAINLY INCLUDED", M1692="INCLUDED", M1692="MAYBE" ), OR(Q1692="INCLUDED", Q1692="MAYBE")), "MUTUALLY INCLUDED", IF(AND(M1692="MAYBE", Q1692="MAYBE"), "Mutually MAYBE", IF(AND(M1692="Excluded", OR(Q1692="INCLUDED", Q1692="MAYBE")), "Hum1: No, Hum2: Yes", IF(AND(Q1692="Excluded", OR(M1692="INCLUDED", M1692="CERTAINLY INCLUDED", M1692="MAYBE")), "Hum1: Yes, Hum2: No", "Other Conflict")))))</f>
        <v>Mutually Excluded</v>
      </c>
      <c r="S1692" s="1"/>
      <c r="V1692" s="1" t="str">
        <f t="shared" si="110"/>
        <v>Mutually Excluded</v>
      </c>
      <c r="Z1692" t="str">
        <f t="shared" ref="Z1692:Z1755" si="113">IF(R1692="Mutually Excluded","Exclude",IF(R1692= "Mutually Included","Include",U1692))</f>
        <v>Exclude</v>
      </c>
    </row>
    <row r="1693" spans="1:26" ht="45">
      <c r="A1693">
        <v>1839</v>
      </c>
      <c r="C1693" t="s">
        <v>2233</v>
      </c>
      <c r="E1693" s="1" t="s">
        <v>2235</v>
      </c>
      <c r="F1693" s="1">
        <v>2</v>
      </c>
      <c r="G1693" s="1">
        <v>2</v>
      </c>
      <c r="H1693" s="1">
        <v>2</v>
      </c>
      <c r="I1693" s="31" t="str">
        <f t="shared" si="111"/>
        <v>EXCLUDED</v>
      </c>
      <c r="J1693">
        <v>1839</v>
      </c>
      <c r="M1693" s="35" t="s">
        <v>901</v>
      </c>
      <c r="Q1693" s="8" t="s">
        <v>901</v>
      </c>
      <c r="R1693" s="1" t="str">
        <f t="shared" si="112"/>
        <v>Mutually Excluded</v>
      </c>
      <c r="S1693" s="1"/>
      <c r="V1693" s="1" t="str">
        <f t="shared" si="110"/>
        <v>Mutually Excluded</v>
      </c>
      <c r="Z1693" t="str">
        <f t="shared" si="113"/>
        <v>Exclude</v>
      </c>
    </row>
    <row r="1694" spans="1:26" ht="45.75">
      <c r="A1694">
        <v>1840</v>
      </c>
      <c r="C1694" t="s">
        <v>2233</v>
      </c>
      <c r="E1694" s="1" t="s">
        <v>2236</v>
      </c>
      <c r="F1694" s="1">
        <v>2</v>
      </c>
      <c r="G1694" s="1">
        <v>2</v>
      </c>
      <c r="H1694" s="1">
        <v>2</v>
      </c>
      <c r="I1694" s="31" t="str">
        <f t="shared" si="111"/>
        <v>EXCLUDED</v>
      </c>
      <c r="J1694">
        <v>1840</v>
      </c>
      <c r="K1694" s="11"/>
      <c r="M1694" s="35" t="s">
        <v>901</v>
      </c>
      <c r="Q1694" s="8" t="s">
        <v>901</v>
      </c>
      <c r="R1694" s="1" t="str">
        <f t="shared" si="112"/>
        <v>Mutually Excluded</v>
      </c>
      <c r="S1694" s="1"/>
      <c r="V1694" s="1" t="str">
        <f t="shared" si="110"/>
        <v>Mutually Excluded</v>
      </c>
      <c r="Z1694" t="str">
        <f t="shared" si="113"/>
        <v>Exclude</v>
      </c>
    </row>
    <row r="1695" spans="1:26" ht="60">
      <c r="A1695">
        <v>1841</v>
      </c>
      <c r="C1695" t="s">
        <v>2233</v>
      </c>
      <c r="E1695" s="1" t="s">
        <v>2238</v>
      </c>
      <c r="F1695" s="1">
        <v>2</v>
      </c>
      <c r="G1695" s="1">
        <v>1</v>
      </c>
      <c r="H1695" s="1">
        <v>1</v>
      </c>
      <c r="I1695" s="31" t="str">
        <f t="shared" si="111"/>
        <v>EXCLUDED</v>
      </c>
      <c r="J1695">
        <v>1841</v>
      </c>
      <c r="M1695" s="35" t="s">
        <v>901</v>
      </c>
      <c r="Q1695" s="8" t="s">
        <v>901</v>
      </c>
      <c r="R1695" s="1" t="str">
        <f t="shared" si="112"/>
        <v>Mutually Excluded</v>
      </c>
      <c r="S1695" s="1"/>
      <c r="V1695" s="1" t="str">
        <f t="shared" si="110"/>
        <v>Mutually Excluded</v>
      </c>
      <c r="Z1695" t="str">
        <f t="shared" si="113"/>
        <v>Exclude</v>
      </c>
    </row>
    <row r="1696" spans="1:26" ht="30">
      <c r="A1696">
        <v>1842</v>
      </c>
      <c r="C1696" t="s">
        <v>2233</v>
      </c>
      <c r="E1696" s="1" t="s">
        <v>2239</v>
      </c>
      <c r="F1696" s="1">
        <v>2</v>
      </c>
      <c r="G1696" s="1">
        <v>2</v>
      </c>
      <c r="H1696" s="1">
        <v>2</v>
      </c>
      <c r="I1696" s="31" t="str">
        <f t="shared" si="111"/>
        <v>EXCLUDED</v>
      </c>
      <c r="J1696">
        <v>1842</v>
      </c>
      <c r="M1696" s="35" t="s">
        <v>901</v>
      </c>
      <c r="Q1696" s="8" t="s">
        <v>901</v>
      </c>
      <c r="R1696" s="1" t="str">
        <f t="shared" si="112"/>
        <v>Mutually Excluded</v>
      </c>
      <c r="S1696" s="1"/>
      <c r="V1696" s="1" t="str">
        <f t="shared" si="110"/>
        <v>Mutually Excluded</v>
      </c>
      <c r="Z1696" t="str">
        <f t="shared" si="113"/>
        <v>Exclude</v>
      </c>
    </row>
    <row r="1697" spans="1:26" ht="45.75">
      <c r="A1697">
        <v>1843</v>
      </c>
      <c r="C1697" t="s">
        <v>2233</v>
      </c>
      <c r="E1697" s="1" t="s">
        <v>2240</v>
      </c>
      <c r="F1697" s="1">
        <v>2</v>
      </c>
      <c r="G1697" s="1">
        <v>3</v>
      </c>
      <c r="H1697" s="1">
        <v>3</v>
      </c>
      <c r="I1697" s="31" t="str">
        <f t="shared" si="111"/>
        <v>EXCLUDED</v>
      </c>
      <c r="J1697">
        <v>1843</v>
      </c>
      <c r="K1697" s="11"/>
      <c r="M1697" s="35" t="s">
        <v>901</v>
      </c>
      <c r="Q1697" s="8" t="s">
        <v>901</v>
      </c>
      <c r="R1697" s="1" t="str">
        <f t="shared" si="112"/>
        <v>Mutually Excluded</v>
      </c>
      <c r="S1697" s="1"/>
      <c r="V1697" s="1" t="str">
        <f t="shared" si="110"/>
        <v>Mutually Excluded</v>
      </c>
      <c r="Z1697" t="str">
        <f t="shared" si="113"/>
        <v>Exclude</v>
      </c>
    </row>
    <row r="1698" spans="1:26" ht="30">
      <c r="A1698">
        <v>1844</v>
      </c>
      <c r="C1698" t="s">
        <v>2233</v>
      </c>
      <c r="E1698" s="1" t="s">
        <v>2242</v>
      </c>
      <c r="F1698" s="1">
        <v>2</v>
      </c>
      <c r="G1698" s="1">
        <v>3</v>
      </c>
      <c r="H1698" s="1">
        <v>3</v>
      </c>
      <c r="I1698" s="31" t="str">
        <f t="shared" si="111"/>
        <v>EXCLUDED</v>
      </c>
      <c r="J1698">
        <v>1844</v>
      </c>
      <c r="M1698" s="35" t="s">
        <v>901</v>
      </c>
      <c r="Q1698" s="8" t="s">
        <v>901</v>
      </c>
      <c r="R1698" s="1" t="str">
        <f t="shared" si="112"/>
        <v>Mutually Excluded</v>
      </c>
      <c r="S1698" s="1"/>
      <c r="V1698" s="1" t="str">
        <f t="shared" si="110"/>
        <v>Mutually Excluded</v>
      </c>
      <c r="Z1698" t="str">
        <f t="shared" si="113"/>
        <v>Exclude</v>
      </c>
    </row>
    <row r="1699" spans="1:26" ht="30">
      <c r="A1699">
        <v>1845</v>
      </c>
      <c r="C1699" t="s">
        <v>2233</v>
      </c>
      <c r="E1699" s="15" t="s">
        <v>2243</v>
      </c>
      <c r="F1699" s="1">
        <v>3</v>
      </c>
      <c r="G1699" s="1">
        <v>4</v>
      </c>
      <c r="H1699" s="1">
        <v>3</v>
      </c>
      <c r="I1699" s="31" t="str">
        <f t="shared" si="111"/>
        <v>EXCLUDED</v>
      </c>
      <c r="J1699">
        <v>1845</v>
      </c>
      <c r="M1699" s="35" t="s">
        <v>901</v>
      </c>
      <c r="Q1699" s="8" t="s">
        <v>901</v>
      </c>
      <c r="R1699" s="1" t="str">
        <f t="shared" si="112"/>
        <v>Mutually Excluded</v>
      </c>
      <c r="S1699" s="1"/>
      <c r="V1699" s="1" t="str">
        <f t="shared" si="110"/>
        <v>Mutually Excluded</v>
      </c>
      <c r="Z1699" t="str">
        <f t="shared" si="113"/>
        <v>Exclude</v>
      </c>
    </row>
    <row r="1700" spans="1:26" ht="45.75">
      <c r="A1700">
        <v>1846</v>
      </c>
      <c r="C1700" t="s">
        <v>2233</v>
      </c>
      <c r="E1700" s="1" t="s">
        <v>2244</v>
      </c>
      <c r="F1700" s="1">
        <v>3</v>
      </c>
      <c r="G1700" s="1">
        <v>2</v>
      </c>
      <c r="H1700" s="1">
        <v>3</v>
      </c>
      <c r="I1700" s="31" t="str">
        <f t="shared" si="111"/>
        <v>EXCLUDED</v>
      </c>
      <c r="J1700">
        <v>1846</v>
      </c>
      <c r="K1700" s="11"/>
      <c r="M1700" s="35" t="s">
        <v>901</v>
      </c>
      <c r="Q1700" s="8" t="s">
        <v>901</v>
      </c>
      <c r="R1700" s="1" t="str">
        <f t="shared" si="112"/>
        <v>Mutually Excluded</v>
      </c>
      <c r="S1700" s="1"/>
      <c r="V1700" s="1" t="str">
        <f t="shared" si="110"/>
        <v>Mutually Excluded</v>
      </c>
      <c r="Z1700" t="str">
        <f t="shared" si="113"/>
        <v>Exclude</v>
      </c>
    </row>
    <row r="1701" spans="1:26" ht="45">
      <c r="A1701">
        <v>1847</v>
      </c>
      <c r="C1701" t="s">
        <v>2233</v>
      </c>
      <c r="E1701" s="1" t="s">
        <v>2246</v>
      </c>
      <c r="F1701" s="1">
        <v>2</v>
      </c>
      <c r="G1701" s="1">
        <v>2</v>
      </c>
      <c r="H1701" s="1">
        <v>2</v>
      </c>
      <c r="I1701" s="31" t="str">
        <f t="shared" si="111"/>
        <v>EXCLUDED</v>
      </c>
      <c r="J1701">
        <v>1847</v>
      </c>
      <c r="M1701" s="35" t="s">
        <v>901</v>
      </c>
      <c r="Q1701" s="8" t="s">
        <v>901</v>
      </c>
      <c r="R1701" s="1" t="str">
        <f t="shared" si="112"/>
        <v>Mutually Excluded</v>
      </c>
      <c r="S1701" s="1"/>
      <c r="V1701" s="1" t="str">
        <f t="shared" si="110"/>
        <v>Mutually Excluded</v>
      </c>
      <c r="Z1701" t="str">
        <f t="shared" si="113"/>
        <v>Exclude</v>
      </c>
    </row>
    <row r="1702" spans="1:26" ht="60">
      <c r="A1702">
        <v>1848</v>
      </c>
      <c r="C1702" t="s">
        <v>2233</v>
      </c>
      <c r="E1702" s="1" t="s">
        <v>2247</v>
      </c>
      <c r="F1702" s="1">
        <v>2</v>
      </c>
      <c r="G1702" s="1">
        <v>3</v>
      </c>
      <c r="H1702" s="1">
        <v>2</v>
      </c>
      <c r="I1702" s="31" t="str">
        <f t="shared" si="111"/>
        <v>EXCLUDED</v>
      </c>
      <c r="J1702">
        <v>1848</v>
      </c>
      <c r="M1702" s="35" t="s">
        <v>1752</v>
      </c>
      <c r="Q1702" s="8" t="s">
        <v>1752</v>
      </c>
      <c r="R1702" s="1" t="str">
        <f t="shared" si="112"/>
        <v>MUTUALLY INCLUDED</v>
      </c>
      <c r="S1702" s="1"/>
      <c r="T1702" s="1"/>
      <c r="V1702" s="1" t="str">
        <f t="shared" si="110"/>
        <v>AI: No, Human: Yes</v>
      </c>
      <c r="Z1702" t="str">
        <f t="shared" si="113"/>
        <v>Include</v>
      </c>
    </row>
    <row r="1703" spans="1:26" ht="30">
      <c r="A1703">
        <v>1849</v>
      </c>
      <c r="C1703" t="s">
        <v>2233</v>
      </c>
      <c r="E1703" s="1" t="s">
        <v>2248</v>
      </c>
      <c r="F1703" s="1">
        <v>3</v>
      </c>
      <c r="G1703" s="1">
        <v>4</v>
      </c>
      <c r="H1703" s="1">
        <v>3</v>
      </c>
      <c r="I1703" s="31" t="str">
        <f t="shared" si="111"/>
        <v>EXCLUDED</v>
      </c>
      <c r="J1703">
        <v>1849</v>
      </c>
      <c r="M1703" s="35" t="s">
        <v>901</v>
      </c>
      <c r="Q1703" s="8" t="s">
        <v>901</v>
      </c>
      <c r="R1703" s="1" t="str">
        <f t="shared" si="112"/>
        <v>Mutually Excluded</v>
      </c>
      <c r="S1703" s="1"/>
      <c r="V1703" s="1" t="str">
        <f t="shared" si="110"/>
        <v>Mutually Excluded</v>
      </c>
      <c r="Z1703" t="str">
        <f t="shared" si="113"/>
        <v>Exclude</v>
      </c>
    </row>
    <row r="1704" spans="1:26" ht="45">
      <c r="A1704">
        <v>1850</v>
      </c>
      <c r="C1704" t="s">
        <v>2233</v>
      </c>
      <c r="E1704" s="1" t="s">
        <v>2249</v>
      </c>
      <c r="F1704" s="1">
        <v>1</v>
      </c>
      <c r="G1704" s="1">
        <v>1</v>
      </c>
      <c r="H1704" s="1">
        <v>1</v>
      </c>
      <c r="I1704" s="31" t="str">
        <f t="shared" si="111"/>
        <v>EXCLUDED</v>
      </c>
      <c r="J1704">
        <v>1850</v>
      </c>
      <c r="M1704" s="35" t="s">
        <v>901</v>
      </c>
      <c r="Q1704" s="8" t="s">
        <v>901</v>
      </c>
      <c r="R1704" s="1" t="str">
        <f t="shared" si="112"/>
        <v>Mutually Excluded</v>
      </c>
      <c r="S1704" s="1"/>
      <c r="V1704" s="1" t="str">
        <f t="shared" si="110"/>
        <v>Mutually Excluded</v>
      </c>
      <c r="Z1704" t="str">
        <f t="shared" si="113"/>
        <v>Exclude</v>
      </c>
    </row>
    <row r="1705" spans="1:26" ht="30">
      <c r="A1705">
        <v>1851</v>
      </c>
      <c r="C1705" t="s">
        <v>2233</v>
      </c>
      <c r="E1705" s="1" t="s">
        <v>2250</v>
      </c>
      <c r="F1705" s="1">
        <v>3</v>
      </c>
      <c r="G1705" s="1">
        <v>4</v>
      </c>
      <c r="H1705" s="1">
        <v>3</v>
      </c>
      <c r="I1705" s="31" t="str">
        <f t="shared" si="111"/>
        <v>EXCLUDED</v>
      </c>
      <c r="J1705">
        <v>1851</v>
      </c>
      <c r="M1705" s="35" t="s">
        <v>901</v>
      </c>
      <c r="Q1705" s="8" t="s">
        <v>901</v>
      </c>
      <c r="R1705" s="1" t="str">
        <f t="shared" si="112"/>
        <v>Mutually Excluded</v>
      </c>
      <c r="S1705" s="1"/>
      <c r="V1705" s="1" t="str">
        <f t="shared" si="110"/>
        <v>Mutually Excluded</v>
      </c>
      <c r="Z1705" t="str">
        <f t="shared" si="113"/>
        <v>Exclude</v>
      </c>
    </row>
    <row r="1706" spans="1:26" ht="30">
      <c r="A1706">
        <v>1852</v>
      </c>
      <c r="C1706" t="s">
        <v>2233</v>
      </c>
      <c r="E1706" s="1" t="s">
        <v>2251</v>
      </c>
      <c r="F1706" s="1">
        <v>3</v>
      </c>
      <c r="G1706" s="1">
        <v>4</v>
      </c>
      <c r="H1706" s="1">
        <v>3</v>
      </c>
      <c r="I1706" s="31" t="str">
        <f t="shared" si="111"/>
        <v>EXCLUDED</v>
      </c>
      <c r="J1706">
        <v>1852</v>
      </c>
      <c r="M1706" s="35" t="s">
        <v>901</v>
      </c>
      <c r="Q1706" s="8" t="s">
        <v>901</v>
      </c>
      <c r="R1706" s="1" t="str">
        <f t="shared" si="112"/>
        <v>Mutually Excluded</v>
      </c>
      <c r="S1706" s="1"/>
      <c r="V1706" s="1" t="str">
        <f t="shared" si="110"/>
        <v>Mutually Excluded</v>
      </c>
      <c r="Z1706" t="str">
        <f t="shared" si="113"/>
        <v>Exclude</v>
      </c>
    </row>
    <row r="1707" spans="1:26" ht="30">
      <c r="A1707">
        <v>1853</v>
      </c>
      <c r="C1707" t="s">
        <v>2233</v>
      </c>
      <c r="E1707" s="1" t="s">
        <v>2252</v>
      </c>
      <c r="F1707" s="1">
        <v>2</v>
      </c>
      <c r="G1707" s="1">
        <v>2</v>
      </c>
      <c r="H1707" s="1">
        <v>2</v>
      </c>
      <c r="I1707" s="31" t="str">
        <f t="shared" si="111"/>
        <v>EXCLUDED</v>
      </c>
      <c r="J1707">
        <v>1853</v>
      </c>
      <c r="M1707" s="35" t="s">
        <v>901</v>
      </c>
      <c r="Q1707" s="8" t="s">
        <v>901</v>
      </c>
      <c r="R1707" s="1" t="str">
        <f t="shared" si="112"/>
        <v>Mutually Excluded</v>
      </c>
      <c r="S1707" s="1"/>
      <c r="V1707" s="1" t="str">
        <f t="shared" si="110"/>
        <v>Mutually Excluded</v>
      </c>
      <c r="Z1707" t="str">
        <f t="shared" si="113"/>
        <v>Exclude</v>
      </c>
    </row>
    <row r="1708" spans="1:26" ht="30">
      <c r="A1708">
        <v>1854</v>
      </c>
      <c r="C1708" t="s">
        <v>2233</v>
      </c>
      <c r="E1708" s="1" t="s">
        <v>2253</v>
      </c>
      <c r="F1708" s="1">
        <v>2</v>
      </c>
      <c r="G1708" s="1">
        <v>2</v>
      </c>
      <c r="H1708" s="1">
        <v>2</v>
      </c>
      <c r="I1708" s="31" t="str">
        <f t="shared" si="111"/>
        <v>EXCLUDED</v>
      </c>
      <c r="J1708">
        <v>1854</v>
      </c>
      <c r="M1708" s="35" t="s">
        <v>901</v>
      </c>
      <c r="Q1708" s="8" t="s">
        <v>901</v>
      </c>
      <c r="R1708" s="1" t="str">
        <f t="shared" si="112"/>
        <v>Mutually Excluded</v>
      </c>
      <c r="S1708" s="1"/>
      <c r="V1708" s="1" t="str">
        <f t="shared" si="110"/>
        <v>Mutually Excluded</v>
      </c>
      <c r="Z1708" t="str">
        <f t="shared" si="113"/>
        <v>Exclude</v>
      </c>
    </row>
    <row r="1709" spans="1:26" ht="30">
      <c r="A1709">
        <v>1855</v>
      </c>
      <c r="C1709" t="s">
        <v>2233</v>
      </c>
      <c r="E1709" s="1" t="s">
        <v>2254</v>
      </c>
      <c r="F1709" s="1">
        <v>3</v>
      </c>
      <c r="G1709" s="1">
        <v>2</v>
      </c>
      <c r="H1709" s="1">
        <v>2</v>
      </c>
      <c r="I1709" s="31" t="str">
        <f t="shared" si="111"/>
        <v>EXCLUDED</v>
      </c>
      <c r="J1709">
        <v>1855</v>
      </c>
      <c r="M1709" s="35" t="s">
        <v>1752</v>
      </c>
      <c r="Q1709" s="8" t="s">
        <v>901</v>
      </c>
      <c r="R1709" s="1" t="str">
        <f t="shared" si="112"/>
        <v>Hum1: Yes, Hum2: No</v>
      </c>
      <c r="S1709" s="1" t="s">
        <v>23</v>
      </c>
      <c r="T1709" s="1" t="s">
        <v>23</v>
      </c>
      <c r="U1709" s="1" t="s">
        <v>23</v>
      </c>
      <c r="V1709" s="1" t="str">
        <f t="shared" si="110"/>
        <v>Mutually Excluded</v>
      </c>
      <c r="Z1709" t="str">
        <f t="shared" si="113"/>
        <v>Include</v>
      </c>
    </row>
    <row r="1710" spans="1:26" ht="30">
      <c r="A1710">
        <v>1856</v>
      </c>
      <c r="C1710" t="s">
        <v>2233</v>
      </c>
      <c r="E1710" s="1" t="s">
        <v>2255</v>
      </c>
      <c r="F1710" s="1">
        <v>3</v>
      </c>
      <c r="G1710" s="1">
        <v>4</v>
      </c>
      <c r="H1710" s="1">
        <v>3</v>
      </c>
      <c r="I1710" s="31" t="str">
        <f t="shared" si="111"/>
        <v>EXCLUDED</v>
      </c>
      <c r="J1710">
        <v>1856</v>
      </c>
      <c r="M1710" s="35" t="s">
        <v>901</v>
      </c>
      <c r="Q1710" s="8" t="s">
        <v>901</v>
      </c>
      <c r="R1710" s="1" t="str">
        <f t="shared" si="112"/>
        <v>Mutually Excluded</v>
      </c>
      <c r="S1710" s="1"/>
      <c r="V1710" s="1" t="str">
        <f t="shared" si="110"/>
        <v>Mutually Excluded</v>
      </c>
      <c r="Z1710" t="str">
        <f t="shared" si="113"/>
        <v>Exclude</v>
      </c>
    </row>
    <row r="1711" spans="1:26" ht="45">
      <c r="A1711">
        <v>1857</v>
      </c>
      <c r="C1711" t="s">
        <v>2233</v>
      </c>
      <c r="E1711" s="1" t="s">
        <v>2256</v>
      </c>
      <c r="F1711" s="1">
        <v>2</v>
      </c>
      <c r="G1711" s="1">
        <v>3</v>
      </c>
      <c r="H1711" s="1">
        <v>2</v>
      </c>
      <c r="I1711" s="31" t="str">
        <f t="shared" si="111"/>
        <v>EXCLUDED</v>
      </c>
      <c r="J1711">
        <v>1857</v>
      </c>
      <c r="M1711" s="35" t="s">
        <v>901</v>
      </c>
      <c r="Q1711" s="8" t="s">
        <v>901</v>
      </c>
      <c r="R1711" s="1" t="str">
        <f t="shared" si="112"/>
        <v>Mutually Excluded</v>
      </c>
      <c r="S1711" s="1"/>
      <c r="V1711" s="1" t="str">
        <f t="shared" si="110"/>
        <v>Mutually Excluded</v>
      </c>
      <c r="Z1711" t="str">
        <f t="shared" si="113"/>
        <v>Exclude</v>
      </c>
    </row>
    <row r="1712" spans="1:26" ht="60">
      <c r="A1712">
        <v>1858</v>
      </c>
      <c r="C1712" t="s">
        <v>2233</v>
      </c>
      <c r="E1712" s="1" t="s">
        <v>2257</v>
      </c>
      <c r="F1712" s="1">
        <v>1</v>
      </c>
      <c r="G1712" s="1">
        <v>1</v>
      </c>
      <c r="H1712" s="1">
        <v>1</v>
      </c>
      <c r="I1712" s="31" t="str">
        <f t="shared" si="111"/>
        <v>EXCLUDED</v>
      </c>
      <c r="J1712">
        <v>1858</v>
      </c>
      <c r="M1712" s="35" t="s">
        <v>901</v>
      </c>
      <c r="Q1712" s="8" t="s">
        <v>901</v>
      </c>
      <c r="R1712" s="1" t="str">
        <f t="shared" si="112"/>
        <v>Mutually Excluded</v>
      </c>
      <c r="S1712" s="1"/>
      <c r="V1712" s="1" t="str">
        <f t="shared" si="110"/>
        <v>Mutually Excluded</v>
      </c>
      <c r="Z1712" t="str">
        <f t="shared" si="113"/>
        <v>Exclude</v>
      </c>
    </row>
    <row r="1713" spans="1:26" ht="30">
      <c r="A1713">
        <v>1859</v>
      </c>
      <c r="C1713" t="s">
        <v>2233</v>
      </c>
      <c r="E1713" s="1" t="s">
        <v>2258</v>
      </c>
      <c r="F1713" s="1">
        <v>5</v>
      </c>
      <c r="G1713" s="1">
        <v>5</v>
      </c>
      <c r="H1713" s="1">
        <v>5</v>
      </c>
      <c r="I1713" s="31" t="str">
        <f t="shared" si="111"/>
        <v>CERTAINLY INCLUDED</v>
      </c>
      <c r="J1713">
        <v>1859</v>
      </c>
      <c r="M1713" s="35" t="s">
        <v>901</v>
      </c>
      <c r="Q1713" s="8" t="s">
        <v>901</v>
      </c>
      <c r="R1713" s="1" t="str">
        <f t="shared" si="112"/>
        <v>Mutually Excluded</v>
      </c>
      <c r="S1713" s="1"/>
      <c r="V1713" s="1" t="str">
        <f t="shared" si="110"/>
        <v>AI: Yes, Human: No</v>
      </c>
      <c r="Z1713" t="str">
        <f t="shared" si="113"/>
        <v>Exclude</v>
      </c>
    </row>
    <row r="1714" spans="1:26" ht="30.75">
      <c r="A1714">
        <v>1860</v>
      </c>
      <c r="C1714" t="s">
        <v>2233</v>
      </c>
      <c r="E1714" s="1" t="s">
        <v>2259</v>
      </c>
      <c r="F1714" s="1">
        <v>2</v>
      </c>
      <c r="G1714" s="1">
        <v>2</v>
      </c>
      <c r="H1714" s="1">
        <v>2</v>
      </c>
      <c r="I1714" s="31" t="str">
        <f t="shared" si="111"/>
        <v>EXCLUDED</v>
      </c>
      <c r="J1714">
        <v>1860</v>
      </c>
      <c r="K1714" s="11"/>
      <c r="M1714" s="35" t="s">
        <v>901</v>
      </c>
      <c r="Q1714" s="8" t="s">
        <v>901</v>
      </c>
      <c r="R1714" s="1" t="str">
        <f t="shared" si="112"/>
        <v>Mutually Excluded</v>
      </c>
      <c r="S1714" s="1"/>
      <c r="V1714" s="1" t="str">
        <f t="shared" si="110"/>
        <v>Mutually Excluded</v>
      </c>
      <c r="Z1714" t="str">
        <f t="shared" si="113"/>
        <v>Exclude</v>
      </c>
    </row>
    <row r="1715" spans="1:26" ht="30">
      <c r="A1715">
        <v>1861</v>
      </c>
      <c r="C1715" t="s">
        <v>2233</v>
      </c>
      <c r="E1715" s="1" t="s">
        <v>2262</v>
      </c>
      <c r="F1715" s="1">
        <v>2</v>
      </c>
      <c r="G1715" s="1">
        <v>3</v>
      </c>
      <c r="H1715" s="1">
        <v>13</v>
      </c>
      <c r="I1715" s="31" t="str">
        <f t="shared" si="111"/>
        <v>EXCLUDED</v>
      </c>
      <c r="J1715">
        <v>1861</v>
      </c>
      <c r="M1715" s="35" t="s">
        <v>901</v>
      </c>
      <c r="Q1715" s="8" t="s">
        <v>901</v>
      </c>
      <c r="R1715" s="1" t="str">
        <f t="shared" si="112"/>
        <v>Mutually Excluded</v>
      </c>
      <c r="S1715" s="1"/>
      <c r="V1715" s="1" t="str">
        <f t="shared" si="110"/>
        <v>Mutually Excluded</v>
      </c>
      <c r="Z1715" t="str">
        <f t="shared" si="113"/>
        <v>Exclude</v>
      </c>
    </row>
    <row r="1716" spans="1:26" ht="30.75">
      <c r="A1716">
        <v>1862</v>
      </c>
      <c r="C1716" t="s">
        <v>2233</v>
      </c>
      <c r="E1716" s="1" t="s">
        <v>2263</v>
      </c>
      <c r="F1716" s="1">
        <v>2</v>
      </c>
      <c r="G1716" s="1">
        <v>2</v>
      </c>
      <c r="H1716" s="1">
        <v>2</v>
      </c>
      <c r="I1716" s="31" t="str">
        <f t="shared" si="111"/>
        <v>EXCLUDED</v>
      </c>
      <c r="J1716">
        <v>1862</v>
      </c>
      <c r="K1716" s="11"/>
      <c r="M1716" s="35" t="s">
        <v>901</v>
      </c>
      <c r="Q1716" s="8" t="s">
        <v>901</v>
      </c>
      <c r="R1716" s="1" t="str">
        <f t="shared" si="112"/>
        <v>Mutually Excluded</v>
      </c>
      <c r="S1716" s="1"/>
      <c r="V1716" s="1" t="str">
        <f t="shared" si="110"/>
        <v>Mutually Excluded</v>
      </c>
      <c r="Z1716" t="str">
        <f t="shared" si="113"/>
        <v>Exclude</v>
      </c>
    </row>
    <row r="1717" spans="1:26" ht="45">
      <c r="A1717">
        <v>1863</v>
      </c>
      <c r="C1717" t="s">
        <v>2233</v>
      </c>
      <c r="E1717" s="1" t="s">
        <v>2265</v>
      </c>
      <c r="F1717" s="1">
        <v>2</v>
      </c>
      <c r="G1717" s="1">
        <v>3</v>
      </c>
      <c r="H1717" s="1">
        <v>2</v>
      </c>
      <c r="I1717" s="31" t="str">
        <f t="shared" si="111"/>
        <v>EXCLUDED</v>
      </c>
      <c r="J1717">
        <v>1863</v>
      </c>
      <c r="M1717" s="35" t="s">
        <v>901</v>
      </c>
      <c r="Q1717" s="8" t="s">
        <v>901</v>
      </c>
      <c r="R1717" s="1" t="str">
        <f t="shared" si="112"/>
        <v>Mutually Excluded</v>
      </c>
      <c r="S1717" s="1"/>
      <c r="V1717" s="1" t="str">
        <f t="shared" si="110"/>
        <v>Mutually Excluded</v>
      </c>
      <c r="Z1717" t="str">
        <f t="shared" si="113"/>
        <v>Exclude</v>
      </c>
    </row>
    <row r="1718" spans="1:26" ht="30">
      <c r="A1718">
        <v>1864</v>
      </c>
      <c r="C1718" t="s">
        <v>2233</v>
      </c>
      <c r="E1718" s="1" t="s">
        <v>2266</v>
      </c>
      <c r="F1718" s="1">
        <v>4</v>
      </c>
      <c r="G1718" s="1">
        <v>3</v>
      </c>
      <c r="H1718" s="1">
        <v>4</v>
      </c>
      <c r="I1718" s="31" t="str">
        <f t="shared" si="111"/>
        <v>EXCLUDED</v>
      </c>
      <c r="J1718">
        <v>1864</v>
      </c>
      <c r="M1718" s="35" t="s">
        <v>901</v>
      </c>
      <c r="Q1718" s="8" t="s">
        <v>901</v>
      </c>
      <c r="R1718" s="1" t="str">
        <f t="shared" si="112"/>
        <v>Mutually Excluded</v>
      </c>
      <c r="S1718" s="1"/>
      <c r="V1718" s="1" t="str">
        <f t="shared" si="110"/>
        <v>Mutually Excluded</v>
      </c>
      <c r="Z1718" t="str">
        <f t="shared" si="113"/>
        <v>Exclude</v>
      </c>
    </row>
    <row r="1719" spans="1:26" ht="30.75">
      <c r="A1719">
        <v>1865</v>
      </c>
      <c r="C1719" t="s">
        <v>2233</v>
      </c>
      <c r="E1719" s="1" t="s">
        <v>2268</v>
      </c>
      <c r="F1719" s="1">
        <v>1</v>
      </c>
      <c r="G1719" s="1">
        <v>1</v>
      </c>
      <c r="H1719" s="1">
        <v>1</v>
      </c>
      <c r="I1719" s="31" t="str">
        <f t="shared" si="111"/>
        <v>EXCLUDED</v>
      </c>
      <c r="J1719">
        <v>1865</v>
      </c>
      <c r="K1719" s="11"/>
      <c r="M1719" s="35" t="s">
        <v>901</v>
      </c>
      <c r="Q1719" s="8" t="s">
        <v>901</v>
      </c>
      <c r="R1719" s="1" t="str">
        <f t="shared" si="112"/>
        <v>Mutually Excluded</v>
      </c>
      <c r="S1719" s="1"/>
      <c r="V1719" s="1" t="str">
        <f t="shared" si="110"/>
        <v>Mutually Excluded</v>
      </c>
      <c r="Z1719" t="str">
        <f t="shared" si="113"/>
        <v>Exclude</v>
      </c>
    </row>
    <row r="1720" spans="1:26" ht="45.75">
      <c r="A1720">
        <v>1866</v>
      </c>
      <c r="C1720" t="s">
        <v>2233</v>
      </c>
      <c r="E1720" s="1" t="s">
        <v>2270</v>
      </c>
      <c r="F1720" s="1">
        <v>2</v>
      </c>
      <c r="G1720" s="1">
        <v>2</v>
      </c>
      <c r="H1720" s="1">
        <v>2</v>
      </c>
      <c r="I1720" s="31" t="str">
        <f t="shared" si="111"/>
        <v>EXCLUDED</v>
      </c>
      <c r="J1720">
        <v>1866</v>
      </c>
      <c r="K1720" s="11"/>
      <c r="M1720" s="35" t="s">
        <v>901</v>
      </c>
      <c r="Q1720" s="8" t="s">
        <v>901</v>
      </c>
      <c r="R1720" s="1" t="str">
        <f t="shared" si="112"/>
        <v>Mutually Excluded</v>
      </c>
      <c r="S1720" s="1"/>
      <c r="V1720" s="1" t="str">
        <f t="shared" si="110"/>
        <v>Mutually Excluded</v>
      </c>
      <c r="Z1720" t="str">
        <f t="shared" si="113"/>
        <v>Exclude</v>
      </c>
    </row>
    <row r="1721" spans="1:26" ht="45">
      <c r="A1721">
        <v>1867</v>
      </c>
      <c r="C1721" t="s">
        <v>2233</v>
      </c>
      <c r="E1721" s="1" t="s">
        <v>2272</v>
      </c>
      <c r="F1721" s="1">
        <v>2</v>
      </c>
      <c r="G1721" s="1">
        <v>2</v>
      </c>
      <c r="H1721" s="1">
        <v>2</v>
      </c>
      <c r="I1721" s="31" t="str">
        <f t="shared" si="111"/>
        <v>EXCLUDED</v>
      </c>
      <c r="J1721">
        <v>1867</v>
      </c>
      <c r="M1721" s="35" t="s">
        <v>901</v>
      </c>
      <c r="Q1721" s="8" t="s">
        <v>901</v>
      </c>
      <c r="R1721" s="1" t="str">
        <f t="shared" si="112"/>
        <v>Mutually Excluded</v>
      </c>
      <c r="S1721" s="1"/>
      <c r="V1721" s="1" t="str">
        <f t="shared" si="110"/>
        <v>Mutually Excluded</v>
      </c>
      <c r="Z1721" t="str">
        <f t="shared" si="113"/>
        <v>Exclude</v>
      </c>
    </row>
    <row r="1722" spans="1:26" ht="45">
      <c r="A1722">
        <v>1868</v>
      </c>
      <c r="C1722" t="s">
        <v>2233</v>
      </c>
      <c r="E1722" s="1" t="s">
        <v>2273</v>
      </c>
      <c r="F1722" s="1">
        <v>2</v>
      </c>
      <c r="G1722" s="1">
        <v>2</v>
      </c>
      <c r="H1722" s="1">
        <v>2</v>
      </c>
      <c r="I1722" s="31" t="str">
        <f t="shared" si="111"/>
        <v>EXCLUDED</v>
      </c>
      <c r="J1722">
        <v>1868</v>
      </c>
      <c r="M1722" s="35" t="s">
        <v>901</v>
      </c>
      <c r="Q1722" s="8" t="s">
        <v>901</v>
      </c>
      <c r="R1722" s="1" t="str">
        <f t="shared" si="112"/>
        <v>Mutually Excluded</v>
      </c>
      <c r="S1722" s="1"/>
      <c r="V1722" s="1" t="str">
        <f t="shared" si="110"/>
        <v>Mutually Excluded</v>
      </c>
      <c r="Z1722" t="str">
        <f t="shared" si="113"/>
        <v>Exclude</v>
      </c>
    </row>
    <row r="1723" spans="1:26" ht="75">
      <c r="A1723">
        <v>1869</v>
      </c>
      <c r="C1723" t="s">
        <v>2233</v>
      </c>
      <c r="E1723" s="1" t="s">
        <v>2274</v>
      </c>
      <c r="F1723" s="1">
        <v>3</v>
      </c>
      <c r="G1723" s="1">
        <v>2</v>
      </c>
      <c r="H1723" s="1">
        <v>3</v>
      </c>
      <c r="I1723" s="31" t="str">
        <f t="shared" si="111"/>
        <v>EXCLUDED</v>
      </c>
      <c r="J1723">
        <v>1869</v>
      </c>
      <c r="M1723" s="35" t="s">
        <v>901</v>
      </c>
      <c r="Q1723" s="8" t="s">
        <v>901</v>
      </c>
      <c r="R1723" s="1" t="str">
        <f t="shared" si="112"/>
        <v>Mutually Excluded</v>
      </c>
      <c r="S1723" s="1"/>
      <c r="V1723" s="1" t="str">
        <f t="shared" si="110"/>
        <v>Mutually Excluded</v>
      </c>
      <c r="Z1723" t="str">
        <f t="shared" si="113"/>
        <v>Exclude</v>
      </c>
    </row>
    <row r="1724" spans="1:26" ht="45">
      <c r="A1724">
        <v>1870</v>
      </c>
      <c r="C1724" t="s">
        <v>2233</v>
      </c>
      <c r="E1724" s="1" t="s">
        <v>2275</v>
      </c>
      <c r="F1724" s="1">
        <v>1</v>
      </c>
      <c r="G1724" s="1">
        <v>1</v>
      </c>
      <c r="H1724" s="1">
        <v>1</v>
      </c>
      <c r="I1724" s="31" t="str">
        <f t="shared" si="111"/>
        <v>EXCLUDED</v>
      </c>
      <c r="J1724">
        <v>1870</v>
      </c>
      <c r="M1724" s="35" t="s">
        <v>901</v>
      </c>
      <c r="Q1724" s="8" t="s">
        <v>901</v>
      </c>
      <c r="R1724" s="1" t="str">
        <f t="shared" si="112"/>
        <v>Mutually Excluded</v>
      </c>
      <c r="S1724" s="1"/>
      <c r="V1724" s="1" t="str">
        <f t="shared" si="110"/>
        <v>Mutually Excluded</v>
      </c>
      <c r="Z1724" t="str">
        <f t="shared" si="113"/>
        <v>Exclude</v>
      </c>
    </row>
    <row r="1725" spans="1:26" ht="30">
      <c r="A1725">
        <v>1871</v>
      </c>
      <c r="C1725" t="s">
        <v>2233</v>
      </c>
      <c r="E1725" s="1" t="s">
        <v>2278</v>
      </c>
      <c r="F1725" s="1">
        <v>1</v>
      </c>
      <c r="G1725" s="1">
        <v>1</v>
      </c>
      <c r="H1725" s="1">
        <v>1</v>
      </c>
      <c r="I1725" s="31" t="str">
        <f t="shared" si="111"/>
        <v>EXCLUDED</v>
      </c>
      <c r="J1725">
        <v>1871</v>
      </c>
      <c r="M1725" s="35" t="s">
        <v>901</v>
      </c>
      <c r="Q1725" s="8" t="s">
        <v>901</v>
      </c>
      <c r="R1725" s="1" t="str">
        <f t="shared" si="112"/>
        <v>Mutually Excluded</v>
      </c>
      <c r="S1725" s="1"/>
      <c r="V1725" s="1" t="str">
        <f t="shared" si="110"/>
        <v>Mutually Excluded</v>
      </c>
      <c r="Z1725" t="str">
        <f t="shared" si="113"/>
        <v>Exclude</v>
      </c>
    </row>
    <row r="1726" spans="1:26" ht="60.75">
      <c r="A1726">
        <v>1872</v>
      </c>
      <c r="C1726" t="s">
        <v>2233</v>
      </c>
      <c r="E1726" s="1" t="s">
        <v>2279</v>
      </c>
      <c r="F1726" s="1">
        <v>4</v>
      </c>
      <c r="G1726" s="1">
        <v>4</v>
      </c>
      <c r="H1726" s="1">
        <v>4</v>
      </c>
      <c r="I1726" s="31" t="str">
        <f t="shared" si="111"/>
        <v>EXCLUDED</v>
      </c>
      <c r="J1726">
        <v>1872</v>
      </c>
      <c r="K1726" s="11"/>
      <c r="M1726" s="35" t="s">
        <v>901</v>
      </c>
      <c r="Q1726" s="8" t="s">
        <v>901</v>
      </c>
      <c r="R1726" s="1" t="str">
        <f t="shared" si="112"/>
        <v>Mutually Excluded</v>
      </c>
      <c r="S1726" s="1"/>
      <c r="V1726" s="1" t="str">
        <f t="shared" si="110"/>
        <v>Mutually Excluded</v>
      </c>
      <c r="Z1726" t="str">
        <f t="shared" si="113"/>
        <v>Exclude</v>
      </c>
    </row>
    <row r="1727" spans="1:26" ht="45">
      <c r="A1727">
        <v>1873</v>
      </c>
      <c r="C1727" t="s">
        <v>2233</v>
      </c>
      <c r="E1727" s="1" t="s">
        <v>2281</v>
      </c>
      <c r="F1727" s="1">
        <v>4</v>
      </c>
      <c r="G1727" s="1">
        <v>4</v>
      </c>
      <c r="H1727" s="1">
        <v>5</v>
      </c>
      <c r="I1727" s="31" t="str">
        <f t="shared" si="111"/>
        <v>MAYBE</v>
      </c>
      <c r="J1727">
        <v>1873</v>
      </c>
      <c r="M1727" s="35" t="s">
        <v>901</v>
      </c>
      <c r="Q1727" s="8" t="s">
        <v>901</v>
      </c>
      <c r="R1727" s="1" t="str">
        <f t="shared" si="112"/>
        <v>Mutually Excluded</v>
      </c>
      <c r="S1727" s="1"/>
      <c r="V1727" s="1" t="str">
        <f t="shared" si="110"/>
        <v>AI: Yes, Human: No</v>
      </c>
      <c r="Z1727" t="str">
        <f t="shared" si="113"/>
        <v>Exclude</v>
      </c>
    </row>
    <row r="1728" spans="1:26" ht="45">
      <c r="A1728">
        <v>1874</v>
      </c>
      <c r="C1728" t="s">
        <v>2233</v>
      </c>
      <c r="E1728" s="1" t="s">
        <v>2282</v>
      </c>
      <c r="F1728" s="1">
        <v>2</v>
      </c>
      <c r="G1728" s="1">
        <v>2</v>
      </c>
      <c r="H1728" s="1">
        <v>2</v>
      </c>
      <c r="I1728" s="31" t="str">
        <f t="shared" si="111"/>
        <v>EXCLUDED</v>
      </c>
      <c r="J1728">
        <v>1874</v>
      </c>
      <c r="M1728" s="35" t="s">
        <v>901</v>
      </c>
      <c r="Q1728" s="8" t="s">
        <v>901</v>
      </c>
      <c r="R1728" s="1" t="str">
        <f t="shared" si="112"/>
        <v>Mutually Excluded</v>
      </c>
      <c r="S1728" s="1"/>
      <c r="V1728" s="1" t="str">
        <f t="shared" si="110"/>
        <v>Mutually Excluded</v>
      </c>
      <c r="Z1728" t="str">
        <f t="shared" si="113"/>
        <v>Exclude</v>
      </c>
    </row>
    <row r="1729" spans="1:26" ht="60">
      <c r="A1729">
        <v>1875</v>
      </c>
      <c r="C1729" t="s">
        <v>2233</v>
      </c>
      <c r="E1729" s="1" t="s">
        <v>2283</v>
      </c>
      <c r="F1729" s="1">
        <v>1</v>
      </c>
      <c r="G1729" s="1">
        <v>1</v>
      </c>
      <c r="H1729" s="1">
        <v>1</v>
      </c>
      <c r="I1729" s="31" t="str">
        <f t="shared" si="111"/>
        <v>EXCLUDED</v>
      </c>
      <c r="J1729">
        <v>1875</v>
      </c>
      <c r="M1729" s="35" t="s">
        <v>901</v>
      </c>
      <c r="Q1729" s="8" t="s">
        <v>901</v>
      </c>
      <c r="R1729" s="1" t="str">
        <f t="shared" si="112"/>
        <v>Mutually Excluded</v>
      </c>
      <c r="S1729" s="1"/>
      <c r="V1729" s="1" t="str">
        <f t="shared" si="110"/>
        <v>Mutually Excluded</v>
      </c>
      <c r="Z1729" t="str">
        <f t="shared" si="113"/>
        <v>Exclude</v>
      </c>
    </row>
    <row r="1730" spans="1:26" ht="45.75">
      <c r="A1730">
        <v>1876</v>
      </c>
      <c r="C1730" t="s">
        <v>2233</v>
      </c>
      <c r="E1730" s="1" t="s">
        <v>2284</v>
      </c>
      <c r="F1730" s="1">
        <v>5</v>
      </c>
      <c r="G1730" s="1">
        <v>4</v>
      </c>
      <c r="H1730" s="1">
        <v>4</v>
      </c>
      <c r="I1730" s="31" t="str">
        <f t="shared" si="111"/>
        <v>MAYBE</v>
      </c>
      <c r="J1730">
        <v>1876</v>
      </c>
      <c r="K1730" s="11"/>
      <c r="M1730" s="35" t="s">
        <v>901</v>
      </c>
      <c r="Q1730" s="8" t="s">
        <v>901</v>
      </c>
      <c r="R1730" s="1" t="str">
        <f t="shared" si="112"/>
        <v>Mutually Excluded</v>
      </c>
      <c r="S1730" s="1"/>
      <c r="V1730" s="1" t="str">
        <f t="shared" ref="V1730:V1793" si="114">IF(AND(I1730="Excluded", Q1730="Excluded"), "Mutually Excluded", IF(AND(OR(I1730="CERTAINLY INCLUDED", I1730="INCLUDED", I1730="MAYBE" ), OR(Q1730="INCLUDED", Q1730="MAYBE")), "MUTUALLY INCLUDED", IF(AND(I1730="MAYBE", Q1730="MAYBE"), "Mutually MAYBE", IF(AND(I1730="Excluded", OR(Q1730="INCLUDED", Q1730="MAYBE")), "AI: No, Human: Yes", IF(AND(Q1730="Excluded", OR(I1730="INCLUDED", I1730="CERTAINLY INCLUDED", I1730="MAYBE")), "AI: Yes, Human: No", "Other Conflict")))))</f>
        <v>AI: Yes, Human: No</v>
      </c>
      <c r="Z1730" t="str">
        <f t="shared" si="113"/>
        <v>Exclude</v>
      </c>
    </row>
    <row r="1731" spans="1:26" ht="45.75">
      <c r="A1731">
        <v>1877</v>
      </c>
      <c r="C1731" t="s">
        <v>2233</v>
      </c>
      <c r="E1731" s="1" t="s">
        <v>2286</v>
      </c>
      <c r="F1731" s="1">
        <v>2</v>
      </c>
      <c r="G1731" s="1">
        <v>2</v>
      </c>
      <c r="H1731" s="1">
        <v>2</v>
      </c>
      <c r="I1731" s="31" t="str">
        <f t="shared" si="111"/>
        <v>EXCLUDED</v>
      </c>
      <c r="J1731">
        <v>1877</v>
      </c>
      <c r="K1731" s="12"/>
      <c r="M1731" s="35" t="s">
        <v>901</v>
      </c>
      <c r="Q1731" s="8" t="s">
        <v>901</v>
      </c>
      <c r="R1731" s="1" t="str">
        <f t="shared" si="112"/>
        <v>Mutually Excluded</v>
      </c>
      <c r="S1731" s="1"/>
      <c r="V1731" s="1" t="str">
        <f t="shared" si="114"/>
        <v>Mutually Excluded</v>
      </c>
      <c r="Z1731" t="str">
        <f t="shared" si="113"/>
        <v>Exclude</v>
      </c>
    </row>
    <row r="1732" spans="1:26" ht="45">
      <c r="A1732">
        <v>1878</v>
      </c>
      <c r="C1732" t="s">
        <v>2233</v>
      </c>
      <c r="E1732" s="1" t="s">
        <v>2288</v>
      </c>
      <c r="F1732" s="1">
        <v>2</v>
      </c>
      <c r="G1732" s="1">
        <v>2</v>
      </c>
      <c r="H1732" s="1">
        <v>2</v>
      </c>
      <c r="I1732" s="31" t="str">
        <f t="shared" si="111"/>
        <v>EXCLUDED</v>
      </c>
      <c r="J1732">
        <v>1878</v>
      </c>
      <c r="M1732" s="35" t="s">
        <v>901</v>
      </c>
      <c r="Q1732" s="8" t="s">
        <v>901</v>
      </c>
      <c r="R1732" s="1" t="str">
        <f t="shared" si="112"/>
        <v>Mutually Excluded</v>
      </c>
      <c r="S1732" s="1"/>
      <c r="V1732" s="1" t="str">
        <f t="shared" si="114"/>
        <v>Mutually Excluded</v>
      </c>
      <c r="Z1732" t="str">
        <f t="shared" si="113"/>
        <v>Exclude</v>
      </c>
    </row>
    <row r="1733" spans="1:26" ht="60">
      <c r="A1733">
        <v>1879</v>
      </c>
      <c r="C1733" t="s">
        <v>2290</v>
      </c>
      <c r="E1733" s="1" t="s">
        <v>2289</v>
      </c>
      <c r="F1733" s="1">
        <v>5</v>
      </c>
      <c r="G1733" s="1">
        <v>4</v>
      </c>
      <c r="H1733" s="1">
        <v>5</v>
      </c>
      <c r="I1733" s="31" t="str">
        <f t="shared" si="111"/>
        <v>MAYBE</v>
      </c>
      <c r="J1733">
        <v>1879</v>
      </c>
      <c r="M1733" s="35" t="s">
        <v>901</v>
      </c>
      <c r="Q1733" s="8" t="s">
        <v>1752</v>
      </c>
      <c r="R1733" s="1" t="str">
        <f t="shared" si="112"/>
        <v>Hum1: No, Hum2: Yes</v>
      </c>
      <c r="S1733" s="1" t="s">
        <v>3012</v>
      </c>
      <c r="T1733" s="1" t="s">
        <v>23</v>
      </c>
      <c r="U1733" s="1" t="s">
        <v>23</v>
      </c>
      <c r="V1733" s="1" t="str">
        <f t="shared" si="114"/>
        <v>MUTUALLY INCLUDED</v>
      </c>
      <c r="Z1733" t="str">
        <f t="shared" si="113"/>
        <v>Include</v>
      </c>
    </row>
    <row r="1734" spans="1:26" ht="60">
      <c r="A1734">
        <v>1880</v>
      </c>
      <c r="C1734" t="s">
        <v>2290</v>
      </c>
      <c r="E1734" s="1" t="s">
        <v>2291</v>
      </c>
      <c r="F1734" s="1">
        <v>2</v>
      </c>
      <c r="G1734" s="1">
        <v>2</v>
      </c>
      <c r="H1734" s="1">
        <v>1</v>
      </c>
      <c r="I1734" s="31" t="str">
        <f t="shared" si="111"/>
        <v>EXCLUDED</v>
      </c>
      <c r="J1734">
        <v>1880</v>
      </c>
      <c r="M1734" s="35" t="s">
        <v>901</v>
      </c>
      <c r="Q1734" s="8" t="s">
        <v>901</v>
      </c>
      <c r="R1734" s="1" t="str">
        <f t="shared" si="112"/>
        <v>Mutually Excluded</v>
      </c>
      <c r="S1734" s="1"/>
      <c r="V1734" s="1" t="str">
        <f t="shared" si="114"/>
        <v>Mutually Excluded</v>
      </c>
      <c r="Z1734" t="str">
        <f t="shared" si="113"/>
        <v>Exclude</v>
      </c>
    </row>
    <row r="1735" spans="1:26" ht="45">
      <c r="A1735">
        <v>1881</v>
      </c>
      <c r="C1735" t="s">
        <v>2290</v>
      </c>
      <c r="E1735" s="1" t="s">
        <v>2292</v>
      </c>
      <c r="F1735" s="1">
        <v>3</v>
      </c>
      <c r="G1735" s="1">
        <v>4</v>
      </c>
      <c r="H1735" s="1">
        <v>3</v>
      </c>
      <c r="I1735" s="31" t="str">
        <f t="shared" si="111"/>
        <v>EXCLUDED</v>
      </c>
      <c r="J1735">
        <v>1881</v>
      </c>
      <c r="M1735" s="35" t="s">
        <v>901</v>
      </c>
      <c r="Q1735" s="8" t="s">
        <v>901</v>
      </c>
      <c r="R1735" s="1" t="str">
        <f t="shared" si="112"/>
        <v>Mutually Excluded</v>
      </c>
      <c r="S1735" s="1"/>
      <c r="V1735" s="1" t="str">
        <f t="shared" si="114"/>
        <v>Mutually Excluded</v>
      </c>
      <c r="Z1735" t="str">
        <f t="shared" si="113"/>
        <v>Exclude</v>
      </c>
    </row>
    <row r="1736" spans="1:26" ht="45">
      <c r="A1736">
        <v>1882</v>
      </c>
      <c r="C1736" t="s">
        <v>2290</v>
      </c>
      <c r="E1736" s="1" t="s">
        <v>2293</v>
      </c>
      <c r="F1736" s="1">
        <v>3</v>
      </c>
      <c r="G1736" s="1">
        <v>2</v>
      </c>
      <c r="H1736" s="1">
        <v>2</v>
      </c>
      <c r="I1736" s="31" t="str">
        <f t="shared" si="111"/>
        <v>EXCLUDED</v>
      </c>
      <c r="J1736">
        <v>1882</v>
      </c>
      <c r="M1736" s="35" t="s">
        <v>901</v>
      </c>
      <c r="Q1736" s="8" t="s">
        <v>901</v>
      </c>
      <c r="R1736" s="1" t="str">
        <f t="shared" si="112"/>
        <v>Mutually Excluded</v>
      </c>
      <c r="S1736" s="1"/>
      <c r="V1736" s="1" t="str">
        <f t="shared" si="114"/>
        <v>Mutually Excluded</v>
      </c>
      <c r="Z1736" t="str">
        <f t="shared" si="113"/>
        <v>Exclude</v>
      </c>
    </row>
    <row r="1737" spans="1:26" ht="30">
      <c r="A1737">
        <v>1883</v>
      </c>
      <c r="C1737" t="s">
        <v>2290</v>
      </c>
      <c r="E1737" s="1" t="s">
        <v>2294</v>
      </c>
      <c r="F1737" s="1">
        <v>4</v>
      </c>
      <c r="G1737" s="1">
        <v>3</v>
      </c>
      <c r="H1737" s="1">
        <v>4</v>
      </c>
      <c r="I1737" s="31" t="str">
        <f t="shared" si="111"/>
        <v>EXCLUDED</v>
      </c>
      <c r="J1737">
        <v>1883</v>
      </c>
      <c r="M1737" s="35" t="s">
        <v>901</v>
      </c>
      <c r="Q1737" s="8" t="s">
        <v>901</v>
      </c>
      <c r="R1737" s="1" t="str">
        <f t="shared" si="112"/>
        <v>Mutually Excluded</v>
      </c>
      <c r="S1737" s="1"/>
      <c r="V1737" s="1" t="str">
        <f t="shared" si="114"/>
        <v>Mutually Excluded</v>
      </c>
      <c r="Z1737" t="str">
        <f t="shared" si="113"/>
        <v>Exclude</v>
      </c>
    </row>
    <row r="1738" spans="1:26" ht="45">
      <c r="A1738">
        <v>1884</v>
      </c>
      <c r="C1738" t="s">
        <v>2290</v>
      </c>
      <c r="E1738" s="1" t="s">
        <v>2296</v>
      </c>
      <c r="F1738" s="1">
        <v>4</v>
      </c>
      <c r="G1738" s="1">
        <v>5</v>
      </c>
      <c r="H1738" s="1">
        <v>5</v>
      </c>
      <c r="I1738" s="31" t="str">
        <f t="shared" si="111"/>
        <v>MAYBE</v>
      </c>
      <c r="J1738">
        <v>1884</v>
      </c>
      <c r="M1738" s="35" t="s">
        <v>901</v>
      </c>
      <c r="Q1738" s="8" t="s">
        <v>901</v>
      </c>
      <c r="R1738" s="1" t="str">
        <f t="shared" si="112"/>
        <v>Mutually Excluded</v>
      </c>
      <c r="S1738" s="1"/>
      <c r="V1738" s="1" t="str">
        <f t="shared" si="114"/>
        <v>AI: Yes, Human: No</v>
      </c>
      <c r="Z1738" t="str">
        <f t="shared" si="113"/>
        <v>Exclude</v>
      </c>
    </row>
    <row r="1739" spans="1:26" ht="45">
      <c r="A1739">
        <v>1885</v>
      </c>
      <c r="C1739" t="s">
        <v>2290</v>
      </c>
      <c r="E1739" s="1" t="s">
        <v>2298</v>
      </c>
      <c r="F1739" s="1">
        <v>1</v>
      </c>
      <c r="G1739" s="1">
        <v>1</v>
      </c>
      <c r="H1739" s="1">
        <v>1</v>
      </c>
      <c r="I1739" s="31" t="str">
        <f t="shared" si="111"/>
        <v>EXCLUDED</v>
      </c>
      <c r="J1739">
        <v>1885</v>
      </c>
      <c r="M1739" s="35" t="s">
        <v>901</v>
      </c>
      <c r="Q1739" s="8" t="s">
        <v>901</v>
      </c>
      <c r="R1739" s="1" t="str">
        <f t="shared" si="112"/>
        <v>Mutually Excluded</v>
      </c>
      <c r="S1739" s="1"/>
      <c r="V1739" s="1" t="str">
        <f t="shared" si="114"/>
        <v>Mutually Excluded</v>
      </c>
      <c r="Z1739" t="str">
        <f t="shared" si="113"/>
        <v>Exclude</v>
      </c>
    </row>
    <row r="1740" spans="1:26" ht="45">
      <c r="A1740">
        <v>1886</v>
      </c>
      <c r="C1740" t="s">
        <v>2290</v>
      </c>
      <c r="E1740" s="1" t="s">
        <v>2299</v>
      </c>
      <c r="F1740" s="1">
        <v>1</v>
      </c>
      <c r="G1740" s="1">
        <v>1</v>
      </c>
      <c r="H1740" s="1">
        <v>1</v>
      </c>
      <c r="I1740" s="31" t="str">
        <f t="shared" si="111"/>
        <v>EXCLUDED</v>
      </c>
      <c r="J1740">
        <v>1886</v>
      </c>
      <c r="M1740" s="35" t="s">
        <v>901</v>
      </c>
      <c r="Q1740" s="8" t="s">
        <v>901</v>
      </c>
      <c r="R1740" s="1" t="str">
        <f t="shared" si="112"/>
        <v>Mutually Excluded</v>
      </c>
      <c r="S1740" s="1"/>
      <c r="V1740" s="1" t="str">
        <f t="shared" si="114"/>
        <v>Mutually Excluded</v>
      </c>
      <c r="Z1740" t="str">
        <f t="shared" si="113"/>
        <v>Exclude</v>
      </c>
    </row>
    <row r="1741" spans="1:26" ht="45">
      <c r="A1741">
        <v>1887</v>
      </c>
      <c r="C1741" t="s">
        <v>2290</v>
      </c>
      <c r="E1741" s="1" t="s">
        <v>2300</v>
      </c>
      <c r="F1741" s="1">
        <v>1</v>
      </c>
      <c r="G1741" s="1">
        <v>1</v>
      </c>
      <c r="H1741" s="1">
        <v>1</v>
      </c>
      <c r="I1741" s="31" t="str">
        <f t="shared" si="111"/>
        <v>EXCLUDED</v>
      </c>
      <c r="J1741">
        <v>1887</v>
      </c>
      <c r="M1741" s="35" t="s">
        <v>901</v>
      </c>
      <c r="Q1741" s="8" t="s">
        <v>901</v>
      </c>
      <c r="R1741" s="1" t="str">
        <f t="shared" si="112"/>
        <v>Mutually Excluded</v>
      </c>
      <c r="S1741" s="1"/>
      <c r="V1741" s="1" t="str">
        <f t="shared" si="114"/>
        <v>Mutually Excluded</v>
      </c>
      <c r="Z1741" t="str">
        <f t="shared" si="113"/>
        <v>Exclude</v>
      </c>
    </row>
    <row r="1742" spans="1:26" ht="30">
      <c r="A1742">
        <v>1888</v>
      </c>
      <c r="C1742" t="s">
        <v>2290</v>
      </c>
      <c r="E1742" s="1" t="s">
        <v>2301</v>
      </c>
      <c r="F1742" s="1">
        <v>4</v>
      </c>
      <c r="G1742" s="1">
        <v>4</v>
      </c>
      <c r="H1742" s="1">
        <v>3</v>
      </c>
      <c r="I1742" s="31" t="str">
        <f t="shared" si="111"/>
        <v>EXCLUDED</v>
      </c>
      <c r="J1742">
        <v>1888</v>
      </c>
      <c r="M1742" s="35" t="s">
        <v>901</v>
      </c>
      <c r="Q1742" s="8" t="s">
        <v>901</v>
      </c>
      <c r="R1742" s="1" t="str">
        <f t="shared" si="112"/>
        <v>Mutually Excluded</v>
      </c>
      <c r="S1742" s="1"/>
      <c r="V1742" s="1" t="str">
        <f t="shared" si="114"/>
        <v>Mutually Excluded</v>
      </c>
      <c r="Z1742" t="str">
        <f t="shared" si="113"/>
        <v>Exclude</v>
      </c>
    </row>
    <row r="1743" spans="1:26" ht="45">
      <c r="A1743">
        <v>1889</v>
      </c>
      <c r="C1743" t="s">
        <v>2290</v>
      </c>
      <c r="E1743" s="1" t="s">
        <v>2303</v>
      </c>
      <c r="F1743" s="1">
        <v>3</v>
      </c>
      <c r="G1743" s="1">
        <v>3</v>
      </c>
      <c r="H1743" s="1">
        <v>3</v>
      </c>
      <c r="I1743" s="31" t="str">
        <f t="shared" si="111"/>
        <v>EXCLUDED</v>
      </c>
      <c r="J1743">
        <v>1889</v>
      </c>
      <c r="M1743" s="35" t="s">
        <v>901</v>
      </c>
      <c r="Q1743" s="8" t="s">
        <v>901</v>
      </c>
      <c r="R1743" s="1" t="str">
        <f t="shared" si="112"/>
        <v>Mutually Excluded</v>
      </c>
      <c r="S1743" s="1"/>
      <c r="V1743" s="1" t="str">
        <f t="shared" si="114"/>
        <v>Mutually Excluded</v>
      </c>
      <c r="Z1743" t="str">
        <f t="shared" si="113"/>
        <v>Exclude</v>
      </c>
    </row>
    <row r="1744" spans="1:26" ht="30.75">
      <c r="A1744">
        <v>1890</v>
      </c>
      <c r="C1744" t="s">
        <v>2290</v>
      </c>
      <c r="E1744" s="1" t="s">
        <v>2304</v>
      </c>
      <c r="F1744" s="1">
        <v>5</v>
      </c>
      <c r="G1744" s="1">
        <v>5</v>
      </c>
      <c r="H1744" s="1">
        <v>5</v>
      </c>
      <c r="I1744" s="31" t="str">
        <f t="shared" si="111"/>
        <v>CERTAINLY INCLUDED</v>
      </c>
      <c r="J1744">
        <v>1890</v>
      </c>
      <c r="K1744" s="11"/>
      <c r="M1744" s="34" t="s">
        <v>1752</v>
      </c>
      <c r="Q1744" s="8" t="s">
        <v>1752</v>
      </c>
      <c r="R1744" s="1" t="str">
        <f t="shared" si="112"/>
        <v>MUTUALLY INCLUDED</v>
      </c>
      <c r="S1744" s="1"/>
      <c r="V1744" s="1" t="str">
        <f t="shared" si="114"/>
        <v>MUTUALLY INCLUDED</v>
      </c>
      <c r="Z1744" t="str">
        <f t="shared" si="113"/>
        <v>Include</v>
      </c>
    </row>
    <row r="1745" spans="1:26" ht="60">
      <c r="A1745">
        <v>1891</v>
      </c>
      <c r="C1745" t="s">
        <v>2290</v>
      </c>
      <c r="E1745" s="1" t="s">
        <v>2307</v>
      </c>
      <c r="F1745" s="1">
        <v>3</v>
      </c>
      <c r="G1745" s="1">
        <v>2</v>
      </c>
      <c r="H1745" s="1">
        <v>3</v>
      </c>
      <c r="I1745" s="31" t="str">
        <f t="shared" si="111"/>
        <v>EXCLUDED</v>
      </c>
      <c r="J1745">
        <v>1891</v>
      </c>
      <c r="M1745" s="35" t="s">
        <v>65</v>
      </c>
      <c r="Q1745" s="8" t="s">
        <v>901</v>
      </c>
      <c r="R1745" s="1" t="str">
        <f t="shared" si="112"/>
        <v>Hum1: Yes, Hum2: No</v>
      </c>
      <c r="S1745" s="1" t="s">
        <v>19</v>
      </c>
      <c r="T1745" s="1" t="s">
        <v>19</v>
      </c>
      <c r="U1745" s="1" t="s">
        <v>19</v>
      </c>
      <c r="V1745" s="1" t="str">
        <f t="shared" si="114"/>
        <v>Mutually Excluded</v>
      </c>
      <c r="Z1745" t="str">
        <f t="shared" si="113"/>
        <v>Exclude</v>
      </c>
    </row>
    <row r="1746" spans="1:26" ht="45">
      <c r="A1746">
        <v>1892</v>
      </c>
      <c r="C1746" t="s">
        <v>2290</v>
      </c>
      <c r="E1746" s="1" t="s">
        <v>2308</v>
      </c>
      <c r="F1746" s="1">
        <v>4</v>
      </c>
      <c r="G1746" s="1">
        <v>3</v>
      </c>
      <c r="H1746" s="1">
        <v>3</v>
      </c>
      <c r="I1746" s="31" t="str">
        <f t="shared" si="111"/>
        <v>EXCLUDED</v>
      </c>
      <c r="J1746">
        <v>1892</v>
      </c>
      <c r="M1746" s="35" t="s">
        <v>901</v>
      </c>
      <c r="Q1746" s="8" t="s">
        <v>901</v>
      </c>
      <c r="R1746" s="1" t="str">
        <f t="shared" si="112"/>
        <v>Mutually Excluded</v>
      </c>
      <c r="S1746" s="1"/>
      <c r="V1746" s="1" t="str">
        <f t="shared" si="114"/>
        <v>Mutually Excluded</v>
      </c>
      <c r="Z1746" t="str">
        <f t="shared" si="113"/>
        <v>Exclude</v>
      </c>
    </row>
    <row r="1747" spans="1:26" ht="30">
      <c r="A1747">
        <v>1893</v>
      </c>
      <c r="C1747" t="s">
        <v>2290</v>
      </c>
      <c r="E1747" s="1" t="s">
        <v>2309</v>
      </c>
      <c r="F1747" s="1">
        <v>2</v>
      </c>
      <c r="G1747" s="1">
        <v>3</v>
      </c>
      <c r="H1747" s="1">
        <v>3</v>
      </c>
      <c r="I1747" s="31" t="str">
        <f t="shared" si="111"/>
        <v>EXCLUDED</v>
      </c>
      <c r="J1747">
        <v>1893</v>
      </c>
      <c r="M1747" s="35" t="s">
        <v>901</v>
      </c>
      <c r="Q1747" s="8" t="s">
        <v>901</v>
      </c>
      <c r="R1747" s="1" t="str">
        <f t="shared" si="112"/>
        <v>Mutually Excluded</v>
      </c>
      <c r="S1747" s="1"/>
      <c r="V1747" s="1" t="str">
        <f t="shared" si="114"/>
        <v>Mutually Excluded</v>
      </c>
      <c r="Z1747" t="str">
        <f t="shared" si="113"/>
        <v>Exclude</v>
      </c>
    </row>
    <row r="1748" spans="1:26" ht="30">
      <c r="A1748">
        <v>1894</v>
      </c>
      <c r="C1748" t="s">
        <v>2290</v>
      </c>
      <c r="E1748" s="1" t="s">
        <v>2310</v>
      </c>
      <c r="F1748" s="1">
        <v>4</v>
      </c>
      <c r="G1748" s="1">
        <v>3</v>
      </c>
      <c r="H1748" s="1">
        <v>4</v>
      </c>
      <c r="I1748" s="31" t="str">
        <f t="shared" si="111"/>
        <v>EXCLUDED</v>
      </c>
      <c r="J1748">
        <v>1894</v>
      </c>
      <c r="M1748" s="35" t="s">
        <v>901</v>
      </c>
      <c r="Q1748" s="8" t="s">
        <v>901</v>
      </c>
      <c r="R1748" s="1" t="str">
        <f t="shared" si="112"/>
        <v>Mutually Excluded</v>
      </c>
      <c r="S1748" s="1"/>
      <c r="V1748" s="1" t="str">
        <f t="shared" si="114"/>
        <v>Mutually Excluded</v>
      </c>
      <c r="Z1748" t="str">
        <f t="shared" si="113"/>
        <v>Exclude</v>
      </c>
    </row>
    <row r="1749" spans="1:26" ht="45">
      <c r="A1749">
        <v>1895</v>
      </c>
      <c r="C1749" t="s">
        <v>2290</v>
      </c>
      <c r="E1749" s="1" t="s">
        <v>2311</v>
      </c>
      <c r="F1749" s="1">
        <v>3</v>
      </c>
      <c r="G1749" s="1">
        <v>3</v>
      </c>
      <c r="H1749" s="1">
        <v>3</v>
      </c>
      <c r="I1749" s="31" t="str">
        <f t="shared" si="111"/>
        <v>EXCLUDED</v>
      </c>
      <c r="J1749">
        <v>1895</v>
      </c>
      <c r="M1749" s="35" t="s">
        <v>901</v>
      </c>
      <c r="Q1749" s="8" t="s">
        <v>901</v>
      </c>
      <c r="R1749" s="1" t="str">
        <f t="shared" si="112"/>
        <v>Mutually Excluded</v>
      </c>
      <c r="S1749" s="1"/>
      <c r="V1749" s="1" t="str">
        <f t="shared" si="114"/>
        <v>Mutually Excluded</v>
      </c>
      <c r="Z1749" t="str">
        <f t="shared" si="113"/>
        <v>Exclude</v>
      </c>
    </row>
    <row r="1750" spans="1:26" ht="30">
      <c r="A1750">
        <v>1896</v>
      </c>
      <c r="C1750" t="s">
        <v>2290</v>
      </c>
      <c r="E1750" s="1" t="s">
        <v>2312</v>
      </c>
      <c r="F1750" s="1">
        <v>4</v>
      </c>
      <c r="G1750" s="1">
        <v>4</v>
      </c>
      <c r="H1750" s="1">
        <v>3</v>
      </c>
      <c r="I1750" s="31" t="str">
        <f t="shared" si="111"/>
        <v>EXCLUDED</v>
      </c>
      <c r="J1750">
        <v>1896</v>
      </c>
      <c r="M1750" s="35" t="s">
        <v>901</v>
      </c>
      <c r="Q1750" s="8" t="s">
        <v>901</v>
      </c>
      <c r="R1750" s="1" t="str">
        <f t="shared" si="112"/>
        <v>Mutually Excluded</v>
      </c>
      <c r="S1750" s="1"/>
      <c r="V1750" s="1" t="str">
        <f t="shared" si="114"/>
        <v>Mutually Excluded</v>
      </c>
      <c r="Z1750" t="str">
        <f t="shared" si="113"/>
        <v>Exclude</v>
      </c>
    </row>
    <row r="1751" spans="1:26" ht="30">
      <c r="A1751">
        <v>1897</v>
      </c>
      <c r="C1751" t="s">
        <v>2290</v>
      </c>
      <c r="E1751" s="1" t="s">
        <v>2313</v>
      </c>
      <c r="F1751" s="1">
        <v>2</v>
      </c>
      <c r="G1751" s="1">
        <v>3</v>
      </c>
      <c r="H1751" s="1">
        <v>2</v>
      </c>
      <c r="I1751" s="31" t="str">
        <f t="shared" si="111"/>
        <v>EXCLUDED</v>
      </c>
      <c r="J1751">
        <v>1897</v>
      </c>
      <c r="M1751" s="35" t="s">
        <v>901</v>
      </c>
      <c r="Q1751" s="8" t="s">
        <v>901</v>
      </c>
      <c r="R1751" s="1" t="str">
        <f t="shared" si="112"/>
        <v>Mutually Excluded</v>
      </c>
      <c r="S1751" s="1"/>
      <c r="V1751" s="1" t="str">
        <f t="shared" si="114"/>
        <v>Mutually Excluded</v>
      </c>
      <c r="Z1751" t="str">
        <f t="shared" si="113"/>
        <v>Exclude</v>
      </c>
    </row>
    <row r="1752" spans="1:26" ht="45">
      <c r="A1752">
        <v>1898</v>
      </c>
      <c r="C1752" t="s">
        <v>2290</v>
      </c>
      <c r="E1752" s="1" t="s">
        <v>2314</v>
      </c>
      <c r="F1752" s="1">
        <v>3</v>
      </c>
      <c r="G1752" s="1">
        <v>4</v>
      </c>
      <c r="H1752" s="1">
        <v>3</v>
      </c>
      <c r="I1752" s="31" t="str">
        <f t="shared" si="111"/>
        <v>EXCLUDED</v>
      </c>
      <c r="J1752">
        <v>1898</v>
      </c>
      <c r="M1752" s="35" t="s">
        <v>901</v>
      </c>
      <c r="Q1752" s="8" t="s">
        <v>901</v>
      </c>
      <c r="R1752" s="1" t="str">
        <f t="shared" si="112"/>
        <v>Mutually Excluded</v>
      </c>
      <c r="S1752" s="1"/>
      <c r="V1752" s="1" t="str">
        <f t="shared" si="114"/>
        <v>Mutually Excluded</v>
      </c>
      <c r="Z1752" t="str">
        <f t="shared" si="113"/>
        <v>Exclude</v>
      </c>
    </row>
    <row r="1753" spans="1:26" ht="45">
      <c r="A1753">
        <v>1899</v>
      </c>
      <c r="C1753" t="s">
        <v>2290</v>
      </c>
      <c r="E1753" s="1" t="s">
        <v>2315</v>
      </c>
      <c r="F1753" s="1">
        <v>2</v>
      </c>
      <c r="G1753" s="1">
        <v>3</v>
      </c>
      <c r="H1753" s="1">
        <v>3</v>
      </c>
      <c r="I1753" s="31" t="str">
        <f t="shared" si="111"/>
        <v>EXCLUDED</v>
      </c>
      <c r="J1753">
        <v>1899</v>
      </c>
      <c r="M1753" s="35" t="s">
        <v>901</v>
      </c>
      <c r="Q1753" s="8" t="s">
        <v>901</v>
      </c>
      <c r="R1753" s="1" t="str">
        <f t="shared" si="112"/>
        <v>Mutually Excluded</v>
      </c>
      <c r="S1753" s="1"/>
      <c r="V1753" s="1" t="str">
        <f t="shared" si="114"/>
        <v>Mutually Excluded</v>
      </c>
      <c r="Z1753" t="str">
        <f t="shared" si="113"/>
        <v>Exclude</v>
      </c>
    </row>
    <row r="1754" spans="1:26" ht="30">
      <c r="A1754">
        <v>1900</v>
      </c>
      <c r="C1754" t="s">
        <v>2290</v>
      </c>
      <c r="E1754" s="1" t="s">
        <v>2316</v>
      </c>
      <c r="F1754" s="1">
        <v>3</v>
      </c>
      <c r="G1754" s="1">
        <v>4</v>
      </c>
      <c r="H1754" s="1">
        <v>4</v>
      </c>
      <c r="I1754" s="31" t="str">
        <f t="shared" si="111"/>
        <v>EXCLUDED</v>
      </c>
      <c r="J1754">
        <v>1900</v>
      </c>
      <c r="M1754" s="35" t="s">
        <v>901</v>
      </c>
      <c r="Q1754" s="8" t="s">
        <v>901</v>
      </c>
      <c r="R1754" s="1" t="str">
        <f t="shared" si="112"/>
        <v>Mutually Excluded</v>
      </c>
      <c r="S1754" s="1"/>
      <c r="V1754" s="1" t="str">
        <f t="shared" si="114"/>
        <v>Mutually Excluded</v>
      </c>
      <c r="Z1754" t="str">
        <f t="shared" si="113"/>
        <v>Exclude</v>
      </c>
    </row>
    <row r="1755" spans="1:26" ht="45">
      <c r="A1755">
        <v>1901</v>
      </c>
      <c r="C1755" t="s">
        <v>2290</v>
      </c>
      <c r="E1755" s="1" t="s">
        <v>2317</v>
      </c>
      <c r="F1755" s="1">
        <v>3</v>
      </c>
      <c r="G1755" s="1">
        <v>4</v>
      </c>
      <c r="H1755" s="1">
        <v>3</v>
      </c>
      <c r="I1755" s="31" t="str">
        <f t="shared" si="111"/>
        <v>EXCLUDED</v>
      </c>
      <c r="J1755">
        <v>1901</v>
      </c>
      <c r="M1755" s="35" t="s">
        <v>901</v>
      </c>
      <c r="Q1755" s="8" t="s">
        <v>901</v>
      </c>
      <c r="R1755" s="1" t="str">
        <f t="shared" si="112"/>
        <v>Mutually Excluded</v>
      </c>
      <c r="S1755" s="1"/>
      <c r="V1755" s="1" t="str">
        <f t="shared" si="114"/>
        <v>Mutually Excluded</v>
      </c>
      <c r="Z1755" t="str">
        <f t="shared" si="113"/>
        <v>Exclude</v>
      </c>
    </row>
    <row r="1756" spans="1:26" ht="30">
      <c r="A1756">
        <v>1902</v>
      </c>
      <c r="C1756" t="s">
        <v>2290</v>
      </c>
      <c r="E1756" s="1" t="s">
        <v>2318</v>
      </c>
      <c r="F1756" s="1">
        <v>2</v>
      </c>
      <c r="G1756" s="1">
        <v>2</v>
      </c>
      <c r="H1756" s="1">
        <v>2</v>
      </c>
      <c r="I1756" s="31" t="str">
        <f t="shared" ref="I1756:I1817" si="115">IF(COUNTIF(F1756:H1756,5)=3,"CERTAINLY INCLUDED",IF(COUNTIF(F1756:H1756,5)&gt;0,"MAYBE","EXCLUDED"))</f>
        <v>EXCLUDED</v>
      </c>
      <c r="J1756">
        <v>1902</v>
      </c>
      <c r="M1756" s="35" t="s">
        <v>901</v>
      </c>
      <c r="Q1756" s="8" t="s">
        <v>901</v>
      </c>
      <c r="R1756" s="1" t="str">
        <f t="shared" ref="R1756:R1817" si="116">IF(AND(M1756="Excluded", Q1756="Excluded"), "Mutually Excluded", IF(AND(OR(M1756="CERTAINLY INCLUDED", M1756="INCLUDED", M1756="MAYBE" ), OR(Q1756="INCLUDED", Q1756="MAYBE")), "MUTUALLY INCLUDED", IF(AND(M1756="MAYBE", Q1756="MAYBE"), "Mutually MAYBE", IF(AND(M1756="Excluded", OR(Q1756="INCLUDED", Q1756="MAYBE")), "Hum1: No, Hum2: Yes", IF(AND(Q1756="Excluded", OR(M1756="INCLUDED", M1756="CERTAINLY INCLUDED", M1756="MAYBE")), "Hum1: Yes, Hum2: No", "Other Conflict")))))</f>
        <v>Mutually Excluded</v>
      </c>
      <c r="S1756" s="1"/>
      <c r="V1756" s="1" t="str">
        <f t="shared" si="114"/>
        <v>Mutually Excluded</v>
      </c>
      <c r="Z1756" t="str">
        <f t="shared" ref="Z1756:Z1817" si="117">IF(R1756="Mutually Excluded","Exclude",IF(R1756= "Mutually Included","Include",U1756))</f>
        <v>Exclude</v>
      </c>
    </row>
    <row r="1757" spans="1:26" ht="30">
      <c r="A1757">
        <v>1903</v>
      </c>
      <c r="C1757" t="s">
        <v>2290</v>
      </c>
      <c r="E1757" s="1" t="s">
        <v>2319</v>
      </c>
      <c r="F1757" s="1">
        <v>4</v>
      </c>
      <c r="G1757" s="1">
        <v>3</v>
      </c>
      <c r="H1757" s="1">
        <v>3</v>
      </c>
      <c r="I1757" s="31" t="str">
        <f t="shared" si="115"/>
        <v>EXCLUDED</v>
      </c>
      <c r="J1757">
        <v>1903</v>
      </c>
      <c r="M1757" s="35" t="s">
        <v>901</v>
      </c>
      <c r="Q1757" s="8" t="s">
        <v>901</v>
      </c>
      <c r="R1757" s="1" t="str">
        <f t="shared" si="116"/>
        <v>Mutually Excluded</v>
      </c>
      <c r="S1757" s="1"/>
      <c r="V1757" s="1" t="str">
        <f t="shared" si="114"/>
        <v>Mutually Excluded</v>
      </c>
      <c r="Z1757" t="str">
        <f t="shared" si="117"/>
        <v>Exclude</v>
      </c>
    </row>
    <row r="1758" spans="1:26" ht="30">
      <c r="A1758">
        <v>1904</v>
      </c>
      <c r="C1758" t="s">
        <v>2290</v>
      </c>
      <c r="E1758" s="1" t="s">
        <v>2320</v>
      </c>
      <c r="F1758" s="1">
        <v>3</v>
      </c>
      <c r="G1758" s="1">
        <v>2</v>
      </c>
      <c r="H1758" s="1">
        <v>2</v>
      </c>
      <c r="I1758" s="31" t="str">
        <f t="shared" si="115"/>
        <v>EXCLUDED</v>
      </c>
      <c r="J1758">
        <v>1904</v>
      </c>
      <c r="M1758" s="35" t="s">
        <v>901</v>
      </c>
      <c r="Q1758" s="8" t="s">
        <v>901</v>
      </c>
      <c r="R1758" s="1" t="str">
        <f t="shared" si="116"/>
        <v>Mutually Excluded</v>
      </c>
      <c r="S1758" s="1"/>
      <c r="V1758" s="1" t="str">
        <f t="shared" si="114"/>
        <v>Mutually Excluded</v>
      </c>
      <c r="Z1758" t="str">
        <f t="shared" si="117"/>
        <v>Exclude</v>
      </c>
    </row>
    <row r="1759" spans="1:26" ht="30">
      <c r="A1759">
        <v>1905</v>
      </c>
      <c r="C1759" t="s">
        <v>2290</v>
      </c>
      <c r="E1759" s="1" t="s">
        <v>2321</v>
      </c>
      <c r="F1759" s="1">
        <v>3</v>
      </c>
      <c r="G1759" s="1">
        <v>3</v>
      </c>
      <c r="H1759" s="1">
        <v>3</v>
      </c>
      <c r="I1759" s="31" t="str">
        <f t="shared" si="115"/>
        <v>EXCLUDED</v>
      </c>
      <c r="J1759">
        <v>1905</v>
      </c>
      <c r="M1759" s="35" t="s">
        <v>901</v>
      </c>
      <c r="Q1759" s="8" t="s">
        <v>901</v>
      </c>
      <c r="R1759" s="1" t="str">
        <f t="shared" si="116"/>
        <v>Mutually Excluded</v>
      </c>
      <c r="S1759" s="1"/>
      <c r="V1759" s="1" t="str">
        <f t="shared" si="114"/>
        <v>Mutually Excluded</v>
      </c>
      <c r="Z1759" t="str">
        <f t="shared" si="117"/>
        <v>Exclude</v>
      </c>
    </row>
    <row r="1760" spans="1:26" ht="30">
      <c r="A1760">
        <v>1906</v>
      </c>
      <c r="C1760" t="s">
        <v>2290</v>
      </c>
      <c r="E1760" s="1" t="s">
        <v>2322</v>
      </c>
      <c r="F1760" s="1">
        <v>2</v>
      </c>
      <c r="G1760" s="1">
        <v>3</v>
      </c>
      <c r="H1760" s="1">
        <v>3</v>
      </c>
      <c r="I1760" s="31" t="str">
        <f t="shared" si="115"/>
        <v>EXCLUDED</v>
      </c>
      <c r="J1760">
        <v>1906</v>
      </c>
      <c r="M1760" s="35" t="s">
        <v>901</v>
      </c>
      <c r="Q1760" s="8" t="s">
        <v>901</v>
      </c>
      <c r="R1760" s="1" t="str">
        <f t="shared" si="116"/>
        <v>Mutually Excluded</v>
      </c>
      <c r="S1760" s="1"/>
      <c r="V1760" s="1" t="str">
        <f t="shared" si="114"/>
        <v>Mutually Excluded</v>
      </c>
      <c r="Z1760" t="str">
        <f t="shared" si="117"/>
        <v>Exclude</v>
      </c>
    </row>
    <row r="1761" spans="1:26" ht="30">
      <c r="A1761">
        <v>1907</v>
      </c>
      <c r="C1761" t="s">
        <v>2290</v>
      </c>
      <c r="E1761" s="1" t="s">
        <v>2323</v>
      </c>
      <c r="F1761" s="1">
        <v>2</v>
      </c>
      <c r="G1761" s="1">
        <v>3</v>
      </c>
      <c r="H1761" s="1">
        <v>2</v>
      </c>
      <c r="I1761" s="31" t="str">
        <f t="shared" si="115"/>
        <v>EXCLUDED</v>
      </c>
      <c r="J1761">
        <v>1907</v>
      </c>
      <c r="M1761" s="35" t="s">
        <v>901</v>
      </c>
      <c r="Q1761" s="8" t="s">
        <v>901</v>
      </c>
      <c r="R1761" s="1" t="str">
        <f t="shared" si="116"/>
        <v>Mutually Excluded</v>
      </c>
      <c r="S1761" s="1"/>
      <c r="V1761" s="1" t="str">
        <f t="shared" si="114"/>
        <v>Mutually Excluded</v>
      </c>
      <c r="Z1761" t="str">
        <f t="shared" si="117"/>
        <v>Exclude</v>
      </c>
    </row>
    <row r="1762" spans="1:26" ht="30">
      <c r="A1762">
        <v>1908</v>
      </c>
      <c r="C1762" t="s">
        <v>2290</v>
      </c>
      <c r="E1762" s="1" t="s">
        <v>2324</v>
      </c>
      <c r="F1762" s="1">
        <v>3</v>
      </c>
      <c r="G1762" s="1">
        <v>4</v>
      </c>
      <c r="H1762" s="1">
        <v>2</v>
      </c>
      <c r="I1762" s="31" t="str">
        <f t="shared" si="115"/>
        <v>EXCLUDED</v>
      </c>
      <c r="J1762">
        <v>1908</v>
      </c>
      <c r="M1762" s="35" t="s">
        <v>1752</v>
      </c>
      <c r="Q1762" s="8" t="s">
        <v>1752</v>
      </c>
      <c r="R1762" s="1" t="str">
        <f t="shared" si="116"/>
        <v>MUTUALLY INCLUDED</v>
      </c>
      <c r="S1762" s="1"/>
      <c r="V1762" s="1" t="str">
        <f t="shared" si="114"/>
        <v>AI: No, Human: Yes</v>
      </c>
      <c r="Z1762" t="str">
        <f t="shared" si="117"/>
        <v>Include</v>
      </c>
    </row>
    <row r="1763" spans="1:26" ht="45">
      <c r="A1763">
        <v>1909</v>
      </c>
      <c r="C1763" t="s">
        <v>2290</v>
      </c>
      <c r="E1763" s="1" t="s">
        <v>2325</v>
      </c>
      <c r="F1763" s="1">
        <v>1</v>
      </c>
      <c r="G1763" s="1">
        <v>1</v>
      </c>
      <c r="H1763" s="1">
        <v>1</v>
      </c>
      <c r="I1763" s="31" t="str">
        <f t="shared" si="115"/>
        <v>EXCLUDED</v>
      </c>
      <c r="J1763">
        <v>1909</v>
      </c>
      <c r="M1763" s="35" t="s">
        <v>901</v>
      </c>
      <c r="Q1763" s="8" t="s">
        <v>901</v>
      </c>
      <c r="R1763" s="1" t="str">
        <f t="shared" si="116"/>
        <v>Mutually Excluded</v>
      </c>
      <c r="S1763" s="1"/>
      <c r="V1763" s="1" t="str">
        <f t="shared" si="114"/>
        <v>Mutually Excluded</v>
      </c>
      <c r="Z1763" t="str">
        <f t="shared" si="117"/>
        <v>Exclude</v>
      </c>
    </row>
    <row r="1764" spans="1:26" ht="30">
      <c r="A1764">
        <v>1910</v>
      </c>
      <c r="C1764" t="s">
        <v>2290</v>
      </c>
      <c r="E1764" s="1" t="s">
        <v>2326</v>
      </c>
      <c r="F1764" s="1">
        <v>2</v>
      </c>
      <c r="G1764" s="1">
        <v>3</v>
      </c>
      <c r="H1764" s="1">
        <v>2</v>
      </c>
      <c r="I1764" s="31" t="str">
        <f t="shared" si="115"/>
        <v>EXCLUDED</v>
      </c>
      <c r="J1764">
        <v>1910</v>
      </c>
      <c r="M1764" s="35" t="s">
        <v>901</v>
      </c>
      <c r="Q1764" s="8" t="s">
        <v>901</v>
      </c>
      <c r="R1764" s="1" t="str">
        <f t="shared" si="116"/>
        <v>Mutually Excluded</v>
      </c>
      <c r="S1764" s="1"/>
      <c r="V1764" s="1" t="str">
        <f t="shared" si="114"/>
        <v>Mutually Excluded</v>
      </c>
      <c r="Z1764" t="str">
        <f t="shared" si="117"/>
        <v>Exclude</v>
      </c>
    </row>
    <row r="1765" spans="1:26" ht="45">
      <c r="A1765">
        <v>1911</v>
      </c>
      <c r="C1765" t="s">
        <v>2290</v>
      </c>
      <c r="E1765" s="1" t="s">
        <v>2327</v>
      </c>
      <c r="F1765" s="1">
        <v>2</v>
      </c>
      <c r="G1765" s="1">
        <v>3</v>
      </c>
      <c r="H1765" s="1">
        <v>3</v>
      </c>
      <c r="I1765" s="31" t="str">
        <f t="shared" si="115"/>
        <v>EXCLUDED</v>
      </c>
      <c r="J1765">
        <v>1911</v>
      </c>
      <c r="M1765" s="35" t="s">
        <v>1752</v>
      </c>
      <c r="Q1765" s="8" t="s">
        <v>901</v>
      </c>
      <c r="R1765" s="1" t="str">
        <f t="shared" si="116"/>
        <v>Hum1: Yes, Hum2: No</v>
      </c>
      <c r="S1765" s="1" t="s">
        <v>19</v>
      </c>
      <c r="T1765" s="1" t="s">
        <v>19</v>
      </c>
      <c r="U1765" s="1" t="s">
        <v>19</v>
      </c>
      <c r="V1765" s="1" t="str">
        <f t="shared" si="114"/>
        <v>Mutually Excluded</v>
      </c>
      <c r="Z1765" t="str">
        <f t="shared" si="117"/>
        <v>Exclude</v>
      </c>
    </row>
    <row r="1766" spans="1:26" ht="30">
      <c r="A1766">
        <v>1912</v>
      </c>
      <c r="C1766" t="s">
        <v>2290</v>
      </c>
      <c r="E1766" s="1" t="s">
        <v>2328</v>
      </c>
      <c r="F1766" s="1">
        <v>1</v>
      </c>
      <c r="G1766" s="1">
        <v>1</v>
      </c>
      <c r="H1766" s="1">
        <v>1</v>
      </c>
      <c r="I1766" s="31" t="str">
        <f t="shared" si="115"/>
        <v>EXCLUDED</v>
      </c>
      <c r="J1766">
        <v>1912</v>
      </c>
      <c r="M1766" s="35" t="s">
        <v>901</v>
      </c>
      <c r="Q1766" s="8" t="s">
        <v>901</v>
      </c>
      <c r="R1766" s="1" t="str">
        <f t="shared" si="116"/>
        <v>Mutually Excluded</v>
      </c>
      <c r="S1766" s="1"/>
      <c r="V1766" s="1" t="str">
        <f t="shared" si="114"/>
        <v>Mutually Excluded</v>
      </c>
      <c r="Z1766" t="str">
        <f t="shared" si="117"/>
        <v>Exclude</v>
      </c>
    </row>
    <row r="1767" spans="1:26" ht="30">
      <c r="A1767">
        <v>1913</v>
      </c>
      <c r="C1767" t="s">
        <v>2290</v>
      </c>
      <c r="E1767" s="1" t="s">
        <v>2329</v>
      </c>
      <c r="F1767" s="1">
        <v>4</v>
      </c>
      <c r="G1767" s="1">
        <v>3</v>
      </c>
      <c r="H1767" s="1">
        <v>3</v>
      </c>
      <c r="I1767" s="31" t="str">
        <f t="shared" si="115"/>
        <v>EXCLUDED</v>
      </c>
      <c r="J1767">
        <v>1913</v>
      </c>
      <c r="M1767" s="35" t="s">
        <v>901</v>
      </c>
      <c r="Q1767" s="8" t="s">
        <v>901</v>
      </c>
      <c r="R1767" s="1" t="str">
        <f t="shared" si="116"/>
        <v>Mutually Excluded</v>
      </c>
      <c r="S1767" s="1"/>
      <c r="V1767" s="1" t="str">
        <f t="shared" si="114"/>
        <v>Mutually Excluded</v>
      </c>
      <c r="Z1767" t="str">
        <f t="shared" si="117"/>
        <v>Exclude</v>
      </c>
    </row>
    <row r="1768" spans="1:26" ht="30">
      <c r="A1768">
        <v>1914</v>
      </c>
      <c r="C1768" t="s">
        <v>2290</v>
      </c>
      <c r="E1768" s="1" t="s">
        <v>2330</v>
      </c>
      <c r="F1768" s="1">
        <v>3</v>
      </c>
      <c r="G1768" s="1">
        <v>2</v>
      </c>
      <c r="H1768" s="1">
        <v>2</v>
      </c>
      <c r="I1768" s="31" t="str">
        <f t="shared" si="115"/>
        <v>EXCLUDED</v>
      </c>
      <c r="J1768">
        <v>1914</v>
      </c>
      <c r="M1768" s="35" t="s">
        <v>1752</v>
      </c>
      <c r="Q1768" s="8" t="s">
        <v>901</v>
      </c>
      <c r="R1768" s="1" t="str">
        <f t="shared" si="116"/>
        <v>Hum1: Yes, Hum2: No</v>
      </c>
      <c r="S1768" s="1" t="s">
        <v>23</v>
      </c>
      <c r="T1768" s="1" t="s">
        <v>23</v>
      </c>
      <c r="U1768" s="1" t="s">
        <v>23</v>
      </c>
      <c r="V1768" s="1" t="str">
        <f t="shared" si="114"/>
        <v>Mutually Excluded</v>
      </c>
      <c r="Z1768" t="str">
        <f t="shared" si="117"/>
        <v>Include</v>
      </c>
    </row>
    <row r="1769" spans="1:26" ht="45">
      <c r="A1769">
        <v>1915</v>
      </c>
      <c r="C1769" t="s">
        <v>2290</v>
      </c>
      <c r="E1769" s="1" t="s">
        <v>2331</v>
      </c>
      <c r="F1769" s="1">
        <v>2</v>
      </c>
      <c r="G1769" s="1">
        <v>2</v>
      </c>
      <c r="H1769" s="1">
        <v>3</v>
      </c>
      <c r="I1769" s="31" t="str">
        <f t="shared" si="115"/>
        <v>EXCLUDED</v>
      </c>
      <c r="J1769">
        <v>1915</v>
      </c>
      <c r="M1769" s="35" t="s">
        <v>901</v>
      </c>
      <c r="Q1769" s="8" t="s">
        <v>901</v>
      </c>
      <c r="R1769" s="1" t="str">
        <f t="shared" si="116"/>
        <v>Mutually Excluded</v>
      </c>
      <c r="S1769" s="1"/>
      <c r="V1769" s="1" t="str">
        <f t="shared" si="114"/>
        <v>Mutually Excluded</v>
      </c>
      <c r="Z1769" t="str">
        <f t="shared" si="117"/>
        <v>Exclude</v>
      </c>
    </row>
    <row r="1770" spans="1:26" ht="45">
      <c r="A1770">
        <v>1916</v>
      </c>
      <c r="C1770" t="s">
        <v>2290</v>
      </c>
      <c r="E1770" s="1" t="s">
        <v>2332</v>
      </c>
      <c r="F1770" s="1">
        <v>3</v>
      </c>
      <c r="G1770" s="1">
        <v>3</v>
      </c>
      <c r="H1770" s="1">
        <v>4</v>
      </c>
      <c r="I1770" s="31" t="str">
        <f t="shared" si="115"/>
        <v>EXCLUDED</v>
      </c>
      <c r="J1770">
        <v>1916</v>
      </c>
      <c r="M1770" s="35" t="s">
        <v>1752</v>
      </c>
      <c r="Q1770" s="8" t="s">
        <v>1752</v>
      </c>
      <c r="R1770" s="1" t="str">
        <f t="shared" si="116"/>
        <v>MUTUALLY INCLUDED</v>
      </c>
      <c r="S1770" s="1"/>
      <c r="V1770" s="1" t="str">
        <f t="shared" si="114"/>
        <v>AI: No, Human: Yes</v>
      </c>
      <c r="Z1770" t="str">
        <f t="shared" si="117"/>
        <v>Include</v>
      </c>
    </row>
    <row r="1771" spans="1:26" ht="45">
      <c r="A1771">
        <v>1917</v>
      </c>
      <c r="C1771" t="s">
        <v>2290</v>
      </c>
      <c r="E1771" s="1" t="s">
        <v>2333</v>
      </c>
      <c r="F1771" s="1">
        <v>2</v>
      </c>
      <c r="G1771" s="1">
        <v>2</v>
      </c>
      <c r="H1771" s="1">
        <v>2</v>
      </c>
      <c r="I1771" s="31" t="str">
        <f t="shared" si="115"/>
        <v>EXCLUDED</v>
      </c>
      <c r="J1771">
        <v>1917</v>
      </c>
      <c r="M1771" s="35" t="s">
        <v>901</v>
      </c>
      <c r="Q1771" s="8" t="s">
        <v>901</v>
      </c>
      <c r="R1771" s="1" t="str">
        <f t="shared" si="116"/>
        <v>Mutually Excluded</v>
      </c>
      <c r="S1771" s="1"/>
      <c r="V1771" s="1" t="str">
        <f t="shared" si="114"/>
        <v>Mutually Excluded</v>
      </c>
      <c r="Z1771" t="str">
        <f t="shared" si="117"/>
        <v>Exclude</v>
      </c>
    </row>
    <row r="1772" spans="1:26" ht="30">
      <c r="A1772">
        <v>1918</v>
      </c>
      <c r="C1772" t="s">
        <v>2290</v>
      </c>
      <c r="E1772" s="1" t="s">
        <v>2334</v>
      </c>
      <c r="F1772" s="1">
        <v>3</v>
      </c>
      <c r="G1772" s="1">
        <v>3</v>
      </c>
      <c r="H1772" s="1">
        <v>3</v>
      </c>
      <c r="I1772" s="31" t="str">
        <f t="shared" si="115"/>
        <v>EXCLUDED</v>
      </c>
      <c r="J1772">
        <v>1918</v>
      </c>
      <c r="M1772" s="35" t="s">
        <v>901</v>
      </c>
      <c r="Q1772" s="8" t="s">
        <v>901</v>
      </c>
      <c r="R1772" s="1" t="str">
        <f t="shared" si="116"/>
        <v>Mutually Excluded</v>
      </c>
      <c r="S1772" s="1"/>
      <c r="V1772" s="1" t="str">
        <f t="shared" si="114"/>
        <v>Mutually Excluded</v>
      </c>
      <c r="Z1772" t="str">
        <f t="shared" si="117"/>
        <v>Exclude</v>
      </c>
    </row>
    <row r="1773" spans="1:26" ht="45">
      <c r="A1773">
        <v>1919</v>
      </c>
      <c r="C1773" t="s">
        <v>2290</v>
      </c>
      <c r="E1773" s="1" t="s">
        <v>2335</v>
      </c>
      <c r="F1773" s="1">
        <v>4</v>
      </c>
      <c r="G1773" s="1">
        <v>3</v>
      </c>
      <c r="H1773" s="1">
        <v>3</v>
      </c>
      <c r="I1773" s="31" t="str">
        <f t="shared" si="115"/>
        <v>EXCLUDED</v>
      </c>
      <c r="J1773">
        <v>1919</v>
      </c>
      <c r="M1773" s="35" t="s">
        <v>901</v>
      </c>
      <c r="Q1773" s="8" t="s">
        <v>901</v>
      </c>
      <c r="R1773" s="1" t="str">
        <f t="shared" si="116"/>
        <v>Mutually Excluded</v>
      </c>
      <c r="S1773" s="1"/>
      <c r="V1773" s="1" t="str">
        <f t="shared" si="114"/>
        <v>Mutually Excluded</v>
      </c>
      <c r="Z1773" t="str">
        <f t="shared" si="117"/>
        <v>Exclude</v>
      </c>
    </row>
    <row r="1774" spans="1:26" ht="60.75">
      <c r="A1774">
        <v>1920</v>
      </c>
      <c r="C1774" t="s">
        <v>2290</v>
      </c>
      <c r="E1774" s="1" t="s">
        <v>2336</v>
      </c>
      <c r="F1774" s="1">
        <v>3</v>
      </c>
      <c r="G1774" s="1">
        <v>4</v>
      </c>
      <c r="H1774" s="1">
        <v>3</v>
      </c>
      <c r="I1774" s="31" t="str">
        <f t="shared" si="115"/>
        <v>EXCLUDED</v>
      </c>
      <c r="J1774">
        <v>1920</v>
      </c>
      <c r="K1774" s="11"/>
      <c r="M1774" s="35" t="s">
        <v>901</v>
      </c>
      <c r="Q1774" s="8" t="s">
        <v>901</v>
      </c>
      <c r="R1774" s="1" t="str">
        <f t="shared" si="116"/>
        <v>Mutually Excluded</v>
      </c>
      <c r="S1774" s="1"/>
      <c r="V1774" s="1" t="str">
        <f t="shared" si="114"/>
        <v>Mutually Excluded</v>
      </c>
      <c r="Z1774" t="str">
        <f t="shared" si="117"/>
        <v>Exclude</v>
      </c>
    </row>
    <row r="1775" spans="1:26" ht="30">
      <c r="A1775">
        <v>1921</v>
      </c>
      <c r="C1775" t="s">
        <v>2290</v>
      </c>
      <c r="E1775" s="1" t="s">
        <v>2338</v>
      </c>
      <c r="F1775" s="1">
        <v>4</v>
      </c>
      <c r="G1775" s="1">
        <v>4</v>
      </c>
      <c r="H1775" s="1">
        <v>3</v>
      </c>
      <c r="I1775" s="31" t="str">
        <f t="shared" si="115"/>
        <v>EXCLUDED</v>
      </c>
      <c r="J1775">
        <v>1921</v>
      </c>
      <c r="M1775" s="35" t="s">
        <v>901</v>
      </c>
      <c r="Q1775" s="8" t="s">
        <v>901</v>
      </c>
      <c r="R1775" s="1" t="str">
        <f t="shared" si="116"/>
        <v>Mutually Excluded</v>
      </c>
      <c r="S1775" s="1"/>
      <c r="V1775" s="1" t="str">
        <f t="shared" si="114"/>
        <v>Mutually Excluded</v>
      </c>
      <c r="Z1775" t="str">
        <f t="shared" si="117"/>
        <v>Exclude</v>
      </c>
    </row>
    <row r="1776" spans="1:26" ht="75.75">
      <c r="A1776">
        <v>1922</v>
      </c>
      <c r="C1776" t="s">
        <v>2290</v>
      </c>
      <c r="E1776" s="1" t="s">
        <v>2339</v>
      </c>
      <c r="F1776" s="1">
        <v>5</v>
      </c>
      <c r="G1776" s="1">
        <v>5</v>
      </c>
      <c r="H1776" s="1">
        <v>5</v>
      </c>
      <c r="I1776" s="31" t="str">
        <f t="shared" si="115"/>
        <v>CERTAINLY INCLUDED</v>
      </c>
      <c r="J1776">
        <v>1922</v>
      </c>
      <c r="K1776" s="11"/>
      <c r="M1776" s="35" t="s">
        <v>901</v>
      </c>
      <c r="Q1776" s="8" t="s">
        <v>901</v>
      </c>
      <c r="R1776" s="1" t="str">
        <f t="shared" si="116"/>
        <v>Mutually Excluded</v>
      </c>
      <c r="S1776" s="1"/>
      <c r="T1776" s="1"/>
      <c r="V1776" s="1" t="str">
        <f t="shared" si="114"/>
        <v>AI: Yes, Human: No</v>
      </c>
      <c r="Z1776" t="str">
        <f t="shared" si="117"/>
        <v>Exclude</v>
      </c>
    </row>
    <row r="1777" spans="1:26" ht="45">
      <c r="A1777">
        <v>1923</v>
      </c>
      <c r="C1777" t="s">
        <v>2290</v>
      </c>
      <c r="E1777" s="1" t="s">
        <v>2340</v>
      </c>
      <c r="F1777" s="1">
        <v>4</v>
      </c>
      <c r="G1777" s="1">
        <v>3</v>
      </c>
      <c r="H1777" s="1">
        <v>4</v>
      </c>
      <c r="I1777" s="31" t="str">
        <f t="shared" si="115"/>
        <v>EXCLUDED</v>
      </c>
      <c r="J1777">
        <v>1923</v>
      </c>
      <c r="M1777" s="35" t="s">
        <v>901</v>
      </c>
      <c r="Q1777" s="8" t="s">
        <v>901</v>
      </c>
      <c r="R1777" s="1" t="str">
        <f t="shared" si="116"/>
        <v>Mutually Excluded</v>
      </c>
      <c r="S1777" s="1"/>
      <c r="V1777" s="1" t="str">
        <f t="shared" si="114"/>
        <v>Mutually Excluded</v>
      </c>
      <c r="Z1777" t="str">
        <f t="shared" si="117"/>
        <v>Exclude</v>
      </c>
    </row>
    <row r="1778" spans="1:26" ht="45">
      <c r="A1778">
        <v>1924</v>
      </c>
      <c r="C1778" t="s">
        <v>2290</v>
      </c>
      <c r="E1778" s="1" t="s">
        <v>2341</v>
      </c>
      <c r="F1778" s="1">
        <v>4</v>
      </c>
      <c r="G1778" s="1">
        <v>3</v>
      </c>
      <c r="H1778" s="1">
        <v>4</v>
      </c>
      <c r="I1778" s="31" t="str">
        <f t="shared" si="115"/>
        <v>EXCLUDED</v>
      </c>
      <c r="J1778">
        <v>1924</v>
      </c>
      <c r="M1778" s="35" t="s">
        <v>901</v>
      </c>
      <c r="Q1778" s="8" t="s">
        <v>901</v>
      </c>
      <c r="R1778" s="1" t="str">
        <f t="shared" si="116"/>
        <v>Mutually Excluded</v>
      </c>
      <c r="S1778" s="1"/>
      <c r="V1778" s="1" t="str">
        <f t="shared" si="114"/>
        <v>Mutually Excluded</v>
      </c>
      <c r="Z1778" t="str">
        <f t="shared" si="117"/>
        <v>Exclude</v>
      </c>
    </row>
    <row r="1779" spans="1:26" ht="45">
      <c r="A1779">
        <v>1925</v>
      </c>
      <c r="C1779" t="s">
        <v>2290</v>
      </c>
      <c r="E1779" s="1" t="s">
        <v>2342</v>
      </c>
      <c r="F1779" s="1">
        <v>2</v>
      </c>
      <c r="G1779" s="1">
        <v>2</v>
      </c>
      <c r="H1779" s="1">
        <v>2</v>
      </c>
      <c r="I1779" s="31" t="str">
        <f t="shared" si="115"/>
        <v>EXCLUDED</v>
      </c>
      <c r="J1779">
        <v>1925</v>
      </c>
      <c r="M1779" s="35" t="s">
        <v>901</v>
      </c>
      <c r="Q1779" s="8" t="s">
        <v>901</v>
      </c>
      <c r="R1779" s="1" t="str">
        <f t="shared" si="116"/>
        <v>Mutually Excluded</v>
      </c>
      <c r="S1779" s="1"/>
      <c r="V1779" s="1" t="str">
        <f t="shared" si="114"/>
        <v>Mutually Excluded</v>
      </c>
      <c r="Z1779" t="str">
        <f t="shared" si="117"/>
        <v>Exclude</v>
      </c>
    </row>
    <row r="1780" spans="1:26" ht="45">
      <c r="A1780">
        <v>1926</v>
      </c>
      <c r="C1780" t="s">
        <v>2290</v>
      </c>
      <c r="E1780" s="1" t="s">
        <v>2343</v>
      </c>
      <c r="F1780" s="1">
        <v>3</v>
      </c>
      <c r="G1780" s="1">
        <v>3</v>
      </c>
      <c r="H1780" s="1">
        <v>2</v>
      </c>
      <c r="I1780" s="31" t="str">
        <f t="shared" si="115"/>
        <v>EXCLUDED</v>
      </c>
      <c r="J1780">
        <v>1926</v>
      </c>
      <c r="M1780" s="35" t="s">
        <v>901</v>
      </c>
      <c r="Q1780" s="8" t="s">
        <v>901</v>
      </c>
      <c r="R1780" s="1" t="str">
        <f t="shared" si="116"/>
        <v>Mutually Excluded</v>
      </c>
      <c r="S1780" s="1"/>
      <c r="V1780" s="1" t="str">
        <f t="shared" si="114"/>
        <v>Mutually Excluded</v>
      </c>
      <c r="Z1780" t="str">
        <f t="shared" si="117"/>
        <v>Exclude</v>
      </c>
    </row>
    <row r="1781" spans="1:26" ht="45">
      <c r="A1781">
        <v>1927</v>
      </c>
      <c r="C1781" t="s">
        <v>2290</v>
      </c>
      <c r="E1781" s="1" t="s">
        <v>2344</v>
      </c>
      <c r="F1781" s="1">
        <v>2</v>
      </c>
      <c r="G1781" s="1">
        <v>3</v>
      </c>
      <c r="H1781" s="1">
        <v>3</v>
      </c>
      <c r="I1781" s="31" t="str">
        <f t="shared" si="115"/>
        <v>EXCLUDED</v>
      </c>
      <c r="J1781">
        <v>1927</v>
      </c>
      <c r="M1781" s="35" t="s">
        <v>901</v>
      </c>
      <c r="Q1781" s="8" t="s">
        <v>901</v>
      </c>
      <c r="R1781" s="1" t="str">
        <f t="shared" si="116"/>
        <v>Mutually Excluded</v>
      </c>
      <c r="S1781" s="1"/>
      <c r="V1781" s="1" t="str">
        <f t="shared" si="114"/>
        <v>Mutually Excluded</v>
      </c>
      <c r="Z1781" t="str">
        <f t="shared" si="117"/>
        <v>Exclude</v>
      </c>
    </row>
    <row r="1782" spans="1:26" ht="45">
      <c r="A1782">
        <v>1928</v>
      </c>
      <c r="C1782" t="s">
        <v>2290</v>
      </c>
      <c r="E1782" s="1" t="s">
        <v>2345</v>
      </c>
      <c r="F1782" s="1">
        <v>3</v>
      </c>
      <c r="G1782" s="1">
        <v>3</v>
      </c>
      <c r="H1782" s="1">
        <v>2</v>
      </c>
      <c r="I1782" s="31" t="str">
        <f t="shared" si="115"/>
        <v>EXCLUDED</v>
      </c>
      <c r="J1782">
        <v>1928</v>
      </c>
      <c r="M1782" s="35" t="s">
        <v>901</v>
      </c>
      <c r="Q1782" s="8" t="s">
        <v>901</v>
      </c>
      <c r="R1782" s="1" t="str">
        <f t="shared" si="116"/>
        <v>Mutually Excluded</v>
      </c>
      <c r="S1782" s="1"/>
      <c r="V1782" s="1" t="str">
        <f t="shared" si="114"/>
        <v>Mutually Excluded</v>
      </c>
      <c r="Z1782" t="str">
        <f t="shared" si="117"/>
        <v>Exclude</v>
      </c>
    </row>
    <row r="1783" spans="1:26" ht="45">
      <c r="A1783">
        <v>1929</v>
      </c>
      <c r="C1783" t="s">
        <v>2347</v>
      </c>
      <c r="E1783" s="1" t="s">
        <v>2346</v>
      </c>
      <c r="F1783" s="1">
        <v>3</v>
      </c>
      <c r="G1783" s="1">
        <v>2</v>
      </c>
      <c r="H1783" s="1">
        <v>3</v>
      </c>
      <c r="I1783" s="31" t="str">
        <f t="shared" si="115"/>
        <v>EXCLUDED</v>
      </c>
      <c r="J1783">
        <v>1929</v>
      </c>
      <c r="M1783" s="35" t="s">
        <v>901</v>
      </c>
      <c r="Q1783" s="8" t="s">
        <v>901</v>
      </c>
      <c r="R1783" s="1" t="str">
        <f t="shared" si="116"/>
        <v>Mutually Excluded</v>
      </c>
      <c r="S1783" s="1"/>
      <c r="V1783" s="1" t="str">
        <f t="shared" si="114"/>
        <v>Mutually Excluded</v>
      </c>
      <c r="Z1783" t="str">
        <f t="shared" si="117"/>
        <v>Exclude</v>
      </c>
    </row>
    <row r="1784" spans="1:26" ht="30">
      <c r="A1784">
        <v>1930</v>
      </c>
      <c r="C1784" t="s">
        <v>2347</v>
      </c>
      <c r="E1784" s="1" t="s">
        <v>2348</v>
      </c>
      <c r="F1784" s="1">
        <v>1</v>
      </c>
      <c r="G1784" s="1">
        <v>1</v>
      </c>
      <c r="H1784" s="1">
        <v>1</v>
      </c>
      <c r="I1784" s="31" t="str">
        <f t="shared" si="115"/>
        <v>EXCLUDED</v>
      </c>
      <c r="J1784">
        <v>1930</v>
      </c>
      <c r="M1784" s="35" t="s">
        <v>901</v>
      </c>
      <c r="Q1784" s="8" t="s">
        <v>901</v>
      </c>
      <c r="R1784" s="1" t="str">
        <f t="shared" si="116"/>
        <v>Mutually Excluded</v>
      </c>
      <c r="S1784" s="1"/>
      <c r="V1784" s="1" t="str">
        <f t="shared" si="114"/>
        <v>Mutually Excluded</v>
      </c>
      <c r="Z1784" t="str">
        <f t="shared" si="117"/>
        <v>Exclude</v>
      </c>
    </row>
    <row r="1785" spans="1:26" ht="45">
      <c r="A1785">
        <v>1931</v>
      </c>
      <c r="C1785" t="s">
        <v>2347</v>
      </c>
      <c r="E1785" s="1" t="s">
        <v>2349</v>
      </c>
      <c r="F1785" s="1">
        <v>1</v>
      </c>
      <c r="G1785" s="1">
        <v>2</v>
      </c>
      <c r="H1785" s="1">
        <v>1</v>
      </c>
      <c r="I1785" s="31" t="str">
        <f t="shared" si="115"/>
        <v>EXCLUDED</v>
      </c>
      <c r="J1785">
        <v>1931</v>
      </c>
      <c r="M1785" s="35" t="s">
        <v>901</v>
      </c>
      <c r="Q1785" s="8" t="s">
        <v>901</v>
      </c>
      <c r="R1785" s="1" t="str">
        <f t="shared" si="116"/>
        <v>Mutually Excluded</v>
      </c>
      <c r="S1785" s="1"/>
      <c r="V1785" s="1" t="str">
        <f t="shared" si="114"/>
        <v>Mutually Excluded</v>
      </c>
      <c r="Z1785" t="str">
        <f t="shared" si="117"/>
        <v>Exclude</v>
      </c>
    </row>
    <row r="1786" spans="1:26" ht="30">
      <c r="A1786">
        <v>1932</v>
      </c>
      <c r="C1786" t="s">
        <v>2347</v>
      </c>
      <c r="E1786" s="1" t="s">
        <v>2350</v>
      </c>
      <c r="F1786" s="1">
        <v>2</v>
      </c>
      <c r="G1786" s="1">
        <v>3</v>
      </c>
      <c r="H1786" s="1">
        <v>2</v>
      </c>
      <c r="I1786" s="31" t="str">
        <f t="shared" si="115"/>
        <v>EXCLUDED</v>
      </c>
      <c r="J1786">
        <v>1932</v>
      </c>
      <c r="M1786" s="35" t="s">
        <v>65</v>
      </c>
      <c r="Q1786" s="8" t="s">
        <v>901</v>
      </c>
      <c r="R1786" s="1" t="str">
        <f t="shared" si="116"/>
        <v>Hum1: Yes, Hum2: No</v>
      </c>
      <c r="S1786" s="1" t="s">
        <v>19</v>
      </c>
      <c r="T1786" s="1" t="s">
        <v>19</v>
      </c>
      <c r="U1786" s="1" t="s">
        <v>19</v>
      </c>
      <c r="V1786" s="1" t="str">
        <f t="shared" si="114"/>
        <v>Mutually Excluded</v>
      </c>
      <c r="Z1786" t="str">
        <f t="shared" si="117"/>
        <v>Exclude</v>
      </c>
    </row>
    <row r="1787" spans="1:26" ht="45">
      <c r="A1787">
        <v>1934</v>
      </c>
      <c r="C1787" t="s">
        <v>2347</v>
      </c>
      <c r="E1787" s="1" t="s">
        <v>2351</v>
      </c>
      <c r="F1787" s="1">
        <v>2</v>
      </c>
      <c r="G1787" s="1">
        <v>3</v>
      </c>
      <c r="H1787" s="1">
        <v>3</v>
      </c>
      <c r="I1787" s="31" t="str">
        <f t="shared" si="115"/>
        <v>EXCLUDED</v>
      </c>
      <c r="J1787">
        <v>1934</v>
      </c>
      <c r="M1787" s="35" t="s">
        <v>65</v>
      </c>
      <c r="Q1787" s="8" t="s">
        <v>901</v>
      </c>
      <c r="R1787" s="1" t="str">
        <f t="shared" si="116"/>
        <v>Hum1: Yes, Hum2: No</v>
      </c>
      <c r="S1787" s="1" t="s">
        <v>23</v>
      </c>
      <c r="T1787" s="1" t="s">
        <v>23</v>
      </c>
      <c r="U1787" s="1" t="s">
        <v>23</v>
      </c>
      <c r="V1787" s="1" t="str">
        <f t="shared" si="114"/>
        <v>Mutually Excluded</v>
      </c>
      <c r="Z1787" t="str">
        <f t="shared" si="117"/>
        <v>Include</v>
      </c>
    </row>
    <row r="1788" spans="1:26" ht="30">
      <c r="A1788">
        <v>1935</v>
      </c>
      <c r="C1788" t="s">
        <v>2347</v>
      </c>
      <c r="E1788" s="1" t="s">
        <v>2352</v>
      </c>
      <c r="F1788" s="1">
        <v>3</v>
      </c>
      <c r="G1788" s="1">
        <v>3</v>
      </c>
      <c r="H1788" s="1">
        <v>4</v>
      </c>
      <c r="I1788" s="31" t="str">
        <f t="shared" si="115"/>
        <v>EXCLUDED</v>
      </c>
      <c r="J1788">
        <v>1935</v>
      </c>
      <c r="M1788" s="35" t="s">
        <v>901</v>
      </c>
      <c r="Q1788" s="8" t="s">
        <v>901</v>
      </c>
      <c r="R1788" s="1" t="str">
        <f t="shared" si="116"/>
        <v>Mutually Excluded</v>
      </c>
      <c r="S1788" s="1"/>
      <c r="V1788" s="1" t="str">
        <f t="shared" si="114"/>
        <v>Mutually Excluded</v>
      </c>
      <c r="Z1788" t="str">
        <f t="shared" si="117"/>
        <v>Exclude</v>
      </c>
    </row>
    <row r="1789" spans="1:26" ht="45">
      <c r="A1789">
        <v>1936</v>
      </c>
      <c r="C1789" t="s">
        <v>2347</v>
      </c>
      <c r="E1789" s="1" t="s">
        <v>2353</v>
      </c>
      <c r="F1789" s="1">
        <v>4</v>
      </c>
      <c r="G1789" s="1">
        <v>4</v>
      </c>
      <c r="H1789" s="1">
        <v>3</v>
      </c>
      <c r="I1789" s="31" t="str">
        <f t="shared" si="115"/>
        <v>EXCLUDED</v>
      </c>
      <c r="J1789">
        <v>1936</v>
      </c>
      <c r="M1789" s="35" t="s">
        <v>901</v>
      </c>
      <c r="Q1789" s="8" t="s">
        <v>901</v>
      </c>
      <c r="R1789" s="1" t="str">
        <f t="shared" si="116"/>
        <v>Mutually Excluded</v>
      </c>
      <c r="S1789" s="1"/>
      <c r="V1789" s="1" t="str">
        <f t="shared" si="114"/>
        <v>Mutually Excluded</v>
      </c>
      <c r="Z1789" t="str">
        <f t="shared" si="117"/>
        <v>Exclude</v>
      </c>
    </row>
    <row r="1790" spans="1:26" ht="30">
      <c r="A1790">
        <v>1937</v>
      </c>
      <c r="C1790" t="s">
        <v>2347</v>
      </c>
      <c r="E1790" s="1" t="s">
        <v>2354</v>
      </c>
      <c r="F1790" s="1">
        <v>3</v>
      </c>
      <c r="G1790" s="1">
        <v>2</v>
      </c>
      <c r="H1790" s="1">
        <v>3</v>
      </c>
      <c r="I1790" s="31" t="str">
        <f t="shared" si="115"/>
        <v>EXCLUDED</v>
      </c>
      <c r="J1790">
        <v>1937</v>
      </c>
      <c r="M1790" s="35" t="s">
        <v>901</v>
      </c>
      <c r="Q1790" s="8" t="s">
        <v>901</v>
      </c>
      <c r="R1790" s="1" t="str">
        <f t="shared" si="116"/>
        <v>Mutually Excluded</v>
      </c>
      <c r="S1790" s="1"/>
      <c r="V1790" s="1" t="str">
        <f t="shared" si="114"/>
        <v>Mutually Excluded</v>
      </c>
      <c r="Z1790" t="str">
        <f t="shared" si="117"/>
        <v>Exclude</v>
      </c>
    </row>
    <row r="1791" spans="1:26" ht="60">
      <c r="A1791">
        <v>1938</v>
      </c>
      <c r="C1791" t="s">
        <v>2347</v>
      </c>
      <c r="E1791" s="1" t="s">
        <v>2355</v>
      </c>
      <c r="F1791" s="1">
        <v>3</v>
      </c>
      <c r="G1791" s="1">
        <v>2</v>
      </c>
      <c r="H1791" s="1">
        <v>3</v>
      </c>
      <c r="I1791" s="31" t="str">
        <f t="shared" si="115"/>
        <v>EXCLUDED</v>
      </c>
      <c r="J1791">
        <v>1938</v>
      </c>
      <c r="M1791" s="35" t="s">
        <v>901</v>
      </c>
      <c r="Q1791" s="8" t="s">
        <v>901</v>
      </c>
      <c r="R1791" s="1" t="str">
        <f t="shared" si="116"/>
        <v>Mutually Excluded</v>
      </c>
      <c r="S1791" s="1"/>
      <c r="V1791" s="1" t="str">
        <f t="shared" si="114"/>
        <v>Mutually Excluded</v>
      </c>
      <c r="Z1791" t="str">
        <f t="shared" si="117"/>
        <v>Exclude</v>
      </c>
    </row>
    <row r="1792" spans="1:26" ht="45">
      <c r="A1792">
        <v>1939</v>
      </c>
      <c r="C1792" t="s">
        <v>2347</v>
      </c>
      <c r="E1792" s="1" t="s">
        <v>2356</v>
      </c>
      <c r="F1792" s="1">
        <v>4</v>
      </c>
      <c r="G1792" s="1">
        <v>4</v>
      </c>
      <c r="H1792" s="1">
        <v>4</v>
      </c>
      <c r="I1792" s="31" t="str">
        <f t="shared" si="115"/>
        <v>EXCLUDED</v>
      </c>
      <c r="J1792">
        <v>1939</v>
      </c>
      <c r="M1792" s="35" t="s">
        <v>901</v>
      </c>
      <c r="Q1792" s="8" t="s">
        <v>901</v>
      </c>
      <c r="R1792" s="1" t="str">
        <f t="shared" si="116"/>
        <v>Mutually Excluded</v>
      </c>
      <c r="S1792" s="1"/>
      <c r="V1792" s="1" t="str">
        <f t="shared" si="114"/>
        <v>Mutually Excluded</v>
      </c>
      <c r="Z1792" t="str">
        <f t="shared" si="117"/>
        <v>Exclude</v>
      </c>
    </row>
    <row r="1793" spans="1:26" ht="45">
      <c r="A1793">
        <v>1940</v>
      </c>
      <c r="C1793" t="s">
        <v>2347</v>
      </c>
      <c r="E1793" s="1" t="s">
        <v>2358</v>
      </c>
      <c r="F1793" s="1">
        <v>5</v>
      </c>
      <c r="G1793" s="1">
        <v>5</v>
      </c>
      <c r="H1793" s="1">
        <v>5</v>
      </c>
      <c r="I1793" s="31" t="str">
        <f t="shared" si="115"/>
        <v>CERTAINLY INCLUDED</v>
      </c>
      <c r="J1793">
        <v>1940</v>
      </c>
      <c r="M1793" s="35" t="s">
        <v>901</v>
      </c>
      <c r="Q1793" s="8" t="s">
        <v>901</v>
      </c>
      <c r="R1793" s="1" t="str">
        <f t="shared" si="116"/>
        <v>Mutually Excluded</v>
      </c>
      <c r="S1793" s="1"/>
      <c r="T1793" s="1"/>
      <c r="V1793" s="1" t="str">
        <f t="shared" si="114"/>
        <v>AI: Yes, Human: No</v>
      </c>
      <c r="Z1793" t="str">
        <f t="shared" si="117"/>
        <v>Exclude</v>
      </c>
    </row>
    <row r="1794" spans="1:26" ht="45">
      <c r="A1794">
        <v>1941</v>
      </c>
      <c r="C1794" t="s">
        <v>2347</v>
      </c>
      <c r="E1794" s="1" t="s">
        <v>1104</v>
      </c>
      <c r="F1794" s="1">
        <v>4</v>
      </c>
      <c r="G1794" s="1">
        <v>3</v>
      </c>
      <c r="H1794" s="1">
        <v>4</v>
      </c>
      <c r="I1794" s="31" t="str">
        <f t="shared" si="115"/>
        <v>EXCLUDED</v>
      </c>
      <c r="J1794">
        <v>1941</v>
      </c>
      <c r="M1794" s="35" t="s">
        <v>901</v>
      </c>
      <c r="Q1794" s="8" t="s">
        <v>901</v>
      </c>
      <c r="R1794" s="1" t="str">
        <f t="shared" si="116"/>
        <v>Mutually Excluded</v>
      </c>
      <c r="S1794" s="1"/>
      <c r="V1794" s="1" t="str">
        <f t="shared" ref="V1794:V1857" si="118">IF(AND(I1794="Excluded", Q1794="Excluded"), "Mutually Excluded", IF(AND(OR(I1794="CERTAINLY INCLUDED", I1794="INCLUDED", I1794="MAYBE" ), OR(Q1794="INCLUDED", Q1794="MAYBE")), "MUTUALLY INCLUDED", IF(AND(I1794="MAYBE", Q1794="MAYBE"), "Mutually MAYBE", IF(AND(I1794="Excluded", OR(Q1794="INCLUDED", Q1794="MAYBE")), "AI: No, Human: Yes", IF(AND(Q1794="Excluded", OR(I1794="INCLUDED", I1794="CERTAINLY INCLUDED", I1794="MAYBE")), "AI: Yes, Human: No", "Other Conflict")))))</f>
        <v>Mutually Excluded</v>
      </c>
      <c r="Z1794" t="str">
        <f t="shared" si="117"/>
        <v>Exclude</v>
      </c>
    </row>
    <row r="1795" spans="1:26" ht="45">
      <c r="A1795">
        <v>1942</v>
      </c>
      <c r="C1795" t="s">
        <v>2347</v>
      </c>
      <c r="E1795" s="1" t="s">
        <v>2359</v>
      </c>
      <c r="F1795" s="1">
        <v>3</v>
      </c>
      <c r="G1795" s="1">
        <v>4</v>
      </c>
      <c r="H1795" s="1">
        <v>3</v>
      </c>
      <c r="I1795" s="31" t="str">
        <f t="shared" si="115"/>
        <v>EXCLUDED</v>
      </c>
      <c r="J1795">
        <v>1942</v>
      </c>
      <c r="M1795" s="34" t="s">
        <v>1752</v>
      </c>
      <c r="Q1795" s="8" t="s">
        <v>1752</v>
      </c>
      <c r="R1795" s="1" t="str">
        <f t="shared" si="116"/>
        <v>MUTUALLY INCLUDED</v>
      </c>
      <c r="S1795" s="1"/>
      <c r="T1795" s="1"/>
      <c r="V1795" s="1" t="str">
        <f t="shared" si="118"/>
        <v>AI: No, Human: Yes</v>
      </c>
      <c r="Z1795" t="str">
        <f t="shared" si="117"/>
        <v>Include</v>
      </c>
    </row>
    <row r="1796" spans="1:26" ht="45">
      <c r="A1796">
        <v>1943</v>
      </c>
      <c r="C1796" t="s">
        <v>2347</v>
      </c>
      <c r="E1796" s="1" t="s">
        <v>2361</v>
      </c>
      <c r="F1796" s="1">
        <v>3</v>
      </c>
      <c r="G1796" s="1">
        <v>4</v>
      </c>
      <c r="H1796" s="1">
        <v>3</v>
      </c>
      <c r="I1796" s="31" t="str">
        <f t="shared" si="115"/>
        <v>EXCLUDED</v>
      </c>
      <c r="J1796">
        <v>1943</v>
      </c>
      <c r="M1796" s="35" t="s">
        <v>901</v>
      </c>
      <c r="Q1796" s="8" t="s">
        <v>901</v>
      </c>
      <c r="R1796" s="1" t="str">
        <f t="shared" si="116"/>
        <v>Mutually Excluded</v>
      </c>
      <c r="S1796" s="1"/>
      <c r="V1796" s="1" t="str">
        <f t="shared" si="118"/>
        <v>Mutually Excluded</v>
      </c>
      <c r="Z1796" t="str">
        <f t="shared" si="117"/>
        <v>Exclude</v>
      </c>
    </row>
    <row r="1797" spans="1:26" ht="45">
      <c r="A1797">
        <v>1944</v>
      </c>
      <c r="C1797" t="s">
        <v>2347</v>
      </c>
      <c r="E1797" s="1" t="s">
        <v>2362</v>
      </c>
      <c r="F1797" s="1">
        <v>2</v>
      </c>
      <c r="G1797" s="1">
        <v>3</v>
      </c>
      <c r="H1797" s="1">
        <v>2</v>
      </c>
      <c r="I1797" s="31" t="str">
        <f t="shared" si="115"/>
        <v>EXCLUDED</v>
      </c>
      <c r="J1797">
        <v>1944</v>
      </c>
      <c r="M1797" s="35" t="s">
        <v>901</v>
      </c>
      <c r="Q1797" s="8" t="s">
        <v>901</v>
      </c>
      <c r="R1797" s="1" t="str">
        <f t="shared" si="116"/>
        <v>Mutually Excluded</v>
      </c>
      <c r="S1797" s="1"/>
      <c r="V1797" s="1" t="str">
        <f t="shared" si="118"/>
        <v>Mutually Excluded</v>
      </c>
      <c r="Z1797" t="str">
        <f t="shared" si="117"/>
        <v>Exclude</v>
      </c>
    </row>
    <row r="1798" spans="1:26" ht="30">
      <c r="A1798">
        <v>1945</v>
      </c>
      <c r="C1798" t="s">
        <v>2347</v>
      </c>
      <c r="E1798" s="1" t="s">
        <v>2363</v>
      </c>
      <c r="F1798" s="1">
        <v>1</v>
      </c>
      <c r="G1798" s="1">
        <v>1</v>
      </c>
      <c r="H1798" s="1">
        <v>1</v>
      </c>
      <c r="I1798" s="31" t="str">
        <f t="shared" si="115"/>
        <v>EXCLUDED</v>
      </c>
      <c r="J1798">
        <v>1945</v>
      </c>
      <c r="M1798" s="35" t="s">
        <v>901</v>
      </c>
      <c r="Q1798" s="8" t="s">
        <v>901</v>
      </c>
      <c r="R1798" s="1" t="str">
        <f t="shared" si="116"/>
        <v>Mutually Excluded</v>
      </c>
      <c r="S1798" s="1"/>
      <c r="V1798" s="1" t="str">
        <f t="shared" si="118"/>
        <v>Mutually Excluded</v>
      </c>
      <c r="Z1798" t="str">
        <f t="shared" si="117"/>
        <v>Exclude</v>
      </c>
    </row>
    <row r="1799" spans="1:26" ht="30">
      <c r="A1799">
        <v>1946</v>
      </c>
      <c r="C1799" t="s">
        <v>2347</v>
      </c>
      <c r="E1799" s="1" t="s">
        <v>2364</v>
      </c>
      <c r="F1799" s="1">
        <v>4</v>
      </c>
      <c r="G1799" s="1">
        <v>3</v>
      </c>
      <c r="H1799" s="1">
        <v>4</v>
      </c>
      <c r="I1799" s="31" t="str">
        <f t="shared" si="115"/>
        <v>EXCLUDED</v>
      </c>
      <c r="J1799">
        <v>1946</v>
      </c>
      <c r="M1799" s="35" t="s">
        <v>901</v>
      </c>
      <c r="Q1799" s="8" t="s">
        <v>901</v>
      </c>
      <c r="R1799" s="1" t="str">
        <f t="shared" si="116"/>
        <v>Mutually Excluded</v>
      </c>
      <c r="S1799" s="1"/>
      <c r="V1799" s="1" t="str">
        <f t="shared" si="118"/>
        <v>Mutually Excluded</v>
      </c>
      <c r="Z1799" t="str">
        <f t="shared" si="117"/>
        <v>Exclude</v>
      </c>
    </row>
    <row r="1800" spans="1:26" ht="30">
      <c r="A1800">
        <v>1947</v>
      </c>
      <c r="C1800" t="s">
        <v>2347</v>
      </c>
      <c r="E1800" s="1" t="s">
        <v>2365</v>
      </c>
      <c r="F1800" s="1">
        <v>3</v>
      </c>
      <c r="G1800" s="1">
        <v>3</v>
      </c>
      <c r="H1800" s="1">
        <v>2</v>
      </c>
      <c r="I1800" s="31" t="str">
        <f t="shared" si="115"/>
        <v>EXCLUDED</v>
      </c>
      <c r="J1800">
        <v>1947</v>
      </c>
      <c r="M1800" s="35" t="s">
        <v>901</v>
      </c>
      <c r="Q1800" s="8" t="s">
        <v>901</v>
      </c>
      <c r="R1800" s="1" t="str">
        <f t="shared" si="116"/>
        <v>Mutually Excluded</v>
      </c>
      <c r="S1800" s="1"/>
      <c r="V1800" s="1" t="str">
        <f t="shared" si="118"/>
        <v>Mutually Excluded</v>
      </c>
      <c r="Z1800" t="str">
        <f t="shared" si="117"/>
        <v>Exclude</v>
      </c>
    </row>
    <row r="1801" spans="1:26" ht="45">
      <c r="A1801">
        <v>1948</v>
      </c>
      <c r="C1801" t="s">
        <v>2347</v>
      </c>
      <c r="E1801" s="1" t="s">
        <v>2366</v>
      </c>
      <c r="F1801" s="1">
        <v>3</v>
      </c>
      <c r="G1801" s="1">
        <v>4</v>
      </c>
      <c r="H1801" s="1">
        <v>3</v>
      </c>
      <c r="I1801" s="31" t="str">
        <f t="shared" si="115"/>
        <v>EXCLUDED</v>
      </c>
      <c r="J1801">
        <v>1948</v>
      </c>
      <c r="M1801" s="35" t="s">
        <v>901</v>
      </c>
      <c r="Q1801" s="8" t="s">
        <v>901</v>
      </c>
      <c r="R1801" s="1" t="str">
        <f t="shared" si="116"/>
        <v>Mutually Excluded</v>
      </c>
      <c r="S1801" s="1"/>
      <c r="V1801" s="1" t="str">
        <f t="shared" si="118"/>
        <v>Mutually Excluded</v>
      </c>
      <c r="Z1801" t="str">
        <f t="shared" si="117"/>
        <v>Exclude</v>
      </c>
    </row>
    <row r="1802" spans="1:26" ht="60">
      <c r="A1802">
        <v>1949</v>
      </c>
      <c r="C1802" t="s">
        <v>2347</v>
      </c>
      <c r="E1802" s="1" t="s">
        <v>2367</v>
      </c>
      <c r="F1802" s="1">
        <v>1</v>
      </c>
      <c r="G1802" s="1">
        <v>1</v>
      </c>
      <c r="H1802" s="1">
        <v>1</v>
      </c>
      <c r="I1802" s="31" t="str">
        <f t="shared" si="115"/>
        <v>EXCLUDED</v>
      </c>
      <c r="J1802">
        <v>1949</v>
      </c>
      <c r="M1802" s="35" t="s">
        <v>901</v>
      </c>
      <c r="Q1802" s="8" t="s">
        <v>901</v>
      </c>
      <c r="R1802" s="1" t="str">
        <f t="shared" si="116"/>
        <v>Mutually Excluded</v>
      </c>
      <c r="S1802" s="1"/>
      <c r="V1802" s="1" t="str">
        <f t="shared" si="118"/>
        <v>Mutually Excluded</v>
      </c>
      <c r="Z1802" t="str">
        <f t="shared" si="117"/>
        <v>Exclude</v>
      </c>
    </row>
    <row r="1803" spans="1:26" ht="30">
      <c r="A1803">
        <v>1950</v>
      </c>
      <c r="C1803" t="s">
        <v>2347</v>
      </c>
      <c r="E1803" s="1" t="s">
        <v>2368</v>
      </c>
      <c r="F1803" s="1">
        <v>3</v>
      </c>
      <c r="G1803" s="1">
        <v>3</v>
      </c>
      <c r="H1803" s="1">
        <v>2</v>
      </c>
      <c r="I1803" s="31" t="str">
        <f t="shared" si="115"/>
        <v>EXCLUDED</v>
      </c>
      <c r="J1803">
        <v>1950</v>
      </c>
      <c r="M1803" s="35" t="s">
        <v>901</v>
      </c>
      <c r="Q1803" s="8" t="s">
        <v>901</v>
      </c>
      <c r="R1803" s="1" t="str">
        <f t="shared" si="116"/>
        <v>Mutually Excluded</v>
      </c>
      <c r="S1803" s="1"/>
      <c r="V1803" s="1" t="str">
        <f t="shared" si="118"/>
        <v>Mutually Excluded</v>
      </c>
      <c r="Z1803" t="str">
        <f t="shared" si="117"/>
        <v>Exclude</v>
      </c>
    </row>
    <row r="1804" spans="1:26" ht="45">
      <c r="A1804">
        <v>1951</v>
      </c>
      <c r="C1804" t="s">
        <v>2347</v>
      </c>
      <c r="E1804" s="1" t="s">
        <v>2369</v>
      </c>
      <c r="F1804" s="1">
        <v>3</v>
      </c>
      <c r="G1804" s="1">
        <v>3</v>
      </c>
      <c r="H1804" s="1">
        <v>3</v>
      </c>
      <c r="I1804" s="31" t="str">
        <f t="shared" si="115"/>
        <v>EXCLUDED</v>
      </c>
      <c r="J1804">
        <v>1951</v>
      </c>
      <c r="M1804" s="35" t="s">
        <v>901</v>
      </c>
      <c r="Q1804" s="8" t="s">
        <v>901</v>
      </c>
      <c r="R1804" s="1" t="str">
        <f t="shared" si="116"/>
        <v>Mutually Excluded</v>
      </c>
      <c r="S1804" s="1"/>
      <c r="V1804" s="1" t="str">
        <f t="shared" si="118"/>
        <v>Mutually Excluded</v>
      </c>
      <c r="Z1804" t="str">
        <f t="shared" si="117"/>
        <v>Exclude</v>
      </c>
    </row>
    <row r="1805" spans="1:26" ht="60">
      <c r="A1805">
        <v>1952</v>
      </c>
      <c r="C1805" t="s">
        <v>2347</v>
      </c>
      <c r="E1805" s="1" t="s">
        <v>2370</v>
      </c>
      <c r="F1805" s="1">
        <v>3</v>
      </c>
      <c r="G1805" s="1">
        <v>2</v>
      </c>
      <c r="H1805" s="1">
        <v>2</v>
      </c>
      <c r="I1805" s="31" t="str">
        <f t="shared" si="115"/>
        <v>EXCLUDED</v>
      </c>
      <c r="J1805">
        <v>1952</v>
      </c>
      <c r="M1805" s="35" t="s">
        <v>901</v>
      </c>
      <c r="Q1805" s="8" t="s">
        <v>901</v>
      </c>
      <c r="R1805" s="1" t="str">
        <f t="shared" si="116"/>
        <v>Mutually Excluded</v>
      </c>
      <c r="S1805" s="1"/>
      <c r="V1805" s="1" t="str">
        <f t="shared" si="118"/>
        <v>Mutually Excluded</v>
      </c>
      <c r="Z1805" t="str">
        <f t="shared" si="117"/>
        <v>Exclude</v>
      </c>
    </row>
    <row r="1806" spans="1:26" ht="45">
      <c r="A1806">
        <v>1953</v>
      </c>
      <c r="C1806" t="s">
        <v>2347</v>
      </c>
      <c r="E1806" s="1" t="s">
        <v>2371</v>
      </c>
      <c r="F1806" s="1">
        <v>3</v>
      </c>
      <c r="G1806" s="1">
        <v>3</v>
      </c>
      <c r="H1806" s="1">
        <v>2</v>
      </c>
      <c r="I1806" s="31" t="str">
        <f t="shared" si="115"/>
        <v>EXCLUDED</v>
      </c>
      <c r="J1806">
        <v>1953</v>
      </c>
      <c r="M1806" s="35" t="s">
        <v>901</v>
      </c>
      <c r="Q1806" s="8" t="s">
        <v>901</v>
      </c>
      <c r="R1806" s="1" t="str">
        <f t="shared" si="116"/>
        <v>Mutually Excluded</v>
      </c>
      <c r="S1806" s="1"/>
      <c r="V1806" s="1" t="str">
        <f t="shared" si="118"/>
        <v>Mutually Excluded</v>
      </c>
      <c r="Z1806" t="str">
        <f t="shared" si="117"/>
        <v>Exclude</v>
      </c>
    </row>
    <row r="1807" spans="1:26" ht="45">
      <c r="A1807">
        <v>1954</v>
      </c>
      <c r="C1807" t="s">
        <v>2347</v>
      </c>
      <c r="E1807" s="1" t="s">
        <v>2372</v>
      </c>
      <c r="F1807" s="1">
        <v>3</v>
      </c>
      <c r="G1807" s="1">
        <v>4</v>
      </c>
      <c r="H1807" s="1">
        <v>3</v>
      </c>
      <c r="I1807" s="31" t="str">
        <f t="shared" si="115"/>
        <v>EXCLUDED</v>
      </c>
      <c r="J1807">
        <v>1954</v>
      </c>
      <c r="M1807" s="35" t="s">
        <v>1752</v>
      </c>
      <c r="Q1807" s="8" t="s">
        <v>1752</v>
      </c>
      <c r="R1807" s="1" t="str">
        <f t="shared" si="116"/>
        <v>MUTUALLY INCLUDED</v>
      </c>
      <c r="S1807" s="1"/>
      <c r="T1807" s="1"/>
      <c r="V1807" s="1" t="str">
        <f t="shared" si="118"/>
        <v>AI: No, Human: Yes</v>
      </c>
      <c r="Z1807" t="str">
        <f t="shared" si="117"/>
        <v>Include</v>
      </c>
    </row>
    <row r="1808" spans="1:26" ht="45">
      <c r="A1808">
        <v>1955</v>
      </c>
      <c r="C1808" t="s">
        <v>2347</v>
      </c>
      <c r="E1808" s="1" t="s">
        <v>2373</v>
      </c>
      <c r="F1808" s="1">
        <v>4</v>
      </c>
      <c r="G1808" s="1">
        <v>5</v>
      </c>
      <c r="H1808" s="1">
        <v>4</v>
      </c>
      <c r="I1808" s="31" t="str">
        <f t="shared" si="115"/>
        <v>MAYBE</v>
      </c>
      <c r="J1808">
        <v>1955</v>
      </c>
      <c r="M1808" s="35" t="s">
        <v>901</v>
      </c>
      <c r="Q1808" s="8" t="s">
        <v>901</v>
      </c>
      <c r="R1808" s="1" t="str">
        <f t="shared" si="116"/>
        <v>Mutually Excluded</v>
      </c>
      <c r="S1808" s="1"/>
      <c r="V1808" s="1" t="str">
        <f t="shared" si="118"/>
        <v>AI: Yes, Human: No</v>
      </c>
      <c r="Z1808" t="str">
        <f t="shared" si="117"/>
        <v>Exclude</v>
      </c>
    </row>
    <row r="1809" spans="1:26" ht="45">
      <c r="A1809">
        <v>1956</v>
      </c>
      <c r="C1809" t="s">
        <v>2347</v>
      </c>
      <c r="E1809" s="1" t="s">
        <v>2374</v>
      </c>
      <c r="F1809" s="1">
        <v>2</v>
      </c>
      <c r="G1809" s="1">
        <v>2</v>
      </c>
      <c r="H1809" s="1">
        <v>2</v>
      </c>
      <c r="I1809" s="31" t="str">
        <f t="shared" si="115"/>
        <v>EXCLUDED</v>
      </c>
      <c r="J1809">
        <v>1956</v>
      </c>
      <c r="M1809" s="35" t="s">
        <v>901</v>
      </c>
      <c r="Q1809" s="8" t="s">
        <v>901</v>
      </c>
      <c r="R1809" s="1" t="str">
        <f t="shared" si="116"/>
        <v>Mutually Excluded</v>
      </c>
      <c r="S1809" s="1"/>
      <c r="V1809" s="1" t="str">
        <f t="shared" si="118"/>
        <v>Mutually Excluded</v>
      </c>
      <c r="Z1809" t="str">
        <f t="shared" si="117"/>
        <v>Exclude</v>
      </c>
    </row>
    <row r="1810" spans="1:26" ht="30">
      <c r="A1810">
        <v>1957</v>
      </c>
      <c r="C1810" t="s">
        <v>2347</v>
      </c>
      <c r="E1810" s="1" t="s">
        <v>2375</v>
      </c>
      <c r="F1810" s="1">
        <v>3</v>
      </c>
      <c r="G1810" s="1">
        <v>3</v>
      </c>
      <c r="H1810" s="1">
        <v>3</v>
      </c>
      <c r="I1810" s="31" t="str">
        <f t="shared" si="115"/>
        <v>EXCLUDED</v>
      </c>
      <c r="J1810">
        <v>1957</v>
      </c>
      <c r="M1810" s="35" t="s">
        <v>901</v>
      </c>
      <c r="Q1810" s="8" t="s">
        <v>901</v>
      </c>
      <c r="R1810" s="1" t="str">
        <f t="shared" si="116"/>
        <v>Mutually Excluded</v>
      </c>
      <c r="S1810" s="1"/>
      <c r="V1810" s="1" t="str">
        <f t="shared" si="118"/>
        <v>Mutually Excluded</v>
      </c>
      <c r="Z1810" t="str">
        <f t="shared" si="117"/>
        <v>Exclude</v>
      </c>
    </row>
    <row r="1811" spans="1:26" ht="45">
      <c r="A1811">
        <v>1958</v>
      </c>
      <c r="C1811" t="s">
        <v>2347</v>
      </c>
      <c r="E1811" s="1" t="s">
        <v>2376</v>
      </c>
      <c r="F1811" s="1">
        <v>5</v>
      </c>
      <c r="G1811" s="1">
        <v>5</v>
      </c>
      <c r="H1811" s="1">
        <v>5</v>
      </c>
      <c r="I1811" s="31" t="str">
        <f t="shared" si="115"/>
        <v>CERTAINLY INCLUDED</v>
      </c>
      <c r="J1811">
        <v>1958</v>
      </c>
      <c r="M1811" s="35" t="s">
        <v>1752</v>
      </c>
      <c r="Q1811" s="8" t="s">
        <v>1752</v>
      </c>
      <c r="R1811" s="1" t="str">
        <f t="shared" si="116"/>
        <v>MUTUALLY INCLUDED</v>
      </c>
      <c r="S1811" s="1"/>
      <c r="V1811" s="1" t="str">
        <f t="shared" si="118"/>
        <v>MUTUALLY INCLUDED</v>
      </c>
      <c r="Z1811" t="str">
        <f t="shared" si="117"/>
        <v>Include</v>
      </c>
    </row>
    <row r="1812" spans="1:26" ht="45">
      <c r="A1812">
        <v>1959</v>
      </c>
      <c r="C1812" t="s">
        <v>2347</v>
      </c>
      <c r="E1812" s="1" t="s">
        <v>2377</v>
      </c>
      <c r="F1812" s="1">
        <v>3</v>
      </c>
      <c r="G1812" s="1">
        <v>2</v>
      </c>
      <c r="H1812" s="1">
        <v>3</v>
      </c>
      <c r="I1812" s="31" t="str">
        <f t="shared" si="115"/>
        <v>EXCLUDED</v>
      </c>
      <c r="J1812">
        <v>1959</v>
      </c>
      <c r="M1812" s="35" t="s">
        <v>901</v>
      </c>
      <c r="Q1812" s="8" t="s">
        <v>901</v>
      </c>
      <c r="R1812" s="1" t="str">
        <f t="shared" si="116"/>
        <v>Mutually Excluded</v>
      </c>
      <c r="S1812" s="1"/>
      <c r="V1812" s="1" t="str">
        <f t="shared" si="118"/>
        <v>Mutually Excluded</v>
      </c>
      <c r="Z1812" t="str">
        <f t="shared" si="117"/>
        <v>Exclude</v>
      </c>
    </row>
    <row r="1813" spans="1:26" ht="45">
      <c r="A1813">
        <v>1961</v>
      </c>
      <c r="C1813" t="s">
        <v>2347</v>
      </c>
      <c r="E1813" s="1" t="s">
        <v>2379</v>
      </c>
      <c r="F1813" s="1">
        <v>4</v>
      </c>
      <c r="G1813" s="1">
        <v>3</v>
      </c>
      <c r="H1813" s="1">
        <v>4</v>
      </c>
      <c r="I1813" s="31" t="str">
        <f t="shared" si="115"/>
        <v>EXCLUDED</v>
      </c>
      <c r="J1813">
        <v>1961</v>
      </c>
      <c r="M1813" s="35" t="s">
        <v>901</v>
      </c>
      <c r="Q1813" s="8" t="s">
        <v>901</v>
      </c>
      <c r="R1813" s="1" t="str">
        <f t="shared" si="116"/>
        <v>Mutually Excluded</v>
      </c>
      <c r="S1813" s="1"/>
      <c r="V1813" s="1" t="str">
        <f t="shared" si="118"/>
        <v>Mutually Excluded</v>
      </c>
      <c r="Z1813" t="str">
        <f t="shared" si="117"/>
        <v>Exclude</v>
      </c>
    </row>
    <row r="1814" spans="1:26" ht="45">
      <c r="A1814">
        <v>1962</v>
      </c>
      <c r="C1814" t="s">
        <v>2347</v>
      </c>
      <c r="E1814" s="1" t="s">
        <v>2380</v>
      </c>
      <c r="F1814" s="1">
        <v>3</v>
      </c>
      <c r="G1814" s="1">
        <v>4</v>
      </c>
      <c r="H1814" s="1">
        <v>3</v>
      </c>
      <c r="I1814" s="31" t="str">
        <f t="shared" si="115"/>
        <v>EXCLUDED</v>
      </c>
      <c r="J1814">
        <v>1962</v>
      </c>
      <c r="M1814" s="35" t="s">
        <v>901</v>
      </c>
      <c r="Q1814" s="8" t="s">
        <v>901</v>
      </c>
      <c r="R1814" s="1" t="str">
        <f t="shared" si="116"/>
        <v>Mutually Excluded</v>
      </c>
      <c r="S1814" s="1"/>
      <c r="V1814" s="1" t="str">
        <f t="shared" si="118"/>
        <v>Mutually Excluded</v>
      </c>
      <c r="Z1814" t="str">
        <f t="shared" si="117"/>
        <v>Exclude</v>
      </c>
    </row>
    <row r="1815" spans="1:26" ht="30">
      <c r="A1815">
        <v>1963</v>
      </c>
      <c r="C1815" t="s">
        <v>2347</v>
      </c>
      <c r="E1815" s="1" t="s">
        <v>2381</v>
      </c>
      <c r="F1815" s="1">
        <v>5</v>
      </c>
      <c r="G1815" s="1">
        <v>5</v>
      </c>
      <c r="H1815" s="1">
        <v>5</v>
      </c>
      <c r="I1815" s="31" t="str">
        <f t="shared" si="115"/>
        <v>CERTAINLY INCLUDED</v>
      </c>
      <c r="J1815">
        <v>1963</v>
      </c>
      <c r="M1815" s="35" t="s">
        <v>65</v>
      </c>
      <c r="Q1815" s="8" t="s">
        <v>1752</v>
      </c>
      <c r="R1815" s="1" t="str">
        <f t="shared" si="116"/>
        <v>MUTUALLY INCLUDED</v>
      </c>
      <c r="S1815" s="1"/>
      <c r="V1815" s="1" t="str">
        <f t="shared" si="118"/>
        <v>MUTUALLY INCLUDED</v>
      </c>
      <c r="Z1815" t="str">
        <f t="shared" si="117"/>
        <v>Include</v>
      </c>
    </row>
    <row r="1816" spans="1:26" ht="60">
      <c r="A1816">
        <v>1964</v>
      </c>
      <c r="C1816" t="s">
        <v>2347</v>
      </c>
      <c r="E1816" s="15" t="s">
        <v>2382</v>
      </c>
      <c r="F1816" s="1">
        <v>4</v>
      </c>
      <c r="G1816" s="1">
        <v>3</v>
      </c>
      <c r="H1816" s="1">
        <v>4</v>
      </c>
      <c r="I1816" s="31" t="str">
        <f t="shared" si="115"/>
        <v>EXCLUDED</v>
      </c>
      <c r="J1816">
        <v>1964</v>
      </c>
      <c r="M1816" s="35" t="s">
        <v>901</v>
      </c>
      <c r="Q1816" s="8" t="s">
        <v>1752</v>
      </c>
      <c r="R1816" s="1" t="str">
        <f t="shared" si="116"/>
        <v>Hum1: No, Hum2: Yes</v>
      </c>
      <c r="S1816" s="1" t="s">
        <v>3012</v>
      </c>
      <c r="T1816" s="1" t="s">
        <v>23</v>
      </c>
      <c r="U1816" s="1" t="s">
        <v>23</v>
      </c>
      <c r="V1816" s="1" t="str">
        <f t="shared" si="118"/>
        <v>AI: No, Human: Yes</v>
      </c>
      <c r="Z1816" t="str">
        <f t="shared" si="117"/>
        <v>Include</v>
      </c>
    </row>
    <row r="1817" spans="1:26" ht="75">
      <c r="A1817">
        <v>1965</v>
      </c>
      <c r="C1817" t="s">
        <v>2347</v>
      </c>
      <c r="E1817" s="1" t="s">
        <v>2383</v>
      </c>
      <c r="F1817" s="1">
        <v>2</v>
      </c>
      <c r="G1817" s="1">
        <v>2</v>
      </c>
      <c r="H1817" s="1">
        <v>3</v>
      </c>
      <c r="I1817" s="31" t="str">
        <f t="shared" si="115"/>
        <v>EXCLUDED</v>
      </c>
      <c r="J1817">
        <v>1965</v>
      </c>
      <c r="M1817" s="35" t="s">
        <v>901</v>
      </c>
      <c r="Q1817" s="8" t="s">
        <v>901</v>
      </c>
      <c r="R1817" s="1" t="str">
        <f t="shared" si="116"/>
        <v>Mutually Excluded</v>
      </c>
      <c r="S1817" s="1"/>
      <c r="V1817" s="1" t="str">
        <f t="shared" si="118"/>
        <v>Mutually Excluded</v>
      </c>
      <c r="Z1817" t="str">
        <f t="shared" si="117"/>
        <v>Exclude</v>
      </c>
    </row>
    <row r="1818" spans="1:26" ht="45">
      <c r="A1818">
        <v>1966</v>
      </c>
      <c r="C1818" t="s">
        <v>2347</v>
      </c>
      <c r="E1818" s="1" t="s">
        <v>2384</v>
      </c>
      <c r="F1818" s="1">
        <v>3</v>
      </c>
      <c r="G1818" s="1">
        <v>3</v>
      </c>
      <c r="H1818" s="1">
        <v>2</v>
      </c>
      <c r="I1818" s="31" t="str">
        <f t="shared" ref="I1818:I1881" si="119">IF(COUNTIF(F1818:H1818,5)=3,"CERTAINLY INCLUDED",IF(COUNTIF(F1818:H1818,5)&gt;0,"MAYBE","EXCLUDED"))</f>
        <v>EXCLUDED</v>
      </c>
      <c r="J1818">
        <v>1966</v>
      </c>
      <c r="M1818" s="35" t="s">
        <v>901</v>
      </c>
      <c r="Q1818" s="8" t="s">
        <v>901</v>
      </c>
      <c r="R1818" s="1" t="str">
        <f t="shared" ref="R1818:R1881" si="120">IF(AND(M1818="Excluded", Q1818="Excluded"), "Mutually Excluded", IF(AND(OR(M1818="CERTAINLY INCLUDED", M1818="INCLUDED", M1818="MAYBE" ), OR(Q1818="INCLUDED", Q1818="MAYBE")), "MUTUALLY INCLUDED", IF(AND(M1818="MAYBE", Q1818="MAYBE"), "Mutually MAYBE", IF(AND(M1818="Excluded", OR(Q1818="INCLUDED", Q1818="MAYBE")), "Hum1: No, Hum2: Yes", IF(AND(Q1818="Excluded", OR(M1818="INCLUDED", M1818="CERTAINLY INCLUDED", M1818="MAYBE")), "Hum1: Yes, Hum2: No", "Other Conflict")))))</f>
        <v>Mutually Excluded</v>
      </c>
      <c r="S1818" s="1"/>
      <c r="V1818" s="1" t="str">
        <f t="shared" si="118"/>
        <v>Mutually Excluded</v>
      </c>
      <c r="Z1818" t="str">
        <f t="shared" ref="Z1818:Z1881" si="121">IF(R1818="Mutually Excluded","Exclude",IF(R1818= "Mutually Included","Include",U1818))</f>
        <v>Exclude</v>
      </c>
    </row>
    <row r="1819" spans="1:26" ht="30">
      <c r="A1819">
        <v>1967</v>
      </c>
      <c r="C1819" t="s">
        <v>2347</v>
      </c>
      <c r="E1819" s="1" t="s">
        <v>2385</v>
      </c>
      <c r="F1819" s="1">
        <v>3</v>
      </c>
      <c r="G1819" s="1">
        <v>4</v>
      </c>
      <c r="H1819" s="1">
        <v>3</v>
      </c>
      <c r="I1819" s="31" t="str">
        <f t="shared" si="119"/>
        <v>EXCLUDED</v>
      </c>
      <c r="J1819">
        <v>1967</v>
      </c>
      <c r="M1819" s="35" t="s">
        <v>901</v>
      </c>
      <c r="Q1819" s="8" t="s">
        <v>901</v>
      </c>
      <c r="R1819" s="1" t="str">
        <f t="shared" si="120"/>
        <v>Mutually Excluded</v>
      </c>
      <c r="S1819" s="1"/>
      <c r="V1819" s="1" t="str">
        <f t="shared" si="118"/>
        <v>Mutually Excluded</v>
      </c>
      <c r="Z1819" t="str">
        <f t="shared" si="121"/>
        <v>Exclude</v>
      </c>
    </row>
    <row r="1820" spans="1:26" ht="45">
      <c r="A1820">
        <v>1968</v>
      </c>
      <c r="C1820" t="s">
        <v>2387</v>
      </c>
      <c r="E1820" s="1" t="s">
        <v>2386</v>
      </c>
      <c r="F1820" s="1">
        <v>4</v>
      </c>
      <c r="G1820" s="1">
        <v>3</v>
      </c>
      <c r="H1820" s="1">
        <v>4</v>
      </c>
      <c r="I1820" s="31" t="str">
        <f t="shared" si="119"/>
        <v>EXCLUDED</v>
      </c>
      <c r="J1820">
        <v>1968</v>
      </c>
      <c r="M1820" s="35" t="s">
        <v>901</v>
      </c>
      <c r="Q1820" s="8" t="s">
        <v>901</v>
      </c>
      <c r="R1820" s="1" t="str">
        <f t="shared" si="120"/>
        <v>Mutually Excluded</v>
      </c>
      <c r="S1820" s="1"/>
      <c r="V1820" s="1" t="str">
        <f t="shared" si="118"/>
        <v>Mutually Excluded</v>
      </c>
      <c r="Z1820" t="str">
        <f t="shared" si="121"/>
        <v>Exclude</v>
      </c>
    </row>
    <row r="1821" spans="1:26" ht="30">
      <c r="A1821">
        <v>1969</v>
      </c>
      <c r="C1821" t="s">
        <v>2387</v>
      </c>
      <c r="E1821" s="1" t="s">
        <v>2388</v>
      </c>
      <c r="F1821" s="1">
        <v>2</v>
      </c>
      <c r="G1821" s="1">
        <v>3</v>
      </c>
      <c r="H1821" s="1">
        <v>2</v>
      </c>
      <c r="I1821" s="31" t="str">
        <f t="shared" si="119"/>
        <v>EXCLUDED</v>
      </c>
      <c r="J1821">
        <v>1969</v>
      </c>
      <c r="M1821" s="35" t="s">
        <v>901</v>
      </c>
      <c r="Q1821" s="8" t="s">
        <v>901</v>
      </c>
      <c r="R1821" s="1" t="str">
        <f t="shared" si="120"/>
        <v>Mutually Excluded</v>
      </c>
      <c r="S1821" s="1"/>
      <c r="V1821" s="1" t="str">
        <f t="shared" si="118"/>
        <v>Mutually Excluded</v>
      </c>
      <c r="Z1821" t="str">
        <f t="shared" si="121"/>
        <v>Exclude</v>
      </c>
    </row>
    <row r="1822" spans="1:26" ht="60">
      <c r="A1822">
        <v>1970</v>
      </c>
      <c r="C1822" t="s">
        <v>2387</v>
      </c>
      <c r="E1822" s="1" t="s">
        <v>2389</v>
      </c>
      <c r="F1822" s="1">
        <v>3</v>
      </c>
      <c r="G1822" s="1">
        <v>2</v>
      </c>
      <c r="H1822" s="1">
        <v>3</v>
      </c>
      <c r="I1822" s="31" t="str">
        <f t="shared" si="119"/>
        <v>EXCLUDED</v>
      </c>
      <c r="J1822">
        <v>1970</v>
      </c>
      <c r="M1822" s="35" t="s">
        <v>901</v>
      </c>
      <c r="Q1822" s="8" t="s">
        <v>901</v>
      </c>
      <c r="R1822" s="1" t="str">
        <f t="shared" si="120"/>
        <v>Mutually Excluded</v>
      </c>
      <c r="S1822" s="1"/>
      <c r="V1822" s="1" t="str">
        <f t="shared" si="118"/>
        <v>Mutually Excluded</v>
      </c>
      <c r="Z1822" t="str">
        <f t="shared" si="121"/>
        <v>Exclude</v>
      </c>
    </row>
    <row r="1823" spans="1:26" ht="30">
      <c r="A1823">
        <v>1971</v>
      </c>
      <c r="C1823" t="s">
        <v>2387</v>
      </c>
      <c r="E1823" s="1" t="s">
        <v>2390</v>
      </c>
      <c r="F1823" s="1">
        <v>4</v>
      </c>
      <c r="G1823" s="1">
        <v>3</v>
      </c>
      <c r="H1823" s="1">
        <v>4</v>
      </c>
      <c r="I1823" s="31" t="str">
        <f t="shared" si="119"/>
        <v>EXCLUDED</v>
      </c>
      <c r="J1823">
        <v>1971</v>
      </c>
      <c r="M1823" s="35" t="s">
        <v>901</v>
      </c>
      <c r="Q1823" s="8" t="s">
        <v>901</v>
      </c>
      <c r="R1823" s="1" t="str">
        <f t="shared" si="120"/>
        <v>Mutually Excluded</v>
      </c>
      <c r="S1823" s="1"/>
      <c r="V1823" s="1" t="str">
        <f t="shared" si="118"/>
        <v>Mutually Excluded</v>
      </c>
      <c r="Z1823" t="str">
        <f t="shared" si="121"/>
        <v>Exclude</v>
      </c>
    </row>
    <row r="1824" spans="1:26" ht="45">
      <c r="A1824">
        <v>1972</v>
      </c>
      <c r="C1824" t="s">
        <v>2387</v>
      </c>
      <c r="E1824" s="1" t="s">
        <v>2391</v>
      </c>
      <c r="F1824" s="1">
        <v>3</v>
      </c>
      <c r="G1824" s="1">
        <v>3</v>
      </c>
      <c r="H1824" s="1">
        <v>3</v>
      </c>
      <c r="I1824" s="31" t="str">
        <f t="shared" si="119"/>
        <v>EXCLUDED</v>
      </c>
      <c r="J1824">
        <v>1972</v>
      </c>
      <c r="M1824" s="35" t="s">
        <v>65</v>
      </c>
      <c r="Q1824" s="8" t="s">
        <v>901</v>
      </c>
      <c r="R1824" s="1" t="str">
        <f t="shared" si="120"/>
        <v>Hum1: Yes, Hum2: No</v>
      </c>
      <c r="S1824" s="1" t="s">
        <v>19</v>
      </c>
      <c r="T1824" s="1" t="s">
        <v>19</v>
      </c>
      <c r="U1824" s="1" t="s">
        <v>19</v>
      </c>
      <c r="V1824" s="1" t="str">
        <f t="shared" si="118"/>
        <v>Mutually Excluded</v>
      </c>
      <c r="Z1824" t="str">
        <f t="shared" si="121"/>
        <v>Exclude</v>
      </c>
    </row>
    <row r="1825" spans="1:26" ht="45">
      <c r="A1825">
        <v>1973</v>
      </c>
      <c r="C1825" t="s">
        <v>2387</v>
      </c>
      <c r="E1825" s="1" t="s">
        <v>2392</v>
      </c>
      <c r="F1825" s="1">
        <v>3</v>
      </c>
      <c r="G1825" s="1">
        <v>3</v>
      </c>
      <c r="H1825" s="1">
        <v>3</v>
      </c>
      <c r="I1825" s="31" t="str">
        <f t="shared" si="119"/>
        <v>EXCLUDED</v>
      </c>
      <c r="J1825">
        <v>1973</v>
      </c>
      <c r="M1825" s="35" t="s">
        <v>1752</v>
      </c>
      <c r="Q1825" s="8" t="s">
        <v>901</v>
      </c>
      <c r="R1825" s="1" t="str">
        <f t="shared" si="120"/>
        <v>Hum1: Yes, Hum2: No</v>
      </c>
      <c r="S1825" s="1" t="s">
        <v>23</v>
      </c>
      <c r="T1825" s="1" t="s">
        <v>23</v>
      </c>
      <c r="U1825" s="1" t="s">
        <v>23</v>
      </c>
      <c r="V1825" s="1" t="str">
        <f t="shared" si="118"/>
        <v>Mutually Excluded</v>
      </c>
      <c r="Z1825" t="str">
        <f t="shared" si="121"/>
        <v>Include</v>
      </c>
    </row>
    <row r="1826" spans="1:26" ht="30">
      <c r="A1826">
        <v>1974</v>
      </c>
      <c r="C1826" t="s">
        <v>2387</v>
      </c>
      <c r="E1826" s="1" t="s">
        <v>2393</v>
      </c>
      <c r="F1826" s="1">
        <v>3</v>
      </c>
      <c r="G1826" s="1">
        <v>3</v>
      </c>
      <c r="H1826" s="1">
        <v>3</v>
      </c>
      <c r="I1826" s="31" t="str">
        <f t="shared" si="119"/>
        <v>EXCLUDED</v>
      </c>
      <c r="J1826">
        <v>1974</v>
      </c>
      <c r="M1826" s="35" t="s">
        <v>901</v>
      </c>
      <c r="Q1826" s="8" t="s">
        <v>901</v>
      </c>
      <c r="R1826" s="1" t="str">
        <f t="shared" si="120"/>
        <v>Mutually Excluded</v>
      </c>
      <c r="S1826" s="1"/>
      <c r="V1826" s="1" t="str">
        <f t="shared" si="118"/>
        <v>Mutually Excluded</v>
      </c>
      <c r="Z1826" t="str">
        <f t="shared" si="121"/>
        <v>Exclude</v>
      </c>
    </row>
    <row r="1827" spans="1:26" ht="30">
      <c r="A1827">
        <v>1975</v>
      </c>
      <c r="C1827" t="s">
        <v>2387</v>
      </c>
      <c r="E1827" s="1" t="s">
        <v>2394</v>
      </c>
      <c r="F1827" s="1">
        <v>2</v>
      </c>
      <c r="G1827" s="1">
        <v>2</v>
      </c>
      <c r="H1827" s="1">
        <v>2</v>
      </c>
      <c r="I1827" s="31" t="str">
        <f t="shared" si="119"/>
        <v>EXCLUDED</v>
      </c>
      <c r="J1827">
        <v>1975</v>
      </c>
      <c r="M1827" s="35" t="s">
        <v>901</v>
      </c>
      <c r="Q1827" s="8" t="s">
        <v>901</v>
      </c>
      <c r="R1827" s="1" t="str">
        <f t="shared" si="120"/>
        <v>Mutually Excluded</v>
      </c>
      <c r="S1827" s="1"/>
      <c r="V1827" s="1" t="str">
        <f t="shared" si="118"/>
        <v>Mutually Excluded</v>
      </c>
      <c r="Z1827" t="str">
        <f t="shared" si="121"/>
        <v>Exclude</v>
      </c>
    </row>
    <row r="1828" spans="1:26" ht="30">
      <c r="A1828">
        <v>1976</v>
      </c>
      <c r="C1828" t="s">
        <v>2387</v>
      </c>
      <c r="E1828" s="1" t="s">
        <v>2395</v>
      </c>
      <c r="F1828" s="1">
        <v>3</v>
      </c>
      <c r="G1828" s="1">
        <v>2</v>
      </c>
      <c r="H1828" s="1">
        <v>2</v>
      </c>
      <c r="I1828" s="31" t="str">
        <f t="shared" si="119"/>
        <v>EXCLUDED</v>
      </c>
      <c r="J1828">
        <v>1976</v>
      </c>
      <c r="M1828" s="35" t="s">
        <v>901</v>
      </c>
      <c r="Q1828" s="8" t="s">
        <v>901</v>
      </c>
      <c r="R1828" s="1" t="str">
        <f t="shared" si="120"/>
        <v>Mutually Excluded</v>
      </c>
      <c r="S1828" s="1"/>
      <c r="V1828" s="1" t="str">
        <f t="shared" si="118"/>
        <v>Mutually Excluded</v>
      </c>
      <c r="Z1828" t="str">
        <f t="shared" si="121"/>
        <v>Exclude</v>
      </c>
    </row>
    <row r="1829" spans="1:26" ht="30">
      <c r="A1829">
        <v>1977</v>
      </c>
      <c r="C1829" t="s">
        <v>2387</v>
      </c>
      <c r="E1829" s="1" t="s">
        <v>2396</v>
      </c>
      <c r="F1829" s="1">
        <v>3</v>
      </c>
      <c r="G1829" s="1">
        <v>2</v>
      </c>
      <c r="H1829" s="1">
        <v>2</v>
      </c>
      <c r="I1829" s="31" t="str">
        <f t="shared" si="119"/>
        <v>EXCLUDED</v>
      </c>
      <c r="J1829">
        <v>1977</v>
      </c>
      <c r="M1829" s="35" t="s">
        <v>901</v>
      </c>
      <c r="Q1829" s="8" t="s">
        <v>901</v>
      </c>
      <c r="R1829" s="1" t="str">
        <f t="shared" si="120"/>
        <v>Mutually Excluded</v>
      </c>
      <c r="S1829" s="1"/>
      <c r="V1829" s="1" t="str">
        <f t="shared" si="118"/>
        <v>Mutually Excluded</v>
      </c>
      <c r="Z1829" t="str">
        <f t="shared" si="121"/>
        <v>Exclude</v>
      </c>
    </row>
    <row r="1830" spans="1:26" ht="60">
      <c r="A1830">
        <v>1978</v>
      </c>
      <c r="C1830" t="s">
        <v>2387</v>
      </c>
      <c r="E1830" s="1" t="s">
        <v>2177</v>
      </c>
      <c r="F1830" s="1">
        <v>4</v>
      </c>
      <c r="G1830" s="1">
        <v>3</v>
      </c>
      <c r="H1830" s="1">
        <v>3</v>
      </c>
      <c r="I1830" s="31" t="str">
        <f t="shared" si="119"/>
        <v>EXCLUDED</v>
      </c>
      <c r="J1830">
        <v>1978</v>
      </c>
      <c r="M1830" s="35" t="s">
        <v>901</v>
      </c>
      <c r="Q1830" s="8" t="s">
        <v>1752</v>
      </c>
      <c r="R1830" s="1" t="str">
        <f t="shared" si="120"/>
        <v>Hum1: No, Hum2: Yes</v>
      </c>
      <c r="S1830" s="1" t="s">
        <v>19</v>
      </c>
      <c r="T1830" s="1" t="s">
        <v>19</v>
      </c>
      <c r="U1830" s="1" t="s">
        <v>19</v>
      </c>
      <c r="V1830" s="1" t="str">
        <f t="shared" si="118"/>
        <v>AI: No, Human: Yes</v>
      </c>
      <c r="Z1830" t="str">
        <f t="shared" si="121"/>
        <v>Exclude</v>
      </c>
    </row>
    <row r="1831" spans="1:26" ht="60">
      <c r="A1831">
        <v>1979</v>
      </c>
      <c r="C1831" t="s">
        <v>2387</v>
      </c>
      <c r="E1831" s="1" t="s">
        <v>2397</v>
      </c>
      <c r="F1831" s="1">
        <v>4</v>
      </c>
      <c r="G1831" s="1">
        <v>3</v>
      </c>
      <c r="H1831" s="1">
        <v>4</v>
      </c>
      <c r="I1831" s="31" t="str">
        <f t="shared" si="119"/>
        <v>EXCLUDED</v>
      </c>
      <c r="J1831">
        <v>1979</v>
      </c>
      <c r="M1831" s="35" t="s">
        <v>901</v>
      </c>
      <c r="Q1831" s="8" t="s">
        <v>1752</v>
      </c>
      <c r="R1831" s="1" t="str">
        <f t="shared" si="120"/>
        <v>Hum1: No, Hum2: Yes</v>
      </c>
      <c r="S1831" s="1" t="s">
        <v>19</v>
      </c>
      <c r="T1831" s="1" t="s">
        <v>23</v>
      </c>
      <c r="U1831" s="1" t="s">
        <v>23</v>
      </c>
      <c r="V1831" s="1" t="str">
        <f t="shared" si="118"/>
        <v>AI: No, Human: Yes</v>
      </c>
      <c r="Z1831" t="str">
        <f t="shared" si="121"/>
        <v>Include</v>
      </c>
    </row>
    <row r="1832" spans="1:26" ht="60">
      <c r="A1832">
        <v>1980</v>
      </c>
      <c r="C1832" t="s">
        <v>2387</v>
      </c>
      <c r="E1832" s="1" t="s">
        <v>2398</v>
      </c>
      <c r="F1832" s="1">
        <v>3</v>
      </c>
      <c r="G1832" s="1">
        <v>2</v>
      </c>
      <c r="H1832" s="1">
        <v>3</v>
      </c>
      <c r="I1832" s="31" t="str">
        <f t="shared" si="119"/>
        <v>EXCLUDED</v>
      </c>
      <c r="J1832">
        <v>1980</v>
      </c>
      <c r="M1832" s="35" t="s">
        <v>901</v>
      </c>
      <c r="Q1832" s="8" t="s">
        <v>901</v>
      </c>
      <c r="R1832" s="1" t="str">
        <f t="shared" si="120"/>
        <v>Mutually Excluded</v>
      </c>
      <c r="S1832" s="1"/>
      <c r="V1832" s="1" t="str">
        <f t="shared" si="118"/>
        <v>Mutually Excluded</v>
      </c>
      <c r="Z1832" t="str">
        <f t="shared" si="121"/>
        <v>Exclude</v>
      </c>
    </row>
    <row r="1833" spans="1:26" ht="45">
      <c r="A1833">
        <v>1981</v>
      </c>
      <c r="C1833" t="s">
        <v>2387</v>
      </c>
      <c r="E1833" s="1" t="s">
        <v>2399</v>
      </c>
      <c r="F1833" s="1">
        <v>4</v>
      </c>
      <c r="G1833" s="1">
        <v>3</v>
      </c>
      <c r="H1833" s="1">
        <v>4</v>
      </c>
      <c r="I1833" s="31" t="str">
        <f t="shared" si="119"/>
        <v>EXCLUDED</v>
      </c>
      <c r="J1833">
        <v>1981</v>
      </c>
      <c r="M1833" s="35" t="s">
        <v>1752</v>
      </c>
      <c r="Q1833" s="8" t="s">
        <v>1752</v>
      </c>
      <c r="R1833" s="1" t="str">
        <f t="shared" si="120"/>
        <v>MUTUALLY INCLUDED</v>
      </c>
      <c r="S1833" s="1"/>
      <c r="V1833" s="1" t="str">
        <f t="shared" si="118"/>
        <v>AI: No, Human: Yes</v>
      </c>
      <c r="Z1833" t="str">
        <f t="shared" si="121"/>
        <v>Include</v>
      </c>
    </row>
    <row r="1834" spans="1:26" ht="60">
      <c r="A1834">
        <v>1982</v>
      </c>
      <c r="C1834" t="s">
        <v>2387</v>
      </c>
      <c r="E1834" s="1" t="s">
        <v>2400</v>
      </c>
      <c r="F1834" s="1">
        <v>2</v>
      </c>
      <c r="G1834" s="1">
        <v>2</v>
      </c>
      <c r="H1834" s="1">
        <v>3</v>
      </c>
      <c r="I1834" s="31" t="str">
        <f t="shared" si="119"/>
        <v>EXCLUDED</v>
      </c>
      <c r="J1834">
        <v>1982</v>
      </c>
      <c r="M1834" s="35" t="s">
        <v>901</v>
      </c>
      <c r="Q1834" s="8" t="s">
        <v>901</v>
      </c>
      <c r="R1834" s="1" t="str">
        <f t="shared" si="120"/>
        <v>Mutually Excluded</v>
      </c>
      <c r="S1834" s="1"/>
      <c r="V1834" s="1" t="str">
        <f t="shared" si="118"/>
        <v>Mutually Excluded</v>
      </c>
      <c r="Z1834" t="str">
        <f t="shared" si="121"/>
        <v>Exclude</v>
      </c>
    </row>
    <row r="1835" spans="1:26" ht="30.75">
      <c r="A1835">
        <v>1983</v>
      </c>
      <c r="C1835" t="s">
        <v>2387</v>
      </c>
      <c r="E1835" s="1" t="s">
        <v>2401</v>
      </c>
      <c r="F1835" s="1">
        <v>5</v>
      </c>
      <c r="G1835" s="1">
        <v>5</v>
      </c>
      <c r="H1835" s="1">
        <v>5</v>
      </c>
      <c r="I1835" s="31" t="str">
        <f t="shared" si="119"/>
        <v>CERTAINLY INCLUDED</v>
      </c>
      <c r="J1835">
        <v>1983</v>
      </c>
      <c r="K1835" s="11"/>
      <c r="M1835" s="34" t="s">
        <v>1752</v>
      </c>
      <c r="Q1835" s="8" t="s">
        <v>1752</v>
      </c>
      <c r="R1835" s="1" t="str">
        <f t="shared" si="120"/>
        <v>MUTUALLY INCLUDED</v>
      </c>
      <c r="S1835" s="1"/>
      <c r="V1835" s="1" t="str">
        <f t="shared" si="118"/>
        <v>MUTUALLY INCLUDED</v>
      </c>
      <c r="Z1835" t="str">
        <f t="shared" si="121"/>
        <v>Include</v>
      </c>
    </row>
    <row r="1836" spans="1:26" ht="30">
      <c r="A1836">
        <v>1984</v>
      </c>
      <c r="C1836" t="s">
        <v>2387</v>
      </c>
      <c r="E1836" s="1" t="s">
        <v>2403</v>
      </c>
      <c r="F1836" s="1">
        <v>2</v>
      </c>
      <c r="G1836" s="1">
        <v>2</v>
      </c>
      <c r="H1836" s="1">
        <v>3</v>
      </c>
      <c r="I1836" s="31" t="str">
        <f t="shared" si="119"/>
        <v>EXCLUDED</v>
      </c>
      <c r="J1836">
        <v>1984</v>
      </c>
      <c r="M1836" s="35" t="s">
        <v>901</v>
      </c>
      <c r="Q1836" s="8" t="s">
        <v>901</v>
      </c>
      <c r="R1836" s="1" t="str">
        <f t="shared" si="120"/>
        <v>Mutually Excluded</v>
      </c>
      <c r="S1836" s="1"/>
      <c r="V1836" s="1" t="str">
        <f t="shared" si="118"/>
        <v>Mutually Excluded</v>
      </c>
      <c r="Z1836" t="str">
        <f t="shared" si="121"/>
        <v>Exclude</v>
      </c>
    </row>
    <row r="1837" spans="1:26" ht="45">
      <c r="A1837">
        <v>1985</v>
      </c>
      <c r="C1837" t="s">
        <v>2387</v>
      </c>
      <c r="E1837" s="1" t="s">
        <v>2404</v>
      </c>
      <c r="F1837" s="1">
        <v>1</v>
      </c>
      <c r="G1837" s="1">
        <v>1</v>
      </c>
      <c r="H1837" s="1">
        <v>1</v>
      </c>
      <c r="I1837" s="31" t="str">
        <f t="shared" si="119"/>
        <v>EXCLUDED</v>
      </c>
      <c r="J1837">
        <v>1985</v>
      </c>
      <c r="M1837" s="35" t="s">
        <v>901</v>
      </c>
      <c r="Q1837" s="8" t="s">
        <v>901</v>
      </c>
      <c r="R1837" s="1" t="str">
        <f t="shared" si="120"/>
        <v>Mutually Excluded</v>
      </c>
      <c r="S1837" s="1"/>
      <c r="V1837" s="1" t="str">
        <f t="shared" si="118"/>
        <v>Mutually Excluded</v>
      </c>
      <c r="Z1837" t="str">
        <f t="shared" si="121"/>
        <v>Exclude</v>
      </c>
    </row>
    <row r="1838" spans="1:26" ht="30">
      <c r="A1838">
        <v>1986</v>
      </c>
      <c r="C1838" t="s">
        <v>2387</v>
      </c>
      <c r="E1838" s="1" t="s">
        <v>2405</v>
      </c>
      <c r="F1838" s="1">
        <v>1</v>
      </c>
      <c r="G1838" s="1">
        <v>1</v>
      </c>
      <c r="H1838" s="1">
        <v>1</v>
      </c>
      <c r="I1838" s="31" t="str">
        <f t="shared" si="119"/>
        <v>EXCLUDED</v>
      </c>
      <c r="J1838">
        <v>1986</v>
      </c>
      <c r="M1838" s="35" t="s">
        <v>901</v>
      </c>
      <c r="Q1838" s="8" t="s">
        <v>901</v>
      </c>
      <c r="R1838" s="1" t="str">
        <f t="shared" si="120"/>
        <v>Mutually Excluded</v>
      </c>
      <c r="S1838" s="1"/>
      <c r="V1838" s="1" t="str">
        <f t="shared" si="118"/>
        <v>Mutually Excluded</v>
      </c>
      <c r="Z1838" t="str">
        <f t="shared" si="121"/>
        <v>Exclude</v>
      </c>
    </row>
    <row r="1839" spans="1:26" ht="45">
      <c r="A1839">
        <v>1987</v>
      </c>
      <c r="C1839" t="s">
        <v>2387</v>
      </c>
      <c r="E1839" s="1" t="s">
        <v>2406</v>
      </c>
      <c r="F1839" s="1">
        <v>1</v>
      </c>
      <c r="G1839" s="1">
        <v>1</v>
      </c>
      <c r="H1839" s="1">
        <v>1</v>
      </c>
      <c r="I1839" s="31" t="str">
        <f t="shared" si="119"/>
        <v>EXCLUDED</v>
      </c>
      <c r="J1839">
        <v>1987</v>
      </c>
      <c r="M1839" s="35" t="s">
        <v>901</v>
      </c>
      <c r="Q1839" s="8" t="s">
        <v>901</v>
      </c>
      <c r="R1839" s="1" t="str">
        <f t="shared" si="120"/>
        <v>Mutually Excluded</v>
      </c>
      <c r="S1839" s="1"/>
      <c r="V1839" s="1" t="str">
        <f t="shared" si="118"/>
        <v>Mutually Excluded</v>
      </c>
      <c r="Z1839" t="str">
        <f t="shared" si="121"/>
        <v>Exclude</v>
      </c>
    </row>
    <row r="1840" spans="1:26" ht="30">
      <c r="A1840">
        <v>1988</v>
      </c>
      <c r="C1840" t="s">
        <v>2387</v>
      </c>
      <c r="E1840" s="1" t="s">
        <v>2407</v>
      </c>
      <c r="F1840" s="1">
        <v>1</v>
      </c>
      <c r="G1840" s="1">
        <v>1</v>
      </c>
      <c r="H1840" s="1">
        <v>1</v>
      </c>
      <c r="I1840" s="31" t="str">
        <f t="shared" si="119"/>
        <v>EXCLUDED</v>
      </c>
      <c r="J1840">
        <v>1988</v>
      </c>
      <c r="M1840" s="35" t="s">
        <v>901</v>
      </c>
      <c r="Q1840" s="8" t="s">
        <v>901</v>
      </c>
      <c r="R1840" s="1" t="str">
        <f t="shared" si="120"/>
        <v>Mutually Excluded</v>
      </c>
      <c r="S1840" s="1"/>
      <c r="V1840" s="1" t="str">
        <f t="shared" si="118"/>
        <v>Mutually Excluded</v>
      </c>
      <c r="Z1840" t="str">
        <f t="shared" si="121"/>
        <v>Exclude</v>
      </c>
    </row>
    <row r="1841" spans="1:26" ht="30">
      <c r="A1841">
        <v>1989</v>
      </c>
      <c r="C1841" t="s">
        <v>2387</v>
      </c>
      <c r="E1841" s="1" t="s">
        <v>2408</v>
      </c>
      <c r="F1841" s="1">
        <v>1</v>
      </c>
      <c r="G1841" s="1">
        <v>1</v>
      </c>
      <c r="H1841" s="1">
        <v>1</v>
      </c>
      <c r="I1841" s="31" t="str">
        <f t="shared" si="119"/>
        <v>EXCLUDED</v>
      </c>
      <c r="J1841">
        <v>1989</v>
      </c>
      <c r="M1841" s="35" t="s">
        <v>901</v>
      </c>
      <c r="Q1841" s="8" t="s">
        <v>901</v>
      </c>
      <c r="R1841" s="1" t="str">
        <f t="shared" si="120"/>
        <v>Mutually Excluded</v>
      </c>
      <c r="S1841" s="1"/>
      <c r="V1841" s="1" t="str">
        <f t="shared" si="118"/>
        <v>Mutually Excluded</v>
      </c>
      <c r="Z1841" t="str">
        <f t="shared" si="121"/>
        <v>Exclude</v>
      </c>
    </row>
    <row r="1842" spans="1:26" ht="30">
      <c r="A1842">
        <v>1990</v>
      </c>
      <c r="C1842" t="s">
        <v>2387</v>
      </c>
      <c r="E1842" s="1" t="s">
        <v>2409</v>
      </c>
      <c r="F1842" s="1">
        <v>1</v>
      </c>
      <c r="G1842" s="1">
        <v>1</v>
      </c>
      <c r="H1842" s="1">
        <v>1</v>
      </c>
      <c r="I1842" s="31" t="str">
        <f t="shared" si="119"/>
        <v>EXCLUDED</v>
      </c>
      <c r="J1842">
        <v>1990</v>
      </c>
      <c r="M1842" s="35" t="s">
        <v>901</v>
      </c>
      <c r="Q1842" s="8" t="s">
        <v>901</v>
      </c>
      <c r="R1842" s="1" t="str">
        <f t="shared" si="120"/>
        <v>Mutually Excluded</v>
      </c>
      <c r="S1842" s="1"/>
      <c r="V1842" s="1" t="str">
        <f t="shared" si="118"/>
        <v>Mutually Excluded</v>
      </c>
      <c r="Z1842" t="str">
        <f t="shared" si="121"/>
        <v>Exclude</v>
      </c>
    </row>
    <row r="1843" spans="1:26" ht="30">
      <c r="A1843">
        <v>1991</v>
      </c>
      <c r="C1843" t="s">
        <v>2387</v>
      </c>
      <c r="E1843" s="1" t="s">
        <v>2410</v>
      </c>
      <c r="F1843" s="1">
        <v>1</v>
      </c>
      <c r="G1843" s="1">
        <v>1</v>
      </c>
      <c r="H1843" s="1">
        <v>1</v>
      </c>
      <c r="I1843" s="31" t="str">
        <f t="shared" si="119"/>
        <v>EXCLUDED</v>
      </c>
      <c r="J1843">
        <v>1991</v>
      </c>
      <c r="M1843" s="35" t="s">
        <v>901</v>
      </c>
      <c r="Q1843" s="8" t="s">
        <v>901</v>
      </c>
      <c r="R1843" s="1" t="str">
        <f t="shared" si="120"/>
        <v>Mutually Excluded</v>
      </c>
      <c r="S1843" s="1"/>
      <c r="V1843" s="1" t="str">
        <f t="shared" si="118"/>
        <v>Mutually Excluded</v>
      </c>
      <c r="Z1843" t="str">
        <f t="shared" si="121"/>
        <v>Exclude</v>
      </c>
    </row>
    <row r="1844" spans="1:26" ht="45">
      <c r="A1844">
        <v>1992</v>
      </c>
      <c r="C1844" t="s">
        <v>2387</v>
      </c>
      <c r="E1844" s="1" t="s">
        <v>2411</v>
      </c>
      <c r="F1844" s="1">
        <v>1</v>
      </c>
      <c r="G1844" s="1">
        <v>1</v>
      </c>
      <c r="H1844" s="1">
        <v>1</v>
      </c>
      <c r="I1844" s="31" t="str">
        <f t="shared" si="119"/>
        <v>EXCLUDED</v>
      </c>
      <c r="J1844">
        <v>1992</v>
      </c>
      <c r="M1844" s="35" t="s">
        <v>901</v>
      </c>
      <c r="Q1844" s="8" t="s">
        <v>901</v>
      </c>
      <c r="R1844" s="1" t="str">
        <f t="shared" si="120"/>
        <v>Mutually Excluded</v>
      </c>
      <c r="S1844" s="1"/>
      <c r="V1844" s="1" t="str">
        <f t="shared" si="118"/>
        <v>Mutually Excluded</v>
      </c>
      <c r="Z1844" t="str">
        <f t="shared" si="121"/>
        <v>Exclude</v>
      </c>
    </row>
    <row r="1845" spans="1:26" ht="30">
      <c r="A1845">
        <v>1993</v>
      </c>
      <c r="C1845" t="s">
        <v>2387</v>
      </c>
      <c r="E1845" s="1" t="s">
        <v>2412</v>
      </c>
      <c r="F1845" s="1">
        <v>1</v>
      </c>
      <c r="G1845" s="1">
        <v>1</v>
      </c>
      <c r="H1845" s="1">
        <v>1</v>
      </c>
      <c r="I1845" s="31" t="str">
        <f t="shared" si="119"/>
        <v>EXCLUDED</v>
      </c>
      <c r="J1845">
        <v>1993</v>
      </c>
      <c r="M1845" s="35" t="s">
        <v>901</v>
      </c>
      <c r="Q1845" s="8" t="s">
        <v>901</v>
      </c>
      <c r="R1845" s="1" t="str">
        <f t="shared" si="120"/>
        <v>Mutually Excluded</v>
      </c>
      <c r="S1845" s="1"/>
      <c r="V1845" s="1" t="str">
        <f t="shared" si="118"/>
        <v>Mutually Excluded</v>
      </c>
      <c r="Z1845" t="str">
        <f t="shared" si="121"/>
        <v>Exclude</v>
      </c>
    </row>
    <row r="1846" spans="1:26" ht="45">
      <c r="A1846">
        <v>1994</v>
      </c>
      <c r="C1846" t="s">
        <v>2387</v>
      </c>
      <c r="E1846" s="1" t="s">
        <v>2413</v>
      </c>
      <c r="F1846" s="1">
        <v>4</v>
      </c>
      <c r="G1846" s="1">
        <v>3</v>
      </c>
      <c r="H1846" s="1">
        <v>4</v>
      </c>
      <c r="I1846" s="31" t="str">
        <f t="shared" si="119"/>
        <v>EXCLUDED</v>
      </c>
      <c r="J1846">
        <v>1994</v>
      </c>
      <c r="M1846" s="35" t="s">
        <v>901</v>
      </c>
      <c r="Q1846" s="8" t="s">
        <v>901</v>
      </c>
      <c r="R1846" s="1" t="str">
        <f t="shared" si="120"/>
        <v>Mutually Excluded</v>
      </c>
      <c r="S1846" s="1"/>
      <c r="V1846" s="1" t="str">
        <f t="shared" si="118"/>
        <v>Mutually Excluded</v>
      </c>
      <c r="Z1846" t="str">
        <f t="shared" si="121"/>
        <v>Exclude</v>
      </c>
    </row>
    <row r="1847" spans="1:26" ht="30">
      <c r="A1847">
        <v>1995</v>
      </c>
      <c r="C1847" t="s">
        <v>2387</v>
      </c>
      <c r="E1847" s="1" t="s">
        <v>2414</v>
      </c>
      <c r="F1847" s="1">
        <v>3</v>
      </c>
      <c r="G1847" s="1">
        <v>3</v>
      </c>
      <c r="H1847" s="1">
        <v>2</v>
      </c>
      <c r="I1847" s="31" t="str">
        <f t="shared" si="119"/>
        <v>EXCLUDED</v>
      </c>
      <c r="J1847">
        <v>1995</v>
      </c>
      <c r="M1847" s="35" t="s">
        <v>901</v>
      </c>
      <c r="Q1847" s="8" t="s">
        <v>901</v>
      </c>
      <c r="R1847" s="1" t="str">
        <f t="shared" si="120"/>
        <v>Mutually Excluded</v>
      </c>
      <c r="S1847" s="1"/>
      <c r="V1847" s="1" t="str">
        <f t="shared" si="118"/>
        <v>Mutually Excluded</v>
      </c>
      <c r="Z1847" t="str">
        <f t="shared" si="121"/>
        <v>Exclude</v>
      </c>
    </row>
    <row r="1848" spans="1:26" ht="45">
      <c r="A1848">
        <v>1996</v>
      </c>
      <c r="C1848" t="s">
        <v>2416</v>
      </c>
      <c r="E1848" s="1" t="s">
        <v>2415</v>
      </c>
      <c r="F1848" s="27">
        <v>5</v>
      </c>
      <c r="G1848" s="27">
        <v>5</v>
      </c>
      <c r="H1848" s="27">
        <v>5</v>
      </c>
      <c r="I1848" s="31" t="str">
        <f t="shared" si="119"/>
        <v>CERTAINLY INCLUDED</v>
      </c>
      <c r="J1848">
        <v>1996</v>
      </c>
      <c r="M1848" s="35" t="s">
        <v>901</v>
      </c>
      <c r="Q1848" s="8" t="s">
        <v>901</v>
      </c>
      <c r="R1848" s="1" t="str">
        <f t="shared" si="120"/>
        <v>Mutually Excluded</v>
      </c>
      <c r="S1848" s="1"/>
      <c r="V1848" s="1" t="str">
        <f t="shared" si="118"/>
        <v>AI: Yes, Human: No</v>
      </c>
      <c r="Z1848" t="str">
        <f t="shared" si="121"/>
        <v>Exclude</v>
      </c>
    </row>
    <row r="1849" spans="1:26" ht="45">
      <c r="A1849">
        <v>1997</v>
      </c>
      <c r="C1849" t="s">
        <v>2416</v>
      </c>
      <c r="E1849" s="1" t="s">
        <v>2417</v>
      </c>
      <c r="F1849" s="27">
        <v>2</v>
      </c>
      <c r="G1849" s="27">
        <v>2</v>
      </c>
      <c r="H1849" s="27">
        <v>3</v>
      </c>
      <c r="I1849" s="31" t="str">
        <f t="shared" si="119"/>
        <v>EXCLUDED</v>
      </c>
      <c r="J1849">
        <v>1997</v>
      </c>
      <c r="M1849" s="35" t="s">
        <v>901</v>
      </c>
      <c r="Q1849" s="8" t="s">
        <v>901</v>
      </c>
      <c r="R1849" s="1" t="str">
        <f t="shared" si="120"/>
        <v>Mutually Excluded</v>
      </c>
      <c r="S1849" s="1"/>
      <c r="V1849" s="1" t="str">
        <f t="shared" si="118"/>
        <v>Mutually Excluded</v>
      </c>
      <c r="Z1849" t="str">
        <f t="shared" si="121"/>
        <v>Exclude</v>
      </c>
    </row>
    <row r="1850" spans="1:26" ht="45">
      <c r="A1850">
        <v>1998</v>
      </c>
      <c r="C1850" t="s">
        <v>2416</v>
      </c>
      <c r="E1850" s="1" t="s">
        <v>2418</v>
      </c>
      <c r="F1850" s="27">
        <v>1</v>
      </c>
      <c r="G1850" s="27">
        <v>1</v>
      </c>
      <c r="H1850" s="27">
        <v>1</v>
      </c>
      <c r="I1850" s="31" t="str">
        <f t="shared" si="119"/>
        <v>EXCLUDED</v>
      </c>
      <c r="J1850">
        <v>1998</v>
      </c>
      <c r="M1850" s="35" t="s">
        <v>901</v>
      </c>
      <c r="Q1850" s="8" t="s">
        <v>901</v>
      </c>
      <c r="R1850" s="1" t="str">
        <f t="shared" si="120"/>
        <v>Mutually Excluded</v>
      </c>
      <c r="S1850" s="1"/>
      <c r="V1850" s="1" t="str">
        <f t="shared" si="118"/>
        <v>Mutually Excluded</v>
      </c>
      <c r="Z1850" t="str">
        <f t="shared" si="121"/>
        <v>Exclude</v>
      </c>
    </row>
    <row r="1851" spans="1:26" ht="30">
      <c r="A1851">
        <v>1999</v>
      </c>
      <c r="C1851" t="s">
        <v>2416</v>
      </c>
      <c r="E1851" s="1" t="s">
        <v>2419</v>
      </c>
      <c r="F1851" s="27">
        <v>1</v>
      </c>
      <c r="G1851" s="27">
        <v>1</v>
      </c>
      <c r="H1851" s="27">
        <v>1</v>
      </c>
      <c r="I1851" s="31" t="str">
        <f t="shared" si="119"/>
        <v>EXCLUDED</v>
      </c>
      <c r="J1851">
        <v>1999</v>
      </c>
      <c r="M1851" s="35" t="s">
        <v>901</v>
      </c>
      <c r="Q1851" s="8" t="s">
        <v>901</v>
      </c>
      <c r="R1851" s="1" t="str">
        <f t="shared" si="120"/>
        <v>Mutually Excluded</v>
      </c>
      <c r="S1851" s="1"/>
      <c r="V1851" s="1" t="str">
        <f t="shared" si="118"/>
        <v>Mutually Excluded</v>
      </c>
      <c r="Z1851" t="str">
        <f t="shared" si="121"/>
        <v>Exclude</v>
      </c>
    </row>
    <row r="1852" spans="1:26" ht="30">
      <c r="A1852">
        <v>2000</v>
      </c>
      <c r="C1852" t="s">
        <v>2416</v>
      </c>
      <c r="E1852" s="1" t="s">
        <v>2420</v>
      </c>
      <c r="F1852" s="27">
        <v>1</v>
      </c>
      <c r="G1852" s="27">
        <v>1</v>
      </c>
      <c r="H1852" s="27">
        <v>1</v>
      </c>
      <c r="I1852" s="31" t="str">
        <f t="shared" si="119"/>
        <v>EXCLUDED</v>
      </c>
      <c r="J1852">
        <v>2000</v>
      </c>
      <c r="M1852" s="35" t="s">
        <v>901</v>
      </c>
      <c r="Q1852" s="8" t="s">
        <v>901</v>
      </c>
      <c r="R1852" s="1" t="str">
        <f t="shared" si="120"/>
        <v>Mutually Excluded</v>
      </c>
      <c r="S1852" s="1"/>
      <c r="V1852" s="1" t="str">
        <f t="shared" si="118"/>
        <v>Mutually Excluded</v>
      </c>
      <c r="Z1852" t="str">
        <f t="shared" si="121"/>
        <v>Exclude</v>
      </c>
    </row>
    <row r="1853" spans="1:26" ht="30">
      <c r="A1853">
        <v>2001</v>
      </c>
      <c r="C1853" t="s">
        <v>2416</v>
      </c>
      <c r="E1853" s="1" t="s">
        <v>2421</v>
      </c>
      <c r="F1853" s="27">
        <v>4</v>
      </c>
      <c r="G1853" s="27">
        <v>4</v>
      </c>
      <c r="H1853" s="27">
        <v>4</v>
      </c>
      <c r="I1853" s="31" t="str">
        <f t="shared" si="119"/>
        <v>EXCLUDED</v>
      </c>
      <c r="J1853">
        <v>2001</v>
      </c>
      <c r="M1853" s="35" t="s">
        <v>901</v>
      </c>
      <c r="Q1853" s="8" t="s">
        <v>901</v>
      </c>
      <c r="R1853" s="1" t="str">
        <f t="shared" si="120"/>
        <v>Mutually Excluded</v>
      </c>
      <c r="S1853" s="1"/>
      <c r="V1853" s="1" t="str">
        <f t="shared" si="118"/>
        <v>Mutually Excluded</v>
      </c>
      <c r="Z1853" t="str">
        <f t="shared" si="121"/>
        <v>Exclude</v>
      </c>
    </row>
    <row r="1854" spans="1:26" ht="30">
      <c r="A1854">
        <v>2002</v>
      </c>
      <c r="C1854" t="s">
        <v>2416</v>
      </c>
      <c r="E1854" s="1" t="s">
        <v>2422</v>
      </c>
      <c r="F1854" s="27">
        <v>1</v>
      </c>
      <c r="G1854" s="27">
        <v>1</v>
      </c>
      <c r="H1854" s="27">
        <v>1</v>
      </c>
      <c r="I1854" s="31" t="str">
        <f t="shared" si="119"/>
        <v>EXCLUDED</v>
      </c>
      <c r="J1854">
        <v>2002</v>
      </c>
      <c r="M1854" s="35" t="s">
        <v>901</v>
      </c>
      <c r="Q1854" s="8" t="s">
        <v>901</v>
      </c>
      <c r="R1854" s="1" t="str">
        <f t="shared" si="120"/>
        <v>Mutually Excluded</v>
      </c>
      <c r="S1854" s="1"/>
      <c r="V1854" s="1" t="str">
        <f t="shared" si="118"/>
        <v>Mutually Excluded</v>
      </c>
      <c r="Z1854" t="str">
        <f t="shared" si="121"/>
        <v>Exclude</v>
      </c>
    </row>
    <row r="1855" spans="1:26" ht="30">
      <c r="A1855">
        <v>2003</v>
      </c>
      <c r="C1855" t="s">
        <v>2416</v>
      </c>
      <c r="E1855" s="1" t="s">
        <v>2423</v>
      </c>
      <c r="F1855" s="1">
        <v>1</v>
      </c>
      <c r="G1855" s="1">
        <v>1</v>
      </c>
      <c r="H1855" s="1">
        <v>1</v>
      </c>
      <c r="I1855" s="31" t="str">
        <f t="shared" si="119"/>
        <v>EXCLUDED</v>
      </c>
      <c r="J1855">
        <v>2003</v>
      </c>
      <c r="M1855" s="35" t="s">
        <v>901</v>
      </c>
      <c r="Q1855" s="8" t="s">
        <v>901</v>
      </c>
      <c r="R1855" s="1" t="str">
        <f t="shared" si="120"/>
        <v>Mutually Excluded</v>
      </c>
      <c r="S1855" s="1"/>
      <c r="V1855" s="1" t="str">
        <f t="shared" si="118"/>
        <v>Mutually Excluded</v>
      </c>
      <c r="Z1855" t="str">
        <f t="shared" si="121"/>
        <v>Exclude</v>
      </c>
    </row>
    <row r="1856" spans="1:26" ht="30">
      <c r="A1856">
        <v>2004</v>
      </c>
      <c r="C1856" t="s">
        <v>2416</v>
      </c>
      <c r="E1856" s="1" t="s">
        <v>2424</v>
      </c>
      <c r="F1856" s="1">
        <v>2</v>
      </c>
      <c r="G1856" s="1">
        <v>2</v>
      </c>
      <c r="H1856" s="1">
        <v>2</v>
      </c>
      <c r="I1856" s="31" t="str">
        <f t="shared" si="119"/>
        <v>EXCLUDED</v>
      </c>
      <c r="J1856">
        <v>2004</v>
      </c>
      <c r="M1856" s="35" t="s">
        <v>901</v>
      </c>
      <c r="Q1856" s="8" t="s">
        <v>901</v>
      </c>
      <c r="R1856" s="1" t="str">
        <f t="shared" si="120"/>
        <v>Mutually Excluded</v>
      </c>
      <c r="S1856" s="1"/>
      <c r="V1856" s="1" t="str">
        <f t="shared" si="118"/>
        <v>Mutually Excluded</v>
      </c>
      <c r="Z1856" t="str">
        <f t="shared" si="121"/>
        <v>Exclude</v>
      </c>
    </row>
    <row r="1857" spans="1:26" ht="30">
      <c r="A1857">
        <v>2005</v>
      </c>
      <c r="C1857" t="s">
        <v>2416</v>
      </c>
      <c r="E1857" s="1" t="s">
        <v>2425</v>
      </c>
      <c r="F1857" s="1">
        <v>2</v>
      </c>
      <c r="G1857" s="1">
        <v>3</v>
      </c>
      <c r="H1857" s="1">
        <v>3</v>
      </c>
      <c r="I1857" s="31" t="str">
        <f t="shared" si="119"/>
        <v>EXCLUDED</v>
      </c>
      <c r="J1857">
        <v>2005</v>
      </c>
      <c r="M1857" s="35" t="s">
        <v>901</v>
      </c>
      <c r="Q1857" s="8" t="s">
        <v>901</v>
      </c>
      <c r="R1857" s="1" t="str">
        <f t="shared" si="120"/>
        <v>Mutually Excluded</v>
      </c>
      <c r="S1857" s="1"/>
      <c r="V1857" s="1" t="str">
        <f t="shared" si="118"/>
        <v>Mutually Excluded</v>
      </c>
      <c r="Z1857" t="str">
        <f t="shared" si="121"/>
        <v>Exclude</v>
      </c>
    </row>
    <row r="1858" spans="1:26" ht="45">
      <c r="A1858">
        <v>2006</v>
      </c>
      <c r="C1858" t="s">
        <v>2416</v>
      </c>
      <c r="E1858" s="1" t="s">
        <v>2426</v>
      </c>
      <c r="F1858" s="1">
        <v>1</v>
      </c>
      <c r="G1858" s="1">
        <v>1</v>
      </c>
      <c r="H1858" s="1">
        <v>1</v>
      </c>
      <c r="I1858" s="31" t="str">
        <f t="shared" si="119"/>
        <v>EXCLUDED</v>
      </c>
      <c r="J1858">
        <v>2006</v>
      </c>
      <c r="M1858" s="35" t="s">
        <v>901</v>
      </c>
      <c r="Q1858" s="8" t="s">
        <v>901</v>
      </c>
      <c r="R1858" s="1" t="str">
        <f t="shared" si="120"/>
        <v>Mutually Excluded</v>
      </c>
      <c r="S1858" s="1"/>
      <c r="V1858" s="1" t="str">
        <f t="shared" ref="V1858:V1921" si="122">IF(AND(I1858="Excluded", Q1858="Excluded"), "Mutually Excluded", IF(AND(OR(I1858="CERTAINLY INCLUDED", I1858="INCLUDED", I1858="MAYBE" ), OR(Q1858="INCLUDED", Q1858="MAYBE")), "MUTUALLY INCLUDED", IF(AND(I1858="MAYBE", Q1858="MAYBE"), "Mutually MAYBE", IF(AND(I1858="Excluded", OR(Q1858="INCLUDED", Q1858="MAYBE")), "AI: No, Human: Yes", IF(AND(Q1858="Excluded", OR(I1858="INCLUDED", I1858="CERTAINLY INCLUDED", I1858="MAYBE")), "AI: Yes, Human: No", "Other Conflict")))))</f>
        <v>Mutually Excluded</v>
      </c>
      <c r="Z1858" t="str">
        <f t="shared" si="121"/>
        <v>Exclude</v>
      </c>
    </row>
    <row r="1859" spans="1:26" ht="30">
      <c r="A1859">
        <v>2007</v>
      </c>
      <c r="C1859" t="s">
        <v>2416</v>
      </c>
      <c r="E1859" s="1" t="s">
        <v>2427</v>
      </c>
      <c r="F1859" s="1">
        <v>1</v>
      </c>
      <c r="G1859" s="1">
        <v>1</v>
      </c>
      <c r="H1859" s="1">
        <v>1</v>
      </c>
      <c r="I1859" s="31" t="str">
        <f t="shared" si="119"/>
        <v>EXCLUDED</v>
      </c>
      <c r="J1859">
        <v>2007</v>
      </c>
      <c r="M1859" s="35" t="s">
        <v>901</v>
      </c>
      <c r="Q1859" s="8" t="s">
        <v>901</v>
      </c>
      <c r="R1859" s="1" t="str">
        <f t="shared" si="120"/>
        <v>Mutually Excluded</v>
      </c>
      <c r="S1859" s="1"/>
      <c r="V1859" s="1" t="str">
        <f t="shared" si="122"/>
        <v>Mutually Excluded</v>
      </c>
      <c r="Z1859" t="str">
        <f t="shared" si="121"/>
        <v>Exclude</v>
      </c>
    </row>
    <row r="1860" spans="1:26" ht="30">
      <c r="A1860">
        <v>2008</v>
      </c>
      <c r="C1860" t="s">
        <v>2416</v>
      </c>
      <c r="E1860" s="1" t="s">
        <v>2428</v>
      </c>
      <c r="F1860" s="1">
        <v>5</v>
      </c>
      <c r="G1860" s="1">
        <v>5</v>
      </c>
      <c r="H1860" s="1">
        <v>5</v>
      </c>
      <c r="I1860" s="31" t="str">
        <f t="shared" si="119"/>
        <v>CERTAINLY INCLUDED</v>
      </c>
      <c r="J1860">
        <v>2008</v>
      </c>
      <c r="M1860" s="35" t="s">
        <v>901</v>
      </c>
      <c r="Q1860" s="8" t="s">
        <v>901</v>
      </c>
      <c r="R1860" s="1" t="str">
        <f t="shared" si="120"/>
        <v>Mutually Excluded</v>
      </c>
      <c r="S1860" s="1"/>
      <c r="V1860" s="1" t="str">
        <f t="shared" si="122"/>
        <v>AI: Yes, Human: No</v>
      </c>
      <c r="Z1860" t="str">
        <f t="shared" si="121"/>
        <v>Exclude</v>
      </c>
    </row>
    <row r="1861" spans="1:26" ht="30.75">
      <c r="A1861">
        <v>2009</v>
      </c>
      <c r="C1861" t="s">
        <v>2416</v>
      </c>
      <c r="E1861" s="1" t="s">
        <v>2429</v>
      </c>
      <c r="F1861" s="1">
        <v>5</v>
      </c>
      <c r="G1861" s="1">
        <v>5</v>
      </c>
      <c r="H1861" s="1">
        <v>5</v>
      </c>
      <c r="I1861" s="31" t="str">
        <f t="shared" si="119"/>
        <v>CERTAINLY INCLUDED</v>
      </c>
      <c r="J1861">
        <v>2009</v>
      </c>
      <c r="K1861" s="11"/>
      <c r="M1861" s="35" t="s">
        <v>901</v>
      </c>
      <c r="Q1861" s="8" t="s">
        <v>901</v>
      </c>
      <c r="R1861" s="1" t="str">
        <f t="shared" si="120"/>
        <v>Mutually Excluded</v>
      </c>
      <c r="S1861" s="1"/>
      <c r="V1861" s="1" t="str">
        <f t="shared" si="122"/>
        <v>AI: Yes, Human: No</v>
      </c>
      <c r="Z1861" t="str">
        <f t="shared" si="121"/>
        <v>Exclude</v>
      </c>
    </row>
    <row r="1862" spans="1:26" ht="30">
      <c r="A1862">
        <v>2010</v>
      </c>
      <c r="C1862" t="s">
        <v>2416</v>
      </c>
      <c r="E1862" s="1" t="s">
        <v>1921</v>
      </c>
      <c r="F1862" s="1">
        <v>1</v>
      </c>
      <c r="G1862" s="1">
        <v>1</v>
      </c>
      <c r="H1862" s="1">
        <v>1</v>
      </c>
      <c r="I1862" s="31" t="str">
        <f t="shared" si="119"/>
        <v>EXCLUDED</v>
      </c>
      <c r="J1862">
        <v>2010</v>
      </c>
      <c r="M1862" s="35" t="s">
        <v>901</v>
      </c>
      <c r="Q1862" s="8" t="s">
        <v>901</v>
      </c>
      <c r="R1862" s="1" t="str">
        <f t="shared" si="120"/>
        <v>Mutually Excluded</v>
      </c>
      <c r="S1862" s="1"/>
      <c r="V1862" s="1" t="str">
        <f t="shared" si="122"/>
        <v>Mutually Excluded</v>
      </c>
      <c r="Z1862" t="str">
        <f t="shared" si="121"/>
        <v>Exclude</v>
      </c>
    </row>
    <row r="1863" spans="1:26" ht="30">
      <c r="A1863">
        <v>2011</v>
      </c>
      <c r="C1863" t="s">
        <v>2416</v>
      </c>
      <c r="E1863" s="1" t="s">
        <v>2431</v>
      </c>
      <c r="F1863" s="1">
        <v>4</v>
      </c>
      <c r="G1863" s="1">
        <v>3</v>
      </c>
      <c r="H1863" s="1">
        <v>4</v>
      </c>
      <c r="I1863" s="31" t="str">
        <f t="shared" si="119"/>
        <v>EXCLUDED</v>
      </c>
      <c r="J1863">
        <v>2011</v>
      </c>
      <c r="M1863" s="35" t="s">
        <v>901</v>
      </c>
      <c r="Q1863" s="8" t="s">
        <v>901</v>
      </c>
      <c r="R1863" s="1" t="str">
        <f t="shared" si="120"/>
        <v>Mutually Excluded</v>
      </c>
      <c r="S1863" s="1"/>
      <c r="V1863" s="1" t="str">
        <f t="shared" si="122"/>
        <v>Mutually Excluded</v>
      </c>
      <c r="Z1863" t="str">
        <f t="shared" si="121"/>
        <v>Exclude</v>
      </c>
    </row>
    <row r="1864" spans="1:26" ht="30">
      <c r="A1864">
        <v>2012</v>
      </c>
      <c r="C1864" t="s">
        <v>2416</v>
      </c>
      <c r="E1864" s="1" t="s">
        <v>2432</v>
      </c>
      <c r="F1864" s="1">
        <v>4</v>
      </c>
      <c r="G1864" s="1">
        <v>4</v>
      </c>
      <c r="H1864" s="1">
        <v>3</v>
      </c>
      <c r="I1864" s="31" t="str">
        <f t="shared" si="119"/>
        <v>EXCLUDED</v>
      </c>
      <c r="J1864">
        <v>2012</v>
      </c>
      <c r="M1864" s="35" t="s">
        <v>901</v>
      </c>
      <c r="Q1864" s="8" t="s">
        <v>901</v>
      </c>
      <c r="R1864" s="1" t="str">
        <f t="shared" si="120"/>
        <v>Mutually Excluded</v>
      </c>
      <c r="S1864" s="1"/>
      <c r="V1864" s="1" t="str">
        <f t="shared" si="122"/>
        <v>Mutually Excluded</v>
      </c>
      <c r="Z1864" t="str">
        <f t="shared" si="121"/>
        <v>Exclude</v>
      </c>
    </row>
    <row r="1865" spans="1:26" ht="30">
      <c r="A1865">
        <v>2013</v>
      </c>
      <c r="C1865" t="s">
        <v>2416</v>
      </c>
      <c r="E1865" s="1" t="s">
        <v>2433</v>
      </c>
      <c r="F1865" s="1">
        <v>1</v>
      </c>
      <c r="G1865" s="1">
        <v>1</v>
      </c>
      <c r="H1865" s="1">
        <v>1</v>
      </c>
      <c r="I1865" s="31" t="str">
        <f t="shared" si="119"/>
        <v>EXCLUDED</v>
      </c>
      <c r="J1865">
        <v>2013</v>
      </c>
      <c r="M1865" s="35" t="s">
        <v>901</v>
      </c>
      <c r="Q1865" s="8" t="s">
        <v>901</v>
      </c>
      <c r="R1865" s="1" t="str">
        <f t="shared" si="120"/>
        <v>Mutually Excluded</v>
      </c>
      <c r="S1865" s="1"/>
      <c r="V1865" s="1" t="str">
        <f t="shared" si="122"/>
        <v>Mutually Excluded</v>
      </c>
      <c r="Z1865" t="str">
        <f t="shared" si="121"/>
        <v>Exclude</v>
      </c>
    </row>
    <row r="1866" spans="1:26" ht="30">
      <c r="A1866">
        <v>2014</v>
      </c>
      <c r="C1866" t="s">
        <v>2416</v>
      </c>
      <c r="E1866" s="1" t="s">
        <v>2434</v>
      </c>
      <c r="F1866" s="1">
        <v>4</v>
      </c>
      <c r="G1866" s="1">
        <v>5</v>
      </c>
      <c r="H1866" s="1">
        <v>4</v>
      </c>
      <c r="I1866" s="31" t="str">
        <f t="shared" si="119"/>
        <v>MAYBE</v>
      </c>
      <c r="J1866">
        <v>2014</v>
      </c>
      <c r="M1866" s="35" t="s">
        <v>901</v>
      </c>
      <c r="Q1866" s="8" t="s">
        <v>901</v>
      </c>
      <c r="R1866" s="1" t="str">
        <f t="shared" si="120"/>
        <v>Mutually Excluded</v>
      </c>
      <c r="S1866" s="1"/>
      <c r="V1866" s="1" t="str">
        <f t="shared" si="122"/>
        <v>AI: Yes, Human: No</v>
      </c>
      <c r="Z1866" t="str">
        <f t="shared" si="121"/>
        <v>Exclude</v>
      </c>
    </row>
    <row r="1867" spans="1:26" ht="30">
      <c r="A1867">
        <v>2015</v>
      </c>
      <c r="C1867" t="s">
        <v>2416</v>
      </c>
      <c r="E1867" s="1" t="s">
        <v>2435</v>
      </c>
      <c r="F1867" s="1">
        <v>4</v>
      </c>
      <c r="G1867" s="1">
        <v>3</v>
      </c>
      <c r="H1867" s="1">
        <v>4</v>
      </c>
      <c r="I1867" s="31" t="str">
        <f t="shared" si="119"/>
        <v>EXCLUDED</v>
      </c>
      <c r="J1867">
        <v>2015</v>
      </c>
      <c r="M1867" s="35" t="s">
        <v>901</v>
      </c>
      <c r="Q1867" s="8" t="s">
        <v>901</v>
      </c>
      <c r="R1867" s="1" t="str">
        <f t="shared" si="120"/>
        <v>Mutually Excluded</v>
      </c>
      <c r="S1867" s="1"/>
      <c r="V1867" s="1" t="str">
        <f t="shared" si="122"/>
        <v>Mutually Excluded</v>
      </c>
      <c r="Z1867" t="str">
        <f t="shared" si="121"/>
        <v>Exclude</v>
      </c>
    </row>
    <row r="1868" spans="1:26" ht="30">
      <c r="A1868">
        <v>2016</v>
      </c>
      <c r="C1868" t="s">
        <v>2416</v>
      </c>
      <c r="E1868" s="15" t="s">
        <v>2436</v>
      </c>
      <c r="F1868" s="1">
        <v>1</v>
      </c>
      <c r="G1868" s="1">
        <v>1</v>
      </c>
      <c r="H1868" s="1">
        <v>1</v>
      </c>
      <c r="I1868" s="31" t="str">
        <f t="shared" si="119"/>
        <v>EXCLUDED</v>
      </c>
      <c r="J1868">
        <v>2016</v>
      </c>
      <c r="M1868" s="35" t="s">
        <v>901</v>
      </c>
      <c r="Q1868" s="8" t="s">
        <v>901</v>
      </c>
      <c r="R1868" s="1" t="str">
        <f t="shared" si="120"/>
        <v>Mutually Excluded</v>
      </c>
      <c r="S1868" s="1"/>
      <c r="V1868" s="1" t="str">
        <f t="shared" si="122"/>
        <v>Mutually Excluded</v>
      </c>
      <c r="Z1868" t="str">
        <f t="shared" si="121"/>
        <v>Exclude</v>
      </c>
    </row>
    <row r="1869" spans="1:26" ht="30">
      <c r="A1869">
        <v>2017</v>
      </c>
      <c r="C1869" t="s">
        <v>2416</v>
      </c>
      <c r="E1869" s="1" t="s">
        <v>2437</v>
      </c>
      <c r="F1869" s="1">
        <v>5</v>
      </c>
      <c r="G1869" s="1">
        <v>4</v>
      </c>
      <c r="H1869" s="1">
        <v>5</v>
      </c>
      <c r="I1869" s="31" t="str">
        <f t="shared" si="119"/>
        <v>MAYBE</v>
      </c>
      <c r="J1869">
        <v>2017</v>
      </c>
      <c r="M1869" s="35" t="s">
        <v>901</v>
      </c>
      <c r="Q1869" s="8" t="s">
        <v>901</v>
      </c>
      <c r="R1869" s="1" t="str">
        <f t="shared" si="120"/>
        <v>Mutually Excluded</v>
      </c>
      <c r="S1869" s="1"/>
      <c r="V1869" s="1" t="str">
        <f t="shared" si="122"/>
        <v>AI: Yes, Human: No</v>
      </c>
      <c r="Z1869" t="str">
        <f t="shared" si="121"/>
        <v>Exclude</v>
      </c>
    </row>
    <row r="1870" spans="1:26" ht="30">
      <c r="A1870">
        <v>2018</v>
      </c>
      <c r="C1870" t="s">
        <v>2416</v>
      </c>
      <c r="E1870" s="1" t="s">
        <v>2439</v>
      </c>
      <c r="F1870" s="1">
        <v>1</v>
      </c>
      <c r="G1870" s="1">
        <v>1</v>
      </c>
      <c r="H1870" s="1">
        <v>1</v>
      </c>
      <c r="I1870" s="31" t="str">
        <f t="shared" si="119"/>
        <v>EXCLUDED</v>
      </c>
      <c r="J1870">
        <v>2018</v>
      </c>
      <c r="M1870" s="35" t="s">
        <v>901</v>
      </c>
      <c r="Q1870" s="8" t="s">
        <v>901</v>
      </c>
      <c r="R1870" s="1" t="str">
        <f t="shared" si="120"/>
        <v>Mutually Excluded</v>
      </c>
      <c r="S1870" s="1"/>
      <c r="V1870" s="1" t="str">
        <f t="shared" si="122"/>
        <v>Mutually Excluded</v>
      </c>
      <c r="Z1870" t="str">
        <f t="shared" si="121"/>
        <v>Exclude</v>
      </c>
    </row>
    <row r="1871" spans="1:26" ht="30">
      <c r="A1871">
        <v>2019</v>
      </c>
      <c r="C1871" t="s">
        <v>2441</v>
      </c>
      <c r="E1871" s="1" t="s">
        <v>2440</v>
      </c>
      <c r="F1871" s="1">
        <v>1</v>
      </c>
      <c r="G1871" s="1">
        <v>1</v>
      </c>
      <c r="H1871" s="1">
        <v>1</v>
      </c>
      <c r="I1871" s="31" t="str">
        <f t="shared" si="119"/>
        <v>EXCLUDED</v>
      </c>
      <c r="J1871">
        <v>2019</v>
      </c>
      <c r="M1871" s="35" t="s">
        <v>901</v>
      </c>
      <c r="Q1871" s="8" t="s">
        <v>901</v>
      </c>
      <c r="R1871" s="1" t="str">
        <f t="shared" si="120"/>
        <v>Mutually Excluded</v>
      </c>
      <c r="S1871" s="1"/>
      <c r="V1871" s="1" t="str">
        <f t="shared" si="122"/>
        <v>Mutually Excluded</v>
      </c>
      <c r="Z1871" t="str">
        <f t="shared" si="121"/>
        <v>Exclude</v>
      </c>
    </row>
    <row r="1872" spans="1:26" ht="30">
      <c r="A1872">
        <v>2020</v>
      </c>
      <c r="C1872" t="s">
        <v>2441</v>
      </c>
      <c r="E1872" s="1" t="s">
        <v>2442</v>
      </c>
      <c r="F1872" s="1">
        <v>2</v>
      </c>
      <c r="G1872" s="1">
        <v>1</v>
      </c>
      <c r="H1872" s="1">
        <v>2</v>
      </c>
      <c r="I1872" s="31" t="str">
        <f t="shared" si="119"/>
        <v>EXCLUDED</v>
      </c>
      <c r="J1872">
        <v>2020</v>
      </c>
      <c r="M1872" s="35" t="s">
        <v>901</v>
      </c>
      <c r="Q1872" s="8" t="s">
        <v>901</v>
      </c>
      <c r="R1872" s="1" t="str">
        <f t="shared" si="120"/>
        <v>Mutually Excluded</v>
      </c>
      <c r="S1872" s="1"/>
      <c r="V1872" s="1" t="str">
        <f t="shared" si="122"/>
        <v>Mutually Excluded</v>
      </c>
      <c r="Z1872" t="str">
        <f t="shared" si="121"/>
        <v>Exclude</v>
      </c>
    </row>
    <row r="1873" spans="1:26" ht="30">
      <c r="A1873">
        <v>2021</v>
      </c>
      <c r="C1873" t="s">
        <v>2441</v>
      </c>
      <c r="E1873" s="1" t="s">
        <v>960</v>
      </c>
      <c r="F1873" s="1">
        <v>5</v>
      </c>
      <c r="G1873" s="1">
        <v>5</v>
      </c>
      <c r="H1873" s="1">
        <v>5</v>
      </c>
      <c r="I1873" s="31" t="str">
        <f t="shared" si="119"/>
        <v>CERTAINLY INCLUDED</v>
      </c>
      <c r="J1873">
        <v>2021</v>
      </c>
      <c r="M1873" s="35" t="s">
        <v>901</v>
      </c>
      <c r="Q1873" s="8" t="s">
        <v>901</v>
      </c>
      <c r="R1873" s="1" t="str">
        <f t="shared" si="120"/>
        <v>Mutually Excluded</v>
      </c>
      <c r="S1873" s="1"/>
      <c r="V1873" s="1" t="str">
        <f t="shared" si="122"/>
        <v>AI: Yes, Human: No</v>
      </c>
      <c r="Z1873" t="str">
        <f t="shared" si="121"/>
        <v>Exclude</v>
      </c>
    </row>
    <row r="1874" spans="1:26" ht="45">
      <c r="A1874">
        <v>2022</v>
      </c>
      <c r="C1874" t="s">
        <v>2441</v>
      </c>
      <c r="E1874" s="1" t="s">
        <v>2443</v>
      </c>
      <c r="F1874" s="1">
        <v>5</v>
      </c>
      <c r="G1874" s="1">
        <v>5</v>
      </c>
      <c r="H1874" s="1">
        <v>5</v>
      </c>
      <c r="I1874" s="31" t="str">
        <f t="shared" si="119"/>
        <v>CERTAINLY INCLUDED</v>
      </c>
      <c r="J1874">
        <v>2022</v>
      </c>
      <c r="M1874" s="35" t="s">
        <v>901</v>
      </c>
      <c r="Q1874" s="8" t="s">
        <v>901</v>
      </c>
      <c r="R1874" s="1" t="str">
        <f t="shared" si="120"/>
        <v>Mutually Excluded</v>
      </c>
      <c r="S1874" s="1"/>
      <c r="V1874" s="1" t="str">
        <f t="shared" si="122"/>
        <v>AI: Yes, Human: No</v>
      </c>
      <c r="Z1874" t="str">
        <f t="shared" si="121"/>
        <v>Exclude</v>
      </c>
    </row>
    <row r="1875" spans="1:26" ht="30">
      <c r="A1875">
        <v>2023</v>
      </c>
      <c r="C1875" t="s">
        <v>2441</v>
      </c>
      <c r="E1875" s="1" t="s">
        <v>2444</v>
      </c>
      <c r="F1875" s="1">
        <v>5</v>
      </c>
      <c r="G1875" s="1">
        <v>5</v>
      </c>
      <c r="H1875" s="1">
        <v>5</v>
      </c>
      <c r="I1875" s="31" t="str">
        <f t="shared" si="119"/>
        <v>CERTAINLY INCLUDED</v>
      </c>
      <c r="J1875">
        <v>2023</v>
      </c>
      <c r="M1875" s="35" t="s">
        <v>901</v>
      </c>
      <c r="Q1875" s="8" t="s">
        <v>901</v>
      </c>
      <c r="R1875" s="1" t="str">
        <f t="shared" si="120"/>
        <v>Mutually Excluded</v>
      </c>
      <c r="S1875" s="1"/>
      <c r="V1875" s="1" t="str">
        <f t="shared" si="122"/>
        <v>AI: Yes, Human: No</v>
      </c>
      <c r="Z1875" t="str">
        <f t="shared" si="121"/>
        <v>Exclude</v>
      </c>
    </row>
    <row r="1876" spans="1:26" ht="30">
      <c r="A1876">
        <v>2024</v>
      </c>
      <c r="C1876" t="s">
        <v>2441</v>
      </c>
      <c r="E1876" s="1" t="s">
        <v>2445</v>
      </c>
      <c r="F1876" s="1">
        <v>1</v>
      </c>
      <c r="G1876" s="1">
        <v>1</v>
      </c>
      <c r="H1876" s="1">
        <v>1</v>
      </c>
      <c r="I1876" s="31" t="str">
        <f t="shared" si="119"/>
        <v>EXCLUDED</v>
      </c>
      <c r="J1876">
        <v>2024</v>
      </c>
      <c r="M1876" s="35" t="s">
        <v>901</v>
      </c>
      <c r="Q1876" s="8" t="s">
        <v>901</v>
      </c>
      <c r="R1876" s="1" t="str">
        <f t="shared" si="120"/>
        <v>Mutually Excluded</v>
      </c>
      <c r="S1876" s="1"/>
      <c r="V1876" s="1" t="str">
        <f t="shared" si="122"/>
        <v>Mutually Excluded</v>
      </c>
      <c r="Z1876" t="str">
        <f t="shared" si="121"/>
        <v>Exclude</v>
      </c>
    </row>
    <row r="1877" spans="1:26" ht="30">
      <c r="A1877" s="20" t="s">
        <v>2446</v>
      </c>
      <c r="C1877" t="s">
        <v>2441</v>
      </c>
      <c r="E1877" s="15" t="s">
        <v>2447</v>
      </c>
      <c r="F1877" s="1">
        <v>1</v>
      </c>
      <c r="G1877" s="1">
        <v>1</v>
      </c>
      <c r="H1877" s="1">
        <v>1</v>
      </c>
      <c r="I1877" s="31" t="str">
        <f t="shared" si="119"/>
        <v>EXCLUDED</v>
      </c>
      <c r="J1877" t="s">
        <v>2446</v>
      </c>
      <c r="M1877" s="35" t="s">
        <v>901</v>
      </c>
      <c r="Q1877" s="8" t="s">
        <v>901</v>
      </c>
      <c r="R1877" s="1" t="str">
        <f t="shared" si="120"/>
        <v>Mutually Excluded</v>
      </c>
      <c r="S1877" s="1"/>
      <c r="V1877" s="1" t="str">
        <f t="shared" si="122"/>
        <v>Mutually Excluded</v>
      </c>
      <c r="Z1877" t="str">
        <f t="shared" si="121"/>
        <v>Exclude</v>
      </c>
    </row>
    <row r="1878" spans="1:26" ht="30">
      <c r="A1878">
        <v>2027</v>
      </c>
      <c r="C1878" t="s">
        <v>2441</v>
      </c>
      <c r="E1878" s="1" t="s">
        <v>2448</v>
      </c>
      <c r="F1878" s="1">
        <v>4</v>
      </c>
      <c r="G1878" s="1">
        <v>3</v>
      </c>
      <c r="H1878" s="1">
        <v>3</v>
      </c>
      <c r="I1878" s="31" t="str">
        <f t="shared" si="119"/>
        <v>EXCLUDED</v>
      </c>
      <c r="J1878">
        <v>2027</v>
      </c>
      <c r="M1878" s="35" t="s">
        <v>901</v>
      </c>
      <c r="Q1878" s="8" t="s">
        <v>901</v>
      </c>
      <c r="R1878" s="1" t="str">
        <f t="shared" si="120"/>
        <v>Mutually Excluded</v>
      </c>
      <c r="S1878" s="1"/>
      <c r="V1878" s="1" t="str">
        <f t="shared" si="122"/>
        <v>Mutually Excluded</v>
      </c>
      <c r="Z1878" t="str">
        <f t="shared" si="121"/>
        <v>Exclude</v>
      </c>
    </row>
    <row r="1879" spans="1:26" ht="30">
      <c r="A1879">
        <v>2028</v>
      </c>
      <c r="C1879" t="s">
        <v>2441</v>
      </c>
      <c r="E1879" s="1" t="s">
        <v>2449</v>
      </c>
      <c r="F1879" s="1">
        <v>5</v>
      </c>
      <c r="G1879" s="1">
        <v>5</v>
      </c>
      <c r="H1879" s="1">
        <v>5</v>
      </c>
      <c r="I1879" s="31" t="str">
        <f t="shared" si="119"/>
        <v>CERTAINLY INCLUDED</v>
      </c>
      <c r="J1879">
        <v>2028</v>
      </c>
      <c r="M1879" s="35" t="s">
        <v>901</v>
      </c>
      <c r="Q1879" s="8" t="s">
        <v>901</v>
      </c>
      <c r="R1879" s="1" t="str">
        <f t="shared" si="120"/>
        <v>Mutually Excluded</v>
      </c>
      <c r="S1879" s="1"/>
      <c r="V1879" s="1" t="str">
        <f t="shared" si="122"/>
        <v>AI: Yes, Human: No</v>
      </c>
      <c r="Z1879" t="str">
        <f t="shared" si="121"/>
        <v>Exclude</v>
      </c>
    </row>
    <row r="1880" spans="1:26" ht="30">
      <c r="A1880">
        <v>2029</v>
      </c>
      <c r="C1880" t="s">
        <v>2441</v>
      </c>
      <c r="E1880" s="1" t="s">
        <v>2450</v>
      </c>
      <c r="F1880" s="1">
        <v>2</v>
      </c>
      <c r="G1880" s="1">
        <v>2</v>
      </c>
      <c r="H1880" s="1">
        <v>2</v>
      </c>
      <c r="I1880" s="31" t="str">
        <f t="shared" si="119"/>
        <v>EXCLUDED</v>
      </c>
      <c r="J1880">
        <v>2029</v>
      </c>
      <c r="M1880" s="35" t="s">
        <v>901</v>
      </c>
      <c r="Q1880" s="8" t="s">
        <v>901</v>
      </c>
      <c r="R1880" s="1" t="str">
        <f t="shared" si="120"/>
        <v>Mutually Excluded</v>
      </c>
      <c r="S1880" s="1"/>
      <c r="V1880" s="1" t="str">
        <f t="shared" si="122"/>
        <v>Mutually Excluded</v>
      </c>
      <c r="Z1880" t="str">
        <f t="shared" si="121"/>
        <v>Exclude</v>
      </c>
    </row>
    <row r="1881" spans="1:26" ht="30">
      <c r="A1881">
        <v>2030</v>
      </c>
      <c r="C1881" t="s">
        <v>2441</v>
      </c>
      <c r="E1881" s="1" t="s">
        <v>2451</v>
      </c>
      <c r="F1881" s="1">
        <v>2</v>
      </c>
      <c r="G1881" s="1">
        <v>2</v>
      </c>
      <c r="H1881" s="1">
        <v>2</v>
      </c>
      <c r="I1881" s="31" t="str">
        <f t="shared" si="119"/>
        <v>EXCLUDED</v>
      </c>
      <c r="J1881">
        <v>2030</v>
      </c>
      <c r="M1881" s="35" t="s">
        <v>901</v>
      </c>
      <c r="Q1881" s="8" t="s">
        <v>901</v>
      </c>
      <c r="R1881" s="1" t="str">
        <f t="shared" si="120"/>
        <v>Mutually Excluded</v>
      </c>
      <c r="S1881" s="1"/>
      <c r="V1881" s="1" t="str">
        <f t="shared" si="122"/>
        <v>Mutually Excluded</v>
      </c>
      <c r="Z1881" t="str">
        <f t="shared" si="121"/>
        <v>Exclude</v>
      </c>
    </row>
    <row r="1882" spans="1:26" ht="45">
      <c r="A1882">
        <v>2031</v>
      </c>
      <c r="C1882" t="s">
        <v>2441</v>
      </c>
      <c r="E1882" s="1" t="s">
        <v>2452</v>
      </c>
      <c r="F1882" s="1">
        <v>1</v>
      </c>
      <c r="G1882" s="1">
        <v>1</v>
      </c>
      <c r="H1882" s="1">
        <v>1</v>
      </c>
      <c r="I1882" s="31" t="str">
        <f t="shared" ref="I1882:I1943" si="123">IF(COUNTIF(F1882:H1882,5)=3,"CERTAINLY INCLUDED",IF(COUNTIF(F1882:H1882,5)&gt;0,"MAYBE","EXCLUDED"))</f>
        <v>EXCLUDED</v>
      </c>
      <c r="J1882">
        <v>2031</v>
      </c>
      <c r="M1882" s="35" t="s">
        <v>901</v>
      </c>
      <c r="Q1882" s="8" t="s">
        <v>901</v>
      </c>
      <c r="R1882" s="1" t="str">
        <f t="shared" ref="R1882:R1943" si="124">IF(AND(M1882="Excluded", Q1882="Excluded"), "Mutually Excluded", IF(AND(OR(M1882="CERTAINLY INCLUDED", M1882="INCLUDED", M1882="MAYBE" ), OR(Q1882="INCLUDED", Q1882="MAYBE")), "MUTUALLY INCLUDED", IF(AND(M1882="MAYBE", Q1882="MAYBE"), "Mutually MAYBE", IF(AND(M1882="Excluded", OR(Q1882="INCLUDED", Q1882="MAYBE")), "Hum1: No, Hum2: Yes", IF(AND(Q1882="Excluded", OR(M1882="INCLUDED", M1882="CERTAINLY INCLUDED", M1882="MAYBE")), "Hum1: Yes, Hum2: No", "Other Conflict")))))</f>
        <v>Mutually Excluded</v>
      </c>
      <c r="S1882" s="1"/>
      <c r="V1882" s="1" t="str">
        <f t="shared" si="122"/>
        <v>Mutually Excluded</v>
      </c>
      <c r="Z1882" t="str">
        <f t="shared" ref="Z1882:Z1943" si="125">IF(R1882="Mutually Excluded","Exclude",IF(R1882= "Mutually Included","Include",U1882))</f>
        <v>Exclude</v>
      </c>
    </row>
    <row r="1883" spans="1:26" ht="30">
      <c r="A1883">
        <v>2032</v>
      </c>
      <c r="C1883" t="s">
        <v>2441</v>
      </c>
      <c r="E1883" s="1" t="s">
        <v>2453</v>
      </c>
      <c r="F1883" s="1">
        <v>1</v>
      </c>
      <c r="G1883" s="1">
        <v>1</v>
      </c>
      <c r="H1883" s="1">
        <v>1</v>
      </c>
      <c r="I1883" s="31" t="str">
        <f t="shared" si="123"/>
        <v>EXCLUDED</v>
      </c>
      <c r="J1883">
        <v>2032</v>
      </c>
      <c r="M1883" s="35" t="s">
        <v>901</v>
      </c>
      <c r="Q1883" s="8" t="s">
        <v>901</v>
      </c>
      <c r="R1883" s="1" t="str">
        <f t="shared" si="124"/>
        <v>Mutually Excluded</v>
      </c>
      <c r="S1883" s="1"/>
      <c r="V1883" s="1" t="str">
        <f t="shared" si="122"/>
        <v>Mutually Excluded</v>
      </c>
      <c r="Z1883" t="str">
        <f t="shared" si="125"/>
        <v>Exclude</v>
      </c>
    </row>
    <row r="1884" spans="1:26" ht="30">
      <c r="A1884">
        <v>2033</v>
      </c>
      <c r="C1884" t="s">
        <v>2441</v>
      </c>
      <c r="E1884" s="1" t="s">
        <v>2454</v>
      </c>
      <c r="F1884" s="1">
        <v>5</v>
      </c>
      <c r="G1884" s="1">
        <v>5</v>
      </c>
      <c r="H1884" s="1">
        <v>5</v>
      </c>
      <c r="I1884" s="31" t="str">
        <f t="shared" si="123"/>
        <v>CERTAINLY INCLUDED</v>
      </c>
      <c r="J1884">
        <v>2033</v>
      </c>
      <c r="M1884" s="35" t="s">
        <v>901</v>
      </c>
      <c r="Q1884" s="8" t="s">
        <v>901</v>
      </c>
      <c r="R1884" s="1" t="str">
        <f t="shared" si="124"/>
        <v>Mutually Excluded</v>
      </c>
      <c r="S1884" s="1"/>
      <c r="V1884" s="1" t="str">
        <f t="shared" si="122"/>
        <v>AI: Yes, Human: No</v>
      </c>
      <c r="Z1884" t="str">
        <f t="shared" si="125"/>
        <v>Exclude</v>
      </c>
    </row>
    <row r="1885" spans="1:26" ht="30">
      <c r="A1885">
        <v>2034</v>
      </c>
      <c r="C1885" t="s">
        <v>2441</v>
      </c>
      <c r="E1885" s="1" t="s">
        <v>2455</v>
      </c>
      <c r="F1885" s="1">
        <v>1</v>
      </c>
      <c r="G1885" s="1">
        <v>1</v>
      </c>
      <c r="H1885" s="1">
        <v>1</v>
      </c>
      <c r="I1885" s="31" t="str">
        <f t="shared" si="123"/>
        <v>EXCLUDED</v>
      </c>
      <c r="J1885">
        <v>2034</v>
      </c>
      <c r="M1885" s="35" t="s">
        <v>901</v>
      </c>
      <c r="Q1885" s="8" t="s">
        <v>901</v>
      </c>
      <c r="R1885" s="1" t="str">
        <f t="shared" si="124"/>
        <v>Mutually Excluded</v>
      </c>
      <c r="S1885" s="1"/>
      <c r="V1885" s="1" t="str">
        <f t="shared" si="122"/>
        <v>Mutually Excluded</v>
      </c>
      <c r="Z1885" t="str">
        <f t="shared" si="125"/>
        <v>Exclude</v>
      </c>
    </row>
    <row r="1886" spans="1:26" ht="45">
      <c r="A1886">
        <v>2035</v>
      </c>
      <c r="C1886" t="s">
        <v>2441</v>
      </c>
      <c r="E1886" s="1" t="s">
        <v>2456</v>
      </c>
      <c r="F1886" s="1">
        <v>2</v>
      </c>
      <c r="G1886" s="1">
        <v>3</v>
      </c>
      <c r="H1886" s="1">
        <v>2</v>
      </c>
      <c r="I1886" s="31" t="str">
        <f t="shared" si="123"/>
        <v>EXCLUDED</v>
      </c>
      <c r="J1886">
        <v>2035</v>
      </c>
      <c r="M1886" s="35" t="s">
        <v>901</v>
      </c>
      <c r="Q1886" s="8" t="s">
        <v>901</v>
      </c>
      <c r="R1886" s="1" t="str">
        <f t="shared" si="124"/>
        <v>Mutually Excluded</v>
      </c>
      <c r="S1886" s="1"/>
      <c r="V1886" s="1" t="str">
        <f t="shared" si="122"/>
        <v>Mutually Excluded</v>
      </c>
      <c r="Z1886" t="str">
        <f t="shared" si="125"/>
        <v>Exclude</v>
      </c>
    </row>
    <row r="1887" spans="1:26" ht="45">
      <c r="A1887">
        <v>2036</v>
      </c>
      <c r="C1887" t="s">
        <v>2441</v>
      </c>
      <c r="E1887" s="1" t="s">
        <v>2457</v>
      </c>
      <c r="F1887" s="1">
        <v>3</v>
      </c>
      <c r="G1887" s="1">
        <v>3</v>
      </c>
      <c r="H1887" s="1">
        <v>4</v>
      </c>
      <c r="I1887" s="31" t="str">
        <f t="shared" si="123"/>
        <v>EXCLUDED</v>
      </c>
      <c r="J1887">
        <v>2036</v>
      </c>
      <c r="M1887" s="35" t="s">
        <v>901</v>
      </c>
      <c r="Q1887" s="8" t="s">
        <v>901</v>
      </c>
      <c r="R1887" s="1" t="str">
        <f t="shared" si="124"/>
        <v>Mutually Excluded</v>
      </c>
      <c r="S1887" s="1"/>
      <c r="V1887" s="1" t="str">
        <f t="shared" si="122"/>
        <v>Mutually Excluded</v>
      </c>
      <c r="Z1887" t="str">
        <f t="shared" si="125"/>
        <v>Exclude</v>
      </c>
    </row>
    <row r="1888" spans="1:26" ht="30">
      <c r="A1888">
        <v>2037</v>
      </c>
      <c r="C1888" t="s">
        <v>2441</v>
      </c>
      <c r="E1888" s="1" t="s">
        <v>2458</v>
      </c>
      <c r="F1888" s="1">
        <v>4</v>
      </c>
      <c r="G1888" s="1">
        <v>3</v>
      </c>
      <c r="H1888" s="1">
        <v>4</v>
      </c>
      <c r="I1888" s="31" t="str">
        <f t="shared" si="123"/>
        <v>EXCLUDED</v>
      </c>
      <c r="J1888">
        <v>2037</v>
      </c>
      <c r="M1888" s="35" t="s">
        <v>901</v>
      </c>
      <c r="Q1888" s="8" t="s">
        <v>901</v>
      </c>
      <c r="R1888" s="1" t="str">
        <f t="shared" si="124"/>
        <v>Mutually Excluded</v>
      </c>
      <c r="S1888" s="1"/>
      <c r="V1888" s="1" t="str">
        <f t="shared" si="122"/>
        <v>Mutually Excluded</v>
      </c>
      <c r="Z1888" t="str">
        <f t="shared" si="125"/>
        <v>Exclude</v>
      </c>
    </row>
    <row r="1889" spans="1:26" ht="30">
      <c r="A1889">
        <v>2038</v>
      </c>
      <c r="C1889" t="s">
        <v>2441</v>
      </c>
      <c r="E1889" s="1" t="s">
        <v>2459</v>
      </c>
      <c r="F1889" s="1">
        <v>2</v>
      </c>
      <c r="G1889" s="1">
        <v>3</v>
      </c>
      <c r="H1889" s="1">
        <v>3</v>
      </c>
      <c r="I1889" s="31" t="str">
        <f t="shared" si="123"/>
        <v>EXCLUDED</v>
      </c>
      <c r="J1889">
        <v>2038</v>
      </c>
      <c r="M1889" s="35" t="s">
        <v>901</v>
      </c>
      <c r="Q1889" s="8" t="s">
        <v>901</v>
      </c>
      <c r="R1889" s="1" t="str">
        <f t="shared" si="124"/>
        <v>Mutually Excluded</v>
      </c>
      <c r="S1889" s="1"/>
      <c r="V1889" s="1" t="str">
        <f t="shared" si="122"/>
        <v>Mutually Excluded</v>
      </c>
      <c r="Z1889" t="str">
        <f t="shared" si="125"/>
        <v>Exclude</v>
      </c>
    </row>
    <row r="1890" spans="1:26" ht="30">
      <c r="A1890">
        <v>2039</v>
      </c>
      <c r="C1890" t="s">
        <v>2441</v>
      </c>
      <c r="E1890" s="1" t="s">
        <v>2460</v>
      </c>
      <c r="F1890" s="1">
        <v>2</v>
      </c>
      <c r="G1890" s="1">
        <v>2</v>
      </c>
      <c r="H1890" s="1">
        <v>2</v>
      </c>
      <c r="I1890" s="31" t="str">
        <f t="shared" si="123"/>
        <v>EXCLUDED</v>
      </c>
      <c r="J1890">
        <v>2039</v>
      </c>
      <c r="M1890" s="35" t="s">
        <v>901</v>
      </c>
      <c r="Q1890" s="8" t="s">
        <v>901</v>
      </c>
      <c r="R1890" s="1" t="str">
        <f t="shared" si="124"/>
        <v>Mutually Excluded</v>
      </c>
      <c r="S1890" s="1"/>
      <c r="V1890" s="1" t="str">
        <f t="shared" si="122"/>
        <v>Mutually Excluded</v>
      </c>
      <c r="Z1890" t="str">
        <f t="shared" si="125"/>
        <v>Exclude</v>
      </c>
    </row>
    <row r="1891" spans="1:26" ht="30">
      <c r="A1891">
        <v>2040</v>
      </c>
      <c r="C1891" t="s">
        <v>2441</v>
      </c>
      <c r="E1891" s="1" t="s">
        <v>2461</v>
      </c>
      <c r="F1891" s="1">
        <v>2</v>
      </c>
      <c r="G1891" s="1">
        <v>3</v>
      </c>
      <c r="H1891" s="1">
        <v>2</v>
      </c>
      <c r="I1891" s="31" t="str">
        <f t="shared" si="123"/>
        <v>EXCLUDED</v>
      </c>
      <c r="J1891">
        <v>2040</v>
      </c>
      <c r="M1891" s="35" t="s">
        <v>901</v>
      </c>
      <c r="Q1891" s="8" t="s">
        <v>901</v>
      </c>
      <c r="R1891" s="1" t="str">
        <f t="shared" si="124"/>
        <v>Mutually Excluded</v>
      </c>
      <c r="S1891" s="1"/>
      <c r="V1891" s="1" t="str">
        <f t="shared" si="122"/>
        <v>Mutually Excluded</v>
      </c>
      <c r="Z1891" t="str">
        <f t="shared" si="125"/>
        <v>Exclude</v>
      </c>
    </row>
    <row r="1892" spans="1:26" ht="30">
      <c r="A1892">
        <v>2041</v>
      </c>
      <c r="C1892" t="s">
        <v>2441</v>
      </c>
      <c r="E1892" s="1" t="s">
        <v>2462</v>
      </c>
      <c r="F1892" s="1">
        <v>2</v>
      </c>
      <c r="G1892" s="1">
        <v>2</v>
      </c>
      <c r="H1892" s="1">
        <v>2</v>
      </c>
      <c r="I1892" s="31" t="str">
        <f t="shared" si="123"/>
        <v>EXCLUDED</v>
      </c>
      <c r="J1892">
        <v>2041</v>
      </c>
      <c r="M1892" s="35" t="s">
        <v>901</v>
      </c>
      <c r="Q1892" s="8" t="s">
        <v>901</v>
      </c>
      <c r="R1892" s="1" t="str">
        <f t="shared" si="124"/>
        <v>Mutually Excluded</v>
      </c>
      <c r="S1892" s="1"/>
      <c r="V1892" s="1" t="str">
        <f t="shared" si="122"/>
        <v>Mutually Excluded</v>
      </c>
      <c r="Z1892" t="str">
        <f t="shared" si="125"/>
        <v>Exclude</v>
      </c>
    </row>
    <row r="1893" spans="1:26" ht="30">
      <c r="A1893">
        <v>2042</v>
      </c>
      <c r="C1893" t="s">
        <v>2441</v>
      </c>
      <c r="E1893" s="1" t="s">
        <v>2463</v>
      </c>
      <c r="F1893" s="1">
        <v>4</v>
      </c>
      <c r="G1893" s="1">
        <v>4</v>
      </c>
      <c r="H1893" s="1">
        <v>3</v>
      </c>
      <c r="I1893" s="31" t="str">
        <f t="shared" si="123"/>
        <v>EXCLUDED</v>
      </c>
      <c r="J1893">
        <v>2042</v>
      </c>
      <c r="M1893" s="35" t="s">
        <v>901</v>
      </c>
      <c r="Q1893" s="8" t="s">
        <v>901</v>
      </c>
      <c r="R1893" s="1" t="str">
        <f t="shared" si="124"/>
        <v>Mutually Excluded</v>
      </c>
      <c r="S1893" s="1"/>
      <c r="V1893" s="1" t="str">
        <f t="shared" si="122"/>
        <v>Mutually Excluded</v>
      </c>
      <c r="Z1893" t="str">
        <f t="shared" si="125"/>
        <v>Exclude</v>
      </c>
    </row>
    <row r="1894" spans="1:26" ht="30">
      <c r="A1894">
        <v>2043</v>
      </c>
      <c r="C1894" t="s">
        <v>2441</v>
      </c>
      <c r="E1894" s="1" t="s">
        <v>2464</v>
      </c>
      <c r="F1894" s="1">
        <v>1</v>
      </c>
      <c r="G1894" s="1">
        <v>1</v>
      </c>
      <c r="H1894" s="1">
        <v>1</v>
      </c>
      <c r="I1894" s="31" t="str">
        <f t="shared" si="123"/>
        <v>EXCLUDED</v>
      </c>
      <c r="J1894">
        <v>2043</v>
      </c>
      <c r="M1894" s="35" t="s">
        <v>901</v>
      </c>
      <c r="Q1894" s="8" t="s">
        <v>901</v>
      </c>
      <c r="R1894" s="1" t="str">
        <f t="shared" si="124"/>
        <v>Mutually Excluded</v>
      </c>
      <c r="S1894" s="1"/>
      <c r="V1894" s="1" t="str">
        <f t="shared" si="122"/>
        <v>Mutually Excluded</v>
      </c>
      <c r="Z1894" t="str">
        <f t="shared" si="125"/>
        <v>Exclude</v>
      </c>
    </row>
    <row r="1895" spans="1:26" ht="30">
      <c r="A1895">
        <v>2044</v>
      </c>
      <c r="C1895" t="s">
        <v>2466</v>
      </c>
      <c r="E1895" s="1" t="s">
        <v>2465</v>
      </c>
      <c r="F1895" s="1">
        <v>5</v>
      </c>
      <c r="G1895" s="1">
        <v>5</v>
      </c>
      <c r="H1895" s="1">
        <v>5</v>
      </c>
      <c r="I1895" s="31" t="str">
        <f t="shared" si="123"/>
        <v>CERTAINLY INCLUDED</v>
      </c>
      <c r="J1895">
        <v>2044</v>
      </c>
      <c r="M1895" s="35" t="s">
        <v>901</v>
      </c>
      <c r="Q1895" s="8" t="s">
        <v>901</v>
      </c>
      <c r="R1895" s="1" t="str">
        <f t="shared" si="124"/>
        <v>Mutually Excluded</v>
      </c>
      <c r="S1895" s="1"/>
      <c r="T1895" s="1"/>
      <c r="V1895" s="1" t="str">
        <f t="shared" si="122"/>
        <v>AI: Yes, Human: No</v>
      </c>
      <c r="Z1895" t="str">
        <f t="shared" si="125"/>
        <v>Exclude</v>
      </c>
    </row>
    <row r="1896" spans="1:26" ht="60">
      <c r="A1896">
        <v>2045</v>
      </c>
      <c r="C1896" t="s">
        <v>2466</v>
      </c>
      <c r="E1896" s="1" t="s">
        <v>2468</v>
      </c>
      <c r="F1896" s="1">
        <v>4</v>
      </c>
      <c r="G1896" s="1">
        <v>4</v>
      </c>
      <c r="H1896" s="1">
        <v>4</v>
      </c>
      <c r="I1896" s="31" t="str">
        <f t="shared" si="123"/>
        <v>EXCLUDED</v>
      </c>
      <c r="J1896">
        <v>2045</v>
      </c>
      <c r="M1896" s="35" t="s">
        <v>901</v>
      </c>
      <c r="Q1896" s="8" t="s">
        <v>901</v>
      </c>
      <c r="R1896" s="1" t="str">
        <f t="shared" si="124"/>
        <v>Mutually Excluded</v>
      </c>
      <c r="S1896" s="1"/>
      <c r="V1896" s="1" t="str">
        <f t="shared" si="122"/>
        <v>Mutually Excluded</v>
      </c>
      <c r="Z1896" t="str">
        <f t="shared" si="125"/>
        <v>Exclude</v>
      </c>
    </row>
    <row r="1897" spans="1:26" ht="30">
      <c r="A1897">
        <v>2046</v>
      </c>
      <c r="C1897" t="s">
        <v>2466</v>
      </c>
      <c r="E1897" s="1" t="s">
        <v>2469</v>
      </c>
      <c r="F1897" s="1">
        <v>3</v>
      </c>
      <c r="G1897" s="1">
        <v>4</v>
      </c>
      <c r="H1897" s="1">
        <v>3</v>
      </c>
      <c r="I1897" s="31" t="str">
        <f t="shared" si="123"/>
        <v>EXCLUDED</v>
      </c>
      <c r="J1897">
        <v>2046</v>
      </c>
      <c r="M1897" s="35" t="s">
        <v>901</v>
      </c>
      <c r="Q1897" s="8" t="s">
        <v>901</v>
      </c>
      <c r="R1897" s="1" t="str">
        <f t="shared" si="124"/>
        <v>Mutually Excluded</v>
      </c>
      <c r="S1897" s="1"/>
      <c r="V1897" s="1" t="str">
        <f t="shared" si="122"/>
        <v>Mutually Excluded</v>
      </c>
      <c r="Z1897" t="str">
        <f t="shared" si="125"/>
        <v>Exclude</v>
      </c>
    </row>
    <row r="1898" spans="1:26" ht="30">
      <c r="A1898">
        <v>2047</v>
      </c>
      <c r="C1898" t="s">
        <v>2466</v>
      </c>
      <c r="E1898" s="1" t="s">
        <v>2470</v>
      </c>
      <c r="F1898" s="1">
        <v>2</v>
      </c>
      <c r="G1898" s="1">
        <v>2</v>
      </c>
      <c r="H1898" s="1">
        <v>2</v>
      </c>
      <c r="I1898" s="31" t="str">
        <f t="shared" si="123"/>
        <v>EXCLUDED</v>
      </c>
      <c r="J1898">
        <v>2047</v>
      </c>
      <c r="M1898" s="35" t="s">
        <v>65</v>
      </c>
      <c r="Q1898" s="8" t="s">
        <v>901</v>
      </c>
      <c r="R1898" s="1" t="str">
        <f t="shared" si="124"/>
        <v>Hum1: Yes, Hum2: No</v>
      </c>
      <c r="S1898" s="1" t="s">
        <v>19</v>
      </c>
      <c r="T1898" s="1" t="s">
        <v>19</v>
      </c>
      <c r="U1898" s="1" t="s">
        <v>19</v>
      </c>
      <c r="V1898" s="1" t="str">
        <f t="shared" si="122"/>
        <v>Mutually Excluded</v>
      </c>
      <c r="Z1898" t="str">
        <f t="shared" si="125"/>
        <v>Exclude</v>
      </c>
    </row>
    <row r="1899" spans="1:26" ht="30">
      <c r="A1899">
        <v>2048</v>
      </c>
      <c r="C1899" t="s">
        <v>2466</v>
      </c>
      <c r="E1899" s="1" t="s">
        <v>2471</v>
      </c>
      <c r="F1899" s="1">
        <v>3</v>
      </c>
      <c r="G1899" s="1">
        <v>3</v>
      </c>
      <c r="H1899" s="1">
        <v>2</v>
      </c>
      <c r="I1899" s="31" t="str">
        <f t="shared" si="123"/>
        <v>EXCLUDED</v>
      </c>
      <c r="J1899">
        <v>2048</v>
      </c>
      <c r="M1899" s="35" t="s">
        <v>901</v>
      </c>
      <c r="Q1899" s="8" t="s">
        <v>901</v>
      </c>
      <c r="R1899" s="1" t="str">
        <f t="shared" si="124"/>
        <v>Mutually Excluded</v>
      </c>
      <c r="S1899" s="1"/>
      <c r="V1899" s="1" t="str">
        <f t="shared" si="122"/>
        <v>Mutually Excluded</v>
      </c>
      <c r="Z1899" t="str">
        <f t="shared" si="125"/>
        <v>Exclude</v>
      </c>
    </row>
    <row r="1900" spans="1:26" ht="45">
      <c r="A1900">
        <v>2049</v>
      </c>
      <c r="C1900" t="s">
        <v>2466</v>
      </c>
      <c r="E1900" s="24" t="s">
        <v>2472</v>
      </c>
      <c r="F1900" s="1">
        <v>1</v>
      </c>
      <c r="G1900" s="1">
        <v>1</v>
      </c>
      <c r="H1900" s="1">
        <v>1</v>
      </c>
      <c r="I1900" s="31" t="str">
        <f t="shared" si="123"/>
        <v>EXCLUDED</v>
      </c>
      <c r="J1900">
        <v>2049</v>
      </c>
      <c r="M1900" s="35" t="s">
        <v>901</v>
      </c>
      <c r="Q1900" s="8" t="s">
        <v>901</v>
      </c>
      <c r="R1900" s="1" t="str">
        <f t="shared" si="124"/>
        <v>Mutually Excluded</v>
      </c>
      <c r="S1900" s="1"/>
      <c r="V1900" s="1" t="str">
        <f t="shared" si="122"/>
        <v>Mutually Excluded</v>
      </c>
      <c r="Z1900" t="str">
        <f t="shared" si="125"/>
        <v>Exclude</v>
      </c>
    </row>
    <row r="1901" spans="1:26" ht="45">
      <c r="A1901">
        <v>2050</v>
      </c>
      <c r="C1901" t="s">
        <v>2466</v>
      </c>
      <c r="E1901" s="1" t="s">
        <v>2473</v>
      </c>
      <c r="F1901" s="1">
        <v>3</v>
      </c>
      <c r="G1901" s="1">
        <v>2</v>
      </c>
      <c r="H1901" s="1">
        <v>3</v>
      </c>
      <c r="I1901" s="31" t="str">
        <f t="shared" si="123"/>
        <v>EXCLUDED</v>
      </c>
      <c r="J1901">
        <v>2050</v>
      </c>
      <c r="M1901" s="35" t="s">
        <v>1752</v>
      </c>
      <c r="Q1901" s="8" t="s">
        <v>901</v>
      </c>
      <c r="R1901" s="1" t="str">
        <f t="shared" si="124"/>
        <v>Hum1: Yes, Hum2: No</v>
      </c>
      <c r="S1901" s="1" t="s">
        <v>19</v>
      </c>
      <c r="T1901" s="1" t="s">
        <v>19</v>
      </c>
      <c r="U1901" s="1" t="s">
        <v>19</v>
      </c>
      <c r="V1901" s="1" t="str">
        <f t="shared" si="122"/>
        <v>Mutually Excluded</v>
      </c>
      <c r="Z1901" t="str">
        <f t="shared" si="125"/>
        <v>Exclude</v>
      </c>
    </row>
    <row r="1902" spans="1:26" ht="45">
      <c r="A1902">
        <v>2051</v>
      </c>
      <c r="C1902" t="s">
        <v>2466</v>
      </c>
      <c r="E1902" s="1" t="s">
        <v>2474</v>
      </c>
      <c r="F1902" s="1">
        <v>4</v>
      </c>
      <c r="G1902" s="1">
        <v>4</v>
      </c>
      <c r="H1902" s="1">
        <v>3</v>
      </c>
      <c r="I1902" s="31" t="str">
        <f t="shared" si="123"/>
        <v>EXCLUDED</v>
      </c>
      <c r="J1902">
        <v>2051</v>
      </c>
      <c r="M1902" s="35" t="s">
        <v>901</v>
      </c>
      <c r="Q1902" s="8" t="s">
        <v>901</v>
      </c>
      <c r="R1902" s="1" t="str">
        <f t="shared" si="124"/>
        <v>Mutually Excluded</v>
      </c>
      <c r="S1902" s="1"/>
      <c r="V1902" s="1" t="str">
        <f t="shared" si="122"/>
        <v>Mutually Excluded</v>
      </c>
      <c r="Z1902" t="str">
        <f t="shared" si="125"/>
        <v>Exclude</v>
      </c>
    </row>
    <row r="1903" spans="1:26" ht="30">
      <c r="A1903">
        <v>2052</v>
      </c>
      <c r="C1903" t="s">
        <v>2466</v>
      </c>
      <c r="E1903" s="1" t="s">
        <v>2475</v>
      </c>
      <c r="F1903" s="1">
        <v>1</v>
      </c>
      <c r="G1903" s="1">
        <v>1</v>
      </c>
      <c r="H1903" s="1">
        <v>1</v>
      </c>
      <c r="I1903" s="31" t="str">
        <f t="shared" si="123"/>
        <v>EXCLUDED</v>
      </c>
      <c r="J1903">
        <v>2052</v>
      </c>
      <c r="M1903" s="35" t="s">
        <v>901</v>
      </c>
      <c r="Q1903" s="8" t="s">
        <v>901</v>
      </c>
      <c r="R1903" s="1" t="str">
        <f t="shared" si="124"/>
        <v>Mutually Excluded</v>
      </c>
      <c r="S1903" s="1"/>
      <c r="V1903" s="1" t="str">
        <f t="shared" si="122"/>
        <v>Mutually Excluded</v>
      </c>
      <c r="Z1903" t="str">
        <f t="shared" si="125"/>
        <v>Exclude</v>
      </c>
    </row>
    <row r="1904" spans="1:26" ht="30">
      <c r="A1904">
        <v>2053</v>
      </c>
      <c r="C1904" t="s">
        <v>2466</v>
      </c>
      <c r="E1904" s="1" t="s">
        <v>2476</v>
      </c>
      <c r="F1904" s="1">
        <v>4</v>
      </c>
      <c r="G1904" s="1">
        <v>3</v>
      </c>
      <c r="H1904" s="1">
        <v>4</v>
      </c>
      <c r="I1904" s="31" t="str">
        <f t="shared" si="123"/>
        <v>EXCLUDED</v>
      </c>
      <c r="J1904">
        <v>2053</v>
      </c>
      <c r="M1904" s="35" t="s">
        <v>901</v>
      </c>
      <c r="Q1904" s="8" t="s">
        <v>901</v>
      </c>
      <c r="R1904" s="1" t="str">
        <f t="shared" si="124"/>
        <v>Mutually Excluded</v>
      </c>
      <c r="S1904" s="1"/>
      <c r="V1904" s="1" t="str">
        <f t="shared" si="122"/>
        <v>Mutually Excluded</v>
      </c>
      <c r="Z1904" t="str">
        <f t="shared" si="125"/>
        <v>Exclude</v>
      </c>
    </row>
    <row r="1905" spans="1:26" ht="30">
      <c r="A1905">
        <v>2054</v>
      </c>
      <c r="C1905" t="s">
        <v>2466</v>
      </c>
      <c r="E1905" s="1" t="s">
        <v>2477</v>
      </c>
      <c r="F1905" s="1">
        <v>3</v>
      </c>
      <c r="G1905" s="1">
        <v>4</v>
      </c>
      <c r="H1905" s="1">
        <v>3</v>
      </c>
      <c r="I1905" s="31" t="str">
        <f t="shared" si="123"/>
        <v>EXCLUDED</v>
      </c>
      <c r="J1905">
        <v>2054</v>
      </c>
      <c r="M1905" s="35" t="s">
        <v>901</v>
      </c>
      <c r="Q1905" s="8" t="s">
        <v>901</v>
      </c>
      <c r="R1905" s="1" t="str">
        <f t="shared" si="124"/>
        <v>Mutually Excluded</v>
      </c>
      <c r="S1905" s="1"/>
      <c r="V1905" s="1" t="str">
        <f t="shared" si="122"/>
        <v>Mutually Excluded</v>
      </c>
      <c r="Z1905" t="str">
        <f t="shared" si="125"/>
        <v>Exclude</v>
      </c>
    </row>
    <row r="1906" spans="1:26" ht="45">
      <c r="A1906">
        <v>2055</v>
      </c>
      <c r="C1906" t="s">
        <v>2466</v>
      </c>
      <c r="E1906" s="1" t="s">
        <v>2478</v>
      </c>
      <c r="F1906" s="1">
        <v>5</v>
      </c>
      <c r="G1906" s="1">
        <v>4</v>
      </c>
      <c r="H1906" s="1">
        <v>5</v>
      </c>
      <c r="I1906" s="31" t="str">
        <f t="shared" si="123"/>
        <v>MAYBE</v>
      </c>
      <c r="J1906">
        <v>2055</v>
      </c>
      <c r="M1906" s="35" t="s">
        <v>901</v>
      </c>
      <c r="Q1906" s="8" t="s">
        <v>901</v>
      </c>
      <c r="R1906" s="1" t="str">
        <f t="shared" si="124"/>
        <v>Mutually Excluded</v>
      </c>
      <c r="S1906" s="1"/>
      <c r="V1906" s="1" t="str">
        <f t="shared" si="122"/>
        <v>AI: Yes, Human: No</v>
      </c>
      <c r="Z1906" t="str">
        <f t="shared" si="125"/>
        <v>Exclude</v>
      </c>
    </row>
    <row r="1907" spans="1:26" ht="30">
      <c r="A1907">
        <v>2056</v>
      </c>
      <c r="C1907" t="s">
        <v>2466</v>
      </c>
      <c r="E1907" s="1" t="s">
        <v>2479</v>
      </c>
      <c r="F1907" s="1">
        <v>2</v>
      </c>
      <c r="G1907" s="1">
        <v>2</v>
      </c>
      <c r="H1907" s="1">
        <v>1</v>
      </c>
      <c r="I1907" s="31" t="str">
        <f t="shared" si="123"/>
        <v>EXCLUDED</v>
      </c>
      <c r="J1907">
        <v>2056</v>
      </c>
      <c r="M1907" s="35" t="s">
        <v>901</v>
      </c>
      <c r="Q1907" s="8" t="s">
        <v>901</v>
      </c>
      <c r="R1907" s="1" t="str">
        <f t="shared" si="124"/>
        <v>Mutually Excluded</v>
      </c>
      <c r="S1907" s="1"/>
      <c r="V1907" s="1" t="str">
        <f t="shared" si="122"/>
        <v>Mutually Excluded</v>
      </c>
      <c r="Z1907" t="str">
        <f t="shared" si="125"/>
        <v>Exclude</v>
      </c>
    </row>
    <row r="1908" spans="1:26" ht="60">
      <c r="A1908">
        <v>2057</v>
      </c>
      <c r="C1908" t="s">
        <v>2466</v>
      </c>
      <c r="E1908" s="24" t="s">
        <v>2480</v>
      </c>
      <c r="F1908" s="1">
        <v>2</v>
      </c>
      <c r="G1908" s="1">
        <v>3</v>
      </c>
      <c r="H1908" s="1">
        <v>2</v>
      </c>
      <c r="I1908" s="31" t="str">
        <f t="shared" si="123"/>
        <v>EXCLUDED</v>
      </c>
      <c r="J1908">
        <v>2057</v>
      </c>
      <c r="M1908" s="35" t="s">
        <v>65</v>
      </c>
      <c r="Q1908" s="8" t="s">
        <v>901</v>
      </c>
      <c r="R1908" s="1" t="str">
        <f t="shared" si="124"/>
        <v>Hum1: Yes, Hum2: No</v>
      </c>
      <c r="S1908" s="1" t="s">
        <v>19</v>
      </c>
      <c r="T1908" s="1" t="s">
        <v>19</v>
      </c>
      <c r="U1908" s="1" t="s">
        <v>19</v>
      </c>
      <c r="V1908" s="1" t="str">
        <f t="shared" si="122"/>
        <v>Mutually Excluded</v>
      </c>
      <c r="Z1908" t="str">
        <f t="shared" si="125"/>
        <v>Exclude</v>
      </c>
    </row>
    <row r="1909" spans="1:26" ht="30">
      <c r="A1909">
        <v>2058</v>
      </c>
      <c r="C1909" t="s">
        <v>2466</v>
      </c>
      <c r="E1909" s="1" t="s">
        <v>2481</v>
      </c>
      <c r="F1909" s="1">
        <v>2</v>
      </c>
      <c r="G1909" s="1">
        <v>2</v>
      </c>
      <c r="H1909" s="1">
        <v>2</v>
      </c>
      <c r="I1909" s="31" t="str">
        <f t="shared" si="123"/>
        <v>EXCLUDED</v>
      </c>
      <c r="J1909">
        <v>2058</v>
      </c>
      <c r="M1909" s="35" t="s">
        <v>901</v>
      </c>
      <c r="Q1909" s="8" t="s">
        <v>901</v>
      </c>
      <c r="R1909" s="1" t="str">
        <f t="shared" si="124"/>
        <v>Mutually Excluded</v>
      </c>
      <c r="S1909" s="1"/>
      <c r="V1909" s="1" t="str">
        <f t="shared" si="122"/>
        <v>Mutually Excluded</v>
      </c>
      <c r="Z1909" t="str">
        <f t="shared" si="125"/>
        <v>Exclude</v>
      </c>
    </row>
    <row r="1910" spans="1:26" ht="30">
      <c r="A1910">
        <v>2059</v>
      </c>
      <c r="C1910" t="s">
        <v>2466</v>
      </c>
      <c r="E1910" s="1" t="s">
        <v>2482</v>
      </c>
      <c r="F1910" s="1">
        <v>2</v>
      </c>
      <c r="G1910" s="1">
        <v>2</v>
      </c>
      <c r="H1910" s="1">
        <v>3</v>
      </c>
      <c r="I1910" s="31" t="str">
        <f t="shared" si="123"/>
        <v>EXCLUDED</v>
      </c>
      <c r="J1910">
        <v>2059</v>
      </c>
      <c r="M1910" s="35" t="s">
        <v>901</v>
      </c>
      <c r="Q1910" s="8" t="s">
        <v>901</v>
      </c>
      <c r="R1910" s="1" t="str">
        <f t="shared" si="124"/>
        <v>Mutually Excluded</v>
      </c>
      <c r="S1910" s="1"/>
      <c r="V1910" s="1" t="str">
        <f t="shared" si="122"/>
        <v>Mutually Excluded</v>
      </c>
      <c r="Z1910" t="str">
        <f t="shared" si="125"/>
        <v>Exclude</v>
      </c>
    </row>
    <row r="1911" spans="1:26" ht="45">
      <c r="A1911">
        <v>2060</v>
      </c>
      <c r="C1911" t="s">
        <v>2466</v>
      </c>
      <c r="E1911" s="1" t="s">
        <v>2483</v>
      </c>
      <c r="F1911" s="1">
        <v>4</v>
      </c>
      <c r="G1911" s="1">
        <v>4</v>
      </c>
      <c r="H1911" s="1">
        <v>4</v>
      </c>
      <c r="I1911" s="31" t="str">
        <f t="shared" si="123"/>
        <v>EXCLUDED</v>
      </c>
      <c r="J1911">
        <v>2060</v>
      </c>
      <c r="M1911" s="35" t="s">
        <v>901</v>
      </c>
      <c r="Q1911" s="8" t="s">
        <v>901</v>
      </c>
      <c r="R1911" s="1" t="str">
        <f t="shared" si="124"/>
        <v>Mutually Excluded</v>
      </c>
      <c r="S1911" s="1"/>
      <c r="V1911" s="1" t="str">
        <f t="shared" si="122"/>
        <v>Mutually Excluded</v>
      </c>
      <c r="Z1911" t="str">
        <f t="shared" si="125"/>
        <v>Exclude</v>
      </c>
    </row>
    <row r="1912" spans="1:26" ht="30">
      <c r="A1912">
        <v>2061</v>
      </c>
      <c r="C1912" t="s">
        <v>2466</v>
      </c>
      <c r="E1912" s="1" t="s">
        <v>2484</v>
      </c>
      <c r="F1912" s="1">
        <v>3</v>
      </c>
      <c r="G1912" s="1">
        <v>3</v>
      </c>
      <c r="H1912" s="1">
        <v>3</v>
      </c>
      <c r="I1912" s="31" t="str">
        <f t="shared" si="123"/>
        <v>EXCLUDED</v>
      </c>
      <c r="J1912">
        <v>2061</v>
      </c>
      <c r="M1912" s="35" t="s">
        <v>901</v>
      </c>
      <c r="Q1912" s="8" t="s">
        <v>901</v>
      </c>
      <c r="R1912" s="1" t="str">
        <f t="shared" si="124"/>
        <v>Mutually Excluded</v>
      </c>
      <c r="S1912" s="1"/>
      <c r="V1912" s="1" t="str">
        <f t="shared" si="122"/>
        <v>Mutually Excluded</v>
      </c>
      <c r="Z1912" t="str">
        <f t="shared" si="125"/>
        <v>Exclude</v>
      </c>
    </row>
    <row r="1913" spans="1:26" ht="45">
      <c r="A1913">
        <v>2062</v>
      </c>
      <c r="C1913" t="s">
        <v>2466</v>
      </c>
      <c r="E1913" s="1" t="s">
        <v>2485</v>
      </c>
      <c r="F1913" s="1">
        <v>2</v>
      </c>
      <c r="G1913" s="1">
        <v>2</v>
      </c>
      <c r="H1913" s="1">
        <v>2</v>
      </c>
      <c r="I1913" s="31" t="str">
        <f t="shared" si="123"/>
        <v>EXCLUDED</v>
      </c>
      <c r="J1913">
        <v>2062</v>
      </c>
      <c r="M1913" s="35" t="s">
        <v>901</v>
      </c>
      <c r="Q1913" s="8" t="s">
        <v>901</v>
      </c>
      <c r="R1913" s="1" t="str">
        <f t="shared" si="124"/>
        <v>Mutually Excluded</v>
      </c>
      <c r="S1913" s="1"/>
      <c r="V1913" s="1" t="str">
        <f t="shared" si="122"/>
        <v>Mutually Excluded</v>
      </c>
      <c r="Z1913" t="str">
        <f t="shared" si="125"/>
        <v>Exclude</v>
      </c>
    </row>
    <row r="1914" spans="1:26" ht="30">
      <c r="A1914">
        <v>2063</v>
      </c>
      <c r="C1914" t="s">
        <v>2466</v>
      </c>
      <c r="E1914" s="1" t="s">
        <v>2486</v>
      </c>
      <c r="F1914" s="1">
        <v>1</v>
      </c>
      <c r="G1914" s="1">
        <v>1</v>
      </c>
      <c r="H1914" s="1">
        <v>1</v>
      </c>
      <c r="I1914" s="31" t="str">
        <f t="shared" si="123"/>
        <v>EXCLUDED</v>
      </c>
      <c r="J1914">
        <v>2063</v>
      </c>
      <c r="M1914" s="35" t="s">
        <v>901</v>
      </c>
      <c r="Q1914" s="8" t="s">
        <v>901</v>
      </c>
      <c r="R1914" s="1" t="str">
        <f t="shared" si="124"/>
        <v>Mutually Excluded</v>
      </c>
      <c r="S1914" s="1"/>
      <c r="V1914" s="1" t="str">
        <f t="shared" si="122"/>
        <v>Mutually Excluded</v>
      </c>
      <c r="Z1914" t="str">
        <f t="shared" si="125"/>
        <v>Exclude</v>
      </c>
    </row>
    <row r="1915" spans="1:26" ht="30">
      <c r="A1915">
        <v>2064</v>
      </c>
      <c r="C1915" t="s">
        <v>2466</v>
      </c>
      <c r="E1915" s="1" t="s">
        <v>2487</v>
      </c>
      <c r="F1915" s="1">
        <v>1</v>
      </c>
      <c r="G1915" s="1">
        <v>1</v>
      </c>
      <c r="H1915" s="1">
        <v>1</v>
      </c>
      <c r="I1915" s="31" t="str">
        <f t="shared" si="123"/>
        <v>EXCLUDED</v>
      </c>
      <c r="J1915">
        <v>2064</v>
      </c>
      <c r="M1915" s="35" t="s">
        <v>901</v>
      </c>
      <c r="Q1915" s="8" t="s">
        <v>901</v>
      </c>
      <c r="R1915" s="1" t="str">
        <f t="shared" si="124"/>
        <v>Mutually Excluded</v>
      </c>
      <c r="S1915" s="1"/>
      <c r="V1915" s="1" t="str">
        <f t="shared" si="122"/>
        <v>Mutually Excluded</v>
      </c>
      <c r="Z1915" t="str">
        <f t="shared" si="125"/>
        <v>Exclude</v>
      </c>
    </row>
    <row r="1916" spans="1:26" ht="30">
      <c r="A1916">
        <v>2065</v>
      </c>
      <c r="C1916" t="s">
        <v>2466</v>
      </c>
      <c r="E1916" s="1" t="s">
        <v>2488</v>
      </c>
      <c r="F1916" s="1">
        <v>2</v>
      </c>
      <c r="G1916" s="1">
        <v>2</v>
      </c>
      <c r="H1916" s="1">
        <v>2</v>
      </c>
      <c r="I1916" s="31" t="str">
        <f t="shared" si="123"/>
        <v>EXCLUDED</v>
      </c>
      <c r="J1916">
        <v>2065</v>
      </c>
      <c r="M1916" s="35" t="s">
        <v>65</v>
      </c>
      <c r="Q1916" s="8" t="s">
        <v>901</v>
      </c>
      <c r="R1916" s="1" t="str">
        <f t="shared" si="124"/>
        <v>Hum1: Yes, Hum2: No</v>
      </c>
      <c r="S1916" s="1" t="s">
        <v>19</v>
      </c>
      <c r="T1916" s="1" t="s">
        <v>19</v>
      </c>
      <c r="U1916" s="1" t="s">
        <v>19</v>
      </c>
      <c r="V1916" s="1" t="str">
        <f t="shared" si="122"/>
        <v>Mutually Excluded</v>
      </c>
      <c r="Z1916" t="str">
        <f t="shared" si="125"/>
        <v>Exclude</v>
      </c>
    </row>
    <row r="1917" spans="1:26" ht="30">
      <c r="A1917">
        <v>2067</v>
      </c>
      <c r="C1917" t="s">
        <v>2466</v>
      </c>
      <c r="E1917" s="1" t="s">
        <v>2489</v>
      </c>
      <c r="F1917" s="1">
        <v>4</v>
      </c>
      <c r="G1917" s="1">
        <v>3</v>
      </c>
      <c r="H1917" s="1">
        <v>4</v>
      </c>
      <c r="I1917" s="31" t="str">
        <f t="shared" si="123"/>
        <v>EXCLUDED</v>
      </c>
      <c r="J1917">
        <v>2067</v>
      </c>
      <c r="M1917" s="35" t="s">
        <v>901</v>
      </c>
      <c r="Q1917" s="8" t="s">
        <v>901</v>
      </c>
      <c r="R1917" s="1" t="str">
        <f t="shared" si="124"/>
        <v>Mutually Excluded</v>
      </c>
      <c r="S1917" s="1"/>
      <c r="V1917" s="1" t="str">
        <f t="shared" si="122"/>
        <v>Mutually Excluded</v>
      </c>
      <c r="Z1917" t="str">
        <f t="shared" si="125"/>
        <v>Exclude</v>
      </c>
    </row>
    <row r="1918" spans="1:26" ht="30">
      <c r="A1918">
        <v>2068</v>
      </c>
      <c r="C1918" t="s">
        <v>2466</v>
      </c>
      <c r="E1918" s="1" t="s">
        <v>2490</v>
      </c>
      <c r="F1918" s="1">
        <v>2</v>
      </c>
      <c r="G1918" s="1">
        <v>3</v>
      </c>
      <c r="H1918" s="1">
        <v>2</v>
      </c>
      <c r="I1918" s="31" t="str">
        <f t="shared" si="123"/>
        <v>EXCLUDED</v>
      </c>
      <c r="J1918">
        <v>2068</v>
      </c>
      <c r="M1918" s="35" t="s">
        <v>901</v>
      </c>
      <c r="Q1918" s="8" t="s">
        <v>901</v>
      </c>
      <c r="R1918" s="1" t="str">
        <f t="shared" si="124"/>
        <v>Mutually Excluded</v>
      </c>
      <c r="S1918" s="1"/>
      <c r="V1918" s="1" t="str">
        <f t="shared" si="122"/>
        <v>Mutually Excluded</v>
      </c>
      <c r="Z1918" t="str">
        <f t="shared" si="125"/>
        <v>Exclude</v>
      </c>
    </row>
    <row r="1919" spans="1:26" ht="30">
      <c r="A1919">
        <v>2069</v>
      </c>
      <c r="C1919" t="s">
        <v>2466</v>
      </c>
      <c r="E1919" s="1" t="s">
        <v>2491</v>
      </c>
      <c r="F1919" s="1">
        <v>2</v>
      </c>
      <c r="G1919" s="1">
        <v>3</v>
      </c>
      <c r="H1919" s="1">
        <v>2</v>
      </c>
      <c r="I1919" s="31" t="str">
        <f t="shared" si="123"/>
        <v>EXCLUDED</v>
      </c>
      <c r="J1919">
        <v>2069</v>
      </c>
      <c r="M1919" s="35" t="s">
        <v>901</v>
      </c>
      <c r="Q1919" s="8" t="s">
        <v>901</v>
      </c>
      <c r="R1919" s="1" t="str">
        <f t="shared" si="124"/>
        <v>Mutually Excluded</v>
      </c>
      <c r="S1919" s="1"/>
      <c r="V1919" s="1" t="str">
        <f t="shared" si="122"/>
        <v>Mutually Excluded</v>
      </c>
      <c r="Z1919" t="str">
        <f t="shared" si="125"/>
        <v>Exclude</v>
      </c>
    </row>
    <row r="1920" spans="1:26" ht="30">
      <c r="A1920">
        <v>2070</v>
      </c>
      <c r="C1920" t="s">
        <v>2493</v>
      </c>
      <c r="E1920" s="1" t="s">
        <v>2492</v>
      </c>
      <c r="F1920" s="1">
        <v>2</v>
      </c>
      <c r="G1920" s="1">
        <v>2</v>
      </c>
      <c r="H1920" s="1">
        <v>2</v>
      </c>
      <c r="I1920" s="31" t="str">
        <f t="shared" si="123"/>
        <v>EXCLUDED</v>
      </c>
      <c r="J1920">
        <v>2070</v>
      </c>
      <c r="M1920" s="35" t="s">
        <v>901</v>
      </c>
      <c r="Q1920" s="8" t="s">
        <v>901</v>
      </c>
      <c r="R1920" s="1" t="str">
        <f t="shared" si="124"/>
        <v>Mutually Excluded</v>
      </c>
      <c r="S1920" s="1"/>
      <c r="V1920" s="1" t="str">
        <f t="shared" si="122"/>
        <v>Mutually Excluded</v>
      </c>
      <c r="Z1920" t="str">
        <f t="shared" si="125"/>
        <v>Exclude</v>
      </c>
    </row>
    <row r="1921" spans="1:26" ht="45">
      <c r="A1921">
        <v>2071</v>
      </c>
      <c r="C1921" t="s">
        <v>2493</v>
      </c>
      <c r="E1921" s="1" t="s">
        <v>2494</v>
      </c>
      <c r="F1921" s="1">
        <v>1</v>
      </c>
      <c r="G1921" s="1">
        <v>1</v>
      </c>
      <c r="H1921" s="1">
        <v>1</v>
      </c>
      <c r="I1921" s="31" t="str">
        <f t="shared" si="123"/>
        <v>EXCLUDED</v>
      </c>
      <c r="J1921">
        <v>2071</v>
      </c>
      <c r="M1921" s="35" t="s">
        <v>901</v>
      </c>
      <c r="Q1921" s="8" t="s">
        <v>901</v>
      </c>
      <c r="R1921" s="1" t="str">
        <f t="shared" si="124"/>
        <v>Mutually Excluded</v>
      </c>
      <c r="S1921" s="1"/>
      <c r="V1921" s="1" t="str">
        <f t="shared" si="122"/>
        <v>Mutually Excluded</v>
      </c>
      <c r="Z1921" t="str">
        <f t="shared" si="125"/>
        <v>Exclude</v>
      </c>
    </row>
    <row r="1922" spans="1:26" ht="45">
      <c r="A1922">
        <v>2072</v>
      </c>
      <c r="C1922" t="s">
        <v>2493</v>
      </c>
      <c r="E1922" s="1" t="s">
        <v>2495</v>
      </c>
      <c r="F1922" s="1">
        <v>3</v>
      </c>
      <c r="G1922" s="1">
        <v>2</v>
      </c>
      <c r="H1922" s="1">
        <v>2</v>
      </c>
      <c r="I1922" s="31" t="str">
        <f t="shared" si="123"/>
        <v>EXCLUDED</v>
      </c>
      <c r="J1922">
        <v>2072</v>
      </c>
      <c r="M1922" s="34" t="s">
        <v>65</v>
      </c>
      <c r="Q1922" s="8" t="s">
        <v>1752</v>
      </c>
      <c r="R1922" s="1" t="str">
        <f t="shared" si="124"/>
        <v>MUTUALLY INCLUDED</v>
      </c>
      <c r="S1922" s="1"/>
      <c r="V1922" s="1" t="str">
        <f t="shared" ref="V1922:V1985" si="126">IF(AND(I1922="Excluded", Q1922="Excluded"), "Mutually Excluded", IF(AND(OR(I1922="CERTAINLY INCLUDED", I1922="INCLUDED", I1922="MAYBE" ), OR(Q1922="INCLUDED", Q1922="MAYBE")), "MUTUALLY INCLUDED", IF(AND(I1922="MAYBE", Q1922="MAYBE"), "Mutually MAYBE", IF(AND(I1922="Excluded", OR(Q1922="INCLUDED", Q1922="MAYBE")), "AI: No, Human: Yes", IF(AND(Q1922="Excluded", OR(I1922="INCLUDED", I1922="CERTAINLY INCLUDED", I1922="MAYBE")), "AI: Yes, Human: No", "Other Conflict")))))</f>
        <v>AI: No, Human: Yes</v>
      </c>
      <c r="Z1922" t="str">
        <f t="shared" si="125"/>
        <v>Include</v>
      </c>
    </row>
    <row r="1923" spans="1:26" ht="45">
      <c r="A1923">
        <v>2073</v>
      </c>
      <c r="C1923" t="s">
        <v>2493</v>
      </c>
      <c r="E1923" s="1" t="s">
        <v>2497</v>
      </c>
      <c r="F1923" s="1">
        <v>1</v>
      </c>
      <c r="G1923" s="1">
        <v>1</v>
      </c>
      <c r="H1923" s="1">
        <v>1</v>
      </c>
      <c r="I1923" s="31" t="str">
        <f t="shared" si="123"/>
        <v>EXCLUDED</v>
      </c>
      <c r="J1923">
        <v>2073</v>
      </c>
      <c r="M1923" s="35" t="s">
        <v>901</v>
      </c>
      <c r="Q1923" s="8" t="s">
        <v>901</v>
      </c>
      <c r="R1923" s="1" t="str">
        <f t="shared" si="124"/>
        <v>Mutually Excluded</v>
      </c>
      <c r="S1923" s="1"/>
      <c r="V1923" s="1" t="str">
        <f t="shared" si="126"/>
        <v>Mutually Excluded</v>
      </c>
      <c r="Z1923" t="str">
        <f t="shared" si="125"/>
        <v>Exclude</v>
      </c>
    </row>
    <row r="1924" spans="1:26" ht="30">
      <c r="A1924">
        <v>2074</v>
      </c>
      <c r="C1924" t="s">
        <v>2493</v>
      </c>
      <c r="E1924" s="1" t="s">
        <v>2498</v>
      </c>
      <c r="F1924" s="1">
        <v>2</v>
      </c>
      <c r="G1924" s="1">
        <v>2</v>
      </c>
      <c r="H1924" s="1">
        <v>2</v>
      </c>
      <c r="I1924" s="31" t="str">
        <f t="shared" si="123"/>
        <v>EXCLUDED</v>
      </c>
      <c r="J1924">
        <v>2074</v>
      </c>
      <c r="M1924" s="35" t="s">
        <v>901</v>
      </c>
      <c r="Q1924" s="8" t="s">
        <v>901</v>
      </c>
      <c r="R1924" s="1" t="str">
        <f t="shared" si="124"/>
        <v>Mutually Excluded</v>
      </c>
      <c r="S1924" s="1"/>
      <c r="V1924" s="1" t="str">
        <f t="shared" si="126"/>
        <v>Mutually Excluded</v>
      </c>
      <c r="Z1924" t="str">
        <f t="shared" si="125"/>
        <v>Exclude</v>
      </c>
    </row>
    <row r="1925" spans="1:26" ht="30">
      <c r="A1925">
        <v>2075</v>
      </c>
      <c r="C1925" t="s">
        <v>2493</v>
      </c>
      <c r="E1925" s="1" t="s">
        <v>2499</v>
      </c>
      <c r="F1925" s="1">
        <v>2</v>
      </c>
      <c r="G1925" s="1">
        <v>3</v>
      </c>
      <c r="H1925" s="1">
        <v>2</v>
      </c>
      <c r="I1925" s="31" t="str">
        <f t="shared" si="123"/>
        <v>EXCLUDED</v>
      </c>
      <c r="J1925">
        <v>2075</v>
      </c>
      <c r="M1925" s="35" t="s">
        <v>901</v>
      </c>
      <c r="Q1925" s="8" t="s">
        <v>901</v>
      </c>
      <c r="R1925" s="1" t="str">
        <f t="shared" si="124"/>
        <v>Mutually Excluded</v>
      </c>
      <c r="S1925" s="1"/>
      <c r="V1925" s="1" t="str">
        <f t="shared" si="126"/>
        <v>Mutually Excluded</v>
      </c>
      <c r="Z1925" t="str">
        <f t="shared" si="125"/>
        <v>Exclude</v>
      </c>
    </row>
    <row r="1926" spans="1:26" ht="30">
      <c r="A1926">
        <v>2077</v>
      </c>
      <c r="C1926" t="s">
        <v>2493</v>
      </c>
      <c r="E1926" s="1" t="s">
        <v>2502</v>
      </c>
      <c r="F1926" s="1">
        <v>4</v>
      </c>
      <c r="G1926" s="1">
        <v>3</v>
      </c>
      <c r="H1926" s="1">
        <v>4</v>
      </c>
      <c r="I1926" s="31" t="str">
        <f t="shared" si="123"/>
        <v>EXCLUDED</v>
      </c>
      <c r="J1926">
        <v>2077</v>
      </c>
      <c r="M1926" s="34" t="s">
        <v>1752</v>
      </c>
      <c r="Q1926" s="8" t="s">
        <v>901</v>
      </c>
      <c r="R1926" s="1" t="str">
        <f t="shared" si="124"/>
        <v>Hum1: Yes, Hum2: No</v>
      </c>
      <c r="S1926" s="1" t="s">
        <v>23</v>
      </c>
      <c r="T1926" s="1" t="s">
        <v>3012</v>
      </c>
      <c r="U1926" s="1" t="s">
        <v>23</v>
      </c>
      <c r="V1926" s="1" t="str">
        <f t="shared" si="126"/>
        <v>Mutually Excluded</v>
      </c>
      <c r="Z1926" t="str">
        <f t="shared" si="125"/>
        <v>Include</v>
      </c>
    </row>
    <row r="1927" spans="1:26" ht="45">
      <c r="A1927">
        <v>2078</v>
      </c>
      <c r="C1927" t="s">
        <v>2493</v>
      </c>
      <c r="E1927" s="1" t="s">
        <v>2504</v>
      </c>
      <c r="F1927" s="1">
        <v>2</v>
      </c>
      <c r="G1927" s="1">
        <v>2</v>
      </c>
      <c r="H1927" s="1">
        <v>2</v>
      </c>
      <c r="I1927" s="31" t="str">
        <f t="shared" si="123"/>
        <v>EXCLUDED</v>
      </c>
      <c r="J1927">
        <v>2078</v>
      </c>
      <c r="M1927" s="35" t="s">
        <v>901</v>
      </c>
      <c r="Q1927" s="8" t="s">
        <v>901</v>
      </c>
      <c r="R1927" s="1" t="str">
        <f t="shared" si="124"/>
        <v>Mutually Excluded</v>
      </c>
      <c r="S1927" s="1"/>
      <c r="V1927" s="1" t="str">
        <f t="shared" si="126"/>
        <v>Mutually Excluded</v>
      </c>
      <c r="Z1927" t="str">
        <f t="shared" si="125"/>
        <v>Exclude</v>
      </c>
    </row>
    <row r="1928" spans="1:26" ht="30">
      <c r="A1928">
        <v>2079</v>
      </c>
      <c r="C1928" t="s">
        <v>2493</v>
      </c>
      <c r="E1928" s="1" t="s">
        <v>2505</v>
      </c>
      <c r="F1928" s="1">
        <v>1</v>
      </c>
      <c r="G1928" s="1">
        <v>1</v>
      </c>
      <c r="H1928" s="1">
        <v>1</v>
      </c>
      <c r="I1928" s="31" t="str">
        <f t="shared" si="123"/>
        <v>EXCLUDED</v>
      </c>
      <c r="J1928">
        <v>2079</v>
      </c>
      <c r="M1928" s="35" t="s">
        <v>901</v>
      </c>
      <c r="Q1928" s="8" t="s">
        <v>901</v>
      </c>
      <c r="R1928" s="1" t="str">
        <f t="shared" si="124"/>
        <v>Mutually Excluded</v>
      </c>
      <c r="S1928" s="1"/>
      <c r="V1928" s="1" t="str">
        <f t="shared" si="126"/>
        <v>Mutually Excluded</v>
      </c>
      <c r="Z1928" t="str">
        <f t="shared" si="125"/>
        <v>Exclude</v>
      </c>
    </row>
    <row r="1929" spans="1:26" ht="30">
      <c r="A1929">
        <v>2080</v>
      </c>
      <c r="C1929" t="s">
        <v>2493</v>
      </c>
      <c r="E1929" s="1" t="s">
        <v>2506</v>
      </c>
      <c r="F1929" s="1">
        <v>3</v>
      </c>
      <c r="G1929" s="1">
        <v>2</v>
      </c>
      <c r="H1929" s="1">
        <v>3</v>
      </c>
      <c r="I1929" s="31" t="str">
        <f t="shared" si="123"/>
        <v>EXCLUDED</v>
      </c>
      <c r="J1929">
        <v>2080</v>
      </c>
      <c r="M1929" s="35" t="s">
        <v>901</v>
      </c>
      <c r="Q1929" s="8" t="s">
        <v>901</v>
      </c>
      <c r="R1929" s="1" t="str">
        <f t="shared" si="124"/>
        <v>Mutually Excluded</v>
      </c>
      <c r="S1929" s="1"/>
      <c r="V1929" s="1" t="str">
        <f t="shared" si="126"/>
        <v>Mutually Excluded</v>
      </c>
      <c r="Z1929" t="str">
        <f t="shared" si="125"/>
        <v>Exclude</v>
      </c>
    </row>
    <row r="1930" spans="1:26" ht="30">
      <c r="A1930">
        <v>2081</v>
      </c>
      <c r="C1930" t="s">
        <v>2493</v>
      </c>
      <c r="E1930" s="1" t="s">
        <v>2507</v>
      </c>
      <c r="F1930" s="1">
        <v>3</v>
      </c>
      <c r="G1930" s="1">
        <v>2</v>
      </c>
      <c r="H1930" s="1">
        <v>2</v>
      </c>
      <c r="I1930" s="31" t="str">
        <f t="shared" si="123"/>
        <v>EXCLUDED</v>
      </c>
      <c r="J1930">
        <v>2081</v>
      </c>
      <c r="M1930" s="35" t="s">
        <v>901</v>
      </c>
      <c r="Q1930" s="8" t="s">
        <v>901</v>
      </c>
      <c r="R1930" s="1" t="str">
        <f t="shared" si="124"/>
        <v>Mutually Excluded</v>
      </c>
      <c r="S1930" s="1"/>
      <c r="V1930" s="1" t="str">
        <f t="shared" si="126"/>
        <v>Mutually Excluded</v>
      </c>
      <c r="Z1930" t="str">
        <f t="shared" si="125"/>
        <v>Exclude</v>
      </c>
    </row>
    <row r="1931" spans="1:26" ht="45.75">
      <c r="A1931">
        <v>2082</v>
      </c>
      <c r="C1931" t="s">
        <v>2493</v>
      </c>
      <c r="E1931" s="1" t="s">
        <v>2508</v>
      </c>
      <c r="F1931" s="1">
        <v>4</v>
      </c>
      <c r="G1931" s="1">
        <v>3</v>
      </c>
      <c r="H1931" s="1">
        <v>3</v>
      </c>
      <c r="I1931" s="31" t="str">
        <f t="shared" si="123"/>
        <v>EXCLUDED</v>
      </c>
      <c r="J1931">
        <v>2082</v>
      </c>
      <c r="K1931" s="11"/>
      <c r="M1931" s="35" t="s">
        <v>901</v>
      </c>
      <c r="Q1931" s="8" t="s">
        <v>901</v>
      </c>
      <c r="R1931" s="1" t="str">
        <f t="shared" si="124"/>
        <v>Mutually Excluded</v>
      </c>
      <c r="S1931" s="1"/>
      <c r="V1931" s="1" t="str">
        <f t="shared" si="126"/>
        <v>Mutually Excluded</v>
      </c>
      <c r="Z1931" t="str">
        <f t="shared" si="125"/>
        <v>Exclude</v>
      </c>
    </row>
    <row r="1932" spans="1:26" ht="45">
      <c r="A1932">
        <v>2083</v>
      </c>
      <c r="C1932" t="s">
        <v>2493</v>
      </c>
      <c r="E1932" s="1" t="s">
        <v>2510</v>
      </c>
      <c r="F1932" s="1">
        <v>4</v>
      </c>
      <c r="G1932" s="1">
        <v>5</v>
      </c>
      <c r="H1932" s="1">
        <v>4</v>
      </c>
      <c r="I1932" s="31" t="str">
        <f t="shared" si="123"/>
        <v>MAYBE</v>
      </c>
      <c r="J1932">
        <v>2083</v>
      </c>
      <c r="M1932" s="35" t="s">
        <v>901</v>
      </c>
      <c r="Q1932" s="8" t="s">
        <v>901</v>
      </c>
      <c r="R1932" s="1" t="str">
        <f t="shared" si="124"/>
        <v>Mutually Excluded</v>
      </c>
      <c r="S1932" s="1"/>
      <c r="V1932" s="1" t="str">
        <f t="shared" si="126"/>
        <v>AI: Yes, Human: No</v>
      </c>
      <c r="Z1932" t="str">
        <f t="shared" si="125"/>
        <v>Exclude</v>
      </c>
    </row>
    <row r="1933" spans="1:26" ht="45">
      <c r="A1933">
        <v>2084</v>
      </c>
      <c r="C1933" t="s">
        <v>2493</v>
      </c>
      <c r="E1933" s="1" t="s">
        <v>2511</v>
      </c>
      <c r="F1933" s="1">
        <v>2</v>
      </c>
      <c r="G1933" s="1">
        <v>2</v>
      </c>
      <c r="H1933" s="1">
        <v>2</v>
      </c>
      <c r="I1933" s="31" t="str">
        <f t="shared" si="123"/>
        <v>EXCLUDED</v>
      </c>
      <c r="J1933">
        <v>2084</v>
      </c>
      <c r="M1933" s="35" t="s">
        <v>901</v>
      </c>
      <c r="Q1933" s="8" t="s">
        <v>901</v>
      </c>
      <c r="R1933" s="1" t="str">
        <f t="shared" si="124"/>
        <v>Mutually Excluded</v>
      </c>
      <c r="S1933" s="1"/>
      <c r="V1933" s="1" t="str">
        <f t="shared" si="126"/>
        <v>Mutually Excluded</v>
      </c>
      <c r="Z1933" t="str">
        <f t="shared" si="125"/>
        <v>Exclude</v>
      </c>
    </row>
    <row r="1934" spans="1:26" ht="30">
      <c r="A1934">
        <v>2085</v>
      </c>
      <c r="C1934" t="s">
        <v>2493</v>
      </c>
      <c r="E1934" s="1" t="s">
        <v>2512</v>
      </c>
      <c r="F1934" s="1">
        <v>3</v>
      </c>
      <c r="G1934" s="1">
        <v>3</v>
      </c>
      <c r="H1934" s="1">
        <v>2</v>
      </c>
      <c r="I1934" s="31" t="str">
        <f t="shared" si="123"/>
        <v>EXCLUDED</v>
      </c>
      <c r="J1934">
        <v>2085</v>
      </c>
      <c r="M1934" s="35" t="s">
        <v>901</v>
      </c>
      <c r="Q1934" s="8" t="s">
        <v>901</v>
      </c>
      <c r="R1934" s="1" t="str">
        <f t="shared" si="124"/>
        <v>Mutually Excluded</v>
      </c>
      <c r="S1934" s="1"/>
      <c r="V1934" s="1" t="str">
        <f t="shared" si="126"/>
        <v>Mutually Excluded</v>
      </c>
      <c r="Z1934" t="str">
        <f t="shared" si="125"/>
        <v>Exclude</v>
      </c>
    </row>
    <row r="1935" spans="1:26" ht="30">
      <c r="A1935">
        <v>2086</v>
      </c>
      <c r="C1935" t="s">
        <v>2493</v>
      </c>
      <c r="E1935" s="1" t="s">
        <v>2513</v>
      </c>
      <c r="F1935" s="1">
        <v>2</v>
      </c>
      <c r="G1935" s="1">
        <v>2</v>
      </c>
      <c r="H1935" s="1">
        <v>3</v>
      </c>
      <c r="I1935" s="31" t="str">
        <f t="shared" si="123"/>
        <v>EXCLUDED</v>
      </c>
      <c r="J1935">
        <v>2086</v>
      </c>
      <c r="M1935" s="35" t="s">
        <v>901</v>
      </c>
      <c r="Q1935" s="8" t="s">
        <v>901</v>
      </c>
      <c r="R1935" s="1" t="str">
        <f t="shared" si="124"/>
        <v>Mutually Excluded</v>
      </c>
      <c r="S1935" s="1"/>
      <c r="V1935" s="1" t="str">
        <f t="shared" si="126"/>
        <v>Mutually Excluded</v>
      </c>
      <c r="Z1935" t="str">
        <f t="shared" si="125"/>
        <v>Exclude</v>
      </c>
    </row>
    <row r="1936" spans="1:26" ht="30">
      <c r="A1936">
        <v>2087</v>
      </c>
      <c r="C1936" t="s">
        <v>2493</v>
      </c>
      <c r="E1936" s="1" t="s">
        <v>2514</v>
      </c>
      <c r="F1936" s="1">
        <v>3</v>
      </c>
      <c r="G1936" s="1">
        <v>2</v>
      </c>
      <c r="H1936" s="1">
        <v>3</v>
      </c>
      <c r="I1936" s="31" t="str">
        <f t="shared" si="123"/>
        <v>EXCLUDED</v>
      </c>
      <c r="J1936">
        <v>2087</v>
      </c>
      <c r="M1936" s="35" t="s">
        <v>901</v>
      </c>
      <c r="Q1936" s="8" t="s">
        <v>901</v>
      </c>
      <c r="R1936" s="1" t="str">
        <f t="shared" si="124"/>
        <v>Mutually Excluded</v>
      </c>
      <c r="S1936" s="1"/>
      <c r="V1936" s="1" t="str">
        <f t="shared" si="126"/>
        <v>Mutually Excluded</v>
      </c>
      <c r="Z1936" t="str">
        <f t="shared" si="125"/>
        <v>Exclude</v>
      </c>
    </row>
    <row r="1937" spans="1:26" ht="45">
      <c r="A1937">
        <v>2088</v>
      </c>
      <c r="C1937" t="s">
        <v>2493</v>
      </c>
      <c r="E1937" s="1" t="s">
        <v>2515</v>
      </c>
      <c r="F1937" s="1">
        <v>2</v>
      </c>
      <c r="G1937" s="1">
        <v>2</v>
      </c>
      <c r="H1937" s="1">
        <v>2</v>
      </c>
      <c r="I1937" s="31" t="str">
        <f t="shared" si="123"/>
        <v>EXCLUDED</v>
      </c>
      <c r="J1937">
        <v>2088</v>
      </c>
      <c r="M1937" s="35" t="s">
        <v>901</v>
      </c>
      <c r="Q1937" s="8" t="s">
        <v>901</v>
      </c>
      <c r="R1937" s="1" t="str">
        <f t="shared" si="124"/>
        <v>Mutually Excluded</v>
      </c>
      <c r="S1937" s="1"/>
      <c r="V1937" s="1" t="str">
        <f t="shared" si="126"/>
        <v>Mutually Excluded</v>
      </c>
      <c r="Z1937" t="str">
        <f t="shared" si="125"/>
        <v>Exclude</v>
      </c>
    </row>
    <row r="1938" spans="1:26" ht="30">
      <c r="A1938">
        <v>2089</v>
      </c>
      <c r="C1938" t="s">
        <v>2493</v>
      </c>
      <c r="E1938" s="1" t="s">
        <v>2516</v>
      </c>
      <c r="F1938" s="1">
        <v>3</v>
      </c>
      <c r="G1938" s="1">
        <v>3</v>
      </c>
      <c r="H1938" s="1">
        <v>3</v>
      </c>
      <c r="I1938" s="31" t="str">
        <f t="shared" si="123"/>
        <v>EXCLUDED</v>
      </c>
      <c r="J1938">
        <v>2089</v>
      </c>
      <c r="M1938" s="35" t="s">
        <v>901</v>
      </c>
      <c r="Q1938" s="8" t="s">
        <v>901</v>
      </c>
      <c r="R1938" s="1" t="str">
        <f t="shared" si="124"/>
        <v>Mutually Excluded</v>
      </c>
      <c r="S1938" s="1"/>
      <c r="V1938" s="1" t="str">
        <f t="shared" si="126"/>
        <v>Mutually Excluded</v>
      </c>
      <c r="Z1938" t="str">
        <f t="shared" si="125"/>
        <v>Exclude</v>
      </c>
    </row>
    <row r="1939" spans="1:26" ht="30">
      <c r="A1939">
        <v>2090</v>
      </c>
      <c r="C1939" t="s">
        <v>2493</v>
      </c>
      <c r="E1939" s="1" t="s">
        <v>2517</v>
      </c>
      <c r="F1939" s="1">
        <v>3</v>
      </c>
      <c r="G1939" s="1">
        <v>3</v>
      </c>
      <c r="H1939" s="1">
        <v>3</v>
      </c>
      <c r="I1939" s="31" t="str">
        <f t="shared" si="123"/>
        <v>EXCLUDED</v>
      </c>
      <c r="J1939">
        <v>2090</v>
      </c>
      <c r="M1939" s="35" t="s">
        <v>901</v>
      </c>
      <c r="Q1939" s="8" t="s">
        <v>901</v>
      </c>
      <c r="R1939" s="1" t="str">
        <f t="shared" si="124"/>
        <v>Mutually Excluded</v>
      </c>
      <c r="S1939" s="1"/>
      <c r="V1939" s="1" t="str">
        <f t="shared" si="126"/>
        <v>Mutually Excluded</v>
      </c>
      <c r="Z1939" t="str">
        <f t="shared" si="125"/>
        <v>Exclude</v>
      </c>
    </row>
    <row r="1940" spans="1:26" ht="45">
      <c r="A1940">
        <v>2091</v>
      </c>
      <c r="C1940" t="s">
        <v>2519</v>
      </c>
      <c r="E1940" s="1" t="s">
        <v>2518</v>
      </c>
      <c r="F1940" s="1">
        <v>1</v>
      </c>
      <c r="G1940" s="1">
        <v>1</v>
      </c>
      <c r="H1940" s="1">
        <v>1</v>
      </c>
      <c r="I1940" s="31" t="str">
        <f t="shared" si="123"/>
        <v>EXCLUDED</v>
      </c>
      <c r="J1940">
        <v>2091</v>
      </c>
      <c r="M1940" s="35" t="s">
        <v>901</v>
      </c>
      <c r="Q1940" s="8" t="s">
        <v>901</v>
      </c>
      <c r="R1940" s="1" t="str">
        <f t="shared" si="124"/>
        <v>Mutually Excluded</v>
      </c>
      <c r="S1940" s="1"/>
      <c r="V1940" s="1" t="str">
        <f t="shared" si="126"/>
        <v>Mutually Excluded</v>
      </c>
      <c r="Z1940" t="str">
        <f t="shared" si="125"/>
        <v>Exclude</v>
      </c>
    </row>
    <row r="1941" spans="1:26" ht="45">
      <c r="A1941">
        <v>2092</v>
      </c>
      <c r="C1941" t="s">
        <v>2519</v>
      </c>
      <c r="E1941" s="1" t="s">
        <v>2520</v>
      </c>
      <c r="F1941" s="1">
        <v>3</v>
      </c>
      <c r="G1941" s="1">
        <v>2</v>
      </c>
      <c r="H1941" s="1">
        <v>3</v>
      </c>
      <c r="I1941" s="31" t="str">
        <f t="shared" si="123"/>
        <v>EXCLUDED</v>
      </c>
      <c r="J1941">
        <v>2092</v>
      </c>
      <c r="M1941" s="35" t="s">
        <v>901</v>
      </c>
      <c r="Q1941" s="8" t="s">
        <v>901</v>
      </c>
      <c r="R1941" s="1" t="str">
        <f t="shared" si="124"/>
        <v>Mutually Excluded</v>
      </c>
      <c r="S1941" s="1"/>
      <c r="V1941" s="1" t="str">
        <f t="shared" si="126"/>
        <v>Mutually Excluded</v>
      </c>
      <c r="Z1941" t="str">
        <f t="shared" si="125"/>
        <v>Exclude</v>
      </c>
    </row>
    <row r="1942" spans="1:26" ht="30">
      <c r="A1942">
        <v>2093</v>
      </c>
      <c r="C1942" t="s">
        <v>2519</v>
      </c>
      <c r="E1942" s="1" t="s">
        <v>2521</v>
      </c>
      <c r="F1942" s="1">
        <v>4</v>
      </c>
      <c r="G1942" s="1">
        <v>3</v>
      </c>
      <c r="H1942" s="1">
        <v>4</v>
      </c>
      <c r="I1942" s="31" t="str">
        <f t="shared" si="123"/>
        <v>EXCLUDED</v>
      </c>
      <c r="J1942">
        <v>2093</v>
      </c>
      <c r="M1942" s="35" t="s">
        <v>901</v>
      </c>
      <c r="Q1942" s="8" t="s">
        <v>901</v>
      </c>
      <c r="R1942" s="1" t="str">
        <f t="shared" si="124"/>
        <v>Mutually Excluded</v>
      </c>
      <c r="S1942" s="1"/>
      <c r="V1942" s="1" t="str">
        <f t="shared" si="126"/>
        <v>Mutually Excluded</v>
      </c>
      <c r="Z1942" t="str">
        <f t="shared" si="125"/>
        <v>Exclude</v>
      </c>
    </row>
    <row r="1943" spans="1:26" ht="30">
      <c r="A1943">
        <v>2094</v>
      </c>
      <c r="C1943" t="s">
        <v>2519</v>
      </c>
      <c r="E1943" s="1" t="s">
        <v>2522</v>
      </c>
      <c r="F1943" s="1">
        <v>2</v>
      </c>
      <c r="G1943" s="1">
        <v>2</v>
      </c>
      <c r="H1943" s="1">
        <v>2</v>
      </c>
      <c r="I1943" s="31" t="str">
        <f t="shared" si="123"/>
        <v>EXCLUDED</v>
      </c>
      <c r="J1943">
        <v>2094</v>
      </c>
      <c r="M1943" s="35" t="s">
        <v>901</v>
      </c>
      <c r="Q1943" s="8" t="s">
        <v>901</v>
      </c>
      <c r="R1943" s="1" t="str">
        <f t="shared" si="124"/>
        <v>Mutually Excluded</v>
      </c>
      <c r="S1943" s="1"/>
      <c r="V1943" s="1" t="str">
        <f t="shared" si="126"/>
        <v>Mutually Excluded</v>
      </c>
      <c r="Z1943" t="str">
        <f t="shared" si="125"/>
        <v>Exclude</v>
      </c>
    </row>
    <row r="1944" spans="1:26" ht="30.75">
      <c r="A1944">
        <v>2095</v>
      </c>
      <c r="C1944" t="s">
        <v>2519</v>
      </c>
      <c r="E1944" s="1" t="s">
        <v>2523</v>
      </c>
      <c r="F1944" s="1">
        <v>4</v>
      </c>
      <c r="G1944" s="1">
        <v>4</v>
      </c>
      <c r="H1944" s="1">
        <v>3</v>
      </c>
      <c r="I1944" s="31" t="str">
        <f t="shared" ref="I1944:I2006" si="127">IF(COUNTIF(F1944:H1944,5)=3,"CERTAINLY INCLUDED",IF(COUNTIF(F1944:H1944,5)&gt;0,"MAYBE","EXCLUDED"))</f>
        <v>EXCLUDED</v>
      </c>
      <c r="J1944">
        <v>2095</v>
      </c>
      <c r="K1944" s="11"/>
      <c r="M1944" s="35" t="s">
        <v>901</v>
      </c>
      <c r="Q1944" s="8" t="s">
        <v>901</v>
      </c>
      <c r="R1944" s="1" t="str">
        <f t="shared" ref="R1944:R2006" si="128">IF(AND(M1944="Excluded", Q1944="Excluded"), "Mutually Excluded", IF(AND(OR(M1944="CERTAINLY INCLUDED", M1944="INCLUDED", M1944="MAYBE" ), OR(Q1944="INCLUDED", Q1944="MAYBE")), "MUTUALLY INCLUDED", IF(AND(M1944="MAYBE", Q1944="MAYBE"), "Mutually MAYBE", IF(AND(M1944="Excluded", OR(Q1944="INCLUDED", Q1944="MAYBE")), "Hum1: No, Hum2: Yes", IF(AND(Q1944="Excluded", OR(M1944="INCLUDED", M1944="CERTAINLY INCLUDED", M1944="MAYBE")), "Hum1: Yes, Hum2: No", "Other Conflict")))))</f>
        <v>Mutually Excluded</v>
      </c>
      <c r="S1944" s="1"/>
      <c r="V1944" s="1" t="str">
        <f t="shared" si="126"/>
        <v>Mutually Excluded</v>
      </c>
      <c r="Z1944" t="str">
        <f t="shared" ref="Z1944:Z2006" si="129">IF(R1944="Mutually Excluded","Exclude",IF(R1944= "Mutually Included","Include",U1944))</f>
        <v>Exclude</v>
      </c>
    </row>
    <row r="1945" spans="1:26" ht="45">
      <c r="A1945">
        <v>2096</v>
      </c>
      <c r="C1945" t="s">
        <v>2519</v>
      </c>
      <c r="E1945" s="1" t="s">
        <v>2525</v>
      </c>
      <c r="F1945" s="1">
        <v>3</v>
      </c>
      <c r="G1945" s="1">
        <v>3</v>
      </c>
      <c r="H1945" s="1">
        <v>2</v>
      </c>
      <c r="I1945" s="31" t="str">
        <f t="shared" si="127"/>
        <v>EXCLUDED</v>
      </c>
      <c r="J1945">
        <v>2096</v>
      </c>
      <c r="M1945" s="35" t="s">
        <v>901</v>
      </c>
      <c r="Q1945" s="8" t="s">
        <v>901</v>
      </c>
      <c r="R1945" s="1" t="str">
        <f t="shared" si="128"/>
        <v>Mutually Excluded</v>
      </c>
      <c r="S1945" s="1"/>
      <c r="V1945" s="1" t="str">
        <f t="shared" si="126"/>
        <v>Mutually Excluded</v>
      </c>
      <c r="Z1945" t="str">
        <f t="shared" si="129"/>
        <v>Exclude</v>
      </c>
    </row>
    <row r="1946" spans="1:26" ht="30">
      <c r="A1946">
        <v>2097</v>
      </c>
      <c r="C1946" t="s">
        <v>2519</v>
      </c>
      <c r="E1946" s="1" t="s">
        <v>2526</v>
      </c>
      <c r="F1946" s="1">
        <v>2</v>
      </c>
      <c r="G1946" s="1">
        <v>2</v>
      </c>
      <c r="H1946" s="1">
        <v>1</v>
      </c>
      <c r="I1946" s="31" t="str">
        <f t="shared" si="127"/>
        <v>EXCLUDED</v>
      </c>
      <c r="J1946">
        <v>2097</v>
      </c>
      <c r="M1946" s="35" t="s">
        <v>901</v>
      </c>
      <c r="Q1946" s="8" t="s">
        <v>901</v>
      </c>
      <c r="R1946" s="1" t="str">
        <f t="shared" si="128"/>
        <v>Mutually Excluded</v>
      </c>
      <c r="S1946" s="1"/>
      <c r="V1946" s="1" t="str">
        <f t="shared" si="126"/>
        <v>Mutually Excluded</v>
      </c>
      <c r="Z1946" t="str">
        <f t="shared" si="129"/>
        <v>Exclude</v>
      </c>
    </row>
    <row r="1947" spans="1:26" ht="30">
      <c r="A1947">
        <v>2098</v>
      </c>
      <c r="C1947" t="s">
        <v>2519</v>
      </c>
      <c r="E1947" s="1" t="s">
        <v>2527</v>
      </c>
      <c r="F1947" s="1">
        <v>2</v>
      </c>
      <c r="G1947" s="1">
        <v>2</v>
      </c>
      <c r="H1947" s="1">
        <v>2</v>
      </c>
      <c r="I1947" s="31" t="str">
        <f t="shared" si="127"/>
        <v>EXCLUDED</v>
      </c>
      <c r="J1947">
        <v>2098</v>
      </c>
      <c r="M1947" s="35" t="s">
        <v>901</v>
      </c>
      <c r="Q1947" s="8" t="s">
        <v>901</v>
      </c>
      <c r="R1947" s="1" t="str">
        <f t="shared" si="128"/>
        <v>Mutually Excluded</v>
      </c>
      <c r="S1947" s="1"/>
      <c r="V1947" s="1" t="str">
        <f t="shared" si="126"/>
        <v>Mutually Excluded</v>
      </c>
      <c r="Z1947" t="str">
        <f t="shared" si="129"/>
        <v>Exclude</v>
      </c>
    </row>
    <row r="1948" spans="1:26" ht="30">
      <c r="A1948">
        <v>2099</v>
      </c>
      <c r="C1948" t="s">
        <v>2519</v>
      </c>
      <c r="E1948" s="1" t="s">
        <v>2528</v>
      </c>
      <c r="F1948" s="1">
        <v>2</v>
      </c>
      <c r="G1948" s="1">
        <v>2</v>
      </c>
      <c r="H1948" s="1">
        <v>2</v>
      </c>
      <c r="I1948" s="31" t="str">
        <f t="shared" si="127"/>
        <v>EXCLUDED</v>
      </c>
      <c r="J1948">
        <v>2099</v>
      </c>
      <c r="M1948" s="35" t="s">
        <v>901</v>
      </c>
      <c r="Q1948" s="8" t="s">
        <v>901</v>
      </c>
      <c r="R1948" s="1" t="str">
        <f t="shared" si="128"/>
        <v>Mutually Excluded</v>
      </c>
      <c r="S1948" s="1"/>
      <c r="V1948" s="1" t="str">
        <f t="shared" si="126"/>
        <v>Mutually Excluded</v>
      </c>
      <c r="Z1948" t="str">
        <f t="shared" si="129"/>
        <v>Exclude</v>
      </c>
    </row>
    <row r="1949" spans="1:26" ht="30">
      <c r="A1949">
        <v>2100</v>
      </c>
      <c r="C1949" t="s">
        <v>2519</v>
      </c>
      <c r="E1949" s="1" t="s">
        <v>2529</v>
      </c>
      <c r="F1949" s="1">
        <v>2</v>
      </c>
      <c r="G1949" s="1">
        <v>2</v>
      </c>
      <c r="H1949" s="1">
        <v>2</v>
      </c>
      <c r="I1949" s="31" t="str">
        <f t="shared" si="127"/>
        <v>EXCLUDED</v>
      </c>
      <c r="J1949">
        <v>2100</v>
      </c>
      <c r="M1949" s="35" t="s">
        <v>901</v>
      </c>
      <c r="Q1949" s="8" t="s">
        <v>901</v>
      </c>
      <c r="R1949" s="1" t="str">
        <f t="shared" si="128"/>
        <v>Mutually Excluded</v>
      </c>
      <c r="S1949" s="1"/>
      <c r="V1949" s="1" t="str">
        <f t="shared" si="126"/>
        <v>Mutually Excluded</v>
      </c>
      <c r="Z1949" t="str">
        <f t="shared" si="129"/>
        <v>Exclude</v>
      </c>
    </row>
    <row r="1950" spans="1:26" ht="30">
      <c r="A1950">
        <v>2101</v>
      </c>
      <c r="C1950" t="s">
        <v>2519</v>
      </c>
      <c r="E1950" s="1" t="s">
        <v>2530</v>
      </c>
      <c r="F1950" s="1">
        <v>1</v>
      </c>
      <c r="G1950" s="1">
        <v>1</v>
      </c>
      <c r="H1950" s="1">
        <v>1</v>
      </c>
      <c r="I1950" s="31" t="str">
        <f t="shared" si="127"/>
        <v>EXCLUDED</v>
      </c>
      <c r="J1950">
        <v>2101</v>
      </c>
      <c r="M1950" s="35" t="s">
        <v>901</v>
      </c>
      <c r="Q1950" s="8" t="s">
        <v>901</v>
      </c>
      <c r="R1950" s="1" t="str">
        <f t="shared" si="128"/>
        <v>Mutually Excluded</v>
      </c>
      <c r="S1950" s="1"/>
      <c r="V1950" s="1" t="str">
        <f t="shared" si="126"/>
        <v>Mutually Excluded</v>
      </c>
      <c r="Z1950" t="str">
        <f t="shared" si="129"/>
        <v>Exclude</v>
      </c>
    </row>
    <row r="1951" spans="1:26" ht="30">
      <c r="A1951">
        <v>2102</v>
      </c>
      <c r="C1951" t="s">
        <v>2519</v>
      </c>
      <c r="E1951" s="1" t="s">
        <v>2531</v>
      </c>
      <c r="F1951" s="1">
        <v>5</v>
      </c>
      <c r="G1951" s="1">
        <v>5</v>
      </c>
      <c r="H1951" s="1">
        <v>5</v>
      </c>
      <c r="I1951" s="31" t="str">
        <f t="shared" si="127"/>
        <v>CERTAINLY INCLUDED</v>
      </c>
      <c r="J1951">
        <v>2102</v>
      </c>
      <c r="M1951" s="35" t="s">
        <v>901</v>
      </c>
      <c r="Q1951" s="8" t="s">
        <v>1752</v>
      </c>
      <c r="R1951" s="1" t="str">
        <f t="shared" si="128"/>
        <v>Hum1: No, Hum2: Yes</v>
      </c>
      <c r="S1951" s="1" t="s">
        <v>3012</v>
      </c>
      <c r="T1951" s="1" t="s">
        <v>23</v>
      </c>
      <c r="U1951" s="1" t="s">
        <v>23</v>
      </c>
      <c r="V1951" s="1" t="str">
        <f t="shared" si="126"/>
        <v>MUTUALLY INCLUDED</v>
      </c>
      <c r="Z1951" t="str">
        <f t="shared" si="129"/>
        <v>Include</v>
      </c>
    </row>
    <row r="1952" spans="1:26" ht="30">
      <c r="A1952">
        <v>2103</v>
      </c>
      <c r="C1952" t="s">
        <v>2519</v>
      </c>
      <c r="E1952" s="1" t="s">
        <v>2532</v>
      </c>
      <c r="F1952" s="1">
        <v>2</v>
      </c>
      <c r="G1952" s="1">
        <v>2</v>
      </c>
      <c r="H1952" s="1">
        <v>2</v>
      </c>
      <c r="I1952" s="31" t="str">
        <f t="shared" si="127"/>
        <v>EXCLUDED</v>
      </c>
      <c r="J1952">
        <v>2103</v>
      </c>
      <c r="M1952" s="35" t="s">
        <v>901</v>
      </c>
      <c r="Q1952" s="8" t="s">
        <v>901</v>
      </c>
      <c r="R1952" s="1" t="str">
        <f t="shared" si="128"/>
        <v>Mutually Excluded</v>
      </c>
      <c r="S1952" s="1"/>
      <c r="V1952" s="1" t="str">
        <f t="shared" si="126"/>
        <v>Mutually Excluded</v>
      </c>
      <c r="Z1952" t="str">
        <f t="shared" si="129"/>
        <v>Exclude</v>
      </c>
    </row>
    <row r="1953" spans="1:26" ht="45">
      <c r="A1953">
        <v>2104</v>
      </c>
      <c r="C1953" t="s">
        <v>2519</v>
      </c>
      <c r="E1953" s="1" t="s">
        <v>2533</v>
      </c>
      <c r="F1953" s="1">
        <v>4</v>
      </c>
      <c r="G1953" s="1">
        <v>4</v>
      </c>
      <c r="H1953" s="1">
        <v>3</v>
      </c>
      <c r="I1953" s="31" t="str">
        <f t="shared" si="127"/>
        <v>EXCLUDED</v>
      </c>
      <c r="J1953">
        <v>2104</v>
      </c>
      <c r="M1953" s="34" t="s">
        <v>1752</v>
      </c>
      <c r="Q1953" s="8" t="s">
        <v>1752</v>
      </c>
      <c r="R1953" s="1" t="str">
        <f t="shared" si="128"/>
        <v>MUTUALLY INCLUDED</v>
      </c>
      <c r="S1953" s="1"/>
      <c r="V1953" s="1" t="str">
        <f t="shared" si="126"/>
        <v>AI: No, Human: Yes</v>
      </c>
      <c r="Z1953" t="str">
        <f t="shared" si="129"/>
        <v>Include</v>
      </c>
    </row>
    <row r="1954" spans="1:26" ht="45">
      <c r="A1954">
        <v>2105</v>
      </c>
      <c r="C1954" t="s">
        <v>2519</v>
      </c>
      <c r="E1954" s="1" t="s">
        <v>2535</v>
      </c>
      <c r="F1954" s="1">
        <v>2</v>
      </c>
      <c r="G1954" s="1">
        <v>2</v>
      </c>
      <c r="H1954" s="1">
        <v>2</v>
      </c>
      <c r="I1954" s="31" t="str">
        <f t="shared" si="127"/>
        <v>EXCLUDED</v>
      </c>
      <c r="J1954">
        <v>2105</v>
      </c>
      <c r="M1954" s="35" t="s">
        <v>901</v>
      </c>
      <c r="Q1954" s="8" t="s">
        <v>901</v>
      </c>
      <c r="R1954" s="1" t="str">
        <f t="shared" si="128"/>
        <v>Mutually Excluded</v>
      </c>
      <c r="S1954" s="1"/>
      <c r="V1954" s="1" t="str">
        <f t="shared" si="126"/>
        <v>Mutually Excluded</v>
      </c>
      <c r="Z1954" t="str">
        <f t="shared" si="129"/>
        <v>Exclude</v>
      </c>
    </row>
    <row r="1955" spans="1:26" ht="45">
      <c r="A1955">
        <v>2106</v>
      </c>
      <c r="C1955" t="s">
        <v>2519</v>
      </c>
      <c r="E1955" s="1" t="s">
        <v>2536</v>
      </c>
      <c r="F1955" s="1">
        <v>2</v>
      </c>
      <c r="G1955" s="1">
        <v>2</v>
      </c>
      <c r="H1955" s="1">
        <v>2</v>
      </c>
      <c r="I1955" s="31" t="str">
        <f t="shared" si="127"/>
        <v>EXCLUDED</v>
      </c>
      <c r="J1955">
        <v>2106</v>
      </c>
      <c r="M1955" s="35" t="s">
        <v>901</v>
      </c>
      <c r="Q1955" s="8" t="s">
        <v>901</v>
      </c>
      <c r="R1955" s="1" t="str">
        <f t="shared" si="128"/>
        <v>Mutually Excluded</v>
      </c>
      <c r="S1955" s="1"/>
      <c r="V1955" s="1" t="str">
        <f t="shared" si="126"/>
        <v>Mutually Excluded</v>
      </c>
      <c r="Z1955" t="str">
        <f t="shared" si="129"/>
        <v>Exclude</v>
      </c>
    </row>
    <row r="1956" spans="1:26" ht="45">
      <c r="A1956">
        <v>2107</v>
      </c>
      <c r="C1956" t="s">
        <v>2519</v>
      </c>
      <c r="E1956" s="1" t="s">
        <v>2537</v>
      </c>
      <c r="F1956" s="1">
        <v>2</v>
      </c>
      <c r="G1956" s="1">
        <v>3</v>
      </c>
      <c r="H1956" s="1">
        <v>2</v>
      </c>
      <c r="I1956" s="31" t="str">
        <f t="shared" si="127"/>
        <v>EXCLUDED</v>
      </c>
      <c r="J1956">
        <v>2107</v>
      </c>
      <c r="M1956" s="35" t="s">
        <v>901</v>
      </c>
      <c r="Q1956" s="8" t="s">
        <v>901</v>
      </c>
      <c r="R1956" s="1" t="str">
        <f t="shared" si="128"/>
        <v>Mutually Excluded</v>
      </c>
      <c r="S1956" s="1"/>
      <c r="V1956" s="1" t="str">
        <f t="shared" si="126"/>
        <v>Mutually Excluded</v>
      </c>
      <c r="Z1956" t="str">
        <f t="shared" si="129"/>
        <v>Exclude</v>
      </c>
    </row>
    <row r="1957" spans="1:26" ht="30">
      <c r="A1957">
        <v>2108</v>
      </c>
      <c r="C1957" t="s">
        <v>2519</v>
      </c>
      <c r="E1957" s="1" t="s">
        <v>2538</v>
      </c>
      <c r="F1957" s="1">
        <v>4</v>
      </c>
      <c r="G1957" s="1">
        <v>4</v>
      </c>
      <c r="H1957" s="1">
        <v>4</v>
      </c>
      <c r="I1957" s="31" t="str">
        <f t="shared" si="127"/>
        <v>EXCLUDED</v>
      </c>
      <c r="J1957">
        <v>2108</v>
      </c>
      <c r="M1957" s="35" t="s">
        <v>901</v>
      </c>
      <c r="Q1957" s="8" t="s">
        <v>901</v>
      </c>
      <c r="R1957" s="1" t="str">
        <f t="shared" si="128"/>
        <v>Mutually Excluded</v>
      </c>
      <c r="S1957" s="1"/>
      <c r="V1957" s="1" t="str">
        <f t="shared" si="126"/>
        <v>Mutually Excluded</v>
      </c>
      <c r="Z1957" t="str">
        <f t="shared" si="129"/>
        <v>Exclude</v>
      </c>
    </row>
    <row r="1958" spans="1:26" ht="45">
      <c r="A1958">
        <v>2109</v>
      </c>
      <c r="C1958" t="s">
        <v>2519</v>
      </c>
      <c r="E1958" s="1" t="s">
        <v>2539</v>
      </c>
      <c r="F1958" s="1">
        <v>4</v>
      </c>
      <c r="G1958" s="1">
        <v>3</v>
      </c>
      <c r="H1958" s="1">
        <v>3</v>
      </c>
      <c r="I1958" s="31" t="str">
        <f t="shared" si="127"/>
        <v>EXCLUDED</v>
      </c>
      <c r="J1958">
        <v>2109</v>
      </c>
      <c r="M1958" s="35" t="s">
        <v>901</v>
      </c>
      <c r="Q1958" s="8" t="s">
        <v>901</v>
      </c>
      <c r="R1958" s="1" t="str">
        <f t="shared" si="128"/>
        <v>Mutually Excluded</v>
      </c>
      <c r="S1958" s="1"/>
      <c r="V1958" s="1" t="str">
        <f t="shared" si="126"/>
        <v>Mutually Excluded</v>
      </c>
      <c r="Z1958" t="str">
        <f t="shared" si="129"/>
        <v>Exclude</v>
      </c>
    </row>
    <row r="1959" spans="1:26" ht="30">
      <c r="A1959">
        <v>2110</v>
      </c>
      <c r="C1959" t="s">
        <v>2519</v>
      </c>
      <c r="E1959" s="1" t="s">
        <v>2540</v>
      </c>
      <c r="F1959" s="1">
        <v>1</v>
      </c>
      <c r="G1959" s="1">
        <v>1</v>
      </c>
      <c r="H1959" s="1">
        <v>1</v>
      </c>
      <c r="I1959" s="31" t="str">
        <f t="shared" si="127"/>
        <v>EXCLUDED</v>
      </c>
      <c r="J1959">
        <v>2110</v>
      </c>
      <c r="M1959" s="35" t="s">
        <v>901</v>
      </c>
      <c r="Q1959" s="8" t="s">
        <v>901</v>
      </c>
      <c r="R1959" s="1" t="str">
        <f t="shared" si="128"/>
        <v>Mutually Excluded</v>
      </c>
      <c r="S1959" s="1"/>
      <c r="V1959" s="1" t="str">
        <f t="shared" si="126"/>
        <v>Mutually Excluded</v>
      </c>
      <c r="Z1959" t="str">
        <f t="shared" si="129"/>
        <v>Exclude</v>
      </c>
    </row>
    <row r="1960" spans="1:26" ht="30">
      <c r="A1960">
        <v>2111</v>
      </c>
      <c r="C1960" t="s">
        <v>2519</v>
      </c>
      <c r="E1960" s="1" t="s">
        <v>2541</v>
      </c>
      <c r="F1960" s="1">
        <v>3</v>
      </c>
      <c r="G1960" s="1">
        <v>2</v>
      </c>
      <c r="H1960" s="1">
        <v>2</v>
      </c>
      <c r="I1960" s="31" t="str">
        <f t="shared" si="127"/>
        <v>EXCLUDED</v>
      </c>
      <c r="J1960">
        <v>2111</v>
      </c>
      <c r="M1960" s="35" t="s">
        <v>901</v>
      </c>
      <c r="Q1960" s="8" t="s">
        <v>901</v>
      </c>
      <c r="R1960" s="1" t="str">
        <f t="shared" si="128"/>
        <v>Mutually Excluded</v>
      </c>
      <c r="S1960" s="1"/>
      <c r="V1960" s="1" t="str">
        <f t="shared" si="126"/>
        <v>Mutually Excluded</v>
      </c>
      <c r="Z1960" t="str">
        <f t="shared" si="129"/>
        <v>Exclude</v>
      </c>
    </row>
    <row r="1961" spans="1:26" ht="30">
      <c r="A1961">
        <v>2112</v>
      </c>
      <c r="C1961" t="s">
        <v>2519</v>
      </c>
      <c r="E1961" s="1" t="s">
        <v>2542</v>
      </c>
      <c r="F1961" s="1">
        <v>2</v>
      </c>
      <c r="G1961" s="1">
        <v>2</v>
      </c>
      <c r="H1961" s="1">
        <v>2</v>
      </c>
      <c r="I1961" s="31" t="str">
        <f t="shared" si="127"/>
        <v>EXCLUDED</v>
      </c>
      <c r="J1961">
        <v>2112</v>
      </c>
      <c r="M1961" s="35" t="s">
        <v>901</v>
      </c>
      <c r="Q1961" s="8" t="s">
        <v>901</v>
      </c>
      <c r="R1961" s="1" t="str">
        <f t="shared" si="128"/>
        <v>Mutually Excluded</v>
      </c>
      <c r="S1961" s="1"/>
      <c r="V1961" s="1" t="str">
        <f t="shared" si="126"/>
        <v>Mutually Excluded</v>
      </c>
      <c r="Z1961" t="str">
        <f t="shared" si="129"/>
        <v>Exclude</v>
      </c>
    </row>
    <row r="1962" spans="1:26" ht="30">
      <c r="A1962">
        <v>2113</v>
      </c>
      <c r="C1962" t="s">
        <v>2544</v>
      </c>
      <c r="E1962" s="1" t="s">
        <v>2543</v>
      </c>
      <c r="F1962" s="1">
        <v>2</v>
      </c>
      <c r="G1962" s="1">
        <v>1</v>
      </c>
      <c r="H1962" s="1">
        <v>1</v>
      </c>
      <c r="I1962" s="31" t="str">
        <f t="shared" si="127"/>
        <v>EXCLUDED</v>
      </c>
      <c r="J1962">
        <v>2113</v>
      </c>
      <c r="M1962" s="35" t="s">
        <v>901</v>
      </c>
      <c r="Q1962" s="8" t="s">
        <v>901</v>
      </c>
      <c r="R1962" s="1" t="str">
        <f t="shared" si="128"/>
        <v>Mutually Excluded</v>
      </c>
      <c r="S1962" s="1"/>
      <c r="V1962" s="1" t="str">
        <f t="shared" si="126"/>
        <v>Mutually Excluded</v>
      </c>
      <c r="Z1962" t="str">
        <f t="shared" si="129"/>
        <v>Exclude</v>
      </c>
    </row>
    <row r="1963" spans="1:26" ht="45">
      <c r="A1963">
        <v>2114</v>
      </c>
      <c r="C1963" t="s">
        <v>2544</v>
      </c>
      <c r="E1963" s="1" t="s">
        <v>2545</v>
      </c>
      <c r="F1963" s="1">
        <v>2</v>
      </c>
      <c r="G1963" s="1">
        <v>1</v>
      </c>
      <c r="H1963" s="1">
        <v>2</v>
      </c>
      <c r="I1963" s="31" t="str">
        <f t="shared" si="127"/>
        <v>EXCLUDED</v>
      </c>
      <c r="J1963">
        <v>2114</v>
      </c>
      <c r="M1963" s="35" t="s">
        <v>901</v>
      </c>
      <c r="Q1963" s="8" t="s">
        <v>901</v>
      </c>
      <c r="R1963" s="1" t="str">
        <f t="shared" si="128"/>
        <v>Mutually Excluded</v>
      </c>
      <c r="S1963" s="1"/>
      <c r="V1963" s="1" t="str">
        <f t="shared" si="126"/>
        <v>Mutually Excluded</v>
      </c>
      <c r="Z1963" t="str">
        <f t="shared" si="129"/>
        <v>Exclude</v>
      </c>
    </row>
    <row r="1964" spans="1:26" ht="30">
      <c r="A1964">
        <v>2115</v>
      </c>
      <c r="C1964" t="s">
        <v>2544</v>
      </c>
      <c r="E1964" s="1" t="s">
        <v>2546</v>
      </c>
      <c r="F1964" s="1">
        <v>2</v>
      </c>
      <c r="G1964" s="1">
        <v>2</v>
      </c>
      <c r="H1964" s="1">
        <v>2</v>
      </c>
      <c r="I1964" s="31" t="str">
        <f t="shared" si="127"/>
        <v>EXCLUDED</v>
      </c>
      <c r="J1964">
        <v>2115</v>
      </c>
      <c r="M1964" s="35" t="s">
        <v>901</v>
      </c>
      <c r="Q1964" s="8" t="s">
        <v>901</v>
      </c>
      <c r="R1964" s="1" t="str">
        <f t="shared" si="128"/>
        <v>Mutually Excluded</v>
      </c>
      <c r="S1964" s="1"/>
      <c r="V1964" s="1" t="str">
        <f t="shared" si="126"/>
        <v>Mutually Excluded</v>
      </c>
      <c r="Z1964" t="str">
        <f t="shared" si="129"/>
        <v>Exclude</v>
      </c>
    </row>
    <row r="1965" spans="1:26" ht="45">
      <c r="A1965">
        <v>2116</v>
      </c>
      <c r="C1965" t="s">
        <v>2544</v>
      </c>
      <c r="E1965" s="1" t="s">
        <v>2547</v>
      </c>
      <c r="F1965" s="1">
        <v>3</v>
      </c>
      <c r="G1965" s="1">
        <v>3</v>
      </c>
      <c r="H1965" s="1">
        <v>3</v>
      </c>
      <c r="I1965" s="31" t="str">
        <f t="shared" si="127"/>
        <v>EXCLUDED</v>
      </c>
      <c r="J1965">
        <v>2116</v>
      </c>
      <c r="M1965" s="35" t="s">
        <v>901</v>
      </c>
      <c r="Q1965" s="8" t="s">
        <v>901</v>
      </c>
      <c r="R1965" s="1" t="str">
        <f t="shared" si="128"/>
        <v>Mutually Excluded</v>
      </c>
      <c r="S1965" s="1"/>
      <c r="V1965" s="1" t="str">
        <f t="shared" si="126"/>
        <v>Mutually Excluded</v>
      </c>
      <c r="Z1965" t="str">
        <f t="shared" si="129"/>
        <v>Exclude</v>
      </c>
    </row>
    <row r="1966" spans="1:26" ht="45">
      <c r="A1966">
        <v>2117</v>
      </c>
      <c r="C1966" t="s">
        <v>2544</v>
      </c>
      <c r="E1966" s="1" t="s">
        <v>2548</v>
      </c>
      <c r="F1966" s="1">
        <v>4</v>
      </c>
      <c r="G1966" s="1">
        <v>4</v>
      </c>
      <c r="H1966" s="1">
        <v>4</v>
      </c>
      <c r="I1966" s="31" t="str">
        <f t="shared" si="127"/>
        <v>EXCLUDED</v>
      </c>
      <c r="J1966">
        <v>2117</v>
      </c>
      <c r="M1966" s="35" t="s">
        <v>65</v>
      </c>
      <c r="Q1966" s="8" t="s">
        <v>901</v>
      </c>
      <c r="R1966" s="1" t="str">
        <f t="shared" si="128"/>
        <v>Hum1: Yes, Hum2: No</v>
      </c>
      <c r="S1966" s="1" t="s">
        <v>19</v>
      </c>
      <c r="T1966" s="1" t="s">
        <v>19</v>
      </c>
      <c r="U1966" s="1" t="s">
        <v>19</v>
      </c>
      <c r="V1966" s="1" t="str">
        <f t="shared" si="126"/>
        <v>Mutually Excluded</v>
      </c>
      <c r="Z1966" t="str">
        <f t="shared" si="129"/>
        <v>Exclude</v>
      </c>
    </row>
    <row r="1967" spans="1:26" ht="30">
      <c r="A1967">
        <v>2118</v>
      </c>
      <c r="C1967" t="s">
        <v>2544</v>
      </c>
      <c r="E1967" s="1" t="s">
        <v>2549</v>
      </c>
      <c r="F1967" s="1">
        <v>4</v>
      </c>
      <c r="G1967" s="1">
        <v>4</v>
      </c>
      <c r="H1967" s="1">
        <v>3</v>
      </c>
      <c r="I1967" s="31" t="str">
        <f t="shared" si="127"/>
        <v>EXCLUDED</v>
      </c>
      <c r="J1967">
        <v>2118</v>
      </c>
      <c r="M1967" s="35" t="s">
        <v>901</v>
      </c>
      <c r="Q1967" s="8" t="s">
        <v>901</v>
      </c>
      <c r="R1967" s="1" t="str">
        <f t="shared" si="128"/>
        <v>Mutually Excluded</v>
      </c>
      <c r="S1967" s="1"/>
      <c r="V1967" s="1" t="str">
        <f t="shared" si="126"/>
        <v>Mutually Excluded</v>
      </c>
      <c r="Z1967" t="str">
        <f t="shared" si="129"/>
        <v>Exclude</v>
      </c>
    </row>
    <row r="1968" spans="1:26" ht="45">
      <c r="A1968">
        <v>2119</v>
      </c>
      <c r="C1968" t="s">
        <v>2544</v>
      </c>
      <c r="E1968" s="1" t="s">
        <v>2550</v>
      </c>
      <c r="F1968" s="1">
        <v>2</v>
      </c>
      <c r="G1968" s="1">
        <v>1</v>
      </c>
      <c r="H1968" s="1">
        <v>2</v>
      </c>
      <c r="I1968" s="31" t="str">
        <f t="shared" si="127"/>
        <v>EXCLUDED</v>
      </c>
      <c r="J1968">
        <v>2119</v>
      </c>
      <c r="M1968" s="35" t="s">
        <v>901</v>
      </c>
      <c r="Q1968" s="8" t="s">
        <v>901</v>
      </c>
      <c r="R1968" s="1" t="str">
        <f t="shared" si="128"/>
        <v>Mutually Excluded</v>
      </c>
      <c r="S1968" s="1"/>
      <c r="V1968" s="1" t="str">
        <f t="shared" si="126"/>
        <v>Mutually Excluded</v>
      </c>
      <c r="Z1968" t="str">
        <f t="shared" si="129"/>
        <v>Exclude</v>
      </c>
    </row>
    <row r="1969" spans="1:26" ht="45">
      <c r="A1969">
        <v>2120</v>
      </c>
      <c r="C1969" t="s">
        <v>2544</v>
      </c>
      <c r="E1969" s="1" t="s">
        <v>2551</v>
      </c>
      <c r="F1969" s="1">
        <v>5</v>
      </c>
      <c r="G1969" s="1">
        <v>4</v>
      </c>
      <c r="H1969" s="1">
        <v>5</v>
      </c>
      <c r="I1969" s="31" t="str">
        <f t="shared" si="127"/>
        <v>MAYBE</v>
      </c>
      <c r="J1969">
        <v>2120</v>
      </c>
      <c r="M1969" s="35" t="s">
        <v>901</v>
      </c>
      <c r="Q1969" s="8" t="s">
        <v>901</v>
      </c>
      <c r="R1969" s="1" t="str">
        <f t="shared" si="128"/>
        <v>Mutually Excluded</v>
      </c>
      <c r="S1969" s="1"/>
      <c r="T1969" s="1"/>
      <c r="V1969" s="1" t="str">
        <f t="shared" si="126"/>
        <v>AI: Yes, Human: No</v>
      </c>
      <c r="Z1969" t="str">
        <f t="shared" si="129"/>
        <v>Exclude</v>
      </c>
    </row>
    <row r="1970" spans="1:26" ht="30">
      <c r="A1970">
        <v>2121</v>
      </c>
      <c r="C1970" t="s">
        <v>2544</v>
      </c>
      <c r="E1970" s="1" t="s">
        <v>2552</v>
      </c>
      <c r="F1970" s="1">
        <v>3</v>
      </c>
      <c r="G1970" s="1">
        <v>3</v>
      </c>
      <c r="H1970" s="1">
        <v>3</v>
      </c>
      <c r="I1970" s="31" t="str">
        <f t="shared" si="127"/>
        <v>EXCLUDED</v>
      </c>
      <c r="J1970">
        <v>2121</v>
      </c>
      <c r="M1970" s="35" t="s">
        <v>901</v>
      </c>
      <c r="Q1970" s="8" t="s">
        <v>901</v>
      </c>
      <c r="R1970" s="1" t="str">
        <f t="shared" si="128"/>
        <v>Mutually Excluded</v>
      </c>
      <c r="S1970" s="1"/>
      <c r="V1970" s="1" t="str">
        <f t="shared" si="126"/>
        <v>Mutually Excluded</v>
      </c>
      <c r="Z1970" t="str">
        <f t="shared" si="129"/>
        <v>Exclude</v>
      </c>
    </row>
    <row r="1971" spans="1:26" ht="45">
      <c r="A1971">
        <v>2122</v>
      </c>
      <c r="C1971" t="s">
        <v>2544</v>
      </c>
      <c r="E1971" s="1" t="s">
        <v>2553</v>
      </c>
      <c r="F1971" s="1">
        <v>4</v>
      </c>
      <c r="G1971" s="1">
        <v>4</v>
      </c>
      <c r="H1971" s="1">
        <v>3</v>
      </c>
      <c r="I1971" s="31" t="str">
        <f t="shared" si="127"/>
        <v>EXCLUDED</v>
      </c>
      <c r="J1971">
        <v>2122</v>
      </c>
      <c r="M1971" s="35" t="s">
        <v>901</v>
      </c>
      <c r="Q1971" s="8" t="s">
        <v>901</v>
      </c>
      <c r="R1971" s="1" t="str">
        <f t="shared" si="128"/>
        <v>Mutually Excluded</v>
      </c>
      <c r="S1971" s="1"/>
      <c r="V1971" s="1" t="str">
        <f t="shared" si="126"/>
        <v>Mutually Excluded</v>
      </c>
      <c r="Z1971" t="str">
        <f t="shared" si="129"/>
        <v>Exclude</v>
      </c>
    </row>
    <row r="1972" spans="1:26" ht="30">
      <c r="A1972">
        <v>2123</v>
      </c>
      <c r="C1972" t="s">
        <v>2544</v>
      </c>
      <c r="E1972" s="1" t="s">
        <v>2554</v>
      </c>
      <c r="F1972" s="1">
        <v>5</v>
      </c>
      <c r="G1972" s="1">
        <v>4</v>
      </c>
      <c r="H1972" s="1">
        <v>4</v>
      </c>
      <c r="I1972" s="31" t="str">
        <f t="shared" si="127"/>
        <v>MAYBE</v>
      </c>
      <c r="J1972">
        <v>2123</v>
      </c>
      <c r="M1972" s="35" t="s">
        <v>901</v>
      </c>
      <c r="Q1972" s="8" t="s">
        <v>901</v>
      </c>
      <c r="R1972" s="1" t="str">
        <f t="shared" si="128"/>
        <v>Mutually Excluded</v>
      </c>
      <c r="S1972" s="1"/>
      <c r="V1972" s="1" t="str">
        <f t="shared" si="126"/>
        <v>AI: Yes, Human: No</v>
      </c>
      <c r="Z1972" t="str">
        <f t="shared" si="129"/>
        <v>Exclude</v>
      </c>
    </row>
    <row r="1973" spans="1:26" ht="45">
      <c r="A1973">
        <v>2124</v>
      </c>
      <c r="C1973" t="s">
        <v>2544</v>
      </c>
      <c r="E1973" s="1" t="s">
        <v>2555</v>
      </c>
      <c r="F1973" s="1">
        <v>2</v>
      </c>
      <c r="G1973" s="1">
        <v>2</v>
      </c>
      <c r="H1973" s="1">
        <v>3</v>
      </c>
      <c r="I1973" s="31" t="str">
        <f t="shared" si="127"/>
        <v>EXCLUDED</v>
      </c>
      <c r="J1973">
        <v>2124</v>
      </c>
      <c r="M1973" s="35" t="s">
        <v>901</v>
      </c>
      <c r="Q1973" s="8" t="s">
        <v>901</v>
      </c>
      <c r="R1973" s="1" t="str">
        <f t="shared" si="128"/>
        <v>Mutually Excluded</v>
      </c>
      <c r="S1973" s="1"/>
      <c r="V1973" s="1" t="str">
        <f t="shared" si="126"/>
        <v>Mutually Excluded</v>
      </c>
      <c r="Z1973" t="str">
        <f t="shared" si="129"/>
        <v>Exclude</v>
      </c>
    </row>
    <row r="1974" spans="1:26" ht="30">
      <c r="A1974">
        <v>2125</v>
      </c>
      <c r="C1974" t="s">
        <v>2544</v>
      </c>
      <c r="E1974" s="1" t="s">
        <v>2556</v>
      </c>
      <c r="F1974" s="1">
        <v>2</v>
      </c>
      <c r="G1974" s="1">
        <v>2</v>
      </c>
      <c r="H1974" s="1">
        <v>2</v>
      </c>
      <c r="I1974" s="31" t="str">
        <f t="shared" si="127"/>
        <v>EXCLUDED</v>
      </c>
      <c r="J1974">
        <v>2125</v>
      </c>
      <c r="M1974" s="35" t="s">
        <v>901</v>
      </c>
      <c r="Q1974" s="8" t="s">
        <v>901</v>
      </c>
      <c r="R1974" s="1" t="str">
        <f t="shared" si="128"/>
        <v>Mutually Excluded</v>
      </c>
      <c r="S1974" s="1"/>
      <c r="V1974" s="1" t="str">
        <f t="shared" si="126"/>
        <v>Mutually Excluded</v>
      </c>
      <c r="Z1974" t="str">
        <f t="shared" si="129"/>
        <v>Exclude</v>
      </c>
    </row>
    <row r="1975" spans="1:26" ht="45">
      <c r="A1975">
        <v>2126</v>
      </c>
      <c r="C1975" t="s">
        <v>2544</v>
      </c>
      <c r="E1975" s="1" t="s">
        <v>2557</v>
      </c>
      <c r="F1975" s="1">
        <v>5</v>
      </c>
      <c r="G1975" s="1">
        <v>5</v>
      </c>
      <c r="H1975" s="1">
        <v>4</v>
      </c>
      <c r="I1975" s="31" t="str">
        <f t="shared" si="127"/>
        <v>MAYBE</v>
      </c>
      <c r="J1975">
        <v>2126</v>
      </c>
      <c r="M1975" s="35" t="s">
        <v>901</v>
      </c>
      <c r="Q1975" s="8" t="s">
        <v>901</v>
      </c>
      <c r="R1975" s="1" t="str">
        <f t="shared" si="128"/>
        <v>Mutually Excluded</v>
      </c>
      <c r="S1975" s="1"/>
      <c r="V1975" s="1" t="str">
        <f t="shared" si="126"/>
        <v>AI: Yes, Human: No</v>
      </c>
      <c r="Z1975" t="str">
        <f t="shared" si="129"/>
        <v>Exclude</v>
      </c>
    </row>
    <row r="1976" spans="1:26" ht="30">
      <c r="A1976">
        <v>2127</v>
      </c>
      <c r="C1976" t="s">
        <v>2544</v>
      </c>
      <c r="E1976" s="1" t="s">
        <v>2558</v>
      </c>
      <c r="F1976" s="1">
        <v>4</v>
      </c>
      <c r="G1976" s="1">
        <v>3</v>
      </c>
      <c r="H1976" s="1">
        <v>3</v>
      </c>
      <c r="I1976" s="31" t="str">
        <f t="shared" si="127"/>
        <v>EXCLUDED</v>
      </c>
      <c r="J1976">
        <v>2127</v>
      </c>
      <c r="M1976" s="35" t="s">
        <v>901</v>
      </c>
      <c r="Q1976" s="8" t="s">
        <v>901</v>
      </c>
      <c r="R1976" s="1" t="str">
        <f t="shared" si="128"/>
        <v>Mutually Excluded</v>
      </c>
      <c r="S1976" s="1"/>
      <c r="V1976" s="1" t="str">
        <f t="shared" si="126"/>
        <v>Mutually Excluded</v>
      </c>
      <c r="Z1976" t="str">
        <f t="shared" si="129"/>
        <v>Exclude</v>
      </c>
    </row>
    <row r="1977" spans="1:26" ht="45">
      <c r="A1977">
        <v>2128</v>
      </c>
      <c r="C1977" t="s">
        <v>2544</v>
      </c>
      <c r="E1977" s="1" t="s">
        <v>2559</v>
      </c>
      <c r="F1977" s="1">
        <v>4</v>
      </c>
      <c r="G1977" s="1">
        <v>3</v>
      </c>
      <c r="H1977" s="1">
        <v>3</v>
      </c>
      <c r="I1977" s="31" t="str">
        <f t="shared" si="127"/>
        <v>EXCLUDED</v>
      </c>
      <c r="J1977">
        <v>2128</v>
      </c>
      <c r="M1977" s="35" t="s">
        <v>901</v>
      </c>
      <c r="Q1977" s="8" t="s">
        <v>901</v>
      </c>
      <c r="R1977" s="1" t="str">
        <f t="shared" si="128"/>
        <v>Mutually Excluded</v>
      </c>
      <c r="S1977" s="1"/>
      <c r="V1977" s="1" t="str">
        <f t="shared" si="126"/>
        <v>Mutually Excluded</v>
      </c>
      <c r="Z1977" t="str">
        <f t="shared" si="129"/>
        <v>Exclude</v>
      </c>
    </row>
    <row r="1978" spans="1:26" ht="45">
      <c r="A1978">
        <v>2129</v>
      </c>
      <c r="C1978" t="s">
        <v>2544</v>
      </c>
      <c r="E1978" s="1" t="s">
        <v>2560</v>
      </c>
      <c r="F1978" s="1">
        <v>2</v>
      </c>
      <c r="G1978" s="1">
        <v>2</v>
      </c>
      <c r="H1978" s="1">
        <v>3</v>
      </c>
      <c r="I1978" s="31" t="str">
        <f t="shared" si="127"/>
        <v>EXCLUDED</v>
      </c>
      <c r="J1978">
        <v>2129</v>
      </c>
      <c r="M1978" s="35" t="s">
        <v>901</v>
      </c>
      <c r="Q1978" s="8" t="s">
        <v>901</v>
      </c>
      <c r="R1978" s="1" t="str">
        <f t="shared" si="128"/>
        <v>Mutually Excluded</v>
      </c>
      <c r="S1978" s="1"/>
      <c r="V1978" s="1" t="str">
        <f t="shared" si="126"/>
        <v>Mutually Excluded</v>
      </c>
      <c r="Z1978" t="str">
        <f t="shared" si="129"/>
        <v>Exclude</v>
      </c>
    </row>
    <row r="1979" spans="1:26" ht="30">
      <c r="A1979">
        <v>2130</v>
      </c>
      <c r="C1979" t="s">
        <v>2544</v>
      </c>
      <c r="E1979" s="1" t="s">
        <v>2561</v>
      </c>
      <c r="F1979" s="1">
        <v>1</v>
      </c>
      <c r="G1979" s="1">
        <v>1</v>
      </c>
      <c r="H1979" s="1">
        <v>1</v>
      </c>
      <c r="I1979" s="31" t="str">
        <f t="shared" si="127"/>
        <v>EXCLUDED</v>
      </c>
      <c r="J1979">
        <v>2130</v>
      </c>
      <c r="M1979" s="35" t="s">
        <v>901</v>
      </c>
      <c r="Q1979" s="8" t="s">
        <v>901</v>
      </c>
      <c r="R1979" s="1" t="str">
        <f t="shared" si="128"/>
        <v>Mutually Excluded</v>
      </c>
      <c r="S1979" s="1"/>
      <c r="V1979" s="1" t="str">
        <f t="shared" si="126"/>
        <v>Mutually Excluded</v>
      </c>
      <c r="Z1979" t="str">
        <f t="shared" si="129"/>
        <v>Exclude</v>
      </c>
    </row>
    <row r="1980" spans="1:26" ht="45">
      <c r="A1980">
        <v>2131</v>
      </c>
      <c r="C1980" t="s">
        <v>2544</v>
      </c>
      <c r="E1980" s="1" t="s">
        <v>1364</v>
      </c>
      <c r="F1980" s="1">
        <v>5</v>
      </c>
      <c r="G1980" s="1">
        <v>5</v>
      </c>
      <c r="H1980" s="1">
        <v>4</v>
      </c>
      <c r="I1980" s="31" t="str">
        <f t="shared" si="127"/>
        <v>MAYBE</v>
      </c>
      <c r="J1980">
        <v>2131</v>
      </c>
      <c r="M1980" s="35" t="s">
        <v>1752</v>
      </c>
      <c r="Q1980" s="8" t="s">
        <v>1752</v>
      </c>
      <c r="R1980" s="1" t="str">
        <f t="shared" si="128"/>
        <v>MUTUALLY INCLUDED</v>
      </c>
      <c r="S1980" s="1"/>
      <c r="V1980" s="1" t="str">
        <f t="shared" si="126"/>
        <v>MUTUALLY INCLUDED</v>
      </c>
      <c r="Z1980" t="str">
        <f t="shared" si="129"/>
        <v>Include</v>
      </c>
    </row>
    <row r="1981" spans="1:26" ht="45">
      <c r="A1981">
        <v>2132</v>
      </c>
      <c r="C1981" t="s">
        <v>2544</v>
      </c>
      <c r="E1981" s="1" t="s">
        <v>2562</v>
      </c>
      <c r="F1981" s="1">
        <v>2</v>
      </c>
      <c r="G1981" s="1">
        <v>2</v>
      </c>
      <c r="H1981" s="1">
        <v>2</v>
      </c>
      <c r="I1981" s="31" t="str">
        <f t="shared" si="127"/>
        <v>EXCLUDED</v>
      </c>
      <c r="J1981">
        <v>2132</v>
      </c>
      <c r="M1981" s="35" t="s">
        <v>901</v>
      </c>
      <c r="Q1981" s="8" t="s">
        <v>901</v>
      </c>
      <c r="R1981" s="1" t="str">
        <f t="shared" si="128"/>
        <v>Mutually Excluded</v>
      </c>
      <c r="S1981" s="1"/>
      <c r="V1981" s="1" t="str">
        <f t="shared" si="126"/>
        <v>Mutually Excluded</v>
      </c>
      <c r="Z1981" t="str">
        <f t="shared" si="129"/>
        <v>Exclude</v>
      </c>
    </row>
    <row r="1982" spans="1:26" ht="30">
      <c r="A1982">
        <v>2133</v>
      </c>
      <c r="C1982" t="s">
        <v>2544</v>
      </c>
      <c r="E1982" s="1" t="s">
        <v>2563</v>
      </c>
      <c r="F1982" s="1">
        <v>2</v>
      </c>
      <c r="G1982" s="1">
        <v>2</v>
      </c>
      <c r="H1982" s="1">
        <v>2</v>
      </c>
      <c r="I1982" s="31" t="str">
        <f t="shared" si="127"/>
        <v>EXCLUDED</v>
      </c>
      <c r="J1982">
        <v>2133</v>
      </c>
      <c r="M1982" s="35" t="s">
        <v>901</v>
      </c>
      <c r="Q1982" s="8" t="s">
        <v>901</v>
      </c>
      <c r="R1982" s="1" t="str">
        <f t="shared" si="128"/>
        <v>Mutually Excluded</v>
      </c>
      <c r="S1982" s="1"/>
      <c r="V1982" s="1" t="str">
        <f t="shared" si="126"/>
        <v>Mutually Excluded</v>
      </c>
      <c r="Z1982" t="str">
        <f t="shared" si="129"/>
        <v>Exclude</v>
      </c>
    </row>
    <row r="1983" spans="1:26" ht="45">
      <c r="A1983">
        <v>2134</v>
      </c>
      <c r="C1983" t="s">
        <v>2544</v>
      </c>
      <c r="E1983" s="1" t="s">
        <v>2564</v>
      </c>
      <c r="F1983" s="1">
        <v>3</v>
      </c>
      <c r="G1983" s="1">
        <v>4</v>
      </c>
      <c r="H1983" s="1">
        <v>3</v>
      </c>
      <c r="I1983" s="31" t="str">
        <f t="shared" si="127"/>
        <v>EXCLUDED</v>
      </c>
      <c r="J1983">
        <v>2134</v>
      </c>
      <c r="M1983" s="35" t="s">
        <v>901</v>
      </c>
      <c r="Q1983" s="8" t="s">
        <v>901</v>
      </c>
      <c r="R1983" s="1" t="str">
        <f t="shared" si="128"/>
        <v>Mutually Excluded</v>
      </c>
      <c r="S1983" s="1"/>
      <c r="V1983" s="1" t="str">
        <f t="shared" si="126"/>
        <v>Mutually Excluded</v>
      </c>
      <c r="Z1983" t="str">
        <f t="shared" si="129"/>
        <v>Exclude</v>
      </c>
    </row>
    <row r="1984" spans="1:26" ht="30">
      <c r="A1984">
        <v>2135</v>
      </c>
      <c r="C1984" t="s">
        <v>2544</v>
      </c>
      <c r="E1984" s="1" t="s">
        <v>2565</v>
      </c>
      <c r="F1984" s="1">
        <v>2</v>
      </c>
      <c r="G1984" s="1">
        <v>2</v>
      </c>
      <c r="H1984" s="1">
        <v>2</v>
      </c>
      <c r="I1984" s="31" t="str">
        <f t="shared" si="127"/>
        <v>EXCLUDED</v>
      </c>
      <c r="J1984">
        <v>2135</v>
      </c>
      <c r="M1984" s="35" t="s">
        <v>901</v>
      </c>
      <c r="Q1984" s="8" t="s">
        <v>901</v>
      </c>
      <c r="R1984" s="1" t="str">
        <f t="shared" si="128"/>
        <v>Mutually Excluded</v>
      </c>
      <c r="S1984" s="1"/>
      <c r="V1984" s="1" t="str">
        <f t="shared" si="126"/>
        <v>Mutually Excluded</v>
      </c>
      <c r="Z1984" t="str">
        <f t="shared" si="129"/>
        <v>Exclude</v>
      </c>
    </row>
    <row r="1985" spans="1:26" ht="30">
      <c r="A1985">
        <v>2136</v>
      </c>
      <c r="C1985" t="s">
        <v>2544</v>
      </c>
      <c r="E1985" s="1" t="s">
        <v>2566</v>
      </c>
      <c r="F1985" s="1">
        <v>2</v>
      </c>
      <c r="G1985" s="1">
        <v>2</v>
      </c>
      <c r="H1985" s="1">
        <v>2</v>
      </c>
      <c r="I1985" s="31" t="str">
        <f t="shared" si="127"/>
        <v>EXCLUDED</v>
      </c>
      <c r="J1985">
        <v>2136</v>
      </c>
      <c r="M1985" s="35" t="s">
        <v>901</v>
      </c>
      <c r="Q1985" s="8" t="s">
        <v>901</v>
      </c>
      <c r="R1985" s="1" t="str">
        <f t="shared" si="128"/>
        <v>Mutually Excluded</v>
      </c>
      <c r="S1985" s="1"/>
      <c r="V1985" s="1" t="str">
        <f t="shared" si="126"/>
        <v>Mutually Excluded</v>
      </c>
      <c r="Z1985" t="str">
        <f t="shared" si="129"/>
        <v>Exclude</v>
      </c>
    </row>
    <row r="1986" spans="1:26" ht="30">
      <c r="A1986">
        <v>2137</v>
      </c>
      <c r="C1986" t="s">
        <v>2544</v>
      </c>
      <c r="E1986" s="1" t="s">
        <v>2567</v>
      </c>
      <c r="F1986" s="1">
        <v>3</v>
      </c>
      <c r="G1986" s="1">
        <v>3</v>
      </c>
      <c r="H1986" s="1">
        <v>3</v>
      </c>
      <c r="I1986" s="31" t="str">
        <f t="shared" si="127"/>
        <v>EXCLUDED</v>
      </c>
      <c r="J1986">
        <v>2137</v>
      </c>
      <c r="M1986" s="35" t="s">
        <v>901</v>
      </c>
      <c r="Q1986" s="8" t="s">
        <v>901</v>
      </c>
      <c r="R1986" s="1" t="str">
        <f t="shared" si="128"/>
        <v>Mutually Excluded</v>
      </c>
      <c r="S1986" s="1"/>
      <c r="V1986" s="1" t="str">
        <f t="shared" ref="V1986:V2049" si="130">IF(AND(I1986="Excluded", Q1986="Excluded"), "Mutually Excluded", IF(AND(OR(I1986="CERTAINLY INCLUDED", I1986="INCLUDED", I1986="MAYBE" ), OR(Q1986="INCLUDED", Q1986="MAYBE")), "MUTUALLY INCLUDED", IF(AND(I1986="MAYBE", Q1986="MAYBE"), "Mutually MAYBE", IF(AND(I1986="Excluded", OR(Q1986="INCLUDED", Q1986="MAYBE")), "AI: No, Human: Yes", IF(AND(Q1986="Excluded", OR(I1986="INCLUDED", I1986="CERTAINLY INCLUDED", I1986="MAYBE")), "AI: Yes, Human: No", "Other Conflict")))))</f>
        <v>Mutually Excluded</v>
      </c>
      <c r="Z1986" t="str">
        <f t="shared" si="129"/>
        <v>Exclude</v>
      </c>
    </row>
    <row r="1987" spans="1:26" ht="30">
      <c r="A1987">
        <v>2138</v>
      </c>
      <c r="C1987" t="s">
        <v>2569</v>
      </c>
      <c r="E1987" s="1" t="s">
        <v>2568</v>
      </c>
      <c r="F1987" s="1">
        <v>4</v>
      </c>
      <c r="G1987" s="1">
        <v>4</v>
      </c>
      <c r="H1987" s="1">
        <v>4</v>
      </c>
      <c r="I1987" s="31" t="str">
        <f t="shared" si="127"/>
        <v>EXCLUDED</v>
      </c>
      <c r="J1987">
        <v>2138</v>
      </c>
      <c r="M1987" s="35" t="s">
        <v>901</v>
      </c>
      <c r="Q1987" s="8" t="s">
        <v>901</v>
      </c>
      <c r="R1987" s="1" t="str">
        <f t="shared" si="128"/>
        <v>Mutually Excluded</v>
      </c>
      <c r="S1987" s="1"/>
      <c r="V1987" s="1" t="str">
        <f t="shared" si="130"/>
        <v>Mutually Excluded</v>
      </c>
      <c r="Z1987" t="str">
        <f t="shared" si="129"/>
        <v>Exclude</v>
      </c>
    </row>
    <row r="1988" spans="1:26" ht="30">
      <c r="A1988">
        <v>2139</v>
      </c>
      <c r="C1988" t="s">
        <v>2569</v>
      </c>
      <c r="E1988" s="1" t="s">
        <v>2570</v>
      </c>
      <c r="F1988" s="1">
        <v>2</v>
      </c>
      <c r="G1988" s="1">
        <v>2</v>
      </c>
      <c r="H1988" s="1">
        <v>2</v>
      </c>
      <c r="I1988" s="31" t="str">
        <f t="shared" si="127"/>
        <v>EXCLUDED</v>
      </c>
      <c r="J1988">
        <v>2139</v>
      </c>
      <c r="M1988" s="35" t="s">
        <v>901</v>
      </c>
      <c r="Q1988" s="8" t="s">
        <v>901</v>
      </c>
      <c r="R1988" s="1" t="str">
        <f t="shared" si="128"/>
        <v>Mutually Excluded</v>
      </c>
      <c r="S1988" s="1"/>
      <c r="V1988" s="1" t="str">
        <f t="shared" si="130"/>
        <v>Mutually Excluded</v>
      </c>
      <c r="Z1988" t="str">
        <f t="shared" si="129"/>
        <v>Exclude</v>
      </c>
    </row>
    <row r="1989" spans="1:26" ht="30">
      <c r="A1989">
        <v>2140</v>
      </c>
      <c r="C1989" t="s">
        <v>2569</v>
      </c>
      <c r="E1989" s="1" t="s">
        <v>2571</v>
      </c>
      <c r="F1989" s="1">
        <v>4</v>
      </c>
      <c r="G1989" s="1">
        <v>3</v>
      </c>
      <c r="H1989" s="1">
        <v>3</v>
      </c>
      <c r="I1989" s="31" t="str">
        <f t="shared" si="127"/>
        <v>EXCLUDED</v>
      </c>
      <c r="J1989">
        <v>2140</v>
      </c>
      <c r="M1989" s="35" t="s">
        <v>901</v>
      </c>
      <c r="Q1989" s="8" t="s">
        <v>901</v>
      </c>
      <c r="R1989" s="1" t="str">
        <f t="shared" si="128"/>
        <v>Mutually Excluded</v>
      </c>
      <c r="S1989" s="1"/>
      <c r="V1989" s="1" t="str">
        <f t="shared" si="130"/>
        <v>Mutually Excluded</v>
      </c>
      <c r="Z1989" t="str">
        <f t="shared" si="129"/>
        <v>Exclude</v>
      </c>
    </row>
    <row r="1990" spans="1:26" ht="45">
      <c r="A1990">
        <v>2141</v>
      </c>
      <c r="C1990" t="s">
        <v>2569</v>
      </c>
      <c r="E1990" s="1" t="s">
        <v>2572</v>
      </c>
      <c r="F1990" s="1">
        <v>3</v>
      </c>
      <c r="G1990" s="1">
        <v>3</v>
      </c>
      <c r="H1990" s="1">
        <v>3</v>
      </c>
      <c r="I1990" s="31" t="str">
        <f t="shared" si="127"/>
        <v>EXCLUDED</v>
      </c>
      <c r="J1990">
        <v>2141</v>
      </c>
      <c r="M1990" s="35" t="s">
        <v>901</v>
      </c>
      <c r="Q1990" s="8" t="s">
        <v>901</v>
      </c>
      <c r="R1990" s="1" t="str">
        <f t="shared" si="128"/>
        <v>Mutually Excluded</v>
      </c>
      <c r="S1990" s="1"/>
      <c r="V1990" s="1" t="str">
        <f t="shared" si="130"/>
        <v>Mutually Excluded</v>
      </c>
      <c r="Z1990" t="str">
        <f t="shared" si="129"/>
        <v>Exclude</v>
      </c>
    </row>
    <row r="1991" spans="1:26" ht="30">
      <c r="A1991">
        <v>2142</v>
      </c>
      <c r="C1991" t="s">
        <v>2569</v>
      </c>
      <c r="E1991" s="1" t="s">
        <v>2573</v>
      </c>
      <c r="F1991" s="1">
        <v>1</v>
      </c>
      <c r="G1991" s="1">
        <v>1</v>
      </c>
      <c r="H1991" s="1">
        <v>1</v>
      </c>
      <c r="I1991" s="31" t="str">
        <f t="shared" si="127"/>
        <v>EXCLUDED</v>
      </c>
      <c r="J1991">
        <v>2142</v>
      </c>
      <c r="M1991" s="35" t="s">
        <v>901</v>
      </c>
      <c r="Q1991" s="8" t="s">
        <v>901</v>
      </c>
      <c r="R1991" s="1" t="str">
        <f t="shared" si="128"/>
        <v>Mutually Excluded</v>
      </c>
      <c r="S1991" s="1"/>
      <c r="V1991" s="1" t="str">
        <f t="shared" si="130"/>
        <v>Mutually Excluded</v>
      </c>
      <c r="Z1991" t="str">
        <f t="shared" si="129"/>
        <v>Exclude</v>
      </c>
    </row>
    <row r="1992" spans="1:26" ht="45">
      <c r="A1992">
        <v>2144</v>
      </c>
      <c r="C1992" t="s">
        <v>2569</v>
      </c>
      <c r="E1992" s="1" t="s">
        <v>2575</v>
      </c>
      <c r="F1992" s="1">
        <v>1</v>
      </c>
      <c r="G1992" s="1">
        <v>1</v>
      </c>
      <c r="H1992" s="1">
        <v>1</v>
      </c>
      <c r="I1992" s="31" t="str">
        <f t="shared" si="127"/>
        <v>EXCLUDED</v>
      </c>
      <c r="J1992">
        <v>2144</v>
      </c>
      <c r="M1992" s="35" t="s">
        <v>901</v>
      </c>
      <c r="Q1992" s="8" t="s">
        <v>901</v>
      </c>
      <c r="R1992" s="1" t="str">
        <f t="shared" si="128"/>
        <v>Mutually Excluded</v>
      </c>
      <c r="S1992" s="1"/>
      <c r="V1992" s="1" t="str">
        <f t="shared" si="130"/>
        <v>Mutually Excluded</v>
      </c>
      <c r="Z1992" t="str">
        <f t="shared" si="129"/>
        <v>Exclude</v>
      </c>
    </row>
    <row r="1993" spans="1:26" ht="30">
      <c r="A1993">
        <v>2145</v>
      </c>
      <c r="C1993" t="s">
        <v>2569</v>
      </c>
      <c r="E1993" s="1" t="s">
        <v>2576</v>
      </c>
      <c r="F1993" s="1">
        <v>1</v>
      </c>
      <c r="G1993" s="1">
        <v>1</v>
      </c>
      <c r="H1993" s="1">
        <v>1</v>
      </c>
      <c r="I1993" s="31" t="str">
        <f t="shared" si="127"/>
        <v>EXCLUDED</v>
      </c>
      <c r="J1993">
        <v>2145</v>
      </c>
      <c r="M1993" s="35" t="s">
        <v>901</v>
      </c>
      <c r="Q1993" s="8" t="s">
        <v>901</v>
      </c>
      <c r="R1993" s="1" t="str">
        <f t="shared" si="128"/>
        <v>Mutually Excluded</v>
      </c>
      <c r="S1993" s="1"/>
      <c r="V1993" s="1" t="str">
        <f t="shared" si="130"/>
        <v>Mutually Excluded</v>
      </c>
      <c r="Z1993" t="str">
        <f t="shared" si="129"/>
        <v>Exclude</v>
      </c>
    </row>
    <row r="1994" spans="1:26" ht="60">
      <c r="A1994">
        <v>2146</v>
      </c>
      <c r="C1994" t="s">
        <v>2569</v>
      </c>
      <c r="E1994" s="1" t="s">
        <v>2577</v>
      </c>
      <c r="F1994" s="1">
        <v>2</v>
      </c>
      <c r="G1994" s="1">
        <v>3</v>
      </c>
      <c r="H1994" s="1">
        <v>2</v>
      </c>
      <c r="I1994" s="31" t="str">
        <f t="shared" si="127"/>
        <v>EXCLUDED</v>
      </c>
      <c r="J1994">
        <v>2146</v>
      </c>
      <c r="M1994" s="35" t="s">
        <v>901</v>
      </c>
      <c r="Q1994" s="8" t="s">
        <v>901</v>
      </c>
      <c r="R1994" s="1" t="str">
        <f t="shared" si="128"/>
        <v>Mutually Excluded</v>
      </c>
      <c r="S1994" s="1"/>
      <c r="V1994" s="1" t="str">
        <f t="shared" si="130"/>
        <v>Mutually Excluded</v>
      </c>
      <c r="Z1994" t="str">
        <f t="shared" si="129"/>
        <v>Exclude</v>
      </c>
    </row>
    <row r="1995" spans="1:26" ht="30">
      <c r="A1995">
        <v>2147</v>
      </c>
      <c r="C1995" t="s">
        <v>2569</v>
      </c>
      <c r="E1995" s="1" t="s">
        <v>2578</v>
      </c>
      <c r="F1995" s="1">
        <v>1</v>
      </c>
      <c r="G1995" s="1">
        <v>2</v>
      </c>
      <c r="H1995" s="1">
        <v>1</v>
      </c>
      <c r="I1995" s="31" t="str">
        <f t="shared" si="127"/>
        <v>EXCLUDED</v>
      </c>
      <c r="J1995">
        <v>2147</v>
      </c>
      <c r="M1995" s="35" t="s">
        <v>901</v>
      </c>
      <c r="Q1995" s="8" t="s">
        <v>901</v>
      </c>
      <c r="R1995" s="1" t="str">
        <f t="shared" si="128"/>
        <v>Mutually Excluded</v>
      </c>
      <c r="S1995" s="1"/>
      <c r="V1995" s="1" t="str">
        <f t="shared" si="130"/>
        <v>Mutually Excluded</v>
      </c>
      <c r="Z1995" t="str">
        <f t="shared" si="129"/>
        <v>Exclude</v>
      </c>
    </row>
    <row r="1996" spans="1:26" ht="45">
      <c r="A1996">
        <v>2148</v>
      </c>
      <c r="C1996" t="s">
        <v>2569</v>
      </c>
      <c r="E1996" s="1" t="s">
        <v>2579</v>
      </c>
      <c r="F1996" s="1">
        <v>3</v>
      </c>
      <c r="G1996" s="1">
        <v>3</v>
      </c>
      <c r="H1996" s="1">
        <v>2</v>
      </c>
      <c r="I1996" s="31" t="str">
        <f t="shared" si="127"/>
        <v>EXCLUDED</v>
      </c>
      <c r="J1996">
        <v>2148</v>
      </c>
      <c r="M1996" s="35" t="s">
        <v>901</v>
      </c>
      <c r="Q1996" s="8" t="s">
        <v>901</v>
      </c>
      <c r="R1996" s="1" t="str">
        <f t="shared" si="128"/>
        <v>Mutually Excluded</v>
      </c>
      <c r="S1996" s="1"/>
      <c r="V1996" s="1" t="str">
        <f t="shared" si="130"/>
        <v>Mutually Excluded</v>
      </c>
      <c r="Z1996" t="str">
        <f t="shared" si="129"/>
        <v>Exclude</v>
      </c>
    </row>
    <row r="1997" spans="1:26" ht="30">
      <c r="A1997">
        <v>2149</v>
      </c>
      <c r="C1997" t="s">
        <v>2569</v>
      </c>
      <c r="E1997" s="1" t="s">
        <v>2580</v>
      </c>
      <c r="F1997" s="1">
        <v>2</v>
      </c>
      <c r="G1997" s="1">
        <v>2</v>
      </c>
      <c r="H1997" s="1">
        <v>2</v>
      </c>
      <c r="I1997" s="31" t="str">
        <f t="shared" si="127"/>
        <v>EXCLUDED</v>
      </c>
      <c r="J1997">
        <v>2149</v>
      </c>
      <c r="M1997" s="35" t="s">
        <v>901</v>
      </c>
      <c r="Q1997" s="8" t="s">
        <v>901</v>
      </c>
      <c r="R1997" s="1" t="str">
        <f t="shared" si="128"/>
        <v>Mutually Excluded</v>
      </c>
      <c r="S1997" s="1"/>
      <c r="V1997" s="1" t="str">
        <f t="shared" si="130"/>
        <v>Mutually Excluded</v>
      </c>
      <c r="Z1997" t="str">
        <f t="shared" si="129"/>
        <v>Exclude</v>
      </c>
    </row>
    <row r="1998" spans="1:26" ht="30">
      <c r="A1998">
        <v>2150</v>
      </c>
      <c r="C1998" t="s">
        <v>2569</v>
      </c>
      <c r="E1998" s="1" t="s">
        <v>2581</v>
      </c>
      <c r="F1998" s="1">
        <v>4</v>
      </c>
      <c r="G1998" s="1">
        <v>4</v>
      </c>
      <c r="H1998" s="1">
        <v>3</v>
      </c>
      <c r="I1998" s="31" t="str">
        <f t="shared" si="127"/>
        <v>EXCLUDED</v>
      </c>
      <c r="J1998">
        <v>2150</v>
      </c>
      <c r="M1998" s="35" t="s">
        <v>901</v>
      </c>
      <c r="Q1998" s="8" t="s">
        <v>901</v>
      </c>
      <c r="R1998" s="1" t="str">
        <f t="shared" si="128"/>
        <v>Mutually Excluded</v>
      </c>
      <c r="S1998" s="1"/>
      <c r="V1998" s="1" t="str">
        <f t="shared" si="130"/>
        <v>Mutually Excluded</v>
      </c>
      <c r="Z1998" t="str">
        <f t="shared" si="129"/>
        <v>Exclude</v>
      </c>
    </row>
    <row r="1999" spans="1:26" ht="60">
      <c r="A1999">
        <v>2151</v>
      </c>
      <c r="C1999" t="s">
        <v>2569</v>
      </c>
      <c r="E1999" s="1" t="s">
        <v>2582</v>
      </c>
      <c r="F1999" s="1">
        <v>3</v>
      </c>
      <c r="G1999" s="1">
        <v>2</v>
      </c>
      <c r="H1999" s="1">
        <v>3</v>
      </c>
      <c r="I1999" s="31" t="str">
        <f t="shared" si="127"/>
        <v>EXCLUDED</v>
      </c>
      <c r="J1999">
        <v>2151</v>
      </c>
      <c r="M1999" s="35" t="s">
        <v>901</v>
      </c>
      <c r="Q1999" s="8" t="s">
        <v>901</v>
      </c>
      <c r="R1999" s="1" t="str">
        <f t="shared" si="128"/>
        <v>Mutually Excluded</v>
      </c>
      <c r="S1999" s="1"/>
      <c r="V1999" s="1" t="str">
        <f t="shared" si="130"/>
        <v>Mutually Excluded</v>
      </c>
      <c r="Z1999" t="str">
        <f t="shared" si="129"/>
        <v>Exclude</v>
      </c>
    </row>
    <row r="2000" spans="1:26" ht="45">
      <c r="A2000">
        <v>2152</v>
      </c>
      <c r="C2000" t="s">
        <v>2569</v>
      </c>
      <c r="E2000" s="1" t="s">
        <v>2583</v>
      </c>
      <c r="F2000" s="1">
        <v>5</v>
      </c>
      <c r="G2000" s="1">
        <v>5</v>
      </c>
      <c r="H2000" s="1">
        <v>5</v>
      </c>
      <c r="I2000" s="31" t="str">
        <f t="shared" si="127"/>
        <v>CERTAINLY INCLUDED</v>
      </c>
      <c r="J2000">
        <v>2152</v>
      </c>
      <c r="M2000" s="35" t="s">
        <v>1752</v>
      </c>
      <c r="Q2000" s="8" t="s">
        <v>1752</v>
      </c>
      <c r="R2000" s="1" t="str">
        <f t="shared" si="128"/>
        <v>MUTUALLY INCLUDED</v>
      </c>
      <c r="S2000" s="1"/>
      <c r="V2000" s="1" t="str">
        <f t="shared" si="130"/>
        <v>MUTUALLY INCLUDED</v>
      </c>
      <c r="Z2000" t="str">
        <f t="shared" si="129"/>
        <v>Include</v>
      </c>
    </row>
    <row r="2001" spans="1:26" ht="30">
      <c r="A2001">
        <v>2153</v>
      </c>
      <c r="C2001" t="s">
        <v>2569</v>
      </c>
      <c r="E2001" s="1" t="s">
        <v>2584</v>
      </c>
      <c r="F2001" s="1">
        <v>3</v>
      </c>
      <c r="G2001" s="1">
        <v>2</v>
      </c>
      <c r="H2001" s="1">
        <v>3</v>
      </c>
      <c r="I2001" s="31" t="str">
        <f t="shared" si="127"/>
        <v>EXCLUDED</v>
      </c>
      <c r="J2001">
        <v>2153</v>
      </c>
      <c r="M2001" s="35" t="s">
        <v>901</v>
      </c>
      <c r="Q2001" s="8" t="s">
        <v>901</v>
      </c>
      <c r="R2001" s="1" t="str">
        <f t="shared" si="128"/>
        <v>Mutually Excluded</v>
      </c>
      <c r="S2001" s="1"/>
      <c r="V2001" s="1" t="str">
        <f t="shared" si="130"/>
        <v>Mutually Excluded</v>
      </c>
      <c r="Z2001" t="str">
        <f t="shared" si="129"/>
        <v>Exclude</v>
      </c>
    </row>
    <row r="2002" spans="1:26" ht="30">
      <c r="A2002">
        <v>2154</v>
      </c>
      <c r="C2002" t="s">
        <v>2569</v>
      </c>
      <c r="E2002" s="1" t="s">
        <v>2585</v>
      </c>
      <c r="F2002" s="1">
        <v>4</v>
      </c>
      <c r="G2002" s="1">
        <v>4</v>
      </c>
      <c r="H2002" s="1">
        <v>4</v>
      </c>
      <c r="I2002" s="31" t="str">
        <f t="shared" si="127"/>
        <v>EXCLUDED</v>
      </c>
      <c r="J2002">
        <v>2154</v>
      </c>
      <c r="M2002" s="35" t="s">
        <v>901</v>
      </c>
      <c r="Q2002" s="8" t="s">
        <v>901</v>
      </c>
      <c r="R2002" s="1" t="str">
        <f t="shared" si="128"/>
        <v>Mutually Excluded</v>
      </c>
      <c r="S2002" s="1"/>
      <c r="V2002" s="1" t="str">
        <f t="shared" si="130"/>
        <v>Mutually Excluded</v>
      </c>
      <c r="Z2002" t="str">
        <f t="shared" si="129"/>
        <v>Exclude</v>
      </c>
    </row>
    <row r="2003" spans="1:26" ht="30">
      <c r="A2003">
        <v>2155</v>
      </c>
      <c r="C2003" t="s">
        <v>2569</v>
      </c>
      <c r="E2003" s="1" t="s">
        <v>2586</v>
      </c>
      <c r="F2003" s="1">
        <v>2</v>
      </c>
      <c r="G2003" s="1">
        <v>2</v>
      </c>
      <c r="H2003" s="1">
        <v>2</v>
      </c>
      <c r="I2003" s="31" t="str">
        <f t="shared" si="127"/>
        <v>EXCLUDED</v>
      </c>
      <c r="J2003">
        <v>2155</v>
      </c>
      <c r="M2003" s="35" t="s">
        <v>901</v>
      </c>
      <c r="Q2003" s="8" t="s">
        <v>901</v>
      </c>
      <c r="R2003" s="1" t="str">
        <f t="shared" si="128"/>
        <v>Mutually Excluded</v>
      </c>
      <c r="S2003" s="1"/>
      <c r="V2003" s="1" t="str">
        <f t="shared" si="130"/>
        <v>Mutually Excluded</v>
      </c>
      <c r="Z2003" t="str">
        <f t="shared" si="129"/>
        <v>Exclude</v>
      </c>
    </row>
    <row r="2004" spans="1:26" ht="30">
      <c r="A2004">
        <v>2156</v>
      </c>
      <c r="C2004" t="s">
        <v>2569</v>
      </c>
      <c r="E2004" s="1" t="s">
        <v>2587</v>
      </c>
      <c r="F2004" s="1">
        <v>2</v>
      </c>
      <c r="G2004" s="1">
        <v>3</v>
      </c>
      <c r="H2004" s="1">
        <v>2</v>
      </c>
      <c r="I2004" s="31" t="str">
        <f t="shared" si="127"/>
        <v>EXCLUDED</v>
      </c>
      <c r="J2004">
        <v>2156</v>
      </c>
      <c r="M2004" s="35" t="s">
        <v>901</v>
      </c>
      <c r="Q2004" s="8" t="s">
        <v>901</v>
      </c>
      <c r="R2004" s="1" t="str">
        <f t="shared" si="128"/>
        <v>Mutually Excluded</v>
      </c>
      <c r="S2004" s="1"/>
      <c r="V2004" s="1" t="str">
        <f t="shared" si="130"/>
        <v>Mutually Excluded</v>
      </c>
      <c r="Z2004" t="str">
        <f t="shared" si="129"/>
        <v>Exclude</v>
      </c>
    </row>
    <row r="2005" spans="1:26" ht="30">
      <c r="A2005">
        <v>2157</v>
      </c>
      <c r="C2005" t="s">
        <v>2569</v>
      </c>
      <c r="E2005" s="1" t="s">
        <v>2588</v>
      </c>
      <c r="F2005" s="1">
        <v>3</v>
      </c>
      <c r="G2005" s="1">
        <v>3</v>
      </c>
      <c r="H2005" s="1">
        <v>3</v>
      </c>
      <c r="I2005" s="31" t="str">
        <f t="shared" si="127"/>
        <v>EXCLUDED</v>
      </c>
      <c r="J2005">
        <v>2157</v>
      </c>
      <c r="M2005" s="35" t="s">
        <v>901</v>
      </c>
      <c r="Q2005" s="8" t="s">
        <v>901</v>
      </c>
      <c r="R2005" s="1" t="str">
        <f t="shared" si="128"/>
        <v>Mutually Excluded</v>
      </c>
      <c r="S2005" s="1"/>
      <c r="V2005" s="1" t="str">
        <f t="shared" si="130"/>
        <v>Mutually Excluded</v>
      </c>
      <c r="Z2005" t="str">
        <f t="shared" si="129"/>
        <v>Exclude</v>
      </c>
    </row>
    <row r="2006" spans="1:26" ht="30">
      <c r="A2006">
        <v>2158</v>
      </c>
      <c r="C2006" t="s">
        <v>2569</v>
      </c>
      <c r="E2006" s="1" t="s">
        <v>2590</v>
      </c>
      <c r="F2006" s="1">
        <v>1</v>
      </c>
      <c r="G2006" s="1">
        <v>1</v>
      </c>
      <c r="H2006" s="1">
        <v>1</v>
      </c>
      <c r="I2006" s="31" t="str">
        <f t="shared" si="127"/>
        <v>EXCLUDED</v>
      </c>
      <c r="J2006">
        <v>2158</v>
      </c>
      <c r="M2006" s="35" t="s">
        <v>901</v>
      </c>
      <c r="Q2006" s="8" t="s">
        <v>901</v>
      </c>
      <c r="R2006" s="1" t="str">
        <f t="shared" si="128"/>
        <v>Mutually Excluded</v>
      </c>
      <c r="S2006" s="1"/>
      <c r="V2006" s="1" t="str">
        <f t="shared" si="130"/>
        <v>Mutually Excluded</v>
      </c>
      <c r="Z2006" t="str">
        <f t="shared" si="129"/>
        <v>Exclude</v>
      </c>
    </row>
    <row r="2007" spans="1:26" ht="30">
      <c r="A2007">
        <v>2159</v>
      </c>
      <c r="C2007" t="s">
        <v>2569</v>
      </c>
      <c r="E2007" s="1" t="s">
        <v>2591</v>
      </c>
      <c r="F2007" s="1">
        <v>2</v>
      </c>
      <c r="G2007" s="1">
        <v>2</v>
      </c>
      <c r="H2007" s="1">
        <v>2</v>
      </c>
      <c r="I2007" s="31" t="str">
        <f t="shared" ref="I2007:I2070" si="131">IF(COUNTIF(F2007:H2007,5)=3,"CERTAINLY INCLUDED",IF(COUNTIF(F2007:H2007,5)&gt;0,"MAYBE","EXCLUDED"))</f>
        <v>EXCLUDED</v>
      </c>
      <c r="J2007">
        <v>2159</v>
      </c>
      <c r="M2007" s="35" t="s">
        <v>901</v>
      </c>
      <c r="Q2007" s="8" t="s">
        <v>901</v>
      </c>
      <c r="R2007" s="1" t="str">
        <f t="shared" ref="R2007:R2070" si="132">IF(AND(M2007="Excluded", Q2007="Excluded"), "Mutually Excluded", IF(AND(OR(M2007="CERTAINLY INCLUDED", M2007="INCLUDED", M2007="MAYBE" ), OR(Q2007="INCLUDED", Q2007="MAYBE")), "MUTUALLY INCLUDED", IF(AND(M2007="MAYBE", Q2007="MAYBE"), "Mutually MAYBE", IF(AND(M2007="Excluded", OR(Q2007="INCLUDED", Q2007="MAYBE")), "Hum1: No, Hum2: Yes", IF(AND(Q2007="Excluded", OR(M2007="INCLUDED", M2007="CERTAINLY INCLUDED", M2007="MAYBE")), "Hum1: Yes, Hum2: No", "Other Conflict")))))</f>
        <v>Mutually Excluded</v>
      </c>
      <c r="S2007" s="1"/>
      <c r="V2007" s="1" t="str">
        <f t="shared" si="130"/>
        <v>Mutually Excluded</v>
      </c>
      <c r="Z2007" t="str">
        <f t="shared" ref="Z2007:Z2070" si="133">IF(R2007="Mutually Excluded","Exclude",IF(R2007= "Mutually Included","Include",U2007))</f>
        <v>Exclude</v>
      </c>
    </row>
    <row r="2008" spans="1:26" ht="45">
      <c r="A2008">
        <v>2160</v>
      </c>
      <c r="C2008" t="s">
        <v>2569</v>
      </c>
      <c r="E2008" s="1" t="s">
        <v>2592</v>
      </c>
      <c r="F2008" s="1">
        <v>2</v>
      </c>
      <c r="G2008" s="1">
        <v>2</v>
      </c>
      <c r="H2008" s="1">
        <v>2</v>
      </c>
      <c r="I2008" s="31" t="str">
        <f t="shared" si="131"/>
        <v>EXCLUDED</v>
      </c>
      <c r="J2008">
        <v>2160</v>
      </c>
      <c r="M2008" s="35" t="s">
        <v>901</v>
      </c>
      <c r="Q2008" s="8" t="s">
        <v>901</v>
      </c>
      <c r="R2008" s="1" t="str">
        <f t="shared" si="132"/>
        <v>Mutually Excluded</v>
      </c>
      <c r="S2008" s="1"/>
      <c r="V2008" s="1" t="str">
        <f t="shared" si="130"/>
        <v>Mutually Excluded</v>
      </c>
      <c r="Z2008" t="str">
        <f t="shared" si="133"/>
        <v>Exclude</v>
      </c>
    </row>
    <row r="2009" spans="1:26" ht="45">
      <c r="A2009">
        <v>2161</v>
      </c>
      <c r="C2009" t="s">
        <v>2569</v>
      </c>
      <c r="E2009" s="1" t="s">
        <v>2593</v>
      </c>
      <c r="F2009" s="1">
        <v>2</v>
      </c>
      <c r="G2009" s="1">
        <v>2</v>
      </c>
      <c r="H2009" s="1">
        <v>2</v>
      </c>
      <c r="I2009" s="31" t="str">
        <f t="shared" si="131"/>
        <v>EXCLUDED</v>
      </c>
      <c r="J2009">
        <v>2161</v>
      </c>
      <c r="M2009" s="35" t="s">
        <v>901</v>
      </c>
      <c r="Q2009" s="8" t="s">
        <v>901</v>
      </c>
      <c r="R2009" s="1" t="str">
        <f t="shared" si="132"/>
        <v>Mutually Excluded</v>
      </c>
      <c r="S2009" s="1"/>
      <c r="V2009" s="1" t="str">
        <f t="shared" si="130"/>
        <v>Mutually Excluded</v>
      </c>
      <c r="Z2009" t="str">
        <f t="shared" si="133"/>
        <v>Exclude</v>
      </c>
    </row>
    <row r="2010" spans="1:26" ht="30">
      <c r="A2010">
        <v>2162</v>
      </c>
      <c r="C2010" t="s">
        <v>2569</v>
      </c>
      <c r="E2010" s="1" t="s">
        <v>2594</v>
      </c>
      <c r="F2010" s="1">
        <v>2</v>
      </c>
      <c r="G2010" s="1">
        <v>2</v>
      </c>
      <c r="H2010" s="1">
        <v>2</v>
      </c>
      <c r="I2010" s="31" t="str">
        <f t="shared" si="131"/>
        <v>EXCLUDED</v>
      </c>
      <c r="J2010">
        <v>2162</v>
      </c>
      <c r="M2010" s="35" t="s">
        <v>901</v>
      </c>
      <c r="Q2010" s="8" t="s">
        <v>901</v>
      </c>
      <c r="R2010" s="1" t="str">
        <f t="shared" si="132"/>
        <v>Mutually Excluded</v>
      </c>
      <c r="S2010" s="1"/>
      <c r="V2010" s="1" t="str">
        <f t="shared" si="130"/>
        <v>Mutually Excluded</v>
      </c>
      <c r="Z2010" t="str">
        <f t="shared" si="133"/>
        <v>Exclude</v>
      </c>
    </row>
    <row r="2011" spans="1:26" ht="30">
      <c r="A2011">
        <v>2163</v>
      </c>
      <c r="C2011" t="s">
        <v>2569</v>
      </c>
      <c r="E2011" s="1" t="s">
        <v>2595</v>
      </c>
      <c r="F2011" s="1">
        <v>1</v>
      </c>
      <c r="G2011" s="1">
        <v>2</v>
      </c>
      <c r="H2011" s="1">
        <v>1</v>
      </c>
      <c r="I2011" s="31" t="str">
        <f t="shared" si="131"/>
        <v>EXCLUDED</v>
      </c>
      <c r="J2011">
        <v>2163</v>
      </c>
      <c r="M2011" s="35" t="s">
        <v>901</v>
      </c>
      <c r="Q2011" s="8" t="s">
        <v>901</v>
      </c>
      <c r="R2011" s="1" t="str">
        <f t="shared" si="132"/>
        <v>Mutually Excluded</v>
      </c>
      <c r="S2011" s="1"/>
      <c r="V2011" s="1" t="str">
        <f t="shared" si="130"/>
        <v>Mutually Excluded</v>
      </c>
      <c r="Z2011" t="str">
        <f t="shared" si="133"/>
        <v>Exclude</v>
      </c>
    </row>
    <row r="2012" spans="1:26" ht="30">
      <c r="A2012">
        <v>2164</v>
      </c>
      <c r="C2012" t="s">
        <v>2569</v>
      </c>
      <c r="E2012" s="1" t="s">
        <v>2596</v>
      </c>
      <c r="F2012" s="1">
        <v>2</v>
      </c>
      <c r="G2012" s="1">
        <v>2</v>
      </c>
      <c r="H2012" s="1">
        <v>2</v>
      </c>
      <c r="I2012" s="31" t="str">
        <f t="shared" si="131"/>
        <v>EXCLUDED</v>
      </c>
      <c r="J2012">
        <v>2164</v>
      </c>
      <c r="M2012" s="35" t="s">
        <v>901</v>
      </c>
      <c r="Q2012" s="8" t="s">
        <v>901</v>
      </c>
      <c r="R2012" s="1" t="str">
        <f t="shared" si="132"/>
        <v>Mutually Excluded</v>
      </c>
      <c r="S2012" s="1"/>
      <c r="V2012" s="1" t="str">
        <f t="shared" si="130"/>
        <v>Mutually Excluded</v>
      </c>
      <c r="Z2012" t="str">
        <f t="shared" si="133"/>
        <v>Exclude</v>
      </c>
    </row>
    <row r="2013" spans="1:26" ht="30">
      <c r="A2013">
        <v>2165</v>
      </c>
      <c r="C2013" t="s">
        <v>2598</v>
      </c>
      <c r="E2013" s="1" t="s">
        <v>2597</v>
      </c>
      <c r="F2013" s="1">
        <v>2</v>
      </c>
      <c r="G2013" s="1">
        <v>2</v>
      </c>
      <c r="H2013" s="1">
        <v>2</v>
      </c>
      <c r="I2013" s="31" t="str">
        <f t="shared" si="131"/>
        <v>EXCLUDED</v>
      </c>
      <c r="J2013">
        <v>2165</v>
      </c>
      <c r="M2013" s="35" t="s">
        <v>901</v>
      </c>
      <c r="Q2013" s="8" t="s">
        <v>901</v>
      </c>
      <c r="R2013" s="1" t="str">
        <f t="shared" si="132"/>
        <v>Mutually Excluded</v>
      </c>
      <c r="S2013" s="1"/>
      <c r="V2013" s="1" t="str">
        <f t="shared" si="130"/>
        <v>Mutually Excluded</v>
      </c>
      <c r="Z2013" t="str">
        <f t="shared" si="133"/>
        <v>Exclude</v>
      </c>
    </row>
    <row r="2014" spans="1:26" ht="30">
      <c r="A2014">
        <v>2166</v>
      </c>
      <c r="C2014" t="s">
        <v>2598</v>
      </c>
      <c r="E2014" s="1" t="s">
        <v>2599</v>
      </c>
      <c r="F2014" s="1">
        <v>2</v>
      </c>
      <c r="G2014" s="1">
        <v>2</v>
      </c>
      <c r="H2014" s="1">
        <v>2</v>
      </c>
      <c r="I2014" s="31" t="str">
        <f t="shared" si="131"/>
        <v>EXCLUDED</v>
      </c>
      <c r="J2014">
        <v>2166</v>
      </c>
      <c r="M2014" s="35" t="s">
        <v>901</v>
      </c>
      <c r="Q2014" s="8" t="s">
        <v>901</v>
      </c>
      <c r="R2014" s="1" t="str">
        <f t="shared" si="132"/>
        <v>Mutually Excluded</v>
      </c>
      <c r="S2014" s="1"/>
      <c r="V2014" s="1" t="str">
        <f t="shared" si="130"/>
        <v>Mutually Excluded</v>
      </c>
      <c r="Z2014" t="str">
        <f t="shared" si="133"/>
        <v>Exclude</v>
      </c>
    </row>
    <row r="2015" spans="1:26" ht="30">
      <c r="A2015">
        <v>2167</v>
      </c>
      <c r="C2015" t="s">
        <v>2598</v>
      </c>
      <c r="E2015" s="1" t="s">
        <v>2600</v>
      </c>
      <c r="F2015" s="1">
        <v>3</v>
      </c>
      <c r="G2015" s="1">
        <v>4</v>
      </c>
      <c r="H2015" s="1">
        <v>3</v>
      </c>
      <c r="I2015" s="31" t="str">
        <f t="shared" si="131"/>
        <v>EXCLUDED</v>
      </c>
      <c r="J2015">
        <v>2167</v>
      </c>
      <c r="M2015" s="35" t="s">
        <v>901</v>
      </c>
      <c r="Q2015" s="8" t="s">
        <v>1752</v>
      </c>
      <c r="R2015" s="1" t="str">
        <f t="shared" si="132"/>
        <v>Hum1: No, Hum2: Yes</v>
      </c>
      <c r="S2015" s="1" t="s">
        <v>3012</v>
      </c>
      <c r="T2015" s="1" t="s">
        <v>23</v>
      </c>
      <c r="U2015" s="1" t="s">
        <v>23</v>
      </c>
      <c r="V2015" s="1" t="str">
        <f t="shared" si="130"/>
        <v>AI: No, Human: Yes</v>
      </c>
      <c r="Z2015" t="str">
        <f t="shared" si="133"/>
        <v>Include</v>
      </c>
    </row>
    <row r="2016" spans="1:26" ht="30">
      <c r="A2016">
        <v>2168</v>
      </c>
      <c r="C2016" t="s">
        <v>2598</v>
      </c>
      <c r="E2016" s="1" t="s">
        <v>2601</v>
      </c>
      <c r="F2016" s="1">
        <v>3</v>
      </c>
      <c r="G2016" s="1">
        <v>2</v>
      </c>
      <c r="H2016" s="1">
        <v>3</v>
      </c>
      <c r="I2016" s="31" t="str">
        <f t="shared" si="131"/>
        <v>EXCLUDED</v>
      </c>
      <c r="J2016">
        <v>2168</v>
      </c>
      <c r="M2016" s="35" t="s">
        <v>901</v>
      </c>
      <c r="Q2016" s="8" t="s">
        <v>901</v>
      </c>
      <c r="R2016" s="1" t="str">
        <f t="shared" si="132"/>
        <v>Mutually Excluded</v>
      </c>
      <c r="S2016" s="1"/>
      <c r="V2016" s="1" t="str">
        <f t="shared" si="130"/>
        <v>Mutually Excluded</v>
      </c>
      <c r="Z2016" t="str">
        <f t="shared" si="133"/>
        <v>Exclude</v>
      </c>
    </row>
    <row r="2017" spans="1:26" ht="30">
      <c r="A2017">
        <v>2169</v>
      </c>
      <c r="C2017" t="s">
        <v>2598</v>
      </c>
      <c r="E2017" s="1" t="s">
        <v>2602</v>
      </c>
      <c r="F2017" s="1">
        <v>2</v>
      </c>
      <c r="G2017" s="1">
        <v>2</v>
      </c>
      <c r="H2017" s="1">
        <v>3</v>
      </c>
      <c r="I2017" s="31" t="str">
        <f t="shared" si="131"/>
        <v>EXCLUDED</v>
      </c>
      <c r="J2017">
        <v>2169</v>
      </c>
      <c r="M2017" s="35" t="s">
        <v>901</v>
      </c>
      <c r="Q2017" s="8" t="s">
        <v>901</v>
      </c>
      <c r="R2017" s="1" t="str">
        <f t="shared" si="132"/>
        <v>Mutually Excluded</v>
      </c>
      <c r="S2017" s="1"/>
      <c r="V2017" s="1" t="str">
        <f t="shared" si="130"/>
        <v>Mutually Excluded</v>
      </c>
      <c r="Z2017" t="str">
        <f t="shared" si="133"/>
        <v>Exclude</v>
      </c>
    </row>
    <row r="2018" spans="1:26" ht="30">
      <c r="A2018">
        <v>2170</v>
      </c>
      <c r="C2018" t="s">
        <v>2598</v>
      </c>
      <c r="E2018" s="1" t="s">
        <v>2603</v>
      </c>
      <c r="F2018" s="1">
        <v>4</v>
      </c>
      <c r="G2018" s="1">
        <v>4</v>
      </c>
      <c r="H2018" s="1">
        <v>3</v>
      </c>
      <c r="I2018" s="31" t="str">
        <f t="shared" si="131"/>
        <v>EXCLUDED</v>
      </c>
      <c r="J2018">
        <v>2170</v>
      </c>
      <c r="M2018" s="35" t="s">
        <v>901</v>
      </c>
      <c r="Q2018" s="8" t="s">
        <v>901</v>
      </c>
      <c r="R2018" s="1" t="str">
        <f t="shared" si="132"/>
        <v>Mutually Excluded</v>
      </c>
      <c r="S2018" s="1"/>
      <c r="V2018" s="1" t="str">
        <f t="shared" si="130"/>
        <v>Mutually Excluded</v>
      </c>
      <c r="Z2018" t="str">
        <f t="shared" si="133"/>
        <v>Exclude</v>
      </c>
    </row>
    <row r="2019" spans="1:26" ht="30">
      <c r="A2019">
        <v>2171</v>
      </c>
      <c r="C2019" t="s">
        <v>2598</v>
      </c>
      <c r="E2019" s="1" t="s">
        <v>2604</v>
      </c>
      <c r="F2019" s="1">
        <v>3</v>
      </c>
      <c r="G2019" s="1">
        <v>3</v>
      </c>
      <c r="H2019" s="1">
        <v>4</v>
      </c>
      <c r="I2019" s="31" t="str">
        <f t="shared" si="131"/>
        <v>EXCLUDED</v>
      </c>
      <c r="J2019">
        <v>2171</v>
      </c>
      <c r="M2019" s="35" t="s">
        <v>901</v>
      </c>
      <c r="Q2019" s="8" t="s">
        <v>901</v>
      </c>
      <c r="R2019" s="1" t="str">
        <f t="shared" si="132"/>
        <v>Mutually Excluded</v>
      </c>
      <c r="S2019" s="1"/>
      <c r="V2019" s="1" t="str">
        <f t="shared" si="130"/>
        <v>Mutually Excluded</v>
      </c>
      <c r="Z2019" t="str">
        <f t="shared" si="133"/>
        <v>Exclude</v>
      </c>
    </row>
    <row r="2020" spans="1:26" ht="30">
      <c r="A2020">
        <v>2172</v>
      </c>
      <c r="C2020" t="s">
        <v>2598</v>
      </c>
      <c r="E2020" s="1" t="s">
        <v>2605</v>
      </c>
      <c r="F2020" s="1">
        <v>4</v>
      </c>
      <c r="G2020" s="1">
        <v>3</v>
      </c>
      <c r="H2020" s="1">
        <v>4</v>
      </c>
      <c r="I2020" s="31" t="str">
        <f t="shared" si="131"/>
        <v>EXCLUDED</v>
      </c>
      <c r="J2020">
        <v>2172</v>
      </c>
      <c r="M2020" s="35" t="s">
        <v>901</v>
      </c>
      <c r="Q2020" s="8" t="s">
        <v>901</v>
      </c>
      <c r="R2020" s="1" t="str">
        <f t="shared" si="132"/>
        <v>Mutually Excluded</v>
      </c>
      <c r="S2020" s="1"/>
      <c r="V2020" s="1" t="str">
        <f t="shared" si="130"/>
        <v>Mutually Excluded</v>
      </c>
      <c r="Z2020" t="str">
        <f t="shared" si="133"/>
        <v>Exclude</v>
      </c>
    </row>
    <row r="2021" spans="1:26" ht="30">
      <c r="A2021">
        <v>2173</v>
      </c>
      <c r="C2021" t="s">
        <v>2598</v>
      </c>
      <c r="E2021" s="1" t="s">
        <v>2606</v>
      </c>
      <c r="F2021" s="1">
        <v>2</v>
      </c>
      <c r="G2021" s="1">
        <v>2</v>
      </c>
      <c r="H2021" s="1">
        <v>2</v>
      </c>
      <c r="I2021" s="31" t="str">
        <f t="shared" si="131"/>
        <v>EXCLUDED</v>
      </c>
      <c r="J2021">
        <v>2173</v>
      </c>
      <c r="M2021" s="35" t="s">
        <v>901</v>
      </c>
      <c r="Q2021" s="8" t="s">
        <v>901</v>
      </c>
      <c r="R2021" s="1" t="str">
        <f t="shared" si="132"/>
        <v>Mutually Excluded</v>
      </c>
      <c r="S2021" s="1"/>
      <c r="V2021" s="1" t="str">
        <f t="shared" si="130"/>
        <v>Mutually Excluded</v>
      </c>
      <c r="Z2021" t="str">
        <f t="shared" si="133"/>
        <v>Exclude</v>
      </c>
    </row>
    <row r="2022" spans="1:26" ht="30">
      <c r="A2022">
        <v>2174</v>
      </c>
      <c r="C2022" t="s">
        <v>2598</v>
      </c>
      <c r="E2022" s="1" t="s">
        <v>2607</v>
      </c>
      <c r="F2022" s="1">
        <v>1</v>
      </c>
      <c r="G2022" s="1">
        <v>1</v>
      </c>
      <c r="H2022" s="1">
        <v>1</v>
      </c>
      <c r="I2022" s="31" t="str">
        <f t="shared" si="131"/>
        <v>EXCLUDED</v>
      </c>
      <c r="J2022">
        <v>2174</v>
      </c>
      <c r="M2022" s="35" t="s">
        <v>901</v>
      </c>
      <c r="Q2022" s="8" t="s">
        <v>901</v>
      </c>
      <c r="R2022" s="1" t="str">
        <f t="shared" si="132"/>
        <v>Mutually Excluded</v>
      </c>
      <c r="S2022" s="1"/>
      <c r="V2022" s="1" t="str">
        <f t="shared" si="130"/>
        <v>Mutually Excluded</v>
      </c>
      <c r="Z2022" t="str">
        <f t="shared" si="133"/>
        <v>Exclude</v>
      </c>
    </row>
    <row r="2023" spans="1:26" ht="30">
      <c r="A2023">
        <v>2175</v>
      </c>
      <c r="C2023" t="s">
        <v>2598</v>
      </c>
      <c r="E2023" s="1" t="s">
        <v>2608</v>
      </c>
      <c r="F2023" s="1">
        <v>2</v>
      </c>
      <c r="G2023" s="1">
        <v>2</v>
      </c>
      <c r="H2023" s="1">
        <v>2</v>
      </c>
      <c r="I2023" s="31" t="str">
        <f t="shared" si="131"/>
        <v>EXCLUDED</v>
      </c>
      <c r="J2023">
        <v>2175</v>
      </c>
      <c r="M2023" s="35" t="s">
        <v>901</v>
      </c>
      <c r="Q2023" s="8" t="s">
        <v>901</v>
      </c>
      <c r="R2023" s="1" t="str">
        <f t="shared" si="132"/>
        <v>Mutually Excluded</v>
      </c>
      <c r="S2023" s="1"/>
      <c r="V2023" s="1" t="str">
        <f t="shared" si="130"/>
        <v>Mutually Excluded</v>
      </c>
      <c r="Z2023" t="str">
        <f t="shared" si="133"/>
        <v>Exclude</v>
      </c>
    </row>
    <row r="2024" spans="1:26" ht="45">
      <c r="A2024">
        <v>2176</v>
      </c>
      <c r="C2024" t="s">
        <v>2598</v>
      </c>
      <c r="E2024" s="1" t="s">
        <v>2609</v>
      </c>
      <c r="F2024" s="1">
        <v>2</v>
      </c>
      <c r="G2024" s="1">
        <v>1</v>
      </c>
      <c r="H2024" s="1">
        <v>1</v>
      </c>
      <c r="I2024" s="31" t="str">
        <f t="shared" si="131"/>
        <v>EXCLUDED</v>
      </c>
      <c r="J2024">
        <v>2176</v>
      </c>
      <c r="M2024" s="35" t="s">
        <v>901</v>
      </c>
      <c r="Q2024" s="8" t="s">
        <v>901</v>
      </c>
      <c r="R2024" s="1" t="str">
        <f t="shared" si="132"/>
        <v>Mutually Excluded</v>
      </c>
      <c r="S2024" s="1"/>
      <c r="V2024" s="1" t="str">
        <f t="shared" si="130"/>
        <v>Mutually Excluded</v>
      </c>
      <c r="Z2024" t="str">
        <f t="shared" si="133"/>
        <v>Exclude</v>
      </c>
    </row>
    <row r="2025" spans="1:26" ht="30">
      <c r="A2025">
        <v>2177</v>
      </c>
      <c r="C2025" t="s">
        <v>2598</v>
      </c>
      <c r="E2025" s="1" t="s">
        <v>2610</v>
      </c>
      <c r="F2025" s="1">
        <v>3</v>
      </c>
      <c r="G2025" s="1">
        <v>2</v>
      </c>
      <c r="H2025" s="1">
        <v>2</v>
      </c>
      <c r="I2025" s="31" t="str">
        <f t="shared" si="131"/>
        <v>EXCLUDED</v>
      </c>
      <c r="J2025">
        <v>2177</v>
      </c>
      <c r="M2025" s="35" t="s">
        <v>901</v>
      </c>
      <c r="Q2025" s="8" t="s">
        <v>901</v>
      </c>
      <c r="R2025" s="1" t="str">
        <f t="shared" si="132"/>
        <v>Mutually Excluded</v>
      </c>
      <c r="S2025" s="1"/>
      <c r="V2025" s="1" t="str">
        <f t="shared" si="130"/>
        <v>Mutually Excluded</v>
      </c>
      <c r="Z2025" t="str">
        <f t="shared" si="133"/>
        <v>Exclude</v>
      </c>
    </row>
    <row r="2026" spans="1:26" ht="30">
      <c r="A2026">
        <v>2178</v>
      </c>
      <c r="C2026" t="s">
        <v>2598</v>
      </c>
      <c r="E2026" s="1" t="s">
        <v>2611</v>
      </c>
      <c r="F2026" s="1">
        <v>1</v>
      </c>
      <c r="G2026" s="1">
        <v>1</v>
      </c>
      <c r="H2026" s="1">
        <v>1</v>
      </c>
      <c r="I2026" s="31" t="str">
        <f t="shared" si="131"/>
        <v>EXCLUDED</v>
      </c>
      <c r="J2026">
        <v>2178</v>
      </c>
      <c r="M2026" s="35" t="s">
        <v>901</v>
      </c>
      <c r="Q2026" s="8" t="s">
        <v>901</v>
      </c>
      <c r="R2026" s="1" t="str">
        <f t="shared" si="132"/>
        <v>Mutually Excluded</v>
      </c>
      <c r="S2026" s="1"/>
      <c r="V2026" s="1" t="str">
        <f t="shared" si="130"/>
        <v>Mutually Excluded</v>
      </c>
      <c r="Z2026" t="str">
        <f t="shared" si="133"/>
        <v>Exclude</v>
      </c>
    </row>
    <row r="2027" spans="1:26" ht="30">
      <c r="A2027">
        <v>2179</v>
      </c>
      <c r="C2027" t="s">
        <v>2598</v>
      </c>
      <c r="E2027" s="1" t="s">
        <v>2612</v>
      </c>
      <c r="F2027" s="1">
        <v>4</v>
      </c>
      <c r="G2027" s="1">
        <v>3</v>
      </c>
      <c r="H2027" s="1">
        <v>4</v>
      </c>
      <c r="I2027" s="31" t="str">
        <f t="shared" si="131"/>
        <v>EXCLUDED</v>
      </c>
      <c r="J2027">
        <v>2179</v>
      </c>
      <c r="M2027" s="35" t="s">
        <v>901</v>
      </c>
      <c r="Q2027" s="8" t="s">
        <v>901</v>
      </c>
      <c r="R2027" s="1" t="str">
        <f t="shared" si="132"/>
        <v>Mutually Excluded</v>
      </c>
      <c r="S2027" s="1"/>
      <c r="V2027" s="1" t="str">
        <f t="shared" si="130"/>
        <v>Mutually Excluded</v>
      </c>
      <c r="Z2027" t="str">
        <f t="shared" si="133"/>
        <v>Exclude</v>
      </c>
    </row>
    <row r="2028" spans="1:26" ht="30">
      <c r="A2028">
        <v>2180</v>
      </c>
      <c r="C2028" t="s">
        <v>2598</v>
      </c>
      <c r="E2028" s="1" t="s">
        <v>2613</v>
      </c>
      <c r="F2028" s="1">
        <v>2</v>
      </c>
      <c r="G2028" s="1">
        <v>2</v>
      </c>
      <c r="H2028" s="1">
        <v>2</v>
      </c>
      <c r="I2028" s="31" t="str">
        <f t="shared" si="131"/>
        <v>EXCLUDED</v>
      </c>
      <c r="J2028">
        <v>2180</v>
      </c>
      <c r="M2028" s="35" t="s">
        <v>901</v>
      </c>
      <c r="Q2028" s="8" t="s">
        <v>901</v>
      </c>
      <c r="R2028" s="1" t="str">
        <f t="shared" si="132"/>
        <v>Mutually Excluded</v>
      </c>
      <c r="S2028" s="1"/>
      <c r="V2028" s="1" t="str">
        <f t="shared" si="130"/>
        <v>Mutually Excluded</v>
      </c>
      <c r="Z2028" t="str">
        <f t="shared" si="133"/>
        <v>Exclude</v>
      </c>
    </row>
    <row r="2029" spans="1:26" ht="45">
      <c r="A2029">
        <v>2181</v>
      </c>
      <c r="C2029" t="s">
        <v>2598</v>
      </c>
      <c r="E2029" s="1" t="s">
        <v>2614</v>
      </c>
      <c r="F2029" s="1">
        <v>2</v>
      </c>
      <c r="G2029" s="1">
        <v>2</v>
      </c>
      <c r="H2029" s="1">
        <v>2</v>
      </c>
      <c r="I2029" s="31" t="str">
        <f t="shared" si="131"/>
        <v>EXCLUDED</v>
      </c>
      <c r="J2029">
        <v>2181</v>
      </c>
      <c r="M2029" s="35" t="s">
        <v>901</v>
      </c>
      <c r="Q2029" s="8" t="s">
        <v>901</v>
      </c>
      <c r="R2029" s="1" t="str">
        <f t="shared" si="132"/>
        <v>Mutually Excluded</v>
      </c>
      <c r="S2029" s="1"/>
      <c r="V2029" s="1" t="str">
        <f t="shared" si="130"/>
        <v>Mutually Excluded</v>
      </c>
      <c r="Z2029" t="str">
        <f t="shared" si="133"/>
        <v>Exclude</v>
      </c>
    </row>
    <row r="2030" spans="1:26" ht="45">
      <c r="A2030">
        <v>2182</v>
      </c>
      <c r="C2030" t="s">
        <v>2598</v>
      </c>
      <c r="E2030" s="1" t="s">
        <v>2615</v>
      </c>
      <c r="F2030" s="1">
        <v>4</v>
      </c>
      <c r="G2030" s="1">
        <v>4</v>
      </c>
      <c r="H2030" s="1">
        <v>3</v>
      </c>
      <c r="I2030" s="31" t="str">
        <f t="shared" si="131"/>
        <v>EXCLUDED</v>
      </c>
      <c r="J2030">
        <v>2182</v>
      </c>
      <c r="K2030" s="13"/>
      <c r="M2030" s="34" t="s">
        <v>1752</v>
      </c>
      <c r="Q2030" s="8" t="s">
        <v>1752</v>
      </c>
      <c r="R2030" s="1" t="str">
        <f t="shared" si="132"/>
        <v>MUTUALLY INCLUDED</v>
      </c>
      <c r="S2030" s="1"/>
      <c r="V2030" s="1" t="str">
        <f t="shared" si="130"/>
        <v>AI: No, Human: Yes</v>
      </c>
      <c r="Z2030" t="str">
        <f t="shared" si="133"/>
        <v>Include</v>
      </c>
    </row>
    <row r="2031" spans="1:26" ht="30">
      <c r="A2031">
        <v>2183</v>
      </c>
      <c r="C2031" t="s">
        <v>2598</v>
      </c>
      <c r="E2031" s="1" t="s">
        <v>2617</v>
      </c>
      <c r="F2031" s="1">
        <v>2</v>
      </c>
      <c r="G2031" s="1">
        <v>2</v>
      </c>
      <c r="H2031" s="1">
        <v>2</v>
      </c>
      <c r="I2031" s="31" t="str">
        <f t="shared" si="131"/>
        <v>EXCLUDED</v>
      </c>
      <c r="J2031">
        <v>2183</v>
      </c>
      <c r="M2031" s="35" t="s">
        <v>901</v>
      </c>
      <c r="Q2031" s="8" t="s">
        <v>901</v>
      </c>
      <c r="R2031" s="1" t="str">
        <f t="shared" si="132"/>
        <v>Mutually Excluded</v>
      </c>
      <c r="S2031" s="1"/>
      <c r="V2031" s="1" t="str">
        <f t="shared" si="130"/>
        <v>Mutually Excluded</v>
      </c>
      <c r="Z2031" t="str">
        <f t="shared" si="133"/>
        <v>Exclude</v>
      </c>
    </row>
    <row r="2032" spans="1:26" ht="30">
      <c r="A2032">
        <v>2184</v>
      </c>
      <c r="C2032" t="s">
        <v>2598</v>
      </c>
      <c r="E2032" s="1" t="s">
        <v>2618</v>
      </c>
      <c r="F2032" s="1">
        <v>2</v>
      </c>
      <c r="G2032" s="1">
        <v>2</v>
      </c>
      <c r="H2032" s="1">
        <v>2</v>
      </c>
      <c r="I2032" s="31" t="str">
        <f t="shared" si="131"/>
        <v>EXCLUDED</v>
      </c>
      <c r="J2032">
        <v>2184</v>
      </c>
      <c r="M2032" s="35" t="s">
        <v>901</v>
      </c>
      <c r="Q2032" s="8" t="s">
        <v>901</v>
      </c>
      <c r="R2032" s="1" t="str">
        <f t="shared" si="132"/>
        <v>Mutually Excluded</v>
      </c>
      <c r="S2032" s="1"/>
      <c r="V2032" s="1" t="str">
        <f t="shared" si="130"/>
        <v>Mutually Excluded</v>
      </c>
      <c r="Z2032" t="str">
        <f t="shared" si="133"/>
        <v>Exclude</v>
      </c>
    </row>
    <row r="2033" spans="1:26" ht="30">
      <c r="A2033">
        <v>2185</v>
      </c>
      <c r="C2033" t="s">
        <v>2598</v>
      </c>
      <c r="E2033" s="1" t="s">
        <v>2619</v>
      </c>
      <c r="F2033" s="1">
        <v>3</v>
      </c>
      <c r="G2033" s="1">
        <v>3</v>
      </c>
      <c r="H2033" s="1">
        <v>4</v>
      </c>
      <c r="I2033" s="31" t="str">
        <f t="shared" si="131"/>
        <v>EXCLUDED</v>
      </c>
      <c r="J2033">
        <v>2185</v>
      </c>
      <c r="M2033" s="35" t="s">
        <v>901</v>
      </c>
      <c r="Q2033" s="8" t="s">
        <v>901</v>
      </c>
      <c r="R2033" s="1" t="str">
        <f t="shared" si="132"/>
        <v>Mutually Excluded</v>
      </c>
      <c r="S2033" s="1"/>
      <c r="V2033" s="1" t="str">
        <f t="shared" si="130"/>
        <v>Mutually Excluded</v>
      </c>
      <c r="Z2033" t="str">
        <f t="shared" si="133"/>
        <v>Exclude</v>
      </c>
    </row>
    <row r="2034" spans="1:26" ht="30">
      <c r="A2034">
        <v>2186</v>
      </c>
      <c r="C2034" t="s">
        <v>2598</v>
      </c>
      <c r="E2034" s="1" t="s">
        <v>2620</v>
      </c>
      <c r="F2034" s="1">
        <v>3</v>
      </c>
      <c r="G2034" s="1">
        <v>4</v>
      </c>
      <c r="H2034" s="1">
        <v>3</v>
      </c>
      <c r="I2034" s="31" t="str">
        <f t="shared" si="131"/>
        <v>EXCLUDED</v>
      </c>
      <c r="J2034">
        <v>2186</v>
      </c>
      <c r="M2034" s="35" t="s">
        <v>901</v>
      </c>
      <c r="Q2034" s="8" t="s">
        <v>901</v>
      </c>
      <c r="R2034" s="1" t="str">
        <f t="shared" si="132"/>
        <v>Mutually Excluded</v>
      </c>
      <c r="S2034" s="1"/>
      <c r="V2034" s="1" t="str">
        <f t="shared" si="130"/>
        <v>Mutually Excluded</v>
      </c>
      <c r="Z2034" t="str">
        <f t="shared" si="133"/>
        <v>Exclude</v>
      </c>
    </row>
    <row r="2035" spans="1:26" ht="30">
      <c r="A2035">
        <v>2187</v>
      </c>
      <c r="C2035" t="s">
        <v>2598</v>
      </c>
      <c r="E2035" s="1" t="s">
        <v>2621</v>
      </c>
      <c r="F2035" s="1">
        <v>3</v>
      </c>
      <c r="G2035" s="1">
        <v>3</v>
      </c>
      <c r="H2035" s="1">
        <v>3</v>
      </c>
      <c r="I2035" s="31" t="str">
        <f t="shared" si="131"/>
        <v>EXCLUDED</v>
      </c>
      <c r="J2035">
        <v>2187</v>
      </c>
      <c r="M2035" s="35" t="s">
        <v>901</v>
      </c>
      <c r="Q2035" s="8" t="s">
        <v>901</v>
      </c>
      <c r="R2035" s="1" t="str">
        <f t="shared" si="132"/>
        <v>Mutually Excluded</v>
      </c>
      <c r="S2035" s="1"/>
      <c r="V2035" s="1" t="str">
        <f t="shared" si="130"/>
        <v>Mutually Excluded</v>
      </c>
      <c r="Z2035" t="str">
        <f t="shared" si="133"/>
        <v>Exclude</v>
      </c>
    </row>
    <row r="2036" spans="1:26" ht="60">
      <c r="A2036">
        <v>2188</v>
      </c>
      <c r="C2036" t="s">
        <v>2598</v>
      </c>
      <c r="E2036" s="1" t="s">
        <v>2622</v>
      </c>
      <c r="F2036" s="1">
        <v>4</v>
      </c>
      <c r="G2036" s="1">
        <v>4</v>
      </c>
      <c r="H2036" s="1">
        <v>4</v>
      </c>
      <c r="I2036" s="31" t="str">
        <f t="shared" si="131"/>
        <v>EXCLUDED</v>
      </c>
      <c r="J2036">
        <v>2188</v>
      </c>
      <c r="M2036" s="35" t="s">
        <v>65</v>
      </c>
      <c r="Q2036" s="8" t="s">
        <v>1752</v>
      </c>
      <c r="R2036" s="1" t="str">
        <f t="shared" si="132"/>
        <v>MUTUALLY INCLUDED</v>
      </c>
      <c r="S2036" s="1"/>
      <c r="V2036" s="1" t="str">
        <f t="shared" si="130"/>
        <v>AI: No, Human: Yes</v>
      </c>
      <c r="Z2036" t="str">
        <f t="shared" si="133"/>
        <v>Include</v>
      </c>
    </row>
    <row r="2037" spans="1:26" ht="30">
      <c r="A2037">
        <v>2189</v>
      </c>
      <c r="C2037" t="s">
        <v>2598</v>
      </c>
      <c r="E2037" s="1" t="s">
        <v>2623</v>
      </c>
      <c r="F2037" s="1">
        <v>2</v>
      </c>
      <c r="G2037" s="1">
        <v>2</v>
      </c>
      <c r="H2037" s="1">
        <v>2</v>
      </c>
      <c r="I2037" s="31" t="str">
        <f t="shared" si="131"/>
        <v>EXCLUDED</v>
      </c>
      <c r="J2037">
        <v>2189</v>
      </c>
      <c r="M2037" s="35" t="s">
        <v>901</v>
      </c>
      <c r="Q2037" s="8" t="s">
        <v>901</v>
      </c>
      <c r="R2037" s="1" t="str">
        <f t="shared" si="132"/>
        <v>Mutually Excluded</v>
      </c>
      <c r="S2037" s="1"/>
      <c r="V2037" s="1" t="str">
        <f t="shared" si="130"/>
        <v>Mutually Excluded</v>
      </c>
      <c r="Z2037" t="str">
        <f t="shared" si="133"/>
        <v>Exclude</v>
      </c>
    </row>
    <row r="2038" spans="1:26" ht="30">
      <c r="A2038">
        <v>2190</v>
      </c>
      <c r="C2038" t="s">
        <v>2598</v>
      </c>
      <c r="E2038" s="1" t="s">
        <v>2624</v>
      </c>
      <c r="F2038" s="1">
        <v>2</v>
      </c>
      <c r="G2038" s="1">
        <v>2</v>
      </c>
      <c r="H2038" s="1">
        <v>2</v>
      </c>
      <c r="I2038" s="31" t="str">
        <f t="shared" si="131"/>
        <v>EXCLUDED</v>
      </c>
      <c r="J2038">
        <v>2190</v>
      </c>
      <c r="M2038" s="35" t="s">
        <v>901</v>
      </c>
      <c r="Q2038" s="8" t="s">
        <v>901</v>
      </c>
      <c r="R2038" s="1" t="str">
        <f t="shared" si="132"/>
        <v>Mutually Excluded</v>
      </c>
      <c r="S2038" s="1"/>
      <c r="V2038" s="1" t="str">
        <f t="shared" si="130"/>
        <v>Mutually Excluded</v>
      </c>
      <c r="Z2038" t="str">
        <f t="shared" si="133"/>
        <v>Exclude</v>
      </c>
    </row>
    <row r="2039" spans="1:26" ht="30">
      <c r="A2039">
        <v>2191</v>
      </c>
      <c r="C2039" t="s">
        <v>2598</v>
      </c>
      <c r="E2039" s="1" t="s">
        <v>2625</v>
      </c>
      <c r="F2039" s="1">
        <v>2</v>
      </c>
      <c r="G2039" s="1">
        <v>2</v>
      </c>
      <c r="H2039" s="1">
        <v>2</v>
      </c>
      <c r="I2039" s="31" t="str">
        <f t="shared" si="131"/>
        <v>EXCLUDED</v>
      </c>
      <c r="J2039">
        <v>2191</v>
      </c>
      <c r="M2039" s="35" t="s">
        <v>901</v>
      </c>
      <c r="Q2039" s="8" t="s">
        <v>901</v>
      </c>
      <c r="R2039" s="1" t="str">
        <f t="shared" si="132"/>
        <v>Mutually Excluded</v>
      </c>
      <c r="S2039" s="1"/>
      <c r="V2039" s="1" t="str">
        <f t="shared" si="130"/>
        <v>Mutually Excluded</v>
      </c>
      <c r="Z2039" t="str">
        <f t="shared" si="133"/>
        <v>Exclude</v>
      </c>
    </row>
    <row r="2040" spans="1:26" ht="45">
      <c r="A2040">
        <v>2192</v>
      </c>
      <c r="C2040" t="s">
        <v>2598</v>
      </c>
      <c r="E2040" s="1" t="s">
        <v>2626</v>
      </c>
      <c r="F2040" s="1">
        <v>3</v>
      </c>
      <c r="G2040" s="1">
        <v>3</v>
      </c>
      <c r="H2040" s="1">
        <v>3</v>
      </c>
      <c r="I2040" s="31" t="str">
        <f t="shared" si="131"/>
        <v>EXCLUDED</v>
      </c>
      <c r="J2040">
        <v>2192</v>
      </c>
      <c r="M2040" s="35" t="s">
        <v>901</v>
      </c>
      <c r="Q2040" s="8" t="s">
        <v>901</v>
      </c>
      <c r="R2040" s="1" t="str">
        <f t="shared" si="132"/>
        <v>Mutually Excluded</v>
      </c>
      <c r="S2040" s="1"/>
      <c r="V2040" s="1" t="str">
        <f t="shared" si="130"/>
        <v>Mutually Excluded</v>
      </c>
      <c r="Z2040" t="str">
        <f t="shared" si="133"/>
        <v>Exclude</v>
      </c>
    </row>
    <row r="2041" spans="1:26" ht="30">
      <c r="A2041">
        <v>2193</v>
      </c>
      <c r="C2041" t="s">
        <v>2628</v>
      </c>
      <c r="E2041" s="1" t="s">
        <v>2627</v>
      </c>
      <c r="F2041" s="1">
        <v>2</v>
      </c>
      <c r="G2041" s="1">
        <v>2</v>
      </c>
      <c r="H2041" s="1">
        <v>2</v>
      </c>
      <c r="I2041" s="31" t="str">
        <f t="shared" si="131"/>
        <v>EXCLUDED</v>
      </c>
      <c r="J2041">
        <v>2193</v>
      </c>
      <c r="M2041" s="35" t="s">
        <v>901</v>
      </c>
      <c r="Q2041" s="8" t="s">
        <v>901</v>
      </c>
      <c r="R2041" s="1" t="str">
        <f t="shared" si="132"/>
        <v>Mutually Excluded</v>
      </c>
      <c r="S2041" s="1"/>
      <c r="V2041" s="1" t="str">
        <f t="shared" si="130"/>
        <v>Mutually Excluded</v>
      </c>
      <c r="Z2041" t="str">
        <f t="shared" si="133"/>
        <v>Exclude</v>
      </c>
    </row>
    <row r="2042" spans="1:26" ht="30">
      <c r="A2042">
        <v>2194</v>
      </c>
      <c r="C2042" t="s">
        <v>2628</v>
      </c>
      <c r="E2042" s="1" t="s">
        <v>2629</v>
      </c>
      <c r="F2042" s="1">
        <v>2</v>
      </c>
      <c r="G2042" s="1">
        <v>2</v>
      </c>
      <c r="H2042" s="1">
        <v>3</v>
      </c>
      <c r="I2042" s="31" t="str">
        <f t="shared" si="131"/>
        <v>EXCLUDED</v>
      </c>
      <c r="J2042">
        <v>2194</v>
      </c>
      <c r="M2042" s="35" t="s">
        <v>901</v>
      </c>
      <c r="Q2042" s="8" t="s">
        <v>901</v>
      </c>
      <c r="R2042" s="1" t="str">
        <f t="shared" si="132"/>
        <v>Mutually Excluded</v>
      </c>
      <c r="S2042" s="1"/>
      <c r="V2042" s="1" t="str">
        <f t="shared" si="130"/>
        <v>Mutually Excluded</v>
      </c>
      <c r="Z2042" t="str">
        <f t="shared" si="133"/>
        <v>Exclude</v>
      </c>
    </row>
    <row r="2043" spans="1:26" ht="45">
      <c r="A2043">
        <v>2195</v>
      </c>
      <c r="C2043" t="s">
        <v>2628</v>
      </c>
      <c r="E2043" s="1" t="s">
        <v>2630</v>
      </c>
      <c r="F2043" s="1">
        <v>2</v>
      </c>
      <c r="G2043" s="1">
        <v>2</v>
      </c>
      <c r="H2043" s="1">
        <v>3</v>
      </c>
      <c r="I2043" s="31" t="str">
        <f t="shared" si="131"/>
        <v>EXCLUDED</v>
      </c>
      <c r="J2043">
        <v>2195</v>
      </c>
      <c r="M2043" s="35" t="s">
        <v>901</v>
      </c>
      <c r="Q2043" s="8" t="s">
        <v>901</v>
      </c>
      <c r="R2043" s="1" t="str">
        <f t="shared" si="132"/>
        <v>Mutually Excluded</v>
      </c>
      <c r="S2043" s="1"/>
      <c r="V2043" s="1" t="str">
        <f t="shared" si="130"/>
        <v>Mutually Excluded</v>
      </c>
      <c r="Z2043" t="str">
        <f t="shared" si="133"/>
        <v>Exclude</v>
      </c>
    </row>
    <row r="2044" spans="1:26" ht="30">
      <c r="A2044">
        <v>2196</v>
      </c>
      <c r="C2044" t="s">
        <v>2628</v>
      </c>
      <c r="E2044" s="1" t="s">
        <v>2631</v>
      </c>
      <c r="F2044" s="1">
        <v>3</v>
      </c>
      <c r="G2044" s="1">
        <v>2</v>
      </c>
      <c r="H2044" s="1">
        <v>2</v>
      </c>
      <c r="I2044" s="31" t="str">
        <f t="shared" si="131"/>
        <v>EXCLUDED</v>
      </c>
      <c r="J2044">
        <v>2196</v>
      </c>
      <c r="M2044" s="35" t="s">
        <v>901</v>
      </c>
      <c r="Q2044" s="8" t="s">
        <v>901</v>
      </c>
      <c r="R2044" s="1" t="str">
        <f t="shared" si="132"/>
        <v>Mutually Excluded</v>
      </c>
      <c r="S2044" s="1"/>
      <c r="V2044" s="1" t="str">
        <f t="shared" si="130"/>
        <v>Mutually Excluded</v>
      </c>
      <c r="Z2044" t="str">
        <f t="shared" si="133"/>
        <v>Exclude</v>
      </c>
    </row>
    <row r="2045" spans="1:26" ht="30">
      <c r="A2045">
        <v>2197</v>
      </c>
      <c r="C2045" t="s">
        <v>2628</v>
      </c>
      <c r="E2045" s="1" t="s">
        <v>2632</v>
      </c>
      <c r="F2045" s="1">
        <v>2</v>
      </c>
      <c r="G2045" s="1">
        <v>2</v>
      </c>
      <c r="H2045" s="1">
        <v>2</v>
      </c>
      <c r="I2045" s="31" t="str">
        <f t="shared" si="131"/>
        <v>EXCLUDED</v>
      </c>
      <c r="J2045">
        <v>2197</v>
      </c>
      <c r="M2045" s="35" t="s">
        <v>901</v>
      </c>
      <c r="Q2045" s="8" t="s">
        <v>901</v>
      </c>
      <c r="R2045" s="1" t="str">
        <f t="shared" si="132"/>
        <v>Mutually Excluded</v>
      </c>
      <c r="S2045" s="1"/>
      <c r="V2045" s="1" t="str">
        <f t="shared" si="130"/>
        <v>Mutually Excluded</v>
      </c>
      <c r="Z2045" t="str">
        <f t="shared" si="133"/>
        <v>Exclude</v>
      </c>
    </row>
    <row r="2046" spans="1:26" ht="45">
      <c r="A2046">
        <v>2198</v>
      </c>
      <c r="C2046" t="s">
        <v>2628</v>
      </c>
      <c r="E2046" s="1" t="s">
        <v>2633</v>
      </c>
      <c r="F2046" s="1">
        <v>2</v>
      </c>
      <c r="G2046" s="1">
        <v>2</v>
      </c>
      <c r="H2046" s="1">
        <v>2</v>
      </c>
      <c r="I2046" s="31" t="str">
        <f t="shared" si="131"/>
        <v>EXCLUDED</v>
      </c>
      <c r="J2046">
        <v>2198</v>
      </c>
      <c r="M2046" s="35" t="s">
        <v>901</v>
      </c>
      <c r="Q2046" s="8" t="s">
        <v>901</v>
      </c>
      <c r="R2046" s="1" t="str">
        <f t="shared" si="132"/>
        <v>Mutually Excluded</v>
      </c>
      <c r="S2046" s="1"/>
      <c r="V2046" s="1" t="str">
        <f t="shared" si="130"/>
        <v>Mutually Excluded</v>
      </c>
      <c r="Z2046" t="str">
        <f t="shared" si="133"/>
        <v>Exclude</v>
      </c>
    </row>
    <row r="2047" spans="1:26" ht="30">
      <c r="A2047">
        <v>2199</v>
      </c>
      <c r="C2047" t="s">
        <v>2628</v>
      </c>
      <c r="E2047" s="1" t="s">
        <v>2634</v>
      </c>
      <c r="F2047" s="1">
        <v>4</v>
      </c>
      <c r="G2047" s="1">
        <v>3</v>
      </c>
      <c r="H2047" s="1">
        <v>3</v>
      </c>
      <c r="I2047" s="31" t="str">
        <f t="shared" si="131"/>
        <v>EXCLUDED</v>
      </c>
      <c r="J2047">
        <v>2199</v>
      </c>
      <c r="M2047" s="35" t="s">
        <v>901</v>
      </c>
      <c r="Q2047" s="8" t="s">
        <v>901</v>
      </c>
      <c r="R2047" s="1" t="str">
        <f t="shared" si="132"/>
        <v>Mutually Excluded</v>
      </c>
      <c r="S2047" s="1"/>
      <c r="V2047" s="1" t="str">
        <f t="shared" si="130"/>
        <v>Mutually Excluded</v>
      </c>
      <c r="Z2047" t="str">
        <f t="shared" si="133"/>
        <v>Exclude</v>
      </c>
    </row>
    <row r="2048" spans="1:26" ht="30">
      <c r="A2048">
        <v>2200</v>
      </c>
      <c r="C2048" t="s">
        <v>2628</v>
      </c>
      <c r="E2048" s="1" t="s">
        <v>2635</v>
      </c>
      <c r="F2048" s="1">
        <v>3</v>
      </c>
      <c r="G2048" s="1">
        <v>3</v>
      </c>
      <c r="H2048" s="1">
        <v>3</v>
      </c>
      <c r="I2048" s="31" t="str">
        <f t="shared" si="131"/>
        <v>EXCLUDED</v>
      </c>
      <c r="J2048">
        <v>2200</v>
      </c>
      <c r="M2048" s="35" t="s">
        <v>901</v>
      </c>
      <c r="Q2048" s="8" t="s">
        <v>901</v>
      </c>
      <c r="R2048" s="1" t="str">
        <f t="shared" si="132"/>
        <v>Mutually Excluded</v>
      </c>
      <c r="S2048" s="1"/>
      <c r="V2048" s="1" t="str">
        <f t="shared" si="130"/>
        <v>Mutually Excluded</v>
      </c>
      <c r="Z2048" t="str">
        <f t="shared" si="133"/>
        <v>Exclude</v>
      </c>
    </row>
    <row r="2049" spans="1:26" ht="30">
      <c r="A2049">
        <v>2201</v>
      </c>
      <c r="C2049" t="s">
        <v>2628</v>
      </c>
      <c r="E2049" s="1" t="s">
        <v>2636</v>
      </c>
      <c r="F2049" s="1">
        <v>1</v>
      </c>
      <c r="G2049" s="1">
        <v>1</v>
      </c>
      <c r="H2049" s="1">
        <v>1</v>
      </c>
      <c r="I2049" s="31" t="str">
        <f t="shared" si="131"/>
        <v>EXCLUDED</v>
      </c>
      <c r="J2049">
        <v>2201</v>
      </c>
      <c r="M2049" s="35" t="s">
        <v>901</v>
      </c>
      <c r="Q2049" s="8" t="s">
        <v>901</v>
      </c>
      <c r="R2049" s="1" t="str">
        <f t="shared" si="132"/>
        <v>Mutually Excluded</v>
      </c>
      <c r="S2049" s="1"/>
      <c r="V2049" s="1" t="str">
        <f t="shared" si="130"/>
        <v>Mutually Excluded</v>
      </c>
      <c r="Z2049" t="str">
        <f t="shared" si="133"/>
        <v>Exclude</v>
      </c>
    </row>
    <row r="2050" spans="1:26" ht="30">
      <c r="A2050">
        <v>2202</v>
      </c>
      <c r="C2050" t="s">
        <v>2628</v>
      </c>
      <c r="E2050" s="1" t="s">
        <v>2637</v>
      </c>
      <c r="F2050" s="1">
        <v>2</v>
      </c>
      <c r="G2050" s="1">
        <v>2</v>
      </c>
      <c r="H2050" s="1">
        <v>3</v>
      </c>
      <c r="I2050" s="31" t="str">
        <f t="shared" si="131"/>
        <v>EXCLUDED</v>
      </c>
      <c r="J2050">
        <v>2202</v>
      </c>
      <c r="M2050" s="35" t="s">
        <v>901</v>
      </c>
      <c r="Q2050" s="8" t="s">
        <v>901</v>
      </c>
      <c r="R2050" s="1" t="str">
        <f t="shared" si="132"/>
        <v>Mutually Excluded</v>
      </c>
      <c r="S2050" s="1"/>
      <c r="V2050" s="1" t="str">
        <f t="shared" ref="V2050:V2113" si="134">IF(AND(I2050="Excluded", Q2050="Excluded"), "Mutually Excluded", IF(AND(OR(I2050="CERTAINLY INCLUDED", I2050="INCLUDED", I2050="MAYBE" ), OR(Q2050="INCLUDED", Q2050="MAYBE")), "MUTUALLY INCLUDED", IF(AND(I2050="MAYBE", Q2050="MAYBE"), "Mutually MAYBE", IF(AND(I2050="Excluded", OR(Q2050="INCLUDED", Q2050="MAYBE")), "AI: No, Human: Yes", IF(AND(Q2050="Excluded", OR(I2050="INCLUDED", I2050="CERTAINLY INCLUDED", I2050="MAYBE")), "AI: Yes, Human: No", "Other Conflict")))))</f>
        <v>Mutually Excluded</v>
      </c>
      <c r="Z2050" t="str">
        <f t="shared" si="133"/>
        <v>Exclude</v>
      </c>
    </row>
    <row r="2051" spans="1:26" ht="30">
      <c r="A2051">
        <v>2203</v>
      </c>
      <c r="C2051" t="s">
        <v>2628</v>
      </c>
      <c r="E2051" s="1" t="s">
        <v>2638</v>
      </c>
      <c r="F2051" s="1">
        <v>2</v>
      </c>
      <c r="G2051" s="1">
        <v>2</v>
      </c>
      <c r="H2051" s="1">
        <v>2</v>
      </c>
      <c r="I2051" s="31" t="str">
        <f t="shared" si="131"/>
        <v>EXCLUDED</v>
      </c>
      <c r="J2051">
        <v>2203</v>
      </c>
      <c r="M2051" s="35" t="s">
        <v>901</v>
      </c>
      <c r="Q2051" s="8" t="s">
        <v>901</v>
      </c>
      <c r="R2051" s="1" t="str">
        <f t="shared" si="132"/>
        <v>Mutually Excluded</v>
      </c>
      <c r="S2051" s="1"/>
      <c r="V2051" s="1" t="str">
        <f t="shared" si="134"/>
        <v>Mutually Excluded</v>
      </c>
      <c r="Z2051" t="str">
        <f t="shared" si="133"/>
        <v>Exclude</v>
      </c>
    </row>
    <row r="2052" spans="1:26" ht="30">
      <c r="A2052">
        <v>2204</v>
      </c>
      <c r="C2052" t="s">
        <v>2628</v>
      </c>
      <c r="E2052" s="1" t="s">
        <v>2639</v>
      </c>
      <c r="F2052" s="1">
        <v>3</v>
      </c>
      <c r="G2052" s="1">
        <v>4</v>
      </c>
      <c r="H2052" s="1">
        <v>3</v>
      </c>
      <c r="I2052" s="31" t="str">
        <f t="shared" si="131"/>
        <v>EXCLUDED</v>
      </c>
      <c r="J2052">
        <v>2204</v>
      </c>
      <c r="M2052" s="35" t="s">
        <v>901</v>
      </c>
      <c r="Q2052" s="8" t="s">
        <v>901</v>
      </c>
      <c r="R2052" s="1" t="str">
        <f t="shared" si="132"/>
        <v>Mutually Excluded</v>
      </c>
      <c r="S2052" s="1"/>
      <c r="V2052" s="1" t="str">
        <f t="shared" si="134"/>
        <v>Mutually Excluded</v>
      </c>
      <c r="Z2052" t="str">
        <f t="shared" si="133"/>
        <v>Exclude</v>
      </c>
    </row>
    <row r="2053" spans="1:26" ht="30">
      <c r="A2053">
        <v>2205</v>
      </c>
      <c r="C2053" t="s">
        <v>2628</v>
      </c>
      <c r="E2053" s="1" t="s">
        <v>2640</v>
      </c>
      <c r="F2053" s="1">
        <v>4</v>
      </c>
      <c r="G2053" s="1">
        <v>3</v>
      </c>
      <c r="H2053" s="1">
        <v>4</v>
      </c>
      <c r="I2053" s="31" t="str">
        <f t="shared" si="131"/>
        <v>EXCLUDED</v>
      </c>
      <c r="J2053">
        <v>2205</v>
      </c>
      <c r="M2053" s="35" t="s">
        <v>901</v>
      </c>
      <c r="Q2053" s="8" t="s">
        <v>901</v>
      </c>
      <c r="R2053" s="1" t="str">
        <f t="shared" si="132"/>
        <v>Mutually Excluded</v>
      </c>
      <c r="S2053" s="1"/>
      <c r="V2053" s="1" t="str">
        <f t="shared" si="134"/>
        <v>Mutually Excluded</v>
      </c>
      <c r="Z2053" t="str">
        <f t="shared" si="133"/>
        <v>Exclude</v>
      </c>
    </row>
    <row r="2054" spans="1:26" ht="45">
      <c r="A2054">
        <v>2206</v>
      </c>
      <c r="C2054" t="s">
        <v>2628</v>
      </c>
      <c r="E2054" s="1" t="s">
        <v>2641</v>
      </c>
      <c r="F2054" s="1">
        <v>3</v>
      </c>
      <c r="G2054" s="1">
        <v>2</v>
      </c>
      <c r="H2054" s="1">
        <v>3</v>
      </c>
      <c r="I2054" s="31" t="str">
        <f t="shared" si="131"/>
        <v>EXCLUDED</v>
      </c>
      <c r="J2054">
        <v>2206</v>
      </c>
      <c r="M2054" s="35" t="s">
        <v>901</v>
      </c>
      <c r="Q2054" s="8" t="s">
        <v>901</v>
      </c>
      <c r="R2054" s="1" t="str">
        <f t="shared" si="132"/>
        <v>Mutually Excluded</v>
      </c>
      <c r="S2054" s="1"/>
      <c r="V2054" s="1" t="str">
        <f t="shared" si="134"/>
        <v>Mutually Excluded</v>
      </c>
      <c r="Z2054" t="str">
        <f t="shared" si="133"/>
        <v>Exclude</v>
      </c>
    </row>
    <row r="2055" spans="1:26" ht="30">
      <c r="A2055">
        <v>2207</v>
      </c>
      <c r="C2055" t="s">
        <v>2628</v>
      </c>
      <c r="E2055" s="1" t="s">
        <v>2642</v>
      </c>
      <c r="F2055" s="1">
        <v>2</v>
      </c>
      <c r="G2055" s="1">
        <v>1</v>
      </c>
      <c r="H2055" s="1">
        <v>2</v>
      </c>
      <c r="I2055" s="31" t="str">
        <f t="shared" si="131"/>
        <v>EXCLUDED</v>
      </c>
      <c r="J2055">
        <v>2207</v>
      </c>
      <c r="M2055" s="35" t="s">
        <v>901</v>
      </c>
      <c r="Q2055" s="8" t="s">
        <v>901</v>
      </c>
      <c r="R2055" s="1" t="str">
        <f t="shared" si="132"/>
        <v>Mutually Excluded</v>
      </c>
      <c r="S2055" s="1"/>
      <c r="V2055" s="1" t="str">
        <f t="shared" si="134"/>
        <v>Mutually Excluded</v>
      </c>
      <c r="Z2055" t="str">
        <f t="shared" si="133"/>
        <v>Exclude</v>
      </c>
    </row>
    <row r="2056" spans="1:26" ht="30">
      <c r="A2056">
        <v>2208</v>
      </c>
      <c r="C2056" t="s">
        <v>2628</v>
      </c>
      <c r="E2056" s="1" t="s">
        <v>2643</v>
      </c>
      <c r="F2056" s="1">
        <v>1</v>
      </c>
      <c r="G2056" s="1">
        <v>1</v>
      </c>
      <c r="H2056" s="1">
        <v>1</v>
      </c>
      <c r="I2056" s="31" t="str">
        <f t="shared" si="131"/>
        <v>EXCLUDED</v>
      </c>
      <c r="J2056">
        <v>2208</v>
      </c>
      <c r="M2056" s="35" t="s">
        <v>901</v>
      </c>
      <c r="Q2056" s="8" t="s">
        <v>901</v>
      </c>
      <c r="R2056" s="1" t="str">
        <f t="shared" si="132"/>
        <v>Mutually Excluded</v>
      </c>
      <c r="S2056" s="1"/>
      <c r="V2056" s="1" t="str">
        <f t="shared" si="134"/>
        <v>Mutually Excluded</v>
      </c>
      <c r="Z2056" t="str">
        <f t="shared" si="133"/>
        <v>Exclude</v>
      </c>
    </row>
    <row r="2057" spans="1:26" ht="30">
      <c r="A2057">
        <v>2209</v>
      </c>
      <c r="C2057" t="s">
        <v>2628</v>
      </c>
      <c r="E2057" s="1" t="s">
        <v>2644</v>
      </c>
      <c r="F2057" s="1">
        <v>4</v>
      </c>
      <c r="G2057" s="1">
        <v>3</v>
      </c>
      <c r="H2057" s="1">
        <v>3</v>
      </c>
      <c r="I2057" s="31" t="str">
        <f t="shared" si="131"/>
        <v>EXCLUDED</v>
      </c>
      <c r="J2057">
        <v>2209</v>
      </c>
      <c r="M2057" s="35" t="s">
        <v>901</v>
      </c>
      <c r="Q2057" s="8" t="s">
        <v>901</v>
      </c>
      <c r="R2057" s="1" t="str">
        <f t="shared" si="132"/>
        <v>Mutually Excluded</v>
      </c>
      <c r="S2057" s="1"/>
      <c r="V2057" s="1" t="str">
        <f t="shared" si="134"/>
        <v>Mutually Excluded</v>
      </c>
      <c r="Z2057" t="str">
        <f t="shared" si="133"/>
        <v>Exclude</v>
      </c>
    </row>
    <row r="2058" spans="1:26" ht="45">
      <c r="A2058">
        <v>2210</v>
      </c>
      <c r="C2058" t="s">
        <v>2628</v>
      </c>
      <c r="E2058" s="1" t="s">
        <v>2646</v>
      </c>
      <c r="F2058" s="1">
        <v>2</v>
      </c>
      <c r="G2058" s="1">
        <v>2</v>
      </c>
      <c r="H2058" s="1">
        <v>2</v>
      </c>
      <c r="I2058" s="31" t="str">
        <f t="shared" si="131"/>
        <v>EXCLUDED</v>
      </c>
      <c r="J2058">
        <v>2210</v>
      </c>
      <c r="M2058" s="35" t="s">
        <v>901</v>
      </c>
      <c r="Q2058" s="8" t="s">
        <v>901</v>
      </c>
      <c r="R2058" s="1" t="str">
        <f t="shared" si="132"/>
        <v>Mutually Excluded</v>
      </c>
      <c r="S2058" s="1"/>
      <c r="V2058" s="1" t="str">
        <f t="shared" si="134"/>
        <v>Mutually Excluded</v>
      </c>
      <c r="Z2058" t="str">
        <f t="shared" si="133"/>
        <v>Exclude</v>
      </c>
    </row>
    <row r="2059" spans="1:26" ht="45">
      <c r="A2059">
        <v>2211</v>
      </c>
      <c r="C2059" t="s">
        <v>2628</v>
      </c>
      <c r="E2059" s="1" t="s">
        <v>2647</v>
      </c>
      <c r="F2059" s="1">
        <v>4</v>
      </c>
      <c r="G2059" s="1">
        <v>4</v>
      </c>
      <c r="H2059" s="1">
        <v>3</v>
      </c>
      <c r="I2059" s="31" t="str">
        <f t="shared" si="131"/>
        <v>EXCLUDED</v>
      </c>
      <c r="J2059">
        <v>2211</v>
      </c>
      <c r="M2059" s="35" t="s">
        <v>901</v>
      </c>
      <c r="Q2059" s="8" t="s">
        <v>901</v>
      </c>
      <c r="R2059" s="1" t="str">
        <f t="shared" si="132"/>
        <v>Mutually Excluded</v>
      </c>
      <c r="S2059" s="1"/>
      <c r="V2059" s="1" t="str">
        <f t="shared" si="134"/>
        <v>Mutually Excluded</v>
      </c>
      <c r="Z2059" t="str">
        <f t="shared" si="133"/>
        <v>Exclude</v>
      </c>
    </row>
    <row r="2060" spans="1:26" ht="45">
      <c r="A2060">
        <v>2212</v>
      </c>
      <c r="C2060" t="s">
        <v>2628</v>
      </c>
      <c r="E2060" s="1" t="s">
        <v>2648</v>
      </c>
      <c r="F2060" s="1">
        <v>2</v>
      </c>
      <c r="G2060" s="1">
        <v>2</v>
      </c>
      <c r="H2060" s="1">
        <v>2</v>
      </c>
      <c r="I2060" s="31" t="str">
        <f t="shared" si="131"/>
        <v>EXCLUDED</v>
      </c>
      <c r="J2060">
        <v>2212</v>
      </c>
      <c r="M2060" s="35" t="s">
        <v>901</v>
      </c>
      <c r="Q2060" s="8" t="s">
        <v>901</v>
      </c>
      <c r="R2060" s="1" t="str">
        <f t="shared" si="132"/>
        <v>Mutually Excluded</v>
      </c>
      <c r="S2060" s="1"/>
      <c r="V2060" s="1" t="str">
        <f t="shared" si="134"/>
        <v>Mutually Excluded</v>
      </c>
      <c r="Z2060" t="str">
        <f t="shared" si="133"/>
        <v>Exclude</v>
      </c>
    </row>
    <row r="2061" spans="1:26" ht="30">
      <c r="A2061">
        <v>2213</v>
      </c>
      <c r="C2061" t="s">
        <v>2628</v>
      </c>
      <c r="E2061" s="1" t="s">
        <v>2649</v>
      </c>
      <c r="F2061" s="1">
        <v>4</v>
      </c>
      <c r="G2061" s="1">
        <v>4</v>
      </c>
      <c r="H2061" s="1">
        <v>3</v>
      </c>
      <c r="I2061" s="31" t="str">
        <f t="shared" si="131"/>
        <v>EXCLUDED</v>
      </c>
      <c r="J2061">
        <v>2213</v>
      </c>
      <c r="M2061" s="35" t="s">
        <v>901</v>
      </c>
      <c r="Q2061" s="8" t="s">
        <v>901</v>
      </c>
      <c r="R2061" s="1" t="str">
        <f t="shared" si="132"/>
        <v>Mutually Excluded</v>
      </c>
      <c r="S2061" s="1"/>
      <c r="V2061" s="1" t="str">
        <f t="shared" si="134"/>
        <v>Mutually Excluded</v>
      </c>
      <c r="Z2061" t="str">
        <f t="shared" si="133"/>
        <v>Exclude</v>
      </c>
    </row>
    <row r="2062" spans="1:26" ht="45">
      <c r="A2062">
        <v>2214</v>
      </c>
      <c r="C2062" t="s">
        <v>2628</v>
      </c>
      <c r="E2062" s="1" t="s">
        <v>2650</v>
      </c>
      <c r="F2062" s="1">
        <v>3</v>
      </c>
      <c r="G2062" s="1">
        <v>3</v>
      </c>
      <c r="H2062" s="1">
        <v>4</v>
      </c>
      <c r="I2062" s="31" t="str">
        <f t="shared" si="131"/>
        <v>EXCLUDED</v>
      </c>
      <c r="J2062">
        <v>2214</v>
      </c>
      <c r="M2062" s="35" t="s">
        <v>901</v>
      </c>
      <c r="Q2062" s="8" t="s">
        <v>901</v>
      </c>
      <c r="R2062" s="1" t="str">
        <f t="shared" si="132"/>
        <v>Mutually Excluded</v>
      </c>
      <c r="S2062" s="1"/>
      <c r="V2062" s="1" t="str">
        <f t="shared" si="134"/>
        <v>Mutually Excluded</v>
      </c>
      <c r="Z2062" t="str">
        <f t="shared" si="133"/>
        <v>Exclude</v>
      </c>
    </row>
    <row r="2063" spans="1:26" ht="30">
      <c r="A2063">
        <v>2215</v>
      </c>
      <c r="C2063" t="s">
        <v>2628</v>
      </c>
      <c r="E2063" s="1" t="s">
        <v>2651</v>
      </c>
      <c r="F2063" s="1">
        <v>2</v>
      </c>
      <c r="G2063" s="1">
        <v>2</v>
      </c>
      <c r="H2063" s="1">
        <v>2</v>
      </c>
      <c r="I2063" s="31" t="str">
        <f t="shared" si="131"/>
        <v>EXCLUDED</v>
      </c>
      <c r="J2063">
        <v>2215</v>
      </c>
      <c r="M2063" s="35" t="s">
        <v>901</v>
      </c>
      <c r="Q2063" s="8" t="s">
        <v>901</v>
      </c>
      <c r="R2063" s="1" t="str">
        <f t="shared" si="132"/>
        <v>Mutually Excluded</v>
      </c>
      <c r="S2063" s="1"/>
      <c r="V2063" s="1" t="str">
        <f t="shared" si="134"/>
        <v>Mutually Excluded</v>
      </c>
      <c r="Z2063" t="str">
        <f t="shared" si="133"/>
        <v>Exclude</v>
      </c>
    </row>
    <row r="2064" spans="1:26" ht="30">
      <c r="A2064">
        <v>2216</v>
      </c>
      <c r="C2064" t="s">
        <v>2628</v>
      </c>
      <c r="E2064" s="1" t="s">
        <v>2652</v>
      </c>
      <c r="F2064" s="1">
        <v>1</v>
      </c>
      <c r="G2064" s="1">
        <v>1</v>
      </c>
      <c r="H2064" s="1">
        <v>1</v>
      </c>
      <c r="I2064" s="31" t="str">
        <f t="shared" si="131"/>
        <v>EXCLUDED</v>
      </c>
      <c r="J2064">
        <v>2216</v>
      </c>
      <c r="M2064" s="35" t="s">
        <v>901</v>
      </c>
      <c r="Q2064" s="8" t="s">
        <v>901</v>
      </c>
      <c r="R2064" s="1" t="str">
        <f t="shared" si="132"/>
        <v>Mutually Excluded</v>
      </c>
      <c r="S2064" s="1"/>
      <c r="V2064" s="1" t="str">
        <f t="shared" si="134"/>
        <v>Mutually Excluded</v>
      </c>
      <c r="Z2064" t="str">
        <f t="shared" si="133"/>
        <v>Exclude</v>
      </c>
    </row>
    <row r="2065" spans="1:26" ht="30">
      <c r="A2065">
        <v>2217</v>
      </c>
      <c r="C2065" t="s">
        <v>2628</v>
      </c>
      <c r="E2065" s="1" t="s">
        <v>2653</v>
      </c>
      <c r="F2065" s="1">
        <v>1</v>
      </c>
      <c r="G2065" s="1">
        <v>1</v>
      </c>
      <c r="H2065" s="1">
        <v>1</v>
      </c>
      <c r="I2065" s="31" t="str">
        <f t="shared" si="131"/>
        <v>EXCLUDED</v>
      </c>
      <c r="J2065">
        <v>2217</v>
      </c>
      <c r="M2065" s="35" t="s">
        <v>901</v>
      </c>
      <c r="Q2065" s="8" t="s">
        <v>901</v>
      </c>
      <c r="R2065" s="1" t="str">
        <f t="shared" si="132"/>
        <v>Mutually Excluded</v>
      </c>
      <c r="S2065" s="1"/>
      <c r="V2065" s="1" t="str">
        <f t="shared" si="134"/>
        <v>Mutually Excluded</v>
      </c>
      <c r="Z2065" t="str">
        <f t="shared" si="133"/>
        <v>Exclude</v>
      </c>
    </row>
    <row r="2066" spans="1:26" ht="45">
      <c r="A2066">
        <v>2218</v>
      </c>
      <c r="C2066" t="s">
        <v>2628</v>
      </c>
      <c r="E2066" s="1" t="s">
        <v>2654</v>
      </c>
      <c r="F2066" s="1">
        <v>4</v>
      </c>
      <c r="G2066" s="1">
        <v>3</v>
      </c>
      <c r="H2066" s="1">
        <v>3</v>
      </c>
      <c r="I2066" s="31" t="str">
        <f t="shared" si="131"/>
        <v>EXCLUDED</v>
      </c>
      <c r="J2066">
        <v>2218</v>
      </c>
      <c r="M2066" s="35" t="s">
        <v>901</v>
      </c>
      <c r="Q2066" s="8" t="s">
        <v>901</v>
      </c>
      <c r="R2066" s="1" t="str">
        <f t="shared" si="132"/>
        <v>Mutually Excluded</v>
      </c>
      <c r="S2066" s="1"/>
      <c r="V2066" s="1" t="str">
        <f t="shared" si="134"/>
        <v>Mutually Excluded</v>
      </c>
      <c r="Z2066" t="str">
        <f t="shared" si="133"/>
        <v>Exclude</v>
      </c>
    </row>
    <row r="2067" spans="1:26" ht="30">
      <c r="A2067">
        <v>2219</v>
      </c>
      <c r="C2067" t="s">
        <v>2656</v>
      </c>
      <c r="E2067" s="1" t="s">
        <v>2655</v>
      </c>
      <c r="F2067" s="1">
        <v>5</v>
      </c>
      <c r="G2067" s="1">
        <v>5</v>
      </c>
      <c r="H2067" s="1">
        <v>5</v>
      </c>
      <c r="I2067" s="31" t="str">
        <f t="shared" si="131"/>
        <v>CERTAINLY INCLUDED</v>
      </c>
      <c r="J2067">
        <v>2219</v>
      </c>
      <c r="M2067" s="35" t="s">
        <v>901</v>
      </c>
      <c r="Q2067" s="8" t="s">
        <v>901</v>
      </c>
      <c r="R2067" s="1" t="str">
        <f t="shared" si="132"/>
        <v>Mutually Excluded</v>
      </c>
      <c r="S2067" s="1"/>
      <c r="V2067" s="1" t="str">
        <f t="shared" si="134"/>
        <v>AI: Yes, Human: No</v>
      </c>
      <c r="Z2067" t="str">
        <f t="shared" si="133"/>
        <v>Exclude</v>
      </c>
    </row>
    <row r="2068" spans="1:26" ht="30">
      <c r="A2068">
        <v>2220</v>
      </c>
      <c r="C2068" t="s">
        <v>2656</v>
      </c>
      <c r="E2068" s="1" t="s">
        <v>2657</v>
      </c>
      <c r="F2068" s="1">
        <v>2</v>
      </c>
      <c r="G2068" s="1">
        <v>2</v>
      </c>
      <c r="H2068" s="1">
        <v>3</v>
      </c>
      <c r="I2068" s="31" t="str">
        <f t="shared" si="131"/>
        <v>EXCLUDED</v>
      </c>
      <c r="J2068">
        <v>2220</v>
      </c>
      <c r="M2068" s="35" t="s">
        <v>901</v>
      </c>
      <c r="Q2068" s="8" t="s">
        <v>901</v>
      </c>
      <c r="R2068" s="1" t="str">
        <f t="shared" si="132"/>
        <v>Mutually Excluded</v>
      </c>
      <c r="S2068" s="1"/>
      <c r="V2068" s="1" t="str">
        <f t="shared" si="134"/>
        <v>Mutually Excluded</v>
      </c>
      <c r="Z2068" t="str">
        <f t="shared" si="133"/>
        <v>Exclude</v>
      </c>
    </row>
    <row r="2069" spans="1:26" ht="30">
      <c r="A2069">
        <v>2221</v>
      </c>
      <c r="C2069" t="s">
        <v>2656</v>
      </c>
      <c r="E2069" s="1" t="s">
        <v>2658</v>
      </c>
      <c r="F2069" s="1">
        <v>1</v>
      </c>
      <c r="G2069" s="1">
        <v>2</v>
      </c>
      <c r="H2069" s="1">
        <v>2</v>
      </c>
      <c r="I2069" s="31" t="str">
        <f t="shared" si="131"/>
        <v>EXCLUDED</v>
      </c>
      <c r="J2069">
        <v>2221</v>
      </c>
      <c r="M2069" s="35" t="s">
        <v>901</v>
      </c>
      <c r="Q2069" s="8" t="s">
        <v>901</v>
      </c>
      <c r="R2069" s="1" t="str">
        <f t="shared" si="132"/>
        <v>Mutually Excluded</v>
      </c>
      <c r="S2069" s="1"/>
      <c r="V2069" s="1" t="str">
        <f t="shared" si="134"/>
        <v>Mutually Excluded</v>
      </c>
      <c r="Z2069" t="str">
        <f t="shared" si="133"/>
        <v>Exclude</v>
      </c>
    </row>
    <row r="2070" spans="1:26" ht="30">
      <c r="A2070">
        <v>2222</v>
      </c>
      <c r="C2070" t="s">
        <v>2656</v>
      </c>
      <c r="E2070" s="1" t="s">
        <v>2659</v>
      </c>
      <c r="F2070" s="1">
        <v>4</v>
      </c>
      <c r="G2070" s="1">
        <v>4</v>
      </c>
      <c r="H2070" s="1">
        <v>3</v>
      </c>
      <c r="I2070" s="31" t="str">
        <f t="shared" si="131"/>
        <v>EXCLUDED</v>
      </c>
      <c r="J2070">
        <v>2222</v>
      </c>
      <c r="M2070" s="35" t="s">
        <v>901</v>
      </c>
      <c r="Q2070" s="8" t="s">
        <v>901</v>
      </c>
      <c r="R2070" s="1" t="str">
        <f t="shared" si="132"/>
        <v>Mutually Excluded</v>
      </c>
      <c r="S2070" s="1"/>
      <c r="V2070" s="1" t="str">
        <f t="shared" si="134"/>
        <v>Mutually Excluded</v>
      </c>
      <c r="Z2070" t="str">
        <f t="shared" si="133"/>
        <v>Exclude</v>
      </c>
    </row>
    <row r="2071" spans="1:26" ht="45">
      <c r="A2071">
        <v>2223</v>
      </c>
      <c r="C2071" t="s">
        <v>2656</v>
      </c>
      <c r="E2071" s="1" t="s">
        <v>2660</v>
      </c>
      <c r="F2071" s="1">
        <v>2</v>
      </c>
      <c r="G2071" s="1">
        <v>2</v>
      </c>
      <c r="H2071" s="1">
        <v>3</v>
      </c>
      <c r="I2071" s="31" t="str">
        <f t="shared" ref="I2071:I2134" si="135">IF(COUNTIF(F2071:H2071,5)=3,"CERTAINLY INCLUDED",IF(COUNTIF(F2071:H2071,5)&gt;0,"MAYBE","EXCLUDED"))</f>
        <v>EXCLUDED</v>
      </c>
      <c r="J2071">
        <v>2223</v>
      </c>
      <c r="M2071" s="35" t="s">
        <v>65</v>
      </c>
      <c r="Q2071" s="8" t="s">
        <v>901</v>
      </c>
      <c r="R2071" s="1" t="str">
        <f t="shared" ref="R2071:R2134" si="136">IF(AND(M2071="Excluded", Q2071="Excluded"), "Mutually Excluded", IF(AND(OR(M2071="CERTAINLY INCLUDED", M2071="INCLUDED", M2071="MAYBE" ), OR(Q2071="INCLUDED", Q2071="MAYBE")), "MUTUALLY INCLUDED", IF(AND(M2071="MAYBE", Q2071="MAYBE"), "Mutually MAYBE", IF(AND(M2071="Excluded", OR(Q2071="INCLUDED", Q2071="MAYBE")), "Hum1: No, Hum2: Yes", IF(AND(Q2071="Excluded", OR(M2071="INCLUDED", M2071="CERTAINLY INCLUDED", M2071="MAYBE")), "Hum1: Yes, Hum2: No", "Other Conflict")))))</f>
        <v>Hum1: Yes, Hum2: No</v>
      </c>
      <c r="S2071" s="1" t="s">
        <v>19</v>
      </c>
      <c r="T2071" s="1" t="s">
        <v>19</v>
      </c>
      <c r="U2071" s="1" t="s">
        <v>19</v>
      </c>
      <c r="V2071" s="1" t="str">
        <f t="shared" si="134"/>
        <v>Mutually Excluded</v>
      </c>
      <c r="Z2071" t="str">
        <f t="shared" ref="Z2071:Z2134" si="137">IF(R2071="Mutually Excluded","Exclude",IF(R2071= "Mutually Included","Include",U2071))</f>
        <v>Exclude</v>
      </c>
    </row>
    <row r="2072" spans="1:26" ht="30">
      <c r="A2072">
        <v>2224</v>
      </c>
      <c r="C2072" t="s">
        <v>2656</v>
      </c>
      <c r="E2072" s="1" t="s">
        <v>2661</v>
      </c>
      <c r="F2072" s="1">
        <v>4</v>
      </c>
      <c r="G2072" s="1">
        <v>5</v>
      </c>
      <c r="H2072" s="1">
        <v>4</v>
      </c>
      <c r="I2072" s="31" t="str">
        <f t="shared" si="135"/>
        <v>MAYBE</v>
      </c>
      <c r="J2072">
        <v>2224</v>
      </c>
      <c r="M2072" s="35" t="s">
        <v>901</v>
      </c>
      <c r="Q2072" s="8" t="s">
        <v>901</v>
      </c>
      <c r="R2072" s="1" t="str">
        <f t="shared" si="136"/>
        <v>Mutually Excluded</v>
      </c>
      <c r="S2072" s="1"/>
      <c r="V2072" s="1" t="str">
        <f t="shared" si="134"/>
        <v>AI: Yes, Human: No</v>
      </c>
      <c r="Z2072" t="str">
        <f t="shared" si="137"/>
        <v>Exclude</v>
      </c>
    </row>
    <row r="2073" spans="1:26" ht="30">
      <c r="A2073">
        <v>2225</v>
      </c>
      <c r="C2073" t="s">
        <v>2656</v>
      </c>
      <c r="E2073" s="1" t="s">
        <v>2662</v>
      </c>
      <c r="F2073" s="1">
        <v>1</v>
      </c>
      <c r="G2073" s="1">
        <v>1</v>
      </c>
      <c r="H2073" s="1">
        <v>1</v>
      </c>
      <c r="I2073" s="31" t="str">
        <f t="shared" si="135"/>
        <v>EXCLUDED</v>
      </c>
      <c r="J2073">
        <v>2225</v>
      </c>
      <c r="M2073" s="35" t="s">
        <v>901</v>
      </c>
      <c r="Q2073" s="8" t="s">
        <v>901</v>
      </c>
      <c r="R2073" s="1" t="str">
        <f t="shared" si="136"/>
        <v>Mutually Excluded</v>
      </c>
      <c r="S2073" s="1"/>
      <c r="V2073" s="1" t="str">
        <f t="shared" si="134"/>
        <v>Mutually Excluded</v>
      </c>
      <c r="Z2073" t="str">
        <f t="shared" si="137"/>
        <v>Exclude</v>
      </c>
    </row>
    <row r="2074" spans="1:26" ht="30">
      <c r="A2074">
        <v>2226</v>
      </c>
      <c r="C2074" t="s">
        <v>2656</v>
      </c>
      <c r="E2074" s="1" t="s">
        <v>2663</v>
      </c>
      <c r="F2074" s="1">
        <v>3</v>
      </c>
      <c r="G2074" s="1">
        <v>4</v>
      </c>
      <c r="H2074" s="1">
        <v>3</v>
      </c>
      <c r="I2074" s="31" t="str">
        <f t="shared" si="135"/>
        <v>EXCLUDED</v>
      </c>
      <c r="J2074">
        <v>2226</v>
      </c>
      <c r="M2074" s="35" t="s">
        <v>901</v>
      </c>
      <c r="Q2074" s="8" t="s">
        <v>901</v>
      </c>
      <c r="R2074" s="1" t="str">
        <f t="shared" si="136"/>
        <v>Mutually Excluded</v>
      </c>
      <c r="S2074" s="1"/>
      <c r="V2074" s="1" t="str">
        <f t="shared" si="134"/>
        <v>Mutually Excluded</v>
      </c>
      <c r="Z2074" t="str">
        <f t="shared" si="137"/>
        <v>Exclude</v>
      </c>
    </row>
    <row r="2075" spans="1:26" ht="45">
      <c r="A2075">
        <v>2227</v>
      </c>
      <c r="C2075" t="s">
        <v>2656</v>
      </c>
      <c r="E2075" s="1" t="s">
        <v>2664</v>
      </c>
      <c r="F2075" s="1">
        <v>1</v>
      </c>
      <c r="G2075" s="1">
        <v>1</v>
      </c>
      <c r="H2075" s="1">
        <v>1</v>
      </c>
      <c r="I2075" s="31" t="str">
        <f t="shared" si="135"/>
        <v>EXCLUDED</v>
      </c>
      <c r="J2075">
        <v>2227</v>
      </c>
      <c r="M2075" s="35" t="s">
        <v>901</v>
      </c>
      <c r="Q2075" s="8" t="s">
        <v>901</v>
      </c>
      <c r="R2075" s="1" t="str">
        <f t="shared" si="136"/>
        <v>Mutually Excluded</v>
      </c>
      <c r="S2075" s="1"/>
      <c r="V2075" s="1" t="str">
        <f t="shared" si="134"/>
        <v>Mutually Excluded</v>
      </c>
      <c r="Z2075" t="str">
        <f t="shared" si="137"/>
        <v>Exclude</v>
      </c>
    </row>
    <row r="2076" spans="1:26" ht="30">
      <c r="A2076">
        <v>2228</v>
      </c>
      <c r="C2076" t="s">
        <v>2656</v>
      </c>
      <c r="E2076" s="1" t="s">
        <v>2665</v>
      </c>
      <c r="F2076" s="1">
        <v>2</v>
      </c>
      <c r="G2076" s="1">
        <v>2</v>
      </c>
      <c r="H2076" s="1">
        <v>2</v>
      </c>
      <c r="I2076" s="31" t="str">
        <f t="shared" si="135"/>
        <v>EXCLUDED</v>
      </c>
      <c r="J2076">
        <v>2228</v>
      </c>
      <c r="M2076" s="35" t="s">
        <v>901</v>
      </c>
      <c r="Q2076" s="8" t="s">
        <v>901</v>
      </c>
      <c r="R2076" s="1" t="str">
        <f t="shared" si="136"/>
        <v>Mutually Excluded</v>
      </c>
      <c r="S2076" s="1"/>
      <c r="V2076" s="1" t="str">
        <f t="shared" si="134"/>
        <v>Mutually Excluded</v>
      </c>
      <c r="Z2076" t="str">
        <f t="shared" si="137"/>
        <v>Exclude</v>
      </c>
    </row>
    <row r="2077" spans="1:26" ht="30">
      <c r="A2077">
        <v>2229</v>
      </c>
      <c r="C2077" t="s">
        <v>2656</v>
      </c>
      <c r="E2077" s="1" t="s">
        <v>2666</v>
      </c>
      <c r="F2077" s="1">
        <v>2</v>
      </c>
      <c r="G2077" s="1">
        <v>2</v>
      </c>
      <c r="H2077" s="1">
        <v>2</v>
      </c>
      <c r="I2077" s="31" t="str">
        <f t="shared" si="135"/>
        <v>EXCLUDED</v>
      </c>
      <c r="J2077">
        <v>2229</v>
      </c>
      <c r="M2077" s="35" t="s">
        <v>901</v>
      </c>
      <c r="Q2077" s="8" t="s">
        <v>901</v>
      </c>
      <c r="R2077" s="1" t="str">
        <f t="shared" si="136"/>
        <v>Mutually Excluded</v>
      </c>
      <c r="S2077" s="1"/>
      <c r="V2077" s="1" t="str">
        <f t="shared" si="134"/>
        <v>Mutually Excluded</v>
      </c>
      <c r="Z2077" t="str">
        <f t="shared" si="137"/>
        <v>Exclude</v>
      </c>
    </row>
    <row r="2078" spans="1:26" ht="30">
      <c r="A2078">
        <v>2230</v>
      </c>
      <c r="C2078" t="s">
        <v>2656</v>
      </c>
      <c r="E2078" s="1" t="s">
        <v>2667</v>
      </c>
      <c r="F2078" s="1">
        <v>1</v>
      </c>
      <c r="G2078" s="1">
        <v>1</v>
      </c>
      <c r="H2078" s="1">
        <v>1</v>
      </c>
      <c r="I2078" s="31" t="str">
        <f t="shared" si="135"/>
        <v>EXCLUDED</v>
      </c>
      <c r="J2078">
        <v>2230</v>
      </c>
      <c r="M2078" s="35" t="s">
        <v>901</v>
      </c>
      <c r="Q2078" s="8" t="s">
        <v>901</v>
      </c>
      <c r="R2078" s="1" t="str">
        <f t="shared" si="136"/>
        <v>Mutually Excluded</v>
      </c>
      <c r="S2078" s="1"/>
      <c r="V2078" s="1" t="str">
        <f t="shared" si="134"/>
        <v>Mutually Excluded</v>
      </c>
      <c r="Z2078" t="str">
        <f t="shared" si="137"/>
        <v>Exclude</v>
      </c>
    </row>
    <row r="2079" spans="1:26" ht="30">
      <c r="A2079">
        <v>2231</v>
      </c>
      <c r="C2079" t="s">
        <v>2656</v>
      </c>
      <c r="E2079" s="1" t="s">
        <v>2668</v>
      </c>
      <c r="F2079" s="1">
        <v>1</v>
      </c>
      <c r="G2079" s="1">
        <v>1</v>
      </c>
      <c r="H2079" s="1">
        <v>1</v>
      </c>
      <c r="I2079" s="31" t="str">
        <f t="shared" si="135"/>
        <v>EXCLUDED</v>
      </c>
      <c r="J2079">
        <v>2231</v>
      </c>
      <c r="M2079" s="35" t="s">
        <v>901</v>
      </c>
      <c r="Q2079" s="8" t="s">
        <v>901</v>
      </c>
      <c r="R2079" s="1" t="str">
        <f t="shared" si="136"/>
        <v>Mutually Excluded</v>
      </c>
      <c r="S2079" s="1"/>
      <c r="V2079" s="1" t="str">
        <f t="shared" si="134"/>
        <v>Mutually Excluded</v>
      </c>
      <c r="Z2079" t="str">
        <f t="shared" si="137"/>
        <v>Exclude</v>
      </c>
    </row>
    <row r="2080" spans="1:26" ht="30">
      <c r="A2080">
        <v>2232</v>
      </c>
      <c r="C2080" t="s">
        <v>2656</v>
      </c>
      <c r="E2080" s="1" t="s">
        <v>2669</v>
      </c>
      <c r="F2080" s="1">
        <v>2</v>
      </c>
      <c r="G2080" s="1">
        <v>2</v>
      </c>
      <c r="H2080" s="1">
        <v>2</v>
      </c>
      <c r="I2080" s="31" t="str">
        <f t="shared" si="135"/>
        <v>EXCLUDED</v>
      </c>
      <c r="J2080">
        <v>2232</v>
      </c>
      <c r="M2080" s="35" t="s">
        <v>901</v>
      </c>
      <c r="Q2080" s="8" t="s">
        <v>901</v>
      </c>
      <c r="R2080" s="1" t="str">
        <f t="shared" si="136"/>
        <v>Mutually Excluded</v>
      </c>
      <c r="S2080" s="1"/>
      <c r="V2080" s="1" t="str">
        <f t="shared" si="134"/>
        <v>Mutually Excluded</v>
      </c>
      <c r="Z2080" t="str">
        <f t="shared" si="137"/>
        <v>Exclude</v>
      </c>
    </row>
    <row r="2081" spans="1:26" ht="30">
      <c r="A2081">
        <v>2233</v>
      </c>
      <c r="C2081" t="s">
        <v>2656</v>
      </c>
      <c r="E2081" s="1" t="s">
        <v>2670</v>
      </c>
      <c r="F2081" s="1">
        <v>5</v>
      </c>
      <c r="G2081" s="1">
        <v>5</v>
      </c>
      <c r="H2081" s="1">
        <v>5</v>
      </c>
      <c r="I2081" s="31" t="str">
        <f t="shared" si="135"/>
        <v>CERTAINLY INCLUDED</v>
      </c>
      <c r="J2081">
        <v>2233</v>
      </c>
      <c r="M2081" s="35" t="s">
        <v>901</v>
      </c>
      <c r="Q2081" s="8" t="s">
        <v>901</v>
      </c>
      <c r="R2081" s="1" t="str">
        <f t="shared" si="136"/>
        <v>Mutually Excluded</v>
      </c>
      <c r="S2081" s="1"/>
      <c r="V2081" s="1" t="str">
        <f t="shared" si="134"/>
        <v>AI: Yes, Human: No</v>
      </c>
      <c r="Z2081" t="str">
        <f t="shared" si="137"/>
        <v>Exclude</v>
      </c>
    </row>
    <row r="2082" spans="1:26" ht="30">
      <c r="A2082">
        <v>2234</v>
      </c>
      <c r="C2082" t="s">
        <v>2656</v>
      </c>
      <c r="E2082" s="1" t="s">
        <v>2671</v>
      </c>
      <c r="F2082" s="1">
        <v>1</v>
      </c>
      <c r="G2082" s="1">
        <v>1</v>
      </c>
      <c r="H2082" s="1">
        <v>1</v>
      </c>
      <c r="I2082" s="31" t="str">
        <f t="shared" si="135"/>
        <v>EXCLUDED</v>
      </c>
      <c r="J2082">
        <v>2234</v>
      </c>
      <c r="M2082" s="35" t="s">
        <v>901</v>
      </c>
      <c r="Q2082" s="8" t="s">
        <v>901</v>
      </c>
      <c r="R2082" s="1" t="str">
        <f t="shared" si="136"/>
        <v>Mutually Excluded</v>
      </c>
      <c r="S2082" s="1"/>
      <c r="V2082" s="1" t="str">
        <f t="shared" si="134"/>
        <v>Mutually Excluded</v>
      </c>
      <c r="Z2082" t="str">
        <f t="shared" si="137"/>
        <v>Exclude</v>
      </c>
    </row>
    <row r="2083" spans="1:26" ht="45">
      <c r="A2083">
        <v>2235</v>
      </c>
      <c r="C2083" t="s">
        <v>2656</v>
      </c>
      <c r="E2083" s="1" t="s">
        <v>2672</v>
      </c>
      <c r="F2083" s="1">
        <v>2</v>
      </c>
      <c r="G2083" s="1">
        <v>2</v>
      </c>
      <c r="H2083" s="1">
        <v>2</v>
      </c>
      <c r="I2083" s="31" t="str">
        <f t="shared" si="135"/>
        <v>EXCLUDED</v>
      </c>
      <c r="J2083">
        <v>2235</v>
      </c>
      <c r="M2083" s="35" t="s">
        <v>901</v>
      </c>
      <c r="Q2083" s="8" t="s">
        <v>901</v>
      </c>
      <c r="R2083" s="1" t="str">
        <f t="shared" si="136"/>
        <v>Mutually Excluded</v>
      </c>
      <c r="S2083" s="1"/>
      <c r="V2083" s="1" t="str">
        <f t="shared" si="134"/>
        <v>Mutually Excluded</v>
      </c>
      <c r="Z2083" t="str">
        <f t="shared" si="137"/>
        <v>Exclude</v>
      </c>
    </row>
    <row r="2084" spans="1:26" ht="45">
      <c r="A2084">
        <v>2236</v>
      </c>
      <c r="C2084" t="s">
        <v>2656</v>
      </c>
      <c r="E2084" s="1" t="s">
        <v>2673</v>
      </c>
      <c r="F2084" s="1">
        <v>2</v>
      </c>
      <c r="G2084" s="1">
        <v>2</v>
      </c>
      <c r="H2084" s="1">
        <v>2</v>
      </c>
      <c r="I2084" s="31" t="str">
        <f t="shared" si="135"/>
        <v>EXCLUDED</v>
      </c>
      <c r="J2084">
        <v>2236</v>
      </c>
      <c r="M2084" s="35" t="s">
        <v>901</v>
      </c>
      <c r="Q2084" s="8" t="s">
        <v>901</v>
      </c>
      <c r="R2084" s="1" t="str">
        <f t="shared" si="136"/>
        <v>Mutually Excluded</v>
      </c>
      <c r="S2084" s="1"/>
      <c r="V2084" s="1" t="str">
        <f t="shared" si="134"/>
        <v>Mutually Excluded</v>
      </c>
      <c r="Z2084" t="str">
        <f t="shared" si="137"/>
        <v>Exclude</v>
      </c>
    </row>
    <row r="2085" spans="1:26" ht="45">
      <c r="A2085">
        <v>2237</v>
      </c>
      <c r="C2085" t="s">
        <v>2656</v>
      </c>
      <c r="E2085" s="1" t="s">
        <v>2674</v>
      </c>
      <c r="F2085" s="1">
        <v>2</v>
      </c>
      <c r="G2085" s="1">
        <v>2</v>
      </c>
      <c r="H2085" s="1">
        <v>2</v>
      </c>
      <c r="I2085" s="31" t="str">
        <f t="shared" si="135"/>
        <v>EXCLUDED</v>
      </c>
      <c r="J2085">
        <v>2237</v>
      </c>
      <c r="M2085" s="35" t="s">
        <v>901</v>
      </c>
      <c r="Q2085" s="8" t="s">
        <v>901</v>
      </c>
      <c r="R2085" s="1" t="str">
        <f t="shared" si="136"/>
        <v>Mutually Excluded</v>
      </c>
      <c r="S2085" s="1"/>
      <c r="V2085" s="1" t="str">
        <f t="shared" si="134"/>
        <v>Mutually Excluded</v>
      </c>
      <c r="Z2085" t="str">
        <f t="shared" si="137"/>
        <v>Exclude</v>
      </c>
    </row>
    <row r="2086" spans="1:26" ht="30">
      <c r="A2086">
        <v>2238</v>
      </c>
      <c r="C2086" t="s">
        <v>2656</v>
      </c>
      <c r="E2086" s="1" t="s">
        <v>2675</v>
      </c>
      <c r="F2086" s="1">
        <v>2</v>
      </c>
      <c r="G2086" s="1">
        <v>2</v>
      </c>
      <c r="H2086" s="1">
        <v>3</v>
      </c>
      <c r="I2086" s="31" t="str">
        <f t="shared" si="135"/>
        <v>EXCLUDED</v>
      </c>
      <c r="J2086">
        <v>2238</v>
      </c>
      <c r="M2086" s="35" t="s">
        <v>901</v>
      </c>
      <c r="Q2086" s="8" t="s">
        <v>901</v>
      </c>
      <c r="R2086" s="1" t="str">
        <f t="shared" si="136"/>
        <v>Mutually Excluded</v>
      </c>
      <c r="S2086" s="1"/>
      <c r="V2086" s="1" t="str">
        <f t="shared" si="134"/>
        <v>Mutually Excluded</v>
      </c>
      <c r="Z2086" t="str">
        <f t="shared" si="137"/>
        <v>Exclude</v>
      </c>
    </row>
    <row r="2087" spans="1:26" ht="30">
      <c r="A2087">
        <v>2239</v>
      </c>
      <c r="C2087" t="s">
        <v>2656</v>
      </c>
      <c r="E2087" s="1" t="s">
        <v>2676</v>
      </c>
      <c r="F2087" s="1">
        <v>3</v>
      </c>
      <c r="G2087" s="1">
        <v>2</v>
      </c>
      <c r="H2087" s="1">
        <v>3</v>
      </c>
      <c r="I2087" s="31" t="str">
        <f t="shared" si="135"/>
        <v>EXCLUDED</v>
      </c>
      <c r="J2087">
        <v>2239</v>
      </c>
      <c r="M2087" s="35" t="s">
        <v>901</v>
      </c>
      <c r="Q2087" s="8" t="s">
        <v>901</v>
      </c>
      <c r="R2087" s="1" t="str">
        <f t="shared" si="136"/>
        <v>Mutually Excluded</v>
      </c>
      <c r="S2087" s="1"/>
      <c r="V2087" s="1" t="str">
        <f t="shared" si="134"/>
        <v>Mutually Excluded</v>
      </c>
      <c r="Z2087" t="str">
        <f t="shared" si="137"/>
        <v>Exclude</v>
      </c>
    </row>
    <row r="2088" spans="1:26" ht="30.75">
      <c r="A2088">
        <v>2240</v>
      </c>
      <c r="C2088" t="s">
        <v>2656</v>
      </c>
      <c r="E2088" s="1" t="s">
        <v>2179</v>
      </c>
      <c r="F2088" s="1">
        <v>3</v>
      </c>
      <c r="G2088" s="1">
        <v>3</v>
      </c>
      <c r="H2088" s="1">
        <v>2</v>
      </c>
      <c r="I2088" s="31" t="str">
        <f t="shared" si="135"/>
        <v>EXCLUDED</v>
      </c>
      <c r="J2088">
        <v>2240</v>
      </c>
      <c r="K2088" s="11"/>
      <c r="M2088" s="35" t="s">
        <v>901</v>
      </c>
      <c r="Q2088" s="8" t="s">
        <v>901</v>
      </c>
      <c r="R2088" s="1" t="str">
        <f t="shared" si="136"/>
        <v>Mutually Excluded</v>
      </c>
      <c r="S2088" s="1"/>
      <c r="V2088" s="1" t="str">
        <f t="shared" si="134"/>
        <v>Mutually Excluded</v>
      </c>
      <c r="Z2088" t="str">
        <f t="shared" si="137"/>
        <v>Exclude</v>
      </c>
    </row>
    <row r="2089" spans="1:26" ht="30">
      <c r="A2089">
        <v>2241</v>
      </c>
      <c r="C2089" t="s">
        <v>2656</v>
      </c>
      <c r="E2089" s="1" t="s">
        <v>2678</v>
      </c>
      <c r="F2089" s="1">
        <v>1</v>
      </c>
      <c r="G2089" s="1">
        <v>1</v>
      </c>
      <c r="H2089" s="1">
        <v>1</v>
      </c>
      <c r="I2089" s="31" t="str">
        <f t="shared" si="135"/>
        <v>EXCLUDED</v>
      </c>
      <c r="J2089">
        <v>2241</v>
      </c>
      <c r="M2089" s="35" t="s">
        <v>901</v>
      </c>
      <c r="Q2089" s="8" t="s">
        <v>901</v>
      </c>
      <c r="R2089" s="1" t="str">
        <f t="shared" si="136"/>
        <v>Mutually Excluded</v>
      </c>
      <c r="S2089" s="1"/>
      <c r="V2089" s="1" t="str">
        <f t="shared" si="134"/>
        <v>Mutually Excluded</v>
      </c>
      <c r="Z2089" t="str">
        <f t="shared" si="137"/>
        <v>Exclude</v>
      </c>
    </row>
    <row r="2090" spans="1:26" ht="30">
      <c r="A2090">
        <v>2242</v>
      </c>
      <c r="C2090" t="s">
        <v>2656</v>
      </c>
      <c r="E2090" s="1" t="s">
        <v>2679</v>
      </c>
      <c r="F2090" s="1">
        <v>1</v>
      </c>
      <c r="G2090" s="1">
        <v>1</v>
      </c>
      <c r="H2090" s="1">
        <v>1</v>
      </c>
      <c r="I2090" s="31" t="str">
        <f t="shared" si="135"/>
        <v>EXCLUDED</v>
      </c>
      <c r="J2090">
        <v>2242</v>
      </c>
      <c r="M2090" s="35" t="s">
        <v>901</v>
      </c>
      <c r="Q2090" s="8" t="s">
        <v>901</v>
      </c>
      <c r="R2090" s="1" t="str">
        <f t="shared" si="136"/>
        <v>Mutually Excluded</v>
      </c>
      <c r="S2090" s="1"/>
      <c r="V2090" s="1" t="str">
        <f t="shared" si="134"/>
        <v>Mutually Excluded</v>
      </c>
      <c r="Z2090" t="str">
        <f t="shared" si="137"/>
        <v>Exclude</v>
      </c>
    </row>
    <row r="2091" spans="1:26" ht="30">
      <c r="A2091">
        <v>2243</v>
      </c>
      <c r="C2091" t="s">
        <v>2656</v>
      </c>
      <c r="E2091" s="1" t="s">
        <v>2680</v>
      </c>
      <c r="F2091" s="1">
        <v>2</v>
      </c>
      <c r="G2091" s="1">
        <v>3</v>
      </c>
      <c r="H2091" s="1">
        <v>2</v>
      </c>
      <c r="I2091" s="31" t="str">
        <f t="shared" si="135"/>
        <v>EXCLUDED</v>
      </c>
      <c r="J2091">
        <v>2243</v>
      </c>
      <c r="M2091" s="35" t="s">
        <v>901</v>
      </c>
      <c r="Q2091" s="8" t="s">
        <v>901</v>
      </c>
      <c r="R2091" s="1" t="str">
        <f t="shared" si="136"/>
        <v>Mutually Excluded</v>
      </c>
      <c r="S2091" s="1"/>
      <c r="V2091" s="1" t="str">
        <f t="shared" si="134"/>
        <v>Mutually Excluded</v>
      </c>
      <c r="Z2091" t="str">
        <f t="shared" si="137"/>
        <v>Exclude</v>
      </c>
    </row>
    <row r="2092" spans="1:26" ht="45">
      <c r="A2092">
        <v>2244</v>
      </c>
      <c r="C2092" t="s">
        <v>2656</v>
      </c>
      <c r="E2092" s="1" t="s">
        <v>2681</v>
      </c>
      <c r="F2092" s="1">
        <v>2</v>
      </c>
      <c r="G2092" s="1">
        <v>2</v>
      </c>
      <c r="H2092" s="1">
        <v>2</v>
      </c>
      <c r="I2092" s="31" t="str">
        <f t="shared" si="135"/>
        <v>EXCLUDED</v>
      </c>
      <c r="J2092">
        <v>2244</v>
      </c>
      <c r="M2092" s="35" t="s">
        <v>901</v>
      </c>
      <c r="Q2092" s="8" t="s">
        <v>901</v>
      </c>
      <c r="R2092" s="1" t="str">
        <f t="shared" si="136"/>
        <v>Mutually Excluded</v>
      </c>
      <c r="S2092" s="1"/>
      <c r="V2092" s="1" t="str">
        <f t="shared" si="134"/>
        <v>Mutually Excluded</v>
      </c>
      <c r="Z2092" t="str">
        <f t="shared" si="137"/>
        <v>Exclude</v>
      </c>
    </row>
    <row r="2093" spans="1:26" ht="75">
      <c r="A2093">
        <v>2245</v>
      </c>
      <c r="C2093" t="s">
        <v>2656</v>
      </c>
      <c r="E2093" s="1" t="s">
        <v>2682</v>
      </c>
      <c r="F2093" s="1">
        <v>1</v>
      </c>
      <c r="G2093" s="1">
        <v>1</v>
      </c>
      <c r="H2093" s="1">
        <v>1</v>
      </c>
      <c r="I2093" s="31" t="str">
        <f t="shared" si="135"/>
        <v>EXCLUDED</v>
      </c>
      <c r="J2093">
        <v>2245</v>
      </c>
      <c r="M2093" s="35" t="s">
        <v>901</v>
      </c>
      <c r="Q2093" s="8" t="s">
        <v>901</v>
      </c>
      <c r="R2093" s="1" t="str">
        <f t="shared" si="136"/>
        <v>Mutually Excluded</v>
      </c>
      <c r="S2093" s="1"/>
      <c r="V2093" s="1" t="str">
        <f t="shared" si="134"/>
        <v>Mutually Excluded</v>
      </c>
      <c r="Z2093" t="str">
        <f t="shared" si="137"/>
        <v>Exclude</v>
      </c>
    </row>
    <row r="2094" spans="1:26" ht="30.75">
      <c r="A2094">
        <v>2246</v>
      </c>
      <c r="C2094" t="s">
        <v>2656</v>
      </c>
      <c r="E2094" s="1" t="s">
        <v>2683</v>
      </c>
      <c r="F2094" s="1">
        <v>4</v>
      </c>
      <c r="G2094" s="1">
        <v>4</v>
      </c>
      <c r="H2094" s="1">
        <v>4</v>
      </c>
      <c r="I2094" s="31" t="str">
        <f t="shared" si="135"/>
        <v>EXCLUDED</v>
      </c>
      <c r="J2094">
        <v>2246</v>
      </c>
      <c r="K2094" s="11"/>
      <c r="M2094" s="35" t="s">
        <v>901</v>
      </c>
      <c r="Q2094" s="8" t="s">
        <v>901</v>
      </c>
      <c r="R2094" s="1" t="str">
        <f t="shared" si="136"/>
        <v>Mutually Excluded</v>
      </c>
      <c r="S2094" s="1"/>
      <c r="V2094" s="1" t="str">
        <f t="shared" si="134"/>
        <v>Mutually Excluded</v>
      </c>
      <c r="Z2094" t="str">
        <f t="shared" si="137"/>
        <v>Exclude</v>
      </c>
    </row>
    <row r="2095" spans="1:26" ht="30">
      <c r="A2095">
        <v>2247</v>
      </c>
      <c r="C2095" t="s">
        <v>2686</v>
      </c>
      <c r="E2095" s="1" t="s">
        <v>2685</v>
      </c>
      <c r="F2095" s="1">
        <v>1</v>
      </c>
      <c r="G2095" s="1">
        <v>1</v>
      </c>
      <c r="H2095" s="1">
        <v>1</v>
      </c>
      <c r="I2095" s="31" t="str">
        <f t="shared" si="135"/>
        <v>EXCLUDED</v>
      </c>
      <c r="J2095">
        <v>2247</v>
      </c>
      <c r="M2095" s="35" t="s">
        <v>901</v>
      </c>
      <c r="Q2095" s="8" t="s">
        <v>901</v>
      </c>
      <c r="R2095" s="1" t="str">
        <f t="shared" si="136"/>
        <v>Mutually Excluded</v>
      </c>
      <c r="S2095" s="1"/>
      <c r="V2095" s="1" t="str">
        <f t="shared" si="134"/>
        <v>Mutually Excluded</v>
      </c>
      <c r="Z2095" t="str">
        <f t="shared" si="137"/>
        <v>Exclude</v>
      </c>
    </row>
    <row r="2096" spans="1:26" ht="30">
      <c r="A2096">
        <v>2248</v>
      </c>
      <c r="C2096" t="s">
        <v>2686</v>
      </c>
      <c r="E2096" s="1" t="s">
        <v>2687</v>
      </c>
      <c r="F2096" s="1">
        <v>2</v>
      </c>
      <c r="G2096" s="1">
        <v>2</v>
      </c>
      <c r="H2096" s="1">
        <v>2</v>
      </c>
      <c r="I2096" s="31" t="str">
        <f t="shared" si="135"/>
        <v>EXCLUDED</v>
      </c>
      <c r="J2096">
        <v>2248</v>
      </c>
      <c r="M2096" s="35" t="s">
        <v>901</v>
      </c>
      <c r="Q2096" s="8" t="s">
        <v>901</v>
      </c>
      <c r="R2096" s="1" t="str">
        <f t="shared" si="136"/>
        <v>Mutually Excluded</v>
      </c>
      <c r="S2096" s="1"/>
      <c r="V2096" s="1" t="str">
        <f t="shared" si="134"/>
        <v>Mutually Excluded</v>
      </c>
      <c r="Z2096" t="str">
        <f t="shared" si="137"/>
        <v>Exclude</v>
      </c>
    </row>
    <row r="2097" spans="1:26" ht="45">
      <c r="A2097">
        <v>2249</v>
      </c>
      <c r="C2097" t="s">
        <v>2686</v>
      </c>
      <c r="E2097" s="1" t="s">
        <v>2688</v>
      </c>
      <c r="F2097" s="1">
        <v>3</v>
      </c>
      <c r="G2097" s="1">
        <v>3</v>
      </c>
      <c r="H2097" s="1">
        <v>3</v>
      </c>
      <c r="I2097" s="31" t="str">
        <f t="shared" si="135"/>
        <v>EXCLUDED</v>
      </c>
      <c r="J2097">
        <v>2249</v>
      </c>
      <c r="M2097" s="35" t="s">
        <v>901</v>
      </c>
      <c r="Q2097" s="8" t="s">
        <v>901</v>
      </c>
      <c r="R2097" s="1" t="str">
        <f t="shared" si="136"/>
        <v>Mutually Excluded</v>
      </c>
      <c r="S2097" s="1"/>
      <c r="V2097" s="1" t="str">
        <f t="shared" si="134"/>
        <v>Mutually Excluded</v>
      </c>
      <c r="Z2097" t="str">
        <f t="shared" si="137"/>
        <v>Exclude</v>
      </c>
    </row>
    <row r="2098" spans="1:26" ht="30">
      <c r="A2098">
        <v>2250</v>
      </c>
      <c r="C2098" t="s">
        <v>2686</v>
      </c>
      <c r="E2098" s="1" t="s">
        <v>2689</v>
      </c>
      <c r="F2098" s="1">
        <v>2</v>
      </c>
      <c r="G2098" s="1">
        <v>2</v>
      </c>
      <c r="H2098" s="1">
        <v>3</v>
      </c>
      <c r="I2098" s="31" t="str">
        <f t="shared" si="135"/>
        <v>EXCLUDED</v>
      </c>
      <c r="J2098">
        <v>2250</v>
      </c>
      <c r="M2098" s="35" t="s">
        <v>901</v>
      </c>
      <c r="Q2098" s="8" t="s">
        <v>901</v>
      </c>
      <c r="R2098" s="1" t="str">
        <f t="shared" si="136"/>
        <v>Mutually Excluded</v>
      </c>
      <c r="S2098" s="1"/>
      <c r="V2098" s="1" t="str">
        <f t="shared" si="134"/>
        <v>Mutually Excluded</v>
      </c>
      <c r="Z2098" t="str">
        <f t="shared" si="137"/>
        <v>Exclude</v>
      </c>
    </row>
    <row r="2099" spans="1:26" ht="45">
      <c r="A2099">
        <v>2251</v>
      </c>
      <c r="C2099" t="s">
        <v>2686</v>
      </c>
      <c r="E2099" s="1" t="s">
        <v>2690</v>
      </c>
      <c r="F2099" s="1">
        <v>3</v>
      </c>
      <c r="G2099" s="1">
        <v>4</v>
      </c>
      <c r="H2099" s="1">
        <v>3</v>
      </c>
      <c r="I2099" s="31" t="str">
        <f t="shared" si="135"/>
        <v>EXCLUDED</v>
      </c>
      <c r="J2099">
        <v>2251</v>
      </c>
      <c r="M2099" s="35" t="s">
        <v>901</v>
      </c>
      <c r="Q2099" s="8" t="s">
        <v>901</v>
      </c>
      <c r="R2099" s="1" t="str">
        <f t="shared" si="136"/>
        <v>Mutually Excluded</v>
      </c>
      <c r="S2099" s="1"/>
      <c r="V2099" s="1" t="str">
        <f t="shared" si="134"/>
        <v>Mutually Excluded</v>
      </c>
      <c r="Z2099" t="str">
        <f t="shared" si="137"/>
        <v>Exclude</v>
      </c>
    </row>
    <row r="2100" spans="1:26" ht="30">
      <c r="A2100">
        <v>2252</v>
      </c>
      <c r="C2100" t="s">
        <v>2686</v>
      </c>
      <c r="E2100" s="1" t="s">
        <v>2691</v>
      </c>
      <c r="F2100" s="1">
        <v>1</v>
      </c>
      <c r="G2100" s="1">
        <v>1</v>
      </c>
      <c r="H2100" s="1">
        <v>2</v>
      </c>
      <c r="I2100" s="31" t="str">
        <f t="shared" si="135"/>
        <v>EXCLUDED</v>
      </c>
      <c r="J2100">
        <v>2252</v>
      </c>
      <c r="M2100" s="35" t="s">
        <v>901</v>
      </c>
      <c r="Q2100" s="8" t="s">
        <v>901</v>
      </c>
      <c r="R2100" s="1" t="str">
        <f t="shared" si="136"/>
        <v>Mutually Excluded</v>
      </c>
      <c r="S2100" s="1"/>
      <c r="V2100" s="1" t="str">
        <f t="shared" si="134"/>
        <v>Mutually Excluded</v>
      </c>
      <c r="Z2100" t="str">
        <f t="shared" si="137"/>
        <v>Exclude</v>
      </c>
    </row>
    <row r="2101" spans="1:26" ht="30">
      <c r="A2101">
        <v>2253</v>
      </c>
      <c r="C2101" t="s">
        <v>2686</v>
      </c>
      <c r="E2101" s="1" t="s">
        <v>2692</v>
      </c>
      <c r="F2101" s="1">
        <v>2</v>
      </c>
      <c r="G2101" s="1">
        <v>2</v>
      </c>
      <c r="H2101" s="1">
        <v>2</v>
      </c>
      <c r="I2101" s="31" t="str">
        <f t="shared" si="135"/>
        <v>EXCLUDED</v>
      </c>
      <c r="J2101">
        <v>2253</v>
      </c>
      <c r="M2101" s="35" t="s">
        <v>901</v>
      </c>
      <c r="Q2101" s="8" t="s">
        <v>901</v>
      </c>
      <c r="R2101" s="1" t="str">
        <f t="shared" si="136"/>
        <v>Mutually Excluded</v>
      </c>
      <c r="S2101" s="1"/>
      <c r="V2101" s="1" t="str">
        <f t="shared" si="134"/>
        <v>Mutually Excluded</v>
      </c>
      <c r="Z2101" t="str">
        <f t="shared" si="137"/>
        <v>Exclude</v>
      </c>
    </row>
    <row r="2102" spans="1:26" ht="30">
      <c r="A2102">
        <v>2254</v>
      </c>
      <c r="C2102" t="s">
        <v>2686</v>
      </c>
      <c r="E2102" s="1" t="s">
        <v>2693</v>
      </c>
      <c r="F2102" s="1">
        <v>1</v>
      </c>
      <c r="G2102" s="1">
        <v>1</v>
      </c>
      <c r="H2102" s="1">
        <v>1</v>
      </c>
      <c r="I2102" s="31" t="str">
        <f t="shared" si="135"/>
        <v>EXCLUDED</v>
      </c>
      <c r="J2102">
        <v>2254</v>
      </c>
      <c r="M2102" s="35" t="s">
        <v>901</v>
      </c>
      <c r="Q2102" s="8" t="s">
        <v>901</v>
      </c>
      <c r="R2102" s="1" t="str">
        <f t="shared" si="136"/>
        <v>Mutually Excluded</v>
      </c>
      <c r="S2102" s="1"/>
      <c r="V2102" s="1" t="str">
        <f t="shared" si="134"/>
        <v>Mutually Excluded</v>
      </c>
      <c r="Z2102" t="str">
        <f t="shared" si="137"/>
        <v>Exclude</v>
      </c>
    </row>
    <row r="2103" spans="1:26" ht="30">
      <c r="A2103">
        <v>2255</v>
      </c>
      <c r="C2103" t="s">
        <v>2686</v>
      </c>
      <c r="E2103" s="1" t="s">
        <v>2694</v>
      </c>
      <c r="F2103" s="1">
        <v>3</v>
      </c>
      <c r="G2103" s="1">
        <v>3</v>
      </c>
      <c r="H2103" s="1">
        <v>3</v>
      </c>
      <c r="I2103" s="31" t="str">
        <f t="shared" si="135"/>
        <v>EXCLUDED</v>
      </c>
      <c r="J2103">
        <v>2255</v>
      </c>
      <c r="M2103" s="35" t="s">
        <v>901</v>
      </c>
      <c r="Q2103" s="8" t="s">
        <v>901</v>
      </c>
      <c r="R2103" s="1" t="str">
        <f t="shared" si="136"/>
        <v>Mutually Excluded</v>
      </c>
      <c r="S2103" s="1"/>
      <c r="V2103" s="1" t="str">
        <f t="shared" si="134"/>
        <v>Mutually Excluded</v>
      </c>
      <c r="Z2103" t="str">
        <f t="shared" si="137"/>
        <v>Exclude</v>
      </c>
    </row>
    <row r="2104" spans="1:26" ht="30">
      <c r="A2104">
        <v>2256</v>
      </c>
      <c r="C2104" t="s">
        <v>2686</v>
      </c>
      <c r="E2104" s="1" t="s">
        <v>2696</v>
      </c>
      <c r="F2104" s="1">
        <v>3</v>
      </c>
      <c r="G2104" s="1">
        <v>3</v>
      </c>
      <c r="H2104" s="1">
        <v>3</v>
      </c>
      <c r="I2104" s="31" t="str">
        <f t="shared" si="135"/>
        <v>EXCLUDED</v>
      </c>
      <c r="J2104">
        <v>2256</v>
      </c>
      <c r="M2104" s="35" t="s">
        <v>901</v>
      </c>
      <c r="Q2104" s="8" t="s">
        <v>901</v>
      </c>
      <c r="R2104" s="1" t="str">
        <f t="shared" si="136"/>
        <v>Mutually Excluded</v>
      </c>
      <c r="S2104" s="1"/>
      <c r="V2104" s="1" t="str">
        <f t="shared" si="134"/>
        <v>Mutually Excluded</v>
      </c>
      <c r="Z2104" t="str">
        <f t="shared" si="137"/>
        <v>Exclude</v>
      </c>
    </row>
    <row r="2105" spans="1:26" ht="30">
      <c r="A2105">
        <v>2257</v>
      </c>
      <c r="C2105" t="s">
        <v>2686</v>
      </c>
      <c r="E2105" s="1" t="s">
        <v>2697</v>
      </c>
      <c r="F2105" s="1">
        <v>2</v>
      </c>
      <c r="G2105" s="1">
        <v>3</v>
      </c>
      <c r="H2105" s="1">
        <v>2</v>
      </c>
      <c r="I2105" s="31" t="str">
        <f t="shared" si="135"/>
        <v>EXCLUDED</v>
      </c>
      <c r="J2105">
        <v>2257</v>
      </c>
      <c r="M2105" s="35" t="s">
        <v>901</v>
      </c>
      <c r="Q2105" s="8" t="s">
        <v>901</v>
      </c>
      <c r="R2105" s="1" t="str">
        <f t="shared" si="136"/>
        <v>Mutually Excluded</v>
      </c>
      <c r="S2105" s="1"/>
      <c r="V2105" s="1" t="str">
        <f t="shared" si="134"/>
        <v>Mutually Excluded</v>
      </c>
      <c r="Z2105" t="str">
        <f t="shared" si="137"/>
        <v>Exclude</v>
      </c>
    </row>
    <row r="2106" spans="1:26" ht="30">
      <c r="A2106">
        <v>2258</v>
      </c>
      <c r="C2106" t="s">
        <v>2686</v>
      </c>
      <c r="E2106" s="1" t="s">
        <v>2698</v>
      </c>
      <c r="F2106" s="1">
        <v>3</v>
      </c>
      <c r="G2106" s="1">
        <v>3</v>
      </c>
      <c r="H2106" s="1">
        <v>2</v>
      </c>
      <c r="I2106" s="31" t="str">
        <f t="shared" si="135"/>
        <v>EXCLUDED</v>
      </c>
      <c r="J2106">
        <v>2258</v>
      </c>
      <c r="M2106" s="35" t="s">
        <v>901</v>
      </c>
      <c r="Q2106" s="8" t="s">
        <v>901</v>
      </c>
      <c r="R2106" s="1" t="str">
        <f t="shared" si="136"/>
        <v>Mutually Excluded</v>
      </c>
      <c r="S2106" s="1"/>
      <c r="V2106" s="1" t="str">
        <f t="shared" si="134"/>
        <v>Mutually Excluded</v>
      </c>
      <c r="Z2106" t="str">
        <f t="shared" si="137"/>
        <v>Exclude</v>
      </c>
    </row>
    <row r="2107" spans="1:26" ht="30">
      <c r="A2107">
        <v>2259</v>
      </c>
      <c r="C2107" t="s">
        <v>2686</v>
      </c>
      <c r="E2107" s="1" t="s">
        <v>2699</v>
      </c>
      <c r="F2107" s="1">
        <v>4</v>
      </c>
      <c r="G2107" s="1">
        <v>3</v>
      </c>
      <c r="H2107" s="1">
        <v>4</v>
      </c>
      <c r="I2107" s="31" t="str">
        <f t="shared" si="135"/>
        <v>EXCLUDED</v>
      </c>
      <c r="J2107">
        <v>2259</v>
      </c>
      <c r="M2107" s="35" t="s">
        <v>901</v>
      </c>
      <c r="Q2107" s="8" t="s">
        <v>901</v>
      </c>
      <c r="R2107" s="1" t="str">
        <f t="shared" si="136"/>
        <v>Mutually Excluded</v>
      </c>
      <c r="S2107" s="1"/>
      <c r="V2107" s="1" t="str">
        <f t="shared" si="134"/>
        <v>Mutually Excluded</v>
      </c>
      <c r="Z2107" t="str">
        <f t="shared" si="137"/>
        <v>Exclude</v>
      </c>
    </row>
    <row r="2108" spans="1:26" ht="30">
      <c r="A2108">
        <v>2260</v>
      </c>
      <c r="C2108" t="s">
        <v>2686</v>
      </c>
      <c r="E2108" s="1" t="s">
        <v>2700</v>
      </c>
      <c r="F2108" s="1">
        <v>2</v>
      </c>
      <c r="G2108" s="1">
        <v>2</v>
      </c>
      <c r="H2108" s="1">
        <v>2</v>
      </c>
      <c r="I2108" s="31" t="str">
        <f t="shared" si="135"/>
        <v>EXCLUDED</v>
      </c>
      <c r="J2108">
        <v>2260</v>
      </c>
      <c r="M2108" s="35" t="s">
        <v>901</v>
      </c>
      <c r="Q2108" s="8" t="s">
        <v>901</v>
      </c>
      <c r="R2108" s="1" t="str">
        <f t="shared" si="136"/>
        <v>Mutually Excluded</v>
      </c>
      <c r="S2108" s="1"/>
      <c r="V2108" s="1" t="str">
        <f t="shared" si="134"/>
        <v>Mutually Excluded</v>
      </c>
      <c r="Z2108" t="str">
        <f t="shared" si="137"/>
        <v>Exclude</v>
      </c>
    </row>
    <row r="2109" spans="1:26" ht="45">
      <c r="A2109">
        <v>2261</v>
      </c>
      <c r="C2109" t="s">
        <v>2686</v>
      </c>
      <c r="E2109" s="1" t="s">
        <v>2701</v>
      </c>
      <c r="F2109" s="1">
        <v>3</v>
      </c>
      <c r="G2109" s="1">
        <v>2</v>
      </c>
      <c r="H2109" s="1">
        <v>3</v>
      </c>
      <c r="I2109" s="31" t="str">
        <f t="shared" si="135"/>
        <v>EXCLUDED</v>
      </c>
      <c r="J2109">
        <v>2261</v>
      </c>
      <c r="M2109" s="35" t="s">
        <v>901</v>
      </c>
      <c r="Q2109" s="8" t="s">
        <v>901</v>
      </c>
      <c r="R2109" s="1" t="str">
        <f t="shared" si="136"/>
        <v>Mutually Excluded</v>
      </c>
      <c r="S2109" s="1"/>
      <c r="V2109" s="1" t="str">
        <f t="shared" si="134"/>
        <v>Mutually Excluded</v>
      </c>
      <c r="Z2109" t="str">
        <f t="shared" si="137"/>
        <v>Exclude</v>
      </c>
    </row>
    <row r="2110" spans="1:26" ht="30">
      <c r="A2110">
        <v>2262</v>
      </c>
      <c r="C2110" t="s">
        <v>2686</v>
      </c>
      <c r="E2110" s="1" t="s">
        <v>2702</v>
      </c>
      <c r="F2110" s="1">
        <v>3</v>
      </c>
      <c r="G2110" s="1">
        <v>3</v>
      </c>
      <c r="H2110" s="1">
        <v>3</v>
      </c>
      <c r="I2110" s="31" t="str">
        <f t="shared" si="135"/>
        <v>EXCLUDED</v>
      </c>
      <c r="J2110">
        <v>2262</v>
      </c>
      <c r="M2110" s="35" t="s">
        <v>901</v>
      </c>
      <c r="Q2110" s="8" t="s">
        <v>901</v>
      </c>
      <c r="R2110" s="1" t="str">
        <f t="shared" si="136"/>
        <v>Mutually Excluded</v>
      </c>
      <c r="S2110" s="1"/>
      <c r="V2110" s="1" t="str">
        <f t="shared" si="134"/>
        <v>Mutually Excluded</v>
      </c>
      <c r="Z2110" t="str">
        <f t="shared" si="137"/>
        <v>Exclude</v>
      </c>
    </row>
    <row r="2111" spans="1:26" ht="30">
      <c r="A2111">
        <v>2263</v>
      </c>
      <c r="C2111" t="s">
        <v>2686</v>
      </c>
      <c r="E2111" s="1" t="s">
        <v>2703</v>
      </c>
      <c r="F2111" s="1">
        <v>3</v>
      </c>
      <c r="G2111" s="1">
        <v>2</v>
      </c>
      <c r="H2111" s="1">
        <v>3</v>
      </c>
      <c r="I2111" s="31" t="str">
        <f t="shared" si="135"/>
        <v>EXCLUDED</v>
      </c>
      <c r="J2111">
        <v>2263</v>
      </c>
      <c r="M2111" s="35" t="s">
        <v>901</v>
      </c>
      <c r="Q2111" s="8" t="s">
        <v>901</v>
      </c>
      <c r="R2111" s="1" t="str">
        <f t="shared" si="136"/>
        <v>Mutually Excluded</v>
      </c>
      <c r="S2111" s="1"/>
      <c r="V2111" s="1" t="str">
        <f t="shared" si="134"/>
        <v>Mutually Excluded</v>
      </c>
      <c r="Z2111" t="str">
        <f t="shared" si="137"/>
        <v>Exclude</v>
      </c>
    </row>
    <row r="2112" spans="1:26" ht="45">
      <c r="A2112">
        <v>2264</v>
      </c>
      <c r="C2112" t="s">
        <v>2686</v>
      </c>
      <c r="E2112" s="1" t="s">
        <v>2704</v>
      </c>
      <c r="F2112" s="1">
        <v>2</v>
      </c>
      <c r="G2112" s="1">
        <v>3</v>
      </c>
      <c r="H2112" s="1">
        <v>2</v>
      </c>
      <c r="I2112" s="31" t="str">
        <f t="shared" si="135"/>
        <v>EXCLUDED</v>
      </c>
      <c r="J2112">
        <v>2264</v>
      </c>
      <c r="M2112" s="35" t="s">
        <v>901</v>
      </c>
      <c r="Q2112" s="8" t="s">
        <v>901</v>
      </c>
      <c r="R2112" s="1" t="str">
        <f t="shared" si="136"/>
        <v>Mutually Excluded</v>
      </c>
      <c r="S2112" s="1"/>
      <c r="V2112" s="1" t="str">
        <f t="shared" si="134"/>
        <v>Mutually Excluded</v>
      </c>
      <c r="Z2112" t="str">
        <f t="shared" si="137"/>
        <v>Exclude</v>
      </c>
    </row>
    <row r="2113" spans="1:26" ht="30">
      <c r="A2113">
        <v>2265</v>
      </c>
      <c r="C2113" t="s">
        <v>2686</v>
      </c>
      <c r="E2113" s="1" t="s">
        <v>2705</v>
      </c>
      <c r="F2113" s="1">
        <v>3</v>
      </c>
      <c r="G2113" s="1">
        <v>2</v>
      </c>
      <c r="H2113" s="1">
        <v>3</v>
      </c>
      <c r="I2113" s="31" t="str">
        <f t="shared" si="135"/>
        <v>EXCLUDED</v>
      </c>
      <c r="J2113">
        <v>2265</v>
      </c>
      <c r="M2113" s="35" t="s">
        <v>901</v>
      </c>
      <c r="Q2113" s="8" t="s">
        <v>901</v>
      </c>
      <c r="R2113" s="1" t="str">
        <f t="shared" si="136"/>
        <v>Mutually Excluded</v>
      </c>
      <c r="S2113" s="1"/>
      <c r="V2113" s="1" t="str">
        <f t="shared" si="134"/>
        <v>Mutually Excluded</v>
      </c>
      <c r="Z2113" t="str">
        <f t="shared" si="137"/>
        <v>Exclude</v>
      </c>
    </row>
    <row r="2114" spans="1:26" ht="30">
      <c r="A2114">
        <v>2266</v>
      </c>
      <c r="C2114" t="s">
        <v>2686</v>
      </c>
      <c r="E2114" s="1" t="s">
        <v>2706</v>
      </c>
      <c r="F2114" s="1">
        <v>2</v>
      </c>
      <c r="G2114" s="1">
        <v>3</v>
      </c>
      <c r="H2114" s="1">
        <v>2</v>
      </c>
      <c r="I2114" s="31" t="str">
        <f t="shared" si="135"/>
        <v>EXCLUDED</v>
      </c>
      <c r="J2114">
        <v>2266</v>
      </c>
      <c r="M2114" s="35" t="s">
        <v>901</v>
      </c>
      <c r="Q2114" s="8" t="s">
        <v>901</v>
      </c>
      <c r="R2114" s="1" t="str">
        <f t="shared" si="136"/>
        <v>Mutually Excluded</v>
      </c>
      <c r="S2114" s="1"/>
      <c r="V2114" s="1" t="str">
        <f t="shared" ref="V2114:V2177" si="138">IF(AND(I2114="Excluded", Q2114="Excluded"), "Mutually Excluded", IF(AND(OR(I2114="CERTAINLY INCLUDED", I2114="INCLUDED", I2114="MAYBE" ), OR(Q2114="INCLUDED", Q2114="MAYBE")), "MUTUALLY INCLUDED", IF(AND(I2114="MAYBE", Q2114="MAYBE"), "Mutually MAYBE", IF(AND(I2114="Excluded", OR(Q2114="INCLUDED", Q2114="MAYBE")), "AI: No, Human: Yes", IF(AND(Q2114="Excluded", OR(I2114="INCLUDED", I2114="CERTAINLY INCLUDED", I2114="MAYBE")), "AI: Yes, Human: No", "Other Conflict")))))</f>
        <v>Mutually Excluded</v>
      </c>
      <c r="Z2114" t="str">
        <f t="shared" si="137"/>
        <v>Exclude</v>
      </c>
    </row>
    <row r="2115" spans="1:26" ht="30">
      <c r="A2115">
        <v>2267</v>
      </c>
      <c r="C2115" t="s">
        <v>2686</v>
      </c>
      <c r="E2115" s="1" t="s">
        <v>2707</v>
      </c>
      <c r="F2115" s="1">
        <v>2</v>
      </c>
      <c r="G2115" s="1">
        <v>3</v>
      </c>
      <c r="H2115" s="1">
        <v>2</v>
      </c>
      <c r="I2115" s="31" t="str">
        <f t="shared" si="135"/>
        <v>EXCLUDED</v>
      </c>
      <c r="J2115">
        <v>2267</v>
      </c>
      <c r="M2115" s="35" t="s">
        <v>901</v>
      </c>
      <c r="Q2115" s="8" t="s">
        <v>901</v>
      </c>
      <c r="R2115" s="1" t="str">
        <f t="shared" si="136"/>
        <v>Mutually Excluded</v>
      </c>
      <c r="S2115" s="1"/>
      <c r="V2115" s="1" t="str">
        <f t="shared" si="138"/>
        <v>Mutually Excluded</v>
      </c>
      <c r="Z2115" t="str">
        <f t="shared" si="137"/>
        <v>Exclude</v>
      </c>
    </row>
    <row r="2116" spans="1:26" ht="30">
      <c r="A2116">
        <v>2268</v>
      </c>
      <c r="C2116" t="s">
        <v>2709</v>
      </c>
      <c r="E2116" s="1" t="s">
        <v>2708</v>
      </c>
      <c r="F2116" s="1">
        <v>3</v>
      </c>
      <c r="G2116" s="1">
        <v>2</v>
      </c>
      <c r="H2116" s="1">
        <v>3</v>
      </c>
      <c r="I2116" s="31" t="str">
        <f t="shared" si="135"/>
        <v>EXCLUDED</v>
      </c>
      <c r="J2116">
        <v>2268</v>
      </c>
      <c r="M2116" s="35" t="s">
        <v>901</v>
      </c>
      <c r="Q2116" s="8" t="s">
        <v>901</v>
      </c>
      <c r="R2116" s="1" t="str">
        <f t="shared" si="136"/>
        <v>Mutually Excluded</v>
      </c>
      <c r="S2116" s="1"/>
      <c r="V2116" s="1" t="str">
        <f t="shared" si="138"/>
        <v>Mutually Excluded</v>
      </c>
      <c r="Z2116" t="str">
        <f t="shared" si="137"/>
        <v>Exclude</v>
      </c>
    </row>
    <row r="2117" spans="1:26" ht="30">
      <c r="A2117">
        <v>2269</v>
      </c>
      <c r="C2117" t="s">
        <v>2709</v>
      </c>
      <c r="E2117" s="1" t="s">
        <v>2710</v>
      </c>
      <c r="F2117" s="1">
        <v>4</v>
      </c>
      <c r="G2117" s="1">
        <v>4</v>
      </c>
      <c r="H2117" s="1">
        <v>4</v>
      </c>
      <c r="I2117" s="31" t="str">
        <f t="shared" si="135"/>
        <v>EXCLUDED</v>
      </c>
      <c r="J2117">
        <v>2269</v>
      </c>
      <c r="M2117" s="35" t="s">
        <v>901</v>
      </c>
      <c r="Q2117" s="8" t="s">
        <v>901</v>
      </c>
      <c r="R2117" s="1" t="str">
        <f t="shared" si="136"/>
        <v>Mutually Excluded</v>
      </c>
      <c r="S2117" s="1"/>
      <c r="V2117" s="1" t="str">
        <f t="shared" si="138"/>
        <v>Mutually Excluded</v>
      </c>
      <c r="Z2117" t="str">
        <f t="shared" si="137"/>
        <v>Exclude</v>
      </c>
    </row>
    <row r="2118" spans="1:26" ht="30">
      <c r="A2118">
        <v>2270</v>
      </c>
      <c r="C2118" t="s">
        <v>2709</v>
      </c>
      <c r="E2118" s="1" t="s">
        <v>2711</v>
      </c>
      <c r="F2118" s="1">
        <v>2</v>
      </c>
      <c r="G2118" s="1">
        <v>1</v>
      </c>
      <c r="H2118" s="1">
        <v>2</v>
      </c>
      <c r="I2118" s="31" t="str">
        <f t="shared" si="135"/>
        <v>EXCLUDED</v>
      </c>
      <c r="J2118">
        <v>2270</v>
      </c>
      <c r="M2118" s="35" t="s">
        <v>901</v>
      </c>
      <c r="Q2118" s="8" t="s">
        <v>901</v>
      </c>
      <c r="R2118" s="1" t="str">
        <f t="shared" si="136"/>
        <v>Mutually Excluded</v>
      </c>
      <c r="S2118" s="1"/>
      <c r="V2118" s="1" t="str">
        <f t="shared" si="138"/>
        <v>Mutually Excluded</v>
      </c>
      <c r="Z2118" t="str">
        <f t="shared" si="137"/>
        <v>Exclude</v>
      </c>
    </row>
    <row r="2119" spans="1:26" ht="30">
      <c r="A2119">
        <v>2271</v>
      </c>
      <c r="C2119" t="s">
        <v>2709</v>
      </c>
      <c r="E2119" s="1" t="s">
        <v>2712</v>
      </c>
      <c r="F2119" s="1">
        <v>2</v>
      </c>
      <c r="G2119" s="1">
        <v>2</v>
      </c>
      <c r="H2119" s="1">
        <v>2</v>
      </c>
      <c r="I2119" s="31" t="str">
        <f t="shared" si="135"/>
        <v>EXCLUDED</v>
      </c>
      <c r="J2119">
        <v>2271</v>
      </c>
      <c r="M2119" s="35" t="s">
        <v>901</v>
      </c>
      <c r="Q2119" s="8" t="s">
        <v>901</v>
      </c>
      <c r="R2119" s="1" t="str">
        <f t="shared" si="136"/>
        <v>Mutually Excluded</v>
      </c>
      <c r="S2119" s="1"/>
      <c r="V2119" s="1" t="str">
        <f t="shared" si="138"/>
        <v>Mutually Excluded</v>
      </c>
      <c r="Z2119" t="str">
        <f t="shared" si="137"/>
        <v>Exclude</v>
      </c>
    </row>
    <row r="2120" spans="1:26" ht="30">
      <c r="A2120">
        <v>2272</v>
      </c>
      <c r="C2120" t="s">
        <v>2709</v>
      </c>
      <c r="E2120" s="1" t="s">
        <v>2713</v>
      </c>
      <c r="F2120" s="1">
        <v>3</v>
      </c>
      <c r="G2120" s="1">
        <v>3</v>
      </c>
      <c r="H2120" s="1">
        <v>3</v>
      </c>
      <c r="I2120" s="31" t="str">
        <f t="shared" si="135"/>
        <v>EXCLUDED</v>
      </c>
      <c r="J2120">
        <v>2272</v>
      </c>
      <c r="M2120" s="35" t="s">
        <v>901</v>
      </c>
      <c r="Q2120" s="8" t="s">
        <v>901</v>
      </c>
      <c r="R2120" s="1" t="str">
        <f t="shared" si="136"/>
        <v>Mutually Excluded</v>
      </c>
      <c r="S2120" s="1"/>
      <c r="V2120" s="1" t="str">
        <f t="shared" si="138"/>
        <v>Mutually Excluded</v>
      </c>
      <c r="Z2120" t="str">
        <f t="shared" si="137"/>
        <v>Exclude</v>
      </c>
    </row>
    <row r="2121" spans="1:26" ht="30">
      <c r="A2121">
        <v>2273</v>
      </c>
      <c r="C2121" t="s">
        <v>2709</v>
      </c>
      <c r="E2121" s="1" t="s">
        <v>2715</v>
      </c>
      <c r="F2121" s="1">
        <v>3</v>
      </c>
      <c r="G2121" s="1">
        <v>4</v>
      </c>
      <c r="H2121" s="1">
        <v>3</v>
      </c>
      <c r="I2121" s="31" t="str">
        <f t="shared" si="135"/>
        <v>EXCLUDED</v>
      </c>
      <c r="J2121">
        <v>2273</v>
      </c>
      <c r="M2121" s="35" t="s">
        <v>1752</v>
      </c>
      <c r="Q2121" s="8" t="s">
        <v>901</v>
      </c>
      <c r="R2121" s="1" t="str">
        <f t="shared" si="136"/>
        <v>Hum1: Yes, Hum2: No</v>
      </c>
      <c r="S2121" s="1" t="s">
        <v>19</v>
      </c>
      <c r="T2121" s="1" t="s">
        <v>19</v>
      </c>
      <c r="U2121" s="1" t="s">
        <v>19</v>
      </c>
      <c r="V2121" s="1" t="str">
        <f t="shared" si="138"/>
        <v>Mutually Excluded</v>
      </c>
      <c r="Z2121" t="str">
        <f t="shared" si="137"/>
        <v>Exclude</v>
      </c>
    </row>
    <row r="2122" spans="1:26" ht="45">
      <c r="A2122">
        <v>2274</v>
      </c>
      <c r="C2122" t="s">
        <v>2709</v>
      </c>
      <c r="E2122" s="1" t="s">
        <v>2716</v>
      </c>
      <c r="F2122" s="1">
        <v>2</v>
      </c>
      <c r="G2122" s="1">
        <v>2</v>
      </c>
      <c r="H2122" s="1">
        <v>2</v>
      </c>
      <c r="I2122" s="31" t="str">
        <f t="shared" si="135"/>
        <v>EXCLUDED</v>
      </c>
      <c r="J2122">
        <v>2274</v>
      </c>
      <c r="M2122" s="35" t="s">
        <v>901</v>
      </c>
      <c r="Q2122" s="8" t="s">
        <v>901</v>
      </c>
      <c r="R2122" s="1" t="str">
        <f t="shared" si="136"/>
        <v>Mutually Excluded</v>
      </c>
      <c r="S2122" s="1"/>
      <c r="V2122" s="1" t="str">
        <f t="shared" si="138"/>
        <v>Mutually Excluded</v>
      </c>
      <c r="Z2122" t="str">
        <f t="shared" si="137"/>
        <v>Exclude</v>
      </c>
    </row>
    <row r="2123" spans="1:26" ht="30">
      <c r="A2123">
        <v>2275</v>
      </c>
      <c r="C2123" t="s">
        <v>2709</v>
      </c>
      <c r="E2123" s="1" t="s">
        <v>2717</v>
      </c>
      <c r="F2123" s="1">
        <v>2</v>
      </c>
      <c r="G2123" s="1">
        <v>2</v>
      </c>
      <c r="H2123" s="1">
        <v>2</v>
      </c>
      <c r="I2123" s="31" t="str">
        <f t="shared" si="135"/>
        <v>EXCLUDED</v>
      </c>
      <c r="J2123">
        <v>2275</v>
      </c>
      <c r="M2123" s="35" t="s">
        <v>901</v>
      </c>
      <c r="Q2123" s="8" t="s">
        <v>901</v>
      </c>
      <c r="R2123" s="1" t="str">
        <f t="shared" si="136"/>
        <v>Mutually Excluded</v>
      </c>
      <c r="S2123" s="1"/>
      <c r="V2123" s="1" t="str">
        <f t="shared" si="138"/>
        <v>Mutually Excluded</v>
      </c>
      <c r="Z2123" t="str">
        <f t="shared" si="137"/>
        <v>Exclude</v>
      </c>
    </row>
    <row r="2124" spans="1:26" ht="45.75">
      <c r="A2124">
        <v>2276</v>
      </c>
      <c r="C2124" t="s">
        <v>2709</v>
      </c>
      <c r="E2124" s="1" t="s">
        <v>2718</v>
      </c>
      <c r="F2124" s="1">
        <v>3</v>
      </c>
      <c r="G2124" s="1">
        <v>4</v>
      </c>
      <c r="H2124" s="1">
        <v>3</v>
      </c>
      <c r="I2124" s="31" t="str">
        <f t="shared" si="135"/>
        <v>EXCLUDED</v>
      </c>
      <c r="J2124">
        <v>2276</v>
      </c>
      <c r="K2124" s="11"/>
      <c r="M2124" s="35" t="s">
        <v>901</v>
      </c>
      <c r="Q2124" s="8" t="s">
        <v>901</v>
      </c>
      <c r="R2124" s="1" t="str">
        <f t="shared" si="136"/>
        <v>Mutually Excluded</v>
      </c>
      <c r="S2124" s="1"/>
      <c r="V2124" s="1" t="str">
        <f t="shared" si="138"/>
        <v>Mutually Excluded</v>
      </c>
      <c r="Z2124" t="str">
        <f t="shared" si="137"/>
        <v>Exclude</v>
      </c>
    </row>
    <row r="2125" spans="1:26" ht="30">
      <c r="A2125">
        <v>2277</v>
      </c>
      <c r="C2125" t="s">
        <v>2709</v>
      </c>
      <c r="E2125" s="1" t="s">
        <v>2720</v>
      </c>
      <c r="F2125" s="1">
        <v>2</v>
      </c>
      <c r="G2125" s="1">
        <v>2</v>
      </c>
      <c r="H2125" s="1">
        <v>3</v>
      </c>
      <c r="I2125" s="31" t="str">
        <f t="shared" si="135"/>
        <v>EXCLUDED</v>
      </c>
      <c r="J2125">
        <v>2277</v>
      </c>
      <c r="M2125" s="35" t="s">
        <v>901</v>
      </c>
      <c r="Q2125" s="8" t="s">
        <v>901</v>
      </c>
      <c r="R2125" s="1" t="str">
        <f t="shared" si="136"/>
        <v>Mutually Excluded</v>
      </c>
      <c r="S2125" s="1"/>
      <c r="V2125" s="1" t="str">
        <f t="shared" si="138"/>
        <v>Mutually Excluded</v>
      </c>
      <c r="Z2125" t="str">
        <f t="shared" si="137"/>
        <v>Exclude</v>
      </c>
    </row>
    <row r="2126" spans="1:26" ht="45">
      <c r="A2126">
        <v>2278</v>
      </c>
      <c r="C2126" t="s">
        <v>2709</v>
      </c>
      <c r="E2126" s="1" t="s">
        <v>2721</v>
      </c>
      <c r="F2126" s="1">
        <v>3</v>
      </c>
      <c r="G2126" s="1">
        <v>2</v>
      </c>
      <c r="H2126" s="1">
        <v>2</v>
      </c>
      <c r="I2126" s="31" t="str">
        <f t="shared" si="135"/>
        <v>EXCLUDED</v>
      </c>
      <c r="J2126">
        <v>2278</v>
      </c>
      <c r="M2126" s="35" t="s">
        <v>901</v>
      </c>
      <c r="Q2126" s="8" t="s">
        <v>901</v>
      </c>
      <c r="R2126" s="1" t="str">
        <f t="shared" si="136"/>
        <v>Mutually Excluded</v>
      </c>
      <c r="S2126" s="1"/>
      <c r="V2126" s="1" t="str">
        <f t="shared" si="138"/>
        <v>Mutually Excluded</v>
      </c>
      <c r="Z2126" t="str">
        <f t="shared" si="137"/>
        <v>Exclude</v>
      </c>
    </row>
    <row r="2127" spans="1:26" ht="30">
      <c r="A2127">
        <v>2279</v>
      </c>
      <c r="C2127" t="s">
        <v>2709</v>
      </c>
      <c r="E2127" s="1" t="s">
        <v>2722</v>
      </c>
      <c r="F2127" s="1">
        <v>1</v>
      </c>
      <c r="G2127" s="1">
        <v>1</v>
      </c>
      <c r="H2127" s="1">
        <v>1</v>
      </c>
      <c r="I2127" s="31" t="str">
        <f t="shared" si="135"/>
        <v>EXCLUDED</v>
      </c>
      <c r="J2127">
        <v>2279</v>
      </c>
      <c r="M2127" s="35" t="s">
        <v>901</v>
      </c>
      <c r="Q2127" s="8" t="s">
        <v>901</v>
      </c>
      <c r="R2127" s="1" t="str">
        <f t="shared" si="136"/>
        <v>Mutually Excluded</v>
      </c>
      <c r="S2127" s="1"/>
      <c r="V2127" s="1" t="str">
        <f t="shared" si="138"/>
        <v>Mutually Excluded</v>
      </c>
      <c r="Z2127" t="str">
        <f t="shared" si="137"/>
        <v>Exclude</v>
      </c>
    </row>
    <row r="2128" spans="1:26" ht="30">
      <c r="A2128">
        <v>2280</v>
      </c>
      <c r="C2128" t="s">
        <v>2709</v>
      </c>
      <c r="E2128" s="1" t="s">
        <v>2723</v>
      </c>
      <c r="F2128" s="1">
        <v>4</v>
      </c>
      <c r="G2128" s="1">
        <v>3</v>
      </c>
      <c r="H2128" s="1">
        <v>4</v>
      </c>
      <c r="I2128" s="31" t="str">
        <f t="shared" si="135"/>
        <v>EXCLUDED</v>
      </c>
      <c r="J2128">
        <v>2280</v>
      </c>
      <c r="M2128" s="35" t="s">
        <v>901</v>
      </c>
      <c r="Q2128" s="8" t="s">
        <v>901</v>
      </c>
      <c r="R2128" s="1" t="str">
        <f t="shared" si="136"/>
        <v>Mutually Excluded</v>
      </c>
      <c r="S2128" s="1"/>
      <c r="V2128" s="1" t="str">
        <f t="shared" si="138"/>
        <v>Mutually Excluded</v>
      </c>
      <c r="Z2128" t="str">
        <f t="shared" si="137"/>
        <v>Exclude</v>
      </c>
    </row>
    <row r="2129" spans="1:26" ht="30">
      <c r="A2129">
        <v>2281</v>
      </c>
      <c r="C2129" t="s">
        <v>2709</v>
      </c>
      <c r="E2129" s="1" t="s">
        <v>2724</v>
      </c>
      <c r="F2129" s="1">
        <v>2</v>
      </c>
      <c r="G2129" s="1">
        <v>2</v>
      </c>
      <c r="H2129" s="1">
        <v>2</v>
      </c>
      <c r="I2129" s="31" t="str">
        <f t="shared" si="135"/>
        <v>EXCLUDED</v>
      </c>
      <c r="J2129">
        <v>2281</v>
      </c>
      <c r="M2129" s="35" t="s">
        <v>901</v>
      </c>
      <c r="Q2129" s="8" t="s">
        <v>901</v>
      </c>
      <c r="R2129" s="1" t="str">
        <f t="shared" si="136"/>
        <v>Mutually Excluded</v>
      </c>
      <c r="S2129" s="1"/>
      <c r="V2129" s="1" t="str">
        <f t="shared" si="138"/>
        <v>Mutually Excluded</v>
      </c>
      <c r="Z2129" t="str">
        <f t="shared" si="137"/>
        <v>Exclude</v>
      </c>
    </row>
    <row r="2130" spans="1:26" ht="30">
      <c r="A2130">
        <v>2282</v>
      </c>
      <c r="C2130" t="s">
        <v>2709</v>
      </c>
      <c r="E2130" s="1" t="s">
        <v>2725</v>
      </c>
      <c r="F2130" s="1">
        <v>1</v>
      </c>
      <c r="G2130" s="1">
        <v>1</v>
      </c>
      <c r="H2130" s="1">
        <v>1</v>
      </c>
      <c r="I2130" s="31" t="str">
        <f t="shared" si="135"/>
        <v>EXCLUDED</v>
      </c>
      <c r="J2130">
        <v>2282</v>
      </c>
      <c r="M2130" s="35" t="s">
        <v>901</v>
      </c>
      <c r="Q2130" s="8" t="s">
        <v>901</v>
      </c>
      <c r="R2130" s="1" t="str">
        <f t="shared" si="136"/>
        <v>Mutually Excluded</v>
      </c>
      <c r="S2130" s="1"/>
      <c r="V2130" s="1" t="str">
        <f t="shared" si="138"/>
        <v>Mutually Excluded</v>
      </c>
      <c r="Z2130" t="str">
        <f t="shared" si="137"/>
        <v>Exclude</v>
      </c>
    </row>
    <row r="2131" spans="1:26" ht="45">
      <c r="A2131">
        <v>2283</v>
      </c>
      <c r="C2131" t="s">
        <v>2709</v>
      </c>
      <c r="E2131" s="1" t="s">
        <v>2726</v>
      </c>
      <c r="F2131" s="1">
        <v>3</v>
      </c>
      <c r="G2131" s="1">
        <v>3</v>
      </c>
      <c r="H2131" s="1">
        <v>3</v>
      </c>
      <c r="I2131" s="31" t="str">
        <f t="shared" si="135"/>
        <v>EXCLUDED</v>
      </c>
      <c r="J2131">
        <v>2283</v>
      </c>
      <c r="M2131" s="35" t="s">
        <v>901</v>
      </c>
      <c r="Q2131" s="8" t="s">
        <v>901</v>
      </c>
      <c r="R2131" s="1" t="str">
        <f t="shared" si="136"/>
        <v>Mutually Excluded</v>
      </c>
      <c r="S2131" s="1"/>
      <c r="V2131" s="1" t="str">
        <f t="shared" si="138"/>
        <v>Mutually Excluded</v>
      </c>
      <c r="Z2131" t="str">
        <f t="shared" si="137"/>
        <v>Exclude</v>
      </c>
    </row>
    <row r="2132" spans="1:26" ht="45">
      <c r="A2132">
        <v>2284</v>
      </c>
      <c r="C2132" t="s">
        <v>2709</v>
      </c>
      <c r="E2132" s="1" t="s">
        <v>2727</v>
      </c>
      <c r="F2132" s="1">
        <v>2</v>
      </c>
      <c r="G2132" s="1">
        <v>2</v>
      </c>
      <c r="H2132" s="1">
        <v>2</v>
      </c>
      <c r="I2132" s="31" t="str">
        <f t="shared" si="135"/>
        <v>EXCLUDED</v>
      </c>
      <c r="J2132">
        <v>2284</v>
      </c>
      <c r="M2132" s="35" t="s">
        <v>901</v>
      </c>
      <c r="Q2132" s="8" t="s">
        <v>901</v>
      </c>
      <c r="R2132" s="1" t="str">
        <f t="shared" si="136"/>
        <v>Mutually Excluded</v>
      </c>
      <c r="S2132" s="1"/>
      <c r="V2132" s="1" t="str">
        <f t="shared" si="138"/>
        <v>Mutually Excluded</v>
      </c>
      <c r="Z2132" t="str">
        <f t="shared" si="137"/>
        <v>Exclude</v>
      </c>
    </row>
    <row r="2133" spans="1:26" ht="45">
      <c r="A2133">
        <v>2285</v>
      </c>
      <c r="C2133" t="s">
        <v>2709</v>
      </c>
      <c r="E2133" s="1" t="s">
        <v>2728</v>
      </c>
      <c r="F2133" s="1">
        <v>3</v>
      </c>
      <c r="G2133" s="1">
        <v>3</v>
      </c>
      <c r="H2133" s="1">
        <v>3</v>
      </c>
      <c r="I2133" s="31" t="str">
        <f t="shared" si="135"/>
        <v>EXCLUDED</v>
      </c>
      <c r="J2133">
        <v>2285</v>
      </c>
      <c r="M2133" s="35" t="s">
        <v>901</v>
      </c>
      <c r="Q2133" s="8" t="s">
        <v>901</v>
      </c>
      <c r="R2133" s="1" t="str">
        <f t="shared" si="136"/>
        <v>Mutually Excluded</v>
      </c>
      <c r="S2133" s="1"/>
      <c r="V2133" s="1" t="str">
        <f t="shared" si="138"/>
        <v>Mutually Excluded</v>
      </c>
      <c r="Z2133" t="str">
        <f t="shared" si="137"/>
        <v>Exclude</v>
      </c>
    </row>
    <row r="2134" spans="1:26" ht="30">
      <c r="A2134">
        <v>2286</v>
      </c>
      <c r="C2134" t="s">
        <v>2709</v>
      </c>
      <c r="E2134" s="1" t="s">
        <v>2729</v>
      </c>
      <c r="F2134" s="1">
        <v>2</v>
      </c>
      <c r="G2134" s="1">
        <v>2</v>
      </c>
      <c r="H2134" s="1">
        <v>2</v>
      </c>
      <c r="I2134" s="31" t="str">
        <f t="shared" si="135"/>
        <v>EXCLUDED</v>
      </c>
      <c r="J2134">
        <v>2286</v>
      </c>
      <c r="M2134" s="35" t="s">
        <v>901</v>
      </c>
      <c r="Q2134" s="8" t="s">
        <v>901</v>
      </c>
      <c r="R2134" s="1" t="str">
        <f t="shared" si="136"/>
        <v>Mutually Excluded</v>
      </c>
      <c r="S2134" s="1"/>
      <c r="V2134" s="1" t="str">
        <f t="shared" si="138"/>
        <v>Mutually Excluded</v>
      </c>
      <c r="Z2134" t="str">
        <f t="shared" si="137"/>
        <v>Exclude</v>
      </c>
    </row>
    <row r="2135" spans="1:26" ht="30">
      <c r="A2135">
        <v>2287</v>
      </c>
      <c r="C2135" t="s">
        <v>2709</v>
      </c>
      <c r="E2135" s="1" t="s">
        <v>2730</v>
      </c>
      <c r="F2135" s="1">
        <v>4</v>
      </c>
      <c r="G2135" s="1">
        <v>3</v>
      </c>
      <c r="H2135" s="1">
        <v>4</v>
      </c>
      <c r="I2135" s="31" t="str">
        <f t="shared" ref="I2135:I2198" si="139">IF(COUNTIF(F2135:H2135,5)=3,"CERTAINLY INCLUDED",IF(COUNTIF(F2135:H2135,5)&gt;0,"MAYBE","EXCLUDED"))</f>
        <v>EXCLUDED</v>
      </c>
      <c r="J2135">
        <v>2287</v>
      </c>
      <c r="M2135" s="35" t="s">
        <v>901</v>
      </c>
      <c r="Q2135" s="8" t="s">
        <v>901</v>
      </c>
      <c r="R2135" s="1" t="str">
        <f t="shared" ref="R2135:R2198" si="140">IF(AND(M2135="Excluded", Q2135="Excluded"), "Mutually Excluded", IF(AND(OR(M2135="CERTAINLY INCLUDED", M2135="INCLUDED", M2135="MAYBE" ), OR(Q2135="INCLUDED", Q2135="MAYBE")), "MUTUALLY INCLUDED", IF(AND(M2135="MAYBE", Q2135="MAYBE"), "Mutually MAYBE", IF(AND(M2135="Excluded", OR(Q2135="INCLUDED", Q2135="MAYBE")), "Hum1: No, Hum2: Yes", IF(AND(Q2135="Excluded", OR(M2135="INCLUDED", M2135="CERTAINLY INCLUDED", M2135="MAYBE")), "Hum1: Yes, Hum2: No", "Other Conflict")))))</f>
        <v>Mutually Excluded</v>
      </c>
      <c r="S2135" s="1"/>
      <c r="V2135" s="1" t="str">
        <f t="shared" si="138"/>
        <v>Mutually Excluded</v>
      </c>
      <c r="Z2135" t="str">
        <f t="shared" ref="Z2135:Z2198" si="141">IF(R2135="Mutually Excluded","Exclude",IF(R2135= "Mutually Included","Include",U2135))</f>
        <v>Exclude</v>
      </c>
    </row>
    <row r="2136" spans="1:26" ht="45">
      <c r="A2136">
        <v>2288</v>
      </c>
      <c r="C2136" t="s">
        <v>2709</v>
      </c>
      <c r="E2136" s="1" t="s">
        <v>2731</v>
      </c>
      <c r="F2136" s="1">
        <v>2</v>
      </c>
      <c r="G2136" s="1">
        <v>2</v>
      </c>
      <c r="H2136" s="1">
        <v>2</v>
      </c>
      <c r="I2136" s="31" t="str">
        <f t="shared" si="139"/>
        <v>EXCLUDED</v>
      </c>
      <c r="J2136">
        <v>2288</v>
      </c>
      <c r="M2136" s="35" t="s">
        <v>901</v>
      </c>
      <c r="Q2136" s="8" t="s">
        <v>901</v>
      </c>
      <c r="R2136" s="1" t="str">
        <f t="shared" si="140"/>
        <v>Mutually Excluded</v>
      </c>
      <c r="S2136" s="1"/>
      <c r="V2136" s="1" t="str">
        <f t="shared" si="138"/>
        <v>Mutually Excluded</v>
      </c>
      <c r="Z2136" t="str">
        <f t="shared" si="141"/>
        <v>Exclude</v>
      </c>
    </row>
    <row r="2137" spans="1:26" ht="30">
      <c r="A2137">
        <v>2289</v>
      </c>
      <c r="C2137" t="s">
        <v>2709</v>
      </c>
      <c r="E2137" s="1" t="s">
        <v>2732</v>
      </c>
      <c r="F2137" s="1">
        <v>3</v>
      </c>
      <c r="G2137" s="1">
        <v>3</v>
      </c>
      <c r="H2137" s="1">
        <v>3</v>
      </c>
      <c r="I2137" s="31" t="str">
        <f t="shared" si="139"/>
        <v>EXCLUDED</v>
      </c>
      <c r="J2137">
        <v>2289</v>
      </c>
      <c r="M2137" s="35" t="s">
        <v>901</v>
      </c>
      <c r="Q2137" s="8" t="s">
        <v>901</v>
      </c>
      <c r="R2137" s="1" t="str">
        <f t="shared" si="140"/>
        <v>Mutually Excluded</v>
      </c>
      <c r="S2137" s="1"/>
      <c r="V2137" s="1" t="str">
        <f t="shared" si="138"/>
        <v>Mutually Excluded</v>
      </c>
      <c r="Z2137" t="str">
        <f t="shared" si="141"/>
        <v>Exclude</v>
      </c>
    </row>
    <row r="2138" spans="1:26" ht="45">
      <c r="A2138">
        <v>2290</v>
      </c>
      <c r="C2138" t="s">
        <v>2709</v>
      </c>
      <c r="E2138" s="1" t="s">
        <v>2733</v>
      </c>
      <c r="F2138" s="1">
        <v>2</v>
      </c>
      <c r="G2138" s="1">
        <v>2</v>
      </c>
      <c r="H2138" s="1">
        <v>2</v>
      </c>
      <c r="I2138" s="31" t="str">
        <f t="shared" si="139"/>
        <v>EXCLUDED</v>
      </c>
      <c r="J2138">
        <v>2290</v>
      </c>
      <c r="M2138" s="35" t="s">
        <v>901</v>
      </c>
      <c r="Q2138" s="8" t="s">
        <v>901</v>
      </c>
      <c r="R2138" s="1" t="str">
        <f t="shared" si="140"/>
        <v>Mutually Excluded</v>
      </c>
      <c r="S2138" s="1"/>
      <c r="V2138" s="1" t="str">
        <f t="shared" si="138"/>
        <v>Mutually Excluded</v>
      </c>
      <c r="Z2138" t="str">
        <f t="shared" si="141"/>
        <v>Exclude</v>
      </c>
    </row>
    <row r="2139" spans="1:26" ht="60">
      <c r="A2139">
        <v>2291</v>
      </c>
      <c r="C2139" t="s">
        <v>2709</v>
      </c>
      <c r="E2139" s="1" t="s">
        <v>2734</v>
      </c>
      <c r="F2139" s="1">
        <v>3</v>
      </c>
      <c r="G2139" s="1">
        <v>3</v>
      </c>
      <c r="H2139" s="1">
        <v>3</v>
      </c>
      <c r="I2139" s="31" t="str">
        <f t="shared" si="139"/>
        <v>EXCLUDED</v>
      </c>
      <c r="J2139">
        <v>2291</v>
      </c>
      <c r="M2139" s="35" t="s">
        <v>901</v>
      </c>
      <c r="Q2139" s="8" t="s">
        <v>901</v>
      </c>
      <c r="R2139" s="1" t="str">
        <f t="shared" si="140"/>
        <v>Mutually Excluded</v>
      </c>
      <c r="S2139" s="1"/>
      <c r="V2139" s="1" t="str">
        <f t="shared" si="138"/>
        <v>Mutually Excluded</v>
      </c>
      <c r="Z2139" t="str">
        <f t="shared" si="141"/>
        <v>Exclude</v>
      </c>
    </row>
    <row r="2140" spans="1:26" ht="45">
      <c r="A2140">
        <v>2292</v>
      </c>
      <c r="C2140" t="s">
        <v>2736</v>
      </c>
      <c r="E2140" s="1" t="s">
        <v>2735</v>
      </c>
      <c r="F2140" s="1">
        <v>2</v>
      </c>
      <c r="G2140" s="1">
        <v>2</v>
      </c>
      <c r="H2140" s="1">
        <v>2</v>
      </c>
      <c r="I2140" s="31" t="str">
        <f t="shared" si="139"/>
        <v>EXCLUDED</v>
      </c>
      <c r="J2140">
        <v>2292</v>
      </c>
      <c r="M2140" s="35" t="s">
        <v>901</v>
      </c>
      <c r="Q2140" s="8" t="s">
        <v>901</v>
      </c>
      <c r="R2140" s="1" t="str">
        <f t="shared" si="140"/>
        <v>Mutually Excluded</v>
      </c>
      <c r="S2140" s="1"/>
      <c r="V2140" s="1" t="str">
        <f t="shared" si="138"/>
        <v>Mutually Excluded</v>
      </c>
      <c r="Z2140" t="str">
        <f t="shared" si="141"/>
        <v>Exclude</v>
      </c>
    </row>
    <row r="2141" spans="1:26" ht="45">
      <c r="A2141">
        <v>2293</v>
      </c>
      <c r="C2141" t="s">
        <v>2736</v>
      </c>
      <c r="E2141" s="1" t="s">
        <v>2737</v>
      </c>
      <c r="F2141" s="1">
        <v>2</v>
      </c>
      <c r="G2141" s="1">
        <v>1</v>
      </c>
      <c r="H2141" s="1">
        <v>2</v>
      </c>
      <c r="I2141" s="31" t="str">
        <f t="shared" si="139"/>
        <v>EXCLUDED</v>
      </c>
      <c r="J2141">
        <v>2293</v>
      </c>
      <c r="M2141" s="35" t="s">
        <v>901</v>
      </c>
      <c r="Q2141" s="8" t="s">
        <v>901</v>
      </c>
      <c r="R2141" s="1" t="str">
        <f t="shared" si="140"/>
        <v>Mutually Excluded</v>
      </c>
      <c r="S2141" s="1"/>
      <c r="V2141" s="1" t="str">
        <f t="shared" si="138"/>
        <v>Mutually Excluded</v>
      </c>
      <c r="Z2141" t="str">
        <f t="shared" si="141"/>
        <v>Exclude</v>
      </c>
    </row>
    <row r="2142" spans="1:26" ht="45">
      <c r="A2142">
        <v>2294</v>
      </c>
      <c r="C2142" t="s">
        <v>2736</v>
      </c>
      <c r="E2142" s="1" t="s">
        <v>2738</v>
      </c>
      <c r="F2142" s="1">
        <v>3</v>
      </c>
      <c r="G2142" s="1">
        <v>4</v>
      </c>
      <c r="H2142" s="1">
        <v>3</v>
      </c>
      <c r="I2142" s="31" t="str">
        <f t="shared" si="139"/>
        <v>EXCLUDED</v>
      </c>
      <c r="J2142">
        <v>2294</v>
      </c>
      <c r="M2142" s="35" t="s">
        <v>901</v>
      </c>
      <c r="Q2142" s="8" t="s">
        <v>901</v>
      </c>
      <c r="R2142" s="1" t="str">
        <f t="shared" si="140"/>
        <v>Mutually Excluded</v>
      </c>
      <c r="S2142" s="1"/>
      <c r="V2142" s="1" t="str">
        <f t="shared" si="138"/>
        <v>Mutually Excluded</v>
      </c>
      <c r="Z2142" t="str">
        <f t="shared" si="141"/>
        <v>Exclude</v>
      </c>
    </row>
    <row r="2143" spans="1:26" ht="30">
      <c r="A2143">
        <v>2295</v>
      </c>
      <c r="C2143" t="s">
        <v>2736</v>
      </c>
      <c r="E2143" s="1" t="s">
        <v>2739</v>
      </c>
      <c r="F2143" s="1">
        <v>2</v>
      </c>
      <c r="G2143" s="1">
        <v>3</v>
      </c>
      <c r="H2143" s="1">
        <v>2</v>
      </c>
      <c r="I2143" s="31" t="str">
        <f t="shared" si="139"/>
        <v>EXCLUDED</v>
      </c>
      <c r="J2143">
        <v>2295</v>
      </c>
      <c r="M2143" s="35" t="s">
        <v>901</v>
      </c>
      <c r="Q2143" s="8" t="s">
        <v>901</v>
      </c>
      <c r="R2143" s="1" t="str">
        <f t="shared" si="140"/>
        <v>Mutually Excluded</v>
      </c>
      <c r="S2143" s="1"/>
      <c r="V2143" s="1" t="str">
        <f t="shared" si="138"/>
        <v>Mutually Excluded</v>
      </c>
      <c r="Z2143" t="str">
        <f t="shared" si="141"/>
        <v>Exclude</v>
      </c>
    </row>
    <row r="2144" spans="1:26" ht="45">
      <c r="A2144">
        <v>2296</v>
      </c>
      <c r="C2144" t="s">
        <v>2736</v>
      </c>
      <c r="E2144" s="1" t="s">
        <v>2740</v>
      </c>
      <c r="F2144" s="1">
        <v>1</v>
      </c>
      <c r="G2144" s="1">
        <v>1</v>
      </c>
      <c r="H2144" s="1">
        <v>2</v>
      </c>
      <c r="I2144" s="31" t="str">
        <f t="shared" si="139"/>
        <v>EXCLUDED</v>
      </c>
      <c r="J2144">
        <v>2296</v>
      </c>
      <c r="M2144" s="35" t="s">
        <v>901</v>
      </c>
      <c r="Q2144" s="8" t="s">
        <v>901</v>
      </c>
      <c r="R2144" s="1" t="str">
        <f t="shared" si="140"/>
        <v>Mutually Excluded</v>
      </c>
      <c r="S2144" s="1"/>
      <c r="V2144" s="1" t="str">
        <f t="shared" si="138"/>
        <v>Mutually Excluded</v>
      </c>
      <c r="Z2144" t="str">
        <f t="shared" si="141"/>
        <v>Exclude</v>
      </c>
    </row>
    <row r="2145" spans="1:26" ht="30">
      <c r="A2145">
        <v>2297</v>
      </c>
      <c r="C2145" t="s">
        <v>2736</v>
      </c>
      <c r="E2145" s="1" t="s">
        <v>2741</v>
      </c>
      <c r="F2145" s="1">
        <v>1</v>
      </c>
      <c r="G2145" s="1">
        <v>1</v>
      </c>
      <c r="H2145" s="1">
        <v>2</v>
      </c>
      <c r="I2145" s="31" t="str">
        <f t="shared" si="139"/>
        <v>EXCLUDED</v>
      </c>
      <c r="J2145">
        <v>2297</v>
      </c>
      <c r="M2145" s="35" t="s">
        <v>901</v>
      </c>
      <c r="Q2145" s="8" t="s">
        <v>901</v>
      </c>
      <c r="R2145" s="1" t="str">
        <f t="shared" si="140"/>
        <v>Mutually Excluded</v>
      </c>
      <c r="S2145" s="1"/>
      <c r="V2145" s="1" t="str">
        <f t="shared" si="138"/>
        <v>Mutually Excluded</v>
      </c>
      <c r="Z2145" t="str">
        <f t="shared" si="141"/>
        <v>Exclude</v>
      </c>
    </row>
    <row r="2146" spans="1:26" ht="30">
      <c r="A2146">
        <v>2298</v>
      </c>
      <c r="C2146" t="s">
        <v>2736</v>
      </c>
      <c r="E2146" s="1" t="s">
        <v>2742</v>
      </c>
      <c r="F2146" s="1">
        <v>1</v>
      </c>
      <c r="G2146" s="1">
        <v>2</v>
      </c>
      <c r="H2146" s="1">
        <v>1</v>
      </c>
      <c r="I2146" s="31" t="str">
        <f t="shared" si="139"/>
        <v>EXCLUDED</v>
      </c>
      <c r="J2146">
        <v>2298</v>
      </c>
      <c r="M2146" s="35" t="s">
        <v>901</v>
      </c>
      <c r="Q2146" s="8" t="s">
        <v>901</v>
      </c>
      <c r="R2146" s="1" t="str">
        <f t="shared" si="140"/>
        <v>Mutually Excluded</v>
      </c>
      <c r="S2146" s="1"/>
      <c r="V2146" s="1" t="str">
        <f t="shared" si="138"/>
        <v>Mutually Excluded</v>
      </c>
      <c r="Z2146" t="str">
        <f t="shared" si="141"/>
        <v>Exclude</v>
      </c>
    </row>
    <row r="2147" spans="1:26" ht="30">
      <c r="A2147">
        <v>2299</v>
      </c>
      <c r="C2147" t="s">
        <v>2736</v>
      </c>
      <c r="E2147" s="1" t="s">
        <v>2743</v>
      </c>
      <c r="F2147" s="1">
        <v>3</v>
      </c>
      <c r="G2147" s="1">
        <v>4</v>
      </c>
      <c r="H2147" s="1">
        <v>3</v>
      </c>
      <c r="I2147" s="31" t="str">
        <f t="shared" si="139"/>
        <v>EXCLUDED</v>
      </c>
      <c r="J2147">
        <v>2299</v>
      </c>
      <c r="M2147" s="35" t="s">
        <v>901</v>
      </c>
      <c r="Q2147" s="8" t="s">
        <v>901</v>
      </c>
      <c r="R2147" s="1" t="str">
        <f t="shared" si="140"/>
        <v>Mutually Excluded</v>
      </c>
      <c r="S2147" s="1"/>
      <c r="V2147" s="1" t="str">
        <f t="shared" si="138"/>
        <v>Mutually Excluded</v>
      </c>
      <c r="Z2147" t="str">
        <f t="shared" si="141"/>
        <v>Exclude</v>
      </c>
    </row>
    <row r="2148" spans="1:26" ht="30">
      <c r="A2148">
        <v>2300</v>
      </c>
      <c r="C2148" t="s">
        <v>2736</v>
      </c>
      <c r="E2148" s="1" t="s">
        <v>2744</v>
      </c>
      <c r="F2148" s="1">
        <v>3</v>
      </c>
      <c r="G2148" s="1">
        <v>3</v>
      </c>
      <c r="H2148" s="1">
        <v>2</v>
      </c>
      <c r="I2148" s="31" t="str">
        <f t="shared" si="139"/>
        <v>EXCLUDED</v>
      </c>
      <c r="J2148">
        <v>2300</v>
      </c>
      <c r="M2148" s="35" t="s">
        <v>901</v>
      </c>
      <c r="Q2148" s="8" t="s">
        <v>901</v>
      </c>
      <c r="R2148" s="1" t="str">
        <f t="shared" si="140"/>
        <v>Mutually Excluded</v>
      </c>
      <c r="S2148" s="1"/>
      <c r="V2148" s="1" t="str">
        <f t="shared" si="138"/>
        <v>Mutually Excluded</v>
      </c>
      <c r="Z2148" t="str">
        <f t="shared" si="141"/>
        <v>Exclude</v>
      </c>
    </row>
    <row r="2149" spans="1:26" ht="45">
      <c r="A2149">
        <v>2301</v>
      </c>
      <c r="C2149" t="s">
        <v>2736</v>
      </c>
      <c r="E2149" s="1" t="s">
        <v>2745</v>
      </c>
      <c r="F2149" s="1">
        <v>1</v>
      </c>
      <c r="G2149" s="1">
        <v>1</v>
      </c>
      <c r="H2149" s="1">
        <v>1</v>
      </c>
      <c r="I2149" s="31" t="str">
        <f t="shared" si="139"/>
        <v>EXCLUDED</v>
      </c>
      <c r="J2149">
        <v>2301</v>
      </c>
      <c r="M2149" s="35" t="s">
        <v>901</v>
      </c>
      <c r="Q2149" s="8" t="s">
        <v>901</v>
      </c>
      <c r="R2149" s="1" t="str">
        <f t="shared" si="140"/>
        <v>Mutually Excluded</v>
      </c>
      <c r="S2149" s="1"/>
      <c r="V2149" s="1" t="str">
        <f t="shared" si="138"/>
        <v>Mutually Excluded</v>
      </c>
      <c r="Z2149" t="str">
        <f t="shared" si="141"/>
        <v>Exclude</v>
      </c>
    </row>
    <row r="2150" spans="1:26" ht="30.75">
      <c r="A2150">
        <v>2302</v>
      </c>
      <c r="C2150" t="s">
        <v>2736</v>
      </c>
      <c r="E2150" s="1" t="s">
        <v>2746</v>
      </c>
      <c r="F2150" s="1">
        <v>2</v>
      </c>
      <c r="G2150" s="1">
        <v>2</v>
      </c>
      <c r="H2150" s="1">
        <v>2</v>
      </c>
      <c r="I2150" s="31" t="str">
        <f t="shared" si="139"/>
        <v>EXCLUDED</v>
      </c>
      <c r="J2150">
        <v>2302</v>
      </c>
      <c r="K2150" s="11"/>
      <c r="M2150" s="35" t="s">
        <v>901</v>
      </c>
      <c r="Q2150" s="8" t="s">
        <v>901</v>
      </c>
      <c r="R2150" s="1" t="str">
        <f t="shared" si="140"/>
        <v>Mutually Excluded</v>
      </c>
      <c r="S2150" s="1"/>
      <c r="V2150" s="1" t="str">
        <f t="shared" si="138"/>
        <v>Mutually Excluded</v>
      </c>
      <c r="Z2150" t="str">
        <f t="shared" si="141"/>
        <v>Exclude</v>
      </c>
    </row>
    <row r="2151" spans="1:26" ht="30">
      <c r="A2151">
        <v>2303</v>
      </c>
      <c r="C2151" t="s">
        <v>2736</v>
      </c>
      <c r="E2151" s="1" t="s">
        <v>2748</v>
      </c>
      <c r="F2151" s="1">
        <v>1</v>
      </c>
      <c r="G2151" s="1">
        <v>1</v>
      </c>
      <c r="H2151" s="1">
        <v>1</v>
      </c>
      <c r="I2151" s="31" t="str">
        <f t="shared" si="139"/>
        <v>EXCLUDED</v>
      </c>
      <c r="J2151">
        <v>2303</v>
      </c>
      <c r="M2151" s="35" t="s">
        <v>901</v>
      </c>
      <c r="Q2151" s="8" t="s">
        <v>901</v>
      </c>
      <c r="R2151" s="1" t="str">
        <f t="shared" si="140"/>
        <v>Mutually Excluded</v>
      </c>
      <c r="S2151" s="1"/>
      <c r="V2151" s="1" t="str">
        <f t="shared" si="138"/>
        <v>Mutually Excluded</v>
      </c>
      <c r="Z2151" t="str">
        <f t="shared" si="141"/>
        <v>Exclude</v>
      </c>
    </row>
    <row r="2152" spans="1:26" ht="30">
      <c r="A2152">
        <v>2304</v>
      </c>
      <c r="C2152" t="s">
        <v>2736</v>
      </c>
      <c r="E2152" s="1" t="s">
        <v>2749</v>
      </c>
      <c r="F2152" s="1">
        <v>2</v>
      </c>
      <c r="G2152" s="1">
        <v>2</v>
      </c>
      <c r="H2152" s="1">
        <v>2</v>
      </c>
      <c r="I2152" s="31" t="str">
        <f t="shared" si="139"/>
        <v>EXCLUDED</v>
      </c>
      <c r="J2152">
        <v>2304</v>
      </c>
      <c r="M2152" s="35" t="s">
        <v>901</v>
      </c>
      <c r="Q2152" s="8" t="s">
        <v>901</v>
      </c>
      <c r="R2152" s="1" t="str">
        <f t="shared" si="140"/>
        <v>Mutually Excluded</v>
      </c>
      <c r="S2152" s="1"/>
      <c r="V2152" s="1" t="str">
        <f t="shared" si="138"/>
        <v>Mutually Excluded</v>
      </c>
      <c r="Z2152" t="str">
        <f t="shared" si="141"/>
        <v>Exclude</v>
      </c>
    </row>
    <row r="2153" spans="1:26" ht="30">
      <c r="A2153">
        <v>2305</v>
      </c>
      <c r="C2153" t="s">
        <v>2736</v>
      </c>
      <c r="E2153" s="1" t="s">
        <v>2750</v>
      </c>
      <c r="F2153" s="1">
        <v>2</v>
      </c>
      <c r="G2153" s="1">
        <v>2</v>
      </c>
      <c r="H2153" s="1">
        <v>2</v>
      </c>
      <c r="I2153" s="31" t="str">
        <f t="shared" si="139"/>
        <v>EXCLUDED</v>
      </c>
      <c r="J2153">
        <v>2305</v>
      </c>
      <c r="M2153" s="35" t="s">
        <v>901</v>
      </c>
      <c r="Q2153" s="8" t="s">
        <v>901</v>
      </c>
      <c r="R2153" s="1" t="str">
        <f t="shared" si="140"/>
        <v>Mutually Excluded</v>
      </c>
      <c r="S2153" s="1"/>
      <c r="V2153" s="1" t="str">
        <f t="shared" si="138"/>
        <v>Mutually Excluded</v>
      </c>
      <c r="Z2153" t="str">
        <f t="shared" si="141"/>
        <v>Exclude</v>
      </c>
    </row>
    <row r="2154" spans="1:26" ht="30">
      <c r="A2154">
        <v>2306</v>
      </c>
      <c r="C2154" t="s">
        <v>2736</v>
      </c>
      <c r="E2154" s="1" t="s">
        <v>2751</v>
      </c>
      <c r="F2154" s="1">
        <v>2</v>
      </c>
      <c r="G2154" s="1">
        <v>2</v>
      </c>
      <c r="H2154" s="1">
        <v>2</v>
      </c>
      <c r="I2154" s="31" t="str">
        <f t="shared" si="139"/>
        <v>EXCLUDED</v>
      </c>
      <c r="J2154">
        <v>2306</v>
      </c>
      <c r="M2154" s="35" t="s">
        <v>901</v>
      </c>
      <c r="Q2154" s="8" t="s">
        <v>901</v>
      </c>
      <c r="R2154" s="1" t="str">
        <f t="shared" si="140"/>
        <v>Mutually Excluded</v>
      </c>
      <c r="S2154" s="1"/>
      <c r="V2154" s="1" t="str">
        <f t="shared" si="138"/>
        <v>Mutually Excluded</v>
      </c>
      <c r="Z2154" t="str">
        <f t="shared" si="141"/>
        <v>Exclude</v>
      </c>
    </row>
    <row r="2155" spans="1:26" ht="45">
      <c r="A2155">
        <v>2307</v>
      </c>
      <c r="C2155" t="s">
        <v>2736</v>
      </c>
      <c r="E2155" s="1" t="s">
        <v>2752</v>
      </c>
      <c r="F2155" s="1">
        <v>3</v>
      </c>
      <c r="G2155" s="1">
        <v>3</v>
      </c>
      <c r="H2155" s="1">
        <v>3</v>
      </c>
      <c r="I2155" s="31" t="str">
        <f t="shared" si="139"/>
        <v>EXCLUDED</v>
      </c>
      <c r="J2155">
        <v>2307</v>
      </c>
      <c r="M2155" s="35" t="s">
        <v>901</v>
      </c>
      <c r="Q2155" s="8" t="s">
        <v>901</v>
      </c>
      <c r="R2155" s="1" t="str">
        <f t="shared" si="140"/>
        <v>Mutually Excluded</v>
      </c>
      <c r="S2155" s="1"/>
      <c r="V2155" s="1" t="str">
        <f t="shared" si="138"/>
        <v>Mutually Excluded</v>
      </c>
      <c r="Z2155" t="str">
        <f t="shared" si="141"/>
        <v>Exclude</v>
      </c>
    </row>
    <row r="2156" spans="1:26" ht="30">
      <c r="A2156">
        <v>2308</v>
      </c>
      <c r="C2156" t="s">
        <v>2736</v>
      </c>
      <c r="E2156" s="1" t="s">
        <v>2753</v>
      </c>
      <c r="F2156" s="1">
        <v>2</v>
      </c>
      <c r="G2156" s="1">
        <v>2</v>
      </c>
      <c r="H2156" s="1">
        <v>2</v>
      </c>
      <c r="I2156" s="31" t="str">
        <f t="shared" si="139"/>
        <v>EXCLUDED</v>
      </c>
      <c r="J2156">
        <v>2308</v>
      </c>
      <c r="M2156" s="35" t="s">
        <v>901</v>
      </c>
      <c r="Q2156" s="8" t="s">
        <v>901</v>
      </c>
      <c r="R2156" s="1" t="str">
        <f t="shared" si="140"/>
        <v>Mutually Excluded</v>
      </c>
      <c r="S2156" s="1"/>
      <c r="V2156" s="1" t="str">
        <f t="shared" si="138"/>
        <v>Mutually Excluded</v>
      </c>
      <c r="Z2156" t="str">
        <f t="shared" si="141"/>
        <v>Exclude</v>
      </c>
    </row>
    <row r="2157" spans="1:26" ht="30">
      <c r="A2157">
        <v>2309</v>
      </c>
      <c r="C2157" t="s">
        <v>2736</v>
      </c>
      <c r="E2157" s="1" t="s">
        <v>2754</v>
      </c>
      <c r="F2157" s="1">
        <v>3</v>
      </c>
      <c r="G2157" s="1">
        <v>4</v>
      </c>
      <c r="H2157" s="1">
        <v>3</v>
      </c>
      <c r="I2157" s="31" t="str">
        <f t="shared" si="139"/>
        <v>EXCLUDED</v>
      </c>
      <c r="J2157">
        <v>2309</v>
      </c>
      <c r="M2157" s="35" t="s">
        <v>901</v>
      </c>
      <c r="Q2157" s="8" t="s">
        <v>901</v>
      </c>
      <c r="R2157" s="1" t="str">
        <f t="shared" si="140"/>
        <v>Mutually Excluded</v>
      </c>
      <c r="S2157" s="1"/>
      <c r="V2157" s="1" t="str">
        <f t="shared" si="138"/>
        <v>Mutually Excluded</v>
      </c>
      <c r="Z2157" t="str">
        <f t="shared" si="141"/>
        <v>Exclude</v>
      </c>
    </row>
    <row r="2158" spans="1:26" ht="30.75">
      <c r="A2158">
        <v>2310</v>
      </c>
      <c r="C2158" t="s">
        <v>2736</v>
      </c>
      <c r="E2158" s="1" t="s">
        <v>2755</v>
      </c>
      <c r="F2158" s="1">
        <v>3</v>
      </c>
      <c r="G2158" s="1">
        <v>3</v>
      </c>
      <c r="H2158" s="1">
        <v>3</v>
      </c>
      <c r="I2158" s="31" t="str">
        <f t="shared" si="139"/>
        <v>EXCLUDED</v>
      </c>
      <c r="J2158">
        <v>2310</v>
      </c>
      <c r="K2158" s="11"/>
      <c r="M2158" s="35" t="s">
        <v>901</v>
      </c>
      <c r="Q2158" s="8" t="s">
        <v>901</v>
      </c>
      <c r="R2158" s="1" t="str">
        <f t="shared" si="140"/>
        <v>Mutually Excluded</v>
      </c>
      <c r="S2158" s="1"/>
      <c r="V2158" s="1" t="str">
        <f t="shared" si="138"/>
        <v>Mutually Excluded</v>
      </c>
      <c r="Z2158" t="str">
        <f t="shared" si="141"/>
        <v>Exclude</v>
      </c>
    </row>
    <row r="2159" spans="1:26" ht="45">
      <c r="A2159">
        <v>2311</v>
      </c>
      <c r="C2159" t="s">
        <v>2736</v>
      </c>
      <c r="E2159" s="1" t="s">
        <v>2757</v>
      </c>
      <c r="F2159" s="1">
        <v>1</v>
      </c>
      <c r="G2159" s="1">
        <v>1</v>
      </c>
      <c r="H2159" s="1">
        <v>1</v>
      </c>
      <c r="I2159" s="31" t="str">
        <f t="shared" si="139"/>
        <v>EXCLUDED</v>
      </c>
      <c r="J2159">
        <v>2311</v>
      </c>
      <c r="M2159" s="35" t="s">
        <v>901</v>
      </c>
      <c r="Q2159" s="8" t="s">
        <v>901</v>
      </c>
      <c r="R2159" s="1" t="str">
        <f t="shared" si="140"/>
        <v>Mutually Excluded</v>
      </c>
      <c r="S2159" s="1"/>
      <c r="V2159" s="1" t="str">
        <f t="shared" si="138"/>
        <v>Mutually Excluded</v>
      </c>
      <c r="Z2159" t="str">
        <f t="shared" si="141"/>
        <v>Exclude</v>
      </c>
    </row>
    <row r="2160" spans="1:26" ht="30.75">
      <c r="A2160">
        <v>2312</v>
      </c>
      <c r="C2160" t="s">
        <v>2736</v>
      </c>
      <c r="E2160" s="1" t="s">
        <v>2758</v>
      </c>
      <c r="F2160" s="1">
        <v>3</v>
      </c>
      <c r="G2160" s="1">
        <v>2</v>
      </c>
      <c r="H2160" s="1">
        <v>3</v>
      </c>
      <c r="I2160" s="31" t="str">
        <f t="shared" si="139"/>
        <v>EXCLUDED</v>
      </c>
      <c r="J2160">
        <v>2312</v>
      </c>
      <c r="K2160" s="11"/>
      <c r="M2160" s="35" t="s">
        <v>901</v>
      </c>
      <c r="Q2160" s="8" t="s">
        <v>901</v>
      </c>
      <c r="R2160" s="1" t="str">
        <f t="shared" si="140"/>
        <v>Mutually Excluded</v>
      </c>
      <c r="S2160" s="1"/>
      <c r="V2160" s="1" t="str">
        <f t="shared" si="138"/>
        <v>Mutually Excluded</v>
      </c>
      <c r="Z2160" t="str">
        <f t="shared" si="141"/>
        <v>Exclude</v>
      </c>
    </row>
    <row r="2161" spans="1:26" ht="30">
      <c r="A2161">
        <v>2313</v>
      </c>
      <c r="C2161" t="s">
        <v>2736</v>
      </c>
      <c r="E2161" s="1" t="s">
        <v>2760</v>
      </c>
      <c r="F2161" s="1">
        <v>2</v>
      </c>
      <c r="G2161" s="1">
        <v>3</v>
      </c>
      <c r="H2161" s="1">
        <v>2</v>
      </c>
      <c r="I2161" s="31" t="str">
        <f t="shared" si="139"/>
        <v>EXCLUDED</v>
      </c>
      <c r="J2161">
        <v>2313</v>
      </c>
      <c r="M2161" s="35" t="s">
        <v>901</v>
      </c>
      <c r="Q2161" s="8" t="s">
        <v>901</v>
      </c>
      <c r="R2161" s="1" t="str">
        <f t="shared" si="140"/>
        <v>Mutually Excluded</v>
      </c>
      <c r="S2161" s="1"/>
      <c r="V2161" s="1" t="str">
        <f t="shared" si="138"/>
        <v>Mutually Excluded</v>
      </c>
      <c r="Z2161" t="str">
        <f t="shared" si="141"/>
        <v>Exclude</v>
      </c>
    </row>
    <row r="2162" spans="1:26" ht="30.75">
      <c r="A2162">
        <v>2314</v>
      </c>
      <c r="C2162" t="s">
        <v>2736</v>
      </c>
      <c r="E2162" s="1" t="s">
        <v>2761</v>
      </c>
      <c r="F2162" s="1">
        <v>4</v>
      </c>
      <c r="G2162" s="1">
        <v>3</v>
      </c>
      <c r="H2162" s="1">
        <v>4</v>
      </c>
      <c r="I2162" s="31" t="str">
        <f t="shared" si="139"/>
        <v>EXCLUDED</v>
      </c>
      <c r="J2162">
        <v>2314</v>
      </c>
      <c r="K2162" s="11"/>
      <c r="M2162" s="35" t="s">
        <v>901</v>
      </c>
      <c r="Q2162" s="8" t="s">
        <v>1752</v>
      </c>
      <c r="R2162" s="1" t="str">
        <f t="shared" si="140"/>
        <v>Hum1: No, Hum2: Yes</v>
      </c>
      <c r="S2162" s="1" t="s">
        <v>23</v>
      </c>
      <c r="T2162" s="1" t="s">
        <v>23</v>
      </c>
      <c r="U2162" s="1" t="s">
        <v>23</v>
      </c>
      <c r="V2162" s="1" t="str">
        <f t="shared" si="138"/>
        <v>AI: No, Human: Yes</v>
      </c>
      <c r="Z2162" t="str">
        <f t="shared" si="141"/>
        <v>Include</v>
      </c>
    </row>
    <row r="2163" spans="1:26" ht="30">
      <c r="A2163">
        <v>2315</v>
      </c>
      <c r="C2163" t="s">
        <v>2736</v>
      </c>
      <c r="E2163" s="1" t="s">
        <v>2763</v>
      </c>
      <c r="F2163" s="1">
        <v>2</v>
      </c>
      <c r="G2163" s="1">
        <v>2</v>
      </c>
      <c r="H2163" s="1">
        <v>2</v>
      </c>
      <c r="I2163" s="31" t="str">
        <f t="shared" si="139"/>
        <v>EXCLUDED</v>
      </c>
      <c r="J2163">
        <v>2315</v>
      </c>
      <c r="M2163" s="35" t="s">
        <v>901</v>
      </c>
      <c r="Q2163" s="8" t="s">
        <v>901</v>
      </c>
      <c r="R2163" s="1" t="str">
        <f t="shared" si="140"/>
        <v>Mutually Excluded</v>
      </c>
      <c r="S2163" s="1"/>
      <c r="V2163" s="1" t="str">
        <f t="shared" si="138"/>
        <v>Mutually Excluded</v>
      </c>
      <c r="Z2163" t="str">
        <f t="shared" si="141"/>
        <v>Exclude</v>
      </c>
    </row>
    <row r="2164" spans="1:26" ht="30">
      <c r="A2164">
        <v>2316</v>
      </c>
      <c r="C2164" t="s">
        <v>2736</v>
      </c>
      <c r="E2164" s="1" t="s">
        <v>2764</v>
      </c>
      <c r="F2164" s="1">
        <v>2</v>
      </c>
      <c r="G2164" s="1">
        <v>1</v>
      </c>
      <c r="H2164" s="1">
        <v>2</v>
      </c>
      <c r="I2164" s="31" t="str">
        <f t="shared" si="139"/>
        <v>EXCLUDED</v>
      </c>
      <c r="J2164">
        <v>2316</v>
      </c>
      <c r="M2164" s="35" t="s">
        <v>901</v>
      </c>
      <c r="Q2164" s="8" t="s">
        <v>901</v>
      </c>
      <c r="R2164" s="1" t="str">
        <f t="shared" si="140"/>
        <v>Mutually Excluded</v>
      </c>
      <c r="S2164" s="1"/>
      <c r="V2164" s="1" t="str">
        <f t="shared" si="138"/>
        <v>Mutually Excluded</v>
      </c>
      <c r="Z2164" t="str">
        <f t="shared" si="141"/>
        <v>Exclude</v>
      </c>
    </row>
    <row r="2165" spans="1:26" ht="30">
      <c r="A2165">
        <v>2317</v>
      </c>
      <c r="C2165" t="s">
        <v>2736</v>
      </c>
      <c r="E2165" s="1" t="s">
        <v>2765</v>
      </c>
      <c r="F2165" s="1">
        <v>4</v>
      </c>
      <c r="G2165" s="1">
        <v>4</v>
      </c>
      <c r="H2165" s="1">
        <v>3</v>
      </c>
      <c r="I2165" s="31" t="str">
        <f t="shared" si="139"/>
        <v>EXCLUDED</v>
      </c>
      <c r="J2165">
        <v>2317</v>
      </c>
      <c r="M2165" s="35" t="s">
        <v>901</v>
      </c>
      <c r="Q2165" s="8" t="s">
        <v>901</v>
      </c>
      <c r="R2165" s="1" t="str">
        <f t="shared" si="140"/>
        <v>Mutually Excluded</v>
      </c>
      <c r="S2165" s="1"/>
      <c r="V2165" s="1" t="str">
        <f t="shared" si="138"/>
        <v>Mutually Excluded</v>
      </c>
      <c r="Z2165" t="str">
        <f t="shared" si="141"/>
        <v>Exclude</v>
      </c>
    </row>
    <row r="2166" spans="1:26" ht="30">
      <c r="A2166">
        <v>2318</v>
      </c>
      <c r="C2166" t="s">
        <v>2767</v>
      </c>
      <c r="E2166" s="1" t="s">
        <v>2766</v>
      </c>
      <c r="F2166" s="1">
        <v>1</v>
      </c>
      <c r="G2166" s="1">
        <v>1</v>
      </c>
      <c r="H2166" s="1">
        <v>1</v>
      </c>
      <c r="I2166" s="31" t="str">
        <f t="shared" si="139"/>
        <v>EXCLUDED</v>
      </c>
      <c r="J2166">
        <v>2318</v>
      </c>
      <c r="M2166" s="35" t="s">
        <v>901</v>
      </c>
      <c r="Q2166" s="8" t="s">
        <v>901</v>
      </c>
      <c r="R2166" s="1" t="str">
        <f t="shared" si="140"/>
        <v>Mutually Excluded</v>
      </c>
      <c r="S2166" s="1"/>
      <c r="V2166" s="1" t="str">
        <f t="shared" si="138"/>
        <v>Mutually Excluded</v>
      </c>
      <c r="Z2166" t="str">
        <f t="shared" si="141"/>
        <v>Exclude</v>
      </c>
    </row>
    <row r="2167" spans="1:26" ht="45">
      <c r="A2167">
        <v>2319</v>
      </c>
      <c r="C2167" t="s">
        <v>2767</v>
      </c>
      <c r="E2167" s="1" t="s">
        <v>2768</v>
      </c>
      <c r="F2167" s="1">
        <v>1</v>
      </c>
      <c r="G2167" s="1">
        <v>1</v>
      </c>
      <c r="H2167" s="1">
        <v>1</v>
      </c>
      <c r="I2167" s="31" t="str">
        <f t="shared" si="139"/>
        <v>EXCLUDED</v>
      </c>
      <c r="J2167">
        <v>2319</v>
      </c>
      <c r="M2167" s="35" t="s">
        <v>901</v>
      </c>
      <c r="Q2167" s="8" t="s">
        <v>901</v>
      </c>
      <c r="R2167" s="1" t="str">
        <f t="shared" si="140"/>
        <v>Mutually Excluded</v>
      </c>
      <c r="S2167" s="1"/>
      <c r="V2167" s="1" t="str">
        <f t="shared" si="138"/>
        <v>Mutually Excluded</v>
      </c>
      <c r="Z2167" t="str">
        <f t="shared" si="141"/>
        <v>Exclude</v>
      </c>
    </row>
    <row r="2168" spans="1:26" ht="30">
      <c r="A2168">
        <v>2320</v>
      </c>
      <c r="C2168" t="s">
        <v>2767</v>
      </c>
      <c r="E2168" s="1" t="s">
        <v>2769</v>
      </c>
      <c r="F2168" s="1">
        <v>3</v>
      </c>
      <c r="G2168" s="1">
        <v>2</v>
      </c>
      <c r="H2168" s="1">
        <v>2</v>
      </c>
      <c r="I2168" s="31" t="str">
        <f t="shared" si="139"/>
        <v>EXCLUDED</v>
      </c>
      <c r="J2168">
        <v>2320</v>
      </c>
      <c r="M2168" s="35" t="s">
        <v>901</v>
      </c>
      <c r="Q2168" s="8" t="s">
        <v>901</v>
      </c>
      <c r="R2168" s="1" t="str">
        <f t="shared" si="140"/>
        <v>Mutually Excluded</v>
      </c>
      <c r="S2168" s="1"/>
      <c r="V2168" s="1" t="str">
        <f t="shared" si="138"/>
        <v>Mutually Excluded</v>
      </c>
      <c r="Z2168" t="str">
        <f t="shared" si="141"/>
        <v>Exclude</v>
      </c>
    </row>
    <row r="2169" spans="1:26" ht="30">
      <c r="A2169">
        <v>2321</v>
      </c>
      <c r="C2169" t="s">
        <v>2767</v>
      </c>
      <c r="E2169" s="1" t="s">
        <v>2770</v>
      </c>
      <c r="F2169" s="1">
        <v>2</v>
      </c>
      <c r="G2169" s="1">
        <v>2</v>
      </c>
      <c r="H2169" s="1">
        <v>3</v>
      </c>
      <c r="I2169" s="31" t="str">
        <f t="shared" si="139"/>
        <v>EXCLUDED</v>
      </c>
      <c r="J2169">
        <v>2321</v>
      </c>
      <c r="M2169" s="35" t="s">
        <v>901</v>
      </c>
      <c r="Q2169" s="8" t="s">
        <v>901</v>
      </c>
      <c r="R2169" s="1" t="str">
        <f t="shared" si="140"/>
        <v>Mutually Excluded</v>
      </c>
      <c r="S2169" s="1"/>
      <c r="V2169" s="1" t="str">
        <f t="shared" si="138"/>
        <v>Mutually Excluded</v>
      </c>
      <c r="Z2169" t="str">
        <f t="shared" si="141"/>
        <v>Exclude</v>
      </c>
    </row>
    <row r="2170" spans="1:26" ht="30">
      <c r="A2170">
        <v>2322</v>
      </c>
      <c r="C2170" t="s">
        <v>2767</v>
      </c>
      <c r="E2170" s="1" t="s">
        <v>2771</v>
      </c>
      <c r="F2170" s="1">
        <v>4</v>
      </c>
      <c r="G2170" s="1">
        <v>4</v>
      </c>
      <c r="H2170" s="1">
        <v>3</v>
      </c>
      <c r="I2170" s="31" t="str">
        <f t="shared" si="139"/>
        <v>EXCLUDED</v>
      </c>
      <c r="J2170">
        <v>2322</v>
      </c>
      <c r="M2170" s="35" t="s">
        <v>901</v>
      </c>
      <c r="Q2170" s="8" t="s">
        <v>901</v>
      </c>
      <c r="R2170" s="1" t="str">
        <f t="shared" si="140"/>
        <v>Mutually Excluded</v>
      </c>
      <c r="S2170" s="1"/>
      <c r="V2170" s="1" t="str">
        <f t="shared" si="138"/>
        <v>Mutually Excluded</v>
      </c>
      <c r="Z2170" t="str">
        <f t="shared" si="141"/>
        <v>Exclude</v>
      </c>
    </row>
    <row r="2171" spans="1:26" ht="30">
      <c r="A2171">
        <v>2323</v>
      </c>
      <c r="C2171" t="s">
        <v>2767</v>
      </c>
      <c r="E2171" s="1" t="s">
        <v>2772</v>
      </c>
      <c r="F2171" s="1">
        <v>3</v>
      </c>
      <c r="G2171" s="1">
        <v>4</v>
      </c>
      <c r="H2171" s="1">
        <v>3</v>
      </c>
      <c r="I2171" s="31" t="str">
        <f t="shared" si="139"/>
        <v>EXCLUDED</v>
      </c>
      <c r="J2171">
        <v>2323</v>
      </c>
      <c r="M2171" s="35" t="s">
        <v>901</v>
      </c>
      <c r="Q2171" s="8" t="s">
        <v>901</v>
      </c>
      <c r="R2171" s="1" t="str">
        <f t="shared" si="140"/>
        <v>Mutually Excluded</v>
      </c>
      <c r="S2171" s="1"/>
      <c r="V2171" s="1" t="str">
        <f t="shared" si="138"/>
        <v>Mutually Excluded</v>
      </c>
      <c r="Z2171" t="str">
        <f t="shared" si="141"/>
        <v>Exclude</v>
      </c>
    </row>
    <row r="2172" spans="1:26" ht="45">
      <c r="A2172">
        <v>2324</v>
      </c>
      <c r="C2172" t="s">
        <v>2767</v>
      </c>
      <c r="E2172" s="1" t="s">
        <v>2773</v>
      </c>
      <c r="F2172" s="1">
        <v>5</v>
      </c>
      <c r="G2172" s="1">
        <v>5</v>
      </c>
      <c r="H2172" s="1">
        <v>4</v>
      </c>
      <c r="I2172" s="31" t="str">
        <f t="shared" si="139"/>
        <v>MAYBE</v>
      </c>
      <c r="J2172">
        <v>2324</v>
      </c>
      <c r="M2172" s="35" t="s">
        <v>901</v>
      </c>
      <c r="Q2172" s="8" t="s">
        <v>901</v>
      </c>
      <c r="R2172" s="1" t="str">
        <f t="shared" si="140"/>
        <v>Mutually Excluded</v>
      </c>
      <c r="S2172" s="1"/>
      <c r="T2172" s="1"/>
      <c r="V2172" s="1" t="str">
        <f t="shared" si="138"/>
        <v>AI: Yes, Human: No</v>
      </c>
      <c r="Z2172" t="str">
        <f t="shared" si="141"/>
        <v>Exclude</v>
      </c>
    </row>
    <row r="2173" spans="1:26" ht="45">
      <c r="A2173">
        <v>2325</v>
      </c>
      <c r="C2173" t="s">
        <v>2767</v>
      </c>
      <c r="E2173" s="1" t="s">
        <v>2775</v>
      </c>
      <c r="F2173" s="1">
        <v>2</v>
      </c>
      <c r="G2173" s="1">
        <v>2</v>
      </c>
      <c r="H2173" s="1">
        <v>2</v>
      </c>
      <c r="I2173" s="31" t="str">
        <f t="shared" si="139"/>
        <v>EXCLUDED</v>
      </c>
      <c r="J2173">
        <v>2325</v>
      </c>
      <c r="M2173" s="35" t="s">
        <v>901</v>
      </c>
      <c r="Q2173" s="8" t="s">
        <v>901</v>
      </c>
      <c r="R2173" s="1" t="str">
        <f t="shared" si="140"/>
        <v>Mutually Excluded</v>
      </c>
      <c r="S2173" s="1"/>
      <c r="V2173" s="1" t="str">
        <f t="shared" si="138"/>
        <v>Mutually Excluded</v>
      </c>
      <c r="Z2173" t="str">
        <f t="shared" si="141"/>
        <v>Exclude</v>
      </c>
    </row>
    <row r="2174" spans="1:26" ht="45">
      <c r="A2174">
        <v>2326</v>
      </c>
      <c r="C2174" t="s">
        <v>2767</v>
      </c>
      <c r="E2174" s="1" t="s">
        <v>2776</v>
      </c>
      <c r="F2174" s="1">
        <v>3</v>
      </c>
      <c r="G2174" s="1">
        <v>3</v>
      </c>
      <c r="H2174" s="1">
        <v>3</v>
      </c>
      <c r="I2174" s="31" t="str">
        <f t="shared" si="139"/>
        <v>EXCLUDED</v>
      </c>
      <c r="J2174">
        <v>2326</v>
      </c>
      <c r="M2174" s="35" t="s">
        <v>901</v>
      </c>
      <c r="Q2174" s="8" t="s">
        <v>901</v>
      </c>
      <c r="R2174" s="1" t="str">
        <f t="shared" si="140"/>
        <v>Mutually Excluded</v>
      </c>
      <c r="S2174" s="1"/>
      <c r="V2174" s="1" t="str">
        <f t="shared" si="138"/>
        <v>Mutually Excluded</v>
      </c>
      <c r="Z2174" t="str">
        <f t="shared" si="141"/>
        <v>Exclude</v>
      </c>
    </row>
    <row r="2175" spans="1:26" ht="30">
      <c r="A2175">
        <v>2327</v>
      </c>
      <c r="C2175" t="s">
        <v>2767</v>
      </c>
      <c r="E2175" s="1" t="s">
        <v>2777</v>
      </c>
      <c r="F2175" s="1">
        <v>3</v>
      </c>
      <c r="G2175" s="1">
        <v>2</v>
      </c>
      <c r="H2175" s="1">
        <v>2</v>
      </c>
      <c r="I2175" s="31" t="str">
        <f t="shared" si="139"/>
        <v>EXCLUDED</v>
      </c>
      <c r="J2175">
        <v>2327</v>
      </c>
      <c r="M2175" s="35" t="s">
        <v>901</v>
      </c>
      <c r="Q2175" s="8" t="s">
        <v>901</v>
      </c>
      <c r="R2175" s="1" t="str">
        <f t="shared" si="140"/>
        <v>Mutually Excluded</v>
      </c>
      <c r="S2175" s="1"/>
      <c r="V2175" s="1" t="str">
        <f t="shared" si="138"/>
        <v>Mutually Excluded</v>
      </c>
      <c r="Z2175" t="str">
        <f t="shared" si="141"/>
        <v>Exclude</v>
      </c>
    </row>
    <row r="2176" spans="1:26" ht="30">
      <c r="A2176">
        <v>2328</v>
      </c>
      <c r="C2176" t="s">
        <v>2767</v>
      </c>
      <c r="E2176" s="1" t="s">
        <v>2778</v>
      </c>
      <c r="F2176" s="1">
        <v>1</v>
      </c>
      <c r="G2176" s="1">
        <v>1</v>
      </c>
      <c r="H2176" s="1">
        <v>1</v>
      </c>
      <c r="I2176" s="31" t="str">
        <f t="shared" si="139"/>
        <v>EXCLUDED</v>
      </c>
      <c r="J2176">
        <v>2328</v>
      </c>
      <c r="M2176" s="35" t="s">
        <v>901</v>
      </c>
      <c r="Q2176" s="8" t="s">
        <v>901</v>
      </c>
      <c r="R2176" s="1" t="str">
        <f t="shared" si="140"/>
        <v>Mutually Excluded</v>
      </c>
      <c r="S2176" s="1"/>
      <c r="V2176" s="1" t="str">
        <f t="shared" si="138"/>
        <v>Mutually Excluded</v>
      </c>
      <c r="Z2176" t="str">
        <f t="shared" si="141"/>
        <v>Exclude</v>
      </c>
    </row>
    <row r="2177" spans="1:26" ht="30">
      <c r="A2177">
        <v>2329</v>
      </c>
      <c r="C2177" t="s">
        <v>2767</v>
      </c>
      <c r="E2177" s="1" t="s">
        <v>2779</v>
      </c>
      <c r="F2177" s="1">
        <v>3</v>
      </c>
      <c r="G2177" s="1">
        <v>3</v>
      </c>
      <c r="H2177" s="1">
        <v>3</v>
      </c>
      <c r="I2177" s="31" t="str">
        <f t="shared" si="139"/>
        <v>EXCLUDED</v>
      </c>
      <c r="J2177">
        <v>2329</v>
      </c>
      <c r="M2177" s="35" t="s">
        <v>901</v>
      </c>
      <c r="Q2177" s="8" t="s">
        <v>901</v>
      </c>
      <c r="R2177" s="1" t="str">
        <f t="shared" si="140"/>
        <v>Mutually Excluded</v>
      </c>
      <c r="S2177" s="1"/>
      <c r="V2177" s="1" t="str">
        <f t="shared" si="138"/>
        <v>Mutually Excluded</v>
      </c>
      <c r="Z2177" t="str">
        <f t="shared" si="141"/>
        <v>Exclude</v>
      </c>
    </row>
    <row r="2178" spans="1:26" ht="45">
      <c r="A2178">
        <v>2330</v>
      </c>
      <c r="C2178" t="s">
        <v>2767</v>
      </c>
      <c r="E2178" s="18" t="s">
        <v>2780</v>
      </c>
      <c r="F2178" s="1">
        <v>3</v>
      </c>
      <c r="G2178" s="1">
        <v>3</v>
      </c>
      <c r="H2178" s="1">
        <v>4</v>
      </c>
      <c r="I2178" s="31" t="str">
        <f t="shared" si="139"/>
        <v>EXCLUDED</v>
      </c>
      <c r="J2178">
        <v>2330</v>
      </c>
      <c r="M2178" s="35" t="s">
        <v>65</v>
      </c>
      <c r="Q2178" s="8" t="s">
        <v>901</v>
      </c>
      <c r="R2178" s="1" t="str">
        <f t="shared" si="140"/>
        <v>Hum1: Yes, Hum2: No</v>
      </c>
      <c r="S2178" s="1" t="s">
        <v>19</v>
      </c>
      <c r="T2178" s="1" t="s">
        <v>19</v>
      </c>
      <c r="U2178" s="1" t="s">
        <v>19</v>
      </c>
      <c r="V2178" s="1" t="str">
        <f t="shared" ref="V2178:V2241" si="142">IF(AND(I2178="Excluded", Q2178="Excluded"), "Mutually Excluded", IF(AND(OR(I2178="CERTAINLY INCLUDED", I2178="INCLUDED", I2178="MAYBE" ), OR(Q2178="INCLUDED", Q2178="MAYBE")), "MUTUALLY INCLUDED", IF(AND(I2178="MAYBE", Q2178="MAYBE"), "Mutually MAYBE", IF(AND(I2178="Excluded", OR(Q2178="INCLUDED", Q2178="MAYBE")), "AI: No, Human: Yes", IF(AND(Q2178="Excluded", OR(I2178="INCLUDED", I2178="CERTAINLY INCLUDED", I2178="MAYBE")), "AI: Yes, Human: No", "Other Conflict")))))</f>
        <v>Mutually Excluded</v>
      </c>
      <c r="Z2178" t="str">
        <f t="shared" si="141"/>
        <v>Exclude</v>
      </c>
    </row>
    <row r="2179" spans="1:26" ht="30">
      <c r="A2179">
        <v>2331</v>
      </c>
      <c r="C2179" t="s">
        <v>2767</v>
      </c>
      <c r="E2179" s="1" t="s">
        <v>2781</v>
      </c>
      <c r="F2179" s="1">
        <v>3</v>
      </c>
      <c r="G2179" s="1">
        <v>2</v>
      </c>
      <c r="H2179" s="1">
        <v>3</v>
      </c>
      <c r="I2179" s="31" t="str">
        <f t="shared" si="139"/>
        <v>EXCLUDED</v>
      </c>
      <c r="J2179">
        <v>2331</v>
      </c>
      <c r="M2179" s="35" t="s">
        <v>65</v>
      </c>
      <c r="Q2179" s="8" t="s">
        <v>901</v>
      </c>
      <c r="R2179" s="1" t="str">
        <f t="shared" si="140"/>
        <v>Hum1: Yes, Hum2: No</v>
      </c>
      <c r="S2179" s="1" t="s">
        <v>19</v>
      </c>
      <c r="T2179" s="1" t="s">
        <v>19</v>
      </c>
      <c r="U2179" s="1" t="s">
        <v>19</v>
      </c>
      <c r="V2179" s="1" t="str">
        <f t="shared" si="142"/>
        <v>Mutually Excluded</v>
      </c>
      <c r="Z2179" t="str">
        <f t="shared" si="141"/>
        <v>Exclude</v>
      </c>
    </row>
    <row r="2180" spans="1:26" ht="30">
      <c r="A2180">
        <v>2332</v>
      </c>
      <c r="C2180" t="s">
        <v>2767</v>
      </c>
      <c r="E2180" s="1" t="s">
        <v>2782</v>
      </c>
      <c r="F2180" s="1">
        <v>1</v>
      </c>
      <c r="G2180" s="1">
        <v>1</v>
      </c>
      <c r="H2180" s="1">
        <v>1</v>
      </c>
      <c r="I2180" s="31" t="str">
        <f t="shared" si="139"/>
        <v>EXCLUDED</v>
      </c>
      <c r="J2180">
        <v>2332</v>
      </c>
      <c r="M2180" s="35" t="s">
        <v>901</v>
      </c>
      <c r="Q2180" s="8" t="s">
        <v>901</v>
      </c>
      <c r="R2180" s="1" t="str">
        <f t="shared" si="140"/>
        <v>Mutually Excluded</v>
      </c>
      <c r="S2180" s="1"/>
      <c r="V2180" s="1" t="str">
        <f t="shared" si="142"/>
        <v>Mutually Excluded</v>
      </c>
      <c r="Z2180" t="str">
        <f t="shared" si="141"/>
        <v>Exclude</v>
      </c>
    </row>
    <row r="2181" spans="1:26" ht="30">
      <c r="A2181">
        <v>2333</v>
      </c>
      <c r="C2181" t="s">
        <v>2767</v>
      </c>
      <c r="E2181" s="1" t="s">
        <v>2783</v>
      </c>
      <c r="F2181" s="1">
        <v>3</v>
      </c>
      <c r="G2181" s="1">
        <v>3</v>
      </c>
      <c r="H2181" s="1">
        <v>3</v>
      </c>
      <c r="I2181" s="31" t="str">
        <f t="shared" si="139"/>
        <v>EXCLUDED</v>
      </c>
      <c r="J2181">
        <v>2333</v>
      </c>
      <c r="M2181" s="35" t="s">
        <v>901</v>
      </c>
      <c r="Q2181" s="8" t="s">
        <v>901</v>
      </c>
      <c r="R2181" s="1" t="str">
        <f t="shared" si="140"/>
        <v>Mutually Excluded</v>
      </c>
      <c r="S2181" s="1"/>
      <c r="V2181" s="1" t="str">
        <f t="shared" si="142"/>
        <v>Mutually Excluded</v>
      </c>
      <c r="Z2181" t="str">
        <f t="shared" si="141"/>
        <v>Exclude</v>
      </c>
    </row>
    <row r="2182" spans="1:26" ht="60">
      <c r="A2182">
        <v>2334</v>
      </c>
      <c r="C2182" t="s">
        <v>2767</v>
      </c>
      <c r="E2182" s="1" t="s">
        <v>2784</v>
      </c>
      <c r="F2182" s="1">
        <v>1</v>
      </c>
      <c r="G2182" s="1">
        <v>1</v>
      </c>
      <c r="H2182" s="1">
        <v>1</v>
      </c>
      <c r="I2182" s="31" t="str">
        <f t="shared" si="139"/>
        <v>EXCLUDED</v>
      </c>
      <c r="J2182">
        <v>2334</v>
      </c>
      <c r="M2182" s="35" t="s">
        <v>901</v>
      </c>
      <c r="Q2182" s="8" t="s">
        <v>901</v>
      </c>
      <c r="R2182" s="1" t="str">
        <f t="shared" si="140"/>
        <v>Mutually Excluded</v>
      </c>
      <c r="S2182" s="1"/>
      <c r="V2182" s="1" t="str">
        <f t="shared" si="142"/>
        <v>Mutually Excluded</v>
      </c>
      <c r="Z2182" t="str">
        <f t="shared" si="141"/>
        <v>Exclude</v>
      </c>
    </row>
    <row r="2183" spans="1:26" ht="30">
      <c r="A2183">
        <v>2335</v>
      </c>
      <c r="C2183" t="s">
        <v>2767</v>
      </c>
      <c r="E2183" s="1" t="s">
        <v>2785</v>
      </c>
      <c r="F2183" s="1">
        <v>1</v>
      </c>
      <c r="G2183" s="1">
        <v>1</v>
      </c>
      <c r="H2183" s="1">
        <v>1</v>
      </c>
      <c r="I2183" s="31" t="str">
        <f t="shared" si="139"/>
        <v>EXCLUDED</v>
      </c>
      <c r="J2183">
        <v>2335</v>
      </c>
      <c r="M2183" s="35" t="s">
        <v>901</v>
      </c>
      <c r="Q2183" s="8" t="s">
        <v>901</v>
      </c>
      <c r="R2183" s="1" t="str">
        <f t="shared" si="140"/>
        <v>Mutually Excluded</v>
      </c>
      <c r="S2183" s="1"/>
      <c r="V2183" s="1" t="str">
        <f t="shared" si="142"/>
        <v>Mutually Excluded</v>
      </c>
      <c r="Z2183" t="str">
        <f t="shared" si="141"/>
        <v>Exclude</v>
      </c>
    </row>
    <row r="2184" spans="1:26" ht="30">
      <c r="A2184">
        <v>2336</v>
      </c>
      <c r="C2184" t="s">
        <v>2767</v>
      </c>
      <c r="E2184" s="1" t="s">
        <v>2786</v>
      </c>
      <c r="F2184" s="1">
        <v>1</v>
      </c>
      <c r="G2184" s="1">
        <v>1</v>
      </c>
      <c r="H2184" s="1">
        <v>1</v>
      </c>
      <c r="I2184" s="31" t="str">
        <f t="shared" si="139"/>
        <v>EXCLUDED</v>
      </c>
      <c r="J2184">
        <v>2336</v>
      </c>
      <c r="M2184" s="35" t="s">
        <v>901</v>
      </c>
      <c r="Q2184" s="8" t="s">
        <v>901</v>
      </c>
      <c r="R2184" s="1" t="str">
        <f t="shared" si="140"/>
        <v>Mutually Excluded</v>
      </c>
      <c r="S2184" s="1"/>
      <c r="V2184" s="1" t="str">
        <f t="shared" si="142"/>
        <v>Mutually Excluded</v>
      </c>
      <c r="Z2184" t="str">
        <f t="shared" si="141"/>
        <v>Exclude</v>
      </c>
    </row>
    <row r="2185" spans="1:26" ht="30">
      <c r="A2185">
        <v>2337</v>
      </c>
      <c r="C2185" t="s">
        <v>2767</v>
      </c>
      <c r="E2185" s="1" t="s">
        <v>2787</v>
      </c>
      <c r="F2185" s="1">
        <v>2</v>
      </c>
      <c r="G2185" s="1">
        <v>2</v>
      </c>
      <c r="H2185" s="1">
        <v>2</v>
      </c>
      <c r="I2185" s="31" t="str">
        <f t="shared" si="139"/>
        <v>EXCLUDED</v>
      </c>
      <c r="J2185">
        <v>2337</v>
      </c>
      <c r="M2185" s="35" t="s">
        <v>901</v>
      </c>
      <c r="Q2185" s="8" t="s">
        <v>901</v>
      </c>
      <c r="R2185" s="1" t="str">
        <f t="shared" si="140"/>
        <v>Mutually Excluded</v>
      </c>
      <c r="S2185" s="1"/>
      <c r="V2185" s="1" t="str">
        <f t="shared" si="142"/>
        <v>Mutually Excluded</v>
      </c>
      <c r="Z2185" t="str">
        <f t="shared" si="141"/>
        <v>Exclude</v>
      </c>
    </row>
    <row r="2186" spans="1:26" ht="30">
      <c r="A2186">
        <v>2338</v>
      </c>
      <c r="C2186" t="s">
        <v>2767</v>
      </c>
      <c r="E2186" s="1" t="s">
        <v>2788</v>
      </c>
      <c r="F2186" s="1">
        <v>2</v>
      </c>
      <c r="G2186" s="1">
        <v>2</v>
      </c>
      <c r="H2186" s="1">
        <v>2</v>
      </c>
      <c r="I2186" s="31" t="str">
        <f t="shared" si="139"/>
        <v>EXCLUDED</v>
      </c>
      <c r="J2186">
        <v>2338</v>
      </c>
      <c r="M2186" s="35" t="s">
        <v>901</v>
      </c>
      <c r="Q2186" s="8" t="s">
        <v>901</v>
      </c>
      <c r="R2186" s="1" t="str">
        <f t="shared" si="140"/>
        <v>Mutually Excluded</v>
      </c>
      <c r="S2186" s="1"/>
      <c r="V2186" s="1" t="str">
        <f t="shared" si="142"/>
        <v>Mutually Excluded</v>
      </c>
      <c r="Z2186" t="str">
        <f t="shared" si="141"/>
        <v>Exclude</v>
      </c>
    </row>
    <row r="2187" spans="1:26" ht="30">
      <c r="A2187">
        <v>2339</v>
      </c>
      <c r="C2187" t="s">
        <v>2767</v>
      </c>
      <c r="E2187" s="1" t="s">
        <v>2789</v>
      </c>
      <c r="F2187" s="1">
        <v>1</v>
      </c>
      <c r="G2187" s="1">
        <v>1</v>
      </c>
      <c r="H2187" s="1">
        <v>1</v>
      </c>
      <c r="I2187" s="31" t="str">
        <f t="shared" si="139"/>
        <v>EXCLUDED</v>
      </c>
      <c r="J2187">
        <v>2339</v>
      </c>
      <c r="M2187" s="35" t="s">
        <v>901</v>
      </c>
      <c r="Q2187" s="8" t="s">
        <v>901</v>
      </c>
      <c r="R2187" s="1" t="str">
        <f t="shared" si="140"/>
        <v>Mutually Excluded</v>
      </c>
      <c r="S2187" s="1"/>
      <c r="V2187" s="1" t="str">
        <f t="shared" si="142"/>
        <v>Mutually Excluded</v>
      </c>
      <c r="Z2187" t="str">
        <f t="shared" si="141"/>
        <v>Exclude</v>
      </c>
    </row>
    <row r="2188" spans="1:26" ht="30">
      <c r="A2188">
        <v>2340</v>
      </c>
      <c r="C2188" t="s">
        <v>2767</v>
      </c>
      <c r="E2188" s="1" t="s">
        <v>2790</v>
      </c>
      <c r="F2188" s="1">
        <v>3</v>
      </c>
      <c r="G2188" s="1">
        <v>4</v>
      </c>
      <c r="H2188" s="1">
        <v>3</v>
      </c>
      <c r="I2188" s="31" t="str">
        <f t="shared" si="139"/>
        <v>EXCLUDED</v>
      </c>
      <c r="J2188">
        <v>2340</v>
      </c>
      <c r="M2188" s="35" t="s">
        <v>901</v>
      </c>
      <c r="Q2188" s="8" t="s">
        <v>901</v>
      </c>
      <c r="R2188" s="1" t="str">
        <f t="shared" si="140"/>
        <v>Mutually Excluded</v>
      </c>
      <c r="S2188" s="1"/>
      <c r="V2188" s="1" t="str">
        <f t="shared" si="142"/>
        <v>Mutually Excluded</v>
      </c>
      <c r="Z2188" t="str">
        <f t="shared" si="141"/>
        <v>Exclude</v>
      </c>
    </row>
    <row r="2189" spans="1:26" ht="30">
      <c r="A2189">
        <v>2341</v>
      </c>
      <c r="C2189" t="s">
        <v>2767</v>
      </c>
      <c r="E2189" s="1" t="s">
        <v>2791</v>
      </c>
      <c r="F2189" s="1">
        <v>2</v>
      </c>
      <c r="G2189" s="1">
        <v>2</v>
      </c>
      <c r="H2189" s="1">
        <v>2</v>
      </c>
      <c r="I2189" s="31" t="str">
        <f t="shared" si="139"/>
        <v>EXCLUDED</v>
      </c>
      <c r="J2189">
        <v>2341</v>
      </c>
      <c r="M2189" s="35" t="s">
        <v>901</v>
      </c>
      <c r="Q2189" s="8" t="s">
        <v>901</v>
      </c>
      <c r="R2189" s="1" t="str">
        <f t="shared" si="140"/>
        <v>Mutually Excluded</v>
      </c>
      <c r="S2189" s="1"/>
      <c r="V2189" s="1" t="str">
        <f t="shared" si="142"/>
        <v>Mutually Excluded</v>
      </c>
      <c r="Z2189" t="str">
        <f t="shared" si="141"/>
        <v>Exclude</v>
      </c>
    </row>
    <row r="2190" spans="1:26" ht="30">
      <c r="A2190">
        <v>2342</v>
      </c>
      <c r="C2190" t="s">
        <v>2767</v>
      </c>
      <c r="E2190" s="1" t="s">
        <v>2792</v>
      </c>
      <c r="F2190" s="1">
        <v>2</v>
      </c>
      <c r="G2190" s="1">
        <v>2</v>
      </c>
      <c r="H2190" s="1">
        <v>2</v>
      </c>
      <c r="I2190" s="31" t="str">
        <f t="shared" si="139"/>
        <v>EXCLUDED</v>
      </c>
      <c r="J2190">
        <v>2342</v>
      </c>
      <c r="M2190" s="35" t="s">
        <v>901</v>
      </c>
      <c r="Q2190" s="8" t="s">
        <v>901</v>
      </c>
      <c r="R2190" s="1" t="str">
        <f t="shared" si="140"/>
        <v>Mutually Excluded</v>
      </c>
      <c r="S2190" s="1"/>
      <c r="V2190" s="1" t="str">
        <f t="shared" si="142"/>
        <v>Mutually Excluded</v>
      </c>
      <c r="Z2190" t="str">
        <f t="shared" si="141"/>
        <v>Exclude</v>
      </c>
    </row>
    <row r="2191" spans="1:26" ht="30">
      <c r="A2191">
        <v>2343</v>
      </c>
      <c r="C2191" t="s">
        <v>2767</v>
      </c>
      <c r="E2191" s="1" t="s">
        <v>2793</v>
      </c>
      <c r="F2191" s="1">
        <v>3</v>
      </c>
      <c r="G2191" s="1">
        <v>4</v>
      </c>
      <c r="H2191" s="1">
        <v>4</v>
      </c>
      <c r="I2191" s="31" t="str">
        <f t="shared" si="139"/>
        <v>EXCLUDED</v>
      </c>
      <c r="J2191">
        <v>2343</v>
      </c>
      <c r="M2191" s="35" t="s">
        <v>901</v>
      </c>
      <c r="Q2191" s="8" t="s">
        <v>901</v>
      </c>
      <c r="R2191" s="1" t="str">
        <f t="shared" si="140"/>
        <v>Mutually Excluded</v>
      </c>
      <c r="S2191" s="1"/>
      <c r="V2191" s="1" t="str">
        <f t="shared" si="142"/>
        <v>Mutually Excluded</v>
      </c>
      <c r="Z2191" t="str">
        <f t="shared" si="141"/>
        <v>Exclude</v>
      </c>
    </row>
    <row r="2192" spans="1:26" ht="30">
      <c r="A2192">
        <v>2344</v>
      </c>
      <c r="C2192" t="s">
        <v>2767</v>
      </c>
      <c r="E2192" s="1" t="s">
        <v>2794</v>
      </c>
      <c r="F2192" s="1">
        <v>2</v>
      </c>
      <c r="G2192" s="1">
        <v>2</v>
      </c>
      <c r="H2192" s="1">
        <v>1</v>
      </c>
      <c r="I2192" s="31" t="str">
        <f t="shared" si="139"/>
        <v>EXCLUDED</v>
      </c>
      <c r="J2192">
        <v>2344</v>
      </c>
      <c r="M2192" s="35" t="s">
        <v>901</v>
      </c>
      <c r="Q2192" s="8" t="s">
        <v>901</v>
      </c>
      <c r="R2192" s="1" t="str">
        <f t="shared" si="140"/>
        <v>Mutually Excluded</v>
      </c>
      <c r="S2192" s="1"/>
      <c r="V2192" s="1" t="str">
        <f t="shared" si="142"/>
        <v>Mutually Excluded</v>
      </c>
      <c r="Z2192" t="str">
        <f t="shared" si="141"/>
        <v>Exclude</v>
      </c>
    </row>
    <row r="2193" spans="1:26" ht="30">
      <c r="A2193">
        <v>2345</v>
      </c>
      <c r="C2193" t="s">
        <v>2767</v>
      </c>
      <c r="E2193" s="1" t="s">
        <v>2795</v>
      </c>
      <c r="F2193" s="1">
        <v>3</v>
      </c>
      <c r="G2193" s="1">
        <v>3</v>
      </c>
      <c r="H2193" s="1">
        <v>3</v>
      </c>
      <c r="I2193" s="31" t="str">
        <f t="shared" si="139"/>
        <v>EXCLUDED</v>
      </c>
      <c r="J2193">
        <v>2345</v>
      </c>
      <c r="M2193" s="35" t="s">
        <v>901</v>
      </c>
      <c r="Q2193" s="8" t="s">
        <v>901</v>
      </c>
      <c r="R2193" s="1" t="str">
        <f t="shared" si="140"/>
        <v>Mutually Excluded</v>
      </c>
      <c r="S2193" s="1"/>
      <c r="V2193" s="1" t="str">
        <f t="shared" si="142"/>
        <v>Mutually Excluded</v>
      </c>
      <c r="Z2193" t="str">
        <f t="shared" si="141"/>
        <v>Exclude</v>
      </c>
    </row>
    <row r="2194" spans="1:26" ht="30">
      <c r="A2194">
        <v>2346</v>
      </c>
      <c r="C2194" t="s">
        <v>2767</v>
      </c>
      <c r="E2194" s="1" t="s">
        <v>2796</v>
      </c>
      <c r="F2194" s="1">
        <v>2</v>
      </c>
      <c r="G2194" s="1">
        <v>2</v>
      </c>
      <c r="H2194" s="1">
        <v>3</v>
      </c>
      <c r="I2194" s="31" t="str">
        <f t="shared" si="139"/>
        <v>EXCLUDED</v>
      </c>
      <c r="J2194">
        <v>2346</v>
      </c>
      <c r="M2194" s="35" t="s">
        <v>901</v>
      </c>
      <c r="Q2194" s="8" t="s">
        <v>901</v>
      </c>
      <c r="R2194" s="1" t="str">
        <f t="shared" si="140"/>
        <v>Mutually Excluded</v>
      </c>
      <c r="S2194" s="1"/>
      <c r="V2194" s="1" t="str">
        <f t="shared" si="142"/>
        <v>Mutually Excluded</v>
      </c>
      <c r="Z2194" t="str">
        <f t="shared" si="141"/>
        <v>Exclude</v>
      </c>
    </row>
    <row r="2195" spans="1:26" ht="30">
      <c r="A2195">
        <v>2347</v>
      </c>
      <c r="C2195" t="s">
        <v>2767</v>
      </c>
      <c r="E2195" s="1" t="s">
        <v>2797</v>
      </c>
      <c r="F2195" s="1">
        <v>3</v>
      </c>
      <c r="G2195" s="1">
        <v>3</v>
      </c>
      <c r="H2195" s="1">
        <v>4</v>
      </c>
      <c r="I2195" s="31" t="str">
        <f t="shared" si="139"/>
        <v>EXCLUDED</v>
      </c>
      <c r="J2195">
        <v>2347</v>
      </c>
      <c r="M2195" s="35" t="s">
        <v>901</v>
      </c>
      <c r="Q2195" s="8" t="s">
        <v>901</v>
      </c>
      <c r="R2195" s="1" t="str">
        <f t="shared" si="140"/>
        <v>Mutually Excluded</v>
      </c>
      <c r="S2195" s="1"/>
      <c r="V2195" s="1" t="str">
        <f t="shared" si="142"/>
        <v>Mutually Excluded</v>
      </c>
      <c r="Z2195" t="str">
        <f t="shared" si="141"/>
        <v>Exclude</v>
      </c>
    </row>
    <row r="2196" spans="1:26" ht="30">
      <c r="A2196">
        <v>2348</v>
      </c>
      <c r="C2196">
        <v>941</v>
      </c>
      <c r="E2196" s="1" t="s">
        <v>2798</v>
      </c>
      <c r="F2196" s="1">
        <v>2</v>
      </c>
      <c r="G2196" s="1">
        <v>2</v>
      </c>
      <c r="H2196" s="1">
        <v>2</v>
      </c>
      <c r="I2196" s="31" t="str">
        <f t="shared" si="139"/>
        <v>EXCLUDED</v>
      </c>
      <c r="J2196">
        <v>2348</v>
      </c>
      <c r="M2196" s="35" t="s">
        <v>901</v>
      </c>
      <c r="Q2196" s="8" t="s">
        <v>901</v>
      </c>
      <c r="R2196" s="1" t="str">
        <f t="shared" si="140"/>
        <v>Mutually Excluded</v>
      </c>
      <c r="S2196" s="1"/>
      <c r="V2196" s="1" t="str">
        <f t="shared" si="142"/>
        <v>Mutually Excluded</v>
      </c>
      <c r="Z2196" t="str">
        <f t="shared" si="141"/>
        <v>Exclude</v>
      </c>
    </row>
    <row r="2197" spans="1:26" ht="30">
      <c r="A2197">
        <v>2349</v>
      </c>
      <c r="C2197">
        <v>941</v>
      </c>
      <c r="E2197" s="1" t="s">
        <v>2799</v>
      </c>
      <c r="F2197" s="1">
        <v>2</v>
      </c>
      <c r="G2197" s="1">
        <v>2</v>
      </c>
      <c r="H2197" s="1">
        <v>2</v>
      </c>
      <c r="I2197" s="31" t="str">
        <f t="shared" si="139"/>
        <v>EXCLUDED</v>
      </c>
      <c r="J2197">
        <v>2349</v>
      </c>
      <c r="M2197" s="35" t="s">
        <v>901</v>
      </c>
      <c r="Q2197" s="8" t="s">
        <v>901</v>
      </c>
      <c r="R2197" s="1" t="str">
        <f t="shared" si="140"/>
        <v>Mutually Excluded</v>
      </c>
      <c r="S2197" s="1"/>
      <c r="V2197" s="1" t="str">
        <f t="shared" si="142"/>
        <v>Mutually Excluded</v>
      </c>
      <c r="Z2197" t="str">
        <f t="shared" si="141"/>
        <v>Exclude</v>
      </c>
    </row>
    <row r="2198" spans="1:26" ht="45">
      <c r="A2198">
        <v>2350</v>
      </c>
      <c r="C2198" s="6">
        <v>941942</v>
      </c>
      <c r="E2198" s="1" t="s">
        <v>2800</v>
      </c>
      <c r="F2198" s="1">
        <v>5</v>
      </c>
      <c r="G2198" s="1">
        <v>5</v>
      </c>
      <c r="H2198" s="1">
        <v>5</v>
      </c>
      <c r="I2198" s="31" t="str">
        <f t="shared" si="139"/>
        <v>CERTAINLY INCLUDED</v>
      </c>
      <c r="J2198">
        <v>2350</v>
      </c>
      <c r="M2198" s="35" t="s">
        <v>901</v>
      </c>
      <c r="Q2198" s="8" t="s">
        <v>1752</v>
      </c>
      <c r="R2198" s="1" t="str">
        <f t="shared" si="140"/>
        <v>Hum1: No, Hum2: Yes</v>
      </c>
      <c r="S2198" s="1" t="s">
        <v>23</v>
      </c>
      <c r="T2198" s="1" t="s">
        <v>23</v>
      </c>
      <c r="U2198" s="1" t="s">
        <v>23</v>
      </c>
      <c r="V2198" s="1" t="str">
        <f t="shared" si="142"/>
        <v>MUTUALLY INCLUDED</v>
      </c>
      <c r="Z2198" t="str">
        <f t="shared" si="141"/>
        <v>Include</v>
      </c>
    </row>
    <row r="2199" spans="1:26" ht="30">
      <c r="A2199">
        <v>2351</v>
      </c>
      <c r="C2199">
        <v>942</v>
      </c>
      <c r="E2199" s="1" t="s">
        <v>2802</v>
      </c>
      <c r="F2199" s="1">
        <v>1</v>
      </c>
      <c r="G2199" s="1">
        <v>1</v>
      </c>
      <c r="H2199" s="1">
        <v>1</v>
      </c>
      <c r="I2199" s="31" t="str">
        <f t="shared" ref="I2199:I2262" si="143">IF(COUNTIF(F2199:H2199,5)=3,"CERTAINLY INCLUDED",IF(COUNTIF(F2199:H2199,5)&gt;0,"MAYBE","EXCLUDED"))</f>
        <v>EXCLUDED</v>
      </c>
      <c r="J2199">
        <v>2351</v>
      </c>
      <c r="M2199" s="35" t="s">
        <v>901</v>
      </c>
      <c r="Q2199" s="8" t="s">
        <v>901</v>
      </c>
      <c r="R2199" s="1" t="str">
        <f t="shared" ref="R2199:R2262" si="144">IF(AND(M2199="Excluded", Q2199="Excluded"), "Mutually Excluded", IF(AND(OR(M2199="CERTAINLY INCLUDED", M2199="INCLUDED", M2199="MAYBE" ), OR(Q2199="INCLUDED", Q2199="MAYBE")), "MUTUALLY INCLUDED", IF(AND(M2199="MAYBE", Q2199="MAYBE"), "Mutually MAYBE", IF(AND(M2199="Excluded", OR(Q2199="INCLUDED", Q2199="MAYBE")), "Hum1: No, Hum2: Yes", IF(AND(Q2199="Excluded", OR(M2199="INCLUDED", M2199="CERTAINLY INCLUDED", M2199="MAYBE")), "Hum1: Yes, Hum2: No", "Other Conflict")))))</f>
        <v>Mutually Excluded</v>
      </c>
      <c r="S2199" s="1"/>
      <c r="V2199" s="1" t="str">
        <f t="shared" si="142"/>
        <v>Mutually Excluded</v>
      </c>
      <c r="Z2199" t="str">
        <f t="shared" ref="Z2199:Z2262" si="145">IF(R2199="Mutually Excluded","Exclude",IF(R2199= "Mutually Included","Include",U2199))</f>
        <v>Exclude</v>
      </c>
    </row>
    <row r="2200" spans="1:26" ht="30">
      <c r="A2200">
        <v>2352</v>
      </c>
      <c r="C2200">
        <v>942</v>
      </c>
      <c r="E2200" s="1" t="s">
        <v>2803</v>
      </c>
      <c r="F2200" s="1">
        <v>3</v>
      </c>
      <c r="G2200" s="1">
        <v>3</v>
      </c>
      <c r="H2200" s="1">
        <v>3</v>
      </c>
      <c r="I2200" s="31" t="str">
        <f t="shared" si="143"/>
        <v>EXCLUDED</v>
      </c>
      <c r="J2200">
        <v>2352</v>
      </c>
      <c r="M2200" s="35" t="s">
        <v>901</v>
      </c>
      <c r="Q2200" s="8" t="s">
        <v>901</v>
      </c>
      <c r="R2200" s="1" t="str">
        <f t="shared" si="144"/>
        <v>Mutually Excluded</v>
      </c>
      <c r="S2200" s="1"/>
      <c r="V2200" s="1" t="str">
        <f t="shared" si="142"/>
        <v>Mutually Excluded</v>
      </c>
      <c r="Z2200" t="str">
        <f t="shared" si="145"/>
        <v>Exclude</v>
      </c>
    </row>
    <row r="2201" spans="1:26" ht="30">
      <c r="A2201">
        <v>2353</v>
      </c>
      <c r="C2201" s="6">
        <v>942943</v>
      </c>
      <c r="E2201" s="1" t="s">
        <v>2804</v>
      </c>
      <c r="F2201" s="1">
        <v>2</v>
      </c>
      <c r="G2201" s="1">
        <v>2</v>
      </c>
      <c r="H2201" s="1">
        <v>2</v>
      </c>
      <c r="I2201" s="31" t="str">
        <f t="shared" si="143"/>
        <v>EXCLUDED</v>
      </c>
      <c r="J2201">
        <v>2353</v>
      </c>
      <c r="M2201" s="35" t="s">
        <v>901</v>
      </c>
      <c r="Q2201" s="8" t="s">
        <v>901</v>
      </c>
      <c r="R2201" s="1" t="str">
        <f t="shared" si="144"/>
        <v>Mutually Excluded</v>
      </c>
      <c r="S2201" s="1"/>
      <c r="V2201" s="1" t="str">
        <f t="shared" si="142"/>
        <v>Mutually Excluded</v>
      </c>
      <c r="Z2201" t="str">
        <f t="shared" si="145"/>
        <v>Exclude</v>
      </c>
    </row>
    <row r="2202" spans="1:26" ht="45">
      <c r="A2202">
        <v>2354</v>
      </c>
      <c r="C2202">
        <v>943</v>
      </c>
      <c r="E2202" s="1" t="s">
        <v>2805</v>
      </c>
      <c r="F2202" s="1">
        <v>1</v>
      </c>
      <c r="G2202" s="1">
        <v>1</v>
      </c>
      <c r="H2202" s="1">
        <v>1</v>
      </c>
      <c r="I2202" s="31" t="str">
        <f t="shared" si="143"/>
        <v>EXCLUDED</v>
      </c>
      <c r="J2202">
        <v>2354</v>
      </c>
      <c r="M2202" s="35" t="s">
        <v>901</v>
      </c>
      <c r="Q2202" s="8" t="s">
        <v>901</v>
      </c>
      <c r="R2202" s="1" t="str">
        <f t="shared" si="144"/>
        <v>Mutually Excluded</v>
      </c>
      <c r="S2202" s="1"/>
      <c r="V2202" s="1" t="str">
        <f t="shared" si="142"/>
        <v>Mutually Excluded</v>
      </c>
      <c r="Z2202" t="str">
        <f t="shared" si="145"/>
        <v>Exclude</v>
      </c>
    </row>
    <row r="2203" spans="1:26" ht="30">
      <c r="A2203">
        <v>2355</v>
      </c>
      <c r="C2203">
        <v>943</v>
      </c>
      <c r="E2203" s="1" t="s">
        <v>2806</v>
      </c>
      <c r="F2203" s="1">
        <v>3</v>
      </c>
      <c r="G2203" s="1">
        <v>3</v>
      </c>
      <c r="H2203" s="1">
        <v>2</v>
      </c>
      <c r="I2203" s="31" t="str">
        <f t="shared" si="143"/>
        <v>EXCLUDED</v>
      </c>
      <c r="J2203">
        <v>2355</v>
      </c>
      <c r="M2203" s="35" t="s">
        <v>901</v>
      </c>
      <c r="Q2203" s="8" t="s">
        <v>901</v>
      </c>
      <c r="R2203" s="1" t="str">
        <f t="shared" si="144"/>
        <v>Mutually Excluded</v>
      </c>
      <c r="S2203" s="1"/>
      <c r="V2203" s="1" t="str">
        <f t="shared" si="142"/>
        <v>Mutually Excluded</v>
      </c>
      <c r="Z2203" t="str">
        <f t="shared" si="145"/>
        <v>Exclude</v>
      </c>
    </row>
    <row r="2204" spans="1:26" ht="60">
      <c r="A2204">
        <v>2356</v>
      </c>
      <c r="C2204" s="6">
        <v>943944</v>
      </c>
      <c r="E2204" s="1" t="s">
        <v>2807</v>
      </c>
      <c r="F2204" s="1">
        <v>2</v>
      </c>
      <c r="G2204" s="1">
        <v>2</v>
      </c>
      <c r="H2204" s="1">
        <v>2</v>
      </c>
      <c r="I2204" s="31" t="str">
        <f t="shared" si="143"/>
        <v>EXCLUDED</v>
      </c>
      <c r="J2204">
        <v>2356</v>
      </c>
      <c r="M2204" s="35" t="s">
        <v>901</v>
      </c>
      <c r="Q2204" s="8" t="s">
        <v>901</v>
      </c>
      <c r="R2204" s="1" t="str">
        <f t="shared" si="144"/>
        <v>Mutually Excluded</v>
      </c>
      <c r="S2204" s="1"/>
      <c r="V2204" s="1" t="str">
        <f t="shared" si="142"/>
        <v>Mutually Excluded</v>
      </c>
      <c r="Z2204" t="str">
        <f t="shared" si="145"/>
        <v>Exclude</v>
      </c>
    </row>
    <row r="2205" spans="1:26" ht="45">
      <c r="A2205">
        <v>2357</v>
      </c>
      <c r="C2205">
        <v>944</v>
      </c>
      <c r="E2205" s="1" t="s">
        <v>2808</v>
      </c>
      <c r="F2205" s="1">
        <v>4</v>
      </c>
      <c r="G2205" s="1">
        <v>3</v>
      </c>
      <c r="H2205" s="1">
        <v>4</v>
      </c>
      <c r="I2205" s="31" t="str">
        <f t="shared" si="143"/>
        <v>EXCLUDED</v>
      </c>
      <c r="J2205">
        <v>2357</v>
      </c>
      <c r="M2205" s="35" t="s">
        <v>901</v>
      </c>
      <c r="Q2205" s="8" t="s">
        <v>901</v>
      </c>
      <c r="R2205" s="1" t="str">
        <f t="shared" si="144"/>
        <v>Mutually Excluded</v>
      </c>
      <c r="S2205" s="1"/>
      <c r="V2205" s="1" t="str">
        <f t="shared" si="142"/>
        <v>Mutually Excluded</v>
      </c>
      <c r="Z2205" t="str">
        <f t="shared" si="145"/>
        <v>Exclude</v>
      </c>
    </row>
    <row r="2206" spans="1:26" ht="30">
      <c r="A2206">
        <v>2358</v>
      </c>
      <c r="C2206">
        <v>944</v>
      </c>
      <c r="E2206" s="1" t="s">
        <v>2809</v>
      </c>
      <c r="F2206" s="1">
        <v>2</v>
      </c>
      <c r="G2206" s="1">
        <v>1</v>
      </c>
      <c r="H2206" s="1">
        <v>2</v>
      </c>
      <c r="I2206" s="31" t="str">
        <f t="shared" si="143"/>
        <v>EXCLUDED</v>
      </c>
      <c r="J2206">
        <v>2358</v>
      </c>
      <c r="M2206" s="35" t="s">
        <v>901</v>
      </c>
      <c r="Q2206" s="8" t="s">
        <v>901</v>
      </c>
      <c r="R2206" s="1" t="str">
        <f t="shared" si="144"/>
        <v>Mutually Excluded</v>
      </c>
      <c r="S2206" s="1"/>
      <c r="V2206" s="1" t="str">
        <f t="shared" si="142"/>
        <v>Mutually Excluded</v>
      </c>
      <c r="Z2206" t="str">
        <f t="shared" si="145"/>
        <v>Exclude</v>
      </c>
    </row>
    <row r="2207" spans="1:26" ht="45">
      <c r="A2207">
        <v>2359</v>
      </c>
      <c r="C2207" s="6">
        <v>944945</v>
      </c>
      <c r="E2207" s="1" t="s">
        <v>2810</v>
      </c>
      <c r="F2207" s="1">
        <v>3</v>
      </c>
      <c r="G2207" s="1">
        <v>3</v>
      </c>
      <c r="H2207" s="1">
        <v>3</v>
      </c>
      <c r="I2207" s="31" t="str">
        <f t="shared" si="143"/>
        <v>EXCLUDED</v>
      </c>
      <c r="J2207">
        <v>2359</v>
      </c>
      <c r="M2207" s="35" t="s">
        <v>901</v>
      </c>
      <c r="Q2207" s="8" t="s">
        <v>901</v>
      </c>
      <c r="R2207" s="1" t="str">
        <f t="shared" si="144"/>
        <v>Mutually Excluded</v>
      </c>
      <c r="S2207" s="1"/>
      <c r="V2207" s="1" t="str">
        <f t="shared" si="142"/>
        <v>Mutually Excluded</v>
      </c>
      <c r="Z2207" t="str">
        <f t="shared" si="145"/>
        <v>Exclude</v>
      </c>
    </row>
    <row r="2208" spans="1:26" ht="60">
      <c r="A2208">
        <v>2360</v>
      </c>
      <c r="C2208">
        <v>945</v>
      </c>
      <c r="E2208" s="1" t="s">
        <v>2811</v>
      </c>
      <c r="F2208" s="1">
        <v>2</v>
      </c>
      <c r="G2208" s="1">
        <v>2</v>
      </c>
      <c r="H2208" s="1">
        <v>2</v>
      </c>
      <c r="I2208" s="31" t="str">
        <f t="shared" si="143"/>
        <v>EXCLUDED</v>
      </c>
      <c r="J2208">
        <v>2360</v>
      </c>
      <c r="M2208" s="35" t="s">
        <v>901</v>
      </c>
      <c r="Q2208" s="8" t="s">
        <v>901</v>
      </c>
      <c r="R2208" s="1" t="str">
        <f t="shared" si="144"/>
        <v>Mutually Excluded</v>
      </c>
      <c r="S2208" s="1"/>
      <c r="V2208" s="1" t="str">
        <f t="shared" si="142"/>
        <v>Mutually Excluded</v>
      </c>
      <c r="Z2208" t="str">
        <f t="shared" si="145"/>
        <v>Exclude</v>
      </c>
    </row>
    <row r="2209" spans="1:26" ht="45">
      <c r="A2209">
        <v>2361</v>
      </c>
      <c r="C2209" s="6">
        <v>945946</v>
      </c>
      <c r="E2209" s="1" t="s">
        <v>2812</v>
      </c>
      <c r="F2209" s="1">
        <v>2</v>
      </c>
      <c r="G2209" s="1">
        <v>2</v>
      </c>
      <c r="H2209" s="1">
        <v>2</v>
      </c>
      <c r="I2209" s="31" t="str">
        <f t="shared" si="143"/>
        <v>EXCLUDED</v>
      </c>
      <c r="J2209">
        <v>2361</v>
      </c>
      <c r="M2209" s="35" t="s">
        <v>901</v>
      </c>
      <c r="Q2209" s="8" t="s">
        <v>901</v>
      </c>
      <c r="R2209" s="1" t="str">
        <f t="shared" si="144"/>
        <v>Mutually Excluded</v>
      </c>
      <c r="S2209" s="1"/>
      <c r="V2209" s="1" t="str">
        <f t="shared" si="142"/>
        <v>Mutually Excluded</v>
      </c>
      <c r="Z2209" t="str">
        <f t="shared" si="145"/>
        <v>Exclude</v>
      </c>
    </row>
    <row r="2210" spans="1:26" ht="45">
      <c r="A2210">
        <v>2362</v>
      </c>
      <c r="C2210">
        <v>946</v>
      </c>
      <c r="E2210" s="1" t="s">
        <v>2813</v>
      </c>
      <c r="F2210" s="1">
        <v>3</v>
      </c>
      <c r="G2210" s="1">
        <v>3</v>
      </c>
      <c r="H2210" s="1">
        <v>3</v>
      </c>
      <c r="I2210" s="31" t="str">
        <f t="shared" si="143"/>
        <v>EXCLUDED</v>
      </c>
      <c r="J2210">
        <v>2362</v>
      </c>
      <c r="M2210" s="35" t="s">
        <v>901</v>
      </c>
      <c r="Q2210" s="8" t="s">
        <v>901</v>
      </c>
      <c r="R2210" s="1" t="str">
        <f t="shared" si="144"/>
        <v>Mutually Excluded</v>
      </c>
      <c r="S2210" s="1"/>
      <c r="V2210" s="1" t="str">
        <f t="shared" si="142"/>
        <v>Mutually Excluded</v>
      </c>
      <c r="Z2210" t="str">
        <f t="shared" si="145"/>
        <v>Exclude</v>
      </c>
    </row>
    <row r="2211" spans="1:26" ht="30">
      <c r="A2211">
        <v>2363</v>
      </c>
      <c r="C2211">
        <v>946</v>
      </c>
      <c r="E2211" s="1" t="s">
        <v>2814</v>
      </c>
      <c r="F2211" s="1">
        <v>4</v>
      </c>
      <c r="G2211" s="1">
        <v>4</v>
      </c>
      <c r="H2211" s="1">
        <v>4</v>
      </c>
      <c r="I2211" s="31" t="str">
        <f t="shared" si="143"/>
        <v>EXCLUDED</v>
      </c>
      <c r="J2211">
        <v>2363</v>
      </c>
      <c r="M2211" s="35" t="s">
        <v>901</v>
      </c>
      <c r="Q2211" s="8" t="s">
        <v>901</v>
      </c>
      <c r="R2211" s="1" t="str">
        <f t="shared" si="144"/>
        <v>Mutually Excluded</v>
      </c>
      <c r="S2211" s="1"/>
      <c r="V2211" s="1" t="str">
        <f t="shared" si="142"/>
        <v>Mutually Excluded</v>
      </c>
      <c r="Z2211" t="str">
        <f t="shared" si="145"/>
        <v>Exclude</v>
      </c>
    </row>
    <row r="2212" spans="1:26" ht="45">
      <c r="A2212">
        <v>2364</v>
      </c>
      <c r="C2212" s="6">
        <v>946947</v>
      </c>
      <c r="E2212" s="1" t="s">
        <v>2816</v>
      </c>
      <c r="F2212" s="1">
        <v>2</v>
      </c>
      <c r="G2212" s="1">
        <v>2</v>
      </c>
      <c r="H2212" s="1">
        <v>3</v>
      </c>
      <c r="I2212" s="31" t="str">
        <f t="shared" si="143"/>
        <v>EXCLUDED</v>
      </c>
      <c r="J2212">
        <v>2364</v>
      </c>
      <c r="M2212" s="35" t="s">
        <v>901</v>
      </c>
      <c r="Q2212" s="8" t="s">
        <v>901</v>
      </c>
      <c r="R2212" s="1" t="str">
        <f t="shared" si="144"/>
        <v>Mutually Excluded</v>
      </c>
      <c r="S2212" s="1"/>
      <c r="V2212" s="1" t="str">
        <f t="shared" si="142"/>
        <v>Mutually Excluded</v>
      </c>
      <c r="Z2212" t="str">
        <f t="shared" si="145"/>
        <v>Exclude</v>
      </c>
    </row>
    <row r="2213" spans="1:26" ht="45">
      <c r="A2213">
        <v>2365</v>
      </c>
      <c r="C2213">
        <v>947</v>
      </c>
      <c r="E2213" s="1" t="s">
        <v>2817</v>
      </c>
      <c r="F2213" s="1">
        <v>3</v>
      </c>
      <c r="G2213" s="1">
        <v>3</v>
      </c>
      <c r="H2213" s="1">
        <v>4</v>
      </c>
      <c r="I2213" s="31" t="str">
        <f t="shared" si="143"/>
        <v>EXCLUDED</v>
      </c>
      <c r="J2213">
        <v>2365</v>
      </c>
      <c r="M2213" s="35" t="s">
        <v>901</v>
      </c>
      <c r="Q2213" s="8" t="s">
        <v>901</v>
      </c>
      <c r="R2213" s="1" t="str">
        <f t="shared" si="144"/>
        <v>Mutually Excluded</v>
      </c>
      <c r="S2213" s="1"/>
      <c r="V2213" s="1" t="str">
        <f t="shared" si="142"/>
        <v>Mutually Excluded</v>
      </c>
      <c r="Z2213" t="str">
        <f t="shared" si="145"/>
        <v>Exclude</v>
      </c>
    </row>
    <row r="2214" spans="1:26" ht="45">
      <c r="A2214">
        <v>2366</v>
      </c>
      <c r="C2214" s="6">
        <v>947948</v>
      </c>
      <c r="E2214" s="1" t="s">
        <v>2818</v>
      </c>
      <c r="F2214" s="1">
        <v>2</v>
      </c>
      <c r="G2214" s="1">
        <v>2</v>
      </c>
      <c r="H2214" s="1">
        <v>2</v>
      </c>
      <c r="I2214" s="31" t="str">
        <f t="shared" si="143"/>
        <v>EXCLUDED</v>
      </c>
      <c r="J2214">
        <v>2366</v>
      </c>
      <c r="M2214" s="35" t="s">
        <v>901</v>
      </c>
      <c r="Q2214" s="8" t="s">
        <v>901</v>
      </c>
      <c r="R2214" s="1" t="str">
        <f t="shared" si="144"/>
        <v>Mutually Excluded</v>
      </c>
      <c r="S2214" s="1"/>
      <c r="V2214" s="1" t="str">
        <f t="shared" si="142"/>
        <v>Mutually Excluded</v>
      </c>
      <c r="Z2214" t="str">
        <f t="shared" si="145"/>
        <v>Exclude</v>
      </c>
    </row>
    <row r="2215" spans="1:26" ht="30">
      <c r="A2215">
        <v>2367</v>
      </c>
      <c r="C2215">
        <v>948</v>
      </c>
      <c r="E2215" s="1" t="s">
        <v>2819</v>
      </c>
      <c r="F2215" s="1">
        <v>2</v>
      </c>
      <c r="G2215" s="1">
        <v>2</v>
      </c>
      <c r="H2215" s="1">
        <v>2</v>
      </c>
      <c r="I2215" s="31" t="str">
        <f t="shared" si="143"/>
        <v>EXCLUDED</v>
      </c>
      <c r="J2215">
        <v>2367</v>
      </c>
      <c r="M2215" s="35" t="s">
        <v>901</v>
      </c>
      <c r="Q2215" s="8" t="s">
        <v>901</v>
      </c>
      <c r="R2215" s="1" t="str">
        <f t="shared" si="144"/>
        <v>Mutually Excluded</v>
      </c>
      <c r="S2215" s="1"/>
      <c r="V2215" s="1" t="str">
        <f t="shared" si="142"/>
        <v>Mutually Excluded</v>
      </c>
      <c r="Z2215" t="str">
        <f t="shared" si="145"/>
        <v>Exclude</v>
      </c>
    </row>
    <row r="2216" spans="1:26" ht="30">
      <c r="A2216">
        <v>2368</v>
      </c>
      <c r="C2216">
        <v>948</v>
      </c>
      <c r="E2216" s="1" t="s">
        <v>2820</v>
      </c>
      <c r="F2216" s="1">
        <v>1</v>
      </c>
      <c r="G2216" s="1">
        <v>1</v>
      </c>
      <c r="H2216" s="1">
        <v>1</v>
      </c>
      <c r="I2216" s="31" t="str">
        <f t="shared" si="143"/>
        <v>EXCLUDED</v>
      </c>
      <c r="J2216">
        <v>2368</v>
      </c>
      <c r="M2216" s="35" t="s">
        <v>901</v>
      </c>
      <c r="Q2216" s="8" t="s">
        <v>901</v>
      </c>
      <c r="R2216" s="1" t="str">
        <f t="shared" si="144"/>
        <v>Mutually Excluded</v>
      </c>
      <c r="S2216" s="1"/>
      <c r="V2216" s="1" t="str">
        <f t="shared" si="142"/>
        <v>Mutually Excluded</v>
      </c>
      <c r="Z2216" t="str">
        <f t="shared" si="145"/>
        <v>Exclude</v>
      </c>
    </row>
    <row r="2217" spans="1:26" ht="30">
      <c r="A2217">
        <v>2369</v>
      </c>
      <c r="C2217" s="6">
        <v>948949</v>
      </c>
      <c r="E2217" s="1" t="s">
        <v>2821</v>
      </c>
      <c r="F2217" s="1">
        <v>1</v>
      </c>
      <c r="G2217" s="1">
        <v>2</v>
      </c>
      <c r="H2217" s="1">
        <v>1</v>
      </c>
      <c r="I2217" s="31" t="str">
        <f t="shared" si="143"/>
        <v>EXCLUDED</v>
      </c>
      <c r="J2217">
        <v>2369</v>
      </c>
      <c r="M2217" s="35" t="s">
        <v>901</v>
      </c>
      <c r="Q2217" s="8" t="s">
        <v>901</v>
      </c>
      <c r="R2217" s="1" t="str">
        <f t="shared" si="144"/>
        <v>Mutually Excluded</v>
      </c>
      <c r="S2217" s="1"/>
      <c r="V2217" s="1" t="str">
        <f t="shared" si="142"/>
        <v>Mutually Excluded</v>
      </c>
      <c r="Z2217" t="str">
        <f t="shared" si="145"/>
        <v>Exclude</v>
      </c>
    </row>
    <row r="2218" spans="1:26" ht="45">
      <c r="A2218">
        <v>2370</v>
      </c>
      <c r="C2218">
        <v>949</v>
      </c>
      <c r="E2218" s="1" t="s">
        <v>407</v>
      </c>
      <c r="F2218" s="1">
        <v>4</v>
      </c>
      <c r="G2218" s="1">
        <v>5</v>
      </c>
      <c r="H2218" s="1">
        <v>4</v>
      </c>
      <c r="I2218" s="31" t="str">
        <f t="shared" si="143"/>
        <v>MAYBE</v>
      </c>
      <c r="J2218">
        <v>2370</v>
      </c>
      <c r="M2218" s="35" t="s">
        <v>901</v>
      </c>
      <c r="Q2218" s="8" t="s">
        <v>901</v>
      </c>
      <c r="R2218" s="1" t="str">
        <f t="shared" si="144"/>
        <v>Mutually Excluded</v>
      </c>
      <c r="S2218" s="1"/>
      <c r="V2218" s="1" t="str">
        <f t="shared" si="142"/>
        <v>AI: Yes, Human: No</v>
      </c>
      <c r="Z2218" t="str">
        <f t="shared" si="145"/>
        <v>Exclude</v>
      </c>
    </row>
    <row r="2219" spans="1:26" ht="45">
      <c r="A2219">
        <v>2371</v>
      </c>
      <c r="C2219" s="6">
        <v>949950</v>
      </c>
      <c r="E2219" s="1" t="s">
        <v>2822</v>
      </c>
      <c r="F2219" s="1">
        <v>3</v>
      </c>
      <c r="G2219" s="1">
        <v>3</v>
      </c>
      <c r="H2219" s="1">
        <v>3</v>
      </c>
      <c r="I2219" s="31" t="str">
        <f t="shared" si="143"/>
        <v>EXCLUDED</v>
      </c>
      <c r="J2219">
        <v>2371</v>
      </c>
      <c r="M2219" s="35" t="s">
        <v>901</v>
      </c>
      <c r="Q2219" s="8" t="s">
        <v>901</v>
      </c>
      <c r="R2219" s="1" t="str">
        <f t="shared" si="144"/>
        <v>Mutually Excluded</v>
      </c>
      <c r="S2219" s="1"/>
      <c r="V2219" s="1" t="str">
        <f t="shared" si="142"/>
        <v>Mutually Excluded</v>
      </c>
      <c r="Z2219" t="str">
        <f t="shared" si="145"/>
        <v>Exclude</v>
      </c>
    </row>
    <row r="2220" spans="1:26" ht="45">
      <c r="A2220">
        <v>2372</v>
      </c>
      <c r="C2220">
        <v>950</v>
      </c>
      <c r="E2220" s="1" t="s">
        <v>2823</v>
      </c>
      <c r="F2220" s="1">
        <v>4</v>
      </c>
      <c r="G2220" s="1">
        <v>4</v>
      </c>
      <c r="H2220" s="1">
        <v>3</v>
      </c>
      <c r="I2220" s="31" t="str">
        <f t="shared" si="143"/>
        <v>EXCLUDED</v>
      </c>
      <c r="J2220">
        <v>2372</v>
      </c>
      <c r="M2220" s="35" t="s">
        <v>901</v>
      </c>
      <c r="Q2220" s="8" t="s">
        <v>901</v>
      </c>
      <c r="R2220" s="1" t="str">
        <f t="shared" si="144"/>
        <v>Mutually Excluded</v>
      </c>
      <c r="S2220" s="1"/>
      <c r="V2220" s="1" t="str">
        <f t="shared" si="142"/>
        <v>Mutually Excluded</v>
      </c>
      <c r="Z2220" t="str">
        <f t="shared" si="145"/>
        <v>Exclude</v>
      </c>
    </row>
    <row r="2221" spans="1:26" ht="30">
      <c r="A2221">
        <v>2373</v>
      </c>
      <c r="C2221">
        <v>950</v>
      </c>
      <c r="E2221" s="1" t="s">
        <v>1377</v>
      </c>
      <c r="F2221" s="1">
        <v>4</v>
      </c>
      <c r="G2221" s="1">
        <v>3</v>
      </c>
      <c r="H2221" s="1">
        <v>3</v>
      </c>
      <c r="I2221" s="31" t="str">
        <f t="shared" si="143"/>
        <v>EXCLUDED</v>
      </c>
      <c r="J2221">
        <v>2373</v>
      </c>
      <c r="M2221" s="35" t="s">
        <v>901</v>
      </c>
      <c r="Q2221" s="8" t="s">
        <v>901</v>
      </c>
      <c r="R2221" s="1" t="str">
        <f t="shared" si="144"/>
        <v>Mutually Excluded</v>
      </c>
      <c r="S2221" s="1"/>
      <c r="V2221" s="1" t="str">
        <f t="shared" si="142"/>
        <v>Mutually Excluded</v>
      </c>
      <c r="Z2221" t="str">
        <f t="shared" si="145"/>
        <v>Exclude</v>
      </c>
    </row>
    <row r="2222" spans="1:26" ht="30">
      <c r="A2222">
        <v>2374</v>
      </c>
      <c r="C2222" s="6">
        <v>950951</v>
      </c>
      <c r="E2222" s="1" t="s">
        <v>1916</v>
      </c>
      <c r="F2222" s="1">
        <v>2</v>
      </c>
      <c r="G2222" s="1">
        <v>2</v>
      </c>
      <c r="H2222" s="1">
        <v>2</v>
      </c>
      <c r="I2222" s="31" t="str">
        <f t="shared" si="143"/>
        <v>EXCLUDED</v>
      </c>
      <c r="J2222">
        <v>2374</v>
      </c>
      <c r="M2222" s="35" t="s">
        <v>901</v>
      </c>
      <c r="Q2222" s="8" t="s">
        <v>901</v>
      </c>
      <c r="R2222" s="1" t="str">
        <f t="shared" si="144"/>
        <v>Mutually Excluded</v>
      </c>
      <c r="S2222" s="1"/>
      <c r="V2222" s="1" t="str">
        <f t="shared" si="142"/>
        <v>Mutually Excluded</v>
      </c>
      <c r="Z2222" t="str">
        <f t="shared" si="145"/>
        <v>Exclude</v>
      </c>
    </row>
    <row r="2223" spans="1:26" ht="30">
      <c r="A2223">
        <v>2375</v>
      </c>
      <c r="C2223">
        <v>951</v>
      </c>
      <c r="E2223" s="1" t="s">
        <v>2825</v>
      </c>
      <c r="F2223" s="1">
        <v>1</v>
      </c>
      <c r="G2223" s="1">
        <v>1</v>
      </c>
      <c r="H2223" s="1">
        <v>1</v>
      </c>
      <c r="I2223" s="31" t="str">
        <f t="shared" si="143"/>
        <v>EXCLUDED</v>
      </c>
      <c r="J2223">
        <v>2375</v>
      </c>
      <c r="M2223" s="35" t="s">
        <v>901</v>
      </c>
      <c r="Q2223" s="8" t="s">
        <v>901</v>
      </c>
      <c r="R2223" s="1" t="str">
        <f t="shared" si="144"/>
        <v>Mutually Excluded</v>
      </c>
      <c r="S2223" s="1"/>
      <c r="V2223" s="1" t="str">
        <f t="shared" si="142"/>
        <v>Mutually Excluded</v>
      </c>
      <c r="Z2223" t="str">
        <f t="shared" si="145"/>
        <v>Exclude</v>
      </c>
    </row>
    <row r="2224" spans="1:26" ht="45">
      <c r="A2224">
        <v>2376</v>
      </c>
      <c r="C2224">
        <v>951</v>
      </c>
      <c r="E2224" s="1" t="s">
        <v>2826</v>
      </c>
      <c r="F2224" s="1">
        <v>4</v>
      </c>
      <c r="G2224" s="1">
        <v>3</v>
      </c>
      <c r="H2224" s="1">
        <v>4</v>
      </c>
      <c r="I2224" s="31" t="str">
        <f t="shared" si="143"/>
        <v>EXCLUDED</v>
      </c>
      <c r="J2224">
        <v>2376</v>
      </c>
      <c r="M2224" s="35" t="s">
        <v>901</v>
      </c>
      <c r="Q2224" s="8" t="s">
        <v>901</v>
      </c>
      <c r="R2224" s="1" t="str">
        <f t="shared" si="144"/>
        <v>Mutually Excluded</v>
      </c>
      <c r="S2224" s="1"/>
      <c r="V2224" s="1" t="str">
        <f t="shared" si="142"/>
        <v>Mutually Excluded</v>
      </c>
      <c r="Z2224" t="str">
        <f t="shared" si="145"/>
        <v>Exclude</v>
      </c>
    </row>
    <row r="2225" spans="1:26" ht="45">
      <c r="A2225">
        <v>2377</v>
      </c>
      <c r="C2225" s="6">
        <v>951952</v>
      </c>
      <c r="E2225" s="1" t="s">
        <v>2827</v>
      </c>
      <c r="F2225" s="1">
        <v>2</v>
      </c>
      <c r="G2225" s="1">
        <v>2</v>
      </c>
      <c r="H2225" s="1">
        <v>3</v>
      </c>
      <c r="I2225" s="31" t="str">
        <f t="shared" si="143"/>
        <v>EXCLUDED</v>
      </c>
      <c r="J2225">
        <v>2377</v>
      </c>
      <c r="M2225" s="35" t="s">
        <v>901</v>
      </c>
      <c r="Q2225" s="8" t="s">
        <v>901</v>
      </c>
      <c r="R2225" s="1" t="str">
        <f t="shared" si="144"/>
        <v>Mutually Excluded</v>
      </c>
      <c r="S2225" s="1"/>
      <c r="V2225" s="1" t="str">
        <f t="shared" si="142"/>
        <v>Mutually Excluded</v>
      </c>
      <c r="Z2225" t="str">
        <f t="shared" si="145"/>
        <v>Exclude</v>
      </c>
    </row>
    <row r="2226" spans="1:26" ht="45">
      <c r="A2226">
        <v>2378</v>
      </c>
      <c r="C2226">
        <v>952</v>
      </c>
      <c r="E2226" s="1" t="s">
        <v>2828</v>
      </c>
      <c r="F2226" s="1">
        <v>1</v>
      </c>
      <c r="G2226" s="1">
        <v>1</v>
      </c>
      <c r="H2226" s="1">
        <v>1</v>
      </c>
      <c r="I2226" s="31" t="str">
        <f t="shared" si="143"/>
        <v>EXCLUDED</v>
      </c>
      <c r="J2226">
        <v>2378</v>
      </c>
      <c r="M2226" s="35" t="s">
        <v>901</v>
      </c>
      <c r="Q2226" s="8" t="s">
        <v>901</v>
      </c>
      <c r="R2226" s="1" t="str">
        <f t="shared" si="144"/>
        <v>Mutually Excluded</v>
      </c>
      <c r="S2226" s="1"/>
      <c r="V2226" s="1" t="str">
        <f t="shared" si="142"/>
        <v>Mutually Excluded</v>
      </c>
      <c r="Z2226" t="str">
        <f t="shared" si="145"/>
        <v>Exclude</v>
      </c>
    </row>
    <row r="2227" spans="1:26" ht="30">
      <c r="A2227">
        <v>2379</v>
      </c>
      <c r="C2227">
        <v>952</v>
      </c>
      <c r="E2227" s="1" t="s">
        <v>2829</v>
      </c>
      <c r="F2227" s="1">
        <v>2</v>
      </c>
      <c r="G2227" s="1">
        <v>2</v>
      </c>
      <c r="H2227" s="1">
        <v>2</v>
      </c>
      <c r="I2227" s="31" t="str">
        <f t="shared" si="143"/>
        <v>EXCLUDED</v>
      </c>
      <c r="J2227">
        <v>2379</v>
      </c>
      <c r="M2227" s="35" t="s">
        <v>901</v>
      </c>
      <c r="Q2227" s="8" t="s">
        <v>901</v>
      </c>
      <c r="R2227" s="1" t="str">
        <f t="shared" si="144"/>
        <v>Mutually Excluded</v>
      </c>
      <c r="S2227" s="1"/>
      <c r="V2227" s="1" t="str">
        <f t="shared" si="142"/>
        <v>Mutually Excluded</v>
      </c>
      <c r="Z2227" t="str">
        <f t="shared" si="145"/>
        <v>Exclude</v>
      </c>
    </row>
    <row r="2228" spans="1:26" ht="30">
      <c r="A2228">
        <v>2380</v>
      </c>
      <c r="C2228">
        <v>952</v>
      </c>
      <c r="E2228" s="1" t="s">
        <v>2830</v>
      </c>
      <c r="F2228" s="1">
        <v>2</v>
      </c>
      <c r="G2228" s="1">
        <v>2</v>
      </c>
      <c r="H2228" s="1">
        <v>2</v>
      </c>
      <c r="I2228" s="31" t="str">
        <f t="shared" si="143"/>
        <v>EXCLUDED</v>
      </c>
      <c r="J2228">
        <v>2380</v>
      </c>
      <c r="M2228" s="35" t="s">
        <v>901</v>
      </c>
      <c r="Q2228" s="8" t="s">
        <v>901</v>
      </c>
      <c r="R2228" s="1" t="str">
        <f t="shared" si="144"/>
        <v>Mutually Excluded</v>
      </c>
      <c r="S2228" s="1"/>
      <c r="V2228" s="1" t="str">
        <f t="shared" si="142"/>
        <v>Mutually Excluded</v>
      </c>
      <c r="Z2228" t="str">
        <f t="shared" si="145"/>
        <v>Exclude</v>
      </c>
    </row>
    <row r="2229" spans="1:26" ht="30">
      <c r="A2229">
        <v>2381</v>
      </c>
      <c r="C2229">
        <v>953</v>
      </c>
      <c r="E2229" s="1" t="s">
        <v>2831</v>
      </c>
      <c r="F2229" s="1">
        <v>1</v>
      </c>
      <c r="G2229" s="1">
        <v>1</v>
      </c>
      <c r="H2229" s="1">
        <v>1</v>
      </c>
      <c r="I2229" s="31" t="str">
        <f t="shared" si="143"/>
        <v>EXCLUDED</v>
      </c>
      <c r="J2229">
        <v>2381</v>
      </c>
      <c r="M2229" s="35" t="s">
        <v>901</v>
      </c>
      <c r="Q2229" s="8" t="s">
        <v>901</v>
      </c>
      <c r="R2229" s="1" t="str">
        <f t="shared" si="144"/>
        <v>Mutually Excluded</v>
      </c>
      <c r="S2229" s="1"/>
      <c r="V2229" s="1" t="str">
        <f t="shared" si="142"/>
        <v>Mutually Excluded</v>
      </c>
      <c r="Z2229" t="str">
        <f t="shared" si="145"/>
        <v>Exclude</v>
      </c>
    </row>
    <row r="2230" spans="1:26" ht="30">
      <c r="A2230">
        <v>2382</v>
      </c>
      <c r="C2230">
        <v>953</v>
      </c>
      <c r="E2230" s="1" t="s">
        <v>2832</v>
      </c>
      <c r="F2230" s="1">
        <v>1</v>
      </c>
      <c r="G2230" s="1">
        <v>1</v>
      </c>
      <c r="H2230" s="1">
        <v>1</v>
      </c>
      <c r="I2230" s="31" t="str">
        <f t="shared" si="143"/>
        <v>EXCLUDED</v>
      </c>
      <c r="J2230">
        <v>2382</v>
      </c>
      <c r="M2230" s="35" t="s">
        <v>901</v>
      </c>
      <c r="Q2230" s="8" t="s">
        <v>901</v>
      </c>
      <c r="R2230" s="1" t="str">
        <f t="shared" si="144"/>
        <v>Mutually Excluded</v>
      </c>
      <c r="S2230" s="1"/>
      <c r="V2230" s="1" t="str">
        <f t="shared" si="142"/>
        <v>Mutually Excluded</v>
      </c>
      <c r="Z2230" t="str">
        <f t="shared" si="145"/>
        <v>Exclude</v>
      </c>
    </row>
    <row r="2231" spans="1:26" ht="30">
      <c r="A2231">
        <v>2383</v>
      </c>
      <c r="C2231">
        <v>953</v>
      </c>
      <c r="E2231" s="1" t="s">
        <v>2833</v>
      </c>
      <c r="F2231" s="1">
        <v>2</v>
      </c>
      <c r="G2231" s="1">
        <v>2</v>
      </c>
      <c r="H2231" s="1">
        <v>2</v>
      </c>
      <c r="I2231" s="31" t="str">
        <f t="shared" si="143"/>
        <v>EXCLUDED</v>
      </c>
      <c r="J2231">
        <v>2383</v>
      </c>
      <c r="M2231" s="35" t="s">
        <v>901</v>
      </c>
      <c r="Q2231" s="8" t="s">
        <v>901</v>
      </c>
      <c r="R2231" s="1" t="str">
        <f t="shared" si="144"/>
        <v>Mutually Excluded</v>
      </c>
      <c r="S2231" s="1"/>
      <c r="V2231" s="1" t="str">
        <f t="shared" si="142"/>
        <v>Mutually Excluded</v>
      </c>
      <c r="Z2231" t="str">
        <f t="shared" si="145"/>
        <v>Exclude</v>
      </c>
    </row>
    <row r="2232" spans="1:26" ht="30">
      <c r="A2232">
        <v>2384</v>
      </c>
      <c r="C2232" s="6">
        <v>953954</v>
      </c>
      <c r="E2232" s="1" t="s">
        <v>2834</v>
      </c>
      <c r="F2232" s="1">
        <v>1</v>
      </c>
      <c r="G2232" s="1">
        <v>1</v>
      </c>
      <c r="H2232" s="1">
        <v>1</v>
      </c>
      <c r="I2232" s="31" t="str">
        <f t="shared" si="143"/>
        <v>EXCLUDED</v>
      </c>
      <c r="J2232">
        <v>2384</v>
      </c>
      <c r="M2232" s="35" t="s">
        <v>901</v>
      </c>
      <c r="Q2232" s="8" t="s">
        <v>901</v>
      </c>
      <c r="R2232" s="1" t="str">
        <f t="shared" si="144"/>
        <v>Mutually Excluded</v>
      </c>
      <c r="S2232" s="1"/>
      <c r="V2232" s="1" t="str">
        <f t="shared" si="142"/>
        <v>Mutually Excluded</v>
      </c>
      <c r="Z2232" t="str">
        <f t="shared" si="145"/>
        <v>Exclude</v>
      </c>
    </row>
    <row r="2233" spans="1:26" ht="30">
      <c r="A2233">
        <v>2385</v>
      </c>
      <c r="C2233">
        <v>954</v>
      </c>
      <c r="E2233" s="1" t="s">
        <v>2835</v>
      </c>
      <c r="F2233" s="1">
        <v>1</v>
      </c>
      <c r="G2233" s="1">
        <v>1</v>
      </c>
      <c r="H2233" s="1">
        <v>1</v>
      </c>
      <c r="I2233" s="31" t="str">
        <f t="shared" si="143"/>
        <v>EXCLUDED</v>
      </c>
      <c r="J2233">
        <v>2385</v>
      </c>
      <c r="M2233" s="35" t="s">
        <v>901</v>
      </c>
      <c r="Q2233" s="8" t="s">
        <v>901</v>
      </c>
      <c r="R2233" s="1" t="str">
        <f t="shared" si="144"/>
        <v>Mutually Excluded</v>
      </c>
      <c r="S2233" s="1"/>
      <c r="V2233" s="1" t="str">
        <f t="shared" si="142"/>
        <v>Mutually Excluded</v>
      </c>
      <c r="Z2233" t="str">
        <f t="shared" si="145"/>
        <v>Exclude</v>
      </c>
    </row>
    <row r="2234" spans="1:26" ht="45">
      <c r="A2234">
        <v>2386</v>
      </c>
      <c r="C2234">
        <v>954</v>
      </c>
      <c r="E2234" s="1" t="s">
        <v>1900</v>
      </c>
      <c r="F2234" s="1">
        <v>2</v>
      </c>
      <c r="G2234" s="1">
        <v>2</v>
      </c>
      <c r="H2234" s="1">
        <v>2</v>
      </c>
      <c r="I2234" s="31" t="str">
        <f t="shared" si="143"/>
        <v>EXCLUDED</v>
      </c>
      <c r="J2234">
        <v>2386</v>
      </c>
      <c r="M2234" s="35" t="s">
        <v>901</v>
      </c>
      <c r="Q2234" s="8" t="s">
        <v>901</v>
      </c>
      <c r="R2234" s="1" t="str">
        <f t="shared" si="144"/>
        <v>Mutually Excluded</v>
      </c>
      <c r="S2234" s="1"/>
      <c r="V2234" s="1" t="str">
        <f t="shared" si="142"/>
        <v>Mutually Excluded</v>
      </c>
      <c r="Z2234" t="str">
        <f t="shared" si="145"/>
        <v>Exclude</v>
      </c>
    </row>
    <row r="2235" spans="1:26" ht="30">
      <c r="A2235">
        <v>2387</v>
      </c>
      <c r="C2235" s="6">
        <v>954955</v>
      </c>
      <c r="E2235" s="1" t="s">
        <v>2836</v>
      </c>
      <c r="F2235" s="1">
        <v>1</v>
      </c>
      <c r="G2235" s="1">
        <v>1</v>
      </c>
      <c r="H2235" s="1">
        <v>1</v>
      </c>
      <c r="I2235" s="31" t="str">
        <f t="shared" si="143"/>
        <v>EXCLUDED</v>
      </c>
      <c r="J2235">
        <v>2387</v>
      </c>
      <c r="M2235" s="35" t="s">
        <v>901</v>
      </c>
      <c r="Q2235" s="8" t="s">
        <v>901</v>
      </c>
      <c r="R2235" s="1" t="str">
        <f t="shared" si="144"/>
        <v>Mutually Excluded</v>
      </c>
      <c r="S2235" s="1"/>
      <c r="V2235" s="1" t="str">
        <f t="shared" si="142"/>
        <v>Mutually Excluded</v>
      </c>
      <c r="Z2235" t="str">
        <f t="shared" si="145"/>
        <v>Exclude</v>
      </c>
    </row>
    <row r="2236" spans="1:26" ht="30">
      <c r="A2236">
        <v>2388</v>
      </c>
      <c r="C2236">
        <v>955</v>
      </c>
      <c r="E2236" s="1" t="s">
        <v>2838</v>
      </c>
      <c r="F2236" s="1">
        <v>1</v>
      </c>
      <c r="G2236" s="1">
        <v>1</v>
      </c>
      <c r="H2236" s="1">
        <v>1</v>
      </c>
      <c r="I2236" s="31" t="str">
        <f t="shared" si="143"/>
        <v>EXCLUDED</v>
      </c>
      <c r="J2236">
        <v>2388</v>
      </c>
      <c r="M2236" s="35" t="s">
        <v>901</v>
      </c>
      <c r="Q2236" s="8" t="s">
        <v>901</v>
      </c>
      <c r="R2236" s="1" t="str">
        <f t="shared" si="144"/>
        <v>Mutually Excluded</v>
      </c>
      <c r="S2236" s="1"/>
      <c r="V2236" s="1" t="str">
        <f t="shared" si="142"/>
        <v>Mutually Excluded</v>
      </c>
      <c r="Z2236" t="str">
        <f t="shared" si="145"/>
        <v>Exclude</v>
      </c>
    </row>
    <row r="2237" spans="1:26" ht="30">
      <c r="A2237">
        <v>2389</v>
      </c>
      <c r="C2237">
        <v>955</v>
      </c>
      <c r="E2237" s="1" t="s">
        <v>2839</v>
      </c>
      <c r="F2237" s="1">
        <v>2</v>
      </c>
      <c r="G2237" s="1">
        <v>2</v>
      </c>
      <c r="H2237" s="1">
        <v>2</v>
      </c>
      <c r="I2237" s="31" t="str">
        <f t="shared" si="143"/>
        <v>EXCLUDED</v>
      </c>
      <c r="J2237">
        <v>2389</v>
      </c>
      <c r="M2237" s="35" t="s">
        <v>901</v>
      </c>
      <c r="Q2237" s="8" t="s">
        <v>901</v>
      </c>
      <c r="R2237" s="1" t="str">
        <f t="shared" si="144"/>
        <v>Mutually Excluded</v>
      </c>
      <c r="S2237" s="1"/>
      <c r="V2237" s="1" t="str">
        <f t="shared" si="142"/>
        <v>Mutually Excluded</v>
      </c>
      <c r="Z2237" t="str">
        <f t="shared" si="145"/>
        <v>Exclude</v>
      </c>
    </row>
    <row r="2238" spans="1:26" ht="30">
      <c r="A2238">
        <v>2390</v>
      </c>
      <c r="C2238">
        <v>955</v>
      </c>
      <c r="E2238" s="1" t="s">
        <v>2840</v>
      </c>
      <c r="F2238" s="1">
        <v>2</v>
      </c>
      <c r="G2238" s="1">
        <v>2</v>
      </c>
      <c r="H2238" s="1">
        <v>2</v>
      </c>
      <c r="I2238" s="31" t="str">
        <f t="shared" si="143"/>
        <v>EXCLUDED</v>
      </c>
      <c r="J2238">
        <v>2390</v>
      </c>
      <c r="M2238" s="35" t="s">
        <v>901</v>
      </c>
      <c r="Q2238" s="8" t="s">
        <v>901</v>
      </c>
      <c r="R2238" s="1" t="str">
        <f t="shared" si="144"/>
        <v>Mutually Excluded</v>
      </c>
      <c r="S2238" s="1"/>
      <c r="V2238" s="1" t="str">
        <f t="shared" si="142"/>
        <v>Mutually Excluded</v>
      </c>
      <c r="Z2238" t="str">
        <f t="shared" si="145"/>
        <v>Exclude</v>
      </c>
    </row>
    <row r="2239" spans="1:26" ht="30">
      <c r="A2239">
        <v>2391</v>
      </c>
      <c r="C2239" s="6">
        <v>955956</v>
      </c>
      <c r="E2239" s="1" t="s">
        <v>2841</v>
      </c>
      <c r="F2239" s="1">
        <v>1</v>
      </c>
      <c r="G2239" s="1">
        <v>1</v>
      </c>
      <c r="H2239" s="1">
        <v>1</v>
      </c>
      <c r="I2239" s="31" t="str">
        <f t="shared" si="143"/>
        <v>EXCLUDED</v>
      </c>
      <c r="J2239">
        <v>2391</v>
      </c>
      <c r="M2239" s="35" t="s">
        <v>901</v>
      </c>
      <c r="Q2239" s="8" t="s">
        <v>901</v>
      </c>
      <c r="R2239" s="1" t="str">
        <f t="shared" si="144"/>
        <v>Mutually Excluded</v>
      </c>
      <c r="S2239" s="1"/>
      <c r="V2239" s="1" t="str">
        <f t="shared" si="142"/>
        <v>Mutually Excluded</v>
      </c>
      <c r="Z2239" t="str">
        <f t="shared" si="145"/>
        <v>Exclude</v>
      </c>
    </row>
    <row r="2240" spans="1:26" ht="30">
      <c r="A2240">
        <v>2392</v>
      </c>
      <c r="C2240">
        <v>956</v>
      </c>
      <c r="E2240" s="1" t="s">
        <v>2842</v>
      </c>
      <c r="F2240" s="1">
        <v>1</v>
      </c>
      <c r="G2240" s="1">
        <v>1</v>
      </c>
      <c r="H2240" s="1">
        <v>1</v>
      </c>
      <c r="I2240" s="31" t="str">
        <f t="shared" si="143"/>
        <v>EXCLUDED</v>
      </c>
      <c r="J2240">
        <v>2392</v>
      </c>
      <c r="M2240" s="35" t="s">
        <v>901</v>
      </c>
      <c r="Q2240" s="8" t="s">
        <v>901</v>
      </c>
      <c r="R2240" s="1" t="str">
        <f t="shared" si="144"/>
        <v>Mutually Excluded</v>
      </c>
      <c r="S2240" s="1"/>
      <c r="V2240" s="1" t="str">
        <f t="shared" si="142"/>
        <v>Mutually Excluded</v>
      </c>
      <c r="Z2240" t="str">
        <f t="shared" si="145"/>
        <v>Exclude</v>
      </c>
    </row>
    <row r="2241" spans="1:26" ht="30">
      <c r="A2241">
        <v>2393</v>
      </c>
      <c r="C2241">
        <v>956</v>
      </c>
      <c r="E2241" s="1" t="s">
        <v>2843</v>
      </c>
      <c r="F2241" s="1">
        <v>1</v>
      </c>
      <c r="G2241" s="1">
        <v>1</v>
      </c>
      <c r="H2241" s="1">
        <v>1</v>
      </c>
      <c r="I2241" s="31" t="str">
        <f t="shared" si="143"/>
        <v>EXCLUDED</v>
      </c>
      <c r="J2241">
        <v>2393</v>
      </c>
      <c r="M2241" s="35" t="s">
        <v>901</v>
      </c>
      <c r="Q2241" s="8" t="s">
        <v>901</v>
      </c>
      <c r="R2241" s="1" t="str">
        <f t="shared" si="144"/>
        <v>Mutually Excluded</v>
      </c>
      <c r="S2241" s="1"/>
      <c r="V2241" s="1" t="str">
        <f t="shared" si="142"/>
        <v>Mutually Excluded</v>
      </c>
      <c r="Z2241" t="str">
        <f t="shared" si="145"/>
        <v>Exclude</v>
      </c>
    </row>
    <row r="2242" spans="1:26" ht="30">
      <c r="A2242">
        <v>2394</v>
      </c>
      <c r="C2242" s="6">
        <v>956957</v>
      </c>
      <c r="E2242" s="1" t="s">
        <v>2844</v>
      </c>
      <c r="F2242" s="1">
        <v>1</v>
      </c>
      <c r="G2242" s="1">
        <v>1</v>
      </c>
      <c r="H2242" s="1">
        <v>1</v>
      </c>
      <c r="I2242" s="31" t="str">
        <f t="shared" si="143"/>
        <v>EXCLUDED</v>
      </c>
      <c r="J2242">
        <v>2394</v>
      </c>
      <c r="M2242" s="35" t="s">
        <v>901</v>
      </c>
      <c r="Q2242" s="8" t="s">
        <v>901</v>
      </c>
      <c r="R2242" s="1" t="str">
        <f t="shared" si="144"/>
        <v>Mutually Excluded</v>
      </c>
      <c r="S2242" s="1"/>
      <c r="V2242" s="1" t="str">
        <f t="shared" ref="V2242:V2299" si="146">IF(AND(I2242="Excluded", Q2242="Excluded"), "Mutually Excluded", IF(AND(OR(I2242="CERTAINLY INCLUDED", I2242="INCLUDED", I2242="MAYBE" ), OR(Q2242="INCLUDED", Q2242="MAYBE")), "MUTUALLY INCLUDED", IF(AND(I2242="MAYBE", Q2242="MAYBE"), "Mutually MAYBE", IF(AND(I2242="Excluded", OR(Q2242="INCLUDED", Q2242="MAYBE")), "AI: No, Human: Yes", IF(AND(Q2242="Excluded", OR(I2242="INCLUDED", I2242="CERTAINLY INCLUDED", I2242="MAYBE")), "AI: Yes, Human: No", "Other Conflict")))))</f>
        <v>Mutually Excluded</v>
      </c>
      <c r="Z2242" t="str">
        <f t="shared" si="145"/>
        <v>Exclude</v>
      </c>
    </row>
    <row r="2243" spans="1:26" ht="30">
      <c r="A2243">
        <v>2395</v>
      </c>
      <c r="C2243">
        <v>957</v>
      </c>
      <c r="E2243" s="1" t="s">
        <v>2846</v>
      </c>
      <c r="F2243" s="1">
        <v>2</v>
      </c>
      <c r="G2243" s="1">
        <v>2</v>
      </c>
      <c r="H2243" s="1">
        <v>2</v>
      </c>
      <c r="I2243" s="31" t="str">
        <f t="shared" si="143"/>
        <v>EXCLUDED</v>
      </c>
      <c r="J2243">
        <v>2395</v>
      </c>
      <c r="M2243" s="35" t="s">
        <v>901</v>
      </c>
      <c r="Q2243" s="8" t="s">
        <v>901</v>
      </c>
      <c r="R2243" s="1" t="str">
        <f t="shared" si="144"/>
        <v>Mutually Excluded</v>
      </c>
      <c r="S2243" s="1"/>
      <c r="V2243" s="1" t="str">
        <f t="shared" si="146"/>
        <v>Mutually Excluded</v>
      </c>
      <c r="Z2243" t="str">
        <f t="shared" si="145"/>
        <v>Exclude</v>
      </c>
    </row>
    <row r="2244" spans="1:26" ht="30">
      <c r="A2244">
        <v>2396</v>
      </c>
      <c r="C2244">
        <v>957</v>
      </c>
      <c r="E2244" s="1" t="s">
        <v>2847</v>
      </c>
      <c r="F2244" s="1">
        <v>1</v>
      </c>
      <c r="G2244" s="1">
        <v>1</v>
      </c>
      <c r="H2244" s="1">
        <v>1</v>
      </c>
      <c r="I2244" s="31" t="str">
        <f t="shared" si="143"/>
        <v>EXCLUDED</v>
      </c>
      <c r="J2244">
        <v>2396</v>
      </c>
      <c r="M2244" s="35" t="s">
        <v>901</v>
      </c>
      <c r="Q2244" s="8" t="s">
        <v>901</v>
      </c>
      <c r="R2244" s="1" t="str">
        <f t="shared" si="144"/>
        <v>Mutually Excluded</v>
      </c>
      <c r="S2244" s="1"/>
      <c r="V2244" s="1" t="str">
        <f t="shared" si="146"/>
        <v>Mutually Excluded</v>
      </c>
      <c r="Z2244" t="str">
        <f t="shared" si="145"/>
        <v>Exclude</v>
      </c>
    </row>
    <row r="2245" spans="1:26" ht="45">
      <c r="A2245">
        <v>2397</v>
      </c>
      <c r="C2245" s="6">
        <v>957958</v>
      </c>
      <c r="E2245" s="1" t="s">
        <v>2848</v>
      </c>
      <c r="F2245" s="1">
        <v>3</v>
      </c>
      <c r="G2245" s="1">
        <v>2</v>
      </c>
      <c r="H2245" s="1">
        <v>3</v>
      </c>
      <c r="I2245" s="31" t="str">
        <f t="shared" si="143"/>
        <v>EXCLUDED</v>
      </c>
      <c r="J2245">
        <v>2397</v>
      </c>
      <c r="M2245" s="35" t="s">
        <v>901</v>
      </c>
      <c r="Q2245" s="8" t="s">
        <v>901</v>
      </c>
      <c r="R2245" s="1" t="str">
        <f t="shared" si="144"/>
        <v>Mutually Excluded</v>
      </c>
      <c r="S2245" s="1"/>
      <c r="V2245" s="1" t="str">
        <f t="shared" si="146"/>
        <v>Mutually Excluded</v>
      </c>
      <c r="Z2245" t="str">
        <f t="shared" si="145"/>
        <v>Exclude</v>
      </c>
    </row>
    <row r="2246" spans="1:26" ht="30">
      <c r="A2246">
        <v>2398</v>
      </c>
      <c r="C2246">
        <v>958</v>
      </c>
      <c r="E2246" s="1" t="s">
        <v>2849</v>
      </c>
      <c r="F2246" s="1">
        <v>2</v>
      </c>
      <c r="G2246" s="1">
        <v>2</v>
      </c>
      <c r="H2246" s="1">
        <v>2</v>
      </c>
      <c r="I2246" s="31" t="str">
        <f t="shared" si="143"/>
        <v>EXCLUDED</v>
      </c>
      <c r="J2246">
        <v>2398</v>
      </c>
      <c r="M2246" s="35" t="s">
        <v>901</v>
      </c>
      <c r="Q2246" s="8" t="s">
        <v>901</v>
      </c>
      <c r="R2246" s="1" t="str">
        <f t="shared" si="144"/>
        <v>Mutually Excluded</v>
      </c>
      <c r="S2246" s="1"/>
      <c r="V2246" s="1" t="str">
        <f t="shared" si="146"/>
        <v>Mutually Excluded</v>
      </c>
      <c r="Z2246" t="str">
        <f t="shared" si="145"/>
        <v>Exclude</v>
      </c>
    </row>
    <row r="2247" spans="1:26" ht="30">
      <c r="A2247">
        <v>2399</v>
      </c>
      <c r="C2247">
        <v>958</v>
      </c>
      <c r="E2247" s="1" t="s">
        <v>2850</v>
      </c>
      <c r="F2247" s="1">
        <v>3</v>
      </c>
      <c r="G2247" s="1">
        <v>3</v>
      </c>
      <c r="H2247" s="1">
        <v>3</v>
      </c>
      <c r="I2247" s="31" t="str">
        <f t="shared" si="143"/>
        <v>EXCLUDED</v>
      </c>
      <c r="J2247">
        <v>2399</v>
      </c>
      <c r="M2247" s="35" t="s">
        <v>901</v>
      </c>
      <c r="Q2247" s="8" t="s">
        <v>901</v>
      </c>
      <c r="R2247" s="1" t="str">
        <f t="shared" si="144"/>
        <v>Mutually Excluded</v>
      </c>
      <c r="S2247" s="1"/>
      <c r="V2247" s="1" t="str">
        <f t="shared" si="146"/>
        <v>Mutually Excluded</v>
      </c>
      <c r="Z2247" t="str">
        <f t="shared" si="145"/>
        <v>Exclude</v>
      </c>
    </row>
    <row r="2248" spans="1:26" ht="30">
      <c r="A2248">
        <v>2400</v>
      </c>
      <c r="C2248" s="6">
        <v>958959</v>
      </c>
      <c r="E2248" s="1" t="s">
        <v>2851</v>
      </c>
      <c r="F2248" s="1">
        <v>1</v>
      </c>
      <c r="G2248" s="1">
        <v>1</v>
      </c>
      <c r="H2248" s="1">
        <v>1</v>
      </c>
      <c r="I2248" s="31" t="str">
        <f t="shared" si="143"/>
        <v>EXCLUDED</v>
      </c>
      <c r="J2248">
        <v>2400</v>
      </c>
      <c r="M2248" s="35" t="s">
        <v>901</v>
      </c>
      <c r="Q2248" s="8" t="s">
        <v>901</v>
      </c>
      <c r="R2248" s="1" t="str">
        <f t="shared" si="144"/>
        <v>Mutually Excluded</v>
      </c>
      <c r="S2248" s="1"/>
      <c r="V2248" s="1" t="str">
        <f t="shared" si="146"/>
        <v>Mutually Excluded</v>
      </c>
      <c r="Z2248" t="str">
        <f t="shared" si="145"/>
        <v>Exclude</v>
      </c>
    </row>
    <row r="2249" spans="1:26" ht="30">
      <c r="A2249">
        <v>2401</v>
      </c>
      <c r="C2249">
        <v>959</v>
      </c>
      <c r="E2249" s="1" t="s">
        <v>2852</v>
      </c>
      <c r="F2249" s="1">
        <v>1</v>
      </c>
      <c r="G2249" s="1">
        <v>1</v>
      </c>
      <c r="H2249" s="1">
        <v>1</v>
      </c>
      <c r="I2249" s="31" t="str">
        <f t="shared" si="143"/>
        <v>EXCLUDED</v>
      </c>
      <c r="J2249">
        <v>2401</v>
      </c>
      <c r="M2249" s="35" t="s">
        <v>901</v>
      </c>
      <c r="Q2249" s="8" t="s">
        <v>901</v>
      </c>
      <c r="R2249" s="1" t="str">
        <f t="shared" si="144"/>
        <v>Mutually Excluded</v>
      </c>
      <c r="S2249" s="1"/>
      <c r="V2249" s="1" t="str">
        <f t="shared" si="146"/>
        <v>Mutually Excluded</v>
      </c>
      <c r="Z2249" t="str">
        <f t="shared" si="145"/>
        <v>Exclude</v>
      </c>
    </row>
    <row r="2250" spans="1:26" ht="30">
      <c r="A2250">
        <v>2402</v>
      </c>
      <c r="C2250">
        <v>959</v>
      </c>
      <c r="E2250" s="1" t="s">
        <v>2853</v>
      </c>
      <c r="F2250" s="1">
        <v>1</v>
      </c>
      <c r="G2250" s="1">
        <v>1</v>
      </c>
      <c r="H2250" s="1">
        <v>1</v>
      </c>
      <c r="I2250" s="31" t="str">
        <f t="shared" si="143"/>
        <v>EXCLUDED</v>
      </c>
      <c r="J2250">
        <v>2402</v>
      </c>
      <c r="M2250" s="35" t="s">
        <v>901</v>
      </c>
      <c r="Q2250" s="8" t="s">
        <v>901</v>
      </c>
      <c r="R2250" s="1" t="str">
        <f t="shared" si="144"/>
        <v>Mutually Excluded</v>
      </c>
      <c r="S2250" s="1"/>
      <c r="V2250" s="1" t="str">
        <f t="shared" si="146"/>
        <v>Mutually Excluded</v>
      </c>
      <c r="Z2250" t="str">
        <f t="shared" si="145"/>
        <v>Exclude</v>
      </c>
    </row>
    <row r="2251" spans="1:26" ht="30">
      <c r="A2251">
        <v>2403</v>
      </c>
      <c r="C2251">
        <v>959</v>
      </c>
      <c r="E2251" s="1" t="s">
        <v>1983</v>
      </c>
      <c r="F2251" s="1">
        <v>1</v>
      </c>
      <c r="G2251" s="1">
        <v>1</v>
      </c>
      <c r="H2251" s="1">
        <v>1</v>
      </c>
      <c r="I2251" s="31" t="str">
        <f t="shared" si="143"/>
        <v>EXCLUDED</v>
      </c>
      <c r="J2251">
        <v>2403</v>
      </c>
      <c r="M2251" s="35" t="s">
        <v>901</v>
      </c>
      <c r="Q2251" s="8" t="s">
        <v>901</v>
      </c>
      <c r="R2251" s="1" t="str">
        <f t="shared" si="144"/>
        <v>Mutually Excluded</v>
      </c>
      <c r="S2251" s="1"/>
      <c r="V2251" s="1" t="str">
        <f t="shared" si="146"/>
        <v>Mutually Excluded</v>
      </c>
      <c r="Z2251" t="str">
        <f t="shared" si="145"/>
        <v>Exclude</v>
      </c>
    </row>
    <row r="2252" spans="1:26" ht="30">
      <c r="A2252">
        <v>2404</v>
      </c>
      <c r="C2252" s="6">
        <v>959960</v>
      </c>
      <c r="E2252" s="1" t="s">
        <v>2854</v>
      </c>
      <c r="F2252" s="1">
        <v>1</v>
      </c>
      <c r="G2252" s="1">
        <v>1</v>
      </c>
      <c r="H2252" s="1">
        <v>1</v>
      </c>
      <c r="I2252" s="31" t="str">
        <f t="shared" si="143"/>
        <v>EXCLUDED</v>
      </c>
      <c r="J2252">
        <v>2404</v>
      </c>
      <c r="M2252" s="35" t="s">
        <v>901</v>
      </c>
      <c r="Q2252" s="8" t="s">
        <v>901</v>
      </c>
      <c r="R2252" s="1" t="str">
        <f t="shared" si="144"/>
        <v>Mutually Excluded</v>
      </c>
      <c r="S2252" s="1"/>
      <c r="V2252" s="1" t="str">
        <f t="shared" si="146"/>
        <v>Mutually Excluded</v>
      </c>
      <c r="Z2252" t="str">
        <f t="shared" si="145"/>
        <v>Exclude</v>
      </c>
    </row>
    <row r="2253" spans="1:26" ht="30">
      <c r="A2253">
        <v>2405</v>
      </c>
      <c r="C2253">
        <v>960</v>
      </c>
      <c r="E2253" s="1" t="s">
        <v>2855</v>
      </c>
      <c r="F2253" s="1">
        <v>1</v>
      </c>
      <c r="G2253" s="1">
        <v>1</v>
      </c>
      <c r="H2253" s="1">
        <v>1</v>
      </c>
      <c r="I2253" s="31" t="str">
        <f t="shared" si="143"/>
        <v>EXCLUDED</v>
      </c>
      <c r="J2253">
        <v>2405</v>
      </c>
      <c r="M2253" s="35" t="s">
        <v>901</v>
      </c>
      <c r="Q2253" s="8" t="s">
        <v>901</v>
      </c>
      <c r="R2253" s="1" t="str">
        <f t="shared" si="144"/>
        <v>Mutually Excluded</v>
      </c>
      <c r="S2253" s="1"/>
      <c r="V2253" s="1" t="str">
        <f t="shared" si="146"/>
        <v>Mutually Excluded</v>
      </c>
      <c r="Z2253" t="str">
        <f t="shared" si="145"/>
        <v>Exclude</v>
      </c>
    </row>
    <row r="2254" spans="1:26" ht="30">
      <c r="A2254">
        <v>2406</v>
      </c>
      <c r="C2254">
        <v>960</v>
      </c>
      <c r="E2254" s="1" t="s">
        <v>2856</v>
      </c>
      <c r="F2254" s="1">
        <v>1</v>
      </c>
      <c r="G2254" s="1">
        <v>1</v>
      </c>
      <c r="H2254" s="1">
        <v>1</v>
      </c>
      <c r="I2254" s="31" t="str">
        <f t="shared" si="143"/>
        <v>EXCLUDED</v>
      </c>
      <c r="J2254">
        <v>2406</v>
      </c>
      <c r="M2254" s="35" t="s">
        <v>901</v>
      </c>
      <c r="Q2254" s="8" t="s">
        <v>901</v>
      </c>
      <c r="R2254" s="1" t="str">
        <f t="shared" si="144"/>
        <v>Mutually Excluded</v>
      </c>
      <c r="S2254" s="1"/>
      <c r="V2254" s="1" t="str">
        <f t="shared" si="146"/>
        <v>Mutually Excluded</v>
      </c>
      <c r="Z2254" t="str">
        <f t="shared" si="145"/>
        <v>Exclude</v>
      </c>
    </row>
    <row r="2255" spans="1:26" ht="30">
      <c r="A2255">
        <v>2407</v>
      </c>
      <c r="C2255" s="6">
        <v>960961</v>
      </c>
      <c r="E2255" s="1" t="s">
        <v>2857</v>
      </c>
      <c r="F2255" s="1">
        <v>2</v>
      </c>
      <c r="G2255" s="1">
        <v>2</v>
      </c>
      <c r="H2255" s="1">
        <v>3</v>
      </c>
      <c r="I2255" s="31" t="str">
        <f t="shared" si="143"/>
        <v>EXCLUDED</v>
      </c>
      <c r="J2255">
        <v>2407</v>
      </c>
      <c r="M2255" s="35" t="s">
        <v>901</v>
      </c>
      <c r="Q2255" s="8" t="s">
        <v>901</v>
      </c>
      <c r="R2255" s="1" t="str">
        <f t="shared" si="144"/>
        <v>Mutually Excluded</v>
      </c>
      <c r="S2255" s="1"/>
      <c r="V2255" s="1" t="str">
        <f t="shared" si="146"/>
        <v>Mutually Excluded</v>
      </c>
      <c r="Z2255" t="str">
        <f t="shared" si="145"/>
        <v>Exclude</v>
      </c>
    </row>
    <row r="2256" spans="1:26" ht="30">
      <c r="A2256">
        <v>2408</v>
      </c>
      <c r="C2256">
        <v>961</v>
      </c>
      <c r="E2256" s="1" t="s">
        <v>2859</v>
      </c>
      <c r="F2256" s="1">
        <v>2</v>
      </c>
      <c r="G2256" s="1">
        <v>2</v>
      </c>
      <c r="H2256" s="1">
        <v>2</v>
      </c>
      <c r="I2256" s="31" t="str">
        <f t="shared" si="143"/>
        <v>EXCLUDED</v>
      </c>
      <c r="J2256">
        <v>2408</v>
      </c>
      <c r="M2256" s="35" t="s">
        <v>901</v>
      </c>
      <c r="Q2256" s="8" t="s">
        <v>901</v>
      </c>
      <c r="R2256" s="1" t="str">
        <f t="shared" si="144"/>
        <v>Mutually Excluded</v>
      </c>
      <c r="S2256" s="1"/>
      <c r="V2256" s="1" t="str">
        <f t="shared" si="146"/>
        <v>Mutually Excluded</v>
      </c>
      <c r="Z2256" t="str">
        <f t="shared" si="145"/>
        <v>Exclude</v>
      </c>
    </row>
    <row r="2257" spans="1:26" ht="30">
      <c r="A2257">
        <v>2409</v>
      </c>
      <c r="C2257">
        <v>961</v>
      </c>
      <c r="E2257" s="1" t="s">
        <v>2860</v>
      </c>
      <c r="F2257" s="1">
        <v>3</v>
      </c>
      <c r="G2257" s="1">
        <v>3</v>
      </c>
      <c r="H2257" s="1">
        <v>3</v>
      </c>
      <c r="I2257" s="31" t="str">
        <f t="shared" si="143"/>
        <v>EXCLUDED</v>
      </c>
      <c r="J2257">
        <v>2409</v>
      </c>
      <c r="M2257" s="35" t="s">
        <v>901</v>
      </c>
      <c r="Q2257" s="8" t="s">
        <v>901</v>
      </c>
      <c r="R2257" s="1" t="str">
        <f t="shared" si="144"/>
        <v>Mutually Excluded</v>
      </c>
      <c r="S2257" s="1"/>
      <c r="V2257" s="1" t="str">
        <f t="shared" si="146"/>
        <v>Mutually Excluded</v>
      </c>
      <c r="Z2257" t="str">
        <f t="shared" si="145"/>
        <v>Exclude</v>
      </c>
    </row>
    <row r="2258" spans="1:26" ht="45">
      <c r="A2258">
        <v>2410</v>
      </c>
      <c r="C2258">
        <v>961</v>
      </c>
      <c r="E2258" s="1" t="s">
        <v>2861</v>
      </c>
      <c r="F2258" s="1">
        <v>3</v>
      </c>
      <c r="G2258" s="1">
        <v>2</v>
      </c>
      <c r="H2258" s="1">
        <v>3</v>
      </c>
      <c r="I2258" s="31" t="str">
        <f t="shared" si="143"/>
        <v>EXCLUDED</v>
      </c>
      <c r="J2258">
        <v>2410</v>
      </c>
      <c r="M2258" s="35" t="s">
        <v>901</v>
      </c>
      <c r="Q2258" s="8" t="s">
        <v>901</v>
      </c>
      <c r="R2258" s="1" t="str">
        <f t="shared" si="144"/>
        <v>Mutually Excluded</v>
      </c>
      <c r="S2258" s="1"/>
      <c r="V2258" s="1" t="str">
        <f t="shared" si="146"/>
        <v>Mutually Excluded</v>
      </c>
      <c r="Z2258" t="str">
        <f t="shared" si="145"/>
        <v>Exclude</v>
      </c>
    </row>
    <row r="2259" spans="1:26" ht="30">
      <c r="A2259">
        <v>2411</v>
      </c>
      <c r="C2259">
        <v>962</v>
      </c>
      <c r="E2259" s="1" t="s">
        <v>2862</v>
      </c>
      <c r="F2259" s="1">
        <v>1</v>
      </c>
      <c r="G2259" s="1">
        <v>1</v>
      </c>
      <c r="H2259" s="1">
        <v>1</v>
      </c>
      <c r="I2259" s="31" t="str">
        <f t="shared" si="143"/>
        <v>EXCLUDED</v>
      </c>
      <c r="J2259">
        <v>2411</v>
      </c>
      <c r="M2259" s="35" t="s">
        <v>901</v>
      </c>
      <c r="Q2259" s="8" t="s">
        <v>901</v>
      </c>
      <c r="R2259" s="1" t="str">
        <f t="shared" si="144"/>
        <v>Mutually Excluded</v>
      </c>
      <c r="S2259" s="1"/>
      <c r="V2259" s="1" t="str">
        <f t="shared" si="146"/>
        <v>Mutually Excluded</v>
      </c>
      <c r="Z2259" t="str">
        <f t="shared" si="145"/>
        <v>Exclude</v>
      </c>
    </row>
    <row r="2260" spans="1:26" ht="30">
      <c r="A2260">
        <v>2412</v>
      </c>
      <c r="C2260">
        <v>962</v>
      </c>
      <c r="E2260" s="1" t="s">
        <v>2863</v>
      </c>
      <c r="F2260" s="1">
        <v>1</v>
      </c>
      <c r="G2260" s="1">
        <v>1</v>
      </c>
      <c r="H2260" s="1">
        <v>1</v>
      </c>
      <c r="I2260" s="31" t="str">
        <f t="shared" si="143"/>
        <v>EXCLUDED</v>
      </c>
      <c r="J2260">
        <v>2412</v>
      </c>
      <c r="M2260" s="35" t="s">
        <v>901</v>
      </c>
      <c r="Q2260" s="8" t="s">
        <v>901</v>
      </c>
      <c r="R2260" s="1" t="str">
        <f t="shared" si="144"/>
        <v>Mutually Excluded</v>
      </c>
      <c r="S2260" s="1"/>
      <c r="V2260" s="1" t="str">
        <f t="shared" si="146"/>
        <v>Mutually Excluded</v>
      </c>
      <c r="Z2260" t="str">
        <f t="shared" si="145"/>
        <v>Exclude</v>
      </c>
    </row>
    <row r="2261" spans="1:26" ht="30">
      <c r="A2261">
        <v>2413</v>
      </c>
      <c r="C2261">
        <v>962</v>
      </c>
      <c r="E2261" s="1" t="s">
        <v>2864</v>
      </c>
      <c r="F2261" s="1">
        <v>3</v>
      </c>
      <c r="G2261" s="1">
        <v>3</v>
      </c>
      <c r="H2261" s="1">
        <v>3</v>
      </c>
      <c r="I2261" s="31" t="str">
        <f t="shared" si="143"/>
        <v>EXCLUDED</v>
      </c>
      <c r="J2261">
        <v>2413</v>
      </c>
      <c r="M2261" s="35" t="s">
        <v>901</v>
      </c>
      <c r="Q2261" s="8" t="s">
        <v>901</v>
      </c>
      <c r="R2261" s="1" t="str">
        <f t="shared" si="144"/>
        <v>Mutually Excluded</v>
      </c>
      <c r="S2261" s="1"/>
      <c r="V2261" s="1" t="str">
        <f t="shared" si="146"/>
        <v>Mutually Excluded</v>
      </c>
      <c r="Z2261" t="str">
        <f t="shared" si="145"/>
        <v>Exclude</v>
      </c>
    </row>
    <row r="2262" spans="1:26" ht="30">
      <c r="A2262">
        <v>2414</v>
      </c>
      <c r="C2262" s="6">
        <v>962963</v>
      </c>
      <c r="E2262" s="1" t="s">
        <v>2866</v>
      </c>
      <c r="F2262" s="1">
        <v>1</v>
      </c>
      <c r="G2262" s="1">
        <v>1</v>
      </c>
      <c r="H2262" s="1">
        <v>1</v>
      </c>
      <c r="I2262" s="31" t="str">
        <f t="shared" si="143"/>
        <v>EXCLUDED</v>
      </c>
      <c r="J2262">
        <v>2414</v>
      </c>
      <c r="M2262" s="35" t="s">
        <v>901</v>
      </c>
      <c r="Q2262" s="8" t="s">
        <v>901</v>
      </c>
      <c r="R2262" s="1" t="str">
        <f t="shared" si="144"/>
        <v>Mutually Excluded</v>
      </c>
      <c r="S2262" s="1"/>
      <c r="V2262" s="1" t="str">
        <f t="shared" si="146"/>
        <v>Mutually Excluded</v>
      </c>
      <c r="Z2262" t="str">
        <f t="shared" si="145"/>
        <v>Exclude</v>
      </c>
    </row>
    <row r="2263" spans="1:26" ht="30">
      <c r="A2263">
        <v>2415</v>
      </c>
      <c r="C2263">
        <v>963</v>
      </c>
      <c r="E2263" s="1" t="s">
        <v>2867</v>
      </c>
      <c r="F2263" s="1">
        <v>1</v>
      </c>
      <c r="G2263" s="1">
        <v>1</v>
      </c>
      <c r="H2263" s="1">
        <v>1</v>
      </c>
      <c r="I2263" s="31" t="str">
        <f t="shared" ref="I2263:I2299" si="147">IF(COUNTIF(F2263:H2263,5)=3,"CERTAINLY INCLUDED",IF(COUNTIF(F2263:H2263,5)&gt;0,"MAYBE","EXCLUDED"))</f>
        <v>EXCLUDED</v>
      </c>
      <c r="J2263">
        <v>2415</v>
      </c>
      <c r="M2263" s="35" t="s">
        <v>901</v>
      </c>
      <c r="Q2263" s="8" t="s">
        <v>901</v>
      </c>
      <c r="R2263" s="1" t="str">
        <f t="shared" ref="R2263:R2299" si="148">IF(AND(M2263="Excluded", Q2263="Excluded"), "Mutually Excluded", IF(AND(OR(M2263="CERTAINLY INCLUDED", M2263="INCLUDED", M2263="MAYBE" ), OR(Q2263="INCLUDED", Q2263="MAYBE")), "MUTUALLY INCLUDED", IF(AND(M2263="MAYBE", Q2263="MAYBE"), "Mutually MAYBE", IF(AND(M2263="Excluded", OR(Q2263="INCLUDED", Q2263="MAYBE")), "Hum1: No, Hum2: Yes", IF(AND(Q2263="Excluded", OR(M2263="INCLUDED", M2263="CERTAINLY INCLUDED", M2263="MAYBE")), "Hum1: Yes, Hum2: No", "Other Conflict")))))</f>
        <v>Mutually Excluded</v>
      </c>
      <c r="S2263" s="1"/>
      <c r="V2263" s="1" t="str">
        <f t="shared" si="146"/>
        <v>Mutually Excluded</v>
      </c>
      <c r="Z2263" t="str">
        <f t="shared" ref="Z2263:Z2299" si="149">IF(R2263="Mutually Excluded","Exclude",IF(R2263= "Mutually Included","Include",U2263))</f>
        <v>Exclude</v>
      </c>
    </row>
    <row r="2264" spans="1:26" ht="30">
      <c r="A2264">
        <v>2416</v>
      </c>
      <c r="C2264">
        <v>963</v>
      </c>
      <c r="E2264" s="1" t="s">
        <v>2868</v>
      </c>
      <c r="F2264" s="1">
        <v>2</v>
      </c>
      <c r="G2264" s="1">
        <v>3</v>
      </c>
      <c r="H2264" s="1">
        <v>2</v>
      </c>
      <c r="I2264" s="31" t="str">
        <f t="shared" si="147"/>
        <v>EXCLUDED</v>
      </c>
      <c r="J2264">
        <v>2416</v>
      </c>
      <c r="M2264" s="35" t="s">
        <v>901</v>
      </c>
      <c r="Q2264" s="8" t="s">
        <v>901</v>
      </c>
      <c r="R2264" s="1" t="str">
        <f t="shared" si="148"/>
        <v>Mutually Excluded</v>
      </c>
      <c r="S2264" s="1"/>
      <c r="V2264" s="1" t="str">
        <f t="shared" si="146"/>
        <v>Mutually Excluded</v>
      </c>
      <c r="Z2264" t="str">
        <f t="shared" si="149"/>
        <v>Exclude</v>
      </c>
    </row>
    <row r="2265" spans="1:26" ht="30">
      <c r="A2265">
        <v>2417</v>
      </c>
      <c r="C2265">
        <v>963</v>
      </c>
      <c r="E2265" s="1" t="s">
        <v>2870</v>
      </c>
      <c r="F2265" s="1">
        <v>2</v>
      </c>
      <c r="G2265" s="1">
        <v>2</v>
      </c>
      <c r="H2265" s="1">
        <v>2</v>
      </c>
      <c r="I2265" s="31" t="str">
        <f t="shared" si="147"/>
        <v>EXCLUDED</v>
      </c>
      <c r="J2265">
        <v>2417</v>
      </c>
      <c r="M2265" s="35" t="s">
        <v>901</v>
      </c>
      <c r="Q2265" s="8" t="s">
        <v>901</v>
      </c>
      <c r="R2265" s="1" t="str">
        <f t="shared" si="148"/>
        <v>Mutually Excluded</v>
      </c>
      <c r="S2265" s="1"/>
      <c r="V2265" s="1" t="str">
        <f t="shared" si="146"/>
        <v>Mutually Excluded</v>
      </c>
      <c r="Z2265" t="str">
        <f t="shared" si="149"/>
        <v>Exclude</v>
      </c>
    </row>
    <row r="2266" spans="1:26" ht="30">
      <c r="A2266">
        <v>2418</v>
      </c>
      <c r="C2266">
        <v>963</v>
      </c>
      <c r="E2266" s="1" t="s">
        <v>2871</v>
      </c>
      <c r="F2266" s="1">
        <v>3</v>
      </c>
      <c r="G2266" s="1">
        <v>2</v>
      </c>
      <c r="H2266" s="1">
        <v>3</v>
      </c>
      <c r="I2266" s="31" t="str">
        <f t="shared" si="147"/>
        <v>EXCLUDED</v>
      </c>
      <c r="J2266">
        <v>2418</v>
      </c>
      <c r="M2266" s="35" t="s">
        <v>901</v>
      </c>
      <c r="Q2266" s="8" t="s">
        <v>901</v>
      </c>
      <c r="R2266" s="1" t="str">
        <f t="shared" si="148"/>
        <v>Mutually Excluded</v>
      </c>
      <c r="S2266" s="1"/>
      <c r="V2266" s="1" t="str">
        <f t="shared" si="146"/>
        <v>Mutually Excluded</v>
      </c>
      <c r="Z2266" t="str">
        <f t="shared" si="149"/>
        <v>Exclude</v>
      </c>
    </row>
    <row r="2267" spans="1:26" ht="30">
      <c r="A2267">
        <v>2419</v>
      </c>
      <c r="C2267">
        <v>964</v>
      </c>
      <c r="E2267" s="1" t="s">
        <v>2872</v>
      </c>
      <c r="F2267" s="1">
        <v>3</v>
      </c>
      <c r="G2267" s="1">
        <v>3</v>
      </c>
      <c r="H2267" s="1">
        <v>4</v>
      </c>
      <c r="I2267" s="31" t="str">
        <f t="shared" si="147"/>
        <v>EXCLUDED</v>
      </c>
      <c r="J2267">
        <v>2419</v>
      </c>
      <c r="M2267" s="35" t="s">
        <v>901</v>
      </c>
      <c r="Q2267" s="8" t="s">
        <v>901</v>
      </c>
      <c r="R2267" s="1" t="str">
        <f t="shared" si="148"/>
        <v>Mutually Excluded</v>
      </c>
      <c r="S2267" s="1"/>
      <c r="V2267" s="1" t="str">
        <f t="shared" si="146"/>
        <v>Mutually Excluded</v>
      </c>
      <c r="Z2267" t="str">
        <f t="shared" si="149"/>
        <v>Exclude</v>
      </c>
    </row>
    <row r="2268" spans="1:26" ht="45">
      <c r="A2268">
        <v>2420</v>
      </c>
      <c r="C2268">
        <v>964</v>
      </c>
      <c r="E2268" s="1" t="s">
        <v>2873</v>
      </c>
      <c r="F2268" s="1">
        <v>4</v>
      </c>
      <c r="G2268" s="1">
        <v>3</v>
      </c>
      <c r="H2268" s="1">
        <v>4</v>
      </c>
      <c r="I2268" s="31" t="str">
        <f t="shared" si="147"/>
        <v>EXCLUDED</v>
      </c>
      <c r="J2268">
        <v>2420</v>
      </c>
      <c r="M2268" s="35" t="s">
        <v>901</v>
      </c>
      <c r="Q2268" s="8" t="s">
        <v>901</v>
      </c>
      <c r="R2268" s="1" t="str">
        <f t="shared" si="148"/>
        <v>Mutually Excluded</v>
      </c>
      <c r="S2268" s="1"/>
      <c r="V2268" s="1" t="str">
        <f t="shared" si="146"/>
        <v>Mutually Excluded</v>
      </c>
      <c r="Z2268" t="str">
        <f t="shared" si="149"/>
        <v>Exclude</v>
      </c>
    </row>
    <row r="2269" spans="1:26" ht="30">
      <c r="A2269">
        <v>2421</v>
      </c>
      <c r="C2269">
        <v>964</v>
      </c>
      <c r="E2269" s="1" t="s">
        <v>2875</v>
      </c>
      <c r="F2269" s="1">
        <v>2</v>
      </c>
      <c r="G2269" s="1">
        <v>2</v>
      </c>
      <c r="H2269" s="1">
        <v>3</v>
      </c>
      <c r="I2269" s="31" t="str">
        <f t="shared" si="147"/>
        <v>EXCLUDED</v>
      </c>
      <c r="J2269">
        <v>2421</v>
      </c>
      <c r="M2269" s="35" t="s">
        <v>901</v>
      </c>
      <c r="Q2269" s="8" t="s">
        <v>901</v>
      </c>
      <c r="R2269" s="1" t="str">
        <f t="shared" si="148"/>
        <v>Mutually Excluded</v>
      </c>
      <c r="S2269" s="1"/>
      <c r="V2269" s="1" t="str">
        <f t="shared" si="146"/>
        <v>Mutually Excluded</v>
      </c>
      <c r="Z2269" t="str">
        <f t="shared" si="149"/>
        <v>Exclude</v>
      </c>
    </row>
    <row r="2270" spans="1:26" ht="30">
      <c r="A2270">
        <v>2422</v>
      </c>
      <c r="C2270">
        <v>964</v>
      </c>
      <c r="E2270" s="1" t="s">
        <v>2876</v>
      </c>
      <c r="F2270" s="1">
        <v>2</v>
      </c>
      <c r="G2270" s="1">
        <v>2</v>
      </c>
      <c r="H2270" s="1">
        <v>2</v>
      </c>
      <c r="I2270" s="31" t="str">
        <f t="shared" si="147"/>
        <v>EXCLUDED</v>
      </c>
      <c r="J2270">
        <v>2422</v>
      </c>
      <c r="M2270" s="35" t="s">
        <v>901</v>
      </c>
      <c r="Q2270" s="8" t="s">
        <v>901</v>
      </c>
      <c r="R2270" s="1" t="str">
        <f t="shared" si="148"/>
        <v>Mutually Excluded</v>
      </c>
      <c r="S2270" s="1"/>
      <c r="V2270" s="1" t="str">
        <f t="shared" si="146"/>
        <v>Mutually Excluded</v>
      </c>
      <c r="Z2270" t="str">
        <f t="shared" si="149"/>
        <v>Exclude</v>
      </c>
    </row>
    <row r="2271" spans="1:26" ht="30">
      <c r="A2271">
        <v>2423</v>
      </c>
      <c r="C2271">
        <v>965</v>
      </c>
      <c r="E2271" s="1" t="s">
        <v>2877</v>
      </c>
      <c r="F2271" s="1">
        <v>2</v>
      </c>
      <c r="G2271" s="1">
        <v>2</v>
      </c>
      <c r="H2271" s="1">
        <v>2</v>
      </c>
      <c r="I2271" s="31" t="str">
        <f t="shared" si="147"/>
        <v>EXCLUDED</v>
      </c>
      <c r="J2271">
        <v>2423</v>
      </c>
      <c r="M2271" s="35" t="s">
        <v>901</v>
      </c>
      <c r="Q2271" s="8" t="s">
        <v>901</v>
      </c>
      <c r="R2271" s="1" t="str">
        <f t="shared" si="148"/>
        <v>Mutually Excluded</v>
      </c>
      <c r="S2271" s="1"/>
      <c r="V2271" s="1" t="str">
        <f t="shared" si="146"/>
        <v>Mutually Excluded</v>
      </c>
      <c r="Z2271" t="str">
        <f t="shared" si="149"/>
        <v>Exclude</v>
      </c>
    </row>
    <row r="2272" spans="1:26" ht="30">
      <c r="A2272">
        <v>2424</v>
      </c>
      <c r="C2272">
        <v>965</v>
      </c>
      <c r="E2272" s="1" t="s">
        <v>2878</v>
      </c>
      <c r="F2272" s="1">
        <v>3</v>
      </c>
      <c r="G2272" s="1">
        <v>3</v>
      </c>
      <c r="H2272" s="1">
        <v>3</v>
      </c>
      <c r="I2272" s="31" t="str">
        <f t="shared" si="147"/>
        <v>EXCLUDED</v>
      </c>
      <c r="J2272">
        <v>2424</v>
      </c>
      <c r="M2272" s="35" t="s">
        <v>901</v>
      </c>
      <c r="Q2272" s="8" t="s">
        <v>901</v>
      </c>
      <c r="R2272" s="1" t="str">
        <f t="shared" si="148"/>
        <v>Mutually Excluded</v>
      </c>
      <c r="S2272" s="1"/>
      <c r="V2272" s="1" t="str">
        <f t="shared" si="146"/>
        <v>Mutually Excluded</v>
      </c>
      <c r="Z2272" t="str">
        <f t="shared" si="149"/>
        <v>Exclude</v>
      </c>
    </row>
    <row r="2273" spans="1:26" ht="30">
      <c r="A2273">
        <v>2425</v>
      </c>
      <c r="C2273">
        <v>965</v>
      </c>
      <c r="E2273" s="1" t="s">
        <v>2879</v>
      </c>
      <c r="F2273" s="1">
        <v>2</v>
      </c>
      <c r="G2273" s="1">
        <v>2</v>
      </c>
      <c r="H2273" s="1">
        <v>2</v>
      </c>
      <c r="I2273" s="31" t="str">
        <f t="shared" si="147"/>
        <v>EXCLUDED</v>
      </c>
      <c r="J2273">
        <v>2425</v>
      </c>
      <c r="M2273" s="35" t="s">
        <v>901</v>
      </c>
      <c r="Q2273" s="8" t="s">
        <v>901</v>
      </c>
      <c r="R2273" s="1" t="str">
        <f t="shared" si="148"/>
        <v>Mutually Excluded</v>
      </c>
      <c r="S2273" s="1"/>
      <c r="V2273" s="1" t="str">
        <f t="shared" si="146"/>
        <v>Mutually Excluded</v>
      </c>
      <c r="Z2273" t="str">
        <f t="shared" si="149"/>
        <v>Exclude</v>
      </c>
    </row>
    <row r="2274" spans="1:26" ht="30">
      <c r="A2274">
        <v>2426</v>
      </c>
      <c r="C2274">
        <v>965</v>
      </c>
      <c r="E2274" s="1" t="s">
        <v>2881</v>
      </c>
      <c r="F2274" s="1">
        <v>1</v>
      </c>
      <c r="G2274" s="1">
        <v>1</v>
      </c>
      <c r="H2274" s="1">
        <v>1</v>
      </c>
      <c r="I2274" s="31" t="str">
        <f t="shared" si="147"/>
        <v>EXCLUDED</v>
      </c>
      <c r="J2274">
        <v>2426</v>
      </c>
      <c r="M2274" s="35" t="s">
        <v>901</v>
      </c>
      <c r="Q2274" s="8" t="s">
        <v>901</v>
      </c>
      <c r="R2274" s="1" t="str">
        <f t="shared" si="148"/>
        <v>Mutually Excluded</v>
      </c>
      <c r="S2274" s="1"/>
      <c r="V2274" s="1" t="str">
        <f t="shared" si="146"/>
        <v>Mutually Excluded</v>
      </c>
      <c r="Z2274" t="str">
        <f t="shared" si="149"/>
        <v>Exclude</v>
      </c>
    </row>
    <row r="2275" spans="1:26" ht="45">
      <c r="A2275">
        <v>2427</v>
      </c>
      <c r="C2275">
        <v>966</v>
      </c>
      <c r="E2275" s="1" t="s">
        <v>2882</v>
      </c>
      <c r="F2275" s="1">
        <v>2</v>
      </c>
      <c r="G2275" s="1">
        <v>2</v>
      </c>
      <c r="H2275" s="1">
        <v>2</v>
      </c>
      <c r="I2275" s="31" t="str">
        <f t="shared" si="147"/>
        <v>EXCLUDED</v>
      </c>
      <c r="J2275">
        <v>2427</v>
      </c>
      <c r="M2275" s="35" t="s">
        <v>901</v>
      </c>
      <c r="Q2275" s="8" t="s">
        <v>901</v>
      </c>
      <c r="R2275" s="1" t="str">
        <f t="shared" si="148"/>
        <v>Mutually Excluded</v>
      </c>
      <c r="S2275" s="1"/>
      <c r="V2275" s="1" t="str">
        <f t="shared" si="146"/>
        <v>Mutually Excluded</v>
      </c>
      <c r="Z2275" t="str">
        <f t="shared" si="149"/>
        <v>Exclude</v>
      </c>
    </row>
    <row r="2276" spans="1:26" ht="30">
      <c r="A2276">
        <v>2428</v>
      </c>
      <c r="C2276">
        <v>966</v>
      </c>
      <c r="E2276" s="1" t="s">
        <v>2883</v>
      </c>
      <c r="F2276" s="1">
        <v>2</v>
      </c>
      <c r="G2276" s="1">
        <v>2</v>
      </c>
      <c r="H2276" s="1">
        <v>2</v>
      </c>
      <c r="I2276" s="31" t="str">
        <f t="shared" si="147"/>
        <v>EXCLUDED</v>
      </c>
      <c r="J2276">
        <v>2428</v>
      </c>
      <c r="M2276" s="35" t="s">
        <v>901</v>
      </c>
      <c r="Q2276" s="8" t="s">
        <v>901</v>
      </c>
      <c r="R2276" s="1" t="str">
        <f t="shared" si="148"/>
        <v>Mutually Excluded</v>
      </c>
      <c r="S2276" s="1"/>
      <c r="V2276" s="1" t="str">
        <f t="shared" si="146"/>
        <v>Mutually Excluded</v>
      </c>
      <c r="Z2276" t="str">
        <f t="shared" si="149"/>
        <v>Exclude</v>
      </c>
    </row>
    <row r="2277" spans="1:26" ht="30">
      <c r="A2277">
        <v>2429</v>
      </c>
      <c r="C2277" s="6">
        <v>966967</v>
      </c>
      <c r="E2277" s="1" t="s">
        <v>2884</v>
      </c>
      <c r="F2277" s="1">
        <v>2</v>
      </c>
      <c r="G2277" s="1">
        <v>2</v>
      </c>
      <c r="H2277" s="1">
        <v>2</v>
      </c>
      <c r="I2277" s="31" t="str">
        <f t="shared" si="147"/>
        <v>EXCLUDED</v>
      </c>
      <c r="J2277">
        <v>2429</v>
      </c>
      <c r="M2277" s="35" t="s">
        <v>901</v>
      </c>
      <c r="Q2277" s="8" t="s">
        <v>901</v>
      </c>
      <c r="R2277" s="1" t="str">
        <f t="shared" si="148"/>
        <v>Mutually Excluded</v>
      </c>
      <c r="S2277" s="1"/>
      <c r="V2277" s="1" t="str">
        <f t="shared" si="146"/>
        <v>Mutually Excluded</v>
      </c>
      <c r="Z2277" t="str">
        <f t="shared" si="149"/>
        <v>Exclude</v>
      </c>
    </row>
    <row r="2278" spans="1:26" ht="45">
      <c r="A2278">
        <v>2430</v>
      </c>
      <c r="C2278">
        <v>967</v>
      </c>
      <c r="E2278" s="1" t="s">
        <v>2885</v>
      </c>
      <c r="F2278" s="1">
        <v>2</v>
      </c>
      <c r="G2278" s="1">
        <v>1</v>
      </c>
      <c r="H2278" s="1">
        <v>1</v>
      </c>
      <c r="I2278" s="31" t="str">
        <f t="shared" si="147"/>
        <v>EXCLUDED</v>
      </c>
      <c r="J2278">
        <v>2430</v>
      </c>
      <c r="M2278" s="35" t="s">
        <v>901</v>
      </c>
      <c r="Q2278" s="8" t="s">
        <v>901</v>
      </c>
      <c r="R2278" s="1" t="str">
        <f t="shared" si="148"/>
        <v>Mutually Excluded</v>
      </c>
      <c r="S2278" s="1"/>
      <c r="V2278" s="1" t="str">
        <f t="shared" si="146"/>
        <v>Mutually Excluded</v>
      </c>
      <c r="Z2278" t="str">
        <f t="shared" si="149"/>
        <v>Exclude</v>
      </c>
    </row>
    <row r="2279" spans="1:26" ht="30">
      <c r="A2279">
        <v>2431</v>
      </c>
      <c r="C2279">
        <v>967</v>
      </c>
      <c r="E2279" s="1" t="s">
        <v>2886</v>
      </c>
      <c r="F2279" s="1">
        <v>3</v>
      </c>
      <c r="G2279" s="1">
        <v>3</v>
      </c>
      <c r="H2279" s="1">
        <v>3</v>
      </c>
      <c r="I2279" s="31" t="str">
        <f t="shared" si="147"/>
        <v>EXCLUDED</v>
      </c>
      <c r="J2279">
        <v>2431</v>
      </c>
      <c r="M2279" s="35" t="s">
        <v>1752</v>
      </c>
      <c r="Q2279" s="8" t="s">
        <v>901</v>
      </c>
      <c r="R2279" s="1" t="str">
        <f t="shared" si="148"/>
        <v>Hum1: Yes, Hum2: No</v>
      </c>
      <c r="S2279" s="1" t="s">
        <v>19</v>
      </c>
      <c r="T2279" s="1" t="s">
        <v>19</v>
      </c>
      <c r="U2279" s="1" t="s">
        <v>19</v>
      </c>
      <c r="V2279" s="1" t="str">
        <f t="shared" si="146"/>
        <v>Mutually Excluded</v>
      </c>
      <c r="Z2279" t="str">
        <f t="shared" si="149"/>
        <v>Exclude</v>
      </c>
    </row>
    <row r="2280" spans="1:26" ht="30">
      <c r="A2280">
        <v>2432</v>
      </c>
      <c r="C2280">
        <v>967</v>
      </c>
      <c r="E2280" s="1" t="s">
        <v>2887</v>
      </c>
      <c r="F2280" s="1">
        <v>4</v>
      </c>
      <c r="G2280" s="1">
        <v>3</v>
      </c>
      <c r="H2280" s="1">
        <v>3</v>
      </c>
      <c r="I2280" s="31" t="str">
        <f t="shared" si="147"/>
        <v>EXCLUDED</v>
      </c>
      <c r="J2280">
        <v>2432</v>
      </c>
      <c r="M2280" s="35" t="s">
        <v>901</v>
      </c>
      <c r="Q2280" s="8" t="s">
        <v>901</v>
      </c>
      <c r="R2280" s="1" t="str">
        <f t="shared" si="148"/>
        <v>Mutually Excluded</v>
      </c>
      <c r="S2280" s="1"/>
      <c r="V2280" s="1" t="str">
        <f t="shared" si="146"/>
        <v>Mutually Excluded</v>
      </c>
      <c r="Z2280" t="str">
        <f t="shared" si="149"/>
        <v>Exclude</v>
      </c>
    </row>
    <row r="2281" spans="1:26" ht="30">
      <c r="A2281">
        <v>2433</v>
      </c>
      <c r="C2281">
        <v>967</v>
      </c>
      <c r="E2281" s="1" t="s">
        <v>2888</v>
      </c>
      <c r="F2281" s="1">
        <v>3</v>
      </c>
      <c r="G2281" s="1">
        <v>2</v>
      </c>
      <c r="H2281" s="1">
        <v>3</v>
      </c>
      <c r="I2281" s="31" t="str">
        <f t="shared" si="147"/>
        <v>EXCLUDED</v>
      </c>
      <c r="J2281">
        <v>2433</v>
      </c>
      <c r="M2281" s="35" t="s">
        <v>901</v>
      </c>
      <c r="Q2281" s="8" t="s">
        <v>901</v>
      </c>
      <c r="R2281" s="1" t="str">
        <f t="shared" si="148"/>
        <v>Mutually Excluded</v>
      </c>
      <c r="S2281" s="1"/>
      <c r="V2281" s="1" t="str">
        <f t="shared" si="146"/>
        <v>Mutually Excluded</v>
      </c>
      <c r="Z2281" t="str">
        <f t="shared" si="149"/>
        <v>Exclude</v>
      </c>
    </row>
    <row r="2282" spans="1:26" ht="45">
      <c r="A2282">
        <v>2434</v>
      </c>
      <c r="C2282">
        <v>968</v>
      </c>
      <c r="E2282" s="1" t="s">
        <v>2889</v>
      </c>
      <c r="F2282" s="1">
        <v>1</v>
      </c>
      <c r="G2282" s="1">
        <v>1</v>
      </c>
      <c r="H2282" s="1">
        <v>2</v>
      </c>
      <c r="I2282" s="31" t="str">
        <f t="shared" si="147"/>
        <v>EXCLUDED</v>
      </c>
      <c r="J2282">
        <v>2434</v>
      </c>
      <c r="M2282" s="35" t="s">
        <v>901</v>
      </c>
      <c r="Q2282" s="8" t="s">
        <v>901</v>
      </c>
      <c r="R2282" s="1" t="str">
        <f t="shared" si="148"/>
        <v>Mutually Excluded</v>
      </c>
      <c r="S2282" s="1"/>
      <c r="V2282" s="1" t="str">
        <f t="shared" si="146"/>
        <v>Mutually Excluded</v>
      </c>
      <c r="Z2282" t="str">
        <f t="shared" si="149"/>
        <v>Exclude</v>
      </c>
    </row>
    <row r="2283" spans="1:26" ht="60">
      <c r="A2283">
        <v>2435</v>
      </c>
      <c r="C2283">
        <v>968</v>
      </c>
      <c r="E2283" s="1" t="s">
        <v>2890</v>
      </c>
      <c r="F2283" s="1">
        <v>1</v>
      </c>
      <c r="G2283" s="1">
        <v>1</v>
      </c>
      <c r="H2283" s="1">
        <v>1</v>
      </c>
      <c r="I2283" s="31" t="str">
        <f t="shared" si="147"/>
        <v>EXCLUDED</v>
      </c>
      <c r="J2283">
        <v>2435</v>
      </c>
      <c r="M2283" s="35" t="s">
        <v>901</v>
      </c>
      <c r="Q2283" s="8" t="s">
        <v>901</v>
      </c>
      <c r="R2283" s="1" t="str">
        <f t="shared" si="148"/>
        <v>Mutually Excluded</v>
      </c>
      <c r="S2283" s="1"/>
      <c r="V2283" s="1" t="str">
        <f t="shared" si="146"/>
        <v>Mutually Excluded</v>
      </c>
      <c r="Z2283" t="str">
        <f t="shared" si="149"/>
        <v>Exclude</v>
      </c>
    </row>
    <row r="2284" spans="1:26" ht="30">
      <c r="A2284">
        <v>2436</v>
      </c>
      <c r="C2284">
        <v>968</v>
      </c>
      <c r="E2284" s="1" t="s">
        <v>2891</v>
      </c>
      <c r="F2284" s="1">
        <v>4</v>
      </c>
      <c r="G2284" s="1">
        <v>4</v>
      </c>
      <c r="H2284" s="1">
        <v>4</v>
      </c>
      <c r="I2284" s="31" t="str">
        <f t="shared" si="147"/>
        <v>EXCLUDED</v>
      </c>
      <c r="J2284">
        <v>2436</v>
      </c>
      <c r="M2284" s="35" t="s">
        <v>901</v>
      </c>
      <c r="Q2284" s="8" t="s">
        <v>901</v>
      </c>
      <c r="R2284" s="1" t="str">
        <f t="shared" si="148"/>
        <v>Mutually Excluded</v>
      </c>
      <c r="S2284" s="1"/>
      <c r="V2284" s="1" t="str">
        <f t="shared" si="146"/>
        <v>Mutually Excluded</v>
      </c>
      <c r="Z2284" t="str">
        <f t="shared" si="149"/>
        <v>Exclude</v>
      </c>
    </row>
    <row r="2285" spans="1:26" ht="30">
      <c r="A2285">
        <v>2437</v>
      </c>
      <c r="C2285" s="6">
        <v>968969</v>
      </c>
      <c r="E2285" s="1" t="s">
        <v>2893</v>
      </c>
      <c r="F2285" s="1">
        <v>2</v>
      </c>
      <c r="G2285" s="1">
        <v>2</v>
      </c>
      <c r="H2285" s="1">
        <v>2</v>
      </c>
      <c r="I2285" s="31" t="str">
        <f t="shared" si="147"/>
        <v>EXCLUDED</v>
      </c>
      <c r="J2285">
        <v>2437</v>
      </c>
      <c r="M2285" s="35" t="s">
        <v>901</v>
      </c>
      <c r="Q2285" s="8" t="s">
        <v>901</v>
      </c>
      <c r="R2285" s="1" t="str">
        <f t="shared" si="148"/>
        <v>Mutually Excluded</v>
      </c>
      <c r="S2285" s="1"/>
      <c r="V2285" s="1" t="str">
        <f t="shared" si="146"/>
        <v>Mutually Excluded</v>
      </c>
      <c r="Z2285" t="str">
        <f t="shared" si="149"/>
        <v>Exclude</v>
      </c>
    </row>
    <row r="2286" spans="1:26" ht="30">
      <c r="A2286">
        <v>2438</v>
      </c>
      <c r="C2286">
        <v>969</v>
      </c>
      <c r="E2286" s="1" t="s">
        <v>2894</v>
      </c>
      <c r="F2286" s="1">
        <v>1</v>
      </c>
      <c r="G2286" s="1">
        <v>1</v>
      </c>
      <c r="H2286" s="1">
        <v>1</v>
      </c>
      <c r="I2286" s="31" t="str">
        <f t="shared" si="147"/>
        <v>EXCLUDED</v>
      </c>
      <c r="J2286">
        <v>2438</v>
      </c>
      <c r="M2286" s="35" t="s">
        <v>901</v>
      </c>
      <c r="Q2286" s="8" t="s">
        <v>901</v>
      </c>
      <c r="R2286" s="1" t="str">
        <f t="shared" si="148"/>
        <v>Mutually Excluded</v>
      </c>
      <c r="S2286" s="1"/>
      <c r="V2286" s="1" t="str">
        <f t="shared" si="146"/>
        <v>Mutually Excluded</v>
      </c>
      <c r="Z2286" t="str">
        <f t="shared" si="149"/>
        <v>Exclude</v>
      </c>
    </row>
    <row r="2287" spans="1:26" ht="45">
      <c r="A2287">
        <v>2439</v>
      </c>
      <c r="C2287">
        <v>969</v>
      </c>
      <c r="E2287" s="1" t="s">
        <v>2895</v>
      </c>
      <c r="F2287" s="1">
        <v>3</v>
      </c>
      <c r="G2287" s="1">
        <v>4</v>
      </c>
      <c r="H2287" s="1">
        <v>3</v>
      </c>
      <c r="I2287" s="31" t="str">
        <f t="shared" si="147"/>
        <v>EXCLUDED</v>
      </c>
      <c r="J2287">
        <v>2439</v>
      </c>
      <c r="M2287" s="35" t="s">
        <v>901</v>
      </c>
      <c r="Q2287" s="8" t="s">
        <v>901</v>
      </c>
      <c r="R2287" s="1" t="str">
        <f t="shared" si="148"/>
        <v>Mutually Excluded</v>
      </c>
      <c r="S2287" s="1"/>
      <c r="V2287" s="1" t="str">
        <f t="shared" si="146"/>
        <v>Mutually Excluded</v>
      </c>
      <c r="Z2287" t="str">
        <f t="shared" si="149"/>
        <v>Exclude</v>
      </c>
    </row>
    <row r="2288" spans="1:26" ht="30">
      <c r="A2288">
        <v>2440</v>
      </c>
      <c r="C2288">
        <v>969</v>
      </c>
      <c r="E2288" s="1" t="s">
        <v>2897</v>
      </c>
      <c r="F2288" s="1">
        <v>3</v>
      </c>
      <c r="G2288" s="1">
        <v>3</v>
      </c>
      <c r="H2288" s="1">
        <v>3</v>
      </c>
      <c r="I2288" s="31" t="str">
        <f t="shared" si="147"/>
        <v>EXCLUDED</v>
      </c>
      <c r="J2288">
        <v>2440</v>
      </c>
      <c r="M2288" s="35" t="s">
        <v>901</v>
      </c>
      <c r="Q2288" s="8" t="s">
        <v>901</v>
      </c>
      <c r="R2288" s="1" t="str">
        <f t="shared" si="148"/>
        <v>Mutually Excluded</v>
      </c>
      <c r="S2288" s="1"/>
      <c r="V2288" s="1" t="str">
        <f t="shared" si="146"/>
        <v>Mutually Excluded</v>
      </c>
      <c r="Z2288" t="str">
        <f t="shared" si="149"/>
        <v>Exclude</v>
      </c>
    </row>
    <row r="2289" spans="1:35" ht="45">
      <c r="A2289">
        <v>2441</v>
      </c>
      <c r="C2289">
        <v>969</v>
      </c>
      <c r="E2289" s="1" t="s">
        <v>2899</v>
      </c>
      <c r="F2289" s="1">
        <v>3</v>
      </c>
      <c r="G2289" s="1">
        <v>2</v>
      </c>
      <c r="H2289" s="1">
        <v>3</v>
      </c>
      <c r="I2289" s="31" t="str">
        <f t="shared" si="147"/>
        <v>EXCLUDED</v>
      </c>
      <c r="J2289">
        <v>2441</v>
      </c>
      <c r="M2289" s="35" t="s">
        <v>901</v>
      </c>
      <c r="Q2289" s="8" t="s">
        <v>901</v>
      </c>
      <c r="R2289" s="1" t="str">
        <f t="shared" si="148"/>
        <v>Mutually Excluded</v>
      </c>
      <c r="S2289" s="1"/>
      <c r="V2289" s="1" t="str">
        <f t="shared" si="146"/>
        <v>Mutually Excluded</v>
      </c>
      <c r="Z2289" t="str">
        <f t="shared" si="149"/>
        <v>Exclude</v>
      </c>
    </row>
    <row r="2290" spans="1:35" ht="30">
      <c r="A2290">
        <v>2442</v>
      </c>
      <c r="C2290">
        <v>970</v>
      </c>
      <c r="E2290" s="1" t="s">
        <v>2900</v>
      </c>
      <c r="F2290" s="1">
        <v>3</v>
      </c>
      <c r="G2290" s="1">
        <v>2</v>
      </c>
      <c r="H2290" s="1">
        <v>2</v>
      </c>
      <c r="I2290" s="31" t="str">
        <f t="shared" si="147"/>
        <v>EXCLUDED</v>
      </c>
      <c r="J2290">
        <v>2442</v>
      </c>
      <c r="M2290" s="35" t="s">
        <v>901</v>
      </c>
      <c r="Q2290" s="8" t="s">
        <v>901</v>
      </c>
      <c r="R2290" s="1" t="str">
        <f t="shared" si="148"/>
        <v>Mutually Excluded</v>
      </c>
      <c r="S2290" s="1"/>
      <c r="V2290" s="1" t="str">
        <f t="shared" si="146"/>
        <v>Mutually Excluded</v>
      </c>
      <c r="Z2290" t="str">
        <f t="shared" si="149"/>
        <v>Exclude</v>
      </c>
    </row>
    <row r="2291" spans="1:35" ht="45">
      <c r="A2291">
        <v>2443</v>
      </c>
      <c r="C2291">
        <v>970</v>
      </c>
      <c r="E2291" s="1" t="s">
        <v>2902</v>
      </c>
      <c r="F2291" s="1">
        <v>4</v>
      </c>
      <c r="G2291" s="1">
        <v>3</v>
      </c>
      <c r="H2291" s="1">
        <v>3</v>
      </c>
      <c r="I2291" s="31" t="str">
        <f t="shared" si="147"/>
        <v>EXCLUDED</v>
      </c>
      <c r="J2291">
        <v>2443</v>
      </c>
      <c r="M2291" s="35" t="s">
        <v>901</v>
      </c>
      <c r="Q2291" s="8" t="s">
        <v>901</v>
      </c>
      <c r="R2291" s="1" t="str">
        <f t="shared" si="148"/>
        <v>Mutually Excluded</v>
      </c>
      <c r="S2291" s="1"/>
      <c r="V2291" s="1" t="str">
        <f t="shared" si="146"/>
        <v>Mutually Excluded</v>
      </c>
      <c r="Z2291" t="str">
        <f t="shared" si="149"/>
        <v>Exclude</v>
      </c>
    </row>
    <row r="2292" spans="1:35" ht="30">
      <c r="A2292">
        <v>2444</v>
      </c>
      <c r="C2292">
        <v>970</v>
      </c>
      <c r="E2292" s="1" t="s">
        <v>2903</v>
      </c>
      <c r="F2292" s="1">
        <v>2</v>
      </c>
      <c r="G2292" s="1">
        <v>2</v>
      </c>
      <c r="H2292" s="1">
        <v>3</v>
      </c>
      <c r="I2292" s="31" t="str">
        <f t="shared" si="147"/>
        <v>EXCLUDED</v>
      </c>
      <c r="J2292">
        <v>2444</v>
      </c>
      <c r="M2292" s="35" t="s">
        <v>901</v>
      </c>
      <c r="Q2292" s="8" t="s">
        <v>901</v>
      </c>
      <c r="R2292" s="1" t="str">
        <f t="shared" si="148"/>
        <v>Mutually Excluded</v>
      </c>
      <c r="S2292" s="1"/>
      <c r="V2292" s="1" t="str">
        <f t="shared" si="146"/>
        <v>Mutually Excluded</v>
      </c>
      <c r="Z2292" t="str">
        <f t="shared" si="149"/>
        <v>Exclude</v>
      </c>
    </row>
    <row r="2293" spans="1:35" ht="30">
      <c r="A2293">
        <v>2445</v>
      </c>
      <c r="C2293">
        <v>970</v>
      </c>
      <c r="E2293" s="1" t="s">
        <v>2904</v>
      </c>
      <c r="F2293" s="1">
        <v>3</v>
      </c>
      <c r="G2293" s="1">
        <v>2</v>
      </c>
      <c r="H2293" s="1">
        <v>3</v>
      </c>
      <c r="I2293" s="31" t="str">
        <f t="shared" si="147"/>
        <v>EXCLUDED</v>
      </c>
      <c r="J2293">
        <v>2445</v>
      </c>
      <c r="M2293" s="35" t="s">
        <v>901</v>
      </c>
      <c r="Q2293" s="8" t="s">
        <v>901</v>
      </c>
      <c r="R2293" s="1" t="str">
        <f t="shared" si="148"/>
        <v>Mutually Excluded</v>
      </c>
      <c r="S2293" s="1"/>
      <c r="V2293" s="1" t="str">
        <f t="shared" si="146"/>
        <v>Mutually Excluded</v>
      </c>
      <c r="Z2293" t="str">
        <f t="shared" si="149"/>
        <v>Exclude</v>
      </c>
    </row>
    <row r="2294" spans="1:35" ht="45">
      <c r="A2294">
        <v>2446</v>
      </c>
      <c r="C2294">
        <v>971</v>
      </c>
      <c r="E2294" s="1" t="s">
        <v>2905</v>
      </c>
      <c r="F2294" s="1">
        <v>3</v>
      </c>
      <c r="G2294" s="1">
        <v>3</v>
      </c>
      <c r="H2294" s="1">
        <v>2</v>
      </c>
      <c r="I2294" s="31" t="str">
        <f t="shared" si="147"/>
        <v>EXCLUDED</v>
      </c>
      <c r="J2294">
        <v>2446</v>
      </c>
      <c r="M2294" s="35" t="s">
        <v>901</v>
      </c>
      <c r="Q2294" s="8" t="s">
        <v>901</v>
      </c>
      <c r="R2294" s="1" t="str">
        <f t="shared" si="148"/>
        <v>Mutually Excluded</v>
      </c>
      <c r="S2294" s="1"/>
      <c r="V2294" s="1" t="str">
        <f t="shared" si="146"/>
        <v>Mutually Excluded</v>
      </c>
      <c r="Z2294" t="str">
        <f t="shared" si="149"/>
        <v>Exclude</v>
      </c>
    </row>
    <row r="2295" spans="1:35" ht="30">
      <c r="A2295">
        <v>2447</v>
      </c>
      <c r="C2295">
        <v>971</v>
      </c>
      <c r="E2295" s="1" t="s">
        <v>2906</v>
      </c>
      <c r="F2295" s="1">
        <v>2</v>
      </c>
      <c r="G2295" s="1">
        <v>1</v>
      </c>
      <c r="H2295" s="1">
        <v>1</v>
      </c>
      <c r="I2295" s="31" t="str">
        <f t="shared" si="147"/>
        <v>EXCLUDED</v>
      </c>
      <c r="J2295">
        <v>2447</v>
      </c>
      <c r="M2295" s="35" t="s">
        <v>901</v>
      </c>
      <c r="Q2295" s="8" t="s">
        <v>901</v>
      </c>
      <c r="R2295" s="1" t="str">
        <f t="shared" si="148"/>
        <v>Mutually Excluded</v>
      </c>
      <c r="S2295" s="1"/>
      <c r="V2295" s="1" t="str">
        <f t="shared" si="146"/>
        <v>Mutually Excluded</v>
      </c>
      <c r="Z2295" t="str">
        <f t="shared" si="149"/>
        <v>Exclude</v>
      </c>
    </row>
    <row r="2296" spans="1:35" ht="30">
      <c r="A2296">
        <v>2448</v>
      </c>
      <c r="C2296">
        <v>971</v>
      </c>
      <c r="E2296" s="1" t="s">
        <v>2907</v>
      </c>
      <c r="F2296" s="1">
        <v>4</v>
      </c>
      <c r="G2296" s="1">
        <v>3</v>
      </c>
      <c r="H2296" s="1">
        <v>4</v>
      </c>
      <c r="I2296" s="31" t="str">
        <f t="shared" si="147"/>
        <v>EXCLUDED</v>
      </c>
      <c r="J2296">
        <v>2448</v>
      </c>
      <c r="M2296" s="35" t="s">
        <v>901</v>
      </c>
      <c r="Q2296" s="8" t="s">
        <v>901</v>
      </c>
      <c r="R2296" s="1" t="str">
        <f t="shared" si="148"/>
        <v>Mutually Excluded</v>
      </c>
      <c r="S2296" s="1"/>
      <c r="V2296" s="1" t="str">
        <f t="shared" si="146"/>
        <v>Mutually Excluded</v>
      </c>
      <c r="Z2296" t="str">
        <f t="shared" si="149"/>
        <v>Exclude</v>
      </c>
    </row>
    <row r="2297" spans="1:35" ht="30">
      <c r="A2297">
        <v>2449</v>
      </c>
      <c r="C2297">
        <v>971</v>
      </c>
      <c r="E2297" s="1" t="s">
        <v>2908</v>
      </c>
      <c r="F2297" s="1">
        <v>2</v>
      </c>
      <c r="G2297" s="1">
        <v>2</v>
      </c>
      <c r="H2297" s="1">
        <v>2</v>
      </c>
      <c r="I2297" s="31" t="str">
        <f t="shared" si="147"/>
        <v>EXCLUDED</v>
      </c>
      <c r="J2297">
        <v>2449</v>
      </c>
      <c r="M2297" s="35" t="s">
        <v>901</v>
      </c>
      <c r="Q2297" s="8" t="s">
        <v>901</v>
      </c>
      <c r="R2297" s="1" t="str">
        <f t="shared" si="148"/>
        <v>Mutually Excluded</v>
      </c>
      <c r="S2297" s="1"/>
      <c r="V2297" s="1" t="str">
        <f t="shared" si="146"/>
        <v>Mutually Excluded</v>
      </c>
      <c r="Z2297" t="str">
        <f t="shared" si="149"/>
        <v>Exclude</v>
      </c>
    </row>
    <row r="2298" spans="1:35" ht="45">
      <c r="A2298">
        <v>2450</v>
      </c>
      <c r="C2298">
        <v>972</v>
      </c>
      <c r="E2298" s="1" t="s">
        <v>2909</v>
      </c>
      <c r="F2298" s="1">
        <v>2</v>
      </c>
      <c r="G2298" s="1">
        <v>2</v>
      </c>
      <c r="H2298" s="1">
        <v>2</v>
      </c>
      <c r="I2298" s="31" t="str">
        <f t="shared" si="147"/>
        <v>EXCLUDED</v>
      </c>
      <c r="J2298">
        <v>2450</v>
      </c>
      <c r="M2298" s="35" t="s">
        <v>901</v>
      </c>
      <c r="Q2298" s="8" t="s">
        <v>901</v>
      </c>
      <c r="R2298" s="1" t="str">
        <f t="shared" si="148"/>
        <v>Mutually Excluded</v>
      </c>
      <c r="S2298" s="1"/>
      <c r="V2298" s="1" t="str">
        <f t="shared" si="146"/>
        <v>Mutually Excluded</v>
      </c>
      <c r="Z2298" t="str">
        <f t="shared" si="149"/>
        <v>Exclude</v>
      </c>
    </row>
    <row r="2299" spans="1:35" ht="30">
      <c r="A2299">
        <v>2451</v>
      </c>
      <c r="C2299">
        <v>972</v>
      </c>
      <c r="E2299" s="1" t="s">
        <v>2910</v>
      </c>
      <c r="F2299" s="1">
        <v>3</v>
      </c>
      <c r="G2299" s="1">
        <v>3</v>
      </c>
      <c r="H2299" s="1">
        <v>3</v>
      </c>
      <c r="I2299" s="31" t="str">
        <f t="shared" si="147"/>
        <v>EXCLUDED</v>
      </c>
      <c r="J2299">
        <v>2451</v>
      </c>
      <c r="M2299" s="35" t="s">
        <v>901</v>
      </c>
      <c r="Q2299" s="8" t="s">
        <v>901</v>
      </c>
      <c r="R2299" s="1" t="str">
        <f t="shared" si="148"/>
        <v>Mutually Excluded</v>
      </c>
      <c r="S2299" s="1"/>
      <c r="V2299" s="1" t="str">
        <f t="shared" si="146"/>
        <v>Mutually Excluded</v>
      </c>
      <c r="Z2299" t="str">
        <f t="shared" si="149"/>
        <v>Exclude</v>
      </c>
    </row>
    <row r="2300" spans="1:35">
      <c r="Q2300">
        <f>COUNTA(Q2:Q2299)</f>
        <v>2298</v>
      </c>
      <c r="V2300" s="1"/>
    </row>
    <row r="2301" spans="1:35">
      <c r="R2301" s="1"/>
      <c r="S2301" s="1"/>
      <c r="T2301" s="1"/>
      <c r="U2301" s="1"/>
      <c r="V2301" s="1"/>
    </row>
    <row r="2304" spans="1:35">
      <c r="P2304" s="1"/>
      <c r="Q2304" s="1"/>
      <c r="R2304" s="1"/>
      <c r="S2304" s="1"/>
      <c r="U2304" s="1"/>
      <c r="V2304" s="1"/>
      <c r="W2304" s="1"/>
      <c r="X2304" s="49"/>
      <c r="AC2304" s="10"/>
      <c r="AD2304" s="10"/>
      <c r="AE2304" s="54"/>
      <c r="AF2304" s="10"/>
      <c r="AG2304" s="10"/>
      <c r="AH2304" s="10"/>
      <c r="AI2304" s="10"/>
    </row>
    <row r="2305" spans="2:35">
      <c r="P2305" s="1"/>
      <c r="R2305" s="1"/>
      <c r="T2305" s="29"/>
      <c r="X2305" s="28"/>
      <c r="AC2305" s="10"/>
      <c r="AD2305" s="54"/>
      <c r="AE2305" s="58"/>
      <c r="AF2305" s="54"/>
      <c r="AG2305" s="54"/>
      <c r="AH2305" s="54"/>
      <c r="AI2305" s="54"/>
    </row>
    <row r="2306" spans="2:35">
      <c r="P2306" s="1"/>
      <c r="R2306" s="1"/>
      <c r="T2306" s="29"/>
      <c r="X2306" s="28"/>
      <c r="AC2306" s="10"/>
      <c r="AD2306" s="54"/>
      <c r="AE2306" s="58"/>
      <c r="AF2306" s="54"/>
      <c r="AG2306" s="54"/>
      <c r="AH2306" s="54"/>
      <c r="AI2306" s="54"/>
    </row>
    <row r="2307" spans="2:35">
      <c r="B2307" s="49"/>
      <c r="C2307" s="50"/>
      <c r="D2307" s="50"/>
      <c r="E2307" s="50"/>
      <c r="F2307" s="50"/>
      <c r="G2307" s="50"/>
      <c r="H2307" s="50"/>
      <c r="I2307" s="50"/>
      <c r="J2307" s="10"/>
      <c r="P2307" s="1"/>
      <c r="R2307" s="1"/>
      <c r="T2307" s="29"/>
      <c r="V2307" s="29"/>
      <c r="X2307" s="28"/>
      <c r="AC2307" s="10"/>
      <c r="AD2307" s="54"/>
      <c r="AE2307" s="58"/>
      <c r="AF2307" s="54"/>
      <c r="AG2307" s="54"/>
      <c r="AH2307" s="54"/>
      <c r="AI2307" s="54"/>
    </row>
    <row r="2308" spans="2:35">
      <c r="C2308" s="51"/>
      <c r="D2308" s="52"/>
      <c r="E2308" s="52"/>
      <c r="F2308" s="52"/>
      <c r="G2308" s="43"/>
      <c r="H2308" s="43"/>
      <c r="I2308" s="53"/>
      <c r="P2308" s="1"/>
      <c r="R2308" s="1"/>
      <c r="T2308" s="29"/>
      <c r="V2308" s="29"/>
      <c r="X2308" s="28"/>
      <c r="AC2308" s="10"/>
      <c r="AD2308" s="54"/>
      <c r="AE2308" s="58"/>
      <c r="AF2308" s="54"/>
      <c r="AG2308" s="54"/>
      <c r="AH2308" s="54"/>
      <c r="AI2308" s="54"/>
    </row>
    <row r="2309" spans="2:35">
      <c r="C2309" s="50"/>
      <c r="D2309" s="42"/>
      <c r="E2309" s="42"/>
      <c r="F2309" s="42"/>
      <c r="G2309" s="43"/>
      <c r="H2309" s="43"/>
      <c r="I2309" s="53"/>
      <c r="P2309" s="1"/>
      <c r="R2309" s="1"/>
      <c r="T2309" s="29"/>
      <c r="AC2309" s="10"/>
      <c r="AD2309" s="54"/>
      <c r="AE2309" s="58"/>
      <c r="AF2309" s="54"/>
      <c r="AG2309" s="58"/>
      <c r="AH2309" s="54"/>
      <c r="AI2309" s="63"/>
    </row>
    <row r="2310" spans="2:35">
      <c r="H2310"/>
      <c r="I2310" s="32"/>
      <c r="P2310" s="1"/>
    </row>
    <row r="2311" spans="2:35">
      <c r="H2311"/>
      <c r="I2311" s="33"/>
    </row>
    <row r="2313" spans="2:35">
      <c r="B2313" s="1"/>
      <c r="C2313" s="1"/>
      <c r="E2313" s="49"/>
      <c r="R2313" s="54"/>
      <c r="S2313" s="50"/>
      <c r="T2313" s="50"/>
      <c r="U2313" s="50"/>
      <c r="V2313" s="50"/>
      <c r="W2313" s="50"/>
      <c r="X2313" s="50"/>
      <c r="Y2313" s="50"/>
      <c r="Z2313" s="10"/>
    </row>
    <row r="2314" spans="2:35">
      <c r="C2314" s="29"/>
      <c r="D2314"/>
      <c r="E2314"/>
      <c r="R2314" s="54"/>
      <c r="S2314" s="55"/>
      <c r="T2314" s="56"/>
      <c r="U2314" s="57"/>
      <c r="V2314" s="57"/>
      <c r="W2314" s="58"/>
      <c r="X2314" s="58"/>
      <c r="Y2314" s="59"/>
    </row>
    <row r="2315" spans="2:35">
      <c r="C2315" s="29"/>
      <c r="D2315"/>
      <c r="E2315"/>
      <c r="R2315" s="54"/>
      <c r="S2315" s="10"/>
      <c r="T2315" s="54"/>
      <c r="U2315" s="54"/>
      <c r="V2315" s="54"/>
      <c r="W2315" s="58"/>
      <c r="X2315" s="58"/>
      <c r="Y2315" s="59"/>
    </row>
    <row r="2316" spans="2:35">
      <c r="C2316" s="29"/>
      <c r="D2316"/>
      <c r="E2316" s="28"/>
    </row>
    <row r="2317" spans="2:35">
      <c r="C2317" s="29"/>
      <c r="D2317"/>
      <c r="E2317" s="28"/>
    </row>
    <row r="2325" spans="19:20">
      <c r="S2325" s="29"/>
      <c r="T2325" s="29"/>
    </row>
  </sheetData>
  <autoFilter ref="A1:AI2302" xr:uid="{B0F8C2EA-275C-40F5-AE54-DE821F514E7A}"/>
  <conditionalFormatting sqref="F2:I2 F3:H1848 I3:I2299 F1856:H2299 F2300:I2306 Q2304:T2304 R2305:T2305 R2306:S2307 R2309:S2309 F2310:I1048576">
    <cfRule type="cellIs" dxfId="96" priority="95" operator="equal">
      <formula>0</formula>
    </cfRule>
  </conditionalFormatting>
  <conditionalFormatting sqref="P2304:P2310">
    <cfRule type="cellIs" dxfId="95" priority="91" operator="equal">
      <formula>0</formula>
    </cfRule>
  </conditionalFormatting>
  <conditionalFormatting sqref="R2:R2299 V2:V2299">
    <cfRule type="containsText" dxfId="94" priority="57" operator="containsText" text="Mutually Excluded">
      <formula>NOT(ISERROR(SEARCH("Mutually Excluded",R2)))</formula>
    </cfRule>
    <cfRule type="containsText" dxfId="93" priority="58" operator="containsText" text="Mutually Included">
      <formula>NOT(ISERROR(SEARCH("Mutually Included",R2)))</formula>
    </cfRule>
    <cfRule type="containsText" dxfId="92" priority="59" operator="containsText" text="CONFLICT">
      <formula>NOT(ISERROR(SEARCH("CONFLICT",R2)))</formula>
    </cfRule>
  </conditionalFormatting>
  <conditionalFormatting sqref="R2308">
    <cfRule type="cellIs" dxfId="91" priority="56" operator="equal">
      <formula>0</formula>
    </cfRule>
  </conditionalFormatting>
  <conditionalFormatting sqref="S50">
    <cfRule type="containsText" dxfId="90" priority="54" operator="containsText" text="Include">
      <formula>NOT(ISERROR(SEARCH("Include",S50)))</formula>
    </cfRule>
  </conditionalFormatting>
  <conditionalFormatting sqref="S60">
    <cfRule type="containsText" dxfId="89" priority="53" operator="containsText" text="Include">
      <formula>NOT(ISERROR(SEARCH("Include",S60)))</formula>
    </cfRule>
  </conditionalFormatting>
  <conditionalFormatting sqref="S192:S194 S196:S450 S452:S519 S521:S995 S997:S1108 S1134:S1223 S1225:S1289 S1358:S1625 S1627:S1701 S1769:S1806 S1808:S1823 S1917:S1965 U1926 S1970:S2177">
    <cfRule type="containsText" dxfId="88" priority="52" operator="containsText" text="CONFLICT">
      <formula>NOT(ISERROR(SEARCH("CONFLICT",S192)))</formula>
    </cfRule>
  </conditionalFormatting>
  <conditionalFormatting sqref="S42:T42 T43 S43:S158 S744:U744 S520:T520 S1109:U1109 S1125:U1125 S1133:T1133 S1224:U1224 S1290:U1290 S1311:T1311 S1333:T1333 S1357:U1357 S1626:T1626 S1702:T1702 S1768:U1768 S1807:T1807 S1824:U1824 S2:S41 S160:S190 T1104:U1104 S1110:S1124 S1126:S1132 U1226 U1230 U1240 U1256 S1291:S1310 S1312:S1332 S1334:S1356 U1358 U1395 U1416 U1445 U1539 U1552 U1563 U1644 U1650 U1681 S1703:S1767 U1709 U1733 U1745 U1765 U1786:U1787 U1816 U1825 S1825:S1894 U1830:U1831 S1895:T1895 S1896:S1897 S1898:U1898 S1899:S1900 S1901:U1901 S1902:S1907 S1908:U1908 S1909:S1915 S1916:U1916 U1951 S1966:U1966 S1967:S1968 S1969:T1969 U2015 U2071 U2121 U2162 S2178:U2179 S2180:S2299 U2198 U2279">
    <cfRule type="containsText" dxfId="87" priority="94" operator="containsText" text="CONFLICT">
      <formula>NOT(ISERROR(SEARCH("CONFLICT",S2)))</formula>
    </cfRule>
  </conditionalFormatting>
  <conditionalFormatting sqref="S451:T451">
    <cfRule type="containsText" dxfId="86" priority="34" operator="containsText" text="CONFLICT">
      <formula>NOT(ISERROR(SEARCH("CONFLICT",S451)))</formula>
    </cfRule>
  </conditionalFormatting>
  <conditionalFormatting sqref="S897:T897">
    <cfRule type="containsText" dxfId="85" priority="78" operator="containsText" text="CONFLICT">
      <formula>NOT(ISERROR(SEARCH("CONFLICT",S897)))</formula>
    </cfRule>
  </conditionalFormatting>
  <conditionalFormatting sqref="T2:T158 T160:T190 T474:T486 T785:T787 T1896:T1897 T1899:T1900 T1902:T1907 T1909:T1915 T1967:T1968 T2173:T2177 T2180:T2298 R2301 T2310:T2312 T2326:T1048576">
    <cfRule type="containsText" dxfId="84" priority="66" operator="containsText" text="Include">
      <formula>NOT(ISERROR(SEARCH("Include",R2)))</formula>
    </cfRule>
  </conditionalFormatting>
  <conditionalFormatting sqref="T20">
    <cfRule type="containsText" dxfId="83" priority="90" operator="containsText" text="CONFLICT">
      <formula>NOT(ISERROR(SEARCH("CONFLICT",T20)))</formula>
    </cfRule>
  </conditionalFormatting>
  <conditionalFormatting sqref="T36:T37">
    <cfRule type="containsText" dxfId="82" priority="89" operator="containsText" text="CONFLICT">
      <formula>NOT(ISERROR(SEARCH("CONFLICT",T36)))</formula>
    </cfRule>
  </conditionalFormatting>
  <conditionalFormatting sqref="T40:T41">
    <cfRule type="containsText" dxfId="81" priority="87" operator="containsText" text="CONFLICT">
      <formula>NOT(ISERROR(SEARCH("CONFLICT",T40)))</formula>
    </cfRule>
  </conditionalFormatting>
  <conditionalFormatting sqref="T49">
    <cfRule type="containsText" dxfId="80" priority="86" operator="containsText" text="CONFLICT">
      <formula>NOT(ISERROR(SEARCH("CONFLICT",T49)))</formula>
    </cfRule>
  </conditionalFormatting>
  <conditionalFormatting sqref="T70">
    <cfRule type="containsText" dxfId="79" priority="85" operator="containsText" text="CONFLICT">
      <formula>NOT(ISERROR(SEARCH("CONFLICT",T70)))</formula>
    </cfRule>
  </conditionalFormatting>
  <conditionalFormatting sqref="T115">
    <cfRule type="containsText" dxfId="78" priority="84" operator="containsText" text="CONFLICT">
      <formula>NOT(ISERROR(SEARCH("CONFLICT",T115)))</formula>
    </cfRule>
  </conditionalFormatting>
  <conditionalFormatting sqref="T192:T194">
    <cfRule type="containsText" dxfId="77" priority="50" operator="containsText" text="Include">
      <formula>NOT(ISERROR(SEARCH("Include",T192)))</formula>
    </cfRule>
  </conditionalFormatting>
  <conditionalFormatting sqref="T196:T388 T390:T402 T404:T472 T488:T783 T790:T985 T987:T1103 T1105:T1894 T1917:T1965 T1970:T2171 F2307:J2307 E2307:E2308 D2309">
    <cfRule type="containsText" dxfId="76" priority="7" operator="containsText" text="Include">
      <formula>NOT(ISERROR(SEARCH("Include",D196)))</formula>
    </cfRule>
  </conditionalFormatting>
  <conditionalFormatting sqref="T243:T244">
    <cfRule type="containsText" dxfId="75" priority="81" operator="containsText" text="CONFLICT">
      <formula>NOT(ISERROR(SEARCH("CONFLICT",T243)))</formula>
    </cfRule>
  </conditionalFormatting>
  <conditionalFormatting sqref="T336">
    <cfRule type="containsText" dxfId="74" priority="80" operator="containsText" text="CONFLICT">
      <formula>NOT(ISERROR(SEARCH("CONFLICT",T336)))</formula>
    </cfRule>
  </conditionalFormatting>
  <conditionalFormatting sqref="T403">
    <cfRule type="containsText" dxfId="73" priority="41" operator="containsText" text="CONFLICT">
      <formula>NOT(ISERROR(SEARCH("CONFLICT",T403)))</formula>
    </cfRule>
  </conditionalFormatting>
  <conditionalFormatting sqref="T473">
    <cfRule type="containsText" dxfId="72" priority="29" operator="containsText" text="CONFLICT">
      <formula>NOT(ISERROR(SEARCH("CONFLICT",T473)))</formula>
    </cfRule>
  </conditionalFormatting>
  <conditionalFormatting sqref="T573">
    <cfRule type="containsText" dxfId="71" priority="79" operator="containsText" text="CONFLICT">
      <formula>NOT(ISERROR(SEARCH("CONFLICT",T573)))</formula>
    </cfRule>
  </conditionalFormatting>
  <conditionalFormatting sqref="T778">
    <cfRule type="containsText" dxfId="70" priority="76" operator="containsText" text="CONFLICT">
      <formula>NOT(ISERROR(SEARCH("CONFLICT",T778)))</formula>
    </cfRule>
  </conditionalFormatting>
  <conditionalFormatting sqref="T783">
    <cfRule type="containsText" dxfId="69" priority="75" operator="containsText" text="CONFLICT">
      <formula>NOT(ISERROR(SEARCH("CONFLICT",T783)))</formula>
    </cfRule>
  </conditionalFormatting>
  <conditionalFormatting sqref="T785">
    <cfRule type="containsText" dxfId="68" priority="74" operator="containsText" text="CONFLICT">
      <formula>NOT(ISERROR(SEARCH("CONFLICT",T785)))</formula>
    </cfRule>
  </conditionalFormatting>
  <conditionalFormatting sqref="T978">
    <cfRule type="containsText" dxfId="67" priority="71" operator="containsText" text="CONFLICT">
      <formula>NOT(ISERROR(SEARCH("CONFLICT",T978)))</formula>
    </cfRule>
  </conditionalFormatting>
  <conditionalFormatting sqref="T1776">
    <cfRule type="containsText" dxfId="66" priority="69" operator="containsText" text="CONFLICT">
      <formula>NOT(ISERROR(SEARCH("CONFLICT",T1776)))</formula>
    </cfRule>
  </conditionalFormatting>
  <conditionalFormatting sqref="T1793">
    <cfRule type="containsText" dxfId="65" priority="68" operator="containsText" text="CONFLICT">
      <formula>NOT(ISERROR(SEARCH("CONFLICT",T1793)))</formula>
    </cfRule>
  </conditionalFormatting>
  <conditionalFormatting sqref="T1795">
    <cfRule type="containsText" dxfId="64" priority="67" operator="containsText" text="CONFLICT">
      <formula>NOT(ISERROR(SEARCH("CONFLICT",T1795)))</formula>
    </cfRule>
  </conditionalFormatting>
  <conditionalFormatting sqref="T2172">
    <cfRule type="containsText" dxfId="63" priority="65" operator="containsText" text="CONFLICT">
      <formula>NOT(ISERROR(SEARCH("CONFLICT",T2172)))</formula>
    </cfRule>
  </conditionalFormatting>
  <conditionalFormatting sqref="T2302:T2303">
    <cfRule type="containsText" dxfId="62" priority="55" operator="containsText" text="Include">
      <formula>NOT(ISERROR(SEARCH("Include",T2302)))</formula>
    </cfRule>
  </conditionalFormatting>
  <conditionalFormatting sqref="T2306:T2309">
    <cfRule type="cellIs" dxfId="61" priority="64" operator="equal">
      <formula>0</formula>
    </cfRule>
  </conditionalFormatting>
  <conditionalFormatting sqref="T194:U194">
    <cfRule type="containsText" dxfId="60" priority="51" operator="containsText" text="CONFLICT">
      <formula>NOT(ISERROR(SEARCH("CONFLICT",T194)))</formula>
    </cfRule>
  </conditionalFormatting>
  <conditionalFormatting sqref="T389:U389">
    <cfRule type="containsText" dxfId="59" priority="43" operator="containsText" text="CONFLICT">
      <formula>NOT(ISERROR(SEARCH("CONFLICT",T389)))</formula>
    </cfRule>
  </conditionalFormatting>
  <conditionalFormatting sqref="T487:U487">
    <cfRule type="containsText" dxfId="58" priority="27" operator="containsText" text="CONFLICT">
      <formula>NOT(ISERROR(SEARCH("CONFLICT",T487)))</formula>
    </cfRule>
  </conditionalFormatting>
  <conditionalFormatting sqref="T784:U784">
    <cfRule type="containsText" dxfId="57" priority="13" operator="containsText" text="CONFLICT">
      <formula>NOT(ISERROR(SEARCH("CONFLICT",T784)))</formula>
    </cfRule>
  </conditionalFormatting>
  <conditionalFormatting sqref="T788:U789">
    <cfRule type="containsText" dxfId="56" priority="11" operator="containsText" text="CONFLICT">
      <formula>NOT(ISERROR(SEARCH("CONFLICT",T788)))</formula>
    </cfRule>
  </conditionalFormatting>
  <conditionalFormatting sqref="T986:U986">
    <cfRule type="containsText" dxfId="55" priority="9" operator="containsText" text="CONFLICT">
      <formula>NOT(ISERROR(SEARCH("CONFLICT",T986)))</formula>
    </cfRule>
  </conditionalFormatting>
  <conditionalFormatting sqref="U194">
    <cfRule type="containsText" dxfId="54" priority="49" operator="containsText" text="Include">
      <formula>NOT(ISERROR(SEARCH("Include",U194)))</formula>
    </cfRule>
  </conditionalFormatting>
  <conditionalFormatting sqref="U706">
    <cfRule type="containsText" dxfId="53" priority="16" operator="containsText" text="Include">
      <formula>NOT(ISERROR(SEARCH("Include",U706)))</formula>
    </cfRule>
  </conditionalFormatting>
  <conditionalFormatting sqref="U715 U735 U744 U759">
    <cfRule type="containsText" dxfId="52" priority="15" operator="containsText" text="Include">
      <formula>NOT(ISERROR(SEARCH("Include",U715)))</formula>
    </cfRule>
  </conditionalFormatting>
  <conditionalFormatting sqref="U765">
    <cfRule type="containsText" dxfId="51" priority="14" operator="containsText" text="Include">
      <formula>NOT(ISERROR(SEARCH("Include",U765)))</formula>
    </cfRule>
  </conditionalFormatting>
  <conditionalFormatting sqref="U1620">
    <cfRule type="containsText" dxfId="50" priority="8" operator="containsText" text="CONFLICT">
      <formula>NOT(ISERROR(SEARCH("CONFLICT",U1620)))</formula>
    </cfRule>
  </conditionalFormatting>
  <conditionalFormatting sqref="V2313:Z2313 U2313:U2314 T2315:T2323">
    <cfRule type="containsText" dxfId="49" priority="6" operator="containsText" text="Include">
      <formula>NOT(ISERROR(SEARCH("Include",T2313)))</formula>
    </cfRule>
  </conditionalFormatting>
  <conditionalFormatting sqref="AC2307:AC2308">
    <cfRule type="cellIs" dxfId="48" priority="3" operator="equal">
      <formula>0</formula>
    </cfRule>
  </conditionalFormatting>
  <conditionalFormatting sqref="AC2304:AE2305 AC2306:AD2306 AC2309:AD2309">
    <cfRule type="cellIs" dxfId="47" priority="5" operator="equal">
      <formula>0</formula>
    </cfRule>
  </conditionalFormatting>
  <conditionalFormatting sqref="AE2306:AE2309 AD2307">
    <cfRule type="cellIs" dxfId="46" priority="2" operator="equal">
      <formula>0</formula>
    </cfRule>
  </conditionalFormatting>
  <conditionalFormatting sqref="AE2307:AE2308">
    <cfRule type="containsText" dxfId="45" priority="1" operator="containsText" text="Include">
      <formula>NOT(ISERROR(SEARCH("Include",AE2307)))</formula>
    </cfRule>
  </conditionalFormatting>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AB1DB-C4E4-4034-A685-5BC0D4850364}">
  <sheetPr>
    <tabColor rgb="FF0070C0"/>
  </sheetPr>
  <dimension ref="A1:S20"/>
  <sheetViews>
    <sheetView workbookViewId="0">
      <selection activeCell="B3" sqref="B3:G7"/>
    </sheetView>
  </sheetViews>
  <sheetFormatPr defaultRowHeight="15"/>
  <cols>
    <col min="1" max="1" width="21.42578125" customWidth="1"/>
    <col min="4" max="4" width="17" customWidth="1"/>
    <col min="5" max="5" width="16.28515625" customWidth="1"/>
    <col min="7" max="7" width="22.140625" customWidth="1"/>
    <col min="8" max="8" width="10.5703125" customWidth="1"/>
    <col min="10" max="10" width="23.140625" customWidth="1"/>
    <col min="15" max="15" width="13.28515625" customWidth="1"/>
    <col min="18" max="18" width="11" customWidth="1"/>
    <col min="19" max="19" width="11.140625" customWidth="1"/>
  </cols>
  <sheetData>
    <row r="1" spans="1:19">
      <c r="A1" s="150"/>
      <c r="B1" s="151"/>
      <c r="C1" s="151"/>
      <c r="D1" s="151" t="s">
        <v>3177</v>
      </c>
      <c r="E1" s="151"/>
      <c r="F1" s="151"/>
      <c r="G1" s="152"/>
      <c r="H1" s="152"/>
      <c r="I1" s="153"/>
      <c r="J1" s="151"/>
      <c r="K1" s="151"/>
      <c r="L1" s="151"/>
      <c r="M1" s="151" t="s">
        <v>3177</v>
      </c>
      <c r="N1" s="151"/>
      <c r="O1" s="151"/>
      <c r="P1" s="151"/>
      <c r="Q1" s="151"/>
      <c r="R1" s="151"/>
      <c r="S1" s="154"/>
    </row>
    <row r="2" spans="1:19" ht="60">
      <c r="A2" s="175" t="s">
        <v>3128</v>
      </c>
      <c r="B2" s="10" t="s">
        <v>2912</v>
      </c>
      <c r="C2" s="54" t="s">
        <v>2913</v>
      </c>
      <c r="D2" s="10" t="s">
        <v>3129</v>
      </c>
      <c r="E2" s="10" t="s">
        <v>3178</v>
      </c>
      <c r="F2" s="10" t="s">
        <v>3124</v>
      </c>
      <c r="G2" s="156" t="s">
        <v>3179</v>
      </c>
      <c r="H2" s="157"/>
      <c r="I2" s="1"/>
      <c r="J2" s="176" t="s">
        <v>3180</v>
      </c>
      <c r="K2" s="10" t="s">
        <v>2912</v>
      </c>
      <c r="L2" s="54" t="s">
        <v>2913</v>
      </c>
      <c r="M2" s="10" t="s">
        <v>3166</v>
      </c>
      <c r="N2" s="10"/>
      <c r="O2" s="10" t="s">
        <v>3123</v>
      </c>
      <c r="P2" s="10"/>
      <c r="Q2" s="10" t="s">
        <v>3124</v>
      </c>
      <c r="R2" s="126" t="s">
        <v>3125</v>
      </c>
      <c r="S2" s="161"/>
    </row>
    <row r="3" spans="1:19">
      <c r="A3" s="159" t="s">
        <v>3005</v>
      </c>
      <c r="B3">
        <f>COUNTIF('Results Tab (Master Tab)'!J2:J2299,"MUTUALLY INCLUDED")</f>
        <v>44</v>
      </c>
      <c r="C3" s="160">
        <f>B3/$B$7</f>
        <v>1.9147084421235857E-2</v>
      </c>
      <c r="E3" s="160"/>
      <c r="G3" s="157"/>
      <c r="H3" s="157"/>
      <c r="I3" s="1"/>
      <c r="J3" s="1" t="s">
        <v>3005</v>
      </c>
      <c r="K3">
        <f>COUNTIF('Results Tab (Master Tab)'!Q1:Q2321,"MUTUALLY INCLUDED")</f>
        <v>81</v>
      </c>
      <c r="L3" s="160">
        <f>K3/$B$7</f>
        <v>3.5248041775456922E-2</v>
      </c>
      <c r="O3" s="160"/>
      <c r="P3" s="160"/>
      <c r="R3" s="101"/>
      <c r="S3" s="161"/>
    </row>
    <row r="4" spans="1:19">
      <c r="A4" s="159" t="s">
        <v>3133</v>
      </c>
      <c r="B4">
        <f>COUNTIF('Results Tab (Master Tab)'!J2:J2299,"MUTUALLY EXCLUDED")</f>
        <v>2044</v>
      </c>
      <c r="C4" s="160">
        <f>B4/$B$7</f>
        <v>0.88946910356832032</v>
      </c>
      <c r="E4" s="160"/>
      <c r="G4" s="157"/>
      <c r="H4" s="157"/>
      <c r="I4" s="1"/>
      <c r="J4" s="1" t="s">
        <v>3133</v>
      </c>
      <c r="K4">
        <f>COUNTIF('Results Tab (Master Tab)'!Q1:Q2321,"MUTUALLY EXCLUDED")</f>
        <v>2167</v>
      </c>
      <c r="L4" s="160">
        <f>K4/$B$7</f>
        <v>0.942993907745866</v>
      </c>
      <c r="O4" s="160"/>
      <c r="P4" s="160"/>
      <c r="R4" s="101"/>
      <c r="S4" s="161"/>
    </row>
    <row r="5" spans="1:19" ht="30">
      <c r="A5" s="159" t="s">
        <v>3134</v>
      </c>
      <c r="B5">
        <f>COUNTIF('Results Tab (Master Tab)'!J2:J2299,"Ai: No, Human: Yes")</f>
        <v>103</v>
      </c>
      <c r="C5" s="160">
        <f>B5/$B$7</f>
        <v>4.4821583986074845E-2</v>
      </c>
      <c r="D5" s="54" cm="1">
        <f t="array" ref="D5">SUMPRODUCT(--('Results Tab (Master Tab)'!M2:M2299="Include"), --('Results Tab (Master Tab)'!J2:J2299="Ai: No, Human: Yes"))</f>
        <v>40</v>
      </c>
      <c r="E5" s="167">
        <f>D5/B5</f>
        <v>0.38834951456310679</v>
      </c>
      <c r="F5" s="54">
        <f>B5-D5</f>
        <v>63</v>
      </c>
      <c r="G5" s="209">
        <f>1-E5</f>
        <v>0.61165048543689315</v>
      </c>
      <c r="H5" s="157"/>
      <c r="I5" s="1"/>
      <c r="J5" s="10" t="s">
        <v>3181</v>
      </c>
      <c r="K5">
        <f>COUNTIF('Results Tab (Master Tab)'!Q1:Q2321,"Ai+hum: No, Hum1+2: Yes")</f>
        <v>33</v>
      </c>
      <c r="L5" s="160">
        <f>K5/$B$7</f>
        <v>1.4360313315926894E-2</v>
      </c>
      <c r="M5">
        <v>39</v>
      </c>
      <c r="O5" s="160">
        <f>M5/K5</f>
        <v>1.1818181818181819</v>
      </c>
      <c r="P5" s="160"/>
      <c r="Q5">
        <f>K5-M5</f>
        <v>-6</v>
      </c>
      <c r="R5" s="178">
        <f>1-'T&amp;A AI Metrics'!O5</f>
        <v>-0.18181818181818188</v>
      </c>
      <c r="S5" s="161"/>
    </row>
    <row r="6" spans="1:19" ht="30">
      <c r="A6" s="159" t="s">
        <v>3136</v>
      </c>
      <c r="B6">
        <f>COUNTIF('Results Tab (Master Tab)'!J2:J2299,"Ai: yes, Human: no")</f>
        <v>107</v>
      </c>
      <c r="C6" s="160">
        <f>B6/$B$7</f>
        <v>4.6562228024369018E-2</v>
      </c>
      <c r="D6" s="54" cm="1">
        <f t="array" ref="D6">SUMPRODUCT(--('Results Tab (Master Tab)'!M2:M2299="Include"), --('Results Tab (Master Tab)'!J2:J2299="Ai: Yes, Human: No"))</f>
        <v>14</v>
      </c>
      <c r="E6" s="167">
        <f>D6/B6</f>
        <v>0.13084112149532709</v>
      </c>
      <c r="F6" s="54">
        <f>B6-D6</f>
        <v>93</v>
      </c>
      <c r="G6" s="209">
        <f>1-E6</f>
        <v>0.86915887850467288</v>
      </c>
      <c r="H6" s="157"/>
      <c r="I6" s="1"/>
      <c r="J6" s="10" t="s">
        <v>3182</v>
      </c>
      <c r="K6">
        <f>COUNTIF('Results Tab (Master Tab)'!Q1:Q2321,"Ai+hum: Yes, Hum1+2: No")</f>
        <v>17</v>
      </c>
      <c r="L6" s="160">
        <f>K6/$B$7</f>
        <v>7.3977371627502175E-3</v>
      </c>
      <c r="M6">
        <v>0</v>
      </c>
      <c r="O6" s="160">
        <f>M6/K6</f>
        <v>0</v>
      </c>
      <c r="P6" s="160"/>
      <c r="Q6">
        <f>K6-M6</f>
        <v>17</v>
      </c>
      <c r="R6" s="178">
        <f>1-'T&amp;A AI Metrics'!O6</f>
        <v>1</v>
      </c>
      <c r="S6" s="161"/>
    </row>
    <row r="7" spans="1:19">
      <c r="A7" s="159" t="s">
        <v>2916</v>
      </c>
      <c r="B7">
        <f>SUM(B3:B6)</f>
        <v>2298</v>
      </c>
      <c r="C7" s="160">
        <f>B7/$B$7</f>
        <v>1</v>
      </c>
      <c r="E7" s="160"/>
      <c r="G7" s="157"/>
      <c r="H7" s="157"/>
      <c r="I7" s="1"/>
      <c r="J7" s="1" t="s">
        <v>2916</v>
      </c>
      <c r="K7">
        <f>SUM(K3:K6)</f>
        <v>2298</v>
      </c>
      <c r="L7" s="160">
        <f>K7/$B$7</f>
        <v>1</v>
      </c>
      <c r="O7" s="160"/>
      <c r="P7" s="160"/>
      <c r="R7" s="101"/>
      <c r="S7" s="161"/>
    </row>
    <row r="8" spans="1:19">
      <c r="A8" s="162"/>
      <c r="E8" s="163"/>
      <c r="G8" s="157"/>
      <c r="H8" s="157"/>
      <c r="I8" s="1"/>
      <c r="R8" s="101"/>
      <c r="S8" s="161"/>
    </row>
    <row r="9" spans="1:19">
      <c r="A9" s="162"/>
      <c r="G9" s="157"/>
      <c r="H9" s="157"/>
      <c r="I9" s="1"/>
      <c r="R9" s="101"/>
      <c r="S9" s="161"/>
    </row>
    <row r="10" spans="1:19">
      <c r="A10" s="162"/>
      <c r="G10" s="157"/>
      <c r="H10" s="157"/>
      <c r="I10" s="1"/>
      <c r="R10" s="101"/>
      <c r="S10" s="161"/>
    </row>
    <row r="11" spans="1:19">
      <c r="A11" s="155"/>
      <c r="B11" s="10"/>
      <c r="C11" s="10"/>
      <c r="D11" s="10"/>
      <c r="E11" s="10"/>
      <c r="F11" s="10"/>
      <c r="G11" s="156"/>
      <c r="H11" s="156"/>
      <c r="I11" s="10"/>
      <c r="J11" s="118"/>
      <c r="K11" s="10"/>
      <c r="L11" s="10"/>
      <c r="M11" s="10"/>
      <c r="N11" s="10"/>
      <c r="O11" s="10"/>
      <c r="P11" s="10"/>
      <c r="Q11" s="10"/>
      <c r="R11" s="126"/>
      <c r="S11" s="158"/>
    </row>
    <row r="12" spans="1:19">
      <c r="A12" s="155"/>
      <c r="B12" s="164"/>
      <c r="C12" s="164"/>
      <c r="D12" s="164"/>
      <c r="E12" s="164"/>
      <c r="F12" s="177"/>
      <c r="G12" s="181"/>
      <c r="H12" s="182"/>
      <c r="I12" s="183"/>
      <c r="J12" s="54"/>
      <c r="K12" s="164"/>
      <c r="L12" s="165"/>
      <c r="M12" s="166"/>
      <c r="N12" s="166"/>
      <c r="O12" s="166"/>
      <c r="P12" s="166"/>
      <c r="Q12" s="167"/>
      <c r="R12" s="179"/>
      <c r="S12" s="180"/>
    </row>
    <row r="13" spans="1:19">
      <c r="A13" s="155"/>
      <c r="B13" s="10"/>
      <c r="C13" s="10"/>
      <c r="D13" s="10"/>
      <c r="E13" s="10"/>
      <c r="F13" s="177"/>
      <c r="G13" s="181"/>
      <c r="H13" s="182"/>
      <c r="I13" s="183"/>
      <c r="J13" s="54"/>
      <c r="K13" s="10"/>
      <c r="L13" s="54"/>
      <c r="M13" s="54"/>
      <c r="N13" s="54"/>
      <c r="O13" s="54"/>
      <c r="P13" s="54"/>
      <c r="Q13" s="167"/>
      <c r="R13" s="179"/>
      <c r="S13" s="180"/>
    </row>
    <row r="14" spans="1:19">
      <c r="A14" s="162"/>
      <c r="G14" s="157"/>
      <c r="H14" s="157"/>
      <c r="I14" s="1"/>
      <c r="S14" s="161"/>
    </row>
    <row r="15" spans="1:19">
      <c r="A15" s="162"/>
      <c r="G15" s="157"/>
      <c r="H15" s="157"/>
      <c r="I15" s="1"/>
      <c r="S15" s="161"/>
    </row>
    <row r="16" spans="1:19">
      <c r="A16" s="162"/>
      <c r="G16" s="157"/>
      <c r="H16" s="157"/>
      <c r="I16" s="1"/>
      <c r="S16" s="161"/>
    </row>
    <row r="17" spans="1:19">
      <c r="A17" s="155"/>
      <c r="B17" s="10"/>
      <c r="C17" s="10"/>
      <c r="D17" s="10"/>
      <c r="E17" s="10"/>
      <c r="G17" s="157"/>
      <c r="H17" s="157"/>
      <c r="I17" s="1"/>
      <c r="S17" s="161"/>
    </row>
    <row r="18" spans="1:19">
      <c r="A18" s="159"/>
      <c r="B18" s="54"/>
      <c r="C18" s="54"/>
      <c r="D18" s="54"/>
      <c r="G18" s="157"/>
      <c r="H18" s="157"/>
      <c r="I18" s="1"/>
      <c r="S18" s="161"/>
    </row>
    <row r="19" spans="1:19">
      <c r="A19" s="159"/>
      <c r="B19" s="167"/>
      <c r="C19" s="167"/>
      <c r="D19" s="167"/>
      <c r="G19" s="157"/>
      <c r="H19" s="157"/>
      <c r="I19" s="1"/>
      <c r="S19" s="161"/>
    </row>
    <row r="20" spans="1:19" ht="15.75" thickBot="1">
      <c r="A20" s="168"/>
      <c r="B20" s="169"/>
      <c r="C20" s="169"/>
      <c r="D20" s="170"/>
      <c r="E20" s="171"/>
      <c r="F20" s="171"/>
      <c r="G20" s="172"/>
      <c r="H20" s="172"/>
      <c r="I20" s="173"/>
      <c r="J20" s="171"/>
      <c r="K20" s="171"/>
      <c r="L20" s="171"/>
      <c r="M20" s="171"/>
      <c r="N20" s="171"/>
      <c r="O20" s="171"/>
      <c r="P20" s="171"/>
      <c r="Q20" s="171"/>
      <c r="R20" s="171"/>
      <c r="S20" s="174"/>
    </row>
  </sheetData>
  <conditionalFormatting sqref="A6">
    <cfRule type="cellIs" dxfId="44" priority="8" operator="equal">
      <formula>0</formula>
    </cfRule>
  </conditionalFormatting>
  <conditionalFormatting sqref="A2:C3 C4:C7 A4:B5 A7:B7">
    <cfRule type="cellIs" dxfId="43" priority="9" operator="equal">
      <formula>0</formula>
    </cfRule>
  </conditionalFormatting>
  <conditionalFormatting sqref="C1:C10 E11:I11 D11:D12 C20">
    <cfRule type="containsText" dxfId="42" priority="7" operator="containsText" text="Include">
      <formula>NOT(ISERROR(SEARCH("Include",C1)))</formula>
    </cfRule>
  </conditionalFormatting>
  <conditionalFormatting sqref="C13:C17">
    <cfRule type="containsText" dxfId="41" priority="2" operator="containsText" text="Include">
      <formula>NOT(ISERROR(SEARCH("Include",C13)))</formula>
    </cfRule>
  </conditionalFormatting>
  <conditionalFormatting sqref="J3:J7">
    <cfRule type="cellIs" dxfId="40" priority="6" operator="equal">
      <formula>0</formula>
    </cfRule>
  </conditionalFormatting>
  <conditionalFormatting sqref="K2:L3 L4:L7 K4:K5 K7">
    <cfRule type="cellIs" dxfId="39" priority="5" operator="equal">
      <formula>0</formula>
    </cfRule>
  </conditionalFormatting>
  <conditionalFormatting sqref="L2:L7">
    <cfRule type="containsText" dxfId="38" priority="4" operator="containsText" text="Include">
      <formula>NOT(ISERROR(SEARCH("Include",L2)))</formula>
    </cfRule>
  </conditionalFormatting>
  <conditionalFormatting sqref="M11:N12 L13">
    <cfRule type="containsText" dxfId="37" priority="3" operator="containsText" text="Include">
      <formula>NOT(ISERROR(SEARCH("Include",L11)))</formula>
    </cfRule>
  </conditionalFormatting>
  <conditionalFormatting sqref="O11:S11">
    <cfRule type="containsText" dxfId="36" priority="1" operator="containsText" text="Include">
      <formula>NOT(ISERROR(SEARCH("Include",O11)))</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A4A0B-0465-4548-80D1-910509E112BA}">
  <sheetPr>
    <tabColor rgb="FFC00000"/>
  </sheetPr>
  <dimension ref="A1:AA27"/>
  <sheetViews>
    <sheetView topLeftCell="A6" workbookViewId="0">
      <selection activeCell="K16" sqref="K16"/>
    </sheetView>
  </sheetViews>
  <sheetFormatPr defaultRowHeight="15"/>
  <cols>
    <col min="1" max="1" width="16.140625" customWidth="1"/>
    <col min="4" max="4" width="16" customWidth="1"/>
    <col min="5" max="5" width="18" customWidth="1"/>
    <col min="6" max="6" width="19.5703125" customWidth="1"/>
    <col min="7" max="7" width="25.85546875" customWidth="1"/>
    <col min="8" max="8" width="12.140625" customWidth="1"/>
    <col min="9" max="9" width="15" customWidth="1"/>
    <col min="11" max="11" width="16.28515625" customWidth="1"/>
    <col min="14" max="14" width="16.28515625" customWidth="1"/>
    <col min="15" max="15" width="12.7109375" customWidth="1"/>
    <col min="17" max="17" width="25.5703125" customWidth="1"/>
    <col min="21" max="21" width="16.140625" customWidth="1"/>
    <col min="24" max="24" width="16.28515625" customWidth="1"/>
    <col min="25" max="25" width="26" customWidth="1"/>
    <col min="26" max="26" width="22.140625" customWidth="1"/>
    <col min="27" max="27" width="39.85546875" customWidth="1"/>
  </cols>
  <sheetData>
    <row r="1" spans="1:27" ht="15.75" thickBot="1"/>
    <row r="2" spans="1:27" ht="15.75" customHeight="1" thickBot="1">
      <c r="A2" s="235" t="s">
        <v>3183</v>
      </c>
      <c r="B2" s="236"/>
      <c r="C2" s="236"/>
      <c r="D2" s="236"/>
      <c r="E2" s="236"/>
      <c r="F2" s="236"/>
      <c r="G2" s="237"/>
      <c r="K2" s="235" t="s">
        <v>3184</v>
      </c>
      <c r="L2" s="236"/>
      <c r="M2" s="236"/>
      <c r="N2" s="236"/>
      <c r="O2" s="236"/>
      <c r="P2" s="236"/>
      <c r="Q2" s="237"/>
      <c r="U2" s="235" t="s">
        <v>3185</v>
      </c>
      <c r="V2" s="236"/>
      <c r="W2" s="236"/>
      <c r="X2" s="236"/>
      <c r="Y2" s="236"/>
      <c r="Z2" s="236"/>
      <c r="AA2" s="237"/>
    </row>
    <row r="3" spans="1:27" ht="72.75" customHeight="1">
      <c r="A3" s="210" t="s">
        <v>3128</v>
      </c>
      <c r="B3" s="211" t="s">
        <v>2912</v>
      </c>
      <c r="C3" s="212" t="s">
        <v>2913</v>
      </c>
      <c r="D3" s="211" t="s">
        <v>3129</v>
      </c>
      <c r="E3" s="211" t="s">
        <v>3130</v>
      </c>
      <c r="F3" s="211" t="s">
        <v>3124</v>
      </c>
      <c r="G3" s="213" t="s">
        <v>3131</v>
      </c>
      <c r="H3" s="1"/>
      <c r="K3" s="210" t="s">
        <v>3132</v>
      </c>
      <c r="L3" s="211" t="s">
        <v>2912</v>
      </c>
      <c r="M3" s="212" t="s">
        <v>2913</v>
      </c>
      <c r="N3" s="211" t="s">
        <v>3129</v>
      </c>
      <c r="O3" s="211" t="s">
        <v>3130</v>
      </c>
      <c r="P3" s="211" t="s">
        <v>3124</v>
      </c>
      <c r="Q3" s="213" t="s">
        <v>3131</v>
      </c>
      <c r="U3" s="210" t="s">
        <v>3132</v>
      </c>
      <c r="V3" s="211" t="s">
        <v>2912</v>
      </c>
      <c r="W3" s="212" t="s">
        <v>2913</v>
      </c>
      <c r="X3" s="211" t="s">
        <v>3129</v>
      </c>
      <c r="Y3" s="211" t="s">
        <v>3130</v>
      </c>
      <c r="Z3" s="211" t="s">
        <v>3124</v>
      </c>
      <c r="AA3" s="213" t="s">
        <v>3131</v>
      </c>
    </row>
    <row r="4" spans="1:27" ht="40.5" customHeight="1">
      <c r="A4" s="159" t="s">
        <v>3005</v>
      </c>
      <c r="B4" s="10">
        <f>COUNTIF('Results Tab (Master Tab)'!AO2:AO2299,"MUTUALLY INCLUDED")</f>
        <v>26</v>
      </c>
      <c r="C4" s="177">
        <f>B4/$B$8</f>
        <v>0.26530612244897961</v>
      </c>
      <c r="D4" s="10"/>
      <c r="E4" s="10"/>
      <c r="F4" s="10"/>
      <c r="G4" s="158"/>
      <c r="H4" s="1"/>
      <c r="K4" s="159" t="s">
        <v>3005</v>
      </c>
      <c r="L4" s="10">
        <f>COUNTIF('Results Tab (Master Tab)'!Z2:Z2299,"MUTUALLY INCLUDED")</f>
        <v>33</v>
      </c>
      <c r="M4" s="177">
        <f>L4/$L$8</f>
        <v>0.33673469387755101</v>
      </c>
      <c r="N4" s="10"/>
      <c r="O4" s="10"/>
      <c r="P4" s="10"/>
      <c r="Q4" s="158"/>
      <c r="U4" s="159" t="s">
        <v>3005</v>
      </c>
      <c r="V4" s="10">
        <f>COUNTIF('Results Tab (Master Tab)'!AG2:AG2299,"MUTUALLY INCLUDED")</f>
        <v>35</v>
      </c>
      <c r="W4" s="177">
        <f>V4/$V$8</f>
        <v>0.30701754385964913</v>
      </c>
      <c r="X4" s="10"/>
      <c r="Y4" s="10"/>
      <c r="Z4" s="10"/>
      <c r="AA4" s="158"/>
    </row>
    <row r="5" spans="1:27" ht="43.5" customHeight="1">
      <c r="A5" s="159" t="s">
        <v>3133</v>
      </c>
      <c r="B5" s="10">
        <f>COUNTIF('Results Tab (Master Tab)'!AO2:AO2299,"MUTUALLY EXCLUDED")</f>
        <v>44</v>
      </c>
      <c r="C5" s="177">
        <f>B5/$B$8</f>
        <v>0.44897959183673469</v>
      </c>
      <c r="D5" s="10"/>
      <c r="E5" s="10"/>
      <c r="F5" s="10"/>
      <c r="G5" s="158"/>
      <c r="H5" s="1"/>
      <c r="K5" s="159" t="s">
        <v>3133</v>
      </c>
      <c r="L5" s="10">
        <f>COUNTIF('Results Tab (Master Tab)'!Z2:Z2299,"MUTUALLY EXCLUDED")</f>
        <v>51</v>
      </c>
      <c r="M5" s="177">
        <f t="shared" ref="M5:M7" si="0">L5/$L$8</f>
        <v>0.52040816326530615</v>
      </c>
      <c r="N5" s="10"/>
      <c r="O5" s="10"/>
      <c r="P5" s="10"/>
      <c r="Q5" s="158"/>
      <c r="U5" s="159" t="s">
        <v>3133</v>
      </c>
      <c r="V5" s="10">
        <f>COUNTIF('Results Tab (Master Tab)'!AG2:AG2299,"MUTUALLY EXCLUDED")</f>
        <v>63</v>
      </c>
      <c r="W5" s="177">
        <f t="shared" ref="W5:W7" si="1">V5/$V$8</f>
        <v>0.55263157894736847</v>
      </c>
      <c r="X5" s="10"/>
      <c r="Y5" s="10"/>
      <c r="Z5" s="10"/>
      <c r="AA5" s="158"/>
    </row>
    <row r="6" spans="1:27" ht="35.25" customHeight="1">
      <c r="A6" s="159" t="s">
        <v>3134</v>
      </c>
      <c r="B6" s="10">
        <f>COUNTIF('Results Tab (Master Tab)'!AO2:AO2299,"Human Included, AI Excluded")</f>
        <v>18</v>
      </c>
      <c r="C6" s="177">
        <f>B6/$B$8</f>
        <v>0.18367346938775511</v>
      </c>
      <c r="D6" s="10" cm="1">
        <f t="array" ref="D6">SUMPRODUCT(--('Results Tab (Master Tab)'!AL2:AL2299="Include"),--('Results Tab (Master Tab)'!AO2:AO2299="Human Included, AI Excluded"))</f>
        <v>15</v>
      </c>
      <c r="E6" s="214">
        <f>D6/B6</f>
        <v>0.83333333333333337</v>
      </c>
      <c r="F6" s="10">
        <f>B6-D6</f>
        <v>3</v>
      </c>
      <c r="G6" s="215">
        <f>1-E6</f>
        <v>0.16666666666666663</v>
      </c>
      <c r="H6" s="1"/>
      <c r="K6" s="159" t="s">
        <v>3186</v>
      </c>
      <c r="L6" s="10">
        <f>COUNTIF('Results Tab (Master Tab)'!Z2:Z2299,"Nikos Excluded, Cindy Included")</f>
        <v>3</v>
      </c>
      <c r="M6" s="177">
        <f t="shared" si="0"/>
        <v>3.0612244897959183E-2</v>
      </c>
      <c r="N6" s="10" cm="1">
        <f t="array" ref="N6">SUMPRODUCT(--('Results Tab (Master Tab)'!AA2:AA2299="Include"),--('Results Tab (Master Tab)'!Z2:Z2299="Nikos Excluded, Cindy Included"))</f>
        <v>0</v>
      </c>
      <c r="O6" s="214">
        <f>N6/L6</f>
        <v>0</v>
      </c>
      <c r="P6" s="10">
        <f>L6-N6</f>
        <v>3</v>
      </c>
      <c r="Q6" s="215">
        <f>1-O6</f>
        <v>1</v>
      </c>
      <c r="U6" s="159" t="s">
        <v>3186</v>
      </c>
      <c r="V6" s="10">
        <f>COUNTIF('Results Tab (Master Tab)'!AG2:AG2299,"Nikos Excluded, Mikhail Included")</f>
        <v>2</v>
      </c>
      <c r="W6" s="177">
        <f t="shared" si="1"/>
        <v>1.7543859649122806E-2</v>
      </c>
      <c r="X6" s="10" cm="1">
        <f t="array" ref="X6">SUMPRODUCT(--('Results Tab (Master Tab)'!AI2:AI2299="Include"),--('Results Tab (Master Tab)'!AG2:AG2299="Nikos Excluded, Mikhail Included"))</f>
        <v>0</v>
      </c>
      <c r="Y6" s="214">
        <f>X6/V6</f>
        <v>0</v>
      </c>
      <c r="Z6" s="10">
        <f>V6-X6</f>
        <v>2</v>
      </c>
      <c r="AA6" s="215">
        <f>1-Y6</f>
        <v>1</v>
      </c>
    </row>
    <row r="7" spans="1:27" ht="41.25" customHeight="1">
      <c r="A7" s="159" t="s">
        <v>3136</v>
      </c>
      <c r="B7" s="10">
        <f>COUNTIF('Results Tab (Master Tab)'!AO2:AO2299,"Human Excluded, AI Included")</f>
        <v>10</v>
      </c>
      <c r="C7" s="177">
        <f>B7/$B$8</f>
        <v>0.10204081632653061</v>
      </c>
      <c r="D7" s="10" cm="1">
        <f t="array" ref="D7">SUMPRODUCT(--('Results Tab (Master Tab)'!AL2:AL2299="Include"),--('Results Tab (Master Tab)'!AO2:AO2299="Human Excluded, AI Included"))</f>
        <v>0</v>
      </c>
      <c r="E7" s="214">
        <f>D7/B7</f>
        <v>0</v>
      </c>
      <c r="F7" s="10">
        <f>B7-D7</f>
        <v>10</v>
      </c>
      <c r="G7" s="215">
        <f>1-E7</f>
        <v>1</v>
      </c>
      <c r="H7" s="1"/>
      <c r="K7" s="159" t="s">
        <v>3187</v>
      </c>
      <c r="L7" s="10">
        <f>COUNTIF('Results Tab (Master Tab)'!Z2:Z2299,"Nikos Included, Cindy Excluded")</f>
        <v>11</v>
      </c>
      <c r="M7" s="177">
        <f t="shared" si="0"/>
        <v>0.11224489795918367</v>
      </c>
      <c r="N7" s="10" cm="1">
        <f t="array" ref="N7">SUMPRODUCT(--('Results Tab (Master Tab)'!AA2:AA2299="Include"),--('Results Tab (Master Tab)'!Z2:Z2299="Nikos Included, Cindy Excluded"))</f>
        <v>5</v>
      </c>
      <c r="O7" s="214">
        <f>N7/L7</f>
        <v>0.45454545454545453</v>
      </c>
      <c r="P7" s="10">
        <f>L7-N7</f>
        <v>6</v>
      </c>
      <c r="Q7" s="215">
        <f>1-O7</f>
        <v>0.54545454545454541</v>
      </c>
      <c r="U7" s="159" t="s">
        <v>3187</v>
      </c>
      <c r="V7" s="10">
        <f>COUNTIF('Results Tab (Master Tab)'!AG2:AG2299,"Nikos Included, Mikhail Excluded")</f>
        <v>14</v>
      </c>
      <c r="W7" s="177">
        <f t="shared" si="1"/>
        <v>0.12280701754385964</v>
      </c>
      <c r="X7" s="10" cm="1">
        <f t="array" ref="X7">SUMPRODUCT(--('Results Tab (Master Tab)'!AI2:AI2299="Include"),--('Results Tab (Master Tab)'!AG2:AG2299="Nikos Included, Mikhail Excluded"))</f>
        <v>8</v>
      </c>
      <c r="Y7" s="214">
        <f>X7/V7</f>
        <v>0.5714285714285714</v>
      </c>
      <c r="Z7" s="10">
        <f>V7-X7</f>
        <v>6</v>
      </c>
      <c r="AA7" s="215">
        <f>1-Y7</f>
        <v>0.4285714285714286</v>
      </c>
    </row>
    <row r="8" spans="1:27" ht="15.75" thickBot="1">
      <c r="A8" s="168" t="s">
        <v>2916</v>
      </c>
      <c r="B8" s="216">
        <f>SUM(B4:B7)</f>
        <v>98</v>
      </c>
      <c r="C8" s="217">
        <f>SUM(C4:C7)</f>
        <v>1</v>
      </c>
      <c r="D8" s="216"/>
      <c r="E8" s="216"/>
      <c r="F8" s="216"/>
      <c r="G8" s="218"/>
      <c r="H8" s="1"/>
      <c r="K8" s="168" t="s">
        <v>2916</v>
      </c>
      <c r="L8" s="216">
        <f>SUM(L4:L7)</f>
        <v>98</v>
      </c>
      <c r="M8" s="217">
        <f>SUM(M4:M7)</f>
        <v>1</v>
      </c>
      <c r="N8" s="216"/>
      <c r="O8" s="216"/>
      <c r="P8" s="216"/>
      <c r="Q8" s="218"/>
      <c r="U8" s="168" t="s">
        <v>2916</v>
      </c>
      <c r="V8" s="216">
        <f>SUM(V4:V7)</f>
        <v>114</v>
      </c>
      <c r="W8" s="217">
        <f>SUM(W4:W7)</f>
        <v>1</v>
      </c>
      <c r="X8" s="216"/>
      <c r="Y8" s="216"/>
      <c r="Z8" s="216"/>
      <c r="AA8" s="218"/>
    </row>
    <row r="9" spans="1:27">
      <c r="A9" s="1"/>
      <c r="B9" s="10"/>
      <c r="C9" s="1"/>
      <c r="D9" s="1"/>
      <c r="E9" s="1"/>
      <c r="F9" s="1"/>
      <c r="G9" s="1"/>
      <c r="H9" s="1"/>
      <c r="K9" s="1"/>
      <c r="L9" s="1"/>
      <c r="M9" s="1"/>
      <c r="N9" s="1"/>
      <c r="O9" s="1"/>
      <c r="P9" s="1"/>
      <c r="Q9" s="1"/>
    </row>
    <row r="10" spans="1:27" ht="15.75" thickBot="1">
      <c r="A10" s="1"/>
      <c r="B10" s="1"/>
      <c r="C10" s="1"/>
      <c r="D10" s="1"/>
      <c r="E10" s="1"/>
      <c r="F10" s="1"/>
      <c r="G10" s="1"/>
      <c r="H10" s="1"/>
    </row>
    <row r="11" spans="1:27">
      <c r="A11" s="238" t="s">
        <v>3188</v>
      </c>
      <c r="B11" s="239"/>
      <c r="C11" s="239"/>
      <c r="D11" s="239"/>
      <c r="E11" s="239"/>
      <c r="F11" s="239"/>
      <c r="G11" s="239"/>
      <c r="H11" s="239"/>
      <c r="I11" s="240"/>
      <c r="K11" s="1"/>
      <c r="L11" s="1"/>
      <c r="M11" s="1"/>
      <c r="N11" s="1"/>
      <c r="O11" s="1"/>
      <c r="P11" s="1"/>
      <c r="Q11" s="1"/>
    </row>
    <row r="12" spans="1:27" ht="30.75" thickBot="1">
      <c r="A12" s="228"/>
      <c r="B12" s="228" t="s">
        <v>3139</v>
      </c>
      <c r="C12" s="228" t="s">
        <v>3140</v>
      </c>
      <c r="D12" s="228" t="s">
        <v>3141</v>
      </c>
      <c r="E12" s="228" t="s">
        <v>3142</v>
      </c>
      <c r="F12" s="228" t="s">
        <v>3143</v>
      </c>
      <c r="G12" s="228" t="s">
        <v>3144</v>
      </c>
      <c r="H12" s="228" t="s">
        <v>3145</v>
      </c>
      <c r="I12" s="229" t="s">
        <v>3146</v>
      </c>
      <c r="K12" s="10"/>
      <c r="L12" s="10"/>
      <c r="M12" s="10"/>
      <c r="N12" s="10"/>
      <c r="O12" s="10"/>
      <c r="P12" s="10"/>
      <c r="Q12" s="10"/>
    </row>
    <row r="13" spans="1:27">
      <c r="A13" s="221" t="s">
        <v>3147</v>
      </c>
      <c r="B13" s="211">
        <f>COUNTIFS('Results Tab (Master Tab)'!AP2:AP2299, "MAYBE", 'Results Tab (Master Tab)'!X2:X2299, "INCLUDED")</f>
        <v>20</v>
      </c>
      <c r="C13" s="211">
        <f>COUNTIFS('Results Tab (Master Tab)'!AP2:AP2299,"EXCLUDE",'Results Tab (Master Tab)'!X2:X2299,"EXCLUDED")</f>
        <v>46</v>
      </c>
      <c r="D13" s="211">
        <f>COUNTIFS('Results Tab (Master Tab)'!AP2:AP2299, "MAYBE", 'Results Tab (Master Tab)'!X2:X2299, "excluded")</f>
        <v>16</v>
      </c>
      <c r="E13" s="211">
        <f>COUNTIFS('Results Tab (Master Tab)'!AP2:AP2299,"EXCLUDE",'Results Tab (Master Tab)'!X2:X2299,"INCLUDED")</f>
        <v>16</v>
      </c>
      <c r="F13" s="230">
        <f t="shared" ref="F13:F21" si="2">(B13 + C13) / (B13 + C13 + D13 + E13)</f>
        <v>0.67346938775510201</v>
      </c>
      <c r="G13" s="222">
        <f t="shared" ref="G13:G21" si="3">B13 / (B13 + E13)</f>
        <v>0.55555555555555558</v>
      </c>
      <c r="H13" s="230">
        <f t="shared" ref="H13:H21" si="4">C13 / (C13 + D13)</f>
        <v>0.74193548387096775</v>
      </c>
      <c r="I13" s="223" t="str">
        <f>IF(SUM(B13:E13)=$B$8,"CODE GOOD","CODE BAD")</f>
        <v>CODE GOOD</v>
      </c>
      <c r="K13" s="10"/>
      <c r="L13" s="55"/>
      <c r="M13" s="55"/>
      <c r="N13" s="55"/>
      <c r="O13" s="55"/>
      <c r="P13" s="60"/>
      <c r="Q13" s="60"/>
    </row>
    <row r="14" spans="1:27">
      <c r="A14" s="155" t="s">
        <v>3148</v>
      </c>
      <c r="B14" s="10">
        <f>COUNTIFS('Results Tab (Master Tab)'!W2:W2299, "INCLUDE", 'Results Tab (Master Tab)'!X2:X2299, "INCLUDED")</f>
        <v>33</v>
      </c>
      <c r="C14" s="10">
        <f>COUNTIFS('Results Tab (Master Tab)'!W2:W2299,"EXCLUDE",'Results Tab (Master Tab)'!X2:X2299,"EXCLUDED")</f>
        <v>57</v>
      </c>
      <c r="D14" s="10">
        <f>COUNTIFS('Results Tab (Master Tab)'!W2:W2299, "INCLUDE", 'Results Tab (Master Tab)'!X2:X2299, "excluded")</f>
        <v>5</v>
      </c>
      <c r="E14" s="10">
        <f>COUNTIFS('Results Tab (Master Tab)'!W2:W2299,"EXCLUDE",'Results Tab (Master Tab)'!X2:X2299,"INCLUDED")</f>
        <v>3</v>
      </c>
      <c r="F14" s="177">
        <f t="shared" si="2"/>
        <v>0.91836734693877553</v>
      </c>
      <c r="G14" s="214">
        <f t="shared" si="3"/>
        <v>0.91666666666666663</v>
      </c>
      <c r="H14" s="177">
        <f t="shared" si="4"/>
        <v>0.91935483870967738</v>
      </c>
      <c r="I14" s="224" t="str">
        <f t="shared" ref="I14:I20" si="5">IF(SUM(B14:E14)=$B$8,"CODE GOOD","CODE BAD")</f>
        <v>CODE GOOD</v>
      </c>
      <c r="K14" s="10"/>
      <c r="L14" s="55"/>
      <c r="M14" s="55"/>
      <c r="N14" s="55"/>
      <c r="O14" s="55"/>
      <c r="P14" s="60"/>
      <c r="Q14" s="60"/>
    </row>
    <row r="15" spans="1:27">
      <c r="A15" s="155" t="s">
        <v>3189</v>
      </c>
      <c r="B15" s="10">
        <f>COUNTIFS('Results Tab (Master Tab)'!V2:V2299, "INCLUDE", 'Results Tab (Master Tab)'!X2:X2299, "INCLUDED")+COUNTIFS('Results Tab (Master Tab)'!V2:V2299, "MAYBE", 'Results Tab (Master Tab)'!X2:X2299, "INCLUDED")</f>
        <v>32</v>
      </c>
      <c r="C15" s="10">
        <f>COUNTIFS('Results Tab (Master Tab)'!V2:V2299,"EXCLUDE",'Results Tab (Master Tab)'!X2:X2299,"EXCLUDED")</f>
        <v>58</v>
      </c>
      <c r="D15" s="10">
        <f>COUNTIFS('Results Tab (Master Tab)'!V2:V2299,"INCLUDE",'Results Tab (Master Tab)'!X2:X2299,"excluded")+COUNTIFS('Results Tab (Master Tab)'!V2:V2299,"MAYBE",'Results Tab (Master Tab)'!X2:X2299,"excluded")</f>
        <v>4</v>
      </c>
      <c r="E15" s="10">
        <f>COUNTIFS('Results Tab (Master Tab)'!V2:V2299,"EXCLUDE",'Results Tab (Master Tab)'!X2:X2299,"INCLUDED")</f>
        <v>4</v>
      </c>
      <c r="F15" s="177">
        <f t="shared" si="2"/>
        <v>0.91836734693877553</v>
      </c>
      <c r="G15" s="214">
        <f t="shared" si="3"/>
        <v>0.88888888888888884</v>
      </c>
      <c r="H15" s="177">
        <f t="shared" si="4"/>
        <v>0.93548387096774188</v>
      </c>
      <c r="I15" s="224" t="str">
        <f t="shared" ref="I15" si="6">IF(SUM(B15:E15)=$B$8,"CODE GOOD","CODE BAD")</f>
        <v>CODE GOOD</v>
      </c>
      <c r="K15" s="10"/>
      <c r="L15" s="55"/>
      <c r="M15" s="55"/>
      <c r="N15" s="55"/>
      <c r="O15" s="55"/>
      <c r="P15" s="60"/>
      <c r="Q15" s="60"/>
    </row>
    <row r="16" spans="1:27" ht="30.75" thickBot="1">
      <c r="A16" s="226" t="s">
        <v>3190</v>
      </c>
      <c r="B16" s="169">
        <f>COUNTIFS('Results Tab (Master Tab)'!AU2:AU2299, "INCLUDE", 'Results Tab (Master Tab)'!X2:X2299, "INCLUDED")+COUNTIFS('Results Tab (Master Tab)'!AU2:AU2299, "MAYBE", 'Results Tab (Master Tab)'!X2:X2299, "INCLUDED")</f>
        <v>36</v>
      </c>
      <c r="C16" s="169">
        <f>COUNTIFS('Results Tab (Master Tab)'!AU2:AU2299,"EXCLUDE",'Results Tab (Master Tab)'!X2:X2299,"EXCLUDED")</f>
        <v>54</v>
      </c>
      <c r="D16" s="169">
        <f>COUNTIFS('Results Tab (Master Tab)'!AU2:AU2299,"INCLUDE",'Results Tab (Master Tab)'!X2:X2299,"excluded")+COUNTIFS('Results Tab (Master Tab)'!AU2:AU2299,"MAYBE",'Results Tab (Master Tab)'!X2:X2299,"excluded")</f>
        <v>8</v>
      </c>
      <c r="E16" s="169">
        <f>COUNTIFS('Results Tab (Master Tab)'!AU2:AU2299,"EXCLUDE",'Results Tab (Master Tab)'!X2:X2299,"INCLUDED")</f>
        <v>0</v>
      </c>
      <c r="F16" s="231">
        <f t="shared" si="2"/>
        <v>0.91836734693877553</v>
      </c>
      <c r="G16" s="217">
        <f t="shared" si="3"/>
        <v>1</v>
      </c>
      <c r="H16" s="231">
        <f t="shared" si="4"/>
        <v>0.87096774193548387</v>
      </c>
      <c r="I16" s="232" t="str">
        <f t="shared" si="5"/>
        <v>CODE GOOD</v>
      </c>
    </row>
    <row r="17" spans="1:9" ht="45">
      <c r="A17" s="221" t="s">
        <v>3191</v>
      </c>
      <c r="B17" s="212">
        <f>COUNTIFS('Results Tab (Master Tab)'!AV2:AV2299, "INCLUDE", 'Results Tab (Master Tab)'!X2:X2299, "INCLUDED")+COUNTIFS('Results Tab (Master Tab)'!AV2:AV2299, "MAYBE", 'Results Tab (Master Tab)'!X2:X2299, "INCLUDED")</f>
        <v>39</v>
      </c>
      <c r="C17" s="212">
        <f>COUNTIFS('Results Tab (Master Tab)'!AV2:AV2299,"EXCLUDE",'Results Tab (Master Tab)'!X2:X2299,"EXCLUDED")</f>
        <v>65</v>
      </c>
      <c r="D17" s="212">
        <f>COUNTIFS('Results Tab (Master Tab)'!AV2:AV2299,"INCLUDE",'Results Tab (Master Tab)'!X2:X2299,"excluded")+COUNTIFS('Results Tab (Master Tab)'!AV2:AV2299,"MAYBE",'Results Tab (Master Tab)'!X2:X2299,"excluded")</f>
        <v>10</v>
      </c>
      <c r="E17" s="212">
        <f>COUNTIFS('Results Tab (Master Tab)'!AV2:AV2299,"EXCLUDE",'Results Tab (Master Tab)'!X2:X2299,"INCLUDED")</f>
        <v>0</v>
      </c>
      <c r="F17" s="230">
        <f t="shared" si="2"/>
        <v>0.91228070175438591</v>
      </c>
      <c r="G17" s="222">
        <f t="shared" si="3"/>
        <v>1</v>
      </c>
      <c r="H17" s="230">
        <f t="shared" si="4"/>
        <v>0.8666666666666667</v>
      </c>
      <c r="I17" s="223" t="str">
        <f>IF(SUM(B17:E17)=$V$8,"CODE GOOD","CODE BAD")</f>
        <v>CODE GOOD</v>
      </c>
    </row>
    <row r="18" spans="1:9" ht="15.75" thickBot="1">
      <c r="A18" s="234" t="s">
        <v>3150</v>
      </c>
      <c r="B18" s="169">
        <f>COUNTIFS('Results Tab (Master Tab)'!AD2:AD2299, "INCLUDE", 'Results Tab (Master Tab)'!X2:X2299, "INCLUDED")+COUNTIFS('Results Tab (Master Tab)'!AD2:AD2299, "MAYBE", 'Results Tab (Master Tab)'!X2:X2299, "INCLUDED")</f>
        <v>32</v>
      </c>
      <c r="C18" s="169">
        <f>COUNTIFS('Results Tab (Master Tab)'!AD2:AD2299,"EXCLUDE",'Results Tab (Master Tab)'!X2:X2299,"EXCLUDED")</f>
        <v>70</v>
      </c>
      <c r="D18" s="169">
        <f>COUNTIFS('Results Tab (Master Tab)'!AD2:AD2299,"INCLUDE",'Results Tab (Master Tab)'!X2:X2299,"excluded")+COUNTIFS('Results Tab (Master Tab)'!AD2:AD2299,"MAYBE",'Results Tab (Master Tab)'!X2:X2299,"excluded")</f>
        <v>5</v>
      </c>
      <c r="E18" s="169">
        <f>COUNTIFS('Results Tab (Master Tab)'!AD2:AD2299,"EXCLUDE",'Results Tab (Master Tab)'!X2:X2299,"INCLUDED")</f>
        <v>7</v>
      </c>
      <c r="F18" s="231">
        <f t="shared" si="2"/>
        <v>0.89473684210526316</v>
      </c>
      <c r="G18" s="217">
        <f t="shared" si="3"/>
        <v>0.82051282051282048</v>
      </c>
      <c r="H18" s="231">
        <f t="shared" si="4"/>
        <v>0.93333333333333335</v>
      </c>
      <c r="I18" s="232" t="str">
        <f>IF(SUM(B18:E18)=$V$8,"CODE GOOD","CODE BAD")</f>
        <v>CODE GOOD</v>
      </c>
    </row>
    <row r="19" spans="1:9">
      <c r="A19" s="221" t="s">
        <v>3151</v>
      </c>
      <c r="B19" s="212">
        <f>COUNTIFS('Results Tab (Master Tab)'!AL2:AL2299, "INCLUDE", 'Results Tab (Master Tab)'!X2:X2299, "INCLUDED")</f>
        <v>34</v>
      </c>
      <c r="C19" s="212">
        <f>COUNTIFS('Results Tab (Master Tab)'!AL2:AL2299,"EXCLUDE",'Results Tab (Master Tab)'!X2:X2299,"EXCLUDED")</f>
        <v>56</v>
      </c>
      <c r="D19" s="212">
        <f>COUNTIFS('Results Tab (Master Tab)'!AL2:AL2299, "INCLUDE", 'Results Tab (Master Tab)'!X2:X2299, "excluded")</f>
        <v>6</v>
      </c>
      <c r="E19" s="212">
        <f>COUNTIFS('Results Tab (Master Tab)'!AL2:AL2299,"EXCLUDE",'Results Tab (Master Tab)'!X2:X2299,"INCLUDED")</f>
        <v>2</v>
      </c>
      <c r="F19" s="230">
        <f t="shared" si="2"/>
        <v>0.91836734693877553</v>
      </c>
      <c r="G19" s="222">
        <f t="shared" si="3"/>
        <v>0.94444444444444442</v>
      </c>
      <c r="H19" s="230">
        <f t="shared" si="4"/>
        <v>0.90322580645161288</v>
      </c>
      <c r="I19" s="223" t="str">
        <f t="shared" si="5"/>
        <v>CODE GOOD</v>
      </c>
    </row>
    <row r="20" spans="1:9">
      <c r="A20" s="155" t="s">
        <v>3192</v>
      </c>
      <c r="B20" s="54">
        <f>COUNTIFS('Results Tab (Master Tab)'!AA2:AA2299, "INCLUDE", 'Results Tab (Master Tab)'!X2:X2299, "INCLUDED")</f>
        <v>35</v>
      </c>
      <c r="C20" s="54">
        <f>COUNTIFS('Results Tab (Master Tab)'!AA2:AA2299,"EXCLUDE",'Results Tab (Master Tab)'!X2:X2299,"EXCLUDED")</f>
        <v>60</v>
      </c>
      <c r="D20" s="54">
        <f>COUNTIFS('Results Tab (Master Tab)'!AA2:AA2299, "INCLUDE", 'Results Tab (Master Tab)'!X2:X2299, "excluded")</f>
        <v>2</v>
      </c>
      <c r="E20" s="54">
        <f>COUNTIFS('Results Tab (Master Tab)'!AA2:AA2299, "EXCLUDE", 'Results Tab (Master Tab)'!X2:X2299, "INCLUDED")</f>
        <v>1</v>
      </c>
      <c r="F20" s="177">
        <f t="shared" si="2"/>
        <v>0.96938775510204078</v>
      </c>
      <c r="G20" s="214">
        <f t="shared" si="3"/>
        <v>0.97222222222222221</v>
      </c>
      <c r="H20" s="177">
        <f t="shared" si="4"/>
        <v>0.967741935483871</v>
      </c>
      <c r="I20" s="224" t="str">
        <f t="shared" si="5"/>
        <v>CODE GOOD</v>
      </c>
    </row>
    <row r="21" spans="1:9" ht="15.75" thickBot="1">
      <c r="A21" s="226" t="s">
        <v>3193</v>
      </c>
      <c r="B21" s="169">
        <f>COUNTIFS('Results Tab (Master Tab)'!AI2:AI2299, "INCLUDE", 'Results Tab (Master Tab)'!X2:X2299, "INCLUDED")</f>
        <v>39</v>
      </c>
      <c r="C21" s="169">
        <f>COUNTIFS('Results Tab (Master Tab)'!AI2:AI2299,"EXCLUDE",'Results Tab (Master Tab)'!X2:X2299,"EXCLUDED")</f>
        <v>65</v>
      </c>
      <c r="D21" s="169">
        <f>COUNTIFS('Results Tab (Master Tab)'!AI2:AI2299, "INCLUDE", 'Results Tab (Master Tab)'!X2:X2299, "excluded")</f>
        <v>10</v>
      </c>
      <c r="E21" s="169">
        <f>COUNTIFS('Results Tab (Master Tab)'!AI2:AI2299, "EXCLUDE", 'Results Tab (Master Tab)'!X2:X2299, "INCLUDED")</f>
        <v>0</v>
      </c>
      <c r="F21" s="231">
        <f t="shared" si="2"/>
        <v>0.91228070175438591</v>
      </c>
      <c r="G21" s="217">
        <f t="shared" si="3"/>
        <v>1</v>
      </c>
      <c r="H21" s="231">
        <f t="shared" si="4"/>
        <v>0.8666666666666667</v>
      </c>
      <c r="I21" s="232" t="str">
        <f>IF(SUM(B21:E21)=$V$8,"CODE GOOD","CODE BAD")</f>
        <v>CODE GOOD</v>
      </c>
    </row>
    <row r="22" spans="1:9" ht="15.75" thickBot="1"/>
    <row r="23" spans="1:9">
      <c r="A23" s="238" t="s">
        <v>3194</v>
      </c>
      <c r="B23" s="239"/>
      <c r="C23" s="239"/>
      <c r="D23" s="239"/>
      <c r="E23" s="239"/>
      <c r="F23" s="239"/>
      <c r="G23" s="239"/>
      <c r="H23" s="239"/>
      <c r="I23" s="240"/>
    </row>
    <row r="24" spans="1:9" ht="31.5" customHeight="1" thickBot="1">
      <c r="A24" s="228"/>
      <c r="B24" s="228" t="s">
        <v>3139</v>
      </c>
      <c r="C24" s="228" t="s">
        <v>3140</v>
      </c>
      <c r="D24" s="228" t="s">
        <v>3141</v>
      </c>
      <c r="E24" s="228" t="s">
        <v>3142</v>
      </c>
      <c r="F24" s="228" t="s">
        <v>3143</v>
      </c>
      <c r="G24" s="228" t="s">
        <v>3144</v>
      </c>
      <c r="H24" s="228" t="s">
        <v>3145</v>
      </c>
      <c r="I24" s="229" t="s">
        <v>3146</v>
      </c>
    </row>
    <row r="25" spans="1:9">
      <c r="A25" s="221" t="s">
        <v>3151</v>
      </c>
      <c r="B25" s="151">
        <f>COUNTIFS('Results Tab (Master Tab)'!AL2:AL2299, "INCLUDE", 'Results Tab (Master Tab)'!X2:X2299, "INCLUDED")</f>
        <v>34</v>
      </c>
      <c r="C25" s="151">
        <f>COUNTIFS('Results Tab (Master Tab)'!AL2:AL2299,"EXCLUDE",'Results Tab (Master Tab)'!X2:X2299,"EXCLUDED")+COUNTIFS('Results Tab (Master Tab)'!AL2:AL2299,"",'Results Tab (Master Tab)'!X2:X2299,"EXCLUDED")+COUNTIFS('Results Tab (Master Tab)'!AL2:AL2299,"EXCLUDE",'Results Tab (Master Tab)'!X2:X2299,"")+COUNTIFS('Results Tab (Master Tab)'!AL2:AL2299,"",'Results Tab (Master Tab)'!X2:X2299,"")</f>
        <v>2252</v>
      </c>
      <c r="D25" s="151">
        <f>COUNTIFS('Results Tab (Master Tab)'!AL2:AL2299, "INCLUDE", 'Results Tab (Master Tab)'!X2:X2299, "")+COUNTIFS('Results Tab (Master Tab)'!AL2:AL2299, "INCLUDE", 'Results Tab (Master Tab)'!X2:X2299, "excluded")</f>
        <v>6</v>
      </c>
      <c r="E25" s="151">
        <f>COUNTIFS('Results Tab (Master Tab)'!AL2:AL2299,"EXCLUDE",'Results Tab (Master Tab)'!X2:X2299,"INCLUDED")+COUNTIFS('Results Tab (Master Tab)'!AL2:AL2299,"",'Results Tab (Master Tab)'!X2:X2299,"INCLUDED")</f>
        <v>6</v>
      </c>
      <c r="F25" s="230">
        <f>(B25 + C25) / (B25 + C25 + D25 + E25)</f>
        <v>0.99477806788511747</v>
      </c>
      <c r="G25" s="230">
        <f>B25 / (B25 + E25)</f>
        <v>0.85</v>
      </c>
      <c r="H25" s="230">
        <f>C25 / (C25 + D25)</f>
        <v>0.99734278122232067</v>
      </c>
      <c r="I25" s="223" t="str">
        <f>IF(SUM(B25:E25)='T&amp;A Metrics'!B8,"CODE GOOD","CODE BAD")</f>
        <v>CODE GOOD</v>
      </c>
    </row>
    <row r="26" spans="1:9">
      <c r="A26" s="155" t="s">
        <v>3192</v>
      </c>
      <c r="B26">
        <f>COUNTIFS('Results Tab (Master Tab)'!AA2:AA2299, "INCLUDE", 'Results Tab (Master Tab)'!X2:X2299, "INCLUDED")</f>
        <v>35</v>
      </c>
      <c r="C26">
        <f>COUNTIFS('Results Tab (Master Tab)'!AA2:AA2299,"EXCLUDE",'Results Tab (Master Tab)'!X2:X2299,"EXCLUDED")
+COUNTIFS('Results Tab (Master Tab)'!AA2:AA2299,"",'Results Tab (Master Tab)'!X2:X2299,"EXCLUDED")
+COUNTIFS('Results Tab (Master Tab)'!AA2:AA2299,"EXCLUDE",'Results Tab (Master Tab)'!X2:X2299,"")
+COUNTIFS('Results Tab (Master Tab)'!AA2:AA2299,"",'Results Tab (Master Tab)'!X2:X2299,"")</f>
        <v>2256</v>
      </c>
      <c r="D26">
        <f>COUNTIFS('Results Tab (Master Tab)'!AA2:AA2299, "INCLUDE", 'Results Tab (Master Tab)'!X2:X2299, "")
+COUNTIFS('Results Tab (Master Tab)'!AA2:AA2299, "INCLUDE", 'Results Tab (Master Tab)'!X2:X2299, "excluded")</f>
        <v>2</v>
      </c>
      <c r="E26">
        <f>COUNTIFS('Results Tab (Master Tab)'!AA2:AA2299, "EXCLUDE", 'Results Tab (Master Tab)'!X2:X2299, "INCLUDED")
+COUNTIFS('Results Tab (Master Tab)'!AA2:AA2299, "", 'Results Tab (Master Tab)'!X2:X2299, "INCLUDED")</f>
        <v>5</v>
      </c>
      <c r="F26" s="177">
        <f>(B26 + C26) / (B26 + C26 + D26 + E26)</f>
        <v>0.99695387293298521</v>
      </c>
      <c r="G26" s="177">
        <f>B26 / (B26 + E26)</f>
        <v>0.875</v>
      </c>
      <c r="H26" s="177">
        <f>C26 / (C26 + D26)</f>
        <v>0.99911426040744022</v>
      </c>
      <c r="I26" s="224" t="str">
        <f>IF(SUM(B26:E26)='T&amp;A Metrics'!B8,"CODE GOOD","CODE BAD")</f>
        <v>CODE GOOD</v>
      </c>
    </row>
    <row r="27" spans="1:9" ht="15.75" thickBot="1">
      <c r="A27" s="226" t="s">
        <v>3193</v>
      </c>
      <c r="B27" s="171">
        <f>COUNTIFS('Results Tab (Master Tab)'!AI2:AI2299, "INCLUDE", 'Results Tab (Master Tab)'!X2:X2299, "INCLUDED")</f>
        <v>39</v>
      </c>
      <c r="C27" s="171">
        <f>COUNTIFS('Results Tab (Master Tab)'!AI2:AI2299, "EXCLUDE", 'Results Tab (Master Tab)'!X2:X2299, "EXCLUDED")
+COUNTIFS('Results Tab (Master Tab)'!AI2:AI2299, "", 'Results Tab (Master Tab)'!X2:X2299, "EXCLUDED")
+COUNTIFS('Results Tab (Master Tab)'!AI2:AI2299, "EXCLUDE", 'Results Tab (Master Tab)'!X2:X2299, "")
+COUNTIFS('Results Tab (Master Tab)'!AI2:AI2299, "", 'Results Tab (Master Tab)'!X2:X2299, "")</f>
        <v>2248</v>
      </c>
      <c r="D27" s="171">
        <f>COUNTIFS('Results Tab (Master Tab)'!AI2:AI2299, "INCLUDE", 'Results Tab (Master Tab)'!X2:X2299, "")
+COUNTIFS('Results Tab (Master Tab)'!AI2:AI2299, "INCLUDE", 'Results Tab (Master Tab)'!X2:X2299, "excluded")</f>
        <v>10</v>
      </c>
      <c r="E27" s="171">
        <f>COUNTIFS('Results Tab (Master Tab)'!AI2:AI2299, "EXCLUDE", 'Results Tab (Master Tab)'!X2:X2299, "INCLUDED")
+COUNTIFS('Results Tab (Master Tab)'!AI2:AI2299, "", 'Results Tab (Master Tab)'!X2:X2299, "INCLUDED")</f>
        <v>1</v>
      </c>
      <c r="F27" s="231">
        <f>(B27 + C27) / (B27 + C27 + D27 + E27)</f>
        <v>0.99521322889469099</v>
      </c>
      <c r="G27" s="231">
        <f>B27 / (B27 + E27)</f>
        <v>0.97499999999999998</v>
      </c>
      <c r="H27" s="231">
        <f>C27 / (C27 + D27)</f>
        <v>0.99557130203720101</v>
      </c>
      <c r="I27" s="232" t="str">
        <f>IF(SUM(B27:E27)='T&amp;A Metrics'!B8,"CODE GOOD","CODE BAD")</f>
        <v>CODE GOOD</v>
      </c>
    </row>
  </sheetData>
  <mergeCells count="5">
    <mergeCell ref="A2:G2"/>
    <mergeCell ref="K2:Q2"/>
    <mergeCell ref="A11:I11"/>
    <mergeCell ref="U2:AA2"/>
    <mergeCell ref="A23:I23"/>
  </mergeCells>
  <conditionalFormatting sqref="A4:A8">
    <cfRule type="cellIs" dxfId="35" priority="7" operator="equal">
      <formula>0</formula>
    </cfRule>
  </conditionalFormatting>
  <conditionalFormatting sqref="A3:C3">
    <cfRule type="cellIs" dxfId="34" priority="10" operator="equal">
      <formula>0</formula>
    </cfRule>
  </conditionalFormatting>
  <conditionalFormatting sqref="C3">
    <cfRule type="containsText" dxfId="33" priority="9" operator="containsText" text="Include">
      <formula>NOT(ISERROR(SEARCH("Include",C3)))</formula>
    </cfRule>
  </conditionalFormatting>
  <conditionalFormatting sqref="K4:K8">
    <cfRule type="cellIs" dxfId="32" priority="4" operator="equal">
      <formula>0</formula>
    </cfRule>
  </conditionalFormatting>
  <conditionalFormatting sqref="K3:M3">
    <cfRule type="cellIs" dxfId="31" priority="6" operator="equal">
      <formula>0</formula>
    </cfRule>
  </conditionalFormatting>
  <conditionalFormatting sqref="M3">
    <cfRule type="containsText" dxfId="30" priority="5" operator="containsText" text="Include">
      <formula>NOT(ISERROR(SEARCH("Include",M3)))</formula>
    </cfRule>
  </conditionalFormatting>
  <conditionalFormatting sqref="U4:U8">
    <cfRule type="cellIs" dxfId="29" priority="1" operator="equal">
      <formula>0</formula>
    </cfRule>
  </conditionalFormatting>
  <conditionalFormatting sqref="U3:W3">
    <cfRule type="cellIs" dxfId="28" priority="3" operator="equal">
      <formula>0</formula>
    </cfRule>
  </conditionalFormatting>
  <conditionalFormatting sqref="W3">
    <cfRule type="containsText" dxfId="27" priority="2" operator="containsText" text="Include">
      <formula>NOT(ISERROR(SEARCH("Include",W3)))</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7BA11-5230-4145-BF8F-87348A1883D8}">
  <dimension ref="A1:Y2408"/>
  <sheetViews>
    <sheetView topLeftCell="A14" zoomScale="70" zoomScaleNormal="70" workbookViewId="0">
      <selection activeCell="Y2" sqref="Y2"/>
    </sheetView>
  </sheetViews>
  <sheetFormatPr defaultRowHeight="15"/>
  <cols>
    <col min="1" max="1" width="20" customWidth="1"/>
    <col min="6" max="6" width="31.42578125" customWidth="1"/>
    <col min="10" max="10" width="18.7109375" customWidth="1"/>
    <col min="12" max="12" width="13.7109375" customWidth="1"/>
    <col min="13" max="13" width="14" customWidth="1"/>
    <col min="14" max="14" width="12" customWidth="1"/>
    <col min="15" max="15" width="13.42578125" customWidth="1"/>
    <col min="16" max="16" width="10.5703125" customWidth="1"/>
    <col min="17" max="17" width="12.85546875" customWidth="1"/>
    <col min="18" max="18" width="14" customWidth="1"/>
    <col min="19" max="19" width="13.140625" customWidth="1"/>
    <col min="20" max="20" width="11.7109375" customWidth="1"/>
    <col min="24" max="24" width="8.85546875" style="3"/>
  </cols>
  <sheetData>
    <row r="1" spans="1:25" ht="126" customHeight="1">
      <c r="A1" s="5" t="s">
        <v>1</v>
      </c>
      <c r="B1" s="5" t="s">
        <v>0</v>
      </c>
      <c r="C1" s="5" t="s">
        <v>2</v>
      </c>
      <c r="D1" s="5" t="s">
        <v>3</v>
      </c>
      <c r="E1" s="5" t="s">
        <v>4</v>
      </c>
      <c r="F1" s="5" t="s">
        <v>1</v>
      </c>
      <c r="G1" s="5" t="s">
        <v>2979</v>
      </c>
      <c r="H1" s="5" t="s">
        <v>2920</v>
      </c>
      <c r="I1" s="5" t="s">
        <v>2921</v>
      </c>
      <c r="J1" s="30" t="s">
        <v>2980</v>
      </c>
      <c r="K1" s="5" t="s">
        <v>0</v>
      </c>
      <c r="L1" s="5" t="s">
        <v>6</v>
      </c>
      <c r="M1" s="5" t="s">
        <v>7</v>
      </c>
      <c r="N1" s="34" t="s">
        <v>8</v>
      </c>
      <c r="O1" s="5" t="s">
        <v>9</v>
      </c>
      <c r="P1" s="5" t="s">
        <v>10</v>
      </c>
      <c r="Q1" s="5" t="s">
        <v>11</v>
      </c>
      <c r="R1" s="5" t="s">
        <v>2981</v>
      </c>
      <c r="S1" s="5" t="s">
        <v>2982</v>
      </c>
      <c r="T1" s="5" t="s">
        <v>2983</v>
      </c>
      <c r="U1" s="5" t="s">
        <v>12</v>
      </c>
      <c r="V1" s="5" t="s">
        <v>13</v>
      </c>
      <c r="W1" s="5" t="s">
        <v>3195</v>
      </c>
      <c r="X1" s="45" t="s">
        <v>2992</v>
      </c>
      <c r="Y1" s="5" t="s">
        <v>2994</v>
      </c>
    </row>
    <row r="2" spans="1:25" ht="120">
      <c r="A2" s="1" t="s">
        <v>16</v>
      </c>
      <c r="B2">
        <v>1</v>
      </c>
      <c r="D2">
        <v>1</v>
      </c>
      <c r="E2" s="1" t="s">
        <v>18</v>
      </c>
      <c r="F2" s="1" t="s">
        <v>16</v>
      </c>
      <c r="G2" s="1">
        <v>3</v>
      </c>
      <c r="H2" s="1">
        <v>4</v>
      </c>
      <c r="I2" s="1">
        <v>3</v>
      </c>
      <c r="J2" s="31" t="str">
        <f>IF(COUNTIF(G2:I2,5)=3,"CERTAINLY INCLUDED",IF(COUNTIF(G2:I2,5)&gt;0,"MAYBE","EXCLUDED"))</f>
        <v>EXCLUDED</v>
      </c>
      <c r="K2">
        <v>1</v>
      </c>
      <c r="L2" s="1"/>
      <c r="M2" s="1"/>
      <c r="N2" s="34" t="s">
        <v>901</v>
      </c>
      <c r="R2" s="1" t="str">
        <f>IF(AND(J2="Excluded", N2="Excluded"), "Mutually Excluded", IF(AND(OR(J2="CERTAINLY INCLUDED", J2="INCLUDED", J2="MAYBE" ), OR(N2="INCLUDED", N2="MAYBE")), "MUTUALLY INCLUDED", IF(AND(J2="MAYBE", N2="MAYBE"), "Mutually MAYBE", IF(AND(J2="Excluded", OR(N2="INCLUDED", N2="MAYBE")), "AI: No, Human: Yes", IF(AND(N2="Excluded", OR(J2="INCLUDED", J2="CERTAINLY INCLUDED", J2="MAYBE")), "AI: Yes, Human: No", "Other Conflict")))))</f>
        <v>Mutually Excluded</v>
      </c>
      <c r="S2" s="1"/>
      <c r="T2" s="1"/>
    </row>
    <row r="3" spans="1:25" ht="300">
      <c r="A3" s="1" t="s">
        <v>20</v>
      </c>
      <c r="B3">
        <v>2</v>
      </c>
      <c r="D3">
        <v>1</v>
      </c>
      <c r="E3" s="1" t="s">
        <v>21</v>
      </c>
      <c r="F3" s="1" t="s">
        <v>20</v>
      </c>
      <c r="G3" s="1">
        <v>1</v>
      </c>
      <c r="H3" s="1">
        <v>1</v>
      </c>
      <c r="I3" s="1">
        <v>1</v>
      </c>
      <c r="J3" s="31" t="str">
        <f t="shared" ref="J3:J66" si="0">IF(COUNTIF(G3:I3,5)=3,"CERTAINLY INCLUDED",IF(COUNTIF(G3:I3,5)&gt;0,"MAYBE","EXCLUDED"))</f>
        <v>EXCLUDED</v>
      </c>
      <c r="K3">
        <v>2</v>
      </c>
      <c r="L3" s="1"/>
      <c r="M3" s="1"/>
      <c r="N3" s="34" t="s">
        <v>901</v>
      </c>
      <c r="R3" s="1" t="str">
        <f t="shared" ref="R3:R66" si="1">IF(AND(J3="Excluded", N3="Excluded"), "Mutually Excluded", IF(AND(OR(J3="CERTAINLY INCLUDED", J3="INCLUDED", J3="MAYBE" ), OR(N3="INCLUDED", N3="MAYBE")), "MUTUALLY INCLUDED", IF(AND(J3="MAYBE", N3="MAYBE"), "Mutually MAYBE", IF(AND(J3="Excluded", OR(N3="INCLUDED", N3="MAYBE")), "AI: No, Human: Yes", IF(AND(N3="Excluded", OR(J3="INCLUDED", J3="CERTAINLY INCLUDED", J3="MAYBE")), "AI: Yes, Human: No", "Other Conflict")))))</f>
        <v>Mutually Excluded</v>
      </c>
      <c r="S3" s="1"/>
      <c r="T3" s="1"/>
    </row>
    <row r="4" spans="1:25" ht="375">
      <c r="A4" s="1" t="s">
        <v>22</v>
      </c>
      <c r="B4">
        <v>3</v>
      </c>
      <c r="D4">
        <v>1</v>
      </c>
      <c r="E4" s="1" t="s">
        <v>22</v>
      </c>
      <c r="F4" s="1" t="s">
        <v>22</v>
      </c>
      <c r="G4" s="1">
        <v>5</v>
      </c>
      <c r="H4" s="1">
        <v>5</v>
      </c>
      <c r="I4" s="1">
        <v>5</v>
      </c>
      <c r="J4" s="31" t="str">
        <f t="shared" si="0"/>
        <v>CERTAINLY INCLUDED</v>
      </c>
      <c r="K4">
        <v>3</v>
      </c>
      <c r="L4" s="1"/>
      <c r="M4" s="1"/>
      <c r="N4" s="34" t="s">
        <v>1752</v>
      </c>
      <c r="R4" s="1" t="str">
        <f t="shared" si="1"/>
        <v>MUTUALLY INCLUDED</v>
      </c>
      <c r="S4" s="1"/>
      <c r="T4" s="1"/>
      <c r="X4" s="3" t="s">
        <v>19</v>
      </c>
    </row>
    <row r="5" spans="1:25" ht="150">
      <c r="A5" s="1" t="s">
        <v>24</v>
      </c>
      <c r="B5">
        <v>4</v>
      </c>
      <c r="D5">
        <v>2</v>
      </c>
      <c r="E5" s="1" t="s">
        <v>25</v>
      </c>
      <c r="F5" s="1" t="s">
        <v>24</v>
      </c>
      <c r="G5" s="1">
        <v>5</v>
      </c>
      <c r="H5" s="1">
        <v>5</v>
      </c>
      <c r="I5" s="1">
        <v>5</v>
      </c>
      <c r="J5" s="31" t="str">
        <f t="shared" si="0"/>
        <v>CERTAINLY INCLUDED</v>
      </c>
      <c r="K5">
        <v>4</v>
      </c>
      <c r="L5" s="1"/>
      <c r="M5" s="1"/>
      <c r="N5" s="34" t="s">
        <v>1752</v>
      </c>
      <c r="R5" s="1" t="str">
        <f t="shared" si="1"/>
        <v>MUTUALLY INCLUDED</v>
      </c>
      <c r="S5" s="1"/>
      <c r="T5" s="1"/>
      <c r="X5" s="3" t="s">
        <v>23</v>
      </c>
    </row>
    <row r="6" spans="1:25" ht="273" customHeight="1">
      <c r="A6" s="1" t="s">
        <v>26</v>
      </c>
      <c r="B6">
        <v>5</v>
      </c>
      <c r="D6">
        <v>2</v>
      </c>
      <c r="E6" s="1" t="s">
        <v>27</v>
      </c>
      <c r="F6" s="1" t="s">
        <v>26</v>
      </c>
      <c r="G6" s="1">
        <v>5</v>
      </c>
      <c r="H6" s="1">
        <v>5</v>
      </c>
      <c r="I6" s="1">
        <v>5</v>
      </c>
      <c r="J6" s="31" t="str">
        <f t="shared" si="0"/>
        <v>CERTAINLY INCLUDED</v>
      </c>
      <c r="K6">
        <v>5</v>
      </c>
      <c r="L6" s="1"/>
      <c r="M6" s="1"/>
      <c r="N6" s="34" t="s">
        <v>1752</v>
      </c>
      <c r="R6" s="1" t="str">
        <f t="shared" si="1"/>
        <v>MUTUALLY INCLUDED</v>
      </c>
      <c r="S6" s="1"/>
      <c r="T6" s="1"/>
      <c r="X6" s="3" t="s">
        <v>23</v>
      </c>
    </row>
    <row r="7" spans="1:25" ht="300">
      <c r="A7" s="1" t="s">
        <v>28</v>
      </c>
      <c r="B7">
        <v>6</v>
      </c>
      <c r="D7" t="s">
        <v>29</v>
      </c>
      <c r="E7" s="1" t="s">
        <v>28</v>
      </c>
      <c r="F7" s="1" t="s">
        <v>28</v>
      </c>
      <c r="G7" s="1">
        <v>3</v>
      </c>
      <c r="H7" s="1">
        <v>3</v>
      </c>
      <c r="I7" s="1">
        <v>3</v>
      </c>
      <c r="J7" s="31" t="str">
        <f t="shared" si="0"/>
        <v>EXCLUDED</v>
      </c>
      <c r="K7">
        <v>6</v>
      </c>
      <c r="L7" s="1"/>
      <c r="M7" s="1"/>
      <c r="N7" s="34" t="s">
        <v>901</v>
      </c>
      <c r="R7" s="1" t="str">
        <f t="shared" si="1"/>
        <v>Mutually Excluded</v>
      </c>
      <c r="S7" s="1"/>
      <c r="T7" s="1"/>
    </row>
    <row r="8" spans="1:25" ht="390">
      <c r="A8" s="1" t="s">
        <v>31</v>
      </c>
      <c r="B8">
        <v>7</v>
      </c>
      <c r="D8">
        <v>3</v>
      </c>
      <c r="E8" s="1" t="s">
        <v>32</v>
      </c>
      <c r="F8" s="1" t="s">
        <v>31</v>
      </c>
      <c r="G8" s="1">
        <v>2</v>
      </c>
      <c r="H8" s="1">
        <v>3</v>
      </c>
      <c r="I8" s="1">
        <v>2</v>
      </c>
      <c r="J8" s="31" t="str">
        <f t="shared" si="0"/>
        <v>EXCLUDED</v>
      </c>
      <c r="K8">
        <v>7</v>
      </c>
      <c r="L8" s="1"/>
      <c r="M8" s="1"/>
      <c r="N8" s="34" t="s">
        <v>901</v>
      </c>
      <c r="R8" s="1" t="str">
        <f t="shared" si="1"/>
        <v>Mutually Excluded</v>
      </c>
      <c r="S8" s="1"/>
      <c r="T8" s="1"/>
    </row>
    <row r="9" spans="1:25" ht="270">
      <c r="A9" s="1" t="s">
        <v>34</v>
      </c>
      <c r="B9">
        <v>8</v>
      </c>
      <c r="D9" t="s">
        <v>35</v>
      </c>
      <c r="E9" s="1" t="s">
        <v>36</v>
      </c>
      <c r="F9" s="1" t="s">
        <v>34</v>
      </c>
      <c r="G9" s="1">
        <v>2</v>
      </c>
      <c r="H9" s="1">
        <v>2</v>
      </c>
      <c r="I9" s="1">
        <v>3</v>
      </c>
      <c r="J9" s="31" t="str">
        <f t="shared" si="0"/>
        <v>EXCLUDED</v>
      </c>
      <c r="K9">
        <v>8</v>
      </c>
      <c r="L9" s="1"/>
      <c r="M9" s="1"/>
      <c r="N9" s="34" t="s">
        <v>901</v>
      </c>
      <c r="R9" s="1" t="str">
        <f t="shared" si="1"/>
        <v>Mutually Excluded</v>
      </c>
      <c r="S9" s="1"/>
      <c r="T9" s="1"/>
    </row>
    <row r="10" spans="1:25" ht="270">
      <c r="A10" s="1" t="s">
        <v>37</v>
      </c>
      <c r="B10">
        <v>9</v>
      </c>
      <c r="D10">
        <v>4</v>
      </c>
      <c r="E10" s="1" t="s">
        <v>38</v>
      </c>
      <c r="F10" s="1" t="s">
        <v>37</v>
      </c>
      <c r="G10" s="1">
        <v>2</v>
      </c>
      <c r="H10" s="1">
        <v>2</v>
      </c>
      <c r="I10" s="1">
        <v>2</v>
      </c>
      <c r="J10" s="31" t="str">
        <f t="shared" si="0"/>
        <v>EXCLUDED</v>
      </c>
      <c r="K10">
        <v>9</v>
      </c>
      <c r="L10" s="1"/>
      <c r="M10" s="1"/>
      <c r="N10" s="34" t="s">
        <v>901</v>
      </c>
      <c r="R10" s="1" t="str">
        <f t="shared" si="1"/>
        <v>Mutually Excluded</v>
      </c>
      <c r="S10" s="1"/>
      <c r="T10" s="1"/>
    </row>
    <row r="11" spans="1:25" ht="180">
      <c r="A11" s="1" t="s">
        <v>39</v>
      </c>
      <c r="B11">
        <v>10</v>
      </c>
      <c r="D11" t="s">
        <v>40</v>
      </c>
      <c r="E11" s="1" t="s">
        <v>41</v>
      </c>
      <c r="F11" s="1" t="s">
        <v>39</v>
      </c>
      <c r="G11" s="1">
        <v>2</v>
      </c>
      <c r="H11" s="1">
        <v>2</v>
      </c>
      <c r="I11" s="1">
        <v>2</v>
      </c>
      <c r="J11" s="31" t="str">
        <f t="shared" si="0"/>
        <v>EXCLUDED</v>
      </c>
      <c r="K11">
        <v>10</v>
      </c>
      <c r="L11" s="1"/>
      <c r="M11" s="1"/>
      <c r="N11" s="34" t="s">
        <v>901</v>
      </c>
      <c r="R11" s="1" t="str">
        <f t="shared" si="1"/>
        <v>Mutually Excluded</v>
      </c>
      <c r="S11" s="1"/>
      <c r="T11" s="1"/>
    </row>
    <row r="12" spans="1:25" ht="409.5">
      <c r="A12" s="1" t="s">
        <v>42</v>
      </c>
      <c r="B12">
        <v>11</v>
      </c>
      <c r="D12">
        <v>5</v>
      </c>
      <c r="E12" s="1" t="s">
        <v>43</v>
      </c>
      <c r="F12" s="1" t="s">
        <v>42</v>
      </c>
      <c r="G12" s="1">
        <v>3</v>
      </c>
      <c r="H12" s="1">
        <v>2</v>
      </c>
      <c r="I12" s="1">
        <v>3</v>
      </c>
      <c r="J12" s="31" t="str">
        <f t="shared" si="0"/>
        <v>EXCLUDED</v>
      </c>
      <c r="K12">
        <v>11</v>
      </c>
      <c r="L12" s="1"/>
      <c r="M12" s="1"/>
      <c r="N12" s="34" t="s">
        <v>901</v>
      </c>
      <c r="R12" s="1" t="str">
        <f t="shared" si="1"/>
        <v>Mutually Excluded</v>
      </c>
      <c r="S12" s="1"/>
      <c r="T12" s="1"/>
    </row>
    <row r="13" spans="1:25" ht="240">
      <c r="A13" s="1" t="s">
        <v>44</v>
      </c>
      <c r="B13">
        <v>12</v>
      </c>
      <c r="D13" t="s">
        <v>45</v>
      </c>
      <c r="E13" s="1" t="s">
        <v>46</v>
      </c>
      <c r="F13" s="1" t="s">
        <v>44</v>
      </c>
      <c r="G13" s="1">
        <v>5</v>
      </c>
      <c r="H13" s="1">
        <v>4</v>
      </c>
      <c r="I13" s="1">
        <v>5</v>
      </c>
      <c r="J13" s="31" t="str">
        <f t="shared" si="0"/>
        <v>MAYBE</v>
      </c>
      <c r="K13">
        <v>12</v>
      </c>
      <c r="L13" s="1"/>
      <c r="M13" s="1"/>
      <c r="N13" s="34" t="s">
        <v>901</v>
      </c>
      <c r="R13" s="1" t="str">
        <f t="shared" si="1"/>
        <v>AI: Yes, Human: No</v>
      </c>
      <c r="S13" s="1" t="s">
        <v>19</v>
      </c>
      <c r="T13" s="1" t="s">
        <v>19</v>
      </c>
      <c r="U13" t="s">
        <v>19</v>
      </c>
    </row>
    <row r="14" spans="1:25" ht="285">
      <c r="A14" s="1" t="s">
        <v>48</v>
      </c>
      <c r="B14">
        <v>13</v>
      </c>
      <c r="D14">
        <v>6</v>
      </c>
      <c r="E14" s="1" t="s">
        <v>49</v>
      </c>
      <c r="F14" s="1" t="s">
        <v>48</v>
      </c>
      <c r="G14" s="1">
        <v>4</v>
      </c>
      <c r="H14" s="1">
        <v>3</v>
      </c>
      <c r="I14" s="1">
        <v>3</v>
      </c>
      <c r="J14" s="31" t="str">
        <f t="shared" si="0"/>
        <v>EXCLUDED</v>
      </c>
      <c r="K14">
        <v>13</v>
      </c>
      <c r="L14" s="1"/>
      <c r="M14" s="1"/>
      <c r="N14" s="34" t="s">
        <v>1752</v>
      </c>
      <c r="R14" s="1" t="str">
        <f t="shared" si="1"/>
        <v>AI: No, Human: Yes</v>
      </c>
      <c r="S14" s="1" t="s">
        <v>3009</v>
      </c>
      <c r="T14" s="1" t="s">
        <v>3009</v>
      </c>
      <c r="U14" t="s">
        <v>23</v>
      </c>
      <c r="X14" s="3" t="s">
        <v>19</v>
      </c>
    </row>
    <row r="15" spans="1:25" ht="210">
      <c r="A15" s="1" t="s">
        <v>50</v>
      </c>
      <c r="B15">
        <v>14</v>
      </c>
      <c r="D15">
        <v>6</v>
      </c>
      <c r="E15" s="1" t="s">
        <v>51</v>
      </c>
      <c r="F15" s="1" t="s">
        <v>50</v>
      </c>
      <c r="G15" s="1">
        <v>1</v>
      </c>
      <c r="H15" s="1">
        <v>1</v>
      </c>
      <c r="I15" s="1">
        <v>1</v>
      </c>
      <c r="J15" s="31" t="str">
        <f t="shared" si="0"/>
        <v>EXCLUDED</v>
      </c>
      <c r="K15">
        <v>14</v>
      </c>
      <c r="L15" s="1"/>
      <c r="M15" s="1"/>
      <c r="N15" s="34" t="s">
        <v>901</v>
      </c>
      <c r="R15" s="1" t="str">
        <f t="shared" si="1"/>
        <v>Mutually Excluded</v>
      </c>
      <c r="S15" s="1"/>
      <c r="T15" s="1"/>
    </row>
    <row r="16" spans="1:25" ht="225">
      <c r="A16" s="1" t="s">
        <v>52</v>
      </c>
      <c r="B16">
        <v>15</v>
      </c>
      <c r="D16" t="s">
        <v>53</v>
      </c>
      <c r="E16" s="1" t="s">
        <v>54</v>
      </c>
      <c r="F16" s="1" t="s">
        <v>52</v>
      </c>
      <c r="G16" s="1">
        <v>4</v>
      </c>
      <c r="H16" s="1">
        <v>3</v>
      </c>
      <c r="I16" s="1">
        <v>3</v>
      </c>
      <c r="J16" s="31" t="str">
        <f t="shared" si="0"/>
        <v>EXCLUDED</v>
      </c>
      <c r="K16">
        <v>15</v>
      </c>
      <c r="L16" s="1"/>
      <c r="M16" s="1"/>
      <c r="N16" s="34" t="s">
        <v>901</v>
      </c>
      <c r="R16" s="1" t="str">
        <f t="shared" si="1"/>
        <v>Mutually Excluded</v>
      </c>
      <c r="S16" s="1"/>
      <c r="T16" s="1"/>
    </row>
    <row r="17" spans="1:24" ht="135">
      <c r="A17" s="1" t="s">
        <v>55</v>
      </c>
      <c r="B17">
        <v>16</v>
      </c>
      <c r="D17">
        <v>7</v>
      </c>
      <c r="E17" s="1" t="s">
        <v>56</v>
      </c>
      <c r="F17" s="1" t="s">
        <v>55</v>
      </c>
      <c r="G17" s="1">
        <v>2</v>
      </c>
      <c r="H17" s="1">
        <v>2</v>
      </c>
      <c r="I17" s="1">
        <v>2</v>
      </c>
      <c r="J17" s="31" t="str">
        <f t="shared" si="0"/>
        <v>EXCLUDED</v>
      </c>
      <c r="K17">
        <v>16</v>
      </c>
      <c r="L17" s="1"/>
      <c r="M17" s="1"/>
      <c r="N17" s="34" t="s">
        <v>901</v>
      </c>
      <c r="R17" s="1" t="str">
        <f t="shared" si="1"/>
        <v>Mutually Excluded</v>
      </c>
      <c r="S17" s="1"/>
      <c r="T17" s="1"/>
    </row>
    <row r="18" spans="1:24" ht="285">
      <c r="A18" s="1" t="s">
        <v>57</v>
      </c>
      <c r="B18">
        <v>17</v>
      </c>
      <c r="D18" t="s">
        <v>58</v>
      </c>
      <c r="E18" s="1" t="s">
        <v>57</v>
      </c>
      <c r="F18" s="1" t="s">
        <v>57</v>
      </c>
      <c r="G18" s="1">
        <v>2</v>
      </c>
      <c r="H18" s="1">
        <v>2</v>
      </c>
      <c r="I18" s="1">
        <v>2</v>
      </c>
      <c r="J18" s="31" t="str">
        <f t="shared" si="0"/>
        <v>EXCLUDED</v>
      </c>
      <c r="K18">
        <v>17</v>
      </c>
      <c r="L18" s="1"/>
      <c r="M18" s="1"/>
      <c r="N18" s="34" t="s">
        <v>901</v>
      </c>
      <c r="R18" s="1" t="str">
        <f t="shared" si="1"/>
        <v>Mutually Excluded</v>
      </c>
      <c r="S18" s="1"/>
      <c r="T18" s="1"/>
    </row>
    <row r="19" spans="1:24" ht="210">
      <c r="A19" s="1" t="s">
        <v>59</v>
      </c>
      <c r="B19">
        <v>18</v>
      </c>
      <c r="D19">
        <v>8</v>
      </c>
      <c r="E19" s="1" t="s">
        <v>60</v>
      </c>
      <c r="F19" s="1" t="s">
        <v>59</v>
      </c>
      <c r="G19" s="1">
        <v>2</v>
      </c>
      <c r="H19" s="1">
        <v>2</v>
      </c>
      <c r="I19" s="1">
        <v>2</v>
      </c>
      <c r="J19" s="31" t="str">
        <f t="shared" si="0"/>
        <v>EXCLUDED</v>
      </c>
      <c r="K19">
        <v>18</v>
      </c>
      <c r="L19" s="1"/>
      <c r="M19" s="1"/>
      <c r="N19" s="34" t="s">
        <v>901</v>
      </c>
      <c r="R19" s="1" t="str">
        <f t="shared" si="1"/>
        <v>Mutually Excluded</v>
      </c>
      <c r="S19" s="1"/>
      <c r="T19" s="1"/>
    </row>
    <row r="20" spans="1:24" ht="270">
      <c r="A20" s="1" t="s">
        <v>61</v>
      </c>
      <c r="B20">
        <v>19</v>
      </c>
      <c r="D20" t="s">
        <v>62</v>
      </c>
      <c r="E20" s="1" t="s">
        <v>63</v>
      </c>
      <c r="F20" s="1" t="s">
        <v>61</v>
      </c>
      <c r="G20" s="1">
        <v>3</v>
      </c>
      <c r="H20" s="1">
        <v>4</v>
      </c>
      <c r="I20" s="1">
        <v>3</v>
      </c>
      <c r="J20" s="31" t="str">
        <f t="shared" si="0"/>
        <v>EXCLUDED</v>
      </c>
      <c r="K20">
        <v>19</v>
      </c>
      <c r="L20" s="1"/>
      <c r="M20" s="1"/>
      <c r="N20" s="34" t="s">
        <v>65</v>
      </c>
      <c r="R20" s="1" t="str">
        <f t="shared" si="1"/>
        <v>AI: No, Human: Yes</v>
      </c>
      <c r="S20" s="1" t="s">
        <v>19</v>
      </c>
      <c r="T20" s="1" t="s">
        <v>19</v>
      </c>
      <c r="U20" s="1" t="s">
        <v>19</v>
      </c>
    </row>
    <row r="21" spans="1:24" ht="120">
      <c r="A21" s="1" t="s">
        <v>66</v>
      </c>
      <c r="B21">
        <v>20</v>
      </c>
      <c r="D21">
        <v>9</v>
      </c>
      <c r="E21" s="1" t="s">
        <v>67</v>
      </c>
      <c r="F21" s="1" t="s">
        <v>66</v>
      </c>
      <c r="G21" s="1">
        <v>3</v>
      </c>
      <c r="H21" s="1">
        <v>2</v>
      </c>
      <c r="I21" s="1">
        <v>2</v>
      </c>
      <c r="J21" s="31" t="str">
        <f t="shared" si="0"/>
        <v>EXCLUDED</v>
      </c>
      <c r="K21">
        <v>20</v>
      </c>
      <c r="L21" s="1"/>
      <c r="M21" s="1"/>
      <c r="N21" s="34" t="s">
        <v>901</v>
      </c>
      <c r="R21" s="1" t="str">
        <f t="shared" si="1"/>
        <v>Mutually Excluded</v>
      </c>
      <c r="S21" s="1"/>
      <c r="T21" s="1"/>
    </row>
    <row r="22" spans="1:24" ht="150">
      <c r="A22" s="1" t="s">
        <v>68</v>
      </c>
      <c r="B22">
        <v>21</v>
      </c>
      <c r="D22">
        <v>9</v>
      </c>
      <c r="E22" s="1" t="s">
        <v>69</v>
      </c>
      <c r="F22" s="1" t="s">
        <v>68</v>
      </c>
      <c r="G22" s="1">
        <v>4</v>
      </c>
      <c r="H22" s="1">
        <v>4</v>
      </c>
      <c r="I22" s="1">
        <v>3</v>
      </c>
      <c r="J22" s="31" t="str">
        <f t="shared" si="0"/>
        <v>EXCLUDED</v>
      </c>
      <c r="K22">
        <v>21</v>
      </c>
      <c r="L22" s="1"/>
      <c r="M22" s="1"/>
      <c r="N22" s="34" t="s">
        <v>1752</v>
      </c>
      <c r="R22" s="1" t="str">
        <f t="shared" si="1"/>
        <v>AI: No, Human: Yes</v>
      </c>
      <c r="S22" s="1" t="s">
        <v>3012</v>
      </c>
      <c r="T22" s="1" t="s">
        <v>1752</v>
      </c>
      <c r="U22" t="s">
        <v>1752</v>
      </c>
      <c r="X22" s="3" t="s">
        <v>23</v>
      </c>
    </row>
    <row r="23" spans="1:24" ht="195">
      <c r="A23" s="1" t="s">
        <v>70</v>
      </c>
      <c r="B23">
        <v>22</v>
      </c>
      <c r="D23" t="s">
        <v>71</v>
      </c>
      <c r="E23" s="1" t="s">
        <v>72</v>
      </c>
      <c r="F23" s="1" t="s">
        <v>70</v>
      </c>
      <c r="G23" s="1">
        <v>1</v>
      </c>
      <c r="H23" s="1">
        <v>1</v>
      </c>
      <c r="I23" s="1">
        <v>1</v>
      </c>
      <c r="J23" s="31" t="str">
        <f t="shared" si="0"/>
        <v>EXCLUDED</v>
      </c>
      <c r="K23">
        <v>22</v>
      </c>
      <c r="L23" s="1"/>
      <c r="M23" s="1"/>
      <c r="N23" s="34" t="s">
        <v>901</v>
      </c>
      <c r="R23" s="1" t="str">
        <f t="shared" si="1"/>
        <v>Mutually Excluded</v>
      </c>
      <c r="S23" s="1"/>
      <c r="T23" s="1"/>
    </row>
    <row r="24" spans="1:24" ht="409.5">
      <c r="A24" s="1" t="s">
        <v>73</v>
      </c>
      <c r="B24">
        <v>23</v>
      </c>
      <c r="D24" t="s">
        <v>74</v>
      </c>
      <c r="E24" s="1" t="s">
        <v>73</v>
      </c>
      <c r="F24" s="1" t="s">
        <v>73</v>
      </c>
      <c r="G24" s="1">
        <v>2</v>
      </c>
      <c r="H24" s="1">
        <v>2</v>
      </c>
      <c r="I24" s="1">
        <v>2</v>
      </c>
      <c r="J24" s="31" t="str">
        <f t="shared" si="0"/>
        <v>EXCLUDED</v>
      </c>
      <c r="K24">
        <v>23</v>
      </c>
      <c r="L24" s="1"/>
      <c r="M24" s="1"/>
      <c r="N24" s="34" t="s">
        <v>901</v>
      </c>
      <c r="R24" s="1" t="str">
        <f t="shared" si="1"/>
        <v>Mutually Excluded</v>
      </c>
      <c r="S24" s="1"/>
      <c r="T24" s="1"/>
    </row>
    <row r="25" spans="1:24" ht="270">
      <c r="A25" s="1" t="s">
        <v>75</v>
      </c>
      <c r="B25">
        <v>24</v>
      </c>
      <c r="D25">
        <v>11</v>
      </c>
      <c r="E25" s="1" t="s">
        <v>76</v>
      </c>
      <c r="F25" s="1" t="s">
        <v>75</v>
      </c>
      <c r="G25" s="1">
        <v>2</v>
      </c>
      <c r="H25" s="1">
        <v>2</v>
      </c>
      <c r="I25" s="1">
        <v>2</v>
      </c>
      <c r="J25" s="31" t="str">
        <f t="shared" si="0"/>
        <v>EXCLUDED</v>
      </c>
      <c r="K25">
        <v>24</v>
      </c>
      <c r="L25" s="1"/>
      <c r="M25" s="1"/>
      <c r="N25" s="34" t="s">
        <v>901</v>
      </c>
      <c r="R25" s="1" t="str">
        <f t="shared" si="1"/>
        <v>Mutually Excluded</v>
      </c>
      <c r="S25" s="1"/>
      <c r="T25" s="1"/>
    </row>
    <row r="26" spans="1:24" ht="270">
      <c r="A26" s="1" t="s">
        <v>77</v>
      </c>
      <c r="B26">
        <v>25</v>
      </c>
      <c r="D26">
        <v>12</v>
      </c>
      <c r="E26" s="1" t="s">
        <v>78</v>
      </c>
      <c r="F26" s="1" t="s">
        <v>77</v>
      </c>
      <c r="G26" s="1">
        <v>2</v>
      </c>
      <c r="H26" s="1">
        <v>2</v>
      </c>
      <c r="I26" s="1">
        <v>2</v>
      </c>
      <c r="J26" s="31" t="str">
        <f t="shared" si="0"/>
        <v>EXCLUDED</v>
      </c>
      <c r="K26">
        <v>25</v>
      </c>
      <c r="L26" s="1"/>
      <c r="M26" s="1"/>
      <c r="N26" s="34" t="s">
        <v>901</v>
      </c>
      <c r="R26" s="1" t="str">
        <f t="shared" si="1"/>
        <v>Mutually Excluded</v>
      </c>
      <c r="S26" s="1"/>
      <c r="T26" s="1"/>
    </row>
    <row r="27" spans="1:24" ht="225">
      <c r="A27" s="1" t="s">
        <v>79</v>
      </c>
      <c r="B27">
        <v>26</v>
      </c>
      <c r="D27" t="s">
        <v>80</v>
      </c>
      <c r="E27" s="1" t="s">
        <v>81</v>
      </c>
      <c r="F27" s="1" t="s">
        <v>79</v>
      </c>
      <c r="G27" s="1">
        <v>5</v>
      </c>
      <c r="H27" s="1">
        <v>5</v>
      </c>
      <c r="I27" s="1">
        <v>5</v>
      </c>
      <c r="J27" s="31" t="str">
        <f t="shared" si="0"/>
        <v>CERTAINLY INCLUDED</v>
      </c>
      <c r="K27">
        <v>26</v>
      </c>
      <c r="L27" s="1"/>
      <c r="M27" s="1"/>
      <c r="N27" s="34" t="s">
        <v>65</v>
      </c>
      <c r="R27" s="1" t="str">
        <f t="shared" si="1"/>
        <v>MUTUALLY INCLUDED</v>
      </c>
      <c r="S27" s="1"/>
      <c r="T27" s="1"/>
      <c r="X27" s="3" t="s">
        <v>19</v>
      </c>
    </row>
    <row r="28" spans="1:24" ht="150">
      <c r="A28" s="1" t="s">
        <v>82</v>
      </c>
      <c r="B28">
        <v>27</v>
      </c>
      <c r="D28">
        <v>13</v>
      </c>
      <c r="E28" s="1" t="s">
        <v>83</v>
      </c>
      <c r="F28" s="1" t="s">
        <v>82</v>
      </c>
      <c r="G28" s="1">
        <v>1</v>
      </c>
      <c r="H28" s="1">
        <v>1</v>
      </c>
      <c r="I28" s="1">
        <v>1</v>
      </c>
      <c r="J28" s="31" t="str">
        <f t="shared" si="0"/>
        <v>EXCLUDED</v>
      </c>
      <c r="K28">
        <v>27</v>
      </c>
      <c r="L28" s="1"/>
      <c r="M28" s="1"/>
      <c r="N28" s="34" t="s">
        <v>901</v>
      </c>
      <c r="R28" s="1" t="str">
        <f t="shared" si="1"/>
        <v>Mutually Excluded</v>
      </c>
      <c r="S28" s="1"/>
      <c r="T28" s="1"/>
    </row>
    <row r="29" spans="1:24" ht="375">
      <c r="A29" s="1" t="s">
        <v>84</v>
      </c>
      <c r="B29">
        <v>28</v>
      </c>
      <c r="D29">
        <v>13</v>
      </c>
      <c r="E29" s="1" t="s">
        <v>85</v>
      </c>
      <c r="F29" s="1" t="s">
        <v>84</v>
      </c>
      <c r="G29" s="1">
        <v>1</v>
      </c>
      <c r="H29" s="1">
        <v>1</v>
      </c>
      <c r="I29" s="1">
        <v>1</v>
      </c>
      <c r="J29" s="31" t="str">
        <f t="shared" si="0"/>
        <v>EXCLUDED</v>
      </c>
      <c r="K29">
        <v>28</v>
      </c>
      <c r="L29" s="1"/>
      <c r="M29" s="1"/>
      <c r="N29" s="34" t="s">
        <v>901</v>
      </c>
      <c r="R29" s="1" t="str">
        <f t="shared" si="1"/>
        <v>Mutually Excluded</v>
      </c>
      <c r="S29" s="1"/>
      <c r="T29" s="1"/>
    </row>
    <row r="30" spans="1:24" ht="195">
      <c r="A30" s="1" t="s">
        <v>86</v>
      </c>
      <c r="B30">
        <v>29</v>
      </c>
      <c r="D30">
        <v>14</v>
      </c>
      <c r="E30" s="1" t="s">
        <v>87</v>
      </c>
      <c r="F30" s="1" t="s">
        <v>86</v>
      </c>
      <c r="G30" s="1">
        <v>4</v>
      </c>
      <c r="H30" s="1">
        <v>3</v>
      </c>
      <c r="I30" s="1">
        <v>4</v>
      </c>
      <c r="J30" s="31" t="str">
        <f t="shared" si="0"/>
        <v>EXCLUDED</v>
      </c>
      <c r="K30">
        <v>29</v>
      </c>
      <c r="L30" s="1"/>
      <c r="M30" s="1"/>
      <c r="N30" s="34" t="s">
        <v>901</v>
      </c>
      <c r="R30" s="1" t="str">
        <f t="shared" si="1"/>
        <v>Mutually Excluded</v>
      </c>
      <c r="S30" s="1"/>
      <c r="T30" s="1"/>
    </row>
    <row r="31" spans="1:24" ht="345">
      <c r="A31" s="1" t="s">
        <v>89</v>
      </c>
      <c r="B31">
        <v>30</v>
      </c>
      <c r="D31">
        <v>14</v>
      </c>
      <c r="E31" s="1" t="s">
        <v>90</v>
      </c>
      <c r="F31" s="1" t="s">
        <v>89</v>
      </c>
      <c r="G31" s="1">
        <v>1</v>
      </c>
      <c r="H31" s="1">
        <v>1</v>
      </c>
      <c r="I31" s="1">
        <v>1</v>
      </c>
      <c r="J31" s="31" t="str">
        <f t="shared" si="0"/>
        <v>EXCLUDED</v>
      </c>
      <c r="K31">
        <v>30</v>
      </c>
      <c r="L31" s="1"/>
      <c r="M31" s="1"/>
      <c r="N31" s="34" t="s">
        <v>901</v>
      </c>
      <c r="R31" s="1" t="str">
        <f t="shared" si="1"/>
        <v>Mutually Excluded</v>
      </c>
      <c r="S31" s="1"/>
      <c r="T31" s="1"/>
    </row>
    <row r="32" spans="1:24" ht="330">
      <c r="A32" s="1" t="s">
        <v>91</v>
      </c>
      <c r="B32">
        <v>31</v>
      </c>
      <c r="D32">
        <v>15</v>
      </c>
      <c r="E32" s="1" t="s">
        <v>92</v>
      </c>
      <c r="F32" s="1" t="s">
        <v>91</v>
      </c>
      <c r="G32" s="1">
        <v>5</v>
      </c>
      <c r="H32" s="1">
        <v>5</v>
      </c>
      <c r="I32" s="1">
        <v>5</v>
      </c>
      <c r="J32" s="31" t="str">
        <f t="shared" si="0"/>
        <v>CERTAINLY INCLUDED</v>
      </c>
      <c r="K32">
        <v>31</v>
      </c>
      <c r="L32" s="1"/>
      <c r="M32" s="1"/>
      <c r="N32" s="34" t="s">
        <v>1752</v>
      </c>
      <c r="R32" s="1" t="str">
        <f t="shared" si="1"/>
        <v>MUTUALLY INCLUDED</v>
      </c>
      <c r="S32" s="1"/>
      <c r="T32" s="1"/>
      <c r="X32" s="3" t="s">
        <v>19</v>
      </c>
    </row>
    <row r="33" spans="1:24" ht="300">
      <c r="A33" s="1" t="s">
        <v>93</v>
      </c>
      <c r="B33">
        <v>32</v>
      </c>
      <c r="D33">
        <v>15</v>
      </c>
      <c r="E33" s="1" t="s">
        <v>94</v>
      </c>
      <c r="F33" s="1" t="s">
        <v>93</v>
      </c>
      <c r="G33" s="1">
        <v>1</v>
      </c>
      <c r="H33" s="1">
        <v>1</v>
      </c>
      <c r="I33" s="1">
        <v>1</v>
      </c>
      <c r="J33" s="31" t="str">
        <f t="shared" si="0"/>
        <v>EXCLUDED</v>
      </c>
      <c r="K33">
        <v>32</v>
      </c>
      <c r="L33" s="1"/>
      <c r="M33" s="1"/>
      <c r="N33" s="34" t="s">
        <v>901</v>
      </c>
      <c r="R33" s="1" t="str">
        <f t="shared" si="1"/>
        <v>Mutually Excluded</v>
      </c>
      <c r="S33" s="1"/>
      <c r="T33" s="1"/>
    </row>
    <row r="34" spans="1:24" ht="225">
      <c r="A34" s="1" t="s">
        <v>95</v>
      </c>
      <c r="B34">
        <v>33</v>
      </c>
      <c r="D34">
        <v>15</v>
      </c>
      <c r="E34" s="1" t="s">
        <v>95</v>
      </c>
      <c r="F34" s="1" t="s">
        <v>95</v>
      </c>
      <c r="G34" s="1">
        <v>2</v>
      </c>
      <c r="H34" s="1">
        <v>2</v>
      </c>
      <c r="I34" s="1">
        <v>2</v>
      </c>
      <c r="J34" s="31" t="str">
        <f t="shared" si="0"/>
        <v>EXCLUDED</v>
      </c>
      <c r="K34">
        <v>33</v>
      </c>
      <c r="L34" s="1"/>
      <c r="M34" s="1"/>
      <c r="N34" s="34" t="s">
        <v>901</v>
      </c>
      <c r="R34" s="1" t="str">
        <f t="shared" si="1"/>
        <v>Mutually Excluded</v>
      </c>
      <c r="S34" s="1"/>
      <c r="T34" s="1"/>
    </row>
    <row r="35" spans="1:24" ht="330">
      <c r="A35" s="1" t="s">
        <v>96</v>
      </c>
      <c r="B35">
        <v>34</v>
      </c>
      <c r="D35">
        <v>16</v>
      </c>
      <c r="E35" s="1" t="s">
        <v>97</v>
      </c>
      <c r="F35" s="1" t="s">
        <v>96</v>
      </c>
      <c r="G35" s="1">
        <v>1</v>
      </c>
      <c r="H35" s="1">
        <v>1</v>
      </c>
      <c r="I35" s="1">
        <v>1</v>
      </c>
      <c r="J35" s="31" t="str">
        <f t="shared" si="0"/>
        <v>EXCLUDED</v>
      </c>
      <c r="K35">
        <v>34</v>
      </c>
      <c r="L35" s="1"/>
      <c r="M35" s="1"/>
      <c r="N35" s="34" t="s">
        <v>901</v>
      </c>
      <c r="R35" s="1" t="str">
        <f t="shared" si="1"/>
        <v>Mutually Excluded</v>
      </c>
      <c r="S35" s="1"/>
      <c r="T35" s="1"/>
    </row>
    <row r="36" spans="1:24" ht="285">
      <c r="A36" s="1" t="s">
        <v>98</v>
      </c>
      <c r="B36">
        <v>35</v>
      </c>
      <c r="D36" t="s">
        <v>99</v>
      </c>
      <c r="E36" s="1" t="s">
        <v>100</v>
      </c>
      <c r="F36" s="1" t="s">
        <v>98</v>
      </c>
      <c r="G36" s="1">
        <v>5</v>
      </c>
      <c r="H36" s="1">
        <v>5</v>
      </c>
      <c r="I36" s="1">
        <v>5</v>
      </c>
      <c r="J36" s="31" t="str">
        <f t="shared" si="0"/>
        <v>CERTAINLY INCLUDED</v>
      </c>
      <c r="K36">
        <v>35</v>
      </c>
      <c r="L36" s="1"/>
      <c r="M36" s="1"/>
      <c r="N36" s="34" t="s">
        <v>901</v>
      </c>
      <c r="R36" s="1" t="str">
        <f t="shared" si="1"/>
        <v>AI: Yes, Human: No</v>
      </c>
      <c r="S36" s="1" t="s">
        <v>19</v>
      </c>
      <c r="T36" s="1" t="s">
        <v>19</v>
      </c>
      <c r="U36" s="1" t="s">
        <v>19</v>
      </c>
    </row>
    <row r="37" spans="1:24" ht="255">
      <c r="A37" s="1" t="s">
        <v>102</v>
      </c>
      <c r="B37">
        <v>36</v>
      </c>
      <c r="D37">
        <v>17</v>
      </c>
      <c r="E37" s="1" t="s">
        <v>103</v>
      </c>
      <c r="F37" s="1" t="s">
        <v>102</v>
      </c>
      <c r="G37" s="1">
        <v>4</v>
      </c>
      <c r="H37" s="1">
        <v>4</v>
      </c>
      <c r="I37" s="1">
        <v>4</v>
      </c>
      <c r="J37" s="31" t="str">
        <f t="shared" si="0"/>
        <v>EXCLUDED</v>
      </c>
      <c r="K37">
        <v>36</v>
      </c>
      <c r="L37" s="1"/>
      <c r="M37" s="1"/>
      <c r="N37" s="34" t="s">
        <v>104</v>
      </c>
      <c r="R37" s="1" t="str">
        <f t="shared" si="1"/>
        <v>AI: No, Human: Yes</v>
      </c>
      <c r="S37" s="1" t="s">
        <v>19</v>
      </c>
      <c r="T37" s="1" t="s">
        <v>19</v>
      </c>
      <c r="U37" s="1" t="s">
        <v>19</v>
      </c>
    </row>
    <row r="38" spans="1:24" ht="330">
      <c r="A38" s="1" t="s">
        <v>105</v>
      </c>
      <c r="B38">
        <v>37</v>
      </c>
      <c r="D38">
        <v>17</v>
      </c>
      <c r="E38" s="1" t="s">
        <v>106</v>
      </c>
      <c r="F38" s="1" t="s">
        <v>105</v>
      </c>
      <c r="G38" s="1">
        <v>2</v>
      </c>
      <c r="H38" s="1">
        <v>3</v>
      </c>
      <c r="I38" s="1">
        <v>2</v>
      </c>
      <c r="J38" s="31" t="str">
        <f t="shared" si="0"/>
        <v>EXCLUDED</v>
      </c>
      <c r="K38">
        <v>37</v>
      </c>
      <c r="L38" s="1"/>
      <c r="M38" s="1"/>
      <c r="N38" s="34" t="s">
        <v>901</v>
      </c>
      <c r="R38" s="1" t="str">
        <f t="shared" si="1"/>
        <v>Mutually Excluded</v>
      </c>
      <c r="S38" s="1"/>
      <c r="T38" s="1"/>
    </row>
    <row r="39" spans="1:24" ht="75">
      <c r="A39" s="1" t="s">
        <v>107</v>
      </c>
      <c r="B39">
        <v>38</v>
      </c>
      <c r="D39">
        <v>18</v>
      </c>
      <c r="E39" s="1" t="s">
        <v>108</v>
      </c>
      <c r="F39" s="1" t="s">
        <v>107</v>
      </c>
      <c r="G39" s="1">
        <v>4</v>
      </c>
      <c r="H39" s="1">
        <v>4</v>
      </c>
      <c r="I39" s="1">
        <v>3</v>
      </c>
      <c r="J39" s="31" t="str">
        <f t="shared" si="0"/>
        <v>EXCLUDED</v>
      </c>
      <c r="K39">
        <v>38</v>
      </c>
      <c r="L39" s="1"/>
      <c r="M39" s="1"/>
      <c r="N39" s="34" t="s">
        <v>901</v>
      </c>
      <c r="R39" s="1" t="str">
        <f t="shared" si="1"/>
        <v>Mutually Excluded</v>
      </c>
      <c r="S39" s="1"/>
      <c r="T39" s="1"/>
    </row>
    <row r="40" spans="1:24" ht="270">
      <c r="A40" s="1" t="s">
        <v>109</v>
      </c>
      <c r="B40">
        <v>39</v>
      </c>
      <c r="D40">
        <v>18</v>
      </c>
      <c r="E40" s="1" t="s">
        <v>110</v>
      </c>
      <c r="F40" s="1" t="s">
        <v>109</v>
      </c>
      <c r="G40" s="1">
        <v>5</v>
      </c>
      <c r="H40" s="1">
        <v>5</v>
      </c>
      <c r="I40" s="1">
        <v>5</v>
      </c>
      <c r="J40" s="31" t="str">
        <f t="shared" si="0"/>
        <v>CERTAINLY INCLUDED</v>
      </c>
      <c r="K40">
        <v>39</v>
      </c>
      <c r="L40" s="1"/>
      <c r="M40" s="1"/>
      <c r="N40" s="34" t="s">
        <v>901</v>
      </c>
      <c r="R40" s="1" t="str">
        <f t="shared" si="1"/>
        <v>AI: Yes, Human: No</v>
      </c>
      <c r="S40" s="1" t="s">
        <v>3012</v>
      </c>
      <c r="T40" s="1" t="s">
        <v>19</v>
      </c>
      <c r="U40" s="1" t="s">
        <v>19</v>
      </c>
    </row>
    <row r="41" spans="1:24" ht="390">
      <c r="A41" s="1" t="s">
        <v>112</v>
      </c>
      <c r="B41">
        <v>40</v>
      </c>
      <c r="D41" t="s">
        <v>113</v>
      </c>
      <c r="E41" s="1" t="s">
        <v>114</v>
      </c>
      <c r="F41" s="1" t="s">
        <v>112</v>
      </c>
      <c r="G41" s="1">
        <v>4</v>
      </c>
      <c r="H41" s="1">
        <v>3</v>
      </c>
      <c r="I41" s="1">
        <v>4</v>
      </c>
      <c r="J41" s="31" t="str">
        <f t="shared" si="0"/>
        <v>EXCLUDED</v>
      </c>
      <c r="K41">
        <v>40</v>
      </c>
      <c r="L41" s="1"/>
      <c r="M41" s="1"/>
      <c r="N41" s="34" t="s">
        <v>1752</v>
      </c>
      <c r="R41" s="1" t="str">
        <f t="shared" si="1"/>
        <v>AI: No, Human: Yes</v>
      </c>
      <c r="S41" s="1" t="s">
        <v>1752</v>
      </c>
      <c r="T41" s="1" t="s">
        <v>1752</v>
      </c>
      <c r="U41" s="1" t="s">
        <v>1752</v>
      </c>
      <c r="X41" s="3" t="s">
        <v>23</v>
      </c>
    </row>
    <row r="42" spans="1:24" ht="210">
      <c r="A42" s="1" t="s">
        <v>115</v>
      </c>
      <c r="B42">
        <v>41</v>
      </c>
      <c r="D42">
        <v>19</v>
      </c>
      <c r="E42" s="1" t="s">
        <v>116</v>
      </c>
      <c r="F42" s="1" t="s">
        <v>115</v>
      </c>
      <c r="G42" s="1">
        <v>2</v>
      </c>
      <c r="H42" s="1">
        <v>2</v>
      </c>
      <c r="I42" s="1">
        <v>2</v>
      </c>
      <c r="J42" s="31" t="str">
        <f t="shared" si="0"/>
        <v>EXCLUDED</v>
      </c>
      <c r="K42">
        <v>41</v>
      </c>
      <c r="L42" s="1"/>
      <c r="M42" s="1"/>
      <c r="N42" s="34" t="s">
        <v>65</v>
      </c>
      <c r="R42" s="1" t="str">
        <f t="shared" si="1"/>
        <v>AI: No, Human: Yes</v>
      </c>
      <c r="S42" s="1" t="s">
        <v>19</v>
      </c>
      <c r="T42" s="1" t="s">
        <v>3018</v>
      </c>
      <c r="U42" s="1" t="s">
        <v>19</v>
      </c>
    </row>
    <row r="43" spans="1:24" ht="240">
      <c r="A43" s="1" t="s">
        <v>117</v>
      </c>
      <c r="B43">
        <v>42</v>
      </c>
      <c r="D43" t="s">
        <v>118</v>
      </c>
      <c r="E43" s="1" t="s">
        <v>119</v>
      </c>
      <c r="F43" s="1" t="s">
        <v>117</v>
      </c>
      <c r="G43" s="1">
        <v>3</v>
      </c>
      <c r="H43" s="1">
        <v>3</v>
      </c>
      <c r="I43" s="1">
        <v>3</v>
      </c>
      <c r="J43" s="31" t="str">
        <f t="shared" si="0"/>
        <v>EXCLUDED</v>
      </c>
      <c r="K43">
        <v>42</v>
      </c>
      <c r="L43" s="1"/>
      <c r="M43" s="1"/>
      <c r="N43" s="34" t="s">
        <v>65</v>
      </c>
      <c r="R43" s="1" t="str">
        <f t="shared" si="1"/>
        <v>AI: No, Human: Yes</v>
      </c>
      <c r="S43" s="1" t="s">
        <v>19</v>
      </c>
      <c r="T43" s="1" t="s">
        <v>3018</v>
      </c>
      <c r="U43" s="1" t="s">
        <v>19</v>
      </c>
    </row>
    <row r="44" spans="1:24" ht="135">
      <c r="A44" s="1" t="s">
        <v>120</v>
      </c>
      <c r="B44">
        <v>43</v>
      </c>
      <c r="D44">
        <v>21</v>
      </c>
      <c r="E44" s="1" t="s">
        <v>121</v>
      </c>
      <c r="F44" s="1" t="s">
        <v>120</v>
      </c>
      <c r="G44" s="1">
        <v>3</v>
      </c>
      <c r="H44" s="1">
        <v>2</v>
      </c>
      <c r="I44" s="1">
        <v>2</v>
      </c>
      <c r="J44" s="31" t="str">
        <f t="shared" si="0"/>
        <v>EXCLUDED</v>
      </c>
      <c r="K44">
        <v>43</v>
      </c>
      <c r="L44" s="1"/>
      <c r="M44" s="1"/>
      <c r="N44" s="34" t="s">
        <v>901</v>
      </c>
      <c r="R44" s="1" t="str">
        <f t="shared" si="1"/>
        <v>Mutually Excluded</v>
      </c>
      <c r="S44" s="1"/>
      <c r="T44" s="1"/>
    </row>
    <row r="45" spans="1:24" ht="360">
      <c r="A45" s="1" t="s">
        <v>122</v>
      </c>
      <c r="B45">
        <v>44</v>
      </c>
      <c r="D45">
        <v>21</v>
      </c>
      <c r="E45" s="1" t="s">
        <v>123</v>
      </c>
      <c r="F45" s="1" t="s">
        <v>122</v>
      </c>
      <c r="G45" s="1">
        <v>3</v>
      </c>
      <c r="H45" s="1">
        <v>2</v>
      </c>
      <c r="I45" s="1">
        <v>2</v>
      </c>
      <c r="J45" s="31" t="str">
        <f t="shared" si="0"/>
        <v>EXCLUDED</v>
      </c>
      <c r="K45">
        <v>44</v>
      </c>
      <c r="L45" s="1"/>
      <c r="M45" s="1"/>
      <c r="N45" s="34" t="s">
        <v>901</v>
      </c>
      <c r="R45" s="1" t="str">
        <f t="shared" si="1"/>
        <v>Mutually Excluded</v>
      </c>
      <c r="S45" s="1"/>
      <c r="T45" s="1"/>
    </row>
    <row r="46" spans="1:24" ht="195">
      <c r="A46" s="1" t="s">
        <v>124</v>
      </c>
      <c r="B46">
        <v>45</v>
      </c>
      <c r="D46">
        <v>22</v>
      </c>
      <c r="E46" s="1" t="s">
        <v>125</v>
      </c>
      <c r="F46" s="1" t="s">
        <v>124</v>
      </c>
      <c r="G46" s="1">
        <v>4</v>
      </c>
      <c r="H46" s="1">
        <v>3</v>
      </c>
      <c r="I46" s="1">
        <v>3</v>
      </c>
      <c r="J46" s="31" t="str">
        <f t="shared" si="0"/>
        <v>EXCLUDED</v>
      </c>
      <c r="K46">
        <v>45</v>
      </c>
      <c r="L46" s="1"/>
      <c r="M46" s="1"/>
      <c r="N46" s="34" t="s">
        <v>901</v>
      </c>
      <c r="R46" s="1" t="str">
        <f t="shared" si="1"/>
        <v>Mutually Excluded</v>
      </c>
      <c r="S46" s="1"/>
      <c r="T46" s="1"/>
    </row>
    <row r="47" spans="1:24" ht="165">
      <c r="A47" s="1" t="s">
        <v>126</v>
      </c>
      <c r="B47">
        <v>46</v>
      </c>
      <c r="D47">
        <v>22</v>
      </c>
      <c r="E47" s="1" t="s">
        <v>127</v>
      </c>
      <c r="F47" s="1" t="s">
        <v>126</v>
      </c>
      <c r="G47" s="1">
        <v>1</v>
      </c>
      <c r="H47" s="1">
        <v>1</v>
      </c>
      <c r="I47" s="1">
        <v>1</v>
      </c>
      <c r="J47" s="31" t="str">
        <f t="shared" si="0"/>
        <v>EXCLUDED</v>
      </c>
      <c r="K47">
        <v>46</v>
      </c>
      <c r="L47" s="1"/>
      <c r="M47" s="1"/>
      <c r="N47" s="34" t="s">
        <v>901</v>
      </c>
      <c r="R47" s="1" t="str">
        <f t="shared" si="1"/>
        <v>Mutually Excluded</v>
      </c>
      <c r="S47" s="1"/>
      <c r="T47" s="1"/>
    </row>
    <row r="48" spans="1:24" ht="300">
      <c r="A48" s="1" t="s">
        <v>128</v>
      </c>
      <c r="B48">
        <v>47</v>
      </c>
      <c r="D48" t="s">
        <v>129</v>
      </c>
      <c r="E48" s="1" t="s">
        <v>130</v>
      </c>
      <c r="F48" s="1" t="s">
        <v>128</v>
      </c>
      <c r="G48" s="1">
        <v>3</v>
      </c>
      <c r="H48" s="1">
        <v>4</v>
      </c>
      <c r="I48" s="1">
        <v>3</v>
      </c>
      <c r="J48" s="31" t="str">
        <f t="shared" si="0"/>
        <v>EXCLUDED</v>
      </c>
      <c r="K48">
        <v>47</v>
      </c>
      <c r="L48" s="1"/>
      <c r="M48" s="1"/>
      <c r="N48" s="34" t="s">
        <v>901</v>
      </c>
      <c r="R48" s="1" t="str">
        <f t="shared" si="1"/>
        <v>Mutually Excluded</v>
      </c>
      <c r="S48" s="1"/>
      <c r="T48" s="1"/>
    </row>
    <row r="49" spans="1:24" ht="225">
      <c r="A49" s="1" t="s">
        <v>132</v>
      </c>
      <c r="B49">
        <v>48</v>
      </c>
      <c r="D49">
        <v>23</v>
      </c>
      <c r="E49" s="1" t="s">
        <v>133</v>
      </c>
      <c r="F49" s="1" t="s">
        <v>132</v>
      </c>
      <c r="G49" s="1">
        <v>2</v>
      </c>
      <c r="H49" s="1">
        <v>2</v>
      </c>
      <c r="I49" s="1">
        <v>2</v>
      </c>
      <c r="J49" s="31" t="str">
        <f t="shared" si="0"/>
        <v>EXCLUDED</v>
      </c>
      <c r="K49">
        <v>48</v>
      </c>
      <c r="L49" s="1"/>
      <c r="M49" s="1"/>
      <c r="N49" s="34" t="s">
        <v>1752</v>
      </c>
      <c r="R49" s="1" t="str">
        <f t="shared" si="1"/>
        <v>AI: No, Human: Yes</v>
      </c>
      <c r="S49" s="1" t="s">
        <v>1752</v>
      </c>
      <c r="T49" s="1" t="s">
        <v>1752</v>
      </c>
      <c r="U49" s="1" t="s">
        <v>1752</v>
      </c>
      <c r="X49" s="3" t="s">
        <v>23</v>
      </c>
    </row>
    <row r="50" spans="1:24" ht="210">
      <c r="A50" s="1" t="s">
        <v>135</v>
      </c>
      <c r="B50">
        <v>49</v>
      </c>
      <c r="D50">
        <v>23</v>
      </c>
      <c r="E50" s="1" t="s">
        <v>136</v>
      </c>
      <c r="F50" s="1" t="s">
        <v>135</v>
      </c>
      <c r="G50" s="1">
        <v>3</v>
      </c>
      <c r="H50" s="1">
        <v>2</v>
      </c>
      <c r="I50" s="1">
        <v>3</v>
      </c>
      <c r="J50" s="31" t="str">
        <f t="shared" si="0"/>
        <v>EXCLUDED</v>
      </c>
      <c r="K50">
        <v>49</v>
      </c>
      <c r="L50" s="1"/>
      <c r="M50" s="1"/>
      <c r="N50" s="34" t="s">
        <v>65</v>
      </c>
      <c r="R50" s="1" t="str">
        <f t="shared" si="1"/>
        <v>AI: No, Human: Yes</v>
      </c>
      <c r="S50" t="s">
        <v>19</v>
      </c>
      <c r="T50" t="s">
        <v>19</v>
      </c>
      <c r="U50" t="s">
        <v>19</v>
      </c>
    </row>
    <row r="51" spans="1:24" ht="165">
      <c r="A51" s="1" t="s">
        <v>137</v>
      </c>
      <c r="B51">
        <v>50</v>
      </c>
      <c r="D51">
        <v>24</v>
      </c>
      <c r="E51" s="1" t="s">
        <v>138</v>
      </c>
      <c r="F51" s="1" t="s">
        <v>137</v>
      </c>
      <c r="G51" s="1">
        <v>4</v>
      </c>
      <c r="H51" s="1">
        <v>4</v>
      </c>
      <c r="I51" s="1">
        <v>4</v>
      </c>
      <c r="J51" s="31" t="str">
        <f t="shared" si="0"/>
        <v>EXCLUDED</v>
      </c>
      <c r="K51">
        <v>50</v>
      </c>
      <c r="L51" s="1"/>
      <c r="M51" s="1"/>
      <c r="N51" s="34" t="s">
        <v>1752</v>
      </c>
      <c r="R51" s="1" t="str">
        <f t="shared" si="1"/>
        <v>AI: No, Human: Yes</v>
      </c>
      <c r="S51" s="1" t="s">
        <v>3012</v>
      </c>
      <c r="T51" s="1" t="s">
        <v>1752</v>
      </c>
      <c r="U51" t="s">
        <v>1752</v>
      </c>
      <c r="X51" s="3" t="s">
        <v>23</v>
      </c>
    </row>
    <row r="52" spans="1:24" ht="229.5" customHeight="1">
      <c r="A52" s="1" t="s">
        <v>139</v>
      </c>
      <c r="B52">
        <v>51</v>
      </c>
      <c r="D52">
        <v>24</v>
      </c>
      <c r="E52" s="1" t="s">
        <v>140</v>
      </c>
      <c r="F52" s="1" t="s">
        <v>139</v>
      </c>
      <c r="G52" s="1">
        <v>4</v>
      </c>
      <c r="H52" s="1">
        <v>3</v>
      </c>
      <c r="I52" s="1">
        <v>3</v>
      </c>
      <c r="J52" s="31" t="str">
        <f t="shared" si="0"/>
        <v>EXCLUDED</v>
      </c>
      <c r="K52">
        <v>51</v>
      </c>
      <c r="L52" s="1"/>
      <c r="M52" s="1"/>
      <c r="N52" s="34" t="s">
        <v>1752</v>
      </c>
      <c r="R52" s="1" t="str">
        <f t="shared" si="1"/>
        <v>AI: No, Human: Yes</v>
      </c>
      <c r="S52" s="1" t="s">
        <v>3012</v>
      </c>
      <c r="T52" s="1" t="s">
        <v>1752</v>
      </c>
      <c r="U52" t="s">
        <v>1752</v>
      </c>
      <c r="X52" s="3" t="s">
        <v>23</v>
      </c>
    </row>
    <row r="53" spans="1:24" ht="409.5">
      <c r="A53" s="1" t="s">
        <v>141</v>
      </c>
      <c r="B53">
        <v>52</v>
      </c>
      <c r="D53">
        <v>25</v>
      </c>
      <c r="E53" s="1" t="s">
        <v>142</v>
      </c>
      <c r="F53" s="1" t="s">
        <v>141</v>
      </c>
      <c r="G53" s="1">
        <v>2</v>
      </c>
      <c r="H53" s="1">
        <v>2</v>
      </c>
      <c r="I53" s="1">
        <v>2</v>
      </c>
      <c r="J53" s="31" t="str">
        <f t="shared" si="0"/>
        <v>EXCLUDED</v>
      </c>
      <c r="K53">
        <v>52</v>
      </c>
      <c r="L53" s="1"/>
      <c r="M53" s="1"/>
      <c r="N53" s="34" t="s">
        <v>901</v>
      </c>
      <c r="R53" s="1" t="str">
        <f t="shared" si="1"/>
        <v>Mutually Excluded</v>
      </c>
      <c r="S53" s="1"/>
      <c r="T53" s="1"/>
    </row>
    <row r="54" spans="1:24" ht="330">
      <c r="A54" s="1" t="s">
        <v>143</v>
      </c>
      <c r="B54">
        <v>53</v>
      </c>
      <c r="D54" t="s">
        <v>144</v>
      </c>
      <c r="E54" s="1" t="s">
        <v>145</v>
      </c>
      <c r="F54" s="1" t="s">
        <v>143</v>
      </c>
      <c r="G54" s="1">
        <v>3</v>
      </c>
      <c r="H54" s="1">
        <v>2</v>
      </c>
      <c r="I54" s="1">
        <v>3</v>
      </c>
      <c r="J54" s="31" t="str">
        <f t="shared" si="0"/>
        <v>EXCLUDED</v>
      </c>
      <c r="K54">
        <v>53</v>
      </c>
      <c r="L54" s="1"/>
      <c r="M54" s="1"/>
      <c r="N54" s="34" t="s">
        <v>901</v>
      </c>
      <c r="R54" s="1" t="str">
        <f t="shared" si="1"/>
        <v>Mutually Excluded</v>
      </c>
      <c r="S54" s="1"/>
      <c r="T54" s="1"/>
    </row>
    <row r="55" spans="1:24" ht="360">
      <c r="A55" s="1" t="s">
        <v>146</v>
      </c>
      <c r="B55">
        <v>54</v>
      </c>
      <c r="D55">
        <v>27</v>
      </c>
      <c r="E55" s="1" t="s">
        <v>147</v>
      </c>
      <c r="F55" s="1" t="s">
        <v>146</v>
      </c>
      <c r="G55" s="1">
        <v>2</v>
      </c>
      <c r="H55" s="1">
        <v>1</v>
      </c>
      <c r="I55" s="1">
        <v>2</v>
      </c>
      <c r="J55" s="31" t="str">
        <f t="shared" si="0"/>
        <v>EXCLUDED</v>
      </c>
      <c r="K55">
        <v>54</v>
      </c>
      <c r="L55" s="1"/>
      <c r="M55" s="1"/>
      <c r="N55" s="34" t="s">
        <v>901</v>
      </c>
      <c r="R55" s="1" t="str">
        <f t="shared" si="1"/>
        <v>Mutually Excluded</v>
      </c>
      <c r="S55" s="1"/>
      <c r="T55" s="1"/>
    </row>
    <row r="56" spans="1:24" ht="255">
      <c r="A56" s="1" t="s">
        <v>148</v>
      </c>
      <c r="B56">
        <v>55</v>
      </c>
      <c r="D56" t="s">
        <v>149</v>
      </c>
      <c r="E56" s="1" t="s">
        <v>148</v>
      </c>
      <c r="F56" s="1" t="s">
        <v>148</v>
      </c>
      <c r="G56" s="1">
        <v>1</v>
      </c>
      <c r="H56" s="1">
        <v>1</v>
      </c>
      <c r="I56" s="1">
        <v>1</v>
      </c>
      <c r="J56" s="31" t="str">
        <f t="shared" si="0"/>
        <v>EXCLUDED</v>
      </c>
      <c r="K56">
        <v>55</v>
      </c>
      <c r="L56" s="1"/>
      <c r="M56" s="1"/>
      <c r="N56" s="34" t="s">
        <v>901</v>
      </c>
      <c r="R56" s="1" t="str">
        <f t="shared" si="1"/>
        <v>Mutually Excluded</v>
      </c>
      <c r="S56" s="1"/>
      <c r="T56" s="1"/>
    </row>
    <row r="57" spans="1:24" ht="360">
      <c r="A57" s="1" t="s">
        <v>150</v>
      </c>
      <c r="B57">
        <v>56</v>
      </c>
      <c r="D57">
        <v>29</v>
      </c>
      <c r="E57" s="1" t="s">
        <v>151</v>
      </c>
      <c r="F57" s="1" t="s">
        <v>150</v>
      </c>
      <c r="G57" s="1">
        <v>2</v>
      </c>
      <c r="H57" s="1">
        <v>2</v>
      </c>
      <c r="I57" s="1">
        <v>2</v>
      </c>
      <c r="J57" s="31" t="str">
        <f t="shared" si="0"/>
        <v>EXCLUDED</v>
      </c>
      <c r="K57">
        <v>56</v>
      </c>
      <c r="L57" s="1"/>
      <c r="M57" s="1"/>
      <c r="N57" s="34" t="s">
        <v>901</v>
      </c>
      <c r="R57" s="1" t="str">
        <f t="shared" si="1"/>
        <v>Mutually Excluded</v>
      </c>
      <c r="S57" s="1"/>
      <c r="T57" s="1"/>
    </row>
    <row r="58" spans="1:24" ht="150">
      <c r="A58" s="1" t="s">
        <v>152</v>
      </c>
      <c r="B58">
        <v>57</v>
      </c>
      <c r="D58">
        <v>30</v>
      </c>
      <c r="E58" s="1" t="s">
        <v>153</v>
      </c>
      <c r="F58" s="1" t="s">
        <v>152</v>
      </c>
      <c r="G58" s="1">
        <v>3</v>
      </c>
      <c r="H58" s="1">
        <v>3</v>
      </c>
      <c r="I58" s="1">
        <v>3</v>
      </c>
      <c r="J58" s="31" t="str">
        <f t="shared" si="0"/>
        <v>EXCLUDED</v>
      </c>
      <c r="K58">
        <v>57</v>
      </c>
      <c r="L58" s="1"/>
      <c r="M58" s="1"/>
      <c r="N58" s="34" t="s">
        <v>901</v>
      </c>
      <c r="R58" s="1" t="str">
        <f t="shared" si="1"/>
        <v>Mutually Excluded</v>
      </c>
      <c r="S58" s="1"/>
      <c r="T58" s="1"/>
    </row>
    <row r="59" spans="1:24" ht="135">
      <c r="A59" s="1" t="s">
        <v>154</v>
      </c>
      <c r="B59">
        <v>58</v>
      </c>
      <c r="D59">
        <v>30</v>
      </c>
      <c r="E59" s="1" t="s">
        <v>155</v>
      </c>
      <c r="F59" s="1" t="s">
        <v>154</v>
      </c>
      <c r="G59" s="1">
        <v>2</v>
      </c>
      <c r="H59" s="1">
        <v>2</v>
      </c>
      <c r="I59" s="1">
        <v>2</v>
      </c>
      <c r="J59" s="31" t="str">
        <f t="shared" si="0"/>
        <v>EXCLUDED</v>
      </c>
      <c r="K59">
        <v>58</v>
      </c>
      <c r="L59" s="1"/>
      <c r="M59" s="1"/>
      <c r="N59" s="34" t="s">
        <v>901</v>
      </c>
      <c r="R59" s="1" t="str">
        <f t="shared" si="1"/>
        <v>Mutually Excluded</v>
      </c>
      <c r="S59" s="1"/>
      <c r="T59" s="1"/>
    </row>
    <row r="60" spans="1:24" ht="300">
      <c r="A60" s="1" t="s">
        <v>156</v>
      </c>
      <c r="B60">
        <v>59</v>
      </c>
      <c r="D60">
        <v>31</v>
      </c>
      <c r="E60" s="1" t="s">
        <v>157</v>
      </c>
      <c r="F60" s="1" t="s">
        <v>156</v>
      </c>
      <c r="G60" s="1">
        <v>4</v>
      </c>
      <c r="H60" s="1">
        <v>4</v>
      </c>
      <c r="I60" s="1">
        <v>3</v>
      </c>
      <c r="J60" s="31" t="str">
        <f t="shared" si="0"/>
        <v>EXCLUDED</v>
      </c>
      <c r="K60">
        <v>59</v>
      </c>
      <c r="L60" s="1"/>
      <c r="M60" s="1"/>
      <c r="N60" s="34" t="s">
        <v>1752</v>
      </c>
      <c r="R60" s="1" t="str">
        <f t="shared" si="1"/>
        <v>AI: No, Human: Yes</v>
      </c>
      <c r="S60" s="1" t="s">
        <v>1752</v>
      </c>
      <c r="T60" s="1" t="s">
        <v>1752</v>
      </c>
      <c r="U60" t="s">
        <v>1752</v>
      </c>
      <c r="X60" s="3" t="s">
        <v>23</v>
      </c>
    </row>
    <row r="61" spans="1:24" ht="285">
      <c r="A61" s="1" t="s">
        <v>158</v>
      </c>
      <c r="B61">
        <v>60</v>
      </c>
      <c r="D61">
        <v>31</v>
      </c>
      <c r="E61" s="1" t="s">
        <v>159</v>
      </c>
      <c r="F61" s="1" t="s">
        <v>158</v>
      </c>
      <c r="G61" s="1">
        <v>2</v>
      </c>
      <c r="H61" s="1">
        <v>1</v>
      </c>
      <c r="I61" s="1">
        <v>1</v>
      </c>
      <c r="J61" s="31" t="str">
        <f t="shared" si="0"/>
        <v>EXCLUDED</v>
      </c>
      <c r="K61">
        <v>60</v>
      </c>
      <c r="L61" s="1"/>
      <c r="M61" s="1"/>
      <c r="N61" s="34" t="s">
        <v>901</v>
      </c>
      <c r="R61" s="1" t="str">
        <f t="shared" si="1"/>
        <v>Mutually Excluded</v>
      </c>
      <c r="S61" s="1"/>
      <c r="T61" s="1"/>
    </row>
    <row r="62" spans="1:24" ht="195">
      <c r="A62" s="1" t="s">
        <v>160</v>
      </c>
      <c r="B62">
        <v>61</v>
      </c>
      <c r="D62">
        <v>31</v>
      </c>
      <c r="E62" s="1" t="s">
        <v>161</v>
      </c>
      <c r="F62" s="1" t="s">
        <v>160</v>
      </c>
      <c r="G62" s="1">
        <v>1</v>
      </c>
      <c r="H62" s="1">
        <v>3</v>
      </c>
      <c r="I62" s="1">
        <v>3</v>
      </c>
      <c r="J62" s="31" t="str">
        <f t="shared" si="0"/>
        <v>EXCLUDED</v>
      </c>
      <c r="K62">
        <v>61</v>
      </c>
      <c r="L62" s="1"/>
      <c r="M62" s="1"/>
      <c r="N62" s="34" t="s">
        <v>901</v>
      </c>
      <c r="R62" s="1" t="str">
        <f t="shared" si="1"/>
        <v>Mutually Excluded</v>
      </c>
      <c r="S62" s="1"/>
      <c r="T62" s="1"/>
    </row>
    <row r="63" spans="1:24" ht="240">
      <c r="A63" s="1" t="s">
        <v>162</v>
      </c>
      <c r="B63">
        <v>62</v>
      </c>
      <c r="D63">
        <v>32</v>
      </c>
      <c r="E63" s="1" t="s">
        <v>163</v>
      </c>
      <c r="F63" s="1" t="s">
        <v>162</v>
      </c>
      <c r="G63" s="1">
        <v>1</v>
      </c>
      <c r="H63" s="1">
        <v>2</v>
      </c>
      <c r="I63" s="1">
        <v>3</v>
      </c>
      <c r="J63" s="31" t="str">
        <f t="shared" si="0"/>
        <v>EXCLUDED</v>
      </c>
      <c r="K63">
        <v>62</v>
      </c>
      <c r="L63" s="1"/>
      <c r="M63" s="1"/>
      <c r="N63" s="34" t="s">
        <v>901</v>
      </c>
      <c r="R63" s="1" t="str">
        <f t="shared" si="1"/>
        <v>Mutually Excluded</v>
      </c>
      <c r="S63" s="1"/>
      <c r="T63" s="1"/>
    </row>
    <row r="64" spans="1:24" ht="330">
      <c r="A64" s="1" t="s">
        <v>164</v>
      </c>
      <c r="B64">
        <v>63</v>
      </c>
      <c r="D64">
        <v>32</v>
      </c>
      <c r="E64" s="1" t="s">
        <v>165</v>
      </c>
      <c r="F64" s="1" t="s">
        <v>164</v>
      </c>
      <c r="G64" s="1">
        <v>1</v>
      </c>
      <c r="H64" s="1">
        <v>2</v>
      </c>
      <c r="I64" s="1">
        <v>3</v>
      </c>
      <c r="J64" s="31" t="str">
        <f t="shared" si="0"/>
        <v>EXCLUDED</v>
      </c>
      <c r="K64">
        <v>63</v>
      </c>
      <c r="L64" s="1"/>
      <c r="M64" s="1"/>
      <c r="N64" s="34" t="s">
        <v>901</v>
      </c>
      <c r="R64" s="1" t="str">
        <f t="shared" si="1"/>
        <v>Mutually Excluded</v>
      </c>
      <c r="S64" s="1"/>
      <c r="T64" s="1"/>
    </row>
    <row r="65" spans="1:24" ht="315">
      <c r="A65" s="1" t="s">
        <v>166</v>
      </c>
      <c r="B65">
        <v>64</v>
      </c>
      <c r="D65">
        <v>33</v>
      </c>
      <c r="E65" s="1" t="s">
        <v>167</v>
      </c>
      <c r="F65" s="1" t="s">
        <v>166</v>
      </c>
      <c r="G65" s="1">
        <v>4</v>
      </c>
      <c r="H65" s="1">
        <v>3</v>
      </c>
      <c r="I65" s="1">
        <v>3</v>
      </c>
      <c r="J65" s="31" t="str">
        <f t="shared" si="0"/>
        <v>EXCLUDED</v>
      </c>
      <c r="K65">
        <v>64</v>
      </c>
      <c r="L65" s="1"/>
      <c r="M65" s="1"/>
      <c r="N65" s="34" t="s">
        <v>901</v>
      </c>
      <c r="R65" s="1" t="str">
        <f t="shared" si="1"/>
        <v>Mutually Excluded</v>
      </c>
      <c r="S65" s="1"/>
      <c r="T65" s="1"/>
    </row>
    <row r="66" spans="1:24" ht="255">
      <c r="A66" s="1" t="s">
        <v>169</v>
      </c>
      <c r="B66">
        <v>65</v>
      </c>
      <c r="D66">
        <v>33</v>
      </c>
      <c r="E66" s="1" t="s">
        <v>170</v>
      </c>
      <c r="F66" s="1" t="s">
        <v>169</v>
      </c>
      <c r="G66" s="1">
        <v>2</v>
      </c>
      <c r="H66" s="1">
        <v>2</v>
      </c>
      <c r="I66" s="1">
        <v>2</v>
      </c>
      <c r="J66" s="31" t="str">
        <f t="shared" si="0"/>
        <v>EXCLUDED</v>
      </c>
      <c r="K66">
        <v>65</v>
      </c>
      <c r="L66" s="1"/>
      <c r="M66" s="1"/>
      <c r="N66" s="34" t="s">
        <v>901</v>
      </c>
      <c r="R66" s="1" t="str">
        <f t="shared" si="1"/>
        <v>Mutually Excluded</v>
      </c>
      <c r="S66" s="1"/>
      <c r="T66" s="1"/>
    </row>
    <row r="67" spans="1:24" ht="90">
      <c r="A67" s="1" t="s">
        <v>171</v>
      </c>
      <c r="B67">
        <v>66</v>
      </c>
      <c r="D67" t="s">
        <v>172</v>
      </c>
      <c r="E67" s="1" t="s">
        <v>173</v>
      </c>
      <c r="F67" s="1" t="s">
        <v>171</v>
      </c>
      <c r="G67" s="1">
        <v>1</v>
      </c>
      <c r="H67" s="1">
        <v>2</v>
      </c>
      <c r="I67" s="1">
        <v>3</v>
      </c>
      <c r="J67" s="31" t="str">
        <f t="shared" ref="J67:J130" si="2">IF(COUNTIF(G67:I67,5)=3,"CERTAINLY INCLUDED",IF(COUNTIF(G67:I67,5)&gt;0,"MAYBE","EXCLUDED"))</f>
        <v>EXCLUDED</v>
      </c>
      <c r="K67">
        <v>66</v>
      </c>
      <c r="L67" s="1"/>
      <c r="M67" s="1"/>
      <c r="N67" s="34" t="s">
        <v>901</v>
      </c>
      <c r="R67" s="1" t="str">
        <f t="shared" ref="R67:R130" si="3">IF(AND(J67="Excluded", N67="Excluded"), "Mutually Excluded", IF(AND(OR(J67="CERTAINLY INCLUDED", J67="INCLUDED", J67="MAYBE" ), OR(N67="INCLUDED", N67="MAYBE")), "MUTUALLY INCLUDED", IF(AND(J67="MAYBE", N67="MAYBE"), "Mutually MAYBE", IF(AND(J67="Excluded", OR(N67="INCLUDED", N67="MAYBE")), "AI: No, Human: Yes", IF(AND(N67="Excluded", OR(J67="INCLUDED", J67="CERTAINLY INCLUDED", J67="MAYBE")), "AI: Yes, Human: No", "Other Conflict")))))</f>
        <v>Mutually Excluded</v>
      </c>
      <c r="S67" s="1"/>
      <c r="T67" s="1"/>
    </row>
    <row r="68" spans="1:24" ht="105">
      <c r="A68" s="1" t="s">
        <v>174</v>
      </c>
      <c r="B68">
        <v>67</v>
      </c>
      <c r="D68">
        <v>34</v>
      </c>
      <c r="E68" s="1" t="s">
        <v>175</v>
      </c>
      <c r="F68" s="1" t="s">
        <v>174</v>
      </c>
      <c r="G68" s="1">
        <v>1</v>
      </c>
      <c r="H68" s="1">
        <v>1</v>
      </c>
      <c r="I68" s="1">
        <v>1</v>
      </c>
      <c r="J68" s="31" t="str">
        <f t="shared" si="2"/>
        <v>EXCLUDED</v>
      </c>
      <c r="K68">
        <v>67</v>
      </c>
      <c r="L68" s="1"/>
      <c r="M68" s="1"/>
      <c r="N68" s="34" t="s">
        <v>901</v>
      </c>
      <c r="R68" s="1" t="str">
        <f t="shared" si="3"/>
        <v>Mutually Excluded</v>
      </c>
      <c r="S68" s="1"/>
      <c r="T68" s="1"/>
    </row>
    <row r="69" spans="1:24" ht="105">
      <c r="A69" s="1" t="s">
        <v>176</v>
      </c>
      <c r="B69">
        <v>68</v>
      </c>
      <c r="D69">
        <v>35</v>
      </c>
      <c r="E69" s="1" t="s">
        <v>177</v>
      </c>
      <c r="F69" s="1" t="s">
        <v>176</v>
      </c>
      <c r="G69" s="1">
        <v>2</v>
      </c>
      <c r="H69" s="1">
        <v>3</v>
      </c>
      <c r="I69" s="1">
        <v>2</v>
      </c>
      <c r="J69" s="31" t="str">
        <f t="shared" si="2"/>
        <v>EXCLUDED</v>
      </c>
      <c r="K69">
        <v>68</v>
      </c>
      <c r="L69" s="1"/>
      <c r="M69" s="1"/>
      <c r="N69" s="34" t="s">
        <v>901</v>
      </c>
      <c r="R69" s="1" t="str">
        <f t="shared" si="3"/>
        <v>Mutually Excluded</v>
      </c>
      <c r="S69" s="1"/>
      <c r="T69" s="1"/>
    </row>
    <row r="70" spans="1:24" ht="180">
      <c r="A70" s="1" t="s">
        <v>178</v>
      </c>
      <c r="B70">
        <v>69</v>
      </c>
      <c r="D70">
        <v>35</v>
      </c>
      <c r="E70" s="1" t="s">
        <v>179</v>
      </c>
      <c r="F70" s="1" t="s">
        <v>178</v>
      </c>
      <c r="G70" s="1">
        <v>5</v>
      </c>
      <c r="H70" s="1">
        <v>5</v>
      </c>
      <c r="I70" s="1">
        <v>5</v>
      </c>
      <c r="J70" s="31" t="str">
        <f t="shared" si="2"/>
        <v>CERTAINLY INCLUDED</v>
      </c>
      <c r="K70">
        <v>69</v>
      </c>
      <c r="L70" s="1"/>
      <c r="M70" s="1"/>
      <c r="N70" s="34" t="s">
        <v>901</v>
      </c>
      <c r="R70" s="1" t="str">
        <f t="shared" si="3"/>
        <v>AI: Yes, Human: No</v>
      </c>
      <c r="S70" s="1" t="s">
        <v>3024</v>
      </c>
      <c r="T70" s="1" t="s">
        <v>1752</v>
      </c>
      <c r="U70" s="1" t="s">
        <v>1752</v>
      </c>
    </row>
    <row r="71" spans="1:24" ht="315">
      <c r="A71" s="1" t="s">
        <v>180</v>
      </c>
      <c r="B71">
        <v>70</v>
      </c>
      <c r="D71" t="s">
        <v>181</v>
      </c>
      <c r="E71" s="1" t="s">
        <v>182</v>
      </c>
      <c r="F71" s="1" t="s">
        <v>180</v>
      </c>
      <c r="G71" s="1">
        <v>1</v>
      </c>
      <c r="H71" s="1">
        <v>1</v>
      </c>
      <c r="I71" s="1">
        <v>1</v>
      </c>
      <c r="J71" s="31" t="str">
        <f t="shared" si="2"/>
        <v>EXCLUDED</v>
      </c>
      <c r="K71">
        <v>70</v>
      </c>
      <c r="L71" s="1"/>
      <c r="M71" s="1"/>
      <c r="N71" s="34" t="s">
        <v>901</v>
      </c>
      <c r="R71" s="1" t="str">
        <f t="shared" si="3"/>
        <v>Mutually Excluded</v>
      </c>
      <c r="S71" s="1"/>
      <c r="T71" s="1"/>
    </row>
    <row r="72" spans="1:24" ht="240">
      <c r="A72" s="1" t="s">
        <v>183</v>
      </c>
      <c r="B72">
        <v>71</v>
      </c>
      <c r="D72">
        <v>36</v>
      </c>
      <c r="E72" s="1" t="s">
        <v>184</v>
      </c>
      <c r="F72" s="1" t="s">
        <v>183</v>
      </c>
      <c r="G72" s="1">
        <v>2</v>
      </c>
      <c r="H72" s="1">
        <v>2</v>
      </c>
      <c r="I72" s="1">
        <v>3</v>
      </c>
      <c r="J72" s="31" t="str">
        <f t="shared" si="2"/>
        <v>EXCLUDED</v>
      </c>
      <c r="K72">
        <v>71</v>
      </c>
      <c r="L72" s="1"/>
      <c r="M72" s="1"/>
      <c r="N72" s="34" t="s">
        <v>901</v>
      </c>
      <c r="R72" s="1" t="str">
        <f t="shared" si="3"/>
        <v>Mutually Excluded</v>
      </c>
      <c r="S72" s="1"/>
      <c r="T72" s="1"/>
    </row>
    <row r="73" spans="1:24" ht="270">
      <c r="A73" s="1" t="s">
        <v>185</v>
      </c>
      <c r="B73">
        <v>72</v>
      </c>
      <c r="D73" t="s">
        <v>186</v>
      </c>
      <c r="E73" s="1" t="s">
        <v>187</v>
      </c>
      <c r="F73" s="1" t="s">
        <v>185</v>
      </c>
      <c r="G73" s="1">
        <v>1</v>
      </c>
      <c r="H73" s="1">
        <v>1</v>
      </c>
      <c r="I73" s="1">
        <v>1</v>
      </c>
      <c r="J73" s="31" t="str">
        <f t="shared" si="2"/>
        <v>EXCLUDED</v>
      </c>
      <c r="K73">
        <v>72</v>
      </c>
      <c r="L73" s="1"/>
      <c r="M73" s="1"/>
      <c r="N73" s="34" t="s">
        <v>901</v>
      </c>
      <c r="R73" s="1" t="str">
        <f t="shared" si="3"/>
        <v>Mutually Excluded</v>
      </c>
      <c r="S73" s="1"/>
      <c r="T73" s="1"/>
    </row>
    <row r="74" spans="1:24" ht="270">
      <c r="A74" s="1" t="s">
        <v>188</v>
      </c>
      <c r="B74">
        <v>73</v>
      </c>
      <c r="D74">
        <v>37</v>
      </c>
      <c r="E74" s="1" t="s">
        <v>189</v>
      </c>
      <c r="F74" s="1" t="s">
        <v>188</v>
      </c>
      <c r="G74" s="1">
        <v>5</v>
      </c>
      <c r="H74" s="1">
        <v>5</v>
      </c>
      <c r="I74" s="1">
        <v>4</v>
      </c>
      <c r="J74" s="31" t="str">
        <f t="shared" si="2"/>
        <v>MAYBE</v>
      </c>
      <c r="K74">
        <v>73</v>
      </c>
      <c r="L74" s="1"/>
      <c r="M74" s="1"/>
      <c r="N74" s="34" t="s">
        <v>65</v>
      </c>
      <c r="R74" s="1" t="str">
        <f t="shared" si="3"/>
        <v>MUTUALLY INCLUDED</v>
      </c>
      <c r="S74" s="1"/>
      <c r="T74" s="1"/>
    </row>
    <row r="75" spans="1:24" ht="315">
      <c r="A75" s="1" t="s">
        <v>190</v>
      </c>
      <c r="B75">
        <v>74</v>
      </c>
      <c r="D75">
        <v>37</v>
      </c>
      <c r="E75" s="1" t="s">
        <v>191</v>
      </c>
      <c r="F75" s="1" t="s">
        <v>190</v>
      </c>
      <c r="G75" s="1">
        <v>2</v>
      </c>
      <c r="H75" s="1">
        <v>2</v>
      </c>
      <c r="I75" s="1">
        <v>2</v>
      </c>
      <c r="J75" s="31" t="str">
        <f t="shared" si="2"/>
        <v>EXCLUDED</v>
      </c>
      <c r="K75">
        <v>74</v>
      </c>
      <c r="L75" s="1"/>
      <c r="M75" s="1"/>
      <c r="N75" s="34" t="s">
        <v>901</v>
      </c>
      <c r="R75" s="1" t="str">
        <f t="shared" si="3"/>
        <v>Mutually Excluded</v>
      </c>
      <c r="S75" s="1"/>
      <c r="T75" s="1"/>
    </row>
    <row r="76" spans="1:24" ht="150">
      <c r="A76" s="1" t="s">
        <v>192</v>
      </c>
      <c r="B76">
        <v>75</v>
      </c>
      <c r="D76">
        <v>38</v>
      </c>
      <c r="E76" s="1" t="s">
        <v>193</v>
      </c>
      <c r="F76" s="1" t="s">
        <v>192</v>
      </c>
      <c r="G76" s="1">
        <v>5</v>
      </c>
      <c r="H76" s="1">
        <v>5</v>
      </c>
      <c r="I76" s="1">
        <v>5</v>
      </c>
      <c r="J76" s="31" t="str">
        <f t="shared" si="2"/>
        <v>CERTAINLY INCLUDED</v>
      </c>
      <c r="K76">
        <v>75</v>
      </c>
      <c r="L76" s="1"/>
      <c r="M76" s="1"/>
      <c r="N76" s="34" t="s">
        <v>1752</v>
      </c>
      <c r="R76" s="1" t="str">
        <f t="shared" si="3"/>
        <v>MUTUALLY INCLUDED</v>
      </c>
      <c r="S76" s="1"/>
      <c r="T76" s="1"/>
    </row>
    <row r="77" spans="1:24" ht="135">
      <c r="A77" s="1" t="s">
        <v>195</v>
      </c>
      <c r="B77">
        <v>76</v>
      </c>
      <c r="D77">
        <v>38</v>
      </c>
      <c r="E77" s="1" t="s">
        <v>196</v>
      </c>
      <c r="F77" s="1" t="s">
        <v>195</v>
      </c>
      <c r="G77" s="1">
        <v>4</v>
      </c>
      <c r="H77" s="1">
        <v>3</v>
      </c>
      <c r="I77" s="1">
        <v>3</v>
      </c>
      <c r="J77" s="31" t="str">
        <f t="shared" si="2"/>
        <v>EXCLUDED</v>
      </c>
      <c r="K77">
        <v>76</v>
      </c>
      <c r="L77" s="1"/>
      <c r="M77" s="1"/>
      <c r="N77" s="34" t="s">
        <v>1752</v>
      </c>
      <c r="R77" s="1" t="str">
        <f t="shared" si="3"/>
        <v>AI: No, Human: Yes</v>
      </c>
      <c r="S77" s="1" t="s">
        <v>1752</v>
      </c>
      <c r="T77" s="1" t="s">
        <v>1752</v>
      </c>
      <c r="U77" t="s">
        <v>1752</v>
      </c>
      <c r="X77" s="3" t="s">
        <v>23</v>
      </c>
    </row>
    <row r="78" spans="1:24" ht="210">
      <c r="A78" s="1" t="s">
        <v>198</v>
      </c>
      <c r="B78">
        <v>77</v>
      </c>
      <c r="D78">
        <v>39</v>
      </c>
      <c r="E78" s="1" t="s">
        <v>199</v>
      </c>
      <c r="F78" s="1" t="s">
        <v>198</v>
      </c>
      <c r="G78" s="1">
        <v>1</v>
      </c>
      <c r="H78" s="1">
        <v>1</v>
      </c>
      <c r="I78" s="1">
        <v>1</v>
      </c>
      <c r="J78" s="31" t="str">
        <f t="shared" si="2"/>
        <v>EXCLUDED</v>
      </c>
      <c r="K78">
        <v>77</v>
      </c>
      <c r="L78" s="1"/>
      <c r="M78" s="1"/>
      <c r="N78" s="34" t="s">
        <v>901</v>
      </c>
      <c r="R78" s="1" t="str">
        <f t="shared" si="3"/>
        <v>Mutually Excluded</v>
      </c>
      <c r="S78" s="1"/>
      <c r="T78" s="1"/>
    </row>
    <row r="79" spans="1:24" ht="165">
      <c r="A79" s="1" t="s">
        <v>200</v>
      </c>
      <c r="B79">
        <v>78</v>
      </c>
      <c r="D79">
        <v>39</v>
      </c>
      <c r="E79" s="1" t="s">
        <v>201</v>
      </c>
      <c r="F79" s="1" t="s">
        <v>200</v>
      </c>
      <c r="G79" s="1">
        <v>2</v>
      </c>
      <c r="H79" s="1">
        <v>1</v>
      </c>
      <c r="I79" s="1">
        <v>2</v>
      </c>
      <c r="J79" s="31" t="str">
        <f t="shared" si="2"/>
        <v>EXCLUDED</v>
      </c>
      <c r="K79">
        <v>78</v>
      </c>
      <c r="L79" s="1"/>
      <c r="M79" s="1"/>
      <c r="N79" s="34" t="s">
        <v>901</v>
      </c>
      <c r="R79" s="1" t="str">
        <f t="shared" si="3"/>
        <v>Mutually Excluded</v>
      </c>
      <c r="S79" s="1"/>
      <c r="T79" s="1"/>
    </row>
    <row r="80" spans="1:24" ht="270">
      <c r="A80" s="1" t="s">
        <v>202</v>
      </c>
      <c r="B80">
        <v>79</v>
      </c>
      <c r="D80">
        <v>39</v>
      </c>
      <c r="E80" s="1" t="s">
        <v>203</v>
      </c>
      <c r="F80" s="1" t="s">
        <v>202</v>
      </c>
      <c r="G80" s="1">
        <v>2</v>
      </c>
      <c r="H80" s="1">
        <v>3</v>
      </c>
      <c r="I80" s="1">
        <v>2</v>
      </c>
      <c r="J80" s="31" t="str">
        <f t="shared" si="2"/>
        <v>EXCLUDED</v>
      </c>
      <c r="K80">
        <v>79</v>
      </c>
      <c r="L80" s="1"/>
      <c r="M80" s="1"/>
      <c r="N80" s="34" t="s">
        <v>901</v>
      </c>
      <c r="R80" s="1" t="str">
        <f t="shared" si="3"/>
        <v>Mutually Excluded</v>
      </c>
      <c r="S80" s="1"/>
      <c r="T80" s="1"/>
    </row>
    <row r="81" spans="1:24" ht="210">
      <c r="A81" s="1" t="s">
        <v>204</v>
      </c>
      <c r="B81">
        <v>80</v>
      </c>
      <c r="D81">
        <v>40</v>
      </c>
      <c r="E81" s="1" t="s">
        <v>205</v>
      </c>
      <c r="F81" s="1" t="s">
        <v>204</v>
      </c>
      <c r="G81" s="1">
        <v>4</v>
      </c>
      <c r="H81" s="1">
        <v>4</v>
      </c>
      <c r="I81" s="1">
        <v>3</v>
      </c>
      <c r="J81" s="31" t="str">
        <f t="shared" si="2"/>
        <v>EXCLUDED</v>
      </c>
      <c r="K81">
        <v>80</v>
      </c>
      <c r="L81" s="1"/>
      <c r="M81" s="1"/>
      <c r="N81" s="34" t="s">
        <v>901</v>
      </c>
      <c r="R81" s="1" t="str">
        <f t="shared" si="3"/>
        <v>Mutually Excluded</v>
      </c>
      <c r="S81" s="1"/>
      <c r="T81" s="1"/>
    </row>
    <row r="82" spans="1:24" ht="270">
      <c r="A82" s="1" t="s">
        <v>206</v>
      </c>
      <c r="B82">
        <v>81</v>
      </c>
      <c r="D82">
        <v>41</v>
      </c>
      <c r="E82" s="1" t="s">
        <v>207</v>
      </c>
      <c r="F82" s="1" t="s">
        <v>206</v>
      </c>
      <c r="G82" s="1">
        <v>2</v>
      </c>
      <c r="H82" s="1">
        <v>2</v>
      </c>
      <c r="I82" s="1">
        <v>1</v>
      </c>
      <c r="J82" s="31" t="str">
        <f t="shared" si="2"/>
        <v>EXCLUDED</v>
      </c>
      <c r="K82">
        <v>81</v>
      </c>
      <c r="L82" s="1"/>
      <c r="M82" s="1"/>
      <c r="N82" s="34" t="s">
        <v>901</v>
      </c>
      <c r="R82" s="1" t="str">
        <f t="shared" si="3"/>
        <v>Mutually Excluded</v>
      </c>
      <c r="S82" s="1"/>
      <c r="T82" s="1"/>
    </row>
    <row r="83" spans="1:24" ht="240">
      <c r="A83" s="1" t="s">
        <v>208</v>
      </c>
      <c r="B83">
        <v>82</v>
      </c>
      <c r="D83">
        <v>42</v>
      </c>
      <c r="E83" s="1" t="s">
        <v>209</v>
      </c>
      <c r="F83" s="1" t="s">
        <v>208</v>
      </c>
      <c r="G83" s="1">
        <v>3</v>
      </c>
      <c r="H83" s="1">
        <v>2</v>
      </c>
      <c r="I83" s="1">
        <v>3</v>
      </c>
      <c r="J83" s="31" t="str">
        <f t="shared" si="2"/>
        <v>EXCLUDED</v>
      </c>
      <c r="K83">
        <v>82</v>
      </c>
      <c r="L83" s="1"/>
      <c r="M83" s="1"/>
      <c r="N83" s="34" t="s">
        <v>901</v>
      </c>
      <c r="R83" s="1" t="str">
        <f t="shared" si="3"/>
        <v>Mutually Excluded</v>
      </c>
      <c r="S83" s="1"/>
      <c r="T83" s="1"/>
    </row>
    <row r="84" spans="1:24" ht="330">
      <c r="A84" s="1" t="s">
        <v>210</v>
      </c>
      <c r="B84">
        <v>83</v>
      </c>
      <c r="D84">
        <v>42</v>
      </c>
      <c r="E84" s="1" t="s">
        <v>211</v>
      </c>
      <c r="F84" s="1" t="s">
        <v>210</v>
      </c>
      <c r="G84" s="1">
        <v>3</v>
      </c>
      <c r="H84" s="1">
        <v>3</v>
      </c>
      <c r="I84" s="1">
        <v>2</v>
      </c>
      <c r="J84" s="31" t="str">
        <f t="shared" si="2"/>
        <v>EXCLUDED</v>
      </c>
      <c r="K84">
        <v>83</v>
      </c>
      <c r="L84" s="1"/>
      <c r="M84" s="1"/>
      <c r="N84" s="34" t="s">
        <v>901</v>
      </c>
      <c r="R84" s="1" t="str">
        <f t="shared" si="3"/>
        <v>Mutually Excluded</v>
      </c>
      <c r="S84" s="1"/>
      <c r="T84" s="1"/>
    </row>
    <row r="85" spans="1:24" ht="360">
      <c r="A85" s="1" t="s">
        <v>212</v>
      </c>
      <c r="B85">
        <v>84</v>
      </c>
      <c r="D85">
        <v>42</v>
      </c>
      <c r="E85" s="1" t="s">
        <v>213</v>
      </c>
      <c r="F85" s="1" t="s">
        <v>212</v>
      </c>
      <c r="G85" s="1">
        <v>4</v>
      </c>
      <c r="H85" s="1">
        <v>3</v>
      </c>
      <c r="I85" s="1">
        <v>4</v>
      </c>
      <c r="J85" s="31" t="str">
        <f t="shared" si="2"/>
        <v>EXCLUDED</v>
      </c>
      <c r="K85">
        <v>84</v>
      </c>
      <c r="L85" s="1"/>
      <c r="M85" s="1"/>
      <c r="N85" s="34" t="s">
        <v>901</v>
      </c>
      <c r="R85" s="1" t="str">
        <f t="shared" si="3"/>
        <v>Mutually Excluded</v>
      </c>
      <c r="S85" s="1"/>
      <c r="T85" s="1"/>
    </row>
    <row r="86" spans="1:24" ht="270">
      <c r="A86" s="1" t="s">
        <v>215</v>
      </c>
      <c r="B86">
        <v>85</v>
      </c>
      <c r="D86">
        <v>43</v>
      </c>
      <c r="E86" s="1" t="s">
        <v>216</v>
      </c>
      <c r="F86" s="1" t="s">
        <v>215</v>
      </c>
      <c r="G86" s="1">
        <v>1</v>
      </c>
      <c r="H86" s="1">
        <v>2</v>
      </c>
      <c r="I86" s="1">
        <v>3</v>
      </c>
      <c r="J86" s="31" t="str">
        <f t="shared" si="2"/>
        <v>EXCLUDED</v>
      </c>
      <c r="K86">
        <v>85</v>
      </c>
      <c r="L86" s="1"/>
      <c r="M86" s="1"/>
      <c r="N86" s="34" t="s">
        <v>901</v>
      </c>
      <c r="R86" s="1" t="str">
        <f t="shared" si="3"/>
        <v>Mutually Excluded</v>
      </c>
      <c r="S86" s="1"/>
      <c r="T86" s="1"/>
    </row>
    <row r="87" spans="1:24" ht="255">
      <c r="A87" s="1" t="s">
        <v>217</v>
      </c>
      <c r="B87">
        <v>86</v>
      </c>
      <c r="D87">
        <v>44</v>
      </c>
      <c r="E87" s="1" t="s">
        <v>218</v>
      </c>
      <c r="F87" s="1" t="s">
        <v>217</v>
      </c>
      <c r="G87" s="1">
        <v>5</v>
      </c>
      <c r="H87" s="1">
        <v>5</v>
      </c>
      <c r="I87" s="1">
        <v>5</v>
      </c>
      <c r="J87" s="31" t="str">
        <f t="shared" si="2"/>
        <v>CERTAINLY INCLUDED</v>
      </c>
      <c r="K87">
        <v>86</v>
      </c>
      <c r="L87" s="1"/>
      <c r="M87" s="1"/>
      <c r="N87" s="34" t="s">
        <v>1752</v>
      </c>
      <c r="R87" s="1" t="str">
        <f t="shared" si="3"/>
        <v>MUTUALLY INCLUDED</v>
      </c>
      <c r="S87" s="1"/>
      <c r="T87" s="1"/>
      <c r="X87" s="3" t="s">
        <v>23</v>
      </c>
    </row>
    <row r="88" spans="1:24" ht="360">
      <c r="A88" s="1" t="s">
        <v>220</v>
      </c>
      <c r="B88">
        <v>87</v>
      </c>
      <c r="D88">
        <v>45</v>
      </c>
      <c r="E88" s="1" t="s">
        <v>221</v>
      </c>
      <c r="F88" s="1" t="s">
        <v>220</v>
      </c>
      <c r="G88" s="1">
        <v>1</v>
      </c>
      <c r="H88" s="1">
        <v>1</v>
      </c>
      <c r="I88" s="1">
        <v>1</v>
      </c>
      <c r="J88" s="31" t="str">
        <f t="shared" si="2"/>
        <v>EXCLUDED</v>
      </c>
      <c r="K88">
        <v>87</v>
      </c>
      <c r="L88" s="1"/>
      <c r="M88" s="1"/>
      <c r="N88" s="34" t="s">
        <v>901</v>
      </c>
      <c r="R88" s="1" t="str">
        <f t="shared" si="3"/>
        <v>Mutually Excluded</v>
      </c>
      <c r="S88" s="1"/>
      <c r="T88" s="1"/>
    </row>
    <row r="89" spans="1:24" ht="210">
      <c r="A89" s="1" t="s">
        <v>222</v>
      </c>
      <c r="B89">
        <v>88</v>
      </c>
      <c r="D89">
        <v>45</v>
      </c>
      <c r="E89" s="1" t="s">
        <v>223</v>
      </c>
      <c r="F89" s="1" t="s">
        <v>222</v>
      </c>
      <c r="G89" s="1">
        <v>4</v>
      </c>
      <c r="H89" s="1">
        <v>3</v>
      </c>
      <c r="I89" s="1">
        <v>3</v>
      </c>
      <c r="J89" s="31" t="str">
        <f t="shared" si="2"/>
        <v>EXCLUDED</v>
      </c>
      <c r="K89">
        <v>88</v>
      </c>
      <c r="L89" s="1"/>
      <c r="M89" s="1"/>
      <c r="N89" s="34" t="s">
        <v>901</v>
      </c>
      <c r="R89" s="1" t="str">
        <f t="shared" si="3"/>
        <v>Mutually Excluded</v>
      </c>
      <c r="S89" s="1"/>
      <c r="T89" s="1"/>
    </row>
    <row r="90" spans="1:24" ht="330">
      <c r="A90" s="1" t="s">
        <v>225</v>
      </c>
      <c r="B90">
        <v>89</v>
      </c>
      <c r="D90">
        <v>46</v>
      </c>
      <c r="E90" s="1" t="s">
        <v>226</v>
      </c>
      <c r="F90" s="1" t="s">
        <v>225</v>
      </c>
      <c r="G90" s="1">
        <v>2</v>
      </c>
      <c r="H90" s="1">
        <v>2</v>
      </c>
      <c r="I90" s="1">
        <v>2</v>
      </c>
      <c r="J90" s="31" t="str">
        <f t="shared" si="2"/>
        <v>EXCLUDED</v>
      </c>
      <c r="K90">
        <v>89</v>
      </c>
      <c r="L90" s="1"/>
      <c r="M90" s="1"/>
      <c r="N90" s="34" t="s">
        <v>901</v>
      </c>
      <c r="R90" s="1" t="str">
        <f t="shared" si="3"/>
        <v>Mutually Excluded</v>
      </c>
      <c r="S90" s="1"/>
      <c r="T90" s="1"/>
    </row>
    <row r="91" spans="1:24" ht="409.5">
      <c r="A91" s="1" t="s">
        <v>227</v>
      </c>
      <c r="B91">
        <v>90</v>
      </c>
      <c r="D91">
        <v>46</v>
      </c>
      <c r="E91" s="1" t="s">
        <v>228</v>
      </c>
      <c r="F91" s="1" t="s">
        <v>227</v>
      </c>
      <c r="G91" s="1">
        <v>2</v>
      </c>
      <c r="H91" s="1">
        <v>2</v>
      </c>
      <c r="I91" s="1">
        <v>2</v>
      </c>
      <c r="J91" s="31" t="str">
        <f t="shared" si="2"/>
        <v>EXCLUDED</v>
      </c>
      <c r="K91">
        <v>90</v>
      </c>
      <c r="L91" s="1"/>
      <c r="M91" s="1"/>
      <c r="N91" s="34" t="s">
        <v>901</v>
      </c>
      <c r="R91" s="1" t="str">
        <f t="shared" si="3"/>
        <v>Mutually Excluded</v>
      </c>
      <c r="S91" s="1"/>
      <c r="T91" s="1"/>
    </row>
    <row r="92" spans="1:24" ht="375">
      <c r="A92" s="1" t="s">
        <v>229</v>
      </c>
      <c r="B92">
        <v>91</v>
      </c>
      <c r="D92">
        <v>47</v>
      </c>
      <c r="E92" s="1" t="s">
        <v>230</v>
      </c>
      <c r="F92" s="1" t="s">
        <v>229</v>
      </c>
      <c r="G92" s="1">
        <v>1</v>
      </c>
      <c r="H92" s="1">
        <v>1</v>
      </c>
      <c r="I92" s="1">
        <v>1</v>
      </c>
      <c r="J92" s="31" t="str">
        <f t="shared" si="2"/>
        <v>EXCLUDED</v>
      </c>
      <c r="K92">
        <v>91</v>
      </c>
      <c r="L92" s="1"/>
      <c r="M92" s="1"/>
      <c r="N92" s="34" t="s">
        <v>901</v>
      </c>
      <c r="R92" s="1" t="str">
        <f t="shared" si="3"/>
        <v>Mutually Excluded</v>
      </c>
      <c r="S92" s="1"/>
      <c r="T92" s="1"/>
    </row>
    <row r="93" spans="1:24" ht="195">
      <c r="A93" s="1" t="s">
        <v>231</v>
      </c>
      <c r="B93">
        <v>92</v>
      </c>
      <c r="D93">
        <v>47</v>
      </c>
      <c r="E93" s="1" t="s">
        <v>232</v>
      </c>
      <c r="F93" s="1" t="s">
        <v>231</v>
      </c>
      <c r="G93" s="1">
        <v>2</v>
      </c>
      <c r="H93" s="1">
        <v>2</v>
      </c>
      <c r="I93" s="1">
        <v>2</v>
      </c>
      <c r="J93" s="31" t="str">
        <f t="shared" si="2"/>
        <v>EXCLUDED</v>
      </c>
      <c r="K93">
        <v>92</v>
      </c>
      <c r="L93" s="1"/>
      <c r="M93" s="1"/>
      <c r="N93" s="34" t="s">
        <v>901</v>
      </c>
      <c r="R93" s="1" t="str">
        <f t="shared" si="3"/>
        <v>Mutually Excluded</v>
      </c>
      <c r="S93" s="1"/>
      <c r="T93" s="1"/>
    </row>
    <row r="94" spans="1:24" ht="300">
      <c r="A94" s="1" t="s">
        <v>233</v>
      </c>
      <c r="B94">
        <v>93</v>
      </c>
      <c r="D94">
        <v>47</v>
      </c>
      <c r="E94" s="1" t="s">
        <v>234</v>
      </c>
      <c r="F94" s="1" t="s">
        <v>233</v>
      </c>
      <c r="G94" s="1">
        <v>2</v>
      </c>
      <c r="H94" s="1">
        <v>2</v>
      </c>
      <c r="I94" s="1">
        <v>2</v>
      </c>
      <c r="J94" s="31" t="str">
        <f t="shared" si="2"/>
        <v>EXCLUDED</v>
      </c>
      <c r="K94">
        <v>93</v>
      </c>
      <c r="L94" s="1"/>
      <c r="M94" s="1"/>
      <c r="N94" s="34" t="s">
        <v>901</v>
      </c>
      <c r="R94" s="1" t="str">
        <f t="shared" si="3"/>
        <v>Mutually Excluded</v>
      </c>
      <c r="S94" s="1"/>
      <c r="T94" s="1"/>
    </row>
    <row r="95" spans="1:24" ht="240">
      <c r="A95" s="1" t="s">
        <v>235</v>
      </c>
      <c r="B95">
        <v>94</v>
      </c>
      <c r="D95">
        <v>48</v>
      </c>
      <c r="E95" s="1" t="s">
        <v>236</v>
      </c>
      <c r="F95" s="1" t="s">
        <v>235</v>
      </c>
      <c r="G95" s="1">
        <v>1</v>
      </c>
      <c r="H95" s="1">
        <v>1</v>
      </c>
      <c r="I95" s="1">
        <v>1</v>
      </c>
      <c r="J95" s="31" t="str">
        <f t="shared" si="2"/>
        <v>EXCLUDED</v>
      </c>
      <c r="K95">
        <v>94</v>
      </c>
      <c r="L95" s="1"/>
      <c r="M95" s="1"/>
      <c r="N95" s="34" t="s">
        <v>901</v>
      </c>
      <c r="R95" s="1" t="str">
        <f t="shared" si="3"/>
        <v>Mutually Excluded</v>
      </c>
      <c r="S95" s="1"/>
      <c r="T95" s="1"/>
    </row>
    <row r="96" spans="1:24" ht="195">
      <c r="A96" s="1" t="s">
        <v>237</v>
      </c>
      <c r="B96">
        <v>95</v>
      </c>
      <c r="D96">
        <v>48</v>
      </c>
      <c r="E96" s="1" t="s">
        <v>238</v>
      </c>
      <c r="F96" s="1" t="s">
        <v>237</v>
      </c>
      <c r="G96" s="1">
        <v>2</v>
      </c>
      <c r="H96" s="1">
        <v>2</v>
      </c>
      <c r="I96" s="1">
        <v>2</v>
      </c>
      <c r="J96" s="31" t="str">
        <f t="shared" si="2"/>
        <v>EXCLUDED</v>
      </c>
      <c r="K96">
        <v>95</v>
      </c>
      <c r="L96" s="1"/>
      <c r="M96" s="1"/>
      <c r="N96" s="34" t="s">
        <v>901</v>
      </c>
      <c r="R96" s="1" t="str">
        <f t="shared" si="3"/>
        <v>Mutually Excluded</v>
      </c>
      <c r="S96" s="1"/>
      <c r="T96" s="1"/>
    </row>
    <row r="97" spans="1:24" ht="315">
      <c r="A97" s="1" t="s">
        <v>239</v>
      </c>
      <c r="B97">
        <v>96</v>
      </c>
      <c r="D97">
        <v>49</v>
      </c>
      <c r="E97" s="1" t="s">
        <v>240</v>
      </c>
      <c r="F97" s="1" t="s">
        <v>239</v>
      </c>
      <c r="G97" s="1">
        <v>2</v>
      </c>
      <c r="H97" s="1">
        <v>2</v>
      </c>
      <c r="I97" s="1">
        <v>2</v>
      </c>
      <c r="J97" s="31" t="str">
        <f t="shared" si="2"/>
        <v>EXCLUDED</v>
      </c>
      <c r="K97">
        <v>96</v>
      </c>
      <c r="L97" s="1"/>
      <c r="M97" s="1"/>
      <c r="N97" s="34" t="s">
        <v>901</v>
      </c>
      <c r="R97" s="1" t="str">
        <f t="shared" si="3"/>
        <v>Mutually Excluded</v>
      </c>
      <c r="S97" s="1"/>
      <c r="T97" s="1"/>
    </row>
    <row r="98" spans="1:24" ht="135">
      <c r="A98" s="1" t="s">
        <v>241</v>
      </c>
      <c r="B98">
        <v>97</v>
      </c>
      <c r="D98">
        <v>50</v>
      </c>
      <c r="E98" s="1" t="s">
        <v>242</v>
      </c>
      <c r="F98" s="1" t="s">
        <v>241</v>
      </c>
      <c r="G98" s="1">
        <v>1</v>
      </c>
      <c r="H98" s="1">
        <v>1</v>
      </c>
      <c r="I98" s="1">
        <v>1</v>
      </c>
      <c r="J98" s="31" t="str">
        <f t="shared" si="2"/>
        <v>EXCLUDED</v>
      </c>
      <c r="K98">
        <v>97</v>
      </c>
      <c r="L98" s="1"/>
      <c r="M98" s="1" t="s">
        <v>3031</v>
      </c>
      <c r="N98" s="34" t="s">
        <v>901</v>
      </c>
      <c r="R98" s="1" t="str">
        <f t="shared" si="3"/>
        <v>Mutually Excluded</v>
      </c>
      <c r="S98" s="1"/>
      <c r="T98" s="1"/>
    </row>
    <row r="99" spans="1:24" ht="105">
      <c r="A99" s="1" t="s">
        <v>243</v>
      </c>
      <c r="B99">
        <v>98</v>
      </c>
      <c r="D99">
        <v>50</v>
      </c>
      <c r="E99" s="1" t="s">
        <v>244</v>
      </c>
      <c r="F99" s="1" t="s">
        <v>243</v>
      </c>
      <c r="G99" s="1">
        <v>1</v>
      </c>
      <c r="H99" s="1">
        <v>1</v>
      </c>
      <c r="I99" s="1">
        <v>1</v>
      </c>
      <c r="J99" s="31" t="str">
        <f t="shared" si="2"/>
        <v>EXCLUDED</v>
      </c>
      <c r="K99">
        <v>98</v>
      </c>
      <c r="L99" s="1"/>
      <c r="M99" s="1"/>
      <c r="N99" s="34" t="s">
        <v>901</v>
      </c>
      <c r="R99" s="1" t="str">
        <f t="shared" si="3"/>
        <v>Mutually Excluded</v>
      </c>
      <c r="S99" s="1"/>
      <c r="T99" s="1"/>
    </row>
    <row r="100" spans="1:24" ht="225">
      <c r="A100" s="1" t="s">
        <v>245</v>
      </c>
      <c r="B100">
        <v>99</v>
      </c>
      <c r="D100">
        <v>50</v>
      </c>
      <c r="E100" s="1" t="s">
        <v>246</v>
      </c>
      <c r="F100" s="1" t="s">
        <v>245</v>
      </c>
      <c r="G100" s="1">
        <v>3</v>
      </c>
      <c r="H100" s="1">
        <v>3</v>
      </c>
      <c r="I100" s="1">
        <v>3</v>
      </c>
      <c r="J100" s="31" t="str">
        <f t="shared" si="2"/>
        <v>EXCLUDED</v>
      </c>
      <c r="K100">
        <v>99</v>
      </c>
      <c r="L100" s="1"/>
      <c r="M100" s="1"/>
      <c r="N100" s="34" t="s">
        <v>104</v>
      </c>
      <c r="R100" s="1" t="str">
        <f t="shared" si="3"/>
        <v>AI: No, Human: Yes</v>
      </c>
      <c r="S100" s="1" t="s">
        <v>19</v>
      </c>
      <c r="T100" s="1" t="s">
        <v>19</v>
      </c>
      <c r="U100" t="s">
        <v>19</v>
      </c>
    </row>
    <row r="101" spans="1:24" ht="195">
      <c r="A101" s="1" t="s">
        <v>248</v>
      </c>
      <c r="B101">
        <v>100</v>
      </c>
      <c r="D101">
        <v>51</v>
      </c>
      <c r="E101" s="1" t="s">
        <v>249</v>
      </c>
      <c r="F101" s="1" t="s">
        <v>248</v>
      </c>
      <c r="G101" s="1">
        <v>1</v>
      </c>
      <c r="H101" s="1">
        <v>1</v>
      </c>
      <c r="I101" s="1">
        <v>1</v>
      </c>
      <c r="J101" s="31" t="str">
        <f t="shared" si="2"/>
        <v>EXCLUDED</v>
      </c>
      <c r="K101">
        <v>100</v>
      </c>
      <c r="L101" s="1"/>
      <c r="M101" s="1"/>
      <c r="N101" s="34" t="s">
        <v>901</v>
      </c>
      <c r="R101" s="1" t="str">
        <f t="shared" si="3"/>
        <v>Mutually Excluded</v>
      </c>
      <c r="S101" s="1"/>
      <c r="T101" s="1"/>
    </row>
    <row r="102" spans="1:24" ht="75">
      <c r="A102" s="1" t="s">
        <v>250</v>
      </c>
      <c r="B102">
        <v>101</v>
      </c>
      <c r="D102">
        <v>51</v>
      </c>
      <c r="E102" s="1" t="s">
        <v>251</v>
      </c>
      <c r="F102" s="1" t="s">
        <v>250</v>
      </c>
      <c r="G102" s="1">
        <v>1</v>
      </c>
      <c r="H102" s="1">
        <v>1</v>
      </c>
      <c r="I102" s="1">
        <v>1</v>
      </c>
      <c r="J102" s="31" t="str">
        <f t="shared" si="2"/>
        <v>EXCLUDED</v>
      </c>
      <c r="K102">
        <v>101</v>
      </c>
      <c r="L102" s="1"/>
      <c r="M102" s="1" t="s">
        <v>253</v>
      </c>
      <c r="N102" s="34" t="s">
        <v>901</v>
      </c>
      <c r="R102" s="1" t="str">
        <f t="shared" si="3"/>
        <v>Mutually Excluded</v>
      </c>
      <c r="S102" s="1"/>
      <c r="T102" s="1"/>
    </row>
    <row r="103" spans="1:24" ht="135">
      <c r="A103" s="1" t="s">
        <v>254</v>
      </c>
      <c r="B103">
        <v>102</v>
      </c>
      <c r="D103">
        <v>51</v>
      </c>
      <c r="E103" s="1" t="s">
        <v>255</v>
      </c>
      <c r="F103" s="1" t="s">
        <v>254</v>
      </c>
      <c r="G103" s="1">
        <v>2</v>
      </c>
      <c r="H103" s="1">
        <v>2</v>
      </c>
      <c r="I103" s="1">
        <v>3</v>
      </c>
      <c r="J103" s="31" t="str">
        <f t="shared" si="2"/>
        <v>EXCLUDED</v>
      </c>
      <c r="K103">
        <v>102</v>
      </c>
      <c r="L103" s="1"/>
      <c r="M103" s="1"/>
      <c r="N103" s="34" t="s">
        <v>901</v>
      </c>
      <c r="R103" s="1" t="str">
        <f t="shared" si="3"/>
        <v>Mutually Excluded</v>
      </c>
      <c r="S103" s="1"/>
      <c r="T103" s="1"/>
    </row>
    <row r="104" spans="1:24" ht="105">
      <c r="A104" s="1" t="s">
        <v>256</v>
      </c>
      <c r="B104">
        <v>103</v>
      </c>
      <c r="D104">
        <v>52</v>
      </c>
      <c r="E104" s="1" t="s">
        <v>257</v>
      </c>
      <c r="F104" s="1" t="s">
        <v>256</v>
      </c>
      <c r="G104" s="1">
        <v>1</v>
      </c>
      <c r="H104" s="1">
        <v>1</v>
      </c>
      <c r="I104" s="1">
        <v>1</v>
      </c>
      <c r="J104" s="31" t="str">
        <f t="shared" si="2"/>
        <v>EXCLUDED</v>
      </c>
      <c r="K104">
        <v>103</v>
      </c>
      <c r="L104" s="1"/>
      <c r="M104" s="1" t="s">
        <v>253</v>
      </c>
      <c r="N104" s="34" t="s">
        <v>901</v>
      </c>
      <c r="R104" s="1" t="str">
        <f t="shared" si="3"/>
        <v>Mutually Excluded</v>
      </c>
      <c r="S104" s="1"/>
      <c r="T104" s="1"/>
    </row>
    <row r="105" spans="1:24" ht="180">
      <c r="A105" s="1" t="s">
        <v>258</v>
      </c>
      <c r="B105">
        <v>104</v>
      </c>
      <c r="D105">
        <v>52</v>
      </c>
      <c r="E105" s="1" t="s">
        <v>259</v>
      </c>
      <c r="F105" s="1" t="s">
        <v>258</v>
      </c>
      <c r="G105" s="1">
        <v>5</v>
      </c>
      <c r="H105" s="1">
        <v>5</v>
      </c>
      <c r="I105" s="1">
        <v>5</v>
      </c>
      <c r="J105" s="31" t="str">
        <f t="shared" si="2"/>
        <v>CERTAINLY INCLUDED</v>
      </c>
      <c r="K105">
        <v>104</v>
      </c>
      <c r="L105" s="1"/>
      <c r="M105" s="1"/>
      <c r="N105" s="34" t="s">
        <v>65</v>
      </c>
      <c r="R105" s="1" t="str">
        <f t="shared" si="3"/>
        <v>MUTUALLY INCLUDED</v>
      </c>
      <c r="S105" s="1"/>
      <c r="T105" s="1"/>
      <c r="X105" s="3" t="s">
        <v>19</v>
      </c>
    </row>
    <row r="106" spans="1:24" ht="45">
      <c r="A106" s="1" t="s">
        <v>261</v>
      </c>
      <c r="B106">
        <v>105</v>
      </c>
      <c r="D106" t="s">
        <v>262</v>
      </c>
      <c r="E106" s="1"/>
      <c r="F106" s="1" t="s">
        <v>261</v>
      </c>
      <c r="G106" s="1">
        <v>2</v>
      </c>
      <c r="H106" s="1">
        <v>3</v>
      </c>
      <c r="I106" s="1">
        <v>3</v>
      </c>
      <c r="J106" s="31" t="str">
        <f t="shared" si="2"/>
        <v>EXCLUDED</v>
      </c>
      <c r="K106">
        <v>105</v>
      </c>
      <c r="L106" s="1"/>
      <c r="M106" s="1"/>
      <c r="N106" s="34" t="s">
        <v>901</v>
      </c>
      <c r="R106" s="1" t="str">
        <f t="shared" si="3"/>
        <v>Mutually Excluded</v>
      </c>
      <c r="S106" s="1"/>
      <c r="T106" s="1"/>
    </row>
    <row r="107" spans="1:24" ht="30">
      <c r="A107" s="1" t="s">
        <v>263</v>
      </c>
      <c r="B107">
        <v>106</v>
      </c>
      <c r="D107">
        <v>53</v>
      </c>
      <c r="E107" s="1"/>
      <c r="F107" s="1" t="s">
        <v>263</v>
      </c>
      <c r="G107" s="1">
        <v>2</v>
      </c>
      <c r="H107" s="1">
        <v>3</v>
      </c>
      <c r="I107" s="1">
        <v>2</v>
      </c>
      <c r="J107" s="31" t="str">
        <f t="shared" si="2"/>
        <v>EXCLUDED</v>
      </c>
      <c r="K107">
        <v>106</v>
      </c>
      <c r="L107" s="1"/>
      <c r="M107" s="1"/>
      <c r="N107" s="34" t="s">
        <v>901</v>
      </c>
      <c r="R107" s="1" t="str">
        <f t="shared" si="3"/>
        <v>Mutually Excluded</v>
      </c>
      <c r="S107" s="1"/>
      <c r="T107" s="1"/>
    </row>
    <row r="108" spans="1:24" ht="60">
      <c r="A108" s="1" t="s">
        <v>264</v>
      </c>
      <c r="B108">
        <v>107</v>
      </c>
      <c r="D108">
        <v>53</v>
      </c>
      <c r="E108" s="1"/>
      <c r="F108" s="1" t="s">
        <v>264</v>
      </c>
      <c r="G108" s="1">
        <v>2</v>
      </c>
      <c r="H108" s="1">
        <v>1</v>
      </c>
      <c r="I108" s="1">
        <v>2</v>
      </c>
      <c r="J108" s="31" t="str">
        <f t="shared" si="2"/>
        <v>EXCLUDED</v>
      </c>
      <c r="K108">
        <v>107</v>
      </c>
      <c r="L108" s="1"/>
      <c r="M108" s="1"/>
      <c r="N108" s="34" t="s">
        <v>901</v>
      </c>
      <c r="R108" s="1" t="str">
        <f t="shared" si="3"/>
        <v>Mutually Excluded</v>
      </c>
      <c r="S108" s="1"/>
      <c r="T108" s="1"/>
    </row>
    <row r="109" spans="1:24" ht="60">
      <c r="A109" s="1" t="s">
        <v>265</v>
      </c>
      <c r="B109">
        <v>108</v>
      </c>
      <c r="D109" t="s">
        <v>266</v>
      </c>
      <c r="E109" s="1"/>
      <c r="F109" s="1" t="s">
        <v>265</v>
      </c>
      <c r="G109" s="1">
        <v>3</v>
      </c>
      <c r="H109" s="1">
        <v>3</v>
      </c>
      <c r="I109" s="1">
        <v>4</v>
      </c>
      <c r="J109" s="31" t="str">
        <f t="shared" si="2"/>
        <v>EXCLUDED</v>
      </c>
      <c r="K109">
        <v>108</v>
      </c>
      <c r="L109" s="1"/>
      <c r="M109" s="1"/>
      <c r="N109" s="34" t="s">
        <v>901</v>
      </c>
      <c r="R109" s="1" t="str">
        <f t="shared" si="3"/>
        <v>Mutually Excluded</v>
      </c>
      <c r="S109" s="1"/>
      <c r="T109" s="1"/>
    </row>
    <row r="110" spans="1:24" ht="45">
      <c r="A110" s="1" t="s">
        <v>267</v>
      </c>
      <c r="B110">
        <v>109</v>
      </c>
      <c r="D110">
        <v>54</v>
      </c>
      <c r="E110" s="1"/>
      <c r="F110" s="1" t="s">
        <v>267</v>
      </c>
      <c r="G110" s="1">
        <v>2</v>
      </c>
      <c r="H110" s="1">
        <v>2</v>
      </c>
      <c r="I110" s="1">
        <v>2</v>
      </c>
      <c r="J110" s="31" t="str">
        <f t="shared" si="2"/>
        <v>EXCLUDED</v>
      </c>
      <c r="K110">
        <v>109</v>
      </c>
      <c r="L110" s="1"/>
      <c r="M110" s="1"/>
      <c r="N110" s="34" t="s">
        <v>901</v>
      </c>
      <c r="R110" s="1" t="str">
        <f t="shared" si="3"/>
        <v>Mutually Excluded</v>
      </c>
      <c r="S110" s="1"/>
      <c r="T110" s="1"/>
    </row>
    <row r="111" spans="1:24" ht="75">
      <c r="A111" s="1" t="s">
        <v>268</v>
      </c>
      <c r="B111">
        <v>110</v>
      </c>
      <c r="D111">
        <v>55</v>
      </c>
      <c r="E111" s="1"/>
      <c r="F111" s="1" t="s">
        <v>268</v>
      </c>
      <c r="G111" s="1">
        <v>3</v>
      </c>
      <c r="H111" s="1">
        <v>3</v>
      </c>
      <c r="I111" s="1">
        <v>3</v>
      </c>
      <c r="J111" s="31" t="str">
        <f t="shared" si="2"/>
        <v>EXCLUDED</v>
      </c>
      <c r="K111">
        <v>110</v>
      </c>
      <c r="L111" s="1"/>
      <c r="M111" s="1"/>
      <c r="N111" s="34" t="s">
        <v>901</v>
      </c>
      <c r="R111" s="1" t="str">
        <f t="shared" si="3"/>
        <v>Mutually Excluded</v>
      </c>
      <c r="S111" s="1"/>
      <c r="T111" s="1"/>
    </row>
    <row r="112" spans="1:24" ht="60">
      <c r="A112" s="1" t="s">
        <v>269</v>
      </c>
      <c r="B112">
        <v>111</v>
      </c>
      <c r="D112">
        <v>56</v>
      </c>
      <c r="E112" s="1"/>
      <c r="F112" s="1" t="s">
        <v>269</v>
      </c>
      <c r="G112" s="1">
        <v>3</v>
      </c>
      <c r="H112" s="1">
        <v>2</v>
      </c>
      <c r="I112" s="1">
        <v>2</v>
      </c>
      <c r="J112" s="31" t="str">
        <f t="shared" si="2"/>
        <v>EXCLUDED</v>
      </c>
      <c r="K112">
        <v>111</v>
      </c>
      <c r="L112" s="1"/>
      <c r="M112" s="1"/>
      <c r="N112" s="35" t="s">
        <v>65</v>
      </c>
      <c r="R112" s="1" t="str">
        <f t="shared" si="3"/>
        <v>AI: No, Human: Yes</v>
      </c>
      <c r="S112" s="1" t="s">
        <v>19</v>
      </c>
      <c r="T112" s="1" t="s">
        <v>3018</v>
      </c>
      <c r="U112" t="s">
        <v>19</v>
      </c>
    </row>
    <row r="113" spans="1:21" ht="75">
      <c r="A113" s="1" t="s">
        <v>270</v>
      </c>
      <c r="B113">
        <v>112</v>
      </c>
      <c r="D113">
        <v>56</v>
      </c>
      <c r="E113" s="1"/>
      <c r="F113" s="1" t="s">
        <v>270</v>
      </c>
      <c r="G113" s="1">
        <v>1</v>
      </c>
      <c r="H113" s="1">
        <v>1</v>
      </c>
      <c r="I113" s="1">
        <v>1</v>
      </c>
      <c r="J113" s="31" t="str">
        <f t="shared" si="2"/>
        <v>EXCLUDED</v>
      </c>
      <c r="K113">
        <v>112</v>
      </c>
      <c r="L113" s="1"/>
      <c r="M113" s="1"/>
      <c r="N113" s="34" t="s">
        <v>901</v>
      </c>
      <c r="R113" s="1" t="str">
        <f t="shared" si="3"/>
        <v>Mutually Excluded</v>
      </c>
      <c r="S113" s="1"/>
      <c r="T113" s="1"/>
    </row>
    <row r="114" spans="1:21" ht="60">
      <c r="A114" s="1" t="s">
        <v>271</v>
      </c>
      <c r="B114">
        <v>113</v>
      </c>
      <c r="D114">
        <v>56</v>
      </c>
      <c r="E114" s="1"/>
      <c r="F114" s="1" t="s">
        <v>271</v>
      </c>
      <c r="G114" s="1">
        <v>3</v>
      </c>
      <c r="H114" s="1">
        <v>4</v>
      </c>
      <c r="I114" s="1">
        <v>3</v>
      </c>
      <c r="J114" s="31" t="str">
        <f t="shared" si="2"/>
        <v>EXCLUDED</v>
      </c>
      <c r="K114">
        <v>113</v>
      </c>
      <c r="L114" s="1"/>
      <c r="M114" s="1"/>
      <c r="N114" s="34" t="s">
        <v>901</v>
      </c>
      <c r="R114" s="1" t="str">
        <f t="shared" si="3"/>
        <v>Mutually Excluded</v>
      </c>
      <c r="S114" s="1"/>
      <c r="T114" s="1"/>
    </row>
    <row r="115" spans="1:21" ht="75">
      <c r="A115" s="1" t="s">
        <v>274</v>
      </c>
      <c r="B115">
        <v>114</v>
      </c>
      <c r="D115" t="s">
        <v>275</v>
      </c>
      <c r="E115" s="1"/>
      <c r="F115" s="1" t="s">
        <v>274</v>
      </c>
      <c r="G115" s="1">
        <v>4</v>
      </c>
      <c r="H115" s="1">
        <v>3</v>
      </c>
      <c r="I115" s="1">
        <v>3</v>
      </c>
      <c r="J115" s="31" t="str">
        <f t="shared" si="2"/>
        <v>EXCLUDED</v>
      </c>
      <c r="K115">
        <v>114</v>
      </c>
      <c r="L115" s="1"/>
      <c r="M115" s="1"/>
      <c r="N115" s="35" t="s">
        <v>1752</v>
      </c>
      <c r="R115" s="1" t="str">
        <f t="shared" si="3"/>
        <v>AI: No, Human: Yes</v>
      </c>
      <c r="S115" s="1" t="s">
        <v>19</v>
      </c>
      <c r="T115" s="1" t="s">
        <v>19</v>
      </c>
      <c r="U115" s="1" t="s">
        <v>19</v>
      </c>
    </row>
    <row r="116" spans="1:21" ht="105">
      <c r="A116" s="1" t="s">
        <v>276</v>
      </c>
      <c r="B116">
        <v>115</v>
      </c>
      <c r="D116">
        <v>57</v>
      </c>
      <c r="E116" s="1"/>
      <c r="F116" s="1" t="s">
        <v>276</v>
      </c>
      <c r="G116" s="1">
        <v>1</v>
      </c>
      <c r="H116" s="1">
        <v>1</v>
      </c>
      <c r="I116" s="1">
        <v>1</v>
      </c>
      <c r="J116" s="31" t="str">
        <f t="shared" si="2"/>
        <v>EXCLUDED</v>
      </c>
      <c r="K116">
        <v>115</v>
      </c>
      <c r="L116" s="1"/>
      <c r="M116" s="1"/>
      <c r="N116" s="34" t="s">
        <v>901</v>
      </c>
      <c r="R116" s="1" t="str">
        <f t="shared" si="3"/>
        <v>Mutually Excluded</v>
      </c>
      <c r="S116" s="1"/>
      <c r="T116" s="1"/>
    </row>
    <row r="117" spans="1:21" ht="60">
      <c r="A117" s="1" t="s">
        <v>277</v>
      </c>
      <c r="B117">
        <v>116</v>
      </c>
      <c r="D117">
        <v>57</v>
      </c>
      <c r="E117" s="1"/>
      <c r="F117" s="1" t="s">
        <v>277</v>
      </c>
      <c r="G117" s="1">
        <v>2</v>
      </c>
      <c r="H117" s="1">
        <v>2</v>
      </c>
      <c r="I117" s="1">
        <v>2</v>
      </c>
      <c r="J117" s="31" t="str">
        <f t="shared" si="2"/>
        <v>EXCLUDED</v>
      </c>
      <c r="K117">
        <v>116</v>
      </c>
      <c r="L117" s="1"/>
      <c r="M117" s="1"/>
      <c r="N117" s="34" t="s">
        <v>901</v>
      </c>
      <c r="R117" s="1" t="str">
        <f t="shared" si="3"/>
        <v>Mutually Excluded</v>
      </c>
      <c r="S117" s="1"/>
      <c r="T117" s="1"/>
    </row>
    <row r="118" spans="1:21" ht="75">
      <c r="A118" s="1" t="s">
        <v>278</v>
      </c>
      <c r="B118">
        <v>117</v>
      </c>
      <c r="D118">
        <v>58</v>
      </c>
      <c r="E118" s="1"/>
      <c r="F118" s="1" t="s">
        <v>278</v>
      </c>
      <c r="G118" s="1">
        <v>2</v>
      </c>
      <c r="H118" s="1">
        <v>2</v>
      </c>
      <c r="I118" s="1">
        <v>3</v>
      </c>
      <c r="J118" s="31" t="str">
        <f t="shared" si="2"/>
        <v>EXCLUDED</v>
      </c>
      <c r="K118">
        <v>117</v>
      </c>
      <c r="L118" s="1"/>
      <c r="M118" s="1"/>
      <c r="N118" s="34" t="s">
        <v>901</v>
      </c>
      <c r="R118" s="1" t="str">
        <f t="shared" si="3"/>
        <v>Mutually Excluded</v>
      </c>
      <c r="S118" s="1"/>
      <c r="T118" s="1"/>
    </row>
    <row r="119" spans="1:21" ht="60">
      <c r="A119" s="1" t="s">
        <v>279</v>
      </c>
      <c r="B119">
        <v>118</v>
      </c>
      <c r="D119">
        <v>58</v>
      </c>
      <c r="E119" s="1"/>
      <c r="F119" s="1" t="s">
        <v>279</v>
      </c>
      <c r="G119" s="1">
        <v>4</v>
      </c>
      <c r="H119" s="1">
        <v>3</v>
      </c>
      <c r="I119" s="1">
        <v>3</v>
      </c>
      <c r="J119" s="31" t="str">
        <f t="shared" si="2"/>
        <v>EXCLUDED</v>
      </c>
      <c r="K119">
        <v>118</v>
      </c>
      <c r="L119" s="1"/>
      <c r="M119" s="1"/>
      <c r="N119" s="34" t="s">
        <v>901</v>
      </c>
      <c r="R119" s="1" t="str">
        <f t="shared" si="3"/>
        <v>Mutually Excluded</v>
      </c>
      <c r="S119" s="1"/>
      <c r="T119" s="1"/>
    </row>
    <row r="120" spans="1:21" ht="75">
      <c r="A120" s="1" t="s">
        <v>280</v>
      </c>
      <c r="B120">
        <v>119</v>
      </c>
      <c r="D120">
        <v>59</v>
      </c>
      <c r="E120" s="1"/>
      <c r="F120" s="1" t="s">
        <v>280</v>
      </c>
      <c r="G120" s="1">
        <v>1</v>
      </c>
      <c r="H120" s="1">
        <v>1</v>
      </c>
      <c r="I120" s="1">
        <v>1</v>
      </c>
      <c r="J120" s="31" t="str">
        <f t="shared" si="2"/>
        <v>EXCLUDED</v>
      </c>
      <c r="K120">
        <v>119</v>
      </c>
      <c r="L120" s="1"/>
      <c r="M120" t="s">
        <v>3033</v>
      </c>
      <c r="N120" s="34" t="s">
        <v>901</v>
      </c>
      <c r="R120" s="1" t="str">
        <f t="shared" si="3"/>
        <v>Mutually Excluded</v>
      </c>
      <c r="S120" s="1"/>
      <c r="T120" s="1"/>
    </row>
    <row r="121" spans="1:21" ht="45">
      <c r="A121" s="1" t="s">
        <v>281</v>
      </c>
      <c r="B121">
        <v>120</v>
      </c>
      <c r="D121">
        <v>59</v>
      </c>
      <c r="E121" s="1"/>
      <c r="F121" s="1" t="s">
        <v>281</v>
      </c>
      <c r="G121" s="1">
        <v>2</v>
      </c>
      <c r="H121" s="1">
        <v>2</v>
      </c>
      <c r="I121" s="1">
        <v>2</v>
      </c>
      <c r="J121" s="31" t="str">
        <f t="shared" si="2"/>
        <v>EXCLUDED</v>
      </c>
      <c r="K121">
        <v>120</v>
      </c>
      <c r="L121" s="1"/>
      <c r="M121" s="1"/>
      <c r="N121" s="34" t="s">
        <v>901</v>
      </c>
      <c r="R121" s="1" t="str">
        <f t="shared" si="3"/>
        <v>Mutually Excluded</v>
      </c>
      <c r="S121" s="1"/>
      <c r="T121" s="1"/>
    </row>
    <row r="122" spans="1:21" ht="60">
      <c r="A122" s="1" t="s">
        <v>282</v>
      </c>
      <c r="B122">
        <v>121</v>
      </c>
      <c r="D122">
        <v>59</v>
      </c>
      <c r="E122" s="1"/>
      <c r="F122" s="1" t="s">
        <v>282</v>
      </c>
      <c r="G122" s="1">
        <v>3</v>
      </c>
      <c r="H122" s="1">
        <v>3</v>
      </c>
      <c r="I122" s="1">
        <v>3</v>
      </c>
      <c r="J122" s="31" t="str">
        <f t="shared" si="2"/>
        <v>EXCLUDED</v>
      </c>
      <c r="K122">
        <v>121</v>
      </c>
      <c r="L122" s="1"/>
      <c r="M122" s="1" t="s">
        <v>283</v>
      </c>
      <c r="N122" s="34" t="s">
        <v>901</v>
      </c>
      <c r="R122" s="1" t="str">
        <f t="shared" si="3"/>
        <v>Mutually Excluded</v>
      </c>
      <c r="S122" s="1"/>
      <c r="T122" s="1"/>
    </row>
    <row r="123" spans="1:21" ht="45">
      <c r="A123" s="1" t="s">
        <v>284</v>
      </c>
      <c r="B123">
        <v>122</v>
      </c>
      <c r="D123">
        <v>59</v>
      </c>
      <c r="E123" s="1"/>
      <c r="F123" s="1" t="s">
        <v>284</v>
      </c>
      <c r="G123" s="1">
        <v>1</v>
      </c>
      <c r="H123" s="1">
        <v>2</v>
      </c>
      <c r="I123" s="1">
        <v>1</v>
      </c>
      <c r="J123" s="31" t="str">
        <f t="shared" si="2"/>
        <v>EXCLUDED</v>
      </c>
      <c r="K123">
        <v>122</v>
      </c>
      <c r="L123" s="1"/>
      <c r="M123" s="1"/>
      <c r="N123" s="34" t="s">
        <v>901</v>
      </c>
      <c r="R123" s="1" t="str">
        <f t="shared" si="3"/>
        <v>Mutually Excluded</v>
      </c>
      <c r="S123" s="1"/>
      <c r="T123" s="1"/>
    </row>
    <row r="124" spans="1:21" ht="90">
      <c r="A124" s="1" t="s">
        <v>285</v>
      </c>
      <c r="B124">
        <v>123</v>
      </c>
      <c r="D124" t="s">
        <v>286</v>
      </c>
      <c r="E124" s="1"/>
      <c r="F124" s="1" t="s">
        <v>285</v>
      </c>
      <c r="G124" s="1">
        <v>2</v>
      </c>
      <c r="H124" s="1">
        <v>2</v>
      </c>
      <c r="I124" s="1">
        <v>2</v>
      </c>
      <c r="J124" s="31" t="str">
        <f t="shared" si="2"/>
        <v>EXCLUDED</v>
      </c>
      <c r="K124">
        <v>123</v>
      </c>
      <c r="L124" s="1"/>
      <c r="M124" s="1"/>
      <c r="N124" s="34" t="s">
        <v>901</v>
      </c>
      <c r="R124" s="1" t="str">
        <f t="shared" si="3"/>
        <v>Mutually Excluded</v>
      </c>
      <c r="S124" s="1"/>
      <c r="T124" s="1"/>
    </row>
    <row r="125" spans="1:21" ht="120">
      <c r="A125" s="1" t="s">
        <v>287</v>
      </c>
      <c r="B125">
        <v>124</v>
      </c>
      <c r="D125">
        <v>60</v>
      </c>
      <c r="E125" s="1"/>
      <c r="F125" s="1" t="s">
        <v>287</v>
      </c>
      <c r="G125" s="1">
        <v>4</v>
      </c>
      <c r="H125" s="1">
        <v>4</v>
      </c>
      <c r="I125" s="1">
        <v>4</v>
      </c>
      <c r="J125" s="31" t="str">
        <f t="shared" si="2"/>
        <v>EXCLUDED</v>
      </c>
      <c r="K125">
        <v>124</v>
      </c>
      <c r="L125" s="1"/>
      <c r="M125" s="1"/>
      <c r="N125" s="35" t="s">
        <v>1752</v>
      </c>
      <c r="R125" s="1" t="str">
        <f t="shared" si="3"/>
        <v>AI: No, Human: Yes</v>
      </c>
      <c r="S125" s="1" t="s">
        <v>19</v>
      </c>
      <c r="T125" s="1" t="s">
        <v>19</v>
      </c>
      <c r="U125" t="s">
        <v>19</v>
      </c>
    </row>
    <row r="126" spans="1:21" ht="90">
      <c r="A126" s="1" t="s">
        <v>289</v>
      </c>
      <c r="B126">
        <v>125</v>
      </c>
      <c r="D126">
        <v>60</v>
      </c>
      <c r="E126" s="1"/>
      <c r="F126" s="1" t="s">
        <v>289</v>
      </c>
      <c r="G126" s="1">
        <v>4</v>
      </c>
      <c r="H126" s="1">
        <v>4</v>
      </c>
      <c r="I126" s="1">
        <v>3</v>
      </c>
      <c r="J126" s="31" t="str">
        <f t="shared" si="2"/>
        <v>EXCLUDED</v>
      </c>
      <c r="K126">
        <v>125</v>
      </c>
      <c r="L126" s="1"/>
      <c r="M126" s="1"/>
      <c r="N126" s="34" t="s">
        <v>901</v>
      </c>
      <c r="R126" s="1" t="str">
        <f t="shared" si="3"/>
        <v>Mutually Excluded</v>
      </c>
      <c r="S126" s="1"/>
      <c r="T126" s="1"/>
    </row>
    <row r="127" spans="1:21" ht="30">
      <c r="A127" s="1" t="s">
        <v>290</v>
      </c>
      <c r="B127">
        <v>126</v>
      </c>
      <c r="D127">
        <v>60</v>
      </c>
      <c r="E127" s="1"/>
      <c r="F127" s="1" t="s">
        <v>290</v>
      </c>
      <c r="G127" s="1">
        <v>2</v>
      </c>
      <c r="H127" s="1">
        <v>2</v>
      </c>
      <c r="I127" s="1">
        <v>2</v>
      </c>
      <c r="J127" s="31" t="str">
        <f t="shared" si="2"/>
        <v>EXCLUDED</v>
      </c>
      <c r="K127">
        <v>126</v>
      </c>
      <c r="L127" s="1"/>
      <c r="M127" s="1"/>
      <c r="N127" s="34" t="s">
        <v>901</v>
      </c>
      <c r="R127" s="1" t="str">
        <f t="shared" si="3"/>
        <v>Mutually Excluded</v>
      </c>
      <c r="S127" s="1"/>
      <c r="T127" s="1"/>
    </row>
    <row r="128" spans="1:21" ht="105">
      <c r="A128" s="1" t="s">
        <v>291</v>
      </c>
      <c r="B128">
        <v>127</v>
      </c>
      <c r="D128">
        <v>61</v>
      </c>
      <c r="E128" s="1"/>
      <c r="F128" s="1" t="s">
        <v>291</v>
      </c>
      <c r="G128" s="1">
        <v>2</v>
      </c>
      <c r="H128" s="1">
        <v>2</v>
      </c>
      <c r="I128" s="1">
        <v>2</v>
      </c>
      <c r="J128" s="31" t="str">
        <f t="shared" si="2"/>
        <v>EXCLUDED</v>
      </c>
      <c r="K128">
        <v>127</v>
      </c>
      <c r="L128" s="1"/>
      <c r="M128" s="1"/>
      <c r="N128" s="34" t="s">
        <v>901</v>
      </c>
      <c r="R128" s="1" t="str">
        <f t="shared" si="3"/>
        <v>Mutually Excluded</v>
      </c>
      <c r="S128" s="1"/>
      <c r="T128" s="1"/>
    </row>
    <row r="129" spans="1:24" ht="75">
      <c r="A129" s="1" t="s">
        <v>292</v>
      </c>
      <c r="B129">
        <v>128</v>
      </c>
      <c r="D129">
        <v>61</v>
      </c>
      <c r="E129" s="1"/>
      <c r="F129" s="1" t="s">
        <v>292</v>
      </c>
      <c r="G129" s="1">
        <v>2</v>
      </c>
      <c r="H129" s="1">
        <v>2</v>
      </c>
      <c r="I129" s="1">
        <v>2</v>
      </c>
      <c r="J129" s="31" t="str">
        <f t="shared" si="2"/>
        <v>EXCLUDED</v>
      </c>
      <c r="K129">
        <v>128</v>
      </c>
      <c r="L129" s="1"/>
      <c r="M129" s="1"/>
      <c r="N129" s="34" t="s">
        <v>901</v>
      </c>
      <c r="R129" s="1" t="str">
        <f t="shared" si="3"/>
        <v>Mutually Excluded</v>
      </c>
      <c r="S129" s="1"/>
      <c r="T129" s="1"/>
    </row>
    <row r="130" spans="1:24" ht="75">
      <c r="A130" s="1" t="s">
        <v>293</v>
      </c>
      <c r="B130">
        <v>129</v>
      </c>
      <c r="D130">
        <v>61</v>
      </c>
      <c r="E130" s="1"/>
      <c r="F130" s="1" t="s">
        <v>293</v>
      </c>
      <c r="G130" s="1">
        <v>1</v>
      </c>
      <c r="H130" s="1">
        <v>1</v>
      </c>
      <c r="I130" s="1">
        <v>1</v>
      </c>
      <c r="J130" s="31" t="str">
        <f t="shared" si="2"/>
        <v>EXCLUDED</v>
      </c>
      <c r="K130">
        <v>129</v>
      </c>
      <c r="L130" s="1"/>
      <c r="M130" s="1"/>
      <c r="N130" s="34" t="s">
        <v>901</v>
      </c>
      <c r="R130" s="1" t="str">
        <f t="shared" si="3"/>
        <v>Mutually Excluded</v>
      </c>
      <c r="S130" s="1"/>
      <c r="T130" s="1"/>
    </row>
    <row r="131" spans="1:24" ht="150">
      <c r="A131" s="1" t="s">
        <v>295</v>
      </c>
      <c r="B131">
        <v>130</v>
      </c>
      <c r="D131">
        <v>61</v>
      </c>
      <c r="E131" s="1"/>
      <c r="F131" s="1" t="s">
        <v>295</v>
      </c>
      <c r="G131" s="1">
        <v>2</v>
      </c>
      <c r="H131" s="1">
        <v>2</v>
      </c>
      <c r="I131" s="1">
        <v>2</v>
      </c>
      <c r="J131" s="31" t="str">
        <f t="shared" ref="J131:J194" si="4">IF(COUNTIF(G131:I131,5)=3,"CERTAINLY INCLUDED",IF(COUNTIF(G131:I131,5)&gt;0,"MAYBE","EXCLUDED"))</f>
        <v>EXCLUDED</v>
      </c>
      <c r="K131">
        <v>130</v>
      </c>
      <c r="L131" s="1"/>
      <c r="M131" s="1"/>
      <c r="N131" s="34" t="s">
        <v>901</v>
      </c>
      <c r="R131" s="1" t="str">
        <f t="shared" ref="R131:R194" si="5">IF(AND(J131="Excluded", N131="Excluded"), "Mutually Excluded", IF(AND(OR(J131="CERTAINLY INCLUDED", J131="INCLUDED", J131="MAYBE" ), OR(N131="INCLUDED", N131="MAYBE")), "MUTUALLY INCLUDED", IF(AND(J131="MAYBE", N131="MAYBE"), "Mutually MAYBE", IF(AND(J131="Excluded", OR(N131="INCLUDED", N131="MAYBE")), "AI: No, Human: Yes", IF(AND(N131="Excluded", OR(J131="INCLUDED", J131="CERTAINLY INCLUDED", J131="MAYBE")), "AI: Yes, Human: No", "Other Conflict")))))</f>
        <v>Mutually Excluded</v>
      </c>
      <c r="S131" s="1"/>
      <c r="T131" s="1"/>
    </row>
    <row r="132" spans="1:24" ht="60">
      <c r="A132" s="1" t="s">
        <v>296</v>
      </c>
      <c r="B132">
        <v>131</v>
      </c>
      <c r="D132">
        <v>62</v>
      </c>
      <c r="E132" s="1"/>
      <c r="F132" s="1" t="s">
        <v>296</v>
      </c>
      <c r="G132" s="1">
        <v>1</v>
      </c>
      <c r="H132" s="1">
        <v>1</v>
      </c>
      <c r="I132" s="1">
        <v>1</v>
      </c>
      <c r="J132" s="31" t="str">
        <f t="shared" si="4"/>
        <v>EXCLUDED</v>
      </c>
      <c r="K132">
        <v>131</v>
      </c>
      <c r="L132" s="1"/>
      <c r="M132" s="1"/>
      <c r="N132" s="34" t="s">
        <v>901</v>
      </c>
      <c r="R132" s="1" t="str">
        <f t="shared" si="5"/>
        <v>Mutually Excluded</v>
      </c>
      <c r="S132" s="1"/>
      <c r="T132" s="1"/>
    </row>
    <row r="133" spans="1:24" ht="30">
      <c r="A133" s="1" t="s">
        <v>297</v>
      </c>
      <c r="B133">
        <v>132</v>
      </c>
      <c r="D133">
        <v>62</v>
      </c>
      <c r="E133" s="1"/>
      <c r="F133" s="1" t="s">
        <v>297</v>
      </c>
      <c r="G133" s="1">
        <v>3</v>
      </c>
      <c r="H133" s="1">
        <v>3</v>
      </c>
      <c r="I133" s="1">
        <v>2</v>
      </c>
      <c r="J133" s="31" t="str">
        <f t="shared" si="4"/>
        <v>EXCLUDED</v>
      </c>
      <c r="K133">
        <v>132</v>
      </c>
      <c r="L133" s="1"/>
      <c r="M133" s="1"/>
      <c r="N133" s="34" t="s">
        <v>901</v>
      </c>
      <c r="R133" s="1" t="str">
        <f t="shared" si="5"/>
        <v>Mutually Excluded</v>
      </c>
      <c r="S133" s="1"/>
      <c r="T133" s="1"/>
    </row>
    <row r="134" spans="1:24" ht="30">
      <c r="A134" s="1" t="s">
        <v>298</v>
      </c>
      <c r="B134">
        <v>133</v>
      </c>
      <c r="D134">
        <v>62</v>
      </c>
      <c r="E134" s="1"/>
      <c r="F134" s="1" t="s">
        <v>298</v>
      </c>
      <c r="G134" s="1">
        <v>2</v>
      </c>
      <c r="H134" s="1">
        <v>2</v>
      </c>
      <c r="I134" s="1">
        <v>2</v>
      </c>
      <c r="J134" s="31" t="str">
        <f t="shared" si="4"/>
        <v>EXCLUDED</v>
      </c>
      <c r="K134">
        <v>133</v>
      </c>
      <c r="L134" s="1"/>
      <c r="M134" s="1"/>
      <c r="N134" s="34" t="s">
        <v>901</v>
      </c>
      <c r="R134" s="1" t="str">
        <f t="shared" si="5"/>
        <v>Mutually Excluded</v>
      </c>
      <c r="S134" s="1"/>
      <c r="T134" s="1"/>
    </row>
    <row r="135" spans="1:24" ht="75">
      <c r="A135" s="1" t="s">
        <v>299</v>
      </c>
      <c r="B135">
        <v>134</v>
      </c>
      <c r="D135">
        <v>62</v>
      </c>
      <c r="E135" s="1"/>
      <c r="F135" s="1" t="s">
        <v>299</v>
      </c>
      <c r="G135" s="1">
        <v>2</v>
      </c>
      <c r="H135" s="1">
        <v>1</v>
      </c>
      <c r="I135" s="1">
        <v>2</v>
      </c>
      <c r="J135" s="31" t="str">
        <f t="shared" si="4"/>
        <v>EXCLUDED</v>
      </c>
      <c r="K135">
        <v>134</v>
      </c>
      <c r="L135" s="1"/>
      <c r="M135" s="1"/>
      <c r="N135" s="34" t="s">
        <v>901</v>
      </c>
      <c r="R135" s="1" t="str">
        <f t="shared" si="5"/>
        <v>Mutually Excluded</v>
      </c>
      <c r="S135" s="1"/>
      <c r="T135" s="1"/>
    </row>
    <row r="136" spans="1:24" ht="60">
      <c r="A136" s="1" t="s">
        <v>300</v>
      </c>
      <c r="B136">
        <v>135</v>
      </c>
      <c r="D136">
        <v>62</v>
      </c>
      <c r="E136" s="1"/>
      <c r="F136" s="1" t="s">
        <v>300</v>
      </c>
      <c r="G136" s="1">
        <v>4</v>
      </c>
      <c r="H136" s="1">
        <v>4</v>
      </c>
      <c r="I136" s="1">
        <v>3</v>
      </c>
      <c r="J136" s="31" t="str">
        <f t="shared" si="4"/>
        <v>EXCLUDED</v>
      </c>
      <c r="K136">
        <v>135</v>
      </c>
      <c r="L136" s="1"/>
      <c r="M136" s="1"/>
      <c r="N136" s="34" t="s">
        <v>901</v>
      </c>
      <c r="R136" s="1" t="str">
        <f t="shared" si="5"/>
        <v>Mutually Excluded</v>
      </c>
      <c r="S136" s="1"/>
      <c r="T136" s="1"/>
    </row>
    <row r="137" spans="1:24" ht="60">
      <c r="A137" s="1" t="s">
        <v>302</v>
      </c>
      <c r="B137">
        <v>136</v>
      </c>
      <c r="D137" t="s">
        <v>303</v>
      </c>
      <c r="E137" s="1"/>
      <c r="F137" s="1" t="s">
        <v>302</v>
      </c>
      <c r="G137" s="1">
        <v>1</v>
      </c>
      <c r="H137" s="1">
        <v>1</v>
      </c>
      <c r="I137" s="1">
        <v>1</v>
      </c>
      <c r="J137" s="31" t="str">
        <f t="shared" si="4"/>
        <v>EXCLUDED</v>
      </c>
      <c r="K137">
        <v>136</v>
      </c>
      <c r="L137" s="1"/>
      <c r="M137" s="1"/>
      <c r="N137" s="34" t="s">
        <v>901</v>
      </c>
      <c r="R137" s="1" t="str">
        <f t="shared" si="5"/>
        <v>Mutually Excluded</v>
      </c>
      <c r="S137" s="1"/>
      <c r="T137" s="1"/>
    </row>
    <row r="138" spans="1:24" ht="105">
      <c r="A138" s="1" t="s">
        <v>304</v>
      </c>
      <c r="B138">
        <v>137</v>
      </c>
      <c r="D138">
        <v>63</v>
      </c>
      <c r="E138" s="1"/>
      <c r="F138" s="1" t="s">
        <v>304</v>
      </c>
      <c r="G138" s="1">
        <v>1</v>
      </c>
      <c r="H138" s="1">
        <v>1</v>
      </c>
      <c r="I138" s="1">
        <v>1</v>
      </c>
      <c r="J138" s="31" t="str">
        <f t="shared" si="4"/>
        <v>EXCLUDED</v>
      </c>
      <c r="K138">
        <v>137</v>
      </c>
      <c r="L138" s="1"/>
      <c r="M138" s="1"/>
      <c r="N138" s="34" t="s">
        <v>901</v>
      </c>
      <c r="R138" s="1" t="str">
        <f t="shared" si="5"/>
        <v>Mutually Excluded</v>
      </c>
      <c r="S138" s="1"/>
      <c r="T138" s="1"/>
    </row>
    <row r="139" spans="1:24" ht="120">
      <c r="A139" s="1" t="s">
        <v>305</v>
      </c>
      <c r="B139">
        <v>138</v>
      </c>
      <c r="D139">
        <v>63</v>
      </c>
      <c r="E139" s="1"/>
      <c r="F139" s="1" t="s">
        <v>305</v>
      </c>
      <c r="G139" s="1">
        <v>5</v>
      </c>
      <c r="H139" s="1">
        <v>5</v>
      </c>
      <c r="I139" s="1">
        <v>4</v>
      </c>
      <c r="J139" s="31" t="str">
        <f t="shared" si="4"/>
        <v>MAYBE</v>
      </c>
      <c r="K139">
        <v>138</v>
      </c>
      <c r="L139" s="1"/>
      <c r="M139" s="1"/>
      <c r="N139" s="35" t="s">
        <v>1752</v>
      </c>
      <c r="R139" s="1" t="str">
        <f t="shared" si="5"/>
        <v>MUTUALLY INCLUDED</v>
      </c>
      <c r="S139" s="1"/>
      <c r="T139" s="1"/>
      <c r="X139" s="3" t="s">
        <v>23</v>
      </c>
    </row>
    <row r="140" spans="1:24" ht="60">
      <c r="A140" s="1" t="s">
        <v>306</v>
      </c>
      <c r="B140">
        <v>139</v>
      </c>
      <c r="D140">
        <v>64</v>
      </c>
      <c r="E140" s="1"/>
      <c r="F140" s="1" t="s">
        <v>306</v>
      </c>
      <c r="G140" s="1">
        <v>2</v>
      </c>
      <c r="H140" s="1">
        <v>2</v>
      </c>
      <c r="I140" s="1">
        <v>2</v>
      </c>
      <c r="J140" s="31" t="str">
        <f t="shared" si="4"/>
        <v>EXCLUDED</v>
      </c>
      <c r="K140">
        <v>139</v>
      </c>
      <c r="L140" s="1"/>
      <c r="M140" s="1"/>
      <c r="N140" s="34" t="s">
        <v>901</v>
      </c>
      <c r="R140" s="1" t="str">
        <f t="shared" si="5"/>
        <v>Mutually Excluded</v>
      </c>
      <c r="S140" s="1"/>
      <c r="T140" s="1"/>
    </row>
    <row r="141" spans="1:24" ht="60">
      <c r="A141" s="1" t="s">
        <v>307</v>
      </c>
      <c r="B141">
        <v>140</v>
      </c>
      <c r="D141">
        <v>64</v>
      </c>
      <c r="E141" s="1"/>
      <c r="F141" s="1" t="s">
        <v>307</v>
      </c>
      <c r="G141" s="1">
        <v>1</v>
      </c>
      <c r="H141" s="1">
        <v>1</v>
      </c>
      <c r="I141" s="1">
        <v>1</v>
      </c>
      <c r="J141" s="31" t="str">
        <f t="shared" si="4"/>
        <v>EXCLUDED</v>
      </c>
      <c r="K141">
        <v>140</v>
      </c>
      <c r="L141" s="1"/>
      <c r="M141" s="1"/>
      <c r="N141" s="34" t="s">
        <v>901</v>
      </c>
      <c r="R141" s="1" t="str">
        <f t="shared" si="5"/>
        <v>Mutually Excluded</v>
      </c>
      <c r="S141" s="1"/>
      <c r="T141" s="1"/>
    </row>
    <row r="142" spans="1:24" ht="105">
      <c r="A142" s="1" t="s">
        <v>308</v>
      </c>
      <c r="B142">
        <v>141</v>
      </c>
      <c r="D142" t="s">
        <v>309</v>
      </c>
      <c r="E142" s="1"/>
      <c r="F142" s="1" t="s">
        <v>308</v>
      </c>
      <c r="G142" s="1">
        <v>1</v>
      </c>
      <c r="H142" s="1">
        <v>1</v>
      </c>
      <c r="I142" s="1">
        <v>1</v>
      </c>
      <c r="J142" s="31" t="str">
        <f t="shared" si="4"/>
        <v>EXCLUDED</v>
      </c>
      <c r="K142">
        <v>141</v>
      </c>
      <c r="L142" s="1"/>
      <c r="M142" s="1"/>
      <c r="N142" s="34" t="s">
        <v>901</v>
      </c>
      <c r="R142" s="1" t="str">
        <f t="shared" si="5"/>
        <v>Mutually Excluded</v>
      </c>
      <c r="S142" s="1"/>
      <c r="T142" s="1"/>
    </row>
    <row r="143" spans="1:24" ht="30">
      <c r="A143" s="1" t="s">
        <v>310</v>
      </c>
      <c r="B143">
        <v>142</v>
      </c>
      <c r="D143">
        <v>65</v>
      </c>
      <c r="E143" s="1"/>
      <c r="F143" s="1" t="s">
        <v>310</v>
      </c>
      <c r="G143" s="1">
        <v>1</v>
      </c>
      <c r="H143" s="1">
        <v>1</v>
      </c>
      <c r="I143" s="1">
        <v>1</v>
      </c>
      <c r="J143" s="31" t="str">
        <f t="shared" si="4"/>
        <v>EXCLUDED</v>
      </c>
      <c r="K143">
        <v>142</v>
      </c>
      <c r="L143" s="1"/>
      <c r="M143" s="1"/>
      <c r="N143" s="34" t="s">
        <v>901</v>
      </c>
      <c r="R143" s="1" t="str">
        <f t="shared" si="5"/>
        <v>Mutually Excluded</v>
      </c>
      <c r="S143" s="1"/>
      <c r="T143" s="1"/>
    </row>
    <row r="144" spans="1:24" ht="30">
      <c r="A144" s="1" t="s">
        <v>311</v>
      </c>
      <c r="B144">
        <v>143</v>
      </c>
      <c r="D144">
        <v>65</v>
      </c>
      <c r="E144" s="1"/>
      <c r="F144" s="1" t="s">
        <v>311</v>
      </c>
      <c r="G144" s="1">
        <v>1</v>
      </c>
      <c r="H144" s="1">
        <v>1</v>
      </c>
      <c r="I144" s="1">
        <v>1</v>
      </c>
      <c r="J144" s="31" t="str">
        <f t="shared" si="4"/>
        <v>EXCLUDED</v>
      </c>
      <c r="K144">
        <v>143</v>
      </c>
      <c r="L144" s="1"/>
      <c r="M144" s="1"/>
      <c r="N144" s="34" t="s">
        <v>901</v>
      </c>
      <c r="R144" s="1" t="str">
        <f t="shared" si="5"/>
        <v>Mutually Excluded</v>
      </c>
      <c r="S144" s="1"/>
      <c r="T144" s="1"/>
    </row>
    <row r="145" spans="1:21" ht="30">
      <c r="A145" s="1" t="s">
        <v>312</v>
      </c>
      <c r="B145">
        <v>144</v>
      </c>
      <c r="D145">
        <v>65</v>
      </c>
      <c r="E145" s="1"/>
      <c r="F145" s="1" t="s">
        <v>312</v>
      </c>
      <c r="G145" s="1">
        <v>3</v>
      </c>
      <c r="H145" s="1">
        <v>3</v>
      </c>
      <c r="I145" s="1">
        <v>3</v>
      </c>
      <c r="J145" s="31" t="str">
        <f t="shared" si="4"/>
        <v>EXCLUDED</v>
      </c>
      <c r="K145">
        <v>144</v>
      </c>
      <c r="L145" s="1"/>
      <c r="M145" s="1"/>
      <c r="N145" s="34" t="s">
        <v>901</v>
      </c>
      <c r="R145" s="1" t="str">
        <f t="shared" si="5"/>
        <v>Mutually Excluded</v>
      </c>
      <c r="S145" s="1"/>
      <c r="T145" s="1"/>
    </row>
    <row r="146" spans="1:21" ht="45">
      <c r="A146" s="1" t="s">
        <v>313</v>
      </c>
      <c r="B146">
        <v>145</v>
      </c>
      <c r="D146">
        <v>65</v>
      </c>
      <c r="E146" s="1"/>
      <c r="F146" s="1" t="s">
        <v>313</v>
      </c>
      <c r="G146" s="1">
        <v>1</v>
      </c>
      <c r="H146" s="1">
        <v>1</v>
      </c>
      <c r="I146" s="1">
        <v>1</v>
      </c>
      <c r="J146" s="31" t="str">
        <f t="shared" si="4"/>
        <v>EXCLUDED</v>
      </c>
      <c r="K146">
        <v>145</v>
      </c>
      <c r="L146" s="1"/>
      <c r="M146" s="1"/>
      <c r="N146" s="34" t="s">
        <v>901</v>
      </c>
      <c r="R146" s="1" t="str">
        <f t="shared" si="5"/>
        <v>Mutually Excluded</v>
      </c>
      <c r="S146" s="1"/>
      <c r="T146" s="1"/>
    </row>
    <row r="147" spans="1:21" ht="60">
      <c r="A147" s="1" t="s">
        <v>314</v>
      </c>
      <c r="B147">
        <v>146</v>
      </c>
      <c r="D147">
        <v>65</v>
      </c>
      <c r="E147" s="1"/>
      <c r="F147" s="1" t="s">
        <v>314</v>
      </c>
      <c r="G147" s="1">
        <v>3</v>
      </c>
      <c r="H147" s="1">
        <v>2</v>
      </c>
      <c r="I147" s="1">
        <v>2</v>
      </c>
      <c r="J147" s="31" t="str">
        <f t="shared" si="4"/>
        <v>EXCLUDED</v>
      </c>
      <c r="K147">
        <v>146</v>
      </c>
      <c r="L147" s="1"/>
      <c r="M147" s="1"/>
      <c r="N147" s="34" t="s">
        <v>901</v>
      </c>
      <c r="R147" s="1" t="str">
        <f t="shared" si="5"/>
        <v>Mutually Excluded</v>
      </c>
      <c r="S147" s="1"/>
      <c r="T147" s="1"/>
    </row>
    <row r="148" spans="1:21" ht="90">
      <c r="A148" s="1" t="s">
        <v>315</v>
      </c>
      <c r="B148">
        <v>147</v>
      </c>
      <c r="D148" t="s">
        <v>316</v>
      </c>
      <c r="E148" s="1"/>
      <c r="F148" s="1" t="s">
        <v>315</v>
      </c>
      <c r="G148" s="1">
        <v>3</v>
      </c>
      <c r="H148" s="1">
        <v>3</v>
      </c>
      <c r="I148" s="1">
        <v>3</v>
      </c>
      <c r="J148" s="31" t="str">
        <f t="shared" si="4"/>
        <v>EXCLUDED</v>
      </c>
      <c r="K148">
        <v>147</v>
      </c>
      <c r="L148" s="1"/>
      <c r="M148" s="1"/>
      <c r="N148" s="35" t="s">
        <v>65</v>
      </c>
      <c r="R148" s="1" t="str">
        <f t="shared" si="5"/>
        <v>AI: No, Human: Yes</v>
      </c>
      <c r="S148" s="1" t="s">
        <v>19</v>
      </c>
      <c r="T148" s="1" t="s">
        <v>3018</v>
      </c>
      <c r="U148" t="s">
        <v>19</v>
      </c>
    </row>
    <row r="149" spans="1:21" ht="105">
      <c r="A149" s="1" t="s">
        <v>317</v>
      </c>
      <c r="B149">
        <v>148</v>
      </c>
      <c r="D149">
        <v>66</v>
      </c>
      <c r="E149" s="1"/>
      <c r="F149" s="1" t="s">
        <v>317</v>
      </c>
      <c r="G149" s="1">
        <v>3</v>
      </c>
      <c r="H149" s="1">
        <v>3</v>
      </c>
      <c r="I149" s="1">
        <v>2</v>
      </c>
      <c r="J149" s="31" t="str">
        <f t="shared" si="4"/>
        <v>EXCLUDED</v>
      </c>
      <c r="K149">
        <v>148</v>
      </c>
      <c r="L149" s="1"/>
      <c r="M149" s="1"/>
      <c r="N149" s="34" t="s">
        <v>901</v>
      </c>
      <c r="R149" s="1" t="str">
        <f t="shared" si="5"/>
        <v>Mutually Excluded</v>
      </c>
      <c r="S149" s="1"/>
      <c r="T149" s="1"/>
    </row>
    <row r="150" spans="1:21" ht="45">
      <c r="A150" s="1" t="s">
        <v>318</v>
      </c>
      <c r="B150">
        <v>149</v>
      </c>
      <c r="D150">
        <v>66</v>
      </c>
      <c r="E150" s="1"/>
      <c r="F150" s="1" t="s">
        <v>318</v>
      </c>
      <c r="G150" s="1">
        <v>2</v>
      </c>
      <c r="H150" s="1">
        <v>2</v>
      </c>
      <c r="I150" s="1">
        <v>2</v>
      </c>
      <c r="J150" s="31" t="str">
        <f t="shared" si="4"/>
        <v>EXCLUDED</v>
      </c>
      <c r="K150">
        <v>149</v>
      </c>
      <c r="L150" s="1"/>
      <c r="M150" s="1"/>
      <c r="N150" s="34" t="s">
        <v>901</v>
      </c>
      <c r="R150" s="1" t="str">
        <f t="shared" si="5"/>
        <v>Mutually Excluded</v>
      </c>
      <c r="S150" s="1"/>
      <c r="T150" s="1"/>
    </row>
    <row r="151" spans="1:21" ht="45">
      <c r="A151" s="1" t="s">
        <v>319</v>
      </c>
      <c r="B151">
        <v>150</v>
      </c>
      <c r="D151">
        <v>66</v>
      </c>
      <c r="E151" s="1"/>
      <c r="F151" s="1" t="s">
        <v>319</v>
      </c>
      <c r="G151" s="1">
        <v>2</v>
      </c>
      <c r="H151" s="1">
        <v>2</v>
      </c>
      <c r="I151" s="1">
        <v>2</v>
      </c>
      <c r="J151" s="31" t="str">
        <f t="shared" si="4"/>
        <v>EXCLUDED</v>
      </c>
      <c r="K151">
        <v>150</v>
      </c>
      <c r="L151" s="1"/>
      <c r="M151" s="1"/>
      <c r="N151" s="34" t="s">
        <v>901</v>
      </c>
      <c r="R151" s="1" t="str">
        <f t="shared" si="5"/>
        <v>Mutually Excluded</v>
      </c>
      <c r="S151" s="1"/>
      <c r="T151" s="1"/>
    </row>
    <row r="152" spans="1:21" ht="60">
      <c r="A152" s="1" t="s">
        <v>320</v>
      </c>
      <c r="B152">
        <v>151</v>
      </c>
      <c r="D152" t="s">
        <v>321</v>
      </c>
      <c r="E152" s="1"/>
      <c r="F152" s="1" t="s">
        <v>320</v>
      </c>
      <c r="G152" s="1">
        <v>2</v>
      </c>
      <c r="H152" s="1">
        <v>2</v>
      </c>
      <c r="I152" s="1">
        <v>2</v>
      </c>
      <c r="J152" s="31" t="str">
        <f t="shared" si="4"/>
        <v>EXCLUDED</v>
      </c>
      <c r="K152">
        <v>151</v>
      </c>
      <c r="L152" s="1"/>
      <c r="M152" s="1"/>
      <c r="N152" s="34" t="s">
        <v>901</v>
      </c>
      <c r="R152" s="1" t="str">
        <f t="shared" si="5"/>
        <v>Mutually Excluded</v>
      </c>
      <c r="S152" s="1"/>
      <c r="T152" s="1"/>
    </row>
    <row r="153" spans="1:21" ht="75">
      <c r="A153" s="1" t="s">
        <v>322</v>
      </c>
      <c r="B153">
        <v>152</v>
      </c>
      <c r="D153">
        <v>67</v>
      </c>
      <c r="E153" s="1"/>
      <c r="F153" s="1" t="s">
        <v>322</v>
      </c>
      <c r="G153" s="1">
        <v>3</v>
      </c>
      <c r="H153" s="1">
        <v>4</v>
      </c>
      <c r="I153" s="1">
        <v>3</v>
      </c>
      <c r="J153" s="31" t="str">
        <f t="shared" si="4"/>
        <v>EXCLUDED</v>
      </c>
      <c r="K153">
        <v>152</v>
      </c>
      <c r="L153" s="1"/>
      <c r="M153" s="1"/>
      <c r="N153" s="35" t="s">
        <v>1752</v>
      </c>
      <c r="R153" s="1" t="str">
        <f t="shared" si="5"/>
        <v>AI: No, Human: Yes</v>
      </c>
      <c r="S153" s="1" t="s">
        <v>19</v>
      </c>
      <c r="T153" s="1" t="s">
        <v>3018</v>
      </c>
      <c r="U153" t="s">
        <v>19</v>
      </c>
    </row>
    <row r="154" spans="1:21" ht="60">
      <c r="A154" s="1" t="s">
        <v>324</v>
      </c>
      <c r="B154">
        <v>153</v>
      </c>
      <c r="D154">
        <v>67</v>
      </c>
      <c r="E154" s="1"/>
      <c r="F154" s="1" t="s">
        <v>324</v>
      </c>
      <c r="G154" s="1">
        <v>2</v>
      </c>
      <c r="H154" s="1">
        <v>1</v>
      </c>
      <c r="I154" s="1">
        <v>2</v>
      </c>
      <c r="J154" s="31" t="str">
        <f t="shared" si="4"/>
        <v>EXCLUDED</v>
      </c>
      <c r="K154">
        <v>153</v>
      </c>
      <c r="L154" s="1"/>
      <c r="M154" s="1"/>
      <c r="N154" s="34" t="s">
        <v>901</v>
      </c>
      <c r="R154" s="1" t="str">
        <f t="shared" si="5"/>
        <v>Mutually Excluded</v>
      </c>
      <c r="S154" s="1"/>
      <c r="T154" s="1"/>
    </row>
    <row r="155" spans="1:21" ht="60">
      <c r="A155" s="1" t="s">
        <v>325</v>
      </c>
      <c r="B155">
        <v>154</v>
      </c>
      <c r="D155">
        <v>67</v>
      </c>
      <c r="E155" s="1"/>
      <c r="F155" s="1" t="s">
        <v>325</v>
      </c>
      <c r="G155" s="1">
        <v>2</v>
      </c>
      <c r="H155" s="1">
        <v>1</v>
      </c>
      <c r="I155" s="1">
        <v>2</v>
      </c>
      <c r="J155" s="31" t="str">
        <f t="shared" si="4"/>
        <v>EXCLUDED</v>
      </c>
      <c r="K155">
        <v>154</v>
      </c>
      <c r="L155" s="1"/>
      <c r="M155" s="1"/>
      <c r="N155" s="34" t="s">
        <v>901</v>
      </c>
      <c r="R155" s="1" t="str">
        <f t="shared" si="5"/>
        <v>Mutually Excluded</v>
      </c>
      <c r="S155" s="1"/>
      <c r="T155" s="1"/>
    </row>
    <row r="156" spans="1:21" ht="90">
      <c r="A156" s="1" t="s">
        <v>326</v>
      </c>
      <c r="B156">
        <v>155</v>
      </c>
      <c r="D156">
        <v>67</v>
      </c>
      <c r="E156" s="1"/>
      <c r="F156" s="1" t="s">
        <v>326</v>
      </c>
      <c r="G156" s="1">
        <v>2</v>
      </c>
      <c r="H156" s="1">
        <v>1</v>
      </c>
      <c r="I156" s="1">
        <v>2</v>
      </c>
      <c r="J156" s="31" t="str">
        <f t="shared" si="4"/>
        <v>EXCLUDED</v>
      </c>
      <c r="K156">
        <v>155</v>
      </c>
      <c r="L156" s="1"/>
      <c r="M156" s="1"/>
      <c r="N156" s="34" t="s">
        <v>901</v>
      </c>
      <c r="R156" s="1" t="str">
        <f t="shared" si="5"/>
        <v>Mutually Excluded</v>
      </c>
      <c r="S156" s="1"/>
      <c r="T156" s="1"/>
    </row>
    <row r="157" spans="1:21" ht="75">
      <c r="A157" s="1" t="s">
        <v>327</v>
      </c>
      <c r="B157">
        <v>156</v>
      </c>
      <c r="D157">
        <v>68</v>
      </c>
      <c r="E157" s="1"/>
      <c r="F157" s="1" t="s">
        <v>327</v>
      </c>
      <c r="G157" s="1">
        <v>4</v>
      </c>
      <c r="H157" s="1">
        <v>4</v>
      </c>
      <c r="I157" s="1">
        <v>4</v>
      </c>
      <c r="J157" s="31" t="str">
        <f t="shared" si="4"/>
        <v>EXCLUDED</v>
      </c>
      <c r="K157">
        <v>156</v>
      </c>
      <c r="L157" s="1"/>
      <c r="M157" s="1"/>
      <c r="N157" s="34" t="s">
        <v>901</v>
      </c>
      <c r="R157" s="1" t="str">
        <f t="shared" si="5"/>
        <v>Mutually Excluded</v>
      </c>
      <c r="S157" s="1"/>
      <c r="T157" s="1"/>
    </row>
    <row r="158" spans="1:21" ht="75">
      <c r="A158" s="1" t="s">
        <v>329</v>
      </c>
      <c r="B158">
        <v>157</v>
      </c>
      <c r="D158" t="s">
        <v>330</v>
      </c>
      <c r="E158" s="1"/>
      <c r="F158" s="1" t="s">
        <v>329</v>
      </c>
      <c r="G158" s="1">
        <v>3</v>
      </c>
      <c r="H158" s="1">
        <v>4</v>
      </c>
      <c r="I158" s="1">
        <v>3</v>
      </c>
      <c r="J158" s="31" t="str">
        <f t="shared" si="4"/>
        <v>EXCLUDED</v>
      </c>
      <c r="K158">
        <v>157</v>
      </c>
      <c r="L158" s="1"/>
      <c r="M158" s="1"/>
      <c r="N158" s="34" t="s">
        <v>901</v>
      </c>
      <c r="R158" s="1" t="str">
        <f t="shared" si="5"/>
        <v>Mutually Excluded</v>
      </c>
      <c r="S158" s="1"/>
      <c r="T158" s="1"/>
    </row>
    <row r="159" spans="1:21" ht="30">
      <c r="A159" s="1" t="s">
        <v>332</v>
      </c>
      <c r="B159">
        <v>158</v>
      </c>
      <c r="D159">
        <v>69</v>
      </c>
      <c r="E159" s="1"/>
      <c r="F159" s="1" t="s">
        <v>332</v>
      </c>
      <c r="G159" s="1">
        <v>3</v>
      </c>
      <c r="H159" s="1">
        <v>3</v>
      </c>
      <c r="I159" s="1">
        <v>2</v>
      </c>
      <c r="J159" s="31" t="str">
        <f t="shared" si="4"/>
        <v>EXCLUDED</v>
      </c>
      <c r="K159">
        <v>158</v>
      </c>
      <c r="L159" s="1"/>
      <c r="M159" s="1"/>
      <c r="N159" s="35" t="s">
        <v>65</v>
      </c>
      <c r="R159" s="1" t="str">
        <f t="shared" si="5"/>
        <v>AI: No, Human: Yes</v>
      </c>
      <c r="S159" s="1" t="s">
        <v>19</v>
      </c>
      <c r="T159" s="1" t="s">
        <v>19</v>
      </c>
      <c r="U159" t="s">
        <v>19</v>
      </c>
    </row>
    <row r="160" spans="1:21" ht="90">
      <c r="A160" s="1" t="s">
        <v>333</v>
      </c>
      <c r="B160">
        <v>159</v>
      </c>
      <c r="D160">
        <v>69</v>
      </c>
      <c r="E160" s="1"/>
      <c r="F160" s="1" t="s">
        <v>333</v>
      </c>
      <c r="G160" s="1">
        <v>1</v>
      </c>
      <c r="H160" s="1">
        <v>1</v>
      </c>
      <c r="I160" s="1">
        <v>1</v>
      </c>
      <c r="J160" s="31" t="str">
        <f t="shared" si="4"/>
        <v>EXCLUDED</v>
      </c>
      <c r="K160">
        <v>159</v>
      </c>
      <c r="L160" s="1"/>
      <c r="M160" s="1"/>
      <c r="N160" s="34" t="s">
        <v>901</v>
      </c>
      <c r="R160" s="1" t="str">
        <f t="shared" si="5"/>
        <v>Mutually Excluded</v>
      </c>
      <c r="S160" s="1"/>
      <c r="T160" s="1"/>
    </row>
    <row r="161" spans="1:20" ht="180">
      <c r="A161" s="1" t="s">
        <v>334</v>
      </c>
      <c r="B161">
        <v>160</v>
      </c>
      <c r="D161">
        <v>69</v>
      </c>
      <c r="E161" s="1"/>
      <c r="F161" s="1" t="s">
        <v>334</v>
      </c>
      <c r="G161" s="1">
        <v>4</v>
      </c>
      <c r="H161" s="1">
        <v>4</v>
      </c>
      <c r="I161" s="1">
        <v>3</v>
      </c>
      <c r="J161" s="31" t="str">
        <f t="shared" si="4"/>
        <v>EXCLUDED</v>
      </c>
      <c r="K161">
        <v>160</v>
      </c>
      <c r="L161" s="1"/>
      <c r="M161" s="1"/>
      <c r="N161" s="34" t="s">
        <v>901</v>
      </c>
      <c r="R161" s="1" t="str">
        <f t="shared" si="5"/>
        <v>Mutually Excluded</v>
      </c>
      <c r="S161" s="1"/>
      <c r="T161" s="1"/>
    </row>
    <row r="162" spans="1:20" ht="90">
      <c r="A162" s="1" t="s">
        <v>336</v>
      </c>
      <c r="B162">
        <v>161</v>
      </c>
      <c r="D162">
        <v>70</v>
      </c>
      <c r="E162" s="1"/>
      <c r="F162" s="1" t="s">
        <v>336</v>
      </c>
      <c r="G162" s="1">
        <v>2</v>
      </c>
      <c r="H162" s="1">
        <v>3</v>
      </c>
      <c r="I162" s="1">
        <v>2</v>
      </c>
      <c r="J162" s="31" t="str">
        <f t="shared" si="4"/>
        <v>EXCLUDED</v>
      </c>
      <c r="K162">
        <v>161</v>
      </c>
      <c r="L162" s="1"/>
      <c r="M162" s="1"/>
      <c r="N162" s="34" t="s">
        <v>901</v>
      </c>
      <c r="R162" s="1" t="str">
        <f t="shared" si="5"/>
        <v>Mutually Excluded</v>
      </c>
      <c r="S162" s="1"/>
      <c r="T162" s="1"/>
    </row>
    <row r="163" spans="1:20" ht="60">
      <c r="A163" s="1" t="s">
        <v>337</v>
      </c>
      <c r="B163">
        <v>162</v>
      </c>
      <c r="D163">
        <v>70</v>
      </c>
      <c r="E163" s="1"/>
      <c r="F163" s="1" t="s">
        <v>337</v>
      </c>
      <c r="G163" s="1">
        <v>2</v>
      </c>
      <c r="H163" s="1">
        <v>3</v>
      </c>
      <c r="I163" s="1">
        <v>2</v>
      </c>
      <c r="J163" s="31" t="str">
        <f t="shared" si="4"/>
        <v>EXCLUDED</v>
      </c>
      <c r="K163">
        <v>162</v>
      </c>
      <c r="L163" s="1"/>
      <c r="M163" s="1"/>
      <c r="N163" s="34" t="s">
        <v>901</v>
      </c>
      <c r="R163" s="1" t="str">
        <f t="shared" si="5"/>
        <v>Mutually Excluded</v>
      </c>
      <c r="S163" s="1"/>
      <c r="T163" s="1"/>
    </row>
    <row r="164" spans="1:20" ht="90">
      <c r="A164" s="1" t="s">
        <v>338</v>
      </c>
      <c r="B164">
        <v>163</v>
      </c>
      <c r="D164" t="s">
        <v>339</v>
      </c>
      <c r="E164" s="1"/>
      <c r="F164" s="1" t="s">
        <v>338</v>
      </c>
      <c r="G164" s="1">
        <v>4</v>
      </c>
      <c r="H164" s="1">
        <v>3</v>
      </c>
      <c r="I164" s="1">
        <v>3</v>
      </c>
      <c r="J164" s="31" t="str">
        <f t="shared" si="4"/>
        <v>EXCLUDED</v>
      </c>
      <c r="K164">
        <v>163</v>
      </c>
      <c r="L164" s="1"/>
      <c r="M164" s="1"/>
      <c r="N164" s="34" t="s">
        <v>901</v>
      </c>
      <c r="R164" s="1" t="str">
        <f t="shared" si="5"/>
        <v>Mutually Excluded</v>
      </c>
      <c r="S164" s="1"/>
      <c r="T164" s="1"/>
    </row>
    <row r="165" spans="1:20" ht="45">
      <c r="A165" s="1" t="s">
        <v>340</v>
      </c>
      <c r="B165">
        <v>164</v>
      </c>
      <c r="D165">
        <v>71</v>
      </c>
      <c r="E165" s="1"/>
      <c r="F165" s="1" t="s">
        <v>340</v>
      </c>
      <c r="G165" s="1">
        <v>3</v>
      </c>
      <c r="H165" s="1">
        <v>3</v>
      </c>
      <c r="I165" s="1">
        <v>3</v>
      </c>
      <c r="J165" s="31" t="str">
        <f t="shared" si="4"/>
        <v>EXCLUDED</v>
      </c>
      <c r="K165">
        <v>164</v>
      </c>
      <c r="L165" s="1"/>
      <c r="M165" s="1"/>
      <c r="N165" s="34" t="s">
        <v>901</v>
      </c>
      <c r="R165" s="1" t="str">
        <f t="shared" si="5"/>
        <v>Mutually Excluded</v>
      </c>
      <c r="S165" s="1"/>
      <c r="T165" s="1"/>
    </row>
    <row r="166" spans="1:20" ht="120">
      <c r="A166" s="1" t="s">
        <v>341</v>
      </c>
      <c r="B166">
        <v>165</v>
      </c>
      <c r="D166">
        <v>71</v>
      </c>
      <c r="E166" s="1"/>
      <c r="F166" s="1" t="s">
        <v>341</v>
      </c>
      <c r="G166" s="1">
        <v>3</v>
      </c>
      <c r="H166" s="1">
        <v>2</v>
      </c>
      <c r="I166" s="1">
        <v>2</v>
      </c>
      <c r="J166" s="31" t="str">
        <f t="shared" si="4"/>
        <v>EXCLUDED</v>
      </c>
      <c r="K166">
        <v>165</v>
      </c>
      <c r="L166" s="1"/>
      <c r="M166" s="1"/>
      <c r="N166" s="34" t="s">
        <v>901</v>
      </c>
      <c r="R166" s="1" t="str">
        <f t="shared" si="5"/>
        <v>Mutually Excluded</v>
      </c>
      <c r="S166" s="1"/>
      <c r="T166" s="1"/>
    </row>
    <row r="167" spans="1:20" ht="60">
      <c r="A167" s="1" t="s">
        <v>342</v>
      </c>
      <c r="B167">
        <v>166</v>
      </c>
      <c r="D167">
        <v>71</v>
      </c>
      <c r="E167" s="1"/>
      <c r="F167" s="1" t="s">
        <v>342</v>
      </c>
      <c r="G167" s="1" t="s">
        <v>3035</v>
      </c>
      <c r="H167" s="1" t="s">
        <v>3035</v>
      </c>
      <c r="I167" s="1" t="s">
        <v>3035</v>
      </c>
      <c r="J167" s="31" t="str">
        <f t="shared" si="4"/>
        <v>EXCLUDED</v>
      </c>
      <c r="K167">
        <v>166</v>
      </c>
      <c r="L167" s="1"/>
      <c r="M167" s="1"/>
      <c r="N167" s="34" t="s">
        <v>901</v>
      </c>
      <c r="R167" s="1" t="str">
        <f t="shared" si="5"/>
        <v>Mutually Excluded</v>
      </c>
      <c r="S167" s="1"/>
      <c r="T167" s="1"/>
    </row>
    <row r="168" spans="1:20" ht="60">
      <c r="A168" s="1" t="s">
        <v>343</v>
      </c>
      <c r="B168">
        <v>167</v>
      </c>
      <c r="D168">
        <v>71</v>
      </c>
      <c r="E168" s="1"/>
      <c r="F168" s="1" t="s">
        <v>343</v>
      </c>
      <c r="G168" s="1">
        <v>1</v>
      </c>
      <c r="H168" s="1">
        <v>1</v>
      </c>
      <c r="I168" s="1">
        <v>1</v>
      </c>
      <c r="J168" s="31" t="str">
        <f t="shared" si="4"/>
        <v>EXCLUDED</v>
      </c>
      <c r="K168">
        <v>167</v>
      </c>
      <c r="L168" s="1"/>
      <c r="M168" s="1"/>
      <c r="N168" s="34" t="s">
        <v>901</v>
      </c>
      <c r="R168" s="1" t="str">
        <f t="shared" si="5"/>
        <v>Mutually Excluded</v>
      </c>
      <c r="S168" s="1"/>
      <c r="T168" s="1"/>
    </row>
    <row r="169" spans="1:20" ht="105">
      <c r="A169" s="1" t="s">
        <v>344</v>
      </c>
      <c r="B169">
        <v>168</v>
      </c>
      <c r="D169">
        <v>71</v>
      </c>
      <c r="E169" s="1"/>
      <c r="F169" s="1" t="s">
        <v>344</v>
      </c>
      <c r="G169" s="1">
        <v>1</v>
      </c>
      <c r="H169" s="1">
        <v>1</v>
      </c>
      <c r="I169" s="1">
        <v>1</v>
      </c>
      <c r="J169" s="31" t="str">
        <f t="shared" si="4"/>
        <v>EXCLUDED</v>
      </c>
      <c r="K169">
        <v>168</v>
      </c>
      <c r="L169" s="1"/>
      <c r="M169" s="1"/>
      <c r="N169" s="34" t="s">
        <v>901</v>
      </c>
      <c r="R169" s="1" t="str">
        <f t="shared" si="5"/>
        <v>Mutually Excluded</v>
      </c>
      <c r="S169" s="1"/>
      <c r="T169" s="1"/>
    </row>
    <row r="170" spans="1:20" ht="60">
      <c r="A170" s="1" t="s">
        <v>345</v>
      </c>
      <c r="B170">
        <v>169</v>
      </c>
      <c r="D170">
        <v>72</v>
      </c>
      <c r="E170" s="1"/>
      <c r="F170" s="1" t="s">
        <v>345</v>
      </c>
      <c r="G170" s="1">
        <v>4</v>
      </c>
      <c r="H170" s="1">
        <v>3</v>
      </c>
      <c r="I170" s="1">
        <v>4</v>
      </c>
      <c r="J170" s="31" t="str">
        <f t="shared" si="4"/>
        <v>EXCLUDED</v>
      </c>
      <c r="K170">
        <v>169</v>
      </c>
      <c r="L170" s="1"/>
      <c r="M170" s="1"/>
      <c r="N170" s="34" t="s">
        <v>901</v>
      </c>
      <c r="R170" s="1" t="str">
        <f t="shared" si="5"/>
        <v>Mutually Excluded</v>
      </c>
      <c r="S170" s="1"/>
      <c r="T170" s="1"/>
    </row>
    <row r="171" spans="1:20" ht="60">
      <c r="A171" s="1" t="s">
        <v>346</v>
      </c>
      <c r="B171">
        <v>170</v>
      </c>
      <c r="D171">
        <v>72</v>
      </c>
      <c r="E171" s="1"/>
      <c r="F171" s="1" t="s">
        <v>346</v>
      </c>
      <c r="G171" s="1">
        <v>1</v>
      </c>
      <c r="H171" s="1">
        <v>1</v>
      </c>
      <c r="I171" s="1">
        <v>1</v>
      </c>
      <c r="J171" s="31" t="str">
        <f t="shared" si="4"/>
        <v>EXCLUDED</v>
      </c>
      <c r="K171">
        <v>170</v>
      </c>
      <c r="L171" s="1"/>
      <c r="M171" s="1"/>
      <c r="N171" s="34" t="s">
        <v>901</v>
      </c>
      <c r="R171" s="1" t="str">
        <f t="shared" si="5"/>
        <v>Mutually Excluded</v>
      </c>
      <c r="S171" s="1"/>
      <c r="T171" s="1"/>
    </row>
    <row r="172" spans="1:20" ht="120">
      <c r="A172" s="1" t="s">
        <v>347</v>
      </c>
      <c r="B172">
        <v>171</v>
      </c>
      <c r="D172" t="s">
        <v>348</v>
      </c>
      <c r="E172" s="1"/>
      <c r="F172" s="1" t="s">
        <v>347</v>
      </c>
      <c r="G172" s="1">
        <v>1</v>
      </c>
      <c r="H172" s="1">
        <v>1</v>
      </c>
      <c r="I172" s="1">
        <v>1</v>
      </c>
      <c r="J172" s="31" t="str">
        <f t="shared" si="4"/>
        <v>EXCLUDED</v>
      </c>
      <c r="K172">
        <v>171</v>
      </c>
      <c r="L172" s="1"/>
      <c r="M172" s="1"/>
      <c r="N172" s="34" t="s">
        <v>901</v>
      </c>
      <c r="R172" s="1" t="str">
        <f t="shared" si="5"/>
        <v>Mutually Excluded</v>
      </c>
      <c r="S172" s="1"/>
      <c r="T172" s="1"/>
    </row>
    <row r="173" spans="1:20" ht="75">
      <c r="A173" s="1" t="s">
        <v>349</v>
      </c>
      <c r="B173">
        <v>172</v>
      </c>
      <c r="D173">
        <v>73</v>
      </c>
      <c r="E173" s="1"/>
      <c r="F173" s="1" t="s">
        <v>349</v>
      </c>
      <c r="G173" s="1">
        <v>2</v>
      </c>
      <c r="H173" s="1">
        <v>2</v>
      </c>
      <c r="I173" s="1">
        <v>2</v>
      </c>
      <c r="J173" s="31" t="str">
        <f t="shared" si="4"/>
        <v>EXCLUDED</v>
      </c>
      <c r="K173">
        <v>172</v>
      </c>
      <c r="L173" s="1"/>
      <c r="M173" s="1"/>
      <c r="N173" s="34" t="s">
        <v>901</v>
      </c>
      <c r="R173" s="1" t="str">
        <f t="shared" si="5"/>
        <v>Mutually Excluded</v>
      </c>
      <c r="S173" s="1"/>
      <c r="T173" s="1"/>
    </row>
    <row r="174" spans="1:20" ht="90">
      <c r="A174" s="1" t="s">
        <v>350</v>
      </c>
      <c r="B174">
        <v>173</v>
      </c>
      <c r="D174">
        <v>73</v>
      </c>
      <c r="E174" s="1"/>
      <c r="F174" s="1" t="s">
        <v>350</v>
      </c>
      <c r="G174" s="1">
        <v>2</v>
      </c>
      <c r="H174" s="1">
        <v>2</v>
      </c>
      <c r="I174" s="1">
        <v>3</v>
      </c>
      <c r="J174" s="31" t="str">
        <f t="shared" si="4"/>
        <v>EXCLUDED</v>
      </c>
      <c r="K174">
        <v>173</v>
      </c>
      <c r="L174" s="1"/>
      <c r="M174" s="1"/>
      <c r="N174" s="34" t="s">
        <v>901</v>
      </c>
      <c r="R174" s="1" t="str">
        <f t="shared" si="5"/>
        <v>Mutually Excluded</v>
      </c>
      <c r="S174" s="1"/>
      <c r="T174" s="1"/>
    </row>
    <row r="175" spans="1:20" ht="105">
      <c r="A175" s="1" t="s">
        <v>352</v>
      </c>
      <c r="B175">
        <v>174</v>
      </c>
      <c r="D175">
        <v>73</v>
      </c>
      <c r="E175" s="1"/>
      <c r="F175" s="1" t="s">
        <v>352</v>
      </c>
      <c r="G175" s="1">
        <v>2</v>
      </c>
      <c r="H175" s="1">
        <v>1</v>
      </c>
      <c r="I175" s="1">
        <v>2</v>
      </c>
      <c r="J175" s="31" t="str">
        <f t="shared" si="4"/>
        <v>EXCLUDED</v>
      </c>
      <c r="K175">
        <v>174</v>
      </c>
      <c r="L175" s="1"/>
      <c r="M175" s="1"/>
      <c r="N175" s="34" t="s">
        <v>901</v>
      </c>
      <c r="R175" s="1" t="str">
        <f t="shared" si="5"/>
        <v>Mutually Excluded</v>
      </c>
      <c r="S175" s="1"/>
      <c r="T175" s="1"/>
    </row>
    <row r="176" spans="1:20" ht="120">
      <c r="A176" s="1" t="s">
        <v>353</v>
      </c>
      <c r="B176">
        <v>175</v>
      </c>
      <c r="D176">
        <v>74</v>
      </c>
      <c r="E176" s="1"/>
      <c r="F176" s="1" t="s">
        <v>353</v>
      </c>
      <c r="G176" s="1">
        <v>2</v>
      </c>
      <c r="H176" s="1">
        <v>3</v>
      </c>
      <c r="I176" s="1">
        <v>2</v>
      </c>
      <c r="J176" s="31" t="str">
        <f t="shared" si="4"/>
        <v>EXCLUDED</v>
      </c>
      <c r="K176">
        <v>175</v>
      </c>
      <c r="L176" s="1"/>
      <c r="M176" s="1"/>
      <c r="N176" s="34" t="s">
        <v>901</v>
      </c>
      <c r="R176" s="1" t="str">
        <f t="shared" si="5"/>
        <v>Mutually Excluded</v>
      </c>
      <c r="S176" s="1"/>
      <c r="T176" s="1"/>
    </row>
    <row r="177" spans="1:24" ht="90">
      <c r="A177" s="1" t="s">
        <v>354</v>
      </c>
      <c r="B177">
        <v>176</v>
      </c>
      <c r="D177">
        <v>74</v>
      </c>
      <c r="E177" s="1"/>
      <c r="F177" s="1" t="s">
        <v>354</v>
      </c>
      <c r="G177" s="1">
        <v>1</v>
      </c>
      <c r="H177" s="1">
        <v>1</v>
      </c>
      <c r="I177" s="1">
        <v>1</v>
      </c>
      <c r="J177" s="31" t="str">
        <f t="shared" si="4"/>
        <v>EXCLUDED</v>
      </c>
      <c r="K177">
        <v>176</v>
      </c>
      <c r="L177" s="1"/>
      <c r="M177" s="1"/>
      <c r="N177" s="34" t="s">
        <v>901</v>
      </c>
      <c r="R177" s="1" t="str">
        <f t="shared" si="5"/>
        <v>Mutually Excluded</v>
      </c>
      <c r="S177" s="1"/>
      <c r="T177" s="1"/>
    </row>
    <row r="178" spans="1:24" ht="105">
      <c r="A178" s="1" t="s">
        <v>355</v>
      </c>
      <c r="B178">
        <v>177</v>
      </c>
      <c r="D178">
        <v>75</v>
      </c>
      <c r="E178" s="1"/>
      <c r="F178" s="1" t="s">
        <v>355</v>
      </c>
      <c r="G178" s="1">
        <v>1</v>
      </c>
      <c r="H178" s="1">
        <v>1</v>
      </c>
      <c r="I178" s="1">
        <v>1</v>
      </c>
      <c r="J178" s="31" t="str">
        <f t="shared" si="4"/>
        <v>EXCLUDED</v>
      </c>
      <c r="K178">
        <v>177</v>
      </c>
      <c r="L178" s="1"/>
      <c r="M178" s="1"/>
      <c r="N178" s="34" t="s">
        <v>901</v>
      </c>
      <c r="R178" s="1" t="str">
        <f t="shared" si="5"/>
        <v>Mutually Excluded</v>
      </c>
      <c r="S178" s="1"/>
      <c r="T178" s="1"/>
    </row>
    <row r="179" spans="1:24" ht="120">
      <c r="A179" s="1" t="s">
        <v>356</v>
      </c>
      <c r="B179">
        <v>178</v>
      </c>
      <c r="D179">
        <v>75</v>
      </c>
      <c r="E179" s="1"/>
      <c r="F179" s="1" t="s">
        <v>356</v>
      </c>
      <c r="G179" s="1">
        <v>1</v>
      </c>
      <c r="H179" s="1">
        <v>1</v>
      </c>
      <c r="I179" s="1">
        <v>1</v>
      </c>
      <c r="J179" s="31" t="str">
        <f t="shared" si="4"/>
        <v>EXCLUDED</v>
      </c>
      <c r="K179">
        <v>178</v>
      </c>
      <c r="L179" s="1"/>
      <c r="M179" s="1"/>
      <c r="N179" s="34" t="s">
        <v>901</v>
      </c>
      <c r="R179" s="1" t="str">
        <f t="shared" si="5"/>
        <v>Mutually Excluded</v>
      </c>
      <c r="S179" s="1"/>
      <c r="T179" s="1"/>
    </row>
    <row r="180" spans="1:24" ht="105">
      <c r="A180" s="1" t="s">
        <v>357</v>
      </c>
      <c r="B180">
        <v>179</v>
      </c>
      <c r="D180">
        <v>75</v>
      </c>
      <c r="E180" s="1"/>
      <c r="F180" s="1" t="s">
        <v>357</v>
      </c>
      <c r="G180" s="1">
        <v>3</v>
      </c>
      <c r="H180" s="1">
        <v>2</v>
      </c>
      <c r="I180" s="1">
        <v>2</v>
      </c>
      <c r="J180" s="31" t="str">
        <f t="shared" si="4"/>
        <v>EXCLUDED</v>
      </c>
      <c r="K180">
        <v>179</v>
      </c>
      <c r="L180" s="1"/>
      <c r="M180" s="1"/>
      <c r="N180" s="34" t="s">
        <v>901</v>
      </c>
      <c r="R180" s="1" t="str">
        <f t="shared" si="5"/>
        <v>Mutually Excluded</v>
      </c>
      <c r="S180" s="1"/>
      <c r="T180" s="1"/>
    </row>
    <row r="181" spans="1:24" ht="30">
      <c r="A181" s="1" t="s">
        <v>359</v>
      </c>
      <c r="B181">
        <v>180</v>
      </c>
      <c r="D181">
        <v>76</v>
      </c>
      <c r="E181" s="1"/>
      <c r="F181" s="1" t="s">
        <v>359</v>
      </c>
      <c r="G181" s="1">
        <v>1</v>
      </c>
      <c r="H181" s="1">
        <v>1</v>
      </c>
      <c r="I181" s="1">
        <v>1</v>
      </c>
      <c r="J181" s="31" t="str">
        <f t="shared" si="4"/>
        <v>EXCLUDED</v>
      </c>
      <c r="K181">
        <v>180</v>
      </c>
      <c r="L181" s="1"/>
      <c r="M181" s="1"/>
      <c r="N181" s="34" t="s">
        <v>901</v>
      </c>
      <c r="R181" s="1" t="str">
        <f t="shared" si="5"/>
        <v>Mutually Excluded</v>
      </c>
      <c r="S181" s="1"/>
      <c r="T181" s="1"/>
    </row>
    <row r="182" spans="1:24" ht="60">
      <c r="A182" s="1" t="s">
        <v>360</v>
      </c>
      <c r="B182">
        <v>181</v>
      </c>
      <c r="D182">
        <v>76</v>
      </c>
      <c r="E182" s="1"/>
      <c r="F182" s="1" t="s">
        <v>360</v>
      </c>
      <c r="G182" s="1">
        <v>1</v>
      </c>
      <c r="H182" s="1">
        <v>1</v>
      </c>
      <c r="I182" s="1">
        <v>1</v>
      </c>
      <c r="J182" s="31" t="str">
        <f t="shared" si="4"/>
        <v>EXCLUDED</v>
      </c>
      <c r="K182">
        <v>181</v>
      </c>
      <c r="L182" s="1"/>
      <c r="M182" s="1"/>
      <c r="N182" s="34" t="s">
        <v>901</v>
      </c>
      <c r="R182" s="1" t="str">
        <f t="shared" si="5"/>
        <v>Mutually Excluded</v>
      </c>
      <c r="S182" s="1"/>
      <c r="T182" s="1"/>
    </row>
    <row r="183" spans="1:24" ht="120">
      <c r="A183" s="1" t="s">
        <v>361</v>
      </c>
      <c r="B183">
        <v>182</v>
      </c>
      <c r="D183">
        <v>77</v>
      </c>
      <c r="E183" s="1"/>
      <c r="F183" s="1" t="s">
        <v>361</v>
      </c>
      <c r="G183" s="1">
        <v>5</v>
      </c>
      <c r="H183" s="1">
        <v>5</v>
      </c>
      <c r="I183" s="1">
        <v>5</v>
      </c>
      <c r="J183" s="31" t="str">
        <f t="shared" si="4"/>
        <v>CERTAINLY INCLUDED</v>
      </c>
      <c r="K183">
        <v>182</v>
      </c>
      <c r="L183" s="1"/>
      <c r="M183" s="1"/>
      <c r="N183" s="34" t="s">
        <v>901</v>
      </c>
      <c r="R183" s="1" t="str">
        <f t="shared" si="5"/>
        <v>AI: Yes, Human: No</v>
      </c>
      <c r="S183" s="1" t="s">
        <v>3024</v>
      </c>
      <c r="T183" s="1" t="s">
        <v>19</v>
      </c>
      <c r="U183" t="s">
        <v>19</v>
      </c>
    </row>
    <row r="184" spans="1:24" ht="105">
      <c r="A184" s="1" t="s">
        <v>363</v>
      </c>
      <c r="B184">
        <v>183</v>
      </c>
      <c r="D184">
        <v>77</v>
      </c>
      <c r="E184" s="1"/>
      <c r="F184" s="1" t="s">
        <v>363</v>
      </c>
      <c r="G184" s="1">
        <v>2</v>
      </c>
      <c r="H184" s="1">
        <v>2</v>
      </c>
      <c r="I184" s="1">
        <v>2</v>
      </c>
      <c r="J184" s="31" t="str">
        <f t="shared" si="4"/>
        <v>EXCLUDED</v>
      </c>
      <c r="K184">
        <v>183</v>
      </c>
      <c r="L184" s="1"/>
      <c r="M184" s="1"/>
      <c r="N184" s="34" t="s">
        <v>901</v>
      </c>
      <c r="R184" s="1" t="str">
        <f t="shared" si="5"/>
        <v>Mutually Excluded</v>
      </c>
      <c r="S184" s="1"/>
      <c r="T184" s="1"/>
    </row>
    <row r="185" spans="1:24" ht="150">
      <c r="A185" s="1" t="s">
        <v>364</v>
      </c>
      <c r="B185">
        <v>184</v>
      </c>
      <c r="D185">
        <v>77</v>
      </c>
      <c r="E185" s="1"/>
      <c r="F185" s="1" t="s">
        <v>364</v>
      </c>
      <c r="G185" s="1">
        <v>2</v>
      </c>
      <c r="H185" s="1">
        <v>1</v>
      </c>
      <c r="I185" s="1">
        <v>1</v>
      </c>
      <c r="J185" s="31" t="str">
        <f t="shared" si="4"/>
        <v>EXCLUDED</v>
      </c>
      <c r="K185">
        <v>184</v>
      </c>
      <c r="L185" s="1"/>
      <c r="M185" s="1"/>
      <c r="N185" s="34" t="s">
        <v>901</v>
      </c>
      <c r="R185" s="1" t="str">
        <f t="shared" si="5"/>
        <v>Mutually Excluded</v>
      </c>
      <c r="S185" s="1"/>
      <c r="T185" s="1"/>
    </row>
    <row r="186" spans="1:24" ht="75">
      <c r="A186" s="1" t="s">
        <v>365</v>
      </c>
      <c r="B186">
        <v>185</v>
      </c>
      <c r="D186">
        <v>78</v>
      </c>
      <c r="E186" s="1"/>
      <c r="F186" s="1" t="s">
        <v>365</v>
      </c>
      <c r="G186" s="1">
        <v>4</v>
      </c>
      <c r="H186" s="1">
        <v>3</v>
      </c>
      <c r="I186" s="1">
        <v>3</v>
      </c>
      <c r="J186" s="31" t="str">
        <f t="shared" si="4"/>
        <v>EXCLUDED</v>
      </c>
      <c r="K186">
        <v>185</v>
      </c>
      <c r="L186" s="1"/>
      <c r="M186" s="1"/>
      <c r="N186" s="34" t="s">
        <v>901</v>
      </c>
      <c r="R186" s="1" t="str">
        <f t="shared" si="5"/>
        <v>Mutually Excluded</v>
      </c>
      <c r="S186" s="1"/>
      <c r="T186" s="1"/>
    </row>
    <row r="187" spans="1:24" ht="150">
      <c r="A187" s="1" t="s">
        <v>366</v>
      </c>
      <c r="B187">
        <v>186</v>
      </c>
      <c r="D187">
        <v>79</v>
      </c>
      <c r="E187" s="1"/>
      <c r="F187" s="1" t="s">
        <v>366</v>
      </c>
      <c r="G187" s="1">
        <v>1</v>
      </c>
      <c r="H187" s="1">
        <v>1</v>
      </c>
      <c r="I187" s="1">
        <v>1</v>
      </c>
      <c r="J187" s="31" t="str">
        <f t="shared" si="4"/>
        <v>EXCLUDED</v>
      </c>
      <c r="K187">
        <v>186</v>
      </c>
      <c r="L187" s="1"/>
      <c r="M187" s="1"/>
      <c r="N187" s="34" t="s">
        <v>901</v>
      </c>
      <c r="R187" s="1" t="str">
        <f t="shared" si="5"/>
        <v>Mutually Excluded</v>
      </c>
      <c r="S187" s="1"/>
      <c r="T187" s="1"/>
    </row>
    <row r="188" spans="1:24" ht="60">
      <c r="A188" s="1" t="s">
        <v>367</v>
      </c>
      <c r="B188">
        <v>187</v>
      </c>
      <c r="D188">
        <v>79</v>
      </c>
      <c r="E188" s="1"/>
      <c r="F188" s="1" t="s">
        <v>367</v>
      </c>
      <c r="G188" s="1">
        <v>1</v>
      </c>
      <c r="H188" s="1">
        <v>1</v>
      </c>
      <c r="I188" s="1">
        <v>1</v>
      </c>
      <c r="J188" s="31" t="str">
        <f t="shared" si="4"/>
        <v>EXCLUDED</v>
      </c>
      <c r="K188">
        <v>187</v>
      </c>
      <c r="L188" s="1"/>
      <c r="M188" s="1"/>
      <c r="N188" s="34" t="s">
        <v>901</v>
      </c>
      <c r="R188" s="1" t="str">
        <f t="shared" si="5"/>
        <v>Mutually Excluded</v>
      </c>
      <c r="S188" s="1"/>
      <c r="T188" s="1"/>
    </row>
    <row r="189" spans="1:24" ht="105">
      <c r="A189" s="1" t="s">
        <v>368</v>
      </c>
      <c r="B189">
        <v>188</v>
      </c>
      <c r="D189">
        <v>79</v>
      </c>
      <c r="E189" s="1"/>
      <c r="F189" s="1" t="s">
        <v>368</v>
      </c>
      <c r="G189" s="1">
        <v>2</v>
      </c>
      <c r="H189" s="1">
        <v>2</v>
      </c>
      <c r="I189" s="1">
        <v>2</v>
      </c>
      <c r="J189" s="31" t="str">
        <f t="shared" si="4"/>
        <v>EXCLUDED</v>
      </c>
      <c r="K189">
        <v>188</v>
      </c>
      <c r="L189" s="1"/>
      <c r="M189" s="1"/>
      <c r="N189" s="34" t="s">
        <v>901</v>
      </c>
      <c r="R189" s="1" t="str">
        <f t="shared" si="5"/>
        <v>Mutually Excluded</v>
      </c>
      <c r="S189" s="1"/>
      <c r="T189" s="1"/>
    </row>
    <row r="190" spans="1:24" ht="45">
      <c r="A190" s="1" t="s">
        <v>369</v>
      </c>
      <c r="B190">
        <v>189</v>
      </c>
      <c r="D190">
        <v>80</v>
      </c>
      <c r="E190" s="1"/>
      <c r="F190" s="1" t="s">
        <v>369</v>
      </c>
      <c r="G190" s="1">
        <v>2</v>
      </c>
      <c r="H190" s="1">
        <v>2</v>
      </c>
      <c r="I190" s="1">
        <v>2</v>
      </c>
      <c r="J190" s="31" t="str">
        <f t="shared" si="4"/>
        <v>EXCLUDED</v>
      </c>
      <c r="K190">
        <v>189</v>
      </c>
      <c r="L190" s="1"/>
      <c r="M190" s="1"/>
      <c r="N190" s="34" t="s">
        <v>901</v>
      </c>
      <c r="R190" s="1" t="str">
        <f t="shared" si="5"/>
        <v>Mutually Excluded</v>
      </c>
      <c r="S190" s="1"/>
      <c r="T190" s="1"/>
    </row>
    <row r="191" spans="1:24" ht="60">
      <c r="A191" s="1" t="s">
        <v>370</v>
      </c>
      <c r="B191">
        <v>190</v>
      </c>
      <c r="D191">
        <v>80</v>
      </c>
      <c r="E191" s="1"/>
      <c r="F191" s="1" t="s">
        <v>370</v>
      </c>
      <c r="G191" s="1">
        <v>5</v>
      </c>
      <c r="H191" s="1">
        <v>5</v>
      </c>
      <c r="I191" s="1">
        <v>5</v>
      </c>
      <c r="J191" s="31" t="str">
        <f t="shared" si="4"/>
        <v>CERTAINLY INCLUDED</v>
      </c>
      <c r="K191">
        <v>190</v>
      </c>
      <c r="L191" s="1"/>
      <c r="M191" s="1"/>
      <c r="N191" s="35" t="s">
        <v>104</v>
      </c>
      <c r="R191" s="1" t="str">
        <f t="shared" si="5"/>
        <v>MUTUALLY INCLUDED</v>
      </c>
      <c r="S191" s="1"/>
      <c r="T191" s="1"/>
      <c r="X191" s="3" t="s">
        <v>19</v>
      </c>
    </row>
    <row r="192" spans="1:24" ht="75">
      <c r="A192" s="1" t="s">
        <v>372</v>
      </c>
      <c r="B192">
        <v>191</v>
      </c>
      <c r="D192">
        <v>80</v>
      </c>
      <c r="E192" s="1"/>
      <c r="F192" s="1" t="s">
        <v>372</v>
      </c>
      <c r="G192" s="1">
        <v>1</v>
      </c>
      <c r="H192" s="1">
        <v>1</v>
      </c>
      <c r="I192" s="1">
        <v>1</v>
      </c>
      <c r="J192" s="31" t="str">
        <f t="shared" si="4"/>
        <v>EXCLUDED</v>
      </c>
      <c r="K192">
        <v>191</v>
      </c>
      <c r="L192" s="1"/>
      <c r="M192" s="1"/>
      <c r="N192" s="34" t="s">
        <v>901</v>
      </c>
      <c r="R192" s="1" t="str">
        <f t="shared" si="5"/>
        <v>Mutually Excluded</v>
      </c>
      <c r="S192" s="1"/>
      <c r="T192" s="1"/>
    </row>
    <row r="193" spans="1:24" ht="120">
      <c r="A193" s="1" t="s">
        <v>375</v>
      </c>
      <c r="B193">
        <v>192</v>
      </c>
      <c r="D193">
        <v>81</v>
      </c>
      <c r="E193" s="1"/>
      <c r="F193" s="1" t="s">
        <v>375</v>
      </c>
      <c r="G193" s="1">
        <v>3</v>
      </c>
      <c r="H193" s="1">
        <v>3</v>
      </c>
      <c r="I193" s="1">
        <v>3</v>
      </c>
      <c r="J193" s="31" t="str">
        <f t="shared" si="4"/>
        <v>EXCLUDED</v>
      </c>
      <c r="K193">
        <v>192</v>
      </c>
      <c r="L193" s="1"/>
      <c r="M193" s="1"/>
      <c r="N193" s="34" t="s">
        <v>901</v>
      </c>
      <c r="R193" s="1" t="str">
        <f t="shared" si="5"/>
        <v>Mutually Excluded</v>
      </c>
      <c r="S193" s="1"/>
      <c r="T193" s="1"/>
    </row>
    <row r="194" spans="1:24" ht="90">
      <c r="A194" s="1" t="s">
        <v>376</v>
      </c>
      <c r="B194">
        <v>193</v>
      </c>
      <c r="D194">
        <v>81</v>
      </c>
      <c r="E194" s="1"/>
      <c r="F194" s="1" t="s">
        <v>376</v>
      </c>
      <c r="G194" s="1">
        <v>3</v>
      </c>
      <c r="H194" s="1">
        <v>3</v>
      </c>
      <c r="I194" s="1">
        <v>3</v>
      </c>
      <c r="J194" s="31" t="str">
        <f t="shared" si="4"/>
        <v>EXCLUDED</v>
      </c>
      <c r="K194">
        <v>193</v>
      </c>
      <c r="L194" s="1"/>
      <c r="M194" s="1"/>
      <c r="N194" s="35" t="s">
        <v>1752</v>
      </c>
      <c r="R194" s="1" t="str">
        <f t="shared" si="5"/>
        <v>AI: No, Human: Yes</v>
      </c>
      <c r="S194" s="1" t="s">
        <v>23</v>
      </c>
      <c r="T194" s="1" t="s">
        <v>23</v>
      </c>
      <c r="U194" s="1" t="s">
        <v>23</v>
      </c>
      <c r="X194" s="3" t="s">
        <v>19</v>
      </c>
    </row>
    <row r="195" spans="1:24" ht="120">
      <c r="A195" s="1" t="s">
        <v>377</v>
      </c>
      <c r="B195">
        <v>194</v>
      </c>
      <c r="D195">
        <v>81</v>
      </c>
      <c r="E195" s="1"/>
      <c r="F195" s="1" t="s">
        <v>377</v>
      </c>
      <c r="G195" s="1">
        <v>4</v>
      </c>
      <c r="H195" s="1">
        <v>3</v>
      </c>
      <c r="I195" s="1">
        <v>4</v>
      </c>
      <c r="J195" s="31" t="str">
        <f t="shared" ref="J195:J258" si="6">IF(COUNTIF(G195:I195,5)=3,"CERTAINLY INCLUDED",IF(COUNTIF(G195:I195,5)&gt;0,"MAYBE","EXCLUDED"))</f>
        <v>EXCLUDED</v>
      </c>
      <c r="K195">
        <v>194</v>
      </c>
      <c r="L195" s="1"/>
      <c r="M195" s="1"/>
      <c r="N195" s="34" t="s">
        <v>104</v>
      </c>
      <c r="R195" s="1" t="str">
        <f t="shared" ref="R195:R258" si="7">IF(AND(J195="Excluded", N195="Excluded"), "Mutually Excluded", IF(AND(OR(J195="CERTAINLY INCLUDED", J195="INCLUDED", J195="MAYBE" ), OR(N195="INCLUDED", N195="MAYBE")), "MUTUALLY INCLUDED", IF(AND(J195="MAYBE", N195="MAYBE"), "Mutually MAYBE", IF(AND(J195="Excluded", OR(N195="INCLUDED", N195="MAYBE")), "AI: No, Human: Yes", IF(AND(N195="Excluded", OR(J195="INCLUDED", J195="CERTAINLY INCLUDED", J195="MAYBE")), "AI: Yes, Human: No", "Other Conflict")))))</f>
        <v>AI: No, Human: Yes</v>
      </c>
      <c r="S195" s="1" t="s">
        <v>19</v>
      </c>
      <c r="T195" s="1" t="s">
        <v>19</v>
      </c>
      <c r="U195" t="s">
        <v>19</v>
      </c>
    </row>
    <row r="196" spans="1:24" ht="75">
      <c r="A196" s="1" t="s">
        <v>378</v>
      </c>
      <c r="B196">
        <v>195</v>
      </c>
      <c r="D196">
        <v>82</v>
      </c>
      <c r="E196" s="1"/>
      <c r="F196" s="1" t="s">
        <v>378</v>
      </c>
      <c r="G196" s="1">
        <v>2</v>
      </c>
      <c r="H196" s="1">
        <v>2</v>
      </c>
      <c r="I196" s="1">
        <v>3</v>
      </c>
      <c r="J196" s="31" t="str">
        <f t="shared" si="6"/>
        <v>EXCLUDED</v>
      </c>
      <c r="K196">
        <v>195</v>
      </c>
      <c r="L196" s="1"/>
      <c r="M196" s="1"/>
      <c r="N196" s="35" t="s">
        <v>901</v>
      </c>
      <c r="R196" s="1" t="str">
        <f t="shared" si="7"/>
        <v>Mutually Excluded</v>
      </c>
      <c r="S196" s="1"/>
      <c r="T196" s="1"/>
    </row>
    <row r="197" spans="1:24" ht="105">
      <c r="A197" s="1" t="s">
        <v>379</v>
      </c>
      <c r="B197">
        <v>196</v>
      </c>
      <c r="D197" t="s">
        <v>380</v>
      </c>
      <c r="E197" s="1"/>
      <c r="F197" s="1" t="s">
        <v>379</v>
      </c>
      <c r="G197" s="1">
        <v>2</v>
      </c>
      <c r="H197" s="1">
        <v>2</v>
      </c>
      <c r="I197" s="1">
        <v>3</v>
      </c>
      <c r="J197" s="31" t="str">
        <f t="shared" si="6"/>
        <v>EXCLUDED</v>
      </c>
      <c r="K197">
        <v>196</v>
      </c>
      <c r="L197" s="1"/>
      <c r="M197" s="1"/>
      <c r="N197" s="35" t="s">
        <v>901</v>
      </c>
      <c r="R197" s="1" t="str">
        <f t="shared" si="7"/>
        <v>Mutually Excluded</v>
      </c>
      <c r="S197" s="1"/>
      <c r="T197" s="1"/>
    </row>
    <row r="198" spans="1:24" ht="105">
      <c r="A198" s="1" t="s">
        <v>381</v>
      </c>
      <c r="B198">
        <v>197</v>
      </c>
      <c r="D198">
        <v>83</v>
      </c>
      <c r="E198" s="1"/>
      <c r="F198" s="1" t="s">
        <v>381</v>
      </c>
      <c r="G198" s="1">
        <v>1</v>
      </c>
      <c r="H198" s="1">
        <v>1</v>
      </c>
      <c r="I198" s="1">
        <v>1</v>
      </c>
      <c r="J198" s="31" t="str">
        <f t="shared" si="6"/>
        <v>EXCLUDED</v>
      </c>
      <c r="K198">
        <v>197</v>
      </c>
      <c r="L198" s="1"/>
      <c r="M198" s="1"/>
      <c r="N198" s="35" t="s">
        <v>901</v>
      </c>
      <c r="R198" s="1" t="str">
        <f t="shared" si="7"/>
        <v>Mutually Excluded</v>
      </c>
      <c r="S198" s="1"/>
      <c r="T198" s="1"/>
    </row>
    <row r="199" spans="1:24" ht="90">
      <c r="A199" s="1" t="s">
        <v>382</v>
      </c>
      <c r="B199">
        <v>198</v>
      </c>
      <c r="D199">
        <v>83</v>
      </c>
      <c r="E199" s="1"/>
      <c r="F199" s="1" t="s">
        <v>382</v>
      </c>
      <c r="G199" s="1">
        <v>2</v>
      </c>
      <c r="H199" s="1">
        <v>2</v>
      </c>
      <c r="I199" s="1">
        <v>3</v>
      </c>
      <c r="J199" s="31" t="str">
        <f t="shared" si="6"/>
        <v>EXCLUDED</v>
      </c>
      <c r="K199">
        <v>198</v>
      </c>
      <c r="L199" s="1"/>
      <c r="M199" s="1"/>
      <c r="N199" s="35" t="s">
        <v>901</v>
      </c>
      <c r="R199" s="1" t="str">
        <f t="shared" si="7"/>
        <v>Mutually Excluded</v>
      </c>
      <c r="S199" s="1"/>
      <c r="T199" s="1"/>
    </row>
    <row r="200" spans="1:24" ht="60">
      <c r="A200" s="1" t="s">
        <v>383</v>
      </c>
      <c r="B200">
        <v>199</v>
      </c>
      <c r="D200">
        <v>83</v>
      </c>
      <c r="E200" s="1"/>
      <c r="F200" s="1" t="s">
        <v>383</v>
      </c>
      <c r="G200" s="1">
        <v>2</v>
      </c>
      <c r="H200" s="1">
        <v>2</v>
      </c>
      <c r="I200" s="1">
        <v>2</v>
      </c>
      <c r="J200" s="31" t="str">
        <f t="shared" si="6"/>
        <v>EXCLUDED</v>
      </c>
      <c r="K200">
        <v>199</v>
      </c>
      <c r="L200" s="1"/>
      <c r="M200" s="1"/>
      <c r="N200" s="35" t="s">
        <v>901</v>
      </c>
      <c r="R200" s="1" t="str">
        <f t="shared" si="7"/>
        <v>Mutually Excluded</v>
      </c>
      <c r="S200" s="1"/>
      <c r="T200" s="1"/>
    </row>
    <row r="201" spans="1:24" ht="60">
      <c r="A201" s="1" t="s">
        <v>384</v>
      </c>
      <c r="B201">
        <v>200</v>
      </c>
      <c r="D201">
        <v>84</v>
      </c>
      <c r="E201" s="1"/>
      <c r="F201" s="1" t="s">
        <v>384</v>
      </c>
      <c r="G201" s="1">
        <v>2</v>
      </c>
      <c r="H201" s="1">
        <v>1</v>
      </c>
      <c r="I201" s="1">
        <v>2</v>
      </c>
      <c r="J201" s="31" t="str">
        <f t="shared" si="6"/>
        <v>EXCLUDED</v>
      </c>
      <c r="K201">
        <v>200</v>
      </c>
      <c r="L201" s="1"/>
      <c r="M201" s="1"/>
      <c r="N201" s="35" t="s">
        <v>901</v>
      </c>
      <c r="R201" s="1" t="str">
        <f t="shared" si="7"/>
        <v>Mutually Excluded</v>
      </c>
      <c r="S201" s="1"/>
      <c r="T201" s="1"/>
    </row>
    <row r="202" spans="1:24" ht="60">
      <c r="A202" s="1" t="s">
        <v>385</v>
      </c>
      <c r="B202">
        <v>201</v>
      </c>
      <c r="D202">
        <v>84</v>
      </c>
      <c r="E202" s="1"/>
      <c r="F202" s="1" t="s">
        <v>385</v>
      </c>
      <c r="G202" s="1">
        <v>3</v>
      </c>
      <c r="H202" s="1">
        <v>3</v>
      </c>
      <c r="I202" s="1">
        <v>2</v>
      </c>
      <c r="J202" s="31" t="str">
        <f t="shared" si="6"/>
        <v>EXCLUDED</v>
      </c>
      <c r="K202">
        <v>201</v>
      </c>
      <c r="L202" s="1"/>
      <c r="M202" s="1"/>
      <c r="N202" s="35" t="s">
        <v>901</v>
      </c>
      <c r="R202" s="1" t="str">
        <f t="shared" si="7"/>
        <v>Mutually Excluded</v>
      </c>
      <c r="S202" s="1"/>
      <c r="T202" s="1"/>
    </row>
    <row r="203" spans="1:24" ht="75">
      <c r="A203" s="1" t="s">
        <v>388</v>
      </c>
      <c r="B203">
        <v>202</v>
      </c>
      <c r="D203">
        <v>85</v>
      </c>
      <c r="E203" s="1"/>
      <c r="F203" s="1" t="s">
        <v>388</v>
      </c>
      <c r="G203" s="1">
        <v>2</v>
      </c>
      <c r="H203" s="1">
        <v>2</v>
      </c>
      <c r="I203" s="1">
        <v>1</v>
      </c>
      <c r="J203" s="31" t="str">
        <f t="shared" si="6"/>
        <v>EXCLUDED</v>
      </c>
      <c r="K203">
        <v>202</v>
      </c>
      <c r="L203" s="1"/>
      <c r="M203" s="1"/>
      <c r="N203" s="35" t="s">
        <v>901</v>
      </c>
      <c r="R203" s="1" t="str">
        <f t="shared" si="7"/>
        <v>Mutually Excluded</v>
      </c>
      <c r="S203" s="1"/>
      <c r="T203" s="1"/>
    </row>
    <row r="204" spans="1:24" ht="60">
      <c r="A204" s="1" t="s">
        <v>389</v>
      </c>
      <c r="B204">
        <v>203</v>
      </c>
      <c r="D204">
        <v>85</v>
      </c>
      <c r="E204" s="1"/>
      <c r="F204" s="1" t="s">
        <v>389</v>
      </c>
      <c r="G204" s="1">
        <v>1</v>
      </c>
      <c r="H204" s="1">
        <v>1</v>
      </c>
      <c r="I204" s="1">
        <v>1</v>
      </c>
      <c r="J204" s="31" t="str">
        <f t="shared" si="6"/>
        <v>EXCLUDED</v>
      </c>
      <c r="K204">
        <v>203</v>
      </c>
      <c r="L204" s="1"/>
      <c r="M204" s="1"/>
      <c r="N204" s="35" t="s">
        <v>901</v>
      </c>
      <c r="R204" s="1" t="str">
        <f t="shared" si="7"/>
        <v>Mutually Excluded</v>
      </c>
      <c r="S204" s="1"/>
      <c r="T204" s="1"/>
    </row>
    <row r="205" spans="1:24" ht="75">
      <c r="A205" s="1" t="s">
        <v>390</v>
      </c>
      <c r="B205">
        <v>204</v>
      </c>
      <c r="D205">
        <v>85</v>
      </c>
      <c r="E205" s="1"/>
      <c r="F205" s="1" t="s">
        <v>390</v>
      </c>
      <c r="G205" s="1">
        <v>3</v>
      </c>
      <c r="H205" s="1">
        <v>4</v>
      </c>
      <c r="I205" s="1">
        <v>3</v>
      </c>
      <c r="J205" s="31" t="str">
        <f t="shared" si="6"/>
        <v>EXCLUDED</v>
      </c>
      <c r="K205">
        <v>204</v>
      </c>
      <c r="L205" s="1"/>
      <c r="M205" s="1"/>
      <c r="N205" s="35" t="s">
        <v>901</v>
      </c>
      <c r="R205" s="1" t="str">
        <f t="shared" si="7"/>
        <v>Mutually Excluded</v>
      </c>
      <c r="S205" s="1"/>
      <c r="T205" s="1"/>
    </row>
    <row r="206" spans="1:24" ht="30">
      <c r="A206" s="1" t="s">
        <v>391</v>
      </c>
      <c r="B206">
        <v>205</v>
      </c>
      <c r="D206">
        <v>85</v>
      </c>
      <c r="E206" s="1"/>
      <c r="F206" s="1" t="s">
        <v>391</v>
      </c>
      <c r="G206" s="1">
        <v>2</v>
      </c>
      <c r="H206" s="1">
        <v>2</v>
      </c>
      <c r="I206" s="1">
        <v>2</v>
      </c>
      <c r="J206" s="31" t="str">
        <f t="shared" si="6"/>
        <v>EXCLUDED</v>
      </c>
      <c r="K206">
        <v>205</v>
      </c>
      <c r="L206" s="1"/>
      <c r="M206" s="1"/>
      <c r="N206" s="35" t="s">
        <v>901</v>
      </c>
      <c r="R206" s="1" t="str">
        <f t="shared" si="7"/>
        <v>Mutually Excluded</v>
      </c>
      <c r="S206" s="1"/>
      <c r="T206" s="1"/>
    </row>
    <row r="207" spans="1:24" ht="120">
      <c r="A207" s="1" t="s">
        <v>392</v>
      </c>
      <c r="B207">
        <v>206</v>
      </c>
      <c r="D207">
        <v>86</v>
      </c>
      <c r="E207" s="1"/>
      <c r="F207" s="1" t="s">
        <v>392</v>
      </c>
      <c r="G207" s="1">
        <v>5</v>
      </c>
      <c r="H207" s="1">
        <v>5</v>
      </c>
      <c r="I207" s="1">
        <v>5</v>
      </c>
      <c r="J207" s="31" t="str">
        <f t="shared" si="6"/>
        <v>CERTAINLY INCLUDED</v>
      </c>
      <c r="K207">
        <v>206</v>
      </c>
      <c r="L207" s="1"/>
      <c r="M207" s="1"/>
      <c r="N207" s="35" t="s">
        <v>901</v>
      </c>
      <c r="R207" s="1" t="str">
        <f t="shared" si="7"/>
        <v>AI: Yes, Human: No</v>
      </c>
      <c r="S207" s="1" t="s">
        <v>3024</v>
      </c>
      <c r="T207" s="1" t="s">
        <v>19</v>
      </c>
      <c r="U207" t="s">
        <v>19</v>
      </c>
    </row>
    <row r="208" spans="1:24" ht="60">
      <c r="A208" s="1" t="s">
        <v>393</v>
      </c>
      <c r="B208">
        <v>207</v>
      </c>
      <c r="D208">
        <v>87</v>
      </c>
      <c r="E208" s="1"/>
      <c r="F208" s="1" t="s">
        <v>393</v>
      </c>
      <c r="G208" s="1">
        <v>1</v>
      </c>
      <c r="H208" s="1">
        <v>1</v>
      </c>
      <c r="I208" s="1">
        <v>1</v>
      </c>
      <c r="J208" s="31" t="str">
        <f t="shared" si="6"/>
        <v>EXCLUDED</v>
      </c>
      <c r="K208">
        <v>207</v>
      </c>
      <c r="L208" s="1"/>
      <c r="M208" s="1"/>
      <c r="N208" s="35" t="s">
        <v>901</v>
      </c>
      <c r="R208" s="1" t="str">
        <f t="shared" si="7"/>
        <v>Mutually Excluded</v>
      </c>
      <c r="S208" s="1"/>
      <c r="T208" s="1"/>
    </row>
    <row r="209" spans="1:21" ht="135">
      <c r="A209" s="1" t="s">
        <v>394</v>
      </c>
      <c r="B209">
        <v>208</v>
      </c>
      <c r="D209">
        <v>87</v>
      </c>
      <c r="E209" s="1"/>
      <c r="F209" s="1" t="s">
        <v>394</v>
      </c>
      <c r="G209" s="1">
        <v>4</v>
      </c>
      <c r="H209" s="1">
        <v>3</v>
      </c>
      <c r="I209" s="1">
        <v>4</v>
      </c>
      <c r="J209" s="31" t="str">
        <f t="shared" si="6"/>
        <v>EXCLUDED</v>
      </c>
      <c r="K209">
        <v>208</v>
      </c>
      <c r="L209" s="1"/>
      <c r="M209" s="1"/>
      <c r="N209" s="35" t="s">
        <v>901</v>
      </c>
      <c r="R209" s="1" t="str">
        <f t="shared" si="7"/>
        <v>Mutually Excluded</v>
      </c>
      <c r="S209" s="1"/>
      <c r="T209" s="1"/>
    </row>
    <row r="210" spans="1:21" ht="45">
      <c r="A210" s="1" t="s">
        <v>396</v>
      </c>
      <c r="B210">
        <v>209</v>
      </c>
      <c r="D210">
        <v>87</v>
      </c>
      <c r="E210" s="1"/>
      <c r="F210" s="1" t="s">
        <v>396</v>
      </c>
      <c r="G210" s="1">
        <v>2</v>
      </c>
      <c r="H210" s="1">
        <v>2</v>
      </c>
      <c r="I210" s="1">
        <v>2</v>
      </c>
      <c r="J210" s="31" t="str">
        <f t="shared" si="6"/>
        <v>EXCLUDED</v>
      </c>
      <c r="K210">
        <v>209</v>
      </c>
      <c r="L210" s="1"/>
      <c r="M210" s="1"/>
      <c r="N210" s="35" t="s">
        <v>901</v>
      </c>
      <c r="R210" s="1" t="str">
        <f t="shared" si="7"/>
        <v>Mutually Excluded</v>
      </c>
      <c r="S210" s="1"/>
      <c r="T210" s="1"/>
    </row>
    <row r="211" spans="1:21" ht="120">
      <c r="A211" s="1" t="s">
        <v>397</v>
      </c>
      <c r="B211">
        <v>210</v>
      </c>
      <c r="D211">
        <v>88</v>
      </c>
      <c r="E211" s="1"/>
      <c r="F211" s="1" t="s">
        <v>397</v>
      </c>
      <c r="G211" s="1">
        <v>2</v>
      </c>
      <c r="H211" s="1">
        <v>2</v>
      </c>
      <c r="I211" s="1">
        <v>2</v>
      </c>
      <c r="J211" s="31" t="str">
        <f t="shared" si="6"/>
        <v>EXCLUDED</v>
      </c>
      <c r="K211">
        <v>210</v>
      </c>
      <c r="L211" s="1"/>
      <c r="M211" s="1"/>
      <c r="N211" s="35" t="s">
        <v>901</v>
      </c>
      <c r="R211" s="1" t="str">
        <f t="shared" si="7"/>
        <v>Mutually Excluded</v>
      </c>
      <c r="S211" s="1"/>
      <c r="T211" s="1"/>
    </row>
    <row r="212" spans="1:21" ht="120">
      <c r="A212" s="1" t="s">
        <v>398</v>
      </c>
      <c r="B212">
        <v>211</v>
      </c>
      <c r="D212">
        <v>88</v>
      </c>
      <c r="E212" s="1"/>
      <c r="F212" s="1" t="s">
        <v>398</v>
      </c>
      <c r="G212" s="1">
        <v>4</v>
      </c>
      <c r="H212" s="1">
        <v>3</v>
      </c>
      <c r="I212" s="1">
        <v>4</v>
      </c>
      <c r="J212" s="31" t="str">
        <f t="shared" si="6"/>
        <v>EXCLUDED</v>
      </c>
      <c r="K212">
        <v>211</v>
      </c>
      <c r="L212" s="1"/>
      <c r="M212" s="1"/>
      <c r="N212" s="35" t="s">
        <v>901</v>
      </c>
      <c r="R212" s="1" t="str">
        <f t="shared" si="7"/>
        <v>Mutually Excluded</v>
      </c>
      <c r="S212" s="1"/>
      <c r="T212" s="1"/>
    </row>
    <row r="213" spans="1:21" ht="30">
      <c r="A213" s="1" t="s">
        <v>400</v>
      </c>
      <c r="B213">
        <v>212</v>
      </c>
      <c r="D213">
        <v>88</v>
      </c>
      <c r="E213" s="1"/>
      <c r="F213" s="1" t="s">
        <v>400</v>
      </c>
      <c r="G213" s="1">
        <v>1</v>
      </c>
      <c r="H213" s="1">
        <v>1</v>
      </c>
      <c r="I213" s="1">
        <v>1</v>
      </c>
      <c r="J213" s="31" t="str">
        <f t="shared" si="6"/>
        <v>EXCLUDED</v>
      </c>
      <c r="K213">
        <v>212</v>
      </c>
      <c r="L213" s="1"/>
      <c r="M213" s="1"/>
      <c r="N213" s="35" t="s">
        <v>901</v>
      </c>
      <c r="R213" s="1" t="str">
        <f t="shared" si="7"/>
        <v>Mutually Excluded</v>
      </c>
      <c r="S213" s="1"/>
      <c r="T213" s="1"/>
    </row>
    <row r="214" spans="1:21" ht="90">
      <c r="A214" s="1" t="s">
        <v>402</v>
      </c>
      <c r="B214">
        <v>213</v>
      </c>
      <c r="D214">
        <v>89</v>
      </c>
      <c r="E214" s="1"/>
      <c r="F214" s="1" t="s">
        <v>402</v>
      </c>
      <c r="G214" s="1">
        <v>5</v>
      </c>
      <c r="H214" s="1">
        <v>5</v>
      </c>
      <c r="I214" s="1">
        <v>5</v>
      </c>
      <c r="J214" s="31" t="str">
        <f t="shared" si="6"/>
        <v>CERTAINLY INCLUDED</v>
      </c>
      <c r="K214">
        <v>213</v>
      </c>
      <c r="L214" s="1"/>
      <c r="M214" s="1"/>
      <c r="N214" s="35" t="s">
        <v>901</v>
      </c>
      <c r="R214" s="1" t="str">
        <f t="shared" si="7"/>
        <v>AI: Yes, Human: No</v>
      </c>
      <c r="S214" s="1" t="s">
        <v>3024</v>
      </c>
      <c r="T214" s="1" t="s">
        <v>19</v>
      </c>
      <c r="U214" t="s">
        <v>19</v>
      </c>
    </row>
    <row r="215" spans="1:21" ht="75">
      <c r="A215" s="1" t="s">
        <v>403</v>
      </c>
      <c r="B215">
        <v>214</v>
      </c>
      <c r="D215">
        <v>89</v>
      </c>
      <c r="E215" s="1"/>
      <c r="F215" s="1" t="s">
        <v>403</v>
      </c>
      <c r="G215" s="1">
        <v>2</v>
      </c>
      <c r="H215" s="1">
        <v>3</v>
      </c>
      <c r="I215" s="1">
        <v>2</v>
      </c>
      <c r="J215" s="31" t="str">
        <f t="shared" si="6"/>
        <v>EXCLUDED</v>
      </c>
      <c r="K215">
        <v>214</v>
      </c>
      <c r="L215" s="1"/>
      <c r="M215" s="1"/>
      <c r="N215" s="35" t="s">
        <v>901</v>
      </c>
      <c r="R215" s="1" t="str">
        <f t="shared" si="7"/>
        <v>Mutually Excluded</v>
      </c>
      <c r="S215" s="1"/>
      <c r="T215" s="1"/>
    </row>
    <row r="216" spans="1:21" ht="90">
      <c r="A216" s="1" t="s">
        <v>404</v>
      </c>
      <c r="B216">
        <v>215</v>
      </c>
      <c r="D216">
        <v>89</v>
      </c>
      <c r="E216" s="1"/>
      <c r="F216" s="1" t="s">
        <v>404</v>
      </c>
      <c r="G216" s="1">
        <v>5</v>
      </c>
      <c r="H216" s="1">
        <v>5</v>
      </c>
      <c r="I216" s="1">
        <v>5</v>
      </c>
      <c r="J216" s="31" t="str">
        <f t="shared" si="6"/>
        <v>CERTAINLY INCLUDED</v>
      </c>
      <c r="K216">
        <v>215</v>
      </c>
      <c r="L216" s="1"/>
      <c r="M216" s="1"/>
      <c r="N216" s="35" t="s">
        <v>901</v>
      </c>
      <c r="R216" s="1" t="str">
        <f t="shared" si="7"/>
        <v>AI: Yes, Human: No</v>
      </c>
      <c r="S216" s="1" t="s">
        <v>3024</v>
      </c>
      <c r="T216" s="1" t="s">
        <v>19</v>
      </c>
      <c r="U216" t="s">
        <v>19</v>
      </c>
    </row>
    <row r="217" spans="1:21" ht="60">
      <c r="A217" s="1" t="s">
        <v>405</v>
      </c>
      <c r="B217">
        <v>216</v>
      </c>
      <c r="D217">
        <v>89</v>
      </c>
      <c r="E217" s="1"/>
      <c r="F217" s="1" t="s">
        <v>405</v>
      </c>
      <c r="G217" s="1">
        <v>5</v>
      </c>
      <c r="H217" s="1">
        <v>5</v>
      </c>
      <c r="I217" s="1">
        <v>5</v>
      </c>
      <c r="J217" s="31" t="str">
        <f t="shared" si="6"/>
        <v>CERTAINLY INCLUDED</v>
      </c>
      <c r="K217">
        <v>216</v>
      </c>
      <c r="L217" s="1"/>
      <c r="M217" s="1"/>
      <c r="N217" s="35" t="s">
        <v>901</v>
      </c>
      <c r="R217" s="1" t="str">
        <f t="shared" si="7"/>
        <v>AI: Yes, Human: No</v>
      </c>
      <c r="S217" s="1" t="s">
        <v>3024</v>
      </c>
      <c r="T217" s="1" t="s">
        <v>19</v>
      </c>
      <c r="U217" t="s">
        <v>19</v>
      </c>
    </row>
    <row r="218" spans="1:21" ht="90">
      <c r="A218" s="1" t="s">
        <v>406</v>
      </c>
      <c r="B218">
        <v>217</v>
      </c>
      <c r="D218">
        <v>90</v>
      </c>
      <c r="E218" s="1"/>
      <c r="F218" s="1" t="s">
        <v>406</v>
      </c>
      <c r="G218" s="1">
        <v>5</v>
      </c>
      <c r="H218" s="1">
        <v>5</v>
      </c>
      <c r="I218" s="1">
        <v>5</v>
      </c>
      <c r="J218" s="31" t="str">
        <f t="shared" si="6"/>
        <v>CERTAINLY INCLUDED</v>
      </c>
      <c r="K218">
        <v>217</v>
      </c>
      <c r="L218" s="1"/>
      <c r="M218" s="1"/>
      <c r="N218" s="35" t="s">
        <v>901</v>
      </c>
      <c r="R218" s="1" t="str">
        <f t="shared" si="7"/>
        <v>AI: Yes, Human: No</v>
      </c>
      <c r="S218" s="1" t="s">
        <v>3012</v>
      </c>
      <c r="T218" s="1" t="s">
        <v>19</v>
      </c>
      <c r="U218" t="s">
        <v>19</v>
      </c>
    </row>
    <row r="219" spans="1:21" ht="105">
      <c r="A219" s="1" t="s">
        <v>407</v>
      </c>
      <c r="B219">
        <v>218</v>
      </c>
      <c r="D219">
        <v>90</v>
      </c>
      <c r="E219" s="1"/>
      <c r="F219" s="1" t="s">
        <v>407</v>
      </c>
      <c r="G219" s="1">
        <v>2</v>
      </c>
      <c r="H219" s="1">
        <v>3</v>
      </c>
      <c r="I219" s="1">
        <v>2</v>
      </c>
      <c r="J219" s="31" t="str">
        <f t="shared" si="6"/>
        <v>EXCLUDED</v>
      </c>
      <c r="K219">
        <v>218</v>
      </c>
      <c r="L219" s="1"/>
      <c r="M219" s="1"/>
      <c r="N219" s="35" t="s">
        <v>901</v>
      </c>
      <c r="R219" s="1" t="str">
        <f t="shared" si="7"/>
        <v>Mutually Excluded</v>
      </c>
      <c r="S219" s="1"/>
      <c r="T219" s="1"/>
    </row>
    <row r="220" spans="1:21" ht="120">
      <c r="A220" s="1" t="s">
        <v>408</v>
      </c>
      <c r="B220">
        <v>219</v>
      </c>
      <c r="D220">
        <v>90</v>
      </c>
      <c r="E220" s="1"/>
      <c r="F220" s="1" t="s">
        <v>408</v>
      </c>
      <c r="G220" s="1">
        <v>5</v>
      </c>
      <c r="H220" s="1">
        <v>5</v>
      </c>
      <c r="I220" s="1">
        <v>5</v>
      </c>
      <c r="J220" s="31" t="str">
        <f t="shared" si="6"/>
        <v>CERTAINLY INCLUDED</v>
      </c>
      <c r="K220">
        <v>219</v>
      </c>
      <c r="L220" s="1"/>
      <c r="M220" s="1"/>
      <c r="N220" s="35" t="s">
        <v>901</v>
      </c>
      <c r="R220" s="1" t="str">
        <f t="shared" si="7"/>
        <v>AI: Yes, Human: No</v>
      </c>
      <c r="S220" s="1" t="s">
        <v>3024</v>
      </c>
      <c r="T220" s="1" t="s">
        <v>19</v>
      </c>
      <c r="U220" t="s">
        <v>19</v>
      </c>
    </row>
    <row r="221" spans="1:21" ht="75">
      <c r="A221" s="1" t="s">
        <v>409</v>
      </c>
      <c r="B221">
        <v>220</v>
      </c>
      <c r="D221" t="s">
        <v>410</v>
      </c>
      <c r="E221" s="1"/>
      <c r="F221" s="1" t="s">
        <v>409</v>
      </c>
      <c r="G221" s="1">
        <v>2</v>
      </c>
      <c r="H221" s="1">
        <v>2</v>
      </c>
      <c r="I221" s="1">
        <v>2</v>
      </c>
      <c r="J221" s="31" t="str">
        <f t="shared" si="6"/>
        <v>EXCLUDED</v>
      </c>
      <c r="K221">
        <v>220</v>
      </c>
      <c r="L221" s="1"/>
      <c r="M221" s="1"/>
      <c r="N221" s="35" t="s">
        <v>901</v>
      </c>
      <c r="R221" s="1" t="str">
        <f t="shared" si="7"/>
        <v>Mutually Excluded</v>
      </c>
      <c r="S221" s="1"/>
      <c r="T221" s="1"/>
    </row>
    <row r="222" spans="1:21" ht="90">
      <c r="A222" s="1" t="s">
        <v>411</v>
      </c>
      <c r="B222">
        <v>221</v>
      </c>
      <c r="D222">
        <v>91</v>
      </c>
      <c r="E222" s="1"/>
      <c r="F222" s="1" t="s">
        <v>411</v>
      </c>
      <c r="G222" s="1">
        <v>3</v>
      </c>
      <c r="H222" s="1">
        <v>3</v>
      </c>
      <c r="I222" s="1">
        <v>4</v>
      </c>
      <c r="J222" s="31" t="str">
        <f t="shared" si="6"/>
        <v>EXCLUDED</v>
      </c>
      <c r="K222">
        <v>221</v>
      </c>
      <c r="L222" s="1"/>
      <c r="M222" s="1"/>
      <c r="N222" s="35" t="s">
        <v>901</v>
      </c>
      <c r="R222" s="1" t="str">
        <f t="shared" si="7"/>
        <v>Mutually Excluded</v>
      </c>
      <c r="S222" s="1"/>
      <c r="T222" s="1"/>
    </row>
    <row r="223" spans="1:21" ht="45">
      <c r="A223" s="1" t="s">
        <v>412</v>
      </c>
      <c r="B223">
        <v>222</v>
      </c>
      <c r="D223">
        <v>91</v>
      </c>
      <c r="E223" s="1"/>
      <c r="F223" s="1" t="s">
        <v>412</v>
      </c>
      <c r="G223" s="1">
        <v>2</v>
      </c>
      <c r="H223" s="1">
        <v>2</v>
      </c>
      <c r="I223" s="1">
        <v>2</v>
      </c>
      <c r="J223" s="31" t="str">
        <f t="shared" si="6"/>
        <v>EXCLUDED</v>
      </c>
      <c r="K223">
        <v>222</v>
      </c>
      <c r="L223" s="1"/>
      <c r="M223" s="1"/>
      <c r="N223" s="35" t="s">
        <v>901</v>
      </c>
      <c r="R223" s="1" t="str">
        <f t="shared" si="7"/>
        <v>Mutually Excluded</v>
      </c>
      <c r="S223" s="1"/>
      <c r="T223" s="1"/>
    </row>
    <row r="224" spans="1:21" ht="60">
      <c r="A224" s="1" t="s">
        <v>413</v>
      </c>
      <c r="B224">
        <v>223</v>
      </c>
      <c r="D224">
        <v>91</v>
      </c>
      <c r="E224" s="1"/>
      <c r="F224" s="1" t="s">
        <v>413</v>
      </c>
      <c r="G224" s="1">
        <v>1</v>
      </c>
      <c r="H224" s="1">
        <v>1</v>
      </c>
      <c r="I224" s="1">
        <v>1</v>
      </c>
      <c r="J224" s="31" t="str">
        <f t="shared" si="6"/>
        <v>EXCLUDED</v>
      </c>
      <c r="K224">
        <v>223</v>
      </c>
      <c r="L224" s="1"/>
      <c r="M224" s="1"/>
      <c r="N224" s="35" t="s">
        <v>901</v>
      </c>
      <c r="R224" s="1" t="str">
        <f t="shared" si="7"/>
        <v>Mutually Excluded</v>
      </c>
      <c r="S224" s="1"/>
      <c r="T224" s="1"/>
    </row>
    <row r="225" spans="1:20" ht="60">
      <c r="A225" s="1" t="s">
        <v>414</v>
      </c>
      <c r="B225">
        <v>224</v>
      </c>
      <c r="D225">
        <v>91</v>
      </c>
      <c r="E225" s="1"/>
      <c r="F225" s="1" t="s">
        <v>414</v>
      </c>
      <c r="G225" s="1">
        <v>3</v>
      </c>
      <c r="H225" s="1">
        <v>3</v>
      </c>
      <c r="I225" s="1">
        <v>3</v>
      </c>
      <c r="J225" s="31" t="str">
        <f t="shared" si="6"/>
        <v>EXCLUDED</v>
      </c>
      <c r="K225">
        <v>224</v>
      </c>
      <c r="L225" s="1"/>
      <c r="M225" s="1"/>
      <c r="N225" s="35" t="s">
        <v>901</v>
      </c>
      <c r="R225" s="1" t="str">
        <f t="shared" si="7"/>
        <v>Mutually Excluded</v>
      </c>
      <c r="S225" s="1"/>
      <c r="T225" s="1"/>
    </row>
    <row r="226" spans="1:20" ht="30">
      <c r="A226" s="1" t="s">
        <v>415</v>
      </c>
      <c r="B226">
        <v>225</v>
      </c>
      <c r="D226">
        <v>92</v>
      </c>
      <c r="E226" s="1"/>
      <c r="F226" s="1" t="s">
        <v>415</v>
      </c>
      <c r="G226" s="1">
        <v>1</v>
      </c>
      <c r="H226" s="1">
        <v>1</v>
      </c>
      <c r="I226" s="1">
        <v>1</v>
      </c>
      <c r="J226" s="31" t="str">
        <f t="shared" si="6"/>
        <v>EXCLUDED</v>
      </c>
      <c r="K226">
        <v>225</v>
      </c>
      <c r="L226" s="1"/>
      <c r="M226" s="1"/>
      <c r="N226" s="35" t="s">
        <v>901</v>
      </c>
      <c r="R226" s="1" t="str">
        <f t="shared" si="7"/>
        <v>Mutually Excluded</v>
      </c>
      <c r="S226" s="1"/>
      <c r="T226" s="1"/>
    </row>
    <row r="227" spans="1:20" ht="75">
      <c r="A227" s="1" t="s">
        <v>416</v>
      </c>
      <c r="B227">
        <v>226</v>
      </c>
      <c r="D227">
        <v>92</v>
      </c>
      <c r="E227" s="1"/>
      <c r="F227" s="1" t="s">
        <v>416</v>
      </c>
      <c r="G227" s="1">
        <v>3</v>
      </c>
      <c r="H227" s="1">
        <v>3</v>
      </c>
      <c r="I227" s="1">
        <v>3</v>
      </c>
      <c r="J227" s="31" t="str">
        <f t="shared" si="6"/>
        <v>EXCLUDED</v>
      </c>
      <c r="K227">
        <v>226</v>
      </c>
      <c r="L227" s="1"/>
      <c r="M227" s="1"/>
      <c r="N227" s="35" t="s">
        <v>901</v>
      </c>
      <c r="R227" s="1" t="str">
        <f t="shared" si="7"/>
        <v>Mutually Excluded</v>
      </c>
      <c r="S227" s="1"/>
      <c r="T227" s="1"/>
    </row>
    <row r="228" spans="1:20" ht="75">
      <c r="A228" s="1" t="s">
        <v>417</v>
      </c>
      <c r="B228">
        <v>227</v>
      </c>
      <c r="D228">
        <v>92</v>
      </c>
      <c r="E228" s="1"/>
      <c r="F228" s="1" t="s">
        <v>417</v>
      </c>
      <c r="G228" s="1">
        <v>4</v>
      </c>
      <c r="H228" s="1">
        <v>4</v>
      </c>
      <c r="I228" s="1">
        <v>4</v>
      </c>
      <c r="J228" s="31" t="str">
        <f t="shared" si="6"/>
        <v>EXCLUDED</v>
      </c>
      <c r="K228">
        <v>227</v>
      </c>
      <c r="L228" s="1"/>
      <c r="M228" s="1"/>
      <c r="N228" s="35" t="s">
        <v>901</v>
      </c>
      <c r="R228" s="1" t="str">
        <f t="shared" si="7"/>
        <v>Mutually Excluded</v>
      </c>
      <c r="S228" s="1"/>
      <c r="T228" s="1"/>
    </row>
    <row r="229" spans="1:20" ht="45">
      <c r="A229" s="1" t="s">
        <v>418</v>
      </c>
      <c r="B229">
        <v>228</v>
      </c>
      <c r="D229">
        <v>92</v>
      </c>
      <c r="E229" s="1"/>
      <c r="F229" s="1" t="s">
        <v>418</v>
      </c>
      <c r="G229" s="1">
        <v>2</v>
      </c>
      <c r="H229" s="1">
        <v>2</v>
      </c>
      <c r="I229" s="1">
        <v>1</v>
      </c>
      <c r="J229" s="31" t="str">
        <f t="shared" si="6"/>
        <v>EXCLUDED</v>
      </c>
      <c r="K229">
        <v>228</v>
      </c>
      <c r="L229" s="1"/>
      <c r="M229" s="1"/>
      <c r="N229" s="35" t="s">
        <v>901</v>
      </c>
      <c r="R229" s="1" t="str">
        <f t="shared" si="7"/>
        <v>Mutually Excluded</v>
      </c>
      <c r="S229" s="1"/>
      <c r="T229" s="1"/>
    </row>
    <row r="230" spans="1:20" ht="45">
      <c r="A230" s="1" t="s">
        <v>419</v>
      </c>
      <c r="B230">
        <v>229</v>
      </c>
      <c r="D230">
        <v>92</v>
      </c>
      <c r="E230" s="1"/>
      <c r="F230" s="1" t="s">
        <v>419</v>
      </c>
      <c r="G230" s="1">
        <v>1</v>
      </c>
      <c r="H230" s="1">
        <v>1</v>
      </c>
      <c r="I230" s="1">
        <v>1</v>
      </c>
      <c r="J230" s="31" t="str">
        <f t="shared" si="6"/>
        <v>EXCLUDED</v>
      </c>
      <c r="K230">
        <v>229</v>
      </c>
      <c r="L230" s="1"/>
      <c r="M230" s="1"/>
      <c r="N230" s="35" t="s">
        <v>901</v>
      </c>
      <c r="R230" s="1" t="str">
        <f t="shared" si="7"/>
        <v>Mutually Excluded</v>
      </c>
      <c r="S230" s="1"/>
      <c r="T230" s="1"/>
    </row>
    <row r="231" spans="1:20" ht="90">
      <c r="A231" s="1" t="s">
        <v>420</v>
      </c>
      <c r="B231">
        <v>230</v>
      </c>
      <c r="D231">
        <v>92</v>
      </c>
      <c r="E231" s="1"/>
      <c r="F231" s="1" t="s">
        <v>420</v>
      </c>
      <c r="G231" s="1">
        <v>3</v>
      </c>
      <c r="H231" s="1">
        <v>3</v>
      </c>
      <c r="I231" s="1">
        <v>2</v>
      </c>
      <c r="J231" s="31" t="str">
        <f t="shared" si="6"/>
        <v>EXCLUDED</v>
      </c>
      <c r="K231">
        <v>230</v>
      </c>
      <c r="L231" s="1"/>
      <c r="M231" s="1"/>
      <c r="N231" s="35" t="s">
        <v>901</v>
      </c>
      <c r="R231" s="1" t="str">
        <f t="shared" si="7"/>
        <v>Mutually Excluded</v>
      </c>
      <c r="S231" s="1"/>
      <c r="T231" s="1"/>
    </row>
    <row r="232" spans="1:20" ht="135">
      <c r="A232" s="1" t="s">
        <v>422</v>
      </c>
      <c r="B232">
        <v>231</v>
      </c>
      <c r="D232">
        <v>93</v>
      </c>
      <c r="E232" s="1"/>
      <c r="F232" s="1" t="s">
        <v>422</v>
      </c>
      <c r="G232" s="1">
        <v>3</v>
      </c>
      <c r="H232" s="1">
        <v>2</v>
      </c>
      <c r="I232" s="1">
        <v>2</v>
      </c>
      <c r="J232" s="31" t="str">
        <f t="shared" si="6"/>
        <v>EXCLUDED</v>
      </c>
      <c r="K232">
        <v>231</v>
      </c>
      <c r="L232" s="1"/>
      <c r="M232" s="1"/>
      <c r="N232" s="35" t="s">
        <v>901</v>
      </c>
      <c r="R232" s="1" t="str">
        <f t="shared" si="7"/>
        <v>Mutually Excluded</v>
      </c>
      <c r="S232" s="1"/>
      <c r="T232" s="1"/>
    </row>
    <row r="233" spans="1:20" ht="60">
      <c r="A233" s="1" t="s">
        <v>423</v>
      </c>
      <c r="B233">
        <v>232</v>
      </c>
      <c r="D233">
        <v>93</v>
      </c>
      <c r="E233" s="1"/>
      <c r="F233" s="1" t="s">
        <v>423</v>
      </c>
      <c r="G233" s="1">
        <v>4</v>
      </c>
      <c r="H233" s="1">
        <v>3</v>
      </c>
      <c r="I233" s="1">
        <v>3</v>
      </c>
      <c r="J233" s="31" t="str">
        <f t="shared" si="6"/>
        <v>EXCLUDED</v>
      </c>
      <c r="K233">
        <v>232</v>
      </c>
      <c r="L233" s="1"/>
      <c r="M233" s="1"/>
      <c r="N233" s="35" t="s">
        <v>901</v>
      </c>
      <c r="R233" s="1" t="str">
        <f t="shared" si="7"/>
        <v>Mutually Excluded</v>
      </c>
      <c r="S233" s="1"/>
      <c r="T233" s="1"/>
    </row>
    <row r="234" spans="1:20" ht="60">
      <c r="A234" s="1" t="s">
        <v>424</v>
      </c>
      <c r="B234">
        <v>233</v>
      </c>
      <c r="D234">
        <v>94</v>
      </c>
      <c r="E234" s="1"/>
      <c r="F234" s="1" t="s">
        <v>424</v>
      </c>
      <c r="G234" s="1">
        <v>2</v>
      </c>
      <c r="H234" s="1">
        <v>2</v>
      </c>
      <c r="I234" s="1">
        <v>2</v>
      </c>
      <c r="J234" s="31" t="str">
        <f t="shared" si="6"/>
        <v>EXCLUDED</v>
      </c>
      <c r="K234">
        <v>233</v>
      </c>
      <c r="L234" s="1"/>
      <c r="M234" s="1"/>
      <c r="N234" s="35" t="s">
        <v>901</v>
      </c>
      <c r="R234" s="1" t="str">
        <f t="shared" si="7"/>
        <v>Mutually Excluded</v>
      </c>
      <c r="S234" s="1"/>
      <c r="T234" s="1"/>
    </row>
    <row r="235" spans="1:20" ht="150">
      <c r="A235" s="1" t="s">
        <v>425</v>
      </c>
      <c r="B235">
        <v>234</v>
      </c>
      <c r="D235">
        <v>94</v>
      </c>
      <c r="E235" s="1"/>
      <c r="F235" s="1" t="s">
        <v>425</v>
      </c>
      <c r="G235" s="1">
        <v>1</v>
      </c>
      <c r="H235" s="1">
        <v>1</v>
      </c>
      <c r="I235" s="1">
        <v>1</v>
      </c>
      <c r="J235" s="31" t="str">
        <f t="shared" si="6"/>
        <v>EXCLUDED</v>
      </c>
      <c r="K235">
        <v>234</v>
      </c>
      <c r="L235" s="1"/>
      <c r="M235" s="1"/>
      <c r="N235" s="35" t="s">
        <v>901</v>
      </c>
      <c r="R235" s="1" t="str">
        <f t="shared" si="7"/>
        <v>Mutually Excluded</v>
      </c>
      <c r="S235" s="1"/>
      <c r="T235" s="1"/>
    </row>
    <row r="236" spans="1:20" ht="105">
      <c r="A236" s="1" t="s">
        <v>426</v>
      </c>
      <c r="B236">
        <v>235</v>
      </c>
      <c r="D236">
        <v>94</v>
      </c>
      <c r="E236" s="1"/>
      <c r="F236" s="1" t="s">
        <v>426</v>
      </c>
      <c r="G236" s="1">
        <v>1</v>
      </c>
      <c r="H236" s="1">
        <v>1</v>
      </c>
      <c r="I236" s="1">
        <v>1</v>
      </c>
      <c r="J236" s="31" t="str">
        <f t="shared" si="6"/>
        <v>EXCLUDED</v>
      </c>
      <c r="K236">
        <v>235</v>
      </c>
      <c r="L236" s="1"/>
      <c r="M236" s="1"/>
      <c r="N236" s="35" t="s">
        <v>901</v>
      </c>
      <c r="R236" s="1" t="str">
        <f t="shared" si="7"/>
        <v>Mutually Excluded</v>
      </c>
      <c r="S236" s="1"/>
      <c r="T236" s="1"/>
    </row>
    <row r="237" spans="1:20" ht="75">
      <c r="A237" s="1" t="s">
        <v>427</v>
      </c>
      <c r="B237">
        <v>236</v>
      </c>
      <c r="D237">
        <v>94.95</v>
      </c>
      <c r="E237" s="1"/>
      <c r="F237" s="1" t="s">
        <v>427</v>
      </c>
      <c r="G237" s="1">
        <v>2</v>
      </c>
      <c r="H237" s="1">
        <v>2</v>
      </c>
      <c r="I237" s="1">
        <v>2</v>
      </c>
      <c r="J237" s="31" t="str">
        <f t="shared" si="6"/>
        <v>EXCLUDED</v>
      </c>
      <c r="K237">
        <v>236</v>
      </c>
      <c r="L237" s="1"/>
      <c r="M237" s="1"/>
      <c r="N237" s="35" t="s">
        <v>901</v>
      </c>
      <c r="R237" s="1" t="str">
        <f t="shared" si="7"/>
        <v>Mutually Excluded</v>
      </c>
      <c r="S237" s="1"/>
      <c r="T237" s="1"/>
    </row>
    <row r="238" spans="1:20" ht="30">
      <c r="A238" s="1" t="s">
        <v>428</v>
      </c>
      <c r="B238">
        <v>237</v>
      </c>
      <c r="D238">
        <v>95</v>
      </c>
      <c r="E238" s="1"/>
      <c r="F238" s="1" t="s">
        <v>428</v>
      </c>
      <c r="G238" s="1">
        <v>1</v>
      </c>
      <c r="H238" s="1">
        <v>1</v>
      </c>
      <c r="I238" s="1">
        <v>1</v>
      </c>
      <c r="J238" s="31" t="str">
        <f t="shared" si="6"/>
        <v>EXCLUDED</v>
      </c>
      <c r="K238">
        <v>237</v>
      </c>
      <c r="L238" s="1"/>
      <c r="M238" s="1"/>
      <c r="N238" s="35" t="s">
        <v>901</v>
      </c>
      <c r="R238" s="1" t="str">
        <f t="shared" si="7"/>
        <v>Mutually Excluded</v>
      </c>
      <c r="S238" s="1"/>
      <c r="T238" s="1"/>
    </row>
    <row r="239" spans="1:20" ht="45">
      <c r="A239" s="1" t="s">
        <v>429</v>
      </c>
      <c r="B239">
        <v>238</v>
      </c>
      <c r="D239">
        <v>95</v>
      </c>
      <c r="E239" s="1"/>
      <c r="F239" s="1" t="s">
        <v>429</v>
      </c>
      <c r="G239" s="1">
        <v>1</v>
      </c>
      <c r="H239" s="1">
        <v>1</v>
      </c>
      <c r="I239" s="1">
        <v>1</v>
      </c>
      <c r="J239" s="31" t="str">
        <f t="shared" si="6"/>
        <v>EXCLUDED</v>
      </c>
      <c r="K239">
        <v>238</v>
      </c>
      <c r="L239" s="1"/>
      <c r="M239" s="1"/>
      <c r="N239" s="35" t="s">
        <v>901</v>
      </c>
      <c r="R239" s="1" t="str">
        <f t="shared" si="7"/>
        <v>Mutually Excluded</v>
      </c>
      <c r="S239" s="1"/>
      <c r="T239" s="1"/>
    </row>
    <row r="240" spans="1:20" ht="150">
      <c r="A240" s="1" t="s">
        <v>430</v>
      </c>
      <c r="B240">
        <v>239</v>
      </c>
      <c r="D240">
        <v>95</v>
      </c>
      <c r="E240" s="1"/>
      <c r="F240" s="1" t="s">
        <v>430</v>
      </c>
      <c r="G240" s="1">
        <v>4</v>
      </c>
      <c r="H240" s="1">
        <v>3</v>
      </c>
      <c r="I240" s="1">
        <v>3</v>
      </c>
      <c r="J240" s="31" t="str">
        <f t="shared" si="6"/>
        <v>EXCLUDED</v>
      </c>
      <c r="K240">
        <v>239</v>
      </c>
      <c r="L240" s="1"/>
      <c r="M240" s="1"/>
      <c r="N240" s="35" t="s">
        <v>901</v>
      </c>
      <c r="R240" s="1" t="str">
        <f t="shared" si="7"/>
        <v>Mutually Excluded</v>
      </c>
      <c r="S240" s="1"/>
      <c r="T240" s="1"/>
    </row>
    <row r="241" spans="1:24" ht="90">
      <c r="A241" s="1" t="s">
        <v>431</v>
      </c>
      <c r="B241">
        <v>240</v>
      </c>
      <c r="D241">
        <v>95</v>
      </c>
      <c r="E241" s="1"/>
      <c r="F241" s="1" t="s">
        <v>431</v>
      </c>
      <c r="G241" s="1">
        <v>1</v>
      </c>
      <c r="H241" s="1">
        <v>1</v>
      </c>
      <c r="I241" s="1">
        <v>1</v>
      </c>
      <c r="J241" s="31" t="str">
        <f t="shared" si="6"/>
        <v>EXCLUDED</v>
      </c>
      <c r="K241">
        <v>240</v>
      </c>
      <c r="L241" s="1"/>
      <c r="M241" s="1"/>
      <c r="N241" s="35" t="s">
        <v>901</v>
      </c>
      <c r="R241" s="1" t="str">
        <f t="shared" si="7"/>
        <v>Mutually Excluded</v>
      </c>
      <c r="S241" s="1"/>
      <c r="T241" s="1"/>
    </row>
    <row r="242" spans="1:24" ht="105">
      <c r="A242" s="1" t="s">
        <v>432</v>
      </c>
      <c r="B242">
        <v>241</v>
      </c>
      <c r="D242">
        <v>96</v>
      </c>
      <c r="E242" s="1"/>
      <c r="F242" s="1" t="s">
        <v>432</v>
      </c>
      <c r="G242" s="1">
        <v>2</v>
      </c>
      <c r="H242" s="1">
        <v>2</v>
      </c>
      <c r="I242" s="1">
        <v>2</v>
      </c>
      <c r="J242" s="31" t="str">
        <f t="shared" si="6"/>
        <v>EXCLUDED</v>
      </c>
      <c r="K242">
        <v>241</v>
      </c>
      <c r="L242" s="1"/>
      <c r="M242" s="1"/>
      <c r="N242" s="35" t="s">
        <v>901</v>
      </c>
      <c r="R242" s="1" t="str">
        <f t="shared" si="7"/>
        <v>Mutually Excluded</v>
      </c>
      <c r="S242" s="1"/>
      <c r="T242" s="1"/>
    </row>
    <row r="243" spans="1:24" ht="90">
      <c r="A243" s="1" t="s">
        <v>433</v>
      </c>
      <c r="B243">
        <v>242</v>
      </c>
      <c r="D243">
        <v>96</v>
      </c>
      <c r="E243" s="1"/>
      <c r="F243" s="1" t="s">
        <v>433</v>
      </c>
      <c r="G243" s="1">
        <v>3</v>
      </c>
      <c r="H243" s="1">
        <v>2</v>
      </c>
      <c r="I243" s="1">
        <v>3</v>
      </c>
      <c r="J243" s="31" t="str">
        <f t="shared" si="6"/>
        <v>EXCLUDED</v>
      </c>
      <c r="K243">
        <v>242</v>
      </c>
      <c r="L243" s="1"/>
      <c r="M243" s="1"/>
      <c r="N243" s="35" t="s">
        <v>901</v>
      </c>
      <c r="R243" s="1" t="str">
        <f t="shared" si="7"/>
        <v>Mutually Excluded</v>
      </c>
      <c r="S243" s="1"/>
      <c r="T243" s="1"/>
    </row>
    <row r="244" spans="1:24" ht="30">
      <c r="A244" s="1" t="s">
        <v>434</v>
      </c>
      <c r="B244">
        <v>243</v>
      </c>
      <c r="D244">
        <v>96</v>
      </c>
      <c r="E244" s="1"/>
      <c r="F244" s="1" t="s">
        <v>434</v>
      </c>
      <c r="G244" s="1">
        <v>1</v>
      </c>
      <c r="H244" s="1">
        <v>1</v>
      </c>
      <c r="I244" s="1">
        <v>1</v>
      </c>
      <c r="J244" s="31" t="str">
        <f t="shared" si="6"/>
        <v>EXCLUDED</v>
      </c>
      <c r="K244">
        <v>243</v>
      </c>
      <c r="L244" s="1"/>
      <c r="M244" s="1"/>
      <c r="N244" s="35" t="s">
        <v>901</v>
      </c>
      <c r="R244" s="1" t="str">
        <f t="shared" si="7"/>
        <v>Mutually Excluded</v>
      </c>
      <c r="S244" s="1"/>
      <c r="T244" s="1"/>
    </row>
    <row r="245" spans="1:24" ht="90">
      <c r="A245" s="1" t="s">
        <v>435</v>
      </c>
      <c r="B245">
        <v>244</v>
      </c>
      <c r="D245">
        <v>97</v>
      </c>
      <c r="E245" s="1"/>
      <c r="F245" s="1" t="s">
        <v>435</v>
      </c>
      <c r="G245" s="1">
        <v>4</v>
      </c>
      <c r="H245" s="1">
        <v>3</v>
      </c>
      <c r="I245" s="1">
        <v>3</v>
      </c>
      <c r="J245" s="31" t="str">
        <f t="shared" si="6"/>
        <v>EXCLUDED</v>
      </c>
      <c r="K245">
        <v>244</v>
      </c>
      <c r="L245" s="1"/>
      <c r="M245" s="1"/>
      <c r="N245" s="35" t="s">
        <v>1752</v>
      </c>
      <c r="R245" s="1" t="str">
        <f t="shared" si="7"/>
        <v>AI: No, Human: Yes</v>
      </c>
      <c r="S245" s="1" t="s">
        <v>23</v>
      </c>
      <c r="T245" s="1" t="s">
        <v>23</v>
      </c>
      <c r="U245" s="1" t="s">
        <v>23</v>
      </c>
      <c r="X245" s="3" t="s">
        <v>23</v>
      </c>
    </row>
    <row r="246" spans="1:24" ht="75">
      <c r="A246" s="1" t="s">
        <v>436</v>
      </c>
      <c r="B246">
        <v>245</v>
      </c>
      <c r="D246">
        <v>97</v>
      </c>
      <c r="E246" s="1"/>
      <c r="F246" s="1" t="s">
        <v>436</v>
      </c>
      <c r="G246" s="1">
        <v>4</v>
      </c>
      <c r="H246" s="1">
        <v>3</v>
      </c>
      <c r="I246" s="1">
        <v>4</v>
      </c>
      <c r="J246" s="31" t="str">
        <f t="shared" si="6"/>
        <v>EXCLUDED</v>
      </c>
      <c r="K246">
        <v>245</v>
      </c>
      <c r="L246" s="1"/>
      <c r="M246" s="1"/>
      <c r="N246" s="35" t="s">
        <v>1752</v>
      </c>
      <c r="R246" s="1" t="str">
        <f t="shared" si="7"/>
        <v>AI: No, Human: Yes</v>
      </c>
      <c r="S246" s="1" t="s">
        <v>23</v>
      </c>
      <c r="T246" s="1" t="s">
        <v>23</v>
      </c>
      <c r="U246" s="1" t="s">
        <v>23</v>
      </c>
      <c r="X246" s="3" t="s">
        <v>23</v>
      </c>
    </row>
    <row r="247" spans="1:24" ht="75">
      <c r="A247" s="1" t="s">
        <v>437</v>
      </c>
      <c r="B247">
        <v>246</v>
      </c>
      <c r="D247">
        <v>97</v>
      </c>
      <c r="E247" s="1"/>
      <c r="F247" s="1" t="s">
        <v>437</v>
      </c>
      <c r="G247" s="1">
        <v>5</v>
      </c>
      <c r="H247" s="1">
        <v>4</v>
      </c>
      <c r="I247" s="1">
        <v>5</v>
      </c>
      <c r="J247" s="31" t="str">
        <f t="shared" si="6"/>
        <v>MAYBE</v>
      </c>
      <c r="K247">
        <v>246</v>
      </c>
      <c r="L247" s="1"/>
      <c r="M247" s="1"/>
      <c r="N247" s="35" t="s">
        <v>901</v>
      </c>
      <c r="R247" s="1" t="str">
        <f t="shared" si="7"/>
        <v>AI: Yes, Human: No</v>
      </c>
      <c r="S247" s="1" t="s">
        <v>3012</v>
      </c>
      <c r="T247" s="1" t="s">
        <v>19</v>
      </c>
      <c r="U247" t="s">
        <v>19</v>
      </c>
    </row>
    <row r="248" spans="1:24" ht="120">
      <c r="A248" s="1" t="s">
        <v>439</v>
      </c>
      <c r="B248">
        <v>247</v>
      </c>
      <c r="D248">
        <v>98</v>
      </c>
      <c r="E248" s="1"/>
      <c r="F248" s="1" t="s">
        <v>439</v>
      </c>
      <c r="G248" s="1">
        <v>2</v>
      </c>
      <c r="H248" s="1">
        <v>3</v>
      </c>
      <c r="I248" s="1">
        <v>2</v>
      </c>
      <c r="J248" s="31" t="str">
        <f t="shared" si="6"/>
        <v>EXCLUDED</v>
      </c>
      <c r="K248">
        <v>247</v>
      </c>
      <c r="L248" s="1"/>
      <c r="M248" s="1"/>
      <c r="N248" s="35" t="s">
        <v>901</v>
      </c>
      <c r="R248" s="1" t="str">
        <f t="shared" si="7"/>
        <v>Mutually Excluded</v>
      </c>
      <c r="S248" s="1"/>
      <c r="T248" s="1"/>
    </row>
    <row r="249" spans="1:24" ht="30">
      <c r="A249" s="1" t="s">
        <v>440</v>
      </c>
      <c r="B249">
        <v>248</v>
      </c>
      <c r="D249" t="s">
        <v>441</v>
      </c>
      <c r="E249" s="1"/>
      <c r="F249" s="1" t="s">
        <v>440</v>
      </c>
      <c r="G249" s="1">
        <v>1</v>
      </c>
      <c r="H249" s="1">
        <v>2</v>
      </c>
      <c r="I249" s="1">
        <v>1</v>
      </c>
      <c r="J249" s="31" t="str">
        <f t="shared" si="6"/>
        <v>EXCLUDED</v>
      </c>
      <c r="K249">
        <v>248</v>
      </c>
      <c r="L249" s="1"/>
      <c r="M249" s="1"/>
      <c r="N249" s="35" t="s">
        <v>901</v>
      </c>
      <c r="R249" s="1" t="str">
        <f t="shared" si="7"/>
        <v>Mutually Excluded</v>
      </c>
      <c r="S249" s="1"/>
      <c r="T249" s="1"/>
    </row>
    <row r="250" spans="1:24" ht="30">
      <c r="A250" s="1" t="s">
        <v>442</v>
      </c>
      <c r="B250">
        <v>249</v>
      </c>
      <c r="D250">
        <v>99</v>
      </c>
      <c r="E250" s="1"/>
      <c r="F250" s="1" t="s">
        <v>442</v>
      </c>
      <c r="G250" s="1">
        <v>1</v>
      </c>
      <c r="H250" s="1">
        <v>1</v>
      </c>
      <c r="I250" s="1">
        <v>1</v>
      </c>
      <c r="J250" s="31" t="str">
        <f t="shared" si="6"/>
        <v>EXCLUDED</v>
      </c>
      <c r="K250">
        <v>249</v>
      </c>
      <c r="L250" s="1"/>
      <c r="M250" s="1"/>
      <c r="N250" s="35" t="s">
        <v>901</v>
      </c>
      <c r="R250" s="1" t="str">
        <f t="shared" si="7"/>
        <v>Mutually Excluded</v>
      </c>
      <c r="S250" s="1"/>
      <c r="T250" s="1"/>
    </row>
    <row r="251" spans="1:24" ht="90">
      <c r="A251" s="1" t="s">
        <v>443</v>
      </c>
      <c r="B251">
        <v>250</v>
      </c>
      <c r="D251">
        <v>99</v>
      </c>
      <c r="E251" s="1"/>
      <c r="F251" s="1" t="s">
        <v>443</v>
      </c>
      <c r="G251" s="1">
        <v>2</v>
      </c>
      <c r="H251" s="1">
        <v>3</v>
      </c>
      <c r="I251" s="1">
        <v>2</v>
      </c>
      <c r="J251" s="31" t="str">
        <f t="shared" si="6"/>
        <v>EXCLUDED</v>
      </c>
      <c r="K251">
        <v>250</v>
      </c>
      <c r="L251" s="1"/>
      <c r="M251" s="1"/>
      <c r="N251" s="35" t="s">
        <v>901</v>
      </c>
      <c r="R251" s="1" t="str">
        <f t="shared" si="7"/>
        <v>Mutually Excluded</v>
      </c>
      <c r="S251" s="1"/>
      <c r="T251" s="1"/>
    </row>
    <row r="252" spans="1:24" ht="210">
      <c r="A252" s="1" t="s">
        <v>444</v>
      </c>
      <c r="B252">
        <v>251</v>
      </c>
      <c r="D252">
        <v>99</v>
      </c>
      <c r="E252" s="1"/>
      <c r="F252" s="1" t="s">
        <v>444</v>
      </c>
      <c r="G252" s="1">
        <v>3</v>
      </c>
      <c r="H252" s="1">
        <v>2</v>
      </c>
      <c r="I252" s="1">
        <v>2</v>
      </c>
      <c r="J252" s="31" t="str">
        <f t="shared" si="6"/>
        <v>EXCLUDED</v>
      </c>
      <c r="K252">
        <v>251</v>
      </c>
      <c r="L252" s="1"/>
      <c r="M252" s="1"/>
      <c r="N252" s="35" t="s">
        <v>901</v>
      </c>
      <c r="R252" s="1" t="str">
        <f t="shared" si="7"/>
        <v>Mutually Excluded</v>
      </c>
      <c r="S252" s="1"/>
      <c r="T252" s="1"/>
    </row>
    <row r="253" spans="1:24" ht="135">
      <c r="A253" s="1" t="s">
        <v>445</v>
      </c>
      <c r="B253">
        <v>252</v>
      </c>
      <c r="D253">
        <v>100</v>
      </c>
      <c r="E253" s="1"/>
      <c r="F253" s="1" t="s">
        <v>445</v>
      </c>
      <c r="G253" s="1">
        <v>2</v>
      </c>
      <c r="H253" s="1">
        <v>2</v>
      </c>
      <c r="I253" s="1">
        <v>3</v>
      </c>
      <c r="J253" s="31" t="str">
        <f t="shared" si="6"/>
        <v>EXCLUDED</v>
      </c>
      <c r="K253">
        <v>252</v>
      </c>
      <c r="L253" s="1"/>
      <c r="M253" s="1"/>
      <c r="N253" s="35" t="s">
        <v>901</v>
      </c>
      <c r="R253" s="1" t="str">
        <f t="shared" si="7"/>
        <v>Mutually Excluded</v>
      </c>
      <c r="S253" s="1"/>
      <c r="T253" s="1"/>
    </row>
    <row r="254" spans="1:24" ht="135">
      <c r="A254" s="1" t="s">
        <v>446</v>
      </c>
      <c r="B254">
        <v>253</v>
      </c>
      <c r="D254" s="6">
        <v>100101</v>
      </c>
      <c r="E254" s="1"/>
      <c r="F254" s="1" t="s">
        <v>446</v>
      </c>
      <c r="G254" s="1">
        <v>2</v>
      </c>
      <c r="H254" s="1">
        <v>3</v>
      </c>
      <c r="I254" s="1">
        <v>2</v>
      </c>
      <c r="J254" s="31" t="str">
        <f t="shared" si="6"/>
        <v>EXCLUDED</v>
      </c>
      <c r="K254">
        <v>253</v>
      </c>
      <c r="L254" s="1"/>
      <c r="M254" s="1"/>
      <c r="N254" s="35" t="s">
        <v>901</v>
      </c>
      <c r="R254" s="1" t="str">
        <f t="shared" si="7"/>
        <v>Mutually Excluded</v>
      </c>
      <c r="S254" s="1"/>
      <c r="T254" s="1"/>
    </row>
    <row r="255" spans="1:24" ht="60">
      <c r="A255" s="1" t="s">
        <v>447</v>
      </c>
      <c r="B255">
        <v>254</v>
      </c>
      <c r="D255">
        <v>101</v>
      </c>
      <c r="E255" s="1"/>
      <c r="F255" s="1" t="s">
        <v>447</v>
      </c>
      <c r="G255" s="1">
        <v>4</v>
      </c>
      <c r="H255" s="1">
        <v>3</v>
      </c>
      <c r="I255" s="1">
        <v>3</v>
      </c>
      <c r="J255" s="31" t="str">
        <f t="shared" si="6"/>
        <v>EXCLUDED</v>
      </c>
      <c r="K255">
        <v>254</v>
      </c>
      <c r="L255" s="1"/>
      <c r="M255" s="1"/>
      <c r="N255" s="35" t="s">
        <v>901</v>
      </c>
      <c r="R255" s="1" t="str">
        <f t="shared" si="7"/>
        <v>Mutually Excluded</v>
      </c>
      <c r="S255" s="1"/>
      <c r="T255" s="1"/>
    </row>
    <row r="256" spans="1:24" ht="45">
      <c r="A256" s="1" t="s">
        <v>448</v>
      </c>
      <c r="B256">
        <v>255</v>
      </c>
      <c r="D256">
        <v>101</v>
      </c>
      <c r="E256" s="1"/>
      <c r="F256" s="1" t="s">
        <v>448</v>
      </c>
      <c r="G256" s="1">
        <v>2</v>
      </c>
      <c r="H256" s="1">
        <v>2</v>
      </c>
      <c r="I256" s="1">
        <v>2</v>
      </c>
      <c r="J256" s="31" t="str">
        <f t="shared" si="6"/>
        <v>EXCLUDED</v>
      </c>
      <c r="K256">
        <v>255</v>
      </c>
      <c r="L256" s="1"/>
      <c r="M256" s="1"/>
      <c r="N256" s="35" t="s">
        <v>901</v>
      </c>
      <c r="R256" s="1" t="str">
        <f t="shared" si="7"/>
        <v>Mutually Excluded</v>
      </c>
      <c r="S256" s="1"/>
      <c r="T256" s="1"/>
    </row>
    <row r="257" spans="1:21" ht="45">
      <c r="A257" s="1" t="s">
        <v>449</v>
      </c>
      <c r="B257">
        <v>256</v>
      </c>
      <c r="D257">
        <v>102</v>
      </c>
      <c r="E257" s="1"/>
      <c r="F257" s="1" t="s">
        <v>449</v>
      </c>
      <c r="G257" s="1">
        <v>3</v>
      </c>
      <c r="H257" s="1">
        <v>4</v>
      </c>
      <c r="I257" s="1">
        <v>3</v>
      </c>
      <c r="J257" s="31" t="str">
        <f t="shared" si="6"/>
        <v>EXCLUDED</v>
      </c>
      <c r="K257">
        <v>256</v>
      </c>
      <c r="L257" s="1"/>
      <c r="M257" s="1"/>
      <c r="N257" s="35" t="s">
        <v>901</v>
      </c>
      <c r="R257" s="1" t="str">
        <f t="shared" si="7"/>
        <v>Mutually Excluded</v>
      </c>
      <c r="S257" s="1"/>
      <c r="T257" s="1"/>
    </row>
    <row r="258" spans="1:21" ht="135">
      <c r="A258" s="1" t="s">
        <v>451</v>
      </c>
      <c r="B258">
        <v>257</v>
      </c>
      <c r="D258">
        <v>102</v>
      </c>
      <c r="E258" s="1"/>
      <c r="F258" s="1" t="s">
        <v>451</v>
      </c>
      <c r="G258" s="1">
        <v>2</v>
      </c>
      <c r="H258" s="1">
        <v>3</v>
      </c>
      <c r="I258" s="1">
        <v>2</v>
      </c>
      <c r="J258" s="31" t="str">
        <f t="shared" si="6"/>
        <v>EXCLUDED</v>
      </c>
      <c r="K258">
        <v>257</v>
      </c>
      <c r="L258" s="1"/>
      <c r="M258" s="1"/>
      <c r="N258" s="35" t="s">
        <v>901</v>
      </c>
      <c r="R258" s="1" t="str">
        <f t="shared" si="7"/>
        <v>Mutually Excluded</v>
      </c>
      <c r="S258" s="1"/>
      <c r="T258" s="1"/>
    </row>
    <row r="259" spans="1:21" ht="195">
      <c r="A259" s="1" t="s">
        <v>452</v>
      </c>
      <c r="B259">
        <v>258</v>
      </c>
      <c r="D259">
        <v>103</v>
      </c>
      <c r="E259" s="1"/>
      <c r="F259" s="1" t="s">
        <v>452</v>
      </c>
      <c r="G259" s="1">
        <v>2</v>
      </c>
      <c r="H259" s="1">
        <v>2</v>
      </c>
      <c r="I259" s="1">
        <v>2</v>
      </c>
      <c r="J259" s="31" t="str">
        <f t="shared" ref="J259:J322" si="8">IF(COUNTIF(G259:I259,5)=3,"CERTAINLY INCLUDED",IF(COUNTIF(G259:I259,5)&gt;0,"MAYBE","EXCLUDED"))</f>
        <v>EXCLUDED</v>
      </c>
      <c r="K259">
        <v>258</v>
      </c>
      <c r="L259" s="1"/>
      <c r="M259" s="1"/>
      <c r="N259" s="35" t="s">
        <v>901</v>
      </c>
      <c r="R259" s="1" t="str">
        <f t="shared" ref="R259:R322" si="9">IF(AND(J259="Excluded", N259="Excluded"), "Mutually Excluded", IF(AND(OR(J259="CERTAINLY INCLUDED", J259="INCLUDED", J259="MAYBE" ), OR(N259="INCLUDED", N259="MAYBE")), "MUTUALLY INCLUDED", IF(AND(J259="MAYBE", N259="MAYBE"), "Mutually MAYBE", IF(AND(J259="Excluded", OR(N259="INCLUDED", N259="MAYBE")), "AI: No, Human: Yes", IF(AND(N259="Excluded", OR(J259="INCLUDED", J259="CERTAINLY INCLUDED", J259="MAYBE")), "AI: Yes, Human: No", "Other Conflict")))))</f>
        <v>Mutually Excluded</v>
      </c>
      <c r="S259" s="1"/>
      <c r="T259" s="1"/>
    </row>
    <row r="260" spans="1:21" ht="105">
      <c r="A260" s="1" t="s">
        <v>453</v>
      </c>
      <c r="B260">
        <v>259</v>
      </c>
      <c r="D260">
        <v>103</v>
      </c>
      <c r="E260" s="1"/>
      <c r="F260" s="1" t="s">
        <v>453</v>
      </c>
      <c r="G260" s="1">
        <v>2</v>
      </c>
      <c r="H260" s="1">
        <v>3</v>
      </c>
      <c r="I260" s="1">
        <v>2</v>
      </c>
      <c r="J260" s="31" t="str">
        <f t="shared" si="8"/>
        <v>EXCLUDED</v>
      </c>
      <c r="K260">
        <v>259</v>
      </c>
      <c r="L260" s="1"/>
      <c r="M260" s="1"/>
      <c r="N260" s="35" t="s">
        <v>901</v>
      </c>
      <c r="R260" s="1" t="str">
        <f t="shared" si="9"/>
        <v>Mutually Excluded</v>
      </c>
      <c r="S260" s="1"/>
      <c r="T260" s="1"/>
    </row>
    <row r="261" spans="1:21" ht="90">
      <c r="A261" s="1" t="s">
        <v>454</v>
      </c>
      <c r="B261">
        <v>260</v>
      </c>
      <c r="D261">
        <v>103</v>
      </c>
      <c r="E261" s="1"/>
      <c r="F261" s="1" t="s">
        <v>454</v>
      </c>
      <c r="G261" s="1">
        <v>1</v>
      </c>
      <c r="H261" s="1">
        <v>1</v>
      </c>
      <c r="I261" s="1">
        <v>1</v>
      </c>
      <c r="J261" s="31" t="str">
        <f t="shared" si="8"/>
        <v>EXCLUDED</v>
      </c>
      <c r="K261">
        <v>260</v>
      </c>
      <c r="L261" s="1"/>
      <c r="M261" s="1"/>
      <c r="N261" s="35" t="s">
        <v>901</v>
      </c>
      <c r="R261" s="1" t="str">
        <f t="shared" si="9"/>
        <v>Mutually Excluded</v>
      </c>
      <c r="S261" s="1"/>
      <c r="T261" s="1"/>
    </row>
    <row r="262" spans="1:21" ht="60">
      <c r="A262" s="1" t="s">
        <v>456</v>
      </c>
      <c r="B262">
        <v>261</v>
      </c>
      <c r="D262">
        <v>103</v>
      </c>
      <c r="E262" s="1"/>
      <c r="F262" s="1" t="s">
        <v>456</v>
      </c>
      <c r="G262" s="1">
        <v>2</v>
      </c>
      <c r="H262" s="1">
        <v>2</v>
      </c>
      <c r="I262" s="1">
        <v>3</v>
      </c>
      <c r="J262" s="31" t="str">
        <f t="shared" si="8"/>
        <v>EXCLUDED</v>
      </c>
      <c r="K262">
        <v>261</v>
      </c>
      <c r="L262" s="1"/>
      <c r="M262" s="1"/>
      <c r="N262" s="35" t="s">
        <v>901</v>
      </c>
      <c r="R262" s="1" t="str">
        <f t="shared" si="9"/>
        <v>Mutually Excluded</v>
      </c>
      <c r="S262" s="1"/>
      <c r="T262" s="1"/>
    </row>
    <row r="263" spans="1:21" ht="90">
      <c r="A263" s="1" t="s">
        <v>457</v>
      </c>
      <c r="B263">
        <v>262</v>
      </c>
      <c r="D263">
        <v>104</v>
      </c>
      <c r="E263" s="1"/>
      <c r="F263" s="1" t="s">
        <v>457</v>
      </c>
      <c r="G263" s="1">
        <v>2</v>
      </c>
      <c r="H263" s="1">
        <v>2</v>
      </c>
      <c r="I263" s="1">
        <v>2</v>
      </c>
      <c r="J263" s="31" t="str">
        <f t="shared" si="8"/>
        <v>EXCLUDED</v>
      </c>
      <c r="K263">
        <v>262</v>
      </c>
      <c r="L263" s="1"/>
      <c r="M263" s="1"/>
      <c r="N263" s="35" t="s">
        <v>901</v>
      </c>
      <c r="R263" s="1" t="str">
        <f t="shared" si="9"/>
        <v>Mutually Excluded</v>
      </c>
      <c r="S263" s="1"/>
      <c r="T263" s="1"/>
    </row>
    <row r="264" spans="1:21" ht="45">
      <c r="A264" s="1" t="s">
        <v>458</v>
      </c>
      <c r="B264">
        <v>263</v>
      </c>
      <c r="D264">
        <v>104</v>
      </c>
      <c r="E264" s="1"/>
      <c r="F264" s="1" t="s">
        <v>458</v>
      </c>
      <c r="G264" s="1">
        <v>2</v>
      </c>
      <c r="H264" s="1">
        <v>2</v>
      </c>
      <c r="I264" s="1">
        <v>2</v>
      </c>
      <c r="J264" s="31" t="str">
        <f t="shared" si="8"/>
        <v>EXCLUDED</v>
      </c>
      <c r="K264">
        <v>263</v>
      </c>
      <c r="L264" s="1"/>
      <c r="M264" s="1"/>
      <c r="N264" s="35" t="s">
        <v>901</v>
      </c>
      <c r="R264" s="1" t="str">
        <f t="shared" si="9"/>
        <v>Mutually Excluded</v>
      </c>
      <c r="S264" s="1"/>
      <c r="T264" s="1"/>
    </row>
    <row r="265" spans="1:21" ht="75">
      <c r="A265" s="1" t="s">
        <v>459</v>
      </c>
      <c r="B265">
        <v>264</v>
      </c>
      <c r="D265" s="6">
        <v>104105</v>
      </c>
      <c r="E265" s="1"/>
      <c r="F265" s="1" t="s">
        <v>459</v>
      </c>
      <c r="G265" s="1">
        <v>4</v>
      </c>
      <c r="H265" s="1">
        <v>4</v>
      </c>
      <c r="I265" s="1">
        <v>4</v>
      </c>
      <c r="J265" s="31" t="str">
        <f t="shared" si="8"/>
        <v>EXCLUDED</v>
      </c>
      <c r="K265">
        <v>264</v>
      </c>
      <c r="L265" s="1"/>
      <c r="M265" s="1"/>
      <c r="N265" s="35" t="s">
        <v>1752</v>
      </c>
      <c r="R265" s="1" t="str">
        <f t="shared" si="9"/>
        <v>AI: No, Human: Yes</v>
      </c>
      <c r="S265" s="1" t="s">
        <v>19</v>
      </c>
      <c r="T265" s="1" t="s">
        <v>3018</v>
      </c>
      <c r="U265" t="s">
        <v>19</v>
      </c>
    </row>
    <row r="266" spans="1:21" ht="45">
      <c r="A266" s="1" t="s">
        <v>460</v>
      </c>
      <c r="B266">
        <v>265</v>
      </c>
      <c r="D266">
        <v>105</v>
      </c>
      <c r="E266" s="1"/>
      <c r="F266" s="1" t="s">
        <v>460</v>
      </c>
      <c r="G266" s="1">
        <v>1</v>
      </c>
      <c r="H266" s="1">
        <v>1</v>
      </c>
      <c r="I266" s="1">
        <v>1</v>
      </c>
      <c r="J266" s="31" t="str">
        <f t="shared" si="8"/>
        <v>EXCLUDED</v>
      </c>
      <c r="K266">
        <v>265</v>
      </c>
      <c r="L266" s="1"/>
      <c r="M266" s="1"/>
      <c r="N266" s="35" t="s">
        <v>901</v>
      </c>
      <c r="R266" s="1" t="str">
        <f t="shared" si="9"/>
        <v>Mutually Excluded</v>
      </c>
      <c r="S266" s="1"/>
      <c r="T266" s="1"/>
    </row>
    <row r="267" spans="1:21" ht="75">
      <c r="A267" s="1" t="s">
        <v>461</v>
      </c>
      <c r="B267">
        <v>266</v>
      </c>
      <c r="D267">
        <v>105</v>
      </c>
      <c r="E267" s="1"/>
      <c r="F267" s="1" t="s">
        <v>461</v>
      </c>
      <c r="G267" s="1">
        <v>3</v>
      </c>
      <c r="H267" s="1">
        <v>3</v>
      </c>
      <c r="I267" s="1">
        <v>3</v>
      </c>
      <c r="J267" s="31" t="str">
        <f t="shared" si="8"/>
        <v>EXCLUDED</v>
      </c>
      <c r="K267">
        <v>266</v>
      </c>
      <c r="L267" s="1"/>
      <c r="M267" s="1"/>
      <c r="N267" s="35" t="s">
        <v>901</v>
      </c>
      <c r="R267" s="1" t="str">
        <f t="shared" si="9"/>
        <v>Mutually Excluded</v>
      </c>
      <c r="S267" s="1"/>
      <c r="T267" s="1"/>
    </row>
    <row r="268" spans="1:21" ht="75">
      <c r="A268" s="1" t="s">
        <v>462</v>
      </c>
      <c r="B268">
        <v>267</v>
      </c>
      <c r="D268">
        <v>105</v>
      </c>
      <c r="E268" s="1"/>
      <c r="F268" s="1" t="s">
        <v>462</v>
      </c>
      <c r="G268" s="1">
        <v>4</v>
      </c>
      <c r="H268" s="1">
        <v>3</v>
      </c>
      <c r="I268" s="1">
        <v>4</v>
      </c>
      <c r="J268" s="31" t="str">
        <f t="shared" si="8"/>
        <v>EXCLUDED</v>
      </c>
      <c r="K268">
        <v>267</v>
      </c>
      <c r="L268" s="1"/>
      <c r="M268" s="1"/>
      <c r="N268" s="35" t="s">
        <v>901</v>
      </c>
      <c r="R268" s="1" t="str">
        <f t="shared" si="9"/>
        <v>Mutually Excluded</v>
      </c>
      <c r="S268" s="1"/>
      <c r="T268" s="1"/>
    </row>
    <row r="269" spans="1:21" ht="75">
      <c r="A269" s="1" t="s">
        <v>464</v>
      </c>
      <c r="B269">
        <v>268</v>
      </c>
      <c r="D269">
        <v>106</v>
      </c>
      <c r="E269" s="1"/>
      <c r="F269" s="1" t="s">
        <v>464</v>
      </c>
      <c r="G269" s="1">
        <v>1</v>
      </c>
      <c r="H269" s="1">
        <v>1</v>
      </c>
      <c r="I269" s="1">
        <v>1</v>
      </c>
      <c r="J269" s="31" t="str">
        <f t="shared" si="8"/>
        <v>EXCLUDED</v>
      </c>
      <c r="K269">
        <v>268</v>
      </c>
      <c r="L269" s="1"/>
      <c r="M269" s="1"/>
      <c r="N269" s="35" t="s">
        <v>901</v>
      </c>
      <c r="R269" s="1" t="str">
        <f t="shared" si="9"/>
        <v>Mutually Excluded</v>
      </c>
      <c r="S269" s="1"/>
      <c r="T269" s="1"/>
    </row>
    <row r="270" spans="1:21" ht="105">
      <c r="A270" s="1" t="s">
        <v>465</v>
      </c>
      <c r="B270">
        <v>269</v>
      </c>
      <c r="D270">
        <v>106</v>
      </c>
      <c r="E270" s="1"/>
      <c r="F270" s="1" t="s">
        <v>465</v>
      </c>
      <c r="G270" s="1">
        <v>2</v>
      </c>
      <c r="H270" s="1">
        <v>2</v>
      </c>
      <c r="I270" s="1">
        <v>2</v>
      </c>
      <c r="J270" s="31" t="str">
        <f t="shared" si="8"/>
        <v>EXCLUDED</v>
      </c>
      <c r="K270">
        <v>269</v>
      </c>
      <c r="L270" s="1"/>
      <c r="M270" s="1"/>
      <c r="N270" s="35" t="s">
        <v>901</v>
      </c>
      <c r="R270" s="1" t="str">
        <f t="shared" si="9"/>
        <v>Mutually Excluded</v>
      </c>
      <c r="S270" s="1"/>
      <c r="T270" s="1"/>
    </row>
    <row r="271" spans="1:21" ht="45">
      <c r="A271" s="1" t="s">
        <v>466</v>
      </c>
      <c r="B271">
        <v>270</v>
      </c>
      <c r="D271">
        <v>107</v>
      </c>
      <c r="E271" s="1"/>
      <c r="F271" s="1" t="s">
        <v>466</v>
      </c>
      <c r="G271" s="1">
        <v>2</v>
      </c>
      <c r="H271" s="1">
        <v>2</v>
      </c>
      <c r="I271" s="1">
        <v>2</v>
      </c>
      <c r="J271" s="31" t="str">
        <f t="shared" si="8"/>
        <v>EXCLUDED</v>
      </c>
      <c r="K271">
        <v>270</v>
      </c>
      <c r="L271" s="1"/>
      <c r="M271" s="1"/>
      <c r="N271" s="35" t="s">
        <v>901</v>
      </c>
      <c r="R271" s="1" t="str">
        <f t="shared" si="9"/>
        <v>Mutually Excluded</v>
      </c>
      <c r="S271" s="1"/>
      <c r="T271" s="1"/>
    </row>
    <row r="272" spans="1:21" ht="75">
      <c r="A272" s="1" t="s">
        <v>467</v>
      </c>
      <c r="B272">
        <v>271</v>
      </c>
      <c r="D272">
        <v>107</v>
      </c>
      <c r="E272" s="1"/>
      <c r="F272" s="1" t="s">
        <v>467</v>
      </c>
      <c r="G272" s="1">
        <v>1</v>
      </c>
      <c r="H272" s="1">
        <v>1</v>
      </c>
      <c r="I272" s="1">
        <v>1</v>
      </c>
      <c r="J272" s="31" t="str">
        <f t="shared" si="8"/>
        <v>EXCLUDED</v>
      </c>
      <c r="K272">
        <v>271</v>
      </c>
      <c r="L272" s="1"/>
      <c r="M272" s="1"/>
      <c r="N272" s="35" t="s">
        <v>901</v>
      </c>
      <c r="R272" s="1" t="str">
        <f t="shared" si="9"/>
        <v>Mutually Excluded</v>
      </c>
      <c r="S272" s="1"/>
      <c r="T272" s="1"/>
    </row>
    <row r="273" spans="1:20" ht="75">
      <c r="A273" s="1" t="s">
        <v>468</v>
      </c>
      <c r="B273">
        <v>272</v>
      </c>
      <c r="D273">
        <v>107</v>
      </c>
      <c r="E273" s="1"/>
      <c r="F273" s="1" t="s">
        <v>468</v>
      </c>
      <c r="G273" s="1">
        <v>3</v>
      </c>
      <c r="H273" s="1">
        <v>2</v>
      </c>
      <c r="I273" s="1">
        <v>2</v>
      </c>
      <c r="J273" s="31" t="str">
        <f t="shared" si="8"/>
        <v>EXCLUDED</v>
      </c>
      <c r="K273">
        <v>272</v>
      </c>
      <c r="L273" s="1"/>
      <c r="M273" s="1"/>
      <c r="N273" s="35" t="s">
        <v>901</v>
      </c>
      <c r="R273" s="1" t="str">
        <f t="shared" si="9"/>
        <v>Mutually Excluded</v>
      </c>
      <c r="S273" s="1"/>
      <c r="T273" s="1"/>
    </row>
    <row r="274" spans="1:20" ht="165">
      <c r="A274" s="1" t="s">
        <v>469</v>
      </c>
      <c r="B274">
        <v>273</v>
      </c>
      <c r="D274">
        <v>108</v>
      </c>
      <c r="E274" s="1"/>
      <c r="F274" s="1" t="s">
        <v>469</v>
      </c>
      <c r="G274" s="1">
        <v>1</v>
      </c>
      <c r="H274" s="1">
        <v>1</v>
      </c>
      <c r="I274" s="1">
        <v>1</v>
      </c>
      <c r="J274" s="31" t="str">
        <f t="shared" si="8"/>
        <v>EXCLUDED</v>
      </c>
      <c r="K274">
        <v>273</v>
      </c>
      <c r="L274" s="1"/>
      <c r="M274" s="1"/>
      <c r="N274" s="35" t="s">
        <v>901</v>
      </c>
      <c r="R274" s="1" t="str">
        <f t="shared" si="9"/>
        <v>Mutually Excluded</v>
      </c>
      <c r="S274" s="1"/>
      <c r="T274" s="1"/>
    </row>
    <row r="275" spans="1:20" ht="75">
      <c r="A275" s="1" t="s">
        <v>470</v>
      </c>
      <c r="B275">
        <v>274</v>
      </c>
      <c r="D275">
        <v>108</v>
      </c>
      <c r="E275" s="1"/>
      <c r="F275" s="1" t="s">
        <v>470</v>
      </c>
      <c r="G275" s="1">
        <v>1</v>
      </c>
      <c r="H275" s="1">
        <v>1</v>
      </c>
      <c r="I275" s="1">
        <v>1</v>
      </c>
      <c r="J275" s="31" t="str">
        <f t="shared" si="8"/>
        <v>EXCLUDED</v>
      </c>
      <c r="K275">
        <v>274</v>
      </c>
      <c r="L275" s="1"/>
      <c r="M275" s="1"/>
      <c r="N275" s="35" t="s">
        <v>901</v>
      </c>
      <c r="R275" s="1" t="str">
        <f t="shared" si="9"/>
        <v>Mutually Excluded</v>
      </c>
      <c r="S275" s="1"/>
      <c r="T275" s="1"/>
    </row>
    <row r="276" spans="1:20" ht="105">
      <c r="A276" s="1" t="s">
        <v>471</v>
      </c>
      <c r="B276">
        <v>275</v>
      </c>
      <c r="D276">
        <v>109</v>
      </c>
      <c r="E276" s="1"/>
      <c r="F276" s="1" t="s">
        <v>471</v>
      </c>
      <c r="G276" s="1">
        <v>1</v>
      </c>
      <c r="H276" s="1">
        <v>1</v>
      </c>
      <c r="I276" s="1">
        <v>1</v>
      </c>
      <c r="J276" s="31" t="str">
        <f t="shared" si="8"/>
        <v>EXCLUDED</v>
      </c>
      <c r="K276">
        <v>275</v>
      </c>
      <c r="L276" s="1"/>
      <c r="M276" s="1"/>
      <c r="N276" s="35" t="s">
        <v>901</v>
      </c>
      <c r="R276" s="1" t="str">
        <f t="shared" si="9"/>
        <v>Mutually Excluded</v>
      </c>
      <c r="S276" s="1"/>
      <c r="T276" s="1"/>
    </row>
    <row r="277" spans="1:20" ht="60">
      <c r="A277" s="1" t="s">
        <v>472</v>
      </c>
      <c r="B277">
        <v>276</v>
      </c>
      <c r="D277">
        <v>109</v>
      </c>
      <c r="E277" s="1"/>
      <c r="F277" s="1" t="s">
        <v>472</v>
      </c>
      <c r="G277" s="1">
        <v>1</v>
      </c>
      <c r="H277" s="1">
        <v>1</v>
      </c>
      <c r="I277" s="1">
        <v>1</v>
      </c>
      <c r="J277" s="31" t="str">
        <f t="shared" si="8"/>
        <v>EXCLUDED</v>
      </c>
      <c r="K277">
        <v>276</v>
      </c>
      <c r="L277" s="1"/>
      <c r="M277" s="1"/>
      <c r="N277" s="35" t="s">
        <v>901</v>
      </c>
      <c r="R277" s="1" t="str">
        <f t="shared" si="9"/>
        <v>Mutually Excluded</v>
      </c>
      <c r="S277" s="1"/>
      <c r="T277" s="1"/>
    </row>
    <row r="278" spans="1:20" ht="120">
      <c r="A278" s="1" t="s">
        <v>473</v>
      </c>
      <c r="B278">
        <v>277</v>
      </c>
      <c r="D278">
        <v>110</v>
      </c>
      <c r="E278" s="1"/>
      <c r="F278" s="1" t="s">
        <v>473</v>
      </c>
      <c r="G278" s="1">
        <v>4</v>
      </c>
      <c r="H278" s="1">
        <v>3</v>
      </c>
      <c r="I278" s="1">
        <v>3</v>
      </c>
      <c r="J278" s="31" t="str">
        <f t="shared" si="8"/>
        <v>EXCLUDED</v>
      </c>
      <c r="K278">
        <v>277</v>
      </c>
      <c r="L278" s="1"/>
      <c r="M278" s="1"/>
      <c r="N278" s="35" t="s">
        <v>901</v>
      </c>
      <c r="R278" s="1" t="str">
        <f t="shared" si="9"/>
        <v>Mutually Excluded</v>
      </c>
      <c r="S278" s="1"/>
      <c r="T278" s="1"/>
    </row>
    <row r="279" spans="1:20" ht="90">
      <c r="A279" s="1" t="s">
        <v>474</v>
      </c>
      <c r="B279">
        <v>278</v>
      </c>
      <c r="D279">
        <v>110</v>
      </c>
      <c r="E279" s="1"/>
      <c r="F279" s="1" t="s">
        <v>474</v>
      </c>
      <c r="G279" s="1">
        <v>2</v>
      </c>
      <c r="H279" s="1">
        <v>3</v>
      </c>
      <c r="I279" s="1">
        <v>3</v>
      </c>
      <c r="J279" s="31" t="str">
        <f t="shared" si="8"/>
        <v>EXCLUDED</v>
      </c>
      <c r="K279">
        <v>278</v>
      </c>
      <c r="L279" s="1"/>
      <c r="M279" s="1"/>
      <c r="N279" s="35" t="s">
        <v>901</v>
      </c>
      <c r="R279" s="1" t="str">
        <f t="shared" si="9"/>
        <v>Mutually Excluded</v>
      </c>
      <c r="S279" s="1"/>
      <c r="T279" s="1"/>
    </row>
    <row r="280" spans="1:20" ht="135">
      <c r="A280" s="1" t="s">
        <v>475</v>
      </c>
      <c r="B280">
        <v>279</v>
      </c>
      <c r="D280" s="6">
        <v>110111</v>
      </c>
      <c r="E280" s="1"/>
      <c r="F280" s="1" t="s">
        <v>475</v>
      </c>
      <c r="G280" s="1">
        <v>1</v>
      </c>
      <c r="H280" s="1">
        <v>2</v>
      </c>
      <c r="I280" s="1">
        <v>2</v>
      </c>
      <c r="J280" s="31" t="str">
        <f t="shared" si="8"/>
        <v>EXCLUDED</v>
      </c>
      <c r="K280">
        <v>279</v>
      </c>
      <c r="L280" s="1"/>
      <c r="M280" s="1"/>
      <c r="N280" s="35" t="s">
        <v>901</v>
      </c>
      <c r="R280" s="1" t="str">
        <f t="shared" si="9"/>
        <v>Mutually Excluded</v>
      </c>
      <c r="S280" s="1"/>
      <c r="T280" s="1"/>
    </row>
    <row r="281" spans="1:20" ht="135">
      <c r="A281" s="1" t="s">
        <v>476</v>
      </c>
      <c r="B281">
        <v>280</v>
      </c>
      <c r="D281">
        <v>111</v>
      </c>
      <c r="E281" s="1"/>
      <c r="F281" s="1" t="s">
        <v>476</v>
      </c>
      <c r="G281" s="1">
        <v>4</v>
      </c>
      <c r="H281" s="1">
        <v>4</v>
      </c>
      <c r="I281" s="1">
        <v>3</v>
      </c>
      <c r="J281" s="31" t="str">
        <f t="shared" si="8"/>
        <v>EXCLUDED</v>
      </c>
      <c r="K281">
        <v>280</v>
      </c>
      <c r="L281" s="1"/>
      <c r="M281" s="1"/>
      <c r="N281" s="35" t="s">
        <v>901</v>
      </c>
      <c r="R281" s="1" t="str">
        <f t="shared" si="9"/>
        <v>Mutually Excluded</v>
      </c>
      <c r="S281" s="1"/>
      <c r="T281" s="1"/>
    </row>
    <row r="282" spans="1:20" ht="150">
      <c r="A282" s="1" t="s">
        <v>477</v>
      </c>
      <c r="B282">
        <v>281</v>
      </c>
      <c r="D282">
        <v>112</v>
      </c>
      <c r="E282" s="1"/>
      <c r="F282" s="1" t="s">
        <v>477</v>
      </c>
      <c r="G282" s="1">
        <v>3</v>
      </c>
      <c r="H282" s="1">
        <v>2</v>
      </c>
      <c r="I282" s="1">
        <v>3</v>
      </c>
      <c r="J282" s="31" t="str">
        <f t="shared" si="8"/>
        <v>EXCLUDED</v>
      </c>
      <c r="K282">
        <v>281</v>
      </c>
      <c r="L282" s="1"/>
      <c r="M282" s="1"/>
      <c r="N282" s="35" t="s">
        <v>901</v>
      </c>
      <c r="R282" s="1" t="str">
        <f t="shared" si="9"/>
        <v>Mutually Excluded</v>
      </c>
      <c r="S282" s="1"/>
      <c r="T282" s="1"/>
    </row>
    <row r="283" spans="1:20" ht="165">
      <c r="A283" s="1" t="s">
        <v>478</v>
      </c>
      <c r="B283">
        <v>282</v>
      </c>
      <c r="D283" s="6">
        <v>112113</v>
      </c>
      <c r="E283" s="1"/>
      <c r="F283" s="1" t="s">
        <v>478</v>
      </c>
      <c r="G283" s="1">
        <v>4</v>
      </c>
      <c r="H283" s="1">
        <v>4</v>
      </c>
      <c r="I283" s="1">
        <v>3</v>
      </c>
      <c r="J283" s="31" t="str">
        <f t="shared" si="8"/>
        <v>EXCLUDED</v>
      </c>
      <c r="K283">
        <v>282</v>
      </c>
      <c r="L283" s="1"/>
      <c r="M283" s="1"/>
      <c r="N283" s="35" t="s">
        <v>901</v>
      </c>
      <c r="R283" s="1" t="str">
        <f t="shared" si="9"/>
        <v>Mutually Excluded</v>
      </c>
      <c r="S283" s="1"/>
      <c r="T283" s="1"/>
    </row>
    <row r="284" spans="1:20" ht="60">
      <c r="A284" s="1" t="s">
        <v>479</v>
      </c>
      <c r="B284">
        <v>283</v>
      </c>
      <c r="D284">
        <v>113</v>
      </c>
      <c r="E284" s="1"/>
      <c r="F284" s="1" t="s">
        <v>479</v>
      </c>
      <c r="G284" s="1">
        <v>3</v>
      </c>
      <c r="H284" s="1">
        <v>3</v>
      </c>
      <c r="I284" s="1">
        <v>2</v>
      </c>
      <c r="J284" s="31" t="str">
        <f t="shared" si="8"/>
        <v>EXCLUDED</v>
      </c>
      <c r="K284">
        <v>283</v>
      </c>
      <c r="L284" s="1"/>
      <c r="M284" s="1"/>
      <c r="N284" s="35" t="s">
        <v>901</v>
      </c>
      <c r="R284" s="1" t="str">
        <f t="shared" si="9"/>
        <v>Mutually Excluded</v>
      </c>
      <c r="S284" s="1"/>
      <c r="T284" s="1"/>
    </row>
    <row r="285" spans="1:20" ht="165">
      <c r="A285" s="1" t="s">
        <v>480</v>
      </c>
      <c r="B285">
        <v>284</v>
      </c>
      <c r="D285">
        <v>113</v>
      </c>
      <c r="E285" s="1"/>
      <c r="F285" s="1" t="s">
        <v>480</v>
      </c>
      <c r="G285" s="1">
        <v>1</v>
      </c>
      <c r="H285" s="1">
        <v>1</v>
      </c>
      <c r="I285" s="1">
        <v>1</v>
      </c>
      <c r="J285" s="31" t="str">
        <f t="shared" si="8"/>
        <v>EXCLUDED</v>
      </c>
      <c r="K285">
        <v>284</v>
      </c>
      <c r="L285" s="1"/>
      <c r="M285" s="1"/>
      <c r="N285" s="35" t="s">
        <v>901</v>
      </c>
      <c r="R285" s="1" t="str">
        <f t="shared" si="9"/>
        <v>Mutually Excluded</v>
      </c>
      <c r="S285" s="1"/>
      <c r="T285" s="1"/>
    </row>
    <row r="286" spans="1:20" ht="135">
      <c r="A286" s="1" t="s">
        <v>481</v>
      </c>
      <c r="B286">
        <v>285</v>
      </c>
      <c r="D286">
        <v>113</v>
      </c>
      <c r="E286" s="1"/>
      <c r="F286" s="1" t="s">
        <v>481</v>
      </c>
      <c r="G286" s="1">
        <v>2</v>
      </c>
      <c r="H286" s="1">
        <v>2</v>
      </c>
      <c r="I286" s="1">
        <v>3</v>
      </c>
      <c r="J286" s="31" t="str">
        <f t="shared" si="8"/>
        <v>EXCLUDED</v>
      </c>
      <c r="K286">
        <v>285</v>
      </c>
      <c r="L286" s="1"/>
      <c r="M286" s="1"/>
      <c r="N286" s="35" t="s">
        <v>901</v>
      </c>
      <c r="R286" s="1" t="str">
        <f t="shared" si="9"/>
        <v>Mutually Excluded</v>
      </c>
      <c r="S286" s="1"/>
      <c r="T286" s="1"/>
    </row>
    <row r="287" spans="1:20" ht="75">
      <c r="A287" s="1" t="s">
        <v>482</v>
      </c>
      <c r="B287">
        <v>286</v>
      </c>
      <c r="D287">
        <v>114</v>
      </c>
      <c r="E287" s="1"/>
      <c r="F287" s="1" t="s">
        <v>482</v>
      </c>
      <c r="G287" s="1">
        <v>2</v>
      </c>
      <c r="H287" s="1">
        <v>3</v>
      </c>
      <c r="I287" s="1">
        <v>2</v>
      </c>
      <c r="J287" s="31" t="str">
        <f t="shared" si="8"/>
        <v>EXCLUDED</v>
      </c>
      <c r="K287">
        <v>286</v>
      </c>
      <c r="L287" s="1"/>
      <c r="M287" s="1"/>
      <c r="N287" s="35" t="s">
        <v>901</v>
      </c>
      <c r="R287" s="1" t="str">
        <f t="shared" si="9"/>
        <v>Mutually Excluded</v>
      </c>
      <c r="S287" s="1"/>
      <c r="T287" s="1"/>
    </row>
    <row r="288" spans="1:20" ht="60">
      <c r="A288" s="1" t="s">
        <v>483</v>
      </c>
      <c r="B288">
        <v>287</v>
      </c>
      <c r="D288" s="6">
        <v>114115</v>
      </c>
      <c r="E288" s="1"/>
      <c r="F288" s="1" t="s">
        <v>483</v>
      </c>
      <c r="G288" s="1">
        <v>1</v>
      </c>
      <c r="H288" s="1">
        <v>1</v>
      </c>
      <c r="I288" s="1">
        <v>1</v>
      </c>
      <c r="J288" s="31" t="str">
        <f t="shared" si="8"/>
        <v>EXCLUDED</v>
      </c>
      <c r="K288">
        <v>287</v>
      </c>
      <c r="L288" s="1"/>
      <c r="M288" s="1"/>
      <c r="N288" s="35" t="s">
        <v>901</v>
      </c>
      <c r="R288" s="1" t="str">
        <f t="shared" si="9"/>
        <v>Mutually Excluded</v>
      </c>
      <c r="S288" s="1"/>
      <c r="T288" s="1"/>
    </row>
    <row r="289" spans="1:20" ht="105">
      <c r="A289" s="1" t="s">
        <v>484</v>
      </c>
      <c r="B289">
        <v>288</v>
      </c>
      <c r="D289">
        <v>115</v>
      </c>
      <c r="E289" s="1"/>
      <c r="F289" s="1" t="s">
        <v>484</v>
      </c>
      <c r="G289" s="1">
        <v>2</v>
      </c>
      <c r="H289" s="1">
        <v>2</v>
      </c>
      <c r="I289" s="1">
        <v>2</v>
      </c>
      <c r="J289" s="31" t="str">
        <f t="shared" si="8"/>
        <v>EXCLUDED</v>
      </c>
      <c r="K289">
        <v>288</v>
      </c>
      <c r="L289" s="1"/>
      <c r="M289" s="1"/>
      <c r="N289" s="35" t="s">
        <v>901</v>
      </c>
      <c r="R289" s="1" t="str">
        <f t="shared" si="9"/>
        <v>Mutually Excluded</v>
      </c>
      <c r="S289" s="1"/>
      <c r="T289" s="1"/>
    </row>
    <row r="290" spans="1:20" ht="90">
      <c r="A290" s="1" t="s">
        <v>485</v>
      </c>
      <c r="B290">
        <v>289</v>
      </c>
      <c r="D290">
        <v>115</v>
      </c>
      <c r="E290" s="1"/>
      <c r="F290" s="1" t="s">
        <v>485</v>
      </c>
      <c r="G290" s="1">
        <v>3</v>
      </c>
      <c r="H290" s="1">
        <v>4</v>
      </c>
      <c r="I290" s="1">
        <v>3</v>
      </c>
      <c r="J290" s="31" t="str">
        <f t="shared" si="8"/>
        <v>EXCLUDED</v>
      </c>
      <c r="K290">
        <v>289</v>
      </c>
      <c r="L290" s="1"/>
      <c r="M290" s="1"/>
      <c r="N290" s="35" t="s">
        <v>901</v>
      </c>
      <c r="R290" s="1" t="str">
        <f t="shared" si="9"/>
        <v>Mutually Excluded</v>
      </c>
      <c r="S290" s="1"/>
      <c r="T290" s="1"/>
    </row>
    <row r="291" spans="1:20" ht="60">
      <c r="A291" s="1" t="s">
        <v>486</v>
      </c>
      <c r="B291">
        <v>290</v>
      </c>
      <c r="D291">
        <v>116</v>
      </c>
      <c r="E291" s="1"/>
      <c r="F291" s="1" t="s">
        <v>486</v>
      </c>
      <c r="G291" s="1">
        <v>2</v>
      </c>
      <c r="H291" s="1">
        <v>2</v>
      </c>
      <c r="I291" s="1">
        <v>3</v>
      </c>
      <c r="J291" s="31" t="str">
        <f t="shared" si="8"/>
        <v>EXCLUDED</v>
      </c>
      <c r="K291">
        <v>290</v>
      </c>
      <c r="L291" s="1"/>
      <c r="M291" s="1"/>
      <c r="N291" s="35" t="s">
        <v>901</v>
      </c>
      <c r="R291" s="1" t="str">
        <f t="shared" si="9"/>
        <v>Mutually Excluded</v>
      </c>
      <c r="S291" s="1"/>
      <c r="T291" s="1"/>
    </row>
    <row r="292" spans="1:20" ht="90">
      <c r="A292" s="1" t="s">
        <v>487</v>
      </c>
      <c r="B292">
        <v>291</v>
      </c>
      <c r="D292">
        <v>116</v>
      </c>
      <c r="E292" s="1"/>
      <c r="F292" s="1" t="s">
        <v>487</v>
      </c>
      <c r="G292" s="1">
        <v>4</v>
      </c>
      <c r="H292" s="1">
        <v>4</v>
      </c>
      <c r="I292" s="1">
        <v>3</v>
      </c>
      <c r="J292" s="31" t="str">
        <f t="shared" si="8"/>
        <v>EXCLUDED</v>
      </c>
      <c r="K292">
        <v>291</v>
      </c>
      <c r="L292" s="1"/>
      <c r="M292" s="1"/>
      <c r="N292" s="35" t="s">
        <v>901</v>
      </c>
      <c r="R292" s="1" t="str">
        <f t="shared" si="9"/>
        <v>Mutually Excluded</v>
      </c>
      <c r="S292" s="1"/>
      <c r="T292" s="1"/>
    </row>
    <row r="293" spans="1:20" ht="105">
      <c r="A293" s="1" t="s">
        <v>488</v>
      </c>
      <c r="B293">
        <v>292</v>
      </c>
      <c r="D293" s="6">
        <v>116117</v>
      </c>
      <c r="E293" s="1"/>
      <c r="F293" s="1" t="s">
        <v>488</v>
      </c>
      <c r="G293" s="1">
        <v>4</v>
      </c>
      <c r="H293" s="1">
        <v>3</v>
      </c>
      <c r="I293" s="1">
        <v>4</v>
      </c>
      <c r="J293" s="31" t="str">
        <f t="shared" si="8"/>
        <v>EXCLUDED</v>
      </c>
      <c r="K293">
        <v>292</v>
      </c>
      <c r="L293" s="1"/>
      <c r="M293" s="1"/>
      <c r="N293" s="35" t="s">
        <v>901</v>
      </c>
      <c r="R293" s="1" t="str">
        <f t="shared" si="9"/>
        <v>Mutually Excluded</v>
      </c>
      <c r="S293" s="1"/>
      <c r="T293" s="1"/>
    </row>
    <row r="294" spans="1:20" ht="75">
      <c r="A294" s="1" t="s">
        <v>489</v>
      </c>
      <c r="B294">
        <v>293</v>
      </c>
      <c r="D294">
        <v>117</v>
      </c>
      <c r="E294" s="1"/>
      <c r="F294" s="1" t="s">
        <v>489</v>
      </c>
      <c r="G294" s="1">
        <v>3</v>
      </c>
      <c r="H294" s="1">
        <v>2</v>
      </c>
      <c r="I294" s="1">
        <v>3</v>
      </c>
      <c r="J294" s="31" t="str">
        <f t="shared" si="8"/>
        <v>EXCLUDED</v>
      </c>
      <c r="K294">
        <v>293</v>
      </c>
      <c r="L294" s="1"/>
      <c r="M294" s="1"/>
      <c r="N294" s="35" t="s">
        <v>901</v>
      </c>
      <c r="R294" s="1" t="str">
        <f t="shared" si="9"/>
        <v>Mutually Excluded</v>
      </c>
      <c r="S294" s="1"/>
      <c r="T294" s="1"/>
    </row>
    <row r="295" spans="1:20" ht="75">
      <c r="A295" s="1" t="s">
        <v>490</v>
      </c>
      <c r="B295">
        <v>294</v>
      </c>
      <c r="D295">
        <v>117</v>
      </c>
      <c r="E295" s="1"/>
      <c r="F295" s="1" t="s">
        <v>490</v>
      </c>
      <c r="G295" s="1">
        <v>2</v>
      </c>
      <c r="H295" s="1">
        <v>2</v>
      </c>
      <c r="I295" s="1">
        <v>2</v>
      </c>
      <c r="J295" s="31" t="str">
        <f t="shared" si="8"/>
        <v>EXCLUDED</v>
      </c>
      <c r="K295">
        <v>294</v>
      </c>
      <c r="L295" s="1"/>
      <c r="M295" s="1"/>
      <c r="N295" s="35" t="s">
        <v>901</v>
      </c>
      <c r="R295" s="1" t="str">
        <f t="shared" si="9"/>
        <v>Mutually Excluded</v>
      </c>
      <c r="S295" s="1"/>
      <c r="T295" s="1"/>
    </row>
    <row r="296" spans="1:20" ht="75">
      <c r="A296" s="1" t="s">
        <v>491</v>
      </c>
      <c r="B296">
        <v>295</v>
      </c>
      <c r="D296">
        <v>118</v>
      </c>
      <c r="E296" s="1"/>
      <c r="F296" s="1" t="s">
        <v>491</v>
      </c>
      <c r="G296" s="1">
        <v>1</v>
      </c>
      <c r="H296" s="1">
        <v>1</v>
      </c>
      <c r="I296" s="1">
        <v>1</v>
      </c>
      <c r="J296" s="31" t="str">
        <f t="shared" si="8"/>
        <v>EXCLUDED</v>
      </c>
      <c r="K296">
        <v>295</v>
      </c>
      <c r="L296" s="1"/>
      <c r="M296" s="1"/>
      <c r="N296" s="35" t="s">
        <v>901</v>
      </c>
      <c r="R296" s="1" t="str">
        <f t="shared" si="9"/>
        <v>Mutually Excluded</v>
      </c>
      <c r="S296" s="1"/>
      <c r="T296" s="1"/>
    </row>
    <row r="297" spans="1:20" ht="60">
      <c r="A297" s="1" t="s">
        <v>492</v>
      </c>
      <c r="B297">
        <v>296</v>
      </c>
      <c r="D297">
        <v>118</v>
      </c>
      <c r="E297" s="1"/>
      <c r="F297" s="1" t="s">
        <v>492</v>
      </c>
      <c r="G297" s="1">
        <v>1</v>
      </c>
      <c r="H297" s="1">
        <v>1</v>
      </c>
      <c r="I297" s="1">
        <v>1</v>
      </c>
      <c r="J297" s="31" t="str">
        <f t="shared" si="8"/>
        <v>EXCLUDED</v>
      </c>
      <c r="K297">
        <v>296</v>
      </c>
      <c r="L297" s="1"/>
      <c r="M297" s="1"/>
      <c r="N297" s="35" t="s">
        <v>901</v>
      </c>
      <c r="R297" s="1" t="str">
        <f t="shared" si="9"/>
        <v>Mutually Excluded</v>
      </c>
      <c r="S297" s="1"/>
      <c r="T297" s="1"/>
    </row>
    <row r="298" spans="1:20" ht="75">
      <c r="A298" s="1" t="s">
        <v>494</v>
      </c>
      <c r="B298">
        <v>297</v>
      </c>
      <c r="D298">
        <v>118</v>
      </c>
      <c r="E298" s="1"/>
      <c r="F298" s="1" t="s">
        <v>494</v>
      </c>
      <c r="G298" s="1">
        <v>2</v>
      </c>
      <c r="H298" s="1">
        <v>2</v>
      </c>
      <c r="I298" s="1">
        <v>2</v>
      </c>
      <c r="J298" s="31" t="str">
        <f t="shared" si="8"/>
        <v>EXCLUDED</v>
      </c>
      <c r="K298">
        <v>297</v>
      </c>
      <c r="L298" s="1"/>
      <c r="M298" s="1"/>
      <c r="N298" s="35" t="s">
        <v>901</v>
      </c>
      <c r="R298" s="1" t="str">
        <f t="shared" si="9"/>
        <v>Mutually Excluded</v>
      </c>
      <c r="S298" s="1"/>
      <c r="T298" s="1"/>
    </row>
    <row r="299" spans="1:20" ht="90">
      <c r="A299" s="1" t="s">
        <v>495</v>
      </c>
      <c r="B299">
        <v>298</v>
      </c>
      <c r="D299">
        <v>119</v>
      </c>
      <c r="E299" s="1"/>
      <c r="F299" s="1" t="s">
        <v>495</v>
      </c>
      <c r="G299" s="1">
        <v>2</v>
      </c>
      <c r="H299" s="1">
        <v>2</v>
      </c>
      <c r="I299" s="1">
        <v>2</v>
      </c>
      <c r="J299" s="31" t="str">
        <f t="shared" si="8"/>
        <v>EXCLUDED</v>
      </c>
      <c r="K299">
        <v>298</v>
      </c>
      <c r="L299" s="1"/>
      <c r="M299" s="1"/>
      <c r="N299" s="35" t="s">
        <v>901</v>
      </c>
      <c r="R299" s="1" t="str">
        <f t="shared" si="9"/>
        <v>Mutually Excluded</v>
      </c>
      <c r="S299" s="1"/>
      <c r="T299" s="1"/>
    </row>
    <row r="300" spans="1:20" ht="60">
      <c r="A300" s="1" t="s">
        <v>496</v>
      </c>
      <c r="B300">
        <v>299</v>
      </c>
      <c r="D300">
        <v>119</v>
      </c>
      <c r="E300" s="1"/>
      <c r="F300" s="1" t="s">
        <v>496</v>
      </c>
      <c r="G300" s="1">
        <v>3</v>
      </c>
      <c r="H300" s="1">
        <v>2</v>
      </c>
      <c r="I300" s="1">
        <v>2</v>
      </c>
      <c r="J300" s="31" t="str">
        <f t="shared" si="8"/>
        <v>EXCLUDED</v>
      </c>
      <c r="K300">
        <v>299</v>
      </c>
      <c r="L300" s="1"/>
      <c r="M300" s="1"/>
      <c r="N300" s="35" t="s">
        <v>901</v>
      </c>
      <c r="R300" s="1" t="str">
        <f t="shared" si="9"/>
        <v>Mutually Excluded</v>
      </c>
      <c r="S300" s="1"/>
      <c r="T300" s="1"/>
    </row>
    <row r="301" spans="1:20" ht="45">
      <c r="A301" s="1" t="s">
        <v>497</v>
      </c>
      <c r="B301">
        <v>300</v>
      </c>
      <c r="D301">
        <v>119</v>
      </c>
      <c r="E301" s="1"/>
      <c r="F301" s="1" t="s">
        <v>497</v>
      </c>
      <c r="G301" s="1">
        <v>1</v>
      </c>
      <c r="H301" s="1">
        <v>1</v>
      </c>
      <c r="I301" s="1">
        <v>1</v>
      </c>
      <c r="J301" s="31" t="str">
        <f t="shared" si="8"/>
        <v>EXCLUDED</v>
      </c>
      <c r="K301">
        <v>300</v>
      </c>
      <c r="L301" s="1"/>
      <c r="M301" s="1"/>
      <c r="N301" s="35" t="s">
        <v>901</v>
      </c>
      <c r="R301" s="1" t="str">
        <f t="shared" si="9"/>
        <v>Mutually Excluded</v>
      </c>
      <c r="S301" s="1"/>
      <c r="T301" s="1"/>
    </row>
    <row r="302" spans="1:20" ht="60">
      <c r="A302" s="1" t="s">
        <v>498</v>
      </c>
      <c r="B302">
        <v>301</v>
      </c>
      <c r="D302">
        <v>120</v>
      </c>
      <c r="E302" s="1"/>
      <c r="F302" s="1" t="s">
        <v>498</v>
      </c>
      <c r="G302" s="1">
        <v>1</v>
      </c>
      <c r="H302" s="1">
        <v>1</v>
      </c>
      <c r="I302" s="1">
        <v>1</v>
      </c>
      <c r="J302" s="31" t="str">
        <f t="shared" si="8"/>
        <v>EXCLUDED</v>
      </c>
      <c r="K302">
        <v>301</v>
      </c>
      <c r="L302" s="1"/>
      <c r="M302" s="1"/>
      <c r="N302" s="35" t="s">
        <v>901</v>
      </c>
      <c r="R302" s="1" t="str">
        <f t="shared" si="9"/>
        <v>Mutually Excluded</v>
      </c>
      <c r="S302" s="1"/>
      <c r="T302" s="1"/>
    </row>
    <row r="303" spans="1:20" ht="105">
      <c r="A303" s="1" t="s">
        <v>499</v>
      </c>
      <c r="B303">
        <v>302</v>
      </c>
      <c r="D303">
        <v>120</v>
      </c>
      <c r="E303" s="1"/>
      <c r="F303" s="1" t="s">
        <v>499</v>
      </c>
      <c r="G303" s="1">
        <v>3</v>
      </c>
      <c r="H303" s="1">
        <v>2</v>
      </c>
      <c r="I303" s="1">
        <v>2</v>
      </c>
      <c r="J303" s="31" t="str">
        <f t="shared" si="8"/>
        <v>EXCLUDED</v>
      </c>
      <c r="K303">
        <v>302</v>
      </c>
      <c r="L303" s="1"/>
      <c r="M303" s="1"/>
      <c r="N303" s="35" t="s">
        <v>901</v>
      </c>
      <c r="R303" s="1" t="str">
        <f t="shared" si="9"/>
        <v>Mutually Excluded</v>
      </c>
      <c r="S303" s="1"/>
      <c r="T303" s="1"/>
    </row>
    <row r="304" spans="1:20" ht="120">
      <c r="A304" s="1" t="s">
        <v>500</v>
      </c>
      <c r="B304">
        <v>303</v>
      </c>
      <c r="D304" s="6">
        <v>120121</v>
      </c>
      <c r="E304" s="1"/>
      <c r="F304" s="1" t="s">
        <v>500</v>
      </c>
      <c r="G304" s="1">
        <v>2</v>
      </c>
      <c r="H304" s="1">
        <v>2</v>
      </c>
      <c r="I304" s="1">
        <v>2</v>
      </c>
      <c r="J304" s="31" t="str">
        <f t="shared" si="8"/>
        <v>EXCLUDED</v>
      </c>
      <c r="K304">
        <v>303</v>
      </c>
      <c r="L304" s="1"/>
      <c r="M304" s="1"/>
      <c r="N304" s="35" t="s">
        <v>901</v>
      </c>
      <c r="R304" s="1" t="str">
        <f t="shared" si="9"/>
        <v>Mutually Excluded</v>
      </c>
      <c r="S304" s="1"/>
      <c r="T304" s="1"/>
    </row>
    <row r="305" spans="1:20" ht="90">
      <c r="A305" s="1" t="s">
        <v>501</v>
      </c>
      <c r="B305">
        <v>304</v>
      </c>
      <c r="D305">
        <v>121</v>
      </c>
      <c r="E305" s="1"/>
      <c r="F305" s="1" t="s">
        <v>501</v>
      </c>
      <c r="G305" s="1">
        <v>1</v>
      </c>
      <c r="H305" s="1">
        <v>1</v>
      </c>
      <c r="I305" s="1">
        <v>1</v>
      </c>
      <c r="J305" s="31" t="str">
        <f t="shared" si="8"/>
        <v>EXCLUDED</v>
      </c>
      <c r="K305">
        <v>304</v>
      </c>
      <c r="L305" s="1"/>
      <c r="M305" s="1"/>
      <c r="N305" s="35" t="s">
        <v>901</v>
      </c>
      <c r="R305" s="1" t="str">
        <f t="shared" si="9"/>
        <v>Mutually Excluded</v>
      </c>
      <c r="S305" s="1"/>
      <c r="T305" s="1"/>
    </row>
    <row r="306" spans="1:20" ht="105">
      <c r="A306" s="1" t="s">
        <v>502</v>
      </c>
      <c r="B306">
        <v>305</v>
      </c>
      <c r="D306">
        <v>121</v>
      </c>
      <c r="E306" s="1"/>
      <c r="F306" s="1" t="s">
        <v>502</v>
      </c>
      <c r="G306" s="1">
        <v>4</v>
      </c>
      <c r="H306" s="1">
        <v>4</v>
      </c>
      <c r="I306" s="1">
        <v>3</v>
      </c>
      <c r="J306" s="31" t="str">
        <f t="shared" si="8"/>
        <v>EXCLUDED</v>
      </c>
      <c r="K306">
        <v>305</v>
      </c>
      <c r="L306" s="1"/>
      <c r="M306" s="1"/>
      <c r="N306" s="35" t="s">
        <v>901</v>
      </c>
      <c r="R306" s="1" t="str">
        <f t="shared" si="9"/>
        <v>Mutually Excluded</v>
      </c>
      <c r="S306" s="1"/>
      <c r="T306" s="1"/>
    </row>
    <row r="307" spans="1:20" ht="150">
      <c r="A307" s="1" t="s">
        <v>503</v>
      </c>
      <c r="B307">
        <v>306</v>
      </c>
      <c r="D307">
        <v>121</v>
      </c>
      <c r="E307" s="1"/>
      <c r="F307" s="1" t="s">
        <v>503</v>
      </c>
      <c r="G307" s="1">
        <v>2</v>
      </c>
      <c r="H307" s="1">
        <v>2</v>
      </c>
      <c r="I307" s="1">
        <v>2</v>
      </c>
      <c r="J307" s="31" t="str">
        <f t="shared" si="8"/>
        <v>EXCLUDED</v>
      </c>
      <c r="K307">
        <v>306</v>
      </c>
      <c r="L307" s="1"/>
      <c r="M307" s="1"/>
      <c r="N307" s="35" t="s">
        <v>901</v>
      </c>
      <c r="R307" s="1" t="str">
        <f t="shared" si="9"/>
        <v>Mutually Excluded</v>
      </c>
      <c r="S307" s="1"/>
      <c r="T307" s="1"/>
    </row>
    <row r="308" spans="1:20" ht="120">
      <c r="A308" s="1" t="s">
        <v>504</v>
      </c>
      <c r="B308">
        <v>307</v>
      </c>
      <c r="D308">
        <v>121</v>
      </c>
      <c r="E308" s="1"/>
      <c r="F308" s="1" t="s">
        <v>504</v>
      </c>
      <c r="G308" s="1">
        <v>2</v>
      </c>
      <c r="H308" s="1">
        <v>2</v>
      </c>
      <c r="I308" s="1">
        <v>2</v>
      </c>
      <c r="J308" s="31" t="str">
        <f t="shared" si="8"/>
        <v>EXCLUDED</v>
      </c>
      <c r="K308">
        <v>307</v>
      </c>
      <c r="L308" s="1"/>
      <c r="M308" s="1"/>
      <c r="N308" s="35" t="s">
        <v>901</v>
      </c>
      <c r="R308" s="1" t="str">
        <f t="shared" si="9"/>
        <v>Mutually Excluded</v>
      </c>
      <c r="S308" s="1"/>
      <c r="T308" s="1"/>
    </row>
    <row r="309" spans="1:20" ht="120">
      <c r="A309" s="1" t="s">
        <v>505</v>
      </c>
      <c r="B309">
        <v>308</v>
      </c>
      <c r="D309">
        <v>122</v>
      </c>
      <c r="E309" s="1"/>
      <c r="F309" s="1" t="s">
        <v>505</v>
      </c>
      <c r="G309" s="1">
        <v>1</v>
      </c>
      <c r="H309" s="1">
        <v>1</v>
      </c>
      <c r="I309" s="1">
        <v>1</v>
      </c>
      <c r="J309" s="31" t="str">
        <f t="shared" si="8"/>
        <v>EXCLUDED</v>
      </c>
      <c r="K309">
        <v>308</v>
      </c>
      <c r="L309" s="1"/>
      <c r="M309" s="1"/>
      <c r="N309" s="35" t="s">
        <v>901</v>
      </c>
      <c r="R309" s="1" t="str">
        <f t="shared" si="9"/>
        <v>Mutually Excluded</v>
      </c>
      <c r="S309" s="1"/>
      <c r="T309" s="1"/>
    </row>
    <row r="310" spans="1:20" ht="120">
      <c r="A310" s="1" t="s">
        <v>506</v>
      </c>
      <c r="B310">
        <v>309</v>
      </c>
      <c r="D310" s="6">
        <v>122123</v>
      </c>
      <c r="E310" s="1"/>
      <c r="F310" s="1" t="s">
        <v>506</v>
      </c>
      <c r="G310" s="1">
        <v>4</v>
      </c>
      <c r="H310" s="1">
        <v>3</v>
      </c>
      <c r="I310" s="1">
        <v>4</v>
      </c>
      <c r="J310" s="31" t="str">
        <f t="shared" si="8"/>
        <v>EXCLUDED</v>
      </c>
      <c r="K310">
        <v>309</v>
      </c>
      <c r="L310" s="1"/>
      <c r="M310" s="1"/>
      <c r="N310" s="35" t="s">
        <v>901</v>
      </c>
      <c r="R310" s="1" t="str">
        <f t="shared" si="9"/>
        <v>Mutually Excluded</v>
      </c>
      <c r="S310" s="1"/>
      <c r="T310" s="1"/>
    </row>
    <row r="311" spans="1:20" ht="105">
      <c r="A311" s="1" t="s">
        <v>507</v>
      </c>
      <c r="B311">
        <v>310</v>
      </c>
      <c r="D311">
        <v>123</v>
      </c>
      <c r="E311" s="1"/>
      <c r="F311" s="1" t="s">
        <v>507</v>
      </c>
      <c r="G311" s="1">
        <v>1</v>
      </c>
      <c r="H311" s="1">
        <v>1</v>
      </c>
      <c r="I311" s="1">
        <v>1</v>
      </c>
      <c r="J311" s="31" t="str">
        <f t="shared" si="8"/>
        <v>EXCLUDED</v>
      </c>
      <c r="K311">
        <v>310</v>
      </c>
      <c r="L311" s="1"/>
      <c r="M311" s="1"/>
      <c r="N311" s="35" t="s">
        <v>901</v>
      </c>
      <c r="R311" s="1" t="str">
        <f t="shared" si="9"/>
        <v>Mutually Excluded</v>
      </c>
      <c r="S311" s="1"/>
      <c r="T311" s="1"/>
    </row>
    <row r="312" spans="1:20" ht="30">
      <c r="A312" s="1" t="s">
        <v>508</v>
      </c>
      <c r="B312">
        <v>311</v>
      </c>
      <c r="D312">
        <v>123</v>
      </c>
      <c r="E312" s="1"/>
      <c r="F312" s="1" t="s">
        <v>508</v>
      </c>
      <c r="G312" s="1">
        <v>1</v>
      </c>
      <c r="H312" s="1">
        <v>1</v>
      </c>
      <c r="I312" s="1">
        <v>1</v>
      </c>
      <c r="J312" s="31" t="str">
        <f t="shared" si="8"/>
        <v>EXCLUDED</v>
      </c>
      <c r="K312">
        <v>311</v>
      </c>
      <c r="L312" s="1"/>
      <c r="M312" s="1"/>
      <c r="N312" s="35" t="s">
        <v>901</v>
      </c>
      <c r="R312" s="1" t="str">
        <f t="shared" si="9"/>
        <v>Mutually Excluded</v>
      </c>
      <c r="S312" s="1"/>
      <c r="T312" s="1"/>
    </row>
    <row r="313" spans="1:20" ht="105">
      <c r="A313" s="1" t="s">
        <v>509</v>
      </c>
      <c r="B313">
        <v>312</v>
      </c>
      <c r="D313">
        <v>123</v>
      </c>
      <c r="E313" s="1"/>
      <c r="F313" s="1" t="s">
        <v>509</v>
      </c>
      <c r="G313" s="1">
        <v>2</v>
      </c>
      <c r="H313" s="1">
        <v>2</v>
      </c>
      <c r="I313" s="1">
        <v>2</v>
      </c>
      <c r="J313" s="31" t="str">
        <f t="shared" si="8"/>
        <v>EXCLUDED</v>
      </c>
      <c r="K313">
        <v>312</v>
      </c>
      <c r="L313" s="1"/>
      <c r="M313" s="1"/>
      <c r="N313" s="35" t="s">
        <v>901</v>
      </c>
      <c r="R313" s="1" t="str">
        <f t="shared" si="9"/>
        <v>Mutually Excluded</v>
      </c>
      <c r="S313" s="1"/>
      <c r="T313" s="1"/>
    </row>
    <row r="314" spans="1:20" ht="105">
      <c r="A314" s="1" t="s">
        <v>510</v>
      </c>
      <c r="B314">
        <v>313</v>
      </c>
      <c r="D314">
        <v>124</v>
      </c>
      <c r="E314" s="1"/>
      <c r="F314" s="1" t="s">
        <v>510</v>
      </c>
      <c r="G314" s="1">
        <v>2</v>
      </c>
      <c r="H314" s="1">
        <v>3</v>
      </c>
      <c r="I314" s="1">
        <v>2</v>
      </c>
      <c r="J314" s="31" t="str">
        <f t="shared" si="8"/>
        <v>EXCLUDED</v>
      </c>
      <c r="K314">
        <v>313</v>
      </c>
      <c r="L314" s="1"/>
      <c r="M314" s="1"/>
      <c r="N314" s="35" t="s">
        <v>901</v>
      </c>
      <c r="R314" s="1" t="str">
        <f t="shared" si="9"/>
        <v>Mutually Excluded</v>
      </c>
      <c r="S314" s="1"/>
      <c r="T314" s="1"/>
    </row>
    <row r="315" spans="1:20" ht="120">
      <c r="A315" s="1" t="s">
        <v>511</v>
      </c>
      <c r="B315">
        <v>314</v>
      </c>
      <c r="D315" s="6">
        <v>124125</v>
      </c>
      <c r="E315" s="1"/>
      <c r="F315" s="1" t="s">
        <v>511</v>
      </c>
      <c r="G315" s="1">
        <v>2</v>
      </c>
      <c r="H315" s="1">
        <v>3</v>
      </c>
      <c r="I315" s="1">
        <v>2</v>
      </c>
      <c r="J315" s="31" t="str">
        <f t="shared" si="8"/>
        <v>EXCLUDED</v>
      </c>
      <c r="K315">
        <v>314</v>
      </c>
      <c r="L315" s="1"/>
      <c r="M315" s="1"/>
      <c r="N315" s="35" t="s">
        <v>901</v>
      </c>
      <c r="R315" s="1" t="str">
        <f t="shared" si="9"/>
        <v>Mutually Excluded</v>
      </c>
      <c r="S315" s="1"/>
      <c r="T315" s="1"/>
    </row>
    <row r="316" spans="1:20" ht="105">
      <c r="A316" s="1" t="s">
        <v>512</v>
      </c>
      <c r="B316">
        <v>315</v>
      </c>
      <c r="D316">
        <v>125</v>
      </c>
      <c r="E316" s="1"/>
      <c r="F316" s="1" t="s">
        <v>512</v>
      </c>
      <c r="G316" s="1">
        <v>1</v>
      </c>
      <c r="H316" s="1">
        <v>1</v>
      </c>
      <c r="I316" s="1">
        <v>1</v>
      </c>
      <c r="J316" s="31" t="str">
        <f t="shared" si="8"/>
        <v>EXCLUDED</v>
      </c>
      <c r="K316">
        <v>315</v>
      </c>
      <c r="L316" s="1"/>
      <c r="M316" s="1"/>
      <c r="N316" s="35" t="s">
        <v>901</v>
      </c>
      <c r="R316" s="1" t="str">
        <f t="shared" si="9"/>
        <v>Mutually Excluded</v>
      </c>
      <c r="S316" s="1"/>
      <c r="T316" s="1"/>
    </row>
    <row r="317" spans="1:20" ht="75">
      <c r="A317" s="1" t="s">
        <v>513</v>
      </c>
      <c r="B317">
        <v>316</v>
      </c>
      <c r="D317">
        <v>125</v>
      </c>
      <c r="E317" s="1"/>
      <c r="F317" s="1" t="s">
        <v>513</v>
      </c>
      <c r="G317" s="1">
        <v>3</v>
      </c>
      <c r="H317" s="1">
        <v>3</v>
      </c>
      <c r="I317" s="1">
        <v>2</v>
      </c>
      <c r="J317" s="31" t="str">
        <f t="shared" si="8"/>
        <v>EXCLUDED</v>
      </c>
      <c r="K317">
        <v>316</v>
      </c>
      <c r="L317" s="1"/>
      <c r="M317" s="1"/>
      <c r="N317" s="35" t="s">
        <v>901</v>
      </c>
      <c r="R317" s="1" t="str">
        <f t="shared" si="9"/>
        <v>Mutually Excluded</v>
      </c>
      <c r="S317" s="1"/>
      <c r="T317" s="1"/>
    </row>
    <row r="318" spans="1:20" ht="150">
      <c r="A318" s="1" t="s">
        <v>514</v>
      </c>
      <c r="B318">
        <v>317</v>
      </c>
      <c r="D318">
        <v>125</v>
      </c>
      <c r="E318" s="1"/>
      <c r="F318" s="1" t="s">
        <v>514</v>
      </c>
      <c r="G318" s="1">
        <v>3</v>
      </c>
      <c r="H318" s="1">
        <v>4</v>
      </c>
      <c r="I318" s="1">
        <v>4</v>
      </c>
      <c r="J318" s="31" t="str">
        <f t="shared" si="8"/>
        <v>EXCLUDED</v>
      </c>
      <c r="K318">
        <v>317</v>
      </c>
      <c r="L318" s="1"/>
      <c r="M318" s="1"/>
      <c r="N318" s="35" t="s">
        <v>901</v>
      </c>
      <c r="R318" s="1" t="str">
        <f t="shared" si="9"/>
        <v>Mutually Excluded</v>
      </c>
      <c r="S318" s="1"/>
      <c r="T318" s="1"/>
    </row>
    <row r="319" spans="1:20" ht="135">
      <c r="A319" s="1" t="s">
        <v>515</v>
      </c>
      <c r="B319">
        <v>318</v>
      </c>
      <c r="D319">
        <v>126</v>
      </c>
      <c r="E319" s="1"/>
      <c r="F319" s="1" t="s">
        <v>515</v>
      </c>
      <c r="G319" s="1">
        <v>2</v>
      </c>
      <c r="H319" s="1">
        <v>2</v>
      </c>
      <c r="I319" s="1">
        <v>2</v>
      </c>
      <c r="J319" s="31" t="str">
        <f t="shared" si="8"/>
        <v>EXCLUDED</v>
      </c>
      <c r="K319">
        <v>318</v>
      </c>
      <c r="L319" s="1"/>
      <c r="M319" s="1"/>
      <c r="N319" s="35" t="s">
        <v>901</v>
      </c>
      <c r="R319" s="1" t="str">
        <f t="shared" si="9"/>
        <v>Mutually Excluded</v>
      </c>
      <c r="S319" s="1"/>
      <c r="T319" s="1"/>
    </row>
    <row r="320" spans="1:20" ht="135">
      <c r="A320" s="1" t="s">
        <v>516</v>
      </c>
      <c r="B320">
        <v>319</v>
      </c>
      <c r="D320">
        <v>126</v>
      </c>
      <c r="E320" s="1"/>
      <c r="F320" s="1" t="s">
        <v>516</v>
      </c>
      <c r="G320" s="1">
        <v>1</v>
      </c>
      <c r="H320" s="1">
        <v>1</v>
      </c>
      <c r="I320" s="1">
        <v>1</v>
      </c>
      <c r="J320" s="31" t="str">
        <f t="shared" si="8"/>
        <v>EXCLUDED</v>
      </c>
      <c r="K320">
        <v>319</v>
      </c>
      <c r="L320" s="1"/>
      <c r="M320" s="1"/>
      <c r="N320" s="35" t="s">
        <v>901</v>
      </c>
      <c r="R320" s="1" t="str">
        <f t="shared" si="9"/>
        <v>Mutually Excluded</v>
      </c>
      <c r="S320" s="1"/>
      <c r="T320" s="1"/>
    </row>
    <row r="321" spans="1:20" ht="120">
      <c r="A321" s="1" t="s">
        <v>517</v>
      </c>
      <c r="B321">
        <v>320</v>
      </c>
      <c r="D321">
        <v>127</v>
      </c>
      <c r="E321" s="1"/>
      <c r="F321" s="1" t="s">
        <v>517</v>
      </c>
      <c r="G321" s="1">
        <v>2</v>
      </c>
      <c r="H321" s="1">
        <v>3</v>
      </c>
      <c r="I321" s="1">
        <v>2</v>
      </c>
      <c r="J321" s="31" t="str">
        <f t="shared" si="8"/>
        <v>EXCLUDED</v>
      </c>
      <c r="K321">
        <v>320</v>
      </c>
      <c r="L321" s="1"/>
      <c r="M321" s="1"/>
      <c r="N321" s="35" t="s">
        <v>901</v>
      </c>
      <c r="R321" s="1" t="str">
        <f t="shared" si="9"/>
        <v>Mutually Excluded</v>
      </c>
      <c r="S321" s="1"/>
      <c r="T321" s="1"/>
    </row>
    <row r="322" spans="1:20" ht="105">
      <c r="A322" s="1" t="s">
        <v>518</v>
      </c>
      <c r="B322">
        <v>321</v>
      </c>
      <c r="D322">
        <v>127</v>
      </c>
      <c r="E322" s="1"/>
      <c r="F322" s="1" t="s">
        <v>518</v>
      </c>
      <c r="G322" s="1">
        <v>4</v>
      </c>
      <c r="H322" s="1">
        <v>3</v>
      </c>
      <c r="I322" s="1">
        <v>4</v>
      </c>
      <c r="J322" s="31" t="str">
        <f t="shared" si="8"/>
        <v>EXCLUDED</v>
      </c>
      <c r="K322">
        <v>321</v>
      </c>
      <c r="L322" s="1"/>
      <c r="M322" s="1"/>
      <c r="N322" s="35" t="s">
        <v>901</v>
      </c>
      <c r="R322" s="1" t="str">
        <f t="shared" si="9"/>
        <v>Mutually Excluded</v>
      </c>
      <c r="S322" s="1"/>
      <c r="T322" s="1"/>
    </row>
    <row r="323" spans="1:20" ht="135">
      <c r="A323" s="1" t="s">
        <v>519</v>
      </c>
      <c r="B323">
        <v>322</v>
      </c>
      <c r="D323">
        <v>127</v>
      </c>
      <c r="E323" s="1"/>
      <c r="F323" s="1" t="s">
        <v>519</v>
      </c>
      <c r="G323" s="1">
        <v>2</v>
      </c>
      <c r="H323" s="1">
        <v>2</v>
      </c>
      <c r="I323" s="1">
        <v>2</v>
      </c>
      <c r="J323" s="31" t="str">
        <f t="shared" ref="J323:J386" si="10">IF(COUNTIF(G323:I323,5)=3,"CERTAINLY INCLUDED",IF(COUNTIF(G323:I323,5)&gt;0,"MAYBE","EXCLUDED"))</f>
        <v>EXCLUDED</v>
      </c>
      <c r="K323">
        <v>322</v>
      </c>
      <c r="L323" s="1"/>
      <c r="M323" s="1"/>
      <c r="N323" s="35" t="s">
        <v>901</v>
      </c>
      <c r="R323" s="1" t="str">
        <f t="shared" ref="R323:R386" si="11">IF(AND(J323="Excluded", N323="Excluded"), "Mutually Excluded", IF(AND(OR(J323="CERTAINLY INCLUDED", J323="INCLUDED", J323="MAYBE" ), OR(N323="INCLUDED", N323="MAYBE")), "MUTUALLY INCLUDED", IF(AND(J323="MAYBE", N323="MAYBE"), "Mutually MAYBE", IF(AND(J323="Excluded", OR(N323="INCLUDED", N323="MAYBE")), "AI: No, Human: Yes", IF(AND(N323="Excluded", OR(J323="INCLUDED", J323="CERTAINLY INCLUDED", J323="MAYBE")), "AI: Yes, Human: No", "Other Conflict")))))</f>
        <v>Mutually Excluded</v>
      </c>
      <c r="S323" s="1"/>
      <c r="T323" s="1"/>
    </row>
    <row r="324" spans="1:20" ht="75">
      <c r="A324" s="1" t="s">
        <v>520</v>
      </c>
      <c r="B324">
        <v>323</v>
      </c>
      <c r="D324">
        <v>128</v>
      </c>
      <c r="E324" s="1"/>
      <c r="F324" s="1" t="s">
        <v>520</v>
      </c>
      <c r="G324" s="1">
        <v>1</v>
      </c>
      <c r="H324" s="1">
        <v>1</v>
      </c>
      <c r="I324" s="1">
        <v>1</v>
      </c>
      <c r="J324" s="31" t="str">
        <f t="shared" si="10"/>
        <v>EXCLUDED</v>
      </c>
      <c r="K324">
        <v>323</v>
      </c>
      <c r="L324" s="1"/>
      <c r="M324" s="1"/>
      <c r="N324" s="35" t="s">
        <v>901</v>
      </c>
      <c r="R324" s="1" t="str">
        <f t="shared" si="11"/>
        <v>Mutually Excluded</v>
      </c>
      <c r="S324" s="1"/>
      <c r="T324" s="1"/>
    </row>
    <row r="325" spans="1:20" ht="75">
      <c r="A325" s="1" t="s">
        <v>521</v>
      </c>
      <c r="B325">
        <v>324</v>
      </c>
      <c r="D325" s="6">
        <v>128129</v>
      </c>
      <c r="E325" s="1"/>
      <c r="F325" s="1" t="s">
        <v>521</v>
      </c>
      <c r="G325" s="1">
        <v>4</v>
      </c>
      <c r="H325" s="1">
        <v>3</v>
      </c>
      <c r="I325" s="1">
        <v>4</v>
      </c>
      <c r="J325" s="31" t="str">
        <f t="shared" si="10"/>
        <v>EXCLUDED</v>
      </c>
      <c r="K325">
        <v>324</v>
      </c>
      <c r="L325" s="1"/>
      <c r="M325" s="1"/>
      <c r="N325" s="35" t="s">
        <v>901</v>
      </c>
      <c r="R325" s="1" t="str">
        <f t="shared" si="11"/>
        <v>Mutually Excluded</v>
      </c>
      <c r="S325" s="1"/>
      <c r="T325" s="1"/>
    </row>
    <row r="326" spans="1:20" ht="90">
      <c r="A326" s="1" t="s">
        <v>522</v>
      </c>
      <c r="B326">
        <v>325</v>
      </c>
      <c r="D326">
        <v>129</v>
      </c>
      <c r="E326" s="1"/>
      <c r="F326" s="1" t="s">
        <v>522</v>
      </c>
      <c r="G326" s="1">
        <v>2</v>
      </c>
      <c r="H326" s="1">
        <v>3</v>
      </c>
      <c r="I326" s="1">
        <v>2</v>
      </c>
      <c r="J326" s="31" t="str">
        <f t="shared" si="10"/>
        <v>EXCLUDED</v>
      </c>
      <c r="K326">
        <v>325</v>
      </c>
      <c r="L326" s="1"/>
      <c r="M326" s="1"/>
      <c r="N326" s="35" t="s">
        <v>901</v>
      </c>
      <c r="R326" s="1" t="str">
        <f t="shared" si="11"/>
        <v>Mutually Excluded</v>
      </c>
      <c r="S326" s="1"/>
      <c r="T326" s="1"/>
    </row>
    <row r="327" spans="1:20" ht="120">
      <c r="A327" s="1" t="s">
        <v>523</v>
      </c>
      <c r="B327">
        <v>326</v>
      </c>
      <c r="D327">
        <v>129</v>
      </c>
      <c r="E327" s="1"/>
      <c r="F327" s="1" t="s">
        <v>523</v>
      </c>
      <c r="G327" s="1">
        <v>4</v>
      </c>
      <c r="H327" s="1">
        <v>3</v>
      </c>
      <c r="I327" s="1">
        <v>3</v>
      </c>
      <c r="J327" s="31" t="str">
        <f t="shared" si="10"/>
        <v>EXCLUDED</v>
      </c>
      <c r="K327">
        <v>326</v>
      </c>
      <c r="L327" s="1"/>
      <c r="M327" s="1"/>
      <c r="N327" s="35" t="s">
        <v>901</v>
      </c>
      <c r="R327" s="1" t="str">
        <f t="shared" si="11"/>
        <v>Mutually Excluded</v>
      </c>
      <c r="S327" s="1"/>
      <c r="T327" s="1"/>
    </row>
    <row r="328" spans="1:20" ht="90">
      <c r="A328" s="1" t="s">
        <v>524</v>
      </c>
      <c r="B328">
        <v>327</v>
      </c>
      <c r="D328">
        <v>130</v>
      </c>
      <c r="E328" s="1"/>
      <c r="F328" s="1" t="s">
        <v>524</v>
      </c>
      <c r="G328" s="1">
        <v>2</v>
      </c>
      <c r="H328" s="1">
        <v>2</v>
      </c>
      <c r="I328" s="1">
        <v>3</v>
      </c>
      <c r="J328" s="31" t="str">
        <f t="shared" si="10"/>
        <v>EXCLUDED</v>
      </c>
      <c r="K328">
        <v>327</v>
      </c>
      <c r="L328" s="1"/>
      <c r="M328" s="1"/>
      <c r="N328" s="35" t="s">
        <v>901</v>
      </c>
      <c r="R328" s="1" t="str">
        <f t="shared" si="11"/>
        <v>Mutually Excluded</v>
      </c>
      <c r="S328" s="1"/>
      <c r="T328" s="1"/>
    </row>
    <row r="329" spans="1:20" ht="90">
      <c r="A329" s="1" t="s">
        <v>525</v>
      </c>
      <c r="B329">
        <v>328</v>
      </c>
      <c r="D329">
        <v>130</v>
      </c>
      <c r="E329" s="1"/>
      <c r="F329" s="1" t="s">
        <v>525</v>
      </c>
      <c r="G329" s="1">
        <v>1</v>
      </c>
      <c r="H329" s="1">
        <v>1</v>
      </c>
      <c r="I329" s="1">
        <v>1</v>
      </c>
      <c r="J329" s="31" t="str">
        <f t="shared" si="10"/>
        <v>EXCLUDED</v>
      </c>
      <c r="K329">
        <v>328</v>
      </c>
      <c r="L329" s="1"/>
      <c r="M329" s="1"/>
      <c r="N329" s="35" t="s">
        <v>901</v>
      </c>
      <c r="R329" s="1" t="str">
        <f t="shared" si="11"/>
        <v>Mutually Excluded</v>
      </c>
      <c r="S329" s="1"/>
      <c r="T329" s="1"/>
    </row>
    <row r="330" spans="1:20" ht="75">
      <c r="A330" s="1" t="s">
        <v>526</v>
      </c>
      <c r="B330">
        <v>329</v>
      </c>
      <c r="D330" s="6">
        <v>130131</v>
      </c>
      <c r="E330" s="1"/>
      <c r="F330" s="1" t="s">
        <v>526</v>
      </c>
      <c r="G330" s="1">
        <v>1</v>
      </c>
      <c r="H330" s="1">
        <v>1</v>
      </c>
      <c r="I330" s="1">
        <v>1</v>
      </c>
      <c r="J330" s="31" t="str">
        <f t="shared" si="10"/>
        <v>EXCLUDED</v>
      </c>
      <c r="K330">
        <v>329</v>
      </c>
      <c r="L330" s="1"/>
      <c r="M330" s="1"/>
      <c r="N330" s="35" t="s">
        <v>901</v>
      </c>
      <c r="R330" s="1" t="str">
        <f t="shared" si="11"/>
        <v>Mutually Excluded</v>
      </c>
      <c r="S330" s="1"/>
      <c r="T330" s="1"/>
    </row>
    <row r="331" spans="1:20" ht="45">
      <c r="A331" s="1" t="s">
        <v>527</v>
      </c>
      <c r="B331">
        <v>330</v>
      </c>
      <c r="D331">
        <v>131</v>
      </c>
      <c r="E331" s="1"/>
      <c r="F331" s="1" t="s">
        <v>527</v>
      </c>
      <c r="G331" s="1">
        <v>2</v>
      </c>
      <c r="H331" s="1">
        <v>2</v>
      </c>
      <c r="I331" s="1">
        <v>2</v>
      </c>
      <c r="J331" s="31" t="str">
        <f t="shared" si="10"/>
        <v>EXCLUDED</v>
      </c>
      <c r="K331">
        <v>330</v>
      </c>
      <c r="L331" s="1"/>
      <c r="M331" s="1"/>
      <c r="N331" s="35" t="s">
        <v>901</v>
      </c>
      <c r="R331" s="1" t="str">
        <f t="shared" si="11"/>
        <v>Mutually Excluded</v>
      </c>
      <c r="S331" s="1"/>
      <c r="T331" s="1"/>
    </row>
    <row r="332" spans="1:20" ht="60">
      <c r="A332" s="1" t="s">
        <v>528</v>
      </c>
      <c r="B332">
        <v>331</v>
      </c>
      <c r="D332">
        <v>131</v>
      </c>
      <c r="E332" s="1"/>
      <c r="F332" s="1" t="s">
        <v>528</v>
      </c>
      <c r="G332" s="1">
        <v>1</v>
      </c>
      <c r="H332" s="1">
        <v>1</v>
      </c>
      <c r="I332" s="1">
        <v>1</v>
      </c>
      <c r="J332" s="31" t="str">
        <f t="shared" si="10"/>
        <v>EXCLUDED</v>
      </c>
      <c r="K332">
        <v>331</v>
      </c>
      <c r="L332" s="1"/>
      <c r="M332" s="1"/>
      <c r="N332" s="35" t="s">
        <v>901</v>
      </c>
      <c r="R332" s="1" t="str">
        <f t="shared" si="11"/>
        <v>Mutually Excluded</v>
      </c>
      <c r="S332" s="1"/>
      <c r="T332" s="1"/>
    </row>
    <row r="333" spans="1:20" ht="90">
      <c r="A333" s="1" t="s">
        <v>529</v>
      </c>
      <c r="B333">
        <v>332</v>
      </c>
      <c r="D333">
        <v>132</v>
      </c>
      <c r="E333" s="1"/>
      <c r="F333" s="1" t="s">
        <v>529</v>
      </c>
      <c r="G333" s="1">
        <v>2</v>
      </c>
      <c r="H333" s="1">
        <v>2</v>
      </c>
      <c r="I333" s="1">
        <v>1</v>
      </c>
      <c r="J333" s="31" t="str">
        <f t="shared" si="10"/>
        <v>EXCLUDED</v>
      </c>
      <c r="K333">
        <v>332</v>
      </c>
      <c r="L333" s="1"/>
      <c r="M333" s="1"/>
      <c r="N333" s="35" t="s">
        <v>901</v>
      </c>
      <c r="R333" s="1" t="str">
        <f t="shared" si="11"/>
        <v>Mutually Excluded</v>
      </c>
      <c r="S333" s="1"/>
      <c r="T333" s="1"/>
    </row>
    <row r="334" spans="1:20" ht="75">
      <c r="A334" s="1" t="s">
        <v>530</v>
      </c>
      <c r="B334">
        <v>333</v>
      </c>
      <c r="D334" s="6">
        <v>132133</v>
      </c>
      <c r="E334" s="1"/>
      <c r="F334" s="1" t="s">
        <v>530</v>
      </c>
      <c r="G334" s="1">
        <v>1</v>
      </c>
      <c r="H334" s="1">
        <v>1</v>
      </c>
      <c r="I334" s="1">
        <v>1</v>
      </c>
      <c r="J334" s="31" t="str">
        <f t="shared" si="10"/>
        <v>EXCLUDED</v>
      </c>
      <c r="K334">
        <v>333</v>
      </c>
      <c r="L334" s="1"/>
      <c r="M334" s="1"/>
      <c r="N334" s="35" t="s">
        <v>901</v>
      </c>
      <c r="R334" s="1" t="str">
        <f t="shared" si="11"/>
        <v>Mutually Excluded</v>
      </c>
      <c r="S334" s="1"/>
      <c r="T334" s="1"/>
    </row>
    <row r="335" spans="1:20" ht="90">
      <c r="A335" s="1" t="s">
        <v>531</v>
      </c>
      <c r="B335">
        <v>334</v>
      </c>
      <c r="D335">
        <v>133</v>
      </c>
      <c r="E335" s="1"/>
      <c r="F335" s="1" t="s">
        <v>531</v>
      </c>
      <c r="G335" s="1">
        <v>2</v>
      </c>
      <c r="H335" s="1">
        <v>3</v>
      </c>
      <c r="I335" s="1">
        <v>2</v>
      </c>
      <c r="J335" s="31" t="str">
        <f t="shared" si="10"/>
        <v>EXCLUDED</v>
      </c>
      <c r="K335">
        <v>334</v>
      </c>
      <c r="L335" s="1"/>
      <c r="M335" s="1"/>
      <c r="N335" s="35" t="s">
        <v>901</v>
      </c>
      <c r="R335" s="1" t="str">
        <f t="shared" si="11"/>
        <v>Mutually Excluded</v>
      </c>
      <c r="S335" s="1"/>
      <c r="T335" s="1"/>
    </row>
    <row r="336" spans="1:20" ht="195">
      <c r="A336" s="1" t="s">
        <v>532</v>
      </c>
      <c r="B336">
        <v>335</v>
      </c>
      <c r="D336">
        <v>133</v>
      </c>
      <c r="E336" s="1"/>
      <c r="F336" s="1" t="s">
        <v>532</v>
      </c>
      <c r="G336" s="1">
        <v>1</v>
      </c>
      <c r="H336" s="1">
        <v>2</v>
      </c>
      <c r="I336" s="1">
        <v>1</v>
      </c>
      <c r="J336" s="31" t="str">
        <f t="shared" si="10"/>
        <v>EXCLUDED</v>
      </c>
      <c r="K336">
        <v>335</v>
      </c>
      <c r="L336" s="1"/>
      <c r="M336" s="1"/>
      <c r="N336" s="35" t="s">
        <v>901</v>
      </c>
      <c r="R336" s="1" t="str">
        <f t="shared" si="11"/>
        <v>Mutually Excluded</v>
      </c>
      <c r="S336" s="1"/>
      <c r="T336" s="1"/>
    </row>
    <row r="337" spans="1:24" ht="90">
      <c r="A337" s="1" t="s">
        <v>533</v>
      </c>
      <c r="B337">
        <v>336</v>
      </c>
      <c r="D337">
        <v>134</v>
      </c>
      <c r="E337" s="1"/>
      <c r="F337" s="1" t="s">
        <v>533</v>
      </c>
      <c r="G337" s="1">
        <v>2</v>
      </c>
      <c r="H337" s="1">
        <v>1</v>
      </c>
      <c r="I337" s="1">
        <v>2</v>
      </c>
      <c r="J337" s="31" t="str">
        <f t="shared" si="10"/>
        <v>EXCLUDED</v>
      </c>
      <c r="K337">
        <v>336</v>
      </c>
      <c r="L337" s="1"/>
      <c r="M337" s="1"/>
      <c r="N337" s="35" t="s">
        <v>901</v>
      </c>
      <c r="R337" s="1" t="str">
        <f t="shared" si="11"/>
        <v>Mutually Excluded</v>
      </c>
      <c r="S337" s="1"/>
      <c r="T337" s="1"/>
    </row>
    <row r="338" spans="1:24" ht="60">
      <c r="A338" s="1" t="s">
        <v>534</v>
      </c>
      <c r="B338">
        <v>337</v>
      </c>
      <c r="D338">
        <v>134</v>
      </c>
      <c r="E338" s="1"/>
      <c r="F338" s="1" t="s">
        <v>534</v>
      </c>
      <c r="G338" s="1">
        <v>2</v>
      </c>
      <c r="H338" s="1">
        <v>2</v>
      </c>
      <c r="I338" s="1">
        <v>2</v>
      </c>
      <c r="J338" s="31" t="str">
        <f t="shared" si="10"/>
        <v>EXCLUDED</v>
      </c>
      <c r="K338">
        <v>337</v>
      </c>
      <c r="L338" s="1"/>
      <c r="M338" s="1"/>
      <c r="N338" s="35" t="s">
        <v>901</v>
      </c>
      <c r="R338" s="1" t="str">
        <f t="shared" si="11"/>
        <v>Mutually Excluded</v>
      </c>
      <c r="S338" s="1"/>
      <c r="T338" s="1"/>
    </row>
    <row r="339" spans="1:24" ht="135">
      <c r="A339" s="1" t="s">
        <v>535</v>
      </c>
      <c r="B339">
        <v>338</v>
      </c>
      <c r="D339" s="6">
        <v>134135</v>
      </c>
      <c r="E339" s="1"/>
      <c r="F339" s="1" t="s">
        <v>535</v>
      </c>
      <c r="G339" s="1">
        <v>1</v>
      </c>
      <c r="H339" s="1">
        <v>1</v>
      </c>
      <c r="I339" s="1">
        <v>1</v>
      </c>
      <c r="J339" s="31" t="str">
        <f t="shared" si="10"/>
        <v>EXCLUDED</v>
      </c>
      <c r="K339">
        <v>338</v>
      </c>
      <c r="L339" s="1"/>
      <c r="M339" s="1"/>
      <c r="N339" s="35" t="s">
        <v>901</v>
      </c>
      <c r="R339" s="1" t="str">
        <f t="shared" si="11"/>
        <v>Mutually Excluded</v>
      </c>
      <c r="S339" s="1"/>
      <c r="T339" s="1"/>
    </row>
    <row r="340" spans="1:24" ht="105">
      <c r="A340" s="1" t="s">
        <v>536</v>
      </c>
      <c r="B340">
        <v>339</v>
      </c>
      <c r="D340">
        <v>135</v>
      </c>
      <c r="E340" s="1"/>
      <c r="F340" s="1" t="s">
        <v>536</v>
      </c>
      <c r="G340" s="1">
        <v>3</v>
      </c>
      <c r="H340" s="1">
        <v>3</v>
      </c>
      <c r="I340" s="1">
        <v>2</v>
      </c>
      <c r="J340" s="31" t="str">
        <f t="shared" si="10"/>
        <v>EXCLUDED</v>
      </c>
      <c r="K340">
        <v>339</v>
      </c>
      <c r="L340" s="1"/>
      <c r="M340" s="1"/>
      <c r="N340" s="35" t="s">
        <v>104</v>
      </c>
      <c r="R340" s="1" t="str">
        <f t="shared" si="11"/>
        <v>AI: No, Human: Yes</v>
      </c>
      <c r="S340" s="1" t="s">
        <v>23</v>
      </c>
      <c r="T340" s="1" t="s">
        <v>23</v>
      </c>
      <c r="U340" s="1" t="s">
        <v>23</v>
      </c>
      <c r="X340" s="3" t="s">
        <v>23</v>
      </c>
    </row>
    <row r="341" spans="1:24" ht="60">
      <c r="A341" s="1" t="s">
        <v>537</v>
      </c>
      <c r="B341">
        <v>340</v>
      </c>
      <c r="D341">
        <v>136</v>
      </c>
      <c r="E341" s="1"/>
      <c r="F341" s="1" t="s">
        <v>537</v>
      </c>
      <c r="G341" s="1">
        <v>1</v>
      </c>
      <c r="H341" s="1">
        <v>1</v>
      </c>
      <c r="I341" s="1">
        <v>1</v>
      </c>
      <c r="J341" s="31" t="str">
        <f t="shared" si="10"/>
        <v>EXCLUDED</v>
      </c>
      <c r="K341">
        <v>340</v>
      </c>
      <c r="L341" s="1"/>
      <c r="M341" s="1"/>
      <c r="N341" s="35" t="s">
        <v>901</v>
      </c>
      <c r="R341" s="1" t="str">
        <f t="shared" si="11"/>
        <v>Mutually Excluded</v>
      </c>
      <c r="S341" s="1"/>
      <c r="T341" s="1"/>
    </row>
    <row r="342" spans="1:24" ht="30">
      <c r="A342" s="1" t="s">
        <v>538</v>
      </c>
      <c r="B342">
        <v>341</v>
      </c>
      <c r="D342">
        <v>136</v>
      </c>
      <c r="E342" s="1"/>
      <c r="F342" s="1" t="s">
        <v>538</v>
      </c>
      <c r="G342" s="1">
        <v>1</v>
      </c>
      <c r="H342" s="1">
        <v>1</v>
      </c>
      <c r="I342" s="1">
        <v>1</v>
      </c>
      <c r="J342" s="31" t="str">
        <f t="shared" si="10"/>
        <v>EXCLUDED</v>
      </c>
      <c r="K342">
        <v>341</v>
      </c>
      <c r="L342" s="1"/>
      <c r="M342" s="1"/>
      <c r="N342" s="35" t="s">
        <v>901</v>
      </c>
      <c r="R342" s="1" t="str">
        <f t="shared" si="11"/>
        <v>Mutually Excluded</v>
      </c>
      <c r="S342" s="1"/>
      <c r="T342" s="1"/>
    </row>
    <row r="343" spans="1:24" ht="60">
      <c r="A343" s="1" t="s">
        <v>539</v>
      </c>
      <c r="B343">
        <v>342</v>
      </c>
      <c r="D343">
        <v>136</v>
      </c>
      <c r="E343" s="1"/>
      <c r="F343" s="1" t="s">
        <v>539</v>
      </c>
      <c r="G343" s="1">
        <v>2</v>
      </c>
      <c r="H343" s="1">
        <v>2</v>
      </c>
      <c r="I343" s="1">
        <v>2</v>
      </c>
      <c r="J343" s="31" t="str">
        <f t="shared" si="10"/>
        <v>EXCLUDED</v>
      </c>
      <c r="K343">
        <v>342</v>
      </c>
      <c r="L343" s="1"/>
      <c r="M343" s="1"/>
      <c r="N343" s="35" t="s">
        <v>901</v>
      </c>
      <c r="R343" s="1" t="str">
        <f t="shared" si="11"/>
        <v>Mutually Excluded</v>
      </c>
      <c r="S343" s="1"/>
      <c r="T343" s="1"/>
    </row>
    <row r="344" spans="1:24" ht="105">
      <c r="A344" s="1" t="s">
        <v>540</v>
      </c>
      <c r="B344">
        <v>343</v>
      </c>
      <c r="D344">
        <v>136</v>
      </c>
      <c r="E344" s="1"/>
      <c r="F344" s="1" t="s">
        <v>540</v>
      </c>
      <c r="G344" s="1">
        <v>2</v>
      </c>
      <c r="H344" s="1">
        <v>2</v>
      </c>
      <c r="I344" s="1">
        <v>2</v>
      </c>
      <c r="J344" s="31" t="str">
        <f t="shared" si="10"/>
        <v>EXCLUDED</v>
      </c>
      <c r="K344">
        <v>343</v>
      </c>
      <c r="L344" s="1"/>
      <c r="M344" s="1"/>
      <c r="N344" s="35" t="s">
        <v>901</v>
      </c>
      <c r="R344" s="1" t="str">
        <f t="shared" si="11"/>
        <v>Mutually Excluded</v>
      </c>
      <c r="S344" s="1"/>
      <c r="T344" s="1"/>
    </row>
    <row r="345" spans="1:24" ht="75">
      <c r="A345" s="1" t="s">
        <v>541</v>
      </c>
      <c r="B345">
        <v>344</v>
      </c>
      <c r="D345">
        <v>137</v>
      </c>
      <c r="E345" s="1"/>
      <c r="F345" s="1" t="s">
        <v>541</v>
      </c>
      <c r="G345" s="1">
        <v>1</v>
      </c>
      <c r="H345" s="1">
        <v>1</v>
      </c>
      <c r="I345" s="1">
        <v>1</v>
      </c>
      <c r="J345" s="31" t="str">
        <f t="shared" si="10"/>
        <v>EXCLUDED</v>
      </c>
      <c r="K345">
        <v>344</v>
      </c>
      <c r="L345" s="1"/>
      <c r="M345" s="1"/>
      <c r="N345" s="35" t="s">
        <v>901</v>
      </c>
      <c r="R345" s="1" t="str">
        <f t="shared" si="11"/>
        <v>Mutually Excluded</v>
      </c>
      <c r="S345" s="1"/>
      <c r="T345" s="1"/>
    </row>
    <row r="346" spans="1:24" ht="60">
      <c r="A346" s="1" t="s">
        <v>542</v>
      </c>
      <c r="B346">
        <v>345</v>
      </c>
      <c r="D346">
        <v>137</v>
      </c>
      <c r="E346" s="1"/>
      <c r="F346" s="1" t="s">
        <v>542</v>
      </c>
      <c r="G346" s="1">
        <v>1</v>
      </c>
      <c r="H346" s="1">
        <v>1</v>
      </c>
      <c r="I346" s="1">
        <v>1</v>
      </c>
      <c r="J346" s="31" t="str">
        <f t="shared" si="10"/>
        <v>EXCLUDED</v>
      </c>
      <c r="K346">
        <v>345</v>
      </c>
      <c r="L346" s="1"/>
      <c r="M346" s="1"/>
      <c r="N346" s="35" t="s">
        <v>901</v>
      </c>
      <c r="R346" s="1" t="str">
        <f t="shared" si="11"/>
        <v>Mutually Excluded</v>
      </c>
      <c r="S346" s="1"/>
      <c r="T346" s="1"/>
    </row>
    <row r="347" spans="1:24" ht="45">
      <c r="A347" s="1" t="s">
        <v>543</v>
      </c>
      <c r="B347">
        <v>346</v>
      </c>
      <c r="D347">
        <v>137</v>
      </c>
      <c r="E347" s="1"/>
      <c r="F347" s="1" t="s">
        <v>543</v>
      </c>
      <c r="G347" s="1">
        <v>4</v>
      </c>
      <c r="H347" s="1">
        <v>5</v>
      </c>
      <c r="I347" s="1">
        <v>4</v>
      </c>
      <c r="J347" s="31" t="str">
        <f t="shared" si="10"/>
        <v>MAYBE</v>
      </c>
      <c r="K347">
        <v>346</v>
      </c>
      <c r="L347" s="1"/>
      <c r="M347" s="1"/>
      <c r="N347" s="35" t="s">
        <v>901</v>
      </c>
      <c r="R347" s="1" t="str">
        <f t="shared" si="11"/>
        <v>AI: Yes, Human: No</v>
      </c>
      <c r="S347" s="1" t="s">
        <v>3024</v>
      </c>
      <c r="T347" s="1" t="s">
        <v>19</v>
      </c>
      <c r="U347" t="s">
        <v>19</v>
      </c>
    </row>
    <row r="348" spans="1:24" ht="75">
      <c r="A348" s="1" t="s">
        <v>544</v>
      </c>
      <c r="B348">
        <v>347</v>
      </c>
      <c r="D348">
        <v>138</v>
      </c>
      <c r="E348" s="1"/>
      <c r="F348" s="1" t="s">
        <v>544</v>
      </c>
      <c r="G348" s="1">
        <v>2</v>
      </c>
      <c r="H348" s="1">
        <v>2</v>
      </c>
      <c r="I348" s="1">
        <v>1</v>
      </c>
      <c r="J348" s="31" t="str">
        <f t="shared" si="10"/>
        <v>EXCLUDED</v>
      </c>
      <c r="K348">
        <v>347</v>
      </c>
      <c r="L348" s="1"/>
      <c r="M348" s="1"/>
      <c r="N348" s="35" t="s">
        <v>901</v>
      </c>
      <c r="R348" s="1" t="str">
        <f t="shared" si="11"/>
        <v>Mutually Excluded</v>
      </c>
      <c r="S348" s="1"/>
      <c r="T348" s="1"/>
    </row>
    <row r="349" spans="1:24" ht="75">
      <c r="A349" s="1" t="s">
        <v>545</v>
      </c>
      <c r="B349">
        <v>348</v>
      </c>
      <c r="D349">
        <v>138</v>
      </c>
      <c r="E349" s="1"/>
      <c r="F349" s="1" t="s">
        <v>545</v>
      </c>
      <c r="G349" s="1">
        <v>2</v>
      </c>
      <c r="H349" s="1">
        <v>2</v>
      </c>
      <c r="I349" s="1">
        <v>2</v>
      </c>
      <c r="J349" s="31" t="str">
        <f t="shared" si="10"/>
        <v>EXCLUDED</v>
      </c>
      <c r="K349">
        <v>348</v>
      </c>
      <c r="L349" s="1"/>
      <c r="M349" s="1"/>
      <c r="N349" s="35" t="s">
        <v>901</v>
      </c>
      <c r="R349" s="1" t="str">
        <f t="shared" si="11"/>
        <v>Mutually Excluded</v>
      </c>
      <c r="S349" s="1"/>
      <c r="T349" s="1"/>
    </row>
    <row r="350" spans="1:24" ht="30">
      <c r="A350" s="1" t="s">
        <v>546</v>
      </c>
      <c r="B350">
        <v>349</v>
      </c>
      <c r="D350">
        <v>138</v>
      </c>
      <c r="E350" s="1"/>
      <c r="F350" s="1" t="s">
        <v>546</v>
      </c>
      <c r="G350" s="1">
        <v>1</v>
      </c>
      <c r="H350" s="1">
        <v>1</v>
      </c>
      <c r="I350" s="1">
        <v>1</v>
      </c>
      <c r="J350" s="31" t="str">
        <f t="shared" si="10"/>
        <v>EXCLUDED</v>
      </c>
      <c r="K350">
        <v>349</v>
      </c>
      <c r="L350" s="1"/>
      <c r="M350" s="1"/>
      <c r="N350" s="35" t="s">
        <v>901</v>
      </c>
      <c r="R350" s="1" t="str">
        <f t="shared" si="11"/>
        <v>Mutually Excluded</v>
      </c>
      <c r="S350" s="1"/>
      <c r="T350" s="1"/>
    </row>
    <row r="351" spans="1:24" ht="105">
      <c r="A351" s="1" t="s">
        <v>547</v>
      </c>
      <c r="B351">
        <v>350</v>
      </c>
      <c r="D351">
        <v>138</v>
      </c>
      <c r="E351" s="1"/>
      <c r="F351" s="1" t="s">
        <v>547</v>
      </c>
      <c r="G351" s="1">
        <v>2</v>
      </c>
      <c r="H351" s="1">
        <v>2</v>
      </c>
      <c r="I351" s="1">
        <v>2</v>
      </c>
      <c r="J351" s="31" t="str">
        <f t="shared" si="10"/>
        <v>EXCLUDED</v>
      </c>
      <c r="K351">
        <v>350</v>
      </c>
      <c r="L351" s="1"/>
      <c r="M351" s="1"/>
      <c r="N351" s="35" t="s">
        <v>901</v>
      </c>
      <c r="R351" s="1" t="str">
        <f t="shared" si="11"/>
        <v>Mutually Excluded</v>
      </c>
      <c r="S351" s="1"/>
      <c r="T351" s="1"/>
    </row>
    <row r="352" spans="1:24" ht="45">
      <c r="A352" s="1" t="s">
        <v>548</v>
      </c>
      <c r="B352">
        <v>351</v>
      </c>
      <c r="D352">
        <v>139</v>
      </c>
      <c r="E352" s="1"/>
      <c r="F352" s="1" t="s">
        <v>548</v>
      </c>
      <c r="G352" s="1">
        <v>2</v>
      </c>
      <c r="H352" s="1">
        <v>2</v>
      </c>
      <c r="I352" s="1">
        <v>2</v>
      </c>
      <c r="J352" s="31" t="str">
        <f t="shared" si="10"/>
        <v>EXCLUDED</v>
      </c>
      <c r="K352">
        <v>351</v>
      </c>
      <c r="L352" s="1"/>
      <c r="M352" s="1"/>
      <c r="N352" s="35" t="s">
        <v>901</v>
      </c>
      <c r="R352" s="1" t="str">
        <f t="shared" si="11"/>
        <v>Mutually Excluded</v>
      </c>
      <c r="S352" s="1"/>
      <c r="T352" s="1"/>
    </row>
    <row r="353" spans="1:21" ht="105">
      <c r="A353" s="1" t="s">
        <v>549</v>
      </c>
      <c r="B353">
        <v>352</v>
      </c>
      <c r="D353">
        <v>139</v>
      </c>
      <c r="E353" s="1"/>
      <c r="F353" s="1" t="s">
        <v>549</v>
      </c>
      <c r="G353" s="1">
        <v>2</v>
      </c>
      <c r="H353" s="1">
        <v>3</v>
      </c>
      <c r="I353" s="1">
        <v>2</v>
      </c>
      <c r="J353" s="31" t="str">
        <f t="shared" si="10"/>
        <v>EXCLUDED</v>
      </c>
      <c r="K353">
        <v>352</v>
      </c>
      <c r="L353" s="1"/>
      <c r="M353" s="1"/>
      <c r="N353" s="35" t="s">
        <v>901</v>
      </c>
      <c r="R353" s="1" t="str">
        <f t="shared" si="11"/>
        <v>Mutually Excluded</v>
      </c>
      <c r="S353" s="1"/>
      <c r="T353" s="1"/>
    </row>
    <row r="354" spans="1:21" ht="60">
      <c r="A354" s="1" t="s">
        <v>550</v>
      </c>
      <c r="B354">
        <v>353</v>
      </c>
      <c r="D354">
        <v>140</v>
      </c>
      <c r="E354" s="1"/>
      <c r="F354" s="1" t="s">
        <v>550</v>
      </c>
      <c r="G354" s="1">
        <v>1</v>
      </c>
      <c r="H354" s="1">
        <v>1</v>
      </c>
      <c r="I354" s="1">
        <v>1</v>
      </c>
      <c r="J354" s="31" t="str">
        <f t="shared" si="10"/>
        <v>EXCLUDED</v>
      </c>
      <c r="K354">
        <v>353</v>
      </c>
      <c r="L354" s="1"/>
      <c r="M354" s="1"/>
      <c r="N354" s="35" t="s">
        <v>901</v>
      </c>
      <c r="R354" s="1" t="str">
        <f t="shared" si="11"/>
        <v>Mutually Excluded</v>
      </c>
      <c r="S354" s="1"/>
      <c r="T354" s="1"/>
    </row>
    <row r="355" spans="1:21" ht="165">
      <c r="A355" s="1" t="s">
        <v>551</v>
      </c>
      <c r="B355">
        <v>354</v>
      </c>
      <c r="D355" s="6">
        <v>140141</v>
      </c>
      <c r="E355" s="1"/>
      <c r="F355" s="1" t="s">
        <v>551</v>
      </c>
      <c r="G355" s="1">
        <v>4</v>
      </c>
      <c r="H355" s="1">
        <v>5</v>
      </c>
      <c r="I355" s="1">
        <v>4</v>
      </c>
      <c r="J355" s="31" t="str">
        <f t="shared" si="10"/>
        <v>MAYBE</v>
      </c>
      <c r="K355">
        <v>354</v>
      </c>
      <c r="L355" s="1"/>
      <c r="M355" s="1"/>
      <c r="N355" s="35" t="s">
        <v>901</v>
      </c>
      <c r="R355" s="1" t="str">
        <f t="shared" si="11"/>
        <v>AI: Yes, Human: No</v>
      </c>
      <c r="S355" s="1" t="s">
        <v>19</v>
      </c>
      <c r="T355" s="1" t="s">
        <v>19</v>
      </c>
      <c r="U355" t="s">
        <v>19</v>
      </c>
    </row>
    <row r="356" spans="1:21" ht="120">
      <c r="A356" s="1" t="s">
        <v>553</v>
      </c>
      <c r="B356">
        <v>355</v>
      </c>
      <c r="D356">
        <v>141</v>
      </c>
      <c r="E356" s="1"/>
      <c r="F356" s="1" t="s">
        <v>553</v>
      </c>
      <c r="G356" s="1">
        <v>3</v>
      </c>
      <c r="H356" s="1">
        <v>3</v>
      </c>
      <c r="I356" s="1">
        <v>2</v>
      </c>
      <c r="J356" s="31" t="str">
        <f t="shared" si="10"/>
        <v>EXCLUDED</v>
      </c>
      <c r="K356">
        <v>355</v>
      </c>
      <c r="L356" s="1"/>
      <c r="M356" s="1"/>
      <c r="N356" s="35" t="s">
        <v>901</v>
      </c>
      <c r="R356" s="1" t="str">
        <f t="shared" si="11"/>
        <v>Mutually Excluded</v>
      </c>
      <c r="S356" s="1"/>
      <c r="T356" s="1"/>
    </row>
    <row r="357" spans="1:21" ht="135">
      <c r="A357" s="1" t="s">
        <v>554</v>
      </c>
      <c r="B357">
        <v>356</v>
      </c>
      <c r="D357">
        <v>141</v>
      </c>
      <c r="E357" s="1"/>
      <c r="F357" s="1" t="s">
        <v>554</v>
      </c>
      <c r="G357" s="1">
        <v>2</v>
      </c>
      <c r="H357" s="1">
        <v>2</v>
      </c>
      <c r="I357" s="1">
        <v>2</v>
      </c>
      <c r="J357" s="31" t="str">
        <f t="shared" si="10"/>
        <v>EXCLUDED</v>
      </c>
      <c r="K357">
        <v>356</v>
      </c>
      <c r="L357" s="1"/>
      <c r="M357" s="1"/>
      <c r="N357" s="35" t="s">
        <v>901</v>
      </c>
      <c r="R357" s="1" t="str">
        <f t="shared" si="11"/>
        <v>Mutually Excluded</v>
      </c>
      <c r="S357" s="1"/>
      <c r="T357" s="1"/>
    </row>
    <row r="358" spans="1:21" ht="120">
      <c r="A358" s="1" t="s">
        <v>555</v>
      </c>
      <c r="B358">
        <v>357</v>
      </c>
      <c r="D358">
        <v>142</v>
      </c>
      <c r="E358" s="1"/>
      <c r="F358" s="1" t="s">
        <v>555</v>
      </c>
      <c r="G358" s="1">
        <v>3</v>
      </c>
      <c r="H358" s="1">
        <v>2</v>
      </c>
      <c r="I358" s="1">
        <v>2</v>
      </c>
      <c r="J358" s="31" t="str">
        <f t="shared" si="10"/>
        <v>EXCLUDED</v>
      </c>
      <c r="K358">
        <v>357</v>
      </c>
      <c r="L358" s="1"/>
      <c r="M358" s="1"/>
      <c r="N358" s="35" t="s">
        <v>901</v>
      </c>
      <c r="R358" s="1" t="str">
        <f t="shared" si="11"/>
        <v>Mutually Excluded</v>
      </c>
      <c r="S358" s="1"/>
      <c r="T358" s="1"/>
    </row>
    <row r="359" spans="1:21" ht="120">
      <c r="A359" s="1" t="s">
        <v>556</v>
      </c>
      <c r="B359">
        <v>358</v>
      </c>
      <c r="D359">
        <v>142</v>
      </c>
      <c r="E359" s="1"/>
      <c r="F359" s="1" t="s">
        <v>556</v>
      </c>
      <c r="G359" s="1">
        <v>4</v>
      </c>
      <c r="H359" s="1">
        <v>3</v>
      </c>
      <c r="I359" s="1">
        <v>4</v>
      </c>
      <c r="J359" s="31" t="str">
        <f t="shared" si="10"/>
        <v>EXCLUDED</v>
      </c>
      <c r="K359">
        <v>358</v>
      </c>
      <c r="L359" s="1"/>
      <c r="M359" s="1"/>
      <c r="N359" s="35" t="s">
        <v>901</v>
      </c>
      <c r="R359" s="1" t="str">
        <f t="shared" si="11"/>
        <v>Mutually Excluded</v>
      </c>
      <c r="S359" s="1"/>
      <c r="T359" s="1"/>
    </row>
    <row r="360" spans="1:21" ht="105">
      <c r="A360" s="1" t="s">
        <v>558</v>
      </c>
      <c r="B360">
        <v>359</v>
      </c>
      <c r="D360" s="6">
        <v>142143</v>
      </c>
      <c r="E360" s="1"/>
      <c r="F360" s="1" t="s">
        <v>558</v>
      </c>
      <c r="G360" s="1">
        <v>1</v>
      </c>
      <c r="H360" s="1">
        <v>1</v>
      </c>
      <c r="I360" s="1">
        <v>1</v>
      </c>
      <c r="J360" s="31" t="str">
        <f t="shared" si="10"/>
        <v>EXCLUDED</v>
      </c>
      <c r="K360">
        <v>359</v>
      </c>
      <c r="L360" s="1"/>
      <c r="M360" s="1"/>
      <c r="N360" s="35" t="s">
        <v>901</v>
      </c>
      <c r="R360" s="1" t="str">
        <f t="shared" si="11"/>
        <v>Mutually Excluded</v>
      </c>
      <c r="S360" s="1"/>
      <c r="T360" s="1"/>
    </row>
    <row r="361" spans="1:21" ht="105">
      <c r="A361" s="1" t="s">
        <v>559</v>
      </c>
      <c r="B361">
        <v>360</v>
      </c>
      <c r="D361">
        <v>143</v>
      </c>
      <c r="E361" s="1"/>
      <c r="F361" s="1" t="s">
        <v>559</v>
      </c>
      <c r="G361" s="1">
        <v>2</v>
      </c>
      <c r="H361" s="1">
        <v>2</v>
      </c>
      <c r="I361" s="1">
        <v>3</v>
      </c>
      <c r="J361" s="31" t="str">
        <f t="shared" si="10"/>
        <v>EXCLUDED</v>
      </c>
      <c r="K361">
        <v>360</v>
      </c>
      <c r="L361" s="1"/>
      <c r="M361" s="1"/>
      <c r="N361" s="35" t="s">
        <v>901</v>
      </c>
      <c r="R361" s="1" t="str">
        <f t="shared" si="11"/>
        <v>Mutually Excluded</v>
      </c>
      <c r="S361" s="1"/>
      <c r="T361" s="1"/>
    </row>
    <row r="362" spans="1:21" ht="75">
      <c r="A362" s="1" t="s">
        <v>560</v>
      </c>
      <c r="B362">
        <v>361</v>
      </c>
      <c r="D362">
        <v>143</v>
      </c>
      <c r="E362" s="1"/>
      <c r="F362" s="1" t="s">
        <v>560</v>
      </c>
      <c r="G362" s="1">
        <v>1</v>
      </c>
      <c r="H362" s="1">
        <v>1</v>
      </c>
      <c r="I362" s="1">
        <v>1</v>
      </c>
      <c r="J362" s="31" t="str">
        <f t="shared" si="10"/>
        <v>EXCLUDED</v>
      </c>
      <c r="K362">
        <v>361</v>
      </c>
      <c r="L362" s="1"/>
      <c r="M362" s="1"/>
      <c r="N362" s="35" t="s">
        <v>901</v>
      </c>
      <c r="R362" s="1" t="str">
        <f t="shared" si="11"/>
        <v>Mutually Excluded</v>
      </c>
      <c r="S362" s="1"/>
      <c r="T362" s="1"/>
    </row>
    <row r="363" spans="1:21" ht="75">
      <c r="A363" s="1" t="s">
        <v>561</v>
      </c>
      <c r="B363">
        <v>362</v>
      </c>
      <c r="D363">
        <v>143</v>
      </c>
      <c r="E363" s="1"/>
      <c r="F363" s="1" t="s">
        <v>561</v>
      </c>
      <c r="G363" s="1">
        <v>1</v>
      </c>
      <c r="H363" s="1">
        <v>1</v>
      </c>
      <c r="I363" s="1">
        <v>1</v>
      </c>
      <c r="J363" s="31" t="str">
        <f t="shared" si="10"/>
        <v>EXCLUDED</v>
      </c>
      <c r="K363">
        <v>362</v>
      </c>
      <c r="L363" s="1"/>
      <c r="M363" s="1"/>
      <c r="N363" s="35" t="s">
        <v>901</v>
      </c>
      <c r="R363" s="1" t="str">
        <f t="shared" si="11"/>
        <v>Mutually Excluded</v>
      </c>
      <c r="S363" s="1"/>
      <c r="T363" s="1"/>
    </row>
    <row r="364" spans="1:21" ht="75">
      <c r="A364" s="1" t="s">
        <v>563</v>
      </c>
      <c r="B364">
        <v>363</v>
      </c>
      <c r="D364">
        <v>143</v>
      </c>
      <c r="E364" s="1"/>
      <c r="F364" s="1" t="s">
        <v>563</v>
      </c>
      <c r="G364" s="1">
        <v>2</v>
      </c>
      <c r="H364" s="1">
        <v>2</v>
      </c>
      <c r="I364" s="1">
        <v>2</v>
      </c>
      <c r="J364" s="31" t="str">
        <f t="shared" si="10"/>
        <v>EXCLUDED</v>
      </c>
      <c r="K364">
        <v>363</v>
      </c>
      <c r="L364" s="1"/>
      <c r="M364" s="1"/>
      <c r="N364" s="35" t="s">
        <v>901</v>
      </c>
      <c r="R364" s="1" t="str">
        <f t="shared" si="11"/>
        <v>Mutually Excluded</v>
      </c>
      <c r="S364" s="1"/>
      <c r="T364" s="1"/>
    </row>
    <row r="365" spans="1:21" ht="120">
      <c r="A365" s="1" t="s">
        <v>564</v>
      </c>
      <c r="B365">
        <v>364</v>
      </c>
      <c r="D365">
        <v>144</v>
      </c>
      <c r="E365" s="1"/>
      <c r="F365" s="1" t="s">
        <v>564</v>
      </c>
      <c r="G365" s="1">
        <v>2</v>
      </c>
      <c r="H365" s="1">
        <v>2</v>
      </c>
      <c r="I365" s="1">
        <v>3</v>
      </c>
      <c r="J365" s="31" t="str">
        <f t="shared" si="10"/>
        <v>EXCLUDED</v>
      </c>
      <c r="K365">
        <v>364</v>
      </c>
      <c r="L365" s="1"/>
      <c r="M365" s="1"/>
      <c r="N365" s="35" t="s">
        <v>901</v>
      </c>
      <c r="R365" s="1" t="str">
        <f t="shared" si="11"/>
        <v>Mutually Excluded</v>
      </c>
      <c r="S365" s="1"/>
      <c r="T365" s="1"/>
    </row>
    <row r="366" spans="1:21" ht="60">
      <c r="A366" s="1" t="s">
        <v>565</v>
      </c>
      <c r="B366">
        <v>365</v>
      </c>
      <c r="D366" s="6">
        <v>144145</v>
      </c>
      <c r="E366" s="1"/>
      <c r="F366" s="1" t="s">
        <v>565</v>
      </c>
      <c r="G366" s="1">
        <v>1</v>
      </c>
      <c r="H366" s="1">
        <v>1</v>
      </c>
      <c r="I366" s="1">
        <v>1</v>
      </c>
      <c r="J366" s="31" t="str">
        <f t="shared" si="10"/>
        <v>EXCLUDED</v>
      </c>
      <c r="K366">
        <v>365</v>
      </c>
      <c r="L366" s="1"/>
      <c r="M366" s="1"/>
      <c r="N366" s="35" t="s">
        <v>901</v>
      </c>
      <c r="R366" s="1" t="str">
        <f t="shared" si="11"/>
        <v>Mutually Excluded</v>
      </c>
      <c r="S366" s="1"/>
      <c r="T366" s="1"/>
    </row>
    <row r="367" spans="1:21" ht="45">
      <c r="A367" s="1" t="s">
        <v>566</v>
      </c>
      <c r="B367">
        <v>366</v>
      </c>
      <c r="D367">
        <v>145</v>
      </c>
      <c r="E367" s="1"/>
      <c r="F367" s="1" t="s">
        <v>566</v>
      </c>
      <c r="G367" s="1">
        <v>2</v>
      </c>
      <c r="H367" s="1">
        <v>2</v>
      </c>
      <c r="I367" s="1">
        <v>2</v>
      </c>
      <c r="J367" s="31" t="str">
        <f t="shared" si="10"/>
        <v>EXCLUDED</v>
      </c>
      <c r="K367">
        <v>366</v>
      </c>
      <c r="L367" s="1"/>
      <c r="M367" s="1"/>
      <c r="N367" s="35" t="s">
        <v>901</v>
      </c>
      <c r="R367" s="1" t="str">
        <f t="shared" si="11"/>
        <v>Mutually Excluded</v>
      </c>
      <c r="S367" s="1"/>
      <c r="T367" s="1"/>
    </row>
    <row r="368" spans="1:21" ht="120">
      <c r="A368" s="1" t="s">
        <v>567</v>
      </c>
      <c r="B368">
        <v>367</v>
      </c>
      <c r="D368">
        <v>145</v>
      </c>
      <c r="E368" s="1"/>
      <c r="F368" s="1" t="s">
        <v>567</v>
      </c>
      <c r="G368" s="1">
        <v>1</v>
      </c>
      <c r="H368" s="1">
        <v>1</v>
      </c>
      <c r="I368" s="1">
        <v>1</v>
      </c>
      <c r="J368" s="31" t="str">
        <f t="shared" si="10"/>
        <v>EXCLUDED</v>
      </c>
      <c r="K368">
        <v>367</v>
      </c>
      <c r="L368" s="1"/>
      <c r="M368" s="1"/>
      <c r="N368" s="35" t="s">
        <v>901</v>
      </c>
      <c r="R368" s="1" t="str">
        <f t="shared" si="11"/>
        <v>Mutually Excluded</v>
      </c>
      <c r="S368" s="1"/>
      <c r="T368" s="1"/>
    </row>
    <row r="369" spans="1:24" ht="90">
      <c r="A369" s="1" t="s">
        <v>568</v>
      </c>
      <c r="B369">
        <v>368</v>
      </c>
      <c r="D369">
        <v>146</v>
      </c>
      <c r="E369" s="1"/>
      <c r="F369" s="1" t="s">
        <v>568</v>
      </c>
      <c r="G369" s="1">
        <v>2</v>
      </c>
      <c r="H369" s="1">
        <v>1</v>
      </c>
      <c r="I369" s="1">
        <v>2</v>
      </c>
      <c r="J369" s="31" t="str">
        <f t="shared" si="10"/>
        <v>EXCLUDED</v>
      </c>
      <c r="K369">
        <v>368</v>
      </c>
      <c r="L369" s="1"/>
      <c r="M369" s="1"/>
      <c r="N369" s="35" t="s">
        <v>901</v>
      </c>
      <c r="R369" s="1" t="str">
        <f t="shared" si="11"/>
        <v>Mutually Excluded</v>
      </c>
      <c r="S369" s="1"/>
      <c r="T369" s="1"/>
    </row>
    <row r="370" spans="1:24" ht="120">
      <c r="A370" s="1" t="s">
        <v>569</v>
      </c>
      <c r="B370">
        <v>369</v>
      </c>
      <c r="D370">
        <v>146</v>
      </c>
      <c r="E370" s="1"/>
      <c r="F370" s="1" t="s">
        <v>569</v>
      </c>
      <c r="G370" s="1">
        <v>4</v>
      </c>
      <c r="H370" s="1">
        <v>3</v>
      </c>
      <c r="I370" s="1">
        <v>4</v>
      </c>
      <c r="J370" s="31" t="str">
        <f t="shared" si="10"/>
        <v>EXCLUDED</v>
      </c>
      <c r="K370">
        <v>369</v>
      </c>
      <c r="L370" s="1"/>
      <c r="M370" s="1"/>
      <c r="N370" s="35" t="s">
        <v>901</v>
      </c>
      <c r="R370" s="1" t="str">
        <f t="shared" si="11"/>
        <v>Mutually Excluded</v>
      </c>
      <c r="S370" s="1"/>
      <c r="T370" s="1"/>
      <c r="X370" s="3" t="s">
        <v>19</v>
      </c>
    </row>
    <row r="371" spans="1:24" ht="135">
      <c r="A371" s="1" t="s">
        <v>571</v>
      </c>
      <c r="B371">
        <v>370</v>
      </c>
      <c r="D371" s="6">
        <v>146147</v>
      </c>
      <c r="E371" s="1"/>
      <c r="F371" s="1" t="s">
        <v>571</v>
      </c>
      <c r="G371" s="1">
        <v>4</v>
      </c>
      <c r="H371" s="1">
        <v>5</v>
      </c>
      <c r="I371" s="1">
        <v>4</v>
      </c>
      <c r="J371" s="31" t="str">
        <f t="shared" si="10"/>
        <v>MAYBE</v>
      </c>
      <c r="K371">
        <v>370</v>
      </c>
      <c r="L371" s="1"/>
      <c r="M371" s="1"/>
      <c r="N371" s="35" t="s">
        <v>1752</v>
      </c>
      <c r="R371" s="1" t="str">
        <f t="shared" si="11"/>
        <v>MUTUALLY INCLUDED</v>
      </c>
      <c r="S371" s="1"/>
      <c r="T371" s="1"/>
    </row>
    <row r="372" spans="1:24" ht="75">
      <c r="A372" s="1" t="s">
        <v>573</v>
      </c>
      <c r="B372">
        <v>371</v>
      </c>
      <c r="D372">
        <v>147</v>
      </c>
      <c r="E372" s="1"/>
      <c r="F372" s="1" t="s">
        <v>573</v>
      </c>
      <c r="G372" s="1">
        <v>2</v>
      </c>
      <c r="H372" s="1">
        <v>2</v>
      </c>
      <c r="I372" s="1">
        <v>2</v>
      </c>
      <c r="J372" s="31" t="str">
        <f t="shared" si="10"/>
        <v>EXCLUDED</v>
      </c>
      <c r="K372">
        <v>371</v>
      </c>
      <c r="L372" s="1"/>
      <c r="M372" s="1"/>
      <c r="N372" s="35" t="s">
        <v>901</v>
      </c>
      <c r="R372" s="1" t="str">
        <f t="shared" si="11"/>
        <v>Mutually Excluded</v>
      </c>
      <c r="S372" s="1"/>
      <c r="T372" s="1"/>
    </row>
    <row r="373" spans="1:24" ht="90">
      <c r="A373" s="1" t="s">
        <v>574</v>
      </c>
      <c r="B373">
        <v>372</v>
      </c>
      <c r="D373">
        <v>148</v>
      </c>
      <c r="E373" s="1"/>
      <c r="F373" s="1" t="s">
        <v>574</v>
      </c>
      <c r="G373" s="1">
        <v>1</v>
      </c>
      <c r="H373" s="1">
        <v>1</v>
      </c>
      <c r="I373" s="1">
        <v>1</v>
      </c>
      <c r="J373" s="31" t="str">
        <f t="shared" si="10"/>
        <v>EXCLUDED</v>
      </c>
      <c r="K373">
        <v>372</v>
      </c>
      <c r="L373" s="1"/>
      <c r="M373" s="1"/>
      <c r="N373" s="35" t="s">
        <v>901</v>
      </c>
      <c r="R373" s="1" t="str">
        <f t="shared" si="11"/>
        <v>Mutually Excluded</v>
      </c>
      <c r="S373" s="1"/>
      <c r="T373" s="1"/>
    </row>
    <row r="374" spans="1:24" ht="120">
      <c r="A374" s="1" t="s">
        <v>575</v>
      </c>
      <c r="B374">
        <v>373</v>
      </c>
      <c r="D374">
        <v>148</v>
      </c>
      <c r="E374" s="1"/>
      <c r="F374" s="1" t="s">
        <v>575</v>
      </c>
      <c r="G374" s="1">
        <v>1</v>
      </c>
      <c r="H374" s="1">
        <v>1</v>
      </c>
      <c r="I374" s="1">
        <v>1</v>
      </c>
      <c r="J374" s="31" t="str">
        <f t="shared" si="10"/>
        <v>EXCLUDED</v>
      </c>
      <c r="K374">
        <v>373</v>
      </c>
      <c r="L374" s="1"/>
      <c r="M374" s="1"/>
      <c r="N374" s="35" t="s">
        <v>901</v>
      </c>
      <c r="R374" s="1" t="str">
        <f t="shared" si="11"/>
        <v>Mutually Excluded</v>
      </c>
      <c r="S374" s="1"/>
      <c r="T374" s="1"/>
    </row>
    <row r="375" spans="1:24" ht="105">
      <c r="A375" s="1" t="s">
        <v>576</v>
      </c>
      <c r="B375">
        <v>374</v>
      </c>
      <c r="D375" s="6">
        <v>148149</v>
      </c>
      <c r="E375" s="1"/>
      <c r="F375" s="1" t="s">
        <v>576</v>
      </c>
      <c r="G375" s="1">
        <v>3</v>
      </c>
      <c r="H375" s="1">
        <v>3</v>
      </c>
      <c r="I375" s="1">
        <v>3</v>
      </c>
      <c r="J375" s="31" t="str">
        <f t="shared" si="10"/>
        <v>EXCLUDED</v>
      </c>
      <c r="K375">
        <v>374</v>
      </c>
      <c r="L375" s="1"/>
      <c r="M375" s="1"/>
      <c r="N375" s="35" t="s">
        <v>1752</v>
      </c>
      <c r="R375" s="1" t="str">
        <f t="shared" si="11"/>
        <v>AI: No, Human: Yes</v>
      </c>
      <c r="S375" s="1" t="s">
        <v>23</v>
      </c>
      <c r="T375" s="1" t="s">
        <v>23</v>
      </c>
      <c r="U375" t="s">
        <v>1714</v>
      </c>
    </row>
    <row r="376" spans="1:24" ht="135">
      <c r="A376" s="1" t="s">
        <v>578</v>
      </c>
      <c r="B376">
        <v>375</v>
      </c>
      <c r="D376">
        <v>149</v>
      </c>
      <c r="E376" s="1"/>
      <c r="F376" s="1" t="s">
        <v>578</v>
      </c>
      <c r="G376" s="1">
        <v>2</v>
      </c>
      <c r="H376" s="1">
        <v>2</v>
      </c>
      <c r="I376" s="1">
        <v>2</v>
      </c>
      <c r="J376" s="31" t="str">
        <f t="shared" si="10"/>
        <v>EXCLUDED</v>
      </c>
      <c r="K376">
        <v>375</v>
      </c>
      <c r="L376" s="1"/>
      <c r="M376" s="1"/>
      <c r="N376" s="35" t="s">
        <v>901</v>
      </c>
      <c r="R376" s="1" t="str">
        <f t="shared" si="11"/>
        <v>Mutually Excluded</v>
      </c>
      <c r="S376" s="1"/>
      <c r="T376" s="1"/>
    </row>
    <row r="377" spans="1:24" ht="195">
      <c r="A377" s="1" t="s">
        <v>579</v>
      </c>
      <c r="B377">
        <v>376</v>
      </c>
      <c r="D377">
        <v>149</v>
      </c>
      <c r="E377" s="1"/>
      <c r="F377" s="1" t="s">
        <v>579</v>
      </c>
      <c r="G377" s="1">
        <v>2</v>
      </c>
      <c r="H377" s="1">
        <v>2</v>
      </c>
      <c r="I377" s="1">
        <v>3</v>
      </c>
      <c r="J377" s="31" t="str">
        <f t="shared" si="10"/>
        <v>EXCLUDED</v>
      </c>
      <c r="K377">
        <v>376</v>
      </c>
      <c r="L377" s="1"/>
      <c r="M377" s="1"/>
      <c r="N377" s="35" t="s">
        <v>901</v>
      </c>
      <c r="R377" s="1" t="str">
        <f t="shared" si="11"/>
        <v>Mutually Excluded</v>
      </c>
      <c r="S377" s="1"/>
      <c r="T377" s="1"/>
    </row>
    <row r="378" spans="1:24" ht="60">
      <c r="A378" s="1" t="s">
        <v>582</v>
      </c>
      <c r="B378">
        <v>377</v>
      </c>
      <c r="D378">
        <v>150</v>
      </c>
      <c r="E378" s="1"/>
      <c r="F378" s="1" t="s">
        <v>582</v>
      </c>
      <c r="G378" s="1">
        <v>1</v>
      </c>
      <c r="H378" s="1">
        <v>1</v>
      </c>
      <c r="I378" s="1">
        <v>1</v>
      </c>
      <c r="J378" s="31" t="str">
        <f t="shared" si="10"/>
        <v>EXCLUDED</v>
      </c>
      <c r="K378">
        <v>377</v>
      </c>
      <c r="L378" s="1"/>
      <c r="M378" s="1"/>
      <c r="N378" s="35" t="s">
        <v>901</v>
      </c>
      <c r="R378" s="1" t="str">
        <f t="shared" si="11"/>
        <v>Mutually Excluded</v>
      </c>
      <c r="S378" s="1"/>
      <c r="T378" s="1"/>
    </row>
    <row r="379" spans="1:24" ht="45">
      <c r="A379" s="1" t="s">
        <v>583</v>
      </c>
      <c r="B379">
        <v>378</v>
      </c>
      <c r="D379">
        <v>150</v>
      </c>
      <c r="E379" s="1"/>
      <c r="F379" s="1" t="s">
        <v>583</v>
      </c>
      <c r="G379" s="1">
        <v>1</v>
      </c>
      <c r="H379" s="1">
        <v>1</v>
      </c>
      <c r="I379" s="1">
        <v>1</v>
      </c>
      <c r="J379" s="31" t="str">
        <f t="shared" si="10"/>
        <v>EXCLUDED</v>
      </c>
      <c r="K379">
        <v>378</v>
      </c>
      <c r="L379" s="1"/>
      <c r="M379" s="1"/>
      <c r="N379" s="35" t="s">
        <v>901</v>
      </c>
      <c r="R379" s="1" t="str">
        <f t="shared" si="11"/>
        <v>Mutually Excluded</v>
      </c>
      <c r="S379" s="1"/>
      <c r="T379" s="1"/>
    </row>
    <row r="380" spans="1:24" ht="45">
      <c r="A380" s="1" t="s">
        <v>585</v>
      </c>
      <c r="B380">
        <v>379</v>
      </c>
      <c r="D380">
        <v>150</v>
      </c>
      <c r="E380" s="1"/>
      <c r="F380" s="1" t="s">
        <v>585</v>
      </c>
      <c r="G380" s="1">
        <v>1</v>
      </c>
      <c r="H380" s="1">
        <v>1</v>
      </c>
      <c r="I380" s="1">
        <v>1</v>
      </c>
      <c r="J380" s="31" t="str">
        <f t="shared" si="10"/>
        <v>EXCLUDED</v>
      </c>
      <c r="K380">
        <v>379</v>
      </c>
      <c r="L380" s="1"/>
      <c r="M380" s="1"/>
      <c r="N380" s="35" t="s">
        <v>901</v>
      </c>
      <c r="R380" s="1" t="str">
        <f t="shared" si="11"/>
        <v>Mutually Excluded</v>
      </c>
      <c r="S380" s="1"/>
      <c r="T380" s="1"/>
    </row>
    <row r="381" spans="1:24" ht="45">
      <c r="A381" s="1" t="s">
        <v>586</v>
      </c>
      <c r="B381">
        <v>380</v>
      </c>
      <c r="D381">
        <v>150</v>
      </c>
      <c r="E381" s="1"/>
      <c r="F381" s="1" t="s">
        <v>586</v>
      </c>
      <c r="G381" s="1">
        <v>1</v>
      </c>
      <c r="H381" s="1">
        <v>1</v>
      </c>
      <c r="I381" s="1">
        <v>1</v>
      </c>
      <c r="J381" s="31" t="str">
        <f t="shared" si="10"/>
        <v>EXCLUDED</v>
      </c>
      <c r="K381">
        <v>380</v>
      </c>
      <c r="L381" s="1"/>
      <c r="M381" s="1"/>
      <c r="N381" s="35" t="s">
        <v>901</v>
      </c>
      <c r="R381" s="1" t="str">
        <f t="shared" si="11"/>
        <v>Mutually Excluded</v>
      </c>
      <c r="S381" s="1"/>
      <c r="T381" s="1"/>
    </row>
    <row r="382" spans="1:24" ht="150">
      <c r="A382" s="1" t="s">
        <v>587</v>
      </c>
      <c r="B382">
        <v>381</v>
      </c>
      <c r="D382">
        <v>150</v>
      </c>
      <c r="E382" s="1"/>
      <c r="F382" s="1" t="s">
        <v>587</v>
      </c>
      <c r="G382" s="1">
        <v>3</v>
      </c>
      <c r="H382" s="1">
        <v>4</v>
      </c>
      <c r="I382" s="1">
        <v>2</v>
      </c>
      <c r="J382" s="31" t="str">
        <f t="shared" si="10"/>
        <v>EXCLUDED</v>
      </c>
      <c r="K382">
        <v>381</v>
      </c>
      <c r="L382" s="1"/>
      <c r="M382" s="1"/>
      <c r="N382" s="35" t="s">
        <v>901</v>
      </c>
      <c r="R382" s="1" t="str">
        <f t="shared" si="11"/>
        <v>Mutually Excluded</v>
      </c>
      <c r="S382" s="1"/>
      <c r="T382" s="1"/>
    </row>
    <row r="383" spans="1:24" ht="90">
      <c r="A383" s="1" t="s">
        <v>589</v>
      </c>
      <c r="B383">
        <v>382</v>
      </c>
      <c r="D383" s="6">
        <v>150151</v>
      </c>
      <c r="E383" s="1"/>
      <c r="F383" s="1" t="s">
        <v>589</v>
      </c>
      <c r="G383" s="1">
        <v>3</v>
      </c>
      <c r="H383" s="1">
        <v>3</v>
      </c>
      <c r="I383" s="1">
        <v>4</v>
      </c>
      <c r="J383" s="31" t="str">
        <f t="shared" si="10"/>
        <v>EXCLUDED</v>
      </c>
      <c r="K383">
        <v>382</v>
      </c>
      <c r="L383" s="1"/>
      <c r="M383" s="1"/>
      <c r="N383" s="35" t="s">
        <v>901</v>
      </c>
      <c r="R383" s="1" t="str">
        <f t="shared" si="11"/>
        <v>Mutually Excluded</v>
      </c>
      <c r="S383" s="1"/>
      <c r="T383" s="1"/>
    </row>
    <row r="384" spans="1:24" ht="105">
      <c r="A384" s="1" t="s">
        <v>590</v>
      </c>
      <c r="B384">
        <v>383</v>
      </c>
      <c r="D384">
        <v>151</v>
      </c>
      <c r="E384" s="1"/>
      <c r="F384" s="1" t="s">
        <v>590</v>
      </c>
      <c r="G384" s="1">
        <v>5</v>
      </c>
      <c r="H384" s="1">
        <v>4</v>
      </c>
      <c r="I384" s="1">
        <v>4</v>
      </c>
      <c r="J384" s="31" t="str">
        <f t="shared" si="10"/>
        <v>MAYBE</v>
      </c>
      <c r="K384">
        <v>383</v>
      </c>
      <c r="L384" s="1"/>
      <c r="M384" s="1"/>
      <c r="N384" s="35" t="s">
        <v>1752</v>
      </c>
      <c r="R384" s="1" t="str">
        <f t="shared" si="11"/>
        <v>MUTUALLY INCLUDED</v>
      </c>
      <c r="S384" s="1"/>
      <c r="T384" s="1"/>
      <c r="X384" s="3" t="s">
        <v>23</v>
      </c>
    </row>
    <row r="385" spans="1:21" ht="75">
      <c r="A385" s="1" t="s">
        <v>592</v>
      </c>
      <c r="B385">
        <v>384</v>
      </c>
      <c r="D385">
        <v>151</v>
      </c>
      <c r="E385" s="1"/>
      <c r="F385" s="1" t="s">
        <v>592</v>
      </c>
      <c r="G385" s="1">
        <v>1</v>
      </c>
      <c r="H385" s="1">
        <v>1</v>
      </c>
      <c r="I385" s="1">
        <v>1</v>
      </c>
      <c r="J385" s="31" t="str">
        <f t="shared" si="10"/>
        <v>EXCLUDED</v>
      </c>
      <c r="K385">
        <v>384</v>
      </c>
      <c r="L385" s="1"/>
      <c r="M385" s="1"/>
      <c r="N385" s="35" t="s">
        <v>901</v>
      </c>
      <c r="R385" s="1" t="str">
        <f t="shared" si="11"/>
        <v>Mutually Excluded</v>
      </c>
      <c r="S385" s="1"/>
      <c r="T385" s="1"/>
    </row>
    <row r="386" spans="1:21" ht="150">
      <c r="A386" s="1" t="s">
        <v>593</v>
      </c>
      <c r="B386">
        <v>385</v>
      </c>
      <c r="D386">
        <v>152</v>
      </c>
      <c r="E386" s="1"/>
      <c r="F386" s="1" t="s">
        <v>593</v>
      </c>
      <c r="G386" s="1">
        <v>1</v>
      </c>
      <c r="H386" s="1">
        <v>1</v>
      </c>
      <c r="I386" s="1">
        <v>1</v>
      </c>
      <c r="J386" s="31" t="str">
        <f t="shared" si="10"/>
        <v>EXCLUDED</v>
      </c>
      <c r="K386">
        <v>385</v>
      </c>
      <c r="L386" s="1"/>
      <c r="M386" s="1"/>
      <c r="N386" s="35" t="s">
        <v>901</v>
      </c>
      <c r="R386" s="1" t="str">
        <f t="shared" si="11"/>
        <v>Mutually Excluded</v>
      </c>
      <c r="S386" s="1"/>
      <c r="T386" s="1"/>
    </row>
    <row r="387" spans="1:21" ht="120">
      <c r="A387" s="1" t="s">
        <v>594</v>
      </c>
      <c r="B387">
        <v>386</v>
      </c>
      <c r="D387">
        <v>152</v>
      </c>
      <c r="E387" s="1"/>
      <c r="F387" s="1" t="s">
        <v>594</v>
      </c>
      <c r="G387" s="1">
        <v>1</v>
      </c>
      <c r="H387" s="1">
        <v>1</v>
      </c>
      <c r="I387" s="1">
        <v>1</v>
      </c>
      <c r="J387" s="31" t="str">
        <f t="shared" ref="J387:J450" si="12">IF(COUNTIF(G387:I387,5)=3,"CERTAINLY INCLUDED",IF(COUNTIF(G387:I387,5)&gt;0,"MAYBE","EXCLUDED"))</f>
        <v>EXCLUDED</v>
      </c>
      <c r="K387">
        <v>386</v>
      </c>
      <c r="L387" s="1"/>
      <c r="M387" s="1"/>
      <c r="N387" s="35" t="s">
        <v>901</v>
      </c>
      <c r="R387" s="1" t="str">
        <f t="shared" ref="R387:R450" si="13">IF(AND(J387="Excluded", N387="Excluded"), "Mutually Excluded", IF(AND(OR(J387="CERTAINLY INCLUDED", J387="INCLUDED", J387="MAYBE" ), OR(N387="INCLUDED", N387="MAYBE")), "MUTUALLY INCLUDED", IF(AND(J387="MAYBE", N387="MAYBE"), "Mutually MAYBE", IF(AND(J387="Excluded", OR(N387="INCLUDED", N387="MAYBE")), "AI: No, Human: Yes", IF(AND(N387="Excluded", OR(J387="INCLUDED", J387="CERTAINLY INCLUDED", J387="MAYBE")), "AI: Yes, Human: No", "Other Conflict")))))</f>
        <v>Mutually Excluded</v>
      </c>
      <c r="S387" s="1"/>
      <c r="T387" s="1"/>
    </row>
    <row r="388" spans="1:21" ht="90">
      <c r="A388" s="1" t="s">
        <v>595</v>
      </c>
      <c r="B388">
        <v>387</v>
      </c>
      <c r="D388">
        <v>153</v>
      </c>
      <c r="E388" s="1"/>
      <c r="F388" s="1" t="s">
        <v>595</v>
      </c>
      <c r="G388" s="1">
        <v>1</v>
      </c>
      <c r="H388" s="1">
        <v>2</v>
      </c>
      <c r="I388" s="1">
        <v>1</v>
      </c>
      <c r="J388" s="31" t="str">
        <f t="shared" si="12"/>
        <v>EXCLUDED</v>
      </c>
      <c r="K388">
        <v>387</v>
      </c>
      <c r="L388" s="1"/>
      <c r="M388" s="1"/>
      <c r="N388" s="35" t="s">
        <v>901</v>
      </c>
      <c r="R388" s="1" t="str">
        <f t="shared" si="13"/>
        <v>Mutually Excluded</v>
      </c>
      <c r="S388" s="1"/>
      <c r="T388" s="1"/>
    </row>
    <row r="389" spans="1:21" ht="60">
      <c r="A389" s="1" t="s">
        <v>596</v>
      </c>
      <c r="B389">
        <v>388</v>
      </c>
      <c r="D389">
        <v>153</v>
      </c>
      <c r="E389" s="1"/>
      <c r="F389" s="1" t="s">
        <v>596</v>
      </c>
      <c r="G389" s="1">
        <v>1</v>
      </c>
      <c r="H389" s="1">
        <v>1</v>
      </c>
      <c r="I389" s="1">
        <v>1</v>
      </c>
      <c r="J389" s="31" t="str">
        <f t="shared" si="12"/>
        <v>EXCLUDED</v>
      </c>
      <c r="K389">
        <v>388</v>
      </c>
      <c r="L389" s="1"/>
      <c r="M389" s="1"/>
      <c r="N389" s="35" t="s">
        <v>901</v>
      </c>
      <c r="R389" s="1" t="str">
        <f t="shared" si="13"/>
        <v>Mutually Excluded</v>
      </c>
      <c r="S389" s="1"/>
      <c r="T389" s="1"/>
    </row>
    <row r="390" spans="1:21" ht="180">
      <c r="A390" s="1" t="s">
        <v>597</v>
      </c>
      <c r="B390">
        <v>389</v>
      </c>
      <c r="D390">
        <v>153</v>
      </c>
      <c r="E390" s="1"/>
      <c r="F390" s="1" t="s">
        <v>597</v>
      </c>
      <c r="G390" s="1">
        <v>1</v>
      </c>
      <c r="H390" s="1">
        <v>1</v>
      </c>
      <c r="I390" s="1">
        <v>1</v>
      </c>
      <c r="J390" s="31" t="str">
        <f t="shared" si="12"/>
        <v>EXCLUDED</v>
      </c>
      <c r="K390">
        <v>389</v>
      </c>
      <c r="L390" s="1"/>
      <c r="M390" s="1"/>
      <c r="N390" s="35" t="s">
        <v>901</v>
      </c>
      <c r="R390" s="1" t="str">
        <f t="shared" si="13"/>
        <v>Mutually Excluded</v>
      </c>
      <c r="S390" s="1"/>
      <c r="T390" s="1"/>
    </row>
    <row r="391" spans="1:21" ht="105">
      <c r="A391" s="1" t="s">
        <v>598</v>
      </c>
      <c r="B391">
        <v>390</v>
      </c>
      <c r="D391" s="6">
        <v>154155</v>
      </c>
      <c r="E391" s="1"/>
      <c r="F391" s="1" t="s">
        <v>598</v>
      </c>
      <c r="G391" s="1">
        <v>2</v>
      </c>
      <c r="H391" s="1">
        <v>2</v>
      </c>
      <c r="I391" s="1">
        <v>2</v>
      </c>
      <c r="J391" s="31" t="str">
        <f t="shared" si="12"/>
        <v>EXCLUDED</v>
      </c>
      <c r="K391">
        <v>390</v>
      </c>
      <c r="L391" s="1"/>
      <c r="M391" s="1"/>
      <c r="N391" s="35" t="s">
        <v>901</v>
      </c>
      <c r="R391" s="1" t="str">
        <f t="shared" si="13"/>
        <v>Mutually Excluded</v>
      </c>
      <c r="S391" s="1"/>
      <c r="T391" s="1"/>
    </row>
    <row r="392" spans="1:21" ht="180">
      <c r="A392" s="1" t="s">
        <v>599</v>
      </c>
      <c r="B392">
        <v>391</v>
      </c>
      <c r="D392" s="6">
        <v>159</v>
      </c>
      <c r="E392" s="1" t="s">
        <v>599</v>
      </c>
      <c r="F392" s="1" t="s">
        <v>599</v>
      </c>
      <c r="G392" s="1">
        <v>2</v>
      </c>
      <c r="H392" s="1">
        <v>1</v>
      </c>
      <c r="I392" s="1">
        <v>2</v>
      </c>
      <c r="J392" s="31" t="str">
        <f t="shared" si="12"/>
        <v>EXCLUDED</v>
      </c>
      <c r="K392">
        <v>391</v>
      </c>
      <c r="L392" s="1"/>
      <c r="M392" s="1"/>
      <c r="N392" s="35" t="s">
        <v>901</v>
      </c>
      <c r="R392" s="1" t="str">
        <f t="shared" si="13"/>
        <v>Mutually Excluded</v>
      </c>
      <c r="S392" s="1"/>
      <c r="T392" s="1"/>
    </row>
    <row r="393" spans="1:21" ht="225">
      <c r="A393" s="1" t="s">
        <v>601</v>
      </c>
      <c r="B393">
        <v>392</v>
      </c>
      <c r="D393" s="6">
        <v>160</v>
      </c>
      <c r="E393" s="1" t="s">
        <v>601</v>
      </c>
      <c r="F393" s="1" t="s">
        <v>601</v>
      </c>
      <c r="G393" s="1">
        <v>2</v>
      </c>
      <c r="H393" s="1">
        <v>2</v>
      </c>
      <c r="I393" s="1">
        <v>2</v>
      </c>
      <c r="J393" s="31" t="str">
        <f t="shared" si="12"/>
        <v>EXCLUDED</v>
      </c>
      <c r="K393">
        <v>392</v>
      </c>
      <c r="L393" s="1"/>
      <c r="M393" s="1"/>
      <c r="N393" s="35" t="s">
        <v>901</v>
      </c>
      <c r="R393" s="1" t="str">
        <f t="shared" si="13"/>
        <v>Mutually Excluded</v>
      </c>
      <c r="S393" s="1"/>
      <c r="T393" s="1"/>
    </row>
    <row r="394" spans="1:21" ht="255">
      <c r="A394" s="1" t="s">
        <v>602</v>
      </c>
      <c r="B394">
        <v>393</v>
      </c>
      <c r="D394">
        <v>160</v>
      </c>
      <c r="E394" s="1" t="s">
        <v>602</v>
      </c>
      <c r="F394" s="1" t="s">
        <v>602</v>
      </c>
      <c r="G394" s="1">
        <v>2</v>
      </c>
      <c r="H394" s="1">
        <v>2</v>
      </c>
      <c r="I394" s="1">
        <v>2</v>
      </c>
      <c r="J394" s="31" t="str">
        <f t="shared" si="12"/>
        <v>EXCLUDED</v>
      </c>
      <c r="K394">
        <v>393</v>
      </c>
      <c r="L394" s="1"/>
      <c r="M394" s="1"/>
      <c r="N394" s="34" t="s">
        <v>104</v>
      </c>
      <c r="R394" s="1" t="str">
        <f t="shared" si="13"/>
        <v>AI: No, Human: Yes</v>
      </c>
      <c r="S394" s="1" t="s">
        <v>19</v>
      </c>
      <c r="T394" s="1" t="s">
        <v>3018</v>
      </c>
      <c r="U394" t="s">
        <v>19</v>
      </c>
    </row>
    <row r="395" spans="1:21" ht="405">
      <c r="A395" s="1" t="s">
        <v>604</v>
      </c>
      <c r="B395">
        <v>394</v>
      </c>
      <c r="D395" s="6">
        <v>160161</v>
      </c>
      <c r="E395" s="1" t="s">
        <v>605</v>
      </c>
      <c r="F395" s="1" t="s">
        <v>604</v>
      </c>
      <c r="G395" s="1">
        <v>1</v>
      </c>
      <c r="H395" s="1">
        <v>1</v>
      </c>
      <c r="I395" s="1">
        <v>1</v>
      </c>
      <c r="J395" s="31" t="str">
        <f t="shared" si="12"/>
        <v>EXCLUDED</v>
      </c>
      <c r="K395">
        <v>394</v>
      </c>
      <c r="L395" s="1"/>
      <c r="M395" s="1"/>
      <c r="N395" s="35" t="s">
        <v>901</v>
      </c>
      <c r="R395" s="1" t="str">
        <f t="shared" si="13"/>
        <v>Mutually Excluded</v>
      </c>
      <c r="S395" s="1"/>
      <c r="T395" s="1"/>
    </row>
    <row r="396" spans="1:21" ht="120">
      <c r="A396" s="1" t="s">
        <v>606</v>
      </c>
      <c r="B396">
        <v>395</v>
      </c>
      <c r="D396">
        <v>161</v>
      </c>
      <c r="E396" s="1"/>
      <c r="F396" s="1" t="s">
        <v>606</v>
      </c>
      <c r="G396" s="1">
        <v>4</v>
      </c>
      <c r="H396" s="1">
        <v>4</v>
      </c>
      <c r="I396" s="1">
        <v>4</v>
      </c>
      <c r="J396" s="31" t="str">
        <f t="shared" si="12"/>
        <v>EXCLUDED</v>
      </c>
      <c r="K396">
        <v>395</v>
      </c>
      <c r="L396" s="1"/>
      <c r="M396" s="1"/>
      <c r="N396" s="35" t="s">
        <v>901</v>
      </c>
      <c r="R396" s="1" t="str">
        <f t="shared" si="13"/>
        <v>Mutually Excluded</v>
      </c>
      <c r="S396" s="1"/>
      <c r="T396" s="1"/>
    </row>
    <row r="397" spans="1:21" ht="90">
      <c r="A397" s="1" t="s">
        <v>607</v>
      </c>
      <c r="B397">
        <v>396</v>
      </c>
      <c r="D397">
        <v>161</v>
      </c>
      <c r="E397" s="1"/>
      <c r="F397" s="1" t="s">
        <v>607</v>
      </c>
      <c r="G397" s="1">
        <v>3</v>
      </c>
      <c r="H397" s="1">
        <v>2</v>
      </c>
      <c r="I397" s="1">
        <v>3</v>
      </c>
      <c r="J397" s="31" t="str">
        <f t="shared" si="12"/>
        <v>EXCLUDED</v>
      </c>
      <c r="K397">
        <v>396</v>
      </c>
      <c r="L397" s="1"/>
      <c r="M397" s="1"/>
      <c r="N397" s="35" t="s">
        <v>901</v>
      </c>
      <c r="R397" s="1" t="str">
        <f t="shared" si="13"/>
        <v>Mutually Excluded</v>
      </c>
      <c r="S397" s="1"/>
      <c r="T397" s="1"/>
    </row>
    <row r="398" spans="1:21" ht="180">
      <c r="A398" s="1" t="s">
        <v>608</v>
      </c>
      <c r="B398">
        <v>397</v>
      </c>
      <c r="D398">
        <v>162</v>
      </c>
      <c r="E398" s="1"/>
      <c r="F398" s="1" t="s">
        <v>608</v>
      </c>
      <c r="G398" s="1">
        <v>1</v>
      </c>
      <c r="H398" s="1">
        <v>1</v>
      </c>
      <c r="I398" s="1">
        <v>1</v>
      </c>
      <c r="J398" s="31" t="str">
        <f t="shared" si="12"/>
        <v>EXCLUDED</v>
      </c>
      <c r="K398">
        <v>397</v>
      </c>
      <c r="L398" s="1"/>
      <c r="M398" s="1" t="s">
        <v>609</v>
      </c>
      <c r="N398" s="35" t="s">
        <v>901</v>
      </c>
      <c r="R398" s="1" t="str">
        <f t="shared" si="13"/>
        <v>Mutually Excluded</v>
      </c>
      <c r="S398" s="1"/>
      <c r="T398" s="1"/>
    </row>
    <row r="399" spans="1:21" ht="180">
      <c r="A399" s="1" t="s">
        <v>610</v>
      </c>
      <c r="B399">
        <v>398</v>
      </c>
      <c r="D399">
        <v>162</v>
      </c>
      <c r="E399" s="1"/>
      <c r="F399" s="1" t="s">
        <v>610</v>
      </c>
      <c r="G399" s="1">
        <v>2</v>
      </c>
      <c r="H399" s="1">
        <v>2</v>
      </c>
      <c r="I399" s="1">
        <v>2</v>
      </c>
      <c r="J399" s="31" t="str">
        <f t="shared" si="12"/>
        <v>EXCLUDED</v>
      </c>
      <c r="K399">
        <v>398</v>
      </c>
      <c r="L399" s="1"/>
      <c r="M399" s="1" t="s">
        <v>609</v>
      </c>
      <c r="N399" s="35" t="s">
        <v>901</v>
      </c>
      <c r="R399" s="1" t="str">
        <f t="shared" si="13"/>
        <v>Mutually Excluded</v>
      </c>
      <c r="S399" s="1"/>
      <c r="T399" s="1"/>
    </row>
    <row r="400" spans="1:21" ht="105">
      <c r="A400" s="1" t="s">
        <v>611</v>
      </c>
      <c r="B400">
        <v>399</v>
      </c>
      <c r="D400" s="6">
        <v>162163</v>
      </c>
      <c r="E400" s="1"/>
      <c r="F400" s="1" t="s">
        <v>611</v>
      </c>
      <c r="G400" s="1">
        <v>3</v>
      </c>
      <c r="H400" s="1">
        <v>3</v>
      </c>
      <c r="I400" s="1">
        <v>3</v>
      </c>
      <c r="J400" s="31" t="str">
        <f t="shared" si="12"/>
        <v>EXCLUDED</v>
      </c>
      <c r="K400">
        <v>399</v>
      </c>
      <c r="L400" s="1"/>
      <c r="M400" s="1"/>
      <c r="N400" s="35" t="s">
        <v>901</v>
      </c>
      <c r="R400" s="1" t="str">
        <f t="shared" si="13"/>
        <v>Mutually Excluded</v>
      </c>
      <c r="S400" s="1"/>
      <c r="T400" s="1"/>
    </row>
    <row r="401" spans="1:24" ht="165">
      <c r="A401" s="1" t="s">
        <v>613</v>
      </c>
      <c r="B401">
        <v>400</v>
      </c>
      <c r="D401">
        <v>163</v>
      </c>
      <c r="E401" s="1"/>
      <c r="F401" s="1" t="s">
        <v>613</v>
      </c>
      <c r="G401" s="1">
        <v>2</v>
      </c>
      <c r="H401" s="1">
        <v>2</v>
      </c>
      <c r="I401" s="1">
        <v>2</v>
      </c>
      <c r="J401" s="31" t="str">
        <f t="shared" si="12"/>
        <v>EXCLUDED</v>
      </c>
      <c r="K401">
        <v>400</v>
      </c>
      <c r="L401" s="1"/>
      <c r="M401" s="1"/>
      <c r="N401" s="35" t="s">
        <v>901</v>
      </c>
      <c r="R401" s="1" t="str">
        <f t="shared" si="13"/>
        <v>Mutually Excluded</v>
      </c>
      <c r="S401" s="1"/>
      <c r="T401" s="1"/>
    </row>
    <row r="402" spans="1:24" ht="135">
      <c r="A402" s="1" t="s">
        <v>614</v>
      </c>
      <c r="B402">
        <v>401</v>
      </c>
      <c r="D402" s="6">
        <v>163164</v>
      </c>
      <c r="E402" s="1"/>
      <c r="F402" s="1" t="s">
        <v>614</v>
      </c>
      <c r="G402" s="1">
        <v>3</v>
      </c>
      <c r="H402" s="1">
        <v>3</v>
      </c>
      <c r="I402" s="1">
        <v>3</v>
      </c>
      <c r="J402" s="31" t="str">
        <f t="shared" si="12"/>
        <v>EXCLUDED</v>
      </c>
      <c r="K402">
        <v>401</v>
      </c>
      <c r="L402" s="1"/>
      <c r="M402" s="1"/>
      <c r="N402" s="35" t="s">
        <v>901</v>
      </c>
      <c r="R402" s="1" t="str">
        <f t="shared" si="13"/>
        <v>Mutually Excluded</v>
      </c>
      <c r="S402" s="1"/>
      <c r="T402" s="1"/>
    </row>
    <row r="403" spans="1:24" ht="90">
      <c r="A403" s="1" t="s">
        <v>615</v>
      </c>
      <c r="B403">
        <v>402</v>
      </c>
      <c r="D403">
        <v>164</v>
      </c>
      <c r="E403" s="1"/>
      <c r="F403" s="1" t="s">
        <v>615</v>
      </c>
      <c r="G403" s="1">
        <v>4</v>
      </c>
      <c r="H403" s="1">
        <v>4</v>
      </c>
      <c r="I403" s="1">
        <v>4</v>
      </c>
      <c r="J403" s="31" t="str">
        <f t="shared" si="12"/>
        <v>EXCLUDED</v>
      </c>
      <c r="K403">
        <v>402</v>
      </c>
      <c r="L403" s="1"/>
      <c r="M403" s="1"/>
      <c r="N403" s="35" t="s">
        <v>901</v>
      </c>
      <c r="R403" s="1" t="str">
        <f t="shared" si="13"/>
        <v>Mutually Excluded</v>
      </c>
      <c r="S403" s="1"/>
      <c r="T403" s="1"/>
    </row>
    <row r="404" spans="1:24" ht="75">
      <c r="A404" s="1" t="s">
        <v>616</v>
      </c>
      <c r="B404">
        <v>403</v>
      </c>
      <c r="D404">
        <v>164</v>
      </c>
      <c r="E404" s="1"/>
      <c r="F404" s="1" t="s">
        <v>616</v>
      </c>
      <c r="G404" s="1">
        <v>2</v>
      </c>
      <c r="H404" s="1">
        <v>2</v>
      </c>
      <c r="I404" s="1">
        <v>2</v>
      </c>
      <c r="J404" s="31" t="str">
        <f t="shared" si="12"/>
        <v>EXCLUDED</v>
      </c>
      <c r="K404">
        <v>403</v>
      </c>
      <c r="L404" s="1"/>
      <c r="M404" s="1"/>
      <c r="N404" s="35" t="s">
        <v>901</v>
      </c>
      <c r="R404" s="1" t="str">
        <f t="shared" si="13"/>
        <v>Mutually Excluded</v>
      </c>
      <c r="S404" s="1"/>
      <c r="T404" s="1"/>
    </row>
    <row r="405" spans="1:24" ht="90">
      <c r="A405" s="1" t="s">
        <v>617</v>
      </c>
      <c r="B405">
        <v>404</v>
      </c>
      <c r="D405">
        <v>165</v>
      </c>
      <c r="E405" s="1"/>
      <c r="F405" s="1" t="s">
        <v>617</v>
      </c>
      <c r="G405" s="1">
        <v>1</v>
      </c>
      <c r="H405" s="1">
        <v>1</v>
      </c>
      <c r="I405" s="1">
        <v>1</v>
      </c>
      <c r="J405" s="31" t="str">
        <f t="shared" si="12"/>
        <v>EXCLUDED</v>
      </c>
      <c r="K405">
        <v>404</v>
      </c>
      <c r="L405" s="1"/>
      <c r="M405" s="1"/>
      <c r="N405" s="35" t="s">
        <v>901</v>
      </c>
      <c r="R405" s="1" t="str">
        <f t="shared" si="13"/>
        <v>Mutually Excluded</v>
      </c>
      <c r="S405" s="1"/>
      <c r="T405" s="1"/>
    </row>
    <row r="406" spans="1:24" ht="75">
      <c r="A406" s="1" t="s">
        <v>618</v>
      </c>
      <c r="B406">
        <v>405</v>
      </c>
      <c r="D406">
        <v>165</v>
      </c>
      <c r="E406" s="1"/>
      <c r="F406" s="1" t="s">
        <v>618</v>
      </c>
      <c r="G406" s="1">
        <v>5</v>
      </c>
      <c r="H406" s="1">
        <v>5</v>
      </c>
      <c r="I406" s="1">
        <v>4</v>
      </c>
      <c r="J406" s="31" t="str">
        <f t="shared" si="12"/>
        <v>MAYBE</v>
      </c>
      <c r="K406">
        <v>405</v>
      </c>
      <c r="L406" s="1"/>
      <c r="M406" s="1"/>
      <c r="N406" s="35" t="s">
        <v>1752</v>
      </c>
      <c r="R406" s="1" t="str">
        <f t="shared" si="13"/>
        <v>MUTUALLY INCLUDED</v>
      </c>
      <c r="S406" s="1"/>
      <c r="T406" s="1"/>
      <c r="X406" s="3" t="s">
        <v>19</v>
      </c>
    </row>
    <row r="407" spans="1:24" ht="90">
      <c r="A407" s="1" t="s">
        <v>619</v>
      </c>
      <c r="B407">
        <v>406</v>
      </c>
      <c r="D407">
        <v>165</v>
      </c>
      <c r="E407" s="1"/>
      <c r="F407" s="1" t="s">
        <v>619</v>
      </c>
      <c r="G407" s="1">
        <v>3</v>
      </c>
      <c r="H407" s="1">
        <v>3</v>
      </c>
      <c r="I407" s="1">
        <v>3</v>
      </c>
      <c r="J407" s="31" t="str">
        <f t="shared" si="12"/>
        <v>EXCLUDED</v>
      </c>
      <c r="K407">
        <v>406</v>
      </c>
      <c r="L407" s="1"/>
      <c r="M407" s="1"/>
      <c r="N407" s="35" t="s">
        <v>901</v>
      </c>
      <c r="R407" s="1" t="str">
        <f t="shared" si="13"/>
        <v>Mutually Excluded</v>
      </c>
      <c r="S407" s="1"/>
      <c r="T407" s="1"/>
    </row>
    <row r="408" spans="1:24" ht="105">
      <c r="A408" s="1" t="s">
        <v>621</v>
      </c>
      <c r="B408">
        <v>407</v>
      </c>
      <c r="D408" s="6">
        <v>165166</v>
      </c>
      <c r="E408" s="1"/>
      <c r="F408" s="1" t="s">
        <v>621</v>
      </c>
      <c r="G408" s="1">
        <v>1</v>
      </c>
      <c r="H408" s="1">
        <v>1</v>
      </c>
      <c r="I408" s="1">
        <v>2</v>
      </c>
      <c r="J408" s="31" t="str">
        <f t="shared" si="12"/>
        <v>EXCLUDED</v>
      </c>
      <c r="K408">
        <v>407</v>
      </c>
      <c r="L408" s="1"/>
      <c r="M408" s="1"/>
      <c r="N408" s="35" t="s">
        <v>901</v>
      </c>
      <c r="R408" s="1" t="str">
        <f t="shared" si="13"/>
        <v>Mutually Excluded</v>
      </c>
      <c r="S408" s="1"/>
      <c r="T408" s="1"/>
    </row>
    <row r="409" spans="1:24" ht="90">
      <c r="A409" s="1" t="s">
        <v>622</v>
      </c>
      <c r="B409">
        <v>408</v>
      </c>
      <c r="D409">
        <v>166</v>
      </c>
      <c r="E409" s="1"/>
      <c r="F409" s="1" t="s">
        <v>622</v>
      </c>
      <c r="G409" s="1">
        <v>3</v>
      </c>
      <c r="H409" s="1">
        <v>2</v>
      </c>
      <c r="I409" s="1">
        <v>2</v>
      </c>
      <c r="J409" s="31" t="str">
        <f t="shared" si="12"/>
        <v>EXCLUDED</v>
      </c>
      <c r="K409">
        <v>408</v>
      </c>
      <c r="L409" s="1"/>
      <c r="M409" s="1"/>
      <c r="N409" s="35" t="s">
        <v>104</v>
      </c>
      <c r="R409" s="1" t="str">
        <f t="shared" si="13"/>
        <v>AI: No, Human: Yes</v>
      </c>
      <c r="S409" s="1" t="s">
        <v>19</v>
      </c>
      <c r="T409" s="1" t="s">
        <v>3018</v>
      </c>
      <c r="U409" t="s">
        <v>19</v>
      </c>
    </row>
    <row r="410" spans="1:24" ht="135">
      <c r="A410" s="1" t="s">
        <v>624</v>
      </c>
      <c r="B410">
        <v>409</v>
      </c>
      <c r="D410" s="6">
        <v>166167</v>
      </c>
      <c r="E410" s="1"/>
      <c r="F410" s="1" t="s">
        <v>624</v>
      </c>
      <c r="G410" s="1">
        <v>1</v>
      </c>
      <c r="H410" s="1">
        <v>1</v>
      </c>
      <c r="I410" s="1">
        <v>1</v>
      </c>
      <c r="J410" s="31" t="str">
        <f t="shared" si="12"/>
        <v>EXCLUDED</v>
      </c>
      <c r="K410">
        <v>409</v>
      </c>
      <c r="L410" s="1"/>
      <c r="M410" s="1"/>
      <c r="N410" s="35" t="s">
        <v>901</v>
      </c>
      <c r="R410" s="1" t="str">
        <f t="shared" si="13"/>
        <v>Mutually Excluded</v>
      </c>
      <c r="S410" s="1"/>
      <c r="T410" s="1"/>
    </row>
    <row r="411" spans="1:24" ht="90">
      <c r="A411" s="1" t="s">
        <v>625</v>
      </c>
      <c r="B411">
        <v>410</v>
      </c>
      <c r="D411" s="6">
        <v>167168</v>
      </c>
      <c r="E411" s="1"/>
      <c r="F411" s="1" t="s">
        <v>625</v>
      </c>
      <c r="G411" s="1">
        <v>3</v>
      </c>
      <c r="H411" s="1">
        <v>3</v>
      </c>
      <c r="I411" s="1">
        <v>2</v>
      </c>
      <c r="J411" s="31" t="str">
        <f t="shared" si="12"/>
        <v>EXCLUDED</v>
      </c>
      <c r="K411">
        <v>410</v>
      </c>
      <c r="L411" s="1"/>
      <c r="M411" s="1"/>
      <c r="N411" s="35" t="s">
        <v>901</v>
      </c>
      <c r="R411" s="1" t="str">
        <f t="shared" si="13"/>
        <v>Mutually Excluded</v>
      </c>
      <c r="S411" s="1"/>
      <c r="T411" s="1"/>
    </row>
    <row r="412" spans="1:24" ht="120">
      <c r="A412" s="1" t="s">
        <v>626</v>
      </c>
      <c r="B412">
        <v>411</v>
      </c>
      <c r="D412">
        <v>168</v>
      </c>
      <c r="E412" s="1"/>
      <c r="F412" s="1" t="s">
        <v>626</v>
      </c>
      <c r="G412" s="1">
        <v>2</v>
      </c>
      <c r="H412" s="1">
        <v>2</v>
      </c>
      <c r="I412" s="1">
        <v>2</v>
      </c>
      <c r="J412" s="31" t="str">
        <f t="shared" si="12"/>
        <v>EXCLUDED</v>
      </c>
      <c r="K412">
        <v>411</v>
      </c>
      <c r="L412" s="1"/>
      <c r="M412" s="1"/>
      <c r="N412" s="35" t="s">
        <v>901</v>
      </c>
      <c r="R412" s="1" t="str">
        <f t="shared" si="13"/>
        <v>Mutually Excluded</v>
      </c>
      <c r="S412" s="1"/>
      <c r="T412" s="1"/>
    </row>
    <row r="413" spans="1:24" ht="120">
      <c r="A413" s="1" t="s">
        <v>627</v>
      </c>
      <c r="B413">
        <v>412</v>
      </c>
      <c r="D413" s="6">
        <v>168169</v>
      </c>
      <c r="E413" s="1"/>
      <c r="F413" s="1" t="s">
        <v>627</v>
      </c>
      <c r="G413" s="1">
        <v>1</v>
      </c>
      <c r="H413" s="1">
        <v>1</v>
      </c>
      <c r="I413" s="1">
        <v>1</v>
      </c>
      <c r="J413" s="31" t="str">
        <f t="shared" si="12"/>
        <v>EXCLUDED</v>
      </c>
      <c r="K413">
        <v>412</v>
      </c>
      <c r="L413" s="1"/>
      <c r="M413" s="1"/>
      <c r="N413" s="35" t="s">
        <v>901</v>
      </c>
      <c r="R413" s="1" t="str">
        <f t="shared" si="13"/>
        <v>Mutually Excluded</v>
      </c>
      <c r="S413" s="1"/>
      <c r="T413" s="1"/>
    </row>
    <row r="414" spans="1:24" ht="180">
      <c r="A414" s="1" t="s">
        <v>628</v>
      </c>
      <c r="B414">
        <v>413</v>
      </c>
      <c r="D414" s="6">
        <v>169170</v>
      </c>
      <c r="E414" s="1"/>
      <c r="F414" s="1" t="s">
        <v>628</v>
      </c>
      <c r="G414" s="1">
        <v>4</v>
      </c>
      <c r="H414" s="1">
        <v>4</v>
      </c>
      <c r="I414" s="1">
        <v>5</v>
      </c>
      <c r="J414" s="31" t="str">
        <f t="shared" si="12"/>
        <v>MAYBE</v>
      </c>
      <c r="K414">
        <v>413</v>
      </c>
      <c r="L414" s="1"/>
      <c r="M414" s="1"/>
      <c r="N414" s="35" t="s">
        <v>901</v>
      </c>
      <c r="R414" s="1" t="str">
        <f t="shared" si="13"/>
        <v>AI: Yes, Human: No</v>
      </c>
      <c r="S414" s="1" t="s">
        <v>3018</v>
      </c>
      <c r="T414" s="1" t="s">
        <v>19</v>
      </c>
      <c r="U414" t="s">
        <v>19</v>
      </c>
    </row>
    <row r="415" spans="1:24" ht="120">
      <c r="A415" s="1" t="s">
        <v>629</v>
      </c>
      <c r="B415">
        <v>414</v>
      </c>
      <c r="D415">
        <v>170</v>
      </c>
      <c r="E415" s="1"/>
      <c r="F415" s="1" t="s">
        <v>629</v>
      </c>
      <c r="G415" s="1">
        <v>2</v>
      </c>
      <c r="H415" s="1">
        <v>2</v>
      </c>
      <c r="I415" s="1">
        <v>2</v>
      </c>
      <c r="J415" s="31" t="str">
        <f t="shared" si="12"/>
        <v>EXCLUDED</v>
      </c>
      <c r="K415">
        <v>414</v>
      </c>
      <c r="L415" s="1"/>
      <c r="M415" s="1"/>
      <c r="N415" s="35" t="s">
        <v>901</v>
      </c>
      <c r="R415" s="1" t="str">
        <f t="shared" si="13"/>
        <v>Mutually Excluded</v>
      </c>
      <c r="S415" s="1"/>
      <c r="T415" s="1"/>
    </row>
    <row r="416" spans="1:24" ht="75">
      <c r="A416" s="1" t="s">
        <v>630</v>
      </c>
      <c r="B416">
        <v>415</v>
      </c>
      <c r="D416">
        <v>170</v>
      </c>
      <c r="E416" s="1"/>
      <c r="F416" s="1" t="s">
        <v>630</v>
      </c>
      <c r="G416" s="1">
        <v>2</v>
      </c>
      <c r="H416" s="1">
        <v>2</v>
      </c>
      <c r="I416" s="1">
        <v>2</v>
      </c>
      <c r="J416" s="31" t="str">
        <f t="shared" si="12"/>
        <v>EXCLUDED</v>
      </c>
      <c r="K416">
        <v>415</v>
      </c>
      <c r="L416" s="1"/>
      <c r="M416" s="1"/>
      <c r="N416" s="35" t="s">
        <v>901</v>
      </c>
      <c r="R416" s="1" t="str">
        <f t="shared" si="13"/>
        <v>Mutually Excluded</v>
      </c>
      <c r="S416" s="1"/>
      <c r="T416" s="1"/>
    </row>
    <row r="417" spans="1:24" ht="105">
      <c r="A417" s="1" t="s">
        <v>631</v>
      </c>
      <c r="B417">
        <v>416</v>
      </c>
      <c r="D417">
        <v>171</v>
      </c>
      <c r="E417" s="1"/>
      <c r="F417" s="1" t="s">
        <v>631</v>
      </c>
      <c r="G417" s="1">
        <v>5</v>
      </c>
      <c r="H417" s="1">
        <v>5</v>
      </c>
      <c r="I417" s="1">
        <v>5</v>
      </c>
      <c r="J417" s="31" t="str">
        <f t="shared" si="12"/>
        <v>CERTAINLY INCLUDED</v>
      </c>
      <c r="K417">
        <v>416</v>
      </c>
      <c r="L417" s="1"/>
      <c r="M417" s="1" t="s">
        <v>633</v>
      </c>
      <c r="N417" s="34" t="s">
        <v>104</v>
      </c>
      <c r="R417" s="1" t="str">
        <f t="shared" si="13"/>
        <v>MUTUALLY INCLUDED</v>
      </c>
      <c r="S417" s="1"/>
      <c r="T417" s="1"/>
      <c r="X417" s="3" t="s">
        <v>19</v>
      </c>
    </row>
    <row r="418" spans="1:24" ht="105">
      <c r="A418" s="1" t="s">
        <v>634</v>
      </c>
      <c r="B418">
        <v>417</v>
      </c>
      <c r="D418">
        <v>171</v>
      </c>
      <c r="E418" s="1"/>
      <c r="F418" s="1" t="s">
        <v>634</v>
      </c>
      <c r="G418" s="1">
        <v>1</v>
      </c>
      <c r="H418" s="1">
        <v>1</v>
      </c>
      <c r="I418" s="1">
        <v>1</v>
      </c>
      <c r="J418" s="31" t="str">
        <f t="shared" si="12"/>
        <v>EXCLUDED</v>
      </c>
      <c r="K418">
        <v>417</v>
      </c>
      <c r="L418" s="1"/>
      <c r="M418" s="1"/>
      <c r="N418" s="35" t="s">
        <v>901</v>
      </c>
      <c r="R418" s="1" t="str">
        <f t="shared" si="13"/>
        <v>Mutually Excluded</v>
      </c>
      <c r="S418" s="1"/>
      <c r="T418" s="1"/>
    </row>
    <row r="419" spans="1:24" ht="60">
      <c r="A419" s="1" t="s">
        <v>635</v>
      </c>
      <c r="B419">
        <v>418</v>
      </c>
      <c r="D419">
        <v>172</v>
      </c>
      <c r="E419" s="1"/>
      <c r="F419" s="1" t="s">
        <v>635</v>
      </c>
      <c r="G419" s="1">
        <v>1</v>
      </c>
      <c r="H419" s="1">
        <v>1</v>
      </c>
      <c r="I419" s="1">
        <v>1</v>
      </c>
      <c r="J419" s="31" t="str">
        <f t="shared" si="12"/>
        <v>EXCLUDED</v>
      </c>
      <c r="K419">
        <v>418</v>
      </c>
      <c r="L419" s="1"/>
      <c r="M419" s="1"/>
      <c r="N419" s="35" t="s">
        <v>901</v>
      </c>
      <c r="R419" s="1" t="str">
        <f t="shared" si="13"/>
        <v>Mutually Excluded</v>
      </c>
      <c r="S419" s="1"/>
      <c r="T419" s="1"/>
    </row>
    <row r="420" spans="1:24" ht="60">
      <c r="A420" s="1" t="s">
        <v>636</v>
      </c>
      <c r="B420">
        <v>419</v>
      </c>
      <c r="D420" s="6">
        <v>172173</v>
      </c>
      <c r="E420" s="1"/>
      <c r="F420" s="1" t="s">
        <v>636</v>
      </c>
      <c r="G420" s="1">
        <v>2</v>
      </c>
      <c r="H420" s="1">
        <v>2</v>
      </c>
      <c r="I420" s="1">
        <v>2</v>
      </c>
      <c r="J420" s="31" t="str">
        <f t="shared" si="12"/>
        <v>EXCLUDED</v>
      </c>
      <c r="K420">
        <v>419</v>
      </c>
      <c r="L420" s="1"/>
      <c r="M420" s="1"/>
      <c r="N420" s="35" t="s">
        <v>901</v>
      </c>
      <c r="R420" s="1" t="str">
        <f t="shared" si="13"/>
        <v>Mutually Excluded</v>
      </c>
      <c r="S420" s="1"/>
      <c r="T420" s="1"/>
    </row>
    <row r="421" spans="1:24" ht="105">
      <c r="A421" s="1" t="s">
        <v>637</v>
      </c>
      <c r="B421">
        <v>420</v>
      </c>
      <c r="D421">
        <v>173</v>
      </c>
      <c r="E421" s="1"/>
      <c r="F421" s="1" t="s">
        <v>637</v>
      </c>
      <c r="G421" s="1">
        <v>4</v>
      </c>
      <c r="H421" s="1">
        <v>3</v>
      </c>
      <c r="I421" s="1">
        <v>4</v>
      </c>
      <c r="J421" s="31" t="str">
        <f t="shared" si="12"/>
        <v>EXCLUDED</v>
      </c>
      <c r="K421">
        <v>420</v>
      </c>
      <c r="L421" s="1"/>
      <c r="M421" s="1"/>
      <c r="N421" s="35" t="s">
        <v>901</v>
      </c>
      <c r="R421" s="1" t="str">
        <f t="shared" si="13"/>
        <v>Mutually Excluded</v>
      </c>
      <c r="S421" s="1"/>
      <c r="T421" s="1"/>
    </row>
    <row r="422" spans="1:24" ht="165">
      <c r="A422" s="1" t="s">
        <v>639</v>
      </c>
      <c r="B422">
        <v>421</v>
      </c>
      <c r="D422" s="6">
        <v>173174</v>
      </c>
      <c r="E422" s="1"/>
      <c r="F422" s="1" t="s">
        <v>639</v>
      </c>
      <c r="G422" s="1">
        <v>2</v>
      </c>
      <c r="H422" s="1">
        <v>2</v>
      </c>
      <c r="I422" s="1">
        <v>2</v>
      </c>
      <c r="J422" s="31" t="str">
        <f t="shared" si="12"/>
        <v>EXCLUDED</v>
      </c>
      <c r="K422">
        <v>421</v>
      </c>
      <c r="L422" s="1"/>
      <c r="M422" s="1"/>
      <c r="N422" s="35" t="s">
        <v>901</v>
      </c>
      <c r="R422" s="1" t="str">
        <f t="shared" si="13"/>
        <v>Mutually Excluded</v>
      </c>
      <c r="S422" s="1"/>
      <c r="T422" s="1"/>
    </row>
    <row r="423" spans="1:24" ht="150">
      <c r="A423" s="1" t="s">
        <v>640</v>
      </c>
      <c r="B423">
        <v>422</v>
      </c>
      <c r="D423">
        <v>174</v>
      </c>
      <c r="E423" s="1"/>
      <c r="F423" s="1" t="s">
        <v>640</v>
      </c>
      <c r="G423" s="1">
        <v>3</v>
      </c>
      <c r="H423" s="1">
        <v>4</v>
      </c>
      <c r="I423" s="1">
        <v>3</v>
      </c>
      <c r="J423" s="31" t="str">
        <f t="shared" si="12"/>
        <v>EXCLUDED</v>
      </c>
      <c r="K423">
        <v>422</v>
      </c>
      <c r="L423" s="1"/>
      <c r="M423" s="1"/>
      <c r="N423" s="35" t="s">
        <v>901</v>
      </c>
      <c r="R423" s="1" t="str">
        <f t="shared" si="13"/>
        <v>Mutually Excluded</v>
      </c>
      <c r="S423" s="1"/>
      <c r="T423" s="1"/>
    </row>
    <row r="424" spans="1:24" ht="75">
      <c r="A424" s="1" t="s">
        <v>641</v>
      </c>
      <c r="B424">
        <v>423</v>
      </c>
      <c r="D424" s="6">
        <v>174175</v>
      </c>
      <c r="E424" s="1"/>
      <c r="F424" s="1" t="s">
        <v>641</v>
      </c>
      <c r="G424" s="1">
        <v>1</v>
      </c>
      <c r="H424" s="1">
        <v>1</v>
      </c>
      <c r="I424" s="1">
        <v>1</v>
      </c>
      <c r="J424" s="31" t="str">
        <f t="shared" si="12"/>
        <v>EXCLUDED</v>
      </c>
      <c r="K424">
        <v>423</v>
      </c>
      <c r="L424" s="1"/>
      <c r="M424" s="1"/>
      <c r="N424" s="35" t="s">
        <v>901</v>
      </c>
      <c r="R424" s="1" t="str">
        <f t="shared" si="13"/>
        <v>Mutually Excluded</v>
      </c>
      <c r="S424" s="1"/>
      <c r="T424" s="1"/>
    </row>
    <row r="425" spans="1:24" ht="120">
      <c r="A425" s="1" t="s">
        <v>642</v>
      </c>
      <c r="B425">
        <v>424</v>
      </c>
      <c r="D425">
        <v>175</v>
      </c>
      <c r="E425" s="1"/>
      <c r="F425" s="1" t="s">
        <v>642</v>
      </c>
      <c r="G425" s="1">
        <v>3</v>
      </c>
      <c r="H425" s="1">
        <v>2</v>
      </c>
      <c r="I425" s="1">
        <v>2</v>
      </c>
      <c r="J425" s="31" t="str">
        <f t="shared" si="12"/>
        <v>EXCLUDED</v>
      </c>
      <c r="K425">
        <v>424</v>
      </c>
      <c r="L425" s="1"/>
      <c r="M425" s="1"/>
      <c r="N425" s="35" t="s">
        <v>901</v>
      </c>
      <c r="R425" s="1" t="str">
        <f t="shared" si="13"/>
        <v>Mutually Excluded</v>
      </c>
      <c r="S425" s="1"/>
      <c r="T425" s="1"/>
    </row>
    <row r="426" spans="1:24" ht="75">
      <c r="A426" s="1" t="s">
        <v>643</v>
      </c>
      <c r="B426">
        <v>425</v>
      </c>
      <c r="D426" s="6">
        <v>175176</v>
      </c>
      <c r="E426" s="1"/>
      <c r="F426" s="1" t="s">
        <v>643</v>
      </c>
      <c r="G426" s="1">
        <v>1</v>
      </c>
      <c r="H426" s="1">
        <v>2</v>
      </c>
      <c r="I426" s="1">
        <v>2</v>
      </c>
      <c r="J426" s="31" t="str">
        <f t="shared" si="12"/>
        <v>EXCLUDED</v>
      </c>
      <c r="K426">
        <v>425</v>
      </c>
      <c r="L426" s="1"/>
      <c r="M426" s="1"/>
      <c r="N426" s="35" t="s">
        <v>901</v>
      </c>
      <c r="R426" s="1" t="str">
        <f t="shared" si="13"/>
        <v>Mutually Excluded</v>
      </c>
      <c r="S426" s="1"/>
      <c r="T426" s="1"/>
    </row>
    <row r="427" spans="1:24" ht="105">
      <c r="A427" s="1" t="s">
        <v>644</v>
      </c>
      <c r="B427">
        <v>426</v>
      </c>
      <c r="D427">
        <v>176</v>
      </c>
      <c r="E427" s="1"/>
      <c r="F427" s="1" t="s">
        <v>644</v>
      </c>
      <c r="G427" s="1">
        <v>2</v>
      </c>
      <c r="H427" s="1">
        <v>3</v>
      </c>
      <c r="I427" s="1">
        <v>2</v>
      </c>
      <c r="J427" s="31" t="str">
        <f t="shared" si="12"/>
        <v>EXCLUDED</v>
      </c>
      <c r="K427">
        <v>426</v>
      </c>
      <c r="L427" s="1"/>
      <c r="M427" s="1"/>
      <c r="N427" s="35" t="s">
        <v>901</v>
      </c>
      <c r="R427" s="1" t="str">
        <f t="shared" si="13"/>
        <v>Mutually Excluded</v>
      </c>
      <c r="S427" s="1"/>
      <c r="T427" s="1"/>
    </row>
    <row r="428" spans="1:24" ht="120">
      <c r="A428" s="1" t="s">
        <v>645</v>
      </c>
      <c r="B428">
        <v>427</v>
      </c>
      <c r="D428" s="6">
        <v>176177</v>
      </c>
      <c r="E428" s="1"/>
      <c r="F428" s="1" t="s">
        <v>645</v>
      </c>
      <c r="G428" s="1">
        <v>2</v>
      </c>
      <c r="H428" s="1">
        <v>2</v>
      </c>
      <c r="I428" s="1">
        <v>2</v>
      </c>
      <c r="J428" s="31" t="str">
        <f t="shared" si="12"/>
        <v>EXCLUDED</v>
      </c>
      <c r="K428">
        <v>427</v>
      </c>
      <c r="L428" s="1"/>
      <c r="M428" s="1"/>
      <c r="N428" s="35" t="s">
        <v>901</v>
      </c>
      <c r="R428" s="1" t="str">
        <f t="shared" si="13"/>
        <v>Mutually Excluded</v>
      </c>
      <c r="S428" s="1"/>
      <c r="T428" s="1"/>
    </row>
    <row r="429" spans="1:24" ht="225">
      <c r="A429" s="1" t="s">
        <v>647</v>
      </c>
      <c r="B429">
        <v>428</v>
      </c>
      <c r="D429">
        <v>177</v>
      </c>
      <c r="E429" s="1"/>
      <c r="F429" s="1" t="s">
        <v>647</v>
      </c>
      <c r="G429" s="1">
        <v>3</v>
      </c>
      <c r="H429" s="1">
        <v>4</v>
      </c>
      <c r="I429" s="1">
        <v>4</v>
      </c>
      <c r="J429" s="31" t="str">
        <f t="shared" si="12"/>
        <v>EXCLUDED</v>
      </c>
      <c r="K429">
        <v>428</v>
      </c>
      <c r="L429" s="1"/>
      <c r="M429" s="1"/>
      <c r="N429" s="35" t="s">
        <v>901</v>
      </c>
      <c r="R429" s="1" t="str">
        <f t="shared" si="13"/>
        <v>Mutually Excluded</v>
      </c>
      <c r="S429" s="1"/>
      <c r="T429" s="1"/>
    </row>
    <row r="430" spans="1:24" ht="90">
      <c r="A430" s="1" t="s">
        <v>649</v>
      </c>
      <c r="B430">
        <v>429</v>
      </c>
      <c r="D430" s="6">
        <v>177178</v>
      </c>
      <c r="E430" s="1"/>
      <c r="F430" s="1" t="s">
        <v>649</v>
      </c>
      <c r="G430" s="1">
        <v>1</v>
      </c>
      <c r="H430" s="1">
        <v>1</v>
      </c>
      <c r="I430" s="1">
        <v>1</v>
      </c>
      <c r="J430" s="31" t="str">
        <f t="shared" si="12"/>
        <v>EXCLUDED</v>
      </c>
      <c r="K430">
        <v>429</v>
      </c>
      <c r="L430" s="1"/>
      <c r="M430" s="1"/>
      <c r="N430" s="35" t="s">
        <v>901</v>
      </c>
      <c r="R430" s="1" t="str">
        <f t="shared" si="13"/>
        <v>Mutually Excluded</v>
      </c>
      <c r="S430" s="1"/>
      <c r="T430" s="1"/>
    </row>
    <row r="431" spans="1:24" ht="165">
      <c r="A431" s="1" t="s">
        <v>650</v>
      </c>
      <c r="B431">
        <v>430</v>
      </c>
      <c r="D431">
        <v>178</v>
      </c>
      <c r="E431" s="1"/>
      <c r="F431" s="1" t="s">
        <v>650</v>
      </c>
      <c r="G431" s="1">
        <v>2</v>
      </c>
      <c r="H431" s="1">
        <v>2</v>
      </c>
      <c r="I431" s="1">
        <v>3</v>
      </c>
      <c r="J431" s="31" t="str">
        <f t="shared" si="12"/>
        <v>EXCLUDED</v>
      </c>
      <c r="K431">
        <v>430</v>
      </c>
      <c r="L431" s="1"/>
      <c r="M431" s="1"/>
      <c r="N431" s="35" t="s">
        <v>901</v>
      </c>
      <c r="R431" s="1" t="str">
        <f t="shared" si="13"/>
        <v>Mutually Excluded</v>
      </c>
      <c r="S431" s="1"/>
      <c r="T431" s="1"/>
    </row>
    <row r="432" spans="1:24" ht="120">
      <c r="A432" s="1" t="s">
        <v>651</v>
      </c>
      <c r="B432">
        <v>431</v>
      </c>
      <c r="D432" s="6">
        <v>178179</v>
      </c>
      <c r="E432" s="1"/>
      <c r="F432" s="1" t="s">
        <v>651</v>
      </c>
      <c r="G432" s="1">
        <v>2</v>
      </c>
      <c r="H432" s="1">
        <v>2</v>
      </c>
      <c r="I432" s="1">
        <v>2</v>
      </c>
      <c r="J432" s="31" t="str">
        <f t="shared" si="12"/>
        <v>EXCLUDED</v>
      </c>
      <c r="K432">
        <v>431</v>
      </c>
      <c r="L432" s="1"/>
      <c r="M432" s="1"/>
      <c r="N432" s="35" t="s">
        <v>901</v>
      </c>
      <c r="R432" s="1" t="str">
        <f t="shared" si="13"/>
        <v>Mutually Excluded</v>
      </c>
      <c r="S432" s="1"/>
      <c r="T432" s="1"/>
    </row>
    <row r="433" spans="1:24" ht="150">
      <c r="A433" s="1" t="s">
        <v>652</v>
      </c>
      <c r="B433">
        <v>432</v>
      </c>
      <c r="D433">
        <v>179</v>
      </c>
      <c r="E433" s="1"/>
      <c r="F433" s="1" t="s">
        <v>652</v>
      </c>
      <c r="G433" s="1">
        <v>4</v>
      </c>
      <c r="H433" s="1">
        <v>3</v>
      </c>
      <c r="I433" s="1">
        <v>4</v>
      </c>
      <c r="J433" s="31" t="str">
        <f t="shared" si="12"/>
        <v>EXCLUDED</v>
      </c>
      <c r="K433">
        <v>432</v>
      </c>
      <c r="L433" s="1"/>
      <c r="M433" s="1"/>
      <c r="N433" s="35" t="s">
        <v>901</v>
      </c>
      <c r="R433" s="1" t="str">
        <f t="shared" si="13"/>
        <v>Mutually Excluded</v>
      </c>
      <c r="S433" s="1"/>
      <c r="T433" s="1"/>
    </row>
    <row r="434" spans="1:24" ht="90">
      <c r="A434" s="1" t="s">
        <v>654</v>
      </c>
      <c r="B434">
        <v>433</v>
      </c>
      <c r="D434">
        <v>180</v>
      </c>
      <c r="E434" s="1"/>
      <c r="F434" s="1" t="s">
        <v>654</v>
      </c>
      <c r="G434" s="1">
        <v>3</v>
      </c>
      <c r="H434" s="1">
        <v>2</v>
      </c>
      <c r="I434" s="1">
        <v>3</v>
      </c>
      <c r="J434" s="31" t="str">
        <f t="shared" si="12"/>
        <v>EXCLUDED</v>
      </c>
      <c r="K434">
        <v>433</v>
      </c>
      <c r="L434" s="1"/>
      <c r="M434" s="1"/>
      <c r="N434" s="35" t="s">
        <v>901</v>
      </c>
      <c r="R434" s="1" t="str">
        <f t="shared" si="13"/>
        <v>Mutually Excluded</v>
      </c>
      <c r="S434" s="1"/>
      <c r="T434" s="1"/>
    </row>
    <row r="435" spans="1:24" ht="90">
      <c r="A435" s="1" t="s">
        <v>655</v>
      </c>
      <c r="B435">
        <v>434</v>
      </c>
      <c r="D435">
        <v>180</v>
      </c>
      <c r="E435" s="1"/>
      <c r="F435" s="1" t="s">
        <v>655</v>
      </c>
      <c r="G435" s="1">
        <v>1</v>
      </c>
      <c r="H435" s="1">
        <v>1</v>
      </c>
      <c r="I435" s="1">
        <v>1</v>
      </c>
      <c r="J435" s="31" t="str">
        <f t="shared" si="12"/>
        <v>EXCLUDED</v>
      </c>
      <c r="K435">
        <v>434</v>
      </c>
      <c r="L435" s="1"/>
      <c r="M435" s="1"/>
      <c r="N435" s="35" t="s">
        <v>901</v>
      </c>
      <c r="R435" s="1" t="str">
        <f t="shared" si="13"/>
        <v>Mutually Excluded</v>
      </c>
      <c r="S435" s="1"/>
      <c r="T435" s="1"/>
    </row>
    <row r="436" spans="1:24" ht="105">
      <c r="A436" s="1" t="s">
        <v>656</v>
      </c>
      <c r="B436">
        <v>435</v>
      </c>
      <c r="D436">
        <v>180</v>
      </c>
      <c r="E436" s="1"/>
      <c r="F436" s="1" t="s">
        <v>656</v>
      </c>
      <c r="G436" s="1">
        <v>4</v>
      </c>
      <c r="H436" s="1">
        <v>3</v>
      </c>
      <c r="I436" s="1">
        <v>3</v>
      </c>
      <c r="J436" s="31" t="str">
        <f t="shared" si="12"/>
        <v>EXCLUDED</v>
      </c>
      <c r="K436">
        <v>435</v>
      </c>
      <c r="L436" s="1"/>
      <c r="M436" s="1"/>
      <c r="N436" s="35" t="s">
        <v>901</v>
      </c>
      <c r="R436" s="1" t="str">
        <f t="shared" si="13"/>
        <v>Mutually Excluded</v>
      </c>
      <c r="S436" s="1"/>
      <c r="T436" s="1"/>
    </row>
    <row r="437" spans="1:24" ht="60">
      <c r="A437" s="1" t="s">
        <v>658</v>
      </c>
      <c r="B437">
        <v>436</v>
      </c>
      <c r="D437">
        <v>181</v>
      </c>
      <c r="E437" s="1"/>
      <c r="F437" s="1" t="s">
        <v>658</v>
      </c>
      <c r="G437" s="1">
        <v>1</v>
      </c>
      <c r="H437" s="1">
        <v>1</v>
      </c>
      <c r="I437" s="1">
        <v>1</v>
      </c>
      <c r="J437" s="31" t="str">
        <f t="shared" si="12"/>
        <v>EXCLUDED</v>
      </c>
      <c r="K437">
        <v>436</v>
      </c>
      <c r="L437" s="1"/>
      <c r="M437" s="1"/>
      <c r="N437" s="35" t="s">
        <v>901</v>
      </c>
      <c r="R437" s="1" t="str">
        <f t="shared" si="13"/>
        <v>Mutually Excluded</v>
      </c>
      <c r="S437" s="1"/>
      <c r="T437" s="1"/>
    </row>
    <row r="438" spans="1:24" ht="60">
      <c r="A438" s="1" t="s">
        <v>659</v>
      </c>
      <c r="B438">
        <v>437</v>
      </c>
      <c r="D438">
        <v>181</v>
      </c>
      <c r="E438" s="1"/>
      <c r="F438" s="1" t="s">
        <v>659</v>
      </c>
      <c r="G438" s="1">
        <v>1</v>
      </c>
      <c r="H438" s="1">
        <v>1</v>
      </c>
      <c r="I438" s="1">
        <v>1</v>
      </c>
      <c r="J438" s="31" t="str">
        <f t="shared" si="12"/>
        <v>EXCLUDED</v>
      </c>
      <c r="K438">
        <v>437</v>
      </c>
      <c r="L438" s="1"/>
      <c r="M438" s="1"/>
      <c r="N438" s="35" t="s">
        <v>901</v>
      </c>
      <c r="R438" s="1" t="str">
        <f t="shared" si="13"/>
        <v>Mutually Excluded</v>
      </c>
      <c r="S438" s="1"/>
      <c r="T438" s="1"/>
    </row>
    <row r="439" spans="1:24" ht="90">
      <c r="A439" s="1" t="s">
        <v>660</v>
      </c>
      <c r="B439">
        <v>438</v>
      </c>
      <c r="D439">
        <v>181</v>
      </c>
      <c r="E439" s="1"/>
      <c r="F439" s="1" t="s">
        <v>660</v>
      </c>
      <c r="G439" s="1">
        <v>3</v>
      </c>
      <c r="H439" s="1">
        <v>4</v>
      </c>
      <c r="I439" s="1">
        <v>3</v>
      </c>
      <c r="J439" s="31" t="str">
        <f t="shared" si="12"/>
        <v>EXCLUDED</v>
      </c>
      <c r="K439">
        <v>438</v>
      </c>
      <c r="L439" s="1"/>
      <c r="M439" s="1"/>
      <c r="N439" s="35" t="s">
        <v>1752</v>
      </c>
      <c r="R439" s="1" t="str">
        <f t="shared" si="13"/>
        <v>AI: No, Human: Yes</v>
      </c>
      <c r="S439" s="1" t="s">
        <v>23</v>
      </c>
      <c r="T439" s="1" t="s">
        <v>23</v>
      </c>
      <c r="U439" t="s">
        <v>23</v>
      </c>
      <c r="X439" s="3" t="s">
        <v>3196</v>
      </c>
    </row>
    <row r="440" spans="1:24" ht="75">
      <c r="A440" s="1" t="s">
        <v>662</v>
      </c>
      <c r="B440">
        <v>439</v>
      </c>
      <c r="D440">
        <v>182</v>
      </c>
      <c r="E440" s="1"/>
      <c r="F440" s="1" t="s">
        <v>662</v>
      </c>
      <c r="G440" s="1">
        <v>4</v>
      </c>
      <c r="H440" s="1">
        <v>4</v>
      </c>
      <c r="I440" s="1">
        <v>3</v>
      </c>
      <c r="J440" s="31" t="str">
        <f t="shared" si="12"/>
        <v>EXCLUDED</v>
      </c>
      <c r="K440">
        <v>439</v>
      </c>
      <c r="L440" s="1"/>
      <c r="M440" s="1"/>
      <c r="N440" s="35" t="s">
        <v>1752</v>
      </c>
      <c r="R440" s="1" t="str">
        <f t="shared" si="13"/>
        <v>AI: No, Human: Yes</v>
      </c>
      <c r="S440" s="1" t="s">
        <v>23</v>
      </c>
      <c r="T440" s="1" t="s">
        <v>23</v>
      </c>
      <c r="U440" t="s">
        <v>23</v>
      </c>
      <c r="X440" s="3" t="s">
        <v>23</v>
      </c>
    </row>
    <row r="441" spans="1:24" ht="45">
      <c r="A441" s="1" t="s">
        <v>663</v>
      </c>
      <c r="B441">
        <v>440</v>
      </c>
      <c r="D441">
        <v>182</v>
      </c>
      <c r="E441" s="1"/>
      <c r="F441" s="1" t="s">
        <v>663</v>
      </c>
      <c r="G441" s="1">
        <v>1</v>
      </c>
      <c r="H441" s="1">
        <v>1</v>
      </c>
      <c r="I441" s="1">
        <v>1</v>
      </c>
      <c r="J441" s="31" t="str">
        <f t="shared" si="12"/>
        <v>EXCLUDED</v>
      </c>
      <c r="K441">
        <v>440</v>
      </c>
      <c r="L441" s="1"/>
      <c r="M441" s="1"/>
      <c r="N441" s="35" t="s">
        <v>901</v>
      </c>
      <c r="R441" s="1" t="str">
        <f t="shared" si="13"/>
        <v>Mutually Excluded</v>
      </c>
      <c r="S441" s="1"/>
      <c r="T441" s="1"/>
    </row>
    <row r="442" spans="1:24" ht="135">
      <c r="A442" s="1" t="s">
        <v>664</v>
      </c>
      <c r="B442">
        <v>441</v>
      </c>
      <c r="D442">
        <v>182</v>
      </c>
      <c r="E442" s="1"/>
      <c r="F442" s="1" t="s">
        <v>664</v>
      </c>
      <c r="G442" s="1">
        <v>2</v>
      </c>
      <c r="H442" s="1">
        <v>2</v>
      </c>
      <c r="I442" s="1">
        <v>2</v>
      </c>
      <c r="J442" s="31" t="str">
        <f t="shared" si="12"/>
        <v>EXCLUDED</v>
      </c>
      <c r="K442">
        <v>441</v>
      </c>
      <c r="L442" s="1"/>
      <c r="M442" s="1"/>
      <c r="N442" s="35" t="s">
        <v>901</v>
      </c>
      <c r="R442" s="1" t="str">
        <f t="shared" si="13"/>
        <v>Mutually Excluded</v>
      </c>
      <c r="S442" s="1"/>
      <c r="T442" s="1"/>
    </row>
    <row r="443" spans="1:24" ht="90">
      <c r="A443" s="1" t="s">
        <v>665</v>
      </c>
      <c r="B443">
        <v>442</v>
      </c>
      <c r="D443">
        <v>183</v>
      </c>
      <c r="E443" s="1"/>
      <c r="F443" s="1" t="s">
        <v>665</v>
      </c>
      <c r="G443" s="1">
        <v>2</v>
      </c>
      <c r="H443" s="1">
        <v>2</v>
      </c>
      <c r="I443" s="1">
        <v>2</v>
      </c>
      <c r="J443" s="31" t="str">
        <f t="shared" si="12"/>
        <v>EXCLUDED</v>
      </c>
      <c r="K443">
        <v>442</v>
      </c>
      <c r="L443" s="1"/>
      <c r="M443" s="1"/>
      <c r="N443" s="35" t="s">
        <v>901</v>
      </c>
      <c r="R443" s="1" t="str">
        <f t="shared" si="13"/>
        <v>Mutually Excluded</v>
      </c>
      <c r="S443" s="1"/>
      <c r="T443" s="1"/>
    </row>
    <row r="444" spans="1:24" ht="120">
      <c r="A444" s="1" t="s">
        <v>666</v>
      </c>
      <c r="B444">
        <v>443</v>
      </c>
      <c r="D444">
        <v>183</v>
      </c>
      <c r="E444" s="1"/>
      <c r="F444" s="1" t="s">
        <v>666</v>
      </c>
      <c r="G444" s="1">
        <v>2</v>
      </c>
      <c r="H444" s="1">
        <v>3</v>
      </c>
      <c r="I444" s="1">
        <v>2</v>
      </c>
      <c r="J444" s="31" t="str">
        <f t="shared" si="12"/>
        <v>EXCLUDED</v>
      </c>
      <c r="K444">
        <v>443</v>
      </c>
      <c r="L444" s="1"/>
      <c r="M444" s="1"/>
      <c r="N444" s="35" t="s">
        <v>901</v>
      </c>
      <c r="R444" s="1" t="str">
        <f t="shared" si="13"/>
        <v>Mutually Excluded</v>
      </c>
      <c r="S444" s="1"/>
      <c r="T444" s="1"/>
    </row>
    <row r="445" spans="1:24" ht="90">
      <c r="A445" s="1" t="s">
        <v>667</v>
      </c>
      <c r="B445">
        <v>444</v>
      </c>
      <c r="D445" s="6">
        <v>183184</v>
      </c>
      <c r="E445" s="1"/>
      <c r="F445" s="1" t="s">
        <v>667</v>
      </c>
      <c r="G445" s="1">
        <v>4</v>
      </c>
      <c r="H445" s="1">
        <v>3</v>
      </c>
      <c r="I445" s="1">
        <v>3</v>
      </c>
      <c r="J445" s="31" t="str">
        <f t="shared" si="12"/>
        <v>EXCLUDED</v>
      </c>
      <c r="K445">
        <v>444</v>
      </c>
      <c r="L445" s="1"/>
      <c r="M445" s="1"/>
      <c r="N445" s="35" t="s">
        <v>901</v>
      </c>
      <c r="R445" s="1" t="str">
        <f t="shared" si="13"/>
        <v>Mutually Excluded</v>
      </c>
      <c r="S445" s="1"/>
      <c r="T445" s="1"/>
    </row>
    <row r="446" spans="1:24" ht="165">
      <c r="A446" s="1" t="s">
        <v>670</v>
      </c>
      <c r="B446">
        <v>445</v>
      </c>
      <c r="D446">
        <v>184</v>
      </c>
      <c r="E446" s="1"/>
      <c r="F446" s="1" t="s">
        <v>670</v>
      </c>
      <c r="G446" s="1">
        <v>4</v>
      </c>
      <c r="H446" s="1">
        <v>5</v>
      </c>
      <c r="I446" s="1">
        <v>4</v>
      </c>
      <c r="J446" s="31" t="str">
        <f t="shared" si="12"/>
        <v>MAYBE</v>
      </c>
      <c r="K446">
        <v>445</v>
      </c>
      <c r="L446" s="1"/>
      <c r="M446" s="1"/>
      <c r="N446" s="35" t="s">
        <v>901</v>
      </c>
      <c r="R446" s="1" t="str">
        <f t="shared" si="13"/>
        <v>AI: Yes, Human: No</v>
      </c>
      <c r="S446" s="1" t="s">
        <v>3024</v>
      </c>
      <c r="T446" s="1" t="s">
        <v>19</v>
      </c>
      <c r="U446" t="s">
        <v>19</v>
      </c>
    </row>
    <row r="447" spans="1:24" ht="75">
      <c r="A447" s="1" t="s">
        <v>671</v>
      </c>
      <c r="B447">
        <v>446</v>
      </c>
      <c r="D447" s="6">
        <v>184185</v>
      </c>
      <c r="E447" s="1"/>
      <c r="F447" s="1" t="s">
        <v>671</v>
      </c>
      <c r="G447" s="1">
        <v>5</v>
      </c>
      <c r="H447" s="1">
        <v>4</v>
      </c>
      <c r="I447" s="1">
        <v>5</v>
      </c>
      <c r="J447" s="31" t="str">
        <f t="shared" si="12"/>
        <v>MAYBE</v>
      </c>
      <c r="K447">
        <v>446</v>
      </c>
      <c r="L447" s="1"/>
      <c r="M447" s="1"/>
      <c r="N447" s="35" t="s">
        <v>1752</v>
      </c>
      <c r="R447" s="1" t="str">
        <f t="shared" si="13"/>
        <v>MUTUALLY INCLUDED</v>
      </c>
      <c r="S447" s="1"/>
      <c r="T447" s="1"/>
      <c r="X447" s="3" t="s">
        <v>23</v>
      </c>
    </row>
    <row r="448" spans="1:24" ht="120">
      <c r="A448" s="1" t="s">
        <v>673</v>
      </c>
      <c r="B448">
        <v>447</v>
      </c>
      <c r="D448">
        <v>185</v>
      </c>
      <c r="E448" s="1"/>
      <c r="F448" s="1" t="s">
        <v>673</v>
      </c>
      <c r="G448" s="1">
        <v>3</v>
      </c>
      <c r="H448" s="1">
        <v>2</v>
      </c>
      <c r="I448" s="1">
        <v>3</v>
      </c>
      <c r="J448" s="31" t="str">
        <f t="shared" si="12"/>
        <v>EXCLUDED</v>
      </c>
      <c r="K448">
        <v>447</v>
      </c>
      <c r="L448" s="1"/>
      <c r="M448" s="1"/>
      <c r="N448" s="35" t="s">
        <v>901</v>
      </c>
      <c r="R448" s="1" t="str">
        <f t="shared" si="13"/>
        <v>Mutually Excluded</v>
      </c>
      <c r="S448" s="1"/>
      <c r="T448" s="1"/>
    </row>
    <row r="449" spans="1:24" ht="90">
      <c r="A449" s="1" t="s">
        <v>674</v>
      </c>
      <c r="B449">
        <v>448</v>
      </c>
      <c r="D449">
        <v>185</v>
      </c>
      <c r="E449" s="1"/>
      <c r="F449" s="1" t="s">
        <v>674</v>
      </c>
      <c r="G449" s="1">
        <v>1</v>
      </c>
      <c r="H449" s="1">
        <v>1</v>
      </c>
      <c r="I449" s="1">
        <v>1</v>
      </c>
      <c r="J449" s="31" t="str">
        <f t="shared" si="12"/>
        <v>EXCLUDED</v>
      </c>
      <c r="K449">
        <v>448</v>
      </c>
      <c r="L449" s="1"/>
      <c r="M449" s="1"/>
      <c r="N449" s="35" t="s">
        <v>901</v>
      </c>
      <c r="R449" s="1" t="str">
        <f t="shared" si="13"/>
        <v>Mutually Excluded</v>
      </c>
      <c r="S449" s="1"/>
      <c r="T449" s="1"/>
    </row>
    <row r="450" spans="1:24" ht="165">
      <c r="A450" s="1" t="s">
        <v>675</v>
      </c>
      <c r="B450">
        <v>449</v>
      </c>
      <c r="D450">
        <v>186</v>
      </c>
      <c r="E450" s="1"/>
      <c r="F450" s="1" t="s">
        <v>675</v>
      </c>
      <c r="G450" s="1">
        <v>2</v>
      </c>
      <c r="H450" s="1">
        <v>2</v>
      </c>
      <c r="I450" s="1">
        <v>2</v>
      </c>
      <c r="J450" s="31" t="str">
        <f t="shared" si="12"/>
        <v>EXCLUDED</v>
      </c>
      <c r="K450">
        <v>449</v>
      </c>
      <c r="L450" s="1"/>
      <c r="M450" s="1"/>
      <c r="N450" s="35" t="s">
        <v>901</v>
      </c>
      <c r="R450" s="1" t="str">
        <f t="shared" si="13"/>
        <v>Mutually Excluded</v>
      </c>
      <c r="S450" s="1"/>
      <c r="T450" s="1"/>
    </row>
    <row r="451" spans="1:24" ht="120">
      <c r="A451" s="1" t="s">
        <v>676</v>
      </c>
      <c r="B451">
        <v>450</v>
      </c>
      <c r="D451">
        <v>186</v>
      </c>
      <c r="E451" s="1"/>
      <c r="F451" s="1" t="s">
        <v>676</v>
      </c>
      <c r="G451" s="1">
        <v>2</v>
      </c>
      <c r="H451" s="1">
        <v>2</v>
      </c>
      <c r="I451" s="1">
        <v>3</v>
      </c>
      <c r="J451" s="31" t="str">
        <f t="shared" ref="J451:J514" si="14">IF(COUNTIF(G451:I451,5)=3,"CERTAINLY INCLUDED",IF(COUNTIF(G451:I451,5)&gt;0,"MAYBE","EXCLUDED"))</f>
        <v>EXCLUDED</v>
      </c>
      <c r="K451">
        <v>450</v>
      </c>
      <c r="L451" s="1"/>
      <c r="M451" s="1"/>
      <c r="N451" s="35" t="s">
        <v>901</v>
      </c>
      <c r="R451" s="1" t="str">
        <f t="shared" ref="R451:R514" si="15">IF(AND(J451="Excluded", N451="Excluded"), "Mutually Excluded", IF(AND(OR(J451="CERTAINLY INCLUDED", J451="INCLUDED", J451="MAYBE" ), OR(N451="INCLUDED", N451="MAYBE")), "MUTUALLY INCLUDED", IF(AND(J451="MAYBE", N451="MAYBE"), "Mutually MAYBE", IF(AND(J451="Excluded", OR(N451="INCLUDED", N451="MAYBE")), "AI: No, Human: Yes", IF(AND(N451="Excluded", OR(J451="INCLUDED", J451="CERTAINLY INCLUDED", J451="MAYBE")), "AI: Yes, Human: No", "Other Conflict")))))</f>
        <v>Mutually Excluded</v>
      </c>
      <c r="S451" s="1"/>
      <c r="T451" s="1"/>
    </row>
    <row r="452" spans="1:24" ht="105">
      <c r="A452" s="1" t="s">
        <v>677</v>
      </c>
      <c r="B452">
        <v>451</v>
      </c>
      <c r="D452">
        <v>187</v>
      </c>
      <c r="E452" s="1"/>
      <c r="F452" s="1" t="s">
        <v>677</v>
      </c>
      <c r="G452" s="1">
        <v>3</v>
      </c>
      <c r="H452" s="1">
        <v>2</v>
      </c>
      <c r="I452" s="1">
        <v>3</v>
      </c>
      <c r="J452" s="31" t="str">
        <f t="shared" si="14"/>
        <v>EXCLUDED</v>
      </c>
      <c r="K452">
        <v>451</v>
      </c>
      <c r="L452" s="8"/>
      <c r="M452" s="1"/>
      <c r="N452" s="35" t="s">
        <v>901</v>
      </c>
      <c r="R452" s="1" t="str">
        <f t="shared" si="15"/>
        <v>Mutually Excluded</v>
      </c>
      <c r="S452" s="1"/>
      <c r="T452" s="1"/>
    </row>
    <row r="453" spans="1:24" ht="75">
      <c r="A453" s="1" t="s">
        <v>679</v>
      </c>
      <c r="B453">
        <v>452</v>
      </c>
      <c r="D453">
        <v>187</v>
      </c>
      <c r="E453" s="1"/>
      <c r="F453" s="1" t="s">
        <v>679</v>
      </c>
      <c r="G453" s="1">
        <v>1</v>
      </c>
      <c r="H453" s="1">
        <v>1</v>
      </c>
      <c r="I453" s="1">
        <v>1</v>
      </c>
      <c r="J453" s="31" t="str">
        <f t="shared" si="14"/>
        <v>EXCLUDED</v>
      </c>
      <c r="K453">
        <v>452</v>
      </c>
      <c r="L453" s="1"/>
      <c r="M453" s="1"/>
      <c r="N453" s="35" t="s">
        <v>901</v>
      </c>
      <c r="R453" s="1" t="str">
        <f t="shared" si="15"/>
        <v>Mutually Excluded</v>
      </c>
      <c r="S453" s="1"/>
      <c r="T453" s="1"/>
    </row>
    <row r="454" spans="1:24" ht="45">
      <c r="A454" s="1" t="s">
        <v>680</v>
      </c>
      <c r="B454">
        <v>453</v>
      </c>
      <c r="D454">
        <v>187</v>
      </c>
      <c r="E454" s="1"/>
      <c r="F454" s="1" t="s">
        <v>680</v>
      </c>
      <c r="G454" s="1">
        <v>1</v>
      </c>
      <c r="H454" s="1">
        <v>1</v>
      </c>
      <c r="I454" s="1">
        <v>1</v>
      </c>
      <c r="J454" s="31" t="str">
        <f t="shared" si="14"/>
        <v>EXCLUDED</v>
      </c>
      <c r="K454">
        <v>453</v>
      </c>
      <c r="L454" s="1"/>
      <c r="M454" s="1"/>
      <c r="N454" s="35" t="s">
        <v>901</v>
      </c>
      <c r="R454" s="1" t="str">
        <f t="shared" si="15"/>
        <v>Mutually Excluded</v>
      </c>
      <c r="S454" s="1"/>
      <c r="T454" s="1"/>
    </row>
    <row r="455" spans="1:24" ht="90">
      <c r="A455" s="1" t="s">
        <v>681</v>
      </c>
      <c r="B455">
        <v>454</v>
      </c>
      <c r="D455">
        <v>188</v>
      </c>
      <c r="E455" s="1"/>
      <c r="F455" s="1" t="s">
        <v>681</v>
      </c>
      <c r="G455" s="1">
        <v>5</v>
      </c>
      <c r="H455" s="1">
        <v>5</v>
      </c>
      <c r="I455" s="1">
        <v>5</v>
      </c>
      <c r="J455" s="31" t="str">
        <f t="shared" si="14"/>
        <v>CERTAINLY INCLUDED</v>
      </c>
      <c r="K455">
        <v>454</v>
      </c>
      <c r="L455" s="8"/>
      <c r="M455" s="1"/>
      <c r="N455" s="35" t="s">
        <v>1752</v>
      </c>
      <c r="R455" s="1" t="str">
        <f t="shared" si="15"/>
        <v>MUTUALLY INCLUDED</v>
      </c>
      <c r="S455" s="1"/>
      <c r="T455" s="1"/>
      <c r="X455" s="3" t="s">
        <v>23</v>
      </c>
    </row>
    <row r="456" spans="1:24" ht="60">
      <c r="A456" s="1" t="s">
        <v>683</v>
      </c>
      <c r="B456">
        <v>455</v>
      </c>
      <c r="D456">
        <v>188</v>
      </c>
      <c r="E456" s="1"/>
      <c r="F456" s="1" t="s">
        <v>683</v>
      </c>
      <c r="G456" s="1">
        <v>2</v>
      </c>
      <c r="H456" s="1">
        <v>2</v>
      </c>
      <c r="I456" s="1">
        <v>2</v>
      </c>
      <c r="J456" s="31" t="str">
        <f t="shared" si="14"/>
        <v>EXCLUDED</v>
      </c>
      <c r="K456">
        <v>455</v>
      </c>
      <c r="L456" s="1"/>
      <c r="M456" s="1"/>
      <c r="N456" s="35" t="s">
        <v>901</v>
      </c>
      <c r="R456" s="1" t="str">
        <f t="shared" si="15"/>
        <v>Mutually Excluded</v>
      </c>
      <c r="S456" s="1"/>
      <c r="T456" s="1"/>
    </row>
    <row r="457" spans="1:24" ht="60">
      <c r="A457" s="1" t="s">
        <v>684</v>
      </c>
      <c r="B457">
        <v>456</v>
      </c>
      <c r="D457">
        <v>189</v>
      </c>
      <c r="E457" s="1"/>
      <c r="F457" s="1" t="s">
        <v>684</v>
      </c>
      <c r="G457" s="1">
        <v>3</v>
      </c>
      <c r="H457" s="1">
        <v>2</v>
      </c>
      <c r="I457" s="1">
        <v>3</v>
      </c>
      <c r="J457" s="31" t="str">
        <f t="shared" si="14"/>
        <v>EXCLUDED</v>
      </c>
      <c r="K457">
        <v>456</v>
      </c>
      <c r="L457" s="1"/>
      <c r="M457" s="1"/>
      <c r="N457" s="35" t="s">
        <v>901</v>
      </c>
      <c r="R457" s="1" t="str">
        <f t="shared" si="15"/>
        <v>Mutually Excluded</v>
      </c>
      <c r="S457" s="1"/>
      <c r="T457" s="1"/>
    </row>
    <row r="458" spans="1:24" ht="60">
      <c r="A458" s="1" t="s">
        <v>685</v>
      </c>
      <c r="B458">
        <v>457</v>
      </c>
      <c r="D458">
        <v>189</v>
      </c>
      <c r="E458" s="1"/>
      <c r="F458" s="1" t="s">
        <v>685</v>
      </c>
      <c r="G458" s="1">
        <v>1</v>
      </c>
      <c r="H458" s="1">
        <v>1</v>
      </c>
      <c r="I458" s="1">
        <v>1</v>
      </c>
      <c r="J458" s="31" t="str">
        <f t="shared" si="14"/>
        <v>EXCLUDED</v>
      </c>
      <c r="K458">
        <v>457</v>
      </c>
      <c r="L458" s="1"/>
      <c r="M458" s="1"/>
      <c r="N458" s="35" t="s">
        <v>901</v>
      </c>
      <c r="R458" s="1" t="str">
        <f t="shared" si="15"/>
        <v>Mutually Excluded</v>
      </c>
      <c r="S458" s="1"/>
      <c r="T458" s="1"/>
    </row>
    <row r="459" spans="1:24" ht="165">
      <c r="A459" s="1" t="s">
        <v>686</v>
      </c>
      <c r="B459">
        <v>458</v>
      </c>
      <c r="D459">
        <v>189</v>
      </c>
      <c r="E459" s="1"/>
      <c r="F459" s="1" t="s">
        <v>686</v>
      </c>
      <c r="G459" s="1">
        <v>4</v>
      </c>
      <c r="H459" s="1">
        <v>5</v>
      </c>
      <c r="I459" s="1">
        <v>4</v>
      </c>
      <c r="J459" s="31" t="str">
        <f t="shared" si="14"/>
        <v>MAYBE</v>
      </c>
      <c r="K459">
        <v>458</v>
      </c>
      <c r="L459" s="1"/>
      <c r="M459" s="1"/>
      <c r="N459" s="35" t="s">
        <v>901</v>
      </c>
      <c r="R459" s="1" t="str">
        <f t="shared" si="15"/>
        <v>AI: Yes, Human: No</v>
      </c>
      <c r="S459" s="1" t="s">
        <v>19</v>
      </c>
      <c r="T459" s="1" t="s">
        <v>19</v>
      </c>
      <c r="U459" s="1" t="s">
        <v>19</v>
      </c>
    </row>
    <row r="460" spans="1:24" ht="60">
      <c r="A460" s="1" t="s">
        <v>688</v>
      </c>
      <c r="B460">
        <v>459</v>
      </c>
      <c r="D460" s="6">
        <v>189190</v>
      </c>
      <c r="E460" s="1"/>
      <c r="F460" s="1" t="s">
        <v>688</v>
      </c>
      <c r="G460" s="1">
        <v>1</v>
      </c>
      <c r="H460" s="1">
        <v>2</v>
      </c>
      <c r="I460" s="1">
        <v>1</v>
      </c>
      <c r="J460" s="31" t="str">
        <f t="shared" si="14"/>
        <v>EXCLUDED</v>
      </c>
      <c r="K460">
        <v>459</v>
      </c>
      <c r="L460" s="1"/>
      <c r="M460" s="1"/>
      <c r="N460" s="35" t="s">
        <v>901</v>
      </c>
      <c r="R460" s="1" t="str">
        <f t="shared" si="15"/>
        <v>Mutually Excluded</v>
      </c>
      <c r="S460" s="1"/>
      <c r="T460" s="1"/>
    </row>
    <row r="461" spans="1:24" ht="120">
      <c r="A461" s="1" t="s">
        <v>689</v>
      </c>
      <c r="B461">
        <v>460</v>
      </c>
      <c r="D461">
        <v>190</v>
      </c>
      <c r="E461" s="1"/>
      <c r="F461" s="1" t="s">
        <v>689</v>
      </c>
      <c r="G461" s="1">
        <v>4</v>
      </c>
      <c r="H461" s="1">
        <v>3</v>
      </c>
      <c r="I461" s="1">
        <v>4</v>
      </c>
      <c r="J461" s="31" t="str">
        <f t="shared" si="14"/>
        <v>EXCLUDED</v>
      </c>
      <c r="K461">
        <v>460</v>
      </c>
      <c r="L461" s="1"/>
      <c r="M461" s="1"/>
      <c r="N461" s="35" t="s">
        <v>901</v>
      </c>
      <c r="R461" s="1" t="str">
        <f t="shared" si="15"/>
        <v>Mutually Excluded</v>
      </c>
      <c r="S461" s="1"/>
      <c r="T461" s="1"/>
    </row>
    <row r="462" spans="1:24" ht="105">
      <c r="A462" s="1" t="s">
        <v>690</v>
      </c>
      <c r="B462">
        <v>461</v>
      </c>
      <c r="D462" s="6">
        <v>190191</v>
      </c>
      <c r="E462" s="1"/>
      <c r="F462" s="1" t="s">
        <v>690</v>
      </c>
      <c r="G462" s="1">
        <v>4</v>
      </c>
      <c r="H462" s="1">
        <v>3</v>
      </c>
      <c r="I462" s="1">
        <v>4</v>
      </c>
      <c r="J462" s="31" t="str">
        <f t="shared" si="14"/>
        <v>EXCLUDED</v>
      </c>
      <c r="K462">
        <v>461</v>
      </c>
      <c r="L462" s="1"/>
      <c r="M462" s="1"/>
      <c r="N462" s="35" t="s">
        <v>65</v>
      </c>
      <c r="R462" s="1" t="str">
        <f t="shared" si="15"/>
        <v>AI: No, Human: Yes</v>
      </c>
      <c r="S462" s="1" t="s">
        <v>19</v>
      </c>
      <c r="T462" s="1" t="s">
        <v>19</v>
      </c>
      <c r="U462" t="s">
        <v>19</v>
      </c>
    </row>
    <row r="463" spans="1:24" ht="105">
      <c r="A463" s="1" t="s">
        <v>692</v>
      </c>
      <c r="B463">
        <v>462</v>
      </c>
      <c r="D463">
        <v>191</v>
      </c>
      <c r="E463" s="1"/>
      <c r="F463" s="1" t="s">
        <v>692</v>
      </c>
      <c r="G463" s="1">
        <v>3</v>
      </c>
      <c r="H463" s="1">
        <v>4</v>
      </c>
      <c r="I463" s="1">
        <v>3</v>
      </c>
      <c r="J463" s="31" t="str">
        <f t="shared" si="14"/>
        <v>EXCLUDED</v>
      </c>
      <c r="K463">
        <v>462</v>
      </c>
      <c r="L463" s="1"/>
      <c r="M463" s="1"/>
      <c r="N463" s="35" t="s">
        <v>901</v>
      </c>
      <c r="R463" s="1" t="str">
        <f t="shared" si="15"/>
        <v>Mutually Excluded</v>
      </c>
      <c r="S463" s="1"/>
      <c r="T463" s="1"/>
    </row>
    <row r="464" spans="1:24" ht="75">
      <c r="A464" s="1" t="s">
        <v>693</v>
      </c>
      <c r="B464">
        <v>463</v>
      </c>
      <c r="D464" s="6">
        <v>191192</v>
      </c>
      <c r="E464" s="1"/>
      <c r="F464" s="1" t="s">
        <v>693</v>
      </c>
      <c r="G464" s="1">
        <v>1</v>
      </c>
      <c r="H464" s="1">
        <v>1</v>
      </c>
      <c r="I464" s="1">
        <v>1</v>
      </c>
      <c r="J464" s="31" t="str">
        <f t="shared" si="14"/>
        <v>EXCLUDED</v>
      </c>
      <c r="K464">
        <v>463</v>
      </c>
      <c r="L464" s="1"/>
      <c r="M464" s="1"/>
      <c r="N464" s="35" t="s">
        <v>901</v>
      </c>
      <c r="R464" s="1" t="str">
        <f t="shared" si="15"/>
        <v>Mutually Excluded</v>
      </c>
      <c r="S464" s="1"/>
      <c r="T464" s="1"/>
    </row>
    <row r="465" spans="1:24" ht="60">
      <c r="A465" s="1" t="s">
        <v>694</v>
      </c>
      <c r="B465">
        <v>464</v>
      </c>
      <c r="D465">
        <v>192</v>
      </c>
      <c r="E465" s="1"/>
      <c r="F465" s="1" t="s">
        <v>694</v>
      </c>
      <c r="G465" s="1">
        <v>2</v>
      </c>
      <c r="H465" s="1">
        <v>2</v>
      </c>
      <c r="I465" s="1">
        <v>2</v>
      </c>
      <c r="J465" s="31" t="str">
        <f t="shared" si="14"/>
        <v>EXCLUDED</v>
      </c>
      <c r="K465">
        <v>464</v>
      </c>
      <c r="L465" s="1"/>
      <c r="M465" s="1"/>
      <c r="N465" s="35" t="s">
        <v>901</v>
      </c>
      <c r="R465" s="1" t="str">
        <f t="shared" si="15"/>
        <v>Mutually Excluded</v>
      </c>
      <c r="S465" s="1"/>
      <c r="T465" s="1"/>
    </row>
    <row r="466" spans="1:24" ht="180">
      <c r="A466" s="1" t="s">
        <v>695</v>
      </c>
      <c r="B466">
        <v>465</v>
      </c>
      <c r="D466">
        <v>192</v>
      </c>
      <c r="E466" s="1"/>
      <c r="F466" s="1" t="s">
        <v>695</v>
      </c>
      <c r="G466" s="1">
        <v>2</v>
      </c>
      <c r="H466" s="1">
        <v>1</v>
      </c>
      <c r="I466" s="1">
        <v>2</v>
      </c>
      <c r="J466" s="31" t="str">
        <f t="shared" si="14"/>
        <v>EXCLUDED</v>
      </c>
      <c r="K466">
        <v>465</v>
      </c>
      <c r="L466" s="1"/>
      <c r="M466" s="1"/>
      <c r="N466" s="35" t="s">
        <v>1752</v>
      </c>
      <c r="R466" s="1" t="str">
        <f t="shared" si="15"/>
        <v>AI: No, Human: Yes</v>
      </c>
      <c r="S466" s="1" t="s">
        <v>3018</v>
      </c>
      <c r="T466" s="1" t="s">
        <v>23</v>
      </c>
      <c r="U466" t="s">
        <v>23</v>
      </c>
      <c r="X466" s="3" t="s">
        <v>23</v>
      </c>
    </row>
    <row r="467" spans="1:24" ht="75">
      <c r="A467" s="1" t="s">
        <v>697</v>
      </c>
      <c r="B467">
        <v>466</v>
      </c>
      <c r="D467" s="6">
        <v>192193</v>
      </c>
      <c r="E467" s="1"/>
      <c r="F467" s="1" t="s">
        <v>697</v>
      </c>
      <c r="G467" s="1">
        <v>2</v>
      </c>
      <c r="H467" s="1">
        <v>2</v>
      </c>
      <c r="I467" s="1">
        <v>3</v>
      </c>
      <c r="J467" s="31" t="str">
        <f t="shared" si="14"/>
        <v>EXCLUDED</v>
      </c>
      <c r="K467">
        <v>466</v>
      </c>
      <c r="L467" s="1"/>
      <c r="M467" s="1"/>
      <c r="N467" s="35" t="s">
        <v>901</v>
      </c>
      <c r="R467" s="1" t="str">
        <f t="shared" si="15"/>
        <v>Mutually Excluded</v>
      </c>
      <c r="S467" s="1"/>
      <c r="T467" s="1"/>
    </row>
    <row r="468" spans="1:24" ht="120">
      <c r="A468" s="1" t="s">
        <v>698</v>
      </c>
      <c r="B468">
        <v>467</v>
      </c>
      <c r="D468">
        <v>193</v>
      </c>
      <c r="E468" s="1"/>
      <c r="F468" s="1" t="s">
        <v>698</v>
      </c>
      <c r="G468" s="1">
        <v>2</v>
      </c>
      <c r="H468" s="1">
        <v>3</v>
      </c>
      <c r="I468" s="1">
        <v>2</v>
      </c>
      <c r="J468" s="31" t="str">
        <f t="shared" si="14"/>
        <v>EXCLUDED</v>
      </c>
      <c r="K468">
        <v>467</v>
      </c>
      <c r="L468" s="1"/>
      <c r="M468" s="1"/>
      <c r="N468" s="35" t="s">
        <v>901</v>
      </c>
      <c r="R468" s="1" t="str">
        <f t="shared" si="15"/>
        <v>Mutually Excluded</v>
      </c>
      <c r="S468" s="1"/>
      <c r="T468" s="1"/>
    </row>
    <row r="469" spans="1:24" ht="105">
      <c r="A469" s="1" t="s">
        <v>699</v>
      </c>
      <c r="B469">
        <v>468</v>
      </c>
      <c r="D469" s="6">
        <v>193194</v>
      </c>
      <c r="E469" s="1"/>
      <c r="F469" s="1" t="s">
        <v>699</v>
      </c>
      <c r="G469" s="1">
        <v>2</v>
      </c>
      <c r="H469" s="1">
        <v>2</v>
      </c>
      <c r="I469" s="1">
        <v>2</v>
      </c>
      <c r="J469" s="31" t="str">
        <f t="shared" si="14"/>
        <v>EXCLUDED</v>
      </c>
      <c r="K469">
        <v>468</v>
      </c>
      <c r="L469" s="1"/>
      <c r="M469" s="1"/>
      <c r="N469" s="35" t="s">
        <v>901</v>
      </c>
      <c r="R469" s="1" t="str">
        <f t="shared" si="15"/>
        <v>Mutually Excluded</v>
      </c>
      <c r="S469" s="1"/>
      <c r="T469" s="1"/>
    </row>
    <row r="470" spans="1:24" ht="90">
      <c r="A470" s="1" t="s">
        <v>700</v>
      </c>
      <c r="B470">
        <v>469</v>
      </c>
      <c r="D470">
        <v>194</v>
      </c>
      <c r="E470" s="1"/>
      <c r="F470" s="1" t="s">
        <v>700</v>
      </c>
      <c r="G470" s="1">
        <v>1</v>
      </c>
      <c r="H470" s="1">
        <v>1</v>
      </c>
      <c r="I470" s="1">
        <v>1</v>
      </c>
      <c r="J470" s="31" t="str">
        <f t="shared" si="14"/>
        <v>EXCLUDED</v>
      </c>
      <c r="K470">
        <v>469</v>
      </c>
      <c r="L470" s="1"/>
      <c r="M470" s="1"/>
      <c r="N470" s="35" t="s">
        <v>901</v>
      </c>
      <c r="R470" s="1" t="str">
        <f t="shared" si="15"/>
        <v>Mutually Excluded</v>
      </c>
      <c r="S470" s="1"/>
      <c r="T470" s="1"/>
    </row>
    <row r="471" spans="1:24" ht="195">
      <c r="A471" s="1" t="s">
        <v>701</v>
      </c>
      <c r="B471">
        <v>470</v>
      </c>
      <c r="D471" s="6">
        <v>194195</v>
      </c>
      <c r="E471" s="1"/>
      <c r="F471" s="1" t="s">
        <v>701</v>
      </c>
      <c r="G471" s="1">
        <v>2</v>
      </c>
      <c r="H471" s="1">
        <v>3</v>
      </c>
      <c r="I471" s="1">
        <v>2</v>
      </c>
      <c r="J471" s="31" t="str">
        <f t="shared" si="14"/>
        <v>EXCLUDED</v>
      </c>
      <c r="K471">
        <v>470</v>
      </c>
      <c r="L471" s="1"/>
      <c r="M471" s="1"/>
      <c r="N471" s="35" t="s">
        <v>901</v>
      </c>
      <c r="R471" s="1" t="str">
        <f t="shared" si="15"/>
        <v>Mutually Excluded</v>
      </c>
      <c r="S471" s="1"/>
      <c r="T471" s="1"/>
    </row>
    <row r="472" spans="1:24" ht="105">
      <c r="A472" s="1" t="s">
        <v>702</v>
      </c>
      <c r="B472">
        <v>471</v>
      </c>
      <c r="D472">
        <v>195</v>
      </c>
      <c r="E472" s="1"/>
      <c r="F472" s="1" t="s">
        <v>702</v>
      </c>
      <c r="G472" s="1">
        <v>2</v>
      </c>
      <c r="H472" s="1">
        <v>2</v>
      </c>
      <c r="I472" s="1">
        <v>2</v>
      </c>
      <c r="J472" s="31" t="str">
        <f t="shared" si="14"/>
        <v>EXCLUDED</v>
      </c>
      <c r="K472">
        <v>471</v>
      </c>
      <c r="L472" s="1"/>
      <c r="M472" s="1"/>
      <c r="N472" s="35" t="s">
        <v>901</v>
      </c>
      <c r="R472" s="1" t="str">
        <f t="shared" si="15"/>
        <v>Mutually Excluded</v>
      </c>
      <c r="S472" s="1"/>
      <c r="T472" s="1"/>
    </row>
    <row r="473" spans="1:24" ht="120">
      <c r="A473" s="1" t="s">
        <v>704</v>
      </c>
      <c r="B473">
        <v>472</v>
      </c>
      <c r="D473" s="6">
        <v>195196</v>
      </c>
      <c r="E473" s="1"/>
      <c r="F473" s="1" t="s">
        <v>704</v>
      </c>
      <c r="G473" s="1">
        <v>3</v>
      </c>
      <c r="H473" s="1">
        <v>3</v>
      </c>
      <c r="I473" s="1">
        <v>3</v>
      </c>
      <c r="J473" s="31" t="str">
        <f t="shared" si="14"/>
        <v>EXCLUDED</v>
      </c>
      <c r="K473">
        <v>472</v>
      </c>
      <c r="L473" s="1"/>
      <c r="M473" s="1"/>
      <c r="N473" s="35" t="s">
        <v>901</v>
      </c>
      <c r="R473" s="1" t="str">
        <f t="shared" si="15"/>
        <v>Mutually Excluded</v>
      </c>
      <c r="S473" s="1"/>
      <c r="T473" s="1"/>
    </row>
    <row r="474" spans="1:24" ht="120">
      <c r="A474" s="1" t="s">
        <v>705</v>
      </c>
      <c r="B474">
        <v>473</v>
      </c>
      <c r="D474">
        <v>196</v>
      </c>
      <c r="E474" s="1"/>
      <c r="F474" s="1" t="s">
        <v>705</v>
      </c>
      <c r="G474" s="1">
        <v>2</v>
      </c>
      <c r="H474" s="1">
        <v>2</v>
      </c>
      <c r="I474" s="1">
        <v>2</v>
      </c>
      <c r="J474" s="31" t="str">
        <f t="shared" si="14"/>
        <v>EXCLUDED</v>
      </c>
      <c r="K474">
        <v>473</v>
      </c>
      <c r="L474" s="1"/>
      <c r="M474" s="1"/>
      <c r="N474" s="35" t="s">
        <v>901</v>
      </c>
      <c r="R474" s="1" t="str">
        <f t="shared" si="15"/>
        <v>Mutually Excluded</v>
      </c>
      <c r="S474" s="1"/>
      <c r="T474" s="1"/>
    </row>
    <row r="475" spans="1:24" ht="105">
      <c r="A475" s="1" t="s">
        <v>707</v>
      </c>
      <c r="B475">
        <v>474</v>
      </c>
      <c r="D475" s="6">
        <v>196197</v>
      </c>
      <c r="E475" s="1"/>
      <c r="F475" s="1" t="s">
        <v>707</v>
      </c>
      <c r="G475" s="1">
        <v>5</v>
      </c>
      <c r="H475" s="1">
        <v>5</v>
      </c>
      <c r="I475" s="1">
        <v>5</v>
      </c>
      <c r="J475" s="31" t="str">
        <f t="shared" si="14"/>
        <v>CERTAINLY INCLUDED</v>
      </c>
      <c r="K475">
        <v>474</v>
      </c>
      <c r="L475" s="1"/>
      <c r="M475" s="1"/>
      <c r="N475" s="35" t="s">
        <v>1752</v>
      </c>
      <c r="R475" s="1" t="str">
        <f t="shared" si="15"/>
        <v>MUTUALLY INCLUDED</v>
      </c>
      <c r="S475" s="1"/>
      <c r="T475" s="1"/>
      <c r="X475" s="3" t="s">
        <v>23</v>
      </c>
    </row>
    <row r="476" spans="1:24" ht="135">
      <c r="A476" s="1" t="s">
        <v>709</v>
      </c>
      <c r="B476">
        <v>475</v>
      </c>
      <c r="D476">
        <v>197</v>
      </c>
      <c r="E476" s="1"/>
      <c r="F476" s="1" t="s">
        <v>709</v>
      </c>
      <c r="G476" s="1">
        <v>2</v>
      </c>
      <c r="H476" s="1">
        <v>2</v>
      </c>
      <c r="I476" s="1">
        <v>2</v>
      </c>
      <c r="J476" s="31" t="str">
        <f t="shared" si="14"/>
        <v>EXCLUDED</v>
      </c>
      <c r="K476">
        <v>475</v>
      </c>
      <c r="L476" s="1"/>
      <c r="M476" s="1"/>
      <c r="N476" s="35" t="s">
        <v>901</v>
      </c>
      <c r="R476" s="1" t="str">
        <f t="shared" si="15"/>
        <v>Mutually Excluded</v>
      </c>
      <c r="S476" s="1"/>
      <c r="T476" s="1"/>
    </row>
    <row r="477" spans="1:24" ht="105">
      <c r="A477" s="1" t="s">
        <v>710</v>
      </c>
      <c r="B477">
        <v>476</v>
      </c>
      <c r="D477">
        <v>197</v>
      </c>
      <c r="E477" s="1"/>
      <c r="F477" s="1" t="s">
        <v>710</v>
      </c>
      <c r="G477" s="1">
        <v>4</v>
      </c>
      <c r="H477" s="1">
        <v>4</v>
      </c>
      <c r="I477" s="1">
        <v>5</v>
      </c>
      <c r="J477" s="31" t="str">
        <f t="shared" si="14"/>
        <v>MAYBE</v>
      </c>
      <c r="K477">
        <v>476</v>
      </c>
      <c r="L477" s="1"/>
      <c r="M477" s="1"/>
      <c r="N477" s="35" t="s">
        <v>1752</v>
      </c>
      <c r="R477" s="1" t="str">
        <f t="shared" si="15"/>
        <v>MUTUALLY INCLUDED</v>
      </c>
      <c r="S477" s="1"/>
      <c r="T477" s="1"/>
      <c r="X477" s="3" t="s">
        <v>23</v>
      </c>
    </row>
    <row r="478" spans="1:24" ht="105">
      <c r="A478" s="1" t="s">
        <v>712</v>
      </c>
      <c r="B478">
        <v>477</v>
      </c>
      <c r="D478">
        <v>198</v>
      </c>
      <c r="E478" s="1"/>
      <c r="F478" s="1" t="s">
        <v>712</v>
      </c>
      <c r="G478" s="1">
        <v>1</v>
      </c>
      <c r="H478" s="1">
        <v>1</v>
      </c>
      <c r="I478" s="1">
        <v>1</v>
      </c>
      <c r="J478" s="31" t="str">
        <f t="shared" si="14"/>
        <v>EXCLUDED</v>
      </c>
      <c r="K478">
        <v>477</v>
      </c>
      <c r="L478" s="1"/>
      <c r="M478" s="1"/>
      <c r="N478" s="35" t="s">
        <v>901</v>
      </c>
      <c r="R478" s="1" t="str">
        <f t="shared" si="15"/>
        <v>Mutually Excluded</v>
      </c>
      <c r="S478" s="1"/>
      <c r="T478" s="1"/>
    </row>
    <row r="479" spans="1:24" ht="90">
      <c r="A479" s="1" t="s">
        <v>713</v>
      </c>
      <c r="B479">
        <v>478</v>
      </c>
      <c r="D479" s="6">
        <v>198199</v>
      </c>
      <c r="E479" s="1"/>
      <c r="F479" s="1" t="s">
        <v>713</v>
      </c>
      <c r="G479" s="1">
        <v>2</v>
      </c>
      <c r="H479" s="1">
        <v>2</v>
      </c>
      <c r="I479" s="1">
        <v>2</v>
      </c>
      <c r="J479" s="31" t="str">
        <f t="shared" si="14"/>
        <v>EXCLUDED</v>
      </c>
      <c r="K479">
        <v>478</v>
      </c>
      <c r="L479" s="1"/>
      <c r="M479" s="1"/>
      <c r="N479" s="35" t="s">
        <v>901</v>
      </c>
      <c r="R479" s="1" t="str">
        <f t="shared" si="15"/>
        <v>Mutually Excluded</v>
      </c>
      <c r="S479" s="1"/>
      <c r="T479" s="1"/>
    </row>
    <row r="480" spans="1:24" ht="90">
      <c r="A480" s="1" t="s">
        <v>714</v>
      </c>
      <c r="B480">
        <v>479</v>
      </c>
      <c r="D480">
        <v>199</v>
      </c>
      <c r="E480" s="1"/>
      <c r="F480" s="1" t="s">
        <v>714</v>
      </c>
      <c r="G480" s="1">
        <v>2</v>
      </c>
      <c r="H480" s="1">
        <v>2</v>
      </c>
      <c r="I480" s="1">
        <v>2</v>
      </c>
      <c r="J480" s="31" t="str">
        <f t="shared" si="14"/>
        <v>EXCLUDED</v>
      </c>
      <c r="K480">
        <v>479</v>
      </c>
      <c r="L480" s="1"/>
      <c r="M480" s="1"/>
      <c r="N480" s="35" t="s">
        <v>901</v>
      </c>
      <c r="R480" s="1" t="str">
        <f t="shared" si="15"/>
        <v>Mutually Excluded</v>
      </c>
      <c r="S480" s="1"/>
      <c r="T480" s="1"/>
    </row>
    <row r="481" spans="1:21" ht="90">
      <c r="A481" s="1" t="s">
        <v>715</v>
      </c>
      <c r="B481">
        <v>480</v>
      </c>
      <c r="D481">
        <v>199</v>
      </c>
      <c r="E481" s="1"/>
      <c r="F481" s="1" t="s">
        <v>715</v>
      </c>
      <c r="G481" s="1">
        <v>3</v>
      </c>
      <c r="H481" s="1">
        <v>3</v>
      </c>
      <c r="I481" s="1">
        <v>2</v>
      </c>
      <c r="J481" s="31" t="str">
        <f t="shared" si="14"/>
        <v>EXCLUDED</v>
      </c>
      <c r="K481">
        <v>480</v>
      </c>
      <c r="L481" s="1"/>
      <c r="M481" s="1"/>
      <c r="N481" s="35" t="s">
        <v>901</v>
      </c>
      <c r="R481" s="1" t="str">
        <f t="shared" si="15"/>
        <v>Mutually Excluded</v>
      </c>
      <c r="S481" s="1"/>
      <c r="T481" s="1"/>
    </row>
    <row r="482" spans="1:21" ht="75">
      <c r="A482" s="1" t="s">
        <v>716</v>
      </c>
      <c r="B482">
        <v>481</v>
      </c>
      <c r="D482">
        <v>200</v>
      </c>
      <c r="E482" s="1"/>
      <c r="F482" s="1" t="s">
        <v>716</v>
      </c>
      <c r="G482" s="1">
        <v>3</v>
      </c>
      <c r="H482" s="1">
        <v>3</v>
      </c>
      <c r="I482" s="1">
        <v>4</v>
      </c>
      <c r="J482" s="31" t="str">
        <f t="shared" si="14"/>
        <v>EXCLUDED</v>
      </c>
      <c r="K482">
        <v>481</v>
      </c>
      <c r="L482" s="1"/>
      <c r="M482" s="1"/>
      <c r="N482" s="35" t="s">
        <v>901</v>
      </c>
      <c r="R482" s="1" t="str">
        <f t="shared" si="15"/>
        <v>Mutually Excluded</v>
      </c>
      <c r="S482" s="1"/>
      <c r="T482" s="1"/>
    </row>
    <row r="483" spans="1:21" ht="375">
      <c r="A483" s="1" t="s">
        <v>718</v>
      </c>
      <c r="B483">
        <v>482</v>
      </c>
      <c r="D483">
        <v>195</v>
      </c>
      <c r="E483" s="1" t="s">
        <v>720</v>
      </c>
      <c r="F483" s="1" t="s">
        <v>718</v>
      </c>
      <c r="G483" s="1">
        <v>4</v>
      </c>
      <c r="H483" s="1">
        <v>4</v>
      </c>
      <c r="I483" s="1">
        <v>3</v>
      </c>
      <c r="J483" s="31" t="str">
        <f t="shared" si="14"/>
        <v>EXCLUDED</v>
      </c>
      <c r="K483">
        <v>482</v>
      </c>
      <c r="L483" s="1"/>
      <c r="M483" s="1"/>
      <c r="N483" s="35" t="s">
        <v>65</v>
      </c>
      <c r="R483" s="1" t="str">
        <f t="shared" si="15"/>
        <v>AI: No, Human: Yes</v>
      </c>
      <c r="S483" s="1" t="s">
        <v>19</v>
      </c>
      <c r="T483" s="1" t="s">
        <v>19</v>
      </c>
      <c r="U483" t="s">
        <v>19</v>
      </c>
    </row>
    <row r="484" spans="1:21" ht="225">
      <c r="A484" s="1" t="s">
        <v>721</v>
      </c>
      <c r="B484">
        <v>483</v>
      </c>
      <c r="D484" s="6">
        <v>195196</v>
      </c>
      <c r="E484" s="1" t="s">
        <v>722</v>
      </c>
      <c r="F484" s="1" t="s">
        <v>721</v>
      </c>
      <c r="G484" s="1">
        <v>2</v>
      </c>
      <c r="H484" s="1">
        <v>2</v>
      </c>
      <c r="I484" s="1">
        <v>2</v>
      </c>
      <c r="J484" s="31" t="str">
        <f t="shared" si="14"/>
        <v>EXCLUDED</v>
      </c>
      <c r="K484">
        <v>483</v>
      </c>
      <c r="L484" s="1"/>
      <c r="M484" s="1"/>
      <c r="N484" s="35" t="s">
        <v>901</v>
      </c>
      <c r="R484" s="1" t="str">
        <f t="shared" si="15"/>
        <v>Mutually Excluded</v>
      </c>
      <c r="S484" s="1"/>
      <c r="T484" s="1"/>
    </row>
    <row r="485" spans="1:21" ht="345">
      <c r="A485" s="1" t="s">
        <v>723</v>
      </c>
      <c r="B485">
        <v>484</v>
      </c>
      <c r="D485">
        <v>196</v>
      </c>
      <c r="E485" s="1" t="s">
        <v>724</v>
      </c>
      <c r="F485" s="1" t="s">
        <v>723</v>
      </c>
      <c r="G485" s="1">
        <v>2</v>
      </c>
      <c r="H485" s="1">
        <v>2</v>
      </c>
      <c r="I485" s="1">
        <v>2</v>
      </c>
      <c r="J485" s="31" t="str">
        <f t="shared" si="14"/>
        <v>EXCLUDED</v>
      </c>
      <c r="K485">
        <v>484</v>
      </c>
      <c r="L485" s="1"/>
      <c r="M485" s="1"/>
      <c r="N485" s="35" t="s">
        <v>901</v>
      </c>
      <c r="R485" s="1" t="str">
        <f t="shared" si="15"/>
        <v>Mutually Excluded</v>
      </c>
      <c r="S485" s="1"/>
      <c r="T485" s="1"/>
    </row>
    <row r="486" spans="1:21" ht="255">
      <c r="A486" s="1" t="s">
        <v>725</v>
      </c>
      <c r="B486">
        <v>485</v>
      </c>
      <c r="D486" s="6">
        <v>196197</v>
      </c>
      <c r="E486" s="1" t="s">
        <v>726</v>
      </c>
      <c r="F486" s="1" t="s">
        <v>725</v>
      </c>
      <c r="G486" s="1">
        <v>3</v>
      </c>
      <c r="H486" s="1">
        <v>2</v>
      </c>
      <c r="I486" s="1">
        <v>3</v>
      </c>
      <c r="J486" s="31" t="str">
        <f t="shared" si="14"/>
        <v>EXCLUDED</v>
      </c>
      <c r="K486">
        <v>485</v>
      </c>
      <c r="L486" s="1"/>
      <c r="M486" s="1"/>
      <c r="N486" s="35" t="s">
        <v>901</v>
      </c>
      <c r="R486" s="1" t="str">
        <f t="shared" si="15"/>
        <v>Mutually Excluded</v>
      </c>
      <c r="S486" s="1"/>
      <c r="T486" s="1"/>
    </row>
    <row r="487" spans="1:21" ht="165">
      <c r="A487" s="1" t="s">
        <v>727</v>
      </c>
      <c r="B487">
        <v>486</v>
      </c>
      <c r="D487">
        <v>197</v>
      </c>
      <c r="E487" s="1" t="s">
        <v>728</v>
      </c>
      <c r="F487" s="1" t="s">
        <v>727</v>
      </c>
      <c r="G487" s="1">
        <v>4</v>
      </c>
      <c r="H487" s="1">
        <v>4</v>
      </c>
      <c r="I487" s="1">
        <v>4</v>
      </c>
      <c r="J487" s="31" t="str">
        <f t="shared" si="14"/>
        <v>EXCLUDED</v>
      </c>
      <c r="K487">
        <v>486</v>
      </c>
      <c r="L487" s="1"/>
      <c r="M487" s="1"/>
      <c r="N487" s="35" t="s">
        <v>901</v>
      </c>
      <c r="R487" s="1" t="str">
        <f t="shared" si="15"/>
        <v>Mutually Excluded</v>
      </c>
      <c r="S487" s="1"/>
      <c r="T487" s="1"/>
    </row>
    <row r="488" spans="1:21" ht="255">
      <c r="A488" s="1" t="s">
        <v>729</v>
      </c>
      <c r="B488">
        <v>487</v>
      </c>
      <c r="D488">
        <v>197</v>
      </c>
      <c r="E488" s="1" t="s">
        <v>730</v>
      </c>
      <c r="F488" s="1" t="s">
        <v>729</v>
      </c>
      <c r="G488" s="1">
        <v>1</v>
      </c>
      <c r="H488" s="1">
        <v>1</v>
      </c>
      <c r="I488" s="1">
        <v>1</v>
      </c>
      <c r="J488" s="31" t="str">
        <f t="shared" si="14"/>
        <v>EXCLUDED</v>
      </c>
      <c r="K488">
        <v>487</v>
      </c>
      <c r="L488" s="1"/>
      <c r="M488" s="1"/>
      <c r="N488" s="35" t="s">
        <v>901</v>
      </c>
      <c r="R488" s="1" t="str">
        <f t="shared" si="15"/>
        <v>Mutually Excluded</v>
      </c>
      <c r="S488" s="1"/>
      <c r="T488" s="1"/>
    </row>
    <row r="489" spans="1:21" ht="240">
      <c r="A489" s="1" t="s">
        <v>731</v>
      </c>
      <c r="B489">
        <v>488</v>
      </c>
      <c r="D489">
        <v>198</v>
      </c>
      <c r="E489" s="1" t="s">
        <v>732</v>
      </c>
      <c r="F489" s="1" t="s">
        <v>731</v>
      </c>
      <c r="G489" s="1">
        <v>2</v>
      </c>
      <c r="H489" s="1">
        <v>2</v>
      </c>
      <c r="I489" s="1">
        <v>2</v>
      </c>
      <c r="J489" s="31" t="str">
        <f t="shared" si="14"/>
        <v>EXCLUDED</v>
      </c>
      <c r="K489">
        <v>488</v>
      </c>
      <c r="L489" s="1"/>
      <c r="M489" s="1"/>
      <c r="N489" s="35" t="s">
        <v>901</v>
      </c>
      <c r="R489" s="1" t="str">
        <f t="shared" si="15"/>
        <v>Mutually Excluded</v>
      </c>
      <c r="S489" s="1"/>
      <c r="T489" s="1"/>
    </row>
    <row r="490" spans="1:21" ht="405">
      <c r="A490" s="1" t="s">
        <v>733</v>
      </c>
      <c r="B490">
        <v>489</v>
      </c>
      <c r="D490">
        <v>198</v>
      </c>
      <c r="E490" s="1" t="s">
        <v>733</v>
      </c>
      <c r="F490" s="1" t="s">
        <v>733</v>
      </c>
      <c r="G490" s="1">
        <v>2</v>
      </c>
      <c r="H490" s="1">
        <v>2</v>
      </c>
      <c r="I490" s="1">
        <v>2</v>
      </c>
      <c r="J490" s="31" t="str">
        <f t="shared" si="14"/>
        <v>EXCLUDED</v>
      </c>
      <c r="K490">
        <v>489</v>
      </c>
      <c r="L490" s="1"/>
      <c r="M490" s="1"/>
      <c r="N490" s="35" t="s">
        <v>901</v>
      </c>
      <c r="R490" s="1" t="str">
        <f t="shared" si="15"/>
        <v>Mutually Excluded</v>
      </c>
      <c r="S490" s="1"/>
      <c r="T490" s="1"/>
    </row>
    <row r="491" spans="1:21" ht="195">
      <c r="A491" s="1" t="s">
        <v>734</v>
      </c>
      <c r="B491">
        <v>490</v>
      </c>
      <c r="D491" s="6">
        <v>198199</v>
      </c>
      <c r="E491" s="1" t="s">
        <v>735</v>
      </c>
      <c r="F491" s="1" t="s">
        <v>734</v>
      </c>
      <c r="G491" s="1">
        <v>3</v>
      </c>
      <c r="H491" s="1">
        <v>3</v>
      </c>
      <c r="I491" s="1">
        <v>3</v>
      </c>
      <c r="J491" s="31" t="str">
        <f t="shared" si="14"/>
        <v>EXCLUDED</v>
      </c>
      <c r="K491">
        <v>490</v>
      </c>
      <c r="L491" s="1"/>
      <c r="M491" s="1"/>
      <c r="N491" s="35" t="s">
        <v>901</v>
      </c>
      <c r="R491" s="1" t="str">
        <f t="shared" si="15"/>
        <v>Mutually Excluded</v>
      </c>
      <c r="S491" s="1"/>
      <c r="T491" s="1"/>
    </row>
    <row r="492" spans="1:21" ht="135">
      <c r="A492" s="1" t="s">
        <v>737</v>
      </c>
      <c r="B492">
        <v>491</v>
      </c>
      <c r="D492">
        <v>199</v>
      </c>
      <c r="E492" s="1" t="s">
        <v>738</v>
      </c>
      <c r="F492" s="1" t="s">
        <v>737</v>
      </c>
      <c r="G492" s="1">
        <v>2</v>
      </c>
      <c r="H492" s="1">
        <v>2</v>
      </c>
      <c r="I492" s="1">
        <v>2</v>
      </c>
      <c r="J492" s="31" t="str">
        <f t="shared" si="14"/>
        <v>EXCLUDED</v>
      </c>
      <c r="K492">
        <v>491</v>
      </c>
      <c r="L492" s="1"/>
      <c r="M492" s="1"/>
      <c r="N492" s="35" t="s">
        <v>1752</v>
      </c>
      <c r="R492" s="1" t="str">
        <f t="shared" si="15"/>
        <v>AI: No, Human: Yes</v>
      </c>
      <c r="S492" s="1" t="s">
        <v>19</v>
      </c>
      <c r="T492" s="1" t="s">
        <v>19</v>
      </c>
      <c r="U492" t="s">
        <v>19</v>
      </c>
    </row>
    <row r="493" spans="1:21" ht="150">
      <c r="A493" s="1" t="s">
        <v>739</v>
      </c>
      <c r="B493">
        <v>492</v>
      </c>
      <c r="D493" s="6">
        <v>199200</v>
      </c>
      <c r="E493" s="1" t="s">
        <v>739</v>
      </c>
      <c r="F493" s="1" t="s">
        <v>739</v>
      </c>
      <c r="G493" s="1">
        <v>2</v>
      </c>
      <c r="H493" s="1">
        <v>2</v>
      </c>
      <c r="I493" s="1">
        <v>1</v>
      </c>
      <c r="J493" s="31" t="str">
        <f t="shared" si="14"/>
        <v>EXCLUDED</v>
      </c>
      <c r="K493">
        <v>492</v>
      </c>
      <c r="L493" s="1"/>
      <c r="M493" s="1"/>
      <c r="N493" s="35" t="s">
        <v>901</v>
      </c>
      <c r="R493" s="1" t="str">
        <f t="shared" si="15"/>
        <v>Mutually Excluded</v>
      </c>
      <c r="S493" s="1"/>
      <c r="T493" s="1"/>
    </row>
    <row r="494" spans="1:21" ht="90">
      <c r="A494" s="1" t="s">
        <v>740</v>
      </c>
      <c r="B494">
        <v>493</v>
      </c>
      <c r="D494">
        <v>200</v>
      </c>
      <c r="E494" s="1" t="s">
        <v>740</v>
      </c>
      <c r="F494" s="1" t="s">
        <v>740</v>
      </c>
      <c r="G494" s="1">
        <v>3</v>
      </c>
      <c r="H494" s="1">
        <v>3</v>
      </c>
      <c r="I494" s="1">
        <v>3</v>
      </c>
      <c r="J494" s="31" t="str">
        <f t="shared" si="14"/>
        <v>EXCLUDED</v>
      </c>
      <c r="K494">
        <v>493</v>
      </c>
      <c r="L494" s="1"/>
      <c r="M494" s="1"/>
      <c r="N494" s="35" t="s">
        <v>901</v>
      </c>
      <c r="R494" s="1" t="str">
        <f t="shared" si="15"/>
        <v>Mutually Excluded</v>
      </c>
      <c r="S494" s="1"/>
      <c r="T494" s="1"/>
    </row>
    <row r="495" spans="1:21" ht="240">
      <c r="A495" s="1" t="s">
        <v>741</v>
      </c>
      <c r="B495">
        <v>494</v>
      </c>
      <c r="D495">
        <v>200</v>
      </c>
      <c r="E495" s="1" t="s">
        <v>742</v>
      </c>
      <c r="F495" s="1" t="s">
        <v>741</v>
      </c>
      <c r="G495" s="1">
        <v>4</v>
      </c>
      <c r="H495" s="1">
        <v>3</v>
      </c>
      <c r="I495" s="1">
        <v>4</v>
      </c>
      <c r="J495" s="31" t="str">
        <f t="shared" si="14"/>
        <v>EXCLUDED</v>
      </c>
      <c r="K495">
        <v>494</v>
      </c>
      <c r="L495" s="1"/>
      <c r="M495" s="1"/>
      <c r="N495" s="35" t="s">
        <v>901</v>
      </c>
      <c r="R495" s="1" t="str">
        <f t="shared" si="15"/>
        <v>Mutually Excluded</v>
      </c>
      <c r="S495" s="1"/>
      <c r="T495" s="1"/>
    </row>
    <row r="496" spans="1:21" ht="75">
      <c r="A496" s="1" t="s">
        <v>743</v>
      </c>
      <c r="B496">
        <v>495</v>
      </c>
      <c r="D496">
        <v>200</v>
      </c>
      <c r="E496" s="1" t="s">
        <v>744</v>
      </c>
      <c r="F496" s="1" t="s">
        <v>743</v>
      </c>
      <c r="G496" s="1">
        <v>3</v>
      </c>
      <c r="H496" s="1">
        <v>3</v>
      </c>
      <c r="I496" s="1">
        <v>3</v>
      </c>
      <c r="J496" s="31" t="str">
        <f t="shared" si="14"/>
        <v>EXCLUDED</v>
      </c>
      <c r="K496">
        <v>495</v>
      </c>
      <c r="L496" s="1"/>
      <c r="M496" s="1"/>
      <c r="N496" s="35" t="s">
        <v>901</v>
      </c>
      <c r="R496" s="1" t="str">
        <f t="shared" si="15"/>
        <v>Mutually Excluded</v>
      </c>
      <c r="S496" s="1"/>
      <c r="T496" s="1"/>
    </row>
    <row r="497" spans="1:21" ht="75">
      <c r="A497" s="1" t="s">
        <v>745</v>
      </c>
      <c r="B497">
        <v>496</v>
      </c>
      <c r="D497" s="6">
        <v>200201</v>
      </c>
      <c r="E497" s="1"/>
      <c r="F497" s="1" t="s">
        <v>745</v>
      </c>
      <c r="G497" s="1">
        <v>2</v>
      </c>
      <c r="H497" s="1">
        <v>2</v>
      </c>
      <c r="I497" s="1">
        <v>2</v>
      </c>
      <c r="J497" s="31" t="str">
        <f t="shared" si="14"/>
        <v>EXCLUDED</v>
      </c>
      <c r="K497">
        <v>496</v>
      </c>
      <c r="L497" s="1"/>
      <c r="M497" s="1"/>
      <c r="N497" s="35" t="s">
        <v>1752</v>
      </c>
      <c r="R497" s="1" t="str">
        <f t="shared" si="15"/>
        <v>AI: No, Human: Yes</v>
      </c>
      <c r="S497" s="1" t="s">
        <v>19</v>
      </c>
      <c r="T497" s="1" t="s">
        <v>3018</v>
      </c>
      <c r="U497" t="s">
        <v>19</v>
      </c>
    </row>
    <row r="498" spans="1:21" ht="120">
      <c r="A498" s="1" t="s">
        <v>746</v>
      </c>
      <c r="B498">
        <v>497</v>
      </c>
      <c r="D498">
        <v>201</v>
      </c>
      <c r="E498" s="1"/>
      <c r="F498" s="1" t="s">
        <v>746</v>
      </c>
      <c r="G498" s="1">
        <v>3</v>
      </c>
      <c r="H498" s="1">
        <v>3</v>
      </c>
      <c r="I498" s="1">
        <v>4</v>
      </c>
      <c r="J498" s="31" t="str">
        <f t="shared" si="14"/>
        <v>EXCLUDED</v>
      </c>
      <c r="K498">
        <v>497</v>
      </c>
      <c r="L498" s="1"/>
      <c r="M498" s="1"/>
      <c r="N498" s="35" t="s">
        <v>1752</v>
      </c>
      <c r="R498" s="1" t="str">
        <f t="shared" si="15"/>
        <v>AI: No, Human: Yes</v>
      </c>
      <c r="S498" s="1" t="s">
        <v>19</v>
      </c>
      <c r="T498" s="1" t="s">
        <v>19</v>
      </c>
      <c r="U498" t="s">
        <v>19</v>
      </c>
    </row>
    <row r="499" spans="1:21" ht="30">
      <c r="A499" s="1" t="s">
        <v>747</v>
      </c>
      <c r="B499">
        <v>498</v>
      </c>
      <c r="D499">
        <v>201</v>
      </c>
      <c r="E499" s="1"/>
      <c r="F499" s="1" t="s">
        <v>747</v>
      </c>
      <c r="G499" s="1">
        <v>1</v>
      </c>
      <c r="H499" s="1">
        <v>1</v>
      </c>
      <c r="I499" s="1">
        <v>1</v>
      </c>
      <c r="J499" s="31" t="str">
        <f t="shared" si="14"/>
        <v>EXCLUDED</v>
      </c>
      <c r="K499">
        <v>498</v>
      </c>
      <c r="L499" s="1"/>
      <c r="M499" s="1"/>
      <c r="N499" s="35" t="s">
        <v>901</v>
      </c>
      <c r="R499" s="1" t="str">
        <f t="shared" si="15"/>
        <v>Mutually Excluded</v>
      </c>
      <c r="S499" s="1"/>
      <c r="T499" s="1"/>
    </row>
    <row r="500" spans="1:21" ht="45">
      <c r="A500" s="1" t="s">
        <v>748</v>
      </c>
      <c r="B500">
        <v>499</v>
      </c>
      <c r="D500" s="6">
        <v>201202</v>
      </c>
      <c r="E500" s="1"/>
      <c r="F500" s="1" t="s">
        <v>748</v>
      </c>
      <c r="G500" s="1">
        <v>2</v>
      </c>
      <c r="H500" s="1">
        <v>2</v>
      </c>
      <c r="I500" s="1">
        <v>2</v>
      </c>
      <c r="J500" s="31" t="str">
        <f t="shared" si="14"/>
        <v>EXCLUDED</v>
      </c>
      <c r="K500">
        <v>499</v>
      </c>
      <c r="L500" s="1"/>
      <c r="M500" s="1"/>
      <c r="N500" s="35" t="s">
        <v>901</v>
      </c>
      <c r="R500" s="1" t="str">
        <f t="shared" si="15"/>
        <v>Mutually Excluded</v>
      </c>
      <c r="S500" s="1"/>
      <c r="T500" s="1"/>
    </row>
    <row r="501" spans="1:21" ht="120">
      <c r="A501" s="1" t="s">
        <v>749</v>
      </c>
      <c r="B501">
        <v>500</v>
      </c>
      <c r="D501">
        <v>202</v>
      </c>
      <c r="E501" s="1"/>
      <c r="F501" s="1" t="s">
        <v>749</v>
      </c>
      <c r="G501" s="1">
        <v>2</v>
      </c>
      <c r="H501" s="1">
        <v>2</v>
      </c>
      <c r="I501" s="1">
        <v>3</v>
      </c>
      <c r="J501" s="31" t="str">
        <f t="shared" si="14"/>
        <v>EXCLUDED</v>
      </c>
      <c r="K501">
        <v>500</v>
      </c>
      <c r="L501" s="1"/>
      <c r="M501" s="1"/>
      <c r="N501" s="35" t="s">
        <v>901</v>
      </c>
      <c r="R501" s="1" t="str">
        <f t="shared" si="15"/>
        <v>Mutually Excluded</v>
      </c>
      <c r="S501" s="1"/>
      <c r="T501" s="1"/>
    </row>
    <row r="502" spans="1:21" ht="90">
      <c r="A502" s="1" t="s">
        <v>750</v>
      </c>
      <c r="B502">
        <v>501</v>
      </c>
      <c r="D502" s="6">
        <v>202203</v>
      </c>
      <c r="E502" s="1"/>
      <c r="F502" s="1" t="s">
        <v>750</v>
      </c>
      <c r="G502" s="1">
        <v>3</v>
      </c>
      <c r="H502" s="1">
        <v>3</v>
      </c>
      <c r="I502" s="1">
        <v>3</v>
      </c>
      <c r="J502" s="31" t="str">
        <f t="shared" si="14"/>
        <v>EXCLUDED</v>
      </c>
      <c r="K502">
        <v>501</v>
      </c>
      <c r="L502" s="1"/>
      <c r="M502" s="1"/>
      <c r="N502" s="35" t="s">
        <v>901</v>
      </c>
      <c r="R502" s="1" t="str">
        <f t="shared" si="15"/>
        <v>Mutually Excluded</v>
      </c>
      <c r="S502" s="1"/>
      <c r="T502" s="1"/>
    </row>
    <row r="503" spans="1:21" ht="135">
      <c r="A503" s="1" t="s">
        <v>751</v>
      </c>
      <c r="B503">
        <v>502</v>
      </c>
      <c r="D503">
        <v>203</v>
      </c>
      <c r="E503" s="1"/>
      <c r="F503" s="1" t="s">
        <v>751</v>
      </c>
      <c r="G503" s="1">
        <v>4</v>
      </c>
      <c r="H503" s="1">
        <v>3</v>
      </c>
      <c r="I503" s="1">
        <v>4</v>
      </c>
      <c r="J503" s="31" t="str">
        <f t="shared" si="14"/>
        <v>EXCLUDED</v>
      </c>
      <c r="K503">
        <v>502</v>
      </c>
      <c r="L503" s="1"/>
      <c r="M503" s="1"/>
      <c r="N503" s="35" t="s">
        <v>901</v>
      </c>
      <c r="R503" s="1" t="str">
        <f t="shared" si="15"/>
        <v>Mutually Excluded</v>
      </c>
      <c r="S503" s="1"/>
      <c r="T503" s="1"/>
    </row>
    <row r="504" spans="1:21" ht="105">
      <c r="A504" s="1" t="s">
        <v>752</v>
      </c>
      <c r="B504">
        <v>503</v>
      </c>
      <c r="D504">
        <v>203</v>
      </c>
      <c r="E504" s="1"/>
      <c r="F504" s="1" t="s">
        <v>752</v>
      </c>
      <c r="G504" s="1">
        <v>3</v>
      </c>
      <c r="H504" s="1">
        <v>2</v>
      </c>
      <c r="I504" s="1">
        <v>3</v>
      </c>
      <c r="J504" s="31" t="str">
        <f t="shared" si="14"/>
        <v>EXCLUDED</v>
      </c>
      <c r="K504">
        <v>503</v>
      </c>
      <c r="L504" s="1"/>
      <c r="M504" s="1"/>
      <c r="N504" s="35" t="s">
        <v>901</v>
      </c>
      <c r="R504" s="1" t="str">
        <f t="shared" si="15"/>
        <v>Mutually Excluded</v>
      </c>
      <c r="S504" s="1"/>
      <c r="T504" s="1"/>
    </row>
    <row r="505" spans="1:21" ht="45">
      <c r="A505" s="1" t="s">
        <v>753</v>
      </c>
      <c r="B505">
        <v>504</v>
      </c>
      <c r="D505">
        <v>203</v>
      </c>
      <c r="E505" s="1"/>
      <c r="F505" s="1" t="s">
        <v>753</v>
      </c>
      <c r="G505" s="1">
        <v>1</v>
      </c>
      <c r="H505" s="1">
        <v>1</v>
      </c>
      <c r="I505" s="1">
        <v>1</v>
      </c>
      <c r="J505" s="31" t="str">
        <f t="shared" si="14"/>
        <v>EXCLUDED</v>
      </c>
      <c r="K505">
        <v>504</v>
      </c>
      <c r="L505" s="1"/>
      <c r="M505" s="1"/>
      <c r="N505" s="35" t="s">
        <v>901</v>
      </c>
      <c r="R505" s="1" t="str">
        <f t="shared" si="15"/>
        <v>Mutually Excluded</v>
      </c>
      <c r="S505" s="1"/>
      <c r="T505" s="1"/>
    </row>
    <row r="506" spans="1:21" ht="105">
      <c r="A506" s="1" t="s">
        <v>756</v>
      </c>
      <c r="B506">
        <v>505</v>
      </c>
      <c r="D506">
        <v>204</v>
      </c>
      <c r="E506" s="1"/>
      <c r="F506" s="1" t="s">
        <v>756</v>
      </c>
      <c r="G506" s="1">
        <v>2</v>
      </c>
      <c r="H506" s="1">
        <v>2</v>
      </c>
      <c r="I506" s="1">
        <v>3</v>
      </c>
      <c r="J506" s="31" t="str">
        <f t="shared" si="14"/>
        <v>EXCLUDED</v>
      </c>
      <c r="K506">
        <v>505</v>
      </c>
      <c r="L506" s="1"/>
      <c r="M506" s="1"/>
      <c r="N506" s="35" t="s">
        <v>901</v>
      </c>
      <c r="R506" s="1" t="str">
        <f t="shared" si="15"/>
        <v>Mutually Excluded</v>
      </c>
      <c r="S506" s="1"/>
      <c r="T506" s="1"/>
    </row>
    <row r="507" spans="1:21" ht="75">
      <c r="A507" s="1" t="s">
        <v>757</v>
      </c>
      <c r="B507">
        <v>506</v>
      </c>
      <c r="D507">
        <v>204</v>
      </c>
      <c r="E507" s="1"/>
      <c r="F507" s="1" t="s">
        <v>757</v>
      </c>
      <c r="G507" s="1">
        <v>2</v>
      </c>
      <c r="H507" s="1">
        <v>3</v>
      </c>
      <c r="I507" s="1">
        <v>2</v>
      </c>
      <c r="J507" s="31" t="str">
        <f t="shared" si="14"/>
        <v>EXCLUDED</v>
      </c>
      <c r="K507">
        <v>506</v>
      </c>
      <c r="L507" s="1"/>
      <c r="M507" s="1"/>
      <c r="N507" s="35" t="s">
        <v>901</v>
      </c>
      <c r="R507" s="1" t="str">
        <f t="shared" si="15"/>
        <v>Mutually Excluded</v>
      </c>
      <c r="S507" s="1"/>
      <c r="T507" s="1"/>
    </row>
    <row r="508" spans="1:21" ht="30">
      <c r="A508" s="1" t="s">
        <v>758</v>
      </c>
      <c r="B508">
        <v>507</v>
      </c>
      <c r="D508" s="6">
        <v>204205</v>
      </c>
      <c r="E508" s="1"/>
      <c r="F508" s="1" t="s">
        <v>758</v>
      </c>
      <c r="G508" s="1">
        <v>2</v>
      </c>
      <c r="H508" s="1">
        <v>2</v>
      </c>
      <c r="I508" s="1">
        <v>2</v>
      </c>
      <c r="J508" s="31" t="str">
        <f t="shared" si="14"/>
        <v>EXCLUDED</v>
      </c>
      <c r="K508">
        <v>507</v>
      </c>
      <c r="L508" s="1"/>
      <c r="M508" s="1"/>
      <c r="N508" s="35" t="s">
        <v>901</v>
      </c>
      <c r="R508" s="1" t="str">
        <f t="shared" si="15"/>
        <v>Mutually Excluded</v>
      </c>
      <c r="S508" s="1"/>
      <c r="T508" s="1"/>
    </row>
    <row r="509" spans="1:21" ht="165">
      <c r="A509" s="1" t="s">
        <v>759</v>
      </c>
      <c r="B509">
        <v>508</v>
      </c>
      <c r="D509">
        <v>205</v>
      </c>
      <c r="E509" s="1"/>
      <c r="F509" s="1" t="s">
        <v>759</v>
      </c>
      <c r="G509" s="1">
        <v>3</v>
      </c>
      <c r="H509" s="1">
        <v>3</v>
      </c>
      <c r="I509" s="1">
        <v>2</v>
      </c>
      <c r="J509" s="31" t="str">
        <f t="shared" si="14"/>
        <v>EXCLUDED</v>
      </c>
      <c r="K509">
        <v>508</v>
      </c>
      <c r="L509" s="1"/>
      <c r="M509" s="1"/>
      <c r="N509" s="35" t="s">
        <v>901</v>
      </c>
      <c r="R509" s="1" t="str">
        <f t="shared" si="15"/>
        <v>Mutually Excluded</v>
      </c>
      <c r="S509" s="1"/>
      <c r="T509" s="1"/>
    </row>
    <row r="510" spans="1:21" ht="75">
      <c r="A510" s="1" t="s">
        <v>760</v>
      </c>
      <c r="B510">
        <v>509</v>
      </c>
      <c r="D510">
        <v>205</v>
      </c>
      <c r="E510" s="1"/>
      <c r="F510" s="1" t="s">
        <v>760</v>
      </c>
      <c r="G510" s="1">
        <v>4</v>
      </c>
      <c r="H510" s="1">
        <v>3</v>
      </c>
      <c r="I510" s="1">
        <v>3</v>
      </c>
      <c r="J510" s="31" t="str">
        <f t="shared" si="14"/>
        <v>EXCLUDED</v>
      </c>
      <c r="K510">
        <v>509</v>
      </c>
      <c r="L510" s="1"/>
      <c r="M510" s="1"/>
      <c r="N510" s="35" t="s">
        <v>901</v>
      </c>
      <c r="R510" s="1" t="str">
        <f t="shared" si="15"/>
        <v>Mutually Excluded</v>
      </c>
      <c r="S510" s="1"/>
      <c r="T510" s="1"/>
    </row>
    <row r="511" spans="1:21" ht="165">
      <c r="A511" s="1" t="s">
        <v>761</v>
      </c>
      <c r="B511">
        <v>510</v>
      </c>
      <c r="D511" s="6">
        <v>205206</v>
      </c>
      <c r="E511" s="1"/>
      <c r="F511" s="1" t="s">
        <v>761</v>
      </c>
      <c r="G511" s="1">
        <v>1</v>
      </c>
      <c r="H511" s="1">
        <v>1</v>
      </c>
      <c r="I511" s="1">
        <v>1</v>
      </c>
      <c r="J511" s="31" t="str">
        <f t="shared" si="14"/>
        <v>EXCLUDED</v>
      </c>
      <c r="K511">
        <v>510</v>
      </c>
      <c r="L511" s="1"/>
      <c r="M511" s="1"/>
      <c r="N511" s="35" t="s">
        <v>901</v>
      </c>
      <c r="R511" s="1" t="str">
        <f t="shared" si="15"/>
        <v>Mutually Excluded</v>
      </c>
      <c r="S511" s="1"/>
      <c r="T511" s="1"/>
    </row>
    <row r="512" spans="1:21" ht="135">
      <c r="A512" s="1" t="s">
        <v>762</v>
      </c>
      <c r="B512">
        <v>511</v>
      </c>
      <c r="D512">
        <v>206</v>
      </c>
      <c r="E512" s="1"/>
      <c r="F512" s="1" t="s">
        <v>762</v>
      </c>
      <c r="G512" s="1">
        <v>1</v>
      </c>
      <c r="H512" s="1">
        <v>1</v>
      </c>
      <c r="I512" s="1">
        <v>1</v>
      </c>
      <c r="J512" s="31" t="str">
        <f t="shared" si="14"/>
        <v>EXCLUDED</v>
      </c>
      <c r="K512">
        <v>511</v>
      </c>
      <c r="L512" s="1"/>
      <c r="M512" s="1"/>
      <c r="N512" s="35" t="s">
        <v>901</v>
      </c>
      <c r="R512" s="1" t="str">
        <f t="shared" si="15"/>
        <v>Mutually Excluded</v>
      </c>
      <c r="S512" s="1"/>
      <c r="T512" s="1"/>
    </row>
    <row r="513" spans="1:21" ht="120">
      <c r="A513" s="1" t="s">
        <v>763</v>
      </c>
      <c r="B513">
        <v>512</v>
      </c>
      <c r="D513">
        <v>206</v>
      </c>
      <c r="E513" s="1"/>
      <c r="F513" s="1" t="s">
        <v>763</v>
      </c>
      <c r="G513" s="1">
        <v>1</v>
      </c>
      <c r="H513" s="1">
        <v>1</v>
      </c>
      <c r="I513" s="1">
        <v>1</v>
      </c>
      <c r="J513" s="31" t="str">
        <f t="shared" si="14"/>
        <v>EXCLUDED</v>
      </c>
      <c r="K513">
        <v>512</v>
      </c>
      <c r="L513" s="1"/>
      <c r="M513" s="1"/>
      <c r="N513" s="35" t="s">
        <v>901</v>
      </c>
      <c r="R513" s="1" t="str">
        <f t="shared" si="15"/>
        <v>Mutually Excluded</v>
      </c>
      <c r="S513" s="1"/>
      <c r="T513" s="1"/>
    </row>
    <row r="514" spans="1:21" ht="165">
      <c r="A514" s="1" t="s">
        <v>764</v>
      </c>
      <c r="B514">
        <v>513</v>
      </c>
      <c r="D514">
        <v>207</v>
      </c>
      <c r="E514" s="1"/>
      <c r="F514" s="1" t="s">
        <v>764</v>
      </c>
      <c r="G514" s="1">
        <v>4</v>
      </c>
      <c r="H514" s="1">
        <v>3</v>
      </c>
      <c r="I514" s="1">
        <v>4</v>
      </c>
      <c r="J514" s="31" t="str">
        <f t="shared" si="14"/>
        <v>EXCLUDED</v>
      </c>
      <c r="K514">
        <v>513</v>
      </c>
      <c r="L514" s="1"/>
      <c r="M514" s="1"/>
      <c r="N514" s="35" t="s">
        <v>1752</v>
      </c>
      <c r="R514" s="1" t="str">
        <f t="shared" si="15"/>
        <v>AI: No, Human: Yes</v>
      </c>
      <c r="S514" s="1" t="s">
        <v>19</v>
      </c>
      <c r="T514" s="1" t="s">
        <v>19</v>
      </c>
      <c r="U514" t="s">
        <v>19</v>
      </c>
    </row>
    <row r="515" spans="1:21" ht="120">
      <c r="A515" s="1" t="s">
        <v>765</v>
      </c>
      <c r="B515">
        <v>514</v>
      </c>
      <c r="D515">
        <v>207</v>
      </c>
      <c r="E515" s="1"/>
      <c r="F515" s="1" t="s">
        <v>765</v>
      </c>
      <c r="G515" s="1">
        <v>2</v>
      </c>
      <c r="H515" s="1">
        <v>2</v>
      </c>
      <c r="I515" s="1">
        <v>2</v>
      </c>
      <c r="J515" s="31" t="str">
        <f t="shared" ref="J515:J578" si="16">IF(COUNTIF(G515:I515,5)=3,"CERTAINLY INCLUDED",IF(COUNTIF(G515:I515,5)&gt;0,"MAYBE","EXCLUDED"))</f>
        <v>EXCLUDED</v>
      </c>
      <c r="K515">
        <v>514</v>
      </c>
      <c r="L515" s="1"/>
      <c r="M515" s="1"/>
      <c r="N515" s="35" t="s">
        <v>901</v>
      </c>
      <c r="R515" s="1" t="str">
        <f t="shared" ref="R515:R578" si="17">IF(AND(J515="Excluded", N515="Excluded"), "Mutually Excluded", IF(AND(OR(J515="CERTAINLY INCLUDED", J515="INCLUDED", J515="MAYBE" ), OR(N515="INCLUDED", N515="MAYBE")), "MUTUALLY INCLUDED", IF(AND(J515="MAYBE", N515="MAYBE"), "Mutually MAYBE", IF(AND(J515="Excluded", OR(N515="INCLUDED", N515="MAYBE")), "AI: No, Human: Yes", IF(AND(N515="Excluded", OR(J515="INCLUDED", J515="CERTAINLY INCLUDED", J515="MAYBE")), "AI: Yes, Human: No", "Other Conflict")))))</f>
        <v>Mutually Excluded</v>
      </c>
      <c r="S515" s="1"/>
      <c r="T515" s="1"/>
    </row>
    <row r="516" spans="1:21" ht="105">
      <c r="A516" s="1" t="s">
        <v>767</v>
      </c>
      <c r="B516">
        <v>515</v>
      </c>
      <c r="D516" s="6">
        <v>207208</v>
      </c>
      <c r="E516" s="1"/>
      <c r="F516" s="1" t="s">
        <v>767</v>
      </c>
      <c r="G516" s="1">
        <v>2</v>
      </c>
      <c r="H516" s="1">
        <v>2</v>
      </c>
      <c r="I516" s="1">
        <v>2</v>
      </c>
      <c r="J516" s="31" t="str">
        <f t="shared" si="16"/>
        <v>EXCLUDED</v>
      </c>
      <c r="K516">
        <v>515</v>
      </c>
      <c r="L516" s="1"/>
      <c r="M516" s="1"/>
      <c r="N516" s="35" t="s">
        <v>901</v>
      </c>
      <c r="R516" s="1" t="str">
        <f t="shared" si="17"/>
        <v>Mutually Excluded</v>
      </c>
      <c r="S516" s="1"/>
      <c r="T516" s="1"/>
    </row>
    <row r="517" spans="1:21" ht="105">
      <c r="A517" s="1" t="s">
        <v>768</v>
      </c>
      <c r="B517">
        <v>516</v>
      </c>
      <c r="D517">
        <v>208</v>
      </c>
      <c r="E517" s="1"/>
      <c r="F517" s="1" t="s">
        <v>768</v>
      </c>
      <c r="G517" s="1">
        <v>2</v>
      </c>
      <c r="H517" s="1">
        <v>1</v>
      </c>
      <c r="I517" s="1">
        <v>1</v>
      </c>
      <c r="J517" s="31" t="str">
        <f t="shared" si="16"/>
        <v>EXCLUDED</v>
      </c>
      <c r="K517">
        <v>516</v>
      </c>
      <c r="L517" s="1"/>
      <c r="M517" s="1"/>
      <c r="N517" s="35" t="s">
        <v>901</v>
      </c>
      <c r="R517" s="1" t="str">
        <f t="shared" si="17"/>
        <v>Mutually Excluded</v>
      </c>
      <c r="S517" s="1"/>
      <c r="T517" s="1"/>
    </row>
    <row r="518" spans="1:21" ht="75">
      <c r="A518" s="1" t="s">
        <v>769</v>
      </c>
      <c r="B518">
        <v>517</v>
      </c>
      <c r="D518" s="6">
        <v>208209</v>
      </c>
      <c r="E518" s="1"/>
      <c r="F518" s="1" t="s">
        <v>769</v>
      </c>
      <c r="G518" s="1">
        <v>3</v>
      </c>
      <c r="H518" s="1">
        <v>4</v>
      </c>
      <c r="I518" s="1">
        <v>3</v>
      </c>
      <c r="J518" s="31" t="str">
        <f t="shared" si="16"/>
        <v>EXCLUDED</v>
      </c>
      <c r="K518">
        <v>517</v>
      </c>
      <c r="L518" s="1"/>
      <c r="M518" s="1"/>
      <c r="N518" s="35" t="s">
        <v>901</v>
      </c>
      <c r="R518" s="1" t="str">
        <f t="shared" si="17"/>
        <v>Mutually Excluded</v>
      </c>
      <c r="S518" s="1"/>
      <c r="T518" s="1"/>
    </row>
    <row r="519" spans="1:21" ht="135">
      <c r="A519" s="1" t="s">
        <v>771</v>
      </c>
      <c r="B519">
        <v>518</v>
      </c>
      <c r="D519">
        <v>209</v>
      </c>
      <c r="E519" s="1"/>
      <c r="F519" s="1" t="s">
        <v>771</v>
      </c>
      <c r="G519" s="1">
        <v>2</v>
      </c>
      <c r="H519" s="1">
        <v>2</v>
      </c>
      <c r="I519" s="1">
        <v>2</v>
      </c>
      <c r="J519" s="31" t="str">
        <f t="shared" si="16"/>
        <v>EXCLUDED</v>
      </c>
      <c r="K519">
        <v>518</v>
      </c>
      <c r="L519" s="1"/>
      <c r="M519" s="1"/>
      <c r="N519" s="35" t="s">
        <v>901</v>
      </c>
      <c r="R519" s="1" t="str">
        <f t="shared" si="17"/>
        <v>Mutually Excluded</v>
      </c>
      <c r="S519" s="1"/>
      <c r="T519" s="1"/>
    </row>
    <row r="520" spans="1:21" ht="150">
      <c r="A520" s="1" t="s">
        <v>772</v>
      </c>
      <c r="B520">
        <v>519</v>
      </c>
      <c r="D520" s="6">
        <v>209210</v>
      </c>
      <c r="E520" s="1"/>
      <c r="F520" s="1" t="s">
        <v>772</v>
      </c>
      <c r="G520" s="1">
        <v>4</v>
      </c>
      <c r="H520" s="1">
        <v>4</v>
      </c>
      <c r="I520" s="1">
        <v>3</v>
      </c>
      <c r="J520" s="31" t="str">
        <f t="shared" si="16"/>
        <v>EXCLUDED</v>
      </c>
      <c r="K520">
        <v>519</v>
      </c>
      <c r="L520" s="1"/>
      <c r="M520" s="1"/>
      <c r="N520" s="35" t="s">
        <v>1752</v>
      </c>
      <c r="R520" s="1" t="str">
        <f t="shared" si="17"/>
        <v>AI: No, Human: Yes</v>
      </c>
      <c r="S520" s="1" t="s">
        <v>19</v>
      </c>
      <c r="T520" s="1" t="s">
        <v>19</v>
      </c>
      <c r="U520" t="s">
        <v>19</v>
      </c>
    </row>
    <row r="521" spans="1:21" ht="90">
      <c r="A521" s="1" t="s">
        <v>773</v>
      </c>
      <c r="B521">
        <v>520</v>
      </c>
      <c r="D521">
        <v>210</v>
      </c>
      <c r="E521" s="1"/>
      <c r="F521" s="1" t="s">
        <v>773</v>
      </c>
      <c r="G521" s="1">
        <v>1</v>
      </c>
      <c r="H521" s="1">
        <v>1</v>
      </c>
      <c r="I521" s="1">
        <v>1</v>
      </c>
      <c r="J521" s="31" t="str">
        <f t="shared" si="16"/>
        <v>EXCLUDED</v>
      </c>
      <c r="K521">
        <v>520</v>
      </c>
      <c r="L521" s="1"/>
      <c r="M521" s="1"/>
      <c r="N521" s="35" t="s">
        <v>901</v>
      </c>
      <c r="R521" s="1" t="str">
        <f t="shared" si="17"/>
        <v>Mutually Excluded</v>
      </c>
      <c r="S521" s="1"/>
      <c r="T521" s="1"/>
    </row>
    <row r="522" spans="1:21" ht="90">
      <c r="A522" s="1" t="s">
        <v>774</v>
      </c>
      <c r="B522">
        <v>521</v>
      </c>
      <c r="D522">
        <v>210</v>
      </c>
      <c r="E522" s="1"/>
      <c r="F522" s="1" t="s">
        <v>774</v>
      </c>
      <c r="G522" s="1">
        <v>4</v>
      </c>
      <c r="H522" s="1">
        <v>3</v>
      </c>
      <c r="I522" s="1">
        <v>4</v>
      </c>
      <c r="J522" s="31" t="str">
        <f t="shared" si="16"/>
        <v>EXCLUDED</v>
      </c>
      <c r="K522">
        <v>521</v>
      </c>
      <c r="L522" s="1"/>
      <c r="M522" s="1"/>
      <c r="N522" s="35" t="s">
        <v>901</v>
      </c>
      <c r="R522" s="1" t="str">
        <f t="shared" si="17"/>
        <v>Mutually Excluded</v>
      </c>
      <c r="S522" s="1"/>
      <c r="T522" s="1"/>
    </row>
    <row r="523" spans="1:21" ht="135">
      <c r="A523" s="1" t="s">
        <v>775</v>
      </c>
      <c r="B523">
        <v>522</v>
      </c>
      <c r="D523" s="6">
        <v>210211</v>
      </c>
      <c r="E523" s="1"/>
      <c r="F523" s="1" t="s">
        <v>775</v>
      </c>
      <c r="G523" s="1">
        <v>3</v>
      </c>
      <c r="H523" s="1">
        <v>2</v>
      </c>
      <c r="I523" s="1">
        <v>3</v>
      </c>
      <c r="J523" s="31" t="str">
        <f t="shared" si="16"/>
        <v>EXCLUDED</v>
      </c>
      <c r="K523">
        <v>522</v>
      </c>
      <c r="L523" s="1"/>
      <c r="M523" s="1"/>
      <c r="N523" s="35" t="s">
        <v>901</v>
      </c>
      <c r="R523" s="1" t="str">
        <f t="shared" si="17"/>
        <v>Mutually Excluded</v>
      </c>
      <c r="S523" s="1"/>
      <c r="T523" s="1"/>
    </row>
    <row r="524" spans="1:21" ht="105">
      <c r="A524" s="1" t="s">
        <v>776</v>
      </c>
      <c r="B524">
        <v>523</v>
      </c>
      <c r="D524" s="6">
        <v>211212</v>
      </c>
      <c r="E524" s="1"/>
      <c r="F524" s="1" t="s">
        <v>776</v>
      </c>
      <c r="G524" s="1">
        <v>3</v>
      </c>
      <c r="H524" s="1">
        <v>2</v>
      </c>
      <c r="I524" s="1">
        <v>4</v>
      </c>
      <c r="J524" s="31" t="str">
        <f t="shared" si="16"/>
        <v>EXCLUDED</v>
      </c>
      <c r="K524">
        <v>523</v>
      </c>
      <c r="L524" s="1"/>
      <c r="M524" s="1"/>
      <c r="N524" s="35" t="s">
        <v>1752</v>
      </c>
      <c r="R524" s="1" t="str">
        <f t="shared" si="17"/>
        <v>AI: No, Human: Yes</v>
      </c>
      <c r="S524" s="1" t="s">
        <v>19</v>
      </c>
      <c r="T524" s="1" t="s">
        <v>19</v>
      </c>
      <c r="U524" t="s">
        <v>19</v>
      </c>
    </row>
    <row r="525" spans="1:21" ht="105">
      <c r="A525" s="1" t="s">
        <v>777</v>
      </c>
      <c r="B525">
        <v>524</v>
      </c>
      <c r="D525">
        <v>212</v>
      </c>
      <c r="E525" s="1"/>
      <c r="F525" s="1" t="s">
        <v>777</v>
      </c>
      <c r="G525" s="1">
        <v>2</v>
      </c>
      <c r="H525" s="1">
        <v>2</v>
      </c>
      <c r="I525" s="1">
        <v>2</v>
      </c>
      <c r="J525" s="31" t="str">
        <f t="shared" si="16"/>
        <v>EXCLUDED</v>
      </c>
      <c r="K525">
        <v>524</v>
      </c>
      <c r="L525" s="1"/>
      <c r="M525" s="1"/>
      <c r="N525" s="35" t="s">
        <v>901</v>
      </c>
      <c r="R525" s="1" t="str">
        <f t="shared" si="17"/>
        <v>Mutually Excluded</v>
      </c>
      <c r="S525" s="1"/>
      <c r="T525" s="1"/>
    </row>
    <row r="526" spans="1:21" ht="135">
      <c r="A526" s="1" t="s">
        <v>778</v>
      </c>
      <c r="B526">
        <v>525</v>
      </c>
      <c r="D526" s="6">
        <v>212213</v>
      </c>
      <c r="E526" s="1"/>
      <c r="F526" s="1" t="s">
        <v>778</v>
      </c>
      <c r="G526" s="1">
        <v>2</v>
      </c>
      <c r="H526" s="1">
        <v>1</v>
      </c>
      <c r="I526" s="1">
        <v>2</v>
      </c>
      <c r="J526" s="31" t="str">
        <f t="shared" si="16"/>
        <v>EXCLUDED</v>
      </c>
      <c r="K526">
        <v>525</v>
      </c>
      <c r="L526" s="1"/>
      <c r="M526" s="1"/>
      <c r="N526" s="35" t="s">
        <v>901</v>
      </c>
      <c r="R526" s="1" t="str">
        <f t="shared" si="17"/>
        <v>Mutually Excluded</v>
      </c>
      <c r="S526" s="1"/>
      <c r="T526" s="1"/>
    </row>
    <row r="527" spans="1:21" ht="60">
      <c r="A527" s="1" t="s">
        <v>779</v>
      </c>
      <c r="B527">
        <v>526</v>
      </c>
      <c r="D527">
        <v>213</v>
      </c>
      <c r="E527" s="1"/>
      <c r="F527" s="1" t="s">
        <v>779</v>
      </c>
      <c r="G527" s="1">
        <v>3</v>
      </c>
      <c r="H527" s="1">
        <v>3</v>
      </c>
      <c r="I527" s="1">
        <v>3</v>
      </c>
      <c r="J527" s="31" t="str">
        <f t="shared" si="16"/>
        <v>EXCLUDED</v>
      </c>
      <c r="K527">
        <v>526</v>
      </c>
      <c r="L527" s="1"/>
      <c r="M527" s="1"/>
      <c r="N527" s="35" t="s">
        <v>901</v>
      </c>
      <c r="R527" s="1" t="str">
        <f t="shared" si="17"/>
        <v>Mutually Excluded</v>
      </c>
      <c r="S527" s="1"/>
      <c r="T527" s="1"/>
    </row>
    <row r="528" spans="1:21" ht="90">
      <c r="A528" s="1" t="s">
        <v>780</v>
      </c>
      <c r="B528">
        <v>527</v>
      </c>
      <c r="D528">
        <v>214</v>
      </c>
      <c r="E528" s="1"/>
      <c r="F528" s="1" t="s">
        <v>780</v>
      </c>
      <c r="G528" s="1">
        <v>2</v>
      </c>
      <c r="H528" s="1">
        <v>2</v>
      </c>
      <c r="I528" s="1">
        <v>3</v>
      </c>
      <c r="J528" s="31" t="str">
        <f t="shared" si="16"/>
        <v>EXCLUDED</v>
      </c>
      <c r="K528">
        <v>527</v>
      </c>
      <c r="L528" s="1"/>
      <c r="M528" s="1"/>
      <c r="N528" s="35" t="s">
        <v>901</v>
      </c>
      <c r="R528" s="1" t="str">
        <f t="shared" si="17"/>
        <v>Mutually Excluded</v>
      </c>
      <c r="S528" s="1"/>
      <c r="T528" s="1"/>
    </row>
    <row r="529" spans="1:24" ht="120">
      <c r="A529" s="1" t="s">
        <v>781</v>
      </c>
      <c r="B529">
        <v>528</v>
      </c>
      <c r="D529" s="6">
        <v>214215</v>
      </c>
      <c r="E529" s="1"/>
      <c r="F529" s="1" t="s">
        <v>781</v>
      </c>
      <c r="G529" s="1">
        <v>1</v>
      </c>
      <c r="H529" s="1">
        <v>2</v>
      </c>
      <c r="I529" s="1">
        <v>1</v>
      </c>
      <c r="J529" s="31" t="str">
        <f t="shared" si="16"/>
        <v>EXCLUDED</v>
      </c>
      <c r="K529">
        <v>528</v>
      </c>
      <c r="L529" s="1"/>
      <c r="M529" s="1"/>
      <c r="N529" s="35" t="s">
        <v>901</v>
      </c>
      <c r="R529" s="1" t="str">
        <f t="shared" si="17"/>
        <v>Mutually Excluded</v>
      </c>
      <c r="S529" s="1"/>
      <c r="T529" s="1"/>
    </row>
    <row r="530" spans="1:24" ht="120">
      <c r="A530" s="14" t="s">
        <v>782</v>
      </c>
      <c r="B530">
        <v>529</v>
      </c>
      <c r="D530">
        <v>215</v>
      </c>
      <c r="E530" s="1"/>
      <c r="F530" s="14" t="s">
        <v>782</v>
      </c>
      <c r="G530" s="1">
        <v>5</v>
      </c>
      <c r="H530" s="1">
        <v>5</v>
      </c>
      <c r="I530" s="1">
        <v>4</v>
      </c>
      <c r="J530" s="31" t="str">
        <f t="shared" si="16"/>
        <v>MAYBE</v>
      </c>
      <c r="K530">
        <v>529</v>
      </c>
      <c r="L530" s="1"/>
      <c r="M530" s="1"/>
      <c r="N530" s="35" t="s">
        <v>901</v>
      </c>
      <c r="R530" s="1" t="str">
        <f t="shared" si="17"/>
        <v>AI: Yes, Human: No</v>
      </c>
      <c r="S530" s="1" t="s">
        <v>3024</v>
      </c>
      <c r="T530" s="1" t="s">
        <v>19</v>
      </c>
      <c r="U530" t="s">
        <v>19</v>
      </c>
    </row>
    <row r="531" spans="1:24" ht="60">
      <c r="A531" s="1" t="s">
        <v>784</v>
      </c>
      <c r="B531">
        <v>530</v>
      </c>
      <c r="D531">
        <v>215</v>
      </c>
      <c r="E531" s="1"/>
      <c r="F531" s="1" t="s">
        <v>784</v>
      </c>
      <c r="G531" s="1">
        <v>4</v>
      </c>
      <c r="H531" s="1">
        <v>4</v>
      </c>
      <c r="I531" s="1">
        <v>3</v>
      </c>
      <c r="J531" s="31" t="str">
        <f t="shared" si="16"/>
        <v>EXCLUDED</v>
      </c>
      <c r="K531">
        <v>530</v>
      </c>
      <c r="L531" s="1"/>
      <c r="M531" s="1"/>
      <c r="N531" s="35" t="s">
        <v>65</v>
      </c>
      <c r="R531" s="1" t="str">
        <f t="shared" si="17"/>
        <v>AI: No, Human: Yes</v>
      </c>
      <c r="S531" s="1" t="s">
        <v>23</v>
      </c>
      <c r="T531" s="1" t="s">
        <v>23</v>
      </c>
      <c r="U531" s="1" t="s">
        <v>23</v>
      </c>
      <c r="X531" s="3" t="s">
        <v>19</v>
      </c>
    </row>
    <row r="532" spans="1:24" ht="90">
      <c r="A532" s="1" t="s">
        <v>785</v>
      </c>
      <c r="B532">
        <v>531</v>
      </c>
      <c r="D532">
        <v>216</v>
      </c>
      <c r="E532" s="1"/>
      <c r="F532" s="1" t="s">
        <v>785</v>
      </c>
      <c r="G532" s="1">
        <v>3</v>
      </c>
      <c r="H532" s="1">
        <v>2</v>
      </c>
      <c r="I532" s="1">
        <v>3</v>
      </c>
      <c r="J532" s="31" t="str">
        <f t="shared" si="16"/>
        <v>EXCLUDED</v>
      </c>
      <c r="K532">
        <v>531</v>
      </c>
      <c r="L532" s="1"/>
      <c r="M532" s="1"/>
      <c r="N532" s="35" t="s">
        <v>901</v>
      </c>
      <c r="R532" s="1" t="str">
        <f t="shared" si="17"/>
        <v>Mutually Excluded</v>
      </c>
      <c r="S532" s="1"/>
      <c r="T532" s="1"/>
    </row>
    <row r="533" spans="1:24" ht="75">
      <c r="A533" s="1" t="s">
        <v>786</v>
      </c>
      <c r="B533">
        <v>532</v>
      </c>
      <c r="D533">
        <v>216</v>
      </c>
      <c r="E533" s="1"/>
      <c r="F533" s="1" t="s">
        <v>786</v>
      </c>
      <c r="G533" s="1">
        <v>1</v>
      </c>
      <c r="H533" s="1">
        <v>1</v>
      </c>
      <c r="I533" s="1">
        <v>1</v>
      </c>
      <c r="J533" s="31" t="str">
        <f t="shared" si="16"/>
        <v>EXCLUDED</v>
      </c>
      <c r="K533">
        <v>532</v>
      </c>
      <c r="L533" s="1"/>
      <c r="M533" s="1"/>
      <c r="N533" s="35" t="s">
        <v>901</v>
      </c>
      <c r="R533" s="1" t="str">
        <f t="shared" si="17"/>
        <v>Mutually Excluded</v>
      </c>
      <c r="S533" s="1"/>
      <c r="T533" s="1"/>
    </row>
    <row r="534" spans="1:24" ht="90">
      <c r="A534" s="1" t="s">
        <v>787</v>
      </c>
      <c r="B534">
        <v>533</v>
      </c>
      <c r="D534" s="6">
        <v>216217</v>
      </c>
      <c r="E534" s="1"/>
      <c r="F534" s="1" t="s">
        <v>787</v>
      </c>
      <c r="G534" s="1">
        <v>1</v>
      </c>
      <c r="H534" s="1">
        <v>1</v>
      </c>
      <c r="I534" s="1">
        <v>1</v>
      </c>
      <c r="J534" s="31" t="str">
        <f t="shared" si="16"/>
        <v>EXCLUDED</v>
      </c>
      <c r="K534">
        <v>533</v>
      </c>
      <c r="L534" s="1"/>
      <c r="M534" s="1"/>
      <c r="N534" s="35" t="s">
        <v>901</v>
      </c>
      <c r="R534" s="1" t="str">
        <f t="shared" si="17"/>
        <v>Mutually Excluded</v>
      </c>
      <c r="S534" s="1"/>
      <c r="T534" s="1"/>
    </row>
    <row r="535" spans="1:24" ht="120">
      <c r="A535" s="1" t="s">
        <v>788</v>
      </c>
      <c r="B535">
        <v>534</v>
      </c>
      <c r="D535">
        <v>217</v>
      </c>
      <c r="E535" s="1"/>
      <c r="F535" s="1" t="s">
        <v>788</v>
      </c>
      <c r="G535" s="1">
        <v>3</v>
      </c>
      <c r="H535" s="1">
        <v>3</v>
      </c>
      <c r="I535" s="1">
        <v>4</v>
      </c>
      <c r="J535" s="31" t="str">
        <f t="shared" si="16"/>
        <v>EXCLUDED</v>
      </c>
      <c r="K535">
        <v>534</v>
      </c>
      <c r="L535" s="1"/>
      <c r="M535" s="1"/>
      <c r="N535" s="35" t="s">
        <v>901</v>
      </c>
      <c r="R535" s="1" t="str">
        <f t="shared" si="17"/>
        <v>Mutually Excluded</v>
      </c>
      <c r="S535" s="1"/>
      <c r="T535" s="1"/>
    </row>
    <row r="536" spans="1:24" ht="120">
      <c r="A536" s="1" t="s">
        <v>789</v>
      </c>
      <c r="B536">
        <v>535</v>
      </c>
      <c r="D536">
        <v>217</v>
      </c>
      <c r="E536" s="1"/>
      <c r="F536" s="1" t="s">
        <v>789</v>
      </c>
      <c r="G536" s="1">
        <v>1</v>
      </c>
      <c r="H536" s="1">
        <v>1</v>
      </c>
      <c r="I536" s="1">
        <v>1</v>
      </c>
      <c r="J536" s="31" t="str">
        <f t="shared" si="16"/>
        <v>EXCLUDED</v>
      </c>
      <c r="K536">
        <v>535</v>
      </c>
      <c r="L536" s="1"/>
      <c r="M536" s="1"/>
      <c r="N536" s="35" t="s">
        <v>901</v>
      </c>
      <c r="R536" s="1" t="str">
        <f t="shared" si="17"/>
        <v>Mutually Excluded</v>
      </c>
      <c r="S536" s="1"/>
      <c r="T536" s="1"/>
    </row>
    <row r="537" spans="1:24" ht="105">
      <c r="A537" s="1" t="s">
        <v>790</v>
      </c>
      <c r="B537">
        <v>536</v>
      </c>
      <c r="D537" s="6">
        <v>217218</v>
      </c>
      <c r="E537" s="1"/>
      <c r="F537" s="1" t="s">
        <v>790</v>
      </c>
      <c r="G537" s="1">
        <v>2</v>
      </c>
      <c r="H537" s="1">
        <v>2</v>
      </c>
      <c r="I537" s="1">
        <v>2</v>
      </c>
      <c r="J537" s="31" t="str">
        <f t="shared" si="16"/>
        <v>EXCLUDED</v>
      </c>
      <c r="K537">
        <v>536</v>
      </c>
      <c r="L537" s="1"/>
      <c r="M537" s="1"/>
      <c r="N537" s="35" t="s">
        <v>901</v>
      </c>
      <c r="R537" s="1" t="str">
        <f t="shared" si="17"/>
        <v>Mutually Excluded</v>
      </c>
      <c r="S537" s="1"/>
      <c r="T537" s="1"/>
    </row>
    <row r="538" spans="1:24" ht="150">
      <c r="A538" s="1" t="s">
        <v>791</v>
      </c>
      <c r="B538">
        <v>537</v>
      </c>
      <c r="D538">
        <v>218</v>
      </c>
      <c r="E538" s="1"/>
      <c r="F538" s="1" t="s">
        <v>791</v>
      </c>
      <c r="G538" s="1">
        <v>3</v>
      </c>
      <c r="H538" s="1">
        <v>4</v>
      </c>
      <c r="I538" s="1">
        <v>3</v>
      </c>
      <c r="J538" s="31" t="str">
        <f t="shared" si="16"/>
        <v>EXCLUDED</v>
      </c>
      <c r="K538">
        <v>537</v>
      </c>
      <c r="L538" s="1"/>
      <c r="M538" s="1"/>
      <c r="N538" s="35" t="s">
        <v>901</v>
      </c>
      <c r="R538" s="1" t="str">
        <f t="shared" si="17"/>
        <v>Mutually Excluded</v>
      </c>
      <c r="S538" s="1"/>
      <c r="T538" s="1"/>
    </row>
    <row r="539" spans="1:24" ht="105">
      <c r="A539" s="1" t="s">
        <v>792</v>
      </c>
      <c r="B539">
        <v>538</v>
      </c>
      <c r="D539">
        <v>218</v>
      </c>
      <c r="E539" s="1"/>
      <c r="F539" s="1" t="s">
        <v>792</v>
      </c>
      <c r="G539" s="1">
        <v>1</v>
      </c>
      <c r="H539" s="1">
        <v>1</v>
      </c>
      <c r="I539" s="1">
        <v>1</v>
      </c>
      <c r="J539" s="31" t="str">
        <f t="shared" si="16"/>
        <v>EXCLUDED</v>
      </c>
      <c r="K539">
        <v>538</v>
      </c>
      <c r="L539" s="1"/>
      <c r="M539" s="1"/>
      <c r="N539" s="35" t="s">
        <v>901</v>
      </c>
      <c r="R539" s="1" t="str">
        <f t="shared" si="17"/>
        <v>Mutually Excluded</v>
      </c>
      <c r="S539" s="1"/>
      <c r="T539" s="1"/>
    </row>
    <row r="540" spans="1:24" ht="180">
      <c r="A540" s="1" t="s">
        <v>793</v>
      </c>
      <c r="B540">
        <v>539</v>
      </c>
      <c r="D540">
        <v>219</v>
      </c>
      <c r="E540" s="1"/>
      <c r="F540" s="1" t="s">
        <v>793</v>
      </c>
      <c r="G540" s="1">
        <v>4</v>
      </c>
      <c r="H540" s="1">
        <v>3</v>
      </c>
      <c r="I540" s="1">
        <v>3</v>
      </c>
      <c r="J540" s="31" t="str">
        <f t="shared" si="16"/>
        <v>EXCLUDED</v>
      </c>
      <c r="K540">
        <v>539</v>
      </c>
      <c r="L540" s="1"/>
      <c r="M540" s="1"/>
      <c r="N540" s="35" t="s">
        <v>901</v>
      </c>
      <c r="R540" s="1" t="str">
        <f t="shared" si="17"/>
        <v>Mutually Excluded</v>
      </c>
      <c r="S540" s="1"/>
      <c r="T540" s="1"/>
    </row>
    <row r="541" spans="1:24" ht="60">
      <c r="A541" s="1" t="s">
        <v>794</v>
      </c>
      <c r="B541">
        <v>540</v>
      </c>
      <c r="D541">
        <v>219</v>
      </c>
      <c r="E541" s="1"/>
      <c r="F541" s="1" t="s">
        <v>794</v>
      </c>
      <c r="G541" s="1">
        <v>1</v>
      </c>
      <c r="H541" s="1">
        <v>1</v>
      </c>
      <c r="I541" s="1">
        <v>1</v>
      </c>
      <c r="J541" s="31" t="str">
        <f t="shared" si="16"/>
        <v>EXCLUDED</v>
      </c>
      <c r="K541">
        <v>540</v>
      </c>
      <c r="L541" s="1"/>
      <c r="M541" s="1"/>
      <c r="N541" s="35" t="s">
        <v>901</v>
      </c>
      <c r="R541" s="1" t="str">
        <f t="shared" si="17"/>
        <v>Mutually Excluded</v>
      </c>
      <c r="S541" s="1"/>
      <c r="T541" s="1"/>
    </row>
    <row r="542" spans="1:24" ht="240">
      <c r="A542" s="1" t="s">
        <v>795</v>
      </c>
      <c r="B542">
        <v>541</v>
      </c>
      <c r="D542" s="6">
        <v>219</v>
      </c>
      <c r="E542" s="1"/>
      <c r="F542" s="1" t="s">
        <v>795</v>
      </c>
      <c r="G542" s="1">
        <v>1</v>
      </c>
      <c r="H542" s="1">
        <v>1</v>
      </c>
      <c r="I542" s="1">
        <v>1</v>
      </c>
      <c r="J542" s="31" t="str">
        <f t="shared" si="16"/>
        <v>EXCLUDED</v>
      </c>
      <c r="K542">
        <v>541</v>
      </c>
      <c r="L542" s="1"/>
      <c r="M542" s="1"/>
      <c r="N542" s="35" t="s">
        <v>901</v>
      </c>
      <c r="R542" s="1" t="str">
        <f t="shared" si="17"/>
        <v>Mutually Excluded</v>
      </c>
      <c r="S542" s="1"/>
      <c r="T542" s="1"/>
    </row>
    <row r="543" spans="1:24" ht="120">
      <c r="A543" s="1" t="s">
        <v>796</v>
      </c>
      <c r="B543">
        <v>542</v>
      </c>
      <c r="D543" s="6">
        <v>219220</v>
      </c>
      <c r="E543" s="1"/>
      <c r="F543" s="1" t="s">
        <v>796</v>
      </c>
      <c r="G543" s="1">
        <v>4</v>
      </c>
      <c r="H543" s="1">
        <v>3</v>
      </c>
      <c r="I543" s="1">
        <v>4</v>
      </c>
      <c r="J543" s="31" t="str">
        <f t="shared" si="16"/>
        <v>EXCLUDED</v>
      </c>
      <c r="K543">
        <v>542</v>
      </c>
      <c r="L543" s="1"/>
      <c r="M543" s="1"/>
      <c r="N543" s="35" t="s">
        <v>901</v>
      </c>
      <c r="R543" s="1" t="str">
        <f t="shared" si="17"/>
        <v>Mutually Excluded</v>
      </c>
      <c r="S543" s="1"/>
      <c r="T543" s="1"/>
    </row>
    <row r="544" spans="1:24" ht="105">
      <c r="A544" s="1" t="s">
        <v>799</v>
      </c>
      <c r="B544">
        <v>543</v>
      </c>
      <c r="D544">
        <v>220</v>
      </c>
      <c r="E544" s="1"/>
      <c r="F544" s="1" t="s">
        <v>799</v>
      </c>
      <c r="G544" s="1">
        <v>1</v>
      </c>
      <c r="H544" s="1">
        <v>1</v>
      </c>
      <c r="I544" s="1">
        <v>1</v>
      </c>
      <c r="J544" s="31" t="str">
        <f t="shared" si="16"/>
        <v>EXCLUDED</v>
      </c>
      <c r="K544">
        <v>543</v>
      </c>
      <c r="L544" s="1"/>
      <c r="M544" s="1"/>
      <c r="N544" s="35" t="s">
        <v>901</v>
      </c>
      <c r="R544" s="1" t="str">
        <f t="shared" si="17"/>
        <v>Mutually Excluded</v>
      </c>
      <c r="S544" s="1"/>
      <c r="T544" s="1"/>
    </row>
    <row r="545" spans="1:24" ht="90">
      <c r="A545" s="1" t="s">
        <v>800</v>
      </c>
      <c r="B545">
        <v>544</v>
      </c>
      <c r="D545" s="6">
        <v>220221</v>
      </c>
      <c r="E545" s="1"/>
      <c r="F545" s="1" t="s">
        <v>800</v>
      </c>
      <c r="G545" s="1">
        <v>2</v>
      </c>
      <c r="H545" s="1">
        <v>2</v>
      </c>
      <c r="I545" s="1">
        <v>2</v>
      </c>
      <c r="J545" s="31" t="str">
        <f t="shared" si="16"/>
        <v>EXCLUDED</v>
      </c>
      <c r="K545">
        <v>544</v>
      </c>
      <c r="L545" s="1"/>
      <c r="M545" s="1"/>
      <c r="N545" s="35" t="s">
        <v>901</v>
      </c>
      <c r="R545" s="1" t="str">
        <f t="shared" si="17"/>
        <v>Mutually Excluded</v>
      </c>
      <c r="S545" s="1"/>
      <c r="T545" s="1"/>
    </row>
    <row r="546" spans="1:24" ht="45">
      <c r="A546" s="1" t="s">
        <v>801</v>
      </c>
      <c r="B546">
        <v>545</v>
      </c>
      <c r="D546">
        <v>221</v>
      </c>
      <c r="E546" s="1"/>
      <c r="F546" s="1" t="s">
        <v>801</v>
      </c>
      <c r="G546" s="1">
        <v>1</v>
      </c>
      <c r="H546" s="1">
        <v>1</v>
      </c>
      <c r="I546" s="1">
        <v>1</v>
      </c>
      <c r="J546" s="31" t="str">
        <f t="shared" si="16"/>
        <v>EXCLUDED</v>
      </c>
      <c r="K546">
        <v>545</v>
      </c>
      <c r="L546" s="1"/>
      <c r="M546" s="1"/>
      <c r="N546" s="35" t="s">
        <v>901</v>
      </c>
      <c r="R546" s="1" t="str">
        <f t="shared" si="17"/>
        <v>Mutually Excluded</v>
      </c>
      <c r="S546" s="1"/>
      <c r="T546" s="1"/>
    </row>
    <row r="547" spans="1:24" ht="120">
      <c r="A547" s="1" t="s">
        <v>802</v>
      </c>
      <c r="B547">
        <v>546</v>
      </c>
      <c r="D547">
        <v>221</v>
      </c>
      <c r="E547" s="1"/>
      <c r="F547" s="1" t="s">
        <v>802</v>
      </c>
      <c r="G547" s="1">
        <v>1</v>
      </c>
      <c r="H547" s="1">
        <v>1</v>
      </c>
      <c r="I547" s="1">
        <v>1</v>
      </c>
      <c r="J547" s="31" t="str">
        <f t="shared" si="16"/>
        <v>EXCLUDED</v>
      </c>
      <c r="K547">
        <v>546</v>
      </c>
      <c r="L547" s="1"/>
      <c r="M547" s="1"/>
      <c r="N547" s="35" t="s">
        <v>901</v>
      </c>
      <c r="R547" s="1" t="str">
        <f t="shared" si="17"/>
        <v>Mutually Excluded</v>
      </c>
      <c r="S547" s="1"/>
      <c r="T547" s="1"/>
    </row>
    <row r="548" spans="1:24" ht="75">
      <c r="A548" s="1" t="s">
        <v>803</v>
      </c>
      <c r="B548">
        <v>547</v>
      </c>
      <c r="D548" s="6">
        <v>221222</v>
      </c>
      <c r="E548" s="1"/>
      <c r="F548" s="1" t="s">
        <v>803</v>
      </c>
      <c r="G548" s="1">
        <v>2</v>
      </c>
      <c r="H548" s="1">
        <v>2</v>
      </c>
      <c r="I548" s="1">
        <v>2</v>
      </c>
      <c r="J548" s="31" t="str">
        <f t="shared" si="16"/>
        <v>EXCLUDED</v>
      </c>
      <c r="K548">
        <v>547</v>
      </c>
      <c r="L548" s="1"/>
      <c r="M548" s="1"/>
      <c r="N548" s="35" t="s">
        <v>901</v>
      </c>
      <c r="R548" s="1" t="str">
        <f t="shared" si="17"/>
        <v>Mutually Excluded</v>
      </c>
      <c r="S548" s="1"/>
      <c r="T548" s="1"/>
    </row>
    <row r="549" spans="1:24" ht="90">
      <c r="A549" s="1" t="s">
        <v>804</v>
      </c>
      <c r="B549">
        <v>548</v>
      </c>
      <c r="D549">
        <v>222</v>
      </c>
      <c r="E549" s="1"/>
      <c r="F549" s="1" t="s">
        <v>804</v>
      </c>
      <c r="G549" s="1">
        <v>1</v>
      </c>
      <c r="H549" s="1">
        <v>1</v>
      </c>
      <c r="I549" s="1">
        <v>1</v>
      </c>
      <c r="J549" s="31" t="str">
        <f t="shared" si="16"/>
        <v>EXCLUDED</v>
      </c>
      <c r="K549">
        <v>548</v>
      </c>
      <c r="L549" s="1"/>
      <c r="M549" s="1"/>
      <c r="N549" s="35" t="s">
        <v>901</v>
      </c>
      <c r="R549" s="1" t="str">
        <f t="shared" si="17"/>
        <v>Mutually Excluded</v>
      </c>
      <c r="S549" s="1"/>
      <c r="T549" s="1"/>
    </row>
    <row r="550" spans="1:24" ht="135">
      <c r="A550" s="1" t="s">
        <v>805</v>
      </c>
      <c r="B550">
        <v>549</v>
      </c>
      <c r="D550" s="6">
        <v>222223</v>
      </c>
      <c r="E550" s="1"/>
      <c r="F550" s="1" t="s">
        <v>805</v>
      </c>
      <c r="G550" s="1">
        <v>3</v>
      </c>
      <c r="H550" s="1">
        <v>3</v>
      </c>
      <c r="I550" s="1">
        <v>3</v>
      </c>
      <c r="J550" s="31" t="str">
        <f t="shared" si="16"/>
        <v>EXCLUDED</v>
      </c>
      <c r="K550">
        <v>549</v>
      </c>
      <c r="L550" s="1"/>
      <c r="M550" s="1"/>
      <c r="N550" s="35" t="s">
        <v>901</v>
      </c>
      <c r="R550" s="1" t="str">
        <f t="shared" si="17"/>
        <v>Mutually Excluded</v>
      </c>
      <c r="S550" s="1"/>
      <c r="T550" s="1"/>
    </row>
    <row r="551" spans="1:24" ht="105">
      <c r="A551" s="1" t="s">
        <v>806</v>
      </c>
      <c r="B551">
        <v>550</v>
      </c>
      <c r="D551">
        <v>223</v>
      </c>
      <c r="E551" s="1"/>
      <c r="F551" s="1" t="s">
        <v>806</v>
      </c>
      <c r="G551" s="1">
        <v>2</v>
      </c>
      <c r="H551" s="1">
        <v>2</v>
      </c>
      <c r="I551" s="1">
        <v>2</v>
      </c>
      <c r="J551" s="31" t="str">
        <f t="shared" si="16"/>
        <v>EXCLUDED</v>
      </c>
      <c r="K551">
        <v>550</v>
      </c>
      <c r="L551" s="1"/>
      <c r="M551" s="1"/>
      <c r="N551" s="35" t="s">
        <v>901</v>
      </c>
      <c r="R551" s="1" t="str">
        <f t="shared" si="17"/>
        <v>Mutually Excluded</v>
      </c>
      <c r="S551" s="1"/>
      <c r="T551" s="1"/>
    </row>
    <row r="552" spans="1:24" ht="135">
      <c r="A552" s="1" t="s">
        <v>807</v>
      </c>
      <c r="B552">
        <v>551</v>
      </c>
      <c r="D552" s="6">
        <v>223224</v>
      </c>
      <c r="E552" s="1"/>
      <c r="F552" s="1" t="s">
        <v>807</v>
      </c>
      <c r="G552" s="1">
        <v>5</v>
      </c>
      <c r="H552" s="1">
        <v>5</v>
      </c>
      <c r="I552" s="1">
        <v>5</v>
      </c>
      <c r="J552" s="31" t="str">
        <f t="shared" si="16"/>
        <v>CERTAINLY INCLUDED</v>
      </c>
      <c r="K552">
        <v>551</v>
      </c>
      <c r="L552" s="1"/>
      <c r="M552" s="1"/>
      <c r="N552" s="35" t="s">
        <v>1752</v>
      </c>
      <c r="R552" s="1" t="str">
        <f t="shared" si="17"/>
        <v>MUTUALLY INCLUDED</v>
      </c>
      <c r="S552" s="1"/>
      <c r="T552" s="1"/>
      <c r="X552" s="3" t="s">
        <v>23</v>
      </c>
    </row>
    <row r="553" spans="1:24" ht="105">
      <c r="A553" s="1" t="s">
        <v>809</v>
      </c>
      <c r="B553">
        <v>552</v>
      </c>
      <c r="D553">
        <v>224</v>
      </c>
      <c r="E553" s="1"/>
      <c r="F553" s="1" t="s">
        <v>809</v>
      </c>
      <c r="G553" s="1">
        <v>1</v>
      </c>
      <c r="H553" s="1">
        <v>1</v>
      </c>
      <c r="I553" s="1">
        <v>1</v>
      </c>
      <c r="J553" s="31" t="str">
        <f t="shared" si="16"/>
        <v>EXCLUDED</v>
      </c>
      <c r="K553">
        <v>552</v>
      </c>
      <c r="L553" s="1"/>
      <c r="M553" s="1"/>
      <c r="N553" s="35" t="s">
        <v>901</v>
      </c>
      <c r="R553" s="1" t="str">
        <f t="shared" si="17"/>
        <v>Mutually Excluded</v>
      </c>
      <c r="S553" s="1"/>
      <c r="T553" s="1"/>
    </row>
    <row r="554" spans="1:24" ht="60">
      <c r="A554" s="1" t="s">
        <v>810</v>
      </c>
      <c r="B554">
        <v>553</v>
      </c>
      <c r="D554" s="6">
        <v>224</v>
      </c>
      <c r="E554" s="1"/>
      <c r="F554" s="1" t="s">
        <v>810</v>
      </c>
      <c r="G554" s="1">
        <v>1</v>
      </c>
      <c r="H554" s="1">
        <v>1</v>
      </c>
      <c r="I554" s="1">
        <v>1</v>
      </c>
      <c r="J554" s="31" t="str">
        <f t="shared" si="16"/>
        <v>EXCLUDED</v>
      </c>
      <c r="K554">
        <v>553</v>
      </c>
      <c r="L554" s="1"/>
      <c r="M554" s="1"/>
      <c r="N554" s="35" t="s">
        <v>901</v>
      </c>
      <c r="R554" s="1" t="str">
        <f t="shared" si="17"/>
        <v>Mutually Excluded</v>
      </c>
      <c r="S554" s="1"/>
      <c r="T554" s="1"/>
    </row>
    <row r="555" spans="1:24" ht="75">
      <c r="A555" s="1" t="s">
        <v>811</v>
      </c>
      <c r="B555">
        <v>554</v>
      </c>
      <c r="D555">
        <v>225</v>
      </c>
      <c r="E555" s="1"/>
      <c r="F555" s="1" t="s">
        <v>811</v>
      </c>
      <c r="G555" s="1">
        <v>1</v>
      </c>
      <c r="H555" s="1">
        <v>1</v>
      </c>
      <c r="I555" s="1">
        <v>1</v>
      </c>
      <c r="J555" s="31" t="str">
        <f t="shared" si="16"/>
        <v>EXCLUDED</v>
      </c>
      <c r="K555">
        <v>554</v>
      </c>
      <c r="L555" s="1"/>
      <c r="M555" s="1"/>
      <c r="N555" s="35" t="s">
        <v>901</v>
      </c>
      <c r="R555" s="1" t="str">
        <f t="shared" si="17"/>
        <v>Mutually Excluded</v>
      </c>
      <c r="S555" s="1"/>
      <c r="T555" s="1"/>
    </row>
    <row r="556" spans="1:24" ht="135">
      <c r="A556" s="1" t="s">
        <v>812</v>
      </c>
      <c r="B556">
        <v>555</v>
      </c>
      <c r="D556">
        <v>225</v>
      </c>
      <c r="E556" s="1"/>
      <c r="F556" s="1" t="s">
        <v>812</v>
      </c>
      <c r="G556" s="1">
        <v>2</v>
      </c>
      <c r="H556" s="1">
        <v>2</v>
      </c>
      <c r="I556" s="1">
        <v>2</v>
      </c>
      <c r="J556" s="31" t="str">
        <f t="shared" si="16"/>
        <v>EXCLUDED</v>
      </c>
      <c r="K556">
        <v>555</v>
      </c>
      <c r="L556" s="1"/>
      <c r="M556" s="1"/>
      <c r="N556" s="35" t="s">
        <v>901</v>
      </c>
      <c r="R556" s="1" t="str">
        <f t="shared" si="17"/>
        <v>Mutually Excluded</v>
      </c>
      <c r="S556" s="1"/>
      <c r="T556" s="1"/>
    </row>
    <row r="557" spans="1:24" ht="90">
      <c r="A557" s="1" t="s">
        <v>813</v>
      </c>
      <c r="B557">
        <v>556</v>
      </c>
      <c r="D557" s="6">
        <v>225226</v>
      </c>
      <c r="E557" s="1"/>
      <c r="F557" s="1" t="s">
        <v>813</v>
      </c>
      <c r="G557" s="1">
        <v>2</v>
      </c>
      <c r="H557" s="1">
        <v>1</v>
      </c>
      <c r="I557" s="1">
        <v>2</v>
      </c>
      <c r="J557" s="31" t="str">
        <f t="shared" si="16"/>
        <v>EXCLUDED</v>
      </c>
      <c r="K557">
        <v>556</v>
      </c>
      <c r="L557" s="1"/>
      <c r="M557" s="1"/>
      <c r="N557" s="35" t="s">
        <v>901</v>
      </c>
      <c r="R557" s="1" t="str">
        <f t="shared" si="17"/>
        <v>Mutually Excluded</v>
      </c>
      <c r="S557" s="1"/>
      <c r="T557" s="1"/>
    </row>
    <row r="558" spans="1:24" ht="75">
      <c r="A558" s="1" t="s">
        <v>814</v>
      </c>
      <c r="B558">
        <v>557</v>
      </c>
      <c r="D558">
        <v>226</v>
      </c>
      <c r="E558" s="1"/>
      <c r="F558" s="1" t="s">
        <v>814</v>
      </c>
      <c r="G558" s="1">
        <v>2</v>
      </c>
      <c r="H558" s="1">
        <v>1</v>
      </c>
      <c r="I558" s="1">
        <v>2</v>
      </c>
      <c r="J558" s="31" t="str">
        <f t="shared" si="16"/>
        <v>EXCLUDED</v>
      </c>
      <c r="K558">
        <v>557</v>
      </c>
      <c r="L558" s="1"/>
      <c r="M558" s="1"/>
      <c r="N558" s="35" t="s">
        <v>901</v>
      </c>
      <c r="R558" s="1" t="str">
        <f t="shared" si="17"/>
        <v>Mutually Excluded</v>
      </c>
      <c r="S558" s="1"/>
      <c r="T558" s="1"/>
    </row>
    <row r="559" spans="1:24" ht="90">
      <c r="A559" s="1" t="s">
        <v>815</v>
      </c>
      <c r="B559">
        <v>558</v>
      </c>
      <c r="D559" s="6">
        <v>226227</v>
      </c>
      <c r="E559" s="1"/>
      <c r="F559" s="1" t="s">
        <v>815</v>
      </c>
      <c r="G559" s="1">
        <v>2</v>
      </c>
      <c r="H559" s="1">
        <v>1</v>
      </c>
      <c r="I559" s="1">
        <v>2</v>
      </c>
      <c r="J559" s="31" t="str">
        <f t="shared" si="16"/>
        <v>EXCLUDED</v>
      </c>
      <c r="K559">
        <v>558</v>
      </c>
      <c r="L559" s="1"/>
      <c r="M559" s="1"/>
      <c r="N559" s="35" t="s">
        <v>901</v>
      </c>
      <c r="R559" s="1" t="str">
        <f t="shared" si="17"/>
        <v>Mutually Excluded</v>
      </c>
      <c r="S559" s="1"/>
      <c r="T559" s="1"/>
    </row>
    <row r="560" spans="1:24" ht="90">
      <c r="A560" s="1" t="s">
        <v>816</v>
      </c>
      <c r="B560">
        <v>559</v>
      </c>
      <c r="D560">
        <v>227</v>
      </c>
      <c r="E560" s="1"/>
      <c r="F560" s="1" t="s">
        <v>816</v>
      </c>
      <c r="G560" s="1">
        <v>1</v>
      </c>
      <c r="H560" s="1">
        <v>1</v>
      </c>
      <c r="I560" s="1">
        <v>1</v>
      </c>
      <c r="J560" s="31" t="str">
        <f t="shared" si="16"/>
        <v>EXCLUDED</v>
      </c>
      <c r="K560">
        <v>559</v>
      </c>
      <c r="L560" s="1"/>
      <c r="M560" s="1"/>
      <c r="N560" s="35" t="s">
        <v>901</v>
      </c>
      <c r="R560" s="1" t="str">
        <f t="shared" si="17"/>
        <v>Mutually Excluded</v>
      </c>
      <c r="S560" s="1"/>
      <c r="T560" s="1"/>
    </row>
    <row r="561" spans="1:24" ht="105">
      <c r="A561" s="1" t="s">
        <v>817</v>
      </c>
      <c r="B561">
        <v>560</v>
      </c>
      <c r="D561" s="6">
        <v>227228</v>
      </c>
      <c r="E561" s="1"/>
      <c r="F561" s="1" t="s">
        <v>817</v>
      </c>
      <c r="G561" s="1">
        <v>2</v>
      </c>
      <c r="H561" s="1">
        <v>2</v>
      </c>
      <c r="I561" s="1">
        <v>2</v>
      </c>
      <c r="J561" s="31" t="str">
        <f t="shared" si="16"/>
        <v>EXCLUDED</v>
      </c>
      <c r="K561">
        <v>560</v>
      </c>
      <c r="L561" s="1"/>
      <c r="M561" s="1"/>
      <c r="N561" s="35" t="s">
        <v>901</v>
      </c>
      <c r="R561" s="1" t="str">
        <f t="shared" si="17"/>
        <v>Mutually Excluded</v>
      </c>
      <c r="S561" s="1"/>
      <c r="T561" s="1"/>
    </row>
    <row r="562" spans="1:24" ht="135">
      <c r="A562" s="1" t="s">
        <v>818</v>
      </c>
      <c r="B562">
        <v>561</v>
      </c>
      <c r="D562">
        <v>228</v>
      </c>
      <c r="E562" s="1"/>
      <c r="F562" s="1" t="s">
        <v>818</v>
      </c>
      <c r="G562" s="1">
        <v>4</v>
      </c>
      <c r="H562" s="1">
        <v>4</v>
      </c>
      <c r="I562" s="1">
        <v>3</v>
      </c>
      <c r="J562" s="31" t="str">
        <f t="shared" si="16"/>
        <v>EXCLUDED</v>
      </c>
      <c r="K562">
        <v>561</v>
      </c>
      <c r="L562" s="1"/>
      <c r="M562" s="1"/>
      <c r="N562" s="35" t="s">
        <v>901</v>
      </c>
      <c r="R562" s="1" t="str">
        <f t="shared" si="17"/>
        <v>Mutually Excluded</v>
      </c>
      <c r="S562" s="1"/>
      <c r="T562" s="1"/>
    </row>
    <row r="563" spans="1:24" ht="90">
      <c r="A563" s="1" t="s">
        <v>820</v>
      </c>
      <c r="B563">
        <v>562</v>
      </c>
      <c r="D563" s="6">
        <v>228229</v>
      </c>
      <c r="E563" s="1"/>
      <c r="F563" s="1" t="s">
        <v>820</v>
      </c>
      <c r="G563" s="1">
        <v>1</v>
      </c>
      <c r="H563" s="1">
        <v>1</v>
      </c>
      <c r="I563" s="1">
        <v>1</v>
      </c>
      <c r="J563" s="31" t="str">
        <f t="shared" si="16"/>
        <v>EXCLUDED</v>
      </c>
      <c r="K563">
        <v>562</v>
      </c>
      <c r="L563" s="1"/>
      <c r="M563" s="1"/>
      <c r="N563" s="35" t="s">
        <v>901</v>
      </c>
      <c r="R563" s="1" t="str">
        <f t="shared" si="17"/>
        <v>Mutually Excluded</v>
      </c>
      <c r="S563" s="1"/>
      <c r="T563" s="1"/>
    </row>
    <row r="564" spans="1:24" ht="120">
      <c r="A564" s="1" t="s">
        <v>821</v>
      </c>
      <c r="B564">
        <v>563</v>
      </c>
      <c r="D564">
        <v>229</v>
      </c>
      <c r="E564" s="1"/>
      <c r="F564" s="1" t="s">
        <v>821</v>
      </c>
      <c r="G564" s="1">
        <v>5</v>
      </c>
      <c r="H564" s="1">
        <v>4</v>
      </c>
      <c r="I564" s="1">
        <v>5</v>
      </c>
      <c r="J564" s="31" t="str">
        <f t="shared" si="16"/>
        <v>MAYBE</v>
      </c>
      <c r="K564">
        <v>563</v>
      </c>
      <c r="L564" s="1"/>
      <c r="M564" s="1"/>
      <c r="N564" s="35" t="s">
        <v>1752</v>
      </c>
      <c r="R564" s="1" t="str">
        <f t="shared" si="17"/>
        <v>MUTUALLY INCLUDED</v>
      </c>
      <c r="S564" s="1"/>
      <c r="T564" s="1"/>
      <c r="X564" s="3" t="s">
        <v>23</v>
      </c>
    </row>
    <row r="565" spans="1:24" ht="105">
      <c r="A565" s="1" t="s">
        <v>822</v>
      </c>
      <c r="B565">
        <v>564</v>
      </c>
      <c r="D565" s="6">
        <v>229230</v>
      </c>
      <c r="E565" s="1"/>
      <c r="F565" s="1" t="s">
        <v>822</v>
      </c>
      <c r="G565" s="1">
        <v>2</v>
      </c>
      <c r="H565" s="1">
        <v>2</v>
      </c>
      <c r="I565" s="1">
        <v>3</v>
      </c>
      <c r="J565" s="31" t="str">
        <f t="shared" si="16"/>
        <v>EXCLUDED</v>
      </c>
      <c r="K565">
        <v>564</v>
      </c>
      <c r="L565" s="1"/>
      <c r="M565" s="1"/>
      <c r="N565" s="35" t="s">
        <v>901</v>
      </c>
      <c r="R565" s="1" t="str">
        <f t="shared" si="17"/>
        <v>Mutually Excluded</v>
      </c>
      <c r="S565" s="1"/>
      <c r="T565" s="1"/>
    </row>
    <row r="566" spans="1:24" ht="120">
      <c r="A566" s="1" t="s">
        <v>823</v>
      </c>
      <c r="B566">
        <v>565</v>
      </c>
      <c r="D566">
        <v>230</v>
      </c>
      <c r="E566" s="1"/>
      <c r="F566" s="1" t="s">
        <v>823</v>
      </c>
      <c r="G566" s="1">
        <v>3</v>
      </c>
      <c r="H566" s="1">
        <v>4</v>
      </c>
      <c r="I566" s="1">
        <v>3</v>
      </c>
      <c r="J566" s="31" t="str">
        <f t="shared" si="16"/>
        <v>EXCLUDED</v>
      </c>
      <c r="K566">
        <v>565</v>
      </c>
      <c r="L566" s="1"/>
      <c r="M566" s="1"/>
      <c r="N566" s="35" t="s">
        <v>65</v>
      </c>
      <c r="R566" s="1" t="str">
        <f t="shared" si="17"/>
        <v>AI: No, Human: Yes</v>
      </c>
      <c r="S566" s="1" t="s">
        <v>19</v>
      </c>
      <c r="T566" s="1" t="s">
        <v>19</v>
      </c>
      <c r="U566" t="s">
        <v>19</v>
      </c>
    </row>
    <row r="567" spans="1:24" ht="150">
      <c r="A567" s="1" t="s">
        <v>824</v>
      </c>
      <c r="B567">
        <v>566</v>
      </c>
      <c r="D567" s="6">
        <v>230231</v>
      </c>
      <c r="E567" s="1"/>
      <c r="F567" s="1" t="s">
        <v>824</v>
      </c>
      <c r="G567" s="1">
        <v>4</v>
      </c>
      <c r="H567" s="1">
        <v>3</v>
      </c>
      <c r="I567" s="1">
        <v>4</v>
      </c>
      <c r="J567" s="31" t="str">
        <f t="shared" si="16"/>
        <v>EXCLUDED</v>
      </c>
      <c r="K567">
        <v>566</v>
      </c>
      <c r="L567" s="1"/>
      <c r="M567" s="1"/>
      <c r="N567" s="35" t="s">
        <v>901</v>
      </c>
      <c r="R567" s="1" t="str">
        <f t="shared" si="17"/>
        <v>Mutually Excluded</v>
      </c>
      <c r="S567" s="1"/>
      <c r="T567" s="1"/>
    </row>
    <row r="568" spans="1:24" ht="90">
      <c r="A568" s="1" t="s">
        <v>825</v>
      </c>
      <c r="B568">
        <v>567</v>
      </c>
      <c r="D568">
        <v>231</v>
      </c>
      <c r="E568" s="1"/>
      <c r="F568" s="1" t="s">
        <v>825</v>
      </c>
      <c r="G568" s="1">
        <v>3</v>
      </c>
      <c r="H568" s="1">
        <v>3</v>
      </c>
      <c r="I568" s="1">
        <v>3</v>
      </c>
      <c r="J568" s="31" t="str">
        <f t="shared" si="16"/>
        <v>EXCLUDED</v>
      </c>
      <c r="K568">
        <v>567</v>
      </c>
      <c r="L568" s="1"/>
      <c r="M568" s="1"/>
      <c r="N568" s="35" t="s">
        <v>901</v>
      </c>
      <c r="R568" s="1" t="str">
        <f t="shared" si="17"/>
        <v>Mutually Excluded</v>
      </c>
      <c r="S568" s="1"/>
      <c r="T568" s="1"/>
    </row>
    <row r="569" spans="1:24" ht="120">
      <c r="A569" s="1" t="s">
        <v>828</v>
      </c>
      <c r="B569">
        <v>568</v>
      </c>
      <c r="D569">
        <v>231</v>
      </c>
      <c r="E569" s="1"/>
      <c r="F569" s="1" t="s">
        <v>828</v>
      </c>
      <c r="G569" s="1">
        <v>1</v>
      </c>
      <c r="H569" s="1">
        <v>1</v>
      </c>
      <c r="I569" s="1">
        <v>1</v>
      </c>
      <c r="J569" s="31" t="str">
        <f t="shared" si="16"/>
        <v>EXCLUDED</v>
      </c>
      <c r="K569">
        <v>568</v>
      </c>
      <c r="L569" s="1"/>
      <c r="M569" s="1"/>
      <c r="N569" s="35" t="s">
        <v>901</v>
      </c>
      <c r="R569" s="1" t="str">
        <f t="shared" si="17"/>
        <v>Mutually Excluded</v>
      </c>
      <c r="S569" s="1"/>
      <c r="T569" s="1"/>
    </row>
    <row r="570" spans="1:24" ht="105">
      <c r="A570" s="1" t="s">
        <v>829</v>
      </c>
      <c r="B570">
        <v>569</v>
      </c>
      <c r="D570" s="6">
        <v>231232</v>
      </c>
      <c r="E570" s="1"/>
      <c r="F570" s="1" t="s">
        <v>829</v>
      </c>
      <c r="G570" s="1">
        <v>5</v>
      </c>
      <c r="H570" s="1">
        <v>5</v>
      </c>
      <c r="I570" s="1">
        <v>5</v>
      </c>
      <c r="J570" s="31" t="str">
        <f t="shared" si="16"/>
        <v>CERTAINLY INCLUDED</v>
      </c>
      <c r="K570">
        <v>569</v>
      </c>
      <c r="L570" s="1"/>
      <c r="M570" s="1"/>
      <c r="N570" s="35" t="s">
        <v>901</v>
      </c>
      <c r="R570" s="1" t="str">
        <f t="shared" si="17"/>
        <v>AI: Yes, Human: No</v>
      </c>
      <c r="S570" s="1" t="s">
        <v>19</v>
      </c>
      <c r="T570" s="1" t="s">
        <v>19</v>
      </c>
      <c r="U570" t="s">
        <v>19</v>
      </c>
    </row>
    <row r="571" spans="1:24" ht="60">
      <c r="A571" s="1" t="s">
        <v>831</v>
      </c>
      <c r="B571">
        <v>570</v>
      </c>
      <c r="D571">
        <v>232</v>
      </c>
      <c r="E571" s="1"/>
      <c r="F571" s="1" t="s">
        <v>831</v>
      </c>
      <c r="G571" s="1">
        <v>1</v>
      </c>
      <c r="H571" s="1">
        <v>1</v>
      </c>
      <c r="I571" s="1">
        <v>1</v>
      </c>
      <c r="J571" s="31" t="str">
        <f t="shared" si="16"/>
        <v>EXCLUDED</v>
      </c>
      <c r="K571">
        <v>570</v>
      </c>
      <c r="L571" s="1"/>
      <c r="M571" s="1"/>
      <c r="N571" s="35" t="s">
        <v>901</v>
      </c>
      <c r="R571" s="1" t="str">
        <f t="shared" si="17"/>
        <v>Mutually Excluded</v>
      </c>
      <c r="S571" s="1"/>
      <c r="T571" s="1"/>
    </row>
    <row r="572" spans="1:24" ht="45">
      <c r="A572" s="1" t="s">
        <v>832</v>
      </c>
      <c r="B572">
        <v>571</v>
      </c>
      <c r="D572">
        <v>232</v>
      </c>
      <c r="E572" s="1"/>
      <c r="F572" s="1" t="s">
        <v>832</v>
      </c>
      <c r="G572" s="1">
        <v>2</v>
      </c>
      <c r="H572" s="1">
        <v>2</v>
      </c>
      <c r="I572" s="1">
        <v>2</v>
      </c>
      <c r="J572" s="31" t="str">
        <f t="shared" si="16"/>
        <v>EXCLUDED</v>
      </c>
      <c r="K572">
        <v>571</v>
      </c>
      <c r="L572" s="1"/>
      <c r="M572" s="1"/>
      <c r="N572" s="35" t="s">
        <v>901</v>
      </c>
      <c r="R572" s="1" t="str">
        <f t="shared" si="17"/>
        <v>Mutually Excluded</v>
      </c>
      <c r="S572" s="1"/>
      <c r="T572" s="1"/>
    </row>
    <row r="573" spans="1:24" ht="75">
      <c r="A573" s="1" t="s">
        <v>833</v>
      </c>
      <c r="B573">
        <v>572</v>
      </c>
      <c r="D573" s="6">
        <v>232233</v>
      </c>
      <c r="E573" s="1"/>
      <c r="F573" s="1" t="s">
        <v>833</v>
      </c>
      <c r="G573" s="1">
        <v>2</v>
      </c>
      <c r="H573" s="1">
        <v>2</v>
      </c>
      <c r="I573" s="1">
        <v>2</v>
      </c>
      <c r="J573" s="31" t="str">
        <f t="shared" si="16"/>
        <v>EXCLUDED</v>
      </c>
      <c r="K573">
        <v>572</v>
      </c>
      <c r="L573" s="1"/>
      <c r="M573" s="1"/>
      <c r="N573" s="35" t="s">
        <v>901</v>
      </c>
      <c r="R573" s="1" t="str">
        <f t="shared" si="17"/>
        <v>Mutually Excluded</v>
      </c>
      <c r="S573" s="1"/>
      <c r="T573" s="1"/>
    </row>
    <row r="574" spans="1:24" ht="120">
      <c r="A574" s="1" t="s">
        <v>834</v>
      </c>
      <c r="B574">
        <v>573</v>
      </c>
      <c r="D574">
        <v>233</v>
      </c>
      <c r="E574" s="1"/>
      <c r="F574" s="1" t="s">
        <v>834</v>
      </c>
      <c r="G574" s="1">
        <v>3</v>
      </c>
      <c r="H574" s="1">
        <v>3</v>
      </c>
      <c r="I574" s="1">
        <v>3</v>
      </c>
      <c r="J574" s="31" t="str">
        <f t="shared" si="16"/>
        <v>EXCLUDED</v>
      </c>
      <c r="K574">
        <v>573</v>
      </c>
      <c r="L574" s="1"/>
      <c r="M574" s="1"/>
      <c r="N574" s="35" t="s">
        <v>901</v>
      </c>
      <c r="R574" s="1" t="str">
        <f t="shared" si="17"/>
        <v>Mutually Excluded</v>
      </c>
      <c r="S574" s="1"/>
      <c r="T574" s="1"/>
    </row>
    <row r="575" spans="1:24" ht="75">
      <c r="A575" s="1" t="s">
        <v>835</v>
      </c>
      <c r="B575">
        <v>574</v>
      </c>
      <c r="D575" s="6">
        <v>233234</v>
      </c>
      <c r="E575" s="1"/>
      <c r="F575" s="1" t="s">
        <v>835</v>
      </c>
      <c r="G575" s="1">
        <v>2</v>
      </c>
      <c r="H575" s="1">
        <v>2</v>
      </c>
      <c r="I575" s="1">
        <v>2</v>
      </c>
      <c r="J575" s="31" t="str">
        <f t="shared" si="16"/>
        <v>EXCLUDED</v>
      </c>
      <c r="K575">
        <v>574</v>
      </c>
      <c r="L575" s="1"/>
      <c r="M575" s="1"/>
      <c r="N575" s="35" t="s">
        <v>901</v>
      </c>
      <c r="R575" s="1" t="str">
        <f t="shared" si="17"/>
        <v>Mutually Excluded</v>
      </c>
      <c r="S575" s="1"/>
      <c r="T575" s="1"/>
    </row>
    <row r="576" spans="1:24" ht="120">
      <c r="A576" s="1" t="s">
        <v>836</v>
      </c>
      <c r="B576">
        <v>575</v>
      </c>
      <c r="D576">
        <v>234</v>
      </c>
      <c r="E576" s="1"/>
      <c r="F576" s="1" t="s">
        <v>836</v>
      </c>
      <c r="G576" s="1">
        <v>2</v>
      </c>
      <c r="H576" s="1">
        <v>2</v>
      </c>
      <c r="I576" s="1">
        <v>2</v>
      </c>
      <c r="J576" s="31" t="str">
        <f t="shared" si="16"/>
        <v>EXCLUDED</v>
      </c>
      <c r="K576">
        <v>575</v>
      </c>
      <c r="L576" s="1"/>
      <c r="M576" s="1"/>
      <c r="N576" s="35" t="s">
        <v>901</v>
      </c>
      <c r="R576" s="1" t="str">
        <f t="shared" si="17"/>
        <v>Mutually Excluded</v>
      </c>
      <c r="S576" s="1"/>
      <c r="T576" s="1"/>
    </row>
    <row r="577" spans="1:24" ht="150">
      <c r="A577" s="1" t="s">
        <v>837</v>
      </c>
      <c r="B577">
        <v>576</v>
      </c>
      <c r="D577" s="6">
        <v>234235</v>
      </c>
      <c r="E577" s="1"/>
      <c r="F577" s="1" t="s">
        <v>837</v>
      </c>
      <c r="G577" s="1">
        <v>4</v>
      </c>
      <c r="H577" s="1">
        <v>4</v>
      </c>
      <c r="I577" s="1">
        <v>3</v>
      </c>
      <c r="J577" s="31" t="str">
        <f t="shared" si="16"/>
        <v>EXCLUDED</v>
      </c>
      <c r="K577">
        <v>576</v>
      </c>
      <c r="L577" s="1"/>
      <c r="M577" s="1"/>
      <c r="N577" s="35" t="s">
        <v>901</v>
      </c>
      <c r="R577" s="1" t="str">
        <f t="shared" si="17"/>
        <v>Mutually Excluded</v>
      </c>
      <c r="S577" s="1"/>
      <c r="T577" s="1"/>
    </row>
    <row r="578" spans="1:24" ht="105">
      <c r="A578" s="1" t="s">
        <v>838</v>
      </c>
      <c r="B578">
        <v>577</v>
      </c>
      <c r="D578">
        <v>235</v>
      </c>
      <c r="E578" s="1"/>
      <c r="F578" s="1" t="s">
        <v>838</v>
      </c>
      <c r="G578" s="1">
        <v>1</v>
      </c>
      <c r="H578" s="1">
        <v>1</v>
      </c>
      <c r="I578" s="1">
        <v>1</v>
      </c>
      <c r="J578" s="31" t="str">
        <f t="shared" si="16"/>
        <v>EXCLUDED</v>
      </c>
      <c r="K578">
        <v>577</v>
      </c>
      <c r="L578" s="1"/>
      <c r="M578" s="1"/>
      <c r="N578" s="35" t="s">
        <v>901</v>
      </c>
      <c r="R578" s="1" t="str">
        <f t="shared" si="17"/>
        <v>Mutually Excluded</v>
      </c>
      <c r="S578" s="1"/>
      <c r="T578" s="1"/>
    </row>
    <row r="579" spans="1:24" ht="120">
      <c r="A579" s="1" t="s">
        <v>839</v>
      </c>
      <c r="B579">
        <v>578</v>
      </c>
      <c r="D579" s="6">
        <v>235236</v>
      </c>
      <c r="E579" s="1"/>
      <c r="F579" s="1" t="s">
        <v>839</v>
      </c>
      <c r="G579" s="1">
        <v>1</v>
      </c>
      <c r="H579" s="1">
        <v>1</v>
      </c>
      <c r="I579" s="1">
        <v>1</v>
      </c>
      <c r="J579" s="31" t="str">
        <f t="shared" ref="J579:J642" si="18">IF(COUNTIF(G579:I579,5)=3,"CERTAINLY INCLUDED",IF(COUNTIF(G579:I579,5)&gt;0,"MAYBE","EXCLUDED"))</f>
        <v>EXCLUDED</v>
      </c>
      <c r="K579">
        <v>578</v>
      </c>
      <c r="L579" s="1"/>
      <c r="M579" s="1"/>
      <c r="N579" s="35" t="s">
        <v>901</v>
      </c>
      <c r="R579" s="1" t="str">
        <f t="shared" ref="R579:R642" si="19">IF(AND(J579="Excluded", N579="Excluded"), "Mutually Excluded", IF(AND(OR(J579="CERTAINLY INCLUDED", J579="INCLUDED", J579="MAYBE" ), OR(N579="INCLUDED", N579="MAYBE")), "MUTUALLY INCLUDED", IF(AND(J579="MAYBE", N579="MAYBE"), "Mutually MAYBE", IF(AND(J579="Excluded", OR(N579="INCLUDED", N579="MAYBE")), "AI: No, Human: Yes", IF(AND(N579="Excluded", OR(J579="INCLUDED", J579="CERTAINLY INCLUDED", J579="MAYBE")), "AI: Yes, Human: No", "Other Conflict")))))</f>
        <v>Mutually Excluded</v>
      </c>
      <c r="S579" s="1"/>
      <c r="T579" s="1"/>
    </row>
    <row r="580" spans="1:24" ht="105">
      <c r="A580" s="1" t="s">
        <v>840</v>
      </c>
      <c r="B580">
        <v>579</v>
      </c>
      <c r="D580">
        <v>236</v>
      </c>
      <c r="E580" s="1"/>
      <c r="F580" s="1" t="s">
        <v>840</v>
      </c>
      <c r="G580" s="1">
        <v>3</v>
      </c>
      <c r="H580" s="1">
        <v>2</v>
      </c>
      <c r="I580" s="1">
        <v>3</v>
      </c>
      <c r="J580" s="31" t="str">
        <f t="shared" si="18"/>
        <v>EXCLUDED</v>
      </c>
      <c r="K580">
        <v>579</v>
      </c>
      <c r="L580" s="1"/>
      <c r="M580" s="1"/>
      <c r="N580" s="35" t="s">
        <v>901</v>
      </c>
      <c r="R580" s="1" t="str">
        <f t="shared" si="19"/>
        <v>Mutually Excluded</v>
      </c>
      <c r="S580" s="1"/>
      <c r="T580" s="1"/>
    </row>
    <row r="581" spans="1:24" ht="195">
      <c r="A581" s="1" t="s">
        <v>842</v>
      </c>
      <c r="B581">
        <v>580</v>
      </c>
      <c r="D581" s="6">
        <v>236237</v>
      </c>
      <c r="E581" s="1"/>
      <c r="F581" s="1" t="s">
        <v>842</v>
      </c>
      <c r="G581" s="1">
        <v>2</v>
      </c>
      <c r="H581" s="1">
        <v>2</v>
      </c>
      <c r="I581" s="1">
        <v>2</v>
      </c>
      <c r="J581" s="31" t="str">
        <f t="shared" si="18"/>
        <v>EXCLUDED</v>
      </c>
      <c r="K581">
        <v>580</v>
      </c>
      <c r="L581" s="1"/>
      <c r="M581" s="1"/>
      <c r="N581" s="35" t="s">
        <v>901</v>
      </c>
      <c r="R581" s="1" t="str">
        <f t="shared" si="19"/>
        <v>Mutually Excluded</v>
      </c>
      <c r="S581" s="1"/>
      <c r="T581" s="1"/>
    </row>
    <row r="582" spans="1:24" ht="105">
      <c r="A582" s="1" t="s">
        <v>843</v>
      </c>
      <c r="B582">
        <v>581</v>
      </c>
      <c r="D582">
        <v>237</v>
      </c>
      <c r="E582" s="1"/>
      <c r="F582" s="1" t="s">
        <v>843</v>
      </c>
      <c r="G582" s="1">
        <v>4</v>
      </c>
      <c r="H582" s="1">
        <v>4</v>
      </c>
      <c r="I582" s="1">
        <v>4</v>
      </c>
      <c r="J582" s="31" t="str">
        <f t="shared" si="18"/>
        <v>EXCLUDED</v>
      </c>
      <c r="K582">
        <v>581</v>
      </c>
      <c r="L582" s="1"/>
      <c r="M582" s="1"/>
      <c r="N582" s="35" t="s">
        <v>901</v>
      </c>
      <c r="R582" s="1" t="str">
        <f t="shared" si="19"/>
        <v>Mutually Excluded</v>
      </c>
      <c r="S582" s="1"/>
      <c r="T582" s="1"/>
    </row>
    <row r="583" spans="1:24" ht="165">
      <c r="A583" s="1" t="s">
        <v>844</v>
      </c>
      <c r="B583">
        <v>582</v>
      </c>
      <c r="D583">
        <v>237</v>
      </c>
      <c r="E583" s="1"/>
      <c r="F583" s="1" t="s">
        <v>844</v>
      </c>
      <c r="G583" s="1">
        <v>3</v>
      </c>
      <c r="H583" s="1">
        <v>2</v>
      </c>
      <c r="I583" s="1">
        <v>3</v>
      </c>
      <c r="J583" s="31" t="str">
        <f t="shared" si="18"/>
        <v>EXCLUDED</v>
      </c>
      <c r="K583">
        <v>582</v>
      </c>
      <c r="L583" s="1"/>
      <c r="M583" s="1"/>
      <c r="N583" s="35" t="s">
        <v>65</v>
      </c>
      <c r="R583" s="1" t="str">
        <f t="shared" si="19"/>
        <v>AI: No, Human: Yes</v>
      </c>
      <c r="S583" s="1" t="s">
        <v>19</v>
      </c>
      <c r="T583" s="1" t="s">
        <v>19</v>
      </c>
      <c r="U583" t="s">
        <v>19</v>
      </c>
    </row>
    <row r="584" spans="1:24" ht="90">
      <c r="A584" s="1" t="s">
        <v>845</v>
      </c>
      <c r="B584">
        <v>583</v>
      </c>
      <c r="D584">
        <v>238</v>
      </c>
      <c r="E584" s="1"/>
      <c r="F584" s="1" t="s">
        <v>845</v>
      </c>
      <c r="G584" s="1">
        <v>1</v>
      </c>
      <c r="H584" s="1">
        <v>1</v>
      </c>
      <c r="I584" s="1">
        <v>1</v>
      </c>
      <c r="J584" s="31" t="str">
        <f t="shared" si="18"/>
        <v>EXCLUDED</v>
      </c>
      <c r="K584">
        <v>583</v>
      </c>
      <c r="L584" s="1"/>
      <c r="M584" s="1"/>
      <c r="N584" s="35" t="s">
        <v>901</v>
      </c>
      <c r="R584" s="1" t="str">
        <f t="shared" si="19"/>
        <v>Mutually Excluded</v>
      </c>
      <c r="S584" s="1"/>
      <c r="T584" s="1"/>
    </row>
    <row r="585" spans="1:24" ht="165">
      <c r="A585" s="1" t="s">
        <v>846</v>
      </c>
      <c r="B585">
        <v>584</v>
      </c>
      <c r="D585">
        <v>238</v>
      </c>
      <c r="E585" s="1"/>
      <c r="F585" s="1" t="s">
        <v>846</v>
      </c>
      <c r="G585" s="1">
        <v>3</v>
      </c>
      <c r="H585" s="1">
        <v>3</v>
      </c>
      <c r="I585" s="1">
        <v>3</v>
      </c>
      <c r="J585" s="31" t="str">
        <f t="shared" si="18"/>
        <v>EXCLUDED</v>
      </c>
      <c r="K585">
        <v>584</v>
      </c>
      <c r="L585" s="1"/>
      <c r="M585" s="1"/>
      <c r="N585" s="35" t="s">
        <v>901</v>
      </c>
      <c r="R585" s="1" t="str">
        <f t="shared" si="19"/>
        <v>Mutually Excluded</v>
      </c>
      <c r="S585" s="1"/>
      <c r="T585" s="1"/>
    </row>
    <row r="586" spans="1:24" ht="75">
      <c r="A586" s="1" t="s">
        <v>847</v>
      </c>
      <c r="B586">
        <v>585</v>
      </c>
      <c r="D586">
        <v>238</v>
      </c>
      <c r="E586" s="1"/>
      <c r="F586" s="1" t="s">
        <v>847</v>
      </c>
      <c r="G586" s="1">
        <v>3</v>
      </c>
      <c r="H586" s="1">
        <v>3</v>
      </c>
      <c r="I586" s="1">
        <v>3</v>
      </c>
      <c r="J586" s="31" t="str">
        <f t="shared" si="18"/>
        <v>EXCLUDED</v>
      </c>
      <c r="K586">
        <v>585</v>
      </c>
      <c r="L586" s="1"/>
      <c r="M586" s="1"/>
      <c r="N586" s="35" t="s">
        <v>901</v>
      </c>
      <c r="R586" s="1" t="str">
        <f t="shared" si="19"/>
        <v>Mutually Excluded</v>
      </c>
      <c r="S586" s="1"/>
      <c r="T586" s="1"/>
    </row>
    <row r="587" spans="1:24" ht="75">
      <c r="A587" s="1" t="s">
        <v>848</v>
      </c>
      <c r="B587">
        <v>586</v>
      </c>
      <c r="D587">
        <v>238</v>
      </c>
      <c r="E587" s="1"/>
      <c r="F587" s="1" t="s">
        <v>848</v>
      </c>
      <c r="G587" s="1">
        <v>4</v>
      </c>
      <c r="H587" s="1">
        <v>4</v>
      </c>
      <c r="I587" s="1">
        <v>3</v>
      </c>
      <c r="J587" s="31" t="str">
        <f t="shared" si="18"/>
        <v>EXCLUDED</v>
      </c>
      <c r="K587">
        <v>586</v>
      </c>
      <c r="L587" s="1"/>
      <c r="M587" s="1"/>
      <c r="N587" s="35" t="s">
        <v>1752</v>
      </c>
      <c r="R587" s="1" t="str">
        <f t="shared" si="19"/>
        <v>AI: No, Human: Yes</v>
      </c>
      <c r="S587" s="1" t="s">
        <v>23</v>
      </c>
      <c r="T587" s="1" t="s">
        <v>23</v>
      </c>
      <c r="U587" s="1" t="s">
        <v>23</v>
      </c>
      <c r="X587" s="3" t="s">
        <v>19</v>
      </c>
    </row>
    <row r="588" spans="1:24" ht="105">
      <c r="A588" s="1" t="s">
        <v>850</v>
      </c>
      <c r="B588">
        <v>587</v>
      </c>
      <c r="D588" s="6">
        <v>238239</v>
      </c>
      <c r="E588" s="1"/>
      <c r="F588" s="1" t="s">
        <v>850</v>
      </c>
      <c r="G588" s="1">
        <v>1</v>
      </c>
      <c r="H588" s="1">
        <v>1</v>
      </c>
      <c r="I588" s="1">
        <v>1</v>
      </c>
      <c r="J588" s="31" t="str">
        <f t="shared" si="18"/>
        <v>EXCLUDED</v>
      </c>
      <c r="K588">
        <v>587</v>
      </c>
      <c r="L588" s="1"/>
      <c r="M588" s="1"/>
      <c r="N588" s="35" t="s">
        <v>901</v>
      </c>
      <c r="R588" s="1" t="str">
        <f t="shared" si="19"/>
        <v>Mutually Excluded</v>
      </c>
      <c r="S588" s="1"/>
      <c r="T588" s="1"/>
    </row>
    <row r="589" spans="1:24" ht="105">
      <c r="A589" s="1" t="s">
        <v>851</v>
      </c>
      <c r="B589">
        <v>588</v>
      </c>
      <c r="D589">
        <v>239</v>
      </c>
      <c r="E589" s="1"/>
      <c r="F589" s="1" t="s">
        <v>851</v>
      </c>
      <c r="G589" s="1">
        <v>2</v>
      </c>
      <c r="H589" s="1">
        <v>2</v>
      </c>
      <c r="I589" s="1">
        <v>2</v>
      </c>
      <c r="J589" s="31" t="str">
        <f t="shared" si="18"/>
        <v>EXCLUDED</v>
      </c>
      <c r="K589">
        <v>588</v>
      </c>
      <c r="L589" s="1"/>
      <c r="M589" s="1"/>
      <c r="N589" s="35" t="s">
        <v>901</v>
      </c>
      <c r="R589" s="1" t="str">
        <f t="shared" si="19"/>
        <v>Mutually Excluded</v>
      </c>
      <c r="S589" s="1"/>
      <c r="T589" s="1"/>
    </row>
    <row r="590" spans="1:24" ht="120">
      <c r="A590" s="1" t="s">
        <v>852</v>
      </c>
      <c r="B590">
        <v>589</v>
      </c>
      <c r="D590">
        <v>239</v>
      </c>
      <c r="E590" s="1"/>
      <c r="F590" s="1" t="s">
        <v>852</v>
      </c>
      <c r="G590" s="1">
        <v>3</v>
      </c>
      <c r="H590" s="1">
        <v>3</v>
      </c>
      <c r="I590" s="1">
        <v>4</v>
      </c>
      <c r="J590" s="31" t="str">
        <f t="shared" si="18"/>
        <v>EXCLUDED</v>
      </c>
      <c r="K590">
        <v>589</v>
      </c>
      <c r="L590" s="1"/>
      <c r="M590" s="1"/>
      <c r="N590" s="35" t="s">
        <v>901</v>
      </c>
      <c r="R590" s="1" t="str">
        <f t="shared" si="19"/>
        <v>Mutually Excluded</v>
      </c>
      <c r="S590" s="1"/>
      <c r="T590" s="1"/>
    </row>
    <row r="591" spans="1:24" ht="90">
      <c r="A591" s="1" t="s">
        <v>854</v>
      </c>
      <c r="B591">
        <v>590</v>
      </c>
      <c r="D591">
        <v>240</v>
      </c>
      <c r="E591" s="1"/>
      <c r="F591" s="1" t="s">
        <v>854</v>
      </c>
      <c r="G591" s="1">
        <v>1</v>
      </c>
      <c r="H591" s="1">
        <v>1</v>
      </c>
      <c r="I591" s="1">
        <v>1</v>
      </c>
      <c r="J591" s="31" t="str">
        <f t="shared" si="18"/>
        <v>EXCLUDED</v>
      </c>
      <c r="K591">
        <v>590</v>
      </c>
      <c r="L591" s="1"/>
      <c r="M591" s="1"/>
      <c r="N591" s="35" t="s">
        <v>901</v>
      </c>
      <c r="R591" s="1" t="str">
        <f t="shared" si="19"/>
        <v>Mutually Excluded</v>
      </c>
      <c r="S591" s="1"/>
      <c r="T591" s="1"/>
    </row>
    <row r="592" spans="1:24" ht="45">
      <c r="A592" s="1" t="s">
        <v>855</v>
      </c>
      <c r="B592">
        <v>591</v>
      </c>
      <c r="D592">
        <v>240</v>
      </c>
      <c r="E592" s="1"/>
      <c r="F592" s="1" t="s">
        <v>855</v>
      </c>
      <c r="G592" s="1">
        <v>3</v>
      </c>
      <c r="H592" s="1">
        <v>3</v>
      </c>
      <c r="I592" s="1">
        <v>3</v>
      </c>
      <c r="J592" s="31" t="str">
        <f t="shared" si="18"/>
        <v>EXCLUDED</v>
      </c>
      <c r="K592">
        <v>591</v>
      </c>
      <c r="L592" s="1"/>
      <c r="M592" s="1"/>
      <c r="N592" s="35" t="s">
        <v>901</v>
      </c>
      <c r="R592" s="1" t="str">
        <f t="shared" si="19"/>
        <v>Mutually Excluded</v>
      </c>
      <c r="S592" s="1"/>
      <c r="T592" s="1"/>
    </row>
    <row r="593" spans="1:20" ht="60">
      <c r="A593" s="1" t="s">
        <v>856</v>
      </c>
      <c r="B593">
        <v>592</v>
      </c>
      <c r="D593" s="6">
        <v>240241</v>
      </c>
      <c r="E593" s="1"/>
      <c r="F593" s="1" t="s">
        <v>856</v>
      </c>
      <c r="G593" s="1">
        <v>1</v>
      </c>
      <c r="H593" s="1">
        <v>1</v>
      </c>
      <c r="I593" s="1">
        <v>1</v>
      </c>
      <c r="J593" s="31" t="str">
        <f t="shared" si="18"/>
        <v>EXCLUDED</v>
      </c>
      <c r="K593">
        <v>592</v>
      </c>
      <c r="L593" s="1"/>
      <c r="M593" s="1"/>
      <c r="N593" s="35" t="s">
        <v>901</v>
      </c>
      <c r="R593" s="1" t="str">
        <f t="shared" si="19"/>
        <v>Mutually Excluded</v>
      </c>
      <c r="S593" s="1"/>
      <c r="T593" s="1"/>
    </row>
    <row r="594" spans="1:20" ht="60">
      <c r="A594" s="1" t="s">
        <v>857</v>
      </c>
      <c r="B594">
        <v>593</v>
      </c>
      <c r="D594">
        <v>241</v>
      </c>
      <c r="E594" s="1"/>
      <c r="F594" s="1" t="s">
        <v>857</v>
      </c>
      <c r="G594" s="1">
        <v>2</v>
      </c>
      <c r="H594" s="1">
        <v>2</v>
      </c>
      <c r="I594" s="1">
        <v>1</v>
      </c>
      <c r="J594" s="31" t="str">
        <f t="shared" si="18"/>
        <v>EXCLUDED</v>
      </c>
      <c r="K594">
        <v>593</v>
      </c>
      <c r="L594" s="1"/>
      <c r="M594" s="1"/>
      <c r="N594" s="35" t="s">
        <v>901</v>
      </c>
      <c r="R594" s="1" t="str">
        <f t="shared" si="19"/>
        <v>Mutually Excluded</v>
      </c>
      <c r="S594" s="1"/>
      <c r="T594" s="1"/>
    </row>
    <row r="595" spans="1:20" ht="75">
      <c r="A595" s="1" t="s">
        <v>858</v>
      </c>
      <c r="B595">
        <v>594</v>
      </c>
      <c r="D595">
        <v>241</v>
      </c>
      <c r="E595" s="1"/>
      <c r="F595" s="1" t="s">
        <v>858</v>
      </c>
      <c r="G595" s="1">
        <v>4</v>
      </c>
      <c r="H595" s="1">
        <v>3</v>
      </c>
      <c r="I595" s="1">
        <v>3</v>
      </c>
      <c r="J595" s="31" t="str">
        <f t="shared" si="18"/>
        <v>EXCLUDED</v>
      </c>
      <c r="K595">
        <v>594</v>
      </c>
      <c r="L595" s="1"/>
      <c r="M595" s="1"/>
      <c r="N595" s="35" t="s">
        <v>901</v>
      </c>
      <c r="R595" s="1" t="str">
        <f t="shared" si="19"/>
        <v>Mutually Excluded</v>
      </c>
      <c r="S595" s="1"/>
      <c r="T595" s="1"/>
    </row>
    <row r="596" spans="1:20" ht="120">
      <c r="A596" s="1" t="s">
        <v>859</v>
      </c>
      <c r="B596">
        <v>595</v>
      </c>
      <c r="D596" s="6">
        <v>241242</v>
      </c>
      <c r="E596" s="1"/>
      <c r="F596" s="1" t="s">
        <v>859</v>
      </c>
      <c r="G596" s="1">
        <v>2</v>
      </c>
      <c r="H596" s="1">
        <v>2</v>
      </c>
      <c r="I596" s="1">
        <v>1</v>
      </c>
      <c r="J596" s="31" t="str">
        <f t="shared" si="18"/>
        <v>EXCLUDED</v>
      </c>
      <c r="K596">
        <v>595</v>
      </c>
      <c r="L596" s="1"/>
      <c r="M596" s="1"/>
      <c r="N596" s="35" t="s">
        <v>901</v>
      </c>
      <c r="R596" s="1" t="str">
        <f t="shared" si="19"/>
        <v>Mutually Excluded</v>
      </c>
      <c r="S596" s="1"/>
      <c r="T596" s="1"/>
    </row>
    <row r="597" spans="1:20" ht="120">
      <c r="A597" s="1" t="s">
        <v>860</v>
      </c>
      <c r="B597">
        <v>596</v>
      </c>
      <c r="D597">
        <v>242</v>
      </c>
      <c r="E597" s="1"/>
      <c r="F597" s="1" t="s">
        <v>860</v>
      </c>
      <c r="G597" s="1">
        <v>1</v>
      </c>
      <c r="H597" s="1">
        <v>2</v>
      </c>
      <c r="I597" s="1">
        <v>2</v>
      </c>
      <c r="J597" s="31" t="str">
        <f t="shared" si="18"/>
        <v>EXCLUDED</v>
      </c>
      <c r="K597">
        <v>596</v>
      </c>
      <c r="L597" s="1"/>
      <c r="M597" s="1"/>
      <c r="N597" s="35" t="s">
        <v>901</v>
      </c>
      <c r="R597" s="1" t="str">
        <f t="shared" si="19"/>
        <v>Mutually Excluded</v>
      </c>
      <c r="S597" s="1"/>
      <c r="T597" s="1"/>
    </row>
    <row r="598" spans="1:20" ht="75">
      <c r="A598" s="1" t="s">
        <v>861</v>
      </c>
      <c r="B598">
        <v>597</v>
      </c>
      <c r="D598">
        <v>242</v>
      </c>
      <c r="E598" s="1"/>
      <c r="F598" s="1" t="s">
        <v>861</v>
      </c>
      <c r="G598" s="1">
        <v>4</v>
      </c>
      <c r="H598" s="1">
        <v>3</v>
      </c>
      <c r="I598" s="1">
        <v>3</v>
      </c>
      <c r="J598" s="31" t="str">
        <f t="shared" si="18"/>
        <v>EXCLUDED</v>
      </c>
      <c r="K598">
        <v>597</v>
      </c>
      <c r="L598" s="1"/>
      <c r="M598" s="1"/>
      <c r="N598" s="35" t="s">
        <v>901</v>
      </c>
      <c r="R598" s="1" t="str">
        <f t="shared" si="19"/>
        <v>Mutually Excluded</v>
      </c>
      <c r="S598" s="1"/>
      <c r="T598" s="1"/>
    </row>
    <row r="599" spans="1:20" ht="120">
      <c r="A599" s="1" t="s">
        <v>862</v>
      </c>
      <c r="B599">
        <v>598</v>
      </c>
      <c r="D599">
        <v>243</v>
      </c>
      <c r="E599" s="1"/>
      <c r="F599" s="1" t="s">
        <v>862</v>
      </c>
      <c r="G599" s="1">
        <v>3</v>
      </c>
      <c r="H599" s="1">
        <v>3</v>
      </c>
      <c r="I599" s="1">
        <v>4</v>
      </c>
      <c r="J599" s="31" t="str">
        <f t="shared" si="18"/>
        <v>EXCLUDED</v>
      </c>
      <c r="K599">
        <v>598</v>
      </c>
      <c r="L599" s="1"/>
      <c r="M599" s="1"/>
      <c r="N599" s="35" t="s">
        <v>901</v>
      </c>
      <c r="R599" s="1" t="str">
        <f t="shared" si="19"/>
        <v>Mutually Excluded</v>
      </c>
      <c r="S599" s="1"/>
      <c r="T599" s="1"/>
    </row>
    <row r="600" spans="1:20" ht="75">
      <c r="A600" s="1" t="s">
        <v>863</v>
      </c>
      <c r="B600">
        <v>599</v>
      </c>
      <c r="D600">
        <v>243</v>
      </c>
      <c r="E600" s="1"/>
      <c r="F600" s="1" t="s">
        <v>863</v>
      </c>
      <c r="G600" s="1">
        <v>2</v>
      </c>
      <c r="H600" s="1">
        <v>2</v>
      </c>
      <c r="I600" s="1">
        <v>2</v>
      </c>
      <c r="J600" s="31" t="str">
        <f t="shared" si="18"/>
        <v>EXCLUDED</v>
      </c>
      <c r="K600">
        <v>599</v>
      </c>
      <c r="L600" s="1"/>
      <c r="M600" s="1"/>
      <c r="N600" s="35" t="s">
        <v>901</v>
      </c>
      <c r="R600" s="1" t="str">
        <f t="shared" si="19"/>
        <v>Mutually Excluded</v>
      </c>
      <c r="S600" s="1"/>
      <c r="T600" s="1"/>
    </row>
    <row r="601" spans="1:20" ht="135">
      <c r="A601" s="1" t="s">
        <v>864</v>
      </c>
      <c r="B601">
        <v>600</v>
      </c>
      <c r="D601" s="6">
        <v>243244</v>
      </c>
      <c r="E601" s="1"/>
      <c r="F601" s="1" t="s">
        <v>864</v>
      </c>
      <c r="G601" s="1">
        <v>2</v>
      </c>
      <c r="H601" s="1">
        <v>2</v>
      </c>
      <c r="I601" s="1">
        <v>3</v>
      </c>
      <c r="J601" s="31" t="str">
        <f t="shared" si="18"/>
        <v>EXCLUDED</v>
      </c>
      <c r="K601">
        <v>600</v>
      </c>
      <c r="L601" s="1"/>
      <c r="M601" s="1"/>
      <c r="N601" s="35" t="s">
        <v>901</v>
      </c>
      <c r="R601" s="1" t="str">
        <f t="shared" si="19"/>
        <v>Mutually Excluded</v>
      </c>
      <c r="S601" s="1"/>
      <c r="T601" s="1"/>
    </row>
    <row r="602" spans="1:20" ht="45">
      <c r="A602" s="1" t="s">
        <v>865</v>
      </c>
      <c r="B602">
        <v>601</v>
      </c>
      <c r="D602">
        <v>244</v>
      </c>
      <c r="E602" s="1"/>
      <c r="F602" s="1" t="s">
        <v>865</v>
      </c>
      <c r="G602" s="1">
        <v>3</v>
      </c>
      <c r="H602" s="1">
        <v>2</v>
      </c>
      <c r="I602" s="1">
        <v>3</v>
      </c>
      <c r="J602" s="31" t="str">
        <f t="shared" si="18"/>
        <v>EXCLUDED</v>
      </c>
      <c r="K602">
        <v>601</v>
      </c>
      <c r="L602" s="1"/>
      <c r="M602" s="1"/>
      <c r="N602" s="35" t="s">
        <v>901</v>
      </c>
      <c r="R602" s="1" t="str">
        <f t="shared" si="19"/>
        <v>Mutually Excluded</v>
      </c>
      <c r="S602" s="1"/>
      <c r="T602" s="1"/>
    </row>
    <row r="603" spans="1:20" ht="195">
      <c r="A603" s="1" t="s">
        <v>866</v>
      </c>
      <c r="B603">
        <v>602</v>
      </c>
      <c r="D603" s="6">
        <v>244245</v>
      </c>
      <c r="E603" s="1"/>
      <c r="F603" s="1" t="s">
        <v>866</v>
      </c>
      <c r="G603" s="1">
        <v>3</v>
      </c>
      <c r="H603" s="1">
        <v>2</v>
      </c>
      <c r="I603" s="1">
        <v>2</v>
      </c>
      <c r="J603" s="31" t="str">
        <f t="shared" si="18"/>
        <v>EXCLUDED</v>
      </c>
      <c r="K603">
        <v>602</v>
      </c>
      <c r="L603" s="1"/>
      <c r="M603" s="1"/>
      <c r="N603" s="35" t="s">
        <v>901</v>
      </c>
      <c r="R603" s="1" t="str">
        <f t="shared" si="19"/>
        <v>Mutually Excluded</v>
      </c>
      <c r="S603" s="1"/>
      <c r="T603" s="1"/>
    </row>
    <row r="604" spans="1:20" ht="165">
      <c r="A604" s="1" t="s">
        <v>867</v>
      </c>
      <c r="B604">
        <v>603</v>
      </c>
      <c r="D604">
        <v>245</v>
      </c>
      <c r="E604" s="1"/>
      <c r="F604" s="1" t="s">
        <v>867</v>
      </c>
      <c r="G604" s="1">
        <v>1</v>
      </c>
      <c r="H604" s="1">
        <v>1</v>
      </c>
      <c r="I604" s="1">
        <v>1</v>
      </c>
      <c r="J604" s="31" t="str">
        <f t="shared" si="18"/>
        <v>EXCLUDED</v>
      </c>
      <c r="K604">
        <v>603</v>
      </c>
      <c r="L604" s="1"/>
      <c r="M604" s="1"/>
      <c r="N604" s="35" t="s">
        <v>901</v>
      </c>
      <c r="R604" s="1" t="str">
        <f t="shared" si="19"/>
        <v>Mutually Excluded</v>
      </c>
      <c r="S604" s="1"/>
      <c r="T604" s="1"/>
    </row>
    <row r="605" spans="1:20" ht="120">
      <c r="A605" s="1" t="s">
        <v>868</v>
      </c>
      <c r="B605">
        <v>604</v>
      </c>
      <c r="D605">
        <v>245</v>
      </c>
      <c r="E605" s="1"/>
      <c r="F605" s="1" t="s">
        <v>868</v>
      </c>
      <c r="G605" s="1">
        <v>1</v>
      </c>
      <c r="H605" s="1">
        <v>1</v>
      </c>
      <c r="I605" s="1">
        <v>1</v>
      </c>
      <c r="J605" s="31" t="str">
        <f t="shared" si="18"/>
        <v>EXCLUDED</v>
      </c>
      <c r="K605">
        <v>604</v>
      </c>
      <c r="L605" s="1"/>
      <c r="M605" s="1"/>
      <c r="N605" s="35" t="s">
        <v>901</v>
      </c>
      <c r="R605" s="1" t="str">
        <f t="shared" si="19"/>
        <v>Mutually Excluded</v>
      </c>
      <c r="S605" s="1"/>
      <c r="T605" s="1"/>
    </row>
    <row r="606" spans="1:20" ht="105">
      <c r="A606" s="1" t="s">
        <v>869</v>
      </c>
      <c r="B606">
        <v>605</v>
      </c>
      <c r="D606" s="6">
        <v>245246</v>
      </c>
      <c r="E606" s="1"/>
      <c r="F606" s="1" t="s">
        <v>869</v>
      </c>
      <c r="G606" s="1">
        <v>2</v>
      </c>
      <c r="H606" s="1">
        <v>2</v>
      </c>
      <c r="I606" s="1">
        <v>2</v>
      </c>
      <c r="J606" s="31" t="str">
        <f t="shared" si="18"/>
        <v>EXCLUDED</v>
      </c>
      <c r="K606">
        <v>605</v>
      </c>
      <c r="L606" s="1"/>
      <c r="M606" s="1"/>
      <c r="N606" s="35" t="s">
        <v>901</v>
      </c>
      <c r="R606" s="1" t="str">
        <f t="shared" si="19"/>
        <v>Mutually Excluded</v>
      </c>
      <c r="S606" s="1"/>
      <c r="T606" s="1"/>
    </row>
    <row r="607" spans="1:20" ht="75">
      <c r="A607" s="1" t="s">
        <v>870</v>
      </c>
      <c r="B607">
        <v>606</v>
      </c>
      <c r="D607">
        <v>246</v>
      </c>
      <c r="E607" s="1"/>
      <c r="F607" s="1" t="s">
        <v>870</v>
      </c>
      <c r="G607" s="1">
        <v>1</v>
      </c>
      <c r="H607" s="1">
        <v>1</v>
      </c>
      <c r="I607" s="1">
        <v>1</v>
      </c>
      <c r="J607" s="31" t="str">
        <f t="shared" si="18"/>
        <v>EXCLUDED</v>
      </c>
      <c r="K607">
        <v>606</v>
      </c>
      <c r="L607" s="1"/>
      <c r="M607" s="1"/>
      <c r="N607" s="35" t="s">
        <v>901</v>
      </c>
      <c r="R607" s="1" t="str">
        <f t="shared" si="19"/>
        <v>Mutually Excluded</v>
      </c>
      <c r="S607" s="1"/>
      <c r="T607" s="1"/>
    </row>
    <row r="608" spans="1:20" ht="135">
      <c r="A608" s="1" t="s">
        <v>871</v>
      </c>
      <c r="B608">
        <v>607</v>
      </c>
      <c r="D608" s="6">
        <v>246247</v>
      </c>
      <c r="E608" s="1"/>
      <c r="F608" s="1" t="s">
        <v>871</v>
      </c>
      <c r="G608" s="1">
        <v>1</v>
      </c>
      <c r="H608" s="1">
        <v>2</v>
      </c>
      <c r="I608" s="1">
        <v>1</v>
      </c>
      <c r="J608" s="31" t="str">
        <f t="shared" si="18"/>
        <v>EXCLUDED</v>
      </c>
      <c r="K608">
        <v>607</v>
      </c>
      <c r="L608" s="1"/>
      <c r="M608" s="1"/>
      <c r="N608" s="35" t="s">
        <v>901</v>
      </c>
      <c r="R608" s="1" t="str">
        <f t="shared" si="19"/>
        <v>Mutually Excluded</v>
      </c>
      <c r="S608" s="1"/>
      <c r="T608" s="1"/>
    </row>
    <row r="609" spans="1:24" ht="90">
      <c r="A609" s="1" t="s">
        <v>872</v>
      </c>
      <c r="B609">
        <v>608</v>
      </c>
      <c r="D609">
        <v>247</v>
      </c>
      <c r="E609" s="1"/>
      <c r="F609" s="1" t="s">
        <v>872</v>
      </c>
      <c r="G609" s="1">
        <v>4</v>
      </c>
      <c r="H609" s="1">
        <v>3</v>
      </c>
      <c r="I609" s="1">
        <v>4</v>
      </c>
      <c r="J609" s="31" t="str">
        <f t="shared" si="18"/>
        <v>EXCLUDED</v>
      </c>
      <c r="K609">
        <v>608</v>
      </c>
      <c r="L609" s="1"/>
      <c r="M609" s="1"/>
      <c r="N609" s="35" t="s">
        <v>901</v>
      </c>
      <c r="R609" s="1" t="str">
        <f t="shared" si="19"/>
        <v>Mutually Excluded</v>
      </c>
      <c r="S609" s="1"/>
      <c r="T609" s="1"/>
    </row>
    <row r="610" spans="1:24" ht="120">
      <c r="A610" s="1" t="s">
        <v>873</v>
      </c>
      <c r="B610">
        <v>609</v>
      </c>
      <c r="D610">
        <v>247</v>
      </c>
      <c r="E610" s="1"/>
      <c r="F610" s="1" t="s">
        <v>873</v>
      </c>
      <c r="G610" s="1">
        <v>2</v>
      </c>
      <c r="H610" s="1">
        <v>2</v>
      </c>
      <c r="I610" s="1">
        <v>2</v>
      </c>
      <c r="J610" s="31" t="str">
        <f t="shared" si="18"/>
        <v>EXCLUDED</v>
      </c>
      <c r="K610">
        <v>609</v>
      </c>
      <c r="L610" s="1"/>
      <c r="M610" s="1"/>
      <c r="N610" s="35" t="s">
        <v>901</v>
      </c>
      <c r="R610" s="1" t="str">
        <f t="shared" si="19"/>
        <v>Mutually Excluded</v>
      </c>
      <c r="S610" s="1"/>
      <c r="T610" s="1"/>
    </row>
    <row r="611" spans="1:24" ht="45">
      <c r="A611" s="1" t="s">
        <v>874</v>
      </c>
      <c r="B611">
        <v>610</v>
      </c>
      <c r="D611">
        <v>248</v>
      </c>
      <c r="E611" s="1"/>
      <c r="F611" s="1" t="s">
        <v>874</v>
      </c>
      <c r="G611" s="1">
        <v>2</v>
      </c>
      <c r="H611" s="1">
        <v>2</v>
      </c>
      <c r="I611" s="1">
        <v>3</v>
      </c>
      <c r="J611" s="31" t="str">
        <f t="shared" si="18"/>
        <v>EXCLUDED</v>
      </c>
      <c r="K611">
        <v>610</v>
      </c>
      <c r="L611" s="1"/>
      <c r="M611" s="1"/>
      <c r="N611" s="35" t="s">
        <v>901</v>
      </c>
      <c r="R611" s="1" t="str">
        <f t="shared" si="19"/>
        <v>Mutually Excluded</v>
      </c>
      <c r="S611" s="1"/>
      <c r="T611" s="1"/>
    </row>
    <row r="612" spans="1:24" ht="135">
      <c r="A612" s="1" t="s">
        <v>875</v>
      </c>
      <c r="B612">
        <v>611</v>
      </c>
      <c r="D612">
        <v>248</v>
      </c>
      <c r="E612" s="1"/>
      <c r="F612" s="1" t="s">
        <v>875</v>
      </c>
      <c r="G612" s="1">
        <v>3</v>
      </c>
      <c r="H612" s="1">
        <v>3</v>
      </c>
      <c r="I612" s="1">
        <v>2</v>
      </c>
      <c r="J612" s="31" t="str">
        <f t="shared" si="18"/>
        <v>EXCLUDED</v>
      </c>
      <c r="K612">
        <v>611</v>
      </c>
      <c r="L612" s="1"/>
      <c r="M612" s="1"/>
      <c r="N612" s="35" t="s">
        <v>901</v>
      </c>
      <c r="R612" s="1" t="str">
        <f t="shared" si="19"/>
        <v>Mutually Excluded</v>
      </c>
      <c r="S612" s="1"/>
      <c r="T612" s="1"/>
    </row>
    <row r="613" spans="1:24" ht="120">
      <c r="A613" s="1" t="s">
        <v>876</v>
      </c>
      <c r="B613">
        <v>612</v>
      </c>
      <c r="D613">
        <v>249</v>
      </c>
      <c r="E613" s="1"/>
      <c r="F613" s="1" t="s">
        <v>876</v>
      </c>
      <c r="G613" s="1">
        <v>5</v>
      </c>
      <c r="H613" s="1">
        <v>5</v>
      </c>
      <c r="I613" s="1">
        <v>5</v>
      </c>
      <c r="J613" s="31" t="str">
        <f t="shared" si="18"/>
        <v>CERTAINLY INCLUDED</v>
      </c>
      <c r="K613">
        <v>612</v>
      </c>
      <c r="L613" s="1"/>
      <c r="M613" s="1"/>
      <c r="N613" s="35" t="s">
        <v>901</v>
      </c>
      <c r="R613" s="1" t="str">
        <f t="shared" si="19"/>
        <v>AI: Yes, Human: No</v>
      </c>
      <c r="S613" s="1" t="s">
        <v>3018</v>
      </c>
      <c r="T613" s="1" t="s">
        <v>19</v>
      </c>
      <c r="U613" t="s">
        <v>19</v>
      </c>
    </row>
    <row r="614" spans="1:24" ht="165">
      <c r="A614" s="1" t="s">
        <v>877</v>
      </c>
      <c r="B614">
        <v>613</v>
      </c>
      <c r="D614" s="6">
        <v>249250</v>
      </c>
      <c r="E614" s="1"/>
      <c r="F614" s="1" t="s">
        <v>877</v>
      </c>
      <c r="G614" s="1">
        <v>2</v>
      </c>
      <c r="H614" s="1">
        <v>2</v>
      </c>
      <c r="I614" s="1">
        <v>3</v>
      </c>
      <c r="J614" s="31" t="str">
        <f t="shared" si="18"/>
        <v>EXCLUDED</v>
      </c>
      <c r="K614">
        <v>613</v>
      </c>
      <c r="L614" s="1"/>
      <c r="M614" s="1"/>
      <c r="N614" s="35" t="s">
        <v>901</v>
      </c>
      <c r="R614" s="1" t="str">
        <f t="shared" si="19"/>
        <v>Mutually Excluded</v>
      </c>
      <c r="S614" s="1"/>
      <c r="T614" s="1"/>
    </row>
    <row r="615" spans="1:24" ht="120">
      <c r="A615" s="1" t="s">
        <v>878</v>
      </c>
      <c r="B615">
        <v>614</v>
      </c>
      <c r="D615">
        <v>250</v>
      </c>
      <c r="E615" s="1"/>
      <c r="F615" s="1" t="s">
        <v>878</v>
      </c>
      <c r="G615" s="1">
        <v>4</v>
      </c>
      <c r="H615" s="1">
        <v>3</v>
      </c>
      <c r="I615" s="1">
        <v>4</v>
      </c>
      <c r="J615" s="31" t="str">
        <f t="shared" si="18"/>
        <v>EXCLUDED</v>
      </c>
      <c r="K615">
        <v>614</v>
      </c>
      <c r="L615" s="1"/>
      <c r="M615" s="1"/>
      <c r="N615" s="35" t="s">
        <v>901</v>
      </c>
      <c r="R615" s="1" t="str">
        <f t="shared" si="19"/>
        <v>Mutually Excluded</v>
      </c>
      <c r="S615" s="1"/>
      <c r="T615" s="1"/>
    </row>
    <row r="616" spans="1:24" ht="75">
      <c r="A616" s="1" t="s">
        <v>879</v>
      </c>
      <c r="B616">
        <v>615</v>
      </c>
      <c r="D616" s="6">
        <v>250251</v>
      </c>
      <c r="E616" s="1"/>
      <c r="F616" s="1" t="s">
        <v>879</v>
      </c>
      <c r="G616" s="1">
        <v>1</v>
      </c>
      <c r="H616" s="1">
        <v>1</v>
      </c>
      <c r="I616" s="1">
        <v>1</v>
      </c>
      <c r="J616" s="31" t="str">
        <f t="shared" si="18"/>
        <v>EXCLUDED</v>
      </c>
      <c r="K616">
        <v>615</v>
      </c>
      <c r="L616" s="1"/>
      <c r="M616" s="1"/>
      <c r="N616" s="35" t="s">
        <v>901</v>
      </c>
      <c r="R616" s="1" t="str">
        <f t="shared" si="19"/>
        <v>Mutually Excluded</v>
      </c>
      <c r="S616" s="1"/>
      <c r="T616" s="1"/>
    </row>
    <row r="617" spans="1:24" ht="150">
      <c r="A617" s="1" t="s">
        <v>880</v>
      </c>
      <c r="B617">
        <v>616</v>
      </c>
      <c r="D617">
        <v>251</v>
      </c>
      <c r="E617" s="1"/>
      <c r="F617" s="1" t="s">
        <v>880</v>
      </c>
      <c r="G617" s="1">
        <v>3</v>
      </c>
      <c r="H617" s="1">
        <v>3</v>
      </c>
      <c r="I617" s="1">
        <v>3</v>
      </c>
      <c r="J617" s="31" t="str">
        <f t="shared" si="18"/>
        <v>EXCLUDED</v>
      </c>
      <c r="K617">
        <v>616</v>
      </c>
      <c r="L617" s="1"/>
      <c r="M617" s="1"/>
      <c r="N617" s="35" t="s">
        <v>901</v>
      </c>
      <c r="R617" s="1" t="str">
        <f t="shared" si="19"/>
        <v>Mutually Excluded</v>
      </c>
      <c r="S617" s="1"/>
      <c r="T617" s="1"/>
    </row>
    <row r="618" spans="1:24" ht="120">
      <c r="A618" s="1" t="s">
        <v>881</v>
      </c>
      <c r="B618">
        <v>617</v>
      </c>
      <c r="D618">
        <v>251</v>
      </c>
      <c r="E618" s="1"/>
      <c r="F618" s="1" t="s">
        <v>881</v>
      </c>
      <c r="G618" s="1">
        <v>2</v>
      </c>
      <c r="H618" s="1">
        <v>2</v>
      </c>
      <c r="I618" s="1">
        <v>3</v>
      </c>
      <c r="J618" s="31" t="str">
        <f t="shared" si="18"/>
        <v>EXCLUDED</v>
      </c>
      <c r="K618">
        <v>617</v>
      </c>
      <c r="L618" s="1"/>
      <c r="M618" s="1"/>
      <c r="N618" s="35" t="s">
        <v>901</v>
      </c>
      <c r="R618" s="1" t="str">
        <f t="shared" si="19"/>
        <v>Mutually Excluded</v>
      </c>
      <c r="S618" s="1"/>
      <c r="T618" s="1"/>
    </row>
    <row r="619" spans="1:24" ht="195">
      <c r="A619" s="1" t="s">
        <v>882</v>
      </c>
      <c r="B619">
        <v>618</v>
      </c>
      <c r="D619">
        <v>252</v>
      </c>
      <c r="E619" s="1"/>
      <c r="F619" s="1" t="s">
        <v>882</v>
      </c>
      <c r="G619" s="1">
        <v>5</v>
      </c>
      <c r="H619" s="1">
        <v>5</v>
      </c>
      <c r="I619" s="1">
        <v>4</v>
      </c>
      <c r="J619" s="31" t="str">
        <f t="shared" si="18"/>
        <v>MAYBE</v>
      </c>
      <c r="K619">
        <v>618</v>
      </c>
      <c r="L619" s="1"/>
      <c r="M619" s="1"/>
      <c r="N619" s="35" t="s">
        <v>65</v>
      </c>
      <c r="R619" s="1" t="str">
        <f t="shared" si="19"/>
        <v>MUTUALLY INCLUDED</v>
      </c>
      <c r="S619" s="1"/>
      <c r="T619" s="1"/>
      <c r="X619" s="3" t="s">
        <v>19</v>
      </c>
    </row>
    <row r="620" spans="1:24" ht="75">
      <c r="A620" s="1" t="s">
        <v>883</v>
      </c>
      <c r="B620">
        <v>619</v>
      </c>
      <c r="D620">
        <v>252</v>
      </c>
      <c r="E620" s="1"/>
      <c r="F620" s="1" t="s">
        <v>883</v>
      </c>
      <c r="G620" s="1">
        <v>3</v>
      </c>
      <c r="H620" s="1">
        <v>2</v>
      </c>
      <c r="I620" s="1">
        <v>3</v>
      </c>
      <c r="J620" s="31" t="str">
        <f t="shared" si="18"/>
        <v>EXCLUDED</v>
      </c>
      <c r="K620">
        <v>619</v>
      </c>
      <c r="L620" s="1"/>
      <c r="M620" s="1"/>
      <c r="N620" s="35" t="s">
        <v>901</v>
      </c>
      <c r="R620" s="1" t="str">
        <f t="shared" si="19"/>
        <v>Mutually Excluded</v>
      </c>
      <c r="S620" s="1"/>
      <c r="T620" s="1"/>
    </row>
    <row r="621" spans="1:24" ht="75">
      <c r="A621" s="1" t="s">
        <v>884</v>
      </c>
      <c r="B621">
        <v>620</v>
      </c>
      <c r="D621" s="6">
        <v>252253</v>
      </c>
      <c r="E621" s="1"/>
      <c r="F621" s="1" t="s">
        <v>884</v>
      </c>
      <c r="G621" s="1">
        <v>1</v>
      </c>
      <c r="H621" s="1">
        <v>1</v>
      </c>
      <c r="I621" s="1">
        <v>1</v>
      </c>
      <c r="J621" s="31" t="str">
        <f t="shared" si="18"/>
        <v>EXCLUDED</v>
      </c>
      <c r="K621">
        <v>620</v>
      </c>
      <c r="L621" s="1"/>
      <c r="M621" s="1"/>
      <c r="N621" s="35" t="s">
        <v>901</v>
      </c>
      <c r="R621" s="1" t="str">
        <f t="shared" si="19"/>
        <v>Mutually Excluded</v>
      </c>
      <c r="S621" s="1"/>
      <c r="T621" s="1"/>
    </row>
    <row r="622" spans="1:24" ht="90">
      <c r="A622" s="1" t="s">
        <v>885</v>
      </c>
      <c r="B622">
        <v>621</v>
      </c>
      <c r="D622">
        <v>253</v>
      </c>
      <c r="E622" s="1"/>
      <c r="F622" s="1" t="s">
        <v>885</v>
      </c>
      <c r="G622" s="1">
        <v>3</v>
      </c>
      <c r="H622" s="1">
        <v>3</v>
      </c>
      <c r="I622" s="1">
        <v>2</v>
      </c>
      <c r="J622" s="31" t="str">
        <f t="shared" si="18"/>
        <v>EXCLUDED</v>
      </c>
      <c r="K622">
        <v>621</v>
      </c>
      <c r="L622" s="1"/>
      <c r="M622" s="1"/>
      <c r="N622" s="35" t="s">
        <v>901</v>
      </c>
      <c r="R622" s="1" t="str">
        <f t="shared" si="19"/>
        <v>Mutually Excluded</v>
      </c>
      <c r="S622" s="1"/>
      <c r="T622" s="1"/>
    </row>
    <row r="623" spans="1:24" ht="60">
      <c r="A623" s="1" t="s">
        <v>886</v>
      </c>
      <c r="B623">
        <v>622</v>
      </c>
      <c r="D623">
        <v>253</v>
      </c>
      <c r="E623" s="1"/>
      <c r="F623" s="1" t="s">
        <v>886</v>
      </c>
      <c r="G623" s="1">
        <v>1</v>
      </c>
      <c r="H623" s="1">
        <v>1</v>
      </c>
      <c r="I623" s="1">
        <v>1</v>
      </c>
      <c r="J623" s="31" t="str">
        <f t="shared" si="18"/>
        <v>EXCLUDED</v>
      </c>
      <c r="K623">
        <v>622</v>
      </c>
      <c r="L623" s="1"/>
      <c r="M623" s="1"/>
      <c r="N623" s="35" t="s">
        <v>901</v>
      </c>
      <c r="R623" s="1" t="str">
        <f t="shared" si="19"/>
        <v>Mutually Excluded</v>
      </c>
      <c r="S623" s="1"/>
      <c r="T623" s="1"/>
    </row>
    <row r="624" spans="1:24" ht="120">
      <c r="A624" s="1" t="s">
        <v>887</v>
      </c>
      <c r="B624">
        <v>623</v>
      </c>
      <c r="D624" s="6">
        <v>253254</v>
      </c>
      <c r="E624" s="1"/>
      <c r="F624" s="1" t="s">
        <v>887</v>
      </c>
      <c r="G624" s="1">
        <v>3</v>
      </c>
      <c r="H624" s="1">
        <v>2</v>
      </c>
      <c r="I624" s="1">
        <v>2</v>
      </c>
      <c r="J624" s="31" t="str">
        <f t="shared" si="18"/>
        <v>EXCLUDED</v>
      </c>
      <c r="K624">
        <v>623</v>
      </c>
      <c r="L624" s="1"/>
      <c r="M624" s="1"/>
      <c r="N624" s="35" t="s">
        <v>901</v>
      </c>
      <c r="R624" s="1" t="str">
        <f t="shared" si="19"/>
        <v>Mutually Excluded</v>
      </c>
      <c r="S624" s="1"/>
      <c r="T624" s="1"/>
    </row>
    <row r="625" spans="1:20" ht="90">
      <c r="A625" s="1" t="s">
        <v>889</v>
      </c>
      <c r="B625">
        <v>624</v>
      </c>
      <c r="D625">
        <v>254</v>
      </c>
      <c r="E625" s="1"/>
      <c r="F625" s="1" t="s">
        <v>889</v>
      </c>
      <c r="G625" s="1">
        <v>1</v>
      </c>
      <c r="H625" s="1">
        <v>1</v>
      </c>
      <c r="I625" s="1">
        <v>1</v>
      </c>
      <c r="J625" s="31" t="str">
        <f t="shared" si="18"/>
        <v>EXCLUDED</v>
      </c>
      <c r="K625">
        <v>624</v>
      </c>
      <c r="L625" s="1"/>
      <c r="M625" s="1"/>
      <c r="N625" s="35" t="s">
        <v>901</v>
      </c>
      <c r="R625" s="1" t="str">
        <f t="shared" si="19"/>
        <v>Mutually Excluded</v>
      </c>
      <c r="S625" s="1"/>
      <c r="T625" s="1"/>
    </row>
    <row r="626" spans="1:20" ht="135">
      <c r="A626" s="1" t="s">
        <v>890</v>
      </c>
      <c r="B626">
        <v>625</v>
      </c>
      <c r="D626">
        <v>254</v>
      </c>
      <c r="E626" s="1"/>
      <c r="F626" s="1" t="s">
        <v>890</v>
      </c>
      <c r="G626" s="1">
        <v>2</v>
      </c>
      <c r="H626" s="1">
        <v>2</v>
      </c>
      <c r="I626" s="1">
        <v>2</v>
      </c>
      <c r="J626" s="31" t="str">
        <f t="shared" si="18"/>
        <v>EXCLUDED</v>
      </c>
      <c r="K626">
        <v>625</v>
      </c>
      <c r="L626" s="1"/>
      <c r="M626" s="1"/>
      <c r="N626" s="35" t="s">
        <v>901</v>
      </c>
      <c r="R626" s="1" t="str">
        <f t="shared" si="19"/>
        <v>Mutually Excluded</v>
      </c>
      <c r="S626" s="1"/>
      <c r="T626" s="1"/>
    </row>
    <row r="627" spans="1:20" ht="120">
      <c r="A627" s="1" t="s">
        <v>91</v>
      </c>
      <c r="B627">
        <v>626</v>
      </c>
      <c r="D627">
        <v>255</v>
      </c>
      <c r="E627" s="1"/>
      <c r="F627" s="1" t="s">
        <v>91</v>
      </c>
      <c r="G627" s="1">
        <v>4</v>
      </c>
      <c r="H627" s="1">
        <v>4</v>
      </c>
      <c r="I627" s="1">
        <v>4</v>
      </c>
      <c r="J627" s="31" t="str">
        <f t="shared" si="18"/>
        <v>EXCLUDED</v>
      </c>
      <c r="K627">
        <v>626</v>
      </c>
      <c r="L627" s="1"/>
      <c r="M627" s="1"/>
      <c r="N627" s="35" t="s">
        <v>901</v>
      </c>
      <c r="R627" s="1" t="str">
        <f t="shared" si="19"/>
        <v>Mutually Excluded</v>
      </c>
      <c r="S627" s="1"/>
      <c r="T627" s="1"/>
    </row>
    <row r="628" spans="1:20" ht="90">
      <c r="A628" s="1" t="s">
        <v>891</v>
      </c>
      <c r="B628">
        <v>627</v>
      </c>
      <c r="D628">
        <v>255</v>
      </c>
      <c r="E628" s="1"/>
      <c r="F628" s="1" t="s">
        <v>891</v>
      </c>
      <c r="G628" s="1">
        <v>1</v>
      </c>
      <c r="H628" s="1">
        <v>1</v>
      </c>
      <c r="I628" s="1">
        <v>1</v>
      </c>
      <c r="J628" s="31" t="str">
        <f t="shared" si="18"/>
        <v>EXCLUDED</v>
      </c>
      <c r="K628">
        <v>627</v>
      </c>
      <c r="L628" s="1"/>
      <c r="M628" s="1"/>
      <c r="N628" s="35" t="s">
        <v>901</v>
      </c>
      <c r="R628" s="1" t="str">
        <f t="shared" si="19"/>
        <v>Mutually Excluded</v>
      </c>
      <c r="S628" s="1"/>
      <c r="T628" s="1"/>
    </row>
    <row r="629" spans="1:20" ht="150">
      <c r="A629" s="1" t="s">
        <v>892</v>
      </c>
      <c r="B629">
        <v>628</v>
      </c>
      <c r="D629" s="6">
        <v>255256</v>
      </c>
      <c r="E629" s="1"/>
      <c r="F629" s="1" t="s">
        <v>892</v>
      </c>
      <c r="G629" s="1">
        <v>1</v>
      </c>
      <c r="H629" s="1">
        <v>1</v>
      </c>
      <c r="I629" s="1">
        <v>1</v>
      </c>
      <c r="J629" s="31" t="str">
        <f t="shared" si="18"/>
        <v>EXCLUDED</v>
      </c>
      <c r="K629">
        <v>628</v>
      </c>
      <c r="L629" s="1"/>
      <c r="M629" s="1"/>
      <c r="N629" s="35" t="s">
        <v>901</v>
      </c>
      <c r="R629" s="1" t="str">
        <f t="shared" si="19"/>
        <v>Mutually Excluded</v>
      </c>
      <c r="S629" s="1"/>
      <c r="T629" s="1"/>
    </row>
    <row r="630" spans="1:20" ht="150">
      <c r="A630" s="1" t="s">
        <v>893</v>
      </c>
      <c r="B630">
        <v>629</v>
      </c>
      <c r="D630">
        <v>256</v>
      </c>
      <c r="E630" s="1"/>
      <c r="F630" s="1" t="s">
        <v>893</v>
      </c>
      <c r="G630" s="1">
        <v>1</v>
      </c>
      <c r="H630" s="1">
        <v>1</v>
      </c>
      <c r="I630" s="1">
        <v>1</v>
      </c>
      <c r="J630" s="31" t="str">
        <f t="shared" si="18"/>
        <v>EXCLUDED</v>
      </c>
      <c r="K630">
        <v>629</v>
      </c>
      <c r="L630" s="1"/>
      <c r="M630" s="1"/>
      <c r="N630" s="35" t="s">
        <v>901</v>
      </c>
      <c r="R630" s="1" t="str">
        <f t="shared" si="19"/>
        <v>Mutually Excluded</v>
      </c>
      <c r="S630" s="1"/>
      <c r="T630" s="1"/>
    </row>
    <row r="631" spans="1:20" ht="60">
      <c r="A631" s="1" t="s">
        <v>894</v>
      </c>
      <c r="B631">
        <v>630</v>
      </c>
      <c r="D631">
        <v>256</v>
      </c>
      <c r="E631" s="1"/>
      <c r="F631" s="1" t="s">
        <v>894</v>
      </c>
      <c r="G631" s="1">
        <v>3</v>
      </c>
      <c r="H631" s="1">
        <v>2</v>
      </c>
      <c r="I631" s="1">
        <v>3</v>
      </c>
      <c r="J631" s="31" t="str">
        <f t="shared" si="18"/>
        <v>EXCLUDED</v>
      </c>
      <c r="K631">
        <v>630</v>
      </c>
      <c r="L631" s="1"/>
      <c r="M631" s="1"/>
      <c r="N631" s="35" t="s">
        <v>901</v>
      </c>
      <c r="R631" s="1" t="str">
        <f t="shared" si="19"/>
        <v>Mutually Excluded</v>
      </c>
      <c r="S631" s="1"/>
      <c r="T631" s="1"/>
    </row>
    <row r="632" spans="1:20" ht="135">
      <c r="A632" s="1" t="s">
        <v>895</v>
      </c>
      <c r="B632">
        <v>631</v>
      </c>
      <c r="D632" s="6">
        <v>256257</v>
      </c>
      <c r="E632" s="1"/>
      <c r="F632" s="1" t="s">
        <v>895</v>
      </c>
      <c r="G632" s="1">
        <v>2</v>
      </c>
      <c r="H632" s="1">
        <v>2</v>
      </c>
      <c r="I632" s="1">
        <v>2</v>
      </c>
      <c r="J632" s="31" t="str">
        <f t="shared" si="18"/>
        <v>EXCLUDED</v>
      </c>
      <c r="K632">
        <v>631</v>
      </c>
      <c r="L632" s="1"/>
      <c r="M632" s="1"/>
      <c r="N632" s="35" t="s">
        <v>901</v>
      </c>
      <c r="R632" s="1" t="str">
        <f t="shared" si="19"/>
        <v>Mutually Excluded</v>
      </c>
      <c r="S632" s="1"/>
      <c r="T632" s="1"/>
    </row>
    <row r="633" spans="1:20" ht="90">
      <c r="A633" s="1" t="s">
        <v>896</v>
      </c>
      <c r="B633">
        <v>632</v>
      </c>
      <c r="D633">
        <v>257</v>
      </c>
      <c r="E633" s="1"/>
      <c r="F633" s="1" t="s">
        <v>896</v>
      </c>
      <c r="G633" s="1">
        <v>2</v>
      </c>
      <c r="H633" s="1">
        <v>2</v>
      </c>
      <c r="I633" s="1">
        <v>2</v>
      </c>
      <c r="J633" s="31" t="str">
        <f t="shared" si="18"/>
        <v>EXCLUDED</v>
      </c>
      <c r="K633">
        <v>632</v>
      </c>
      <c r="L633" s="1"/>
      <c r="M633" s="1"/>
      <c r="N633" s="35" t="s">
        <v>901</v>
      </c>
      <c r="R633" s="1" t="str">
        <f t="shared" si="19"/>
        <v>Mutually Excluded</v>
      </c>
      <c r="S633" s="1"/>
      <c r="T633" s="1"/>
    </row>
    <row r="634" spans="1:20" ht="240">
      <c r="A634" s="1" t="s">
        <v>897</v>
      </c>
      <c r="B634">
        <v>633</v>
      </c>
      <c r="D634" s="6">
        <v>257258</v>
      </c>
      <c r="E634" s="1"/>
      <c r="F634" s="1" t="s">
        <v>897</v>
      </c>
      <c r="G634" s="1">
        <v>4</v>
      </c>
      <c r="H634" s="1">
        <v>4</v>
      </c>
      <c r="I634" s="1">
        <v>3</v>
      </c>
      <c r="J634" s="31" t="str">
        <f t="shared" si="18"/>
        <v>EXCLUDED</v>
      </c>
      <c r="K634">
        <v>633</v>
      </c>
      <c r="L634" s="1"/>
      <c r="M634" s="1"/>
      <c r="N634" s="35" t="s">
        <v>901</v>
      </c>
      <c r="R634" s="1" t="str">
        <f t="shared" si="19"/>
        <v>Mutually Excluded</v>
      </c>
      <c r="S634" s="1"/>
      <c r="T634" s="1"/>
    </row>
    <row r="635" spans="1:20" ht="60">
      <c r="A635" s="1" t="s">
        <v>899</v>
      </c>
      <c r="B635">
        <v>634</v>
      </c>
      <c r="D635">
        <v>258</v>
      </c>
      <c r="E635" s="1"/>
      <c r="F635" s="1" t="s">
        <v>899</v>
      </c>
      <c r="G635" s="1">
        <v>1</v>
      </c>
      <c r="H635" s="1">
        <v>1</v>
      </c>
      <c r="I635" s="1">
        <v>1</v>
      </c>
      <c r="J635" s="31" t="str">
        <f t="shared" si="18"/>
        <v>EXCLUDED</v>
      </c>
      <c r="K635">
        <v>634</v>
      </c>
      <c r="L635" s="1"/>
      <c r="M635" s="1" t="s">
        <v>19</v>
      </c>
      <c r="N635" s="35" t="s">
        <v>901</v>
      </c>
      <c r="R635" s="1" t="str">
        <f t="shared" si="19"/>
        <v>Mutually Excluded</v>
      </c>
      <c r="S635" s="1"/>
      <c r="T635" s="1"/>
    </row>
    <row r="636" spans="1:20" ht="135">
      <c r="A636" s="1" t="s">
        <v>900</v>
      </c>
      <c r="B636">
        <v>635</v>
      </c>
      <c r="D636">
        <v>258</v>
      </c>
      <c r="E636" s="1"/>
      <c r="F636" s="1" t="s">
        <v>900</v>
      </c>
      <c r="G636" s="1">
        <v>1</v>
      </c>
      <c r="H636" s="1">
        <v>1</v>
      </c>
      <c r="I636" s="1">
        <v>1</v>
      </c>
      <c r="J636" s="31" t="str">
        <f t="shared" si="18"/>
        <v>EXCLUDED</v>
      </c>
      <c r="K636">
        <v>635</v>
      </c>
      <c r="L636" s="1"/>
      <c r="M636" s="1" t="s">
        <v>901</v>
      </c>
      <c r="N636" s="35" t="s">
        <v>901</v>
      </c>
      <c r="R636" s="1" t="str">
        <f t="shared" si="19"/>
        <v>Mutually Excluded</v>
      </c>
      <c r="S636" s="1"/>
      <c r="T636" s="1"/>
    </row>
    <row r="637" spans="1:20" ht="120">
      <c r="A637" s="1" t="s">
        <v>902</v>
      </c>
      <c r="B637">
        <v>636</v>
      </c>
      <c r="D637" s="6">
        <v>258259</v>
      </c>
      <c r="E637" s="1"/>
      <c r="F637" s="1" t="s">
        <v>902</v>
      </c>
      <c r="G637" s="1">
        <v>2</v>
      </c>
      <c r="H637" s="1">
        <v>2</v>
      </c>
      <c r="I637" s="1">
        <v>2</v>
      </c>
      <c r="J637" s="31" t="str">
        <f t="shared" si="18"/>
        <v>EXCLUDED</v>
      </c>
      <c r="K637">
        <v>636</v>
      </c>
      <c r="L637" s="1"/>
      <c r="M637" s="1" t="s">
        <v>19</v>
      </c>
      <c r="N637" s="35" t="s">
        <v>901</v>
      </c>
      <c r="R637" s="1" t="str">
        <f t="shared" si="19"/>
        <v>Mutually Excluded</v>
      </c>
      <c r="S637" s="1"/>
      <c r="T637" s="1"/>
    </row>
    <row r="638" spans="1:20" ht="75">
      <c r="A638" s="1" t="s">
        <v>903</v>
      </c>
      <c r="B638">
        <v>637</v>
      </c>
      <c r="D638">
        <v>259</v>
      </c>
      <c r="E638" s="1"/>
      <c r="F638" s="1" t="s">
        <v>903</v>
      </c>
      <c r="G638" s="1">
        <v>3</v>
      </c>
      <c r="H638" s="1">
        <v>2</v>
      </c>
      <c r="I638" s="1">
        <v>3</v>
      </c>
      <c r="J638" s="31" t="str">
        <f t="shared" si="18"/>
        <v>EXCLUDED</v>
      </c>
      <c r="K638">
        <v>637</v>
      </c>
      <c r="L638" s="1"/>
      <c r="M638" s="1" t="s">
        <v>23</v>
      </c>
      <c r="N638" s="35" t="s">
        <v>901</v>
      </c>
      <c r="R638" s="1" t="str">
        <f t="shared" si="19"/>
        <v>Mutually Excluded</v>
      </c>
      <c r="S638" s="1"/>
      <c r="T638" s="1"/>
    </row>
    <row r="639" spans="1:20" ht="150">
      <c r="A639" s="1" t="s">
        <v>904</v>
      </c>
      <c r="B639">
        <v>638</v>
      </c>
      <c r="D639" s="6">
        <v>259260</v>
      </c>
      <c r="E639" s="1"/>
      <c r="F639" s="1" t="s">
        <v>904</v>
      </c>
      <c r="G639" s="1">
        <v>1</v>
      </c>
      <c r="H639" s="1">
        <v>1</v>
      </c>
      <c r="I639" s="1">
        <v>1</v>
      </c>
      <c r="J639" s="31" t="str">
        <f t="shared" si="18"/>
        <v>EXCLUDED</v>
      </c>
      <c r="K639">
        <v>638</v>
      </c>
      <c r="L639" s="1"/>
      <c r="M639" s="1" t="s">
        <v>19</v>
      </c>
      <c r="N639" s="35" t="s">
        <v>901</v>
      </c>
      <c r="R639" s="1" t="str">
        <f t="shared" si="19"/>
        <v>Mutually Excluded</v>
      </c>
      <c r="S639" s="1"/>
      <c r="T639" s="1"/>
    </row>
    <row r="640" spans="1:20" ht="150">
      <c r="A640" s="1" t="s">
        <v>905</v>
      </c>
      <c r="B640">
        <v>639</v>
      </c>
      <c r="D640">
        <v>260</v>
      </c>
      <c r="E640" s="1"/>
      <c r="F640" s="1" t="s">
        <v>905</v>
      </c>
      <c r="G640" s="1">
        <v>4</v>
      </c>
      <c r="H640" s="1">
        <v>3</v>
      </c>
      <c r="I640" s="1">
        <v>3</v>
      </c>
      <c r="J640" s="31" t="str">
        <f t="shared" si="18"/>
        <v>EXCLUDED</v>
      </c>
      <c r="K640">
        <v>639</v>
      </c>
      <c r="L640" s="1"/>
      <c r="M640" s="1" t="s">
        <v>23</v>
      </c>
      <c r="N640" s="35" t="s">
        <v>901</v>
      </c>
      <c r="R640" s="1" t="str">
        <f t="shared" si="19"/>
        <v>Mutually Excluded</v>
      </c>
      <c r="S640" s="1"/>
      <c r="T640" s="1"/>
    </row>
    <row r="641" spans="1:21" ht="90">
      <c r="A641" s="1" t="s">
        <v>906</v>
      </c>
      <c r="B641">
        <v>640</v>
      </c>
      <c r="D641" s="6">
        <v>260261</v>
      </c>
      <c r="E641" s="1"/>
      <c r="F641" s="1" t="s">
        <v>906</v>
      </c>
      <c r="G641" s="1">
        <v>2</v>
      </c>
      <c r="H641" s="1">
        <v>2</v>
      </c>
      <c r="I641" s="1">
        <v>2</v>
      </c>
      <c r="J641" s="31" t="str">
        <f t="shared" si="18"/>
        <v>EXCLUDED</v>
      </c>
      <c r="K641">
        <v>640</v>
      </c>
      <c r="L641" s="1"/>
      <c r="M641" s="1"/>
      <c r="N641" s="35" t="s">
        <v>901</v>
      </c>
      <c r="R641" s="1" t="str">
        <f t="shared" si="19"/>
        <v>Mutually Excluded</v>
      </c>
      <c r="S641" s="1"/>
      <c r="T641" s="1"/>
    </row>
    <row r="642" spans="1:21" ht="60">
      <c r="A642" s="1" t="s">
        <v>908</v>
      </c>
      <c r="B642">
        <v>641</v>
      </c>
      <c r="D642">
        <v>261</v>
      </c>
      <c r="E642" s="1"/>
      <c r="F642" s="1" t="s">
        <v>908</v>
      </c>
      <c r="G642" s="1">
        <v>1</v>
      </c>
      <c r="H642" s="1">
        <v>1</v>
      </c>
      <c r="I642" s="1">
        <v>1</v>
      </c>
      <c r="J642" s="31" t="str">
        <f t="shared" si="18"/>
        <v>EXCLUDED</v>
      </c>
      <c r="K642">
        <v>641</v>
      </c>
      <c r="L642" s="1"/>
      <c r="M642" s="1"/>
      <c r="N642" s="35" t="s">
        <v>901</v>
      </c>
      <c r="R642" s="1" t="str">
        <f t="shared" si="19"/>
        <v>Mutually Excluded</v>
      </c>
      <c r="S642" s="1"/>
      <c r="T642" s="1"/>
    </row>
    <row r="643" spans="1:21" ht="105">
      <c r="A643" s="1" t="s">
        <v>909</v>
      </c>
      <c r="B643">
        <v>642</v>
      </c>
      <c r="D643">
        <v>261</v>
      </c>
      <c r="E643" s="1"/>
      <c r="F643" s="1" t="s">
        <v>909</v>
      </c>
      <c r="G643" s="1">
        <v>4</v>
      </c>
      <c r="H643" s="1">
        <v>3</v>
      </c>
      <c r="I643" s="1">
        <v>3</v>
      </c>
      <c r="J643" s="31" t="str">
        <f t="shared" ref="J643:J706" si="20">IF(COUNTIF(G643:I643,5)=3,"CERTAINLY INCLUDED",IF(COUNTIF(G643:I643,5)&gt;0,"MAYBE","EXCLUDED"))</f>
        <v>EXCLUDED</v>
      </c>
      <c r="K643">
        <v>642</v>
      </c>
      <c r="L643" s="1"/>
      <c r="M643" s="1"/>
      <c r="N643" s="35" t="s">
        <v>901</v>
      </c>
      <c r="R643" s="1" t="str">
        <f t="shared" ref="R643:R706" si="21">IF(AND(J643="Excluded", N643="Excluded"), "Mutually Excluded", IF(AND(OR(J643="CERTAINLY INCLUDED", J643="INCLUDED", J643="MAYBE" ), OR(N643="INCLUDED", N643="MAYBE")), "MUTUALLY INCLUDED", IF(AND(J643="MAYBE", N643="MAYBE"), "Mutually MAYBE", IF(AND(J643="Excluded", OR(N643="INCLUDED", N643="MAYBE")), "AI: No, Human: Yes", IF(AND(N643="Excluded", OR(J643="INCLUDED", J643="CERTAINLY INCLUDED", J643="MAYBE")), "AI: Yes, Human: No", "Other Conflict")))))</f>
        <v>Mutually Excluded</v>
      </c>
      <c r="S643" s="1"/>
      <c r="T643" s="1"/>
    </row>
    <row r="644" spans="1:21" ht="90">
      <c r="A644" s="1" t="s">
        <v>910</v>
      </c>
      <c r="B644">
        <v>643</v>
      </c>
      <c r="D644">
        <v>262</v>
      </c>
      <c r="E644" s="1"/>
      <c r="F644" s="1" t="s">
        <v>910</v>
      </c>
      <c r="G644" s="1">
        <v>3</v>
      </c>
      <c r="H644" s="1">
        <v>4</v>
      </c>
      <c r="I644" s="1">
        <v>3</v>
      </c>
      <c r="J644" s="31" t="str">
        <f t="shared" si="20"/>
        <v>EXCLUDED</v>
      </c>
      <c r="K644">
        <v>643</v>
      </c>
      <c r="L644" s="1"/>
      <c r="M644" s="1"/>
      <c r="N644" s="35" t="s">
        <v>901</v>
      </c>
      <c r="R644" s="1" t="str">
        <f t="shared" si="21"/>
        <v>Mutually Excluded</v>
      </c>
      <c r="S644" s="1"/>
      <c r="T644" s="1"/>
    </row>
    <row r="645" spans="1:21" ht="120">
      <c r="A645" s="1" t="s">
        <v>911</v>
      </c>
      <c r="B645">
        <v>644</v>
      </c>
      <c r="D645">
        <v>262</v>
      </c>
      <c r="E645" s="1"/>
      <c r="F645" s="1" t="s">
        <v>911</v>
      </c>
      <c r="G645" s="1">
        <v>3</v>
      </c>
      <c r="H645" s="1">
        <v>4</v>
      </c>
      <c r="I645" s="1">
        <v>3</v>
      </c>
      <c r="J645" s="31" t="str">
        <f t="shared" si="20"/>
        <v>EXCLUDED</v>
      </c>
      <c r="K645">
        <v>644</v>
      </c>
      <c r="L645" s="1"/>
      <c r="M645" s="1"/>
      <c r="N645" s="35" t="s">
        <v>901</v>
      </c>
      <c r="R645" s="1" t="str">
        <f t="shared" si="21"/>
        <v>Mutually Excluded</v>
      </c>
      <c r="S645" s="1"/>
      <c r="T645" s="1"/>
    </row>
    <row r="646" spans="1:21" ht="105">
      <c r="A646" s="1" t="s">
        <v>912</v>
      </c>
      <c r="B646">
        <v>645</v>
      </c>
      <c r="D646">
        <v>262</v>
      </c>
      <c r="E646" s="1"/>
      <c r="F646" s="1" t="s">
        <v>912</v>
      </c>
      <c r="G646" s="1">
        <v>1</v>
      </c>
      <c r="H646" s="1">
        <v>1</v>
      </c>
      <c r="I646" s="1">
        <v>1</v>
      </c>
      <c r="J646" s="31" t="str">
        <f t="shared" si="20"/>
        <v>EXCLUDED</v>
      </c>
      <c r="K646">
        <v>645</v>
      </c>
      <c r="L646" s="1"/>
      <c r="M646" s="1"/>
      <c r="N646" s="35" t="s">
        <v>901</v>
      </c>
      <c r="R646" s="1" t="str">
        <f t="shared" si="21"/>
        <v>Mutually Excluded</v>
      </c>
      <c r="S646" s="1"/>
      <c r="T646" s="1"/>
    </row>
    <row r="647" spans="1:21" ht="105">
      <c r="A647" s="1" t="s">
        <v>913</v>
      </c>
      <c r="B647">
        <v>646</v>
      </c>
      <c r="D647">
        <v>263</v>
      </c>
      <c r="E647" s="1"/>
      <c r="F647" s="1" t="s">
        <v>913</v>
      </c>
      <c r="G647" s="1">
        <v>1</v>
      </c>
      <c r="H647" s="1">
        <v>1</v>
      </c>
      <c r="I647" s="1">
        <v>1</v>
      </c>
      <c r="J647" s="31" t="str">
        <f t="shared" si="20"/>
        <v>EXCLUDED</v>
      </c>
      <c r="K647">
        <v>646</v>
      </c>
      <c r="L647" s="1"/>
      <c r="M647" s="1"/>
      <c r="N647" s="35" t="s">
        <v>901</v>
      </c>
      <c r="R647" s="1" t="str">
        <f t="shared" si="21"/>
        <v>Mutually Excluded</v>
      </c>
      <c r="S647" s="1"/>
      <c r="T647" s="1"/>
    </row>
    <row r="648" spans="1:21" ht="120">
      <c r="A648" s="1" t="s">
        <v>914</v>
      </c>
      <c r="B648">
        <v>647</v>
      </c>
      <c r="D648">
        <v>263</v>
      </c>
      <c r="E648" s="1"/>
      <c r="F648" s="1" t="s">
        <v>914</v>
      </c>
      <c r="G648" s="1">
        <v>4</v>
      </c>
      <c r="H648" s="1">
        <v>3</v>
      </c>
      <c r="I648" s="1">
        <v>4</v>
      </c>
      <c r="J648" s="31" t="str">
        <f t="shared" si="20"/>
        <v>EXCLUDED</v>
      </c>
      <c r="K648">
        <v>647</v>
      </c>
      <c r="L648" s="1"/>
      <c r="M648" s="1"/>
      <c r="N648" s="35" t="s">
        <v>901</v>
      </c>
      <c r="R648" s="1" t="str">
        <f t="shared" si="21"/>
        <v>Mutually Excluded</v>
      </c>
      <c r="S648" s="1"/>
      <c r="T648" s="1"/>
    </row>
    <row r="649" spans="1:21" ht="90">
      <c r="A649" s="1" t="s">
        <v>915</v>
      </c>
      <c r="B649">
        <v>648</v>
      </c>
      <c r="D649">
        <v>264</v>
      </c>
      <c r="E649" s="1"/>
      <c r="F649" s="1" t="s">
        <v>915</v>
      </c>
      <c r="G649" s="1">
        <v>2</v>
      </c>
      <c r="H649" s="1">
        <v>2</v>
      </c>
      <c r="I649" s="1">
        <v>2</v>
      </c>
      <c r="J649" s="31" t="str">
        <f t="shared" si="20"/>
        <v>EXCLUDED</v>
      </c>
      <c r="K649">
        <v>648</v>
      </c>
      <c r="L649" s="1"/>
      <c r="M649" s="1"/>
      <c r="N649" s="35" t="s">
        <v>901</v>
      </c>
      <c r="R649" s="1" t="str">
        <f t="shared" si="21"/>
        <v>Mutually Excluded</v>
      </c>
      <c r="S649" s="1"/>
      <c r="T649" s="1"/>
    </row>
    <row r="650" spans="1:21" ht="90">
      <c r="A650" s="1" t="s">
        <v>916</v>
      </c>
      <c r="B650">
        <v>649</v>
      </c>
      <c r="D650">
        <v>264</v>
      </c>
      <c r="E650" s="1"/>
      <c r="F650" s="1" t="s">
        <v>916</v>
      </c>
      <c r="G650" s="1">
        <v>4</v>
      </c>
      <c r="H650" s="1">
        <v>4</v>
      </c>
      <c r="I650" s="1">
        <v>4</v>
      </c>
      <c r="J650" s="31" t="str">
        <f t="shared" si="20"/>
        <v>EXCLUDED</v>
      </c>
      <c r="K650">
        <v>649</v>
      </c>
      <c r="L650" s="1"/>
      <c r="M650" s="1"/>
      <c r="N650" s="35" t="s">
        <v>901</v>
      </c>
      <c r="R650" s="1" t="str">
        <f t="shared" si="21"/>
        <v>Mutually Excluded</v>
      </c>
      <c r="S650" s="1"/>
      <c r="T650" s="1"/>
    </row>
    <row r="651" spans="1:21" ht="60">
      <c r="A651" s="1" t="s">
        <v>917</v>
      </c>
      <c r="B651">
        <v>650</v>
      </c>
      <c r="D651">
        <v>264</v>
      </c>
      <c r="E651" s="1"/>
      <c r="F651" s="1" t="s">
        <v>917</v>
      </c>
      <c r="G651" s="1">
        <v>1</v>
      </c>
      <c r="H651" s="1">
        <v>1</v>
      </c>
      <c r="I651" s="1">
        <v>1</v>
      </c>
      <c r="J651" s="31" t="str">
        <f t="shared" si="20"/>
        <v>EXCLUDED</v>
      </c>
      <c r="K651">
        <v>650</v>
      </c>
      <c r="L651" s="1"/>
      <c r="M651" s="1"/>
      <c r="N651" s="35" t="s">
        <v>901</v>
      </c>
      <c r="R651" s="1" t="str">
        <f t="shared" si="21"/>
        <v>Mutually Excluded</v>
      </c>
      <c r="S651" s="1"/>
      <c r="T651" s="1"/>
    </row>
    <row r="652" spans="1:21" ht="60">
      <c r="A652" s="1" t="s">
        <v>918</v>
      </c>
      <c r="B652">
        <v>651</v>
      </c>
      <c r="D652">
        <v>265</v>
      </c>
      <c r="E652" s="1"/>
      <c r="F652" s="1" t="s">
        <v>918</v>
      </c>
      <c r="G652" s="1">
        <v>1</v>
      </c>
      <c r="H652" s="1">
        <v>1</v>
      </c>
      <c r="I652" s="1">
        <v>1</v>
      </c>
      <c r="J652" s="31" t="str">
        <f t="shared" si="20"/>
        <v>EXCLUDED</v>
      </c>
      <c r="K652">
        <v>651</v>
      </c>
      <c r="L652" s="1"/>
      <c r="M652" s="1"/>
      <c r="N652" s="35" t="s">
        <v>901</v>
      </c>
      <c r="R652" s="1" t="str">
        <f t="shared" si="21"/>
        <v>Mutually Excluded</v>
      </c>
      <c r="S652" s="1"/>
      <c r="T652" s="1"/>
    </row>
    <row r="653" spans="1:21" ht="75">
      <c r="A653" s="1" t="s">
        <v>919</v>
      </c>
      <c r="B653">
        <v>652</v>
      </c>
      <c r="D653">
        <v>265</v>
      </c>
      <c r="E653" s="1"/>
      <c r="F653" s="1" t="s">
        <v>919</v>
      </c>
      <c r="G653" s="1">
        <v>2</v>
      </c>
      <c r="H653" s="1">
        <v>1</v>
      </c>
      <c r="I653" s="1">
        <v>2</v>
      </c>
      <c r="J653" s="31" t="str">
        <f t="shared" si="20"/>
        <v>EXCLUDED</v>
      </c>
      <c r="K653">
        <v>652</v>
      </c>
      <c r="L653" s="1"/>
      <c r="M653" s="1"/>
      <c r="N653" s="35" t="s">
        <v>901</v>
      </c>
      <c r="R653" s="1" t="str">
        <f t="shared" si="21"/>
        <v>Mutually Excluded</v>
      </c>
      <c r="S653" s="1"/>
      <c r="T653" s="1"/>
    </row>
    <row r="654" spans="1:21" ht="90">
      <c r="A654" s="1" t="s">
        <v>920</v>
      </c>
      <c r="B654">
        <v>653</v>
      </c>
      <c r="D654">
        <v>266</v>
      </c>
      <c r="E654" s="1"/>
      <c r="F654" s="1" t="s">
        <v>920</v>
      </c>
      <c r="G654" s="1">
        <v>2</v>
      </c>
      <c r="H654" s="1">
        <v>1</v>
      </c>
      <c r="I654" s="1">
        <v>2</v>
      </c>
      <c r="J654" s="31" t="str">
        <f t="shared" si="20"/>
        <v>EXCLUDED</v>
      </c>
      <c r="K654">
        <v>653</v>
      </c>
      <c r="L654" s="1"/>
      <c r="M654" s="1"/>
      <c r="N654" s="35" t="s">
        <v>901</v>
      </c>
      <c r="R654" s="1" t="str">
        <f t="shared" si="21"/>
        <v>Mutually Excluded</v>
      </c>
      <c r="S654" s="1"/>
      <c r="T654" s="1"/>
    </row>
    <row r="655" spans="1:21" ht="120">
      <c r="A655" s="1" t="s">
        <v>921</v>
      </c>
      <c r="B655">
        <v>654</v>
      </c>
      <c r="D655" s="6">
        <v>266267</v>
      </c>
      <c r="E655" s="1"/>
      <c r="F655" s="1" t="s">
        <v>921</v>
      </c>
      <c r="G655" s="1">
        <v>3</v>
      </c>
      <c r="H655" s="1">
        <v>2</v>
      </c>
      <c r="I655" s="1">
        <v>2</v>
      </c>
      <c r="J655" s="31" t="str">
        <f t="shared" si="20"/>
        <v>EXCLUDED</v>
      </c>
      <c r="K655">
        <v>654</v>
      </c>
      <c r="L655" s="1"/>
      <c r="M655" s="1"/>
      <c r="N655" s="35" t="s">
        <v>901</v>
      </c>
      <c r="R655" s="1" t="str">
        <f t="shared" si="21"/>
        <v>Mutually Excluded</v>
      </c>
      <c r="S655" s="1"/>
      <c r="T655" s="1"/>
    </row>
    <row r="656" spans="1:21" ht="120">
      <c r="A656" s="1" t="s">
        <v>922</v>
      </c>
      <c r="B656">
        <v>655</v>
      </c>
      <c r="D656">
        <v>267</v>
      </c>
      <c r="E656" s="1"/>
      <c r="F656" s="1" t="s">
        <v>922</v>
      </c>
      <c r="G656" s="1">
        <v>4</v>
      </c>
      <c r="H656" s="1">
        <v>4</v>
      </c>
      <c r="I656" s="1">
        <v>4</v>
      </c>
      <c r="J656" s="31" t="str">
        <f t="shared" si="20"/>
        <v>EXCLUDED</v>
      </c>
      <c r="K656">
        <v>655</v>
      </c>
      <c r="L656" s="1"/>
      <c r="M656" s="1"/>
      <c r="N656" s="35" t="s">
        <v>65</v>
      </c>
      <c r="R656" s="1" t="str">
        <f t="shared" si="21"/>
        <v>AI: No, Human: Yes</v>
      </c>
      <c r="S656" s="1" t="s">
        <v>19</v>
      </c>
      <c r="T656" s="1" t="s">
        <v>19</v>
      </c>
      <c r="U656" t="s">
        <v>19</v>
      </c>
    </row>
    <row r="657" spans="1:24" ht="150">
      <c r="A657" s="1" t="s">
        <v>923</v>
      </c>
      <c r="B657">
        <v>656</v>
      </c>
      <c r="D657">
        <v>267</v>
      </c>
      <c r="E657" s="1"/>
      <c r="F657" s="1" t="s">
        <v>923</v>
      </c>
      <c r="G657" s="1">
        <v>3</v>
      </c>
      <c r="H657" s="1">
        <v>4</v>
      </c>
      <c r="I657" s="1">
        <v>3</v>
      </c>
      <c r="J657" s="31" t="str">
        <f t="shared" si="20"/>
        <v>EXCLUDED</v>
      </c>
      <c r="K657">
        <v>656</v>
      </c>
      <c r="L657" s="1"/>
      <c r="M657" s="1"/>
      <c r="N657" s="35" t="s">
        <v>901</v>
      </c>
      <c r="R657" s="1" t="str">
        <f t="shared" si="21"/>
        <v>Mutually Excluded</v>
      </c>
      <c r="S657" s="1"/>
      <c r="T657" s="1"/>
    </row>
    <row r="658" spans="1:24" ht="105">
      <c r="A658" s="1" t="s">
        <v>925</v>
      </c>
      <c r="B658">
        <v>657</v>
      </c>
      <c r="D658">
        <v>268</v>
      </c>
      <c r="E658" s="1"/>
      <c r="F658" s="1" t="s">
        <v>925</v>
      </c>
      <c r="G658" s="1">
        <v>2</v>
      </c>
      <c r="H658" s="1">
        <v>2</v>
      </c>
      <c r="I658" s="1">
        <v>2</v>
      </c>
      <c r="J658" s="31" t="str">
        <f t="shared" si="20"/>
        <v>EXCLUDED</v>
      </c>
      <c r="K658">
        <v>657</v>
      </c>
      <c r="L658" s="1"/>
      <c r="M658" s="1"/>
      <c r="N658" s="35" t="s">
        <v>901</v>
      </c>
      <c r="R658" s="1" t="str">
        <f t="shared" si="21"/>
        <v>Mutually Excluded</v>
      </c>
      <c r="S658" s="1"/>
      <c r="T658" s="1"/>
    </row>
    <row r="659" spans="1:24" ht="135">
      <c r="A659" s="1" t="s">
        <v>926</v>
      </c>
      <c r="B659">
        <v>658</v>
      </c>
      <c r="D659">
        <v>268</v>
      </c>
      <c r="E659" s="1"/>
      <c r="F659" s="1" t="s">
        <v>926</v>
      </c>
      <c r="G659" s="1">
        <v>1</v>
      </c>
      <c r="H659" s="1">
        <v>1</v>
      </c>
      <c r="I659" s="1">
        <v>1</v>
      </c>
      <c r="J659" s="31" t="str">
        <f t="shared" si="20"/>
        <v>EXCLUDED</v>
      </c>
      <c r="K659">
        <v>658</v>
      </c>
      <c r="L659" s="1"/>
      <c r="M659" s="1"/>
      <c r="N659" s="35" t="s">
        <v>901</v>
      </c>
      <c r="R659" s="1" t="str">
        <f t="shared" si="21"/>
        <v>Mutually Excluded</v>
      </c>
      <c r="S659" s="1"/>
      <c r="T659" s="1"/>
    </row>
    <row r="660" spans="1:24" ht="150">
      <c r="A660" s="1" t="s">
        <v>927</v>
      </c>
      <c r="B660">
        <v>659</v>
      </c>
      <c r="D660">
        <v>269</v>
      </c>
      <c r="E660" s="1"/>
      <c r="F660" s="1" t="s">
        <v>927</v>
      </c>
      <c r="G660" s="1">
        <v>5</v>
      </c>
      <c r="H660" s="1">
        <v>5</v>
      </c>
      <c r="I660" s="1">
        <v>5</v>
      </c>
      <c r="J660" s="31" t="str">
        <f t="shared" si="20"/>
        <v>CERTAINLY INCLUDED</v>
      </c>
      <c r="K660">
        <v>659</v>
      </c>
      <c r="L660" s="1"/>
      <c r="M660" s="1"/>
      <c r="N660" s="35" t="s">
        <v>1752</v>
      </c>
      <c r="R660" s="1" t="str">
        <f t="shared" si="21"/>
        <v>MUTUALLY INCLUDED</v>
      </c>
      <c r="S660" s="1"/>
      <c r="T660" s="1"/>
      <c r="X660" s="3" t="s">
        <v>23</v>
      </c>
    </row>
    <row r="661" spans="1:24" ht="150">
      <c r="A661" s="1" t="s">
        <v>928</v>
      </c>
      <c r="B661">
        <v>660</v>
      </c>
      <c r="D661">
        <v>269</v>
      </c>
      <c r="E661" s="1"/>
      <c r="F661" s="1" t="s">
        <v>928</v>
      </c>
      <c r="G661" s="1">
        <v>2</v>
      </c>
      <c r="H661" s="1">
        <v>3</v>
      </c>
      <c r="I661" s="1">
        <v>2</v>
      </c>
      <c r="J661" s="31" t="str">
        <f t="shared" si="20"/>
        <v>EXCLUDED</v>
      </c>
      <c r="K661">
        <v>660</v>
      </c>
      <c r="L661" s="1"/>
      <c r="M661" s="1"/>
      <c r="N661" s="35" t="s">
        <v>65</v>
      </c>
      <c r="R661" s="1" t="str">
        <f t="shared" si="21"/>
        <v>AI: No, Human: Yes</v>
      </c>
      <c r="S661" s="1" t="s">
        <v>19</v>
      </c>
      <c r="T661" s="1" t="s">
        <v>19</v>
      </c>
      <c r="U661" t="s">
        <v>19</v>
      </c>
    </row>
    <row r="662" spans="1:24" ht="60">
      <c r="A662" s="1" t="s">
        <v>929</v>
      </c>
      <c r="B662">
        <v>661</v>
      </c>
      <c r="D662">
        <v>270</v>
      </c>
      <c r="E662" s="1"/>
      <c r="F662" s="1" t="s">
        <v>929</v>
      </c>
      <c r="G662" s="1">
        <v>1</v>
      </c>
      <c r="H662" s="1">
        <v>1</v>
      </c>
      <c r="I662" s="1">
        <v>1</v>
      </c>
      <c r="J662" s="31" t="str">
        <f t="shared" si="20"/>
        <v>EXCLUDED</v>
      </c>
      <c r="K662">
        <v>661</v>
      </c>
      <c r="L662" s="1"/>
      <c r="M662" s="1"/>
      <c r="N662" s="35" t="s">
        <v>901</v>
      </c>
      <c r="R662" s="1" t="str">
        <f t="shared" si="21"/>
        <v>Mutually Excluded</v>
      </c>
      <c r="S662" s="1"/>
      <c r="T662" s="1"/>
    </row>
    <row r="663" spans="1:24" ht="105">
      <c r="A663" s="1" t="s">
        <v>930</v>
      </c>
      <c r="B663">
        <v>662</v>
      </c>
      <c r="D663">
        <v>270</v>
      </c>
      <c r="E663" s="1"/>
      <c r="F663" s="1" t="s">
        <v>930</v>
      </c>
      <c r="G663" s="1">
        <v>2</v>
      </c>
      <c r="H663" s="1">
        <v>2</v>
      </c>
      <c r="I663" s="1">
        <v>2</v>
      </c>
      <c r="J663" s="31" t="str">
        <f t="shared" si="20"/>
        <v>EXCLUDED</v>
      </c>
      <c r="K663">
        <v>662</v>
      </c>
      <c r="L663" s="1"/>
      <c r="M663" s="1"/>
      <c r="N663" s="35" t="s">
        <v>901</v>
      </c>
      <c r="R663" s="1" t="str">
        <f t="shared" si="21"/>
        <v>Mutually Excluded</v>
      </c>
      <c r="S663" s="1"/>
      <c r="T663" s="1"/>
    </row>
    <row r="664" spans="1:24" ht="135">
      <c r="A664" s="1" t="s">
        <v>931</v>
      </c>
      <c r="B664">
        <v>663</v>
      </c>
      <c r="D664">
        <v>270</v>
      </c>
      <c r="E664" s="1"/>
      <c r="F664" s="1" t="s">
        <v>931</v>
      </c>
      <c r="G664" s="1">
        <v>3</v>
      </c>
      <c r="H664" s="1">
        <v>3</v>
      </c>
      <c r="I664" s="1">
        <v>3</v>
      </c>
      <c r="J664" s="31" t="str">
        <f t="shared" si="20"/>
        <v>EXCLUDED</v>
      </c>
      <c r="K664">
        <v>663</v>
      </c>
      <c r="L664" s="1"/>
      <c r="M664" s="1"/>
      <c r="N664" s="35" t="s">
        <v>901</v>
      </c>
      <c r="R664" s="1" t="str">
        <f t="shared" si="21"/>
        <v>Mutually Excluded</v>
      </c>
      <c r="S664" s="1"/>
      <c r="T664" s="1"/>
    </row>
    <row r="665" spans="1:24" ht="135">
      <c r="A665" s="1" t="s">
        <v>932</v>
      </c>
      <c r="B665">
        <v>664</v>
      </c>
      <c r="D665">
        <v>271</v>
      </c>
      <c r="E665" s="1"/>
      <c r="F665" s="1" t="s">
        <v>932</v>
      </c>
      <c r="G665" s="1">
        <v>4</v>
      </c>
      <c r="H665" s="1">
        <v>4</v>
      </c>
      <c r="I665" s="1">
        <v>4</v>
      </c>
      <c r="J665" s="31" t="str">
        <f t="shared" si="20"/>
        <v>EXCLUDED</v>
      </c>
      <c r="K665">
        <v>664</v>
      </c>
      <c r="L665" s="1"/>
      <c r="M665" s="1"/>
      <c r="N665" s="35" t="s">
        <v>901</v>
      </c>
      <c r="R665" s="1" t="str">
        <f t="shared" si="21"/>
        <v>Mutually Excluded</v>
      </c>
      <c r="S665" s="1"/>
      <c r="T665" s="1"/>
    </row>
    <row r="666" spans="1:24" ht="150">
      <c r="A666" s="1" t="s">
        <v>933</v>
      </c>
      <c r="B666">
        <v>665</v>
      </c>
      <c r="D666" s="6">
        <v>271272</v>
      </c>
      <c r="E666" s="1"/>
      <c r="F666" s="1" t="s">
        <v>933</v>
      </c>
      <c r="G666" s="1">
        <v>1</v>
      </c>
      <c r="H666" s="1">
        <v>1</v>
      </c>
      <c r="I666" s="1">
        <v>1</v>
      </c>
      <c r="J666" s="31" t="str">
        <f t="shared" si="20"/>
        <v>EXCLUDED</v>
      </c>
      <c r="K666">
        <v>665</v>
      </c>
      <c r="L666" s="1"/>
      <c r="M666" s="1"/>
      <c r="N666" s="35" t="s">
        <v>901</v>
      </c>
      <c r="R666" s="1" t="str">
        <f t="shared" si="21"/>
        <v>Mutually Excluded</v>
      </c>
      <c r="S666" s="1"/>
      <c r="T666" s="1"/>
    </row>
    <row r="667" spans="1:24" ht="60">
      <c r="A667" s="1" t="s">
        <v>934</v>
      </c>
      <c r="B667">
        <v>666</v>
      </c>
      <c r="D667">
        <v>272</v>
      </c>
      <c r="E667" s="1"/>
      <c r="F667" s="1" t="s">
        <v>934</v>
      </c>
      <c r="G667" s="1">
        <v>1</v>
      </c>
      <c r="H667" s="1">
        <v>1</v>
      </c>
      <c r="I667" s="1">
        <v>1</v>
      </c>
      <c r="J667" s="31" t="str">
        <f t="shared" si="20"/>
        <v>EXCLUDED</v>
      </c>
      <c r="K667">
        <v>666</v>
      </c>
      <c r="L667" s="1"/>
      <c r="M667" s="1"/>
      <c r="N667" s="35" t="s">
        <v>901</v>
      </c>
      <c r="R667" s="1" t="str">
        <f t="shared" si="21"/>
        <v>Mutually Excluded</v>
      </c>
      <c r="S667" s="1"/>
      <c r="T667" s="1"/>
    </row>
    <row r="668" spans="1:24" ht="105">
      <c r="A668" s="1" t="s">
        <v>935</v>
      </c>
      <c r="B668">
        <v>667</v>
      </c>
      <c r="D668">
        <v>272</v>
      </c>
      <c r="E668" s="1"/>
      <c r="F668" s="1" t="s">
        <v>935</v>
      </c>
      <c r="G668" s="1">
        <v>2</v>
      </c>
      <c r="H668" s="1">
        <v>2</v>
      </c>
      <c r="I668" s="1">
        <v>2</v>
      </c>
      <c r="J668" s="31" t="str">
        <f t="shared" si="20"/>
        <v>EXCLUDED</v>
      </c>
      <c r="K668">
        <v>667</v>
      </c>
      <c r="L668" s="1"/>
      <c r="M668" s="1"/>
      <c r="N668" s="35" t="s">
        <v>901</v>
      </c>
      <c r="R668" s="1" t="str">
        <f t="shared" si="21"/>
        <v>Mutually Excluded</v>
      </c>
      <c r="S668" s="1"/>
      <c r="T668" s="1"/>
    </row>
    <row r="669" spans="1:24" ht="45">
      <c r="A669" s="1" t="s">
        <v>936</v>
      </c>
      <c r="B669">
        <v>668</v>
      </c>
      <c r="D669">
        <v>272</v>
      </c>
      <c r="E669" s="1"/>
      <c r="F669" s="1" t="s">
        <v>936</v>
      </c>
      <c r="G669" s="1">
        <v>1</v>
      </c>
      <c r="H669" s="1">
        <v>1</v>
      </c>
      <c r="I669" s="1">
        <v>1</v>
      </c>
      <c r="J669" s="31" t="str">
        <f t="shared" si="20"/>
        <v>EXCLUDED</v>
      </c>
      <c r="K669">
        <v>668</v>
      </c>
      <c r="L669" s="1"/>
      <c r="M669" s="1"/>
      <c r="N669" s="35" t="s">
        <v>901</v>
      </c>
      <c r="R669" s="1" t="str">
        <f t="shared" si="21"/>
        <v>Mutually Excluded</v>
      </c>
      <c r="S669" s="1"/>
      <c r="T669" s="1"/>
    </row>
    <row r="670" spans="1:24" ht="60">
      <c r="A670" s="1" t="s">
        <v>937</v>
      </c>
      <c r="B670">
        <v>669</v>
      </c>
      <c r="D670">
        <v>273</v>
      </c>
      <c r="E670" s="1"/>
      <c r="F670" s="1" t="s">
        <v>937</v>
      </c>
      <c r="G670" s="1">
        <v>4</v>
      </c>
      <c r="H670" s="1">
        <v>4</v>
      </c>
      <c r="I670" s="1">
        <v>4</v>
      </c>
      <c r="J670" s="31" t="str">
        <f t="shared" si="20"/>
        <v>EXCLUDED</v>
      </c>
      <c r="K670">
        <v>669</v>
      </c>
      <c r="L670" s="1"/>
      <c r="M670" s="1"/>
      <c r="N670" s="35" t="s">
        <v>901</v>
      </c>
      <c r="R670" s="1" t="str">
        <f t="shared" si="21"/>
        <v>Mutually Excluded</v>
      </c>
      <c r="S670" s="1"/>
      <c r="T670" s="1"/>
    </row>
    <row r="671" spans="1:24" ht="90">
      <c r="A671" s="1" t="s">
        <v>938</v>
      </c>
      <c r="B671">
        <v>670</v>
      </c>
      <c r="D671">
        <v>273</v>
      </c>
      <c r="E671" s="1"/>
      <c r="F671" s="1" t="s">
        <v>938</v>
      </c>
      <c r="G671" s="1">
        <v>2</v>
      </c>
      <c r="H671" s="1">
        <v>1</v>
      </c>
      <c r="I671" s="1">
        <v>1</v>
      </c>
      <c r="J671" s="31" t="str">
        <f t="shared" si="20"/>
        <v>EXCLUDED</v>
      </c>
      <c r="K671">
        <v>670</v>
      </c>
      <c r="L671" s="1"/>
      <c r="M671" s="1"/>
      <c r="N671" s="35" t="s">
        <v>901</v>
      </c>
      <c r="R671" s="1" t="str">
        <f t="shared" si="21"/>
        <v>Mutually Excluded</v>
      </c>
      <c r="S671" s="1"/>
      <c r="T671" s="1"/>
    </row>
    <row r="672" spans="1:24" ht="90">
      <c r="A672" s="1" t="s">
        <v>939</v>
      </c>
      <c r="B672">
        <v>671</v>
      </c>
      <c r="D672">
        <v>274</v>
      </c>
      <c r="E672" s="1"/>
      <c r="F672" s="1" t="s">
        <v>939</v>
      </c>
      <c r="G672" s="1">
        <v>2</v>
      </c>
      <c r="H672" s="1">
        <v>3</v>
      </c>
      <c r="I672" s="1">
        <v>2</v>
      </c>
      <c r="J672" s="31" t="str">
        <f t="shared" si="20"/>
        <v>EXCLUDED</v>
      </c>
      <c r="K672">
        <v>671</v>
      </c>
      <c r="L672" s="1"/>
      <c r="M672" s="1"/>
      <c r="N672" s="35" t="s">
        <v>901</v>
      </c>
      <c r="R672" s="1" t="str">
        <f t="shared" si="21"/>
        <v>Mutually Excluded</v>
      </c>
      <c r="S672" s="1"/>
      <c r="T672" s="1"/>
    </row>
    <row r="673" spans="1:24" ht="90">
      <c r="A673" s="1" t="s">
        <v>940</v>
      </c>
      <c r="B673">
        <v>672</v>
      </c>
      <c r="D673">
        <v>274</v>
      </c>
      <c r="E673" s="1"/>
      <c r="F673" s="1" t="s">
        <v>940</v>
      </c>
      <c r="G673" s="1">
        <v>1</v>
      </c>
      <c r="H673" s="1">
        <v>2</v>
      </c>
      <c r="I673" s="1">
        <v>1</v>
      </c>
      <c r="J673" s="31" t="str">
        <f t="shared" si="20"/>
        <v>EXCLUDED</v>
      </c>
      <c r="K673">
        <v>672</v>
      </c>
      <c r="L673" s="1"/>
      <c r="M673" s="1"/>
      <c r="N673" s="35" t="s">
        <v>901</v>
      </c>
      <c r="R673" s="1" t="str">
        <f t="shared" si="21"/>
        <v>Mutually Excluded</v>
      </c>
      <c r="S673" s="1"/>
      <c r="T673" s="1"/>
    </row>
    <row r="674" spans="1:24" ht="135">
      <c r="A674" s="1" t="s">
        <v>941</v>
      </c>
      <c r="B674">
        <v>673</v>
      </c>
      <c r="D674" s="6">
        <v>274275</v>
      </c>
      <c r="E674" s="1"/>
      <c r="F674" s="1" t="s">
        <v>941</v>
      </c>
      <c r="G674" s="1">
        <v>4</v>
      </c>
      <c r="H674" s="1">
        <v>3</v>
      </c>
      <c r="I674" s="1">
        <v>4</v>
      </c>
      <c r="J674" s="31" t="str">
        <f t="shared" si="20"/>
        <v>EXCLUDED</v>
      </c>
      <c r="K674">
        <v>673</v>
      </c>
      <c r="L674" s="1"/>
      <c r="M674" s="1"/>
      <c r="N674" s="35" t="s">
        <v>901</v>
      </c>
      <c r="R674" s="1" t="str">
        <f t="shared" si="21"/>
        <v>Mutually Excluded</v>
      </c>
      <c r="S674" s="1"/>
      <c r="T674" s="1"/>
    </row>
    <row r="675" spans="1:24" ht="120">
      <c r="A675" s="1" t="s">
        <v>942</v>
      </c>
      <c r="B675">
        <v>674</v>
      </c>
      <c r="D675">
        <v>275</v>
      </c>
      <c r="E675" s="1"/>
      <c r="F675" s="1" t="s">
        <v>942</v>
      </c>
      <c r="G675" s="1">
        <v>1</v>
      </c>
      <c r="H675" s="1">
        <v>1</v>
      </c>
      <c r="I675" s="1">
        <v>1</v>
      </c>
      <c r="J675" s="31" t="str">
        <f t="shared" si="20"/>
        <v>EXCLUDED</v>
      </c>
      <c r="K675">
        <v>674</v>
      </c>
      <c r="L675" s="1"/>
      <c r="M675" s="1"/>
      <c r="N675" s="35" t="s">
        <v>901</v>
      </c>
      <c r="R675" s="1" t="str">
        <f t="shared" si="21"/>
        <v>Mutually Excluded</v>
      </c>
      <c r="S675" s="1"/>
      <c r="T675" s="1"/>
    </row>
    <row r="676" spans="1:24" ht="105">
      <c r="A676" s="14" t="s">
        <v>943</v>
      </c>
      <c r="B676">
        <v>675</v>
      </c>
      <c r="D676" s="6">
        <v>275276</v>
      </c>
      <c r="E676" s="1"/>
      <c r="F676" s="14" t="s">
        <v>943</v>
      </c>
      <c r="G676" s="1">
        <v>5</v>
      </c>
      <c r="H676" s="1">
        <v>5</v>
      </c>
      <c r="I676" s="1">
        <v>5</v>
      </c>
      <c r="J676" s="31" t="str">
        <f t="shared" si="20"/>
        <v>CERTAINLY INCLUDED</v>
      </c>
      <c r="K676">
        <v>675</v>
      </c>
      <c r="L676" s="1"/>
      <c r="M676" s="1"/>
      <c r="N676" s="35" t="s">
        <v>901</v>
      </c>
      <c r="R676" s="1" t="str">
        <f t="shared" si="21"/>
        <v>AI: Yes, Human: No</v>
      </c>
      <c r="S676" s="1" t="s">
        <v>3018</v>
      </c>
      <c r="T676" t="s">
        <v>19</v>
      </c>
      <c r="U676" t="s">
        <v>19</v>
      </c>
    </row>
    <row r="677" spans="1:24" ht="60">
      <c r="A677" s="1" t="s">
        <v>945</v>
      </c>
      <c r="B677">
        <v>676</v>
      </c>
      <c r="D677">
        <v>276</v>
      </c>
      <c r="E677" s="1"/>
      <c r="F677" s="1" t="s">
        <v>945</v>
      </c>
      <c r="G677" s="1">
        <v>2</v>
      </c>
      <c r="H677" s="1">
        <v>3</v>
      </c>
      <c r="I677" s="1">
        <v>2</v>
      </c>
      <c r="J677" s="31" t="str">
        <f t="shared" si="20"/>
        <v>EXCLUDED</v>
      </c>
      <c r="K677">
        <v>676</v>
      </c>
      <c r="L677" s="1"/>
      <c r="M677" s="1"/>
      <c r="N677" s="35" t="s">
        <v>901</v>
      </c>
      <c r="R677" s="1" t="str">
        <f t="shared" si="21"/>
        <v>Mutually Excluded</v>
      </c>
      <c r="S677" s="1"/>
      <c r="T677" s="1"/>
    </row>
    <row r="678" spans="1:24" ht="165">
      <c r="A678" s="1" t="s">
        <v>946</v>
      </c>
      <c r="B678">
        <v>677</v>
      </c>
      <c r="D678">
        <v>276</v>
      </c>
      <c r="E678" s="1"/>
      <c r="F678" s="1" t="s">
        <v>946</v>
      </c>
      <c r="G678" s="1">
        <v>1</v>
      </c>
      <c r="H678" s="1">
        <v>1</v>
      </c>
      <c r="I678" s="1">
        <v>1</v>
      </c>
      <c r="J678" s="31" t="str">
        <f t="shared" si="20"/>
        <v>EXCLUDED</v>
      </c>
      <c r="K678">
        <v>677</v>
      </c>
      <c r="L678" s="1"/>
      <c r="M678" s="1"/>
      <c r="N678" s="35" t="s">
        <v>901</v>
      </c>
      <c r="R678" s="1" t="str">
        <f t="shared" si="21"/>
        <v>Mutually Excluded</v>
      </c>
      <c r="S678" s="1"/>
      <c r="T678" s="1"/>
    </row>
    <row r="679" spans="1:24" ht="105">
      <c r="A679" s="1" t="s">
        <v>947</v>
      </c>
      <c r="B679">
        <v>678</v>
      </c>
      <c r="D679">
        <v>277</v>
      </c>
      <c r="E679" s="1"/>
      <c r="F679" s="1" t="s">
        <v>947</v>
      </c>
      <c r="G679" s="1">
        <v>1</v>
      </c>
      <c r="H679" s="1">
        <v>1</v>
      </c>
      <c r="I679" s="1">
        <v>1</v>
      </c>
      <c r="J679" s="31" t="str">
        <f t="shared" si="20"/>
        <v>EXCLUDED</v>
      </c>
      <c r="K679">
        <v>678</v>
      </c>
      <c r="L679" s="1"/>
      <c r="M679" s="1"/>
      <c r="N679" s="35" t="s">
        <v>901</v>
      </c>
      <c r="R679" s="1" t="str">
        <f t="shared" si="21"/>
        <v>Mutually Excluded</v>
      </c>
      <c r="S679" s="1"/>
      <c r="T679" s="1"/>
    </row>
    <row r="680" spans="1:24" ht="75">
      <c r="A680" s="1" t="s">
        <v>948</v>
      </c>
      <c r="B680">
        <v>679</v>
      </c>
      <c r="D680">
        <v>277</v>
      </c>
      <c r="E680" s="1"/>
      <c r="F680" s="1" t="s">
        <v>948</v>
      </c>
      <c r="G680" s="1">
        <v>1</v>
      </c>
      <c r="H680" s="1">
        <v>1</v>
      </c>
      <c r="I680" s="1">
        <v>1</v>
      </c>
      <c r="J680" s="31" t="str">
        <f t="shared" si="20"/>
        <v>EXCLUDED</v>
      </c>
      <c r="K680">
        <v>679</v>
      </c>
      <c r="L680" s="1"/>
      <c r="M680" s="1"/>
      <c r="N680" s="35" t="s">
        <v>901</v>
      </c>
      <c r="R680" s="1" t="str">
        <f t="shared" si="21"/>
        <v>Mutually Excluded</v>
      </c>
      <c r="S680" s="1"/>
      <c r="T680" s="1"/>
    </row>
    <row r="681" spans="1:24" ht="165">
      <c r="A681" s="1" t="s">
        <v>949</v>
      </c>
      <c r="B681">
        <v>680</v>
      </c>
      <c r="D681" s="6">
        <v>277278</v>
      </c>
      <c r="E681" s="1"/>
      <c r="F681" s="1" t="s">
        <v>949</v>
      </c>
      <c r="G681" s="1">
        <v>5</v>
      </c>
      <c r="H681" s="1">
        <v>5</v>
      </c>
      <c r="I681" s="1">
        <v>5</v>
      </c>
      <c r="J681" s="31" t="str">
        <f t="shared" si="20"/>
        <v>CERTAINLY INCLUDED</v>
      </c>
      <c r="K681">
        <v>680</v>
      </c>
      <c r="L681" s="1"/>
      <c r="M681" s="1"/>
      <c r="N681" s="35" t="s">
        <v>65</v>
      </c>
      <c r="R681" s="1" t="str">
        <f t="shared" si="21"/>
        <v>MUTUALLY INCLUDED</v>
      </c>
      <c r="S681" s="1"/>
      <c r="T681" s="1"/>
      <c r="X681" s="3" t="s">
        <v>23</v>
      </c>
    </row>
    <row r="682" spans="1:24" ht="120">
      <c r="A682" s="1" t="s">
        <v>950</v>
      </c>
      <c r="B682">
        <v>681</v>
      </c>
      <c r="D682">
        <v>278</v>
      </c>
      <c r="E682" s="1"/>
      <c r="F682" s="1" t="s">
        <v>950</v>
      </c>
      <c r="G682" s="1">
        <v>4</v>
      </c>
      <c r="H682" s="1">
        <v>3</v>
      </c>
      <c r="I682" s="1">
        <v>4</v>
      </c>
      <c r="J682" s="31" t="str">
        <f t="shared" si="20"/>
        <v>EXCLUDED</v>
      </c>
      <c r="K682">
        <v>681</v>
      </c>
      <c r="L682" s="1"/>
      <c r="M682" s="1"/>
      <c r="N682" s="35" t="s">
        <v>65</v>
      </c>
      <c r="R682" s="1" t="str">
        <f t="shared" si="21"/>
        <v>AI: No, Human: Yes</v>
      </c>
      <c r="S682" s="1" t="s">
        <v>3018</v>
      </c>
      <c r="T682" s="1" t="s">
        <v>23</v>
      </c>
      <c r="U682" t="s">
        <v>23</v>
      </c>
      <c r="X682" s="3" t="s">
        <v>23</v>
      </c>
    </row>
    <row r="683" spans="1:24" ht="75">
      <c r="A683" s="1" t="s">
        <v>951</v>
      </c>
      <c r="B683">
        <v>682</v>
      </c>
      <c r="D683" s="6">
        <v>278279</v>
      </c>
      <c r="E683" s="1"/>
      <c r="F683" s="1" t="s">
        <v>951</v>
      </c>
      <c r="G683" s="1">
        <v>1</v>
      </c>
      <c r="H683" s="1">
        <v>1</v>
      </c>
      <c r="I683" s="1">
        <v>1</v>
      </c>
      <c r="J683" s="31" t="str">
        <f t="shared" si="20"/>
        <v>EXCLUDED</v>
      </c>
      <c r="K683">
        <v>682</v>
      </c>
      <c r="L683" s="1"/>
      <c r="M683" s="1"/>
      <c r="N683" s="35" t="s">
        <v>901</v>
      </c>
      <c r="R683" s="1" t="str">
        <f t="shared" si="21"/>
        <v>Mutually Excluded</v>
      </c>
      <c r="S683" s="1"/>
      <c r="T683" s="1"/>
    </row>
    <row r="684" spans="1:24" ht="105">
      <c r="A684" s="1" t="s">
        <v>952</v>
      </c>
      <c r="B684">
        <v>683</v>
      </c>
      <c r="D684">
        <v>279</v>
      </c>
      <c r="E684" s="1"/>
      <c r="F684" s="1" t="s">
        <v>952</v>
      </c>
      <c r="G684" s="1">
        <v>1</v>
      </c>
      <c r="H684" s="1">
        <v>1</v>
      </c>
      <c r="I684" s="1">
        <v>1</v>
      </c>
      <c r="J684" s="31" t="str">
        <f t="shared" si="20"/>
        <v>EXCLUDED</v>
      </c>
      <c r="K684">
        <v>683</v>
      </c>
      <c r="L684" s="1"/>
      <c r="M684" s="1"/>
      <c r="N684" s="35" t="s">
        <v>901</v>
      </c>
      <c r="R684" s="1" t="str">
        <f t="shared" si="21"/>
        <v>Mutually Excluded</v>
      </c>
      <c r="S684" s="1"/>
      <c r="T684" s="1"/>
    </row>
    <row r="685" spans="1:24" ht="90">
      <c r="A685" s="1" t="s">
        <v>953</v>
      </c>
      <c r="B685">
        <v>684</v>
      </c>
      <c r="D685">
        <v>279</v>
      </c>
      <c r="E685" s="1"/>
      <c r="F685" s="1" t="s">
        <v>953</v>
      </c>
      <c r="G685" s="1">
        <v>1</v>
      </c>
      <c r="H685" s="1">
        <v>1</v>
      </c>
      <c r="I685" s="1">
        <v>1</v>
      </c>
      <c r="J685" s="31" t="str">
        <f t="shared" si="20"/>
        <v>EXCLUDED</v>
      </c>
      <c r="K685">
        <v>684</v>
      </c>
      <c r="L685" s="1"/>
      <c r="M685" s="1"/>
      <c r="N685" s="35" t="s">
        <v>901</v>
      </c>
      <c r="R685" s="1" t="str">
        <f t="shared" si="21"/>
        <v>Mutually Excluded</v>
      </c>
      <c r="S685" s="1"/>
      <c r="T685" s="1"/>
    </row>
    <row r="686" spans="1:24" ht="135">
      <c r="A686" s="1" t="s">
        <v>954</v>
      </c>
      <c r="B686">
        <v>685</v>
      </c>
      <c r="D686">
        <v>279</v>
      </c>
      <c r="E686" s="1"/>
      <c r="F686" s="1" t="s">
        <v>954</v>
      </c>
      <c r="G686" s="1">
        <v>1</v>
      </c>
      <c r="H686" s="1">
        <v>1</v>
      </c>
      <c r="I686" s="1">
        <v>1</v>
      </c>
      <c r="J686" s="31" t="str">
        <f t="shared" si="20"/>
        <v>EXCLUDED</v>
      </c>
      <c r="K686">
        <v>685</v>
      </c>
      <c r="L686" s="1"/>
      <c r="M686" s="1"/>
      <c r="N686" s="35" t="s">
        <v>901</v>
      </c>
      <c r="R686" s="1" t="str">
        <f t="shared" si="21"/>
        <v>Mutually Excluded</v>
      </c>
      <c r="S686" s="1"/>
      <c r="T686" s="1"/>
    </row>
    <row r="687" spans="1:24" ht="105">
      <c r="A687" s="1" t="s">
        <v>955</v>
      </c>
      <c r="B687">
        <v>686</v>
      </c>
      <c r="D687">
        <v>280</v>
      </c>
      <c r="E687" s="1"/>
      <c r="F687" s="1" t="s">
        <v>955</v>
      </c>
      <c r="G687" s="1">
        <v>1</v>
      </c>
      <c r="H687" s="1">
        <v>1</v>
      </c>
      <c r="I687" s="1">
        <v>1</v>
      </c>
      <c r="J687" s="31" t="str">
        <f t="shared" si="20"/>
        <v>EXCLUDED</v>
      </c>
      <c r="K687">
        <v>686</v>
      </c>
      <c r="L687" s="1"/>
      <c r="M687" s="1"/>
      <c r="N687" s="35" t="s">
        <v>901</v>
      </c>
      <c r="R687" s="1" t="str">
        <f t="shared" si="21"/>
        <v>Mutually Excluded</v>
      </c>
      <c r="S687" s="1"/>
      <c r="T687" s="1"/>
    </row>
    <row r="688" spans="1:24" ht="90">
      <c r="A688" s="1" t="s">
        <v>956</v>
      </c>
      <c r="B688">
        <v>687</v>
      </c>
      <c r="D688">
        <v>280</v>
      </c>
      <c r="E688" s="1"/>
      <c r="F688" s="1" t="s">
        <v>956</v>
      </c>
      <c r="G688" s="1">
        <v>2</v>
      </c>
      <c r="H688" s="1">
        <v>2</v>
      </c>
      <c r="I688" s="1">
        <v>2</v>
      </c>
      <c r="J688" s="31" t="str">
        <f t="shared" si="20"/>
        <v>EXCLUDED</v>
      </c>
      <c r="K688">
        <v>687</v>
      </c>
      <c r="L688" s="1"/>
      <c r="M688" s="1"/>
      <c r="N688" s="35" t="s">
        <v>901</v>
      </c>
      <c r="R688" s="1" t="str">
        <f t="shared" si="21"/>
        <v>Mutually Excluded</v>
      </c>
      <c r="S688" s="1"/>
      <c r="T688" s="1"/>
    </row>
    <row r="689" spans="1:21" ht="45">
      <c r="A689" s="1" t="s">
        <v>957</v>
      </c>
      <c r="B689">
        <v>688</v>
      </c>
      <c r="D689">
        <v>280</v>
      </c>
      <c r="E689" s="1"/>
      <c r="F689" s="1" t="s">
        <v>957</v>
      </c>
      <c r="G689" s="1">
        <v>1</v>
      </c>
      <c r="H689" s="1">
        <v>1</v>
      </c>
      <c r="I689" s="1">
        <v>1</v>
      </c>
      <c r="J689" s="31" t="str">
        <f t="shared" si="20"/>
        <v>EXCLUDED</v>
      </c>
      <c r="K689">
        <v>688</v>
      </c>
      <c r="L689" s="1"/>
      <c r="M689" s="1"/>
      <c r="N689" s="35" t="s">
        <v>901</v>
      </c>
      <c r="R689" s="1" t="str">
        <f t="shared" si="21"/>
        <v>Mutually Excluded</v>
      </c>
      <c r="S689" s="1"/>
      <c r="T689" s="1"/>
    </row>
    <row r="690" spans="1:21" ht="90">
      <c r="A690" s="1" t="s">
        <v>958</v>
      </c>
      <c r="B690">
        <v>689</v>
      </c>
      <c r="D690" s="6">
        <v>280281</v>
      </c>
      <c r="E690" s="1"/>
      <c r="F690" s="1" t="s">
        <v>958</v>
      </c>
      <c r="G690" s="1">
        <v>2</v>
      </c>
      <c r="H690" s="1">
        <v>2</v>
      </c>
      <c r="I690" s="1">
        <v>2</v>
      </c>
      <c r="J690" s="31" t="str">
        <f t="shared" si="20"/>
        <v>EXCLUDED</v>
      </c>
      <c r="K690">
        <v>689</v>
      </c>
      <c r="L690" s="1"/>
      <c r="M690" s="1"/>
      <c r="N690" s="35" t="s">
        <v>901</v>
      </c>
      <c r="R690" s="1" t="str">
        <f t="shared" si="21"/>
        <v>Mutually Excluded</v>
      </c>
      <c r="S690" s="1"/>
      <c r="T690" s="1"/>
    </row>
    <row r="691" spans="1:21" ht="105">
      <c r="A691" s="1" t="s">
        <v>959</v>
      </c>
      <c r="B691">
        <v>690</v>
      </c>
      <c r="D691">
        <v>281</v>
      </c>
      <c r="E691" s="1"/>
      <c r="F691" s="1" t="s">
        <v>959</v>
      </c>
      <c r="G691" s="1">
        <v>2</v>
      </c>
      <c r="H691" s="1">
        <v>3</v>
      </c>
      <c r="I691" s="1">
        <v>2</v>
      </c>
      <c r="J691" s="31" t="str">
        <f t="shared" si="20"/>
        <v>EXCLUDED</v>
      </c>
      <c r="K691">
        <v>690</v>
      </c>
      <c r="L691" s="1"/>
      <c r="M691" s="1"/>
      <c r="N691" s="35" t="s">
        <v>901</v>
      </c>
      <c r="R691" s="1" t="str">
        <f t="shared" si="21"/>
        <v>Mutually Excluded</v>
      </c>
      <c r="S691" s="1"/>
      <c r="T691" s="1"/>
    </row>
    <row r="692" spans="1:21" ht="45">
      <c r="A692" s="1" t="s">
        <v>960</v>
      </c>
      <c r="B692">
        <v>691</v>
      </c>
      <c r="D692" s="6">
        <v>281282</v>
      </c>
      <c r="E692" s="1"/>
      <c r="F692" s="1" t="s">
        <v>960</v>
      </c>
      <c r="G692" s="1">
        <v>4</v>
      </c>
      <c r="H692" s="1">
        <v>4</v>
      </c>
      <c r="I692" s="1">
        <v>4</v>
      </c>
      <c r="J692" s="31" t="str">
        <f t="shared" si="20"/>
        <v>EXCLUDED</v>
      </c>
      <c r="K692">
        <v>691</v>
      </c>
      <c r="L692" s="1"/>
      <c r="M692" s="1"/>
      <c r="N692" s="35" t="s">
        <v>901</v>
      </c>
      <c r="R692" s="1" t="str">
        <f t="shared" si="21"/>
        <v>Mutually Excluded</v>
      </c>
      <c r="S692" s="1"/>
      <c r="T692" s="1"/>
    </row>
    <row r="693" spans="1:21" ht="90">
      <c r="A693" s="1" t="s">
        <v>962</v>
      </c>
      <c r="B693">
        <v>692</v>
      </c>
      <c r="D693">
        <v>282</v>
      </c>
      <c r="E693" s="1"/>
      <c r="F693" s="1" t="s">
        <v>962</v>
      </c>
      <c r="G693" s="1">
        <v>1</v>
      </c>
      <c r="H693" s="1">
        <v>1</v>
      </c>
      <c r="I693" s="1">
        <v>1</v>
      </c>
      <c r="J693" s="31" t="str">
        <f t="shared" si="20"/>
        <v>EXCLUDED</v>
      </c>
      <c r="K693">
        <v>692</v>
      </c>
      <c r="L693" s="1"/>
      <c r="M693" s="1"/>
      <c r="N693" s="35" t="s">
        <v>901</v>
      </c>
      <c r="R693" s="1" t="str">
        <f t="shared" si="21"/>
        <v>Mutually Excluded</v>
      </c>
      <c r="S693" s="1"/>
      <c r="T693" s="1"/>
    </row>
    <row r="694" spans="1:21" ht="90">
      <c r="A694" s="1" t="s">
        <v>963</v>
      </c>
      <c r="B694">
        <v>693</v>
      </c>
      <c r="D694">
        <v>282</v>
      </c>
      <c r="E694" s="1"/>
      <c r="F694" s="1" t="s">
        <v>963</v>
      </c>
      <c r="G694" s="1">
        <v>3</v>
      </c>
      <c r="H694" s="1">
        <v>3</v>
      </c>
      <c r="I694" s="1">
        <v>3</v>
      </c>
      <c r="J694" s="31" t="str">
        <f t="shared" si="20"/>
        <v>EXCLUDED</v>
      </c>
      <c r="K694">
        <v>693</v>
      </c>
      <c r="L694" s="1"/>
      <c r="M694" s="1"/>
      <c r="N694" s="35" t="s">
        <v>901</v>
      </c>
      <c r="R694" s="1" t="str">
        <f t="shared" si="21"/>
        <v>Mutually Excluded</v>
      </c>
      <c r="S694" s="1"/>
      <c r="T694" s="1"/>
    </row>
    <row r="695" spans="1:21" ht="105">
      <c r="A695" s="1" t="s">
        <v>964</v>
      </c>
      <c r="B695">
        <v>694</v>
      </c>
      <c r="D695">
        <v>283</v>
      </c>
      <c r="E695" s="1"/>
      <c r="F695" s="1" t="s">
        <v>964</v>
      </c>
      <c r="G695" s="1">
        <v>4</v>
      </c>
      <c r="H695" s="1">
        <v>5</v>
      </c>
      <c r="I695" s="1">
        <v>4</v>
      </c>
      <c r="J695" s="31" t="str">
        <f t="shared" si="20"/>
        <v>MAYBE</v>
      </c>
      <c r="K695">
        <v>694</v>
      </c>
      <c r="L695" s="1"/>
      <c r="M695" s="1"/>
      <c r="N695" s="35" t="s">
        <v>901</v>
      </c>
      <c r="R695" s="1" t="str">
        <f t="shared" si="21"/>
        <v>AI: Yes, Human: No</v>
      </c>
      <c r="S695" s="1" t="s">
        <v>3024</v>
      </c>
      <c r="T695" s="1" t="s">
        <v>19</v>
      </c>
      <c r="U695" t="s">
        <v>19</v>
      </c>
    </row>
    <row r="696" spans="1:21" ht="90">
      <c r="A696" s="1" t="s">
        <v>965</v>
      </c>
      <c r="B696">
        <v>695</v>
      </c>
      <c r="D696">
        <v>283</v>
      </c>
      <c r="E696" s="1"/>
      <c r="F696" s="1" t="s">
        <v>965</v>
      </c>
      <c r="G696" s="1">
        <v>2</v>
      </c>
      <c r="H696" s="1">
        <v>2</v>
      </c>
      <c r="I696" s="1">
        <v>2</v>
      </c>
      <c r="J696" s="31" t="str">
        <f t="shared" si="20"/>
        <v>EXCLUDED</v>
      </c>
      <c r="K696">
        <v>695</v>
      </c>
      <c r="L696" s="1"/>
      <c r="M696" s="1"/>
      <c r="N696" s="35" t="s">
        <v>901</v>
      </c>
      <c r="R696" s="1" t="str">
        <f t="shared" si="21"/>
        <v>Mutually Excluded</v>
      </c>
      <c r="S696" s="1"/>
      <c r="T696" s="1"/>
    </row>
    <row r="697" spans="1:21" ht="135">
      <c r="A697" s="1" t="s">
        <v>966</v>
      </c>
      <c r="B697">
        <v>696</v>
      </c>
      <c r="D697" s="6">
        <v>283284</v>
      </c>
      <c r="E697" s="1"/>
      <c r="F697" s="1" t="s">
        <v>966</v>
      </c>
      <c r="G697" s="1">
        <v>3</v>
      </c>
      <c r="H697" s="1">
        <v>3</v>
      </c>
      <c r="I697" s="1">
        <v>3</v>
      </c>
      <c r="J697" s="31" t="str">
        <f t="shared" si="20"/>
        <v>EXCLUDED</v>
      </c>
      <c r="K697">
        <v>696</v>
      </c>
      <c r="L697" s="1"/>
      <c r="M697" s="1"/>
      <c r="N697" s="35" t="s">
        <v>901</v>
      </c>
      <c r="R697" s="1" t="str">
        <f t="shared" si="21"/>
        <v>Mutually Excluded</v>
      </c>
      <c r="S697" s="1"/>
      <c r="T697" s="1"/>
    </row>
    <row r="698" spans="1:21" ht="165">
      <c r="A698" s="1" t="s">
        <v>967</v>
      </c>
      <c r="B698">
        <v>697</v>
      </c>
      <c r="D698">
        <v>284</v>
      </c>
      <c r="E698" s="1"/>
      <c r="F698" s="1" t="s">
        <v>967</v>
      </c>
      <c r="G698" s="1">
        <v>1</v>
      </c>
      <c r="H698" s="1">
        <v>1</v>
      </c>
      <c r="I698" s="1">
        <v>1</v>
      </c>
      <c r="J698" s="31" t="str">
        <f t="shared" si="20"/>
        <v>EXCLUDED</v>
      </c>
      <c r="K698">
        <v>697</v>
      </c>
      <c r="L698" s="1"/>
      <c r="M698" s="1"/>
      <c r="N698" s="35" t="s">
        <v>901</v>
      </c>
      <c r="R698" s="1" t="str">
        <f t="shared" si="21"/>
        <v>Mutually Excluded</v>
      </c>
      <c r="S698" s="1"/>
      <c r="T698" s="1"/>
    </row>
    <row r="699" spans="1:21" ht="90">
      <c r="A699" s="1" t="s">
        <v>968</v>
      </c>
      <c r="B699">
        <v>698</v>
      </c>
      <c r="D699" s="6">
        <v>284285</v>
      </c>
      <c r="E699" s="1"/>
      <c r="F699" s="1" t="s">
        <v>968</v>
      </c>
      <c r="G699" s="1">
        <v>1</v>
      </c>
      <c r="H699" s="1">
        <v>1</v>
      </c>
      <c r="I699" s="1">
        <v>1</v>
      </c>
      <c r="J699" s="31" t="str">
        <f t="shared" si="20"/>
        <v>EXCLUDED</v>
      </c>
      <c r="K699">
        <v>698</v>
      </c>
      <c r="L699" s="1"/>
      <c r="M699" s="1"/>
      <c r="N699" s="35" t="s">
        <v>901</v>
      </c>
      <c r="R699" s="1" t="str">
        <f t="shared" si="21"/>
        <v>Mutually Excluded</v>
      </c>
      <c r="S699" s="1"/>
      <c r="T699" s="1"/>
    </row>
    <row r="700" spans="1:21" ht="150">
      <c r="A700" s="1" t="s">
        <v>970</v>
      </c>
      <c r="B700">
        <v>699</v>
      </c>
      <c r="D700">
        <v>285</v>
      </c>
      <c r="E700" s="1"/>
      <c r="F700" s="1" t="s">
        <v>970</v>
      </c>
      <c r="G700" s="1">
        <v>2</v>
      </c>
      <c r="H700" s="1">
        <v>2</v>
      </c>
      <c r="I700" s="1">
        <v>2</v>
      </c>
      <c r="J700" s="31" t="str">
        <f t="shared" si="20"/>
        <v>EXCLUDED</v>
      </c>
      <c r="K700">
        <v>699</v>
      </c>
      <c r="L700" s="1"/>
      <c r="M700" s="1"/>
      <c r="N700" s="35" t="s">
        <v>901</v>
      </c>
      <c r="R700" s="1" t="str">
        <f t="shared" si="21"/>
        <v>Mutually Excluded</v>
      </c>
      <c r="S700" s="1"/>
      <c r="T700" s="1"/>
    </row>
    <row r="701" spans="1:21" ht="105">
      <c r="A701" s="1" t="s">
        <v>971</v>
      </c>
      <c r="B701">
        <v>700</v>
      </c>
      <c r="D701" s="6">
        <v>285286</v>
      </c>
      <c r="E701" s="1"/>
      <c r="F701" s="1" t="s">
        <v>971</v>
      </c>
      <c r="G701" s="1">
        <v>3</v>
      </c>
      <c r="H701" s="1">
        <v>2</v>
      </c>
      <c r="I701" s="1">
        <v>3</v>
      </c>
      <c r="J701" s="31" t="str">
        <f t="shared" si="20"/>
        <v>EXCLUDED</v>
      </c>
      <c r="K701">
        <v>700</v>
      </c>
      <c r="L701" s="1"/>
      <c r="M701" s="1"/>
      <c r="N701" s="35" t="s">
        <v>901</v>
      </c>
      <c r="R701" s="1" t="str">
        <f t="shared" si="21"/>
        <v>Mutually Excluded</v>
      </c>
      <c r="S701" s="1"/>
      <c r="T701" s="1"/>
    </row>
    <row r="702" spans="1:21" ht="75">
      <c r="A702" s="1" t="s">
        <v>972</v>
      </c>
      <c r="B702">
        <v>701</v>
      </c>
      <c r="D702">
        <v>286</v>
      </c>
      <c r="E702" s="1"/>
      <c r="F702" s="1" t="s">
        <v>972</v>
      </c>
      <c r="G702" s="1">
        <v>3</v>
      </c>
      <c r="H702" s="1">
        <v>2</v>
      </c>
      <c r="I702" s="1">
        <v>2</v>
      </c>
      <c r="J702" s="31" t="str">
        <f t="shared" si="20"/>
        <v>EXCLUDED</v>
      </c>
      <c r="K702">
        <v>701</v>
      </c>
      <c r="L702" s="1"/>
      <c r="M702" s="1"/>
      <c r="N702" s="35" t="s">
        <v>901</v>
      </c>
      <c r="R702" s="1" t="str">
        <f t="shared" si="21"/>
        <v>Mutually Excluded</v>
      </c>
      <c r="S702" s="1"/>
      <c r="T702" s="1"/>
    </row>
    <row r="703" spans="1:21" ht="75">
      <c r="A703" s="1" t="s">
        <v>973</v>
      </c>
      <c r="B703">
        <v>702</v>
      </c>
      <c r="D703">
        <v>286</v>
      </c>
      <c r="E703" s="1"/>
      <c r="F703" s="1" t="s">
        <v>973</v>
      </c>
      <c r="G703" s="1">
        <v>1</v>
      </c>
      <c r="H703" s="1">
        <v>1</v>
      </c>
      <c r="I703" s="1">
        <v>1</v>
      </c>
      <c r="J703" s="31" t="str">
        <f t="shared" si="20"/>
        <v>EXCLUDED</v>
      </c>
      <c r="K703">
        <v>702</v>
      </c>
      <c r="L703" s="1"/>
      <c r="M703" s="1"/>
      <c r="N703" s="35" t="s">
        <v>901</v>
      </c>
      <c r="R703" s="1" t="str">
        <f t="shared" si="21"/>
        <v>Mutually Excluded</v>
      </c>
      <c r="S703" s="1"/>
      <c r="T703" s="1"/>
    </row>
    <row r="704" spans="1:21" ht="105">
      <c r="A704" s="1" t="s">
        <v>974</v>
      </c>
      <c r="B704">
        <v>703</v>
      </c>
      <c r="D704">
        <v>286</v>
      </c>
      <c r="E704" s="1"/>
      <c r="F704" s="1" t="s">
        <v>974</v>
      </c>
      <c r="G704" s="1">
        <v>4</v>
      </c>
      <c r="H704" s="1">
        <v>3</v>
      </c>
      <c r="I704" s="1">
        <v>4</v>
      </c>
      <c r="J704" s="31" t="str">
        <f t="shared" si="20"/>
        <v>EXCLUDED</v>
      </c>
      <c r="K704">
        <v>703</v>
      </c>
      <c r="L704" s="1"/>
      <c r="M704" s="1"/>
      <c r="N704" s="35" t="s">
        <v>901</v>
      </c>
      <c r="R704" s="1" t="str">
        <f t="shared" si="21"/>
        <v>Mutually Excluded</v>
      </c>
      <c r="S704" s="1"/>
      <c r="T704" s="1"/>
    </row>
    <row r="705" spans="1:24" ht="105">
      <c r="A705" s="1" t="s">
        <v>975</v>
      </c>
      <c r="B705">
        <v>704</v>
      </c>
      <c r="D705">
        <v>287</v>
      </c>
      <c r="E705" s="1"/>
      <c r="F705" s="1" t="s">
        <v>975</v>
      </c>
      <c r="G705" s="1">
        <v>2</v>
      </c>
      <c r="H705" s="1">
        <v>2</v>
      </c>
      <c r="I705" s="1">
        <v>2</v>
      </c>
      <c r="J705" s="31" t="str">
        <f t="shared" si="20"/>
        <v>EXCLUDED</v>
      </c>
      <c r="K705">
        <v>704</v>
      </c>
      <c r="L705" s="1"/>
      <c r="M705" s="1"/>
      <c r="N705" s="35" t="s">
        <v>901</v>
      </c>
      <c r="R705" s="1" t="str">
        <f t="shared" si="21"/>
        <v>Mutually Excluded</v>
      </c>
      <c r="S705" s="1"/>
      <c r="T705" s="1"/>
    </row>
    <row r="706" spans="1:24" ht="30">
      <c r="A706" s="1" t="s">
        <v>976</v>
      </c>
      <c r="B706">
        <v>705</v>
      </c>
      <c r="D706">
        <v>287</v>
      </c>
      <c r="E706" s="1"/>
      <c r="F706" s="1" t="s">
        <v>976</v>
      </c>
      <c r="G706" s="1">
        <v>1</v>
      </c>
      <c r="H706" s="1">
        <v>1</v>
      </c>
      <c r="I706" s="1">
        <v>1</v>
      </c>
      <c r="J706" s="31" t="str">
        <f t="shared" si="20"/>
        <v>EXCLUDED</v>
      </c>
      <c r="K706">
        <v>705</v>
      </c>
      <c r="L706" s="1"/>
      <c r="M706" s="1"/>
      <c r="N706" s="35" t="s">
        <v>901</v>
      </c>
      <c r="R706" s="1" t="str">
        <f t="shared" si="21"/>
        <v>Mutually Excluded</v>
      </c>
      <c r="S706" s="1"/>
      <c r="T706" s="1"/>
    </row>
    <row r="707" spans="1:24" ht="90">
      <c r="A707" s="1" t="s">
        <v>977</v>
      </c>
      <c r="B707">
        <v>706</v>
      </c>
      <c r="D707">
        <v>287</v>
      </c>
      <c r="E707" s="1"/>
      <c r="F707" s="1" t="s">
        <v>977</v>
      </c>
      <c r="G707" s="1">
        <v>2</v>
      </c>
      <c r="H707" s="1">
        <v>2</v>
      </c>
      <c r="I707" s="1">
        <v>3</v>
      </c>
      <c r="J707" s="31" t="str">
        <f t="shared" ref="J707:J770" si="22">IF(COUNTIF(G707:I707,5)=3,"CERTAINLY INCLUDED",IF(COUNTIF(G707:I707,5)&gt;0,"MAYBE","EXCLUDED"))</f>
        <v>EXCLUDED</v>
      </c>
      <c r="K707">
        <v>706</v>
      </c>
      <c r="L707" s="1"/>
      <c r="M707" s="1"/>
      <c r="N707" s="35" t="s">
        <v>901</v>
      </c>
      <c r="R707" s="1" t="str">
        <f t="shared" ref="R707:R770" si="23">IF(AND(J707="Excluded", N707="Excluded"), "Mutually Excluded", IF(AND(OR(J707="CERTAINLY INCLUDED", J707="INCLUDED", J707="MAYBE" ), OR(N707="INCLUDED", N707="MAYBE")), "MUTUALLY INCLUDED", IF(AND(J707="MAYBE", N707="MAYBE"), "Mutually MAYBE", IF(AND(J707="Excluded", OR(N707="INCLUDED", N707="MAYBE")), "AI: No, Human: Yes", IF(AND(N707="Excluded", OR(J707="INCLUDED", J707="CERTAINLY INCLUDED", J707="MAYBE")), "AI: Yes, Human: No", "Other Conflict")))))</f>
        <v>Mutually Excluded</v>
      </c>
      <c r="S707" s="1"/>
      <c r="T707" s="1"/>
    </row>
    <row r="708" spans="1:24" ht="180">
      <c r="A708" s="1" t="s">
        <v>978</v>
      </c>
      <c r="B708">
        <v>707</v>
      </c>
      <c r="D708">
        <v>288</v>
      </c>
      <c r="E708" s="1"/>
      <c r="F708" s="1" t="s">
        <v>978</v>
      </c>
      <c r="G708" s="1">
        <v>5</v>
      </c>
      <c r="H708" s="1">
        <v>5</v>
      </c>
      <c r="I708" s="1">
        <v>5</v>
      </c>
      <c r="J708" s="31" t="str">
        <f t="shared" si="22"/>
        <v>CERTAINLY INCLUDED</v>
      </c>
      <c r="K708">
        <v>707</v>
      </c>
      <c r="L708" s="1"/>
      <c r="M708" s="1"/>
      <c r="N708" s="35" t="s">
        <v>1752</v>
      </c>
      <c r="R708" s="1" t="str">
        <f t="shared" si="23"/>
        <v>MUTUALLY INCLUDED</v>
      </c>
      <c r="S708" s="1"/>
      <c r="T708" s="1"/>
      <c r="X708" s="3" t="s">
        <v>19</v>
      </c>
    </row>
    <row r="709" spans="1:24" ht="120">
      <c r="A709" s="1" t="s">
        <v>979</v>
      </c>
      <c r="B709">
        <v>708</v>
      </c>
      <c r="D709">
        <v>288</v>
      </c>
      <c r="E709" s="1"/>
      <c r="F709" s="1" t="s">
        <v>979</v>
      </c>
      <c r="G709" s="1">
        <v>3</v>
      </c>
      <c r="H709" s="1">
        <v>2</v>
      </c>
      <c r="I709" s="1">
        <v>3</v>
      </c>
      <c r="J709" s="31" t="str">
        <f t="shared" si="22"/>
        <v>EXCLUDED</v>
      </c>
      <c r="K709">
        <v>708</v>
      </c>
      <c r="L709" s="1"/>
      <c r="M709" s="1"/>
      <c r="N709" s="35" t="s">
        <v>901</v>
      </c>
      <c r="R709" s="1" t="str">
        <f t="shared" si="23"/>
        <v>Mutually Excluded</v>
      </c>
      <c r="S709" s="1"/>
      <c r="T709" s="1"/>
    </row>
    <row r="710" spans="1:24" ht="75">
      <c r="A710" s="1" t="s">
        <v>980</v>
      </c>
      <c r="B710">
        <v>709</v>
      </c>
      <c r="D710" s="6">
        <v>288289</v>
      </c>
      <c r="E710" s="1"/>
      <c r="F710" s="1" t="s">
        <v>980</v>
      </c>
      <c r="G710" s="1">
        <v>1</v>
      </c>
      <c r="H710" s="1">
        <v>1</v>
      </c>
      <c r="I710" s="1">
        <v>1</v>
      </c>
      <c r="J710" s="31" t="str">
        <f t="shared" si="22"/>
        <v>EXCLUDED</v>
      </c>
      <c r="K710">
        <v>709</v>
      </c>
      <c r="L710" s="1"/>
      <c r="M710" s="1"/>
      <c r="N710" s="35" t="s">
        <v>901</v>
      </c>
      <c r="R710" s="1" t="str">
        <f t="shared" si="23"/>
        <v>Mutually Excluded</v>
      </c>
      <c r="S710" s="1"/>
      <c r="T710" s="1"/>
    </row>
    <row r="711" spans="1:24" ht="75">
      <c r="A711" s="1" t="s">
        <v>981</v>
      </c>
      <c r="B711">
        <v>710</v>
      </c>
      <c r="D711">
        <v>289</v>
      </c>
      <c r="E711" s="1"/>
      <c r="F711" s="1" t="s">
        <v>981</v>
      </c>
      <c r="G711" s="1">
        <v>1</v>
      </c>
      <c r="H711" s="1">
        <v>1</v>
      </c>
      <c r="I711" s="1">
        <v>1</v>
      </c>
      <c r="J711" s="31" t="str">
        <f t="shared" si="22"/>
        <v>EXCLUDED</v>
      </c>
      <c r="K711">
        <v>710</v>
      </c>
      <c r="L711" s="1"/>
      <c r="M711" s="1"/>
      <c r="N711" s="35" t="s">
        <v>901</v>
      </c>
      <c r="R711" s="1" t="str">
        <f t="shared" si="23"/>
        <v>Mutually Excluded</v>
      </c>
      <c r="S711" s="1"/>
      <c r="T711" s="1"/>
    </row>
    <row r="712" spans="1:24" ht="90">
      <c r="A712" s="1" t="s">
        <v>982</v>
      </c>
      <c r="B712">
        <v>711</v>
      </c>
      <c r="D712">
        <v>289</v>
      </c>
      <c r="E712" s="1"/>
      <c r="F712" s="1" t="s">
        <v>982</v>
      </c>
      <c r="G712" s="1">
        <v>3</v>
      </c>
      <c r="H712" s="1">
        <v>3</v>
      </c>
      <c r="I712" s="1">
        <v>3</v>
      </c>
      <c r="J712" s="31" t="str">
        <f t="shared" si="22"/>
        <v>EXCLUDED</v>
      </c>
      <c r="K712">
        <v>711</v>
      </c>
      <c r="L712" s="1"/>
      <c r="M712" s="1"/>
      <c r="N712" s="35" t="s">
        <v>901</v>
      </c>
      <c r="R712" s="1" t="str">
        <f t="shared" si="23"/>
        <v>Mutually Excluded</v>
      </c>
      <c r="S712" s="1"/>
      <c r="T712" s="1"/>
    </row>
    <row r="713" spans="1:24" ht="165">
      <c r="A713" s="1" t="s">
        <v>983</v>
      </c>
      <c r="B713">
        <v>712</v>
      </c>
      <c r="D713" s="6">
        <v>289290</v>
      </c>
      <c r="E713" s="1"/>
      <c r="F713" s="1" t="s">
        <v>983</v>
      </c>
      <c r="G713" s="1">
        <v>1</v>
      </c>
      <c r="H713" s="1">
        <v>1</v>
      </c>
      <c r="I713" s="1">
        <v>1</v>
      </c>
      <c r="J713" s="31" t="str">
        <f t="shared" si="22"/>
        <v>EXCLUDED</v>
      </c>
      <c r="K713">
        <v>712</v>
      </c>
      <c r="L713" s="1"/>
      <c r="M713" s="1"/>
      <c r="N713" s="35" t="s">
        <v>901</v>
      </c>
      <c r="R713" s="1" t="str">
        <f t="shared" si="23"/>
        <v>Mutually Excluded</v>
      </c>
      <c r="S713" s="1"/>
      <c r="T713" s="1"/>
    </row>
    <row r="714" spans="1:24" ht="45">
      <c r="A714" s="1" t="s">
        <v>984</v>
      </c>
      <c r="B714">
        <v>713</v>
      </c>
      <c r="D714">
        <v>290</v>
      </c>
      <c r="E714" s="1"/>
      <c r="F714" s="1" t="s">
        <v>984</v>
      </c>
      <c r="G714" s="1">
        <v>4</v>
      </c>
      <c r="H714" s="1">
        <v>4</v>
      </c>
      <c r="I714" s="1">
        <v>3</v>
      </c>
      <c r="J714" s="31" t="str">
        <f t="shared" si="22"/>
        <v>EXCLUDED</v>
      </c>
      <c r="K714">
        <v>713</v>
      </c>
      <c r="L714" s="1"/>
      <c r="M714" s="1"/>
      <c r="N714" s="35" t="s">
        <v>901</v>
      </c>
      <c r="R714" s="1" t="str">
        <f t="shared" si="23"/>
        <v>Mutually Excluded</v>
      </c>
      <c r="S714" s="1"/>
      <c r="T714" s="1"/>
    </row>
    <row r="715" spans="1:24" ht="135">
      <c r="A715" s="1" t="s">
        <v>985</v>
      </c>
      <c r="B715">
        <v>714</v>
      </c>
      <c r="D715">
        <v>290</v>
      </c>
      <c r="E715" s="1"/>
      <c r="F715" s="1" t="s">
        <v>985</v>
      </c>
      <c r="G715" s="1">
        <v>2</v>
      </c>
      <c r="H715" s="1">
        <v>2</v>
      </c>
      <c r="I715" s="1">
        <v>2</v>
      </c>
      <c r="J715" s="31" t="str">
        <f t="shared" si="22"/>
        <v>EXCLUDED</v>
      </c>
      <c r="K715">
        <v>714</v>
      </c>
      <c r="L715" s="1"/>
      <c r="M715" s="1"/>
      <c r="N715" s="35" t="s">
        <v>901</v>
      </c>
      <c r="R715" s="1" t="str">
        <f t="shared" si="23"/>
        <v>Mutually Excluded</v>
      </c>
      <c r="S715" s="1"/>
      <c r="T715" s="1"/>
    </row>
    <row r="716" spans="1:24" ht="90">
      <c r="A716" s="1" t="s">
        <v>986</v>
      </c>
      <c r="B716">
        <v>715</v>
      </c>
      <c r="D716">
        <v>291</v>
      </c>
      <c r="E716" s="1"/>
      <c r="F716" s="1" t="s">
        <v>986</v>
      </c>
      <c r="G716" s="1">
        <v>4</v>
      </c>
      <c r="H716" s="1">
        <v>3</v>
      </c>
      <c r="I716" s="1">
        <v>4</v>
      </c>
      <c r="J716" s="31" t="str">
        <f t="shared" si="22"/>
        <v>EXCLUDED</v>
      </c>
      <c r="K716">
        <v>715</v>
      </c>
      <c r="L716" s="1"/>
      <c r="M716" s="1"/>
      <c r="N716" s="35" t="s">
        <v>901</v>
      </c>
      <c r="R716" s="1" t="str">
        <f t="shared" si="23"/>
        <v>Mutually Excluded</v>
      </c>
      <c r="S716" s="1"/>
      <c r="T716" s="1"/>
    </row>
    <row r="717" spans="1:24" ht="90">
      <c r="A717" s="1" t="s">
        <v>987</v>
      </c>
      <c r="B717">
        <v>716</v>
      </c>
      <c r="D717" s="6">
        <v>291292</v>
      </c>
      <c r="E717" s="1"/>
      <c r="F717" s="1" t="s">
        <v>987</v>
      </c>
      <c r="G717" s="1">
        <v>3</v>
      </c>
      <c r="H717" s="1">
        <v>3</v>
      </c>
      <c r="I717" s="1">
        <v>3</v>
      </c>
      <c r="J717" s="31" t="str">
        <f t="shared" si="22"/>
        <v>EXCLUDED</v>
      </c>
      <c r="K717">
        <v>716</v>
      </c>
      <c r="L717" s="1"/>
      <c r="M717" s="1"/>
      <c r="N717" s="35" t="s">
        <v>901</v>
      </c>
      <c r="R717" s="1" t="str">
        <f t="shared" si="23"/>
        <v>Mutually Excluded</v>
      </c>
      <c r="S717" s="1"/>
      <c r="T717" s="1"/>
    </row>
    <row r="718" spans="1:24" ht="180">
      <c r="A718" s="1" t="s">
        <v>988</v>
      </c>
      <c r="B718">
        <v>717</v>
      </c>
      <c r="D718">
        <v>292</v>
      </c>
      <c r="E718" s="1"/>
      <c r="F718" s="1" t="s">
        <v>988</v>
      </c>
      <c r="G718" s="1">
        <v>1</v>
      </c>
      <c r="H718" s="1">
        <v>1</v>
      </c>
      <c r="I718" s="1">
        <v>1</v>
      </c>
      <c r="J718" s="31" t="str">
        <f t="shared" si="22"/>
        <v>EXCLUDED</v>
      </c>
      <c r="K718">
        <v>717</v>
      </c>
      <c r="L718" s="1"/>
      <c r="M718" s="1"/>
      <c r="N718" s="35" t="s">
        <v>901</v>
      </c>
      <c r="R718" s="1" t="str">
        <f t="shared" si="23"/>
        <v>Mutually Excluded</v>
      </c>
      <c r="S718" s="1"/>
      <c r="T718" s="1"/>
    </row>
    <row r="719" spans="1:24" ht="135">
      <c r="A719" s="1" t="s">
        <v>989</v>
      </c>
      <c r="B719">
        <v>718</v>
      </c>
      <c r="D719" s="6">
        <v>292293</v>
      </c>
      <c r="E719" s="1"/>
      <c r="F719" s="1" t="s">
        <v>989</v>
      </c>
      <c r="G719" s="1">
        <v>1</v>
      </c>
      <c r="H719" s="1">
        <v>1</v>
      </c>
      <c r="I719" s="1">
        <v>1</v>
      </c>
      <c r="J719" s="31" t="str">
        <f t="shared" si="22"/>
        <v>EXCLUDED</v>
      </c>
      <c r="K719">
        <v>718</v>
      </c>
      <c r="L719" s="1"/>
      <c r="M719" s="1"/>
      <c r="N719" s="35" t="s">
        <v>901</v>
      </c>
      <c r="R719" s="1" t="str">
        <f t="shared" si="23"/>
        <v>Mutually Excluded</v>
      </c>
      <c r="S719" s="1"/>
      <c r="T719" s="1"/>
    </row>
    <row r="720" spans="1:24" ht="90">
      <c r="A720" s="1" t="s">
        <v>990</v>
      </c>
      <c r="B720">
        <v>719</v>
      </c>
      <c r="D720">
        <v>293</v>
      </c>
      <c r="E720" s="1"/>
      <c r="F720" s="1" t="s">
        <v>990</v>
      </c>
      <c r="G720" s="1">
        <v>5</v>
      </c>
      <c r="H720" s="1">
        <v>5</v>
      </c>
      <c r="I720" s="1">
        <v>4</v>
      </c>
      <c r="J720" s="31" t="str">
        <f t="shared" si="22"/>
        <v>MAYBE</v>
      </c>
      <c r="K720">
        <v>719</v>
      </c>
      <c r="L720" s="1"/>
      <c r="M720" s="1"/>
      <c r="N720" s="35" t="s">
        <v>901</v>
      </c>
      <c r="R720" s="1" t="str">
        <f t="shared" si="23"/>
        <v>AI: Yes, Human: No</v>
      </c>
      <c r="S720" s="1" t="s">
        <v>3024</v>
      </c>
      <c r="T720" s="1" t="s">
        <v>19</v>
      </c>
      <c r="U720" t="s">
        <v>19</v>
      </c>
    </row>
    <row r="721" spans="1:24" ht="105">
      <c r="A721" s="1" t="s">
        <v>992</v>
      </c>
      <c r="B721">
        <v>720</v>
      </c>
      <c r="D721" s="6">
        <v>293294</v>
      </c>
      <c r="E721" s="1"/>
      <c r="F721" s="1" t="s">
        <v>992</v>
      </c>
      <c r="G721" s="1">
        <v>2</v>
      </c>
      <c r="H721" s="1">
        <v>2</v>
      </c>
      <c r="I721" s="1">
        <v>2</v>
      </c>
      <c r="J721" s="31" t="str">
        <f t="shared" si="22"/>
        <v>EXCLUDED</v>
      </c>
      <c r="K721">
        <v>720</v>
      </c>
      <c r="L721" s="1"/>
      <c r="M721" s="1"/>
      <c r="N721" s="35" t="s">
        <v>901</v>
      </c>
      <c r="R721" s="1" t="str">
        <f t="shared" si="23"/>
        <v>Mutually Excluded</v>
      </c>
      <c r="S721" s="1"/>
      <c r="T721" s="1"/>
    </row>
    <row r="722" spans="1:24" ht="135">
      <c r="A722" s="1" t="s">
        <v>993</v>
      </c>
      <c r="B722">
        <v>721</v>
      </c>
      <c r="D722">
        <v>294</v>
      </c>
      <c r="E722" s="1"/>
      <c r="F722" s="1" t="s">
        <v>993</v>
      </c>
      <c r="G722" s="1">
        <v>3</v>
      </c>
      <c r="H722" s="1">
        <v>4</v>
      </c>
      <c r="I722" s="1">
        <v>4</v>
      </c>
      <c r="J722" s="31" t="str">
        <f t="shared" si="22"/>
        <v>EXCLUDED</v>
      </c>
      <c r="K722">
        <v>721</v>
      </c>
      <c r="L722" s="1"/>
      <c r="M722" s="1"/>
      <c r="N722" s="35" t="s">
        <v>901</v>
      </c>
      <c r="R722" s="1" t="str">
        <f t="shared" si="23"/>
        <v>Mutually Excluded</v>
      </c>
      <c r="S722" s="1"/>
      <c r="T722" s="1"/>
    </row>
    <row r="723" spans="1:24" ht="165">
      <c r="A723" s="1" t="s">
        <v>995</v>
      </c>
      <c r="B723">
        <v>722</v>
      </c>
      <c r="D723">
        <v>294</v>
      </c>
      <c r="E723" s="1"/>
      <c r="F723" s="1" t="s">
        <v>995</v>
      </c>
      <c r="G723" s="1">
        <v>1</v>
      </c>
      <c r="H723" s="1">
        <v>1</v>
      </c>
      <c r="I723" s="1">
        <v>1</v>
      </c>
      <c r="J723" s="31" t="str">
        <f t="shared" si="22"/>
        <v>EXCLUDED</v>
      </c>
      <c r="K723">
        <v>722</v>
      </c>
      <c r="L723" s="1"/>
      <c r="M723" s="1"/>
      <c r="N723" s="35" t="s">
        <v>901</v>
      </c>
      <c r="R723" s="1" t="str">
        <f t="shared" si="23"/>
        <v>Mutually Excluded</v>
      </c>
      <c r="S723" s="1"/>
      <c r="T723" s="1"/>
    </row>
    <row r="724" spans="1:24" ht="120">
      <c r="A724" s="14" t="s">
        <v>996</v>
      </c>
      <c r="B724">
        <v>723</v>
      </c>
      <c r="D724">
        <v>295</v>
      </c>
      <c r="E724" s="1"/>
      <c r="F724" s="14" t="s">
        <v>996</v>
      </c>
      <c r="G724" s="1">
        <v>1</v>
      </c>
      <c r="H724" s="1">
        <v>1</v>
      </c>
      <c r="I724" s="1">
        <v>1</v>
      </c>
      <c r="J724" s="31" t="str">
        <f t="shared" si="22"/>
        <v>EXCLUDED</v>
      </c>
      <c r="K724">
        <v>723</v>
      </c>
      <c r="L724" s="1"/>
      <c r="M724" s="1"/>
      <c r="N724" s="35" t="s">
        <v>901</v>
      </c>
      <c r="R724" s="1" t="str">
        <f t="shared" si="23"/>
        <v>Mutually Excluded</v>
      </c>
      <c r="S724" s="1"/>
      <c r="T724" s="1"/>
    </row>
    <row r="725" spans="1:24" ht="60">
      <c r="A725" s="1" t="s">
        <v>997</v>
      </c>
      <c r="B725">
        <v>724</v>
      </c>
      <c r="D725">
        <v>295</v>
      </c>
      <c r="E725" s="1"/>
      <c r="F725" s="1" t="s">
        <v>997</v>
      </c>
      <c r="G725" s="1">
        <v>2</v>
      </c>
      <c r="H725" s="1">
        <v>2</v>
      </c>
      <c r="I725" s="1">
        <v>2</v>
      </c>
      <c r="J725" s="31" t="str">
        <f t="shared" si="22"/>
        <v>EXCLUDED</v>
      </c>
      <c r="K725">
        <v>724</v>
      </c>
      <c r="L725" s="1"/>
      <c r="M725" s="1"/>
      <c r="N725" s="35" t="s">
        <v>901</v>
      </c>
      <c r="R725" s="1" t="str">
        <f t="shared" si="23"/>
        <v>Mutually Excluded</v>
      </c>
      <c r="S725" s="1"/>
      <c r="T725" s="1"/>
    </row>
    <row r="726" spans="1:24" ht="90">
      <c r="A726" s="1" t="s">
        <v>998</v>
      </c>
      <c r="B726">
        <v>725</v>
      </c>
      <c r="D726">
        <v>295</v>
      </c>
      <c r="E726" s="1"/>
      <c r="F726" s="1" t="s">
        <v>998</v>
      </c>
      <c r="G726" s="1">
        <v>1</v>
      </c>
      <c r="H726" s="1">
        <v>1</v>
      </c>
      <c r="I726" s="1">
        <v>1</v>
      </c>
      <c r="J726" s="31" t="str">
        <f t="shared" si="22"/>
        <v>EXCLUDED</v>
      </c>
      <c r="K726">
        <v>725</v>
      </c>
      <c r="L726" s="1"/>
      <c r="M726" s="1"/>
      <c r="N726" s="35" t="s">
        <v>901</v>
      </c>
      <c r="R726" s="1" t="str">
        <f t="shared" si="23"/>
        <v>Mutually Excluded</v>
      </c>
      <c r="S726" s="1"/>
      <c r="T726" s="1"/>
    </row>
    <row r="727" spans="1:24" ht="60">
      <c r="A727" s="1" t="s">
        <v>999</v>
      </c>
      <c r="B727">
        <v>726</v>
      </c>
      <c r="D727">
        <v>296</v>
      </c>
      <c r="E727" s="1"/>
      <c r="F727" s="1" t="s">
        <v>999</v>
      </c>
      <c r="G727" s="1">
        <v>5</v>
      </c>
      <c r="H727" s="1">
        <v>5</v>
      </c>
      <c r="I727" s="1">
        <v>5</v>
      </c>
      <c r="J727" s="31" t="str">
        <f t="shared" si="22"/>
        <v>CERTAINLY INCLUDED</v>
      </c>
      <c r="K727">
        <v>726</v>
      </c>
      <c r="L727" s="1"/>
      <c r="M727" s="1"/>
      <c r="N727" s="35" t="s">
        <v>65</v>
      </c>
      <c r="R727" s="1" t="str">
        <f t="shared" si="23"/>
        <v>MUTUALLY INCLUDED</v>
      </c>
      <c r="S727" s="1"/>
      <c r="T727" s="1"/>
      <c r="X727" s="3" t="s">
        <v>19</v>
      </c>
    </row>
    <row r="728" spans="1:24" ht="105">
      <c r="A728" s="1" t="s">
        <v>1000</v>
      </c>
      <c r="B728">
        <v>727</v>
      </c>
      <c r="D728">
        <v>296</v>
      </c>
      <c r="E728" s="1"/>
      <c r="F728" s="1" t="s">
        <v>1000</v>
      </c>
      <c r="G728" s="1">
        <v>3</v>
      </c>
      <c r="H728" s="1">
        <v>3</v>
      </c>
      <c r="I728" s="1">
        <v>3</v>
      </c>
      <c r="J728" s="31" t="str">
        <f t="shared" si="22"/>
        <v>EXCLUDED</v>
      </c>
      <c r="K728">
        <v>727</v>
      </c>
      <c r="L728" s="1"/>
      <c r="M728" s="1"/>
      <c r="N728" s="35" t="s">
        <v>901</v>
      </c>
      <c r="R728" s="1" t="str">
        <f t="shared" si="23"/>
        <v>Mutually Excluded</v>
      </c>
      <c r="S728" s="1"/>
      <c r="T728" s="1"/>
    </row>
    <row r="729" spans="1:24" ht="90">
      <c r="A729" s="1" t="s">
        <v>1001</v>
      </c>
      <c r="B729">
        <v>728</v>
      </c>
      <c r="D729" s="6">
        <v>296297</v>
      </c>
      <c r="E729" s="1"/>
      <c r="F729" s="1" t="s">
        <v>1001</v>
      </c>
      <c r="G729" s="1">
        <v>1</v>
      </c>
      <c r="H729" s="1">
        <v>1</v>
      </c>
      <c r="I729" s="1">
        <v>1</v>
      </c>
      <c r="J729" s="31" t="str">
        <f t="shared" si="22"/>
        <v>EXCLUDED</v>
      </c>
      <c r="K729">
        <v>728</v>
      </c>
      <c r="L729" s="1"/>
      <c r="M729" s="1"/>
      <c r="N729" s="35" t="s">
        <v>901</v>
      </c>
      <c r="R729" s="1" t="str">
        <f t="shared" si="23"/>
        <v>Mutually Excluded</v>
      </c>
      <c r="S729" s="1"/>
      <c r="T729" s="1"/>
    </row>
    <row r="730" spans="1:24" ht="90">
      <c r="A730" s="1" t="s">
        <v>1002</v>
      </c>
      <c r="B730">
        <v>729</v>
      </c>
      <c r="D730">
        <v>297</v>
      </c>
      <c r="E730" s="1"/>
      <c r="F730" s="1" t="s">
        <v>1002</v>
      </c>
      <c r="G730" s="1">
        <v>4</v>
      </c>
      <c r="H730" s="1">
        <v>4</v>
      </c>
      <c r="I730" s="1">
        <v>3</v>
      </c>
      <c r="J730" s="31" t="str">
        <f t="shared" si="22"/>
        <v>EXCLUDED</v>
      </c>
      <c r="K730">
        <v>729</v>
      </c>
      <c r="L730" s="1"/>
      <c r="M730" s="1"/>
      <c r="N730" s="35" t="s">
        <v>901</v>
      </c>
      <c r="R730" s="1" t="str">
        <f t="shared" si="23"/>
        <v>Mutually Excluded</v>
      </c>
      <c r="S730" s="1"/>
      <c r="T730" s="1"/>
    </row>
    <row r="731" spans="1:24" ht="45">
      <c r="A731" s="1" t="s">
        <v>1003</v>
      </c>
      <c r="B731">
        <v>730</v>
      </c>
      <c r="D731">
        <v>297</v>
      </c>
      <c r="E731" s="1"/>
      <c r="F731" s="1" t="s">
        <v>1003</v>
      </c>
      <c r="G731" s="1">
        <v>3</v>
      </c>
      <c r="H731" s="1">
        <v>2</v>
      </c>
      <c r="I731" s="1">
        <v>2</v>
      </c>
      <c r="J731" s="31" t="str">
        <f t="shared" si="22"/>
        <v>EXCLUDED</v>
      </c>
      <c r="K731">
        <v>730</v>
      </c>
      <c r="L731" s="1"/>
      <c r="M731" s="1"/>
      <c r="N731" s="35" t="s">
        <v>901</v>
      </c>
      <c r="R731" s="1" t="str">
        <f t="shared" si="23"/>
        <v>Mutually Excluded</v>
      </c>
      <c r="S731" s="1"/>
      <c r="T731" s="1"/>
    </row>
    <row r="732" spans="1:24" ht="75">
      <c r="A732" s="1" t="s">
        <v>1004</v>
      </c>
      <c r="B732">
        <v>731</v>
      </c>
      <c r="D732">
        <v>297</v>
      </c>
      <c r="E732" s="1"/>
      <c r="F732" s="1" t="s">
        <v>1004</v>
      </c>
      <c r="G732" s="1">
        <v>1</v>
      </c>
      <c r="H732" s="1">
        <v>1</v>
      </c>
      <c r="I732" s="1">
        <v>1</v>
      </c>
      <c r="J732" s="31" t="str">
        <f t="shared" si="22"/>
        <v>EXCLUDED</v>
      </c>
      <c r="K732">
        <v>731</v>
      </c>
      <c r="L732" s="1"/>
      <c r="M732" s="1"/>
      <c r="N732" s="35" t="s">
        <v>901</v>
      </c>
      <c r="R732" s="1" t="str">
        <f t="shared" si="23"/>
        <v>Mutually Excluded</v>
      </c>
      <c r="S732" s="1"/>
      <c r="T732" s="1"/>
    </row>
    <row r="733" spans="1:24" ht="105">
      <c r="A733" s="1" t="s">
        <v>1005</v>
      </c>
      <c r="B733">
        <v>732</v>
      </c>
      <c r="D733" s="6">
        <v>297298</v>
      </c>
      <c r="E733" s="1"/>
      <c r="F733" s="1" t="s">
        <v>1005</v>
      </c>
      <c r="G733" s="1">
        <v>1</v>
      </c>
      <c r="H733" s="1">
        <v>1</v>
      </c>
      <c r="I733" s="1">
        <v>1</v>
      </c>
      <c r="J733" s="31" t="str">
        <f t="shared" si="22"/>
        <v>EXCLUDED</v>
      </c>
      <c r="K733">
        <v>732</v>
      </c>
      <c r="L733" s="1"/>
      <c r="M733" s="1"/>
      <c r="N733" s="35" t="s">
        <v>901</v>
      </c>
      <c r="R733" s="1" t="str">
        <f t="shared" si="23"/>
        <v>Mutually Excluded</v>
      </c>
      <c r="S733" s="1"/>
      <c r="T733" s="1"/>
    </row>
    <row r="734" spans="1:24" ht="165">
      <c r="A734" s="1" t="s">
        <v>1006</v>
      </c>
      <c r="B734">
        <v>733</v>
      </c>
      <c r="D734">
        <v>298</v>
      </c>
      <c r="E734" s="1"/>
      <c r="F734" s="1" t="s">
        <v>1006</v>
      </c>
      <c r="G734" s="1">
        <v>2</v>
      </c>
      <c r="H734" s="1">
        <v>2</v>
      </c>
      <c r="I734" s="1">
        <v>2</v>
      </c>
      <c r="J734" s="31" t="str">
        <f t="shared" si="22"/>
        <v>EXCLUDED</v>
      </c>
      <c r="K734">
        <v>733</v>
      </c>
      <c r="L734" s="1"/>
      <c r="M734" s="1"/>
      <c r="N734" s="35" t="s">
        <v>901</v>
      </c>
      <c r="R734" s="1" t="str">
        <f t="shared" si="23"/>
        <v>Mutually Excluded</v>
      </c>
      <c r="S734" s="1"/>
      <c r="T734" s="1"/>
    </row>
    <row r="735" spans="1:24" ht="105">
      <c r="A735" s="1" t="s">
        <v>1007</v>
      </c>
      <c r="B735">
        <v>734</v>
      </c>
      <c r="D735" s="6">
        <v>298299</v>
      </c>
      <c r="E735" s="1"/>
      <c r="F735" s="1" t="s">
        <v>1007</v>
      </c>
      <c r="G735" s="1">
        <v>5</v>
      </c>
      <c r="H735" s="1">
        <v>5</v>
      </c>
      <c r="I735" s="1">
        <v>5</v>
      </c>
      <c r="J735" s="31" t="str">
        <f t="shared" si="22"/>
        <v>CERTAINLY INCLUDED</v>
      </c>
      <c r="K735">
        <v>734</v>
      </c>
      <c r="L735" s="1"/>
      <c r="M735" s="1"/>
      <c r="N735" s="35" t="s">
        <v>901</v>
      </c>
      <c r="R735" s="1" t="str">
        <f t="shared" si="23"/>
        <v>AI: Yes, Human: No</v>
      </c>
      <c r="S735" s="1" t="s">
        <v>3024</v>
      </c>
      <c r="T735" s="1" t="s">
        <v>19</v>
      </c>
      <c r="U735" t="s">
        <v>19</v>
      </c>
    </row>
    <row r="736" spans="1:24" ht="90">
      <c r="A736" s="1" t="s">
        <v>1008</v>
      </c>
      <c r="B736">
        <v>735</v>
      </c>
      <c r="D736">
        <v>299</v>
      </c>
      <c r="E736" s="1"/>
      <c r="F736" s="1" t="s">
        <v>1008</v>
      </c>
      <c r="G736" s="1">
        <v>4</v>
      </c>
      <c r="H736" s="1">
        <v>4</v>
      </c>
      <c r="I736" s="1">
        <v>3</v>
      </c>
      <c r="J736" s="31" t="str">
        <f t="shared" si="22"/>
        <v>EXCLUDED</v>
      </c>
      <c r="K736">
        <v>735</v>
      </c>
      <c r="L736" s="1"/>
      <c r="M736" s="1"/>
      <c r="N736" s="35" t="s">
        <v>901</v>
      </c>
      <c r="R736" s="1" t="str">
        <f t="shared" si="23"/>
        <v>Mutually Excluded</v>
      </c>
      <c r="S736" s="1"/>
      <c r="T736" s="1"/>
    </row>
    <row r="737" spans="1:24" ht="120">
      <c r="A737" s="1" t="s">
        <v>1009</v>
      </c>
      <c r="B737">
        <v>736</v>
      </c>
      <c r="D737" s="6">
        <v>299300</v>
      </c>
      <c r="E737" s="1"/>
      <c r="F737" s="1" t="s">
        <v>1009</v>
      </c>
      <c r="G737" s="1">
        <v>2</v>
      </c>
      <c r="H737" s="1">
        <v>2</v>
      </c>
      <c r="I737" s="1">
        <v>3</v>
      </c>
      <c r="J737" s="31" t="str">
        <f t="shared" si="22"/>
        <v>EXCLUDED</v>
      </c>
      <c r="K737">
        <v>736</v>
      </c>
      <c r="L737" s="1"/>
      <c r="M737" s="1"/>
      <c r="N737" s="35" t="s">
        <v>65</v>
      </c>
      <c r="R737" s="1" t="str">
        <f t="shared" si="23"/>
        <v>AI: No, Human: Yes</v>
      </c>
      <c r="S737" s="1" t="s">
        <v>23</v>
      </c>
      <c r="T737" s="1" t="s">
        <v>23</v>
      </c>
      <c r="U737" s="1" t="s">
        <v>23</v>
      </c>
      <c r="X737" s="3" t="s">
        <v>19</v>
      </c>
    </row>
    <row r="738" spans="1:24" ht="135">
      <c r="A738" s="1" t="s">
        <v>1010</v>
      </c>
      <c r="B738">
        <v>737</v>
      </c>
      <c r="D738">
        <v>300</v>
      </c>
      <c r="E738" s="1"/>
      <c r="F738" s="1" t="s">
        <v>1010</v>
      </c>
      <c r="G738" s="1">
        <v>1</v>
      </c>
      <c r="H738" s="1">
        <v>1</v>
      </c>
      <c r="I738" s="1">
        <v>1</v>
      </c>
      <c r="J738" s="31" t="str">
        <f t="shared" si="22"/>
        <v>EXCLUDED</v>
      </c>
      <c r="K738">
        <v>737</v>
      </c>
      <c r="L738" s="1"/>
      <c r="M738" s="1"/>
      <c r="N738" s="35" t="s">
        <v>901</v>
      </c>
      <c r="R738" s="1" t="str">
        <f t="shared" si="23"/>
        <v>Mutually Excluded</v>
      </c>
      <c r="S738" s="1"/>
      <c r="T738" s="1"/>
    </row>
    <row r="739" spans="1:24" ht="270">
      <c r="A739" s="1" t="s">
        <v>1011</v>
      </c>
      <c r="B739">
        <v>738</v>
      </c>
      <c r="D739">
        <v>300</v>
      </c>
      <c r="E739" s="1"/>
      <c r="F739" s="1" t="s">
        <v>1011</v>
      </c>
      <c r="G739" s="1">
        <v>3</v>
      </c>
      <c r="H739" s="1">
        <v>4</v>
      </c>
      <c r="I739" s="1">
        <v>3</v>
      </c>
      <c r="J739" s="31" t="str">
        <f t="shared" si="22"/>
        <v>EXCLUDED</v>
      </c>
      <c r="K739">
        <v>738</v>
      </c>
      <c r="L739" s="1"/>
      <c r="M739" s="1" t="s">
        <v>1012</v>
      </c>
      <c r="N739" s="35" t="s">
        <v>901</v>
      </c>
      <c r="R739" s="1" t="str">
        <f t="shared" si="23"/>
        <v>Mutually Excluded</v>
      </c>
      <c r="S739" s="1"/>
      <c r="T739" s="1"/>
    </row>
    <row r="740" spans="1:24" ht="135">
      <c r="A740" s="1" t="s">
        <v>1013</v>
      </c>
      <c r="B740">
        <v>739</v>
      </c>
      <c r="D740" s="6">
        <v>300301</v>
      </c>
      <c r="E740" s="1"/>
      <c r="F740" s="1" t="s">
        <v>1013</v>
      </c>
      <c r="G740" s="1">
        <v>4</v>
      </c>
      <c r="H740" s="1">
        <v>4</v>
      </c>
      <c r="I740" s="1">
        <v>4</v>
      </c>
      <c r="J740" s="31" t="str">
        <f t="shared" si="22"/>
        <v>EXCLUDED</v>
      </c>
      <c r="K740">
        <v>739</v>
      </c>
      <c r="L740" s="1"/>
      <c r="M740" s="1"/>
      <c r="N740" s="35" t="s">
        <v>901</v>
      </c>
      <c r="R740" s="1" t="str">
        <f t="shared" si="23"/>
        <v>Mutually Excluded</v>
      </c>
      <c r="S740" s="1"/>
      <c r="T740" s="1"/>
    </row>
    <row r="741" spans="1:24" ht="105">
      <c r="A741" s="1" t="s">
        <v>1014</v>
      </c>
      <c r="B741">
        <v>740</v>
      </c>
      <c r="D741" s="6">
        <v>301302</v>
      </c>
      <c r="E741" s="1"/>
      <c r="F741" s="1" t="s">
        <v>1014</v>
      </c>
      <c r="G741" s="1">
        <v>2</v>
      </c>
      <c r="H741" s="1">
        <v>2</v>
      </c>
      <c r="I741" s="1">
        <v>2</v>
      </c>
      <c r="J741" s="31" t="str">
        <f t="shared" si="22"/>
        <v>EXCLUDED</v>
      </c>
      <c r="K741">
        <v>740</v>
      </c>
      <c r="L741" s="1"/>
      <c r="M741" s="1"/>
      <c r="N741" s="35" t="s">
        <v>901</v>
      </c>
      <c r="R741" s="1" t="str">
        <f t="shared" si="23"/>
        <v>Mutually Excluded</v>
      </c>
      <c r="S741" s="1"/>
      <c r="T741" s="1"/>
    </row>
    <row r="742" spans="1:24" ht="120">
      <c r="A742" s="1" t="s">
        <v>1015</v>
      </c>
      <c r="B742">
        <v>741</v>
      </c>
      <c r="D742">
        <v>302</v>
      </c>
      <c r="E742" s="1"/>
      <c r="F742" s="1" t="s">
        <v>1015</v>
      </c>
      <c r="G742" s="1">
        <v>4</v>
      </c>
      <c r="H742" s="1">
        <v>3</v>
      </c>
      <c r="I742" s="1">
        <v>3</v>
      </c>
      <c r="J742" s="31" t="str">
        <f t="shared" si="22"/>
        <v>EXCLUDED</v>
      </c>
      <c r="K742">
        <v>741</v>
      </c>
      <c r="L742" s="1"/>
      <c r="M742" s="1"/>
      <c r="N742" s="35" t="s">
        <v>901</v>
      </c>
      <c r="R742" s="1" t="str">
        <f t="shared" si="23"/>
        <v>Mutually Excluded</v>
      </c>
      <c r="S742" s="1"/>
      <c r="T742" s="1"/>
    </row>
    <row r="743" spans="1:24" ht="105">
      <c r="A743" s="1" t="s">
        <v>1016</v>
      </c>
      <c r="B743">
        <v>742</v>
      </c>
      <c r="D743">
        <v>302</v>
      </c>
      <c r="E743" s="1"/>
      <c r="F743" s="1" t="s">
        <v>1016</v>
      </c>
      <c r="G743" s="1">
        <v>4</v>
      </c>
      <c r="H743" s="1">
        <v>3</v>
      </c>
      <c r="I743" s="1">
        <v>3</v>
      </c>
      <c r="J743" s="31" t="str">
        <f t="shared" si="22"/>
        <v>EXCLUDED</v>
      </c>
      <c r="K743">
        <v>742</v>
      </c>
      <c r="L743" s="1"/>
      <c r="M743" s="1"/>
      <c r="N743" s="35" t="s">
        <v>901</v>
      </c>
      <c r="R743" s="1" t="str">
        <f t="shared" si="23"/>
        <v>Mutually Excluded</v>
      </c>
      <c r="S743" s="1"/>
      <c r="T743" s="1"/>
    </row>
    <row r="744" spans="1:24" ht="270">
      <c r="A744" s="1" t="s">
        <v>44</v>
      </c>
      <c r="B744">
        <v>743</v>
      </c>
      <c r="D744" s="6">
        <v>302303</v>
      </c>
      <c r="E744" s="1"/>
      <c r="F744" s="1" t="s">
        <v>44</v>
      </c>
      <c r="G744" s="1">
        <v>4</v>
      </c>
      <c r="H744" s="1">
        <v>3</v>
      </c>
      <c r="I744" s="1">
        <v>3</v>
      </c>
      <c r="J744" s="31" t="str">
        <f t="shared" si="22"/>
        <v>EXCLUDED</v>
      </c>
      <c r="K744">
        <v>743</v>
      </c>
      <c r="L744" s="1"/>
      <c r="M744" s="1" t="s">
        <v>1017</v>
      </c>
      <c r="N744" s="35" t="s">
        <v>901</v>
      </c>
      <c r="R744" s="1" t="str">
        <f t="shared" si="23"/>
        <v>Mutually Excluded</v>
      </c>
      <c r="S744" s="1"/>
      <c r="T744" s="1"/>
    </row>
    <row r="745" spans="1:24" ht="120">
      <c r="A745" s="1" t="s">
        <v>1018</v>
      </c>
      <c r="B745">
        <v>744</v>
      </c>
      <c r="D745">
        <v>303</v>
      </c>
      <c r="E745" s="1"/>
      <c r="F745" s="1" t="s">
        <v>1018</v>
      </c>
      <c r="G745" s="1">
        <v>4</v>
      </c>
      <c r="H745" s="1">
        <v>4</v>
      </c>
      <c r="I745" s="1">
        <v>3</v>
      </c>
      <c r="J745" s="31" t="str">
        <f t="shared" si="22"/>
        <v>EXCLUDED</v>
      </c>
      <c r="K745">
        <v>744</v>
      </c>
      <c r="L745" s="1"/>
      <c r="M745" s="1"/>
      <c r="N745" s="35" t="s">
        <v>901</v>
      </c>
      <c r="R745" s="1" t="str">
        <f t="shared" si="23"/>
        <v>Mutually Excluded</v>
      </c>
      <c r="S745" s="1"/>
      <c r="T745" s="1"/>
    </row>
    <row r="746" spans="1:24" ht="75">
      <c r="A746" s="1" t="s">
        <v>1019</v>
      </c>
      <c r="B746">
        <v>745</v>
      </c>
      <c r="D746">
        <v>303</v>
      </c>
      <c r="E746" s="1"/>
      <c r="F746" s="1" t="s">
        <v>1019</v>
      </c>
      <c r="G746" s="1">
        <v>2</v>
      </c>
      <c r="H746" s="1">
        <v>2</v>
      </c>
      <c r="I746" s="1">
        <v>2</v>
      </c>
      <c r="J746" s="31" t="str">
        <f t="shared" si="22"/>
        <v>EXCLUDED</v>
      </c>
      <c r="K746">
        <v>745</v>
      </c>
      <c r="L746" s="1"/>
      <c r="M746" s="1"/>
      <c r="N746" s="35" t="s">
        <v>901</v>
      </c>
      <c r="R746" s="1" t="str">
        <f t="shared" si="23"/>
        <v>Mutually Excluded</v>
      </c>
      <c r="S746" s="1"/>
      <c r="T746" s="1"/>
    </row>
    <row r="747" spans="1:24" ht="60">
      <c r="A747" s="1" t="s">
        <v>1020</v>
      </c>
      <c r="B747">
        <v>746</v>
      </c>
      <c r="D747">
        <v>304</v>
      </c>
      <c r="E747" s="1"/>
      <c r="F747" s="1" t="s">
        <v>1020</v>
      </c>
      <c r="G747" s="1">
        <v>1</v>
      </c>
      <c r="H747" s="1">
        <v>1</v>
      </c>
      <c r="I747" s="1">
        <v>1</v>
      </c>
      <c r="J747" s="31" t="str">
        <f t="shared" si="22"/>
        <v>EXCLUDED</v>
      </c>
      <c r="K747">
        <v>746</v>
      </c>
      <c r="L747" s="1"/>
      <c r="M747" s="1"/>
      <c r="N747" s="35" t="s">
        <v>901</v>
      </c>
      <c r="R747" s="1" t="str">
        <f t="shared" si="23"/>
        <v>Mutually Excluded</v>
      </c>
      <c r="S747" s="1"/>
      <c r="T747" s="1"/>
    </row>
    <row r="748" spans="1:24" ht="150">
      <c r="A748" s="1" t="s">
        <v>112</v>
      </c>
      <c r="B748">
        <v>747</v>
      </c>
      <c r="D748">
        <v>304</v>
      </c>
      <c r="E748" s="1"/>
      <c r="F748" s="1" t="s">
        <v>112</v>
      </c>
      <c r="G748" s="1">
        <v>3</v>
      </c>
      <c r="H748" s="1">
        <v>3</v>
      </c>
      <c r="I748" s="1">
        <v>3</v>
      </c>
      <c r="J748" s="31" t="str">
        <f t="shared" si="22"/>
        <v>EXCLUDED</v>
      </c>
      <c r="K748">
        <v>747</v>
      </c>
      <c r="L748" s="1"/>
      <c r="M748" s="1"/>
      <c r="N748" s="35" t="s">
        <v>901</v>
      </c>
      <c r="R748" s="1" t="str">
        <f t="shared" si="23"/>
        <v>Mutually Excluded</v>
      </c>
      <c r="S748" s="1"/>
      <c r="T748" s="1"/>
    </row>
    <row r="749" spans="1:24" ht="60">
      <c r="A749" s="1" t="s">
        <v>1021</v>
      </c>
      <c r="B749">
        <v>748</v>
      </c>
      <c r="D749" s="6">
        <v>304305</v>
      </c>
      <c r="E749" s="1"/>
      <c r="F749" s="1" t="s">
        <v>1021</v>
      </c>
      <c r="G749" s="1">
        <v>2</v>
      </c>
      <c r="H749" s="1">
        <v>2</v>
      </c>
      <c r="I749" s="1">
        <v>1</v>
      </c>
      <c r="J749" s="31" t="str">
        <f t="shared" si="22"/>
        <v>EXCLUDED</v>
      </c>
      <c r="K749">
        <v>748</v>
      </c>
      <c r="L749" s="1"/>
      <c r="M749" s="1"/>
      <c r="N749" s="35" t="s">
        <v>901</v>
      </c>
      <c r="R749" s="1" t="str">
        <f t="shared" si="23"/>
        <v>Mutually Excluded</v>
      </c>
      <c r="S749" s="1"/>
      <c r="T749" s="1"/>
    </row>
    <row r="750" spans="1:24" ht="105">
      <c r="A750" s="1" t="s">
        <v>1022</v>
      </c>
      <c r="B750">
        <v>749</v>
      </c>
      <c r="D750">
        <v>305</v>
      </c>
      <c r="E750" s="1"/>
      <c r="F750" s="1" t="s">
        <v>1022</v>
      </c>
      <c r="G750" s="1">
        <v>2</v>
      </c>
      <c r="H750" s="1">
        <v>3</v>
      </c>
      <c r="I750" s="1">
        <v>3</v>
      </c>
      <c r="J750" s="31" t="str">
        <f t="shared" si="22"/>
        <v>EXCLUDED</v>
      </c>
      <c r="K750">
        <v>749</v>
      </c>
      <c r="L750" s="1"/>
      <c r="M750" s="1"/>
      <c r="N750" s="35" t="s">
        <v>901</v>
      </c>
      <c r="R750" s="1" t="str">
        <f t="shared" si="23"/>
        <v>Mutually Excluded</v>
      </c>
      <c r="S750" s="1"/>
      <c r="T750" s="1"/>
    </row>
    <row r="751" spans="1:24" ht="105">
      <c r="A751" s="1" t="s">
        <v>1023</v>
      </c>
      <c r="B751">
        <v>750</v>
      </c>
      <c r="D751">
        <v>305</v>
      </c>
      <c r="E751" s="1"/>
      <c r="F751" s="1" t="s">
        <v>1023</v>
      </c>
      <c r="G751" s="1">
        <v>2</v>
      </c>
      <c r="H751" s="1">
        <v>2</v>
      </c>
      <c r="I751" s="1">
        <v>2</v>
      </c>
      <c r="J751" s="31" t="str">
        <f t="shared" si="22"/>
        <v>EXCLUDED</v>
      </c>
      <c r="K751">
        <v>750</v>
      </c>
      <c r="L751" s="1"/>
      <c r="M751" s="1"/>
      <c r="N751" s="35" t="s">
        <v>901</v>
      </c>
      <c r="R751" s="1" t="str">
        <f t="shared" si="23"/>
        <v>Mutually Excluded</v>
      </c>
      <c r="S751" s="1"/>
      <c r="T751" s="1"/>
    </row>
    <row r="752" spans="1:24" ht="75">
      <c r="A752" s="1" t="s">
        <v>1024</v>
      </c>
      <c r="B752">
        <v>751</v>
      </c>
      <c r="D752">
        <v>306</v>
      </c>
      <c r="E752" s="1"/>
      <c r="F752" s="1" t="s">
        <v>1024</v>
      </c>
      <c r="G752" s="1">
        <v>4</v>
      </c>
      <c r="H752" s="1">
        <v>3</v>
      </c>
      <c r="I752" s="1">
        <v>2</v>
      </c>
      <c r="J752" s="31" t="str">
        <f t="shared" si="22"/>
        <v>EXCLUDED</v>
      </c>
      <c r="K752">
        <v>751</v>
      </c>
      <c r="L752" s="1"/>
      <c r="M752" s="1"/>
      <c r="N752" s="35" t="s">
        <v>901</v>
      </c>
      <c r="R752" s="1" t="str">
        <f t="shared" si="23"/>
        <v>Mutually Excluded</v>
      </c>
      <c r="S752" s="1"/>
      <c r="T752" s="1"/>
    </row>
    <row r="753" spans="1:24" ht="150">
      <c r="A753" s="1" t="s">
        <v>1025</v>
      </c>
      <c r="B753">
        <v>752</v>
      </c>
      <c r="D753">
        <v>306</v>
      </c>
      <c r="E753" s="1"/>
      <c r="F753" s="1" t="s">
        <v>1025</v>
      </c>
      <c r="G753" s="1">
        <v>5</v>
      </c>
      <c r="H753" s="1">
        <v>5</v>
      </c>
      <c r="I753" s="1">
        <v>4</v>
      </c>
      <c r="J753" s="31" t="str">
        <f t="shared" si="22"/>
        <v>MAYBE</v>
      </c>
      <c r="K753">
        <v>752</v>
      </c>
      <c r="L753" s="1"/>
      <c r="M753" s="1"/>
      <c r="N753" s="35" t="s">
        <v>901</v>
      </c>
      <c r="R753" s="1" t="str">
        <f t="shared" si="23"/>
        <v>AI: Yes, Human: No</v>
      </c>
      <c r="S753" s="1" t="s">
        <v>3024</v>
      </c>
      <c r="T753" s="1" t="s">
        <v>19</v>
      </c>
      <c r="U753" t="s">
        <v>19</v>
      </c>
    </row>
    <row r="754" spans="1:24" ht="120">
      <c r="A754" s="1" t="s">
        <v>1026</v>
      </c>
      <c r="B754">
        <v>753</v>
      </c>
      <c r="D754" s="6">
        <v>306307</v>
      </c>
      <c r="E754" s="1"/>
      <c r="F754" s="1" t="s">
        <v>1026</v>
      </c>
      <c r="G754" s="1">
        <v>1</v>
      </c>
      <c r="H754" s="1">
        <v>1</v>
      </c>
      <c r="I754" s="1">
        <v>1</v>
      </c>
      <c r="J754" s="31" t="str">
        <f t="shared" si="22"/>
        <v>EXCLUDED</v>
      </c>
      <c r="K754">
        <v>753</v>
      </c>
      <c r="L754" s="1"/>
      <c r="M754" s="1"/>
      <c r="N754" s="35" t="s">
        <v>901</v>
      </c>
      <c r="R754" s="1" t="str">
        <f t="shared" si="23"/>
        <v>Mutually Excluded</v>
      </c>
      <c r="S754" s="1"/>
      <c r="T754" s="1"/>
    </row>
    <row r="755" spans="1:24" ht="90">
      <c r="A755" s="1" t="s">
        <v>1027</v>
      </c>
      <c r="B755">
        <v>754</v>
      </c>
      <c r="D755">
        <v>307</v>
      </c>
      <c r="E755" s="1"/>
      <c r="F755" s="1" t="s">
        <v>1027</v>
      </c>
      <c r="G755" s="1">
        <v>1</v>
      </c>
      <c r="H755" s="1">
        <v>1</v>
      </c>
      <c r="I755" s="1">
        <v>1</v>
      </c>
      <c r="J755" s="31" t="str">
        <f t="shared" si="22"/>
        <v>EXCLUDED</v>
      </c>
      <c r="K755">
        <v>754</v>
      </c>
      <c r="L755" s="1"/>
      <c r="M755" s="1"/>
      <c r="N755" s="35" t="s">
        <v>901</v>
      </c>
      <c r="R755" s="1" t="str">
        <f t="shared" si="23"/>
        <v>Mutually Excluded</v>
      </c>
      <c r="S755" s="1"/>
      <c r="T755" s="1"/>
    </row>
    <row r="756" spans="1:24" ht="75">
      <c r="A756" s="1" t="s">
        <v>1028</v>
      </c>
      <c r="B756">
        <v>755</v>
      </c>
      <c r="D756">
        <v>307</v>
      </c>
      <c r="E756" s="1"/>
      <c r="F756" s="1" t="s">
        <v>1028</v>
      </c>
      <c r="G756" s="1">
        <v>2</v>
      </c>
      <c r="H756" s="1">
        <v>2</v>
      </c>
      <c r="I756" s="1">
        <v>2</v>
      </c>
      <c r="J756" s="31" t="str">
        <f t="shared" si="22"/>
        <v>EXCLUDED</v>
      </c>
      <c r="K756">
        <v>755</v>
      </c>
      <c r="L756" s="1"/>
      <c r="M756" s="1"/>
      <c r="N756" s="35" t="s">
        <v>901</v>
      </c>
      <c r="R756" s="1" t="str">
        <f t="shared" si="23"/>
        <v>Mutually Excluded</v>
      </c>
      <c r="S756" s="1"/>
      <c r="T756" s="1"/>
    </row>
    <row r="757" spans="1:24" ht="135">
      <c r="A757" s="1" t="s">
        <v>1029</v>
      </c>
      <c r="B757">
        <v>756</v>
      </c>
      <c r="D757" s="6">
        <v>307308</v>
      </c>
      <c r="E757" s="1"/>
      <c r="F757" s="1" t="s">
        <v>1029</v>
      </c>
      <c r="G757" s="1">
        <v>1</v>
      </c>
      <c r="H757" s="1">
        <v>1</v>
      </c>
      <c r="I757" s="1">
        <v>1</v>
      </c>
      <c r="J757" s="31" t="str">
        <f t="shared" si="22"/>
        <v>EXCLUDED</v>
      </c>
      <c r="K757">
        <v>756</v>
      </c>
      <c r="L757" s="1"/>
      <c r="M757" s="1"/>
      <c r="N757" s="35" t="s">
        <v>901</v>
      </c>
      <c r="R757" s="1" t="str">
        <f t="shared" si="23"/>
        <v>Mutually Excluded</v>
      </c>
      <c r="S757" s="1"/>
      <c r="T757" s="1"/>
    </row>
    <row r="758" spans="1:24" ht="90">
      <c r="A758" s="1" t="s">
        <v>1030</v>
      </c>
      <c r="B758">
        <v>757</v>
      </c>
      <c r="D758">
        <v>308</v>
      </c>
      <c r="E758" s="1"/>
      <c r="F758" s="1" t="s">
        <v>1030</v>
      </c>
      <c r="G758" s="1">
        <v>5</v>
      </c>
      <c r="H758" s="1">
        <v>5</v>
      </c>
      <c r="I758" s="1">
        <v>5</v>
      </c>
      <c r="J758" s="31" t="str">
        <f t="shared" si="22"/>
        <v>CERTAINLY INCLUDED</v>
      </c>
      <c r="K758">
        <v>757</v>
      </c>
      <c r="L758" s="1"/>
      <c r="M758" s="1"/>
      <c r="N758" s="35" t="s">
        <v>901</v>
      </c>
      <c r="R758" s="1" t="str">
        <f t="shared" si="23"/>
        <v>AI: Yes, Human: No</v>
      </c>
      <c r="S758" s="1" t="s">
        <v>23</v>
      </c>
      <c r="T758" s="1" t="s">
        <v>23</v>
      </c>
      <c r="U758" t="s">
        <v>23</v>
      </c>
      <c r="X758" s="3" t="s">
        <v>19</v>
      </c>
    </row>
    <row r="759" spans="1:24" ht="135">
      <c r="A759" s="1" t="s">
        <v>1031</v>
      </c>
      <c r="B759">
        <v>758</v>
      </c>
      <c r="D759" s="6">
        <v>308309</v>
      </c>
      <c r="E759" s="1"/>
      <c r="F759" s="1" t="s">
        <v>1031</v>
      </c>
      <c r="G759" s="1">
        <v>5</v>
      </c>
      <c r="H759" s="1">
        <v>5</v>
      </c>
      <c r="I759" s="1">
        <v>5</v>
      </c>
      <c r="J759" s="31" t="str">
        <f t="shared" si="22"/>
        <v>CERTAINLY INCLUDED</v>
      </c>
      <c r="K759">
        <v>758</v>
      </c>
      <c r="L759" s="1"/>
      <c r="M759" s="1"/>
      <c r="N759" s="35" t="s">
        <v>901</v>
      </c>
      <c r="R759" s="1" t="str">
        <f t="shared" si="23"/>
        <v>AI: Yes, Human: No</v>
      </c>
      <c r="S759" s="1" t="s">
        <v>3018</v>
      </c>
      <c r="T759" s="1" t="s">
        <v>19</v>
      </c>
      <c r="U759" t="s">
        <v>19</v>
      </c>
    </row>
    <row r="760" spans="1:24" ht="150">
      <c r="A760" s="1" t="s">
        <v>1032</v>
      </c>
      <c r="B760">
        <v>759</v>
      </c>
      <c r="D760">
        <v>309</v>
      </c>
      <c r="E760" s="1"/>
      <c r="F760" s="1" t="s">
        <v>1032</v>
      </c>
      <c r="G760" s="1">
        <v>1</v>
      </c>
      <c r="H760" s="1">
        <v>1</v>
      </c>
      <c r="I760" s="1">
        <v>1</v>
      </c>
      <c r="J760" s="31" t="str">
        <f t="shared" si="22"/>
        <v>EXCLUDED</v>
      </c>
      <c r="K760">
        <v>759</v>
      </c>
      <c r="L760" s="1"/>
      <c r="M760" s="1"/>
      <c r="N760" s="35" t="s">
        <v>901</v>
      </c>
      <c r="R760" s="1" t="str">
        <f t="shared" si="23"/>
        <v>Mutually Excluded</v>
      </c>
      <c r="S760" s="1"/>
      <c r="T760" s="1"/>
    </row>
    <row r="761" spans="1:24" ht="75">
      <c r="A761" s="1" t="s">
        <v>1033</v>
      </c>
      <c r="B761">
        <v>760</v>
      </c>
      <c r="D761">
        <v>309</v>
      </c>
      <c r="E761" s="1"/>
      <c r="F761" s="1" t="s">
        <v>1033</v>
      </c>
      <c r="G761" s="1">
        <v>2</v>
      </c>
      <c r="H761" s="1">
        <v>2</v>
      </c>
      <c r="I761" s="1">
        <v>2</v>
      </c>
      <c r="J761" s="31" t="str">
        <f t="shared" si="22"/>
        <v>EXCLUDED</v>
      </c>
      <c r="K761">
        <v>760</v>
      </c>
      <c r="L761" s="1"/>
      <c r="M761" s="1"/>
      <c r="N761" s="35" t="s">
        <v>901</v>
      </c>
      <c r="R761" s="1" t="str">
        <f t="shared" si="23"/>
        <v>Mutually Excluded</v>
      </c>
      <c r="S761" s="1"/>
      <c r="T761" s="1"/>
    </row>
    <row r="762" spans="1:24" ht="90">
      <c r="A762" s="1" t="s">
        <v>1034</v>
      </c>
      <c r="B762">
        <v>761</v>
      </c>
      <c r="D762">
        <v>310</v>
      </c>
      <c r="E762" s="1"/>
      <c r="F762" s="1" t="s">
        <v>1034</v>
      </c>
      <c r="G762" s="1">
        <v>3</v>
      </c>
      <c r="H762" s="1">
        <v>3</v>
      </c>
      <c r="I762" s="1">
        <v>3</v>
      </c>
      <c r="J762" s="31" t="str">
        <f t="shared" si="22"/>
        <v>EXCLUDED</v>
      </c>
      <c r="K762">
        <v>761</v>
      </c>
      <c r="L762" s="1"/>
      <c r="M762" s="1"/>
      <c r="N762" s="35" t="s">
        <v>901</v>
      </c>
      <c r="R762" s="1" t="str">
        <f t="shared" si="23"/>
        <v>Mutually Excluded</v>
      </c>
      <c r="S762" s="1"/>
      <c r="T762" s="1"/>
    </row>
    <row r="763" spans="1:24" ht="75">
      <c r="A763" s="1" t="s">
        <v>1035</v>
      </c>
      <c r="B763">
        <v>762</v>
      </c>
      <c r="D763">
        <v>310</v>
      </c>
      <c r="E763" s="1"/>
      <c r="F763" s="1" t="s">
        <v>1035</v>
      </c>
      <c r="G763" s="1">
        <v>2</v>
      </c>
      <c r="H763" s="1">
        <v>2</v>
      </c>
      <c r="I763" s="1">
        <v>3</v>
      </c>
      <c r="J763" s="31" t="str">
        <f t="shared" si="22"/>
        <v>EXCLUDED</v>
      </c>
      <c r="K763">
        <v>762</v>
      </c>
      <c r="L763" s="1"/>
      <c r="M763" s="1"/>
      <c r="N763" s="35" t="s">
        <v>901</v>
      </c>
      <c r="R763" s="1" t="str">
        <f t="shared" si="23"/>
        <v>Mutually Excluded</v>
      </c>
      <c r="S763" s="1"/>
      <c r="T763" s="1"/>
    </row>
    <row r="764" spans="1:24" ht="165">
      <c r="A764" s="1" t="s">
        <v>1036</v>
      </c>
      <c r="B764">
        <v>763</v>
      </c>
      <c r="D764">
        <v>310</v>
      </c>
      <c r="E764" s="1"/>
      <c r="F764" s="1" t="s">
        <v>1036</v>
      </c>
      <c r="G764" s="1">
        <v>5</v>
      </c>
      <c r="H764" s="1">
        <v>5</v>
      </c>
      <c r="I764" s="1">
        <v>5</v>
      </c>
      <c r="J764" s="31" t="str">
        <f t="shared" si="22"/>
        <v>CERTAINLY INCLUDED</v>
      </c>
      <c r="K764">
        <v>763</v>
      </c>
      <c r="L764" s="1"/>
      <c r="M764" s="1"/>
      <c r="N764" s="35" t="s">
        <v>901</v>
      </c>
      <c r="R764" s="1" t="str">
        <f t="shared" si="23"/>
        <v>AI: Yes, Human: No</v>
      </c>
      <c r="S764" s="1" t="s">
        <v>3024</v>
      </c>
      <c r="T764" s="1" t="s">
        <v>19</v>
      </c>
      <c r="U764" t="s">
        <v>19</v>
      </c>
    </row>
    <row r="765" spans="1:24" ht="90">
      <c r="A765" s="1" t="s">
        <v>1037</v>
      </c>
      <c r="B765">
        <v>764</v>
      </c>
      <c r="D765" s="6">
        <v>310311</v>
      </c>
      <c r="E765" s="1"/>
      <c r="F765" s="1" t="s">
        <v>1037</v>
      </c>
      <c r="G765" s="1">
        <v>2</v>
      </c>
      <c r="H765" s="1">
        <v>3</v>
      </c>
      <c r="I765" s="1">
        <v>2</v>
      </c>
      <c r="J765" s="31" t="str">
        <f t="shared" si="22"/>
        <v>EXCLUDED</v>
      </c>
      <c r="K765">
        <v>764</v>
      </c>
      <c r="L765" s="1"/>
      <c r="M765" s="1"/>
      <c r="N765" s="35" t="s">
        <v>901</v>
      </c>
      <c r="R765" s="1" t="str">
        <f t="shared" si="23"/>
        <v>Mutually Excluded</v>
      </c>
      <c r="S765" s="1"/>
      <c r="T765" s="1"/>
    </row>
    <row r="766" spans="1:24" ht="45">
      <c r="A766" s="1" t="s">
        <v>1038</v>
      </c>
      <c r="B766">
        <v>765</v>
      </c>
      <c r="D766">
        <v>311</v>
      </c>
      <c r="E766" s="1"/>
      <c r="F766" s="1" t="s">
        <v>1038</v>
      </c>
      <c r="G766" s="1">
        <v>1</v>
      </c>
      <c r="H766" s="1">
        <v>1</v>
      </c>
      <c r="I766" s="1">
        <v>1</v>
      </c>
      <c r="J766" s="31" t="str">
        <f t="shared" si="22"/>
        <v>EXCLUDED</v>
      </c>
      <c r="K766">
        <v>765</v>
      </c>
      <c r="L766" s="1"/>
      <c r="M766" s="1"/>
      <c r="N766" s="35" t="s">
        <v>901</v>
      </c>
      <c r="R766" s="1" t="str">
        <f t="shared" si="23"/>
        <v>Mutually Excluded</v>
      </c>
      <c r="S766" s="1"/>
      <c r="T766" s="1"/>
    </row>
    <row r="767" spans="1:24" ht="90">
      <c r="A767" s="1" t="s">
        <v>1039</v>
      </c>
      <c r="B767">
        <v>766</v>
      </c>
      <c r="D767">
        <v>311</v>
      </c>
      <c r="E767" s="1"/>
      <c r="F767" s="1" t="s">
        <v>1039</v>
      </c>
      <c r="G767" s="1">
        <v>4</v>
      </c>
      <c r="H767" s="1">
        <v>4</v>
      </c>
      <c r="I767" s="1">
        <v>3</v>
      </c>
      <c r="J767" s="31" t="str">
        <f t="shared" si="22"/>
        <v>EXCLUDED</v>
      </c>
      <c r="K767">
        <v>766</v>
      </c>
      <c r="L767" s="1"/>
      <c r="M767" s="1"/>
      <c r="N767" s="35" t="s">
        <v>65</v>
      </c>
      <c r="R767" s="1" t="str">
        <f t="shared" si="23"/>
        <v>AI: No, Human: Yes</v>
      </c>
      <c r="S767" s="1" t="s">
        <v>19</v>
      </c>
      <c r="T767" s="1" t="s">
        <v>19</v>
      </c>
      <c r="U767" t="s">
        <v>19</v>
      </c>
    </row>
    <row r="768" spans="1:24" ht="90">
      <c r="A768" s="1" t="s">
        <v>1041</v>
      </c>
      <c r="B768">
        <v>767</v>
      </c>
      <c r="D768" s="6">
        <v>311312</v>
      </c>
      <c r="E768" s="1"/>
      <c r="F768" s="1" t="s">
        <v>1041</v>
      </c>
      <c r="G768" s="1">
        <v>1</v>
      </c>
      <c r="H768" s="1">
        <v>1</v>
      </c>
      <c r="I768" s="1">
        <v>1</v>
      </c>
      <c r="J768" s="31" t="str">
        <f t="shared" si="22"/>
        <v>EXCLUDED</v>
      </c>
      <c r="K768">
        <v>767</v>
      </c>
      <c r="L768" s="1"/>
      <c r="M768" s="1"/>
      <c r="N768" s="35" t="s">
        <v>901</v>
      </c>
      <c r="R768" s="1" t="str">
        <f t="shared" si="23"/>
        <v>Mutually Excluded</v>
      </c>
      <c r="S768" s="1"/>
      <c r="T768" s="1"/>
    </row>
    <row r="769" spans="1:24" ht="90">
      <c r="A769" s="1" t="s">
        <v>237</v>
      </c>
      <c r="B769">
        <v>768</v>
      </c>
      <c r="D769" s="6">
        <v>312313</v>
      </c>
      <c r="E769" s="1"/>
      <c r="F769" s="1" t="s">
        <v>237</v>
      </c>
      <c r="G769" s="1">
        <v>2</v>
      </c>
      <c r="H769" s="1">
        <v>2</v>
      </c>
      <c r="I769" s="1">
        <v>2</v>
      </c>
      <c r="J769" s="31" t="str">
        <f t="shared" si="22"/>
        <v>EXCLUDED</v>
      </c>
      <c r="K769">
        <v>768</v>
      </c>
      <c r="L769" s="1"/>
      <c r="M769" s="1"/>
      <c r="N769" s="35" t="s">
        <v>901</v>
      </c>
      <c r="R769" s="1" t="str">
        <f t="shared" si="23"/>
        <v>Mutually Excluded</v>
      </c>
      <c r="S769" s="1"/>
      <c r="T769" s="1"/>
    </row>
    <row r="770" spans="1:24" ht="90">
      <c r="A770" s="1" t="s">
        <v>1042</v>
      </c>
      <c r="B770">
        <v>769</v>
      </c>
      <c r="D770">
        <v>313</v>
      </c>
      <c r="E770" s="1"/>
      <c r="F770" s="1" t="s">
        <v>1042</v>
      </c>
      <c r="G770" s="1">
        <v>3</v>
      </c>
      <c r="H770" s="1">
        <v>3</v>
      </c>
      <c r="I770" s="1">
        <v>3</v>
      </c>
      <c r="J770" s="31" t="str">
        <f t="shared" si="22"/>
        <v>EXCLUDED</v>
      </c>
      <c r="K770">
        <v>769</v>
      </c>
      <c r="L770" s="1"/>
      <c r="M770" s="1"/>
      <c r="N770" s="35" t="s">
        <v>901</v>
      </c>
      <c r="R770" s="1" t="str">
        <f t="shared" si="23"/>
        <v>Mutually Excluded</v>
      </c>
      <c r="S770" s="1"/>
      <c r="T770" s="1"/>
    </row>
    <row r="771" spans="1:24" ht="60">
      <c r="A771" s="1" t="s">
        <v>1043</v>
      </c>
      <c r="B771">
        <v>770</v>
      </c>
      <c r="D771">
        <v>313</v>
      </c>
      <c r="E771" s="1"/>
      <c r="F771" s="1" t="s">
        <v>1043</v>
      </c>
      <c r="G771" s="1">
        <v>2</v>
      </c>
      <c r="H771" s="1">
        <v>2</v>
      </c>
      <c r="I771" s="1">
        <v>2</v>
      </c>
      <c r="J771" s="31" t="str">
        <f t="shared" ref="J771:J834" si="24">IF(COUNTIF(G771:I771,5)=3,"CERTAINLY INCLUDED",IF(COUNTIF(G771:I771,5)&gt;0,"MAYBE","EXCLUDED"))</f>
        <v>EXCLUDED</v>
      </c>
      <c r="K771">
        <v>770</v>
      </c>
      <c r="L771" s="1"/>
      <c r="M771" s="1"/>
      <c r="N771" s="35" t="s">
        <v>901</v>
      </c>
      <c r="R771" s="1" t="str">
        <f t="shared" ref="R771:R834" si="25">IF(AND(J771="Excluded", N771="Excluded"), "Mutually Excluded", IF(AND(OR(J771="CERTAINLY INCLUDED", J771="INCLUDED", J771="MAYBE" ), OR(N771="INCLUDED", N771="MAYBE")), "MUTUALLY INCLUDED", IF(AND(J771="MAYBE", N771="MAYBE"), "Mutually MAYBE", IF(AND(J771="Excluded", OR(N771="INCLUDED", N771="MAYBE")), "AI: No, Human: Yes", IF(AND(N771="Excluded", OR(J771="INCLUDED", J771="CERTAINLY INCLUDED", J771="MAYBE")), "AI: Yes, Human: No", "Other Conflict")))))</f>
        <v>Mutually Excluded</v>
      </c>
      <c r="S771" s="1"/>
      <c r="T771" s="1"/>
    </row>
    <row r="772" spans="1:24" ht="60">
      <c r="A772" s="1" t="s">
        <v>1044</v>
      </c>
      <c r="B772">
        <v>771</v>
      </c>
      <c r="D772">
        <v>314</v>
      </c>
      <c r="E772" s="1"/>
      <c r="F772" s="1" t="s">
        <v>1044</v>
      </c>
      <c r="G772" s="1">
        <v>2</v>
      </c>
      <c r="H772" s="1">
        <v>2</v>
      </c>
      <c r="I772" s="1">
        <v>2</v>
      </c>
      <c r="J772" s="31" t="str">
        <f t="shared" si="24"/>
        <v>EXCLUDED</v>
      </c>
      <c r="K772">
        <v>771</v>
      </c>
      <c r="L772" s="1"/>
      <c r="M772" s="1"/>
      <c r="N772" s="35" t="s">
        <v>901</v>
      </c>
      <c r="R772" s="1" t="str">
        <f t="shared" si="25"/>
        <v>Mutually Excluded</v>
      </c>
      <c r="S772" s="1"/>
      <c r="T772" s="1"/>
    </row>
    <row r="773" spans="1:24" ht="105">
      <c r="A773" s="1" t="s">
        <v>1045</v>
      </c>
      <c r="B773">
        <v>772</v>
      </c>
      <c r="D773">
        <v>314</v>
      </c>
      <c r="E773" s="1"/>
      <c r="F773" s="1" t="s">
        <v>1045</v>
      </c>
      <c r="G773" s="1">
        <v>1</v>
      </c>
      <c r="H773" s="1">
        <v>1</v>
      </c>
      <c r="I773" s="1">
        <v>1</v>
      </c>
      <c r="J773" s="31" t="str">
        <f t="shared" si="24"/>
        <v>EXCLUDED</v>
      </c>
      <c r="K773">
        <v>772</v>
      </c>
      <c r="L773" s="1"/>
      <c r="M773" s="1"/>
      <c r="N773" s="35" t="s">
        <v>901</v>
      </c>
      <c r="R773" s="1" t="str">
        <f t="shared" si="25"/>
        <v>Mutually Excluded</v>
      </c>
      <c r="S773" s="1"/>
      <c r="T773" s="1"/>
    </row>
    <row r="774" spans="1:24" ht="90">
      <c r="A774" s="1" t="s">
        <v>1046</v>
      </c>
      <c r="B774">
        <v>773</v>
      </c>
      <c r="D774" s="6">
        <v>314315</v>
      </c>
      <c r="E774" s="1"/>
      <c r="F774" s="1" t="s">
        <v>1046</v>
      </c>
      <c r="G774" s="1">
        <v>2</v>
      </c>
      <c r="H774" s="1">
        <v>2</v>
      </c>
      <c r="I774" s="1">
        <v>2</v>
      </c>
      <c r="J774" s="31" t="str">
        <f t="shared" si="24"/>
        <v>EXCLUDED</v>
      </c>
      <c r="K774">
        <v>773</v>
      </c>
      <c r="L774" s="1"/>
      <c r="M774" s="1"/>
      <c r="N774" s="35" t="s">
        <v>901</v>
      </c>
      <c r="R774" s="1" t="str">
        <f t="shared" si="25"/>
        <v>Mutually Excluded</v>
      </c>
      <c r="S774" s="1"/>
      <c r="T774" s="1"/>
    </row>
    <row r="775" spans="1:24" ht="75">
      <c r="A775" s="1" t="s">
        <v>1047</v>
      </c>
      <c r="B775">
        <v>774</v>
      </c>
      <c r="D775">
        <v>315</v>
      </c>
      <c r="E775" s="1"/>
      <c r="F775" s="1" t="s">
        <v>1047</v>
      </c>
      <c r="G775" s="1">
        <v>1</v>
      </c>
      <c r="H775" s="1">
        <v>1</v>
      </c>
      <c r="I775" s="1">
        <v>1</v>
      </c>
      <c r="J775" s="31" t="str">
        <f t="shared" si="24"/>
        <v>EXCLUDED</v>
      </c>
      <c r="K775">
        <v>774</v>
      </c>
      <c r="L775" s="1"/>
      <c r="M775" s="1"/>
      <c r="N775" s="35" t="s">
        <v>901</v>
      </c>
      <c r="R775" s="1" t="str">
        <f t="shared" si="25"/>
        <v>Mutually Excluded</v>
      </c>
      <c r="S775" s="1"/>
      <c r="T775" s="1"/>
    </row>
    <row r="776" spans="1:24" ht="45">
      <c r="A776" s="1" t="s">
        <v>1048</v>
      </c>
      <c r="B776">
        <v>775</v>
      </c>
      <c r="D776" s="6">
        <v>315316</v>
      </c>
      <c r="E776" s="1"/>
      <c r="F776" s="1" t="s">
        <v>1048</v>
      </c>
      <c r="G776" s="1">
        <v>1</v>
      </c>
      <c r="H776" s="1">
        <v>1</v>
      </c>
      <c r="I776" s="1">
        <v>1</v>
      </c>
      <c r="J776" s="31" t="str">
        <f t="shared" si="24"/>
        <v>EXCLUDED</v>
      </c>
      <c r="K776">
        <v>775</v>
      </c>
      <c r="L776" s="1"/>
      <c r="M776" s="1"/>
      <c r="N776" s="35" t="s">
        <v>901</v>
      </c>
      <c r="R776" s="1" t="str">
        <f t="shared" si="25"/>
        <v>Mutually Excluded</v>
      </c>
      <c r="S776" s="1"/>
      <c r="T776" s="1"/>
    </row>
    <row r="777" spans="1:24" ht="120">
      <c r="A777" s="1" t="s">
        <v>1049</v>
      </c>
      <c r="B777">
        <v>776</v>
      </c>
      <c r="D777">
        <v>316</v>
      </c>
      <c r="E777" s="1"/>
      <c r="F777" s="1" t="s">
        <v>1049</v>
      </c>
      <c r="G777" s="1">
        <v>2</v>
      </c>
      <c r="H777" s="1">
        <v>2</v>
      </c>
      <c r="I777" s="1">
        <v>2</v>
      </c>
      <c r="J777" s="31" t="str">
        <f t="shared" si="24"/>
        <v>EXCLUDED</v>
      </c>
      <c r="K777">
        <v>776</v>
      </c>
      <c r="L777" s="1"/>
      <c r="M777" s="1"/>
      <c r="N777" s="35" t="s">
        <v>901</v>
      </c>
      <c r="R777" s="1" t="str">
        <f t="shared" si="25"/>
        <v>Mutually Excluded</v>
      </c>
      <c r="S777" s="1"/>
      <c r="T777" s="1"/>
    </row>
    <row r="778" spans="1:24" ht="105">
      <c r="A778" s="1" t="s">
        <v>1050</v>
      </c>
      <c r="B778">
        <v>777</v>
      </c>
      <c r="D778" s="6">
        <v>316317</v>
      </c>
      <c r="E778" s="1"/>
      <c r="F778" s="1" t="s">
        <v>1050</v>
      </c>
      <c r="G778" s="1">
        <v>5</v>
      </c>
      <c r="H778" s="1">
        <v>5</v>
      </c>
      <c r="I778" s="1">
        <v>5</v>
      </c>
      <c r="J778" s="31" t="str">
        <f t="shared" si="24"/>
        <v>CERTAINLY INCLUDED</v>
      </c>
      <c r="K778">
        <v>777</v>
      </c>
      <c r="L778" s="1"/>
      <c r="M778" s="1"/>
      <c r="N778" s="35" t="s">
        <v>901</v>
      </c>
      <c r="R778" s="1" t="str">
        <f t="shared" si="25"/>
        <v>AI: Yes, Human: No</v>
      </c>
      <c r="S778" s="1" t="s">
        <v>3018</v>
      </c>
      <c r="T778" s="1" t="s">
        <v>19</v>
      </c>
      <c r="U778" t="s">
        <v>19</v>
      </c>
    </row>
    <row r="779" spans="1:24" ht="90">
      <c r="A779" s="1" t="s">
        <v>1051</v>
      </c>
      <c r="B779">
        <v>778</v>
      </c>
      <c r="D779">
        <v>317</v>
      </c>
      <c r="E779" s="1"/>
      <c r="F779" s="1" t="s">
        <v>1051</v>
      </c>
      <c r="G779" s="1">
        <v>1</v>
      </c>
      <c r="H779" s="1">
        <v>1</v>
      </c>
      <c r="I779" s="1">
        <v>1</v>
      </c>
      <c r="J779" s="31" t="str">
        <f t="shared" si="24"/>
        <v>EXCLUDED</v>
      </c>
      <c r="K779">
        <v>778</v>
      </c>
      <c r="L779" s="1"/>
      <c r="M779" s="1"/>
      <c r="N779" s="35" t="s">
        <v>901</v>
      </c>
      <c r="R779" s="1" t="str">
        <f t="shared" si="25"/>
        <v>Mutually Excluded</v>
      </c>
      <c r="S779" s="1"/>
      <c r="T779" s="1"/>
    </row>
    <row r="780" spans="1:24" ht="60">
      <c r="A780" s="1" t="s">
        <v>1052</v>
      </c>
      <c r="B780">
        <v>779</v>
      </c>
      <c r="D780">
        <v>317</v>
      </c>
      <c r="E780" s="1"/>
      <c r="F780" s="1" t="s">
        <v>1052</v>
      </c>
      <c r="G780" s="1">
        <v>1</v>
      </c>
      <c r="H780" s="1">
        <v>1</v>
      </c>
      <c r="I780" s="1">
        <v>1</v>
      </c>
      <c r="J780" s="31" t="str">
        <f t="shared" si="24"/>
        <v>EXCLUDED</v>
      </c>
      <c r="K780">
        <v>779</v>
      </c>
      <c r="L780" s="1"/>
      <c r="M780" s="1"/>
      <c r="N780" s="35" t="s">
        <v>901</v>
      </c>
      <c r="R780" s="1" t="str">
        <f t="shared" si="25"/>
        <v>Mutually Excluded</v>
      </c>
      <c r="S780" s="1"/>
      <c r="T780" s="1"/>
    </row>
    <row r="781" spans="1:24" ht="90">
      <c r="A781" s="1" t="s">
        <v>1053</v>
      </c>
      <c r="B781">
        <v>780</v>
      </c>
      <c r="D781" s="6">
        <v>317318</v>
      </c>
      <c r="E781" s="1"/>
      <c r="F781" s="1" t="s">
        <v>1053</v>
      </c>
      <c r="G781" s="1">
        <v>2</v>
      </c>
      <c r="H781" s="1">
        <v>2</v>
      </c>
      <c r="I781" s="1">
        <v>2</v>
      </c>
      <c r="J781" s="31" t="str">
        <f t="shared" si="24"/>
        <v>EXCLUDED</v>
      </c>
      <c r="K781">
        <v>780</v>
      </c>
      <c r="L781" s="1"/>
      <c r="M781" s="1"/>
      <c r="N781" s="35" t="s">
        <v>901</v>
      </c>
      <c r="R781" s="1" t="str">
        <f t="shared" si="25"/>
        <v>Mutually Excluded</v>
      </c>
      <c r="S781" s="1"/>
      <c r="T781" s="1"/>
    </row>
    <row r="782" spans="1:24" ht="75">
      <c r="A782" s="1" t="s">
        <v>1054</v>
      </c>
      <c r="B782">
        <v>781</v>
      </c>
      <c r="D782">
        <v>318</v>
      </c>
      <c r="E782" s="1"/>
      <c r="F782" s="1" t="s">
        <v>1054</v>
      </c>
      <c r="G782" s="1">
        <v>1</v>
      </c>
      <c r="H782" s="1">
        <v>1</v>
      </c>
      <c r="I782" s="1">
        <v>1</v>
      </c>
      <c r="J782" s="31" t="str">
        <f t="shared" si="24"/>
        <v>EXCLUDED</v>
      </c>
      <c r="K782">
        <v>781</v>
      </c>
      <c r="L782" s="1"/>
      <c r="M782" s="1"/>
      <c r="N782" s="35" t="s">
        <v>901</v>
      </c>
      <c r="R782" s="1" t="str">
        <f t="shared" si="25"/>
        <v>Mutually Excluded</v>
      </c>
      <c r="S782" s="1"/>
      <c r="T782" s="1"/>
    </row>
    <row r="783" spans="1:24" ht="105">
      <c r="A783" s="1" t="s">
        <v>1055</v>
      </c>
      <c r="B783">
        <v>782</v>
      </c>
      <c r="D783" s="6">
        <v>318319</v>
      </c>
      <c r="E783" s="1"/>
      <c r="F783" s="1" t="s">
        <v>1055</v>
      </c>
      <c r="G783" s="1">
        <v>3</v>
      </c>
      <c r="H783" s="1">
        <v>3</v>
      </c>
      <c r="I783" s="1">
        <v>2</v>
      </c>
      <c r="J783" s="31" t="str">
        <f t="shared" si="24"/>
        <v>EXCLUDED</v>
      </c>
      <c r="K783">
        <v>782</v>
      </c>
      <c r="L783" s="1"/>
      <c r="M783" s="1"/>
      <c r="N783" s="35" t="s">
        <v>901</v>
      </c>
      <c r="R783" s="1" t="str">
        <f t="shared" si="25"/>
        <v>Mutually Excluded</v>
      </c>
      <c r="S783" s="1"/>
      <c r="T783" s="1"/>
    </row>
    <row r="784" spans="1:24" ht="180">
      <c r="A784" s="1" t="s">
        <v>1056</v>
      </c>
      <c r="B784">
        <v>783</v>
      </c>
      <c r="D784">
        <v>319</v>
      </c>
      <c r="E784" s="1"/>
      <c r="F784" s="1" t="s">
        <v>1056</v>
      </c>
      <c r="G784" s="1">
        <v>5</v>
      </c>
      <c r="H784" s="1">
        <v>5</v>
      </c>
      <c r="I784" s="1">
        <v>5</v>
      </c>
      <c r="J784" s="31" t="str">
        <f t="shared" si="24"/>
        <v>CERTAINLY INCLUDED</v>
      </c>
      <c r="K784">
        <v>783</v>
      </c>
      <c r="L784" s="1"/>
      <c r="M784" s="1"/>
      <c r="N784" s="35" t="s">
        <v>901</v>
      </c>
      <c r="R784" s="1" t="str">
        <f t="shared" si="25"/>
        <v>AI: Yes, Human: No</v>
      </c>
      <c r="S784" s="26" t="s">
        <v>23</v>
      </c>
      <c r="T784" s="26" t="s">
        <v>23</v>
      </c>
      <c r="U784" s="3" t="s">
        <v>23</v>
      </c>
      <c r="X784" s="3" t="s">
        <v>23</v>
      </c>
    </row>
    <row r="785" spans="1:24" ht="120">
      <c r="A785" s="1" t="s">
        <v>1057</v>
      </c>
      <c r="B785">
        <v>784</v>
      </c>
      <c r="D785">
        <v>319</v>
      </c>
      <c r="E785" s="1"/>
      <c r="F785" s="1" t="s">
        <v>1057</v>
      </c>
      <c r="G785" s="1">
        <v>4</v>
      </c>
      <c r="H785" s="1">
        <v>3</v>
      </c>
      <c r="I785" s="1">
        <v>4</v>
      </c>
      <c r="J785" s="31" t="str">
        <f t="shared" si="24"/>
        <v>EXCLUDED</v>
      </c>
      <c r="K785">
        <v>784</v>
      </c>
      <c r="L785" s="1"/>
      <c r="M785" s="1"/>
      <c r="N785" s="35" t="s">
        <v>901</v>
      </c>
      <c r="R785" s="1" t="str">
        <f t="shared" si="25"/>
        <v>Mutually Excluded</v>
      </c>
      <c r="S785" s="1"/>
      <c r="T785" s="1"/>
    </row>
    <row r="786" spans="1:24" ht="45">
      <c r="A786" s="1" t="s">
        <v>1058</v>
      </c>
      <c r="B786">
        <v>785</v>
      </c>
      <c r="D786">
        <v>320</v>
      </c>
      <c r="E786" s="1"/>
      <c r="F786" s="1" t="s">
        <v>1058</v>
      </c>
      <c r="G786" s="1">
        <v>2</v>
      </c>
      <c r="H786" s="1">
        <v>1</v>
      </c>
      <c r="I786" s="1">
        <v>2</v>
      </c>
      <c r="J786" s="31" t="str">
        <f t="shared" si="24"/>
        <v>EXCLUDED</v>
      </c>
      <c r="K786">
        <v>785</v>
      </c>
      <c r="L786" s="1"/>
      <c r="M786" s="1"/>
      <c r="N786" s="35" t="s">
        <v>901</v>
      </c>
      <c r="R786" s="1" t="str">
        <f t="shared" si="25"/>
        <v>Mutually Excluded</v>
      </c>
      <c r="S786" s="1"/>
      <c r="T786" s="1"/>
    </row>
    <row r="787" spans="1:24" ht="60">
      <c r="A787" s="1" t="s">
        <v>1059</v>
      </c>
      <c r="B787">
        <v>786</v>
      </c>
      <c r="D787">
        <v>320</v>
      </c>
      <c r="E787" s="1"/>
      <c r="F787" s="1" t="s">
        <v>1059</v>
      </c>
      <c r="G787" s="1">
        <v>2</v>
      </c>
      <c r="H787" s="1">
        <v>1</v>
      </c>
      <c r="I787" s="1">
        <v>2</v>
      </c>
      <c r="J787" s="31" t="str">
        <f t="shared" si="24"/>
        <v>EXCLUDED</v>
      </c>
      <c r="K787">
        <v>786</v>
      </c>
      <c r="L787" s="1"/>
      <c r="M787" s="1"/>
      <c r="N787" s="35" t="s">
        <v>901</v>
      </c>
      <c r="R787" s="1" t="str">
        <f t="shared" si="25"/>
        <v>Mutually Excluded</v>
      </c>
      <c r="S787" s="1"/>
      <c r="T787" s="1"/>
    </row>
    <row r="788" spans="1:24" ht="120">
      <c r="A788" s="1" t="s">
        <v>1060</v>
      </c>
      <c r="B788">
        <v>787</v>
      </c>
      <c r="D788">
        <v>320</v>
      </c>
      <c r="E788" s="1"/>
      <c r="F788" s="1" t="s">
        <v>1060</v>
      </c>
      <c r="G788" s="1">
        <v>1</v>
      </c>
      <c r="H788" s="1">
        <v>1</v>
      </c>
      <c r="I788" s="1">
        <v>1</v>
      </c>
      <c r="J788" s="31" t="str">
        <f t="shared" si="24"/>
        <v>EXCLUDED</v>
      </c>
      <c r="K788">
        <v>787</v>
      </c>
      <c r="L788" s="1"/>
      <c r="M788" s="1"/>
      <c r="N788" s="35" t="s">
        <v>901</v>
      </c>
      <c r="R788" s="1" t="str">
        <f t="shared" si="25"/>
        <v>Mutually Excluded</v>
      </c>
      <c r="S788" s="1"/>
      <c r="T788" s="1"/>
    </row>
    <row r="789" spans="1:24" ht="75">
      <c r="A789" s="1" t="s">
        <v>1061</v>
      </c>
      <c r="B789">
        <v>788</v>
      </c>
      <c r="D789" s="6">
        <v>320321</v>
      </c>
      <c r="E789" s="1"/>
      <c r="F789" s="1" t="s">
        <v>1061</v>
      </c>
      <c r="G789" s="1">
        <v>2</v>
      </c>
      <c r="H789" s="1">
        <v>2</v>
      </c>
      <c r="I789" s="1">
        <v>2</v>
      </c>
      <c r="J789" s="31" t="str">
        <f t="shared" si="24"/>
        <v>EXCLUDED</v>
      </c>
      <c r="K789">
        <v>788</v>
      </c>
      <c r="L789" s="1"/>
      <c r="M789" s="1"/>
      <c r="N789" s="35" t="s">
        <v>901</v>
      </c>
      <c r="R789" s="1" t="str">
        <f t="shared" si="25"/>
        <v>Mutually Excluded</v>
      </c>
      <c r="S789" s="1"/>
      <c r="T789" s="1"/>
    </row>
    <row r="790" spans="1:24" ht="210">
      <c r="A790" s="1" t="s">
        <v>1062</v>
      </c>
      <c r="B790">
        <v>789</v>
      </c>
      <c r="D790">
        <v>321</v>
      </c>
      <c r="E790" s="1"/>
      <c r="F790" s="1" t="s">
        <v>1062</v>
      </c>
      <c r="G790" s="1">
        <v>5</v>
      </c>
      <c r="H790" s="1">
        <v>5</v>
      </c>
      <c r="I790" s="1">
        <v>5</v>
      </c>
      <c r="J790" s="31" t="str">
        <f t="shared" si="24"/>
        <v>CERTAINLY INCLUDED</v>
      </c>
      <c r="K790">
        <v>789</v>
      </c>
      <c r="L790" s="1"/>
      <c r="M790" s="1"/>
      <c r="N790" s="35" t="s">
        <v>901</v>
      </c>
      <c r="R790" s="1" t="str">
        <f t="shared" si="25"/>
        <v>AI: Yes, Human: No</v>
      </c>
      <c r="S790" s="1" t="s">
        <v>23</v>
      </c>
      <c r="T790" s="1" t="s">
        <v>3012</v>
      </c>
      <c r="U790" t="s">
        <v>23</v>
      </c>
      <c r="X790" s="3" t="s">
        <v>23</v>
      </c>
    </row>
    <row r="791" spans="1:24" ht="60">
      <c r="A791" s="1" t="s">
        <v>1063</v>
      </c>
      <c r="B791">
        <v>790</v>
      </c>
      <c r="D791">
        <v>321</v>
      </c>
      <c r="E791" s="1"/>
      <c r="F791" s="1" t="s">
        <v>1063</v>
      </c>
      <c r="G791" s="1">
        <v>1</v>
      </c>
      <c r="H791" s="1">
        <v>1</v>
      </c>
      <c r="I791" s="1">
        <v>1</v>
      </c>
      <c r="J791" s="31" t="str">
        <f t="shared" si="24"/>
        <v>EXCLUDED</v>
      </c>
      <c r="K791">
        <v>790</v>
      </c>
      <c r="L791" s="1"/>
      <c r="M791" s="1"/>
      <c r="N791" s="35" t="s">
        <v>901</v>
      </c>
      <c r="R791" s="1" t="str">
        <f t="shared" si="25"/>
        <v>Mutually Excluded</v>
      </c>
      <c r="S791" s="1"/>
      <c r="T791" s="1"/>
    </row>
    <row r="792" spans="1:24" ht="75">
      <c r="A792" s="1" t="s">
        <v>1064</v>
      </c>
      <c r="B792">
        <v>791</v>
      </c>
      <c r="D792" s="6">
        <v>321322</v>
      </c>
      <c r="E792" s="1"/>
      <c r="F792" s="1" t="s">
        <v>1064</v>
      </c>
      <c r="G792" s="1">
        <v>1</v>
      </c>
      <c r="H792" s="1">
        <v>1</v>
      </c>
      <c r="I792" s="1">
        <v>1</v>
      </c>
      <c r="J792" s="31" t="str">
        <f t="shared" si="24"/>
        <v>EXCLUDED</v>
      </c>
      <c r="K792">
        <v>791</v>
      </c>
      <c r="L792" s="1"/>
      <c r="M792" s="1"/>
      <c r="N792" s="35" t="s">
        <v>901</v>
      </c>
      <c r="R792" s="1" t="str">
        <f t="shared" si="25"/>
        <v>Mutually Excluded</v>
      </c>
      <c r="S792" s="1"/>
      <c r="T792" s="1"/>
    </row>
    <row r="793" spans="1:24" ht="120">
      <c r="A793" s="1" t="s">
        <v>1065</v>
      </c>
      <c r="B793">
        <v>792</v>
      </c>
      <c r="D793">
        <v>322</v>
      </c>
      <c r="E793" s="1"/>
      <c r="F793" s="1" t="s">
        <v>1065</v>
      </c>
      <c r="G793" s="1">
        <v>3</v>
      </c>
      <c r="H793" s="1">
        <v>2</v>
      </c>
      <c r="I793" s="1">
        <v>3</v>
      </c>
      <c r="J793" s="31" t="str">
        <f t="shared" si="24"/>
        <v>EXCLUDED</v>
      </c>
      <c r="K793">
        <v>792</v>
      </c>
      <c r="L793" s="1"/>
      <c r="M793" s="1"/>
      <c r="N793" s="35" t="s">
        <v>901</v>
      </c>
      <c r="R793" s="1" t="str">
        <f t="shared" si="25"/>
        <v>Mutually Excluded</v>
      </c>
      <c r="S793" s="1"/>
      <c r="T793" s="1"/>
    </row>
    <row r="794" spans="1:24" ht="180">
      <c r="A794" s="1" t="s">
        <v>1066</v>
      </c>
      <c r="B794">
        <v>793</v>
      </c>
      <c r="D794" s="6">
        <v>322</v>
      </c>
      <c r="E794" s="1"/>
      <c r="F794" s="1" t="s">
        <v>1066</v>
      </c>
      <c r="G794" s="1">
        <v>3</v>
      </c>
      <c r="H794" s="1">
        <v>2</v>
      </c>
      <c r="I794" s="1">
        <v>3</v>
      </c>
      <c r="J794" s="31" t="str">
        <f t="shared" si="24"/>
        <v>EXCLUDED</v>
      </c>
      <c r="K794">
        <v>793</v>
      </c>
      <c r="L794" s="1"/>
      <c r="M794" s="1"/>
      <c r="N794" s="35" t="s">
        <v>901</v>
      </c>
      <c r="R794" s="1" t="str">
        <f t="shared" si="25"/>
        <v>Mutually Excluded</v>
      </c>
      <c r="S794" s="1"/>
      <c r="T794" s="1"/>
    </row>
    <row r="795" spans="1:24" ht="105">
      <c r="A795" s="1" t="s">
        <v>1067</v>
      </c>
      <c r="B795">
        <v>794</v>
      </c>
      <c r="D795">
        <v>323</v>
      </c>
      <c r="E795" s="1"/>
      <c r="F795" s="1" t="s">
        <v>1067</v>
      </c>
      <c r="G795" s="1">
        <v>4</v>
      </c>
      <c r="H795" s="1">
        <v>3</v>
      </c>
      <c r="I795" s="1">
        <v>3</v>
      </c>
      <c r="J795" s="31" t="str">
        <f t="shared" si="24"/>
        <v>EXCLUDED</v>
      </c>
      <c r="K795">
        <v>794</v>
      </c>
      <c r="L795" s="1"/>
      <c r="M795" s="1"/>
      <c r="N795" s="35" t="s">
        <v>901</v>
      </c>
      <c r="R795" s="1" t="str">
        <f t="shared" si="25"/>
        <v>Mutually Excluded</v>
      </c>
      <c r="S795" s="1"/>
      <c r="T795" s="1"/>
    </row>
    <row r="796" spans="1:24" ht="105">
      <c r="A796" s="1" t="s">
        <v>1068</v>
      </c>
      <c r="B796">
        <v>795</v>
      </c>
      <c r="D796">
        <v>323</v>
      </c>
      <c r="E796" s="1"/>
      <c r="F796" s="1" t="s">
        <v>1068</v>
      </c>
      <c r="G796" s="1">
        <v>1</v>
      </c>
      <c r="H796" s="1">
        <v>1</v>
      </c>
      <c r="I796" s="1">
        <v>1</v>
      </c>
      <c r="J796" s="31" t="str">
        <f t="shared" si="24"/>
        <v>EXCLUDED</v>
      </c>
      <c r="K796">
        <v>795</v>
      </c>
      <c r="L796" s="1"/>
      <c r="M796" s="1"/>
      <c r="N796" s="35" t="s">
        <v>901</v>
      </c>
      <c r="R796" s="1" t="str">
        <f t="shared" si="25"/>
        <v>Mutually Excluded</v>
      </c>
      <c r="S796" s="1"/>
      <c r="T796" s="1"/>
    </row>
    <row r="797" spans="1:24" ht="60">
      <c r="A797" s="1" t="s">
        <v>1069</v>
      </c>
      <c r="B797">
        <v>796</v>
      </c>
      <c r="D797" s="6">
        <v>323324</v>
      </c>
      <c r="E797" s="1"/>
      <c r="F797" s="1" t="s">
        <v>1069</v>
      </c>
      <c r="G797" s="1">
        <v>1</v>
      </c>
      <c r="H797" s="1">
        <v>1</v>
      </c>
      <c r="I797" s="1">
        <v>1</v>
      </c>
      <c r="J797" s="31" t="str">
        <f t="shared" si="24"/>
        <v>EXCLUDED</v>
      </c>
      <c r="K797">
        <v>796</v>
      </c>
      <c r="L797" s="1"/>
      <c r="M797" s="1"/>
      <c r="N797" s="35" t="s">
        <v>901</v>
      </c>
      <c r="R797" s="1" t="str">
        <f t="shared" si="25"/>
        <v>Mutually Excluded</v>
      </c>
      <c r="S797" s="1"/>
      <c r="T797" s="1"/>
    </row>
    <row r="798" spans="1:24" ht="150">
      <c r="A798" s="1" t="s">
        <v>1070</v>
      </c>
      <c r="B798">
        <v>797</v>
      </c>
      <c r="D798">
        <v>324</v>
      </c>
      <c r="E798" s="1"/>
      <c r="F798" s="1" t="s">
        <v>1070</v>
      </c>
      <c r="G798" s="1">
        <v>2</v>
      </c>
      <c r="H798" s="1">
        <v>2</v>
      </c>
      <c r="I798" s="1">
        <v>2</v>
      </c>
      <c r="J798" s="31" t="str">
        <f t="shared" si="24"/>
        <v>EXCLUDED</v>
      </c>
      <c r="K798">
        <v>797</v>
      </c>
      <c r="L798" s="1"/>
      <c r="M798" s="1"/>
      <c r="N798" s="35" t="s">
        <v>901</v>
      </c>
      <c r="R798" s="1" t="str">
        <f t="shared" si="25"/>
        <v>Mutually Excluded</v>
      </c>
      <c r="S798" s="1"/>
      <c r="T798" s="1"/>
    </row>
    <row r="799" spans="1:24" ht="120">
      <c r="A799" s="1" t="s">
        <v>1071</v>
      </c>
      <c r="B799">
        <v>798</v>
      </c>
      <c r="D799" s="6">
        <v>324325</v>
      </c>
      <c r="E799" s="1"/>
      <c r="F799" s="1" t="s">
        <v>1071</v>
      </c>
      <c r="G799" s="1">
        <v>2</v>
      </c>
      <c r="H799" s="1">
        <v>2</v>
      </c>
      <c r="I799" s="1">
        <v>2</v>
      </c>
      <c r="J799" s="31" t="str">
        <f t="shared" si="24"/>
        <v>EXCLUDED</v>
      </c>
      <c r="K799">
        <v>798</v>
      </c>
      <c r="L799" s="1"/>
      <c r="M799" s="1"/>
      <c r="N799" s="35" t="s">
        <v>901</v>
      </c>
      <c r="R799" s="1" t="str">
        <f t="shared" si="25"/>
        <v>Mutually Excluded</v>
      </c>
      <c r="S799" s="1"/>
      <c r="T799" s="1"/>
    </row>
    <row r="800" spans="1:24" ht="165">
      <c r="A800" s="1" t="s">
        <v>1073</v>
      </c>
      <c r="B800">
        <v>799</v>
      </c>
      <c r="D800">
        <v>325</v>
      </c>
      <c r="E800" s="1"/>
      <c r="F800" s="1" t="s">
        <v>1073</v>
      </c>
      <c r="G800" s="1">
        <v>2</v>
      </c>
      <c r="H800" s="1">
        <v>2</v>
      </c>
      <c r="I800" s="1">
        <v>2</v>
      </c>
      <c r="J800" s="31" t="str">
        <f t="shared" si="24"/>
        <v>EXCLUDED</v>
      </c>
      <c r="K800">
        <v>799</v>
      </c>
      <c r="L800" s="1"/>
      <c r="M800" s="1"/>
      <c r="N800" s="35" t="s">
        <v>901</v>
      </c>
      <c r="R800" s="1" t="str">
        <f t="shared" si="25"/>
        <v>Mutually Excluded</v>
      </c>
      <c r="S800" s="1"/>
      <c r="T800" s="1"/>
    </row>
    <row r="801" spans="1:21" ht="120">
      <c r="A801" s="14" t="s">
        <v>1074</v>
      </c>
      <c r="B801">
        <v>800</v>
      </c>
      <c r="D801" s="6">
        <v>325326</v>
      </c>
      <c r="E801" s="1"/>
      <c r="F801" s="14" t="s">
        <v>1074</v>
      </c>
      <c r="G801" s="1">
        <v>5</v>
      </c>
      <c r="H801" s="1">
        <v>5</v>
      </c>
      <c r="I801" s="1">
        <v>5</v>
      </c>
      <c r="J801" s="31" t="str">
        <f t="shared" si="24"/>
        <v>CERTAINLY INCLUDED</v>
      </c>
      <c r="K801">
        <v>800</v>
      </c>
      <c r="L801" s="1"/>
      <c r="M801" s="1"/>
      <c r="N801" s="35" t="s">
        <v>901</v>
      </c>
      <c r="R801" s="36" t="str">
        <f t="shared" si="25"/>
        <v>AI: Yes, Human: No</v>
      </c>
      <c r="S801" s="36" t="s">
        <v>19</v>
      </c>
      <c r="T801" s="36" t="s">
        <v>19</v>
      </c>
      <c r="U801" s="37" t="s">
        <v>3197</v>
      </c>
    </row>
    <row r="802" spans="1:21" ht="75">
      <c r="A802" s="1" t="s">
        <v>1076</v>
      </c>
      <c r="B802">
        <v>801</v>
      </c>
      <c r="D802">
        <v>326</v>
      </c>
      <c r="E802" s="1"/>
      <c r="F802" s="1" t="s">
        <v>1076</v>
      </c>
      <c r="G802" s="1">
        <v>1</v>
      </c>
      <c r="H802" s="1">
        <v>1</v>
      </c>
      <c r="I802" s="1">
        <v>1</v>
      </c>
      <c r="J802" s="31" t="str">
        <f t="shared" si="24"/>
        <v>EXCLUDED</v>
      </c>
      <c r="K802">
        <v>801</v>
      </c>
      <c r="L802" s="1"/>
      <c r="M802" s="1"/>
      <c r="N802" s="35" t="s">
        <v>901</v>
      </c>
      <c r="R802" s="1" t="str">
        <f t="shared" si="25"/>
        <v>Mutually Excluded</v>
      </c>
      <c r="S802" s="1"/>
      <c r="T802" s="1"/>
    </row>
    <row r="803" spans="1:21" ht="150">
      <c r="A803" s="1" t="s">
        <v>1077</v>
      </c>
      <c r="B803">
        <v>802</v>
      </c>
      <c r="D803">
        <v>326</v>
      </c>
      <c r="E803" s="1"/>
      <c r="F803" s="1" t="s">
        <v>1077</v>
      </c>
      <c r="G803" s="1">
        <v>4</v>
      </c>
      <c r="H803" s="1">
        <v>4</v>
      </c>
      <c r="I803" s="1">
        <v>5</v>
      </c>
      <c r="J803" s="31" t="str">
        <f t="shared" si="24"/>
        <v>MAYBE</v>
      </c>
      <c r="K803">
        <v>802</v>
      </c>
      <c r="L803" s="1"/>
      <c r="M803" s="1"/>
      <c r="N803" s="35" t="s">
        <v>901</v>
      </c>
      <c r="R803" s="1" t="str">
        <f t="shared" si="25"/>
        <v>AI: Yes, Human: No</v>
      </c>
      <c r="S803" s="1" t="s">
        <v>19</v>
      </c>
      <c r="T803" s="1" t="s">
        <v>19</v>
      </c>
      <c r="U803" s="1" t="s">
        <v>19</v>
      </c>
    </row>
    <row r="804" spans="1:21" ht="75">
      <c r="A804" s="1" t="s">
        <v>1078</v>
      </c>
      <c r="B804">
        <v>803</v>
      </c>
      <c r="D804" s="6">
        <v>326327</v>
      </c>
      <c r="E804" s="1"/>
      <c r="F804" s="1" t="s">
        <v>1078</v>
      </c>
      <c r="G804" s="1">
        <v>1</v>
      </c>
      <c r="H804" s="1">
        <v>1</v>
      </c>
      <c r="I804" s="1">
        <v>1</v>
      </c>
      <c r="J804" s="31" t="str">
        <f t="shared" si="24"/>
        <v>EXCLUDED</v>
      </c>
      <c r="K804">
        <v>803</v>
      </c>
      <c r="L804" s="1"/>
      <c r="M804" s="1"/>
      <c r="N804" s="35" t="s">
        <v>901</v>
      </c>
      <c r="R804" s="1" t="str">
        <f t="shared" si="25"/>
        <v>Mutually Excluded</v>
      </c>
      <c r="S804" s="1"/>
      <c r="T804" s="1"/>
    </row>
    <row r="805" spans="1:21" ht="60">
      <c r="A805" s="1" t="s">
        <v>1079</v>
      </c>
      <c r="B805">
        <v>804</v>
      </c>
      <c r="D805">
        <v>327</v>
      </c>
      <c r="E805" s="1"/>
      <c r="F805" s="1" t="s">
        <v>1079</v>
      </c>
      <c r="G805" s="1">
        <v>2</v>
      </c>
      <c r="H805" s="1">
        <v>2</v>
      </c>
      <c r="I805" s="1">
        <v>2</v>
      </c>
      <c r="J805" s="31" t="str">
        <f t="shared" si="24"/>
        <v>EXCLUDED</v>
      </c>
      <c r="K805">
        <v>804</v>
      </c>
      <c r="L805" s="1"/>
      <c r="M805" s="1"/>
      <c r="N805" s="35" t="s">
        <v>901</v>
      </c>
      <c r="R805" s="1" t="str">
        <f t="shared" si="25"/>
        <v>Mutually Excluded</v>
      </c>
      <c r="S805" s="1"/>
      <c r="T805" s="1"/>
    </row>
    <row r="806" spans="1:21" ht="105">
      <c r="A806" s="1" t="s">
        <v>1080</v>
      </c>
      <c r="B806">
        <v>805</v>
      </c>
      <c r="D806">
        <v>327</v>
      </c>
      <c r="E806" s="1"/>
      <c r="F806" s="1" t="s">
        <v>1080</v>
      </c>
      <c r="G806" s="1">
        <v>1</v>
      </c>
      <c r="H806" s="1">
        <v>1</v>
      </c>
      <c r="I806" s="1">
        <v>1</v>
      </c>
      <c r="J806" s="31" t="str">
        <f t="shared" si="24"/>
        <v>EXCLUDED</v>
      </c>
      <c r="K806">
        <v>805</v>
      </c>
      <c r="L806" s="1"/>
      <c r="M806" s="1"/>
      <c r="N806" s="35" t="s">
        <v>901</v>
      </c>
      <c r="R806" s="1" t="str">
        <f t="shared" si="25"/>
        <v>Mutually Excluded</v>
      </c>
      <c r="S806" s="1"/>
      <c r="T806" s="1"/>
    </row>
    <row r="807" spans="1:21" ht="105">
      <c r="A807" s="1" t="s">
        <v>1080</v>
      </c>
      <c r="B807">
        <v>806</v>
      </c>
      <c r="D807">
        <v>327</v>
      </c>
      <c r="E807" s="1"/>
      <c r="F807" s="1" t="s">
        <v>1080</v>
      </c>
      <c r="G807" s="1">
        <v>1</v>
      </c>
      <c r="H807" s="1">
        <v>1</v>
      </c>
      <c r="I807" s="1">
        <v>1</v>
      </c>
      <c r="J807" s="31" t="str">
        <f t="shared" si="24"/>
        <v>EXCLUDED</v>
      </c>
      <c r="K807">
        <v>806</v>
      </c>
      <c r="L807" s="1"/>
      <c r="M807" s="1"/>
      <c r="N807" s="35" t="s">
        <v>901</v>
      </c>
      <c r="R807" s="1" t="str">
        <f t="shared" si="25"/>
        <v>Mutually Excluded</v>
      </c>
      <c r="S807" s="1"/>
      <c r="T807" s="1"/>
    </row>
    <row r="808" spans="1:21" ht="105">
      <c r="A808" s="1" t="s">
        <v>1081</v>
      </c>
      <c r="B808">
        <v>807</v>
      </c>
      <c r="D808">
        <v>328</v>
      </c>
      <c r="E808" s="1"/>
      <c r="F808" s="1" t="s">
        <v>1081</v>
      </c>
      <c r="G808" s="1">
        <v>2</v>
      </c>
      <c r="H808" s="1">
        <v>2</v>
      </c>
      <c r="I808" s="1">
        <v>2</v>
      </c>
      <c r="J808" s="31" t="str">
        <f t="shared" si="24"/>
        <v>EXCLUDED</v>
      </c>
      <c r="K808">
        <v>807</v>
      </c>
      <c r="L808" s="1"/>
      <c r="M808" s="1"/>
      <c r="N808" s="35" t="s">
        <v>901</v>
      </c>
      <c r="R808" s="1" t="str">
        <f t="shared" si="25"/>
        <v>Mutually Excluded</v>
      </c>
      <c r="S808" s="1"/>
      <c r="T808" s="1"/>
    </row>
    <row r="809" spans="1:21" ht="45">
      <c r="A809" s="1" t="s">
        <v>1082</v>
      </c>
      <c r="B809">
        <v>808</v>
      </c>
      <c r="D809">
        <v>328</v>
      </c>
      <c r="E809" s="1"/>
      <c r="F809" s="1" t="s">
        <v>1082</v>
      </c>
      <c r="G809" s="1">
        <v>1</v>
      </c>
      <c r="H809" s="1">
        <v>1</v>
      </c>
      <c r="I809" s="1">
        <v>1</v>
      </c>
      <c r="J809" s="31" t="str">
        <f t="shared" si="24"/>
        <v>EXCLUDED</v>
      </c>
      <c r="K809">
        <v>808</v>
      </c>
      <c r="L809" s="1"/>
      <c r="M809" s="1"/>
      <c r="N809" s="35" t="s">
        <v>901</v>
      </c>
      <c r="R809" s="1" t="str">
        <f t="shared" si="25"/>
        <v>Mutually Excluded</v>
      </c>
      <c r="S809" s="1"/>
      <c r="T809" s="1"/>
    </row>
    <row r="810" spans="1:21" ht="120">
      <c r="A810" s="1" t="s">
        <v>1083</v>
      </c>
      <c r="B810">
        <v>809</v>
      </c>
      <c r="D810" s="6">
        <v>328329</v>
      </c>
      <c r="E810" s="1"/>
      <c r="F810" s="1" t="s">
        <v>1083</v>
      </c>
      <c r="G810" s="1">
        <v>5</v>
      </c>
      <c r="H810" s="1">
        <v>5</v>
      </c>
      <c r="I810" s="1">
        <v>5</v>
      </c>
      <c r="J810" s="31" t="str">
        <f t="shared" si="24"/>
        <v>CERTAINLY INCLUDED</v>
      </c>
      <c r="K810">
        <v>809</v>
      </c>
      <c r="L810" s="1"/>
      <c r="M810" s="1"/>
      <c r="N810" s="35" t="s">
        <v>901</v>
      </c>
      <c r="R810" s="1" t="str">
        <f t="shared" si="25"/>
        <v>AI: Yes, Human: No</v>
      </c>
      <c r="S810" s="1" t="s">
        <v>3018</v>
      </c>
      <c r="T810" s="1" t="s">
        <v>19</v>
      </c>
      <c r="U810" s="1" t="s">
        <v>19</v>
      </c>
    </row>
    <row r="811" spans="1:21" ht="30">
      <c r="A811" s="1" t="s">
        <v>1085</v>
      </c>
      <c r="B811">
        <v>810</v>
      </c>
      <c r="D811">
        <v>329</v>
      </c>
      <c r="E811" s="1"/>
      <c r="F811" s="1" t="s">
        <v>1085</v>
      </c>
      <c r="G811" s="1">
        <v>1</v>
      </c>
      <c r="H811" s="1">
        <v>1</v>
      </c>
      <c r="I811" s="1">
        <v>1</v>
      </c>
      <c r="J811" s="31" t="str">
        <f t="shared" si="24"/>
        <v>EXCLUDED</v>
      </c>
      <c r="K811">
        <v>810</v>
      </c>
      <c r="L811" s="1"/>
      <c r="M811" s="1"/>
      <c r="N811" s="35" t="s">
        <v>901</v>
      </c>
      <c r="R811" s="1" t="str">
        <f t="shared" si="25"/>
        <v>Mutually Excluded</v>
      </c>
      <c r="S811" s="1"/>
      <c r="T811" s="1"/>
    </row>
    <row r="812" spans="1:21" ht="165">
      <c r="A812" s="1" t="s">
        <v>1086</v>
      </c>
      <c r="B812">
        <v>811</v>
      </c>
      <c r="D812">
        <v>329</v>
      </c>
      <c r="E812" s="1"/>
      <c r="F812" s="1" t="s">
        <v>1086</v>
      </c>
      <c r="G812" s="1">
        <v>5</v>
      </c>
      <c r="H812" s="1">
        <v>5</v>
      </c>
      <c r="I812" s="1">
        <v>5</v>
      </c>
      <c r="J812" s="31" t="str">
        <f t="shared" si="24"/>
        <v>CERTAINLY INCLUDED</v>
      </c>
      <c r="K812">
        <v>811</v>
      </c>
      <c r="L812" s="1"/>
      <c r="M812" s="1"/>
      <c r="N812" s="35" t="s">
        <v>901</v>
      </c>
      <c r="R812" s="1" t="str">
        <f t="shared" si="25"/>
        <v>AI: Yes, Human: No</v>
      </c>
      <c r="S812" s="1" t="s">
        <v>3018</v>
      </c>
      <c r="T812" s="1" t="s">
        <v>19</v>
      </c>
      <c r="U812" s="1" t="s">
        <v>19</v>
      </c>
    </row>
    <row r="813" spans="1:21" ht="45">
      <c r="A813" s="1" t="s">
        <v>1087</v>
      </c>
      <c r="B813">
        <v>812</v>
      </c>
      <c r="D813">
        <v>330</v>
      </c>
      <c r="E813" s="1"/>
      <c r="F813" s="1" t="s">
        <v>1087</v>
      </c>
      <c r="G813" s="1">
        <v>1</v>
      </c>
      <c r="H813" s="1">
        <v>1</v>
      </c>
      <c r="I813" s="1">
        <v>1</v>
      </c>
      <c r="J813" s="31" t="str">
        <f t="shared" si="24"/>
        <v>EXCLUDED</v>
      </c>
      <c r="K813">
        <v>812</v>
      </c>
      <c r="L813" s="1"/>
      <c r="M813" s="1"/>
      <c r="N813" s="35" t="s">
        <v>901</v>
      </c>
      <c r="R813" s="1" t="str">
        <f t="shared" si="25"/>
        <v>Mutually Excluded</v>
      </c>
      <c r="S813" s="1"/>
      <c r="T813" s="1"/>
    </row>
    <row r="814" spans="1:21" ht="105">
      <c r="A814" s="1" t="s">
        <v>1088</v>
      </c>
      <c r="B814">
        <v>813</v>
      </c>
      <c r="D814">
        <v>330</v>
      </c>
      <c r="E814" s="1"/>
      <c r="F814" s="1" t="s">
        <v>1088</v>
      </c>
      <c r="G814" s="1">
        <v>4</v>
      </c>
      <c r="H814" s="1">
        <v>3</v>
      </c>
      <c r="I814" s="1">
        <v>4</v>
      </c>
      <c r="J814" s="31" t="str">
        <f t="shared" si="24"/>
        <v>EXCLUDED</v>
      </c>
      <c r="K814">
        <v>813</v>
      </c>
      <c r="L814" s="1"/>
      <c r="M814" s="1"/>
      <c r="N814" s="35" t="s">
        <v>901</v>
      </c>
      <c r="R814" s="1" t="str">
        <f t="shared" si="25"/>
        <v>Mutually Excluded</v>
      </c>
      <c r="S814" s="1"/>
      <c r="T814" s="1"/>
    </row>
    <row r="815" spans="1:21" ht="120">
      <c r="A815" s="1" t="s">
        <v>1089</v>
      </c>
      <c r="B815">
        <v>814</v>
      </c>
      <c r="D815">
        <v>330</v>
      </c>
      <c r="E815" s="1"/>
      <c r="F815" s="1" t="s">
        <v>1089</v>
      </c>
      <c r="G815" s="1">
        <v>4</v>
      </c>
      <c r="H815" s="1">
        <v>4</v>
      </c>
      <c r="I815" s="1">
        <v>4</v>
      </c>
      <c r="J815" s="31" t="str">
        <f t="shared" si="24"/>
        <v>EXCLUDED</v>
      </c>
      <c r="K815">
        <v>814</v>
      </c>
      <c r="L815" s="1"/>
      <c r="M815" s="1"/>
      <c r="N815" s="35" t="s">
        <v>65</v>
      </c>
      <c r="R815" s="1" t="str">
        <f t="shared" si="25"/>
        <v>AI: No, Human: Yes</v>
      </c>
      <c r="S815" s="1" t="s">
        <v>19</v>
      </c>
      <c r="T815" s="1" t="s">
        <v>3012</v>
      </c>
      <c r="U815" s="1" t="s">
        <v>19</v>
      </c>
    </row>
    <row r="816" spans="1:21" ht="120">
      <c r="A816" s="1" t="s">
        <v>1090</v>
      </c>
      <c r="B816">
        <v>815</v>
      </c>
      <c r="D816" s="6">
        <v>330331</v>
      </c>
      <c r="E816" s="1"/>
      <c r="F816" s="1" t="s">
        <v>1090</v>
      </c>
      <c r="G816" s="1">
        <v>4</v>
      </c>
      <c r="H816" s="1">
        <v>3</v>
      </c>
      <c r="I816" s="1">
        <v>4</v>
      </c>
      <c r="J816" s="31" t="str">
        <f t="shared" si="24"/>
        <v>EXCLUDED</v>
      </c>
      <c r="K816">
        <v>815</v>
      </c>
      <c r="L816" s="1"/>
      <c r="M816" s="1"/>
      <c r="N816" s="35" t="s">
        <v>65</v>
      </c>
      <c r="R816" s="1" t="str">
        <f t="shared" si="25"/>
        <v>AI: No, Human: Yes</v>
      </c>
      <c r="S816" s="1" t="s">
        <v>19</v>
      </c>
      <c r="T816" s="1" t="s">
        <v>3012</v>
      </c>
      <c r="U816" s="1" t="s">
        <v>19</v>
      </c>
    </row>
    <row r="817" spans="1:21" ht="120">
      <c r="A817" s="1" t="s">
        <v>1091</v>
      </c>
      <c r="B817">
        <v>816</v>
      </c>
      <c r="D817">
        <v>331</v>
      </c>
      <c r="E817" s="1"/>
      <c r="F817" s="1" t="s">
        <v>1091</v>
      </c>
      <c r="G817" s="1">
        <v>1</v>
      </c>
      <c r="H817" s="1">
        <v>1</v>
      </c>
      <c r="I817" s="1">
        <v>1</v>
      </c>
      <c r="J817" s="31" t="str">
        <f t="shared" si="24"/>
        <v>EXCLUDED</v>
      </c>
      <c r="K817">
        <v>816</v>
      </c>
      <c r="L817" s="1"/>
      <c r="M817" s="1"/>
      <c r="N817" s="35" t="s">
        <v>901</v>
      </c>
      <c r="R817" s="1" t="str">
        <f t="shared" si="25"/>
        <v>Mutually Excluded</v>
      </c>
      <c r="S817" s="1"/>
      <c r="T817" s="1"/>
    </row>
    <row r="818" spans="1:21" ht="105">
      <c r="A818" s="1" t="s">
        <v>1092</v>
      </c>
      <c r="B818">
        <v>817</v>
      </c>
      <c r="D818">
        <v>331</v>
      </c>
      <c r="E818" s="1"/>
      <c r="F818" s="1" t="s">
        <v>1092</v>
      </c>
      <c r="G818" s="1">
        <v>1</v>
      </c>
      <c r="H818" s="1">
        <v>1</v>
      </c>
      <c r="I818" s="1">
        <v>1</v>
      </c>
      <c r="J818" s="31" t="str">
        <f t="shared" si="24"/>
        <v>EXCLUDED</v>
      </c>
      <c r="K818">
        <v>817</v>
      </c>
      <c r="L818" s="1"/>
      <c r="M818" s="1"/>
      <c r="N818" s="35" t="s">
        <v>901</v>
      </c>
      <c r="R818" s="1" t="str">
        <f t="shared" si="25"/>
        <v>Mutually Excluded</v>
      </c>
      <c r="S818" s="1"/>
      <c r="T818" s="1"/>
    </row>
    <row r="819" spans="1:21" ht="105">
      <c r="A819" s="1" t="s">
        <v>1093</v>
      </c>
      <c r="B819">
        <v>818</v>
      </c>
      <c r="D819" s="6">
        <v>331332</v>
      </c>
      <c r="E819" s="1"/>
      <c r="F819" s="1" t="s">
        <v>1093</v>
      </c>
      <c r="G819" s="1">
        <v>3</v>
      </c>
      <c r="H819" s="1">
        <v>4</v>
      </c>
      <c r="I819" s="1">
        <v>3</v>
      </c>
      <c r="J819" s="31" t="str">
        <f t="shared" si="24"/>
        <v>EXCLUDED</v>
      </c>
      <c r="K819">
        <v>818</v>
      </c>
      <c r="L819" s="1"/>
      <c r="M819" s="1"/>
      <c r="N819" s="35" t="s">
        <v>901</v>
      </c>
      <c r="R819" s="1" t="str">
        <f t="shared" si="25"/>
        <v>Mutually Excluded</v>
      </c>
      <c r="S819" s="1"/>
      <c r="T819" s="1"/>
    </row>
    <row r="820" spans="1:21" ht="105">
      <c r="A820" s="1" t="s">
        <v>1095</v>
      </c>
      <c r="B820">
        <v>819</v>
      </c>
      <c r="D820">
        <v>332</v>
      </c>
      <c r="E820" s="1"/>
      <c r="F820" s="1" t="s">
        <v>1095</v>
      </c>
      <c r="G820" s="1">
        <v>1</v>
      </c>
      <c r="H820" s="1">
        <v>1</v>
      </c>
      <c r="I820" s="1">
        <v>1</v>
      </c>
      <c r="J820" s="31" t="str">
        <f t="shared" si="24"/>
        <v>EXCLUDED</v>
      </c>
      <c r="K820">
        <v>819</v>
      </c>
      <c r="L820" s="1"/>
      <c r="M820" s="1"/>
      <c r="N820" s="35" t="s">
        <v>901</v>
      </c>
      <c r="R820" s="1" t="str">
        <f t="shared" si="25"/>
        <v>Mutually Excluded</v>
      </c>
      <c r="S820" s="1"/>
      <c r="T820" s="1"/>
    </row>
    <row r="821" spans="1:21" ht="90">
      <c r="A821" s="1" t="s">
        <v>1096</v>
      </c>
      <c r="B821">
        <v>820</v>
      </c>
      <c r="D821" s="6">
        <v>332333</v>
      </c>
      <c r="E821" s="1"/>
      <c r="F821" s="1" t="s">
        <v>1096</v>
      </c>
      <c r="G821" s="1">
        <v>2</v>
      </c>
      <c r="H821" s="1">
        <v>2</v>
      </c>
      <c r="I821" s="1">
        <v>2</v>
      </c>
      <c r="J821" s="31" t="str">
        <f t="shared" si="24"/>
        <v>EXCLUDED</v>
      </c>
      <c r="K821">
        <v>820</v>
      </c>
      <c r="L821" s="1"/>
      <c r="M821" s="1"/>
      <c r="N821" s="35" t="s">
        <v>901</v>
      </c>
      <c r="R821" s="1" t="str">
        <f t="shared" si="25"/>
        <v>Mutually Excluded</v>
      </c>
      <c r="S821" s="1"/>
      <c r="T821" s="1"/>
    </row>
    <row r="822" spans="1:21" ht="90">
      <c r="A822" s="1" t="s">
        <v>1097</v>
      </c>
      <c r="B822">
        <v>821</v>
      </c>
      <c r="D822">
        <v>333</v>
      </c>
      <c r="E822" s="1"/>
      <c r="F822" s="1" t="s">
        <v>1097</v>
      </c>
      <c r="G822" s="1">
        <v>2</v>
      </c>
      <c r="H822" s="1">
        <v>2</v>
      </c>
      <c r="I822" s="1">
        <v>2</v>
      </c>
      <c r="J822" s="31" t="str">
        <f t="shared" si="24"/>
        <v>EXCLUDED</v>
      </c>
      <c r="K822">
        <v>821</v>
      </c>
      <c r="L822" s="1"/>
      <c r="M822" s="1"/>
      <c r="N822" s="35" t="s">
        <v>901</v>
      </c>
      <c r="R822" s="1" t="str">
        <f t="shared" si="25"/>
        <v>Mutually Excluded</v>
      </c>
      <c r="S822" s="1"/>
      <c r="T822" s="1"/>
    </row>
    <row r="823" spans="1:21" ht="135">
      <c r="A823" s="1" t="s">
        <v>1098</v>
      </c>
      <c r="B823">
        <v>822</v>
      </c>
      <c r="D823" s="6">
        <v>333334</v>
      </c>
      <c r="E823" s="1"/>
      <c r="F823" s="1" t="s">
        <v>1098</v>
      </c>
      <c r="G823" s="1">
        <v>1</v>
      </c>
      <c r="H823" s="1">
        <v>1</v>
      </c>
      <c r="I823" s="1">
        <v>1</v>
      </c>
      <c r="J823" s="31" t="str">
        <f t="shared" si="24"/>
        <v>EXCLUDED</v>
      </c>
      <c r="K823">
        <v>822</v>
      </c>
      <c r="L823" s="1"/>
      <c r="M823" s="1"/>
      <c r="N823" s="35" t="s">
        <v>901</v>
      </c>
      <c r="R823" s="1" t="str">
        <f t="shared" si="25"/>
        <v>Mutually Excluded</v>
      </c>
      <c r="S823" s="1"/>
      <c r="T823" s="1"/>
    </row>
    <row r="824" spans="1:21" ht="75">
      <c r="A824" s="1" t="s">
        <v>1099</v>
      </c>
      <c r="B824">
        <v>823</v>
      </c>
      <c r="D824">
        <v>334</v>
      </c>
      <c r="E824" s="1"/>
      <c r="F824" s="1" t="s">
        <v>1099</v>
      </c>
      <c r="G824" s="1">
        <v>3</v>
      </c>
      <c r="H824" s="1">
        <v>2</v>
      </c>
      <c r="I824" s="1">
        <v>2</v>
      </c>
      <c r="J824" s="31" t="str">
        <f t="shared" si="24"/>
        <v>EXCLUDED</v>
      </c>
      <c r="K824">
        <v>823</v>
      </c>
      <c r="L824" s="1"/>
      <c r="M824" s="1"/>
      <c r="N824" s="35" t="s">
        <v>901</v>
      </c>
      <c r="R824" s="1" t="str">
        <f t="shared" si="25"/>
        <v>Mutually Excluded</v>
      </c>
      <c r="S824" s="1"/>
      <c r="T824" s="1"/>
    </row>
    <row r="825" spans="1:21" ht="90">
      <c r="A825" s="1" t="s">
        <v>1101</v>
      </c>
      <c r="B825">
        <v>824</v>
      </c>
      <c r="D825">
        <v>334</v>
      </c>
      <c r="E825" s="1"/>
      <c r="F825" s="1" t="s">
        <v>1101</v>
      </c>
      <c r="G825" s="1">
        <v>1</v>
      </c>
      <c r="H825" s="1">
        <v>1</v>
      </c>
      <c r="I825" s="1">
        <v>1</v>
      </c>
      <c r="J825" s="31" t="str">
        <f t="shared" si="24"/>
        <v>EXCLUDED</v>
      </c>
      <c r="K825">
        <v>824</v>
      </c>
      <c r="L825" s="1"/>
      <c r="M825" s="1"/>
      <c r="N825" s="35" t="s">
        <v>901</v>
      </c>
      <c r="R825" s="1" t="str">
        <f t="shared" si="25"/>
        <v>Mutually Excluded</v>
      </c>
      <c r="S825" s="1"/>
      <c r="T825" s="1"/>
    </row>
    <row r="826" spans="1:21" ht="120">
      <c r="A826" s="1" t="s">
        <v>1102</v>
      </c>
      <c r="B826">
        <v>825</v>
      </c>
      <c r="D826" s="6">
        <v>334335</v>
      </c>
      <c r="E826" s="1"/>
      <c r="F826" s="1" t="s">
        <v>1102</v>
      </c>
      <c r="G826" s="1">
        <v>2</v>
      </c>
      <c r="H826" s="1">
        <v>3</v>
      </c>
      <c r="I826" s="1">
        <v>2</v>
      </c>
      <c r="J826" s="31" t="str">
        <f t="shared" si="24"/>
        <v>EXCLUDED</v>
      </c>
      <c r="K826">
        <v>825</v>
      </c>
      <c r="L826" s="1"/>
      <c r="M826" s="1"/>
      <c r="N826" s="35" t="s">
        <v>901</v>
      </c>
      <c r="R826" s="1" t="str">
        <f t="shared" si="25"/>
        <v>Mutually Excluded</v>
      </c>
      <c r="S826" s="1"/>
      <c r="T826" s="1"/>
    </row>
    <row r="827" spans="1:21" ht="90">
      <c r="A827" s="1" t="s">
        <v>1103</v>
      </c>
      <c r="B827">
        <v>826</v>
      </c>
      <c r="D827">
        <v>335</v>
      </c>
      <c r="E827" s="1"/>
      <c r="F827" s="1" t="s">
        <v>1103</v>
      </c>
      <c r="G827" s="1">
        <v>3</v>
      </c>
      <c r="H827" s="1">
        <v>2</v>
      </c>
      <c r="I827" s="1">
        <v>3</v>
      </c>
      <c r="J827" s="31" t="str">
        <f t="shared" si="24"/>
        <v>EXCLUDED</v>
      </c>
      <c r="K827">
        <v>826</v>
      </c>
      <c r="L827" s="1"/>
      <c r="M827" s="1"/>
      <c r="N827" s="35" t="s">
        <v>901</v>
      </c>
      <c r="R827" s="1" t="str">
        <f t="shared" si="25"/>
        <v>Mutually Excluded</v>
      </c>
      <c r="S827" s="1"/>
      <c r="T827" s="1"/>
    </row>
    <row r="828" spans="1:21" ht="165">
      <c r="A828" s="15" t="s">
        <v>1104</v>
      </c>
      <c r="B828">
        <v>827</v>
      </c>
      <c r="D828" s="6">
        <v>335336</v>
      </c>
      <c r="E828" s="1"/>
      <c r="F828" s="15" t="s">
        <v>1104</v>
      </c>
      <c r="G828" s="1">
        <v>4</v>
      </c>
      <c r="H828" s="1">
        <v>5</v>
      </c>
      <c r="I828" s="1">
        <v>4</v>
      </c>
      <c r="J828" s="31" t="str">
        <f t="shared" si="24"/>
        <v>MAYBE</v>
      </c>
      <c r="K828">
        <v>827</v>
      </c>
      <c r="L828" s="1"/>
      <c r="M828" s="1" t="s">
        <v>1106</v>
      </c>
      <c r="N828" s="35" t="s">
        <v>901</v>
      </c>
      <c r="R828" s="1" t="str">
        <f t="shared" si="25"/>
        <v>AI: Yes, Human: No</v>
      </c>
      <c r="S828" s="1" t="s">
        <v>3018</v>
      </c>
      <c r="T828" s="1" t="s">
        <v>19</v>
      </c>
      <c r="U828" s="1" t="s">
        <v>19</v>
      </c>
    </row>
    <row r="829" spans="1:21" ht="135">
      <c r="A829" s="1" t="s">
        <v>1107</v>
      </c>
      <c r="B829">
        <v>828</v>
      </c>
      <c r="D829">
        <v>336</v>
      </c>
      <c r="E829" s="1"/>
      <c r="F829" s="1" t="s">
        <v>1107</v>
      </c>
      <c r="G829" s="1">
        <v>3</v>
      </c>
      <c r="H829" s="1">
        <v>2</v>
      </c>
      <c r="I829" s="1">
        <v>3</v>
      </c>
      <c r="J829" s="31" t="str">
        <f t="shared" si="24"/>
        <v>EXCLUDED</v>
      </c>
      <c r="K829">
        <v>828</v>
      </c>
      <c r="L829" s="1"/>
      <c r="M829" s="1"/>
      <c r="N829" s="35" t="s">
        <v>901</v>
      </c>
      <c r="R829" s="1" t="str">
        <f t="shared" si="25"/>
        <v>Mutually Excluded</v>
      </c>
      <c r="S829" s="1"/>
      <c r="T829" s="1"/>
    </row>
    <row r="830" spans="1:21" ht="60">
      <c r="A830" s="1" t="s">
        <v>1108</v>
      </c>
      <c r="B830">
        <v>829</v>
      </c>
      <c r="D830">
        <v>336</v>
      </c>
      <c r="E830" s="1"/>
      <c r="F830" s="1" t="s">
        <v>1108</v>
      </c>
      <c r="G830" s="1">
        <v>1</v>
      </c>
      <c r="H830" s="1">
        <v>1</v>
      </c>
      <c r="I830" s="1">
        <v>1</v>
      </c>
      <c r="J830" s="31" t="str">
        <f t="shared" si="24"/>
        <v>EXCLUDED</v>
      </c>
      <c r="K830">
        <v>829</v>
      </c>
      <c r="L830" s="1"/>
      <c r="M830" s="1"/>
      <c r="N830" s="35" t="s">
        <v>901</v>
      </c>
      <c r="R830" s="1" t="str">
        <f t="shared" si="25"/>
        <v>Mutually Excluded</v>
      </c>
      <c r="S830" s="1"/>
      <c r="T830" s="1"/>
    </row>
    <row r="831" spans="1:21" ht="409.5">
      <c r="A831" s="1" t="s">
        <v>1109</v>
      </c>
      <c r="B831">
        <v>830</v>
      </c>
      <c r="D831" s="6">
        <v>336337</v>
      </c>
      <c r="E831" s="1"/>
      <c r="F831" s="1" t="s">
        <v>1109</v>
      </c>
      <c r="G831" s="1">
        <v>1</v>
      </c>
      <c r="H831" s="1">
        <v>1</v>
      </c>
      <c r="I831" s="1">
        <v>1</v>
      </c>
      <c r="J831" s="31" t="str">
        <f t="shared" si="24"/>
        <v>EXCLUDED</v>
      </c>
      <c r="K831">
        <v>830</v>
      </c>
      <c r="L831" s="1" t="s">
        <v>3068</v>
      </c>
      <c r="M831" s="1" t="s">
        <v>3069</v>
      </c>
      <c r="N831" s="35" t="s">
        <v>901</v>
      </c>
      <c r="R831" s="1" t="str">
        <f t="shared" si="25"/>
        <v>Mutually Excluded</v>
      </c>
      <c r="S831" s="1"/>
      <c r="T831" s="1"/>
    </row>
    <row r="832" spans="1:21" ht="105">
      <c r="A832" s="1" t="s">
        <v>1110</v>
      </c>
      <c r="B832">
        <v>831</v>
      </c>
      <c r="D832">
        <v>337</v>
      </c>
      <c r="E832" s="1"/>
      <c r="F832" s="1" t="s">
        <v>1110</v>
      </c>
      <c r="G832" s="1">
        <v>3</v>
      </c>
      <c r="H832" s="1">
        <v>2</v>
      </c>
      <c r="I832" s="1">
        <v>3</v>
      </c>
      <c r="J832" s="31" t="str">
        <f t="shared" si="24"/>
        <v>EXCLUDED</v>
      </c>
      <c r="K832">
        <v>831</v>
      </c>
      <c r="L832" s="1"/>
      <c r="M832" s="1"/>
      <c r="N832" s="35" t="s">
        <v>901</v>
      </c>
      <c r="R832" s="1" t="str">
        <f t="shared" si="25"/>
        <v>Mutually Excluded</v>
      </c>
      <c r="S832" s="1"/>
      <c r="T832" s="1"/>
    </row>
    <row r="833" spans="1:20" ht="90">
      <c r="A833" s="1" t="s">
        <v>1111</v>
      </c>
      <c r="B833">
        <v>832</v>
      </c>
      <c r="D833" s="6">
        <v>337338</v>
      </c>
      <c r="E833" s="1"/>
      <c r="F833" s="1" t="s">
        <v>1111</v>
      </c>
      <c r="G833" s="1">
        <v>2</v>
      </c>
      <c r="H833" s="1">
        <v>2</v>
      </c>
      <c r="I833" s="1">
        <v>2</v>
      </c>
      <c r="J833" s="31" t="str">
        <f t="shared" si="24"/>
        <v>EXCLUDED</v>
      </c>
      <c r="K833">
        <v>832</v>
      </c>
      <c r="L833" s="1"/>
      <c r="M833" s="1"/>
      <c r="N833" s="35" t="s">
        <v>901</v>
      </c>
      <c r="R833" s="1" t="str">
        <f t="shared" si="25"/>
        <v>Mutually Excluded</v>
      </c>
      <c r="S833" s="1"/>
      <c r="T833" s="1"/>
    </row>
    <row r="834" spans="1:20" ht="150">
      <c r="A834" s="1" t="s">
        <v>1112</v>
      </c>
      <c r="B834">
        <v>833</v>
      </c>
      <c r="D834">
        <v>338</v>
      </c>
      <c r="E834" s="1"/>
      <c r="F834" s="1" t="s">
        <v>1112</v>
      </c>
      <c r="G834" s="1">
        <v>1</v>
      </c>
      <c r="H834" s="1">
        <v>1</v>
      </c>
      <c r="I834" s="1">
        <v>1</v>
      </c>
      <c r="J834" s="31" t="str">
        <f t="shared" si="24"/>
        <v>EXCLUDED</v>
      </c>
      <c r="K834">
        <v>833</v>
      </c>
      <c r="L834" s="1"/>
      <c r="M834" s="1"/>
      <c r="N834" s="35" t="s">
        <v>901</v>
      </c>
      <c r="R834" s="1" t="str">
        <f t="shared" si="25"/>
        <v>Mutually Excluded</v>
      </c>
      <c r="S834" s="1"/>
      <c r="T834" s="1"/>
    </row>
    <row r="835" spans="1:20" ht="105">
      <c r="A835" s="1" t="s">
        <v>1113</v>
      </c>
      <c r="B835">
        <v>834</v>
      </c>
      <c r="D835" s="6">
        <v>338339</v>
      </c>
      <c r="E835" s="1"/>
      <c r="F835" s="1" t="s">
        <v>1113</v>
      </c>
      <c r="G835" s="1">
        <v>1</v>
      </c>
      <c r="H835" s="1">
        <v>1</v>
      </c>
      <c r="I835" s="1">
        <v>1</v>
      </c>
      <c r="J835" s="31" t="str">
        <f t="shared" ref="J835:J898" si="26">IF(COUNTIF(G835:I835,5)=3,"CERTAINLY INCLUDED",IF(COUNTIF(G835:I835,5)&gt;0,"MAYBE","EXCLUDED"))</f>
        <v>EXCLUDED</v>
      </c>
      <c r="K835">
        <v>834</v>
      </c>
      <c r="L835" s="1"/>
      <c r="M835" s="1"/>
      <c r="N835" s="35" t="s">
        <v>901</v>
      </c>
      <c r="R835" s="1" t="str">
        <f t="shared" ref="R835:R898" si="27">IF(AND(J835="Excluded", N835="Excluded"), "Mutually Excluded", IF(AND(OR(J835="CERTAINLY INCLUDED", J835="INCLUDED", J835="MAYBE" ), OR(N835="INCLUDED", N835="MAYBE")), "MUTUALLY INCLUDED", IF(AND(J835="MAYBE", N835="MAYBE"), "Mutually MAYBE", IF(AND(J835="Excluded", OR(N835="INCLUDED", N835="MAYBE")), "AI: No, Human: Yes", IF(AND(N835="Excluded", OR(J835="INCLUDED", J835="CERTAINLY INCLUDED", J835="MAYBE")), "AI: Yes, Human: No", "Other Conflict")))))</f>
        <v>Mutually Excluded</v>
      </c>
      <c r="S835" s="1"/>
      <c r="T835" s="1"/>
    </row>
    <row r="836" spans="1:20" ht="135">
      <c r="A836" s="1" t="s">
        <v>1114</v>
      </c>
      <c r="B836">
        <v>835</v>
      </c>
      <c r="D836">
        <v>339</v>
      </c>
      <c r="E836" s="1"/>
      <c r="F836" s="1" t="s">
        <v>1114</v>
      </c>
      <c r="G836" s="1">
        <v>3</v>
      </c>
      <c r="H836" s="1">
        <v>2</v>
      </c>
      <c r="I836" s="1">
        <v>3</v>
      </c>
      <c r="J836" s="31" t="str">
        <f t="shared" si="26"/>
        <v>EXCLUDED</v>
      </c>
      <c r="K836">
        <v>835</v>
      </c>
      <c r="L836" s="1"/>
      <c r="M836" s="1"/>
      <c r="N836" s="35" t="s">
        <v>901</v>
      </c>
      <c r="R836" s="1" t="str">
        <f t="shared" si="27"/>
        <v>Mutually Excluded</v>
      </c>
      <c r="S836" s="1"/>
      <c r="T836" s="1"/>
    </row>
    <row r="837" spans="1:20" ht="45">
      <c r="A837" s="1" t="s">
        <v>1048</v>
      </c>
      <c r="B837">
        <v>836</v>
      </c>
      <c r="D837" s="6">
        <v>339340</v>
      </c>
      <c r="E837" s="1"/>
      <c r="F837" s="1" t="s">
        <v>1048</v>
      </c>
      <c r="G837" s="1">
        <v>1</v>
      </c>
      <c r="H837" s="1">
        <v>1</v>
      </c>
      <c r="I837" s="1">
        <v>1</v>
      </c>
      <c r="J837" s="31" t="str">
        <f t="shared" si="26"/>
        <v>EXCLUDED</v>
      </c>
      <c r="K837">
        <v>836</v>
      </c>
      <c r="L837" s="1"/>
      <c r="M837" s="1"/>
      <c r="N837" s="35" t="s">
        <v>901</v>
      </c>
      <c r="R837" s="1" t="str">
        <f t="shared" si="27"/>
        <v>Mutually Excluded</v>
      </c>
      <c r="S837" s="1"/>
      <c r="T837" s="1"/>
    </row>
    <row r="838" spans="1:20" ht="120">
      <c r="A838" s="15" t="s">
        <v>1115</v>
      </c>
      <c r="B838">
        <v>837</v>
      </c>
      <c r="D838">
        <v>340</v>
      </c>
      <c r="E838" s="1"/>
      <c r="F838" s="15" t="s">
        <v>1115</v>
      </c>
      <c r="G838" s="1">
        <v>4</v>
      </c>
      <c r="H838" s="1">
        <v>3</v>
      </c>
      <c r="I838" s="1">
        <v>4</v>
      </c>
      <c r="J838" s="31" t="str">
        <f t="shared" si="26"/>
        <v>EXCLUDED</v>
      </c>
      <c r="K838">
        <v>837</v>
      </c>
      <c r="L838" s="1"/>
      <c r="M838" s="1"/>
      <c r="N838" s="35" t="s">
        <v>901</v>
      </c>
      <c r="R838" s="1" t="str">
        <f t="shared" si="27"/>
        <v>Mutually Excluded</v>
      </c>
      <c r="S838" s="1"/>
      <c r="T838" s="1"/>
    </row>
    <row r="839" spans="1:20" ht="120">
      <c r="A839" s="1" t="s">
        <v>1116</v>
      </c>
      <c r="B839">
        <v>838</v>
      </c>
      <c r="D839" s="6">
        <v>340341</v>
      </c>
      <c r="E839" s="1"/>
      <c r="F839" s="1" t="s">
        <v>1116</v>
      </c>
      <c r="G839" s="1">
        <v>2</v>
      </c>
      <c r="H839" s="1">
        <v>2</v>
      </c>
      <c r="I839" s="1">
        <v>2</v>
      </c>
      <c r="J839" s="31" t="str">
        <f t="shared" si="26"/>
        <v>EXCLUDED</v>
      </c>
      <c r="K839">
        <v>838</v>
      </c>
      <c r="L839" s="1"/>
      <c r="M839" s="1"/>
      <c r="N839" s="35" t="s">
        <v>901</v>
      </c>
      <c r="R839" s="1" t="str">
        <f t="shared" si="27"/>
        <v>Mutually Excluded</v>
      </c>
      <c r="S839" s="1"/>
      <c r="T839" s="1"/>
    </row>
    <row r="840" spans="1:20" ht="90">
      <c r="A840" s="1" t="s">
        <v>1117</v>
      </c>
      <c r="B840">
        <v>839</v>
      </c>
      <c r="D840">
        <v>341</v>
      </c>
      <c r="E840" s="1"/>
      <c r="F840" s="1" t="s">
        <v>1117</v>
      </c>
      <c r="G840" s="1">
        <v>1</v>
      </c>
      <c r="H840" s="1">
        <v>1</v>
      </c>
      <c r="I840" s="1">
        <v>1</v>
      </c>
      <c r="J840" s="31" t="str">
        <f t="shared" si="26"/>
        <v>EXCLUDED</v>
      </c>
      <c r="K840">
        <v>839</v>
      </c>
      <c r="L840" s="1"/>
      <c r="M840" s="1"/>
      <c r="N840" s="35" t="s">
        <v>901</v>
      </c>
      <c r="R840" s="1" t="str">
        <f t="shared" si="27"/>
        <v>Mutually Excluded</v>
      </c>
      <c r="S840" s="1"/>
      <c r="T840" s="1"/>
    </row>
    <row r="841" spans="1:20" ht="105">
      <c r="A841" s="1" t="s">
        <v>1118</v>
      </c>
      <c r="B841">
        <v>840</v>
      </c>
      <c r="D841" s="6">
        <v>341342</v>
      </c>
      <c r="E841" s="1"/>
      <c r="F841" s="1" t="s">
        <v>1118</v>
      </c>
      <c r="G841" s="1">
        <v>2</v>
      </c>
      <c r="H841" s="1">
        <v>2</v>
      </c>
      <c r="I841" s="1">
        <v>3</v>
      </c>
      <c r="J841" s="31" t="str">
        <f t="shared" si="26"/>
        <v>EXCLUDED</v>
      </c>
      <c r="K841">
        <v>840</v>
      </c>
      <c r="L841" s="1"/>
      <c r="M841" s="1"/>
      <c r="N841" s="35" t="s">
        <v>901</v>
      </c>
      <c r="R841" s="1" t="str">
        <f t="shared" si="27"/>
        <v>Mutually Excluded</v>
      </c>
      <c r="S841" s="1"/>
      <c r="T841" s="1"/>
    </row>
    <row r="842" spans="1:20" ht="135">
      <c r="A842" s="15" t="s">
        <v>1119</v>
      </c>
      <c r="B842">
        <v>841</v>
      </c>
      <c r="D842">
        <v>342</v>
      </c>
      <c r="E842" s="1"/>
      <c r="F842" s="15" t="s">
        <v>1119</v>
      </c>
      <c r="G842" s="1">
        <v>1</v>
      </c>
      <c r="H842" s="1">
        <v>1</v>
      </c>
      <c r="I842" s="1">
        <v>1</v>
      </c>
      <c r="J842" s="31" t="str">
        <f t="shared" si="26"/>
        <v>EXCLUDED</v>
      </c>
      <c r="K842">
        <v>841</v>
      </c>
      <c r="L842" s="1"/>
      <c r="M842" s="1"/>
      <c r="N842" s="35" t="s">
        <v>901</v>
      </c>
      <c r="R842" s="1" t="str">
        <f t="shared" si="27"/>
        <v>Mutually Excluded</v>
      </c>
      <c r="S842" s="1"/>
      <c r="T842" s="1"/>
    </row>
    <row r="843" spans="1:20" ht="165">
      <c r="A843" s="1" t="s">
        <v>1120</v>
      </c>
      <c r="B843">
        <v>842</v>
      </c>
      <c r="D843" s="6">
        <v>342343</v>
      </c>
      <c r="E843" s="1"/>
      <c r="F843" s="1" t="s">
        <v>1120</v>
      </c>
      <c r="G843" s="1">
        <v>3</v>
      </c>
      <c r="H843" s="1">
        <v>3</v>
      </c>
      <c r="I843" s="1">
        <v>2</v>
      </c>
      <c r="J843" s="31" t="str">
        <f t="shared" si="26"/>
        <v>EXCLUDED</v>
      </c>
      <c r="K843">
        <v>842</v>
      </c>
      <c r="L843" s="1"/>
      <c r="M843" s="1"/>
      <c r="N843" s="35" t="s">
        <v>901</v>
      </c>
      <c r="R843" s="1" t="str">
        <f t="shared" si="27"/>
        <v>Mutually Excluded</v>
      </c>
      <c r="S843" s="1"/>
      <c r="T843" s="1"/>
    </row>
    <row r="844" spans="1:20" ht="135">
      <c r="A844" s="17" t="s">
        <v>1122</v>
      </c>
      <c r="B844" s="16" t="s">
        <v>1121</v>
      </c>
      <c r="D844" s="6">
        <v>343344</v>
      </c>
      <c r="E844" s="1"/>
      <c r="F844" s="17" t="s">
        <v>1122</v>
      </c>
      <c r="G844" s="1">
        <v>2</v>
      </c>
      <c r="H844" s="1">
        <v>2</v>
      </c>
      <c r="I844" s="1">
        <v>2</v>
      </c>
      <c r="J844" s="31" t="str">
        <f t="shared" si="26"/>
        <v>EXCLUDED</v>
      </c>
      <c r="K844" s="16" t="s">
        <v>1121</v>
      </c>
      <c r="L844" s="1"/>
      <c r="M844" s="1"/>
      <c r="N844" s="35" t="s">
        <v>901</v>
      </c>
      <c r="R844" s="1" t="str">
        <f t="shared" si="27"/>
        <v>Mutually Excluded</v>
      </c>
      <c r="S844" s="1"/>
      <c r="T844" s="1"/>
    </row>
    <row r="845" spans="1:20" ht="195">
      <c r="A845" s="1" t="s">
        <v>1123</v>
      </c>
      <c r="B845">
        <v>846</v>
      </c>
      <c r="D845" s="6">
        <v>344345</v>
      </c>
      <c r="E845" s="1"/>
      <c r="F845" s="1" t="s">
        <v>1123</v>
      </c>
      <c r="G845" s="1">
        <v>2</v>
      </c>
      <c r="H845" s="1">
        <v>2</v>
      </c>
      <c r="I845" s="1">
        <v>2</v>
      </c>
      <c r="J845" s="31" t="str">
        <f t="shared" si="26"/>
        <v>EXCLUDED</v>
      </c>
      <c r="K845">
        <v>846</v>
      </c>
      <c r="L845" s="1"/>
      <c r="M845" s="1"/>
      <c r="N845" s="35" t="s">
        <v>901</v>
      </c>
      <c r="R845" s="1" t="str">
        <f t="shared" si="27"/>
        <v>Mutually Excluded</v>
      </c>
      <c r="S845" s="1"/>
      <c r="T845" s="1"/>
    </row>
    <row r="846" spans="1:20" ht="135">
      <c r="A846" s="1" t="s">
        <v>1124</v>
      </c>
      <c r="B846">
        <v>847</v>
      </c>
      <c r="D846" s="6">
        <v>345346</v>
      </c>
      <c r="E846" s="1"/>
      <c r="F846" s="1" t="s">
        <v>1124</v>
      </c>
      <c r="G846" s="1">
        <v>2</v>
      </c>
      <c r="H846" s="1">
        <v>2</v>
      </c>
      <c r="I846" s="1">
        <v>3</v>
      </c>
      <c r="J846" s="31" t="str">
        <f t="shared" si="26"/>
        <v>EXCLUDED</v>
      </c>
      <c r="K846">
        <v>847</v>
      </c>
      <c r="L846" s="1"/>
      <c r="M846" s="1"/>
      <c r="N846" s="35" t="s">
        <v>901</v>
      </c>
      <c r="R846" s="1" t="str">
        <f t="shared" si="27"/>
        <v>Mutually Excluded</v>
      </c>
      <c r="S846" s="1"/>
      <c r="T846" s="1"/>
    </row>
    <row r="847" spans="1:20" ht="105">
      <c r="A847" s="14" t="s">
        <v>1126</v>
      </c>
      <c r="B847" s="20" t="s">
        <v>1125</v>
      </c>
      <c r="D847" s="6">
        <v>346347</v>
      </c>
      <c r="E847" s="1"/>
      <c r="F847" s="14" t="s">
        <v>1126</v>
      </c>
      <c r="G847" s="1">
        <v>1</v>
      </c>
      <c r="H847" s="1">
        <v>1</v>
      </c>
      <c r="I847" s="1">
        <v>1</v>
      </c>
      <c r="J847" s="31" t="str">
        <f t="shared" si="26"/>
        <v>EXCLUDED</v>
      </c>
      <c r="K847" s="20" t="s">
        <v>1125</v>
      </c>
      <c r="L847" s="1"/>
      <c r="M847" s="1"/>
      <c r="N847" s="35" t="s">
        <v>901</v>
      </c>
      <c r="R847" s="1" t="str">
        <f t="shared" si="27"/>
        <v>Mutually Excluded</v>
      </c>
      <c r="S847" s="1"/>
      <c r="T847" s="1"/>
    </row>
    <row r="848" spans="1:20" ht="105">
      <c r="A848" s="1" t="s">
        <v>1128</v>
      </c>
      <c r="B848" s="20" t="s">
        <v>1127</v>
      </c>
      <c r="D848" s="6">
        <v>347348</v>
      </c>
      <c r="E848" s="1"/>
      <c r="F848" s="1" t="s">
        <v>1128</v>
      </c>
      <c r="G848" s="1">
        <v>2</v>
      </c>
      <c r="H848" s="1">
        <v>1</v>
      </c>
      <c r="I848" s="1">
        <v>2</v>
      </c>
      <c r="J848" s="31" t="str">
        <f t="shared" si="26"/>
        <v>EXCLUDED</v>
      </c>
      <c r="K848" s="20" t="s">
        <v>1127</v>
      </c>
      <c r="L848" s="1"/>
      <c r="M848" s="1"/>
      <c r="N848" s="35" t="s">
        <v>901</v>
      </c>
      <c r="R848" s="1" t="str">
        <f t="shared" si="27"/>
        <v>Mutually Excluded</v>
      </c>
      <c r="S848" s="1"/>
      <c r="T848" s="1"/>
    </row>
    <row r="849" spans="1:20" ht="120">
      <c r="A849" s="14" t="s">
        <v>1129</v>
      </c>
      <c r="B849">
        <v>854</v>
      </c>
      <c r="D849" s="6">
        <v>348349</v>
      </c>
      <c r="E849" s="1"/>
      <c r="F849" s="14" t="s">
        <v>1129</v>
      </c>
      <c r="G849" s="1">
        <v>2</v>
      </c>
      <c r="H849" s="1">
        <v>1</v>
      </c>
      <c r="I849" s="1">
        <v>2</v>
      </c>
      <c r="J849" s="31" t="str">
        <f t="shared" si="26"/>
        <v>EXCLUDED</v>
      </c>
      <c r="K849">
        <v>854</v>
      </c>
      <c r="L849" s="1"/>
      <c r="M849" s="1"/>
      <c r="N849" s="35" t="s">
        <v>901</v>
      </c>
      <c r="R849" s="1" t="str">
        <f t="shared" si="27"/>
        <v>Mutually Excluded</v>
      </c>
      <c r="S849" s="1"/>
      <c r="T849" s="1"/>
    </row>
    <row r="850" spans="1:20" ht="120">
      <c r="A850" s="1" t="s">
        <v>1130</v>
      </c>
      <c r="B850">
        <v>855</v>
      </c>
      <c r="D850">
        <v>349</v>
      </c>
      <c r="E850" s="1"/>
      <c r="F850" s="1" t="s">
        <v>1130</v>
      </c>
      <c r="G850" s="1">
        <v>3</v>
      </c>
      <c r="H850" s="1">
        <v>3</v>
      </c>
      <c r="I850" s="1">
        <v>2</v>
      </c>
      <c r="J850" s="31" t="str">
        <f t="shared" si="26"/>
        <v>EXCLUDED</v>
      </c>
      <c r="K850">
        <v>855</v>
      </c>
      <c r="L850" s="1"/>
      <c r="M850" s="1"/>
      <c r="N850" s="35" t="s">
        <v>901</v>
      </c>
      <c r="R850" s="1" t="str">
        <f t="shared" si="27"/>
        <v>Mutually Excluded</v>
      </c>
      <c r="S850" s="1"/>
      <c r="T850" s="1"/>
    </row>
    <row r="851" spans="1:20" ht="165">
      <c r="A851" s="14" t="s">
        <v>1131</v>
      </c>
      <c r="B851">
        <v>856</v>
      </c>
      <c r="D851" s="6">
        <v>349350</v>
      </c>
      <c r="E851" s="1"/>
      <c r="F851" s="14" t="s">
        <v>1131</v>
      </c>
      <c r="G851" s="1">
        <v>2</v>
      </c>
      <c r="H851" s="1">
        <v>2</v>
      </c>
      <c r="I851" s="1">
        <v>2</v>
      </c>
      <c r="J851" s="31" t="str">
        <f t="shared" si="26"/>
        <v>EXCLUDED</v>
      </c>
      <c r="K851">
        <v>856</v>
      </c>
      <c r="L851" s="1"/>
      <c r="M851" s="1"/>
      <c r="N851" s="35" t="s">
        <v>901</v>
      </c>
      <c r="R851" s="1" t="str">
        <f t="shared" si="27"/>
        <v>Mutually Excluded</v>
      </c>
      <c r="S851" s="1"/>
      <c r="T851" s="1"/>
    </row>
    <row r="852" spans="1:20" ht="75">
      <c r="A852" s="14" t="s">
        <v>1133</v>
      </c>
      <c r="B852" s="20" t="s">
        <v>1132</v>
      </c>
      <c r="D852" s="6">
        <v>350351</v>
      </c>
      <c r="E852" s="1"/>
      <c r="F852" s="14" t="s">
        <v>1133</v>
      </c>
      <c r="G852" s="1">
        <v>3</v>
      </c>
      <c r="H852" s="1">
        <v>2</v>
      </c>
      <c r="I852" s="1">
        <v>2</v>
      </c>
      <c r="J852" s="31" t="str">
        <f t="shared" si="26"/>
        <v>EXCLUDED</v>
      </c>
      <c r="K852" s="20" t="s">
        <v>1132</v>
      </c>
      <c r="L852" s="1"/>
      <c r="M852" s="1"/>
      <c r="N852" s="35" t="s">
        <v>901</v>
      </c>
      <c r="R852" s="1" t="str">
        <f t="shared" si="27"/>
        <v>Mutually Excluded</v>
      </c>
      <c r="S852" s="1"/>
      <c r="T852" s="1"/>
    </row>
    <row r="853" spans="1:20" ht="75">
      <c r="A853" s="14" t="s">
        <v>1134</v>
      </c>
      <c r="B853">
        <v>860</v>
      </c>
      <c r="D853" s="6">
        <v>351352</v>
      </c>
      <c r="E853" s="1"/>
      <c r="F853" s="14" t="s">
        <v>1134</v>
      </c>
      <c r="G853" s="1">
        <v>2</v>
      </c>
      <c r="H853" s="1">
        <v>2</v>
      </c>
      <c r="I853" s="1">
        <v>2</v>
      </c>
      <c r="J853" s="31" t="str">
        <f t="shared" si="26"/>
        <v>EXCLUDED</v>
      </c>
      <c r="K853">
        <v>860</v>
      </c>
      <c r="L853" s="1"/>
      <c r="M853" s="1"/>
      <c r="N853" s="35" t="s">
        <v>901</v>
      </c>
      <c r="R853" s="1" t="str">
        <f t="shared" si="27"/>
        <v>Mutually Excluded</v>
      </c>
      <c r="S853" s="1"/>
      <c r="T853" s="1"/>
    </row>
    <row r="854" spans="1:20" ht="135">
      <c r="A854" s="1" t="s">
        <v>1135</v>
      </c>
      <c r="B854">
        <v>861</v>
      </c>
      <c r="D854">
        <v>352</v>
      </c>
      <c r="E854" s="1"/>
      <c r="F854" s="1" t="s">
        <v>1135</v>
      </c>
      <c r="G854" s="1">
        <v>3</v>
      </c>
      <c r="H854" s="1">
        <v>3</v>
      </c>
      <c r="I854" s="1">
        <v>4</v>
      </c>
      <c r="J854" s="31" t="str">
        <f t="shared" si="26"/>
        <v>EXCLUDED</v>
      </c>
      <c r="K854">
        <v>861</v>
      </c>
      <c r="L854" s="1"/>
      <c r="M854" s="1"/>
      <c r="N854" s="35" t="s">
        <v>901</v>
      </c>
      <c r="R854" s="1" t="str">
        <f t="shared" si="27"/>
        <v>Mutually Excluded</v>
      </c>
      <c r="S854" s="1"/>
      <c r="T854" s="1"/>
    </row>
    <row r="855" spans="1:20" ht="180">
      <c r="A855" s="1" t="s">
        <v>1137</v>
      </c>
      <c r="B855">
        <v>862</v>
      </c>
      <c r="D855" s="6">
        <v>352353</v>
      </c>
      <c r="E855" s="1"/>
      <c r="F855" s="1" t="s">
        <v>1137</v>
      </c>
      <c r="G855" s="1">
        <v>3</v>
      </c>
      <c r="H855" s="1">
        <v>4</v>
      </c>
      <c r="I855" s="1">
        <v>3</v>
      </c>
      <c r="J855" s="31" t="str">
        <f t="shared" si="26"/>
        <v>EXCLUDED</v>
      </c>
      <c r="K855">
        <v>862</v>
      </c>
      <c r="L855" s="1"/>
      <c r="M855" s="1"/>
      <c r="N855" s="35" t="s">
        <v>901</v>
      </c>
      <c r="R855" s="1" t="str">
        <f t="shared" si="27"/>
        <v>Mutually Excluded</v>
      </c>
      <c r="S855" s="1"/>
      <c r="T855" s="1"/>
    </row>
    <row r="856" spans="1:20" ht="135">
      <c r="A856" s="1" t="s">
        <v>1139</v>
      </c>
      <c r="B856" s="19" t="s">
        <v>1138</v>
      </c>
      <c r="D856">
        <v>355</v>
      </c>
      <c r="E856" s="1"/>
      <c r="F856" s="1" t="s">
        <v>1139</v>
      </c>
      <c r="G856" s="1">
        <v>2</v>
      </c>
      <c r="H856" s="1">
        <v>2</v>
      </c>
      <c r="I856" s="1">
        <v>2</v>
      </c>
      <c r="J856" s="31" t="str">
        <f t="shared" si="26"/>
        <v>EXCLUDED</v>
      </c>
      <c r="K856" s="19" t="s">
        <v>1138</v>
      </c>
      <c r="L856" s="1"/>
      <c r="M856" s="1"/>
      <c r="N856" s="35" t="s">
        <v>901</v>
      </c>
      <c r="R856" s="1" t="str">
        <f t="shared" si="27"/>
        <v>Mutually Excluded</v>
      </c>
      <c r="S856" s="1"/>
      <c r="T856" s="1"/>
    </row>
    <row r="857" spans="1:20" ht="75">
      <c r="A857" s="1" t="s">
        <v>1141</v>
      </c>
      <c r="B857" s="20" t="s">
        <v>1140</v>
      </c>
      <c r="D857" t="s">
        <v>1142</v>
      </c>
      <c r="E857" s="1"/>
      <c r="F857" s="1" t="s">
        <v>1141</v>
      </c>
      <c r="G857" s="1">
        <v>2</v>
      </c>
      <c r="H857" s="1">
        <v>2</v>
      </c>
      <c r="I857" s="1">
        <v>2</v>
      </c>
      <c r="J857" s="31" t="str">
        <f t="shared" si="26"/>
        <v>EXCLUDED</v>
      </c>
      <c r="K857" s="20" t="s">
        <v>1140</v>
      </c>
      <c r="L857" s="1"/>
      <c r="M857" s="1"/>
      <c r="N857" s="35" t="s">
        <v>901</v>
      </c>
      <c r="R857" s="1" t="str">
        <f t="shared" si="27"/>
        <v>Mutually Excluded</v>
      </c>
      <c r="S857" s="1"/>
      <c r="T857" s="1"/>
    </row>
    <row r="858" spans="1:20" ht="135">
      <c r="A858" s="15" t="s">
        <v>1143</v>
      </c>
      <c r="B858">
        <v>869</v>
      </c>
      <c r="D858" s="6">
        <v>356357</v>
      </c>
      <c r="E858" s="1"/>
      <c r="F858" s="15" t="s">
        <v>1143</v>
      </c>
      <c r="G858" s="1">
        <v>2</v>
      </c>
      <c r="H858" s="1">
        <v>3</v>
      </c>
      <c r="I858" s="1">
        <v>2</v>
      </c>
      <c r="J858" s="31" t="str">
        <f t="shared" si="26"/>
        <v>EXCLUDED</v>
      </c>
      <c r="K858">
        <v>869</v>
      </c>
      <c r="L858" s="1"/>
      <c r="M858" s="1"/>
      <c r="N858" s="35" t="s">
        <v>901</v>
      </c>
      <c r="R858" s="1" t="str">
        <f t="shared" si="27"/>
        <v>Mutually Excluded</v>
      </c>
      <c r="S858" s="1"/>
      <c r="T858" s="1"/>
    </row>
    <row r="859" spans="1:20" ht="135">
      <c r="A859" s="1" t="s">
        <v>1145</v>
      </c>
      <c r="B859" s="19" t="s">
        <v>1144</v>
      </c>
      <c r="D859" s="6">
        <v>357358</v>
      </c>
      <c r="E859" s="1"/>
      <c r="F859" s="1" t="s">
        <v>1145</v>
      </c>
      <c r="G859" s="1">
        <v>1</v>
      </c>
      <c r="H859" s="1">
        <v>1</v>
      </c>
      <c r="I859" s="1">
        <v>1</v>
      </c>
      <c r="J859" s="31" t="str">
        <f t="shared" si="26"/>
        <v>EXCLUDED</v>
      </c>
      <c r="K859" s="19" t="s">
        <v>1144</v>
      </c>
      <c r="L859" s="1"/>
      <c r="M859" s="1" t="s">
        <v>1146</v>
      </c>
      <c r="N859" s="35" t="s">
        <v>901</v>
      </c>
      <c r="R859" s="1" t="str">
        <f t="shared" si="27"/>
        <v>Mutually Excluded</v>
      </c>
      <c r="S859" s="1"/>
      <c r="T859" s="1"/>
    </row>
    <row r="860" spans="1:20" ht="120">
      <c r="A860" s="15" t="s">
        <v>1148</v>
      </c>
      <c r="B860" s="20" t="s">
        <v>1147</v>
      </c>
      <c r="D860" s="6">
        <v>358359</v>
      </c>
      <c r="E860" s="1"/>
      <c r="F860" s="15" t="s">
        <v>1148</v>
      </c>
      <c r="G860" s="1">
        <v>2</v>
      </c>
      <c r="H860" s="1">
        <v>2</v>
      </c>
      <c r="I860" s="1">
        <v>2</v>
      </c>
      <c r="J860" s="31" t="str">
        <f t="shared" si="26"/>
        <v>EXCLUDED</v>
      </c>
      <c r="K860" s="20" t="s">
        <v>1147</v>
      </c>
      <c r="L860" s="1"/>
      <c r="M860" s="1"/>
      <c r="N860" s="35" t="s">
        <v>901</v>
      </c>
      <c r="R860" s="1" t="str">
        <f t="shared" si="27"/>
        <v>Mutually Excluded</v>
      </c>
      <c r="S860" s="1"/>
      <c r="T860" s="1"/>
    </row>
    <row r="861" spans="1:20" ht="120">
      <c r="A861" s="1" t="s">
        <v>1150</v>
      </c>
      <c r="B861" s="20" t="s">
        <v>1149</v>
      </c>
      <c r="D861" t="s">
        <v>1151</v>
      </c>
      <c r="E861" s="1"/>
      <c r="F861" s="1" t="s">
        <v>1150</v>
      </c>
      <c r="G861" s="1">
        <v>2</v>
      </c>
      <c r="H861" s="1">
        <v>2</v>
      </c>
      <c r="I861" s="1">
        <v>2</v>
      </c>
      <c r="J861" s="31" t="str">
        <f t="shared" si="26"/>
        <v>EXCLUDED</v>
      </c>
      <c r="K861" s="20" t="s">
        <v>1149</v>
      </c>
      <c r="L861" s="1"/>
      <c r="M861" s="1"/>
      <c r="N861" s="35" t="s">
        <v>901</v>
      </c>
      <c r="R861" s="1" t="str">
        <f t="shared" si="27"/>
        <v>Mutually Excluded</v>
      </c>
      <c r="S861" s="1"/>
      <c r="T861" s="1"/>
    </row>
    <row r="862" spans="1:20" ht="135">
      <c r="A862" s="1" t="s">
        <v>1153</v>
      </c>
      <c r="B862" s="20" t="s">
        <v>1152</v>
      </c>
      <c r="D862" s="6">
        <v>361362</v>
      </c>
      <c r="E862" s="1"/>
      <c r="F862" s="1" t="s">
        <v>1153</v>
      </c>
      <c r="G862" s="1">
        <v>2</v>
      </c>
      <c r="H862" s="1">
        <v>2</v>
      </c>
      <c r="I862" s="1">
        <v>3</v>
      </c>
      <c r="J862" s="31" t="str">
        <f t="shared" si="26"/>
        <v>EXCLUDED</v>
      </c>
      <c r="K862" s="20" t="s">
        <v>1152</v>
      </c>
      <c r="L862" s="1"/>
      <c r="M862" s="1"/>
      <c r="N862" s="35" t="s">
        <v>901</v>
      </c>
      <c r="R862" s="1" t="str">
        <f t="shared" si="27"/>
        <v>Mutually Excluded</v>
      </c>
      <c r="S862" s="1"/>
      <c r="T862" s="1"/>
    </row>
    <row r="863" spans="1:20" ht="120">
      <c r="A863" s="1" t="s">
        <v>1155</v>
      </c>
      <c r="B863" s="21" t="s">
        <v>1154</v>
      </c>
      <c r="D863" s="6">
        <v>362363</v>
      </c>
      <c r="E863" s="1"/>
      <c r="F863" s="1" t="s">
        <v>1155</v>
      </c>
      <c r="G863" s="1">
        <v>4</v>
      </c>
      <c r="H863" s="1">
        <v>3</v>
      </c>
      <c r="I863" s="1">
        <v>4</v>
      </c>
      <c r="J863" s="31" t="str">
        <f t="shared" si="26"/>
        <v>EXCLUDED</v>
      </c>
      <c r="K863" s="21" t="s">
        <v>1154</v>
      </c>
      <c r="L863" s="1"/>
      <c r="M863" s="1"/>
      <c r="N863" s="35" t="s">
        <v>901</v>
      </c>
      <c r="R863" s="1" t="str">
        <f t="shared" si="27"/>
        <v>Mutually Excluded</v>
      </c>
      <c r="S863" s="1"/>
      <c r="T863" s="1"/>
    </row>
    <row r="864" spans="1:20" ht="135">
      <c r="A864" s="1" t="s">
        <v>1157</v>
      </c>
      <c r="B864" s="20" t="s">
        <v>1156</v>
      </c>
      <c r="D864" s="6">
        <v>363364</v>
      </c>
      <c r="E864" s="1"/>
      <c r="F864" s="1" t="s">
        <v>1157</v>
      </c>
      <c r="G864" s="1">
        <v>2</v>
      </c>
      <c r="H864" s="1">
        <v>2</v>
      </c>
      <c r="I864" s="1">
        <v>2</v>
      </c>
      <c r="J864" s="31" t="str">
        <f t="shared" si="26"/>
        <v>EXCLUDED</v>
      </c>
      <c r="K864" s="20" t="s">
        <v>1156</v>
      </c>
      <c r="L864" s="1"/>
      <c r="M864" s="1"/>
      <c r="N864" s="35" t="s">
        <v>901</v>
      </c>
      <c r="R864" s="1" t="str">
        <f t="shared" si="27"/>
        <v>Mutually Excluded</v>
      </c>
      <c r="S864" s="1"/>
      <c r="T864" s="1"/>
    </row>
    <row r="865" spans="1:20" ht="105">
      <c r="A865" s="1" t="s">
        <v>1159</v>
      </c>
      <c r="B865" s="20" t="s">
        <v>1158</v>
      </c>
      <c r="D865" s="6" t="s">
        <v>1160</v>
      </c>
      <c r="E865" s="1"/>
      <c r="F865" s="1" t="s">
        <v>1159</v>
      </c>
      <c r="G865" s="1">
        <v>2</v>
      </c>
      <c r="H865" s="1">
        <v>2</v>
      </c>
      <c r="I865" s="1">
        <v>2</v>
      </c>
      <c r="J865" s="31" t="str">
        <f t="shared" si="26"/>
        <v>EXCLUDED</v>
      </c>
      <c r="K865" s="20" t="s">
        <v>1158</v>
      </c>
      <c r="L865" s="1"/>
      <c r="M865" s="1"/>
      <c r="N865" s="35" t="s">
        <v>901</v>
      </c>
      <c r="R865" s="1" t="str">
        <f t="shared" si="27"/>
        <v>Mutually Excluded</v>
      </c>
      <c r="S865" s="1"/>
      <c r="T865" s="1"/>
    </row>
    <row r="866" spans="1:20" ht="150">
      <c r="A866" s="15" t="s">
        <v>1161</v>
      </c>
      <c r="B866">
        <v>891</v>
      </c>
      <c r="D866">
        <v>366</v>
      </c>
      <c r="E866" s="1"/>
      <c r="F866" s="15" t="s">
        <v>1161</v>
      </c>
      <c r="G866" s="1">
        <v>1</v>
      </c>
      <c r="H866" s="1">
        <v>1</v>
      </c>
      <c r="I866" s="1">
        <v>1</v>
      </c>
      <c r="J866" s="31" t="str">
        <f t="shared" si="26"/>
        <v>EXCLUDED</v>
      </c>
      <c r="K866">
        <v>891</v>
      </c>
      <c r="L866" s="1"/>
      <c r="M866" s="1"/>
      <c r="N866" s="35" t="s">
        <v>901</v>
      </c>
      <c r="R866" s="1" t="str">
        <f t="shared" si="27"/>
        <v>Mutually Excluded</v>
      </c>
      <c r="S866" s="1"/>
      <c r="T866" s="1"/>
    </row>
    <row r="867" spans="1:20" ht="60">
      <c r="A867" s="1" t="s">
        <v>1162</v>
      </c>
      <c r="B867">
        <v>892</v>
      </c>
      <c r="D867" s="6">
        <v>366367</v>
      </c>
      <c r="E867" s="1"/>
      <c r="F867" s="1" t="s">
        <v>1162</v>
      </c>
      <c r="G867" s="1">
        <v>2</v>
      </c>
      <c r="H867" s="1">
        <v>2</v>
      </c>
      <c r="I867" s="1">
        <v>2</v>
      </c>
      <c r="J867" s="31" t="str">
        <f t="shared" si="26"/>
        <v>EXCLUDED</v>
      </c>
      <c r="K867">
        <v>892</v>
      </c>
      <c r="L867" s="1"/>
      <c r="M867" s="1"/>
      <c r="N867" s="35" t="s">
        <v>901</v>
      </c>
      <c r="R867" s="1" t="str">
        <f t="shared" si="27"/>
        <v>Mutually Excluded</v>
      </c>
      <c r="S867" s="1"/>
      <c r="T867" s="1"/>
    </row>
    <row r="868" spans="1:20" ht="180">
      <c r="A868" s="1" t="s">
        <v>1163</v>
      </c>
      <c r="B868">
        <v>893</v>
      </c>
      <c r="D868" s="6">
        <v>367368</v>
      </c>
      <c r="E868" s="1"/>
      <c r="F868" s="1" t="s">
        <v>1163</v>
      </c>
      <c r="G868" s="1">
        <v>2</v>
      </c>
      <c r="H868" s="1">
        <v>3</v>
      </c>
      <c r="I868" s="1">
        <v>2</v>
      </c>
      <c r="J868" s="31" t="str">
        <f t="shared" si="26"/>
        <v>EXCLUDED</v>
      </c>
      <c r="K868">
        <v>893</v>
      </c>
      <c r="L868" s="1"/>
      <c r="M868" s="1"/>
      <c r="N868" s="35" t="s">
        <v>901</v>
      </c>
      <c r="R868" s="1" t="str">
        <f t="shared" si="27"/>
        <v>Mutually Excluded</v>
      </c>
      <c r="S868" s="1"/>
      <c r="T868" s="1"/>
    </row>
    <row r="869" spans="1:20" ht="225">
      <c r="A869" s="1" t="s">
        <v>1164</v>
      </c>
      <c r="B869">
        <v>894</v>
      </c>
      <c r="D869" s="6">
        <v>368369</v>
      </c>
      <c r="E869" s="1"/>
      <c r="F869" s="1" t="s">
        <v>1164</v>
      </c>
      <c r="G869" s="1">
        <v>2</v>
      </c>
      <c r="H869" s="1">
        <v>3</v>
      </c>
      <c r="I869" s="1">
        <v>2</v>
      </c>
      <c r="J869" s="31" t="str">
        <f t="shared" si="26"/>
        <v>EXCLUDED</v>
      </c>
      <c r="K869">
        <v>894</v>
      </c>
      <c r="L869" s="1"/>
      <c r="M869" s="1"/>
      <c r="N869" s="35" t="s">
        <v>901</v>
      </c>
      <c r="R869" s="1" t="str">
        <f t="shared" si="27"/>
        <v>Mutually Excluded</v>
      </c>
      <c r="S869" s="1"/>
      <c r="T869" s="1"/>
    </row>
    <row r="870" spans="1:20" ht="165">
      <c r="A870" s="1" t="s">
        <v>1165</v>
      </c>
      <c r="B870">
        <v>895</v>
      </c>
      <c r="D870">
        <v>369</v>
      </c>
      <c r="E870" s="1"/>
      <c r="F870" s="1" t="s">
        <v>1165</v>
      </c>
      <c r="G870" s="1">
        <v>2</v>
      </c>
      <c r="H870" s="1">
        <v>2</v>
      </c>
      <c r="I870" s="1">
        <v>2</v>
      </c>
      <c r="J870" s="31" t="str">
        <f t="shared" si="26"/>
        <v>EXCLUDED</v>
      </c>
      <c r="K870">
        <v>895</v>
      </c>
      <c r="L870" s="1"/>
      <c r="M870" s="1"/>
      <c r="N870" s="35" t="s">
        <v>901</v>
      </c>
      <c r="R870" s="1" t="str">
        <f t="shared" si="27"/>
        <v>Mutually Excluded</v>
      </c>
      <c r="S870" s="1"/>
      <c r="T870" s="1"/>
    </row>
    <row r="871" spans="1:20" ht="120">
      <c r="A871" s="15" t="s">
        <v>1166</v>
      </c>
      <c r="B871">
        <v>896</v>
      </c>
      <c r="D871" s="6">
        <v>369370</v>
      </c>
      <c r="E871" s="1"/>
      <c r="F871" s="15" t="s">
        <v>1166</v>
      </c>
      <c r="G871" s="1">
        <v>2</v>
      </c>
      <c r="H871" s="1">
        <v>2</v>
      </c>
      <c r="I871" s="1">
        <v>2</v>
      </c>
      <c r="J871" s="31" t="str">
        <f t="shared" si="26"/>
        <v>EXCLUDED</v>
      </c>
      <c r="K871">
        <v>896</v>
      </c>
      <c r="L871" s="1"/>
      <c r="M871" s="1"/>
      <c r="N871" s="35" t="s">
        <v>901</v>
      </c>
      <c r="R871" s="1" t="str">
        <f t="shared" si="27"/>
        <v>Mutually Excluded</v>
      </c>
      <c r="S871" s="1"/>
      <c r="T871" s="1"/>
    </row>
    <row r="872" spans="1:20" ht="105">
      <c r="A872" s="1" t="s">
        <v>1167</v>
      </c>
      <c r="B872">
        <v>897</v>
      </c>
      <c r="D872" s="6">
        <v>370371372</v>
      </c>
      <c r="E872" s="1"/>
      <c r="F872" s="1" t="s">
        <v>1167</v>
      </c>
      <c r="G872" s="1">
        <v>2</v>
      </c>
      <c r="H872" s="1">
        <v>1</v>
      </c>
      <c r="I872" s="1">
        <v>2</v>
      </c>
      <c r="J872" s="31" t="str">
        <f t="shared" si="26"/>
        <v>EXCLUDED</v>
      </c>
      <c r="K872">
        <v>897</v>
      </c>
      <c r="L872" s="1"/>
      <c r="M872" s="1"/>
      <c r="N872" s="35" t="s">
        <v>901</v>
      </c>
      <c r="R872" s="1" t="str">
        <f t="shared" si="27"/>
        <v>Mutually Excluded</v>
      </c>
      <c r="S872" s="1"/>
      <c r="T872" s="1"/>
    </row>
    <row r="873" spans="1:20" ht="75">
      <c r="A873" s="1" t="s">
        <v>1168</v>
      </c>
      <c r="B873">
        <v>898</v>
      </c>
      <c r="D873" s="6">
        <v>372373374</v>
      </c>
      <c r="E873" s="1"/>
      <c r="F873" s="1" t="s">
        <v>1168</v>
      </c>
      <c r="G873" s="1">
        <v>1</v>
      </c>
      <c r="H873" s="1">
        <v>1</v>
      </c>
      <c r="I873" s="1">
        <v>1</v>
      </c>
      <c r="J873" s="31" t="str">
        <f t="shared" si="26"/>
        <v>EXCLUDED</v>
      </c>
      <c r="K873">
        <v>898</v>
      </c>
      <c r="L873" s="1"/>
      <c r="M873" s="1"/>
      <c r="N873" s="35" t="s">
        <v>901</v>
      </c>
      <c r="R873" s="1" t="str">
        <f t="shared" si="27"/>
        <v>Mutually Excluded</v>
      </c>
      <c r="S873" s="1"/>
      <c r="T873" s="1"/>
    </row>
    <row r="874" spans="1:20" ht="90">
      <c r="A874" s="1" t="s">
        <v>1169</v>
      </c>
      <c r="B874">
        <v>899</v>
      </c>
      <c r="D874" s="6">
        <v>374375</v>
      </c>
      <c r="E874" s="1"/>
      <c r="F874" s="1" t="s">
        <v>1169</v>
      </c>
      <c r="G874" s="1">
        <v>1</v>
      </c>
      <c r="H874" s="1">
        <v>2</v>
      </c>
      <c r="I874" s="1">
        <v>3</v>
      </c>
      <c r="J874" s="31" t="str">
        <f t="shared" si="26"/>
        <v>EXCLUDED</v>
      </c>
      <c r="K874">
        <v>899</v>
      </c>
      <c r="L874" s="1"/>
      <c r="M874" s="1"/>
      <c r="N874" s="35" t="s">
        <v>901</v>
      </c>
      <c r="R874" s="1" t="str">
        <f t="shared" si="27"/>
        <v>Mutually Excluded</v>
      </c>
      <c r="S874" s="1"/>
      <c r="T874" s="1"/>
    </row>
    <row r="875" spans="1:20" ht="75">
      <c r="A875" s="15" t="s">
        <v>1170</v>
      </c>
      <c r="B875">
        <v>900</v>
      </c>
      <c r="D875" s="6">
        <v>375376377</v>
      </c>
      <c r="E875" s="1"/>
      <c r="F875" s="15" t="s">
        <v>1170</v>
      </c>
      <c r="G875" s="1">
        <v>1</v>
      </c>
      <c r="H875" s="1">
        <v>2</v>
      </c>
      <c r="I875" s="1">
        <v>1</v>
      </c>
      <c r="J875" s="31" t="str">
        <f t="shared" si="26"/>
        <v>EXCLUDED</v>
      </c>
      <c r="K875">
        <v>900</v>
      </c>
      <c r="L875" s="1"/>
      <c r="M875" s="1"/>
      <c r="N875" s="35" t="s">
        <v>901</v>
      </c>
      <c r="R875" s="1" t="str">
        <f t="shared" si="27"/>
        <v>Mutually Excluded</v>
      </c>
      <c r="S875" s="1"/>
      <c r="T875" s="1"/>
    </row>
    <row r="876" spans="1:20" ht="60">
      <c r="A876" s="1" t="s">
        <v>1171</v>
      </c>
      <c r="B876">
        <v>901</v>
      </c>
      <c r="D876" s="6">
        <v>377378</v>
      </c>
      <c r="E876" s="1"/>
      <c r="F876" s="1" t="s">
        <v>1171</v>
      </c>
      <c r="G876" s="1">
        <v>2</v>
      </c>
      <c r="H876" s="1">
        <v>1</v>
      </c>
      <c r="I876" s="1">
        <v>2</v>
      </c>
      <c r="J876" s="31" t="str">
        <f t="shared" si="26"/>
        <v>EXCLUDED</v>
      </c>
      <c r="K876">
        <v>901</v>
      </c>
      <c r="L876" s="1"/>
      <c r="M876" s="1"/>
      <c r="N876" s="35" t="s">
        <v>901</v>
      </c>
      <c r="R876" s="1" t="str">
        <f t="shared" si="27"/>
        <v>Mutually Excluded</v>
      </c>
      <c r="S876" s="1"/>
      <c r="T876" s="1"/>
    </row>
    <row r="877" spans="1:20" ht="90">
      <c r="A877" s="1" t="s">
        <v>1172</v>
      </c>
      <c r="B877">
        <v>902</v>
      </c>
      <c r="D877" s="6">
        <v>378379</v>
      </c>
      <c r="E877" s="1"/>
      <c r="F877" s="1" t="s">
        <v>1172</v>
      </c>
      <c r="G877" s="1">
        <v>3</v>
      </c>
      <c r="H877" s="1">
        <v>4</v>
      </c>
      <c r="I877" s="1">
        <v>3</v>
      </c>
      <c r="J877" s="31" t="str">
        <f t="shared" si="26"/>
        <v>EXCLUDED</v>
      </c>
      <c r="K877">
        <v>902</v>
      </c>
      <c r="L877" s="1"/>
      <c r="M877" s="1"/>
      <c r="N877" s="35" t="s">
        <v>901</v>
      </c>
      <c r="R877" s="1" t="str">
        <f t="shared" si="27"/>
        <v>Mutually Excluded</v>
      </c>
      <c r="S877" s="1"/>
      <c r="T877" s="1"/>
    </row>
    <row r="878" spans="1:20" ht="75">
      <c r="A878" s="1" t="s">
        <v>1174</v>
      </c>
      <c r="B878">
        <v>903</v>
      </c>
      <c r="D878">
        <v>379</v>
      </c>
      <c r="E878" s="1"/>
      <c r="F878" s="1" t="s">
        <v>1174</v>
      </c>
      <c r="G878" s="1">
        <v>4</v>
      </c>
      <c r="H878" s="1">
        <v>3</v>
      </c>
      <c r="I878" s="1">
        <v>4</v>
      </c>
      <c r="J878" s="31" t="str">
        <f t="shared" si="26"/>
        <v>EXCLUDED</v>
      </c>
      <c r="K878">
        <v>903</v>
      </c>
      <c r="L878" s="1"/>
      <c r="M878" s="1"/>
      <c r="N878" s="35" t="s">
        <v>901</v>
      </c>
      <c r="R878" s="1" t="str">
        <f t="shared" si="27"/>
        <v>Mutually Excluded</v>
      </c>
      <c r="S878" s="1"/>
      <c r="T878" s="1"/>
    </row>
    <row r="879" spans="1:20" ht="165">
      <c r="A879" s="1" t="s">
        <v>1175</v>
      </c>
      <c r="B879">
        <v>904</v>
      </c>
      <c r="D879">
        <v>379</v>
      </c>
      <c r="E879" s="1"/>
      <c r="F879" s="1" t="s">
        <v>1175</v>
      </c>
      <c r="G879" s="1">
        <v>1</v>
      </c>
      <c r="H879" s="1">
        <v>1</v>
      </c>
      <c r="I879" s="1">
        <v>1</v>
      </c>
      <c r="J879" s="31" t="str">
        <f t="shared" si="26"/>
        <v>EXCLUDED</v>
      </c>
      <c r="K879">
        <v>904</v>
      </c>
      <c r="L879" s="1"/>
      <c r="M879" s="1"/>
      <c r="N879" s="35" t="s">
        <v>901</v>
      </c>
      <c r="R879" s="1" t="str">
        <f t="shared" si="27"/>
        <v>Mutually Excluded</v>
      </c>
      <c r="S879" s="1"/>
      <c r="T879" s="1"/>
    </row>
    <row r="880" spans="1:20" ht="90">
      <c r="A880" s="1" t="s">
        <v>1176</v>
      </c>
      <c r="B880">
        <v>905</v>
      </c>
      <c r="D880" s="6">
        <v>379380</v>
      </c>
      <c r="E880" s="1"/>
      <c r="F880" s="1" t="s">
        <v>1176</v>
      </c>
      <c r="G880" s="1">
        <v>2</v>
      </c>
      <c r="H880" s="1">
        <v>2</v>
      </c>
      <c r="I880" s="1">
        <v>2</v>
      </c>
      <c r="J880" s="31" t="str">
        <f t="shared" si="26"/>
        <v>EXCLUDED</v>
      </c>
      <c r="K880">
        <v>905</v>
      </c>
      <c r="L880" s="1"/>
      <c r="M880" s="1"/>
      <c r="N880" s="35" t="s">
        <v>901</v>
      </c>
      <c r="R880" s="1" t="str">
        <f t="shared" si="27"/>
        <v>Mutually Excluded</v>
      </c>
      <c r="S880" s="1"/>
      <c r="T880" s="1"/>
    </row>
    <row r="881" spans="1:20" ht="135">
      <c r="A881" s="1" t="s">
        <v>1177</v>
      </c>
      <c r="B881">
        <v>906</v>
      </c>
      <c r="D881">
        <v>380</v>
      </c>
      <c r="E881" s="1"/>
      <c r="F881" s="1" t="s">
        <v>1177</v>
      </c>
      <c r="G881" s="1">
        <v>1</v>
      </c>
      <c r="H881" s="1">
        <v>1</v>
      </c>
      <c r="I881" s="1">
        <v>1</v>
      </c>
      <c r="J881" s="31" t="str">
        <f t="shared" si="26"/>
        <v>EXCLUDED</v>
      </c>
      <c r="K881">
        <v>906</v>
      </c>
      <c r="L881" s="1"/>
      <c r="M881" s="1"/>
      <c r="N881" s="35" t="s">
        <v>901</v>
      </c>
      <c r="R881" s="1" t="str">
        <f t="shared" si="27"/>
        <v>Mutually Excluded</v>
      </c>
      <c r="S881" s="1"/>
      <c r="T881" s="1"/>
    </row>
    <row r="882" spans="1:20" ht="60">
      <c r="A882" s="1" t="s">
        <v>1178</v>
      </c>
      <c r="B882">
        <v>907</v>
      </c>
      <c r="D882">
        <v>391</v>
      </c>
      <c r="E882" s="1"/>
      <c r="F882" s="1" t="s">
        <v>1178</v>
      </c>
      <c r="G882" s="1">
        <v>2</v>
      </c>
      <c r="H882" s="1">
        <v>2</v>
      </c>
      <c r="I882" s="1">
        <v>1</v>
      </c>
      <c r="J882" s="31" t="str">
        <f t="shared" si="26"/>
        <v>EXCLUDED</v>
      </c>
      <c r="K882">
        <v>907</v>
      </c>
      <c r="L882" s="1"/>
      <c r="M882" s="1"/>
      <c r="N882" s="35" t="s">
        <v>901</v>
      </c>
      <c r="R882" s="1" t="str">
        <f t="shared" si="27"/>
        <v>Mutually Excluded</v>
      </c>
      <c r="S882" s="1"/>
      <c r="T882" s="1"/>
    </row>
    <row r="883" spans="1:20" ht="90">
      <c r="A883" s="1" t="s">
        <v>1179</v>
      </c>
      <c r="B883">
        <v>908</v>
      </c>
      <c r="D883" s="6">
        <v>391392</v>
      </c>
      <c r="E883" s="1"/>
      <c r="F883" s="1" t="s">
        <v>1179</v>
      </c>
      <c r="G883" s="1">
        <v>2</v>
      </c>
      <c r="H883" s="1">
        <v>3</v>
      </c>
      <c r="I883" s="1">
        <v>3</v>
      </c>
      <c r="J883" s="31" t="str">
        <f t="shared" si="26"/>
        <v>EXCLUDED</v>
      </c>
      <c r="K883">
        <v>908</v>
      </c>
      <c r="L883" s="1"/>
      <c r="M883" s="1"/>
      <c r="N883" s="35" t="s">
        <v>901</v>
      </c>
      <c r="R883" s="1" t="str">
        <f t="shared" si="27"/>
        <v>Mutually Excluded</v>
      </c>
      <c r="S883" s="1"/>
      <c r="T883" s="1"/>
    </row>
    <row r="884" spans="1:20" ht="75">
      <c r="A884" s="1" t="s">
        <v>1180</v>
      </c>
      <c r="B884">
        <v>909</v>
      </c>
      <c r="D884">
        <v>392</v>
      </c>
      <c r="E884" s="1"/>
      <c r="F884" s="1" t="s">
        <v>1180</v>
      </c>
      <c r="G884" s="1">
        <v>4</v>
      </c>
      <c r="H884" s="1">
        <v>3</v>
      </c>
      <c r="I884" s="1">
        <v>4</v>
      </c>
      <c r="J884" s="31" t="str">
        <f t="shared" si="26"/>
        <v>EXCLUDED</v>
      </c>
      <c r="K884">
        <v>909</v>
      </c>
      <c r="L884" s="1"/>
      <c r="M884" s="1"/>
      <c r="N884" s="35" t="s">
        <v>901</v>
      </c>
      <c r="R884" s="1" t="str">
        <f t="shared" si="27"/>
        <v>Mutually Excluded</v>
      </c>
      <c r="S884" s="1"/>
      <c r="T884" s="1"/>
    </row>
    <row r="885" spans="1:20" ht="150">
      <c r="A885" s="1" t="s">
        <v>1183</v>
      </c>
      <c r="B885" s="20" t="s">
        <v>1182</v>
      </c>
      <c r="D885" s="6">
        <v>392393</v>
      </c>
      <c r="E885" s="1"/>
      <c r="F885" s="1" t="s">
        <v>1183</v>
      </c>
      <c r="G885" s="1">
        <v>2</v>
      </c>
      <c r="H885" s="1">
        <v>2</v>
      </c>
      <c r="I885" s="1">
        <v>2</v>
      </c>
      <c r="J885" s="31" t="str">
        <f t="shared" si="26"/>
        <v>EXCLUDED</v>
      </c>
      <c r="K885" s="20" t="s">
        <v>1182</v>
      </c>
      <c r="L885" s="1"/>
      <c r="M885" s="1"/>
      <c r="N885" s="35" t="s">
        <v>901</v>
      </c>
      <c r="R885" s="1" t="str">
        <f t="shared" si="27"/>
        <v>Mutually Excluded</v>
      </c>
      <c r="S885" s="1"/>
      <c r="T885" s="1"/>
    </row>
    <row r="886" spans="1:20" ht="150">
      <c r="A886" s="15" t="s">
        <v>1184</v>
      </c>
      <c r="B886">
        <v>913</v>
      </c>
      <c r="D886" s="6">
        <v>394</v>
      </c>
      <c r="E886" s="1"/>
      <c r="F886" s="15" t="s">
        <v>1184</v>
      </c>
      <c r="G886" s="1">
        <v>4</v>
      </c>
      <c r="H886" s="1">
        <v>3</v>
      </c>
      <c r="I886" s="1">
        <v>4</v>
      </c>
      <c r="J886" s="31" t="str">
        <f t="shared" si="26"/>
        <v>EXCLUDED</v>
      </c>
      <c r="K886">
        <v>913</v>
      </c>
      <c r="L886" s="1"/>
      <c r="M886" s="1"/>
      <c r="N886" s="35" t="s">
        <v>901</v>
      </c>
      <c r="R886" s="1" t="str">
        <f t="shared" si="27"/>
        <v>Mutually Excluded</v>
      </c>
      <c r="S886" s="1"/>
      <c r="T886" s="1"/>
    </row>
    <row r="887" spans="1:20" ht="210">
      <c r="A887" s="1" t="s">
        <v>1186</v>
      </c>
      <c r="B887">
        <v>914</v>
      </c>
      <c r="D887" s="6">
        <v>394395</v>
      </c>
      <c r="E887" s="1"/>
      <c r="F887" s="1" t="s">
        <v>1186</v>
      </c>
      <c r="G887" s="1">
        <v>2</v>
      </c>
      <c r="H887" s="1">
        <v>3</v>
      </c>
      <c r="I887" s="1">
        <v>2</v>
      </c>
      <c r="J887" s="31" t="str">
        <f t="shared" si="26"/>
        <v>EXCLUDED</v>
      </c>
      <c r="K887">
        <v>914</v>
      </c>
      <c r="L887" s="1"/>
      <c r="M887" s="1"/>
      <c r="N887" s="35" t="s">
        <v>901</v>
      </c>
      <c r="R887" s="1" t="str">
        <f t="shared" si="27"/>
        <v>Mutually Excluded</v>
      </c>
      <c r="S887" s="1"/>
      <c r="T887" s="1"/>
    </row>
    <row r="888" spans="1:20" ht="105">
      <c r="A888" s="1" t="s">
        <v>1187</v>
      </c>
      <c r="B888">
        <v>915</v>
      </c>
      <c r="D888" s="6">
        <v>395396</v>
      </c>
      <c r="E888" s="1"/>
      <c r="F888" s="1" t="s">
        <v>1187</v>
      </c>
      <c r="G888" s="1">
        <v>2</v>
      </c>
      <c r="H888" s="1">
        <v>2</v>
      </c>
      <c r="I888" s="1">
        <v>2</v>
      </c>
      <c r="J888" s="31" t="str">
        <f t="shared" si="26"/>
        <v>EXCLUDED</v>
      </c>
      <c r="K888">
        <v>915</v>
      </c>
      <c r="L888" s="1"/>
      <c r="M888" s="1"/>
      <c r="N888" s="35" t="s">
        <v>901</v>
      </c>
      <c r="R888" s="1" t="str">
        <f t="shared" si="27"/>
        <v>Mutually Excluded</v>
      </c>
      <c r="S888" s="1"/>
      <c r="T888" s="1"/>
    </row>
    <row r="889" spans="1:20" ht="120">
      <c r="A889" s="15" t="s">
        <v>1188</v>
      </c>
      <c r="B889">
        <v>916</v>
      </c>
      <c r="D889">
        <v>396</v>
      </c>
      <c r="E889" s="1"/>
      <c r="F889" s="15" t="s">
        <v>1188</v>
      </c>
      <c r="G889" s="1">
        <v>1</v>
      </c>
      <c r="H889" s="1">
        <v>1</v>
      </c>
      <c r="I889" s="1">
        <v>1</v>
      </c>
      <c r="J889" s="31" t="str">
        <f t="shared" si="26"/>
        <v>EXCLUDED</v>
      </c>
      <c r="K889">
        <v>916</v>
      </c>
      <c r="L889" s="1"/>
      <c r="M889" s="1"/>
      <c r="N889" s="35" t="s">
        <v>901</v>
      </c>
      <c r="R889" s="1" t="str">
        <f t="shared" si="27"/>
        <v>Mutually Excluded</v>
      </c>
      <c r="S889" s="1"/>
      <c r="T889" s="1"/>
    </row>
    <row r="890" spans="1:20" ht="105">
      <c r="A890" s="1" t="s">
        <v>1189</v>
      </c>
      <c r="B890">
        <v>917</v>
      </c>
      <c r="D890">
        <v>396</v>
      </c>
      <c r="E890" s="1"/>
      <c r="F890" s="1" t="s">
        <v>1189</v>
      </c>
      <c r="G890" s="1">
        <v>3</v>
      </c>
      <c r="H890" s="1">
        <v>4</v>
      </c>
      <c r="I890" s="1">
        <v>3</v>
      </c>
      <c r="J890" s="31" t="str">
        <f t="shared" si="26"/>
        <v>EXCLUDED</v>
      </c>
      <c r="K890">
        <v>917</v>
      </c>
      <c r="L890" s="1"/>
      <c r="M890" s="1"/>
      <c r="N890" s="35" t="s">
        <v>901</v>
      </c>
      <c r="R890" s="1" t="str">
        <f t="shared" si="27"/>
        <v>Mutually Excluded</v>
      </c>
      <c r="S890" s="1"/>
      <c r="T890" s="1"/>
    </row>
    <row r="891" spans="1:20" ht="90">
      <c r="A891" s="1" t="s">
        <v>1190</v>
      </c>
      <c r="B891">
        <v>918</v>
      </c>
      <c r="D891" s="6">
        <v>396397</v>
      </c>
      <c r="E891" s="1"/>
      <c r="F891" s="1" t="s">
        <v>1190</v>
      </c>
      <c r="G891" s="1">
        <v>2</v>
      </c>
      <c r="H891" s="1">
        <v>2</v>
      </c>
      <c r="I891" s="1">
        <v>2</v>
      </c>
      <c r="J891" s="31" t="str">
        <f t="shared" si="26"/>
        <v>EXCLUDED</v>
      </c>
      <c r="K891">
        <v>918</v>
      </c>
      <c r="L891" s="1"/>
      <c r="M891" s="1"/>
      <c r="N891" s="35" t="s">
        <v>901</v>
      </c>
      <c r="R891" s="1" t="str">
        <f t="shared" si="27"/>
        <v>Mutually Excluded</v>
      </c>
      <c r="S891" s="1"/>
      <c r="T891" s="1"/>
    </row>
    <row r="892" spans="1:20" ht="105">
      <c r="A892" s="1" t="s">
        <v>1191</v>
      </c>
      <c r="B892">
        <v>919</v>
      </c>
      <c r="D892">
        <v>397</v>
      </c>
      <c r="E892" s="1"/>
      <c r="F892" s="1" t="s">
        <v>1191</v>
      </c>
      <c r="G892" s="1">
        <v>2</v>
      </c>
      <c r="H892" s="1">
        <v>2</v>
      </c>
      <c r="I892" s="1">
        <v>3</v>
      </c>
      <c r="J892" s="31" t="str">
        <f t="shared" si="26"/>
        <v>EXCLUDED</v>
      </c>
      <c r="K892">
        <v>919</v>
      </c>
      <c r="L892" s="1"/>
      <c r="M892" s="1"/>
      <c r="N892" s="35" t="s">
        <v>901</v>
      </c>
      <c r="R892" s="1" t="str">
        <f t="shared" si="27"/>
        <v>Mutually Excluded</v>
      </c>
      <c r="S892" s="1"/>
      <c r="T892" s="1"/>
    </row>
    <row r="893" spans="1:20" ht="105">
      <c r="A893" s="1" t="s">
        <v>1192</v>
      </c>
      <c r="B893">
        <v>920</v>
      </c>
      <c r="D893">
        <v>397</v>
      </c>
      <c r="E893" s="1"/>
      <c r="F893" s="1" t="s">
        <v>1192</v>
      </c>
      <c r="G893" s="1">
        <v>2</v>
      </c>
      <c r="H893" s="1">
        <v>2</v>
      </c>
      <c r="I893" s="1">
        <v>2</v>
      </c>
      <c r="J893" s="31" t="str">
        <f t="shared" si="26"/>
        <v>EXCLUDED</v>
      </c>
      <c r="K893">
        <v>920</v>
      </c>
      <c r="L893" s="1"/>
      <c r="M893" s="1"/>
      <c r="N893" s="35" t="s">
        <v>901</v>
      </c>
      <c r="R893" s="1" t="str">
        <f t="shared" si="27"/>
        <v>Mutually Excluded</v>
      </c>
      <c r="S893" s="1"/>
      <c r="T893" s="1"/>
    </row>
    <row r="894" spans="1:20" ht="120">
      <c r="A894" s="15" t="s">
        <v>1193</v>
      </c>
      <c r="B894">
        <v>921</v>
      </c>
      <c r="D894" s="6">
        <v>397398</v>
      </c>
      <c r="E894" s="1"/>
      <c r="F894" s="15" t="s">
        <v>1193</v>
      </c>
      <c r="G894" s="1">
        <v>1</v>
      </c>
      <c r="H894" s="1">
        <v>1</v>
      </c>
      <c r="I894" s="1">
        <v>1</v>
      </c>
      <c r="J894" s="31" t="str">
        <f t="shared" si="26"/>
        <v>EXCLUDED</v>
      </c>
      <c r="K894">
        <v>921</v>
      </c>
      <c r="L894" s="1"/>
      <c r="M894" s="1"/>
      <c r="N894" s="35" t="s">
        <v>901</v>
      </c>
      <c r="R894" s="1" t="str">
        <f t="shared" si="27"/>
        <v>Mutually Excluded</v>
      </c>
      <c r="S894" s="1"/>
      <c r="T894" s="1"/>
    </row>
    <row r="895" spans="1:20" ht="135">
      <c r="A895" s="1" t="s">
        <v>1194</v>
      </c>
      <c r="B895">
        <v>922</v>
      </c>
      <c r="D895" s="6">
        <v>398399</v>
      </c>
      <c r="E895" s="1"/>
      <c r="F895" s="1" t="s">
        <v>1194</v>
      </c>
      <c r="G895" s="1">
        <v>4</v>
      </c>
      <c r="H895" s="1">
        <v>3</v>
      </c>
      <c r="I895" s="1">
        <v>4</v>
      </c>
      <c r="J895" s="31" t="str">
        <f t="shared" si="26"/>
        <v>EXCLUDED</v>
      </c>
      <c r="K895">
        <v>922</v>
      </c>
      <c r="L895" s="1"/>
      <c r="M895" s="1"/>
      <c r="N895" s="35" t="s">
        <v>901</v>
      </c>
      <c r="R895" s="1" t="str">
        <f t="shared" si="27"/>
        <v>Mutually Excluded</v>
      </c>
      <c r="S895" s="1"/>
      <c r="T895" s="1"/>
    </row>
    <row r="896" spans="1:20" ht="75">
      <c r="A896" s="1" t="s">
        <v>1195</v>
      </c>
      <c r="B896">
        <v>923</v>
      </c>
      <c r="D896">
        <v>399</v>
      </c>
      <c r="E896" s="1"/>
      <c r="F896" s="1" t="s">
        <v>1195</v>
      </c>
      <c r="G896" s="1">
        <v>2</v>
      </c>
      <c r="H896" s="1">
        <v>2</v>
      </c>
      <c r="I896" s="1">
        <v>2</v>
      </c>
      <c r="J896" s="31" t="str">
        <f t="shared" si="26"/>
        <v>EXCLUDED</v>
      </c>
      <c r="K896">
        <v>923</v>
      </c>
      <c r="L896" s="1"/>
      <c r="M896" s="1"/>
      <c r="N896" s="35" t="s">
        <v>901</v>
      </c>
      <c r="R896" s="1" t="str">
        <f t="shared" si="27"/>
        <v>Mutually Excluded</v>
      </c>
      <c r="S896" s="1"/>
      <c r="T896" s="1"/>
    </row>
    <row r="897" spans="1:20" ht="105">
      <c r="A897" s="1" t="s">
        <v>1196</v>
      </c>
      <c r="B897">
        <v>924</v>
      </c>
      <c r="D897">
        <v>399</v>
      </c>
      <c r="E897" s="1"/>
      <c r="F897" s="1" t="s">
        <v>1196</v>
      </c>
      <c r="G897" s="1">
        <v>3</v>
      </c>
      <c r="H897" s="1">
        <v>2</v>
      </c>
      <c r="I897" s="1">
        <v>2</v>
      </c>
      <c r="J897" s="31" t="str">
        <f t="shared" si="26"/>
        <v>EXCLUDED</v>
      </c>
      <c r="K897">
        <v>924</v>
      </c>
      <c r="L897" s="1"/>
      <c r="M897" s="1"/>
      <c r="N897" s="35" t="s">
        <v>901</v>
      </c>
      <c r="R897" s="1" t="str">
        <f t="shared" si="27"/>
        <v>Mutually Excluded</v>
      </c>
      <c r="S897" s="1"/>
      <c r="T897" s="1"/>
    </row>
    <row r="898" spans="1:20" ht="135">
      <c r="A898" s="1" t="s">
        <v>1198</v>
      </c>
      <c r="B898" s="20" t="s">
        <v>1197</v>
      </c>
      <c r="D898" s="6">
        <v>399400</v>
      </c>
      <c r="E898" s="1"/>
      <c r="F898" s="1" t="s">
        <v>1198</v>
      </c>
      <c r="G898" s="1">
        <v>2</v>
      </c>
      <c r="H898" s="1">
        <v>2</v>
      </c>
      <c r="I898" s="1">
        <v>2</v>
      </c>
      <c r="J898" s="31" t="str">
        <f t="shared" si="26"/>
        <v>EXCLUDED</v>
      </c>
      <c r="K898" s="20" t="s">
        <v>1197</v>
      </c>
      <c r="L898" s="1"/>
      <c r="M898" s="1"/>
      <c r="N898" s="35" t="s">
        <v>901</v>
      </c>
      <c r="R898" s="1" t="str">
        <f t="shared" si="27"/>
        <v>Mutually Excluded</v>
      </c>
      <c r="S898" s="1"/>
      <c r="T898" s="1"/>
    </row>
    <row r="899" spans="1:20" ht="90">
      <c r="A899" s="15" t="s">
        <v>1199</v>
      </c>
      <c r="B899">
        <v>928</v>
      </c>
      <c r="D899">
        <v>401</v>
      </c>
      <c r="E899" s="1"/>
      <c r="F899" s="15" t="s">
        <v>1199</v>
      </c>
      <c r="G899" s="1">
        <v>3</v>
      </c>
      <c r="H899" s="1">
        <v>3</v>
      </c>
      <c r="I899" s="1">
        <v>3</v>
      </c>
      <c r="J899" s="31" t="str">
        <f t="shared" ref="J899:J962" si="28">IF(COUNTIF(G899:I899,5)=3,"CERTAINLY INCLUDED",IF(COUNTIF(G899:I899,5)&gt;0,"MAYBE","EXCLUDED"))</f>
        <v>EXCLUDED</v>
      </c>
      <c r="K899">
        <v>928</v>
      </c>
      <c r="L899" s="1"/>
      <c r="M899" s="1"/>
      <c r="N899" s="35" t="s">
        <v>901</v>
      </c>
      <c r="R899" s="1" t="str">
        <f t="shared" ref="R899:R962" si="29">IF(AND(J899="Excluded", N899="Excluded"), "Mutually Excluded", IF(AND(OR(J899="CERTAINLY INCLUDED", J899="INCLUDED", J899="MAYBE" ), OR(N899="INCLUDED", N899="MAYBE")), "MUTUALLY INCLUDED", IF(AND(J899="MAYBE", N899="MAYBE"), "Mutually MAYBE", IF(AND(J899="Excluded", OR(N899="INCLUDED", N899="MAYBE")), "AI: No, Human: Yes", IF(AND(N899="Excluded", OR(J899="INCLUDED", J899="CERTAINLY INCLUDED", J899="MAYBE")), "AI: Yes, Human: No", "Other Conflict")))))</f>
        <v>Mutually Excluded</v>
      </c>
      <c r="S899" s="1"/>
      <c r="T899" s="1"/>
    </row>
    <row r="900" spans="1:20" ht="180">
      <c r="A900" s="1" t="s">
        <v>1200</v>
      </c>
      <c r="B900">
        <v>929</v>
      </c>
      <c r="D900">
        <v>401</v>
      </c>
      <c r="E900" s="1"/>
      <c r="F900" s="1" t="s">
        <v>1200</v>
      </c>
      <c r="G900" s="1">
        <v>2</v>
      </c>
      <c r="H900" s="1">
        <v>2</v>
      </c>
      <c r="I900" s="1">
        <v>2</v>
      </c>
      <c r="J900" s="31" t="str">
        <f t="shared" si="28"/>
        <v>EXCLUDED</v>
      </c>
      <c r="K900">
        <v>929</v>
      </c>
      <c r="L900" s="1"/>
      <c r="M900" s="1"/>
      <c r="N900" s="35" t="s">
        <v>901</v>
      </c>
      <c r="R900" s="1" t="str">
        <f t="shared" si="29"/>
        <v>Mutually Excluded</v>
      </c>
      <c r="S900" s="1"/>
      <c r="T900" s="1"/>
    </row>
    <row r="901" spans="1:20" ht="120">
      <c r="A901" s="1" t="s">
        <v>1202</v>
      </c>
      <c r="B901">
        <v>930</v>
      </c>
      <c r="D901">
        <v>402</v>
      </c>
      <c r="E901" s="1"/>
      <c r="F901" s="1" t="s">
        <v>1202</v>
      </c>
      <c r="G901" s="1">
        <v>3</v>
      </c>
      <c r="H901" s="1">
        <v>3</v>
      </c>
      <c r="I901" s="1">
        <v>2</v>
      </c>
      <c r="J901" s="31" t="str">
        <f t="shared" si="28"/>
        <v>EXCLUDED</v>
      </c>
      <c r="K901">
        <v>930</v>
      </c>
      <c r="L901" s="1"/>
      <c r="M901" s="1"/>
      <c r="N901" s="35" t="s">
        <v>901</v>
      </c>
      <c r="R901" s="1" t="str">
        <f t="shared" si="29"/>
        <v>Mutually Excluded</v>
      </c>
      <c r="S901" s="1"/>
      <c r="T901" s="1"/>
    </row>
    <row r="902" spans="1:20" ht="75">
      <c r="A902" s="1" t="s">
        <v>1203</v>
      </c>
      <c r="B902">
        <v>931</v>
      </c>
      <c r="D902" s="6">
        <v>402403</v>
      </c>
      <c r="E902" s="1"/>
      <c r="F902" s="1" t="s">
        <v>1203</v>
      </c>
      <c r="G902" s="1">
        <v>3</v>
      </c>
      <c r="H902" s="1">
        <v>3</v>
      </c>
      <c r="I902" s="1">
        <v>4</v>
      </c>
      <c r="J902" s="31" t="str">
        <f t="shared" si="28"/>
        <v>EXCLUDED</v>
      </c>
      <c r="K902">
        <v>931</v>
      </c>
      <c r="L902" s="1"/>
      <c r="M902" s="1"/>
      <c r="N902" s="35" t="s">
        <v>901</v>
      </c>
      <c r="R902" s="1" t="str">
        <f t="shared" si="29"/>
        <v>Mutually Excluded</v>
      </c>
      <c r="S902" s="1"/>
      <c r="T902" s="1"/>
    </row>
    <row r="903" spans="1:20" ht="105">
      <c r="A903" s="1" t="s">
        <v>1204</v>
      </c>
      <c r="B903">
        <v>932</v>
      </c>
      <c r="D903">
        <v>403</v>
      </c>
      <c r="E903" s="1"/>
      <c r="F903" s="1" t="s">
        <v>1204</v>
      </c>
      <c r="G903" s="1">
        <v>1</v>
      </c>
      <c r="H903" s="1">
        <v>1</v>
      </c>
      <c r="I903" s="1">
        <v>1</v>
      </c>
      <c r="J903" s="31" t="str">
        <f t="shared" si="28"/>
        <v>EXCLUDED</v>
      </c>
      <c r="K903">
        <v>932</v>
      </c>
      <c r="L903" s="1"/>
      <c r="M903" s="1"/>
      <c r="N903" s="35" t="s">
        <v>901</v>
      </c>
      <c r="R903" s="1" t="str">
        <f t="shared" si="29"/>
        <v>Mutually Excluded</v>
      </c>
      <c r="S903" s="1"/>
      <c r="T903" s="1"/>
    </row>
    <row r="904" spans="1:20" ht="150">
      <c r="A904" s="1" t="s">
        <v>1205</v>
      </c>
      <c r="B904">
        <v>933</v>
      </c>
      <c r="D904" s="6">
        <v>403404</v>
      </c>
      <c r="E904" s="1"/>
      <c r="F904" s="1" t="s">
        <v>1205</v>
      </c>
      <c r="G904" s="1">
        <v>3</v>
      </c>
      <c r="H904" s="1">
        <v>2</v>
      </c>
      <c r="I904" s="1">
        <v>3</v>
      </c>
      <c r="J904" s="31" t="str">
        <f t="shared" si="28"/>
        <v>EXCLUDED</v>
      </c>
      <c r="K904">
        <v>933</v>
      </c>
      <c r="L904" s="1"/>
      <c r="M904" s="1"/>
      <c r="N904" s="35" t="s">
        <v>901</v>
      </c>
      <c r="R904" s="1" t="str">
        <f t="shared" si="29"/>
        <v>Mutually Excluded</v>
      </c>
      <c r="S904" s="1"/>
      <c r="T904" s="1"/>
    </row>
    <row r="905" spans="1:20" ht="60">
      <c r="A905" s="1" t="s">
        <v>1206</v>
      </c>
      <c r="B905">
        <v>934</v>
      </c>
      <c r="D905">
        <v>404</v>
      </c>
      <c r="E905" s="1"/>
      <c r="F905" s="1" t="s">
        <v>1206</v>
      </c>
      <c r="G905" s="1">
        <v>4</v>
      </c>
      <c r="H905" s="1">
        <v>3</v>
      </c>
      <c r="I905" s="1">
        <v>3</v>
      </c>
      <c r="J905" s="31" t="str">
        <f t="shared" si="28"/>
        <v>EXCLUDED</v>
      </c>
      <c r="K905">
        <v>934</v>
      </c>
      <c r="L905" s="1"/>
      <c r="M905" s="1"/>
      <c r="N905" s="35" t="s">
        <v>901</v>
      </c>
      <c r="R905" s="1" t="str">
        <f t="shared" si="29"/>
        <v>Mutually Excluded</v>
      </c>
      <c r="S905" s="1"/>
      <c r="T905" s="1"/>
    </row>
    <row r="906" spans="1:20" ht="90">
      <c r="A906" s="1" t="s">
        <v>1207</v>
      </c>
      <c r="B906">
        <v>935</v>
      </c>
      <c r="D906">
        <v>404</v>
      </c>
      <c r="E906" s="1"/>
      <c r="F906" s="1" t="s">
        <v>1207</v>
      </c>
      <c r="G906" s="1">
        <v>2</v>
      </c>
      <c r="H906" s="1">
        <v>2</v>
      </c>
      <c r="I906" s="1">
        <v>2</v>
      </c>
      <c r="J906" s="31" t="str">
        <f t="shared" si="28"/>
        <v>EXCLUDED</v>
      </c>
      <c r="K906">
        <v>935</v>
      </c>
      <c r="L906" s="1"/>
      <c r="M906" s="1"/>
      <c r="N906" s="35" t="s">
        <v>901</v>
      </c>
      <c r="R906" s="1" t="str">
        <f t="shared" si="29"/>
        <v>Mutually Excluded</v>
      </c>
      <c r="S906" s="1"/>
      <c r="T906" s="1"/>
    </row>
    <row r="907" spans="1:20" ht="105">
      <c r="A907" s="1" t="s">
        <v>1208</v>
      </c>
      <c r="B907">
        <v>936</v>
      </c>
      <c r="D907" s="6">
        <v>405</v>
      </c>
      <c r="E907" s="1"/>
      <c r="F907" s="1" t="s">
        <v>1208</v>
      </c>
      <c r="G907" s="1">
        <v>3</v>
      </c>
      <c r="H907" s="1">
        <v>3</v>
      </c>
      <c r="I907" s="1">
        <v>3</v>
      </c>
      <c r="J907" s="31" t="str">
        <f t="shared" si="28"/>
        <v>EXCLUDED</v>
      </c>
      <c r="K907">
        <v>936</v>
      </c>
      <c r="L907" s="1"/>
      <c r="M907" s="1"/>
      <c r="N907" s="35" t="s">
        <v>901</v>
      </c>
      <c r="R907" s="1" t="str">
        <f t="shared" si="29"/>
        <v>Mutually Excluded</v>
      </c>
      <c r="S907" s="1"/>
      <c r="T907" s="1"/>
    </row>
    <row r="908" spans="1:20" ht="120">
      <c r="A908" s="1" t="s">
        <v>1209</v>
      </c>
      <c r="B908">
        <v>937</v>
      </c>
      <c r="D908">
        <v>405</v>
      </c>
      <c r="E908" s="1"/>
      <c r="F908" s="1" t="s">
        <v>1209</v>
      </c>
      <c r="G908" s="1">
        <v>2</v>
      </c>
      <c r="H908" s="1">
        <v>2</v>
      </c>
      <c r="I908" s="1">
        <v>2</v>
      </c>
      <c r="J908" s="31" t="str">
        <f t="shared" si="28"/>
        <v>EXCLUDED</v>
      </c>
      <c r="K908">
        <v>937</v>
      </c>
      <c r="L908" s="1"/>
      <c r="M908" s="1"/>
      <c r="N908" s="35" t="s">
        <v>901</v>
      </c>
      <c r="R908" s="1" t="str">
        <f t="shared" si="29"/>
        <v>Mutually Excluded</v>
      </c>
      <c r="S908" s="1"/>
      <c r="T908" s="1"/>
    </row>
    <row r="909" spans="1:20" ht="120">
      <c r="A909" s="1" t="s">
        <v>1210</v>
      </c>
      <c r="B909">
        <v>938</v>
      </c>
      <c r="D909">
        <v>405</v>
      </c>
      <c r="E909" s="1"/>
      <c r="F909" s="1" t="s">
        <v>1210</v>
      </c>
      <c r="G909" s="1">
        <v>2</v>
      </c>
      <c r="H909" s="1">
        <v>2</v>
      </c>
      <c r="I909" s="1">
        <v>2</v>
      </c>
      <c r="J909" s="31" t="str">
        <f t="shared" si="28"/>
        <v>EXCLUDED</v>
      </c>
      <c r="K909">
        <v>938</v>
      </c>
      <c r="L909" s="1"/>
      <c r="M909" s="1"/>
      <c r="N909" s="35" t="s">
        <v>901</v>
      </c>
      <c r="R909" s="1" t="str">
        <f t="shared" si="29"/>
        <v>Mutually Excluded</v>
      </c>
      <c r="S909" s="1"/>
      <c r="T909" s="1"/>
    </row>
    <row r="910" spans="1:20" ht="165">
      <c r="A910" s="1" t="s">
        <v>1211</v>
      </c>
      <c r="B910">
        <v>939</v>
      </c>
      <c r="D910" s="6">
        <v>406</v>
      </c>
      <c r="E910" s="1"/>
      <c r="F910" s="1" t="s">
        <v>1211</v>
      </c>
      <c r="G910" s="1">
        <v>2</v>
      </c>
      <c r="H910" s="1">
        <v>2</v>
      </c>
      <c r="I910" s="1">
        <v>2</v>
      </c>
      <c r="J910" s="31" t="str">
        <f t="shared" si="28"/>
        <v>EXCLUDED</v>
      </c>
      <c r="K910">
        <v>939</v>
      </c>
      <c r="L910" s="1"/>
      <c r="M910" s="1"/>
      <c r="N910" s="35" t="s">
        <v>901</v>
      </c>
      <c r="R910" s="1" t="str">
        <f t="shared" si="29"/>
        <v>Mutually Excluded</v>
      </c>
      <c r="S910" s="1"/>
      <c r="T910" s="1"/>
    </row>
    <row r="911" spans="1:20" ht="90">
      <c r="A911" s="1" t="s">
        <v>1212</v>
      </c>
      <c r="B911">
        <v>940</v>
      </c>
      <c r="D911" s="6">
        <v>406407</v>
      </c>
      <c r="E911" s="1"/>
      <c r="F911" s="1" t="s">
        <v>1212</v>
      </c>
      <c r="G911" s="1">
        <v>1</v>
      </c>
      <c r="H911" s="1">
        <v>1</v>
      </c>
      <c r="I911" s="1">
        <v>1</v>
      </c>
      <c r="J911" s="31" t="str">
        <f t="shared" si="28"/>
        <v>EXCLUDED</v>
      </c>
      <c r="K911">
        <v>940</v>
      </c>
      <c r="L911" s="1"/>
      <c r="M911" s="1"/>
      <c r="N911" s="35" t="s">
        <v>901</v>
      </c>
      <c r="R911" s="1" t="str">
        <f t="shared" si="29"/>
        <v>Mutually Excluded</v>
      </c>
      <c r="S911" s="1"/>
      <c r="T911" s="1"/>
    </row>
    <row r="912" spans="1:20" ht="195">
      <c r="A912" s="1" t="s">
        <v>1213</v>
      </c>
      <c r="B912">
        <v>941</v>
      </c>
      <c r="D912" s="6">
        <v>407408</v>
      </c>
      <c r="E912" s="1"/>
      <c r="F912" s="1" t="s">
        <v>1213</v>
      </c>
      <c r="G912" s="1">
        <v>2</v>
      </c>
      <c r="H912" s="1">
        <v>2</v>
      </c>
      <c r="I912" s="1">
        <v>2</v>
      </c>
      <c r="J912" s="31" t="str">
        <f t="shared" si="28"/>
        <v>EXCLUDED</v>
      </c>
      <c r="K912">
        <v>941</v>
      </c>
      <c r="L912" s="1"/>
      <c r="M912" s="1"/>
      <c r="N912" s="35" t="s">
        <v>901</v>
      </c>
      <c r="R912" s="1" t="str">
        <f t="shared" si="29"/>
        <v>Mutually Excluded</v>
      </c>
      <c r="S912" s="1"/>
      <c r="T912" s="1"/>
    </row>
    <row r="913" spans="1:20" ht="120">
      <c r="A913" s="1" t="s">
        <v>1215</v>
      </c>
      <c r="B913">
        <v>942</v>
      </c>
      <c r="D913">
        <v>408</v>
      </c>
      <c r="E913" s="1"/>
      <c r="F913" s="1" t="s">
        <v>1215</v>
      </c>
      <c r="G913" s="1">
        <v>3</v>
      </c>
      <c r="H913" s="1">
        <v>3</v>
      </c>
      <c r="I913" s="1">
        <v>3</v>
      </c>
      <c r="J913" s="31" t="str">
        <f t="shared" si="28"/>
        <v>EXCLUDED</v>
      </c>
      <c r="K913">
        <v>942</v>
      </c>
      <c r="L913" s="1"/>
      <c r="M913" s="1"/>
      <c r="N913" s="35" t="s">
        <v>901</v>
      </c>
      <c r="R913" s="1" t="str">
        <f t="shared" si="29"/>
        <v>Mutually Excluded</v>
      </c>
      <c r="S913" s="1"/>
      <c r="T913" s="1"/>
    </row>
    <row r="914" spans="1:20" ht="165">
      <c r="A914" s="15" t="s">
        <v>1216</v>
      </c>
      <c r="B914">
        <v>943</v>
      </c>
      <c r="D914">
        <v>408</v>
      </c>
      <c r="E914" s="1"/>
      <c r="F914" s="15" t="s">
        <v>1216</v>
      </c>
      <c r="G914" s="1">
        <v>1</v>
      </c>
      <c r="H914" s="1">
        <v>1</v>
      </c>
      <c r="I914" s="1">
        <v>1</v>
      </c>
      <c r="J914" s="31" t="str">
        <f t="shared" si="28"/>
        <v>EXCLUDED</v>
      </c>
      <c r="K914">
        <v>943</v>
      </c>
      <c r="L914" s="1"/>
      <c r="M914" s="1"/>
      <c r="N914" s="35" t="s">
        <v>901</v>
      </c>
      <c r="R914" s="1" t="str">
        <f t="shared" si="29"/>
        <v>Mutually Excluded</v>
      </c>
      <c r="S914" s="1"/>
      <c r="T914" s="1"/>
    </row>
    <row r="915" spans="1:20" ht="75">
      <c r="A915" s="1" t="s">
        <v>1217</v>
      </c>
      <c r="B915">
        <v>944</v>
      </c>
      <c r="D915" s="6">
        <v>409</v>
      </c>
      <c r="E915" s="1"/>
      <c r="F915" s="1" t="s">
        <v>1217</v>
      </c>
      <c r="G915" s="1">
        <v>1</v>
      </c>
      <c r="H915" s="1">
        <v>1</v>
      </c>
      <c r="I915" s="1">
        <v>1</v>
      </c>
      <c r="J915" s="31" t="str">
        <f t="shared" si="28"/>
        <v>EXCLUDED</v>
      </c>
      <c r="K915">
        <v>944</v>
      </c>
      <c r="L915" s="1"/>
      <c r="M915" s="1"/>
      <c r="N915" s="35" t="s">
        <v>901</v>
      </c>
      <c r="R915" s="1" t="str">
        <f t="shared" si="29"/>
        <v>Mutually Excluded</v>
      </c>
      <c r="S915" s="1"/>
      <c r="T915" s="1"/>
    </row>
    <row r="916" spans="1:20" ht="60">
      <c r="A916" s="1" t="s">
        <v>1218</v>
      </c>
      <c r="B916">
        <v>945</v>
      </c>
      <c r="D916" s="6">
        <v>409410</v>
      </c>
      <c r="E916" s="1"/>
      <c r="F916" s="1" t="s">
        <v>1218</v>
      </c>
      <c r="G916" s="1">
        <v>1</v>
      </c>
      <c r="H916" s="1">
        <v>1</v>
      </c>
      <c r="I916" s="1">
        <v>1</v>
      </c>
      <c r="J916" s="31" t="str">
        <f t="shared" si="28"/>
        <v>EXCLUDED</v>
      </c>
      <c r="K916">
        <v>945</v>
      </c>
      <c r="L916" s="1"/>
      <c r="M916" s="1"/>
      <c r="N916" s="35" t="s">
        <v>901</v>
      </c>
      <c r="R916" s="1" t="str">
        <f t="shared" si="29"/>
        <v>Mutually Excluded</v>
      </c>
      <c r="S916" s="1"/>
      <c r="T916" s="1"/>
    </row>
    <row r="917" spans="1:20" ht="105">
      <c r="A917" s="1" t="s">
        <v>1220</v>
      </c>
      <c r="B917" s="20" t="s">
        <v>1219</v>
      </c>
      <c r="D917">
        <v>410</v>
      </c>
      <c r="E917" s="1"/>
      <c r="F917" s="1" t="s">
        <v>1220</v>
      </c>
      <c r="G917" s="1">
        <v>3</v>
      </c>
      <c r="H917" s="1">
        <v>2</v>
      </c>
      <c r="I917" s="1">
        <v>4</v>
      </c>
      <c r="J917" s="31" t="str">
        <f t="shared" si="28"/>
        <v>EXCLUDED</v>
      </c>
      <c r="K917" s="20" t="s">
        <v>1219</v>
      </c>
      <c r="L917" s="1"/>
      <c r="M917" s="1"/>
      <c r="N917" s="35" t="s">
        <v>901</v>
      </c>
      <c r="R917" s="1" t="str">
        <f t="shared" si="29"/>
        <v>Mutually Excluded</v>
      </c>
      <c r="S917" s="1"/>
      <c r="T917" s="1"/>
    </row>
    <row r="918" spans="1:20" ht="105">
      <c r="A918" s="1" t="s">
        <v>1222</v>
      </c>
      <c r="B918">
        <v>949</v>
      </c>
      <c r="D918">
        <v>411</v>
      </c>
      <c r="E918" s="1"/>
      <c r="F918" s="1" t="s">
        <v>1222</v>
      </c>
      <c r="G918" s="1">
        <v>1</v>
      </c>
      <c r="H918" s="1">
        <v>1</v>
      </c>
      <c r="I918" s="1">
        <v>1</v>
      </c>
      <c r="J918" s="31" t="str">
        <f t="shared" si="28"/>
        <v>EXCLUDED</v>
      </c>
      <c r="K918">
        <v>949</v>
      </c>
      <c r="L918" s="1"/>
      <c r="M918" s="1"/>
      <c r="N918" s="35" t="s">
        <v>901</v>
      </c>
      <c r="R918" s="1" t="str">
        <f t="shared" si="29"/>
        <v>Mutually Excluded</v>
      </c>
      <c r="S918" s="1"/>
      <c r="T918" s="1"/>
    </row>
    <row r="919" spans="1:20" ht="60">
      <c r="A919" s="1" t="s">
        <v>1223</v>
      </c>
      <c r="B919">
        <v>950</v>
      </c>
      <c r="D919" s="6">
        <v>411412</v>
      </c>
      <c r="E919" s="1"/>
      <c r="F919" s="1" t="s">
        <v>1223</v>
      </c>
      <c r="G919" s="1">
        <v>2</v>
      </c>
      <c r="H919" s="1">
        <v>2</v>
      </c>
      <c r="I919" s="1">
        <v>2</v>
      </c>
      <c r="J919" s="31" t="str">
        <f t="shared" si="28"/>
        <v>EXCLUDED</v>
      </c>
      <c r="K919">
        <v>950</v>
      </c>
      <c r="L919" s="1"/>
      <c r="M919" s="1"/>
      <c r="N919" s="35" t="s">
        <v>901</v>
      </c>
      <c r="R919" s="1" t="str">
        <f t="shared" si="29"/>
        <v>Mutually Excluded</v>
      </c>
      <c r="S919" s="1"/>
      <c r="T919" s="1"/>
    </row>
    <row r="920" spans="1:20" ht="120">
      <c r="A920" s="1" t="s">
        <v>1224</v>
      </c>
      <c r="B920">
        <v>951</v>
      </c>
      <c r="D920">
        <v>412</v>
      </c>
      <c r="E920" s="1"/>
      <c r="F920" s="1" t="s">
        <v>1224</v>
      </c>
      <c r="G920" s="1">
        <v>3</v>
      </c>
      <c r="H920" s="1">
        <v>3</v>
      </c>
      <c r="I920" s="1">
        <v>3</v>
      </c>
      <c r="J920" s="31" t="str">
        <f t="shared" si="28"/>
        <v>EXCLUDED</v>
      </c>
      <c r="K920">
        <v>951</v>
      </c>
      <c r="L920" s="1"/>
      <c r="M920" s="1"/>
      <c r="N920" s="35" t="s">
        <v>901</v>
      </c>
      <c r="R920" s="1" t="str">
        <f t="shared" si="29"/>
        <v>Mutually Excluded</v>
      </c>
      <c r="S920" s="1"/>
      <c r="T920" s="1"/>
    </row>
    <row r="921" spans="1:20" ht="105">
      <c r="A921" s="1" t="s">
        <v>1225</v>
      </c>
      <c r="B921">
        <v>952</v>
      </c>
      <c r="D921" s="6">
        <v>412413</v>
      </c>
      <c r="E921" s="1"/>
      <c r="F921" s="1" t="s">
        <v>1225</v>
      </c>
      <c r="G921" s="1">
        <v>2</v>
      </c>
      <c r="H921" s="1">
        <v>2</v>
      </c>
      <c r="I921" s="1">
        <v>2</v>
      </c>
      <c r="J921" s="31" t="str">
        <f t="shared" si="28"/>
        <v>EXCLUDED</v>
      </c>
      <c r="K921">
        <v>952</v>
      </c>
      <c r="L921" s="1"/>
      <c r="M921" s="1"/>
      <c r="N921" s="35" t="s">
        <v>901</v>
      </c>
      <c r="R921" s="1" t="str">
        <f t="shared" si="29"/>
        <v>Mutually Excluded</v>
      </c>
      <c r="S921" s="1"/>
      <c r="T921" s="1"/>
    </row>
    <row r="922" spans="1:20" ht="75">
      <c r="A922" s="1" t="s">
        <v>1226</v>
      </c>
      <c r="B922">
        <v>953</v>
      </c>
      <c r="D922">
        <v>413</v>
      </c>
      <c r="E922" s="1"/>
      <c r="F922" s="1" t="s">
        <v>1226</v>
      </c>
      <c r="G922" s="1">
        <v>1</v>
      </c>
      <c r="H922" s="1">
        <v>1</v>
      </c>
      <c r="I922" s="1">
        <v>1</v>
      </c>
      <c r="J922" s="31" t="str">
        <f t="shared" si="28"/>
        <v>EXCLUDED</v>
      </c>
      <c r="K922">
        <v>953</v>
      </c>
      <c r="L922" s="1"/>
      <c r="M922" s="1"/>
      <c r="N922" s="35" t="s">
        <v>901</v>
      </c>
      <c r="R922" s="1" t="str">
        <f t="shared" si="29"/>
        <v>Mutually Excluded</v>
      </c>
      <c r="S922" s="1"/>
      <c r="T922" s="1"/>
    </row>
    <row r="923" spans="1:20" ht="90">
      <c r="A923" s="1" t="s">
        <v>1227</v>
      </c>
      <c r="B923">
        <v>954</v>
      </c>
      <c r="D923" s="6">
        <v>413414</v>
      </c>
      <c r="E923" s="1"/>
      <c r="F923" s="1" t="s">
        <v>1227</v>
      </c>
      <c r="G923" s="1">
        <v>2</v>
      </c>
      <c r="H923" s="1">
        <v>2</v>
      </c>
      <c r="I923" s="1">
        <v>2</v>
      </c>
      <c r="J923" s="31" t="str">
        <f t="shared" si="28"/>
        <v>EXCLUDED</v>
      </c>
      <c r="K923">
        <v>954</v>
      </c>
      <c r="L923" s="1"/>
      <c r="M923" s="1"/>
      <c r="N923" s="35" t="s">
        <v>901</v>
      </c>
      <c r="R923" s="1" t="str">
        <f t="shared" si="29"/>
        <v>Mutually Excluded</v>
      </c>
      <c r="S923" s="1"/>
      <c r="T923" s="1"/>
    </row>
    <row r="924" spans="1:20" ht="105">
      <c r="A924" s="1" t="s">
        <v>1228</v>
      </c>
      <c r="B924">
        <v>955</v>
      </c>
      <c r="D924">
        <v>414</v>
      </c>
      <c r="E924" s="1"/>
      <c r="F924" s="1" t="s">
        <v>1228</v>
      </c>
      <c r="G924" s="1">
        <v>2</v>
      </c>
      <c r="H924" s="1">
        <v>3</v>
      </c>
      <c r="I924" s="1">
        <v>2</v>
      </c>
      <c r="J924" s="31" t="str">
        <f t="shared" si="28"/>
        <v>EXCLUDED</v>
      </c>
      <c r="K924">
        <v>955</v>
      </c>
      <c r="L924" s="1"/>
      <c r="M924" s="1"/>
      <c r="N924" s="35" t="s">
        <v>901</v>
      </c>
      <c r="R924" s="1" t="str">
        <f t="shared" si="29"/>
        <v>Mutually Excluded</v>
      </c>
      <c r="S924" s="1"/>
      <c r="T924" s="1"/>
    </row>
    <row r="925" spans="1:20" ht="60">
      <c r="A925" s="15" t="s">
        <v>1229</v>
      </c>
      <c r="B925">
        <v>956</v>
      </c>
      <c r="D925">
        <v>414</v>
      </c>
      <c r="E925" s="1"/>
      <c r="F925" s="15" t="s">
        <v>1229</v>
      </c>
      <c r="G925" s="1">
        <v>3</v>
      </c>
      <c r="H925" s="1">
        <v>3</v>
      </c>
      <c r="I925" s="1">
        <v>2</v>
      </c>
      <c r="J925" s="31" t="str">
        <f t="shared" si="28"/>
        <v>EXCLUDED</v>
      </c>
      <c r="K925">
        <v>956</v>
      </c>
      <c r="L925" s="1"/>
      <c r="M925" s="1"/>
      <c r="N925" s="35" t="s">
        <v>901</v>
      </c>
      <c r="R925" s="1" t="str">
        <f t="shared" si="29"/>
        <v>Mutually Excluded</v>
      </c>
      <c r="S925" s="1"/>
      <c r="T925" s="1"/>
    </row>
    <row r="926" spans="1:20" ht="150">
      <c r="A926" s="1" t="s">
        <v>1230</v>
      </c>
      <c r="B926">
        <v>957</v>
      </c>
      <c r="D926">
        <v>414</v>
      </c>
      <c r="E926" s="1"/>
      <c r="F926" s="1" t="s">
        <v>1230</v>
      </c>
      <c r="G926" s="1">
        <v>1</v>
      </c>
      <c r="H926" s="1">
        <v>1</v>
      </c>
      <c r="I926" s="1">
        <v>1</v>
      </c>
      <c r="J926" s="31" t="str">
        <f t="shared" si="28"/>
        <v>EXCLUDED</v>
      </c>
      <c r="K926">
        <v>957</v>
      </c>
      <c r="L926" s="1"/>
      <c r="M926" s="1"/>
      <c r="N926" s="35" t="s">
        <v>901</v>
      </c>
      <c r="R926" s="1" t="str">
        <f t="shared" si="29"/>
        <v>Mutually Excluded</v>
      </c>
      <c r="S926" s="1"/>
      <c r="T926" s="1"/>
    </row>
    <row r="927" spans="1:20" ht="135">
      <c r="A927" s="1" t="s">
        <v>1231</v>
      </c>
      <c r="B927">
        <v>958</v>
      </c>
      <c r="D927">
        <v>415</v>
      </c>
      <c r="E927" s="1"/>
      <c r="F927" s="1" t="s">
        <v>1231</v>
      </c>
      <c r="G927" s="1">
        <v>2</v>
      </c>
      <c r="H927" s="1">
        <v>3</v>
      </c>
      <c r="I927" s="1">
        <v>2</v>
      </c>
      <c r="J927" s="31" t="str">
        <f t="shared" si="28"/>
        <v>EXCLUDED</v>
      </c>
      <c r="K927">
        <v>958</v>
      </c>
      <c r="L927" s="1"/>
      <c r="M927" s="1"/>
      <c r="N927" s="35" t="s">
        <v>901</v>
      </c>
      <c r="R927" s="1" t="str">
        <f t="shared" si="29"/>
        <v>Mutually Excluded</v>
      </c>
      <c r="S927" s="1"/>
      <c r="T927" s="1"/>
    </row>
    <row r="928" spans="1:20" ht="75">
      <c r="A928" s="1" t="s">
        <v>1232</v>
      </c>
      <c r="B928">
        <v>959</v>
      </c>
      <c r="D928">
        <v>415</v>
      </c>
      <c r="E928" s="1"/>
      <c r="F928" s="1" t="s">
        <v>1232</v>
      </c>
      <c r="G928" s="1">
        <v>2</v>
      </c>
      <c r="H928" s="1">
        <v>2</v>
      </c>
      <c r="I928" s="1">
        <v>1</v>
      </c>
      <c r="J928" s="31" t="str">
        <f t="shared" si="28"/>
        <v>EXCLUDED</v>
      </c>
      <c r="K928">
        <v>959</v>
      </c>
      <c r="L928" s="1"/>
      <c r="M928" s="1"/>
      <c r="N928" s="35" t="s">
        <v>901</v>
      </c>
      <c r="R928" s="1" t="str">
        <f t="shared" si="29"/>
        <v>Mutually Excluded</v>
      </c>
      <c r="S928" s="1"/>
      <c r="T928" s="1"/>
    </row>
    <row r="929" spans="1:21" ht="135">
      <c r="A929" s="15" t="s">
        <v>1234</v>
      </c>
      <c r="B929">
        <v>960</v>
      </c>
      <c r="D929">
        <v>416</v>
      </c>
      <c r="E929" s="1"/>
      <c r="F929" s="15" t="s">
        <v>1234</v>
      </c>
      <c r="G929" s="1">
        <v>2</v>
      </c>
      <c r="H929" s="1">
        <v>1</v>
      </c>
      <c r="I929" s="1">
        <v>2</v>
      </c>
      <c r="J929" s="31" t="str">
        <f t="shared" si="28"/>
        <v>EXCLUDED</v>
      </c>
      <c r="K929">
        <v>960</v>
      </c>
      <c r="L929" s="1"/>
      <c r="M929" s="1"/>
      <c r="N929" s="35" t="s">
        <v>901</v>
      </c>
      <c r="R929" s="1" t="str">
        <f t="shared" si="29"/>
        <v>Mutually Excluded</v>
      </c>
      <c r="S929" s="1"/>
      <c r="T929" s="1"/>
    </row>
    <row r="930" spans="1:21" ht="90">
      <c r="A930" s="1" t="s">
        <v>1235</v>
      </c>
      <c r="B930">
        <v>961</v>
      </c>
      <c r="D930">
        <v>417</v>
      </c>
      <c r="E930" s="1"/>
      <c r="F930" s="1" t="s">
        <v>1235</v>
      </c>
      <c r="G930" s="1">
        <v>1</v>
      </c>
      <c r="H930" s="1">
        <v>1</v>
      </c>
      <c r="I930" s="1">
        <v>1</v>
      </c>
      <c r="J930" s="31" t="str">
        <f t="shared" si="28"/>
        <v>EXCLUDED</v>
      </c>
      <c r="K930">
        <v>961</v>
      </c>
      <c r="L930" s="1"/>
      <c r="M930" s="1"/>
      <c r="N930" s="35" t="s">
        <v>901</v>
      </c>
      <c r="R930" s="1" t="str">
        <f t="shared" si="29"/>
        <v>Mutually Excluded</v>
      </c>
      <c r="S930" s="1"/>
      <c r="T930" s="1"/>
    </row>
    <row r="931" spans="1:21" ht="135">
      <c r="A931" s="1" t="s">
        <v>1236</v>
      </c>
      <c r="B931">
        <v>962</v>
      </c>
      <c r="D931">
        <v>417</v>
      </c>
      <c r="E931" s="1"/>
      <c r="F931" s="1" t="s">
        <v>1236</v>
      </c>
      <c r="G931" s="1">
        <v>5</v>
      </c>
      <c r="H931" s="1">
        <v>5</v>
      </c>
      <c r="I931" s="1">
        <v>4</v>
      </c>
      <c r="J931" s="31" t="str">
        <f t="shared" si="28"/>
        <v>MAYBE</v>
      </c>
      <c r="K931">
        <v>962</v>
      </c>
      <c r="L931" s="1"/>
      <c r="M931" s="1"/>
      <c r="N931" s="35" t="s">
        <v>901</v>
      </c>
      <c r="R931" s="1" t="str">
        <f t="shared" si="29"/>
        <v>AI: Yes, Human: No</v>
      </c>
      <c r="S931" s="1" t="s">
        <v>3024</v>
      </c>
      <c r="T931" s="1" t="s">
        <v>19</v>
      </c>
      <c r="U931" t="s">
        <v>19</v>
      </c>
    </row>
    <row r="932" spans="1:21" ht="105">
      <c r="A932" s="1" t="s">
        <v>1238</v>
      </c>
      <c r="B932">
        <v>963</v>
      </c>
      <c r="D932" s="6">
        <v>417418</v>
      </c>
      <c r="E932" s="1"/>
      <c r="F932" s="1" t="s">
        <v>1238</v>
      </c>
      <c r="G932" s="1">
        <v>3</v>
      </c>
      <c r="H932" s="1">
        <v>3</v>
      </c>
      <c r="I932" s="1">
        <v>3</v>
      </c>
      <c r="J932" s="31" t="str">
        <f t="shared" si="28"/>
        <v>EXCLUDED</v>
      </c>
      <c r="K932">
        <v>963</v>
      </c>
      <c r="L932" s="1"/>
      <c r="M932" s="1"/>
      <c r="N932" s="35" t="s">
        <v>901</v>
      </c>
      <c r="R932" s="1" t="str">
        <f t="shared" si="29"/>
        <v>Mutually Excluded</v>
      </c>
      <c r="S932" s="1"/>
      <c r="T932" s="1"/>
    </row>
    <row r="933" spans="1:21" ht="135">
      <c r="A933" s="15" t="s">
        <v>1239</v>
      </c>
      <c r="B933">
        <v>964</v>
      </c>
      <c r="D933">
        <v>418</v>
      </c>
      <c r="E933" s="1"/>
      <c r="F933" s="15" t="s">
        <v>1239</v>
      </c>
      <c r="G933" s="1">
        <v>1</v>
      </c>
      <c r="H933" s="1">
        <v>1</v>
      </c>
      <c r="I933" s="1">
        <v>2</v>
      </c>
      <c r="J933" s="31" t="str">
        <f t="shared" si="28"/>
        <v>EXCLUDED</v>
      </c>
      <c r="K933">
        <v>964</v>
      </c>
      <c r="L933" s="1"/>
      <c r="M933" s="1"/>
      <c r="N933" s="35" t="s">
        <v>901</v>
      </c>
      <c r="R933" s="1" t="str">
        <f t="shared" si="29"/>
        <v>Mutually Excluded</v>
      </c>
      <c r="S933" s="1"/>
      <c r="T933" s="1"/>
    </row>
    <row r="934" spans="1:21" ht="150">
      <c r="A934" s="1" t="s">
        <v>1240</v>
      </c>
      <c r="B934">
        <v>965</v>
      </c>
      <c r="D934" s="6">
        <v>418419</v>
      </c>
      <c r="E934" s="1"/>
      <c r="F934" s="1" t="s">
        <v>1240</v>
      </c>
      <c r="G934" s="1">
        <v>1</v>
      </c>
      <c r="H934" s="1">
        <v>1</v>
      </c>
      <c r="I934" s="1">
        <v>2</v>
      </c>
      <c r="J934" s="31" t="str">
        <f t="shared" si="28"/>
        <v>EXCLUDED</v>
      </c>
      <c r="K934">
        <v>965</v>
      </c>
      <c r="L934" s="1"/>
      <c r="M934" s="1"/>
      <c r="N934" s="35" t="s">
        <v>901</v>
      </c>
      <c r="R934" s="1" t="str">
        <f t="shared" si="29"/>
        <v>Mutually Excluded</v>
      </c>
      <c r="S934" s="1"/>
      <c r="T934" s="1"/>
    </row>
    <row r="935" spans="1:21" ht="120">
      <c r="A935" s="1" t="s">
        <v>1241</v>
      </c>
      <c r="B935">
        <v>966</v>
      </c>
      <c r="D935">
        <v>419</v>
      </c>
      <c r="E935" s="1"/>
      <c r="F935" s="1" t="s">
        <v>1241</v>
      </c>
      <c r="G935" s="1">
        <v>2</v>
      </c>
      <c r="H935" s="1">
        <v>2</v>
      </c>
      <c r="I935" s="1">
        <v>3</v>
      </c>
      <c r="J935" s="31" t="str">
        <f t="shared" si="28"/>
        <v>EXCLUDED</v>
      </c>
      <c r="K935">
        <v>966</v>
      </c>
      <c r="L935" s="1"/>
      <c r="M935" s="1"/>
      <c r="N935" s="35" t="s">
        <v>901</v>
      </c>
      <c r="R935" s="1" t="str">
        <f t="shared" si="29"/>
        <v>Mutually Excluded</v>
      </c>
      <c r="S935" s="1"/>
      <c r="T935" s="1"/>
    </row>
    <row r="936" spans="1:21" ht="75">
      <c r="A936" s="1" t="s">
        <v>1242</v>
      </c>
      <c r="B936">
        <v>967</v>
      </c>
      <c r="D936">
        <v>419</v>
      </c>
      <c r="E936" s="1"/>
      <c r="F936" s="1" t="s">
        <v>1242</v>
      </c>
      <c r="G936" s="1">
        <v>2</v>
      </c>
      <c r="H936" s="1">
        <v>2</v>
      </c>
      <c r="I936" s="1">
        <v>3</v>
      </c>
      <c r="J936" s="31" t="str">
        <f t="shared" si="28"/>
        <v>EXCLUDED</v>
      </c>
      <c r="K936">
        <v>967</v>
      </c>
      <c r="L936" s="1"/>
      <c r="M936" s="1"/>
      <c r="N936" s="35" t="s">
        <v>901</v>
      </c>
      <c r="R936" s="1" t="str">
        <f t="shared" si="29"/>
        <v>Mutually Excluded</v>
      </c>
      <c r="S936" s="1"/>
      <c r="T936" s="1"/>
    </row>
    <row r="937" spans="1:21" ht="135">
      <c r="A937" s="1" t="s">
        <v>1244</v>
      </c>
      <c r="B937" s="20" t="s">
        <v>1243</v>
      </c>
      <c r="D937" s="6">
        <v>419420</v>
      </c>
      <c r="E937" s="1"/>
      <c r="F937" s="1" t="s">
        <v>1244</v>
      </c>
      <c r="G937" s="1">
        <v>4</v>
      </c>
      <c r="H937" s="1">
        <v>2</v>
      </c>
      <c r="I937" s="1">
        <v>3</v>
      </c>
      <c r="J937" s="31" t="str">
        <f t="shared" si="28"/>
        <v>EXCLUDED</v>
      </c>
      <c r="K937" s="20" t="s">
        <v>1243</v>
      </c>
      <c r="L937" s="1"/>
      <c r="M937" s="1"/>
      <c r="N937" s="35" t="s">
        <v>901</v>
      </c>
      <c r="R937" s="1" t="str">
        <f t="shared" si="29"/>
        <v>Mutually Excluded</v>
      </c>
      <c r="S937" s="1"/>
      <c r="T937" s="1"/>
    </row>
    <row r="938" spans="1:21" ht="75">
      <c r="A938" s="1" t="s">
        <v>1245</v>
      </c>
      <c r="B938">
        <v>971</v>
      </c>
      <c r="D938">
        <v>421</v>
      </c>
      <c r="E938" s="1"/>
      <c r="F938" s="1" t="s">
        <v>1245</v>
      </c>
      <c r="G938" s="1">
        <v>3</v>
      </c>
      <c r="H938" s="1">
        <v>2</v>
      </c>
      <c r="I938" s="1">
        <v>4</v>
      </c>
      <c r="J938" s="31" t="str">
        <f t="shared" si="28"/>
        <v>EXCLUDED</v>
      </c>
      <c r="K938">
        <v>971</v>
      </c>
      <c r="L938" s="1"/>
      <c r="M938" s="1"/>
      <c r="N938" s="35" t="s">
        <v>901</v>
      </c>
      <c r="R938" s="1" t="str">
        <f t="shared" si="29"/>
        <v>Mutually Excluded</v>
      </c>
      <c r="S938" s="1"/>
      <c r="T938" s="1"/>
    </row>
    <row r="939" spans="1:21" ht="120">
      <c r="A939" s="1" t="s">
        <v>1246</v>
      </c>
      <c r="B939">
        <v>972</v>
      </c>
      <c r="D939">
        <v>421</v>
      </c>
      <c r="E939" s="1"/>
      <c r="F939" s="1" t="s">
        <v>1246</v>
      </c>
      <c r="G939" s="1">
        <v>5</v>
      </c>
      <c r="H939" s="1">
        <v>5</v>
      </c>
      <c r="I939" s="1">
        <v>5</v>
      </c>
      <c r="J939" s="31" t="str">
        <f t="shared" si="28"/>
        <v>CERTAINLY INCLUDED</v>
      </c>
      <c r="K939">
        <v>972</v>
      </c>
      <c r="L939" s="1"/>
      <c r="M939" s="1"/>
      <c r="N939" s="35" t="s">
        <v>901</v>
      </c>
      <c r="R939" s="1" t="str">
        <f t="shared" si="29"/>
        <v>AI: Yes, Human: No</v>
      </c>
      <c r="S939" s="36" t="s">
        <v>3024</v>
      </c>
      <c r="T939" s="36" t="s">
        <v>901</v>
      </c>
      <c r="U939" s="36" t="s">
        <v>901</v>
      </c>
    </row>
    <row r="940" spans="1:21" ht="105">
      <c r="A940" s="1" t="s">
        <v>1247</v>
      </c>
      <c r="B940">
        <v>973</v>
      </c>
      <c r="D940" s="6">
        <v>421422</v>
      </c>
      <c r="E940" s="1"/>
      <c r="F940" s="1" t="s">
        <v>1247</v>
      </c>
      <c r="G940" s="1">
        <v>2</v>
      </c>
      <c r="H940" s="1">
        <v>3</v>
      </c>
      <c r="I940" s="1">
        <v>2</v>
      </c>
      <c r="J940" s="31" t="str">
        <f t="shared" si="28"/>
        <v>EXCLUDED</v>
      </c>
      <c r="K940">
        <v>973</v>
      </c>
      <c r="L940" s="1"/>
      <c r="M940" s="1"/>
      <c r="N940" s="35" t="s">
        <v>901</v>
      </c>
      <c r="R940" s="1" t="str">
        <f t="shared" si="29"/>
        <v>Mutually Excluded</v>
      </c>
      <c r="S940" s="1"/>
      <c r="T940" s="1"/>
    </row>
    <row r="941" spans="1:21" ht="75">
      <c r="A941" s="1" t="s">
        <v>1248</v>
      </c>
      <c r="B941">
        <v>974</v>
      </c>
      <c r="D941">
        <v>422</v>
      </c>
      <c r="E941" s="1"/>
      <c r="F941" s="1" t="s">
        <v>1248</v>
      </c>
      <c r="G941" s="1">
        <v>4</v>
      </c>
      <c r="H941" s="1">
        <v>3</v>
      </c>
      <c r="I941" s="1">
        <v>4</v>
      </c>
      <c r="J941" s="31" t="str">
        <f t="shared" si="28"/>
        <v>EXCLUDED</v>
      </c>
      <c r="K941">
        <v>974</v>
      </c>
      <c r="L941" s="1"/>
      <c r="M941" s="1"/>
      <c r="N941" s="35" t="s">
        <v>901</v>
      </c>
      <c r="R941" s="1" t="str">
        <f t="shared" si="29"/>
        <v>Mutually Excluded</v>
      </c>
      <c r="S941" s="1"/>
      <c r="T941" s="1"/>
    </row>
    <row r="942" spans="1:21" ht="90">
      <c r="A942" s="1" t="s">
        <v>1249</v>
      </c>
      <c r="B942">
        <v>975</v>
      </c>
      <c r="D942">
        <v>422</v>
      </c>
      <c r="E942" s="1"/>
      <c r="F942" s="1" t="s">
        <v>1249</v>
      </c>
      <c r="G942" s="1">
        <v>1</v>
      </c>
      <c r="H942" s="1">
        <v>1</v>
      </c>
      <c r="I942" s="1">
        <v>1</v>
      </c>
      <c r="J942" s="31" t="str">
        <f t="shared" si="28"/>
        <v>EXCLUDED</v>
      </c>
      <c r="K942">
        <v>975</v>
      </c>
      <c r="L942" s="1"/>
      <c r="M942" s="1"/>
      <c r="N942" s="35" t="s">
        <v>901</v>
      </c>
      <c r="R942" s="1" t="str">
        <f t="shared" si="29"/>
        <v>Mutually Excluded</v>
      </c>
      <c r="S942" s="1"/>
      <c r="T942" s="1"/>
    </row>
    <row r="943" spans="1:21" ht="240">
      <c r="A943" s="1" t="s">
        <v>1250</v>
      </c>
      <c r="B943">
        <v>976</v>
      </c>
      <c r="D943" s="6">
        <v>422423</v>
      </c>
      <c r="E943" s="1"/>
      <c r="F943" s="1" t="s">
        <v>1250</v>
      </c>
      <c r="G943" s="1">
        <v>1</v>
      </c>
      <c r="H943" s="1">
        <v>1</v>
      </c>
      <c r="I943" s="1">
        <v>1</v>
      </c>
      <c r="J943" s="31" t="str">
        <f t="shared" si="28"/>
        <v>EXCLUDED</v>
      </c>
      <c r="K943">
        <v>976</v>
      </c>
      <c r="L943" s="1"/>
      <c r="M943" s="1"/>
      <c r="N943" s="35" t="s">
        <v>901</v>
      </c>
      <c r="R943" s="1" t="str">
        <f t="shared" si="29"/>
        <v>Mutually Excluded</v>
      </c>
      <c r="S943" s="1"/>
      <c r="T943" s="1"/>
    </row>
    <row r="944" spans="1:21" ht="75">
      <c r="A944" s="1" t="s">
        <v>1251</v>
      </c>
      <c r="B944">
        <v>977</v>
      </c>
      <c r="D944" s="6">
        <v>423424</v>
      </c>
      <c r="E944" s="1"/>
      <c r="F944" s="1" t="s">
        <v>1251</v>
      </c>
      <c r="G944" s="1">
        <v>4</v>
      </c>
      <c r="H944" s="1">
        <v>4</v>
      </c>
      <c r="I944" s="1">
        <v>3</v>
      </c>
      <c r="J944" s="31" t="str">
        <f t="shared" si="28"/>
        <v>EXCLUDED</v>
      </c>
      <c r="K944">
        <v>977</v>
      </c>
      <c r="L944" s="1"/>
      <c r="M944" s="1"/>
      <c r="N944" s="35" t="s">
        <v>901</v>
      </c>
      <c r="R944" s="1" t="str">
        <f t="shared" si="29"/>
        <v>Mutually Excluded</v>
      </c>
      <c r="S944" s="1"/>
      <c r="T944" s="1"/>
    </row>
    <row r="945" spans="1:24" ht="90">
      <c r="A945" s="1" t="s">
        <v>1252</v>
      </c>
      <c r="B945">
        <v>978</v>
      </c>
      <c r="D945">
        <v>424</v>
      </c>
      <c r="E945" s="1"/>
      <c r="F945" s="1" t="s">
        <v>1252</v>
      </c>
      <c r="G945" s="1">
        <v>2</v>
      </c>
      <c r="H945" s="1">
        <v>3</v>
      </c>
      <c r="I945" s="1">
        <v>2</v>
      </c>
      <c r="J945" s="31" t="str">
        <f t="shared" si="28"/>
        <v>EXCLUDED</v>
      </c>
      <c r="K945">
        <v>978</v>
      </c>
      <c r="L945" s="1"/>
      <c r="M945" s="1"/>
      <c r="N945" s="35" t="s">
        <v>901</v>
      </c>
      <c r="R945" s="1" t="str">
        <f t="shared" si="29"/>
        <v>Mutually Excluded</v>
      </c>
      <c r="S945" s="1"/>
      <c r="T945" s="1"/>
    </row>
    <row r="946" spans="1:24" ht="90">
      <c r="A946" s="1" t="s">
        <v>1253</v>
      </c>
      <c r="B946">
        <v>979</v>
      </c>
      <c r="D946">
        <v>424</v>
      </c>
      <c r="E946" s="1"/>
      <c r="F946" s="1" t="s">
        <v>1253</v>
      </c>
      <c r="G946" s="1">
        <v>2</v>
      </c>
      <c r="H946" s="1">
        <v>1</v>
      </c>
      <c r="I946" s="1">
        <v>2</v>
      </c>
      <c r="J946" s="31" t="str">
        <f t="shared" si="28"/>
        <v>EXCLUDED</v>
      </c>
      <c r="K946">
        <v>979</v>
      </c>
      <c r="L946" s="1"/>
      <c r="M946" s="1"/>
      <c r="N946" s="35" t="s">
        <v>901</v>
      </c>
      <c r="R946" s="1" t="str">
        <f t="shared" si="29"/>
        <v>Mutually Excluded</v>
      </c>
      <c r="S946" s="1"/>
      <c r="T946" s="1"/>
    </row>
    <row r="947" spans="1:24" ht="135">
      <c r="A947" s="1" t="s">
        <v>1254</v>
      </c>
      <c r="B947">
        <v>980</v>
      </c>
      <c r="D947">
        <v>425</v>
      </c>
      <c r="E947" s="1"/>
      <c r="F947" s="1" t="s">
        <v>1254</v>
      </c>
      <c r="G947" s="1">
        <v>2</v>
      </c>
      <c r="H947" s="1">
        <v>3</v>
      </c>
      <c r="I947" s="1">
        <v>2</v>
      </c>
      <c r="J947" s="31" t="str">
        <f t="shared" si="28"/>
        <v>EXCLUDED</v>
      </c>
      <c r="K947">
        <v>980</v>
      </c>
      <c r="L947" s="1"/>
      <c r="M947" s="1"/>
      <c r="N947" s="35" t="s">
        <v>901</v>
      </c>
      <c r="R947" s="1" t="str">
        <f t="shared" si="29"/>
        <v>Mutually Excluded</v>
      </c>
      <c r="S947" s="1"/>
      <c r="T947" s="1"/>
    </row>
    <row r="948" spans="1:24" ht="120">
      <c r="A948" s="1" t="s">
        <v>1256</v>
      </c>
      <c r="B948" s="20" t="s">
        <v>1255</v>
      </c>
      <c r="D948" s="6">
        <v>425426</v>
      </c>
      <c r="E948" s="1"/>
      <c r="F948" s="1" t="s">
        <v>1256</v>
      </c>
      <c r="G948" s="1">
        <v>4</v>
      </c>
      <c r="H948" s="1">
        <v>4</v>
      </c>
      <c r="I948" s="1">
        <v>3</v>
      </c>
      <c r="J948" s="31" t="str">
        <f t="shared" si="28"/>
        <v>EXCLUDED</v>
      </c>
      <c r="K948" s="20" t="s">
        <v>1255</v>
      </c>
      <c r="L948" s="1"/>
      <c r="M948" s="1"/>
      <c r="N948" s="35" t="s">
        <v>901</v>
      </c>
      <c r="R948" s="1" t="str">
        <f t="shared" si="29"/>
        <v>Mutually Excluded</v>
      </c>
      <c r="S948" s="1"/>
      <c r="T948" s="1"/>
    </row>
    <row r="949" spans="1:24" ht="90">
      <c r="A949" s="1" t="s">
        <v>1257</v>
      </c>
      <c r="B949">
        <v>984</v>
      </c>
      <c r="D949">
        <v>427</v>
      </c>
      <c r="E949" s="1"/>
      <c r="F949" s="1" t="s">
        <v>1257</v>
      </c>
      <c r="G949" s="1">
        <v>1</v>
      </c>
      <c r="H949" s="1">
        <v>1</v>
      </c>
      <c r="I949" s="1">
        <v>1</v>
      </c>
      <c r="J949" s="31" t="str">
        <f t="shared" si="28"/>
        <v>EXCLUDED</v>
      </c>
      <c r="K949">
        <v>984</v>
      </c>
      <c r="L949" s="1"/>
      <c r="M949" s="1"/>
      <c r="N949" s="35" t="s">
        <v>901</v>
      </c>
      <c r="R949" s="1" t="str">
        <f t="shared" si="29"/>
        <v>Mutually Excluded</v>
      </c>
      <c r="S949" s="1"/>
      <c r="T949" s="1"/>
    </row>
    <row r="950" spans="1:24" ht="75">
      <c r="A950" s="1" t="s">
        <v>1258</v>
      </c>
      <c r="B950">
        <v>985</v>
      </c>
      <c r="D950">
        <v>427</v>
      </c>
      <c r="E950" s="1"/>
      <c r="F950" s="1" t="s">
        <v>1258</v>
      </c>
      <c r="G950" s="1">
        <v>1</v>
      </c>
      <c r="H950" s="1">
        <v>1</v>
      </c>
      <c r="I950" s="1">
        <v>1</v>
      </c>
      <c r="J950" s="31" t="str">
        <f t="shared" si="28"/>
        <v>EXCLUDED</v>
      </c>
      <c r="K950">
        <v>985</v>
      </c>
      <c r="L950" s="1"/>
      <c r="M950" s="1"/>
      <c r="N950" s="35" t="s">
        <v>901</v>
      </c>
      <c r="R950" s="1" t="str">
        <f t="shared" si="29"/>
        <v>Mutually Excluded</v>
      </c>
      <c r="S950" s="1"/>
      <c r="T950" s="1"/>
    </row>
    <row r="951" spans="1:24" ht="75">
      <c r="A951" s="1" t="s">
        <v>1259</v>
      </c>
      <c r="B951">
        <v>986</v>
      </c>
      <c r="D951" s="6">
        <v>427428</v>
      </c>
      <c r="E951" s="1"/>
      <c r="F951" s="1" t="s">
        <v>1259</v>
      </c>
      <c r="G951" s="1">
        <v>2</v>
      </c>
      <c r="H951" s="1">
        <v>2</v>
      </c>
      <c r="I951" s="1">
        <v>2</v>
      </c>
      <c r="J951" s="31" t="str">
        <f t="shared" si="28"/>
        <v>EXCLUDED</v>
      </c>
      <c r="K951">
        <v>986</v>
      </c>
      <c r="L951" s="1"/>
      <c r="M951" s="1"/>
      <c r="N951" s="35" t="s">
        <v>901</v>
      </c>
      <c r="R951" s="1" t="str">
        <f t="shared" si="29"/>
        <v>Mutually Excluded</v>
      </c>
      <c r="S951" s="1"/>
      <c r="T951" s="1"/>
    </row>
    <row r="952" spans="1:24" ht="60">
      <c r="A952" s="15" t="s">
        <v>1260</v>
      </c>
      <c r="B952">
        <v>987</v>
      </c>
      <c r="D952">
        <v>428</v>
      </c>
      <c r="E952" s="1"/>
      <c r="F952" s="15" t="s">
        <v>1260</v>
      </c>
      <c r="G952" s="1">
        <v>2</v>
      </c>
      <c r="H952" s="1">
        <v>3</v>
      </c>
      <c r="I952" s="1">
        <v>2</v>
      </c>
      <c r="J952" s="31" t="str">
        <f t="shared" si="28"/>
        <v>EXCLUDED</v>
      </c>
      <c r="K952">
        <v>987</v>
      </c>
      <c r="L952" s="1"/>
      <c r="M952" s="1"/>
      <c r="N952" s="35" t="s">
        <v>901</v>
      </c>
      <c r="R952" s="1" t="str">
        <f t="shared" si="29"/>
        <v>Mutually Excluded</v>
      </c>
      <c r="S952" s="1"/>
      <c r="T952" s="1"/>
    </row>
    <row r="953" spans="1:24" ht="105">
      <c r="A953" s="1" t="s">
        <v>1261</v>
      </c>
      <c r="B953">
        <v>988</v>
      </c>
      <c r="D953" s="6">
        <v>428429</v>
      </c>
      <c r="E953" s="1"/>
      <c r="F953" s="1" t="s">
        <v>1261</v>
      </c>
      <c r="G953" s="1">
        <v>4</v>
      </c>
      <c r="H953" s="1">
        <v>3</v>
      </c>
      <c r="I953" s="1">
        <v>3</v>
      </c>
      <c r="J953" s="31" t="str">
        <f t="shared" si="28"/>
        <v>EXCLUDED</v>
      </c>
      <c r="K953">
        <v>988</v>
      </c>
      <c r="L953" s="1"/>
      <c r="M953" s="1"/>
      <c r="N953" s="35" t="s">
        <v>901</v>
      </c>
      <c r="R953" s="1" t="str">
        <f t="shared" si="29"/>
        <v>Mutually Excluded</v>
      </c>
      <c r="S953" s="1"/>
      <c r="T953" s="1"/>
    </row>
    <row r="954" spans="1:24" ht="120">
      <c r="A954" s="1" t="s">
        <v>1262</v>
      </c>
      <c r="B954">
        <v>989</v>
      </c>
      <c r="D954">
        <v>429</v>
      </c>
      <c r="E954" s="1"/>
      <c r="F954" s="1" t="s">
        <v>1262</v>
      </c>
      <c r="G954" s="1">
        <v>3</v>
      </c>
      <c r="H954" s="1">
        <v>2</v>
      </c>
      <c r="I954" s="1">
        <v>2</v>
      </c>
      <c r="J954" s="31" t="str">
        <f t="shared" si="28"/>
        <v>EXCLUDED</v>
      </c>
      <c r="K954">
        <v>989</v>
      </c>
      <c r="L954" s="1"/>
      <c r="M954" s="1"/>
      <c r="N954" s="35" t="s">
        <v>901</v>
      </c>
      <c r="R954" s="1" t="str">
        <f t="shared" si="29"/>
        <v>Mutually Excluded</v>
      </c>
      <c r="S954" s="1"/>
      <c r="T954" s="1"/>
    </row>
    <row r="955" spans="1:24" ht="105">
      <c r="A955" s="1" t="s">
        <v>1263</v>
      </c>
      <c r="B955">
        <v>990</v>
      </c>
      <c r="D955" s="6">
        <v>429430</v>
      </c>
      <c r="E955" s="1"/>
      <c r="F955" s="1" t="s">
        <v>1263</v>
      </c>
      <c r="G955" s="1">
        <v>4</v>
      </c>
      <c r="H955" s="1">
        <v>3</v>
      </c>
      <c r="I955" s="1">
        <v>3</v>
      </c>
      <c r="J955" s="31" t="str">
        <f t="shared" si="28"/>
        <v>EXCLUDED</v>
      </c>
      <c r="K955">
        <v>990</v>
      </c>
      <c r="L955" s="1"/>
      <c r="M955" s="1"/>
      <c r="N955" s="35" t="s">
        <v>901</v>
      </c>
      <c r="R955" s="1" t="str">
        <f t="shared" si="29"/>
        <v>Mutually Excluded</v>
      </c>
      <c r="S955" s="1"/>
      <c r="T955" s="1"/>
    </row>
    <row r="956" spans="1:24" ht="90">
      <c r="A956" s="1" t="s">
        <v>1265</v>
      </c>
      <c r="B956">
        <v>991</v>
      </c>
      <c r="D956">
        <v>430</v>
      </c>
      <c r="E956" s="1"/>
      <c r="F956" s="1" t="s">
        <v>1265</v>
      </c>
      <c r="G956" s="1">
        <v>2</v>
      </c>
      <c r="H956" s="1">
        <v>1</v>
      </c>
      <c r="I956" s="1">
        <v>2</v>
      </c>
      <c r="J956" s="31" t="str">
        <f t="shared" si="28"/>
        <v>EXCLUDED</v>
      </c>
      <c r="K956">
        <v>991</v>
      </c>
      <c r="L956" s="1"/>
      <c r="M956" s="1"/>
      <c r="N956" s="35" t="s">
        <v>901</v>
      </c>
      <c r="R956" s="1" t="str">
        <f t="shared" si="29"/>
        <v>Mutually Excluded</v>
      </c>
      <c r="S956" s="1"/>
      <c r="T956" s="1"/>
    </row>
    <row r="957" spans="1:24" ht="150">
      <c r="A957" s="1" t="s">
        <v>1266</v>
      </c>
      <c r="B957">
        <v>992</v>
      </c>
      <c r="D957">
        <v>430</v>
      </c>
      <c r="E957" s="1"/>
      <c r="F957" s="1" t="s">
        <v>1266</v>
      </c>
      <c r="G957" s="1">
        <v>3</v>
      </c>
      <c r="H957" s="1">
        <v>2</v>
      </c>
      <c r="I957" s="1">
        <v>3</v>
      </c>
      <c r="J957" s="31" t="str">
        <f t="shared" si="28"/>
        <v>EXCLUDED</v>
      </c>
      <c r="K957">
        <v>992</v>
      </c>
      <c r="L957" s="1"/>
      <c r="M957" s="1"/>
      <c r="N957" s="35" t="s">
        <v>901</v>
      </c>
      <c r="R957" s="1" t="str">
        <f t="shared" si="29"/>
        <v>Mutually Excluded</v>
      </c>
      <c r="S957" s="1"/>
      <c r="T957" s="1"/>
    </row>
    <row r="958" spans="1:24" ht="90">
      <c r="A958" s="1" t="s">
        <v>1267</v>
      </c>
      <c r="B958">
        <v>993</v>
      </c>
      <c r="D958" s="6">
        <v>430431</v>
      </c>
      <c r="E958" s="1"/>
      <c r="F958" s="1" t="s">
        <v>1267</v>
      </c>
      <c r="G958" s="1">
        <v>4</v>
      </c>
      <c r="H958" s="1">
        <v>3</v>
      </c>
      <c r="I958" s="1">
        <v>4</v>
      </c>
      <c r="J958" s="31" t="str">
        <f t="shared" si="28"/>
        <v>EXCLUDED</v>
      </c>
      <c r="K958">
        <v>993</v>
      </c>
      <c r="L958" s="1"/>
      <c r="M958" s="1"/>
      <c r="N958" s="35" t="s">
        <v>1752</v>
      </c>
      <c r="R958" s="1" t="str">
        <f t="shared" si="29"/>
        <v>AI: No, Human: Yes</v>
      </c>
      <c r="S958" s="1" t="s">
        <v>23</v>
      </c>
      <c r="T958" s="1" t="s">
        <v>23</v>
      </c>
      <c r="U958" t="s">
        <v>23</v>
      </c>
      <c r="X958" s="3" t="s">
        <v>23</v>
      </c>
    </row>
    <row r="959" spans="1:24" ht="120">
      <c r="A959" s="15" t="s">
        <v>408</v>
      </c>
      <c r="B959">
        <v>994</v>
      </c>
      <c r="D959">
        <v>431</v>
      </c>
      <c r="E959" s="1"/>
      <c r="F959" s="15" t="s">
        <v>408</v>
      </c>
      <c r="G959" s="1">
        <v>2</v>
      </c>
      <c r="H959" s="1">
        <v>3</v>
      </c>
      <c r="I959" s="1">
        <v>2</v>
      </c>
      <c r="J959" s="31" t="str">
        <f t="shared" si="28"/>
        <v>EXCLUDED</v>
      </c>
      <c r="K959">
        <v>994</v>
      </c>
      <c r="L959" s="1"/>
      <c r="M959" s="1"/>
      <c r="N959" s="35" t="s">
        <v>901</v>
      </c>
      <c r="R959" s="1" t="str">
        <f t="shared" si="29"/>
        <v>Mutually Excluded</v>
      </c>
      <c r="S959" s="1"/>
      <c r="T959" s="1"/>
    </row>
    <row r="960" spans="1:24" ht="135">
      <c r="A960" s="1" t="s">
        <v>1270</v>
      </c>
      <c r="B960" s="20" t="s">
        <v>1269</v>
      </c>
      <c r="D960" s="6">
        <v>431432</v>
      </c>
      <c r="E960" s="1"/>
      <c r="F960" s="1" t="s">
        <v>1270</v>
      </c>
      <c r="G960" s="1">
        <v>2</v>
      </c>
      <c r="H960" s="1">
        <v>2</v>
      </c>
      <c r="I960" s="1">
        <v>3</v>
      </c>
      <c r="J960" s="31" t="str">
        <f t="shared" si="28"/>
        <v>EXCLUDED</v>
      </c>
      <c r="K960" s="20" t="s">
        <v>1269</v>
      </c>
      <c r="L960" s="1"/>
      <c r="M960" s="1" t="s">
        <v>1271</v>
      </c>
      <c r="N960" s="35" t="s">
        <v>901</v>
      </c>
      <c r="R960" s="1" t="str">
        <f t="shared" si="29"/>
        <v>Mutually Excluded</v>
      </c>
      <c r="S960" s="1"/>
      <c r="T960" s="1"/>
    </row>
    <row r="961" spans="1:24" ht="90">
      <c r="A961" s="1" t="s">
        <v>1272</v>
      </c>
      <c r="B961">
        <v>998</v>
      </c>
      <c r="D961">
        <v>432</v>
      </c>
      <c r="E961" s="1"/>
      <c r="F961" s="1" t="s">
        <v>1272</v>
      </c>
      <c r="G961" s="1">
        <v>4</v>
      </c>
      <c r="H961" s="1">
        <v>3</v>
      </c>
      <c r="I961" s="1">
        <v>3</v>
      </c>
      <c r="J961" s="31" t="str">
        <f t="shared" si="28"/>
        <v>EXCLUDED</v>
      </c>
      <c r="K961">
        <v>998</v>
      </c>
      <c r="L961" s="1"/>
      <c r="M961" s="1"/>
      <c r="N961" s="35" t="s">
        <v>901</v>
      </c>
      <c r="R961" s="1" t="str">
        <f t="shared" si="29"/>
        <v>Mutually Excluded</v>
      </c>
      <c r="S961" s="1"/>
      <c r="T961" s="1"/>
    </row>
    <row r="962" spans="1:24" ht="105">
      <c r="A962" s="1" t="s">
        <v>1274</v>
      </c>
      <c r="B962">
        <v>999</v>
      </c>
      <c r="D962">
        <v>433</v>
      </c>
      <c r="E962" s="1"/>
      <c r="F962" s="1" t="s">
        <v>1274</v>
      </c>
      <c r="G962" s="1">
        <v>2</v>
      </c>
      <c r="H962" s="1">
        <v>3</v>
      </c>
      <c r="I962" s="1">
        <v>2</v>
      </c>
      <c r="J962" s="31" t="str">
        <f t="shared" si="28"/>
        <v>EXCLUDED</v>
      </c>
      <c r="K962">
        <v>999</v>
      </c>
      <c r="L962" s="1"/>
      <c r="M962" s="1"/>
      <c r="N962" s="35" t="s">
        <v>901</v>
      </c>
      <c r="R962" s="1" t="str">
        <f t="shared" si="29"/>
        <v>Mutually Excluded</v>
      </c>
      <c r="S962" s="1"/>
      <c r="T962" s="1"/>
    </row>
    <row r="963" spans="1:24" ht="60">
      <c r="A963" s="1" t="s">
        <v>1275</v>
      </c>
      <c r="B963">
        <v>1000</v>
      </c>
      <c r="D963" s="6">
        <v>433434</v>
      </c>
      <c r="E963" s="1"/>
      <c r="F963" s="1" t="s">
        <v>1275</v>
      </c>
      <c r="G963" s="1">
        <v>4</v>
      </c>
      <c r="H963" s="1">
        <v>3</v>
      </c>
      <c r="I963" s="1">
        <v>3</v>
      </c>
      <c r="J963" s="31" t="str">
        <f t="shared" ref="J963:J1026" si="30">IF(COUNTIF(G963:I963,5)=3,"CERTAINLY INCLUDED",IF(COUNTIF(G963:I963,5)&gt;0,"MAYBE","EXCLUDED"))</f>
        <v>EXCLUDED</v>
      </c>
      <c r="K963">
        <v>1000</v>
      </c>
      <c r="L963" s="1"/>
      <c r="M963" s="1"/>
      <c r="N963" s="35" t="s">
        <v>901</v>
      </c>
      <c r="R963" s="1" t="str">
        <f t="shared" ref="R963:R1026" si="31">IF(AND(J963="Excluded", N963="Excluded"), "Mutually Excluded", IF(AND(OR(J963="CERTAINLY INCLUDED", J963="INCLUDED", J963="MAYBE" ), OR(N963="INCLUDED", N963="MAYBE")), "MUTUALLY INCLUDED", IF(AND(J963="MAYBE", N963="MAYBE"), "Mutually MAYBE", IF(AND(J963="Excluded", OR(N963="INCLUDED", N963="MAYBE")), "AI: No, Human: Yes", IF(AND(N963="Excluded", OR(J963="INCLUDED", J963="CERTAINLY INCLUDED", J963="MAYBE")), "AI: Yes, Human: No", "Other Conflict")))))</f>
        <v>Mutually Excluded</v>
      </c>
      <c r="S963" s="1"/>
      <c r="T963" s="1"/>
    </row>
    <row r="964" spans="1:24" ht="105">
      <c r="A964" s="1" t="s">
        <v>1276</v>
      </c>
      <c r="B964">
        <v>1001</v>
      </c>
      <c r="D964">
        <v>434</v>
      </c>
      <c r="E964" s="1"/>
      <c r="F964" s="1" t="s">
        <v>1276</v>
      </c>
      <c r="G964" s="1">
        <v>2</v>
      </c>
      <c r="H964" s="1">
        <v>2</v>
      </c>
      <c r="I964" s="1">
        <v>2</v>
      </c>
      <c r="J964" s="31" t="str">
        <f t="shared" si="30"/>
        <v>EXCLUDED</v>
      </c>
      <c r="K964">
        <v>1001</v>
      </c>
      <c r="L964" s="1"/>
      <c r="M964" s="1"/>
      <c r="N964" s="35" t="s">
        <v>901</v>
      </c>
      <c r="R964" s="1" t="str">
        <f t="shared" si="31"/>
        <v>Mutually Excluded</v>
      </c>
      <c r="S964" s="1"/>
      <c r="T964" s="1"/>
    </row>
    <row r="965" spans="1:24" ht="75">
      <c r="A965" s="1" t="s">
        <v>1277</v>
      </c>
      <c r="B965">
        <v>1002</v>
      </c>
      <c r="D965">
        <v>434</v>
      </c>
      <c r="E965" s="1"/>
      <c r="F965" s="1" t="s">
        <v>1277</v>
      </c>
      <c r="G965" s="1">
        <v>4</v>
      </c>
      <c r="H965" s="1">
        <v>3</v>
      </c>
      <c r="I965" s="1">
        <v>3</v>
      </c>
      <c r="J965" s="31" t="str">
        <f t="shared" si="30"/>
        <v>EXCLUDED</v>
      </c>
      <c r="K965">
        <v>1002</v>
      </c>
      <c r="L965" s="1"/>
      <c r="M965" s="1"/>
      <c r="N965" s="35" t="s">
        <v>901</v>
      </c>
      <c r="R965" s="1" t="str">
        <f t="shared" si="31"/>
        <v>Mutually Excluded</v>
      </c>
      <c r="S965" s="1"/>
      <c r="T965" s="1"/>
    </row>
    <row r="966" spans="1:24" ht="90">
      <c r="A966" s="1" t="s">
        <v>1278</v>
      </c>
      <c r="B966">
        <v>1003</v>
      </c>
      <c r="D966" s="6">
        <v>434435</v>
      </c>
      <c r="E966" s="1"/>
      <c r="F966" s="1" t="s">
        <v>1278</v>
      </c>
      <c r="G966" s="1">
        <v>5</v>
      </c>
      <c r="H966" s="1">
        <v>5</v>
      </c>
      <c r="I966" s="1">
        <v>5</v>
      </c>
      <c r="J966" s="31" t="str">
        <f t="shared" si="30"/>
        <v>CERTAINLY INCLUDED</v>
      </c>
      <c r="K966">
        <v>1003</v>
      </c>
      <c r="L966" s="1"/>
      <c r="M966" s="1"/>
      <c r="N966" s="35" t="s">
        <v>901</v>
      </c>
      <c r="R966" s="1" t="str">
        <f t="shared" si="31"/>
        <v>AI: Yes, Human: No</v>
      </c>
      <c r="S966" s="1" t="s">
        <v>3024</v>
      </c>
      <c r="T966" s="1" t="s">
        <v>19</v>
      </c>
      <c r="U966" t="s">
        <v>19</v>
      </c>
    </row>
    <row r="967" spans="1:24" ht="120">
      <c r="A967" s="1" t="s">
        <v>1279</v>
      </c>
      <c r="B967">
        <v>1004</v>
      </c>
      <c r="D967">
        <v>435</v>
      </c>
      <c r="E967" s="1"/>
      <c r="F967" s="1" t="s">
        <v>1279</v>
      </c>
      <c r="G967" s="1">
        <v>1</v>
      </c>
      <c r="H967" s="1">
        <v>1</v>
      </c>
      <c r="I967" s="1">
        <v>1</v>
      </c>
      <c r="J967" s="31" t="str">
        <f t="shared" si="30"/>
        <v>EXCLUDED</v>
      </c>
      <c r="K967">
        <v>1004</v>
      </c>
      <c r="L967" s="1"/>
      <c r="M967" s="1"/>
      <c r="N967" s="35" t="s">
        <v>901</v>
      </c>
      <c r="R967" s="1" t="str">
        <f t="shared" si="31"/>
        <v>Mutually Excluded</v>
      </c>
      <c r="S967" s="1"/>
      <c r="T967" s="1"/>
    </row>
    <row r="968" spans="1:24" ht="105">
      <c r="A968" s="1" t="s">
        <v>1280</v>
      </c>
      <c r="B968">
        <v>1005</v>
      </c>
      <c r="D968" s="6">
        <v>435436</v>
      </c>
      <c r="E968" s="1"/>
      <c r="F968" s="1" t="s">
        <v>1280</v>
      </c>
      <c r="G968" s="1">
        <v>1</v>
      </c>
      <c r="H968" s="1">
        <v>1</v>
      </c>
      <c r="I968" s="1">
        <v>1</v>
      </c>
      <c r="J968" s="31" t="str">
        <f t="shared" si="30"/>
        <v>EXCLUDED</v>
      </c>
      <c r="K968">
        <v>1005</v>
      </c>
      <c r="L968" s="1"/>
      <c r="M968" s="1"/>
      <c r="N968" s="35" t="s">
        <v>901</v>
      </c>
      <c r="R968" s="1" t="str">
        <f t="shared" si="31"/>
        <v>Mutually Excluded</v>
      </c>
      <c r="S968" s="1"/>
      <c r="T968" s="1"/>
    </row>
    <row r="969" spans="1:24" ht="60">
      <c r="A969" s="1" t="s">
        <v>1281</v>
      </c>
      <c r="B969">
        <v>1006</v>
      </c>
      <c r="D969">
        <v>436</v>
      </c>
      <c r="E969" s="1"/>
      <c r="F969" s="1" t="s">
        <v>1281</v>
      </c>
      <c r="G969" s="1">
        <v>2</v>
      </c>
      <c r="H969" s="1">
        <v>2</v>
      </c>
      <c r="I969" s="1">
        <v>2</v>
      </c>
      <c r="J969" s="31" t="str">
        <f t="shared" si="30"/>
        <v>EXCLUDED</v>
      </c>
      <c r="K969">
        <v>1006</v>
      </c>
      <c r="L969" s="1"/>
      <c r="M969" s="1"/>
      <c r="N969" s="35" t="s">
        <v>901</v>
      </c>
      <c r="R969" s="1" t="str">
        <f t="shared" si="31"/>
        <v>Mutually Excluded</v>
      </c>
      <c r="S969" s="1"/>
      <c r="T969" s="1"/>
    </row>
    <row r="970" spans="1:24" ht="60">
      <c r="A970" s="1" t="s">
        <v>1282</v>
      </c>
      <c r="B970">
        <v>1007</v>
      </c>
      <c r="D970">
        <v>436</v>
      </c>
      <c r="E970" s="1"/>
      <c r="F970" s="1" t="s">
        <v>1282</v>
      </c>
      <c r="G970" s="1">
        <v>3</v>
      </c>
      <c r="H970" s="1">
        <v>4</v>
      </c>
      <c r="I970" s="1">
        <v>3</v>
      </c>
      <c r="J970" s="31" t="str">
        <f t="shared" si="30"/>
        <v>EXCLUDED</v>
      </c>
      <c r="K970">
        <v>1007</v>
      </c>
      <c r="L970" s="1"/>
      <c r="M970" s="1"/>
      <c r="N970" s="35" t="s">
        <v>901</v>
      </c>
      <c r="R970" s="1" t="str">
        <f t="shared" si="31"/>
        <v>Mutually Excluded</v>
      </c>
      <c r="S970" s="1"/>
      <c r="T970" s="1"/>
    </row>
    <row r="971" spans="1:24" ht="90">
      <c r="A971" s="1" t="s">
        <v>1283</v>
      </c>
      <c r="B971">
        <v>1008</v>
      </c>
      <c r="D971" s="6">
        <v>436437</v>
      </c>
      <c r="E971" s="1"/>
      <c r="F971" s="1" t="s">
        <v>1283</v>
      </c>
      <c r="G971" s="1">
        <v>4</v>
      </c>
      <c r="H971" s="1">
        <v>3</v>
      </c>
      <c r="I971" s="1">
        <v>4</v>
      </c>
      <c r="J971" s="31" t="str">
        <f t="shared" si="30"/>
        <v>EXCLUDED</v>
      </c>
      <c r="K971">
        <v>1008</v>
      </c>
      <c r="L971" s="1"/>
      <c r="M971" s="1"/>
      <c r="N971" s="35" t="s">
        <v>1752</v>
      </c>
      <c r="R971" s="1" t="str">
        <f t="shared" si="31"/>
        <v>AI: No, Human: Yes</v>
      </c>
      <c r="S971" s="1" t="s">
        <v>23</v>
      </c>
      <c r="T971" s="1" t="s">
        <v>23</v>
      </c>
      <c r="U971" t="s">
        <v>23</v>
      </c>
      <c r="X971" s="3" t="s">
        <v>19</v>
      </c>
    </row>
    <row r="972" spans="1:24" ht="105">
      <c r="A972" s="15" t="s">
        <v>1285</v>
      </c>
      <c r="B972">
        <v>1009</v>
      </c>
      <c r="D972">
        <v>437</v>
      </c>
      <c r="E972" s="1"/>
      <c r="F972" s="15" t="s">
        <v>1285</v>
      </c>
      <c r="G972" s="1">
        <v>1</v>
      </c>
      <c r="H972" s="1">
        <v>1</v>
      </c>
      <c r="I972" s="1">
        <v>1</v>
      </c>
      <c r="J972" s="31" t="str">
        <f t="shared" si="30"/>
        <v>EXCLUDED</v>
      </c>
      <c r="K972">
        <v>1009</v>
      </c>
      <c r="L972" s="1"/>
      <c r="M972" s="1"/>
      <c r="N972" s="35" t="s">
        <v>901</v>
      </c>
      <c r="R972" s="1" t="str">
        <f t="shared" si="31"/>
        <v>Mutually Excluded</v>
      </c>
      <c r="S972" s="1"/>
      <c r="T972" s="1"/>
    </row>
    <row r="973" spans="1:24" ht="90">
      <c r="A973" s="1" t="s">
        <v>1286</v>
      </c>
      <c r="B973">
        <v>1010</v>
      </c>
      <c r="D973" s="6">
        <v>437438</v>
      </c>
      <c r="E973" s="1"/>
      <c r="F973" s="1" t="s">
        <v>1286</v>
      </c>
      <c r="G973" s="1">
        <v>1</v>
      </c>
      <c r="H973" s="1">
        <v>1</v>
      </c>
      <c r="I973" s="1">
        <v>1</v>
      </c>
      <c r="J973" s="31" t="str">
        <f t="shared" si="30"/>
        <v>EXCLUDED</v>
      </c>
      <c r="K973">
        <v>1010</v>
      </c>
      <c r="L973" s="1"/>
      <c r="M973" s="1"/>
      <c r="N973" s="35" t="s">
        <v>901</v>
      </c>
      <c r="R973" s="1" t="str">
        <f t="shared" si="31"/>
        <v>Mutually Excluded</v>
      </c>
      <c r="S973" s="1"/>
      <c r="T973" s="1"/>
    </row>
    <row r="974" spans="1:24" ht="105">
      <c r="A974" s="1" t="s">
        <v>1287</v>
      </c>
      <c r="B974">
        <v>1011</v>
      </c>
      <c r="D974">
        <v>438</v>
      </c>
      <c r="E974" s="1"/>
      <c r="F974" s="1" t="s">
        <v>1287</v>
      </c>
      <c r="G974" s="1">
        <v>3</v>
      </c>
      <c r="H974" s="1">
        <v>2</v>
      </c>
      <c r="I974" s="1">
        <v>3</v>
      </c>
      <c r="J974" s="31" t="str">
        <f t="shared" si="30"/>
        <v>EXCLUDED</v>
      </c>
      <c r="K974">
        <v>1011</v>
      </c>
      <c r="L974" s="1"/>
      <c r="M974" s="1"/>
      <c r="N974" s="35" t="s">
        <v>901</v>
      </c>
      <c r="R974" s="1" t="str">
        <f t="shared" si="31"/>
        <v>Mutually Excluded</v>
      </c>
      <c r="S974" s="1"/>
      <c r="T974" s="1"/>
    </row>
    <row r="975" spans="1:24" ht="150">
      <c r="A975" s="1" t="s">
        <v>1288</v>
      </c>
      <c r="B975">
        <v>1012</v>
      </c>
      <c r="D975" s="6">
        <v>438439</v>
      </c>
      <c r="E975" s="1"/>
      <c r="F975" s="1" t="s">
        <v>1288</v>
      </c>
      <c r="G975" s="1">
        <v>2</v>
      </c>
      <c r="H975" s="1">
        <v>2</v>
      </c>
      <c r="I975" s="1">
        <v>2</v>
      </c>
      <c r="J975" s="31" t="str">
        <f t="shared" si="30"/>
        <v>EXCLUDED</v>
      </c>
      <c r="K975">
        <v>1012</v>
      </c>
      <c r="L975" s="1"/>
      <c r="M975" s="1"/>
      <c r="N975" s="35" t="s">
        <v>901</v>
      </c>
      <c r="R975" s="1" t="str">
        <f t="shared" si="31"/>
        <v>Mutually Excluded</v>
      </c>
      <c r="S975" s="1"/>
      <c r="T975" s="1"/>
    </row>
    <row r="976" spans="1:24" ht="60">
      <c r="A976" s="1" t="s">
        <v>1289</v>
      </c>
      <c r="B976">
        <v>1013</v>
      </c>
      <c r="D976">
        <v>439</v>
      </c>
      <c r="E976" s="1"/>
      <c r="F976" s="1" t="s">
        <v>1289</v>
      </c>
      <c r="G976" s="1">
        <v>1</v>
      </c>
      <c r="H976" s="1">
        <v>1</v>
      </c>
      <c r="I976" s="1">
        <v>1</v>
      </c>
      <c r="J976" s="31" t="str">
        <f t="shared" si="30"/>
        <v>EXCLUDED</v>
      </c>
      <c r="K976">
        <v>1013</v>
      </c>
      <c r="L976" s="1"/>
      <c r="M976" s="1"/>
      <c r="N976" s="35" t="s">
        <v>901</v>
      </c>
      <c r="R976" s="1" t="str">
        <f t="shared" si="31"/>
        <v>Mutually Excluded</v>
      </c>
      <c r="S976" s="1"/>
      <c r="T976" s="1"/>
    </row>
    <row r="977" spans="1:20" ht="135">
      <c r="A977" s="1" t="s">
        <v>1290</v>
      </c>
      <c r="B977">
        <v>1014</v>
      </c>
      <c r="D977" s="6">
        <v>439440</v>
      </c>
      <c r="E977" s="1"/>
      <c r="F977" s="1" t="s">
        <v>1290</v>
      </c>
      <c r="G977" s="1">
        <v>3</v>
      </c>
      <c r="H977" s="1">
        <v>3</v>
      </c>
      <c r="I977" s="1">
        <v>2</v>
      </c>
      <c r="J977" s="31" t="str">
        <f t="shared" si="30"/>
        <v>EXCLUDED</v>
      </c>
      <c r="K977">
        <v>1014</v>
      </c>
      <c r="L977" s="1"/>
      <c r="M977" s="1"/>
      <c r="N977" s="35" t="s">
        <v>901</v>
      </c>
      <c r="R977" s="1" t="str">
        <f t="shared" si="31"/>
        <v>Mutually Excluded</v>
      </c>
      <c r="S977" s="1"/>
      <c r="T977" s="1"/>
    </row>
    <row r="978" spans="1:20" ht="120">
      <c r="A978" s="1" t="s">
        <v>1291</v>
      </c>
      <c r="B978">
        <v>1015</v>
      </c>
      <c r="D978">
        <v>440</v>
      </c>
      <c r="E978" s="1"/>
      <c r="F978" s="1" t="s">
        <v>1291</v>
      </c>
      <c r="G978" s="1">
        <v>4</v>
      </c>
      <c r="H978" s="1">
        <v>4</v>
      </c>
      <c r="I978" s="1">
        <v>4</v>
      </c>
      <c r="J978" s="31" t="str">
        <f t="shared" si="30"/>
        <v>EXCLUDED</v>
      </c>
      <c r="K978">
        <v>1015</v>
      </c>
      <c r="L978" s="1"/>
      <c r="M978" s="1"/>
      <c r="N978" s="35" t="s">
        <v>901</v>
      </c>
      <c r="R978" s="1" t="str">
        <f t="shared" si="31"/>
        <v>Mutually Excluded</v>
      </c>
      <c r="S978" s="1"/>
      <c r="T978" s="1"/>
    </row>
    <row r="979" spans="1:20" ht="120">
      <c r="A979" s="1" t="s">
        <v>1292</v>
      </c>
      <c r="B979">
        <v>1016</v>
      </c>
      <c r="D979">
        <v>440</v>
      </c>
      <c r="E979" s="1"/>
      <c r="F979" s="1" t="s">
        <v>1292</v>
      </c>
      <c r="G979" s="1">
        <v>2</v>
      </c>
      <c r="H979" s="1">
        <v>2</v>
      </c>
      <c r="I979" s="1">
        <v>2</v>
      </c>
      <c r="J979" s="31" t="str">
        <f t="shared" si="30"/>
        <v>EXCLUDED</v>
      </c>
      <c r="K979">
        <v>1016</v>
      </c>
      <c r="L979" s="1"/>
      <c r="M979" s="1"/>
      <c r="N979" s="35" t="s">
        <v>901</v>
      </c>
      <c r="R979" s="1" t="str">
        <f t="shared" si="31"/>
        <v>Mutually Excluded</v>
      </c>
      <c r="S979" s="1"/>
      <c r="T979" s="1"/>
    </row>
    <row r="980" spans="1:20" ht="60">
      <c r="A980" s="1" t="s">
        <v>1293</v>
      </c>
      <c r="B980">
        <v>1017</v>
      </c>
      <c r="D980">
        <v>441</v>
      </c>
      <c r="E980" s="1"/>
      <c r="F980" s="1" t="s">
        <v>1293</v>
      </c>
      <c r="G980" s="1">
        <v>2</v>
      </c>
      <c r="H980" s="1">
        <v>2</v>
      </c>
      <c r="I980" s="1">
        <v>3</v>
      </c>
      <c r="J980" s="31" t="str">
        <f t="shared" si="30"/>
        <v>EXCLUDED</v>
      </c>
      <c r="K980">
        <v>1017</v>
      </c>
      <c r="L980" s="1"/>
      <c r="M980" s="1"/>
      <c r="N980" s="35" t="s">
        <v>901</v>
      </c>
      <c r="R980" s="1" t="str">
        <f t="shared" si="31"/>
        <v>Mutually Excluded</v>
      </c>
      <c r="S980" s="1"/>
      <c r="T980" s="1"/>
    </row>
    <row r="981" spans="1:20" ht="90">
      <c r="A981" s="1" t="s">
        <v>1294</v>
      </c>
      <c r="B981">
        <v>1018</v>
      </c>
      <c r="D981">
        <v>441</v>
      </c>
      <c r="E981" s="1"/>
      <c r="F981" s="1" t="s">
        <v>1294</v>
      </c>
      <c r="G981" s="1">
        <v>1</v>
      </c>
      <c r="H981" s="1">
        <v>1</v>
      </c>
      <c r="I981" s="1">
        <v>1</v>
      </c>
      <c r="J981" s="31" t="str">
        <f t="shared" si="30"/>
        <v>EXCLUDED</v>
      </c>
      <c r="K981">
        <v>1018</v>
      </c>
      <c r="L981" s="1"/>
      <c r="M981" s="1"/>
      <c r="N981" s="35" t="s">
        <v>901</v>
      </c>
      <c r="R981" s="1" t="str">
        <f t="shared" si="31"/>
        <v>Mutually Excluded</v>
      </c>
      <c r="S981" s="1"/>
      <c r="T981" s="1"/>
    </row>
    <row r="982" spans="1:20" ht="90">
      <c r="A982" s="1" t="s">
        <v>1295</v>
      </c>
      <c r="B982">
        <v>1019</v>
      </c>
      <c r="D982" s="6">
        <v>441442</v>
      </c>
      <c r="E982" s="1"/>
      <c r="F982" s="1" t="s">
        <v>1295</v>
      </c>
      <c r="G982" s="1">
        <v>2</v>
      </c>
      <c r="H982" s="1">
        <v>2</v>
      </c>
      <c r="I982" s="1">
        <v>2</v>
      </c>
      <c r="J982" s="31" t="str">
        <f t="shared" si="30"/>
        <v>EXCLUDED</v>
      </c>
      <c r="K982">
        <v>1019</v>
      </c>
      <c r="L982" s="1"/>
      <c r="M982" s="1"/>
      <c r="N982" s="35" t="s">
        <v>901</v>
      </c>
      <c r="R982" s="1" t="str">
        <f t="shared" si="31"/>
        <v>Mutually Excluded</v>
      </c>
      <c r="S982" s="1"/>
      <c r="T982" s="1"/>
    </row>
    <row r="983" spans="1:20" ht="45">
      <c r="A983" s="1" t="s">
        <v>1296</v>
      </c>
      <c r="B983">
        <v>1020</v>
      </c>
      <c r="D983">
        <v>442</v>
      </c>
      <c r="E983" s="1"/>
      <c r="F983" s="1" t="s">
        <v>1296</v>
      </c>
      <c r="G983" s="1">
        <v>2</v>
      </c>
      <c r="H983" s="1">
        <v>2</v>
      </c>
      <c r="I983" s="1">
        <v>2</v>
      </c>
      <c r="J983" s="31" t="str">
        <f t="shared" si="30"/>
        <v>EXCLUDED</v>
      </c>
      <c r="K983">
        <v>1020</v>
      </c>
      <c r="L983" s="1"/>
      <c r="M983" s="1"/>
      <c r="N983" s="35" t="s">
        <v>901</v>
      </c>
      <c r="R983" s="1" t="str">
        <f t="shared" si="31"/>
        <v>Mutually Excluded</v>
      </c>
      <c r="S983" s="1"/>
      <c r="T983" s="1"/>
    </row>
    <row r="984" spans="1:20" ht="75">
      <c r="A984" s="1" t="s">
        <v>1297</v>
      </c>
      <c r="B984">
        <v>1021</v>
      </c>
      <c r="D984">
        <v>442</v>
      </c>
      <c r="E984" s="1"/>
      <c r="F984" s="1" t="s">
        <v>1297</v>
      </c>
      <c r="G984" s="1">
        <v>3</v>
      </c>
      <c r="H984" s="1">
        <v>2</v>
      </c>
      <c r="I984" s="1">
        <v>2</v>
      </c>
      <c r="J984" s="31" t="str">
        <f t="shared" si="30"/>
        <v>EXCLUDED</v>
      </c>
      <c r="K984">
        <v>1021</v>
      </c>
      <c r="L984" s="1"/>
      <c r="M984" s="1"/>
      <c r="N984" s="35" t="s">
        <v>901</v>
      </c>
      <c r="R984" s="1" t="str">
        <f t="shared" si="31"/>
        <v>Mutually Excluded</v>
      </c>
      <c r="S984" s="1"/>
      <c r="T984" s="1"/>
    </row>
    <row r="985" spans="1:20" ht="90">
      <c r="A985" s="1" t="s">
        <v>1298</v>
      </c>
      <c r="B985">
        <v>1022</v>
      </c>
      <c r="D985">
        <v>443</v>
      </c>
      <c r="E985" s="1"/>
      <c r="F985" s="1" t="s">
        <v>1298</v>
      </c>
      <c r="G985" s="1">
        <v>1</v>
      </c>
      <c r="H985" s="1">
        <v>1</v>
      </c>
      <c r="I985" s="1">
        <v>1</v>
      </c>
      <c r="J985" s="31" t="str">
        <f t="shared" si="30"/>
        <v>EXCLUDED</v>
      </c>
      <c r="K985">
        <v>1022</v>
      </c>
      <c r="L985" s="1"/>
      <c r="M985" s="1"/>
      <c r="N985" s="35" t="s">
        <v>901</v>
      </c>
      <c r="R985" s="1" t="str">
        <f t="shared" si="31"/>
        <v>Mutually Excluded</v>
      </c>
      <c r="S985" s="1"/>
      <c r="T985" s="1"/>
    </row>
    <row r="986" spans="1:20" ht="120">
      <c r="A986" s="1" t="s">
        <v>1299</v>
      </c>
      <c r="B986">
        <v>1023</v>
      </c>
      <c r="D986">
        <v>443</v>
      </c>
      <c r="E986" s="1"/>
      <c r="F986" s="1" t="s">
        <v>1299</v>
      </c>
      <c r="G986" s="1">
        <v>4</v>
      </c>
      <c r="H986" s="1">
        <v>3</v>
      </c>
      <c r="I986" s="1">
        <v>3</v>
      </c>
      <c r="J986" s="31" t="str">
        <f t="shared" si="30"/>
        <v>EXCLUDED</v>
      </c>
      <c r="K986">
        <v>1023</v>
      </c>
      <c r="L986" s="1"/>
      <c r="M986" s="1"/>
      <c r="N986" s="35" t="s">
        <v>901</v>
      </c>
      <c r="R986" s="1" t="str">
        <f t="shared" si="31"/>
        <v>Mutually Excluded</v>
      </c>
      <c r="S986" s="1"/>
      <c r="T986" s="1"/>
    </row>
    <row r="987" spans="1:20" ht="165">
      <c r="A987" s="1" t="s">
        <v>1301</v>
      </c>
      <c r="B987">
        <v>1024</v>
      </c>
      <c r="D987" s="6">
        <v>443444</v>
      </c>
      <c r="E987" s="1"/>
      <c r="F987" s="1" t="s">
        <v>1301</v>
      </c>
      <c r="G987" s="1">
        <v>2</v>
      </c>
      <c r="H987" s="1">
        <v>3</v>
      </c>
      <c r="I987" s="1">
        <v>2</v>
      </c>
      <c r="J987" s="31" t="str">
        <f t="shared" si="30"/>
        <v>EXCLUDED</v>
      </c>
      <c r="K987">
        <v>1024</v>
      </c>
      <c r="L987" s="1"/>
      <c r="M987" s="1"/>
      <c r="N987" s="35" t="s">
        <v>901</v>
      </c>
      <c r="R987" s="1" t="str">
        <f t="shared" si="31"/>
        <v>Mutually Excluded</v>
      </c>
      <c r="S987" s="1"/>
      <c r="T987" s="1"/>
    </row>
    <row r="988" spans="1:20" ht="135">
      <c r="A988" s="1" t="s">
        <v>1302</v>
      </c>
      <c r="B988">
        <v>1025</v>
      </c>
      <c r="D988">
        <v>444</v>
      </c>
      <c r="E988" s="1"/>
      <c r="F988" s="1" t="s">
        <v>1302</v>
      </c>
      <c r="G988" s="1">
        <v>2</v>
      </c>
      <c r="H988" s="1">
        <v>1</v>
      </c>
      <c r="I988" s="1">
        <v>2</v>
      </c>
      <c r="J988" s="31" t="str">
        <f t="shared" si="30"/>
        <v>EXCLUDED</v>
      </c>
      <c r="K988">
        <v>1025</v>
      </c>
      <c r="L988" s="1"/>
      <c r="M988" s="1"/>
      <c r="N988" s="35" t="s">
        <v>901</v>
      </c>
      <c r="R988" s="1" t="str">
        <f t="shared" si="31"/>
        <v>Mutually Excluded</v>
      </c>
      <c r="S988" s="1"/>
      <c r="T988" s="1"/>
    </row>
    <row r="989" spans="1:20" ht="60">
      <c r="A989" s="1" t="s">
        <v>1303</v>
      </c>
      <c r="B989">
        <v>1026</v>
      </c>
      <c r="D989" s="6">
        <v>444445</v>
      </c>
      <c r="E989" s="1"/>
      <c r="F989" s="1" t="s">
        <v>1303</v>
      </c>
      <c r="G989" s="1">
        <v>1</v>
      </c>
      <c r="H989" s="1">
        <v>1</v>
      </c>
      <c r="I989" s="1">
        <v>1</v>
      </c>
      <c r="J989" s="31" t="str">
        <f t="shared" si="30"/>
        <v>EXCLUDED</v>
      </c>
      <c r="K989">
        <v>1026</v>
      </c>
      <c r="L989" s="1"/>
      <c r="M989" s="1"/>
      <c r="N989" s="35" t="s">
        <v>901</v>
      </c>
      <c r="R989" s="1" t="str">
        <f t="shared" si="31"/>
        <v>Mutually Excluded</v>
      </c>
      <c r="S989" s="1"/>
      <c r="T989" s="1"/>
    </row>
    <row r="990" spans="1:20" ht="75">
      <c r="A990" s="1" t="s">
        <v>1304</v>
      </c>
      <c r="B990">
        <v>1027</v>
      </c>
      <c r="D990">
        <v>445</v>
      </c>
      <c r="E990" s="1"/>
      <c r="F990" s="1" t="s">
        <v>1304</v>
      </c>
      <c r="G990" s="1">
        <v>3</v>
      </c>
      <c r="H990" s="1">
        <v>2</v>
      </c>
      <c r="I990" s="1">
        <v>2</v>
      </c>
      <c r="J990" s="31" t="str">
        <f t="shared" si="30"/>
        <v>EXCLUDED</v>
      </c>
      <c r="K990">
        <v>1027</v>
      </c>
      <c r="L990" s="1"/>
      <c r="M990" s="1"/>
      <c r="N990" s="35" t="s">
        <v>901</v>
      </c>
      <c r="R990" s="1" t="str">
        <f t="shared" si="31"/>
        <v>Mutually Excluded</v>
      </c>
      <c r="S990" s="1"/>
      <c r="T990" s="1"/>
    </row>
    <row r="991" spans="1:20" ht="90">
      <c r="A991" s="1" t="s">
        <v>1305</v>
      </c>
      <c r="B991">
        <v>1028</v>
      </c>
      <c r="D991" s="6">
        <v>445446</v>
      </c>
      <c r="E991" s="1"/>
      <c r="F991" s="1" t="s">
        <v>1305</v>
      </c>
      <c r="G991" s="1">
        <v>1</v>
      </c>
      <c r="H991" s="1">
        <v>1</v>
      </c>
      <c r="I991" s="1">
        <v>1</v>
      </c>
      <c r="J991" s="31" t="str">
        <f t="shared" si="30"/>
        <v>EXCLUDED</v>
      </c>
      <c r="K991">
        <v>1028</v>
      </c>
      <c r="L991" s="1"/>
      <c r="M991" s="1"/>
      <c r="N991" s="35" t="s">
        <v>901</v>
      </c>
      <c r="R991" s="1" t="str">
        <f t="shared" si="31"/>
        <v>Mutually Excluded</v>
      </c>
      <c r="S991" s="1"/>
      <c r="T991" s="1"/>
    </row>
    <row r="992" spans="1:20" ht="105">
      <c r="A992" s="1" t="s">
        <v>1306</v>
      </c>
      <c r="B992">
        <v>1029</v>
      </c>
      <c r="D992">
        <v>446</v>
      </c>
      <c r="E992" s="1"/>
      <c r="F992" s="1" t="s">
        <v>1306</v>
      </c>
      <c r="G992" s="1">
        <v>2</v>
      </c>
      <c r="H992" s="1">
        <v>2</v>
      </c>
      <c r="I992" s="1">
        <v>2</v>
      </c>
      <c r="J992" s="31" t="str">
        <f t="shared" si="30"/>
        <v>EXCLUDED</v>
      </c>
      <c r="K992">
        <v>1029</v>
      </c>
      <c r="L992" s="1"/>
      <c r="M992" s="1"/>
      <c r="N992" s="35" t="s">
        <v>901</v>
      </c>
      <c r="R992" s="1" t="str">
        <f t="shared" si="31"/>
        <v>Mutually Excluded</v>
      </c>
      <c r="S992" s="1"/>
      <c r="T992" s="1"/>
    </row>
    <row r="993" spans="1:20" ht="90">
      <c r="A993" s="1" t="s">
        <v>1307</v>
      </c>
      <c r="B993">
        <v>1030</v>
      </c>
      <c r="D993">
        <v>446</v>
      </c>
      <c r="E993" s="1"/>
      <c r="F993" s="1" t="s">
        <v>1307</v>
      </c>
      <c r="G993" s="1">
        <v>2</v>
      </c>
      <c r="H993" s="1">
        <v>2</v>
      </c>
      <c r="I993" s="1">
        <v>2</v>
      </c>
      <c r="J993" s="31" t="str">
        <f t="shared" si="30"/>
        <v>EXCLUDED</v>
      </c>
      <c r="K993">
        <v>1030</v>
      </c>
      <c r="L993" s="1"/>
      <c r="M993" s="1"/>
      <c r="N993" s="35" t="s">
        <v>901</v>
      </c>
      <c r="R993" s="1" t="str">
        <f t="shared" si="31"/>
        <v>Mutually Excluded</v>
      </c>
      <c r="S993" s="1"/>
      <c r="T993" s="1"/>
    </row>
    <row r="994" spans="1:20" ht="120">
      <c r="A994" s="1" t="s">
        <v>1308</v>
      </c>
      <c r="B994">
        <v>1031</v>
      </c>
      <c r="D994">
        <v>447</v>
      </c>
      <c r="E994" s="1"/>
      <c r="F994" s="1" t="s">
        <v>1308</v>
      </c>
      <c r="G994" s="1">
        <v>2</v>
      </c>
      <c r="H994" s="1">
        <v>2</v>
      </c>
      <c r="I994" s="1">
        <v>2</v>
      </c>
      <c r="J994" s="31" t="str">
        <f t="shared" si="30"/>
        <v>EXCLUDED</v>
      </c>
      <c r="K994">
        <v>1031</v>
      </c>
      <c r="L994" s="1"/>
      <c r="M994" s="1"/>
      <c r="N994" s="35" t="s">
        <v>901</v>
      </c>
      <c r="R994" s="1" t="str">
        <f t="shared" si="31"/>
        <v>Mutually Excluded</v>
      </c>
      <c r="S994" s="1"/>
      <c r="T994" s="1"/>
    </row>
    <row r="995" spans="1:20" ht="60">
      <c r="A995" s="1" t="s">
        <v>1309</v>
      </c>
      <c r="B995">
        <v>1032</v>
      </c>
      <c r="D995">
        <v>447</v>
      </c>
      <c r="E995" s="1"/>
      <c r="F995" s="1" t="s">
        <v>1309</v>
      </c>
      <c r="G995" s="1">
        <v>1</v>
      </c>
      <c r="H995" s="1">
        <v>1</v>
      </c>
      <c r="I995" s="1">
        <v>1</v>
      </c>
      <c r="J995" s="31" t="str">
        <f t="shared" si="30"/>
        <v>EXCLUDED</v>
      </c>
      <c r="K995">
        <v>1032</v>
      </c>
      <c r="L995" s="1"/>
      <c r="M995" s="1"/>
      <c r="N995" s="35" t="s">
        <v>901</v>
      </c>
      <c r="R995" s="1" t="str">
        <f t="shared" si="31"/>
        <v>Mutually Excluded</v>
      </c>
      <c r="S995" s="1"/>
      <c r="T995" s="1"/>
    </row>
    <row r="996" spans="1:20" ht="90">
      <c r="A996" s="1" t="s">
        <v>1310</v>
      </c>
      <c r="B996">
        <v>1033</v>
      </c>
      <c r="D996" s="6">
        <v>447448</v>
      </c>
      <c r="E996" s="1"/>
      <c r="F996" s="1" t="s">
        <v>1310</v>
      </c>
      <c r="G996" s="1">
        <v>2</v>
      </c>
      <c r="H996" s="1">
        <v>2</v>
      </c>
      <c r="I996" s="1">
        <v>2</v>
      </c>
      <c r="J996" s="31" t="str">
        <f t="shared" si="30"/>
        <v>EXCLUDED</v>
      </c>
      <c r="K996">
        <v>1033</v>
      </c>
      <c r="L996" s="1"/>
      <c r="M996" s="1"/>
      <c r="N996" s="35" t="s">
        <v>901</v>
      </c>
      <c r="R996" s="1" t="str">
        <f t="shared" si="31"/>
        <v>Mutually Excluded</v>
      </c>
      <c r="S996" s="1"/>
      <c r="T996" s="1"/>
    </row>
    <row r="997" spans="1:20" ht="105">
      <c r="A997" s="1" t="s">
        <v>1311</v>
      </c>
      <c r="B997">
        <v>1034</v>
      </c>
      <c r="D997">
        <v>448</v>
      </c>
      <c r="E997" s="1"/>
      <c r="F997" s="1" t="s">
        <v>1311</v>
      </c>
      <c r="G997" s="1">
        <v>2</v>
      </c>
      <c r="H997" s="1">
        <v>2</v>
      </c>
      <c r="I997" s="1">
        <v>2</v>
      </c>
      <c r="J997" s="31" t="str">
        <f t="shared" si="30"/>
        <v>EXCLUDED</v>
      </c>
      <c r="K997">
        <v>1034</v>
      </c>
      <c r="L997" s="1"/>
      <c r="M997" s="1"/>
      <c r="N997" s="35" t="s">
        <v>901</v>
      </c>
      <c r="R997" s="1" t="str">
        <f t="shared" si="31"/>
        <v>Mutually Excluded</v>
      </c>
      <c r="S997" s="1"/>
      <c r="T997" s="1"/>
    </row>
    <row r="998" spans="1:20" ht="135">
      <c r="A998" s="15" t="s">
        <v>1312</v>
      </c>
      <c r="B998">
        <v>1035</v>
      </c>
      <c r="D998">
        <v>449</v>
      </c>
      <c r="E998" s="1"/>
      <c r="F998" s="15" t="s">
        <v>1312</v>
      </c>
      <c r="G998" s="1">
        <v>1</v>
      </c>
      <c r="H998" s="1">
        <v>1</v>
      </c>
      <c r="I998" s="1">
        <v>1</v>
      </c>
      <c r="J998" s="31" t="str">
        <f t="shared" si="30"/>
        <v>EXCLUDED</v>
      </c>
      <c r="K998">
        <v>1035</v>
      </c>
      <c r="L998" s="1"/>
      <c r="M998" s="1"/>
      <c r="N998" s="35" t="s">
        <v>901</v>
      </c>
      <c r="R998" s="1" t="str">
        <f t="shared" si="31"/>
        <v>Mutually Excluded</v>
      </c>
      <c r="S998" s="1"/>
      <c r="T998" s="1"/>
    </row>
    <row r="999" spans="1:20" ht="90">
      <c r="A999" s="1" t="s">
        <v>1313</v>
      </c>
      <c r="B999">
        <v>1036</v>
      </c>
      <c r="D999">
        <v>449</v>
      </c>
      <c r="E999" s="1"/>
      <c r="F999" s="1" t="s">
        <v>1313</v>
      </c>
      <c r="G999" s="1">
        <v>2</v>
      </c>
      <c r="H999" s="1">
        <v>2</v>
      </c>
      <c r="I999" s="1">
        <v>2</v>
      </c>
      <c r="J999" s="31" t="str">
        <f t="shared" si="30"/>
        <v>EXCLUDED</v>
      </c>
      <c r="K999">
        <v>1036</v>
      </c>
      <c r="L999" s="1"/>
      <c r="M999" s="1"/>
      <c r="N999" s="35" t="s">
        <v>901</v>
      </c>
      <c r="R999" s="1" t="str">
        <f t="shared" si="31"/>
        <v>Mutually Excluded</v>
      </c>
      <c r="S999" s="1"/>
      <c r="T999" s="1"/>
    </row>
    <row r="1000" spans="1:20" ht="135">
      <c r="A1000" s="1" t="s">
        <v>1314</v>
      </c>
      <c r="B1000">
        <v>1037</v>
      </c>
      <c r="D1000" s="6">
        <v>449450</v>
      </c>
      <c r="E1000" s="1"/>
      <c r="F1000" s="1" t="s">
        <v>1314</v>
      </c>
      <c r="G1000" s="1">
        <v>2</v>
      </c>
      <c r="H1000" s="1">
        <v>2</v>
      </c>
      <c r="I1000" s="1">
        <v>2</v>
      </c>
      <c r="J1000" s="31" t="str">
        <f t="shared" si="30"/>
        <v>EXCLUDED</v>
      </c>
      <c r="K1000">
        <v>1037</v>
      </c>
      <c r="L1000" s="1"/>
      <c r="M1000" s="1"/>
      <c r="N1000" s="35" t="s">
        <v>901</v>
      </c>
      <c r="R1000" s="1" t="str">
        <f t="shared" si="31"/>
        <v>Mutually Excluded</v>
      </c>
      <c r="S1000" s="1"/>
      <c r="T1000" s="1"/>
    </row>
    <row r="1001" spans="1:20" ht="105">
      <c r="A1001" s="1" t="s">
        <v>1315</v>
      </c>
      <c r="B1001">
        <v>1038</v>
      </c>
      <c r="D1001">
        <v>450</v>
      </c>
      <c r="E1001" s="1"/>
      <c r="F1001" s="1" t="s">
        <v>1315</v>
      </c>
      <c r="G1001" s="1">
        <v>1</v>
      </c>
      <c r="H1001" s="1">
        <v>1</v>
      </c>
      <c r="I1001" s="1">
        <v>1</v>
      </c>
      <c r="J1001" s="31" t="str">
        <f t="shared" si="30"/>
        <v>EXCLUDED</v>
      </c>
      <c r="K1001">
        <v>1038</v>
      </c>
      <c r="L1001" s="1"/>
      <c r="M1001" s="1"/>
      <c r="N1001" s="35" t="s">
        <v>901</v>
      </c>
      <c r="R1001" s="1" t="str">
        <f t="shared" si="31"/>
        <v>Mutually Excluded</v>
      </c>
      <c r="S1001" s="1"/>
      <c r="T1001" s="1"/>
    </row>
    <row r="1002" spans="1:20" ht="195">
      <c r="A1002" s="1" t="s">
        <v>866</v>
      </c>
      <c r="B1002">
        <v>1039</v>
      </c>
      <c r="D1002">
        <v>450</v>
      </c>
      <c r="E1002" s="1"/>
      <c r="F1002" s="1" t="s">
        <v>866</v>
      </c>
      <c r="G1002" s="1">
        <v>4</v>
      </c>
      <c r="H1002" s="1">
        <v>3</v>
      </c>
      <c r="I1002" s="1">
        <v>3</v>
      </c>
      <c r="J1002" s="31" t="str">
        <f t="shared" si="30"/>
        <v>EXCLUDED</v>
      </c>
      <c r="K1002">
        <v>1039</v>
      </c>
      <c r="L1002" s="1"/>
      <c r="M1002" s="1"/>
      <c r="N1002" s="35" t="s">
        <v>901</v>
      </c>
      <c r="R1002" s="1" t="str">
        <f t="shared" si="31"/>
        <v>Mutually Excluded</v>
      </c>
      <c r="S1002" s="1"/>
      <c r="T1002" s="1"/>
    </row>
    <row r="1003" spans="1:20" ht="135">
      <c r="A1003" s="1" t="s">
        <v>1317</v>
      </c>
      <c r="B1003">
        <v>1040</v>
      </c>
      <c r="D1003">
        <v>451</v>
      </c>
      <c r="E1003" s="1"/>
      <c r="F1003" s="1" t="s">
        <v>1317</v>
      </c>
      <c r="G1003" s="1">
        <v>2</v>
      </c>
      <c r="H1003" s="1">
        <v>1</v>
      </c>
      <c r="I1003" s="1">
        <v>2</v>
      </c>
      <c r="J1003" s="31" t="str">
        <f t="shared" si="30"/>
        <v>EXCLUDED</v>
      </c>
      <c r="K1003">
        <v>1040</v>
      </c>
      <c r="L1003" s="1"/>
      <c r="M1003" s="1"/>
      <c r="N1003" s="35" t="s">
        <v>901</v>
      </c>
      <c r="R1003" s="1" t="str">
        <f t="shared" si="31"/>
        <v>Mutually Excluded</v>
      </c>
      <c r="S1003" s="1"/>
      <c r="T1003" s="1"/>
    </row>
    <row r="1004" spans="1:20" ht="90">
      <c r="A1004" s="1" t="s">
        <v>1318</v>
      </c>
      <c r="B1004">
        <v>1041</v>
      </c>
      <c r="D1004" s="6">
        <v>451452</v>
      </c>
      <c r="E1004" s="1"/>
      <c r="F1004" s="1" t="s">
        <v>1318</v>
      </c>
      <c r="G1004" s="1">
        <v>2</v>
      </c>
      <c r="H1004" s="1">
        <v>2</v>
      </c>
      <c r="I1004" s="1">
        <v>2</v>
      </c>
      <c r="J1004" s="31" t="str">
        <f t="shared" si="30"/>
        <v>EXCLUDED</v>
      </c>
      <c r="K1004">
        <v>1041</v>
      </c>
      <c r="L1004" s="1"/>
      <c r="M1004" s="1"/>
      <c r="N1004" s="35" t="s">
        <v>901</v>
      </c>
      <c r="R1004" s="1" t="str">
        <f t="shared" si="31"/>
        <v>Mutually Excluded</v>
      </c>
      <c r="S1004" s="1"/>
      <c r="T1004" s="1"/>
    </row>
    <row r="1005" spans="1:20" ht="120">
      <c r="A1005" s="1" t="s">
        <v>1319</v>
      </c>
      <c r="B1005">
        <v>1042</v>
      </c>
      <c r="D1005" s="6">
        <v>452453</v>
      </c>
      <c r="E1005" s="1"/>
      <c r="F1005" s="1" t="s">
        <v>1319</v>
      </c>
      <c r="G1005" s="1">
        <v>3</v>
      </c>
      <c r="H1005" s="1">
        <v>4</v>
      </c>
      <c r="I1005" s="1">
        <v>3</v>
      </c>
      <c r="J1005" s="31" t="str">
        <f t="shared" si="30"/>
        <v>EXCLUDED</v>
      </c>
      <c r="K1005">
        <v>1042</v>
      </c>
      <c r="L1005" s="1"/>
      <c r="M1005" s="1"/>
      <c r="N1005" s="35" t="s">
        <v>901</v>
      </c>
      <c r="R1005" s="1" t="str">
        <f t="shared" si="31"/>
        <v>Mutually Excluded</v>
      </c>
      <c r="S1005" s="1"/>
      <c r="T1005" s="1"/>
    </row>
    <row r="1006" spans="1:20" ht="90">
      <c r="A1006" s="1" t="s">
        <v>1320</v>
      </c>
      <c r="B1006">
        <v>1043</v>
      </c>
      <c r="D1006">
        <v>453</v>
      </c>
      <c r="E1006" s="1"/>
      <c r="F1006" s="1" t="s">
        <v>1320</v>
      </c>
      <c r="G1006" s="1">
        <v>2</v>
      </c>
      <c r="H1006" s="1">
        <v>2</v>
      </c>
      <c r="I1006" s="1">
        <v>2</v>
      </c>
      <c r="J1006" s="31" t="str">
        <f t="shared" si="30"/>
        <v>EXCLUDED</v>
      </c>
      <c r="K1006">
        <v>1043</v>
      </c>
      <c r="L1006" s="1"/>
      <c r="M1006" s="1"/>
      <c r="N1006" s="35" t="s">
        <v>901</v>
      </c>
      <c r="R1006" s="1" t="str">
        <f t="shared" si="31"/>
        <v>Mutually Excluded</v>
      </c>
      <c r="S1006" s="1"/>
      <c r="T1006" s="1"/>
    </row>
    <row r="1007" spans="1:20" ht="60">
      <c r="A1007" s="1" t="s">
        <v>1321</v>
      </c>
      <c r="B1007">
        <v>1044</v>
      </c>
      <c r="D1007">
        <v>453</v>
      </c>
      <c r="E1007" s="1"/>
      <c r="F1007" s="1" t="s">
        <v>1321</v>
      </c>
      <c r="G1007" s="1">
        <v>1</v>
      </c>
      <c r="H1007" s="1">
        <v>1</v>
      </c>
      <c r="I1007" s="1">
        <v>1</v>
      </c>
      <c r="J1007" s="31" t="str">
        <f t="shared" si="30"/>
        <v>EXCLUDED</v>
      </c>
      <c r="K1007">
        <v>1044</v>
      </c>
      <c r="L1007" s="1"/>
      <c r="M1007" s="1"/>
      <c r="N1007" s="35" t="s">
        <v>901</v>
      </c>
      <c r="R1007" s="1" t="str">
        <f t="shared" si="31"/>
        <v>Mutually Excluded</v>
      </c>
      <c r="S1007" s="1"/>
      <c r="T1007" s="1"/>
    </row>
    <row r="1008" spans="1:20" ht="105">
      <c r="A1008" s="1" t="s">
        <v>1322</v>
      </c>
      <c r="B1008">
        <v>1045</v>
      </c>
      <c r="D1008">
        <v>454</v>
      </c>
      <c r="E1008" s="1"/>
      <c r="F1008" s="1" t="s">
        <v>1322</v>
      </c>
      <c r="G1008" s="1">
        <v>3</v>
      </c>
      <c r="H1008" s="1">
        <v>3</v>
      </c>
      <c r="I1008" s="1">
        <v>2</v>
      </c>
      <c r="J1008" s="31" t="str">
        <f t="shared" si="30"/>
        <v>EXCLUDED</v>
      </c>
      <c r="K1008">
        <v>1045</v>
      </c>
      <c r="L1008" s="1"/>
      <c r="M1008" s="1"/>
      <c r="N1008" s="35" t="s">
        <v>901</v>
      </c>
      <c r="R1008" s="1" t="str">
        <f t="shared" si="31"/>
        <v>Mutually Excluded</v>
      </c>
      <c r="S1008" s="1"/>
      <c r="T1008" s="1"/>
    </row>
    <row r="1009" spans="1:24" ht="150">
      <c r="A1009" s="1" t="s">
        <v>1324</v>
      </c>
      <c r="B1009">
        <v>1046</v>
      </c>
      <c r="D1009">
        <v>454</v>
      </c>
      <c r="E1009" s="1"/>
      <c r="F1009" s="1" t="s">
        <v>1324</v>
      </c>
      <c r="G1009" s="1">
        <v>2</v>
      </c>
      <c r="H1009" s="1">
        <v>3</v>
      </c>
      <c r="I1009" s="1">
        <v>2</v>
      </c>
      <c r="J1009" s="31" t="str">
        <f t="shared" si="30"/>
        <v>EXCLUDED</v>
      </c>
      <c r="K1009">
        <v>1046</v>
      </c>
      <c r="L1009" s="1"/>
      <c r="M1009" s="1"/>
      <c r="N1009" s="35" t="s">
        <v>901</v>
      </c>
      <c r="R1009" s="1" t="str">
        <f t="shared" si="31"/>
        <v>Mutually Excluded</v>
      </c>
      <c r="S1009" s="1"/>
      <c r="T1009" s="1"/>
    </row>
    <row r="1010" spans="1:24" ht="180">
      <c r="A1010" s="1" t="s">
        <v>1327</v>
      </c>
      <c r="B1010">
        <v>1047</v>
      </c>
      <c r="D1010" s="6">
        <v>454455</v>
      </c>
      <c r="E1010" s="1"/>
      <c r="F1010" s="1" t="s">
        <v>1327</v>
      </c>
      <c r="G1010" s="1">
        <v>2</v>
      </c>
      <c r="H1010" s="1">
        <v>1</v>
      </c>
      <c r="I1010" s="1">
        <v>2</v>
      </c>
      <c r="J1010" s="31" t="str">
        <f t="shared" si="30"/>
        <v>EXCLUDED</v>
      </c>
      <c r="K1010">
        <v>1047</v>
      </c>
      <c r="L1010" s="1"/>
      <c r="M1010" s="1"/>
      <c r="N1010" s="35" t="s">
        <v>901</v>
      </c>
      <c r="R1010" s="1" t="str">
        <f t="shared" si="31"/>
        <v>Mutually Excluded</v>
      </c>
      <c r="S1010" s="1"/>
      <c r="T1010" s="1"/>
    </row>
    <row r="1011" spans="1:24" ht="105">
      <c r="A1011" s="1" t="s">
        <v>1328</v>
      </c>
      <c r="B1011">
        <v>1048</v>
      </c>
      <c r="D1011">
        <v>455</v>
      </c>
      <c r="E1011" s="1"/>
      <c r="F1011" s="1" t="s">
        <v>1328</v>
      </c>
      <c r="G1011" s="1">
        <v>1</v>
      </c>
      <c r="H1011" s="1">
        <v>1</v>
      </c>
      <c r="I1011" s="1">
        <v>1</v>
      </c>
      <c r="J1011" s="31" t="str">
        <f t="shared" si="30"/>
        <v>EXCLUDED</v>
      </c>
      <c r="K1011">
        <v>1048</v>
      </c>
      <c r="L1011" s="1"/>
      <c r="M1011" s="1"/>
      <c r="N1011" s="35" t="s">
        <v>901</v>
      </c>
      <c r="R1011" s="1" t="str">
        <f t="shared" si="31"/>
        <v>Mutually Excluded</v>
      </c>
      <c r="S1011" s="1"/>
      <c r="T1011" s="1"/>
    </row>
    <row r="1012" spans="1:24" ht="90">
      <c r="A1012" s="1" t="s">
        <v>1329</v>
      </c>
      <c r="B1012">
        <v>1049</v>
      </c>
      <c r="D1012">
        <v>455</v>
      </c>
      <c r="E1012" s="1"/>
      <c r="F1012" s="1" t="s">
        <v>1329</v>
      </c>
      <c r="G1012" s="1">
        <v>4</v>
      </c>
      <c r="H1012" s="1">
        <v>4</v>
      </c>
      <c r="I1012" s="1">
        <v>3</v>
      </c>
      <c r="J1012" s="31" t="str">
        <f t="shared" si="30"/>
        <v>EXCLUDED</v>
      </c>
      <c r="K1012">
        <v>1049</v>
      </c>
      <c r="L1012" s="1"/>
      <c r="M1012" s="1"/>
      <c r="N1012" s="35" t="s">
        <v>901</v>
      </c>
      <c r="R1012" s="1" t="str">
        <f t="shared" si="31"/>
        <v>Mutually Excluded</v>
      </c>
      <c r="S1012" s="1"/>
      <c r="T1012" s="1"/>
    </row>
    <row r="1013" spans="1:24" ht="120">
      <c r="A1013" s="1" t="s">
        <v>1330</v>
      </c>
      <c r="B1013">
        <v>1050</v>
      </c>
      <c r="D1013" s="6">
        <v>455456</v>
      </c>
      <c r="E1013" s="1"/>
      <c r="F1013" s="1" t="s">
        <v>1330</v>
      </c>
      <c r="G1013" s="1">
        <v>5</v>
      </c>
      <c r="H1013" s="1">
        <v>4</v>
      </c>
      <c r="I1013" s="1">
        <v>5</v>
      </c>
      <c r="J1013" s="31" t="str">
        <f t="shared" si="30"/>
        <v>MAYBE</v>
      </c>
      <c r="K1013">
        <v>1050</v>
      </c>
      <c r="L1013" s="1"/>
      <c r="M1013" s="1"/>
      <c r="N1013" s="35" t="s">
        <v>1752</v>
      </c>
      <c r="R1013" s="1" t="str">
        <f t="shared" si="31"/>
        <v>MUTUALLY INCLUDED</v>
      </c>
      <c r="S1013" s="1"/>
      <c r="T1013" s="1"/>
      <c r="X1013" s="3" t="s">
        <v>23</v>
      </c>
    </row>
    <row r="1014" spans="1:24" ht="60">
      <c r="A1014" s="1" t="s">
        <v>1332</v>
      </c>
      <c r="B1014">
        <v>1051</v>
      </c>
      <c r="D1014">
        <v>456</v>
      </c>
      <c r="E1014" s="1"/>
      <c r="F1014" s="1" t="s">
        <v>1332</v>
      </c>
      <c r="G1014" s="1">
        <v>2</v>
      </c>
      <c r="H1014" s="1">
        <v>3</v>
      </c>
      <c r="I1014" s="1">
        <v>2</v>
      </c>
      <c r="J1014" s="31" t="str">
        <f t="shared" si="30"/>
        <v>EXCLUDED</v>
      </c>
      <c r="K1014">
        <v>1051</v>
      </c>
      <c r="L1014" s="1"/>
      <c r="M1014" s="1"/>
      <c r="N1014" s="35" t="s">
        <v>901</v>
      </c>
      <c r="R1014" s="1" t="str">
        <f t="shared" si="31"/>
        <v>Mutually Excluded</v>
      </c>
      <c r="S1014" s="1"/>
      <c r="T1014" s="1"/>
    </row>
    <row r="1015" spans="1:24" ht="120">
      <c r="A1015" s="1" t="s">
        <v>1333</v>
      </c>
      <c r="B1015">
        <v>1052</v>
      </c>
      <c r="D1015">
        <v>456</v>
      </c>
      <c r="E1015" s="1"/>
      <c r="F1015" s="1" t="s">
        <v>1333</v>
      </c>
      <c r="G1015" s="1">
        <v>2</v>
      </c>
      <c r="H1015" s="1">
        <v>1</v>
      </c>
      <c r="I1015" s="1">
        <v>2</v>
      </c>
      <c r="J1015" s="31" t="str">
        <f t="shared" si="30"/>
        <v>EXCLUDED</v>
      </c>
      <c r="K1015">
        <v>1052</v>
      </c>
      <c r="L1015" s="1"/>
      <c r="M1015" s="1"/>
      <c r="N1015" s="35" t="s">
        <v>901</v>
      </c>
      <c r="R1015" s="1" t="str">
        <f t="shared" si="31"/>
        <v>Mutually Excluded</v>
      </c>
      <c r="S1015" s="1"/>
      <c r="T1015" s="1"/>
    </row>
    <row r="1016" spans="1:24" ht="30">
      <c r="A1016" s="1" t="s">
        <v>1335</v>
      </c>
      <c r="B1016">
        <v>1053</v>
      </c>
      <c r="D1016">
        <v>456</v>
      </c>
      <c r="E1016" s="1"/>
      <c r="F1016" s="1" t="s">
        <v>1335</v>
      </c>
      <c r="G1016" s="1">
        <v>1</v>
      </c>
      <c r="H1016" s="1">
        <v>1</v>
      </c>
      <c r="I1016" s="1">
        <v>1</v>
      </c>
      <c r="J1016" s="31" t="str">
        <f t="shared" si="30"/>
        <v>EXCLUDED</v>
      </c>
      <c r="K1016">
        <v>1053</v>
      </c>
      <c r="L1016" s="1"/>
      <c r="M1016" s="1"/>
      <c r="N1016" s="35" t="s">
        <v>901</v>
      </c>
      <c r="R1016" s="1" t="str">
        <f t="shared" si="31"/>
        <v>Mutually Excluded</v>
      </c>
      <c r="S1016" s="1"/>
      <c r="T1016" s="1"/>
    </row>
    <row r="1017" spans="1:24" ht="165">
      <c r="A1017" s="1" t="s">
        <v>1336</v>
      </c>
      <c r="B1017">
        <v>1054</v>
      </c>
      <c r="D1017">
        <v>457</v>
      </c>
      <c r="E1017" s="1"/>
      <c r="F1017" s="1" t="s">
        <v>1336</v>
      </c>
      <c r="G1017" s="1">
        <v>3</v>
      </c>
      <c r="H1017" s="1">
        <v>4</v>
      </c>
      <c r="I1017" s="1">
        <v>2</v>
      </c>
      <c r="J1017" s="31" t="str">
        <f t="shared" si="30"/>
        <v>EXCLUDED</v>
      </c>
      <c r="K1017">
        <v>1054</v>
      </c>
      <c r="L1017" s="1"/>
      <c r="M1017" s="1"/>
      <c r="N1017" s="35" t="s">
        <v>901</v>
      </c>
      <c r="R1017" s="1" t="str">
        <f t="shared" si="31"/>
        <v>Mutually Excluded</v>
      </c>
      <c r="S1017" s="1"/>
      <c r="T1017" s="1"/>
    </row>
    <row r="1018" spans="1:24" ht="90">
      <c r="A1018" s="1" t="s">
        <v>1337</v>
      </c>
      <c r="B1018">
        <v>1055</v>
      </c>
      <c r="D1018">
        <v>457</v>
      </c>
      <c r="E1018" s="1"/>
      <c r="F1018" s="1" t="s">
        <v>1337</v>
      </c>
      <c r="G1018" s="1">
        <v>4</v>
      </c>
      <c r="H1018" s="1">
        <v>3</v>
      </c>
      <c r="I1018" s="1">
        <v>3</v>
      </c>
      <c r="J1018" s="31" t="str">
        <f t="shared" si="30"/>
        <v>EXCLUDED</v>
      </c>
      <c r="K1018">
        <v>1055</v>
      </c>
      <c r="L1018" s="1"/>
      <c r="M1018" s="1"/>
      <c r="N1018" s="35" t="s">
        <v>901</v>
      </c>
      <c r="R1018" s="1" t="str">
        <f t="shared" si="31"/>
        <v>Mutually Excluded</v>
      </c>
      <c r="S1018" s="1"/>
      <c r="T1018" s="1"/>
    </row>
    <row r="1019" spans="1:24" ht="45">
      <c r="A1019" s="1" t="s">
        <v>1339</v>
      </c>
      <c r="B1019">
        <v>1056</v>
      </c>
      <c r="D1019" s="6">
        <v>457458</v>
      </c>
      <c r="E1019" s="1"/>
      <c r="F1019" s="1" t="s">
        <v>1339</v>
      </c>
      <c r="G1019" s="1">
        <v>2</v>
      </c>
      <c r="H1019" s="1">
        <v>2</v>
      </c>
      <c r="I1019" s="1">
        <v>2</v>
      </c>
      <c r="J1019" s="31" t="str">
        <f t="shared" si="30"/>
        <v>EXCLUDED</v>
      </c>
      <c r="K1019">
        <v>1056</v>
      </c>
      <c r="L1019" s="1"/>
      <c r="M1019" s="1"/>
      <c r="N1019" s="35" t="s">
        <v>901</v>
      </c>
      <c r="R1019" s="1" t="str">
        <f t="shared" si="31"/>
        <v>Mutually Excluded</v>
      </c>
      <c r="S1019" s="1"/>
      <c r="T1019" s="1"/>
    </row>
    <row r="1020" spans="1:24" ht="75">
      <c r="A1020" s="1" t="s">
        <v>1340</v>
      </c>
      <c r="B1020">
        <v>1057</v>
      </c>
      <c r="D1020">
        <v>458</v>
      </c>
      <c r="E1020" s="1"/>
      <c r="F1020" s="1" t="s">
        <v>1340</v>
      </c>
      <c r="G1020" s="1">
        <v>2</v>
      </c>
      <c r="H1020" s="1">
        <v>2</v>
      </c>
      <c r="I1020" s="1">
        <v>2</v>
      </c>
      <c r="J1020" s="31" t="str">
        <f t="shared" si="30"/>
        <v>EXCLUDED</v>
      </c>
      <c r="K1020">
        <v>1057</v>
      </c>
      <c r="L1020" s="1"/>
      <c r="M1020" s="1"/>
      <c r="N1020" s="35" t="s">
        <v>901</v>
      </c>
      <c r="R1020" s="1" t="str">
        <f t="shared" si="31"/>
        <v>Mutually Excluded</v>
      </c>
      <c r="S1020" s="1"/>
      <c r="T1020" s="1"/>
    </row>
    <row r="1021" spans="1:24" ht="90">
      <c r="A1021" s="15" t="s">
        <v>1341</v>
      </c>
      <c r="B1021">
        <v>1058</v>
      </c>
      <c r="D1021">
        <v>458</v>
      </c>
      <c r="E1021" s="1"/>
      <c r="F1021" s="15" t="s">
        <v>1341</v>
      </c>
      <c r="G1021" s="1">
        <v>2</v>
      </c>
      <c r="H1021" s="1">
        <v>2</v>
      </c>
      <c r="I1021" s="1">
        <v>2</v>
      </c>
      <c r="J1021" s="31" t="str">
        <f t="shared" si="30"/>
        <v>EXCLUDED</v>
      </c>
      <c r="K1021">
        <v>1058</v>
      </c>
      <c r="L1021" s="1"/>
      <c r="M1021" s="1"/>
      <c r="N1021" s="35" t="s">
        <v>901</v>
      </c>
      <c r="R1021" s="1" t="str">
        <f t="shared" si="31"/>
        <v>Mutually Excluded</v>
      </c>
      <c r="S1021" s="1"/>
      <c r="T1021" s="1"/>
    </row>
    <row r="1022" spans="1:24" ht="150">
      <c r="A1022" s="1" t="s">
        <v>1342</v>
      </c>
      <c r="B1022">
        <v>1059</v>
      </c>
      <c r="D1022">
        <v>459</v>
      </c>
      <c r="E1022" s="1"/>
      <c r="F1022" s="1" t="s">
        <v>1342</v>
      </c>
      <c r="G1022" s="1">
        <v>1</v>
      </c>
      <c r="H1022" s="1">
        <v>1</v>
      </c>
      <c r="I1022" s="1">
        <v>1</v>
      </c>
      <c r="J1022" s="31" t="str">
        <f t="shared" si="30"/>
        <v>EXCLUDED</v>
      </c>
      <c r="K1022">
        <v>1059</v>
      </c>
      <c r="L1022" s="1"/>
      <c r="M1022" s="1"/>
      <c r="N1022" s="35" t="s">
        <v>901</v>
      </c>
      <c r="R1022" s="1" t="str">
        <f t="shared" si="31"/>
        <v>Mutually Excluded</v>
      </c>
      <c r="S1022" s="1"/>
      <c r="T1022" s="1"/>
    </row>
    <row r="1023" spans="1:24" ht="90">
      <c r="A1023" s="1" t="s">
        <v>1343</v>
      </c>
      <c r="B1023">
        <v>1060</v>
      </c>
      <c r="D1023">
        <v>459</v>
      </c>
      <c r="E1023" s="1"/>
      <c r="F1023" s="1" t="s">
        <v>1343</v>
      </c>
      <c r="G1023" s="1">
        <v>3</v>
      </c>
      <c r="H1023" s="1">
        <v>2</v>
      </c>
      <c r="I1023" s="1">
        <v>3</v>
      </c>
      <c r="J1023" s="31" t="str">
        <f t="shared" si="30"/>
        <v>EXCLUDED</v>
      </c>
      <c r="K1023">
        <v>1060</v>
      </c>
      <c r="L1023" s="1"/>
      <c r="M1023" s="1"/>
      <c r="N1023" s="35" t="s">
        <v>901</v>
      </c>
      <c r="R1023" s="1" t="str">
        <f t="shared" si="31"/>
        <v>Mutually Excluded</v>
      </c>
      <c r="S1023" s="1"/>
      <c r="T1023" s="1"/>
    </row>
    <row r="1024" spans="1:24" ht="105">
      <c r="A1024" s="1" t="s">
        <v>1344</v>
      </c>
      <c r="B1024">
        <v>1061</v>
      </c>
      <c r="D1024" s="6">
        <v>460</v>
      </c>
      <c r="E1024" s="1"/>
      <c r="F1024" s="1" t="s">
        <v>1344</v>
      </c>
      <c r="G1024" s="1">
        <v>4</v>
      </c>
      <c r="H1024" s="1">
        <v>3</v>
      </c>
      <c r="I1024" s="1">
        <v>4</v>
      </c>
      <c r="J1024" s="31" t="str">
        <f t="shared" si="30"/>
        <v>EXCLUDED</v>
      </c>
      <c r="K1024">
        <v>1061</v>
      </c>
      <c r="L1024" s="1"/>
      <c r="M1024" s="1"/>
      <c r="N1024" s="35" t="s">
        <v>901</v>
      </c>
      <c r="R1024" s="1" t="str">
        <f t="shared" si="31"/>
        <v>Mutually Excluded</v>
      </c>
      <c r="S1024" s="1"/>
      <c r="T1024" s="1"/>
    </row>
    <row r="1025" spans="1:20" ht="75">
      <c r="A1025" s="1" t="s">
        <v>1346</v>
      </c>
      <c r="B1025">
        <v>1062</v>
      </c>
      <c r="D1025">
        <v>460</v>
      </c>
      <c r="E1025" s="1"/>
      <c r="F1025" s="1" t="s">
        <v>1346</v>
      </c>
      <c r="G1025" s="1">
        <v>1</v>
      </c>
      <c r="H1025" s="1">
        <v>1</v>
      </c>
      <c r="I1025" s="1">
        <v>1</v>
      </c>
      <c r="J1025" s="31" t="str">
        <f t="shared" si="30"/>
        <v>EXCLUDED</v>
      </c>
      <c r="K1025">
        <v>1062</v>
      </c>
      <c r="L1025" s="1"/>
      <c r="M1025" s="1"/>
      <c r="N1025" s="35" t="s">
        <v>901</v>
      </c>
      <c r="R1025" s="1" t="str">
        <f t="shared" si="31"/>
        <v>Mutually Excluded</v>
      </c>
      <c r="S1025" s="1"/>
      <c r="T1025" s="1"/>
    </row>
    <row r="1026" spans="1:20" ht="105">
      <c r="A1026" s="1" t="s">
        <v>1347</v>
      </c>
      <c r="B1026">
        <v>1063</v>
      </c>
      <c r="D1026" s="6">
        <v>460461</v>
      </c>
      <c r="E1026" s="1"/>
      <c r="F1026" s="1" t="s">
        <v>1347</v>
      </c>
      <c r="G1026" s="1">
        <v>2</v>
      </c>
      <c r="H1026" s="1">
        <v>3</v>
      </c>
      <c r="I1026" s="1">
        <v>2</v>
      </c>
      <c r="J1026" s="31" t="str">
        <f t="shared" si="30"/>
        <v>EXCLUDED</v>
      </c>
      <c r="K1026">
        <v>1063</v>
      </c>
      <c r="L1026" s="1"/>
      <c r="M1026" s="1"/>
      <c r="N1026" s="35" t="s">
        <v>901</v>
      </c>
      <c r="R1026" s="1" t="str">
        <f t="shared" si="31"/>
        <v>Mutually Excluded</v>
      </c>
      <c r="S1026" s="1"/>
      <c r="T1026" s="1"/>
    </row>
    <row r="1027" spans="1:20" ht="75">
      <c r="A1027" s="1" t="s">
        <v>1348</v>
      </c>
      <c r="B1027">
        <v>1064</v>
      </c>
      <c r="D1027">
        <v>461</v>
      </c>
      <c r="E1027" s="1"/>
      <c r="F1027" s="1" t="s">
        <v>1348</v>
      </c>
      <c r="G1027" s="1">
        <v>2</v>
      </c>
      <c r="H1027" s="1">
        <v>3</v>
      </c>
      <c r="I1027" s="1">
        <v>2</v>
      </c>
      <c r="J1027" s="31" t="str">
        <f t="shared" ref="J1027:J1090" si="32">IF(COUNTIF(G1027:I1027,5)=3,"CERTAINLY INCLUDED",IF(COUNTIF(G1027:I1027,5)&gt;0,"MAYBE","EXCLUDED"))</f>
        <v>EXCLUDED</v>
      </c>
      <c r="K1027">
        <v>1064</v>
      </c>
      <c r="L1027" s="1"/>
      <c r="M1027" s="1"/>
      <c r="N1027" s="35" t="s">
        <v>901</v>
      </c>
      <c r="R1027" s="1" t="str">
        <f t="shared" ref="R1027:R1090" si="33">IF(AND(J1027="Excluded", N1027="Excluded"), "Mutually Excluded", IF(AND(OR(J1027="CERTAINLY INCLUDED", J1027="INCLUDED", J1027="MAYBE" ), OR(N1027="INCLUDED", N1027="MAYBE")), "MUTUALLY INCLUDED", IF(AND(J1027="MAYBE", N1027="MAYBE"), "Mutually MAYBE", IF(AND(J1027="Excluded", OR(N1027="INCLUDED", N1027="MAYBE")), "AI: No, Human: Yes", IF(AND(N1027="Excluded", OR(J1027="INCLUDED", J1027="CERTAINLY INCLUDED", J1027="MAYBE")), "AI: Yes, Human: No", "Other Conflict")))))</f>
        <v>Mutually Excluded</v>
      </c>
      <c r="S1027" s="1"/>
      <c r="T1027" s="1"/>
    </row>
    <row r="1028" spans="1:20" ht="75">
      <c r="A1028" s="1" t="s">
        <v>1349</v>
      </c>
      <c r="B1028">
        <v>1065</v>
      </c>
      <c r="D1028" s="6">
        <v>461462</v>
      </c>
      <c r="E1028" s="1"/>
      <c r="F1028" s="1" t="s">
        <v>1349</v>
      </c>
      <c r="G1028" s="1">
        <v>2</v>
      </c>
      <c r="H1028" s="1">
        <v>2</v>
      </c>
      <c r="I1028" s="1">
        <v>2</v>
      </c>
      <c r="J1028" s="31" t="str">
        <f t="shared" si="32"/>
        <v>EXCLUDED</v>
      </c>
      <c r="K1028">
        <v>1065</v>
      </c>
      <c r="L1028" s="1"/>
      <c r="M1028" s="1"/>
      <c r="N1028" s="35" t="s">
        <v>901</v>
      </c>
      <c r="R1028" s="1" t="str">
        <f t="shared" si="33"/>
        <v>Mutually Excluded</v>
      </c>
      <c r="S1028" s="1"/>
      <c r="T1028" s="1"/>
    </row>
    <row r="1029" spans="1:20" ht="60">
      <c r="A1029" s="15" t="s">
        <v>1350</v>
      </c>
      <c r="B1029">
        <v>1066</v>
      </c>
      <c r="D1029">
        <v>462</v>
      </c>
      <c r="E1029" s="1"/>
      <c r="F1029" s="15" t="s">
        <v>1350</v>
      </c>
      <c r="G1029" s="1">
        <v>1</v>
      </c>
      <c r="H1029" s="1">
        <v>1</v>
      </c>
      <c r="I1029" s="1">
        <v>1</v>
      </c>
      <c r="J1029" s="31" t="str">
        <f t="shared" si="32"/>
        <v>EXCLUDED</v>
      </c>
      <c r="K1029">
        <v>1066</v>
      </c>
      <c r="L1029" s="1"/>
      <c r="M1029" s="1"/>
      <c r="N1029" s="35" t="s">
        <v>901</v>
      </c>
      <c r="R1029" s="1" t="str">
        <f t="shared" si="33"/>
        <v>Mutually Excluded</v>
      </c>
      <c r="S1029" s="1"/>
      <c r="T1029" s="1"/>
    </row>
    <row r="1030" spans="1:20" ht="45">
      <c r="A1030" s="1" t="s">
        <v>1351</v>
      </c>
      <c r="B1030">
        <v>1067</v>
      </c>
      <c r="D1030">
        <v>462</v>
      </c>
      <c r="E1030" s="1"/>
      <c r="F1030" s="1" t="s">
        <v>1351</v>
      </c>
      <c r="G1030" s="1">
        <v>3</v>
      </c>
      <c r="H1030" s="1">
        <v>3</v>
      </c>
      <c r="I1030" s="1">
        <v>3</v>
      </c>
      <c r="J1030" s="31" t="str">
        <f t="shared" si="32"/>
        <v>EXCLUDED</v>
      </c>
      <c r="K1030">
        <v>1067</v>
      </c>
      <c r="L1030" s="1"/>
      <c r="M1030" s="1"/>
      <c r="N1030" s="35" t="s">
        <v>901</v>
      </c>
      <c r="R1030" s="1" t="str">
        <f t="shared" si="33"/>
        <v>Mutually Excluded</v>
      </c>
      <c r="S1030" s="1"/>
      <c r="T1030" s="1"/>
    </row>
    <row r="1031" spans="1:20" ht="150">
      <c r="A1031" s="1" t="s">
        <v>1352</v>
      </c>
      <c r="B1031">
        <v>1068</v>
      </c>
      <c r="D1031" s="6">
        <v>463</v>
      </c>
      <c r="E1031" s="1"/>
      <c r="F1031" s="1" t="s">
        <v>1352</v>
      </c>
      <c r="G1031" s="1">
        <v>2</v>
      </c>
      <c r="H1031" s="1">
        <v>2</v>
      </c>
      <c r="I1031" s="1">
        <v>2</v>
      </c>
      <c r="J1031" s="31" t="str">
        <f t="shared" si="32"/>
        <v>EXCLUDED</v>
      </c>
      <c r="K1031">
        <v>1068</v>
      </c>
      <c r="L1031" s="1"/>
      <c r="M1031" s="1"/>
      <c r="N1031" s="35" t="s">
        <v>901</v>
      </c>
      <c r="R1031" s="1" t="str">
        <f t="shared" si="33"/>
        <v>Mutually Excluded</v>
      </c>
      <c r="S1031" s="1"/>
      <c r="T1031" s="1"/>
    </row>
    <row r="1032" spans="1:20" ht="90">
      <c r="A1032" s="1" t="s">
        <v>1353</v>
      </c>
      <c r="B1032">
        <v>1069</v>
      </c>
      <c r="D1032" s="6">
        <v>463464</v>
      </c>
      <c r="E1032" s="1"/>
      <c r="F1032" s="1" t="s">
        <v>1353</v>
      </c>
      <c r="G1032" s="1">
        <v>2</v>
      </c>
      <c r="H1032" s="1">
        <v>2</v>
      </c>
      <c r="I1032" s="1">
        <v>3</v>
      </c>
      <c r="J1032" s="31" t="str">
        <f t="shared" si="32"/>
        <v>EXCLUDED</v>
      </c>
      <c r="K1032">
        <v>1069</v>
      </c>
      <c r="L1032" s="1"/>
      <c r="M1032" s="1"/>
      <c r="N1032" s="35" t="s">
        <v>901</v>
      </c>
      <c r="R1032" s="1" t="str">
        <f t="shared" si="33"/>
        <v>Mutually Excluded</v>
      </c>
      <c r="S1032" s="1"/>
      <c r="T1032" s="1"/>
    </row>
    <row r="1033" spans="1:20" ht="120">
      <c r="A1033" s="1" t="s">
        <v>1354</v>
      </c>
      <c r="B1033">
        <v>1070</v>
      </c>
      <c r="D1033">
        <v>464</v>
      </c>
      <c r="E1033" s="1"/>
      <c r="F1033" s="1" t="s">
        <v>1354</v>
      </c>
      <c r="G1033" s="1">
        <v>1</v>
      </c>
      <c r="H1033" s="1">
        <v>1</v>
      </c>
      <c r="I1033" s="1">
        <v>2</v>
      </c>
      <c r="J1033" s="31" t="str">
        <f t="shared" si="32"/>
        <v>EXCLUDED</v>
      </c>
      <c r="K1033">
        <v>1070</v>
      </c>
      <c r="L1033" s="1"/>
      <c r="M1033" s="1"/>
      <c r="N1033" s="35" t="s">
        <v>901</v>
      </c>
      <c r="R1033" s="1" t="str">
        <f t="shared" si="33"/>
        <v>Mutually Excluded</v>
      </c>
      <c r="S1033" s="1"/>
      <c r="T1033" s="1"/>
    </row>
    <row r="1034" spans="1:20" ht="105">
      <c r="A1034" s="1" t="s">
        <v>1355</v>
      </c>
      <c r="B1034">
        <v>1071</v>
      </c>
      <c r="D1034" s="6">
        <v>464465</v>
      </c>
      <c r="E1034" s="1"/>
      <c r="F1034" s="1" t="s">
        <v>1355</v>
      </c>
      <c r="G1034" s="1">
        <v>2</v>
      </c>
      <c r="H1034" s="1">
        <v>3</v>
      </c>
      <c r="I1034" s="1">
        <v>2</v>
      </c>
      <c r="J1034" s="31" t="str">
        <f t="shared" si="32"/>
        <v>EXCLUDED</v>
      </c>
      <c r="K1034">
        <v>1071</v>
      </c>
      <c r="L1034" s="1"/>
      <c r="M1034" s="1"/>
      <c r="N1034" s="35" t="s">
        <v>901</v>
      </c>
      <c r="R1034" s="1" t="str">
        <f t="shared" si="33"/>
        <v>Mutually Excluded</v>
      </c>
      <c r="S1034" s="1"/>
      <c r="T1034" s="1"/>
    </row>
    <row r="1035" spans="1:20" ht="105">
      <c r="A1035" s="1" t="s">
        <v>1356</v>
      </c>
      <c r="B1035">
        <v>1072</v>
      </c>
      <c r="D1035" s="6">
        <v>465466</v>
      </c>
      <c r="E1035" s="1"/>
      <c r="F1035" s="1" t="s">
        <v>1356</v>
      </c>
      <c r="G1035" s="1">
        <v>1</v>
      </c>
      <c r="H1035" s="1">
        <v>1</v>
      </c>
      <c r="I1035" s="1">
        <v>1</v>
      </c>
      <c r="J1035" s="31" t="str">
        <f t="shared" si="32"/>
        <v>EXCLUDED</v>
      </c>
      <c r="K1035">
        <v>1072</v>
      </c>
      <c r="L1035" s="1"/>
      <c r="M1035" s="1"/>
      <c r="N1035" s="35" t="s">
        <v>901</v>
      </c>
      <c r="R1035" s="1" t="str">
        <f t="shared" si="33"/>
        <v>Mutually Excluded</v>
      </c>
      <c r="S1035" s="1"/>
      <c r="T1035" s="1"/>
    </row>
    <row r="1036" spans="1:20" ht="60">
      <c r="A1036" s="1" t="s">
        <v>1357</v>
      </c>
      <c r="B1036">
        <v>1073</v>
      </c>
      <c r="D1036" s="6">
        <v>466467</v>
      </c>
      <c r="E1036" s="1"/>
      <c r="F1036" s="1" t="s">
        <v>1357</v>
      </c>
      <c r="G1036" s="1">
        <v>2</v>
      </c>
      <c r="H1036" s="1">
        <v>2</v>
      </c>
      <c r="I1036" s="1">
        <v>2</v>
      </c>
      <c r="J1036" s="31" t="str">
        <f t="shared" si="32"/>
        <v>EXCLUDED</v>
      </c>
      <c r="K1036">
        <v>1073</v>
      </c>
      <c r="L1036" s="1"/>
      <c r="M1036" s="1"/>
      <c r="N1036" s="35" t="s">
        <v>901</v>
      </c>
      <c r="R1036" s="1" t="str">
        <f t="shared" si="33"/>
        <v>Mutually Excluded</v>
      </c>
      <c r="S1036" s="1"/>
      <c r="T1036" s="1"/>
    </row>
    <row r="1037" spans="1:20" ht="165">
      <c r="A1037" s="1" t="s">
        <v>1358</v>
      </c>
      <c r="B1037">
        <v>1074</v>
      </c>
      <c r="D1037" s="6">
        <v>467</v>
      </c>
      <c r="E1037" s="1"/>
      <c r="F1037" s="1" t="s">
        <v>1358</v>
      </c>
      <c r="G1037" s="1">
        <v>3</v>
      </c>
      <c r="H1037" s="1">
        <v>2</v>
      </c>
      <c r="I1037" s="1">
        <v>3</v>
      </c>
      <c r="J1037" s="31" t="str">
        <f t="shared" si="32"/>
        <v>EXCLUDED</v>
      </c>
      <c r="K1037">
        <v>1074</v>
      </c>
      <c r="L1037" s="1"/>
      <c r="M1037" s="1"/>
      <c r="N1037" s="35" t="s">
        <v>901</v>
      </c>
      <c r="R1037" s="1" t="str">
        <f t="shared" si="33"/>
        <v>Mutually Excluded</v>
      </c>
      <c r="S1037" s="1"/>
      <c r="T1037" s="1"/>
    </row>
    <row r="1038" spans="1:20" ht="165">
      <c r="A1038" s="1" t="s">
        <v>1359</v>
      </c>
      <c r="B1038">
        <v>1075</v>
      </c>
      <c r="D1038" s="6">
        <v>467468</v>
      </c>
      <c r="E1038" s="1"/>
      <c r="F1038" s="1" t="s">
        <v>1359</v>
      </c>
      <c r="G1038" s="1">
        <v>2</v>
      </c>
      <c r="H1038" s="1">
        <v>2</v>
      </c>
      <c r="I1038" s="1">
        <v>1</v>
      </c>
      <c r="J1038" s="31" t="str">
        <f t="shared" si="32"/>
        <v>EXCLUDED</v>
      </c>
      <c r="K1038">
        <v>1075</v>
      </c>
      <c r="L1038" s="1"/>
      <c r="M1038" s="1"/>
      <c r="N1038" s="35" t="s">
        <v>901</v>
      </c>
      <c r="R1038" s="1" t="str">
        <f t="shared" si="33"/>
        <v>Mutually Excluded</v>
      </c>
      <c r="S1038" s="1"/>
      <c r="T1038" s="1"/>
    </row>
    <row r="1039" spans="1:20" ht="120">
      <c r="A1039" s="22" t="s">
        <v>1360</v>
      </c>
      <c r="B1039">
        <v>1076</v>
      </c>
      <c r="D1039">
        <v>468</v>
      </c>
      <c r="E1039" s="1"/>
      <c r="F1039" s="22" t="s">
        <v>1360</v>
      </c>
      <c r="G1039" s="1">
        <v>4</v>
      </c>
      <c r="H1039" s="1">
        <v>3</v>
      </c>
      <c r="I1039" s="1">
        <v>4</v>
      </c>
      <c r="J1039" s="31" t="str">
        <f t="shared" si="32"/>
        <v>EXCLUDED</v>
      </c>
      <c r="K1039">
        <v>1076</v>
      </c>
      <c r="L1039" s="1"/>
      <c r="M1039" s="1"/>
      <c r="N1039" s="35" t="s">
        <v>901</v>
      </c>
      <c r="R1039" s="1" t="str">
        <f t="shared" si="33"/>
        <v>Mutually Excluded</v>
      </c>
      <c r="S1039" s="1"/>
      <c r="T1039" s="1"/>
    </row>
    <row r="1040" spans="1:20" ht="135">
      <c r="A1040" s="1" t="s">
        <v>1362</v>
      </c>
      <c r="B1040">
        <v>1077</v>
      </c>
      <c r="D1040" s="6">
        <v>468469</v>
      </c>
      <c r="E1040" s="1"/>
      <c r="F1040" s="1" t="s">
        <v>1362</v>
      </c>
      <c r="G1040" s="1">
        <v>3</v>
      </c>
      <c r="H1040" s="1">
        <v>2</v>
      </c>
      <c r="I1040" s="1">
        <v>3</v>
      </c>
      <c r="J1040" s="31" t="str">
        <f t="shared" si="32"/>
        <v>EXCLUDED</v>
      </c>
      <c r="K1040">
        <v>1077</v>
      </c>
      <c r="L1040" s="1"/>
      <c r="M1040" s="1"/>
      <c r="N1040" s="35" t="s">
        <v>901</v>
      </c>
      <c r="R1040" s="1" t="str">
        <f t="shared" si="33"/>
        <v>Mutually Excluded</v>
      </c>
      <c r="S1040" s="1"/>
      <c r="T1040" s="1"/>
    </row>
    <row r="1041" spans="1:24" ht="135">
      <c r="A1041" s="1" t="s">
        <v>1364</v>
      </c>
      <c r="B1041">
        <v>1078</v>
      </c>
      <c r="D1041" s="6">
        <v>469</v>
      </c>
      <c r="E1041" s="1"/>
      <c r="F1041" s="1" t="s">
        <v>1364</v>
      </c>
      <c r="G1041" s="1">
        <v>3</v>
      </c>
      <c r="H1041" s="1">
        <v>2</v>
      </c>
      <c r="I1041" s="1">
        <v>3</v>
      </c>
      <c r="J1041" s="31" t="str">
        <f t="shared" si="32"/>
        <v>EXCLUDED</v>
      </c>
      <c r="K1041">
        <v>1078</v>
      </c>
      <c r="L1041" s="1"/>
      <c r="M1041" s="1"/>
      <c r="N1041" s="35" t="s">
        <v>901</v>
      </c>
      <c r="R1041" s="1" t="str">
        <f t="shared" si="33"/>
        <v>Mutually Excluded</v>
      </c>
      <c r="S1041" s="1"/>
      <c r="T1041" s="1"/>
    </row>
    <row r="1042" spans="1:24" ht="210">
      <c r="A1042" s="1" t="s">
        <v>1062</v>
      </c>
      <c r="B1042">
        <v>1079</v>
      </c>
      <c r="D1042">
        <v>469</v>
      </c>
      <c r="E1042" s="1"/>
      <c r="F1042" s="1" t="s">
        <v>1062</v>
      </c>
      <c r="G1042" s="1">
        <v>5</v>
      </c>
      <c r="H1042" s="1">
        <v>4</v>
      </c>
      <c r="I1042" s="1">
        <v>5</v>
      </c>
      <c r="J1042" s="31" t="str">
        <f t="shared" si="32"/>
        <v>MAYBE</v>
      </c>
      <c r="K1042">
        <v>1079</v>
      </c>
      <c r="L1042" s="1"/>
      <c r="M1042" s="1"/>
      <c r="N1042" s="35" t="s">
        <v>1752</v>
      </c>
      <c r="R1042" s="1" t="str">
        <f t="shared" si="33"/>
        <v>MUTUALLY INCLUDED</v>
      </c>
      <c r="S1042" s="1"/>
      <c r="T1042" s="1"/>
      <c r="X1042" s="3" t="s">
        <v>23</v>
      </c>
    </row>
    <row r="1043" spans="1:24" ht="75">
      <c r="A1043" s="1" t="s">
        <v>1366</v>
      </c>
      <c r="B1043">
        <v>1080</v>
      </c>
      <c r="D1043">
        <v>470</v>
      </c>
      <c r="E1043" s="1"/>
      <c r="F1043" s="1" t="s">
        <v>1366</v>
      </c>
      <c r="G1043" s="1">
        <v>2</v>
      </c>
      <c r="H1043" s="1">
        <v>2</v>
      </c>
      <c r="I1043" s="1">
        <v>1</v>
      </c>
      <c r="J1043" s="31" t="str">
        <f t="shared" si="32"/>
        <v>EXCLUDED</v>
      </c>
      <c r="K1043">
        <v>1080</v>
      </c>
      <c r="L1043" s="1"/>
      <c r="M1043" s="1"/>
      <c r="N1043" s="35" t="s">
        <v>901</v>
      </c>
      <c r="R1043" s="1" t="str">
        <f t="shared" si="33"/>
        <v>Mutually Excluded</v>
      </c>
      <c r="S1043" s="1"/>
      <c r="T1043" s="1"/>
    </row>
    <row r="1044" spans="1:24" ht="180">
      <c r="A1044" s="1" t="s">
        <v>1367</v>
      </c>
      <c r="B1044">
        <v>1081</v>
      </c>
      <c r="D1044" s="6">
        <v>470471</v>
      </c>
      <c r="E1044" s="1"/>
      <c r="F1044" s="1" t="s">
        <v>1367</v>
      </c>
      <c r="G1044" s="1">
        <v>2</v>
      </c>
      <c r="H1044" s="1">
        <v>2</v>
      </c>
      <c r="I1044" s="1">
        <v>3</v>
      </c>
      <c r="J1044" s="31" t="str">
        <f t="shared" si="32"/>
        <v>EXCLUDED</v>
      </c>
      <c r="K1044">
        <v>1081</v>
      </c>
      <c r="L1044" s="1"/>
      <c r="M1044" s="1"/>
      <c r="N1044" s="35" t="s">
        <v>901</v>
      </c>
      <c r="R1044" s="1" t="str">
        <f t="shared" si="33"/>
        <v>Mutually Excluded</v>
      </c>
      <c r="S1044" s="1"/>
      <c r="T1044" s="1"/>
    </row>
    <row r="1045" spans="1:24" ht="120">
      <c r="A1045" s="1" t="s">
        <v>1368</v>
      </c>
      <c r="B1045">
        <v>1082</v>
      </c>
      <c r="D1045">
        <v>471</v>
      </c>
      <c r="E1045" s="1"/>
      <c r="F1045" s="1" t="s">
        <v>1368</v>
      </c>
      <c r="G1045" s="1">
        <v>2</v>
      </c>
      <c r="H1045" s="1">
        <v>3</v>
      </c>
      <c r="I1045" s="1">
        <v>2</v>
      </c>
      <c r="J1045" s="31" t="str">
        <f t="shared" si="32"/>
        <v>EXCLUDED</v>
      </c>
      <c r="K1045">
        <v>1082</v>
      </c>
      <c r="L1045" s="1"/>
      <c r="M1045" s="1"/>
      <c r="N1045" s="35" t="s">
        <v>901</v>
      </c>
      <c r="R1045" s="1" t="str">
        <f t="shared" si="33"/>
        <v>Mutually Excluded</v>
      </c>
      <c r="S1045" s="1"/>
      <c r="T1045" s="1"/>
    </row>
    <row r="1046" spans="1:24" ht="75">
      <c r="A1046" s="1" t="s">
        <v>1369</v>
      </c>
      <c r="B1046">
        <v>1083</v>
      </c>
      <c r="D1046">
        <v>472</v>
      </c>
      <c r="E1046" s="1"/>
      <c r="F1046" s="1" t="s">
        <v>1369</v>
      </c>
      <c r="G1046" s="1">
        <v>1</v>
      </c>
      <c r="H1046" s="1">
        <v>1</v>
      </c>
      <c r="I1046" s="1">
        <v>2</v>
      </c>
      <c r="J1046" s="31" t="str">
        <f t="shared" si="32"/>
        <v>EXCLUDED</v>
      </c>
      <c r="K1046">
        <v>1083</v>
      </c>
      <c r="L1046" s="1"/>
      <c r="M1046" s="1"/>
      <c r="N1046" s="35" t="s">
        <v>901</v>
      </c>
      <c r="R1046" s="1" t="str">
        <f t="shared" si="33"/>
        <v>Mutually Excluded</v>
      </c>
      <c r="S1046" s="1"/>
      <c r="T1046" s="1"/>
    </row>
    <row r="1047" spans="1:24" ht="75">
      <c r="A1047" s="1" t="s">
        <v>1370</v>
      </c>
      <c r="B1047">
        <v>1084</v>
      </c>
      <c r="D1047">
        <v>472</v>
      </c>
      <c r="E1047" s="1"/>
      <c r="F1047" s="1" t="s">
        <v>1370</v>
      </c>
      <c r="G1047" s="1">
        <v>4</v>
      </c>
      <c r="H1047" s="1">
        <v>3</v>
      </c>
      <c r="I1047" s="1">
        <v>4</v>
      </c>
      <c r="J1047" s="31" t="str">
        <f t="shared" si="32"/>
        <v>EXCLUDED</v>
      </c>
      <c r="K1047">
        <v>1084</v>
      </c>
      <c r="L1047" s="1"/>
      <c r="M1047" s="1"/>
      <c r="N1047" s="35" t="s">
        <v>901</v>
      </c>
      <c r="R1047" s="1" t="str">
        <f t="shared" si="33"/>
        <v>Mutually Excluded</v>
      </c>
      <c r="S1047" s="1"/>
      <c r="T1047" s="1"/>
    </row>
    <row r="1048" spans="1:24" ht="90">
      <c r="A1048" s="1" t="s">
        <v>1372</v>
      </c>
      <c r="B1048">
        <v>1085</v>
      </c>
      <c r="D1048" s="6">
        <v>472473</v>
      </c>
      <c r="E1048" s="1"/>
      <c r="F1048" s="1" t="s">
        <v>1372</v>
      </c>
      <c r="G1048" s="1">
        <v>5</v>
      </c>
      <c r="H1048" s="1">
        <v>4</v>
      </c>
      <c r="I1048" s="1">
        <v>5</v>
      </c>
      <c r="J1048" s="31" t="str">
        <f t="shared" si="32"/>
        <v>MAYBE</v>
      </c>
      <c r="K1048">
        <v>1085</v>
      </c>
      <c r="L1048" s="1"/>
      <c r="M1048" s="1"/>
      <c r="N1048" s="35" t="s">
        <v>901</v>
      </c>
      <c r="R1048" s="1" t="str">
        <f t="shared" si="33"/>
        <v>AI: Yes, Human: No</v>
      </c>
      <c r="S1048" s="1" t="s">
        <v>3024</v>
      </c>
      <c r="T1048" s="1" t="s">
        <v>19</v>
      </c>
      <c r="U1048" s="1" t="s">
        <v>19</v>
      </c>
    </row>
    <row r="1049" spans="1:24" ht="120">
      <c r="A1049" s="15" t="s">
        <v>1374</v>
      </c>
      <c r="B1049">
        <v>1086</v>
      </c>
      <c r="D1049">
        <v>473</v>
      </c>
      <c r="E1049" s="1"/>
      <c r="F1049" s="15" t="s">
        <v>1374</v>
      </c>
      <c r="G1049" s="1">
        <v>3</v>
      </c>
      <c r="H1049" s="1">
        <v>3</v>
      </c>
      <c r="I1049" s="1">
        <v>3</v>
      </c>
      <c r="J1049" s="31" t="str">
        <f t="shared" si="32"/>
        <v>EXCLUDED</v>
      </c>
      <c r="K1049">
        <v>1086</v>
      </c>
      <c r="L1049" s="1"/>
      <c r="M1049" s="1"/>
      <c r="N1049" s="35" t="s">
        <v>901</v>
      </c>
      <c r="R1049" s="1" t="str">
        <f t="shared" si="33"/>
        <v>Mutually Excluded</v>
      </c>
      <c r="S1049" s="1"/>
      <c r="T1049" s="1"/>
    </row>
    <row r="1050" spans="1:24" ht="75">
      <c r="A1050" s="1" t="s">
        <v>1375</v>
      </c>
      <c r="B1050">
        <v>1087</v>
      </c>
      <c r="D1050" s="6">
        <v>473474</v>
      </c>
      <c r="E1050" s="1"/>
      <c r="F1050" s="1" t="s">
        <v>1375</v>
      </c>
      <c r="G1050" s="1">
        <v>2</v>
      </c>
      <c r="H1050" s="1">
        <v>2</v>
      </c>
      <c r="I1050" s="1">
        <v>2</v>
      </c>
      <c r="J1050" s="31" t="str">
        <f t="shared" si="32"/>
        <v>EXCLUDED</v>
      </c>
      <c r="K1050">
        <v>1087</v>
      </c>
      <c r="L1050" s="1"/>
      <c r="M1050" s="1"/>
      <c r="N1050" s="35" t="s">
        <v>901</v>
      </c>
      <c r="R1050" s="1" t="str">
        <f t="shared" si="33"/>
        <v>Mutually Excluded</v>
      </c>
      <c r="S1050" s="1"/>
      <c r="T1050" s="1"/>
    </row>
    <row r="1051" spans="1:24" ht="90">
      <c r="A1051" s="1" t="s">
        <v>1376</v>
      </c>
      <c r="B1051">
        <v>1088</v>
      </c>
      <c r="D1051">
        <v>474</v>
      </c>
      <c r="E1051" s="1"/>
      <c r="F1051" s="1" t="s">
        <v>1376</v>
      </c>
      <c r="G1051" s="1">
        <v>4</v>
      </c>
      <c r="H1051" s="1">
        <v>5</v>
      </c>
      <c r="I1051" s="1">
        <v>4</v>
      </c>
      <c r="J1051" s="31" t="str">
        <f t="shared" si="32"/>
        <v>MAYBE</v>
      </c>
      <c r="K1051">
        <v>1088</v>
      </c>
      <c r="L1051" s="1"/>
      <c r="M1051" s="1"/>
      <c r="N1051" s="35" t="s">
        <v>901</v>
      </c>
      <c r="R1051" s="1" t="str">
        <f t="shared" si="33"/>
        <v>AI: Yes, Human: No</v>
      </c>
      <c r="S1051" s="1" t="s">
        <v>3024</v>
      </c>
      <c r="T1051" s="1" t="s">
        <v>19</v>
      </c>
      <c r="U1051" s="1" t="s">
        <v>19</v>
      </c>
    </row>
    <row r="1052" spans="1:24" ht="75">
      <c r="A1052" s="1" t="s">
        <v>1377</v>
      </c>
      <c r="B1052">
        <v>1089</v>
      </c>
      <c r="D1052">
        <v>474</v>
      </c>
      <c r="E1052" s="1"/>
      <c r="F1052" s="1" t="s">
        <v>1377</v>
      </c>
      <c r="G1052" s="1">
        <v>5</v>
      </c>
      <c r="H1052" s="1">
        <v>5</v>
      </c>
      <c r="I1052" s="1">
        <v>5</v>
      </c>
      <c r="J1052" s="31" t="str">
        <f t="shared" si="32"/>
        <v>CERTAINLY INCLUDED</v>
      </c>
      <c r="K1052">
        <v>1089</v>
      </c>
      <c r="L1052" s="1"/>
      <c r="M1052" s="1"/>
      <c r="N1052" s="35" t="s">
        <v>901</v>
      </c>
      <c r="R1052" s="1" t="str">
        <f t="shared" si="33"/>
        <v>AI: Yes, Human: No</v>
      </c>
      <c r="S1052" s="1" t="s">
        <v>19</v>
      </c>
      <c r="T1052" s="1" t="s">
        <v>19</v>
      </c>
      <c r="U1052" s="1" t="s">
        <v>19</v>
      </c>
    </row>
    <row r="1053" spans="1:24" ht="150">
      <c r="A1053" s="1" t="s">
        <v>1379</v>
      </c>
      <c r="B1053">
        <v>1090</v>
      </c>
      <c r="D1053" s="6">
        <v>475</v>
      </c>
      <c r="E1053" s="1"/>
      <c r="F1053" s="1" t="s">
        <v>1379</v>
      </c>
      <c r="G1053" s="1">
        <v>3</v>
      </c>
      <c r="H1053" s="1">
        <v>3</v>
      </c>
      <c r="I1053" s="1">
        <v>3</v>
      </c>
      <c r="J1053" s="31" t="str">
        <f t="shared" si="32"/>
        <v>EXCLUDED</v>
      </c>
      <c r="K1053">
        <v>1090</v>
      </c>
      <c r="L1053" s="1"/>
      <c r="M1053" s="1"/>
      <c r="N1053" s="35" t="s">
        <v>901</v>
      </c>
      <c r="R1053" s="1" t="str">
        <f t="shared" si="33"/>
        <v>Mutually Excluded</v>
      </c>
      <c r="S1053" s="1"/>
      <c r="T1053" s="1"/>
    </row>
    <row r="1054" spans="1:24" ht="120">
      <c r="A1054" s="15" t="s">
        <v>1381</v>
      </c>
      <c r="B1054" s="20" t="s">
        <v>1380</v>
      </c>
      <c r="D1054" s="6">
        <v>475476</v>
      </c>
      <c r="E1054" s="1"/>
      <c r="F1054" s="15" t="s">
        <v>1381</v>
      </c>
      <c r="G1054" s="1">
        <v>2</v>
      </c>
      <c r="H1054" s="1">
        <v>3</v>
      </c>
      <c r="I1054" s="1">
        <v>2</v>
      </c>
      <c r="J1054" s="31" t="str">
        <f t="shared" si="32"/>
        <v>EXCLUDED</v>
      </c>
      <c r="K1054" s="20" t="s">
        <v>1380</v>
      </c>
      <c r="L1054" s="1"/>
      <c r="M1054" s="1"/>
      <c r="N1054" s="35" t="s">
        <v>901</v>
      </c>
      <c r="R1054" s="1" t="str">
        <f t="shared" si="33"/>
        <v>Mutually Excluded</v>
      </c>
      <c r="S1054" s="1"/>
      <c r="T1054" s="1"/>
    </row>
    <row r="1055" spans="1:24" ht="75">
      <c r="A1055" s="1" t="s">
        <v>1382</v>
      </c>
      <c r="B1055">
        <v>1094</v>
      </c>
      <c r="D1055" s="6">
        <v>476477</v>
      </c>
      <c r="E1055" s="1"/>
      <c r="F1055" s="1" t="s">
        <v>1382</v>
      </c>
      <c r="G1055" s="1">
        <v>2</v>
      </c>
      <c r="H1055" s="1">
        <v>2</v>
      </c>
      <c r="I1055" s="1">
        <v>2</v>
      </c>
      <c r="J1055" s="31" t="str">
        <f t="shared" si="32"/>
        <v>EXCLUDED</v>
      </c>
      <c r="K1055">
        <v>1094</v>
      </c>
      <c r="L1055" s="1"/>
      <c r="M1055" s="1"/>
      <c r="N1055" s="35" t="s">
        <v>901</v>
      </c>
      <c r="R1055" s="1" t="str">
        <f t="shared" si="33"/>
        <v>Mutually Excluded</v>
      </c>
      <c r="S1055" s="1"/>
      <c r="T1055" s="1"/>
    </row>
    <row r="1056" spans="1:24" ht="30">
      <c r="A1056" s="1" t="s">
        <v>1383</v>
      </c>
      <c r="B1056">
        <v>1095</v>
      </c>
      <c r="D1056" s="6">
        <v>477</v>
      </c>
      <c r="E1056" s="1"/>
      <c r="F1056" s="1" t="s">
        <v>1383</v>
      </c>
      <c r="G1056" s="1">
        <v>1</v>
      </c>
      <c r="H1056" s="1">
        <v>1</v>
      </c>
      <c r="I1056" s="1">
        <v>1</v>
      </c>
      <c r="J1056" s="31" t="str">
        <f t="shared" si="32"/>
        <v>EXCLUDED</v>
      </c>
      <c r="K1056">
        <v>1095</v>
      </c>
      <c r="L1056" s="1"/>
      <c r="M1056" s="1"/>
      <c r="N1056" s="35" t="s">
        <v>901</v>
      </c>
      <c r="R1056" s="1" t="str">
        <f t="shared" si="33"/>
        <v>Mutually Excluded</v>
      </c>
      <c r="S1056" s="1"/>
      <c r="T1056" s="1"/>
    </row>
    <row r="1057" spans="1:24" ht="90">
      <c r="A1057" s="1" t="s">
        <v>1384</v>
      </c>
      <c r="B1057">
        <v>1096</v>
      </c>
      <c r="D1057" s="6">
        <v>477478</v>
      </c>
      <c r="E1057" s="1"/>
      <c r="F1057" s="1" t="s">
        <v>1384</v>
      </c>
      <c r="G1057" s="1">
        <v>4</v>
      </c>
      <c r="H1057" s="1">
        <v>4</v>
      </c>
      <c r="I1057" s="1">
        <v>4</v>
      </c>
      <c r="J1057" s="31" t="str">
        <f t="shared" si="32"/>
        <v>EXCLUDED</v>
      </c>
      <c r="K1057">
        <v>1096</v>
      </c>
      <c r="L1057" s="1"/>
      <c r="M1057" s="1"/>
      <c r="N1057" s="35" t="s">
        <v>901</v>
      </c>
      <c r="R1057" s="1" t="str">
        <f t="shared" si="33"/>
        <v>Mutually Excluded</v>
      </c>
      <c r="S1057" s="1"/>
      <c r="T1057" s="1"/>
    </row>
    <row r="1058" spans="1:24" ht="90">
      <c r="A1058" s="1" t="s">
        <v>1386</v>
      </c>
      <c r="B1058">
        <v>1097</v>
      </c>
      <c r="D1058">
        <v>478</v>
      </c>
      <c r="E1058" s="1"/>
      <c r="F1058" s="1" t="s">
        <v>1386</v>
      </c>
      <c r="G1058" s="1">
        <v>5</v>
      </c>
      <c r="H1058" s="1">
        <v>5</v>
      </c>
      <c r="I1058" s="1">
        <v>5</v>
      </c>
      <c r="J1058" s="31" t="str">
        <f t="shared" si="32"/>
        <v>CERTAINLY INCLUDED</v>
      </c>
      <c r="K1058">
        <v>1097</v>
      </c>
      <c r="L1058" s="1"/>
      <c r="M1058" s="1"/>
      <c r="N1058" s="35" t="s">
        <v>901</v>
      </c>
      <c r="R1058" s="1" t="str">
        <f t="shared" si="33"/>
        <v>AI: Yes, Human: No</v>
      </c>
      <c r="S1058" s="1" t="s">
        <v>23</v>
      </c>
      <c r="T1058" s="1" t="s">
        <v>3012</v>
      </c>
      <c r="U1058" t="s">
        <v>23</v>
      </c>
      <c r="X1058" s="3" t="s">
        <v>23</v>
      </c>
    </row>
    <row r="1059" spans="1:24" ht="45">
      <c r="A1059" s="1" t="s">
        <v>1388</v>
      </c>
      <c r="B1059">
        <v>1098</v>
      </c>
      <c r="D1059">
        <v>478</v>
      </c>
      <c r="E1059" s="1"/>
      <c r="F1059" s="1" t="s">
        <v>1388</v>
      </c>
      <c r="G1059" s="1">
        <v>2</v>
      </c>
      <c r="H1059" s="1">
        <v>2</v>
      </c>
      <c r="I1059" s="1">
        <v>3</v>
      </c>
      <c r="J1059" s="31" t="str">
        <f t="shared" si="32"/>
        <v>EXCLUDED</v>
      </c>
      <c r="K1059">
        <v>1098</v>
      </c>
      <c r="L1059" s="1"/>
      <c r="M1059" s="1"/>
      <c r="N1059" s="35" t="s">
        <v>901</v>
      </c>
      <c r="R1059" s="1" t="str">
        <f t="shared" si="33"/>
        <v>Mutually Excluded</v>
      </c>
      <c r="S1059" s="1"/>
      <c r="T1059" s="1"/>
    </row>
    <row r="1060" spans="1:24" ht="60">
      <c r="A1060" s="1" t="s">
        <v>1389</v>
      </c>
      <c r="B1060">
        <v>1099</v>
      </c>
      <c r="D1060" s="6">
        <v>478479</v>
      </c>
      <c r="E1060" s="1"/>
      <c r="F1060" s="1" t="s">
        <v>1389</v>
      </c>
      <c r="G1060" s="1">
        <v>1</v>
      </c>
      <c r="H1060" s="1">
        <v>1</v>
      </c>
      <c r="I1060" s="1">
        <v>1</v>
      </c>
      <c r="J1060" s="31" t="str">
        <f t="shared" si="32"/>
        <v>EXCLUDED</v>
      </c>
      <c r="K1060">
        <v>1099</v>
      </c>
      <c r="L1060" s="1"/>
      <c r="M1060" s="1"/>
      <c r="N1060" s="35" t="s">
        <v>901</v>
      </c>
      <c r="R1060" s="1" t="str">
        <f t="shared" si="33"/>
        <v>Mutually Excluded</v>
      </c>
      <c r="S1060" s="1"/>
      <c r="T1060" s="1"/>
    </row>
    <row r="1061" spans="1:24" ht="135">
      <c r="A1061" s="1" t="s">
        <v>1390</v>
      </c>
      <c r="B1061">
        <v>1100</v>
      </c>
      <c r="D1061">
        <v>479</v>
      </c>
      <c r="E1061" s="1"/>
      <c r="F1061" s="1" t="s">
        <v>1390</v>
      </c>
      <c r="G1061" s="1">
        <v>5</v>
      </c>
      <c r="H1061" s="1">
        <v>5</v>
      </c>
      <c r="I1061" s="1">
        <v>4</v>
      </c>
      <c r="J1061" s="31" t="str">
        <f t="shared" si="32"/>
        <v>MAYBE</v>
      </c>
      <c r="K1061">
        <v>1100</v>
      </c>
      <c r="L1061" s="1"/>
      <c r="M1061" s="1"/>
      <c r="N1061" s="35" t="s">
        <v>65</v>
      </c>
      <c r="R1061" s="1" t="str">
        <f t="shared" si="33"/>
        <v>MUTUALLY INCLUDED</v>
      </c>
      <c r="S1061" s="1"/>
      <c r="T1061" s="1"/>
      <c r="X1061" s="3" t="s">
        <v>19</v>
      </c>
    </row>
    <row r="1062" spans="1:24" ht="60">
      <c r="A1062" s="1" t="s">
        <v>1079</v>
      </c>
      <c r="B1062">
        <v>1101</v>
      </c>
      <c r="D1062">
        <v>479</v>
      </c>
      <c r="E1062" s="1"/>
      <c r="F1062" s="1" t="s">
        <v>1079</v>
      </c>
      <c r="G1062" s="1">
        <v>2</v>
      </c>
      <c r="H1062" s="1">
        <v>3</v>
      </c>
      <c r="I1062" s="1">
        <v>3</v>
      </c>
      <c r="J1062" s="31" t="str">
        <f t="shared" si="32"/>
        <v>EXCLUDED</v>
      </c>
      <c r="K1062">
        <v>1101</v>
      </c>
      <c r="L1062" s="1"/>
      <c r="M1062" s="1"/>
      <c r="N1062" s="35" t="s">
        <v>901</v>
      </c>
      <c r="R1062" s="1" t="str">
        <f t="shared" si="33"/>
        <v>Mutually Excluded</v>
      </c>
      <c r="S1062" s="1"/>
      <c r="T1062" s="1"/>
    </row>
    <row r="1063" spans="1:24" ht="180">
      <c r="A1063" s="15" t="s">
        <v>1391</v>
      </c>
      <c r="B1063">
        <v>1102</v>
      </c>
      <c r="D1063">
        <v>480</v>
      </c>
      <c r="E1063" s="1"/>
      <c r="F1063" s="15" t="s">
        <v>1391</v>
      </c>
      <c r="G1063" s="1">
        <v>2</v>
      </c>
      <c r="H1063" s="1">
        <v>2</v>
      </c>
      <c r="I1063" s="1">
        <v>2</v>
      </c>
      <c r="J1063" s="31" t="str">
        <f t="shared" si="32"/>
        <v>EXCLUDED</v>
      </c>
      <c r="K1063">
        <v>1102</v>
      </c>
      <c r="L1063" s="1"/>
      <c r="M1063" s="1"/>
      <c r="N1063" s="35" t="s">
        <v>901</v>
      </c>
      <c r="R1063" s="1" t="str">
        <f t="shared" si="33"/>
        <v>Mutually Excluded</v>
      </c>
      <c r="S1063" s="1"/>
      <c r="T1063" s="1"/>
    </row>
    <row r="1064" spans="1:24" ht="75">
      <c r="A1064" s="1" t="s">
        <v>1392</v>
      </c>
      <c r="B1064">
        <v>1103</v>
      </c>
      <c r="D1064">
        <v>480</v>
      </c>
      <c r="E1064" s="1"/>
      <c r="F1064" s="1" t="s">
        <v>1392</v>
      </c>
      <c r="G1064" s="1">
        <v>3</v>
      </c>
      <c r="H1064" s="1">
        <v>3</v>
      </c>
      <c r="I1064" s="1">
        <v>3</v>
      </c>
      <c r="J1064" s="31" t="str">
        <f t="shared" si="32"/>
        <v>EXCLUDED</v>
      </c>
      <c r="K1064">
        <v>1103</v>
      </c>
      <c r="L1064" s="8"/>
      <c r="M1064" s="1"/>
      <c r="N1064" s="35" t="s">
        <v>65</v>
      </c>
      <c r="R1064" s="1" t="str">
        <f t="shared" si="33"/>
        <v>AI: No, Human: Yes</v>
      </c>
      <c r="S1064" s="1" t="s">
        <v>23</v>
      </c>
      <c r="T1064" s="1" t="s">
        <v>23</v>
      </c>
      <c r="U1064" t="s">
        <v>23</v>
      </c>
    </row>
    <row r="1065" spans="1:24" ht="120">
      <c r="A1065" s="1" t="s">
        <v>1394</v>
      </c>
      <c r="B1065">
        <v>1104</v>
      </c>
      <c r="D1065">
        <v>480</v>
      </c>
      <c r="E1065" s="1"/>
      <c r="F1065" s="1" t="s">
        <v>1394</v>
      </c>
      <c r="G1065" s="1">
        <v>1</v>
      </c>
      <c r="H1065" s="1">
        <v>1</v>
      </c>
      <c r="I1065" s="1">
        <v>1</v>
      </c>
      <c r="J1065" s="31" t="str">
        <f t="shared" si="32"/>
        <v>EXCLUDED</v>
      </c>
      <c r="K1065">
        <v>1104</v>
      </c>
      <c r="L1065" s="1"/>
      <c r="M1065" s="1"/>
      <c r="N1065" s="35" t="s">
        <v>901</v>
      </c>
      <c r="R1065" s="1" t="str">
        <f t="shared" si="33"/>
        <v>Mutually Excluded</v>
      </c>
      <c r="S1065" s="1"/>
      <c r="T1065" s="1"/>
    </row>
    <row r="1066" spans="1:24" ht="120">
      <c r="A1066" s="1" t="s">
        <v>1395</v>
      </c>
      <c r="B1066">
        <v>1105</v>
      </c>
      <c r="D1066">
        <v>481</v>
      </c>
      <c r="E1066" s="1"/>
      <c r="F1066" s="1" t="s">
        <v>1395</v>
      </c>
      <c r="G1066" s="1">
        <v>2</v>
      </c>
      <c r="H1066" s="1">
        <v>3</v>
      </c>
      <c r="I1066" s="1">
        <v>2</v>
      </c>
      <c r="J1066" s="31" t="str">
        <f t="shared" si="32"/>
        <v>EXCLUDED</v>
      </c>
      <c r="K1066">
        <v>1105</v>
      </c>
      <c r="L1066" s="1"/>
      <c r="M1066" s="1"/>
      <c r="N1066" s="35" t="s">
        <v>901</v>
      </c>
      <c r="R1066" s="1" t="str">
        <f t="shared" si="33"/>
        <v>Mutually Excluded</v>
      </c>
      <c r="S1066" s="1"/>
      <c r="T1066" s="1"/>
    </row>
    <row r="1067" spans="1:24" ht="90">
      <c r="A1067" s="1" t="s">
        <v>681</v>
      </c>
      <c r="B1067">
        <v>1106</v>
      </c>
      <c r="D1067">
        <v>481</v>
      </c>
      <c r="E1067" s="1"/>
      <c r="F1067" s="1" t="s">
        <v>681</v>
      </c>
      <c r="G1067" s="1">
        <v>5</v>
      </c>
      <c r="H1067" s="1">
        <v>5</v>
      </c>
      <c r="I1067" s="1">
        <v>5</v>
      </c>
      <c r="J1067" s="31" t="str">
        <f t="shared" si="32"/>
        <v>CERTAINLY INCLUDED</v>
      </c>
      <c r="K1067">
        <v>1106</v>
      </c>
      <c r="L1067" s="1"/>
      <c r="M1067" s="1"/>
      <c r="N1067" s="35" t="s">
        <v>1752</v>
      </c>
      <c r="R1067" s="1" t="str">
        <f t="shared" si="33"/>
        <v>MUTUALLY INCLUDED</v>
      </c>
      <c r="S1067" s="1"/>
      <c r="T1067" s="1"/>
      <c r="X1067" s="3" t="s">
        <v>23</v>
      </c>
    </row>
    <row r="1068" spans="1:24" ht="60">
      <c r="A1068" s="1" t="s">
        <v>1397</v>
      </c>
      <c r="B1068">
        <v>1107</v>
      </c>
      <c r="D1068">
        <v>482</v>
      </c>
      <c r="E1068" s="1"/>
      <c r="F1068" s="1" t="s">
        <v>1397</v>
      </c>
      <c r="G1068" s="1">
        <v>4</v>
      </c>
      <c r="H1068" s="1">
        <v>4</v>
      </c>
      <c r="I1068" s="1">
        <v>3</v>
      </c>
      <c r="J1068" s="31" t="str">
        <f t="shared" si="32"/>
        <v>EXCLUDED</v>
      </c>
      <c r="K1068">
        <v>1107</v>
      </c>
      <c r="L1068" s="1"/>
      <c r="M1068" s="1"/>
      <c r="N1068" s="35" t="s">
        <v>901</v>
      </c>
      <c r="R1068" s="1" t="str">
        <f t="shared" si="33"/>
        <v>Mutually Excluded</v>
      </c>
      <c r="S1068" s="1"/>
      <c r="T1068" s="1"/>
    </row>
    <row r="1069" spans="1:24" ht="90">
      <c r="A1069" s="1" t="s">
        <v>1398</v>
      </c>
      <c r="B1069">
        <v>1108</v>
      </c>
      <c r="D1069">
        <v>482</v>
      </c>
      <c r="E1069" s="1"/>
      <c r="F1069" s="1" t="s">
        <v>1398</v>
      </c>
      <c r="G1069" s="1">
        <v>2</v>
      </c>
      <c r="H1069" s="1">
        <v>2</v>
      </c>
      <c r="I1069" s="1">
        <v>2</v>
      </c>
      <c r="J1069" s="31" t="str">
        <f t="shared" si="32"/>
        <v>EXCLUDED</v>
      </c>
      <c r="K1069">
        <v>1108</v>
      </c>
      <c r="L1069" s="1"/>
      <c r="M1069" s="1"/>
      <c r="N1069" s="35" t="s">
        <v>901</v>
      </c>
      <c r="R1069" s="1" t="str">
        <f t="shared" si="33"/>
        <v>Mutually Excluded</v>
      </c>
      <c r="S1069" s="1"/>
      <c r="T1069" s="1"/>
    </row>
    <row r="1070" spans="1:24" ht="90">
      <c r="A1070" s="1" t="s">
        <v>1399</v>
      </c>
      <c r="B1070">
        <v>1109</v>
      </c>
      <c r="D1070" s="6">
        <v>482483</v>
      </c>
      <c r="E1070" s="1"/>
      <c r="F1070" s="1" t="s">
        <v>1399</v>
      </c>
      <c r="G1070" s="1">
        <v>2</v>
      </c>
      <c r="H1070" s="1">
        <v>2</v>
      </c>
      <c r="I1070" s="1">
        <v>2</v>
      </c>
      <c r="J1070" s="31" t="str">
        <f t="shared" si="32"/>
        <v>EXCLUDED</v>
      </c>
      <c r="K1070">
        <v>1109</v>
      </c>
      <c r="L1070" s="1"/>
      <c r="M1070" s="1"/>
      <c r="N1070" s="35" t="s">
        <v>901</v>
      </c>
      <c r="R1070" s="1" t="str">
        <f t="shared" si="33"/>
        <v>Mutually Excluded</v>
      </c>
      <c r="S1070" s="1"/>
      <c r="T1070" s="1"/>
    </row>
    <row r="1071" spans="1:24" ht="105">
      <c r="A1071" s="1" t="s">
        <v>1400</v>
      </c>
      <c r="B1071">
        <v>1110</v>
      </c>
      <c r="D1071">
        <v>483</v>
      </c>
      <c r="E1071" s="1"/>
      <c r="F1071" s="1" t="s">
        <v>1400</v>
      </c>
      <c r="G1071" s="1">
        <v>1</v>
      </c>
      <c r="H1071" s="1">
        <v>1</v>
      </c>
      <c r="I1071" s="1">
        <v>1</v>
      </c>
      <c r="J1071" s="31" t="str">
        <f t="shared" si="32"/>
        <v>EXCLUDED</v>
      </c>
      <c r="K1071">
        <v>1110</v>
      </c>
      <c r="L1071" s="1"/>
      <c r="M1071" s="1"/>
      <c r="N1071" s="35" t="s">
        <v>901</v>
      </c>
      <c r="R1071" s="1" t="str">
        <f t="shared" si="33"/>
        <v>Mutually Excluded</v>
      </c>
      <c r="S1071" s="1"/>
      <c r="T1071" s="1"/>
    </row>
    <row r="1072" spans="1:24" ht="180">
      <c r="A1072" s="1" t="s">
        <v>1401</v>
      </c>
      <c r="B1072">
        <v>1111</v>
      </c>
      <c r="D1072" s="6">
        <v>483484</v>
      </c>
      <c r="E1072" s="1"/>
      <c r="F1072" s="1" t="s">
        <v>1401</v>
      </c>
      <c r="G1072" s="1">
        <v>5</v>
      </c>
      <c r="H1072" s="1">
        <v>5</v>
      </c>
      <c r="I1072" s="1">
        <v>4</v>
      </c>
      <c r="J1072" s="31" t="str">
        <f t="shared" si="32"/>
        <v>MAYBE</v>
      </c>
      <c r="K1072">
        <v>1111</v>
      </c>
      <c r="L1072" s="1"/>
      <c r="M1072" s="1"/>
      <c r="N1072" s="35" t="s">
        <v>901</v>
      </c>
      <c r="R1072" s="1" t="str">
        <f t="shared" si="33"/>
        <v>AI: Yes, Human: No</v>
      </c>
      <c r="S1072" s="1" t="s">
        <v>3024</v>
      </c>
      <c r="T1072" t="s">
        <v>19</v>
      </c>
      <c r="U1072" t="s">
        <v>19</v>
      </c>
    </row>
    <row r="1073" spans="1:24" ht="180">
      <c r="A1073" s="1" t="s">
        <v>1402</v>
      </c>
      <c r="B1073">
        <v>1112</v>
      </c>
      <c r="D1073" s="6">
        <v>484495</v>
      </c>
      <c r="E1073" s="1"/>
      <c r="F1073" s="1" t="s">
        <v>1402</v>
      </c>
      <c r="G1073" s="1">
        <v>2</v>
      </c>
      <c r="H1073" s="1">
        <v>2</v>
      </c>
      <c r="I1073" s="1">
        <v>2</v>
      </c>
      <c r="J1073" s="31" t="str">
        <f t="shared" si="32"/>
        <v>EXCLUDED</v>
      </c>
      <c r="K1073">
        <v>1112</v>
      </c>
      <c r="L1073" s="1"/>
      <c r="M1073" s="1"/>
      <c r="N1073" s="35" t="s">
        <v>901</v>
      </c>
      <c r="R1073" s="1" t="str">
        <f t="shared" si="33"/>
        <v>Mutually Excluded</v>
      </c>
      <c r="S1073" s="1"/>
      <c r="T1073" s="1"/>
    </row>
    <row r="1074" spans="1:24" ht="105">
      <c r="A1074" s="1" t="s">
        <v>1403</v>
      </c>
      <c r="B1074">
        <v>1113</v>
      </c>
      <c r="D1074">
        <v>485</v>
      </c>
      <c r="E1074" s="1"/>
      <c r="F1074" s="1" t="s">
        <v>1403</v>
      </c>
      <c r="G1074" s="1">
        <v>1</v>
      </c>
      <c r="H1074" s="1">
        <v>1</v>
      </c>
      <c r="I1074" s="1">
        <v>1</v>
      </c>
      <c r="J1074" s="31" t="str">
        <f t="shared" si="32"/>
        <v>EXCLUDED</v>
      </c>
      <c r="K1074">
        <v>1113</v>
      </c>
      <c r="L1074" s="1"/>
      <c r="M1074" s="1"/>
      <c r="N1074" s="35" t="s">
        <v>901</v>
      </c>
      <c r="R1074" s="1" t="str">
        <f t="shared" si="33"/>
        <v>Mutually Excluded</v>
      </c>
      <c r="S1074" s="1"/>
      <c r="T1074" s="1"/>
    </row>
    <row r="1075" spans="1:24" ht="135">
      <c r="A1075" s="1" t="s">
        <v>1404</v>
      </c>
      <c r="B1075">
        <v>1114</v>
      </c>
      <c r="D1075">
        <v>485</v>
      </c>
      <c r="E1075" s="1"/>
      <c r="F1075" s="1" t="s">
        <v>1404</v>
      </c>
      <c r="G1075" s="1">
        <v>3</v>
      </c>
      <c r="H1075" s="1">
        <v>3</v>
      </c>
      <c r="I1075" s="1">
        <v>3</v>
      </c>
      <c r="J1075" s="31" t="str">
        <f t="shared" si="32"/>
        <v>EXCLUDED</v>
      </c>
      <c r="K1075">
        <v>1114</v>
      </c>
      <c r="L1075" s="1"/>
      <c r="M1075" s="1"/>
      <c r="N1075" s="35" t="s">
        <v>901</v>
      </c>
      <c r="R1075" s="1" t="str">
        <f t="shared" si="33"/>
        <v>Mutually Excluded</v>
      </c>
      <c r="S1075" s="1"/>
      <c r="T1075" s="1"/>
    </row>
    <row r="1076" spans="1:24" ht="120">
      <c r="A1076" s="1" t="s">
        <v>1405</v>
      </c>
      <c r="B1076">
        <v>1115</v>
      </c>
      <c r="D1076" s="6">
        <v>485486</v>
      </c>
      <c r="E1076" s="1"/>
      <c r="F1076" s="1" t="s">
        <v>1405</v>
      </c>
      <c r="G1076" s="1">
        <v>2</v>
      </c>
      <c r="H1076" s="1">
        <v>2</v>
      </c>
      <c r="I1076" s="1">
        <v>3</v>
      </c>
      <c r="J1076" s="31" t="str">
        <f t="shared" si="32"/>
        <v>EXCLUDED</v>
      </c>
      <c r="K1076">
        <v>1115</v>
      </c>
      <c r="L1076" s="1"/>
      <c r="M1076" s="1"/>
      <c r="N1076" s="35" t="s">
        <v>901</v>
      </c>
      <c r="R1076" s="1" t="str">
        <f t="shared" si="33"/>
        <v>Mutually Excluded</v>
      </c>
      <c r="S1076" s="1"/>
      <c r="T1076" s="1"/>
    </row>
    <row r="1077" spans="1:24" ht="135">
      <c r="A1077" s="1" t="s">
        <v>1406</v>
      </c>
      <c r="B1077">
        <v>1116</v>
      </c>
      <c r="D1077">
        <v>486</v>
      </c>
      <c r="E1077" s="1"/>
      <c r="F1077" s="1" t="s">
        <v>1406</v>
      </c>
      <c r="G1077" s="1">
        <v>2</v>
      </c>
      <c r="H1077" s="1">
        <v>2</v>
      </c>
      <c r="I1077" s="1">
        <v>3</v>
      </c>
      <c r="J1077" s="31" t="str">
        <f t="shared" si="32"/>
        <v>EXCLUDED</v>
      </c>
      <c r="K1077">
        <v>1116</v>
      </c>
      <c r="L1077" s="1"/>
      <c r="M1077" s="1"/>
      <c r="N1077" s="35" t="s">
        <v>901</v>
      </c>
      <c r="R1077" s="1" t="str">
        <f t="shared" si="33"/>
        <v>Mutually Excluded</v>
      </c>
      <c r="S1077" s="1"/>
      <c r="T1077" s="1"/>
    </row>
    <row r="1078" spans="1:24" ht="105">
      <c r="A1078" s="1" t="s">
        <v>1407</v>
      </c>
      <c r="B1078">
        <v>1117</v>
      </c>
      <c r="D1078" s="6">
        <v>486487</v>
      </c>
      <c r="E1078" s="1"/>
      <c r="F1078" s="1" t="s">
        <v>1407</v>
      </c>
      <c r="G1078" s="1">
        <v>4</v>
      </c>
      <c r="H1078" s="1">
        <v>5</v>
      </c>
      <c r="I1078" s="1">
        <v>4</v>
      </c>
      <c r="J1078" s="31" t="str">
        <f t="shared" si="32"/>
        <v>MAYBE</v>
      </c>
      <c r="K1078">
        <v>1117</v>
      </c>
      <c r="L1078" s="1"/>
      <c r="M1078" s="1"/>
      <c r="N1078" s="35" t="s">
        <v>1752</v>
      </c>
      <c r="R1078" s="1" t="str">
        <f t="shared" si="33"/>
        <v>MUTUALLY INCLUDED</v>
      </c>
      <c r="S1078" s="1"/>
      <c r="T1078" s="1"/>
    </row>
    <row r="1079" spans="1:24" ht="75">
      <c r="A1079" s="1" t="s">
        <v>1409</v>
      </c>
      <c r="B1079">
        <v>1118</v>
      </c>
      <c r="D1079">
        <v>487</v>
      </c>
      <c r="E1079" s="1"/>
      <c r="F1079" s="1" t="s">
        <v>1409</v>
      </c>
      <c r="G1079" s="1">
        <v>3</v>
      </c>
      <c r="H1079" s="1">
        <v>2</v>
      </c>
      <c r="I1079" s="1">
        <v>3</v>
      </c>
      <c r="J1079" s="31" t="str">
        <f t="shared" si="32"/>
        <v>EXCLUDED</v>
      </c>
      <c r="K1079">
        <v>1118</v>
      </c>
      <c r="L1079" s="1"/>
      <c r="M1079" s="1"/>
      <c r="N1079" s="35" t="s">
        <v>901</v>
      </c>
      <c r="R1079" s="1" t="str">
        <f t="shared" si="33"/>
        <v>Mutually Excluded</v>
      </c>
      <c r="S1079" s="1"/>
      <c r="T1079" s="1"/>
    </row>
    <row r="1080" spans="1:24" ht="105">
      <c r="A1080" s="1" t="s">
        <v>1410</v>
      </c>
      <c r="B1080">
        <v>1119</v>
      </c>
      <c r="D1080" s="6">
        <v>487488</v>
      </c>
      <c r="E1080" s="1"/>
      <c r="F1080" s="1" t="s">
        <v>1410</v>
      </c>
      <c r="G1080" s="1">
        <v>1</v>
      </c>
      <c r="H1080" s="1">
        <v>1</v>
      </c>
      <c r="I1080" s="1">
        <v>1</v>
      </c>
      <c r="J1080" s="31" t="str">
        <f t="shared" si="32"/>
        <v>EXCLUDED</v>
      </c>
      <c r="K1080">
        <v>1119</v>
      </c>
      <c r="L1080" s="1"/>
      <c r="M1080" s="1"/>
      <c r="N1080" s="35" t="s">
        <v>901</v>
      </c>
      <c r="R1080" s="1" t="str">
        <f t="shared" si="33"/>
        <v>Mutually Excluded</v>
      </c>
      <c r="S1080" s="1"/>
      <c r="T1080" s="1"/>
    </row>
    <row r="1081" spans="1:24" ht="180">
      <c r="A1081" s="1" t="s">
        <v>1411</v>
      </c>
      <c r="B1081">
        <v>1120</v>
      </c>
      <c r="D1081" s="6">
        <v>488489</v>
      </c>
      <c r="E1081" s="1"/>
      <c r="F1081" s="1" t="s">
        <v>1411</v>
      </c>
      <c r="G1081" s="1">
        <v>3</v>
      </c>
      <c r="H1081" s="1">
        <v>2</v>
      </c>
      <c r="I1081" s="1">
        <v>3</v>
      </c>
      <c r="J1081" s="31" t="str">
        <f t="shared" si="32"/>
        <v>EXCLUDED</v>
      </c>
      <c r="K1081">
        <v>1120</v>
      </c>
      <c r="L1081" s="1"/>
      <c r="M1081" s="1"/>
      <c r="N1081" s="35" t="s">
        <v>901</v>
      </c>
      <c r="R1081" s="1" t="str">
        <f t="shared" si="33"/>
        <v>Mutually Excluded</v>
      </c>
      <c r="S1081" s="1"/>
      <c r="T1081" s="1"/>
    </row>
    <row r="1082" spans="1:24" ht="60">
      <c r="A1082" s="15" t="s">
        <v>1412</v>
      </c>
      <c r="B1082">
        <v>1121</v>
      </c>
      <c r="D1082">
        <v>489</v>
      </c>
      <c r="E1082" s="1"/>
      <c r="F1082" s="15" t="s">
        <v>1412</v>
      </c>
      <c r="G1082" s="1">
        <v>1</v>
      </c>
      <c r="H1082" s="1">
        <v>1</v>
      </c>
      <c r="I1082" s="1">
        <v>1</v>
      </c>
      <c r="J1082" s="31" t="str">
        <f t="shared" si="32"/>
        <v>EXCLUDED</v>
      </c>
      <c r="K1082">
        <v>1121</v>
      </c>
      <c r="L1082" s="1"/>
      <c r="M1082" s="1"/>
      <c r="N1082" s="35" t="s">
        <v>901</v>
      </c>
      <c r="R1082" s="1" t="str">
        <f t="shared" si="33"/>
        <v>Mutually Excluded</v>
      </c>
      <c r="S1082" s="1"/>
      <c r="T1082" s="1"/>
    </row>
    <row r="1083" spans="1:24" ht="60">
      <c r="A1083" s="1" t="s">
        <v>1413</v>
      </c>
      <c r="B1083">
        <v>1122</v>
      </c>
      <c r="D1083">
        <v>489</v>
      </c>
      <c r="E1083" s="1"/>
      <c r="F1083" s="1" t="s">
        <v>1413</v>
      </c>
      <c r="G1083" s="1">
        <v>4</v>
      </c>
      <c r="H1083" s="1">
        <v>4</v>
      </c>
      <c r="I1083" s="1">
        <v>4</v>
      </c>
      <c r="J1083" s="31" t="str">
        <f t="shared" si="32"/>
        <v>EXCLUDED</v>
      </c>
      <c r="K1083">
        <v>1122</v>
      </c>
      <c r="L1083" s="1"/>
      <c r="M1083" s="1"/>
      <c r="N1083" s="35" t="s">
        <v>901</v>
      </c>
      <c r="R1083" s="1" t="str">
        <f t="shared" si="33"/>
        <v>Mutually Excluded</v>
      </c>
      <c r="S1083" s="1"/>
      <c r="T1083" s="1"/>
    </row>
    <row r="1084" spans="1:24" ht="60">
      <c r="A1084" s="1" t="s">
        <v>1414</v>
      </c>
      <c r="B1084">
        <v>1123</v>
      </c>
      <c r="D1084">
        <v>490</v>
      </c>
      <c r="E1084" s="1"/>
      <c r="F1084" s="1" t="s">
        <v>1414</v>
      </c>
      <c r="G1084" s="1">
        <v>2</v>
      </c>
      <c r="H1084" s="1">
        <v>3</v>
      </c>
      <c r="I1084" s="1">
        <v>2</v>
      </c>
      <c r="J1084" s="31" t="str">
        <f t="shared" si="32"/>
        <v>EXCLUDED</v>
      </c>
      <c r="K1084">
        <v>1122</v>
      </c>
      <c r="L1084" s="1"/>
      <c r="M1084" s="1"/>
      <c r="N1084" s="35" t="s">
        <v>65</v>
      </c>
      <c r="R1084" s="1" t="str">
        <f t="shared" si="33"/>
        <v>AI: No, Human: Yes</v>
      </c>
      <c r="S1084" s="1"/>
      <c r="T1084" s="1"/>
    </row>
    <row r="1085" spans="1:24" ht="60">
      <c r="A1085" s="1" t="s">
        <v>1416</v>
      </c>
      <c r="B1085">
        <v>1124</v>
      </c>
      <c r="D1085">
        <v>490</v>
      </c>
      <c r="E1085" s="1"/>
      <c r="F1085" s="1" t="s">
        <v>1416</v>
      </c>
      <c r="G1085" s="1">
        <v>4</v>
      </c>
      <c r="H1085" s="1">
        <v>3</v>
      </c>
      <c r="I1085" s="1">
        <v>4</v>
      </c>
      <c r="J1085" s="31" t="str">
        <f t="shared" si="32"/>
        <v>EXCLUDED</v>
      </c>
      <c r="K1085">
        <v>1123</v>
      </c>
      <c r="L1085" s="1"/>
      <c r="M1085" s="1"/>
      <c r="N1085" s="35" t="s">
        <v>65</v>
      </c>
      <c r="R1085" s="1" t="str">
        <f t="shared" si="33"/>
        <v>AI: No, Human: Yes</v>
      </c>
      <c r="S1085" s="1" t="s">
        <v>3024</v>
      </c>
      <c r="T1085" s="1" t="s">
        <v>23</v>
      </c>
      <c r="U1085" t="s">
        <v>23</v>
      </c>
      <c r="X1085" s="3" t="s">
        <v>23</v>
      </c>
    </row>
    <row r="1086" spans="1:24" ht="30">
      <c r="A1086" s="1" t="s">
        <v>1418</v>
      </c>
      <c r="B1086">
        <v>1125</v>
      </c>
      <c r="D1086" s="6">
        <v>490491</v>
      </c>
      <c r="E1086" s="1"/>
      <c r="F1086" s="1" t="s">
        <v>1418</v>
      </c>
      <c r="G1086" s="1">
        <v>3</v>
      </c>
      <c r="H1086" s="1">
        <v>2</v>
      </c>
      <c r="I1086" s="1">
        <v>3</v>
      </c>
      <c r="J1086" s="31" t="str">
        <f t="shared" si="32"/>
        <v>EXCLUDED</v>
      </c>
      <c r="K1086">
        <v>1125</v>
      </c>
      <c r="L1086" s="1"/>
      <c r="M1086" s="1"/>
      <c r="N1086" s="35" t="s">
        <v>901</v>
      </c>
      <c r="R1086" s="1" t="str">
        <f t="shared" si="33"/>
        <v>Mutually Excluded</v>
      </c>
      <c r="S1086" s="1"/>
      <c r="T1086" s="1"/>
    </row>
    <row r="1087" spans="1:24" ht="135">
      <c r="A1087" s="15" t="s">
        <v>1420</v>
      </c>
      <c r="B1087" s="20" t="s">
        <v>1419</v>
      </c>
      <c r="D1087" s="6">
        <v>491492</v>
      </c>
      <c r="E1087" s="1"/>
      <c r="F1087" s="15" t="s">
        <v>1420</v>
      </c>
      <c r="G1087" s="1">
        <v>4</v>
      </c>
      <c r="H1087" s="1">
        <v>4</v>
      </c>
      <c r="I1087" s="1">
        <v>3</v>
      </c>
      <c r="J1087" s="31" t="str">
        <f t="shared" si="32"/>
        <v>EXCLUDED</v>
      </c>
      <c r="K1087" s="20" t="s">
        <v>1419</v>
      </c>
      <c r="L1087" s="1"/>
      <c r="M1087" s="1"/>
      <c r="N1087" s="35" t="s">
        <v>901</v>
      </c>
      <c r="R1087" s="1" t="str">
        <f t="shared" si="33"/>
        <v>Mutually Excluded</v>
      </c>
      <c r="S1087" s="1"/>
      <c r="T1087" s="1"/>
    </row>
    <row r="1088" spans="1:24" ht="120">
      <c r="A1088" s="1" t="s">
        <v>1421</v>
      </c>
      <c r="B1088">
        <v>1129</v>
      </c>
      <c r="D1088" s="6">
        <v>492493</v>
      </c>
      <c r="E1088" s="1"/>
      <c r="F1088" s="1" t="s">
        <v>1421</v>
      </c>
      <c r="G1088" s="1">
        <v>4</v>
      </c>
      <c r="H1088" s="1">
        <v>4</v>
      </c>
      <c r="I1088" s="1">
        <v>3</v>
      </c>
      <c r="J1088" s="31" t="str">
        <f t="shared" si="32"/>
        <v>EXCLUDED</v>
      </c>
      <c r="K1088">
        <v>1129</v>
      </c>
      <c r="L1088" s="1"/>
      <c r="M1088" s="1"/>
      <c r="N1088" s="35" t="s">
        <v>901</v>
      </c>
      <c r="R1088" s="1" t="str">
        <f t="shared" si="33"/>
        <v>Mutually Excluded</v>
      </c>
      <c r="S1088" s="1"/>
      <c r="T1088" s="1"/>
    </row>
    <row r="1089" spans="1:21" ht="165">
      <c r="A1089" s="1" t="s">
        <v>1423</v>
      </c>
      <c r="B1089">
        <v>1130</v>
      </c>
      <c r="D1089">
        <v>493</v>
      </c>
      <c r="E1089" s="1"/>
      <c r="F1089" s="1" t="s">
        <v>1423</v>
      </c>
      <c r="G1089" s="1">
        <v>2</v>
      </c>
      <c r="H1089" s="1">
        <v>2</v>
      </c>
      <c r="I1089" s="1">
        <v>2</v>
      </c>
      <c r="J1089" s="31" t="str">
        <f t="shared" si="32"/>
        <v>EXCLUDED</v>
      </c>
      <c r="K1089">
        <v>1130</v>
      </c>
      <c r="L1089" s="1"/>
      <c r="M1089" s="1"/>
      <c r="N1089" s="35" t="s">
        <v>901</v>
      </c>
      <c r="R1089" s="1" t="str">
        <f t="shared" si="33"/>
        <v>Mutually Excluded</v>
      </c>
      <c r="S1089" s="1"/>
      <c r="T1089" s="1"/>
    </row>
    <row r="1090" spans="1:21" ht="90">
      <c r="A1090" s="1" t="s">
        <v>1424</v>
      </c>
      <c r="B1090">
        <v>1131</v>
      </c>
      <c r="D1090">
        <v>493</v>
      </c>
      <c r="E1090" s="1"/>
      <c r="F1090" s="1" t="s">
        <v>1424</v>
      </c>
      <c r="G1090" s="1">
        <v>2</v>
      </c>
      <c r="H1090" s="1">
        <v>2</v>
      </c>
      <c r="I1090" s="1">
        <v>2</v>
      </c>
      <c r="J1090" s="31" t="str">
        <f t="shared" si="32"/>
        <v>EXCLUDED</v>
      </c>
      <c r="K1090">
        <v>1131</v>
      </c>
      <c r="L1090" s="1"/>
      <c r="M1090" s="1"/>
      <c r="N1090" s="35" t="s">
        <v>901</v>
      </c>
      <c r="R1090" s="1" t="str">
        <f t="shared" si="33"/>
        <v>Mutually Excluded</v>
      </c>
      <c r="S1090" s="1"/>
      <c r="T1090" s="1"/>
    </row>
    <row r="1091" spans="1:21" ht="60">
      <c r="A1091" s="1" t="s">
        <v>1426</v>
      </c>
      <c r="B1091">
        <v>1132</v>
      </c>
      <c r="D1091">
        <v>494</v>
      </c>
      <c r="E1091" s="1"/>
      <c r="F1091" s="1" t="s">
        <v>1426</v>
      </c>
      <c r="G1091" s="1">
        <v>1</v>
      </c>
      <c r="H1091" s="1">
        <v>1</v>
      </c>
      <c r="I1091" s="1">
        <v>1</v>
      </c>
      <c r="J1091" s="31" t="str">
        <f t="shared" ref="J1091:J1154" si="34">IF(COUNTIF(G1091:I1091,5)=3,"CERTAINLY INCLUDED",IF(COUNTIF(G1091:I1091,5)&gt;0,"MAYBE","EXCLUDED"))</f>
        <v>EXCLUDED</v>
      </c>
      <c r="K1091">
        <v>1132</v>
      </c>
      <c r="L1091" s="1"/>
      <c r="M1091" s="1"/>
      <c r="N1091" s="35" t="s">
        <v>901</v>
      </c>
      <c r="R1091" s="1" t="str">
        <f t="shared" ref="R1091:R1154" si="35">IF(AND(J1091="Excluded", N1091="Excluded"), "Mutually Excluded", IF(AND(OR(J1091="CERTAINLY INCLUDED", J1091="INCLUDED", J1091="MAYBE" ), OR(N1091="INCLUDED", N1091="MAYBE")), "MUTUALLY INCLUDED", IF(AND(J1091="MAYBE", N1091="MAYBE"), "Mutually MAYBE", IF(AND(J1091="Excluded", OR(N1091="INCLUDED", N1091="MAYBE")), "AI: No, Human: Yes", IF(AND(N1091="Excluded", OR(J1091="INCLUDED", J1091="CERTAINLY INCLUDED", J1091="MAYBE")), "AI: Yes, Human: No", "Other Conflict")))))</f>
        <v>Mutually Excluded</v>
      </c>
      <c r="S1091" s="1"/>
      <c r="T1091" s="1"/>
    </row>
    <row r="1092" spans="1:21" ht="105">
      <c r="A1092" s="1" t="s">
        <v>1427</v>
      </c>
      <c r="B1092">
        <v>1133</v>
      </c>
      <c r="D1092">
        <v>494</v>
      </c>
      <c r="E1092" s="1"/>
      <c r="F1092" s="1" t="s">
        <v>1427</v>
      </c>
      <c r="G1092" s="1">
        <v>3</v>
      </c>
      <c r="H1092" s="1">
        <v>3</v>
      </c>
      <c r="I1092" s="1">
        <v>3</v>
      </c>
      <c r="J1092" s="31" t="str">
        <f t="shared" si="34"/>
        <v>EXCLUDED</v>
      </c>
      <c r="K1092" s="3">
        <v>1133</v>
      </c>
      <c r="L1092" s="1"/>
      <c r="M1092" s="1" t="s">
        <v>1428</v>
      </c>
      <c r="N1092" s="35" t="s">
        <v>65</v>
      </c>
      <c r="R1092" s="1" t="str">
        <f t="shared" si="35"/>
        <v>AI: No, Human: Yes</v>
      </c>
      <c r="S1092" s="1" t="s">
        <v>19</v>
      </c>
      <c r="T1092" s="1" t="s">
        <v>19</v>
      </c>
      <c r="U1092" t="s">
        <v>19</v>
      </c>
    </row>
    <row r="1093" spans="1:21" ht="105">
      <c r="A1093" s="1" t="s">
        <v>1429</v>
      </c>
      <c r="B1093">
        <v>1134</v>
      </c>
      <c r="D1093">
        <v>494</v>
      </c>
      <c r="E1093" s="1"/>
      <c r="F1093" s="1" t="s">
        <v>1429</v>
      </c>
      <c r="G1093" s="1">
        <v>2</v>
      </c>
      <c r="H1093" s="1">
        <v>2</v>
      </c>
      <c r="I1093" s="1">
        <v>2</v>
      </c>
      <c r="J1093" s="31" t="str">
        <f t="shared" si="34"/>
        <v>EXCLUDED</v>
      </c>
      <c r="K1093">
        <v>1134</v>
      </c>
      <c r="L1093" s="1"/>
      <c r="M1093" s="1"/>
      <c r="N1093" s="35" t="s">
        <v>901</v>
      </c>
      <c r="R1093" s="1" t="str">
        <f t="shared" si="35"/>
        <v>Mutually Excluded</v>
      </c>
      <c r="S1093" s="1"/>
      <c r="T1093" s="1"/>
    </row>
    <row r="1094" spans="1:21" ht="75">
      <c r="A1094" s="1" t="s">
        <v>1430</v>
      </c>
      <c r="B1094">
        <v>1135</v>
      </c>
      <c r="D1094" s="6">
        <v>494495</v>
      </c>
      <c r="E1094" s="1"/>
      <c r="F1094" s="1" t="s">
        <v>1430</v>
      </c>
      <c r="G1094" s="1">
        <v>2</v>
      </c>
      <c r="H1094" s="1">
        <v>2</v>
      </c>
      <c r="I1094" s="1">
        <v>2</v>
      </c>
      <c r="J1094" s="31" t="str">
        <f t="shared" si="34"/>
        <v>EXCLUDED</v>
      </c>
      <c r="K1094">
        <v>1135</v>
      </c>
      <c r="L1094" s="1"/>
      <c r="M1094" s="1"/>
      <c r="N1094" s="35" t="s">
        <v>901</v>
      </c>
      <c r="R1094" s="1" t="str">
        <f t="shared" si="35"/>
        <v>Mutually Excluded</v>
      </c>
      <c r="S1094" s="1"/>
      <c r="T1094" s="1"/>
    </row>
    <row r="1095" spans="1:21" ht="60">
      <c r="A1095" s="1" t="s">
        <v>1431</v>
      </c>
      <c r="B1095">
        <v>1136</v>
      </c>
      <c r="D1095" s="6">
        <v>495496</v>
      </c>
      <c r="E1095" s="1"/>
      <c r="F1095" s="1" t="s">
        <v>1431</v>
      </c>
      <c r="G1095" s="1">
        <v>2</v>
      </c>
      <c r="H1095" s="1">
        <v>2</v>
      </c>
      <c r="I1095" s="1">
        <v>2</v>
      </c>
      <c r="J1095" s="31" t="str">
        <f t="shared" si="34"/>
        <v>EXCLUDED</v>
      </c>
      <c r="K1095">
        <v>1136</v>
      </c>
      <c r="L1095" s="1"/>
      <c r="M1095" s="1"/>
      <c r="N1095" s="35" t="s">
        <v>901</v>
      </c>
      <c r="R1095" s="1" t="str">
        <f t="shared" si="35"/>
        <v>Mutually Excluded</v>
      </c>
      <c r="S1095" s="1"/>
      <c r="T1095" s="1"/>
    </row>
    <row r="1096" spans="1:21" ht="120">
      <c r="A1096" s="15" t="s">
        <v>1432</v>
      </c>
      <c r="B1096">
        <v>1137</v>
      </c>
      <c r="D1096">
        <v>496</v>
      </c>
      <c r="E1096" s="1"/>
      <c r="F1096" s="15" t="s">
        <v>1432</v>
      </c>
      <c r="G1096" s="1">
        <v>2</v>
      </c>
      <c r="H1096" s="1">
        <v>2</v>
      </c>
      <c r="I1096" s="1">
        <v>2</v>
      </c>
      <c r="J1096" s="31" t="str">
        <f t="shared" si="34"/>
        <v>EXCLUDED</v>
      </c>
      <c r="K1096">
        <v>1137</v>
      </c>
      <c r="L1096" s="1"/>
      <c r="M1096" s="1"/>
      <c r="N1096" s="35" t="s">
        <v>901</v>
      </c>
      <c r="R1096" s="1" t="str">
        <f t="shared" si="35"/>
        <v>Mutually Excluded</v>
      </c>
      <c r="S1096" s="1"/>
      <c r="T1096" s="1"/>
    </row>
    <row r="1097" spans="1:21" ht="90">
      <c r="A1097" s="1" t="s">
        <v>1433</v>
      </c>
      <c r="B1097">
        <v>1138</v>
      </c>
      <c r="D1097">
        <v>497</v>
      </c>
      <c r="E1097" s="1"/>
      <c r="F1097" s="1" t="s">
        <v>1433</v>
      </c>
      <c r="G1097" s="1">
        <v>2</v>
      </c>
      <c r="H1097" s="1">
        <v>2</v>
      </c>
      <c r="I1097" s="1">
        <v>2</v>
      </c>
      <c r="J1097" s="31" t="str">
        <f t="shared" si="34"/>
        <v>EXCLUDED</v>
      </c>
      <c r="K1097">
        <v>1138</v>
      </c>
      <c r="L1097" s="1"/>
      <c r="M1097" s="1"/>
      <c r="N1097" s="35" t="s">
        <v>901</v>
      </c>
      <c r="R1097" s="1" t="str">
        <f t="shared" si="35"/>
        <v>Mutually Excluded</v>
      </c>
      <c r="S1097" s="1"/>
      <c r="T1097" s="1"/>
    </row>
    <row r="1098" spans="1:21" ht="60">
      <c r="A1098" s="1" t="s">
        <v>1434</v>
      </c>
      <c r="B1098">
        <v>1139</v>
      </c>
      <c r="D1098" s="6">
        <v>497498</v>
      </c>
      <c r="E1098" s="1"/>
      <c r="F1098" s="1" t="s">
        <v>1434</v>
      </c>
      <c r="G1098" s="1">
        <v>1</v>
      </c>
      <c r="H1098" s="1">
        <v>1</v>
      </c>
      <c r="I1098" s="1">
        <v>1</v>
      </c>
      <c r="J1098" s="31" t="str">
        <f t="shared" si="34"/>
        <v>EXCLUDED</v>
      </c>
      <c r="K1098">
        <v>1139</v>
      </c>
      <c r="L1098" s="1"/>
      <c r="M1098" s="1"/>
      <c r="N1098" s="35" t="s">
        <v>901</v>
      </c>
      <c r="R1098" s="1" t="str">
        <f t="shared" si="35"/>
        <v>Mutually Excluded</v>
      </c>
      <c r="S1098" s="1"/>
      <c r="T1098" s="1"/>
    </row>
    <row r="1099" spans="1:21" ht="75">
      <c r="A1099" s="1" t="s">
        <v>1435</v>
      </c>
      <c r="B1099">
        <v>1140</v>
      </c>
      <c r="D1099">
        <v>498</v>
      </c>
      <c r="E1099" s="1"/>
      <c r="F1099" s="1" t="s">
        <v>1435</v>
      </c>
      <c r="G1099" s="1">
        <v>4</v>
      </c>
      <c r="H1099" s="1">
        <v>4</v>
      </c>
      <c r="I1099" s="1">
        <v>4</v>
      </c>
      <c r="J1099" s="31" t="str">
        <f t="shared" si="34"/>
        <v>EXCLUDED</v>
      </c>
      <c r="K1099">
        <v>1140</v>
      </c>
      <c r="L1099" s="1"/>
      <c r="M1099" s="1"/>
      <c r="N1099" s="35" t="s">
        <v>901</v>
      </c>
      <c r="R1099" s="1" t="str">
        <f t="shared" si="35"/>
        <v>Mutually Excluded</v>
      </c>
      <c r="S1099" s="1"/>
      <c r="T1099" s="1"/>
    </row>
    <row r="1100" spans="1:21" ht="105">
      <c r="A1100" s="1" t="s">
        <v>1436</v>
      </c>
      <c r="B1100">
        <v>1141</v>
      </c>
      <c r="D1100" s="6">
        <v>498499</v>
      </c>
      <c r="E1100" s="1"/>
      <c r="F1100" s="1" t="s">
        <v>1436</v>
      </c>
      <c r="G1100" s="1">
        <v>3</v>
      </c>
      <c r="H1100" s="1">
        <v>3</v>
      </c>
      <c r="I1100" s="1">
        <v>3</v>
      </c>
      <c r="J1100" s="31" t="str">
        <f t="shared" si="34"/>
        <v>EXCLUDED</v>
      </c>
      <c r="K1100">
        <v>1141</v>
      </c>
      <c r="L1100" s="1"/>
      <c r="M1100" s="1"/>
      <c r="N1100" s="35" t="s">
        <v>901</v>
      </c>
      <c r="R1100" s="1" t="str">
        <f t="shared" si="35"/>
        <v>Mutually Excluded</v>
      </c>
      <c r="S1100" s="1"/>
      <c r="T1100" s="1"/>
    </row>
    <row r="1101" spans="1:21" ht="135">
      <c r="A1101" s="1" t="s">
        <v>1438</v>
      </c>
      <c r="B1101" s="20" t="s">
        <v>1437</v>
      </c>
      <c r="D1101">
        <v>499</v>
      </c>
      <c r="E1101" s="1"/>
      <c r="F1101" s="1" t="s">
        <v>1438</v>
      </c>
      <c r="G1101" s="1">
        <v>2</v>
      </c>
      <c r="H1101" s="1">
        <v>3</v>
      </c>
      <c r="I1101" s="1">
        <v>2</v>
      </c>
      <c r="J1101" s="31" t="str">
        <f t="shared" si="34"/>
        <v>EXCLUDED</v>
      </c>
      <c r="K1101" s="20" t="s">
        <v>1437</v>
      </c>
      <c r="L1101" s="1"/>
      <c r="M1101" s="1"/>
      <c r="N1101" s="35" t="s">
        <v>901</v>
      </c>
      <c r="R1101" s="1" t="str">
        <f t="shared" si="35"/>
        <v>Mutually Excluded</v>
      </c>
      <c r="S1101" s="1"/>
      <c r="T1101" s="1"/>
    </row>
    <row r="1102" spans="1:21" ht="60">
      <c r="A1102" s="1" t="s">
        <v>1439</v>
      </c>
      <c r="B1102">
        <v>1145</v>
      </c>
      <c r="D1102">
        <v>500</v>
      </c>
      <c r="E1102" s="1"/>
      <c r="F1102" s="1" t="s">
        <v>1439</v>
      </c>
      <c r="G1102" s="1">
        <v>5</v>
      </c>
      <c r="H1102" s="1">
        <v>5</v>
      </c>
      <c r="I1102" s="1">
        <v>4</v>
      </c>
      <c r="J1102" s="31" t="str">
        <f t="shared" si="34"/>
        <v>MAYBE</v>
      </c>
      <c r="K1102">
        <v>1145</v>
      </c>
      <c r="L1102" s="1"/>
      <c r="M1102" s="1"/>
      <c r="N1102" s="35" t="s">
        <v>901</v>
      </c>
      <c r="R1102" s="1" t="str">
        <f t="shared" si="35"/>
        <v>AI: Yes, Human: No</v>
      </c>
      <c r="S1102" s="1" t="s">
        <v>3024</v>
      </c>
      <c r="T1102" s="1" t="s">
        <v>19</v>
      </c>
      <c r="U1102" t="s">
        <v>19</v>
      </c>
    </row>
    <row r="1103" spans="1:21" ht="90">
      <c r="A1103" s="1" t="s">
        <v>1441</v>
      </c>
      <c r="B1103">
        <v>1146</v>
      </c>
      <c r="D1103" s="6">
        <v>500501</v>
      </c>
      <c r="E1103" s="1"/>
      <c r="F1103" s="1" t="s">
        <v>1441</v>
      </c>
      <c r="G1103" s="1">
        <v>4</v>
      </c>
      <c r="H1103" s="1">
        <v>3</v>
      </c>
      <c r="I1103" s="1">
        <v>3</v>
      </c>
      <c r="J1103" s="31" t="str">
        <f t="shared" si="34"/>
        <v>EXCLUDED</v>
      </c>
      <c r="K1103">
        <v>1146</v>
      </c>
      <c r="L1103" s="1"/>
      <c r="M1103" s="1"/>
      <c r="N1103" s="35" t="s">
        <v>901</v>
      </c>
      <c r="R1103" s="1" t="str">
        <f t="shared" si="35"/>
        <v>Mutually Excluded</v>
      </c>
      <c r="S1103" s="1"/>
      <c r="T1103" s="1"/>
    </row>
    <row r="1104" spans="1:21" ht="45">
      <c r="A1104" s="1" t="s">
        <v>1443</v>
      </c>
      <c r="B1104">
        <v>1147</v>
      </c>
      <c r="D1104">
        <v>501</v>
      </c>
      <c r="E1104" s="1"/>
      <c r="F1104" s="1" t="s">
        <v>1443</v>
      </c>
      <c r="G1104" s="1">
        <v>2</v>
      </c>
      <c r="H1104" s="1">
        <v>3</v>
      </c>
      <c r="I1104" s="1">
        <v>2</v>
      </c>
      <c r="J1104" s="31" t="str">
        <f t="shared" si="34"/>
        <v>EXCLUDED</v>
      </c>
      <c r="K1104">
        <v>1147</v>
      </c>
      <c r="L1104" s="1"/>
      <c r="M1104" s="1"/>
      <c r="N1104" s="35" t="s">
        <v>901</v>
      </c>
      <c r="R1104" s="1" t="str">
        <f t="shared" si="35"/>
        <v>Mutually Excluded</v>
      </c>
      <c r="S1104" s="1"/>
      <c r="T1104" s="1"/>
    </row>
    <row r="1105" spans="1:20" ht="75">
      <c r="A1105" s="1" t="s">
        <v>1174</v>
      </c>
      <c r="B1105">
        <v>1148</v>
      </c>
      <c r="D1105">
        <v>501</v>
      </c>
      <c r="E1105" s="1"/>
      <c r="F1105" s="1" t="s">
        <v>1174</v>
      </c>
      <c r="G1105" s="1">
        <v>3</v>
      </c>
      <c r="H1105" s="1">
        <v>4</v>
      </c>
      <c r="I1105" s="1">
        <v>4</v>
      </c>
      <c r="J1105" s="31" t="str">
        <f t="shared" si="34"/>
        <v>EXCLUDED</v>
      </c>
      <c r="K1105">
        <v>1148</v>
      </c>
      <c r="L1105" s="1"/>
      <c r="M1105" s="1"/>
      <c r="N1105" s="35" t="s">
        <v>901</v>
      </c>
      <c r="R1105" s="1" t="str">
        <f t="shared" si="35"/>
        <v>Mutually Excluded</v>
      </c>
      <c r="S1105" s="1"/>
      <c r="T1105" s="1"/>
    </row>
    <row r="1106" spans="1:20" ht="60">
      <c r="A1106" s="1" t="s">
        <v>1445</v>
      </c>
      <c r="B1106">
        <v>1149</v>
      </c>
      <c r="D1106">
        <v>502</v>
      </c>
      <c r="E1106" s="1"/>
      <c r="F1106" s="1" t="s">
        <v>1445</v>
      </c>
      <c r="G1106" s="1">
        <v>2</v>
      </c>
      <c r="H1106" s="1">
        <v>2</v>
      </c>
      <c r="I1106" s="1">
        <v>2</v>
      </c>
      <c r="J1106" s="31" t="str">
        <f t="shared" si="34"/>
        <v>EXCLUDED</v>
      </c>
      <c r="K1106">
        <v>1149</v>
      </c>
      <c r="L1106" s="1"/>
      <c r="M1106" s="1"/>
      <c r="N1106" s="35" t="s">
        <v>901</v>
      </c>
      <c r="R1106" s="1" t="str">
        <f t="shared" si="35"/>
        <v>Mutually Excluded</v>
      </c>
      <c r="S1106" s="1"/>
      <c r="T1106" s="1"/>
    </row>
    <row r="1107" spans="1:20" ht="45">
      <c r="A1107" s="1" t="s">
        <v>1446</v>
      </c>
      <c r="B1107">
        <v>1150</v>
      </c>
      <c r="D1107">
        <v>502</v>
      </c>
      <c r="E1107" s="1"/>
      <c r="F1107" s="1" t="s">
        <v>1446</v>
      </c>
      <c r="G1107" s="1">
        <v>2</v>
      </c>
      <c r="H1107" s="1">
        <v>2</v>
      </c>
      <c r="I1107" s="1">
        <v>3</v>
      </c>
      <c r="J1107" s="31" t="str">
        <f t="shared" si="34"/>
        <v>EXCLUDED</v>
      </c>
      <c r="K1107">
        <v>1150</v>
      </c>
      <c r="L1107" s="1"/>
      <c r="M1107" s="1"/>
      <c r="N1107" s="35" t="s">
        <v>901</v>
      </c>
      <c r="R1107" s="1" t="str">
        <f t="shared" si="35"/>
        <v>Mutually Excluded</v>
      </c>
      <c r="S1107" s="1"/>
      <c r="T1107" s="1"/>
    </row>
    <row r="1108" spans="1:20" ht="90">
      <c r="A1108" s="1" t="s">
        <v>1447</v>
      </c>
      <c r="B1108">
        <v>1151</v>
      </c>
      <c r="D1108" s="6">
        <v>502503</v>
      </c>
      <c r="E1108" s="1"/>
      <c r="F1108" s="1" t="s">
        <v>1447</v>
      </c>
      <c r="G1108" s="1">
        <v>1</v>
      </c>
      <c r="H1108" s="1">
        <v>1</v>
      </c>
      <c r="I1108" s="1">
        <v>1</v>
      </c>
      <c r="J1108" s="31" t="str">
        <f t="shared" si="34"/>
        <v>EXCLUDED</v>
      </c>
      <c r="K1108">
        <v>1151</v>
      </c>
      <c r="L1108" s="1"/>
      <c r="M1108" s="1"/>
      <c r="N1108" s="35" t="s">
        <v>901</v>
      </c>
      <c r="R1108" s="1" t="str">
        <f t="shared" si="35"/>
        <v>Mutually Excluded</v>
      </c>
      <c r="S1108" s="1"/>
      <c r="T1108" s="1"/>
    </row>
    <row r="1109" spans="1:20" ht="75">
      <c r="A1109" s="1" t="s">
        <v>1448</v>
      </c>
      <c r="B1109">
        <v>1152</v>
      </c>
      <c r="D1109">
        <v>503</v>
      </c>
      <c r="E1109" s="1"/>
      <c r="F1109" s="1" t="s">
        <v>1448</v>
      </c>
      <c r="G1109" s="1">
        <v>3</v>
      </c>
      <c r="H1109" s="1">
        <v>3</v>
      </c>
      <c r="I1109" s="1">
        <v>3</v>
      </c>
      <c r="J1109" s="31" t="str">
        <f t="shared" si="34"/>
        <v>EXCLUDED</v>
      </c>
      <c r="K1109">
        <v>1152</v>
      </c>
      <c r="L1109" s="1"/>
      <c r="M1109" s="1"/>
      <c r="N1109" s="35" t="s">
        <v>901</v>
      </c>
      <c r="R1109" s="1" t="str">
        <f t="shared" si="35"/>
        <v>Mutually Excluded</v>
      </c>
      <c r="S1109" s="1"/>
      <c r="T1109" s="1"/>
    </row>
    <row r="1110" spans="1:20" ht="45">
      <c r="A1110" s="1" t="s">
        <v>1449</v>
      </c>
      <c r="B1110">
        <v>1153</v>
      </c>
      <c r="D1110">
        <v>503</v>
      </c>
      <c r="E1110" s="1"/>
      <c r="F1110" s="1" t="s">
        <v>1449</v>
      </c>
      <c r="G1110" s="1">
        <v>3</v>
      </c>
      <c r="H1110" s="1">
        <v>3</v>
      </c>
      <c r="I1110" s="1">
        <v>3</v>
      </c>
      <c r="J1110" s="31" t="str">
        <f t="shared" si="34"/>
        <v>EXCLUDED</v>
      </c>
      <c r="K1110">
        <v>1153</v>
      </c>
      <c r="L1110" s="1"/>
      <c r="M1110" s="1"/>
      <c r="N1110" s="35" t="s">
        <v>901</v>
      </c>
      <c r="R1110" s="1" t="str">
        <f t="shared" si="35"/>
        <v>Mutually Excluded</v>
      </c>
      <c r="S1110" s="1"/>
      <c r="T1110" s="1"/>
    </row>
    <row r="1111" spans="1:20" ht="105">
      <c r="A1111" s="1" t="s">
        <v>1452</v>
      </c>
      <c r="B1111">
        <v>1154</v>
      </c>
      <c r="D1111">
        <v>503</v>
      </c>
      <c r="E1111" s="1"/>
      <c r="F1111" s="1" t="s">
        <v>1452</v>
      </c>
      <c r="G1111" s="1">
        <v>1</v>
      </c>
      <c r="H1111" s="1">
        <v>2</v>
      </c>
      <c r="I1111" s="1">
        <v>1</v>
      </c>
      <c r="J1111" s="31" t="str">
        <f t="shared" si="34"/>
        <v>EXCLUDED</v>
      </c>
      <c r="K1111">
        <v>1154</v>
      </c>
      <c r="L1111" s="1"/>
      <c r="M1111" s="1"/>
      <c r="N1111" s="35" t="s">
        <v>901</v>
      </c>
      <c r="R1111" s="1" t="str">
        <f t="shared" si="35"/>
        <v>Mutually Excluded</v>
      </c>
      <c r="S1111" s="1"/>
      <c r="T1111" s="1"/>
    </row>
    <row r="1112" spans="1:20" ht="60">
      <c r="A1112" s="1" t="s">
        <v>1453</v>
      </c>
      <c r="B1112">
        <v>1155</v>
      </c>
      <c r="D1112">
        <v>504</v>
      </c>
      <c r="E1112" s="1"/>
      <c r="F1112" s="1" t="s">
        <v>1453</v>
      </c>
      <c r="G1112" s="1">
        <v>2</v>
      </c>
      <c r="H1112" s="1">
        <v>1</v>
      </c>
      <c r="I1112" s="1">
        <v>1</v>
      </c>
      <c r="J1112" s="31" t="str">
        <f t="shared" si="34"/>
        <v>EXCLUDED</v>
      </c>
      <c r="K1112">
        <v>1155</v>
      </c>
      <c r="L1112" s="1"/>
      <c r="M1112" s="1"/>
      <c r="N1112" s="35" t="s">
        <v>901</v>
      </c>
      <c r="R1112" s="1" t="str">
        <f t="shared" si="35"/>
        <v>Mutually Excluded</v>
      </c>
      <c r="S1112" s="1"/>
      <c r="T1112" s="1"/>
    </row>
    <row r="1113" spans="1:20" ht="90">
      <c r="A1113" s="18" t="s">
        <v>1454</v>
      </c>
      <c r="B1113">
        <v>1156</v>
      </c>
      <c r="D1113">
        <v>504</v>
      </c>
      <c r="E1113" s="1"/>
      <c r="F1113" s="18" t="s">
        <v>1454</v>
      </c>
      <c r="G1113" s="1">
        <v>1</v>
      </c>
      <c r="H1113" s="1">
        <v>1</v>
      </c>
      <c r="I1113" s="1">
        <v>1</v>
      </c>
      <c r="J1113" s="31" t="str">
        <f t="shared" si="34"/>
        <v>EXCLUDED</v>
      </c>
      <c r="K1113">
        <v>1156</v>
      </c>
      <c r="L1113" s="1"/>
      <c r="M1113" s="1"/>
      <c r="N1113" s="35" t="s">
        <v>901</v>
      </c>
      <c r="R1113" s="1" t="str">
        <f t="shared" si="35"/>
        <v>Mutually Excluded</v>
      </c>
      <c r="S1113" s="1"/>
      <c r="T1113" s="1"/>
    </row>
    <row r="1114" spans="1:20" ht="60">
      <c r="A1114" s="1" t="s">
        <v>1455</v>
      </c>
      <c r="B1114">
        <v>1157</v>
      </c>
      <c r="D1114" s="6">
        <v>504505</v>
      </c>
      <c r="E1114" s="1"/>
      <c r="F1114" s="1" t="s">
        <v>1455</v>
      </c>
      <c r="G1114" s="1">
        <v>3</v>
      </c>
      <c r="H1114" s="1">
        <v>3</v>
      </c>
      <c r="I1114" s="1">
        <v>2</v>
      </c>
      <c r="J1114" s="31" t="str">
        <f t="shared" si="34"/>
        <v>EXCLUDED</v>
      </c>
      <c r="K1114">
        <v>1157</v>
      </c>
      <c r="L1114" s="1"/>
      <c r="M1114" s="1"/>
      <c r="N1114" s="35" t="s">
        <v>901</v>
      </c>
      <c r="R1114" s="1" t="str">
        <f t="shared" si="35"/>
        <v>Mutually Excluded</v>
      </c>
      <c r="S1114" s="1"/>
      <c r="T1114" s="1"/>
    </row>
    <row r="1115" spans="1:20" ht="75">
      <c r="A1115" s="1" t="s">
        <v>1457</v>
      </c>
      <c r="B1115">
        <v>1158</v>
      </c>
      <c r="D1115">
        <v>505</v>
      </c>
      <c r="E1115" s="1"/>
      <c r="F1115" s="1" t="s">
        <v>1457</v>
      </c>
      <c r="G1115" s="1">
        <v>1</v>
      </c>
      <c r="H1115" s="1">
        <v>1</v>
      </c>
      <c r="I1115" s="1">
        <v>1</v>
      </c>
      <c r="J1115" s="31" t="str">
        <f t="shared" si="34"/>
        <v>EXCLUDED</v>
      </c>
      <c r="K1115">
        <v>1158</v>
      </c>
      <c r="L1115" s="1"/>
      <c r="M1115" s="1"/>
      <c r="N1115" s="35" t="s">
        <v>901</v>
      </c>
      <c r="R1115" s="1" t="str">
        <f t="shared" si="35"/>
        <v>Mutually Excluded</v>
      </c>
      <c r="S1115" s="1"/>
      <c r="T1115" s="1"/>
    </row>
    <row r="1116" spans="1:20" ht="75">
      <c r="A1116" s="1" t="s">
        <v>1458</v>
      </c>
      <c r="B1116">
        <v>1159</v>
      </c>
      <c r="D1116">
        <v>505</v>
      </c>
      <c r="E1116" s="1"/>
      <c r="F1116" s="1" t="s">
        <v>1458</v>
      </c>
      <c r="G1116" s="1">
        <v>2</v>
      </c>
      <c r="H1116" s="1">
        <v>3</v>
      </c>
      <c r="I1116" s="1">
        <v>2</v>
      </c>
      <c r="J1116" s="31" t="str">
        <f t="shared" si="34"/>
        <v>EXCLUDED</v>
      </c>
      <c r="K1116">
        <v>1159</v>
      </c>
      <c r="L1116" s="1"/>
      <c r="M1116" s="1"/>
      <c r="N1116" s="35" t="s">
        <v>901</v>
      </c>
      <c r="R1116" s="1" t="str">
        <f t="shared" si="35"/>
        <v>Mutually Excluded</v>
      </c>
      <c r="S1116" s="1"/>
      <c r="T1116" s="1"/>
    </row>
    <row r="1117" spans="1:20" ht="90">
      <c r="A1117" s="1" t="s">
        <v>1459</v>
      </c>
      <c r="B1117">
        <v>1160</v>
      </c>
      <c r="D1117" s="6">
        <v>505506</v>
      </c>
      <c r="E1117" s="1"/>
      <c r="F1117" s="1" t="s">
        <v>1459</v>
      </c>
      <c r="G1117" s="1">
        <v>2</v>
      </c>
      <c r="H1117" s="1">
        <v>3</v>
      </c>
      <c r="I1117" s="1">
        <v>2</v>
      </c>
      <c r="J1117" s="31" t="str">
        <f t="shared" si="34"/>
        <v>EXCLUDED</v>
      </c>
      <c r="K1117">
        <v>1160</v>
      </c>
      <c r="L1117" s="1"/>
      <c r="M1117" s="1"/>
      <c r="N1117" s="35" t="s">
        <v>901</v>
      </c>
      <c r="R1117" s="1" t="str">
        <f t="shared" si="35"/>
        <v>Mutually Excluded</v>
      </c>
      <c r="S1117" s="1"/>
      <c r="T1117" s="1"/>
    </row>
    <row r="1118" spans="1:20" ht="45">
      <c r="A1118" s="1" t="s">
        <v>1460</v>
      </c>
      <c r="B1118">
        <v>1161</v>
      </c>
      <c r="D1118">
        <v>506</v>
      </c>
      <c r="E1118" s="1"/>
      <c r="F1118" s="1" t="s">
        <v>1460</v>
      </c>
      <c r="G1118" s="1">
        <v>3</v>
      </c>
      <c r="H1118" s="1">
        <v>4</v>
      </c>
      <c r="I1118" s="1">
        <v>3</v>
      </c>
      <c r="J1118" s="31" t="str">
        <f t="shared" si="34"/>
        <v>EXCLUDED</v>
      </c>
      <c r="K1118">
        <v>1161</v>
      </c>
      <c r="L1118" s="1"/>
      <c r="M1118" s="1"/>
      <c r="N1118" s="35" t="s">
        <v>901</v>
      </c>
      <c r="R1118" s="1" t="str">
        <f t="shared" si="35"/>
        <v>Mutually Excluded</v>
      </c>
      <c r="S1118" s="1"/>
      <c r="T1118" s="1"/>
    </row>
    <row r="1119" spans="1:20" ht="135">
      <c r="A1119" s="1" t="s">
        <v>1461</v>
      </c>
      <c r="B1119">
        <v>1162</v>
      </c>
      <c r="D1119">
        <v>506</v>
      </c>
      <c r="E1119" s="1"/>
      <c r="F1119" s="1" t="s">
        <v>1461</v>
      </c>
      <c r="G1119" s="1">
        <v>2</v>
      </c>
      <c r="H1119" s="1">
        <v>2</v>
      </c>
      <c r="I1119" s="1">
        <v>3</v>
      </c>
      <c r="J1119" s="31" t="str">
        <f t="shared" si="34"/>
        <v>EXCLUDED</v>
      </c>
      <c r="K1119">
        <v>1162</v>
      </c>
      <c r="L1119" s="1"/>
      <c r="M1119" s="1"/>
      <c r="N1119" s="35" t="s">
        <v>901</v>
      </c>
      <c r="R1119" s="1" t="str">
        <f t="shared" si="35"/>
        <v>Mutually Excluded</v>
      </c>
      <c r="S1119" s="1"/>
      <c r="T1119" s="1"/>
    </row>
    <row r="1120" spans="1:20" ht="105">
      <c r="A1120" s="1" t="s">
        <v>1462</v>
      </c>
      <c r="B1120">
        <v>1163</v>
      </c>
      <c r="D1120" s="6">
        <v>506507</v>
      </c>
      <c r="E1120" s="1"/>
      <c r="F1120" s="1" t="s">
        <v>1462</v>
      </c>
      <c r="G1120" s="1">
        <v>2</v>
      </c>
      <c r="H1120" s="1">
        <v>2</v>
      </c>
      <c r="I1120" s="1">
        <v>2</v>
      </c>
      <c r="J1120" s="31" t="str">
        <f t="shared" si="34"/>
        <v>EXCLUDED</v>
      </c>
      <c r="K1120">
        <v>1163</v>
      </c>
      <c r="L1120" s="1"/>
      <c r="M1120" s="1"/>
      <c r="N1120" s="35" t="s">
        <v>901</v>
      </c>
      <c r="R1120" s="1" t="str">
        <f t="shared" si="35"/>
        <v>Mutually Excluded</v>
      </c>
      <c r="S1120" s="1"/>
      <c r="T1120" s="1"/>
    </row>
    <row r="1121" spans="1:21" ht="105">
      <c r="A1121" s="1" t="s">
        <v>1463</v>
      </c>
      <c r="B1121">
        <v>1164</v>
      </c>
      <c r="D1121">
        <v>507</v>
      </c>
      <c r="E1121" s="1"/>
      <c r="F1121" s="1" t="s">
        <v>1463</v>
      </c>
      <c r="G1121" s="1">
        <v>2</v>
      </c>
      <c r="H1121" s="1">
        <v>2</v>
      </c>
      <c r="I1121" s="1">
        <v>2</v>
      </c>
      <c r="J1121" s="31" t="str">
        <f t="shared" si="34"/>
        <v>EXCLUDED</v>
      </c>
      <c r="K1121">
        <v>1164</v>
      </c>
      <c r="L1121" s="1"/>
      <c r="M1121" s="1"/>
      <c r="N1121" s="35" t="s">
        <v>901</v>
      </c>
      <c r="R1121" s="1" t="str">
        <f t="shared" si="35"/>
        <v>Mutually Excluded</v>
      </c>
      <c r="S1121" s="1"/>
      <c r="T1121" s="1"/>
    </row>
    <row r="1122" spans="1:21" ht="135">
      <c r="A1122" s="1" t="s">
        <v>1464</v>
      </c>
      <c r="B1122">
        <v>1165</v>
      </c>
      <c r="D1122">
        <v>507</v>
      </c>
      <c r="E1122" s="1"/>
      <c r="F1122" s="1" t="s">
        <v>1464</v>
      </c>
      <c r="G1122" s="1">
        <v>1</v>
      </c>
      <c r="H1122" s="1">
        <v>1</v>
      </c>
      <c r="I1122" s="1">
        <v>1</v>
      </c>
      <c r="J1122" s="31" t="str">
        <f t="shared" si="34"/>
        <v>EXCLUDED</v>
      </c>
      <c r="K1122">
        <v>1165</v>
      </c>
      <c r="L1122" s="1"/>
      <c r="M1122" s="1"/>
      <c r="N1122" s="35" t="s">
        <v>901</v>
      </c>
      <c r="R1122" s="1" t="str">
        <f t="shared" si="35"/>
        <v>Mutually Excluded</v>
      </c>
      <c r="S1122" s="1"/>
      <c r="T1122" s="1"/>
    </row>
    <row r="1123" spans="1:21" ht="60">
      <c r="A1123" s="1" t="s">
        <v>1465</v>
      </c>
      <c r="B1123">
        <v>1166</v>
      </c>
      <c r="D1123" s="6">
        <v>507508</v>
      </c>
      <c r="E1123" s="1"/>
      <c r="F1123" s="1" t="s">
        <v>1465</v>
      </c>
      <c r="G1123" s="1">
        <v>1</v>
      </c>
      <c r="H1123" s="1">
        <v>1</v>
      </c>
      <c r="I1123" s="1">
        <v>1</v>
      </c>
      <c r="J1123" s="31" t="str">
        <f t="shared" si="34"/>
        <v>EXCLUDED</v>
      </c>
      <c r="K1123">
        <v>1166</v>
      </c>
      <c r="L1123" s="1"/>
      <c r="M1123" s="1"/>
      <c r="N1123" s="35" t="s">
        <v>901</v>
      </c>
      <c r="R1123" s="1" t="str">
        <f t="shared" si="35"/>
        <v>Mutually Excluded</v>
      </c>
      <c r="S1123" s="1"/>
      <c r="T1123" s="1"/>
    </row>
    <row r="1124" spans="1:21" ht="75">
      <c r="A1124" s="1" t="s">
        <v>1466</v>
      </c>
      <c r="B1124">
        <v>1167</v>
      </c>
      <c r="D1124">
        <v>508</v>
      </c>
      <c r="E1124" s="1"/>
      <c r="F1124" s="1" t="s">
        <v>1466</v>
      </c>
      <c r="G1124" s="1">
        <v>2</v>
      </c>
      <c r="H1124" s="1">
        <v>1</v>
      </c>
      <c r="I1124" s="1">
        <v>2</v>
      </c>
      <c r="J1124" s="31" t="str">
        <f t="shared" si="34"/>
        <v>EXCLUDED</v>
      </c>
      <c r="K1124">
        <v>1167</v>
      </c>
      <c r="L1124" s="1"/>
      <c r="M1124" s="1"/>
      <c r="N1124" s="35" t="s">
        <v>901</v>
      </c>
      <c r="R1124" s="1" t="str">
        <f t="shared" si="35"/>
        <v>Mutually Excluded</v>
      </c>
      <c r="S1124" s="1"/>
      <c r="T1124" s="1"/>
    </row>
    <row r="1125" spans="1:21" ht="105">
      <c r="A1125" s="1" t="s">
        <v>1467</v>
      </c>
      <c r="B1125">
        <v>1168</v>
      </c>
      <c r="D1125">
        <v>508</v>
      </c>
      <c r="E1125" s="1"/>
      <c r="F1125" s="1" t="s">
        <v>1467</v>
      </c>
      <c r="G1125" s="1">
        <v>3</v>
      </c>
      <c r="H1125" s="1">
        <v>2</v>
      </c>
      <c r="I1125" s="1">
        <v>3</v>
      </c>
      <c r="J1125" s="31" t="str">
        <f t="shared" si="34"/>
        <v>EXCLUDED</v>
      </c>
      <c r="K1125">
        <v>1168</v>
      </c>
      <c r="L1125" s="1"/>
      <c r="M1125" s="1"/>
      <c r="N1125" s="35" t="s">
        <v>901</v>
      </c>
      <c r="R1125" s="1" t="str">
        <f t="shared" si="35"/>
        <v>Mutually Excluded</v>
      </c>
      <c r="S1125" s="1"/>
      <c r="T1125" s="1"/>
    </row>
    <row r="1126" spans="1:21" ht="30">
      <c r="A1126" s="1" t="s">
        <v>1468</v>
      </c>
      <c r="B1126">
        <v>1169</v>
      </c>
      <c r="D1126" s="6">
        <v>508509</v>
      </c>
      <c r="E1126" s="1"/>
      <c r="F1126" s="1" t="s">
        <v>1468</v>
      </c>
      <c r="G1126" s="1">
        <v>2</v>
      </c>
      <c r="H1126" s="1">
        <v>2</v>
      </c>
      <c r="I1126" s="1">
        <v>2</v>
      </c>
      <c r="J1126" s="31" t="str">
        <f t="shared" si="34"/>
        <v>EXCLUDED</v>
      </c>
      <c r="K1126">
        <v>1169</v>
      </c>
      <c r="L1126" s="1"/>
      <c r="M1126" s="1"/>
      <c r="N1126" s="35" t="s">
        <v>901</v>
      </c>
      <c r="R1126" s="1" t="str">
        <f t="shared" si="35"/>
        <v>Mutually Excluded</v>
      </c>
      <c r="S1126" s="1"/>
      <c r="T1126" s="1"/>
    </row>
    <row r="1127" spans="1:21" ht="45">
      <c r="A1127" s="1" t="s">
        <v>1469</v>
      </c>
      <c r="B1127">
        <v>1170</v>
      </c>
      <c r="D1127">
        <v>509</v>
      </c>
      <c r="E1127" s="1"/>
      <c r="F1127" s="1" t="s">
        <v>1469</v>
      </c>
      <c r="G1127" s="1">
        <v>4</v>
      </c>
      <c r="H1127" s="1">
        <v>3</v>
      </c>
      <c r="I1127" s="1">
        <v>4</v>
      </c>
      <c r="J1127" s="31" t="str">
        <f t="shared" si="34"/>
        <v>EXCLUDED</v>
      </c>
      <c r="K1127">
        <v>1170</v>
      </c>
      <c r="L1127" s="1"/>
      <c r="M1127" s="1"/>
      <c r="N1127" s="35" t="s">
        <v>901</v>
      </c>
      <c r="R1127" s="1" t="str">
        <f t="shared" si="35"/>
        <v>Mutually Excluded</v>
      </c>
      <c r="S1127" s="1"/>
      <c r="T1127" s="1"/>
    </row>
    <row r="1128" spans="1:21" ht="165">
      <c r="A1128" s="1" t="s">
        <v>1471</v>
      </c>
      <c r="B1128">
        <v>1171</v>
      </c>
      <c r="D1128" s="6">
        <v>509510</v>
      </c>
      <c r="E1128" s="1"/>
      <c r="F1128" s="1" t="s">
        <v>1471</v>
      </c>
      <c r="G1128" s="1">
        <v>5</v>
      </c>
      <c r="H1128" s="1">
        <v>1</v>
      </c>
      <c r="I1128" s="1">
        <v>4</v>
      </c>
      <c r="J1128" s="31" t="str">
        <f t="shared" si="34"/>
        <v>MAYBE</v>
      </c>
      <c r="K1128">
        <v>1171</v>
      </c>
      <c r="L1128" s="1"/>
      <c r="M1128" s="1" t="s">
        <v>3078</v>
      </c>
      <c r="N1128" s="35" t="s">
        <v>901</v>
      </c>
      <c r="R1128" s="1" t="str">
        <f t="shared" si="35"/>
        <v>AI: Yes, Human: No</v>
      </c>
      <c r="S1128" s="1" t="s">
        <v>3024</v>
      </c>
      <c r="T1128" s="1" t="s">
        <v>19</v>
      </c>
      <c r="U1128" t="s">
        <v>19</v>
      </c>
    </row>
    <row r="1129" spans="1:21" ht="75">
      <c r="A1129" s="1" t="s">
        <v>1472</v>
      </c>
      <c r="B1129">
        <v>1172</v>
      </c>
      <c r="D1129" s="6">
        <v>510</v>
      </c>
      <c r="E1129" s="1"/>
      <c r="F1129" s="1" t="s">
        <v>1472</v>
      </c>
      <c r="G1129" s="1">
        <v>4</v>
      </c>
      <c r="H1129" s="1">
        <v>3</v>
      </c>
      <c r="I1129" s="1">
        <v>4</v>
      </c>
      <c r="J1129" s="31" t="str">
        <f t="shared" si="34"/>
        <v>EXCLUDED</v>
      </c>
      <c r="K1129">
        <v>1172</v>
      </c>
      <c r="L1129" s="1"/>
      <c r="M1129" s="1"/>
      <c r="N1129" s="35" t="s">
        <v>901</v>
      </c>
      <c r="R1129" s="1" t="str">
        <f t="shared" si="35"/>
        <v>Mutually Excluded</v>
      </c>
      <c r="S1129" s="1"/>
      <c r="T1129" s="1"/>
    </row>
    <row r="1130" spans="1:21" ht="60">
      <c r="A1130" s="1" t="s">
        <v>1473</v>
      </c>
      <c r="B1130">
        <v>1173</v>
      </c>
      <c r="D1130" s="6">
        <v>510511</v>
      </c>
      <c r="E1130" s="1"/>
      <c r="F1130" s="1" t="s">
        <v>1473</v>
      </c>
      <c r="G1130" s="1">
        <v>1</v>
      </c>
      <c r="H1130" s="1">
        <v>1</v>
      </c>
      <c r="I1130" s="1">
        <v>1</v>
      </c>
      <c r="J1130" s="31" t="str">
        <f t="shared" si="34"/>
        <v>EXCLUDED</v>
      </c>
      <c r="K1130">
        <v>1173</v>
      </c>
      <c r="L1130" s="1"/>
      <c r="M1130" s="1"/>
      <c r="N1130" s="35" t="s">
        <v>901</v>
      </c>
      <c r="R1130" s="1" t="str">
        <f t="shared" si="35"/>
        <v>Mutually Excluded</v>
      </c>
      <c r="S1130" s="1"/>
      <c r="T1130" s="1"/>
    </row>
    <row r="1131" spans="1:21" ht="60">
      <c r="A1131" s="1" t="s">
        <v>1474</v>
      </c>
      <c r="B1131">
        <v>1174</v>
      </c>
      <c r="D1131">
        <v>511</v>
      </c>
      <c r="E1131" s="1"/>
      <c r="F1131" s="1" t="s">
        <v>1474</v>
      </c>
      <c r="G1131" s="1">
        <v>1</v>
      </c>
      <c r="H1131" s="1">
        <v>1</v>
      </c>
      <c r="I1131" s="1">
        <v>1</v>
      </c>
      <c r="J1131" s="31" t="str">
        <f t="shared" si="34"/>
        <v>EXCLUDED</v>
      </c>
      <c r="K1131">
        <v>1174</v>
      </c>
      <c r="L1131" s="1"/>
      <c r="M1131" s="1"/>
      <c r="N1131" s="35" t="s">
        <v>901</v>
      </c>
      <c r="R1131" s="1" t="str">
        <f t="shared" si="35"/>
        <v>Mutually Excluded</v>
      </c>
      <c r="S1131" s="1"/>
      <c r="T1131" s="1"/>
    </row>
    <row r="1132" spans="1:21" ht="105">
      <c r="A1132" s="1" t="s">
        <v>1475</v>
      </c>
      <c r="B1132">
        <v>1175</v>
      </c>
      <c r="D1132" s="6">
        <v>511512513</v>
      </c>
      <c r="E1132" s="1"/>
      <c r="F1132" s="1" t="s">
        <v>1475</v>
      </c>
      <c r="G1132" s="1">
        <v>2</v>
      </c>
      <c r="H1132" s="1">
        <v>2</v>
      </c>
      <c r="I1132" s="1">
        <v>2</v>
      </c>
      <c r="J1132" s="31" t="str">
        <f t="shared" si="34"/>
        <v>EXCLUDED</v>
      </c>
      <c r="K1132">
        <v>1175</v>
      </c>
      <c r="L1132" s="1"/>
      <c r="M1132" s="1"/>
      <c r="N1132" s="35" t="s">
        <v>901</v>
      </c>
      <c r="R1132" s="1" t="str">
        <f t="shared" si="35"/>
        <v>Mutually Excluded</v>
      </c>
      <c r="S1132" s="1"/>
      <c r="T1132" s="1"/>
    </row>
    <row r="1133" spans="1:21" ht="150">
      <c r="A1133" s="1" t="s">
        <v>1477</v>
      </c>
      <c r="B1133">
        <v>1176</v>
      </c>
      <c r="D1133" s="6">
        <v>513514</v>
      </c>
      <c r="E1133" s="1"/>
      <c r="F1133" s="1" t="s">
        <v>1477</v>
      </c>
      <c r="G1133" s="1">
        <v>3</v>
      </c>
      <c r="H1133" s="1">
        <v>3</v>
      </c>
      <c r="I1133" s="1">
        <v>3</v>
      </c>
      <c r="J1133" s="31" t="str">
        <f t="shared" si="34"/>
        <v>EXCLUDED</v>
      </c>
      <c r="K1133">
        <v>1176</v>
      </c>
      <c r="L1133" s="1"/>
      <c r="M1133" s="1"/>
      <c r="N1133" s="35" t="s">
        <v>901</v>
      </c>
      <c r="R1133" s="1" t="str">
        <f t="shared" si="35"/>
        <v>Mutually Excluded</v>
      </c>
      <c r="S1133" s="1"/>
      <c r="T1133" s="1"/>
    </row>
    <row r="1134" spans="1:21" ht="75">
      <c r="A1134" s="1" t="s">
        <v>1478</v>
      </c>
      <c r="B1134">
        <v>1177</v>
      </c>
      <c r="D1134">
        <v>514</v>
      </c>
      <c r="E1134" s="1"/>
      <c r="F1134" s="1" t="s">
        <v>1478</v>
      </c>
      <c r="G1134" s="1">
        <v>1</v>
      </c>
      <c r="H1134" s="1">
        <v>1</v>
      </c>
      <c r="I1134" s="1">
        <v>1</v>
      </c>
      <c r="J1134" s="31" t="str">
        <f t="shared" si="34"/>
        <v>EXCLUDED</v>
      </c>
      <c r="K1134">
        <v>1177</v>
      </c>
      <c r="L1134" s="1"/>
      <c r="M1134" s="1"/>
      <c r="N1134" s="35" t="s">
        <v>901</v>
      </c>
      <c r="R1134" s="1" t="str">
        <f t="shared" si="35"/>
        <v>Mutually Excluded</v>
      </c>
      <c r="S1134" s="1"/>
      <c r="T1134" s="1"/>
    </row>
    <row r="1135" spans="1:21" ht="75">
      <c r="A1135" s="18" t="s">
        <v>1479</v>
      </c>
      <c r="B1135">
        <v>1178</v>
      </c>
      <c r="D1135" s="6">
        <v>514515</v>
      </c>
      <c r="E1135" s="1"/>
      <c r="F1135" s="18" t="s">
        <v>1479</v>
      </c>
      <c r="G1135" s="1">
        <v>1</v>
      </c>
      <c r="H1135" s="1">
        <v>1</v>
      </c>
      <c r="I1135" s="1">
        <v>1</v>
      </c>
      <c r="J1135" s="31" t="str">
        <f t="shared" si="34"/>
        <v>EXCLUDED</v>
      </c>
      <c r="K1135">
        <v>1178</v>
      </c>
      <c r="L1135" s="1"/>
      <c r="M1135" s="1"/>
      <c r="N1135" s="35" t="s">
        <v>901</v>
      </c>
      <c r="R1135" s="1" t="str">
        <f t="shared" si="35"/>
        <v>Mutually Excluded</v>
      </c>
      <c r="S1135" s="1"/>
      <c r="T1135" s="1"/>
    </row>
    <row r="1136" spans="1:21" ht="60">
      <c r="A1136" s="1" t="s">
        <v>1480</v>
      </c>
      <c r="B1136">
        <v>1179</v>
      </c>
      <c r="D1136">
        <v>515</v>
      </c>
      <c r="E1136" s="1"/>
      <c r="F1136" s="1" t="s">
        <v>1480</v>
      </c>
      <c r="G1136" s="1">
        <v>2</v>
      </c>
      <c r="H1136" s="1">
        <v>3</v>
      </c>
      <c r="I1136" s="1">
        <v>2</v>
      </c>
      <c r="J1136" s="31" t="str">
        <f t="shared" si="34"/>
        <v>EXCLUDED</v>
      </c>
      <c r="K1136">
        <v>1179</v>
      </c>
      <c r="L1136" s="1"/>
      <c r="M1136" s="1"/>
      <c r="N1136" s="35" t="s">
        <v>901</v>
      </c>
      <c r="R1136" s="1" t="str">
        <f t="shared" si="35"/>
        <v>Mutually Excluded</v>
      </c>
      <c r="S1136" s="1"/>
      <c r="T1136" s="1"/>
    </row>
    <row r="1137" spans="1:21" ht="90">
      <c r="A1137" s="1" t="s">
        <v>1482</v>
      </c>
      <c r="B1137">
        <v>1180</v>
      </c>
      <c r="D1137">
        <v>515</v>
      </c>
      <c r="E1137" s="1"/>
      <c r="F1137" s="1" t="s">
        <v>1482</v>
      </c>
      <c r="G1137" s="1">
        <v>1</v>
      </c>
      <c r="H1137" s="1">
        <v>1</v>
      </c>
      <c r="I1137" s="1">
        <v>1</v>
      </c>
      <c r="J1137" s="31" t="str">
        <f t="shared" si="34"/>
        <v>EXCLUDED</v>
      </c>
      <c r="K1137">
        <v>1180</v>
      </c>
      <c r="L1137" s="1"/>
      <c r="M1137" s="1"/>
      <c r="N1137" s="35" t="s">
        <v>901</v>
      </c>
      <c r="R1137" s="1" t="str">
        <f t="shared" si="35"/>
        <v>Mutually Excluded</v>
      </c>
      <c r="S1137" s="1"/>
      <c r="T1137" s="1"/>
    </row>
    <row r="1138" spans="1:21" ht="75">
      <c r="A1138" s="1" t="s">
        <v>1483</v>
      </c>
      <c r="B1138">
        <v>1181</v>
      </c>
      <c r="D1138">
        <v>516</v>
      </c>
      <c r="E1138" s="1"/>
      <c r="F1138" s="1" t="s">
        <v>1483</v>
      </c>
      <c r="G1138" s="1">
        <v>2</v>
      </c>
      <c r="H1138" s="1">
        <v>3</v>
      </c>
      <c r="I1138" s="1">
        <v>2</v>
      </c>
      <c r="J1138" s="31" t="str">
        <f t="shared" si="34"/>
        <v>EXCLUDED</v>
      </c>
      <c r="K1138">
        <v>1181</v>
      </c>
      <c r="L1138" s="1"/>
      <c r="M1138" s="1"/>
      <c r="N1138" s="35" t="s">
        <v>901</v>
      </c>
      <c r="R1138" s="1" t="str">
        <f t="shared" si="35"/>
        <v>Mutually Excluded</v>
      </c>
      <c r="S1138" s="1"/>
      <c r="T1138" s="1"/>
    </row>
    <row r="1139" spans="1:21" ht="60">
      <c r="A1139" s="1" t="s">
        <v>1484</v>
      </c>
      <c r="B1139">
        <v>1182</v>
      </c>
      <c r="D1139">
        <v>516</v>
      </c>
      <c r="E1139" s="1"/>
      <c r="F1139" s="1" t="s">
        <v>1484</v>
      </c>
      <c r="G1139" s="1">
        <v>2</v>
      </c>
      <c r="H1139" s="1">
        <v>2</v>
      </c>
      <c r="I1139" s="1">
        <v>2</v>
      </c>
      <c r="J1139" s="31" t="str">
        <f t="shared" si="34"/>
        <v>EXCLUDED</v>
      </c>
      <c r="K1139">
        <v>1182</v>
      </c>
      <c r="L1139" s="1"/>
      <c r="M1139" s="1"/>
      <c r="N1139" s="35" t="s">
        <v>901</v>
      </c>
      <c r="R1139" s="1" t="str">
        <f t="shared" si="35"/>
        <v>Mutually Excluded</v>
      </c>
      <c r="S1139" s="1"/>
      <c r="T1139" s="1"/>
    </row>
    <row r="1140" spans="1:21" ht="90">
      <c r="A1140" s="1" t="s">
        <v>1485</v>
      </c>
      <c r="B1140">
        <v>1183</v>
      </c>
      <c r="D1140">
        <v>516</v>
      </c>
      <c r="E1140" s="1"/>
      <c r="F1140" s="1" t="s">
        <v>1485</v>
      </c>
      <c r="G1140" s="1">
        <v>3</v>
      </c>
      <c r="H1140" s="1">
        <v>2</v>
      </c>
      <c r="I1140" s="1">
        <v>3</v>
      </c>
      <c r="J1140" s="31" t="str">
        <f t="shared" si="34"/>
        <v>EXCLUDED</v>
      </c>
      <c r="K1140">
        <v>1183</v>
      </c>
      <c r="L1140" s="1"/>
      <c r="M1140" s="1"/>
      <c r="N1140" s="35" t="s">
        <v>901</v>
      </c>
      <c r="R1140" s="1" t="str">
        <f t="shared" si="35"/>
        <v>Mutually Excluded</v>
      </c>
      <c r="S1140" s="1"/>
      <c r="T1140" s="1"/>
    </row>
    <row r="1141" spans="1:21" ht="90">
      <c r="A1141" s="1" t="s">
        <v>1486</v>
      </c>
      <c r="B1141">
        <v>1184</v>
      </c>
      <c r="D1141" s="6">
        <v>516517</v>
      </c>
      <c r="E1141" s="1"/>
      <c r="F1141" s="1" t="s">
        <v>1486</v>
      </c>
      <c r="G1141" s="1">
        <v>2</v>
      </c>
      <c r="H1141" s="1">
        <v>2</v>
      </c>
      <c r="I1141" s="1">
        <v>1</v>
      </c>
      <c r="J1141" s="31" t="str">
        <f t="shared" si="34"/>
        <v>EXCLUDED</v>
      </c>
      <c r="K1141">
        <v>1184</v>
      </c>
      <c r="L1141" s="1"/>
      <c r="M1141" s="1"/>
      <c r="N1141" s="35" t="s">
        <v>901</v>
      </c>
      <c r="R1141" s="1" t="str">
        <f t="shared" si="35"/>
        <v>Mutually Excluded</v>
      </c>
      <c r="S1141" s="1"/>
      <c r="T1141" s="1"/>
    </row>
    <row r="1142" spans="1:21" ht="210">
      <c r="A1142" s="1" t="s">
        <v>1487</v>
      </c>
      <c r="B1142">
        <v>1185</v>
      </c>
      <c r="D1142" s="6">
        <v>517518</v>
      </c>
      <c r="E1142" s="1"/>
      <c r="F1142" s="1" t="s">
        <v>1487</v>
      </c>
      <c r="G1142" s="1">
        <v>3</v>
      </c>
      <c r="H1142" s="1">
        <v>4</v>
      </c>
      <c r="I1142" s="1">
        <v>3</v>
      </c>
      <c r="J1142" s="31" t="str">
        <f t="shared" si="34"/>
        <v>EXCLUDED</v>
      </c>
      <c r="K1142">
        <v>1185</v>
      </c>
      <c r="L1142" s="1"/>
      <c r="M1142" s="1"/>
      <c r="N1142" s="35" t="s">
        <v>901</v>
      </c>
      <c r="R1142" s="1" t="str">
        <f t="shared" si="35"/>
        <v>Mutually Excluded</v>
      </c>
      <c r="S1142" s="1"/>
      <c r="T1142" s="1"/>
    </row>
    <row r="1143" spans="1:21" ht="60">
      <c r="A1143" s="23" t="s">
        <v>1488</v>
      </c>
      <c r="B1143">
        <v>1186</v>
      </c>
      <c r="D1143">
        <v>518</v>
      </c>
      <c r="E1143" s="1"/>
      <c r="F1143" s="23" t="s">
        <v>1488</v>
      </c>
      <c r="G1143" s="1">
        <v>1</v>
      </c>
      <c r="H1143" s="1">
        <v>1</v>
      </c>
      <c r="I1143" s="1">
        <v>1</v>
      </c>
      <c r="J1143" s="31" t="str">
        <f t="shared" si="34"/>
        <v>EXCLUDED</v>
      </c>
      <c r="K1143">
        <v>1186</v>
      </c>
      <c r="L1143" s="1"/>
      <c r="M1143" s="1"/>
      <c r="N1143" s="35" t="s">
        <v>901</v>
      </c>
      <c r="R1143" s="1" t="str">
        <f t="shared" si="35"/>
        <v>Mutually Excluded</v>
      </c>
      <c r="S1143" s="1"/>
      <c r="T1143" s="1"/>
    </row>
    <row r="1144" spans="1:21" ht="90">
      <c r="A1144" s="1" t="s">
        <v>1489</v>
      </c>
      <c r="B1144">
        <v>1187</v>
      </c>
      <c r="D1144">
        <v>518</v>
      </c>
      <c r="E1144" s="1"/>
      <c r="F1144" s="1" t="s">
        <v>1489</v>
      </c>
      <c r="G1144" s="1">
        <v>2</v>
      </c>
      <c r="H1144" s="1">
        <v>2</v>
      </c>
      <c r="I1144" s="1">
        <v>2</v>
      </c>
      <c r="J1144" s="31" t="str">
        <f t="shared" si="34"/>
        <v>EXCLUDED</v>
      </c>
      <c r="K1144">
        <v>1187</v>
      </c>
      <c r="L1144" s="1"/>
      <c r="M1144" s="1"/>
      <c r="N1144" s="35" t="s">
        <v>901</v>
      </c>
      <c r="R1144" s="1" t="str">
        <f t="shared" si="35"/>
        <v>Mutually Excluded</v>
      </c>
      <c r="S1144" s="1"/>
      <c r="T1144" s="1"/>
    </row>
    <row r="1145" spans="1:21" ht="60">
      <c r="A1145" s="1" t="s">
        <v>1490</v>
      </c>
      <c r="B1145">
        <v>1188</v>
      </c>
      <c r="D1145" s="6">
        <v>518</v>
      </c>
      <c r="E1145" s="1"/>
      <c r="F1145" s="1" t="s">
        <v>1490</v>
      </c>
      <c r="G1145" s="1">
        <v>2</v>
      </c>
      <c r="H1145" s="1">
        <v>2</v>
      </c>
      <c r="I1145" s="1">
        <v>2</v>
      </c>
      <c r="J1145" s="31" t="str">
        <f t="shared" si="34"/>
        <v>EXCLUDED</v>
      </c>
      <c r="K1145">
        <v>1188</v>
      </c>
      <c r="L1145" s="1"/>
      <c r="M1145" s="1"/>
      <c r="N1145" s="35" t="s">
        <v>901</v>
      </c>
      <c r="R1145" s="1" t="str">
        <f t="shared" si="35"/>
        <v>Mutually Excluded</v>
      </c>
      <c r="S1145" s="1"/>
      <c r="T1145" s="1"/>
    </row>
    <row r="1146" spans="1:21" ht="180">
      <c r="A1146" s="1" t="s">
        <v>1491</v>
      </c>
      <c r="B1146">
        <v>1189</v>
      </c>
      <c r="D1146" s="6">
        <v>518519</v>
      </c>
      <c r="E1146" s="1"/>
      <c r="F1146" s="1" t="s">
        <v>1491</v>
      </c>
      <c r="G1146" s="1">
        <v>1</v>
      </c>
      <c r="H1146" s="1">
        <v>1</v>
      </c>
      <c r="I1146" s="1">
        <v>1</v>
      </c>
      <c r="J1146" s="31" t="str">
        <f t="shared" si="34"/>
        <v>EXCLUDED</v>
      </c>
      <c r="K1146">
        <v>1189</v>
      </c>
      <c r="L1146" s="1"/>
      <c r="M1146" s="1"/>
      <c r="N1146" s="35" t="s">
        <v>901</v>
      </c>
      <c r="R1146" s="1" t="str">
        <f t="shared" si="35"/>
        <v>Mutually Excluded</v>
      </c>
      <c r="S1146" s="1"/>
      <c r="T1146" s="1"/>
    </row>
    <row r="1147" spans="1:21" ht="120">
      <c r="A1147" s="1" t="s">
        <v>1492</v>
      </c>
      <c r="B1147">
        <v>1190</v>
      </c>
      <c r="D1147" s="6">
        <v>519520</v>
      </c>
      <c r="E1147" s="1"/>
      <c r="F1147" s="1" t="s">
        <v>1492</v>
      </c>
      <c r="G1147" s="1">
        <v>4</v>
      </c>
      <c r="H1147" s="1">
        <v>4</v>
      </c>
      <c r="I1147" s="1">
        <v>4</v>
      </c>
      <c r="J1147" s="31" t="str">
        <f t="shared" si="34"/>
        <v>EXCLUDED</v>
      </c>
      <c r="K1147">
        <v>1190</v>
      </c>
      <c r="L1147" s="1"/>
      <c r="M1147" s="1"/>
      <c r="N1147" s="35" t="s">
        <v>901</v>
      </c>
      <c r="R1147" s="1" t="str">
        <f t="shared" si="35"/>
        <v>Mutually Excluded</v>
      </c>
      <c r="S1147" s="1"/>
      <c r="T1147" s="1"/>
    </row>
    <row r="1148" spans="1:21" ht="120">
      <c r="A1148" s="1" t="s">
        <v>1494</v>
      </c>
      <c r="B1148">
        <v>1191</v>
      </c>
      <c r="D1148">
        <v>520</v>
      </c>
      <c r="E1148" s="1"/>
      <c r="F1148" s="1" t="s">
        <v>1494</v>
      </c>
      <c r="G1148" s="1">
        <v>1</v>
      </c>
      <c r="H1148" s="1">
        <v>1</v>
      </c>
      <c r="I1148" s="1">
        <v>1</v>
      </c>
      <c r="J1148" s="31" t="str">
        <f t="shared" si="34"/>
        <v>EXCLUDED</v>
      </c>
      <c r="K1148">
        <v>1191</v>
      </c>
      <c r="L1148" s="1"/>
      <c r="M1148" s="1"/>
      <c r="N1148" s="35" t="s">
        <v>901</v>
      </c>
      <c r="R1148" s="1" t="str">
        <f t="shared" si="35"/>
        <v>Mutually Excluded</v>
      </c>
      <c r="S1148" s="1"/>
      <c r="T1148" s="1"/>
    </row>
    <row r="1149" spans="1:21" ht="60">
      <c r="A1149" s="1" t="s">
        <v>1495</v>
      </c>
      <c r="B1149">
        <v>1192</v>
      </c>
      <c r="D1149" s="6">
        <v>520</v>
      </c>
      <c r="E1149" s="1"/>
      <c r="F1149" s="1" t="s">
        <v>1495</v>
      </c>
      <c r="G1149" s="1">
        <v>1</v>
      </c>
      <c r="H1149" s="1">
        <v>1</v>
      </c>
      <c r="I1149" s="1">
        <v>1</v>
      </c>
      <c r="J1149" s="31" t="str">
        <f t="shared" si="34"/>
        <v>EXCLUDED</v>
      </c>
      <c r="K1149">
        <v>1192</v>
      </c>
      <c r="L1149" s="1"/>
      <c r="M1149" s="1"/>
      <c r="N1149" s="35" t="s">
        <v>901</v>
      </c>
      <c r="R1149" s="1" t="str">
        <f t="shared" si="35"/>
        <v>Mutually Excluded</v>
      </c>
      <c r="S1149" s="1"/>
      <c r="T1149" s="1"/>
    </row>
    <row r="1150" spans="1:21" ht="135">
      <c r="A1150" s="1" t="s">
        <v>1496</v>
      </c>
      <c r="B1150">
        <v>1193</v>
      </c>
      <c r="D1150" s="6">
        <v>520521</v>
      </c>
      <c r="E1150" s="1"/>
      <c r="F1150" s="1" t="s">
        <v>1496</v>
      </c>
      <c r="G1150" s="1">
        <v>1</v>
      </c>
      <c r="H1150" s="1">
        <v>1</v>
      </c>
      <c r="I1150" s="1">
        <v>1</v>
      </c>
      <c r="J1150" s="31" t="str">
        <f t="shared" si="34"/>
        <v>EXCLUDED</v>
      </c>
      <c r="K1150">
        <v>1193</v>
      </c>
      <c r="L1150" s="1"/>
      <c r="M1150" s="1"/>
      <c r="N1150" s="35" t="s">
        <v>901</v>
      </c>
      <c r="R1150" s="1" t="str">
        <f t="shared" si="35"/>
        <v>Mutually Excluded</v>
      </c>
      <c r="S1150" s="1"/>
      <c r="T1150" s="1"/>
    </row>
    <row r="1151" spans="1:21" ht="105">
      <c r="A1151" s="1" t="s">
        <v>1497</v>
      </c>
      <c r="B1151">
        <v>1194</v>
      </c>
      <c r="D1151">
        <v>521</v>
      </c>
      <c r="E1151" s="1"/>
      <c r="F1151" s="1" t="s">
        <v>1497</v>
      </c>
      <c r="G1151" s="1">
        <v>4</v>
      </c>
      <c r="H1151" s="1">
        <v>5</v>
      </c>
      <c r="I1151" s="1">
        <v>4</v>
      </c>
      <c r="J1151" s="31" t="str">
        <f t="shared" si="34"/>
        <v>MAYBE</v>
      </c>
      <c r="K1151">
        <v>1194</v>
      </c>
      <c r="L1151" s="1"/>
      <c r="M1151" s="1"/>
      <c r="N1151" s="35" t="s">
        <v>901</v>
      </c>
      <c r="R1151" s="1" t="str">
        <f t="shared" si="35"/>
        <v>AI: Yes, Human: No</v>
      </c>
      <c r="S1151" s="1" t="s">
        <v>3024</v>
      </c>
      <c r="T1151" s="1" t="s">
        <v>19</v>
      </c>
      <c r="U1151" t="s">
        <v>19</v>
      </c>
    </row>
    <row r="1152" spans="1:21" ht="45">
      <c r="A1152" s="1" t="s">
        <v>1498</v>
      </c>
      <c r="B1152">
        <v>1195</v>
      </c>
      <c r="D1152" s="6">
        <v>521</v>
      </c>
      <c r="E1152" s="1"/>
      <c r="F1152" s="1" t="s">
        <v>1498</v>
      </c>
      <c r="G1152" s="1">
        <v>2</v>
      </c>
      <c r="H1152" s="1">
        <v>2</v>
      </c>
      <c r="I1152" s="1">
        <v>2</v>
      </c>
      <c r="J1152" s="31" t="str">
        <f t="shared" si="34"/>
        <v>EXCLUDED</v>
      </c>
      <c r="K1152">
        <v>1195</v>
      </c>
      <c r="L1152" s="1"/>
      <c r="M1152" s="1"/>
      <c r="N1152" s="35" t="s">
        <v>901</v>
      </c>
      <c r="R1152" s="1" t="str">
        <f t="shared" si="35"/>
        <v>Mutually Excluded</v>
      </c>
      <c r="S1152" s="1"/>
      <c r="T1152" s="1"/>
    </row>
    <row r="1153" spans="1:21" ht="60">
      <c r="A1153" s="1" t="s">
        <v>1499</v>
      </c>
      <c r="B1153">
        <v>1196</v>
      </c>
      <c r="D1153">
        <v>522</v>
      </c>
      <c r="E1153" s="1"/>
      <c r="F1153" s="1" t="s">
        <v>1499</v>
      </c>
      <c r="G1153" s="1">
        <v>3</v>
      </c>
      <c r="H1153" s="1">
        <v>3</v>
      </c>
      <c r="I1153" s="1">
        <v>3</v>
      </c>
      <c r="J1153" s="31" t="str">
        <f t="shared" si="34"/>
        <v>EXCLUDED</v>
      </c>
      <c r="K1153">
        <v>1196</v>
      </c>
      <c r="L1153" s="1"/>
      <c r="M1153" s="1"/>
      <c r="N1153" s="35" t="s">
        <v>901</v>
      </c>
      <c r="R1153" s="1" t="str">
        <f t="shared" si="35"/>
        <v>Mutually Excluded</v>
      </c>
      <c r="S1153" s="1"/>
      <c r="T1153" s="1"/>
    </row>
    <row r="1154" spans="1:21" ht="45">
      <c r="A1154" s="1" t="s">
        <v>1500</v>
      </c>
      <c r="B1154">
        <v>1197</v>
      </c>
      <c r="D1154">
        <v>522</v>
      </c>
      <c r="E1154" s="1"/>
      <c r="F1154" s="1" t="s">
        <v>1500</v>
      </c>
      <c r="G1154" s="1">
        <v>2</v>
      </c>
      <c r="H1154" s="1">
        <v>2</v>
      </c>
      <c r="I1154" s="1">
        <v>2</v>
      </c>
      <c r="J1154" s="31" t="str">
        <f t="shared" si="34"/>
        <v>EXCLUDED</v>
      </c>
      <c r="K1154">
        <v>1197</v>
      </c>
      <c r="L1154" s="1"/>
      <c r="M1154" s="1"/>
      <c r="N1154" s="35" t="s">
        <v>901</v>
      </c>
      <c r="R1154" s="1" t="str">
        <f t="shared" si="35"/>
        <v>Mutually Excluded</v>
      </c>
      <c r="S1154" s="1"/>
      <c r="T1154" s="1"/>
    </row>
    <row r="1155" spans="1:21" ht="90">
      <c r="A1155" s="1" t="s">
        <v>1501</v>
      </c>
      <c r="B1155">
        <v>1198</v>
      </c>
      <c r="D1155" s="6">
        <v>494495</v>
      </c>
      <c r="E1155" s="1"/>
      <c r="F1155" s="1" t="s">
        <v>1501</v>
      </c>
      <c r="G1155" s="1">
        <v>2</v>
      </c>
      <c r="H1155" s="1">
        <v>2</v>
      </c>
      <c r="I1155" s="1">
        <v>3</v>
      </c>
      <c r="J1155" s="31" t="str">
        <f t="shared" ref="J1155:J1218" si="36">IF(COUNTIF(G1155:I1155,5)=3,"CERTAINLY INCLUDED",IF(COUNTIF(G1155:I1155,5)&gt;0,"MAYBE","EXCLUDED"))</f>
        <v>EXCLUDED</v>
      </c>
      <c r="K1155">
        <v>1198</v>
      </c>
      <c r="L1155" s="1"/>
      <c r="M1155" s="1"/>
      <c r="N1155" s="35" t="s">
        <v>901</v>
      </c>
      <c r="R1155" s="1" t="str">
        <f t="shared" ref="R1155:R1218" si="37">IF(AND(J1155="Excluded", N1155="Excluded"), "Mutually Excluded", IF(AND(OR(J1155="CERTAINLY INCLUDED", J1155="INCLUDED", J1155="MAYBE" ), OR(N1155="INCLUDED", N1155="MAYBE")), "MUTUALLY INCLUDED", IF(AND(J1155="MAYBE", N1155="MAYBE"), "Mutually MAYBE", IF(AND(J1155="Excluded", OR(N1155="INCLUDED", N1155="MAYBE")), "AI: No, Human: Yes", IF(AND(N1155="Excluded", OR(J1155="INCLUDED", J1155="CERTAINLY INCLUDED", J1155="MAYBE")), "AI: Yes, Human: No", "Other Conflict")))))</f>
        <v>Mutually Excluded</v>
      </c>
      <c r="S1155" s="1"/>
      <c r="T1155" s="1"/>
    </row>
    <row r="1156" spans="1:21" ht="90">
      <c r="A1156" s="1" t="s">
        <v>1502</v>
      </c>
      <c r="B1156">
        <v>1199</v>
      </c>
      <c r="D1156">
        <v>495</v>
      </c>
      <c r="E1156" s="1"/>
      <c r="F1156" s="1" t="s">
        <v>1502</v>
      </c>
      <c r="G1156" s="1">
        <v>1</v>
      </c>
      <c r="H1156" s="1">
        <v>1</v>
      </c>
      <c r="I1156" s="1">
        <v>1</v>
      </c>
      <c r="J1156" s="31" t="str">
        <f t="shared" si="36"/>
        <v>EXCLUDED</v>
      </c>
      <c r="K1156">
        <v>1199</v>
      </c>
      <c r="L1156" s="1"/>
      <c r="M1156" s="1"/>
      <c r="N1156" s="35" t="s">
        <v>901</v>
      </c>
      <c r="R1156" s="1" t="str">
        <f t="shared" si="37"/>
        <v>Mutually Excluded</v>
      </c>
      <c r="S1156" s="1"/>
      <c r="T1156" s="1"/>
    </row>
    <row r="1157" spans="1:21" ht="75">
      <c r="A1157" s="1" t="s">
        <v>1503</v>
      </c>
      <c r="B1157">
        <v>1200</v>
      </c>
      <c r="D1157">
        <v>495</v>
      </c>
      <c r="E1157" s="1"/>
      <c r="F1157" s="1" t="s">
        <v>1503</v>
      </c>
      <c r="G1157" s="1">
        <v>1</v>
      </c>
      <c r="H1157" s="1">
        <v>1</v>
      </c>
      <c r="I1157" s="1">
        <v>1</v>
      </c>
      <c r="J1157" s="31" t="str">
        <f t="shared" si="36"/>
        <v>EXCLUDED</v>
      </c>
      <c r="K1157">
        <v>1200</v>
      </c>
      <c r="L1157" s="1"/>
      <c r="M1157" s="1"/>
      <c r="N1157" s="35" t="s">
        <v>901</v>
      </c>
      <c r="R1157" s="1" t="str">
        <f t="shared" si="37"/>
        <v>Mutually Excluded</v>
      </c>
      <c r="S1157" s="1"/>
      <c r="T1157" s="1"/>
    </row>
    <row r="1158" spans="1:21" ht="60">
      <c r="A1158" s="1" t="s">
        <v>1504</v>
      </c>
      <c r="B1158">
        <v>1201</v>
      </c>
      <c r="D1158">
        <v>495</v>
      </c>
      <c r="E1158" s="1"/>
      <c r="F1158" s="1" t="s">
        <v>1504</v>
      </c>
      <c r="G1158" s="1">
        <v>1</v>
      </c>
      <c r="H1158" s="1">
        <v>1</v>
      </c>
      <c r="I1158" s="1">
        <v>1</v>
      </c>
      <c r="J1158" s="31" t="str">
        <f t="shared" si="36"/>
        <v>EXCLUDED</v>
      </c>
      <c r="K1158">
        <v>1201</v>
      </c>
      <c r="L1158" s="1"/>
      <c r="M1158" s="1"/>
      <c r="N1158" s="35" t="s">
        <v>901</v>
      </c>
      <c r="R1158" s="1" t="str">
        <f t="shared" si="37"/>
        <v>Mutually Excluded</v>
      </c>
      <c r="S1158" s="1"/>
      <c r="T1158" s="1"/>
    </row>
    <row r="1159" spans="1:21" ht="90">
      <c r="A1159" s="1" t="s">
        <v>1505</v>
      </c>
      <c r="B1159">
        <v>1202</v>
      </c>
      <c r="D1159">
        <v>496</v>
      </c>
      <c r="E1159" s="1"/>
      <c r="F1159" s="1" t="s">
        <v>1505</v>
      </c>
      <c r="G1159" s="1">
        <v>3</v>
      </c>
      <c r="H1159" s="1">
        <v>4</v>
      </c>
      <c r="I1159" s="1">
        <v>3</v>
      </c>
      <c r="J1159" s="31" t="str">
        <f t="shared" si="36"/>
        <v>EXCLUDED</v>
      </c>
      <c r="K1159">
        <v>1202</v>
      </c>
      <c r="L1159" s="1"/>
      <c r="M1159" s="1"/>
      <c r="N1159" s="35" t="s">
        <v>901</v>
      </c>
      <c r="R1159" s="1" t="str">
        <f t="shared" si="37"/>
        <v>Mutually Excluded</v>
      </c>
      <c r="S1159" s="1"/>
      <c r="T1159" s="1"/>
    </row>
    <row r="1160" spans="1:21" ht="105">
      <c r="A1160" s="1" t="s">
        <v>1191</v>
      </c>
      <c r="B1160">
        <v>1203</v>
      </c>
      <c r="D1160" s="6">
        <v>496</v>
      </c>
      <c r="E1160" s="1"/>
      <c r="F1160" s="1" t="s">
        <v>1191</v>
      </c>
      <c r="G1160" s="1">
        <v>3</v>
      </c>
      <c r="H1160" s="1">
        <v>2</v>
      </c>
      <c r="I1160" s="1">
        <v>3</v>
      </c>
      <c r="J1160" s="31" t="str">
        <f t="shared" si="36"/>
        <v>EXCLUDED</v>
      </c>
      <c r="K1160">
        <v>1203</v>
      </c>
      <c r="L1160" s="1"/>
      <c r="M1160" s="1"/>
      <c r="N1160" s="35" t="s">
        <v>901</v>
      </c>
      <c r="R1160" s="1" t="str">
        <f t="shared" si="37"/>
        <v>Mutually Excluded</v>
      </c>
      <c r="S1160" s="1"/>
      <c r="T1160" s="1"/>
    </row>
    <row r="1161" spans="1:21" ht="105">
      <c r="A1161" s="1" t="s">
        <v>1192</v>
      </c>
      <c r="B1161">
        <v>1204</v>
      </c>
      <c r="D1161" s="6">
        <v>496497</v>
      </c>
      <c r="E1161" s="1"/>
      <c r="F1161" s="1" t="s">
        <v>1192</v>
      </c>
      <c r="G1161" s="1">
        <v>3</v>
      </c>
      <c r="H1161" s="1">
        <v>2</v>
      </c>
      <c r="I1161" s="1">
        <v>3</v>
      </c>
      <c r="J1161" s="31" t="str">
        <f t="shared" si="36"/>
        <v>EXCLUDED</v>
      </c>
      <c r="K1161">
        <v>1204</v>
      </c>
      <c r="L1161" s="1"/>
      <c r="M1161" s="1"/>
      <c r="N1161" s="35" t="s">
        <v>901</v>
      </c>
      <c r="R1161" s="1" t="str">
        <f t="shared" si="37"/>
        <v>Mutually Excluded</v>
      </c>
      <c r="S1161" s="1"/>
      <c r="T1161" s="1"/>
    </row>
    <row r="1162" spans="1:21" ht="90">
      <c r="A1162" s="1" t="s">
        <v>1506</v>
      </c>
      <c r="B1162">
        <v>1205</v>
      </c>
      <c r="D1162">
        <v>497</v>
      </c>
      <c r="E1162" s="1"/>
      <c r="F1162" s="1" t="s">
        <v>1506</v>
      </c>
      <c r="G1162" s="1">
        <v>1</v>
      </c>
      <c r="H1162" s="1">
        <v>2</v>
      </c>
      <c r="I1162" s="1">
        <v>2</v>
      </c>
      <c r="J1162" s="31" t="str">
        <f t="shared" si="36"/>
        <v>EXCLUDED</v>
      </c>
      <c r="K1162">
        <v>1205</v>
      </c>
      <c r="L1162" s="1"/>
      <c r="M1162" s="1"/>
      <c r="N1162" s="35" t="s">
        <v>901</v>
      </c>
      <c r="R1162" s="1" t="str">
        <f t="shared" si="37"/>
        <v>Mutually Excluded</v>
      </c>
      <c r="S1162" s="1"/>
      <c r="T1162" s="1"/>
    </row>
    <row r="1163" spans="1:21" ht="105">
      <c r="A1163" s="1" t="s">
        <v>1507</v>
      </c>
      <c r="B1163">
        <v>1206</v>
      </c>
      <c r="D1163">
        <v>497</v>
      </c>
      <c r="E1163" s="1"/>
      <c r="F1163" s="1" t="s">
        <v>1507</v>
      </c>
      <c r="G1163" s="1">
        <v>1</v>
      </c>
      <c r="H1163" s="1">
        <v>1</v>
      </c>
      <c r="I1163" s="1">
        <v>1</v>
      </c>
      <c r="J1163" s="31" t="str">
        <f t="shared" si="36"/>
        <v>EXCLUDED</v>
      </c>
      <c r="K1163">
        <v>1206</v>
      </c>
      <c r="L1163" s="1"/>
      <c r="M1163" s="1"/>
      <c r="N1163" s="35" t="s">
        <v>901</v>
      </c>
      <c r="R1163" s="1" t="str">
        <f t="shared" si="37"/>
        <v>Mutually Excluded</v>
      </c>
      <c r="S1163" s="1"/>
      <c r="T1163" s="1"/>
    </row>
    <row r="1164" spans="1:21" ht="120">
      <c r="A1164" s="1" t="s">
        <v>1508</v>
      </c>
      <c r="B1164">
        <v>1207</v>
      </c>
      <c r="D1164">
        <v>498</v>
      </c>
      <c r="E1164" s="1"/>
      <c r="F1164" s="1" t="s">
        <v>1508</v>
      </c>
      <c r="G1164" s="1">
        <v>4</v>
      </c>
      <c r="H1164" s="1">
        <v>5</v>
      </c>
      <c r="I1164" s="1">
        <v>5</v>
      </c>
      <c r="J1164" s="31" t="str">
        <f t="shared" si="36"/>
        <v>MAYBE</v>
      </c>
      <c r="K1164">
        <v>1207</v>
      </c>
      <c r="L1164" s="1"/>
      <c r="M1164" s="1"/>
      <c r="N1164" s="35" t="s">
        <v>901</v>
      </c>
      <c r="R1164" s="1" t="str">
        <f t="shared" si="37"/>
        <v>AI: Yes, Human: No</v>
      </c>
      <c r="S1164" s="1" t="s">
        <v>3024</v>
      </c>
      <c r="T1164" s="1" t="s">
        <v>19</v>
      </c>
      <c r="U1164" t="s">
        <v>19</v>
      </c>
    </row>
    <row r="1165" spans="1:21" ht="60">
      <c r="A1165" s="1" t="s">
        <v>1510</v>
      </c>
      <c r="B1165">
        <v>1208</v>
      </c>
      <c r="D1165">
        <v>498</v>
      </c>
      <c r="E1165" s="1"/>
      <c r="F1165" s="1" t="s">
        <v>1510</v>
      </c>
      <c r="G1165" s="1">
        <v>2</v>
      </c>
      <c r="H1165" s="1">
        <v>3</v>
      </c>
      <c r="I1165" s="1">
        <v>2</v>
      </c>
      <c r="J1165" s="31" t="str">
        <f t="shared" si="36"/>
        <v>EXCLUDED</v>
      </c>
      <c r="K1165">
        <v>1208</v>
      </c>
      <c r="L1165" s="1"/>
      <c r="M1165" s="1"/>
      <c r="N1165" s="35" t="s">
        <v>901</v>
      </c>
      <c r="R1165" s="1" t="str">
        <f t="shared" si="37"/>
        <v>Mutually Excluded</v>
      </c>
      <c r="S1165" s="1"/>
      <c r="T1165" s="1"/>
    </row>
    <row r="1166" spans="1:21" ht="135">
      <c r="A1166" s="1" t="s">
        <v>1511</v>
      </c>
      <c r="B1166">
        <v>1209</v>
      </c>
      <c r="D1166" s="6">
        <v>498499</v>
      </c>
      <c r="E1166" s="1"/>
      <c r="F1166" s="1" t="s">
        <v>1511</v>
      </c>
      <c r="G1166" s="1">
        <v>1</v>
      </c>
      <c r="H1166" s="1">
        <v>1</v>
      </c>
      <c r="I1166" s="1">
        <v>1</v>
      </c>
      <c r="J1166" s="31" t="str">
        <f t="shared" si="36"/>
        <v>EXCLUDED</v>
      </c>
      <c r="K1166">
        <v>1209</v>
      </c>
      <c r="L1166" s="1"/>
      <c r="M1166" s="1"/>
      <c r="N1166" s="35" t="s">
        <v>901</v>
      </c>
      <c r="R1166" s="1" t="str">
        <f t="shared" si="37"/>
        <v>Mutually Excluded</v>
      </c>
      <c r="S1166" s="1"/>
      <c r="T1166" s="1"/>
    </row>
    <row r="1167" spans="1:21" ht="90">
      <c r="A1167" s="1" t="s">
        <v>1512</v>
      </c>
      <c r="B1167">
        <v>1210</v>
      </c>
      <c r="D1167" s="6">
        <v>499</v>
      </c>
      <c r="E1167" s="1"/>
      <c r="F1167" s="1" t="s">
        <v>1512</v>
      </c>
      <c r="G1167" s="1">
        <v>2</v>
      </c>
      <c r="H1167" s="1">
        <v>2</v>
      </c>
      <c r="I1167" s="1">
        <v>2</v>
      </c>
      <c r="J1167" s="31" t="str">
        <f t="shared" si="36"/>
        <v>EXCLUDED</v>
      </c>
      <c r="K1167">
        <v>1210</v>
      </c>
      <c r="L1167" s="1"/>
      <c r="M1167" s="1"/>
      <c r="N1167" s="35" t="s">
        <v>901</v>
      </c>
      <c r="R1167" s="1" t="str">
        <f t="shared" si="37"/>
        <v>Mutually Excluded</v>
      </c>
      <c r="S1167" s="1"/>
      <c r="T1167" s="1"/>
    </row>
    <row r="1168" spans="1:21" ht="90">
      <c r="A1168" s="1" t="s">
        <v>1513</v>
      </c>
      <c r="B1168">
        <v>1211</v>
      </c>
      <c r="D1168">
        <v>499</v>
      </c>
      <c r="E1168" s="1"/>
      <c r="F1168" s="1" t="s">
        <v>1513</v>
      </c>
      <c r="G1168" s="1">
        <v>1</v>
      </c>
      <c r="H1168" s="1">
        <v>1</v>
      </c>
      <c r="I1168" s="1">
        <v>1</v>
      </c>
      <c r="J1168" s="31" t="str">
        <f t="shared" si="36"/>
        <v>EXCLUDED</v>
      </c>
      <c r="K1168">
        <v>1211</v>
      </c>
      <c r="L1168" s="1"/>
      <c r="M1168" s="1"/>
      <c r="N1168" s="35" t="s">
        <v>901</v>
      </c>
      <c r="R1168" s="1" t="str">
        <f t="shared" si="37"/>
        <v>Mutually Excluded</v>
      </c>
      <c r="S1168" s="1"/>
      <c r="T1168" s="1"/>
    </row>
    <row r="1169" spans="1:24" ht="105">
      <c r="A1169" s="1" t="s">
        <v>1514</v>
      </c>
      <c r="B1169">
        <v>1212</v>
      </c>
      <c r="D1169" s="6">
        <v>499500</v>
      </c>
      <c r="E1169" s="1"/>
      <c r="F1169" s="1" t="s">
        <v>1514</v>
      </c>
      <c r="G1169" s="1">
        <v>2</v>
      </c>
      <c r="H1169" s="1">
        <v>2</v>
      </c>
      <c r="I1169" s="1">
        <v>2</v>
      </c>
      <c r="J1169" s="31" t="str">
        <f t="shared" si="36"/>
        <v>EXCLUDED</v>
      </c>
      <c r="K1169">
        <v>1212</v>
      </c>
      <c r="L1169" s="1"/>
      <c r="M1169" s="1"/>
      <c r="N1169" s="35" t="s">
        <v>901</v>
      </c>
      <c r="R1169" s="1" t="str">
        <f t="shared" si="37"/>
        <v>Mutually Excluded</v>
      </c>
      <c r="S1169" s="1"/>
      <c r="T1169" s="1"/>
    </row>
    <row r="1170" spans="1:24" ht="90">
      <c r="A1170" s="1" t="s">
        <v>1515</v>
      </c>
      <c r="B1170">
        <v>1213</v>
      </c>
      <c r="D1170" s="6">
        <v>500</v>
      </c>
      <c r="E1170" s="1"/>
      <c r="F1170" s="1" t="s">
        <v>1515</v>
      </c>
      <c r="G1170" s="1">
        <v>2</v>
      </c>
      <c r="H1170" s="1">
        <v>2</v>
      </c>
      <c r="I1170" s="1">
        <v>2</v>
      </c>
      <c r="J1170" s="31" t="str">
        <f t="shared" si="36"/>
        <v>EXCLUDED</v>
      </c>
      <c r="K1170">
        <v>1213</v>
      </c>
      <c r="L1170" s="1"/>
      <c r="M1170" s="1"/>
      <c r="N1170" s="35" t="s">
        <v>901</v>
      </c>
      <c r="R1170" s="1" t="str">
        <f t="shared" si="37"/>
        <v>Mutually Excluded</v>
      </c>
      <c r="S1170" s="1"/>
      <c r="T1170" s="1"/>
    </row>
    <row r="1171" spans="1:24" ht="30">
      <c r="A1171" s="1" t="s">
        <v>1516</v>
      </c>
      <c r="B1171">
        <v>1214</v>
      </c>
      <c r="D1171">
        <v>500</v>
      </c>
      <c r="E1171" s="1"/>
      <c r="F1171" s="1" t="s">
        <v>1516</v>
      </c>
      <c r="G1171" s="1">
        <v>3</v>
      </c>
      <c r="H1171" s="1">
        <v>3</v>
      </c>
      <c r="I1171" s="1">
        <v>2</v>
      </c>
      <c r="J1171" s="31" t="str">
        <f t="shared" si="36"/>
        <v>EXCLUDED</v>
      </c>
      <c r="K1171">
        <v>1214</v>
      </c>
      <c r="L1171" s="1"/>
      <c r="M1171" s="1"/>
      <c r="N1171" s="35" t="s">
        <v>65</v>
      </c>
      <c r="R1171" s="1" t="str">
        <f t="shared" si="37"/>
        <v>AI: No, Human: Yes</v>
      </c>
      <c r="S1171" s="1"/>
      <c r="T1171" s="1"/>
      <c r="X1171" s="3" t="s">
        <v>19</v>
      </c>
    </row>
    <row r="1172" spans="1:24" ht="30">
      <c r="A1172" s="1" t="s">
        <v>1517</v>
      </c>
      <c r="B1172">
        <v>1215</v>
      </c>
      <c r="D1172" s="6">
        <v>500501</v>
      </c>
      <c r="E1172" s="1"/>
      <c r="F1172" s="1" t="s">
        <v>1517</v>
      </c>
      <c r="G1172" s="1">
        <v>4</v>
      </c>
      <c r="H1172" s="1">
        <v>3</v>
      </c>
      <c r="I1172" s="1">
        <v>4</v>
      </c>
      <c r="J1172" s="31" t="str">
        <f t="shared" si="36"/>
        <v>EXCLUDED</v>
      </c>
      <c r="K1172">
        <v>1215</v>
      </c>
      <c r="L1172" s="1"/>
      <c r="M1172" s="1"/>
      <c r="N1172" s="35" t="s">
        <v>901</v>
      </c>
      <c r="R1172" s="1" t="str">
        <f t="shared" si="37"/>
        <v>Mutually Excluded</v>
      </c>
      <c r="S1172" s="1"/>
      <c r="T1172" s="1"/>
    </row>
    <row r="1173" spans="1:24" ht="75">
      <c r="A1173" s="1" t="s">
        <v>1518</v>
      </c>
      <c r="B1173">
        <v>1216</v>
      </c>
      <c r="D1173">
        <v>501</v>
      </c>
      <c r="E1173" s="1"/>
      <c r="F1173" s="1" t="s">
        <v>1518</v>
      </c>
      <c r="G1173" s="1">
        <v>1</v>
      </c>
      <c r="H1173" s="1">
        <v>1</v>
      </c>
      <c r="I1173" s="1">
        <v>1</v>
      </c>
      <c r="J1173" s="31" t="str">
        <f t="shared" si="36"/>
        <v>EXCLUDED</v>
      </c>
      <c r="K1173">
        <v>1216</v>
      </c>
      <c r="L1173" s="1"/>
      <c r="M1173" s="1"/>
      <c r="N1173" s="35" t="s">
        <v>901</v>
      </c>
      <c r="R1173" s="1" t="str">
        <f t="shared" si="37"/>
        <v>Mutually Excluded</v>
      </c>
      <c r="S1173" s="1"/>
      <c r="T1173" s="1"/>
    </row>
    <row r="1174" spans="1:24" ht="75">
      <c r="A1174" s="1" t="s">
        <v>1519</v>
      </c>
      <c r="B1174">
        <v>1217</v>
      </c>
      <c r="D1174">
        <v>501</v>
      </c>
      <c r="E1174" s="1"/>
      <c r="F1174" s="1" t="s">
        <v>1519</v>
      </c>
      <c r="G1174" s="1">
        <v>2</v>
      </c>
      <c r="H1174" s="1">
        <v>2</v>
      </c>
      <c r="I1174" s="1">
        <v>2</v>
      </c>
      <c r="J1174" s="31" t="str">
        <f t="shared" si="36"/>
        <v>EXCLUDED</v>
      </c>
      <c r="K1174">
        <v>1217</v>
      </c>
      <c r="L1174" s="1"/>
      <c r="M1174" s="1"/>
      <c r="N1174" s="35" t="s">
        <v>901</v>
      </c>
      <c r="R1174" s="1" t="str">
        <f t="shared" si="37"/>
        <v>Mutually Excluded</v>
      </c>
      <c r="S1174" s="1"/>
      <c r="T1174" s="1"/>
    </row>
    <row r="1175" spans="1:24" ht="45">
      <c r="A1175" s="1" t="s">
        <v>1296</v>
      </c>
      <c r="B1175">
        <v>1218</v>
      </c>
      <c r="D1175">
        <v>502</v>
      </c>
      <c r="E1175" s="1"/>
      <c r="F1175" s="1" t="s">
        <v>1296</v>
      </c>
      <c r="G1175" s="1">
        <v>2</v>
      </c>
      <c r="H1175" s="1">
        <v>2</v>
      </c>
      <c r="I1175" s="1">
        <v>2</v>
      </c>
      <c r="J1175" s="31" t="str">
        <f t="shared" si="36"/>
        <v>EXCLUDED</v>
      </c>
      <c r="K1175">
        <v>1218</v>
      </c>
      <c r="L1175" s="1"/>
      <c r="M1175" s="1"/>
      <c r="N1175" s="35" t="s">
        <v>901</v>
      </c>
      <c r="R1175" s="1" t="str">
        <f t="shared" si="37"/>
        <v>Mutually Excluded</v>
      </c>
      <c r="S1175" s="1"/>
      <c r="T1175" s="1"/>
    </row>
    <row r="1176" spans="1:24" ht="135">
      <c r="A1176" s="1" t="s">
        <v>1520</v>
      </c>
      <c r="B1176">
        <v>1219</v>
      </c>
      <c r="D1176">
        <v>502</v>
      </c>
      <c r="E1176" s="1"/>
      <c r="F1176" s="1" t="s">
        <v>1520</v>
      </c>
      <c r="G1176" s="1">
        <v>3</v>
      </c>
      <c r="H1176" s="1">
        <v>3</v>
      </c>
      <c r="I1176" s="1">
        <v>3</v>
      </c>
      <c r="J1176" s="31" t="str">
        <f t="shared" si="36"/>
        <v>EXCLUDED</v>
      </c>
      <c r="K1176">
        <v>1219</v>
      </c>
      <c r="L1176" s="1"/>
      <c r="M1176" s="1"/>
      <c r="N1176" s="35" t="s">
        <v>901</v>
      </c>
      <c r="R1176" s="1" t="str">
        <f t="shared" si="37"/>
        <v>Mutually Excluded</v>
      </c>
      <c r="S1176" s="1"/>
      <c r="T1176" s="1"/>
    </row>
    <row r="1177" spans="1:24" ht="75">
      <c r="A1177" s="1" t="s">
        <v>1521</v>
      </c>
      <c r="B1177">
        <v>1220</v>
      </c>
      <c r="D1177">
        <v>502</v>
      </c>
      <c r="E1177" s="1"/>
      <c r="F1177" s="1" t="s">
        <v>1521</v>
      </c>
      <c r="G1177" s="1">
        <v>3</v>
      </c>
      <c r="H1177" s="1">
        <v>2</v>
      </c>
      <c r="I1177" s="1">
        <v>3</v>
      </c>
      <c r="J1177" s="31" t="str">
        <f t="shared" si="36"/>
        <v>EXCLUDED</v>
      </c>
      <c r="K1177">
        <v>1220</v>
      </c>
      <c r="L1177" s="1"/>
      <c r="M1177" s="1"/>
      <c r="N1177" s="35" t="s">
        <v>901</v>
      </c>
      <c r="R1177" s="1" t="str">
        <f t="shared" si="37"/>
        <v>Mutually Excluded</v>
      </c>
      <c r="S1177" s="1"/>
      <c r="T1177" s="1"/>
    </row>
    <row r="1178" spans="1:24" ht="45">
      <c r="A1178" s="1" t="s">
        <v>1522</v>
      </c>
      <c r="B1178">
        <v>1221</v>
      </c>
      <c r="D1178">
        <v>503</v>
      </c>
      <c r="E1178" s="1"/>
      <c r="F1178" s="1" t="s">
        <v>1522</v>
      </c>
      <c r="G1178" s="1">
        <v>1</v>
      </c>
      <c r="H1178" s="1">
        <v>1</v>
      </c>
      <c r="I1178" s="1">
        <v>1</v>
      </c>
      <c r="J1178" s="31" t="str">
        <f t="shared" si="36"/>
        <v>EXCLUDED</v>
      </c>
      <c r="K1178">
        <v>1221</v>
      </c>
      <c r="L1178" s="1"/>
      <c r="M1178" s="1"/>
      <c r="N1178" s="35" t="s">
        <v>901</v>
      </c>
      <c r="R1178" s="1" t="str">
        <f t="shared" si="37"/>
        <v>Mutually Excluded</v>
      </c>
      <c r="S1178" s="1"/>
      <c r="T1178" s="1"/>
    </row>
    <row r="1179" spans="1:24" ht="105">
      <c r="A1179" s="1" t="s">
        <v>1523</v>
      </c>
      <c r="B1179">
        <v>1222</v>
      </c>
      <c r="D1179">
        <v>503</v>
      </c>
      <c r="E1179" s="1"/>
      <c r="F1179" s="1" t="s">
        <v>1523</v>
      </c>
      <c r="G1179" s="1">
        <v>5</v>
      </c>
      <c r="H1179" s="1">
        <v>5</v>
      </c>
      <c r="I1179" s="1">
        <v>5</v>
      </c>
      <c r="J1179" s="31" t="str">
        <f t="shared" si="36"/>
        <v>CERTAINLY INCLUDED</v>
      </c>
      <c r="K1179">
        <v>1222</v>
      </c>
      <c r="L1179" s="1"/>
      <c r="M1179" s="1"/>
      <c r="N1179" s="35" t="s">
        <v>1752</v>
      </c>
      <c r="R1179" s="1" t="str">
        <f t="shared" si="37"/>
        <v>MUTUALLY INCLUDED</v>
      </c>
      <c r="S1179" s="1"/>
      <c r="T1179" s="1"/>
    </row>
    <row r="1180" spans="1:24" ht="120">
      <c r="A1180" s="1" t="s">
        <v>1525</v>
      </c>
      <c r="B1180">
        <v>1223</v>
      </c>
      <c r="D1180">
        <v>503</v>
      </c>
      <c r="E1180" s="1"/>
      <c r="F1180" s="1" t="s">
        <v>1525</v>
      </c>
      <c r="G1180" s="1">
        <v>2</v>
      </c>
      <c r="H1180" s="1">
        <v>3</v>
      </c>
      <c r="I1180" s="1">
        <v>2</v>
      </c>
      <c r="J1180" s="31" t="str">
        <f t="shared" si="36"/>
        <v>EXCLUDED</v>
      </c>
      <c r="K1180">
        <v>1223</v>
      </c>
      <c r="L1180" s="1"/>
      <c r="M1180" s="1"/>
      <c r="N1180" s="35" t="s">
        <v>901</v>
      </c>
      <c r="R1180" s="1" t="str">
        <f t="shared" si="37"/>
        <v>Mutually Excluded</v>
      </c>
      <c r="S1180" s="1"/>
      <c r="T1180" s="1"/>
    </row>
    <row r="1181" spans="1:24" ht="60">
      <c r="A1181" s="1" t="s">
        <v>1526</v>
      </c>
      <c r="B1181">
        <v>1224</v>
      </c>
      <c r="D1181">
        <v>504</v>
      </c>
      <c r="E1181" s="1"/>
      <c r="F1181" s="1" t="s">
        <v>1526</v>
      </c>
      <c r="G1181" s="1">
        <v>4</v>
      </c>
      <c r="H1181" s="1">
        <v>3</v>
      </c>
      <c r="I1181" s="1">
        <v>4</v>
      </c>
      <c r="J1181" s="31" t="str">
        <f t="shared" si="36"/>
        <v>EXCLUDED</v>
      </c>
      <c r="K1181">
        <v>1224</v>
      </c>
      <c r="L1181" s="1"/>
      <c r="M1181" s="1"/>
      <c r="N1181" s="35" t="s">
        <v>901</v>
      </c>
      <c r="R1181" s="1" t="str">
        <f t="shared" si="37"/>
        <v>Mutually Excluded</v>
      </c>
      <c r="S1181" s="1"/>
      <c r="T1181" s="1"/>
    </row>
    <row r="1182" spans="1:24" ht="150">
      <c r="A1182" s="1" t="s">
        <v>1527</v>
      </c>
      <c r="B1182">
        <v>1225</v>
      </c>
      <c r="D1182">
        <v>504</v>
      </c>
      <c r="E1182" s="1"/>
      <c r="F1182" s="1" t="s">
        <v>1527</v>
      </c>
      <c r="G1182" s="1">
        <v>2</v>
      </c>
      <c r="H1182" s="1">
        <v>2</v>
      </c>
      <c r="I1182" s="1">
        <v>2</v>
      </c>
      <c r="J1182" s="31" t="str">
        <f t="shared" si="36"/>
        <v>EXCLUDED</v>
      </c>
      <c r="K1182">
        <v>1225</v>
      </c>
      <c r="L1182" s="1"/>
      <c r="M1182" s="1"/>
      <c r="N1182" s="35" t="s">
        <v>901</v>
      </c>
      <c r="R1182" s="1" t="str">
        <f t="shared" si="37"/>
        <v>Mutually Excluded</v>
      </c>
      <c r="S1182" s="1"/>
      <c r="T1182" s="1"/>
    </row>
    <row r="1183" spans="1:24" ht="75">
      <c r="A1183" s="1" t="s">
        <v>1529</v>
      </c>
      <c r="B1183">
        <v>1226</v>
      </c>
      <c r="D1183">
        <v>504</v>
      </c>
      <c r="E1183" s="1"/>
      <c r="F1183" s="1" t="s">
        <v>1529</v>
      </c>
      <c r="G1183" s="1">
        <v>1</v>
      </c>
      <c r="H1183" s="1">
        <v>1</v>
      </c>
      <c r="I1183" s="1">
        <v>2</v>
      </c>
      <c r="J1183" s="31" t="str">
        <f t="shared" si="36"/>
        <v>EXCLUDED</v>
      </c>
      <c r="K1183">
        <v>1226</v>
      </c>
      <c r="L1183" s="1"/>
      <c r="M1183" s="1"/>
      <c r="N1183" s="35" t="s">
        <v>901</v>
      </c>
      <c r="R1183" s="1" t="str">
        <f t="shared" si="37"/>
        <v>Mutually Excluded</v>
      </c>
      <c r="S1183" s="1"/>
      <c r="T1183" s="1"/>
    </row>
    <row r="1184" spans="1:24" ht="90">
      <c r="A1184" s="1" t="s">
        <v>1530</v>
      </c>
      <c r="B1184">
        <v>1227</v>
      </c>
      <c r="D1184" s="6">
        <v>504505</v>
      </c>
      <c r="E1184" s="1"/>
      <c r="F1184" s="1" t="s">
        <v>1530</v>
      </c>
      <c r="G1184" s="1">
        <v>3</v>
      </c>
      <c r="H1184" s="1">
        <v>3</v>
      </c>
      <c r="I1184" s="1">
        <v>3</v>
      </c>
      <c r="J1184" s="31" t="str">
        <f t="shared" si="36"/>
        <v>EXCLUDED</v>
      </c>
      <c r="K1184">
        <v>1227</v>
      </c>
      <c r="L1184" s="1"/>
      <c r="M1184" s="1"/>
      <c r="N1184" s="35" t="s">
        <v>901</v>
      </c>
      <c r="R1184" s="1" t="str">
        <f t="shared" si="37"/>
        <v>Mutually Excluded</v>
      </c>
      <c r="S1184" s="1"/>
      <c r="T1184" s="1"/>
    </row>
    <row r="1185" spans="1:21" ht="105">
      <c r="A1185" s="1" t="s">
        <v>1531</v>
      </c>
      <c r="B1185">
        <v>1228</v>
      </c>
      <c r="D1185">
        <v>505</v>
      </c>
      <c r="E1185" s="1"/>
      <c r="F1185" s="1" t="s">
        <v>1531</v>
      </c>
      <c r="G1185" s="1">
        <v>1</v>
      </c>
      <c r="H1185" s="1">
        <v>1</v>
      </c>
      <c r="I1185" s="1">
        <v>2</v>
      </c>
      <c r="J1185" s="31" t="str">
        <f t="shared" si="36"/>
        <v>EXCLUDED</v>
      </c>
      <c r="K1185">
        <v>1228</v>
      </c>
      <c r="L1185" s="1"/>
      <c r="M1185" s="1"/>
      <c r="N1185" s="35" t="s">
        <v>901</v>
      </c>
      <c r="R1185" s="1" t="str">
        <f t="shared" si="37"/>
        <v>Mutually Excluded</v>
      </c>
      <c r="S1185" s="1"/>
      <c r="T1185" s="1"/>
    </row>
    <row r="1186" spans="1:21" ht="90">
      <c r="A1186" s="1" t="s">
        <v>1532</v>
      </c>
      <c r="B1186">
        <v>1229</v>
      </c>
      <c r="D1186" s="6">
        <v>505506</v>
      </c>
      <c r="E1186" s="1"/>
      <c r="F1186" s="1" t="s">
        <v>1532</v>
      </c>
      <c r="G1186" s="1">
        <v>2</v>
      </c>
      <c r="H1186" s="1">
        <v>2</v>
      </c>
      <c r="I1186" s="1">
        <v>3</v>
      </c>
      <c r="J1186" s="31" t="str">
        <f t="shared" si="36"/>
        <v>EXCLUDED</v>
      </c>
      <c r="K1186">
        <v>1229</v>
      </c>
      <c r="L1186" s="1"/>
      <c r="M1186" s="1"/>
      <c r="N1186" s="35" t="s">
        <v>901</v>
      </c>
      <c r="R1186" s="1" t="str">
        <f t="shared" si="37"/>
        <v>Mutually Excluded</v>
      </c>
      <c r="S1186" s="1"/>
      <c r="T1186" s="1"/>
    </row>
    <row r="1187" spans="1:21" ht="150">
      <c r="A1187" s="1" t="s">
        <v>1533</v>
      </c>
      <c r="B1187">
        <v>1230</v>
      </c>
      <c r="D1187">
        <v>506</v>
      </c>
      <c r="E1187" s="1"/>
      <c r="F1187" s="1" t="s">
        <v>1533</v>
      </c>
      <c r="G1187" s="1">
        <v>2</v>
      </c>
      <c r="H1187" s="1">
        <v>3</v>
      </c>
      <c r="I1187" s="1">
        <v>2</v>
      </c>
      <c r="J1187" s="31" t="str">
        <f t="shared" si="36"/>
        <v>EXCLUDED</v>
      </c>
      <c r="K1187">
        <v>1230</v>
      </c>
      <c r="L1187" s="1"/>
      <c r="M1187" s="1"/>
      <c r="N1187" s="35" t="s">
        <v>901</v>
      </c>
      <c r="R1187" s="1" t="str">
        <f t="shared" si="37"/>
        <v>Mutually Excluded</v>
      </c>
      <c r="S1187" s="1"/>
      <c r="T1187" s="1"/>
    </row>
    <row r="1188" spans="1:21" ht="135">
      <c r="A1188" s="1" t="s">
        <v>1534</v>
      </c>
      <c r="B1188">
        <v>1231</v>
      </c>
      <c r="D1188">
        <v>506</v>
      </c>
      <c r="E1188" s="1"/>
      <c r="F1188" s="1" t="s">
        <v>1534</v>
      </c>
      <c r="G1188" s="1">
        <v>2</v>
      </c>
      <c r="H1188" s="1">
        <v>3</v>
      </c>
      <c r="I1188" s="1">
        <v>2</v>
      </c>
      <c r="J1188" s="31" t="str">
        <f t="shared" si="36"/>
        <v>EXCLUDED</v>
      </c>
      <c r="K1188">
        <v>1231</v>
      </c>
      <c r="L1188" s="1"/>
      <c r="M1188" s="1"/>
      <c r="N1188" s="35" t="s">
        <v>901</v>
      </c>
      <c r="R1188" s="1" t="str">
        <f t="shared" si="37"/>
        <v>Mutually Excluded</v>
      </c>
      <c r="S1188" s="1"/>
      <c r="T1188" s="1"/>
    </row>
    <row r="1189" spans="1:21" ht="90">
      <c r="A1189" s="1" t="s">
        <v>1535</v>
      </c>
      <c r="B1189">
        <v>1232</v>
      </c>
      <c r="D1189" s="6">
        <v>506507</v>
      </c>
      <c r="E1189" s="1"/>
      <c r="F1189" s="1" t="s">
        <v>1535</v>
      </c>
      <c r="G1189" s="1">
        <v>5</v>
      </c>
      <c r="H1189" s="1">
        <v>5</v>
      </c>
      <c r="I1189" s="1">
        <v>5</v>
      </c>
      <c r="J1189" s="31" t="str">
        <f t="shared" si="36"/>
        <v>CERTAINLY INCLUDED</v>
      </c>
      <c r="K1189">
        <v>1232</v>
      </c>
      <c r="L1189" s="1"/>
      <c r="M1189" s="1"/>
      <c r="N1189" s="35" t="s">
        <v>901</v>
      </c>
      <c r="R1189" s="1" t="str">
        <f t="shared" si="37"/>
        <v>AI: Yes, Human: No</v>
      </c>
      <c r="S1189" s="1" t="s">
        <v>3024</v>
      </c>
      <c r="T1189" s="1" t="s">
        <v>901</v>
      </c>
      <c r="U1189" t="s">
        <v>901</v>
      </c>
    </row>
    <row r="1190" spans="1:21" ht="120">
      <c r="A1190" s="1" t="s">
        <v>1537</v>
      </c>
      <c r="B1190">
        <v>1233</v>
      </c>
      <c r="D1190">
        <v>507</v>
      </c>
      <c r="E1190" s="1"/>
      <c r="F1190" s="1" t="s">
        <v>1537</v>
      </c>
      <c r="G1190" s="1">
        <v>1</v>
      </c>
      <c r="H1190" s="1">
        <v>1</v>
      </c>
      <c r="I1190" s="1">
        <v>1</v>
      </c>
      <c r="J1190" s="31" t="str">
        <f t="shared" si="36"/>
        <v>EXCLUDED</v>
      </c>
      <c r="K1190">
        <v>1233</v>
      </c>
      <c r="L1190" s="1"/>
      <c r="M1190" s="1"/>
      <c r="N1190" s="35" t="s">
        <v>901</v>
      </c>
      <c r="R1190" s="1" t="str">
        <f t="shared" si="37"/>
        <v>Mutually Excluded</v>
      </c>
      <c r="S1190" s="1"/>
      <c r="T1190" s="1"/>
    </row>
    <row r="1191" spans="1:21" ht="105">
      <c r="A1191" s="1" t="s">
        <v>1538</v>
      </c>
      <c r="B1191">
        <v>1234</v>
      </c>
      <c r="D1191">
        <v>507</v>
      </c>
      <c r="E1191" s="1"/>
      <c r="F1191" s="1" t="s">
        <v>1538</v>
      </c>
      <c r="G1191" s="1">
        <v>2</v>
      </c>
      <c r="H1191" s="1">
        <v>2</v>
      </c>
      <c r="I1191" s="1">
        <v>2</v>
      </c>
      <c r="J1191" s="31" t="str">
        <f t="shared" si="36"/>
        <v>EXCLUDED</v>
      </c>
      <c r="K1191">
        <v>1234</v>
      </c>
      <c r="L1191" s="1"/>
      <c r="M1191" s="1"/>
      <c r="N1191" s="35" t="s">
        <v>65</v>
      </c>
      <c r="R1191" s="1" t="str">
        <f t="shared" si="37"/>
        <v>AI: No, Human: Yes</v>
      </c>
      <c r="S1191" s="1" t="s">
        <v>901</v>
      </c>
      <c r="T1191" s="1" t="s">
        <v>901</v>
      </c>
      <c r="U1191" s="1" t="s">
        <v>901</v>
      </c>
    </row>
    <row r="1192" spans="1:21" ht="75">
      <c r="A1192" s="1" t="s">
        <v>1540</v>
      </c>
      <c r="B1192">
        <v>1235</v>
      </c>
      <c r="D1192">
        <v>508</v>
      </c>
      <c r="E1192" s="1"/>
      <c r="F1192" s="1" t="s">
        <v>1540</v>
      </c>
      <c r="G1192" s="1">
        <v>1</v>
      </c>
      <c r="H1192" s="1">
        <v>1</v>
      </c>
      <c r="I1192" s="1">
        <v>1</v>
      </c>
      <c r="J1192" s="31" t="str">
        <f t="shared" si="36"/>
        <v>EXCLUDED</v>
      </c>
      <c r="K1192">
        <v>1235</v>
      </c>
      <c r="L1192" s="1"/>
      <c r="M1192" s="1"/>
      <c r="N1192" s="35" t="s">
        <v>901</v>
      </c>
      <c r="R1192" s="1" t="str">
        <f t="shared" si="37"/>
        <v>Mutually Excluded</v>
      </c>
      <c r="S1192" s="1"/>
      <c r="T1192" s="1"/>
    </row>
    <row r="1193" spans="1:21" ht="105">
      <c r="A1193" s="1" t="s">
        <v>1541</v>
      </c>
      <c r="B1193">
        <v>1236</v>
      </c>
      <c r="D1193">
        <v>508</v>
      </c>
      <c r="E1193" s="1"/>
      <c r="F1193" s="1" t="s">
        <v>1541</v>
      </c>
      <c r="G1193" s="1">
        <v>1</v>
      </c>
      <c r="H1193" s="1">
        <v>1</v>
      </c>
      <c r="I1193" s="1">
        <v>1</v>
      </c>
      <c r="J1193" s="31" t="str">
        <f t="shared" si="36"/>
        <v>EXCLUDED</v>
      </c>
      <c r="K1193">
        <v>1236</v>
      </c>
      <c r="L1193" s="1"/>
      <c r="M1193" s="1"/>
      <c r="N1193" s="35" t="s">
        <v>901</v>
      </c>
      <c r="R1193" s="1" t="str">
        <f t="shared" si="37"/>
        <v>Mutually Excluded</v>
      </c>
      <c r="S1193" s="1"/>
      <c r="T1193" s="1"/>
    </row>
    <row r="1194" spans="1:21" ht="90">
      <c r="A1194" s="1" t="s">
        <v>1542</v>
      </c>
      <c r="B1194">
        <v>1237</v>
      </c>
      <c r="D1194">
        <v>508</v>
      </c>
      <c r="E1194" s="1"/>
      <c r="F1194" s="1" t="s">
        <v>1542</v>
      </c>
      <c r="G1194" s="1">
        <v>3</v>
      </c>
      <c r="H1194" s="1">
        <v>3</v>
      </c>
      <c r="I1194" s="1">
        <v>3</v>
      </c>
      <c r="J1194" s="31" t="str">
        <f t="shared" si="36"/>
        <v>EXCLUDED</v>
      </c>
      <c r="K1194">
        <v>1237</v>
      </c>
      <c r="L1194" s="1"/>
      <c r="M1194" s="1"/>
      <c r="N1194" s="35" t="s">
        <v>901</v>
      </c>
      <c r="R1194" s="1" t="str">
        <f t="shared" si="37"/>
        <v>Mutually Excluded</v>
      </c>
      <c r="S1194" s="1"/>
      <c r="T1194" s="1"/>
    </row>
    <row r="1195" spans="1:21" ht="120">
      <c r="A1195" s="1" t="s">
        <v>1543</v>
      </c>
      <c r="B1195">
        <v>1238</v>
      </c>
      <c r="D1195">
        <v>509</v>
      </c>
      <c r="E1195" s="1"/>
      <c r="F1195" s="1" t="s">
        <v>1543</v>
      </c>
      <c r="G1195" s="1">
        <v>2</v>
      </c>
      <c r="H1195" s="1">
        <v>2</v>
      </c>
      <c r="I1195" s="1">
        <v>2</v>
      </c>
      <c r="J1195" s="31" t="str">
        <f t="shared" si="36"/>
        <v>EXCLUDED</v>
      </c>
      <c r="K1195">
        <v>1238</v>
      </c>
      <c r="L1195" s="1"/>
      <c r="M1195" s="1"/>
      <c r="N1195" s="35" t="s">
        <v>901</v>
      </c>
      <c r="R1195" s="1" t="str">
        <f t="shared" si="37"/>
        <v>Mutually Excluded</v>
      </c>
      <c r="S1195" s="1"/>
      <c r="T1195" s="1"/>
    </row>
    <row r="1196" spans="1:21" ht="150">
      <c r="A1196" s="1" t="s">
        <v>1544</v>
      </c>
      <c r="B1196">
        <v>1239</v>
      </c>
      <c r="D1196">
        <v>509</v>
      </c>
      <c r="E1196" s="1"/>
      <c r="F1196" s="1" t="s">
        <v>1544</v>
      </c>
      <c r="G1196" s="1">
        <v>3</v>
      </c>
      <c r="H1196" s="1">
        <v>4</v>
      </c>
      <c r="I1196" s="1">
        <v>3</v>
      </c>
      <c r="J1196" s="31" t="str">
        <f t="shared" si="36"/>
        <v>EXCLUDED</v>
      </c>
      <c r="K1196">
        <v>1239</v>
      </c>
      <c r="L1196" s="1"/>
      <c r="M1196" s="1"/>
      <c r="N1196" s="35" t="s">
        <v>65</v>
      </c>
      <c r="R1196" s="1" t="str">
        <f t="shared" si="37"/>
        <v>AI: No, Human: Yes</v>
      </c>
      <c r="S1196" s="1" t="s">
        <v>901</v>
      </c>
      <c r="T1196" s="1" t="s">
        <v>901</v>
      </c>
      <c r="U1196" s="1" t="s">
        <v>901</v>
      </c>
    </row>
    <row r="1197" spans="1:21" ht="60">
      <c r="A1197" s="1" t="s">
        <v>1546</v>
      </c>
      <c r="B1197">
        <v>1240</v>
      </c>
      <c r="D1197" s="6">
        <v>509510</v>
      </c>
      <c r="E1197" s="1"/>
      <c r="F1197" s="1" t="s">
        <v>1546</v>
      </c>
      <c r="G1197" s="1">
        <v>4</v>
      </c>
      <c r="H1197" s="1">
        <v>4</v>
      </c>
      <c r="I1197" s="1">
        <v>4</v>
      </c>
      <c r="J1197" s="31" t="str">
        <f t="shared" si="36"/>
        <v>EXCLUDED</v>
      </c>
      <c r="K1197">
        <v>1240</v>
      </c>
      <c r="L1197" s="1"/>
      <c r="M1197" s="1"/>
      <c r="N1197" s="35" t="s">
        <v>901</v>
      </c>
      <c r="R1197" s="1" t="str">
        <f t="shared" si="37"/>
        <v>Mutually Excluded</v>
      </c>
      <c r="S1197" s="1"/>
      <c r="T1197" s="1"/>
    </row>
    <row r="1198" spans="1:21" ht="60">
      <c r="A1198" s="1" t="s">
        <v>1548</v>
      </c>
      <c r="B1198">
        <v>1241</v>
      </c>
      <c r="D1198">
        <v>510</v>
      </c>
      <c r="E1198" s="1"/>
      <c r="F1198" s="1" t="s">
        <v>1548</v>
      </c>
      <c r="G1198" s="1">
        <v>3</v>
      </c>
      <c r="H1198" s="1">
        <v>3</v>
      </c>
      <c r="I1198" s="1">
        <v>3</v>
      </c>
      <c r="J1198" s="31" t="str">
        <f t="shared" si="36"/>
        <v>EXCLUDED</v>
      </c>
      <c r="K1198">
        <v>1241</v>
      </c>
      <c r="L1198" s="1"/>
      <c r="M1198" s="1"/>
      <c r="N1198" s="35" t="s">
        <v>901</v>
      </c>
      <c r="R1198" s="1" t="str">
        <f t="shared" si="37"/>
        <v>Mutually Excluded</v>
      </c>
      <c r="S1198" s="1"/>
      <c r="T1198" s="1"/>
    </row>
    <row r="1199" spans="1:21" ht="60">
      <c r="A1199" s="1" t="s">
        <v>1550</v>
      </c>
      <c r="B1199">
        <v>1242</v>
      </c>
      <c r="D1199">
        <v>510</v>
      </c>
      <c r="E1199" s="1"/>
      <c r="F1199" s="1" t="s">
        <v>1550</v>
      </c>
      <c r="G1199" s="1">
        <v>1</v>
      </c>
      <c r="H1199" s="1">
        <v>1</v>
      </c>
      <c r="I1199" s="1">
        <v>1</v>
      </c>
      <c r="J1199" s="31" t="str">
        <f t="shared" si="36"/>
        <v>EXCLUDED</v>
      </c>
      <c r="K1199">
        <v>1242</v>
      </c>
      <c r="L1199" s="1"/>
      <c r="M1199" s="1"/>
      <c r="N1199" s="35" t="s">
        <v>901</v>
      </c>
      <c r="R1199" s="1" t="str">
        <f t="shared" si="37"/>
        <v>Mutually Excluded</v>
      </c>
      <c r="S1199" s="1"/>
      <c r="T1199" s="1"/>
    </row>
    <row r="1200" spans="1:21" ht="90">
      <c r="A1200" s="1" t="s">
        <v>1551</v>
      </c>
      <c r="B1200">
        <v>1243</v>
      </c>
      <c r="D1200">
        <v>510</v>
      </c>
      <c r="E1200" s="1"/>
      <c r="F1200" s="1" t="s">
        <v>1551</v>
      </c>
      <c r="G1200" s="1">
        <v>4</v>
      </c>
      <c r="H1200" s="1">
        <v>3</v>
      </c>
      <c r="I1200" s="1">
        <v>3</v>
      </c>
      <c r="J1200" s="31" t="str">
        <f t="shared" si="36"/>
        <v>EXCLUDED</v>
      </c>
      <c r="K1200">
        <v>1243</v>
      </c>
      <c r="L1200" s="1"/>
      <c r="M1200" s="1"/>
      <c r="N1200" s="35" t="s">
        <v>901</v>
      </c>
      <c r="R1200" s="1" t="str">
        <f t="shared" si="37"/>
        <v>Mutually Excluded</v>
      </c>
      <c r="S1200" s="1"/>
      <c r="T1200" s="1"/>
    </row>
    <row r="1201" spans="1:21" ht="135">
      <c r="A1201" s="1" t="s">
        <v>1552</v>
      </c>
      <c r="B1201">
        <v>1244</v>
      </c>
      <c r="D1201" s="6">
        <v>511</v>
      </c>
      <c r="E1201" s="1"/>
      <c r="F1201" s="1" t="s">
        <v>1552</v>
      </c>
      <c r="G1201" s="1">
        <v>1</v>
      </c>
      <c r="H1201" s="1">
        <v>1</v>
      </c>
      <c r="I1201" s="1">
        <v>1</v>
      </c>
      <c r="J1201" s="31" t="str">
        <f t="shared" si="36"/>
        <v>EXCLUDED</v>
      </c>
      <c r="K1201">
        <v>1244</v>
      </c>
      <c r="L1201" s="1"/>
      <c r="M1201" s="1"/>
      <c r="N1201" s="35" t="s">
        <v>901</v>
      </c>
      <c r="R1201" s="1" t="str">
        <f t="shared" si="37"/>
        <v>Mutually Excluded</v>
      </c>
      <c r="S1201" s="1"/>
      <c r="T1201" s="1"/>
    </row>
    <row r="1202" spans="1:21" ht="90">
      <c r="A1202" s="1" t="s">
        <v>1553</v>
      </c>
      <c r="B1202">
        <v>1245</v>
      </c>
      <c r="D1202">
        <v>511</v>
      </c>
      <c r="E1202" s="1"/>
      <c r="F1202" s="1" t="s">
        <v>1553</v>
      </c>
      <c r="G1202" s="1">
        <v>1</v>
      </c>
      <c r="H1202" s="1">
        <v>1</v>
      </c>
      <c r="I1202" s="1">
        <v>1</v>
      </c>
      <c r="J1202" s="31" t="str">
        <f t="shared" si="36"/>
        <v>EXCLUDED</v>
      </c>
      <c r="K1202">
        <v>1245</v>
      </c>
      <c r="L1202" s="1"/>
      <c r="M1202" s="1"/>
      <c r="N1202" s="35" t="s">
        <v>901</v>
      </c>
      <c r="R1202" s="1" t="str">
        <f t="shared" si="37"/>
        <v>Mutually Excluded</v>
      </c>
      <c r="S1202" s="1"/>
      <c r="T1202" s="1"/>
    </row>
    <row r="1203" spans="1:21" ht="120">
      <c r="A1203" s="1" t="s">
        <v>1554</v>
      </c>
      <c r="B1203">
        <v>1246</v>
      </c>
      <c r="D1203">
        <v>511</v>
      </c>
      <c r="E1203" s="1"/>
      <c r="F1203" s="1" t="s">
        <v>1554</v>
      </c>
      <c r="G1203" s="1">
        <v>1</v>
      </c>
      <c r="H1203" s="1">
        <v>1</v>
      </c>
      <c r="I1203" s="1">
        <v>2</v>
      </c>
      <c r="J1203" s="31" t="str">
        <f t="shared" si="36"/>
        <v>EXCLUDED</v>
      </c>
      <c r="K1203">
        <v>1246</v>
      </c>
      <c r="L1203" s="1"/>
      <c r="M1203" s="1"/>
      <c r="N1203" s="35" t="s">
        <v>901</v>
      </c>
      <c r="R1203" s="1" t="str">
        <f t="shared" si="37"/>
        <v>Mutually Excluded</v>
      </c>
      <c r="S1203" s="1"/>
      <c r="T1203" s="1"/>
    </row>
    <row r="1204" spans="1:21" ht="90">
      <c r="A1204" s="1" t="s">
        <v>1555</v>
      </c>
      <c r="B1204">
        <v>1247</v>
      </c>
      <c r="D1204" s="6">
        <v>511512</v>
      </c>
      <c r="E1204" s="1"/>
      <c r="F1204" s="1" t="s">
        <v>1555</v>
      </c>
      <c r="G1204" s="1">
        <v>3</v>
      </c>
      <c r="H1204" s="1">
        <v>3</v>
      </c>
      <c r="I1204" s="1">
        <v>2</v>
      </c>
      <c r="J1204" s="31" t="str">
        <f t="shared" si="36"/>
        <v>EXCLUDED</v>
      </c>
      <c r="K1204">
        <v>1247</v>
      </c>
      <c r="L1204" s="1"/>
      <c r="M1204" s="1"/>
      <c r="N1204" s="35" t="s">
        <v>901</v>
      </c>
      <c r="R1204" s="1" t="str">
        <f t="shared" si="37"/>
        <v>Mutually Excluded</v>
      </c>
      <c r="S1204" s="1"/>
      <c r="T1204" s="1"/>
    </row>
    <row r="1205" spans="1:21" ht="120">
      <c r="A1205" s="1" t="s">
        <v>1556</v>
      </c>
      <c r="B1205">
        <v>1248</v>
      </c>
      <c r="D1205" s="6">
        <v>512513</v>
      </c>
      <c r="E1205" s="1"/>
      <c r="F1205" s="1" t="s">
        <v>1556</v>
      </c>
      <c r="G1205" s="1">
        <v>1</v>
      </c>
      <c r="H1205" s="1">
        <v>1</v>
      </c>
      <c r="I1205" s="1">
        <v>1</v>
      </c>
      <c r="J1205" s="31" t="str">
        <f t="shared" si="36"/>
        <v>EXCLUDED</v>
      </c>
      <c r="K1205">
        <v>1248</v>
      </c>
      <c r="L1205" s="1"/>
      <c r="M1205" s="1"/>
      <c r="N1205" s="35" t="s">
        <v>901</v>
      </c>
      <c r="R1205" s="1" t="str">
        <f t="shared" si="37"/>
        <v>Mutually Excluded</v>
      </c>
      <c r="S1205" s="1"/>
      <c r="T1205" s="1"/>
    </row>
    <row r="1206" spans="1:21" ht="135">
      <c r="A1206" s="1" t="s">
        <v>1557</v>
      </c>
      <c r="B1206">
        <v>1249</v>
      </c>
      <c r="D1206">
        <v>513</v>
      </c>
      <c r="E1206" s="1"/>
      <c r="F1206" s="1" t="s">
        <v>1557</v>
      </c>
      <c r="G1206" s="1">
        <v>2</v>
      </c>
      <c r="H1206" s="1">
        <v>2</v>
      </c>
      <c r="I1206" s="1">
        <v>2</v>
      </c>
      <c r="J1206" s="31" t="str">
        <f t="shared" si="36"/>
        <v>EXCLUDED</v>
      </c>
      <c r="K1206">
        <v>1249</v>
      </c>
      <c r="L1206" s="1"/>
      <c r="M1206" s="1"/>
      <c r="N1206" s="35" t="s">
        <v>901</v>
      </c>
      <c r="R1206" s="1" t="str">
        <f t="shared" si="37"/>
        <v>Mutually Excluded</v>
      </c>
      <c r="S1206" s="1"/>
      <c r="T1206" s="1"/>
    </row>
    <row r="1207" spans="1:21" ht="60">
      <c r="A1207" s="1" t="s">
        <v>1558</v>
      </c>
      <c r="B1207">
        <v>1250</v>
      </c>
      <c r="D1207">
        <v>513</v>
      </c>
      <c r="E1207" s="1"/>
      <c r="F1207" s="1" t="s">
        <v>1558</v>
      </c>
      <c r="G1207" s="1">
        <v>3</v>
      </c>
      <c r="H1207" s="1">
        <v>2</v>
      </c>
      <c r="I1207" s="1">
        <v>3</v>
      </c>
      <c r="J1207" s="31" t="str">
        <f t="shared" si="36"/>
        <v>EXCLUDED</v>
      </c>
      <c r="K1207">
        <v>1250</v>
      </c>
      <c r="L1207" s="1"/>
      <c r="M1207" s="1"/>
      <c r="N1207" s="35" t="s">
        <v>901</v>
      </c>
      <c r="R1207" s="1" t="str">
        <f t="shared" si="37"/>
        <v>Mutually Excluded</v>
      </c>
      <c r="S1207" s="1"/>
      <c r="T1207" s="1"/>
    </row>
    <row r="1208" spans="1:21" ht="90">
      <c r="A1208" s="1" t="s">
        <v>1559</v>
      </c>
      <c r="B1208">
        <v>1251</v>
      </c>
      <c r="D1208">
        <v>514</v>
      </c>
      <c r="E1208" s="1"/>
      <c r="F1208" s="1" t="s">
        <v>1559</v>
      </c>
      <c r="G1208" s="1">
        <v>3</v>
      </c>
      <c r="H1208" s="1">
        <v>2</v>
      </c>
      <c r="I1208" s="1">
        <v>3</v>
      </c>
      <c r="J1208" s="31" t="str">
        <f t="shared" si="36"/>
        <v>EXCLUDED</v>
      </c>
      <c r="K1208">
        <v>1251</v>
      </c>
      <c r="L1208" s="1"/>
      <c r="M1208" s="1"/>
      <c r="N1208" s="35" t="s">
        <v>901</v>
      </c>
      <c r="R1208" s="1" t="str">
        <f t="shared" si="37"/>
        <v>Mutually Excluded</v>
      </c>
      <c r="S1208" s="1"/>
      <c r="T1208" s="1"/>
    </row>
    <row r="1209" spans="1:21" ht="60">
      <c r="A1209" s="1" t="s">
        <v>1560</v>
      </c>
      <c r="B1209">
        <v>1252</v>
      </c>
      <c r="D1209">
        <v>514</v>
      </c>
      <c r="E1209" s="1"/>
      <c r="F1209" s="1" t="s">
        <v>1560</v>
      </c>
      <c r="G1209" s="1">
        <v>2</v>
      </c>
      <c r="H1209" s="1">
        <v>2</v>
      </c>
      <c r="I1209" s="1">
        <v>2</v>
      </c>
      <c r="J1209" s="31" t="str">
        <f t="shared" si="36"/>
        <v>EXCLUDED</v>
      </c>
      <c r="K1209">
        <v>1252</v>
      </c>
      <c r="L1209" s="1"/>
      <c r="M1209" s="1"/>
      <c r="N1209" s="35" t="s">
        <v>901</v>
      </c>
      <c r="R1209" s="1" t="str">
        <f t="shared" si="37"/>
        <v>Mutually Excluded</v>
      </c>
      <c r="S1209" s="1"/>
      <c r="T1209" s="1"/>
    </row>
    <row r="1210" spans="1:21" ht="75">
      <c r="A1210" s="1" t="s">
        <v>1561</v>
      </c>
      <c r="B1210">
        <v>1253</v>
      </c>
      <c r="D1210">
        <v>514</v>
      </c>
      <c r="E1210" s="1"/>
      <c r="F1210" s="1" t="s">
        <v>1561</v>
      </c>
      <c r="G1210" s="1">
        <v>2</v>
      </c>
      <c r="H1210" s="1">
        <v>2</v>
      </c>
      <c r="I1210" s="1">
        <v>2</v>
      </c>
      <c r="J1210" s="31" t="str">
        <f t="shared" si="36"/>
        <v>EXCLUDED</v>
      </c>
      <c r="K1210">
        <v>1253</v>
      </c>
      <c r="L1210" s="1"/>
      <c r="M1210" s="1"/>
      <c r="N1210" s="35" t="s">
        <v>901</v>
      </c>
      <c r="R1210" s="1" t="str">
        <f t="shared" si="37"/>
        <v>Mutually Excluded</v>
      </c>
      <c r="S1210" s="1"/>
      <c r="T1210" s="1"/>
    </row>
    <row r="1211" spans="1:21" ht="30">
      <c r="A1211" s="1" t="s">
        <v>1562</v>
      </c>
      <c r="B1211">
        <v>1254</v>
      </c>
      <c r="D1211" s="6">
        <v>515</v>
      </c>
      <c r="E1211" s="1"/>
      <c r="F1211" s="1" t="s">
        <v>1562</v>
      </c>
      <c r="G1211" s="1">
        <v>1</v>
      </c>
      <c r="H1211" s="1">
        <v>1</v>
      </c>
      <c r="I1211" s="1">
        <v>1</v>
      </c>
      <c r="J1211" s="31" t="str">
        <f t="shared" si="36"/>
        <v>EXCLUDED</v>
      </c>
      <c r="K1211">
        <v>1254</v>
      </c>
      <c r="L1211" s="1"/>
      <c r="M1211" s="1"/>
      <c r="N1211" s="35" t="s">
        <v>901</v>
      </c>
      <c r="R1211" s="1" t="str">
        <f t="shared" si="37"/>
        <v>Mutually Excluded</v>
      </c>
      <c r="S1211" s="1"/>
      <c r="T1211" s="1"/>
    </row>
    <row r="1212" spans="1:21" ht="75">
      <c r="A1212" s="1" t="s">
        <v>1563</v>
      </c>
      <c r="B1212">
        <v>1255</v>
      </c>
      <c r="D1212">
        <v>515</v>
      </c>
      <c r="E1212" s="1"/>
      <c r="F1212" s="1" t="s">
        <v>1563</v>
      </c>
      <c r="G1212" s="1">
        <v>3</v>
      </c>
      <c r="H1212" s="1">
        <v>3</v>
      </c>
      <c r="I1212" s="1">
        <v>3</v>
      </c>
      <c r="J1212" s="31" t="str">
        <f t="shared" si="36"/>
        <v>EXCLUDED</v>
      </c>
      <c r="K1212">
        <v>1255</v>
      </c>
      <c r="L1212" s="1"/>
      <c r="M1212" s="1"/>
      <c r="N1212" s="35" t="s">
        <v>65</v>
      </c>
      <c r="R1212" s="1" t="str">
        <f t="shared" si="37"/>
        <v>AI: No, Human: Yes</v>
      </c>
      <c r="S1212" s="1" t="s">
        <v>3081</v>
      </c>
      <c r="T1212" s="1" t="s">
        <v>3081</v>
      </c>
      <c r="U1212" s="1" t="s">
        <v>3081</v>
      </c>
    </row>
    <row r="1213" spans="1:21" ht="60">
      <c r="A1213" s="1" t="s">
        <v>1564</v>
      </c>
      <c r="B1213">
        <v>1256</v>
      </c>
      <c r="D1213">
        <v>515</v>
      </c>
      <c r="E1213" s="1"/>
      <c r="F1213" s="1" t="s">
        <v>1564</v>
      </c>
      <c r="G1213" s="1">
        <v>1</v>
      </c>
      <c r="H1213" s="1">
        <v>1</v>
      </c>
      <c r="I1213" s="1">
        <v>1</v>
      </c>
      <c r="J1213" s="31" t="str">
        <f t="shared" si="36"/>
        <v>EXCLUDED</v>
      </c>
      <c r="K1213">
        <v>1256</v>
      </c>
      <c r="L1213" s="1"/>
      <c r="M1213" s="1"/>
      <c r="N1213" s="35" t="s">
        <v>901</v>
      </c>
      <c r="R1213" s="1" t="str">
        <f t="shared" si="37"/>
        <v>Mutually Excluded</v>
      </c>
      <c r="S1213" s="1"/>
      <c r="T1213" s="1"/>
    </row>
    <row r="1214" spans="1:21" ht="75">
      <c r="A1214" s="1" t="s">
        <v>1565</v>
      </c>
      <c r="B1214">
        <v>1257</v>
      </c>
      <c r="D1214" s="6">
        <v>515516</v>
      </c>
      <c r="E1214" s="1"/>
      <c r="F1214" s="1" t="s">
        <v>1565</v>
      </c>
      <c r="G1214" s="1">
        <v>4</v>
      </c>
      <c r="H1214" s="1">
        <v>4</v>
      </c>
      <c r="I1214" s="1">
        <v>4</v>
      </c>
      <c r="J1214" s="31" t="str">
        <f t="shared" si="36"/>
        <v>EXCLUDED</v>
      </c>
      <c r="K1214">
        <v>1257</v>
      </c>
      <c r="L1214" s="8"/>
      <c r="M1214" s="1"/>
      <c r="N1214" s="35" t="s">
        <v>901</v>
      </c>
      <c r="R1214" s="1" t="str">
        <f t="shared" si="37"/>
        <v>Mutually Excluded</v>
      </c>
      <c r="S1214" s="1"/>
      <c r="T1214" s="1"/>
    </row>
    <row r="1215" spans="1:21" ht="75">
      <c r="A1215" s="1" t="s">
        <v>1567</v>
      </c>
      <c r="B1215">
        <v>1258</v>
      </c>
      <c r="D1215">
        <v>516</v>
      </c>
      <c r="E1215" s="1"/>
      <c r="F1215" s="1" t="s">
        <v>1567</v>
      </c>
      <c r="G1215" s="1">
        <v>1</v>
      </c>
      <c r="H1215" s="1">
        <v>1</v>
      </c>
      <c r="I1215" s="1">
        <v>1</v>
      </c>
      <c r="J1215" s="31" t="str">
        <f t="shared" si="36"/>
        <v>EXCLUDED</v>
      </c>
      <c r="K1215">
        <v>1258</v>
      </c>
      <c r="L1215" s="1"/>
      <c r="M1215" s="1"/>
      <c r="N1215" s="35" t="s">
        <v>901</v>
      </c>
      <c r="R1215" s="1" t="str">
        <f t="shared" si="37"/>
        <v>Mutually Excluded</v>
      </c>
      <c r="S1215" s="1"/>
      <c r="T1215" s="1"/>
    </row>
    <row r="1216" spans="1:21" ht="75">
      <c r="A1216" s="1" t="s">
        <v>1568</v>
      </c>
      <c r="B1216">
        <v>1259</v>
      </c>
      <c r="D1216">
        <v>516</v>
      </c>
      <c r="E1216" s="1"/>
      <c r="F1216" s="1" t="s">
        <v>1568</v>
      </c>
      <c r="G1216" s="1">
        <v>2</v>
      </c>
      <c r="H1216" s="1">
        <v>2</v>
      </c>
      <c r="I1216" s="1">
        <v>2</v>
      </c>
      <c r="J1216" s="31" t="str">
        <f t="shared" si="36"/>
        <v>EXCLUDED</v>
      </c>
      <c r="K1216">
        <v>1259</v>
      </c>
      <c r="L1216" s="1"/>
      <c r="M1216" s="1"/>
      <c r="N1216" s="35" t="s">
        <v>901</v>
      </c>
      <c r="R1216" s="1" t="str">
        <f t="shared" si="37"/>
        <v>Mutually Excluded</v>
      </c>
      <c r="S1216" s="1"/>
      <c r="T1216" s="1"/>
    </row>
    <row r="1217" spans="1:24" ht="45">
      <c r="A1217" s="1" t="s">
        <v>1569</v>
      </c>
      <c r="B1217">
        <v>1260</v>
      </c>
      <c r="D1217" s="6">
        <v>517</v>
      </c>
      <c r="E1217" s="1"/>
      <c r="F1217" s="1" t="s">
        <v>1569</v>
      </c>
      <c r="G1217" s="1">
        <v>25</v>
      </c>
      <c r="H1217" s="1">
        <v>2</v>
      </c>
      <c r="I1217" s="1">
        <v>2</v>
      </c>
      <c r="J1217" s="31" t="str">
        <f t="shared" si="36"/>
        <v>EXCLUDED</v>
      </c>
      <c r="K1217">
        <v>1260</v>
      </c>
      <c r="L1217" s="1"/>
      <c r="M1217" s="1"/>
      <c r="N1217" s="35" t="s">
        <v>901</v>
      </c>
      <c r="R1217" s="1" t="str">
        <f t="shared" si="37"/>
        <v>Mutually Excluded</v>
      </c>
      <c r="S1217" s="1"/>
      <c r="T1217" s="1"/>
    </row>
    <row r="1218" spans="1:24" ht="90">
      <c r="A1218" s="1" t="s">
        <v>1570</v>
      </c>
      <c r="B1218">
        <v>1261</v>
      </c>
      <c r="D1218">
        <v>517</v>
      </c>
      <c r="E1218" s="1"/>
      <c r="F1218" s="1" t="s">
        <v>1570</v>
      </c>
      <c r="G1218" s="1">
        <v>1</v>
      </c>
      <c r="H1218" s="1">
        <v>1</v>
      </c>
      <c r="I1218" s="1">
        <v>1</v>
      </c>
      <c r="J1218" s="31" t="str">
        <f t="shared" si="36"/>
        <v>EXCLUDED</v>
      </c>
      <c r="K1218">
        <v>1261</v>
      </c>
      <c r="L1218" s="1"/>
      <c r="M1218" s="1"/>
      <c r="N1218" s="35" t="s">
        <v>901</v>
      </c>
      <c r="R1218" s="1" t="str">
        <f t="shared" si="37"/>
        <v>Mutually Excluded</v>
      </c>
      <c r="S1218" s="1"/>
      <c r="T1218" s="1"/>
    </row>
    <row r="1219" spans="1:24" ht="105">
      <c r="A1219" s="1" t="s">
        <v>1328</v>
      </c>
      <c r="B1219">
        <v>1262</v>
      </c>
      <c r="D1219">
        <v>517</v>
      </c>
      <c r="E1219" s="1"/>
      <c r="F1219" s="1" t="s">
        <v>1328</v>
      </c>
      <c r="G1219" s="1">
        <v>1</v>
      </c>
      <c r="H1219" s="1">
        <v>1</v>
      </c>
      <c r="I1219" s="1">
        <v>1</v>
      </c>
      <c r="J1219" s="31" t="str">
        <f t="shared" ref="J1219:J1282" si="38">IF(COUNTIF(G1219:I1219,5)=3,"CERTAINLY INCLUDED",IF(COUNTIF(G1219:I1219,5)&gt;0,"MAYBE","EXCLUDED"))</f>
        <v>EXCLUDED</v>
      </c>
      <c r="K1219">
        <v>1262</v>
      </c>
      <c r="L1219" s="1"/>
      <c r="M1219" s="1"/>
      <c r="N1219" s="35" t="s">
        <v>901</v>
      </c>
      <c r="R1219" s="1" t="str">
        <f t="shared" ref="R1219:R1282" si="39">IF(AND(J1219="Excluded", N1219="Excluded"), "Mutually Excluded", IF(AND(OR(J1219="CERTAINLY INCLUDED", J1219="INCLUDED", J1219="MAYBE" ), OR(N1219="INCLUDED", N1219="MAYBE")), "MUTUALLY INCLUDED", IF(AND(J1219="MAYBE", N1219="MAYBE"), "Mutually MAYBE", IF(AND(J1219="Excluded", OR(N1219="INCLUDED", N1219="MAYBE")), "AI: No, Human: Yes", IF(AND(N1219="Excluded", OR(J1219="INCLUDED", J1219="CERTAINLY INCLUDED", J1219="MAYBE")), "AI: Yes, Human: No", "Other Conflict")))))</f>
        <v>Mutually Excluded</v>
      </c>
      <c r="S1219" s="1"/>
      <c r="T1219" s="1"/>
    </row>
    <row r="1220" spans="1:24" ht="75">
      <c r="A1220" s="1" t="s">
        <v>1571</v>
      </c>
      <c r="B1220">
        <v>1263</v>
      </c>
      <c r="D1220" s="6">
        <v>517518</v>
      </c>
      <c r="E1220" s="1"/>
      <c r="F1220" s="1" t="s">
        <v>1571</v>
      </c>
      <c r="G1220" s="1">
        <v>4</v>
      </c>
      <c r="H1220" s="1">
        <v>5</v>
      </c>
      <c r="I1220" s="1">
        <v>4</v>
      </c>
      <c r="J1220" s="31" t="str">
        <f t="shared" si="38"/>
        <v>MAYBE</v>
      </c>
      <c r="K1220">
        <v>1263</v>
      </c>
      <c r="L1220" s="1"/>
      <c r="M1220" s="1"/>
      <c r="N1220" s="35" t="s">
        <v>901</v>
      </c>
      <c r="R1220" s="1" t="str">
        <f t="shared" si="39"/>
        <v>AI: Yes, Human: No</v>
      </c>
      <c r="S1220" s="1" t="s">
        <v>23</v>
      </c>
      <c r="T1220" s="1" t="s">
        <v>23</v>
      </c>
      <c r="U1220" s="1" t="s">
        <v>23</v>
      </c>
      <c r="X1220" s="3" t="s">
        <v>19</v>
      </c>
    </row>
    <row r="1221" spans="1:24" ht="75">
      <c r="A1221" s="1" t="s">
        <v>1573</v>
      </c>
      <c r="B1221">
        <v>1264</v>
      </c>
      <c r="D1221">
        <v>518</v>
      </c>
      <c r="E1221" s="1"/>
      <c r="F1221" s="1" t="s">
        <v>1573</v>
      </c>
      <c r="G1221" s="1">
        <v>2</v>
      </c>
      <c r="H1221" s="1">
        <v>2</v>
      </c>
      <c r="I1221" s="1">
        <v>2</v>
      </c>
      <c r="J1221" s="31" t="str">
        <f t="shared" si="38"/>
        <v>EXCLUDED</v>
      </c>
      <c r="K1221">
        <v>1264</v>
      </c>
      <c r="L1221" s="1"/>
      <c r="M1221" s="1"/>
      <c r="N1221" s="35" t="s">
        <v>901</v>
      </c>
      <c r="R1221" s="1" t="str">
        <f t="shared" si="39"/>
        <v>Mutually Excluded</v>
      </c>
      <c r="S1221" s="1"/>
      <c r="T1221" s="1"/>
    </row>
    <row r="1222" spans="1:24" ht="90">
      <c r="A1222" s="1" t="s">
        <v>1235</v>
      </c>
      <c r="B1222">
        <v>1265</v>
      </c>
      <c r="D1222">
        <v>518</v>
      </c>
      <c r="E1222" s="1"/>
      <c r="F1222" s="1" t="s">
        <v>1235</v>
      </c>
      <c r="G1222" s="1">
        <v>2</v>
      </c>
      <c r="H1222" s="1">
        <v>2</v>
      </c>
      <c r="I1222" s="1">
        <v>2</v>
      </c>
      <c r="J1222" s="31" t="str">
        <f t="shared" si="38"/>
        <v>EXCLUDED</v>
      </c>
      <c r="K1222">
        <v>1265</v>
      </c>
      <c r="L1222" s="1"/>
      <c r="M1222" s="1"/>
      <c r="N1222" s="35" t="s">
        <v>901</v>
      </c>
      <c r="R1222" s="1" t="str">
        <f t="shared" si="39"/>
        <v>Mutually Excluded</v>
      </c>
      <c r="S1222" s="1"/>
      <c r="T1222" s="1"/>
    </row>
    <row r="1223" spans="1:24" ht="135">
      <c r="A1223" s="1" t="s">
        <v>1574</v>
      </c>
      <c r="B1223">
        <v>1266</v>
      </c>
      <c r="D1223" s="6">
        <v>518519</v>
      </c>
      <c r="E1223" s="1"/>
      <c r="F1223" s="1" t="s">
        <v>1574</v>
      </c>
      <c r="G1223" s="1">
        <v>5</v>
      </c>
      <c r="H1223" s="1">
        <v>5</v>
      </c>
      <c r="I1223" s="1">
        <v>5</v>
      </c>
      <c r="J1223" s="31" t="str">
        <f t="shared" si="38"/>
        <v>CERTAINLY INCLUDED</v>
      </c>
      <c r="K1223">
        <v>1266</v>
      </c>
      <c r="L1223" s="1"/>
      <c r="M1223" s="1"/>
      <c r="N1223" s="35" t="s">
        <v>901</v>
      </c>
      <c r="R1223" s="1" t="str">
        <f t="shared" si="39"/>
        <v>AI: Yes, Human: No</v>
      </c>
      <c r="S1223" s="1" t="s">
        <v>3024</v>
      </c>
      <c r="T1223" s="1" t="s">
        <v>901</v>
      </c>
      <c r="U1223" t="s">
        <v>901</v>
      </c>
    </row>
    <row r="1224" spans="1:24" ht="90">
      <c r="A1224" s="1" t="s">
        <v>1576</v>
      </c>
      <c r="B1224">
        <v>1267</v>
      </c>
      <c r="D1224">
        <v>519</v>
      </c>
      <c r="E1224" s="1"/>
      <c r="F1224" s="1" t="s">
        <v>1576</v>
      </c>
      <c r="G1224" s="1">
        <v>2</v>
      </c>
      <c r="H1224" s="1">
        <v>2</v>
      </c>
      <c r="I1224" s="1">
        <v>2</v>
      </c>
      <c r="J1224" s="31" t="str">
        <f t="shared" si="38"/>
        <v>EXCLUDED</v>
      </c>
      <c r="K1224">
        <v>1267</v>
      </c>
      <c r="L1224" s="1"/>
      <c r="M1224" s="1"/>
      <c r="N1224" s="35" t="s">
        <v>901</v>
      </c>
      <c r="R1224" s="1" t="str">
        <f t="shared" si="39"/>
        <v>Mutually Excluded</v>
      </c>
      <c r="S1224" s="1"/>
      <c r="T1224" s="1"/>
    </row>
    <row r="1225" spans="1:24" ht="45">
      <c r="A1225" s="1" t="s">
        <v>1578</v>
      </c>
      <c r="B1225">
        <v>1268</v>
      </c>
      <c r="D1225">
        <v>519</v>
      </c>
      <c r="E1225" s="1"/>
      <c r="F1225" s="1" t="s">
        <v>1578</v>
      </c>
      <c r="G1225" s="1">
        <v>1</v>
      </c>
      <c r="H1225" s="1">
        <v>1</v>
      </c>
      <c r="I1225" s="1">
        <v>1</v>
      </c>
      <c r="J1225" s="31" t="str">
        <f t="shared" si="38"/>
        <v>EXCLUDED</v>
      </c>
      <c r="K1225">
        <v>1268</v>
      </c>
      <c r="L1225" s="1"/>
      <c r="M1225" s="1"/>
      <c r="N1225" s="35" t="s">
        <v>901</v>
      </c>
      <c r="R1225" s="1" t="str">
        <f t="shared" si="39"/>
        <v>Mutually Excluded</v>
      </c>
      <c r="S1225" s="1"/>
      <c r="T1225" s="1"/>
    </row>
    <row r="1226" spans="1:24" ht="120">
      <c r="A1226" s="1" t="s">
        <v>1579</v>
      </c>
      <c r="B1226">
        <v>1269</v>
      </c>
      <c r="D1226">
        <v>519</v>
      </c>
      <c r="E1226" s="1"/>
      <c r="F1226" s="1" t="s">
        <v>1579</v>
      </c>
      <c r="G1226" s="1">
        <v>1</v>
      </c>
      <c r="H1226" s="1">
        <v>1</v>
      </c>
      <c r="I1226" s="1">
        <v>1</v>
      </c>
      <c r="J1226" s="31" t="str">
        <f t="shared" si="38"/>
        <v>EXCLUDED</v>
      </c>
      <c r="K1226">
        <v>1269</v>
      </c>
      <c r="L1226" s="1"/>
      <c r="M1226" s="1"/>
      <c r="N1226" s="35" t="s">
        <v>901</v>
      </c>
      <c r="R1226" s="1" t="str">
        <f t="shared" si="39"/>
        <v>Mutually Excluded</v>
      </c>
      <c r="S1226" s="1"/>
      <c r="T1226" s="1"/>
    </row>
    <row r="1227" spans="1:24" ht="105">
      <c r="A1227" s="1" t="s">
        <v>1580</v>
      </c>
      <c r="B1227">
        <v>1270</v>
      </c>
      <c r="D1227" s="6">
        <v>519520</v>
      </c>
      <c r="E1227" s="1"/>
      <c r="F1227" s="1" t="s">
        <v>1580</v>
      </c>
      <c r="G1227" s="1">
        <v>2</v>
      </c>
      <c r="H1227" s="1">
        <v>2</v>
      </c>
      <c r="I1227" s="1">
        <v>3</v>
      </c>
      <c r="J1227" s="31" t="str">
        <f t="shared" si="38"/>
        <v>EXCLUDED</v>
      </c>
      <c r="K1227">
        <v>1270</v>
      </c>
      <c r="L1227" s="1"/>
      <c r="M1227" s="1"/>
      <c r="N1227" s="35" t="s">
        <v>901</v>
      </c>
      <c r="R1227" s="1" t="str">
        <f t="shared" si="39"/>
        <v>Mutually Excluded</v>
      </c>
      <c r="S1227" s="1"/>
      <c r="T1227" s="1"/>
    </row>
    <row r="1228" spans="1:24" ht="120">
      <c r="A1228" s="1" t="s">
        <v>1581</v>
      </c>
      <c r="B1228">
        <v>1271</v>
      </c>
      <c r="D1228">
        <v>520</v>
      </c>
      <c r="E1228" s="1"/>
      <c r="F1228" s="1" t="s">
        <v>1581</v>
      </c>
      <c r="G1228" s="1">
        <v>3</v>
      </c>
      <c r="H1228" s="1">
        <v>2</v>
      </c>
      <c r="I1228" s="1">
        <v>2</v>
      </c>
      <c r="J1228" s="31" t="str">
        <f t="shared" si="38"/>
        <v>EXCLUDED</v>
      </c>
      <c r="K1228">
        <v>1271</v>
      </c>
      <c r="L1228" s="1"/>
      <c r="M1228" s="1"/>
      <c r="N1228" s="35" t="s">
        <v>901</v>
      </c>
      <c r="R1228" s="1" t="str">
        <f t="shared" si="39"/>
        <v>Mutually Excluded</v>
      </c>
      <c r="S1228" s="1"/>
      <c r="T1228" s="1"/>
    </row>
    <row r="1229" spans="1:24" ht="60">
      <c r="A1229" s="1" t="s">
        <v>1582</v>
      </c>
      <c r="B1229">
        <v>1272</v>
      </c>
      <c r="D1229" s="6">
        <v>520521</v>
      </c>
      <c r="E1229" s="1"/>
      <c r="F1229" s="1" t="s">
        <v>1582</v>
      </c>
      <c r="G1229" s="1">
        <v>2</v>
      </c>
      <c r="H1229" s="1">
        <v>2</v>
      </c>
      <c r="I1229" s="1">
        <v>2</v>
      </c>
      <c r="J1229" s="31" t="str">
        <f t="shared" si="38"/>
        <v>EXCLUDED</v>
      </c>
      <c r="K1229">
        <v>1272</v>
      </c>
      <c r="L1229" s="1"/>
      <c r="M1229" s="1"/>
      <c r="N1229" s="35" t="s">
        <v>901</v>
      </c>
      <c r="R1229" s="1" t="str">
        <f t="shared" si="39"/>
        <v>Mutually Excluded</v>
      </c>
      <c r="S1229" s="1"/>
      <c r="T1229" s="1"/>
    </row>
    <row r="1230" spans="1:24" ht="60">
      <c r="A1230" s="1" t="s">
        <v>1583</v>
      </c>
      <c r="B1230">
        <v>1273</v>
      </c>
      <c r="D1230">
        <v>521</v>
      </c>
      <c r="E1230" s="1"/>
      <c r="F1230" s="1" t="s">
        <v>1583</v>
      </c>
      <c r="G1230" s="1">
        <v>1</v>
      </c>
      <c r="H1230" s="1">
        <v>1</v>
      </c>
      <c r="I1230" s="1">
        <v>1</v>
      </c>
      <c r="J1230" s="31" t="str">
        <f t="shared" si="38"/>
        <v>EXCLUDED</v>
      </c>
      <c r="K1230">
        <v>1273</v>
      </c>
      <c r="L1230" s="1"/>
      <c r="M1230" s="1"/>
      <c r="N1230" s="35" t="s">
        <v>901</v>
      </c>
      <c r="R1230" s="1" t="str">
        <f t="shared" si="39"/>
        <v>Mutually Excluded</v>
      </c>
      <c r="S1230" s="1"/>
      <c r="T1230" s="1"/>
    </row>
    <row r="1231" spans="1:24" ht="30">
      <c r="A1231" s="1" t="s">
        <v>1584</v>
      </c>
      <c r="B1231">
        <v>1274</v>
      </c>
      <c r="D1231">
        <v>521</v>
      </c>
      <c r="E1231" s="1"/>
      <c r="F1231" s="1" t="s">
        <v>1584</v>
      </c>
      <c r="G1231" s="1">
        <v>2</v>
      </c>
      <c r="H1231" s="1">
        <v>2</v>
      </c>
      <c r="I1231" s="1">
        <v>2</v>
      </c>
      <c r="J1231" s="31" t="str">
        <f t="shared" si="38"/>
        <v>EXCLUDED</v>
      </c>
      <c r="K1231">
        <v>1274</v>
      </c>
      <c r="L1231" s="1"/>
      <c r="M1231" s="1"/>
      <c r="N1231" s="35" t="s">
        <v>901</v>
      </c>
      <c r="R1231" s="1" t="str">
        <f t="shared" si="39"/>
        <v>Mutually Excluded</v>
      </c>
      <c r="S1231" s="1"/>
      <c r="T1231" s="1"/>
    </row>
    <row r="1232" spans="1:24" ht="150">
      <c r="A1232" s="1" t="s">
        <v>1585</v>
      </c>
      <c r="B1232">
        <v>1275</v>
      </c>
      <c r="D1232" s="6">
        <v>521522</v>
      </c>
      <c r="E1232" s="1"/>
      <c r="F1232" s="1" t="s">
        <v>1585</v>
      </c>
      <c r="G1232" s="1">
        <v>1</v>
      </c>
      <c r="H1232" s="1">
        <v>1</v>
      </c>
      <c r="I1232" s="1">
        <v>1</v>
      </c>
      <c r="J1232" s="31" t="str">
        <f t="shared" si="38"/>
        <v>EXCLUDED</v>
      </c>
      <c r="K1232">
        <v>1275</v>
      </c>
      <c r="L1232" s="1"/>
      <c r="M1232" s="1"/>
      <c r="N1232" s="35" t="s">
        <v>901</v>
      </c>
      <c r="R1232" s="1" t="str">
        <f t="shared" si="39"/>
        <v>Mutually Excluded</v>
      </c>
      <c r="S1232" s="1"/>
      <c r="T1232" s="1"/>
    </row>
    <row r="1233" spans="1:24" ht="60">
      <c r="A1233" s="1" t="s">
        <v>1416</v>
      </c>
      <c r="B1233">
        <v>1276</v>
      </c>
      <c r="D1233">
        <v>522</v>
      </c>
      <c r="E1233" s="1"/>
      <c r="F1233" s="1" t="s">
        <v>1416</v>
      </c>
      <c r="G1233" s="1">
        <v>5</v>
      </c>
      <c r="H1233" s="1">
        <v>5</v>
      </c>
      <c r="I1233" s="1">
        <v>5</v>
      </c>
      <c r="J1233" s="31" t="str">
        <f t="shared" si="38"/>
        <v>CERTAINLY INCLUDED</v>
      </c>
      <c r="K1233">
        <v>1276</v>
      </c>
      <c r="L1233" s="1"/>
      <c r="M1233" s="1"/>
      <c r="N1233" s="35" t="s">
        <v>65</v>
      </c>
      <c r="R1233" s="1" t="str">
        <f t="shared" si="39"/>
        <v>MUTUALLY INCLUDED</v>
      </c>
      <c r="S1233" s="1"/>
      <c r="T1233" s="1"/>
      <c r="X1233" s="3" t="s">
        <v>23</v>
      </c>
    </row>
    <row r="1234" spans="1:24" ht="75">
      <c r="A1234" s="1" t="s">
        <v>1586</v>
      </c>
      <c r="B1234">
        <v>1277</v>
      </c>
      <c r="D1234">
        <v>522</v>
      </c>
      <c r="E1234" s="1"/>
      <c r="F1234" s="1" t="s">
        <v>1586</v>
      </c>
      <c r="G1234" s="1">
        <v>1</v>
      </c>
      <c r="H1234" s="1">
        <v>1</v>
      </c>
      <c r="I1234" s="1">
        <v>1</v>
      </c>
      <c r="J1234" s="31" t="str">
        <f t="shared" si="38"/>
        <v>EXCLUDED</v>
      </c>
      <c r="K1234">
        <v>1277</v>
      </c>
      <c r="L1234" s="1"/>
      <c r="M1234" s="1"/>
      <c r="N1234" s="35" t="s">
        <v>901</v>
      </c>
      <c r="R1234" s="1" t="str">
        <f t="shared" si="39"/>
        <v>Mutually Excluded</v>
      </c>
      <c r="S1234" s="1"/>
      <c r="T1234" s="1"/>
    </row>
    <row r="1235" spans="1:24" ht="90">
      <c r="A1235" s="1" t="s">
        <v>1587</v>
      </c>
      <c r="B1235">
        <v>1278</v>
      </c>
      <c r="D1235" s="6">
        <v>522523</v>
      </c>
      <c r="E1235" s="1"/>
      <c r="F1235" s="1" t="s">
        <v>1587</v>
      </c>
      <c r="G1235" s="1">
        <v>2</v>
      </c>
      <c r="H1235" s="1">
        <v>1</v>
      </c>
      <c r="I1235" s="1">
        <v>2</v>
      </c>
      <c r="J1235" s="31" t="str">
        <f t="shared" si="38"/>
        <v>EXCLUDED</v>
      </c>
      <c r="K1235">
        <v>1278</v>
      </c>
      <c r="L1235" s="1"/>
      <c r="M1235" s="1"/>
      <c r="N1235" s="35" t="s">
        <v>901</v>
      </c>
      <c r="R1235" s="1" t="str">
        <f t="shared" si="39"/>
        <v>Mutually Excluded</v>
      </c>
      <c r="S1235" s="1"/>
      <c r="T1235" s="1"/>
    </row>
    <row r="1236" spans="1:24" ht="45">
      <c r="A1236" s="1" t="s">
        <v>1588</v>
      </c>
      <c r="B1236">
        <v>1279</v>
      </c>
      <c r="D1236">
        <v>523</v>
      </c>
      <c r="E1236" s="1"/>
      <c r="F1236" s="1" t="s">
        <v>1588</v>
      </c>
      <c r="G1236" s="1">
        <v>2</v>
      </c>
      <c r="H1236" s="1">
        <v>2</v>
      </c>
      <c r="I1236" s="1">
        <v>3</v>
      </c>
      <c r="J1236" s="31" t="str">
        <f t="shared" si="38"/>
        <v>EXCLUDED</v>
      </c>
      <c r="K1236">
        <v>1279</v>
      </c>
      <c r="L1236" s="1"/>
      <c r="M1236" s="1"/>
      <c r="N1236" s="35" t="s">
        <v>901</v>
      </c>
      <c r="R1236" s="1" t="str">
        <f t="shared" si="39"/>
        <v>Mutually Excluded</v>
      </c>
      <c r="S1236" s="1"/>
      <c r="T1236" s="1"/>
    </row>
    <row r="1237" spans="1:24" ht="60">
      <c r="A1237" s="1" t="s">
        <v>1589</v>
      </c>
      <c r="B1237">
        <v>1280</v>
      </c>
      <c r="D1237">
        <v>523</v>
      </c>
      <c r="E1237" s="1"/>
      <c r="F1237" s="1" t="s">
        <v>1589</v>
      </c>
      <c r="G1237" s="1">
        <v>1</v>
      </c>
      <c r="H1237" s="1">
        <v>1</v>
      </c>
      <c r="I1237" s="1">
        <v>1</v>
      </c>
      <c r="J1237" s="31" t="str">
        <f t="shared" si="38"/>
        <v>EXCLUDED</v>
      </c>
      <c r="K1237">
        <v>1280</v>
      </c>
      <c r="L1237" s="1"/>
      <c r="M1237" s="1"/>
      <c r="N1237" s="35" t="s">
        <v>901</v>
      </c>
      <c r="R1237" s="1" t="str">
        <f t="shared" si="39"/>
        <v>Mutually Excluded</v>
      </c>
      <c r="S1237" s="1"/>
      <c r="T1237" s="1"/>
    </row>
    <row r="1238" spans="1:24" ht="75">
      <c r="A1238" s="1" t="s">
        <v>1590</v>
      </c>
      <c r="B1238">
        <v>1281</v>
      </c>
      <c r="D1238" s="6">
        <v>523524</v>
      </c>
      <c r="E1238" s="1"/>
      <c r="F1238" s="1" t="s">
        <v>1590</v>
      </c>
      <c r="G1238" s="1">
        <v>3</v>
      </c>
      <c r="H1238" s="1">
        <v>4</v>
      </c>
      <c r="I1238" s="1">
        <v>3</v>
      </c>
      <c r="J1238" s="31" t="str">
        <f t="shared" si="38"/>
        <v>EXCLUDED</v>
      </c>
      <c r="K1238">
        <v>1281</v>
      </c>
      <c r="L1238" s="1"/>
      <c r="M1238" s="1"/>
      <c r="N1238" s="35" t="s">
        <v>901</v>
      </c>
      <c r="R1238" s="1" t="str">
        <f t="shared" si="39"/>
        <v>Mutually Excluded</v>
      </c>
      <c r="S1238" s="1"/>
      <c r="T1238" s="1"/>
    </row>
    <row r="1239" spans="1:24" ht="105">
      <c r="A1239" s="1" t="s">
        <v>1591</v>
      </c>
      <c r="B1239">
        <v>1282</v>
      </c>
      <c r="D1239">
        <v>524</v>
      </c>
      <c r="E1239" s="1"/>
      <c r="F1239" s="1" t="s">
        <v>1591</v>
      </c>
      <c r="G1239" s="1">
        <v>4</v>
      </c>
      <c r="H1239" s="1">
        <v>4</v>
      </c>
      <c r="I1239" s="1">
        <v>4</v>
      </c>
      <c r="J1239" s="31" t="str">
        <f t="shared" si="38"/>
        <v>EXCLUDED</v>
      </c>
      <c r="K1239">
        <v>1282</v>
      </c>
      <c r="L1239" s="1"/>
      <c r="M1239" s="1"/>
      <c r="N1239" s="35" t="s">
        <v>901</v>
      </c>
      <c r="R1239" s="1" t="str">
        <f t="shared" si="39"/>
        <v>Mutually Excluded</v>
      </c>
      <c r="S1239" s="1"/>
      <c r="T1239" s="1"/>
    </row>
    <row r="1240" spans="1:24" ht="90">
      <c r="A1240" s="1" t="s">
        <v>1592</v>
      </c>
      <c r="B1240">
        <v>1283</v>
      </c>
      <c r="D1240">
        <v>524</v>
      </c>
      <c r="E1240" s="1"/>
      <c r="F1240" s="1" t="s">
        <v>1592</v>
      </c>
      <c r="G1240" s="1">
        <v>2</v>
      </c>
      <c r="H1240" s="1">
        <v>1</v>
      </c>
      <c r="I1240" s="1">
        <v>2</v>
      </c>
      <c r="J1240" s="31" t="str">
        <f t="shared" si="38"/>
        <v>EXCLUDED</v>
      </c>
      <c r="K1240">
        <v>1283</v>
      </c>
      <c r="L1240" s="1"/>
      <c r="M1240" s="1"/>
      <c r="N1240" s="35" t="s">
        <v>901</v>
      </c>
      <c r="R1240" s="1" t="str">
        <f t="shared" si="39"/>
        <v>Mutually Excluded</v>
      </c>
      <c r="S1240" s="1"/>
      <c r="T1240" s="1"/>
    </row>
    <row r="1241" spans="1:24" ht="30">
      <c r="A1241" s="1" t="s">
        <v>1593</v>
      </c>
      <c r="B1241">
        <v>1284</v>
      </c>
      <c r="D1241">
        <v>525</v>
      </c>
      <c r="E1241" s="1"/>
      <c r="F1241" s="1" t="s">
        <v>1593</v>
      </c>
      <c r="G1241" s="1">
        <v>1</v>
      </c>
      <c r="H1241" s="1">
        <v>1</v>
      </c>
      <c r="I1241" s="1">
        <v>1</v>
      </c>
      <c r="J1241" s="31" t="str">
        <f t="shared" si="38"/>
        <v>EXCLUDED</v>
      </c>
      <c r="K1241">
        <v>1284</v>
      </c>
      <c r="L1241" s="1"/>
      <c r="M1241" s="1"/>
      <c r="N1241" s="35" t="s">
        <v>901</v>
      </c>
      <c r="R1241" s="1" t="str">
        <f t="shared" si="39"/>
        <v>Mutually Excluded</v>
      </c>
      <c r="S1241" s="1"/>
      <c r="T1241" s="1"/>
    </row>
    <row r="1242" spans="1:24" ht="60">
      <c r="A1242" s="1" t="s">
        <v>1594</v>
      </c>
      <c r="B1242">
        <v>1285</v>
      </c>
      <c r="D1242">
        <v>525</v>
      </c>
      <c r="E1242" s="1"/>
      <c r="F1242" s="1" t="s">
        <v>1594</v>
      </c>
      <c r="G1242" s="1">
        <v>1</v>
      </c>
      <c r="H1242" s="1">
        <v>1</v>
      </c>
      <c r="I1242" s="1">
        <v>1</v>
      </c>
      <c r="J1242" s="31" t="str">
        <f t="shared" si="38"/>
        <v>EXCLUDED</v>
      </c>
      <c r="K1242">
        <v>1285</v>
      </c>
      <c r="L1242" s="1"/>
      <c r="M1242" s="1"/>
      <c r="N1242" s="35" t="s">
        <v>901</v>
      </c>
      <c r="R1242" s="1" t="str">
        <f t="shared" si="39"/>
        <v>Mutually Excluded</v>
      </c>
      <c r="S1242" s="1"/>
      <c r="T1242" s="1"/>
    </row>
    <row r="1243" spans="1:24" ht="60">
      <c r="A1243" s="1" t="s">
        <v>1595</v>
      </c>
      <c r="B1243">
        <v>1286</v>
      </c>
      <c r="D1243">
        <v>525</v>
      </c>
      <c r="E1243" s="1"/>
      <c r="F1243" s="1" t="s">
        <v>1595</v>
      </c>
      <c r="G1243" s="1">
        <v>2</v>
      </c>
      <c r="H1243" s="1">
        <v>1</v>
      </c>
      <c r="I1243" s="1">
        <v>2</v>
      </c>
      <c r="J1243" s="31" t="str">
        <f t="shared" si="38"/>
        <v>EXCLUDED</v>
      </c>
      <c r="K1243">
        <v>1286</v>
      </c>
      <c r="L1243" s="1"/>
      <c r="M1243" s="1"/>
      <c r="N1243" s="35" t="s">
        <v>901</v>
      </c>
      <c r="R1243" s="1" t="str">
        <f t="shared" si="39"/>
        <v>Mutually Excluded</v>
      </c>
      <c r="S1243" s="1"/>
      <c r="T1243" s="1"/>
    </row>
    <row r="1244" spans="1:24" ht="75">
      <c r="A1244" s="1" t="s">
        <v>1596</v>
      </c>
      <c r="B1244">
        <v>1287</v>
      </c>
      <c r="D1244">
        <v>525</v>
      </c>
      <c r="E1244" s="1"/>
      <c r="F1244" s="1" t="s">
        <v>1596</v>
      </c>
      <c r="G1244" s="1">
        <v>1</v>
      </c>
      <c r="H1244" s="1">
        <v>3</v>
      </c>
      <c r="I1244" s="1">
        <v>2</v>
      </c>
      <c r="J1244" s="31" t="str">
        <f t="shared" si="38"/>
        <v>EXCLUDED</v>
      </c>
      <c r="K1244">
        <v>1287</v>
      </c>
      <c r="L1244" s="1"/>
      <c r="M1244" s="1"/>
      <c r="N1244" s="35" t="s">
        <v>901</v>
      </c>
      <c r="R1244" s="1" t="str">
        <f t="shared" si="39"/>
        <v>Mutually Excluded</v>
      </c>
      <c r="S1244" s="1"/>
      <c r="T1244" s="1"/>
    </row>
    <row r="1245" spans="1:24" ht="135">
      <c r="A1245" s="1" t="s">
        <v>1597</v>
      </c>
      <c r="B1245">
        <v>1288</v>
      </c>
      <c r="D1245">
        <v>526</v>
      </c>
      <c r="E1245" s="1"/>
      <c r="F1245" s="1" t="s">
        <v>1597</v>
      </c>
      <c r="G1245" s="1">
        <v>2</v>
      </c>
      <c r="H1245" s="1">
        <v>2</v>
      </c>
      <c r="I1245" s="1">
        <v>2</v>
      </c>
      <c r="J1245" s="31" t="str">
        <f t="shared" si="38"/>
        <v>EXCLUDED</v>
      </c>
      <c r="K1245">
        <v>1288</v>
      </c>
      <c r="L1245" s="1"/>
      <c r="M1245" s="1"/>
      <c r="N1245" s="35" t="s">
        <v>901</v>
      </c>
      <c r="R1245" s="1" t="str">
        <f t="shared" si="39"/>
        <v>Mutually Excluded</v>
      </c>
      <c r="S1245" s="1"/>
      <c r="T1245" s="1"/>
    </row>
    <row r="1246" spans="1:24" ht="150">
      <c r="A1246" s="1" t="s">
        <v>1598</v>
      </c>
      <c r="B1246">
        <v>1289</v>
      </c>
      <c r="D1246">
        <v>526</v>
      </c>
      <c r="E1246" s="1"/>
      <c r="F1246" s="1" t="s">
        <v>1598</v>
      </c>
      <c r="G1246" s="1">
        <v>2</v>
      </c>
      <c r="H1246" s="1">
        <v>1</v>
      </c>
      <c r="I1246" s="1">
        <v>2</v>
      </c>
      <c r="J1246" s="31" t="str">
        <f t="shared" si="38"/>
        <v>EXCLUDED</v>
      </c>
      <c r="K1246">
        <v>1289</v>
      </c>
      <c r="L1246" s="1"/>
      <c r="M1246" s="1"/>
      <c r="N1246" s="35" t="s">
        <v>901</v>
      </c>
      <c r="R1246" s="1" t="str">
        <f t="shared" si="39"/>
        <v>Mutually Excluded</v>
      </c>
      <c r="S1246" s="1"/>
      <c r="T1246" s="1"/>
    </row>
    <row r="1247" spans="1:24" ht="165">
      <c r="A1247" s="1" t="s">
        <v>1599</v>
      </c>
      <c r="B1247">
        <v>1290</v>
      </c>
      <c r="D1247" s="6">
        <v>526527</v>
      </c>
      <c r="E1247" s="1"/>
      <c r="F1247" s="1" t="s">
        <v>1599</v>
      </c>
      <c r="G1247" s="1">
        <v>2</v>
      </c>
      <c r="H1247" s="1">
        <v>3</v>
      </c>
      <c r="I1247" s="1">
        <v>2</v>
      </c>
      <c r="J1247" s="31" t="str">
        <f t="shared" si="38"/>
        <v>EXCLUDED</v>
      </c>
      <c r="K1247">
        <v>1290</v>
      </c>
      <c r="L1247" s="1"/>
      <c r="M1247" s="1"/>
      <c r="N1247" s="35" t="s">
        <v>901</v>
      </c>
      <c r="R1247" s="1" t="str">
        <f t="shared" si="39"/>
        <v>Mutually Excluded</v>
      </c>
      <c r="S1247" s="1"/>
      <c r="T1247" s="1"/>
    </row>
    <row r="1248" spans="1:24" ht="90">
      <c r="A1248" s="1" t="s">
        <v>1600</v>
      </c>
      <c r="B1248">
        <v>1291</v>
      </c>
      <c r="D1248">
        <v>527</v>
      </c>
      <c r="E1248" s="1"/>
      <c r="F1248" s="1" t="s">
        <v>1600</v>
      </c>
      <c r="G1248" s="1">
        <v>1</v>
      </c>
      <c r="H1248" s="1">
        <v>2</v>
      </c>
      <c r="I1248" s="1">
        <v>1</v>
      </c>
      <c r="J1248" s="31" t="str">
        <f t="shared" si="38"/>
        <v>EXCLUDED</v>
      </c>
      <c r="K1248">
        <v>1291</v>
      </c>
      <c r="L1248" s="1"/>
      <c r="M1248" s="1"/>
      <c r="N1248" s="35" t="s">
        <v>901</v>
      </c>
      <c r="R1248" s="1" t="str">
        <f t="shared" si="39"/>
        <v>Mutually Excluded</v>
      </c>
      <c r="S1248" s="1"/>
      <c r="T1248" s="1"/>
    </row>
    <row r="1249" spans="1:24" ht="165">
      <c r="A1249" s="1" t="s">
        <v>1601</v>
      </c>
      <c r="B1249">
        <v>1292</v>
      </c>
      <c r="D1249">
        <v>527</v>
      </c>
      <c r="E1249" s="1"/>
      <c r="F1249" s="1" t="s">
        <v>1601</v>
      </c>
      <c r="G1249" s="1">
        <v>1</v>
      </c>
      <c r="H1249" s="1">
        <v>1</v>
      </c>
      <c r="I1249" s="1">
        <v>1</v>
      </c>
      <c r="J1249" s="31" t="str">
        <f t="shared" si="38"/>
        <v>EXCLUDED</v>
      </c>
      <c r="K1249">
        <v>1292</v>
      </c>
      <c r="L1249" s="1"/>
      <c r="M1249" s="1"/>
      <c r="N1249" s="35" t="s">
        <v>901</v>
      </c>
      <c r="R1249" s="1" t="str">
        <f t="shared" si="39"/>
        <v>Mutually Excluded</v>
      </c>
      <c r="S1249" s="1"/>
      <c r="T1249" s="1"/>
    </row>
    <row r="1250" spans="1:24" ht="75">
      <c r="A1250" s="1" t="s">
        <v>1602</v>
      </c>
      <c r="B1250">
        <v>1293</v>
      </c>
      <c r="D1250" s="6">
        <v>527528</v>
      </c>
      <c r="E1250" s="1"/>
      <c r="F1250" s="1" t="s">
        <v>1602</v>
      </c>
      <c r="G1250" s="1">
        <v>1</v>
      </c>
      <c r="H1250" s="1">
        <v>1</v>
      </c>
      <c r="I1250" s="1">
        <v>1</v>
      </c>
      <c r="J1250" s="31" t="str">
        <f t="shared" si="38"/>
        <v>EXCLUDED</v>
      </c>
      <c r="K1250">
        <v>1293</v>
      </c>
      <c r="L1250" s="1"/>
      <c r="M1250" s="1"/>
      <c r="N1250" s="35" t="s">
        <v>901</v>
      </c>
      <c r="R1250" s="1" t="str">
        <f t="shared" si="39"/>
        <v>Mutually Excluded</v>
      </c>
      <c r="S1250" s="1"/>
      <c r="T1250" s="1"/>
    </row>
    <row r="1251" spans="1:24" ht="135">
      <c r="A1251" s="1" t="s">
        <v>1603</v>
      </c>
      <c r="B1251">
        <v>1294</v>
      </c>
      <c r="D1251">
        <v>528</v>
      </c>
      <c r="E1251" s="1"/>
      <c r="F1251" s="1" t="s">
        <v>1603</v>
      </c>
      <c r="G1251" s="1">
        <v>2</v>
      </c>
      <c r="H1251" s="1">
        <v>3</v>
      </c>
      <c r="I1251" s="1">
        <v>2</v>
      </c>
      <c r="J1251" s="31" t="str">
        <f t="shared" si="38"/>
        <v>EXCLUDED</v>
      </c>
      <c r="K1251">
        <v>1294</v>
      </c>
      <c r="L1251" s="1"/>
      <c r="M1251" s="1"/>
      <c r="N1251" s="35" t="s">
        <v>901</v>
      </c>
      <c r="R1251" s="1" t="str">
        <f t="shared" si="39"/>
        <v>Mutually Excluded</v>
      </c>
      <c r="S1251" s="1"/>
      <c r="T1251" s="1"/>
    </row>
    <row r="1252" spans="1:24" ht="120">
      <c r="A1252" s="1" t="s">
        <v>1604</v>
      </c>
      <c r="B1252">
        <v>1295</v>
      </c>
      <c r="D1252" s="6">
        <v>528529</v>
      </c>
      <c r="E1252" s="1"/>
      <c r="F1252" s="1" t="s">
        <v>1604</v>
      </c>
      <c r="G1252" s="1">
        <v>2</v>
      </c>
      <c r="H1252" s="1">
        <v>2</v>
      </c>
      <c r="I1252" s="1">
        <v>2</v>
      </c>
      <c r="J1252" s="31" t="str">
        <f t="shared" si="38"/>
        <v>EXCLUDED</v>
      </c>
      <c r="K1252">
        <v>1295</v>
      </c>
      <c r="L1252" s="1"/>
      <c r="M1252" s="1"/>
      <c r="N1252" s="35" t="s">
        <v>901</v>
      </c>
      <c r="R1252" s="1" t="str">
        <f t="shared" si="39"/>
        <v>Mutually Excluded</v>
      </c>
      <c r="S1252" s="1"/>
      <c r="T1252" s="1"/>
    </row>
    <row r="1253" spans="1:24" ht="60">
      <c r="A1253" s="1" t="s">
        <v>1605</v>
      </c>
      <c r="B1253">
        <v>1296</v>
      </c>
      <c r="D1253">
        <v>529</v>
      </c>
      <c r="E1253" s="1"/>
      <c r="F1253" s="1" t="s">
        <v>1605</v>
      </c>
      <c r="G1253" s="1">
        <v>4</v>
      </c>
      <c r="H1253" s="1">
        <v>4</v>
      </c>
      <c r="I1253" s="1">
        <v>3</v>
      </c>
      <c r="J1253" s="31" t="str">
        <f t="shared" si="38"/>
        <v>EXCLUDED</v>
      </c>
      <c r="K1253">
        <v>1296</v>
      </c>
      <c r="L1253" s="1"/>
      <c r="M1253" s="1"/>
      <c r="N1253" s="35" t="s">
        <v>901</v>
      </c>
      <c r="R1253" s="1" t="str">
        <f t="shared" si="39"/>
        <v>Mutually Excluded</v>
      </c>
      <c r="S1253" s="1"/>
      <c r="T1253" s="1"/>
    </row>
    <row r="1254" spans="1:24" ht="165">
      <c r="A1254" s="1" t="s">
        <v>1607</v>
      </c>
      <c r="B1254">
        <v>1297</v>
      </c>
      <c r="D1254" s="6">
        <v>529530</v>
      </c>
      <c r="E1254" s="1"/>
      <c r="F1254" s="1" t="s">
        <v>1607</v>
      </c>
      <c r="G1254" s="1">
        <v>1</v>
      </c>
      <c r="H1254" s="1">
        <v>2</v>
      </c>
      <c r="I1254" s="1">
        <v>1</v>
      </c>
      <c r="J1254" s="31" t="str">
        <f t="shared" si="38"/>
        <v>EXCLUDED</v>
      </c>
      <c r="K1254">
        <v>1297</v>
      </c>
      <c r="L1254" s="1"/>
      <c r="M1254" s="1"/>
      <c r="N1254" s="35" t="s">
        <v>901</v>
      </c>
      <c r="R1254" s="1" t="str">
        <f t="shared" si="39"/>
        <v>Mutually Excluded</v>
      </c>
      <c r="S1254" s="1"/>
      <c r="T1254" s="1"/>
    </row>
    <row r="1255" spans="1:24" ht="75">
      <c r="A1255" s="1" t="s">
        <v>1608</v>
      </c>
      <c r="B1255">
        <v>1298</v>
      </c>
      <c r="D1255">
        <v>530</v>
      </c>
      <c r="E1255" s="1"/>
      <c r="F1255" s="1" t="s">
        <v>1608</v>
      </c>
      <c r="G1255" s="1">
        <v>2</v>
      </c>
      <c r="H1255" s="1">
        <v>3</v>
      </c>
      <c r="I1255" s="1">
        <v>2</v>
      </c>
      <c r="J1255" s="31" t="str">
        <f t="shared" si="38"/>
        <v>EXCLUDED</v>
      </c>
      <c r="K1255">
        <v>1298</v>
      </c>
      <c r="L1255" s="1"/>
      <c r="M1255" s="1"/>
      <c r="N1255" s="35" t="s">
        <v>901</v>
      </c>
      <c r="R1255" s="1" t="str">
        <f t="shared" si="39"/>
        <v>Mutually Excluded</v>
      </c>
      <c r="S1255" s="1"/>
      <c r="T1255" s="1"/>
    </row>
    <row r="1256" spans="1:24" ht="90">
      <c r="A1256" s="1" t="s">
        <v>1609</v>
      </c>
      <c r="B1256">
        <v>1299</v>
      </c>
      <c r="D1256">
        <v>530</v>
      </c>
      <c r="E1256" s="1"/>
      <c r="F1256" s="1" t="s">
        <v>1609</v>
      </c>
      <c r="G1256" s="1">
        <v>1</v>
      </c>
      <c r="H1256" s="1">
        <v>2</v>
      </c>
      <c r="I1256" s="1">
        <v>3</v>
      </c>
      <c r="J1256" s="31" t="str">
        <f t="shared" si="38"/>
        <v>EXCLUDED</v>
      </c>
      <c r="K1256">
        <v>1299</v>
      </c>
      <c r="L1256" s="1"/>
      <c r="M1256" s="1"/>
      <c r="N1256" s="35" t="s">
        <v>901</v>
      </c>
      <c r="R1256" s="1" t="str">
        <f t="shared" si="39"/>
        <v>Mutually Excluded</v>
      </c>
      <c r="S1256" s="1"/>
      <c r="T1256" s="1"/>
    </row>
    <row r="1257" spans="1:24" ht="90">
      <c r="A1257" s="1" t="s">
        <v>1610</v>
      </c>
      <c r="B1257">
        <v>1300</v>
      </c>
      <c r="D1257" s="6">
        <v>530531</v>
      </c>
      <c r="E1257" s="1"/>
      <c r="F1257" s="1" t="s">
        <v>1610</v>
      </c>
      <c r="G1257" s="1">
        <v>1</v>
      </c>
      <c r="H1257" s="1">
        <v>2</v>
      </c>
      <c r="I1257" s="1">
        <v>3</v>
      </c>
      <c r="J1257" s="31" t="str">
        <f t="shared" si="38"/>
        <v>EXCLUDED</v>
      </c>
      <c r="K1257">
        <v>1300</v>
      </c>
      <c r="L1257" s="1"/>
      <c r="M1257" s="1"/>
      <c r="N1257" s="35" t="s">
        <v>901</v>
      </c>
      <c r="R1257" s="1" t="str">
        <f t="shared" si="39"/>
        <v>Mutually Excluded</v>
      </c>
      <c r="S1257" s="1"/>
      <c r="T1257" s="1"/>
    </row>
    <row r="1258" spans="1:24" ht="60">
      <c r="A1258" s="1" t="s">
        <v>1611</v>
      </c>
      <c r="B1258">
        <v>1301</v>
      </c>
      <c r="D1258">
        <v>531</v>
      </c>
      <c r="E1258" s="1"/>
      <c r="F1258" s="1" t="s">
        <v>1611</v>
      </c>
      <c r="G1258" s="1">
        <v>4</v>
      </c>
      <c r="H1258" s="1">
        <v>3</v>
      </c>
      <c r="I1258" s="1">
        <v>4</v>
      </c>
      <c r="J1258" s="31" t="str">
        <f t="shared" si="38"/>
        <v>EXCLUDED</v>
      </c>
      <c r="K1258">
        <v>1301</v>
      </c>
      <c r="L1258" s="1"/>
      <c r="M1258" s="1"/>
      <c r="N1258" s="35" t="s">
        <v>901</v>
      </c>
      <c r="R1258" s="1" t="str">
        <f t="shared" si="39"/>
        <v>Mutually Excluded</v>
      </c>
      <c r="S1258" s="1"/>
      <c r="T1258" s="1"/>
    </row>
    <row r="1259" spans="1:24" ht="60">
      <c r="A1259" s="1" t="s">
        <v>1613</v>
      </c>
      <c r="B1259">
        <v>1302</v>
      </c>
      <c r="D1259">
        <v>531</v>
      </c>
      <c r="E1259" s="1"/>
      <c r="F1259" s="1" t="s">
        <v>1613</v>
      </c>
      <c r="G1259" s="1">
        <v>2</v>
      </c>
      <c r="H1259" s="1">
        <v>2</v>
      </c>
      <c r="I1259" s="1">
        <v>2</v>
      </c>
      <c r="J1259" s="31" t="str">
        <f t="shared" si="38"/>
        <v>EXCLUDED</v>
      </c>
      <c r="K1259">
        <v>1302</v>
      </c>
      <c r="L1259" s="1"/>
      <c r="M1259" s="1"/>
      <c r="N1259" s="35" t="s">
        <v>901</v>
      </c>
      <c r="R1259" s="1" t="str">
        <f t="shared" si="39"/>
        <v>Mutually Excluded</v>
      </c>
      <c r="S1259" s="1"/>
      <c r="T1259" s="1"/>
    </row>
    <row r="1260" spans="1:24" ht="120">
      <c r="A1260" s="1" t="s">
        <v>1614</v>
      </c>
      <c r="B1260">
        <v>1303</v>
      </c>
      <c r="D1260" s="6">
        <v>531532</v>
      </c>
      <c r="E1260" s="1"/>
      <c r="F1260" s="1" t="s">
        <v>1614</v>
      </c>
      <c r="G1260" s="1">
        <v>5</v>
      </c>
      <c r="H1260" s="1">
        <v>4</v>
      </c>
      <c r="I1260" s="1">
        <v>5</v>
      </c>
      <c r="J1260" s="31" t="str">
        <f t="shared" si="38"/>
        <v>MAYBE</v>
      </c>
      <c r="K1260">
        <v>1303</v>
      </c>
      <c r="L1260" s="1"/>
      <c r="M1260" s="1"/>
      <c r="N1260" s="35" t="s">
        <v>901</v>
      </c>
      <c r="R1260" s="1" t="str">
        <f t="shared" si="39"/>
        <v>AI: Yes, Human: No</v>
      </c>
      <c r="S1260" s="38" t="s">
        <v>3081</v>
      </c>
      <c r="T1260" s="38" t="s">
        <v>3081</v>
      </c>
      <c r="U1260" s="39" t="s">
        <v>3081</v>
      </c>
    </row>
    <row r="1261" spans="1:24" ht="105">
      <c r="A1261" s="1" t="s">
        <v>1616</v>
      </c>
      <c r="B1261">
        <v>1304</v>
      </c>
      <c r="D1261">
        <v>532</v>
      </c>
      <c r="E1261" s="1"/>
      <c r="F1261" s="1" t="s">
        <v>1616</v>
      </c>
      <c r="G1261" s="1">
        <v>2</v>
      </c>
      <c r="H1261" s="1">
        <v>1</v>
      </c>
      <c r="I1261" s="1">
        <v>1</v>
      </c>
      <c r="J1261" s="31" t="str">
        <f t="shared" si="38"/>
        <v>EXCLUDED</v>
      </c>
      <c r="K1261">
        <v>1304</v>
      </c>
      <c r="L1261" s="1"/>
      <c r="M1261" s="1"/>
      <c r="N1261" s="35" t="s">
        <v>901</v>
      </c>
      <c r="R1261" s="1" t="str">
        <f t="shared" si="39"/>
        <v>Mutually Excluded</v>
      </c>
      <c r="S1261" s="1"/>
      <c r="T1261" s="1"/>
    </row>
    <row r="1262" spans="1:24" ht="90">
      <c r="A1262" s="1" t="s">
        <v>1617</v>
      </c>
      <c r="B1262">
        <v>1305</v>
      </c>
      <c r="D1262">
        <v>532</v>
      </c>
      <c r="E1262" s="1"/>
      <c r="F1262" s="1" t="s">
        <v>1617</v>
      </c>
      <c r="G1262" s="1">
        <v>1</v>
      </c>
      <c r="H1262" s="1">
        <v>1</v>
      </c>
      <c r="I1262" s="1">
        <v>1</v>
      </c>
      <c r="J1262" s="31" t="str">
        <f t="shared" si="38"/>
        <v>EXCLUDED</v>
      </c>
      <c r="K1262">
        <v>1305</v>
      </c>
      <c r="L1262" s="1"/>
      <c r="M1262" s="1"/>
      <c r="N1262" s="35" t="s">
        <v>901</v>
      </c>
      <c r="R1262" s="1" t="str">
        <f t="shared" si="39"/>
        <v>Mutually Excluded</v>
      </c>
      <c r="S1262" s="1"/>
      <c r="T1262" s="1"/>
    </row>
    <row r="1263" spans="1:24" ht="180">
      <c r="A1263" s="1" t="s">
        <v>1618</v>
      </c>
      <c r="B1263">
        <v>1306</v>
      </c>
      <c r="D1263" s="6">
        <v>532533</v>
      </c>
      <c r="E1263" s="1"/>
      <c r="F1263" s="1" t="s">
        <v>1618</v>
      </c>
      <c r="G1263" s="1">
        <v>1</v>
      </c>
      <c r="H1263" s="1">
        <v>1</v>
      </c>
      <c r="I1263" s="1">
        <v>1</v>
      </c>
      <c r="J1263" s="31" t="str">
        <f t="shared" si="38"/>
        <v>EXCLUDED</v>
      </c>
      <c r="K1263">
        <v>1306</v>
      </c>
      <c r="L1263" s="1"/>
      <c r="M1263" s="1"/>
      <c r="N1263" s="35" t="s">
        <v>901</v>
      </c>
      <c r="R1263" s="1" t="str">
        <f t="shared" si="39"/>
        <v>Mutually Excluded</v>
      </c>
      <c r="S1263" s="1"/>
      <c r="T1263" s="1"/>
    </row>
    <row r="1264" spans="1:24" ht="105">
      <c r="A1264" s="1" t="s">
        <v>1619</v>
      </c>
      <c r="B1264">
        <v>1307</v>
      </c>
      <c r="D1264" s="6">
        <v>533534</v>
      </c>
      <c r="E1264" s="1"/>
      <c r="F1264" s="1" t="s">
        <v>1619</v>
      </c>
      <c r="G1264" s="1">
        <v>5</v>
      </c>
      <c r="H1264" s="1">
        <v>5</v>
      </c>
      <c r="I1264" s="1">
        <v>5</v>
      </c>
      <c r="J1264" s="31" t="str">
        <f t="shared" si="38"/>
        <v>CERTAINLY INCLUDED</v>
      </c>
      <c r="K1264">
        <v>1307</v>
      </c>
      <c r="L1264" s="1"/>
      <c r="M1264" s="1"/>
      <c r="N1264" s="35" t="s">
        <v>1752</v>
      </c>
      <c r="R1264" s="1" t="str">
        <f t="shared" si="39"/>
        <v>MUTUALLY INCLUDED</v>
      </c>
      <c r="S1264" s="1"/>
      <c r="T1264" s="1"/>
      <c r="X1264" s="3" t="s">
        <v>19</v>
      </c>
    </row>
    <row r="1265" spans="1:21" ht="135">
      <c r="A1265" s="15" t="s">
        <v>1119</v>
      </c>
      <c r="B1265">
        <v>1308</v>
      </c>
      <c r="D1265">
        <v>534</v>
      </c>
      <c r="E1265" s="1"/>
      <c r="F1265" s="15" t="s">
        <v>1119</v>
      </c>
      <c r="G1265" s="1">
        <v>1</v>
      </c>
      <c r="H1265" s="1">
        <v>1</v>
      </c>
      <c r="I1265" s="1">
        <v>1</v>
      </c>
      <c r="J1265" s="31" t="str">
        <f t="shared" si="38"/>
        <v>EXCLUDED</v>
      </c>
      <c r="K1265">
        <v>1308</v>
      </c>
      <c r="L1265" s="1"/>
      <c r="M1265" s="1"/>
      <c r="N1265" s="35" t="s">
        <v>901</v>
      </c>
      <c r="R1265" s="1" t="str">
        <f t="shared" si="39"/>
        <v>Mutually Excluded</v>
      </c>
      <c r="S1265" s="1"/>
      <c r="T1265" s="1"/>
    </row>
    <row r="1266" spans="1:21" ht="105">
      <c r="A1266" s="1" t="s">
        <v>1621</v>
      </c>
      <c r="B1266">
        <v>1309</v>
      </c>
      <c r="D1266">
        <v>534</v>
      </c>
      <c r="E1266" s="1"/>
      <c r="F1266" s="1" t="s">
        <v>1621</v>
      </c>
      <c r="G1266" s="1">
        <v>2</v>
      </c>
      <c r="H1266" s="1">
        <v>3</v>
      </c>
      <c r="I1266" s="1">
        <v>2</v>
      </c>
      <c r="J1266" s="31" t="str">
        <f t="shared" si="38"/>
        <v>EXCLUDED</v>
      </c>
      <c r="K1266">
        <v>1309</v>
      </c>
      <c r="L1266" s="1"/>
      <c r="M1266" s="1"/>
      <c r="N1266" s="35" t="s">
        <v>901</v>
      </c>
      <c r="R1266" s="1" t="str">
        <f t="shared" si="39"/>
        <v>Mutually Excluded</v>
      </c>
      <c r="S1266" s="1"/>
      <c r="T1266" s="1"/>
    </row>
    <row r="1267" spans="1:21" ht="150">
      <c r="A1267" s="1" t="s">
        <v>1622</v>
      </c>
      <c r="B1267">
        <v>1310</v>
      </c>
      <c r="D1267">
        <v>535</v>
      </c>
      <c r="E1267" s="1"/>
      <c r="F1267" s="1" t="s">
        <v>1622</v>
      </c>
      <c r="G1267" s="1">
        <v>2</v>
      </c>
      <c r="H1267" s="1">
        <v>2</v>
      </c>
      <c r="I1267" s="1">
        <v>2</v>
      </c>
      <c r="J1267" s="31" t="str">
        <f t="shared" si="38"/>
        <v>EXCLUDED</v>
      </c>
      <c r="K1267">
        <v>1310</v>
      </c>
      <c r="L1267" s="1"/>
      <c r="M1267" s="1"/>
      <c r="N1267" s="35" t="s">
        <v>901</v>
      </c>
      <c r="R1267" s="1" t="str">
        <f t="shared" si="39"/>
        <v>Mutually Excluded</v>
      </c>
      <c r="S1267" s="1"/>
      <c r="T1267" s="1"/>
    </row>
    <row r="1268" spans="1:21" ht="180">
      <c r="A1268" s="1" t="s">
        <v>1623</v>
      </c>
      <c r="B1268">
        <v>1311</v>
      </c>
      <c r="D1268" s="6">
        <v>535536</v>
      </c>
      <c r="E1268" s="1"/>
      <c r="F1268" s="1" t="s">
        <v>1623</v>
      </c>
      <c r="G1268" s="1">
        <v>4</v>
      </c>
      <c r="H1268" s="1">
        <v>3</v>
      </c>
      <c r="I1268" s="1">
        <v>2</v>
      </c>
      <c r="J1268" s="31" t="str">
        <f t="shared" si="38"/>
        <v>EXCLUDED</v>
      </c>
      <c r="K1268">
        <v>1311</v>
      </c>
      <c r="L1268" s="1"/>
      <c r="M1268" s="1"/>
      <c r="N1268" s="35" t="s">
        <v>901</v>
      </c>
      <c r="R1268" s="1" t="str">
        <f t="shared" si="39"/>
        <v>Mutually Excluded</v>
      </c>
      <c r="S1268" s="1"/>
      <c r="T1268" s="1"/>
    </row>
    <row r="1269" spans="1:21" ht="120">
      <c r="A1269" s="1" t="s">
        <v>1624</v>
      </c>
      <c r="B1269">
        <v>1312</v>
      </c>
      <c r="D1269" s="6">
        <v>536537</v>
      </c>
      <c r="E1269" s="1"/>
      <c r="F1269" s="1" t="s">
        <v>1624</v>
      </c>
      <c r="G1269" s="1">
        <v>4</v>
      </c>
      <c r="H1269" s="1">
        <v>5</v>
      </c>
      <c r="I1269" s="1">
        <v>4</v>
      </c>
      <c r="J1269" s="31" t="str">
        <f t="shared" si="38"/>
        <v>MAYBE</v>
      </c>
      <c r="K1269">
        <v>1312</v>
      </c>
      <c r="L1269" s="1"/>
      <c r="M1269" s="1"/>
      <c r="N1269" s="35" t="s">
        <v>901</v>
      </c>
      <c r="R1269" s="1" t="str">
        <f t="shared" si="39"/>
        <v>AI: Yes, Human: No</v>
      </c>
      <c r="S1269" s="1" t="s">
        <v>3024</v>
      </c>
      <c r="T1269" s="1" t="s">
        <v>901</v>
      </c>
      <c r="U1269" t="s">
        <v>901</v>
      </c>
    </row>
    <row r="1270" spans="1:21" ht="165">
      <c r="A1270" s="1" t="s">
        <v>1359</v>
      </c>
      <c r="B1270">
        <v>1313</v>
      </c>
      <c r="D1270">
        <v>537</v>
      </c>
      <c r="E1270" s="1"/>
      <c r="F1270" s="1" t="s">
        <v>1359</v>
      </c>
      <c r="G1270" s="1">
        <v>2</v>
      </c>
      <c r="H1270" s="1">
        <v>2</v>
      </c>
      <c r="I1270" s="1">
        <v>2</v>
      </c>
      <c r="J1270" s="31" t="str">
        <f t="shared" si="38"/>
        <v>EXCLUDED</v>
      </c>
      <c r="K1270">
        <v>1313</v>
      </c>
      <c r="L1270" s="1"/>
      <c r="M1270" s="1"/>
      <c r="N1270" s="35" t="s">
        <v>901</v>
      </c>
      <c r="R1270" s="1" t="str">
        <f t="shared" si="39"/>
        <v>Mutually Excluded</v>
      </c>
      <c r="S1270" s="1"/>
      <c r="T1270" s="1"/>
    </row>
    <row r="1271" spans="1:21" ht="60">
      <c r="A1271" s="1" t="s">
        <v>1626</v>
      </c>
      <c r="B1271">
        <v>1314</v>
      </c>
      <c r="D1271">
        <v>537</v>
      </c>
      <c r="E1271" s="1"/>
      <c r="F1271" s="1" t="s">
        <v>1626</v>
      </c>
      <c r="G1271" s="1">
        <v>1</v>
      </c>
      <c r="H1271" s="1">
        <v>1</v>
      </c>
      <c r="I1271" s="1">
        <v>1</v>
      </c>
      <c r="J1271" s="31" t="str">
        <f t="shared" si="38"/>
        <v>EXCLUDED</v>
      </c>
      <c r="K1271">
        <v>1314</v>
      </c>
      <c r="L1271" s="1"/>
      <c r="M1271" s="1"/>
      <c r="N1271" s="35" t="s">
        <v>901</v>
      </c>
      <c r="R1271" s="1" t="str">
        <f t="shared" si="39"/>
        <v>Mutually Excluded</v>
      </c>
      <c r="S1271" s="1"/>
      <c r="T1271" s="1"/>
    </row>
    <row r="1272" spans="1:21" ht="90">
      <c r="A1272" s="1" t="s">
        <v>1627</v>
      </c>
      <c r="B1272">
        <v>1315</v>
      </c>
      <c r="D1272">
        <v>538</v>
      </c>
      <c r="E1272" s="1"/>
      <c r="F1272" s="1" t="s">
        <v>1627</v>
      </c>
      <c r="G1272" s="1">
        <v>2</v>
      </c>
      <c r="H1272" s="1">
        <v>2</v>
      </c>
      <c r="I1272" s="1">
        <v>2</v>
      </c>
      <c r="J1272" s="31" t="str">
        <f t="shared" si="38"/>
        <v>EXCLUDED</v>
      </c>
      <c r="K1272">
        <v>1315</v>
      </c>
      <c r="L1272" s="1"/>
      <c r="M1272" s="1"/>
      <c r="N1272" s="35" t="s">
        <v>901</v>
      </c>
      <c r="R1272" s="1" t="str">
        <f t="shared" si="39"/>
        <v>Mutually Excluded</v>
      </c>
      <c r="S1272" s="1"/>
      <c r="T1272" s="1"/>
    </row>
    <row r="1273" spans="1:21" ht="90">
      <c r="A1273" s="1" t="s">
        <v>1628</v>
      </c>
      <c r="B1273">
        <v>1316</v>
      </c>
      <c r="D1273">
        <v>538</v>
      </c>
      <c r="E1273" s="1"/>
      <c r="F1273" s="1" t="s">
        <v>1628</v>
      </c>
      <c r="G1273" s="1">
        <v>2</v>
      </c>
      <c r="H1273" s="1">
        <v>2</v>
      </c>
      <c r="I1273" s="1">
        <v>2</v>
      </c>
      <c r="J1273" s="31" t="str">
        <f t="shared" si="38"/>
        <v>EXCLUDED</v>
      </c>
      <c r="K1273">
        <v>1316</v>
      </c>
      <c r="L1273" s="1"/>
      <c r="M1273" s="1"/>
      <c r="N1273" s="35" t="s">
        <v>901</v>
      </c>
      <c r="R1273" s="1" t="str">
        <f t="shared" si="39"/>
        <v>Mutually Excluded</v>
      </c>
      <c r="S1273" s="1"/>
      <c r="T1273" s="1"/>
    </row>
    <row r="1274" spans="1:21" ht="75">
      <c r="A1274" s="1" t="s">
        <v>1629</v>
      </c>
      <c r="B1274">
        <v>1317</v>
      </c>
      <c r="D1274">
        <v>538</v>
      </c>
      <c r="E1274" s="1"/>
      <c r="F1274" s="1" t="s">
        <v>1629</v>
      </c>
      <c r="G1274" s="1">
        <v>1</v>
      </c>
      <c r="H1274" s="1">
        <v>1</v>
      </c>
      <c r="I1274" s="1">
        <v>1</v>
      </c>
      <c r="J1274" s="31" t="str">
        <f t="shared" si="38"/>
        <v>EXCLUDED</v>
      </c>
      <c r="K1274">
        <v>1317</v>
      </c>
      <c r="L1274" s="1"/>
      <c r="M1274" s="1"/>
      <c r="N1274" s="35" t="s">
        <v>901</v>
      </c>
      <c r="R1274" s="1" t="str">
        <f t="shared" si="39"/>
        <v>Mutually Excluded</v>
      </c>
      <c r="S1274" s="1"/>
      <c r="T1274" s="1"/>
    </row>
    <row r="1275" spans="1:21" ht="75">
      <c r="A1275" s="1" t="s">
        <v>1630</v>
      </c>
      <c r="B1275">
        <v>1318</v>
      </c>
      <c r="D1275" s="6">
        <v>538539</v>
      </c>
      <c r="E1275" s="1"/>
      <c r="F1275" s="1" t="s">
        <v>1630</v>
      </c>
      <c r="G1275" s="1">
        <v>1</v>
      </c>
      <c r="H1275" s="1">
        <v>1</v>
      </c>
      <c r="I1275" s="1">
        <v>1</v>
      </c>
      <c r="J1275" s="31" t="str">
        <f t="shared" si="38"/>
        <v>EXCLUDED</v>
      </c>
      <c r="K1275">
        <v>1318</v>
      </c>
      <c r="L1275" s="1"/>
      <c r="M1275" s="1"/>
      <c r="N1275" s="35" t="s">
        <v>901</v>
      </c>
      <c r="R1275" s="1" t="str">
        <f t="shared" si="39"/>
        <v>Mutually Excluded</v>
      </c>
      <c r="S1275" s="1"/>
      <c r="T1275" s="1"/>
    </row>
    <row r="1276" spans="1:21" ht="150">
      <c r="A1276" s="1" t="s">
        <v>1631</v>
      </c>
      <c r="B1276">
        <v>1319</v>
      </c>
      <c r="D1276">
        <v>539</v>
      </c>
      <c r="E1276" s="1"/>
      <c r="F1276" s="1" t="s">
        <v>1631</v>
      </c>
      <c r="G1276" s="1">
        <v>1</v>
      </c>
      <c r="H1276" s="1">
        <v>1</v>
      </c>
      <c r="I1276" s="1">
        <v>1</v>
      </c>
      <c r="J1276" s="31" t="str">
        <f t="shared" si="38"/>
        <v>EXCLUDED</v>
      </c>
      <c r="K1276">
        <v>1319</v>
      </c>
      <c r="L1276" s="1"/>
      <c r="M1276" s="1"/>
      <c r="N1276" s="35" t="s">
        <v>901</v>
      </c>
      <c r="R1276" s="1" t="str">
        <f t="shared" si="39"/>
        <v>Mutually Excluded</v>
      </c>
      <c r="S1276" s="1"/>
      <c r="T1276" s="1"/>
    </row>
    <row r="1277" spans="1:21" ht="120">
      <c r="A1277" s="1" t="s">
        <v>606</v>
      </c>
      <c r="B1277">
        <v>1320</v>
      </c>
      <c r="D1277">
        <v>539</v>
      </c>
      <c r="E1277" s="1"/>
      <c r="F1277" s="1" t="s">
        <v>606</v>
      </c>
      <c r="G1277" s="1">
        <v>4</v>
      </c>
      <c r="H1277" s="1">
        <v>3</v>
      </c>
      <c r="I1277" s="1">
        <v>3</v>
      </c>
      <c r="J1277" s="31" t="str">
        <f t="shared" si="38"/>
        <v>EXCLUDED</v>
      </c>
      <c r="K1277">
        <v>1320</v>
      </c>
      <c r="L1277" s="1"/>
      <c r="M1277" s="1"/>
      <c r="N1277" s="35" t="s">
        <v>901</v>
      </c>
      <c r="R1277" s="1" t="str">
        <f t="shared" si="39"/>
        <v>Mutually Excluded</v>
      </c>
      <c r="S1277" s="1"/>
      <c r="T1277" s="1"/>
    </row>
    <row r="1278" spans="1:21" ht="105">
      <c r="A1278" s="1" t="s">
        <v>1634</v>
      </c>
      <c r="B1278">
        <v>1321</v>
      </c>
      <c r="D1278">
        <v>539</v>
      </c>
      <c r="E1278" s="1"/>
      <c r="F1278" s="1" t="s">
        <v>1634</v>
      </c>
      <c r="G1278" s="1">
        <v>4</v>
      </c>
      <c r="H1278" s="1">
        <v>4</v>
      </c>
      <c r="I1278" s="1">
        <v>3</v>
      </c>
      <c r="J1278" s="31" t="str">
        <f t="shared" si="38"/>
        <v>EXCLUDED</v>
      </c>
      <c r="K1278">
        <v>1321</v>
      </c>
      <c r="L1278" s="1"/>
      <c r="M1278" s="1"/>
      <c r="N1278" s="35" t="s">
        <v>901</v>
      </c>
      <c r="R1278" s="1" t="str">
        <f t="shared" si="39"/>
        <v>Mutually Excluded</v>
      </c>
      <c r="S1278" s="1"/>
      <c r="T1278" s="1"/>
    </row>
    <row r="1279" spans="1:21" ht="180">
      <c r="A1279" s="1" t="s">
        <v>1635</v>
      </c>
      <c r="B1279">
        <v>1322</v>
      </c>
      <c r="D1279">
        <v>540</v>
      </c>
      <c r="E1279" s="1"/>
      <c r="F1279" s="1" t="s">
        <v>1635</v>
      </c>
      <c r="G1279" s="1">
        <v>4</v>
      </c>
      <c r="H1279" s="1">
        <v>4</v>
      </c>
      <c r="I1279" s="1">
        <v>3</v>
      </c>
      <c r="J1279" s="31" t="str">
        <f t="shared" si="38"/>
        <v>EXCLUDED</v>
      </c>
      <c r="K1279">
        <v>1322</v>
      </c>
      <c r="L1279" s="1"/>
      <c r="M1279" s="1"/>
      <c r="N1279" s="35" t="s">
        <v>901</v>
      </c>
      <c r="R1279" s="1" t="str">
        <f t="shared" si="39"/>
        <v>Mutually Excluded</v>
      </c>
      <c r="S1279" s="1"/>
      <c r="T1279" s="1"/>
    </row>
    <row r="1280" spans="1:21" ht="135">
      <c r="A1280" s="1" t="s">
        <v>1636</v>
      </c>
      <c r="B1280">
        <v>1323</v>
      </c>
      <c r="D1280">
        <v>540</v>
      </c>
      <c r="E1280" s="1"/>
      <c r="F1280" s="1" t="s">
        <v>1636</v>
      </c>
      <c r="G1280" s="1">
        <v>2</v>
      </c>
      <c r="H1280" s="1">
        <v>2</v>
      </c>
      <c r="I1280" s="1">
        <v>2</v>
      </c>
      <c r="J1280" s="31" t="str">
        <f t="shared" si="38"/>
        <v>EXCLUDED</v>
      </c>
      <c r="K1280">
        <v>1323</v>
      </c>
      <c r="L1280" s="1"/>
      <c r="M1280" s="1"/>
      <c r="N1280" s="35" t="s">
        <v>901</v>
      </c>
      <c r="R1280" s="1" t="str">
        <f t="shared" si="39"/>
        <v>Mutually Excluded</v>
      </c>
      <c r="S1280" s="1"/>
      <c r="T1280" s="1"/>
    </row>
    <row r="1281" spans="1:24" ht="135">
      <c r="A1281" s="1" t="s">
        <v>1637</v>
      </c>
      <c r="B1281">
        <v>1324</v>
      </c>
      <c r="D1281" s="6">
        <v>540541</v>
      </c>
      <c r="E1281" s="1"/>
      <c r="F1281" s="1" t="s">
        <v>1637</v>
      </c>
      <c r="G1281" s="1">
        <v>2</v>
      </c>
      <c r="H1281" s="1">
        <v>1</v>
      </c>
      <c r="I1281" s="1">
        <v>2</v>
      </c>
      <c r="J1281" s="31" t="str">
        <f t="shared" si="38"/>
        <v>EXCLUDED</v>
      </c>
      <c r="K1281">
        <v>1324</v>
      </c>
      <c r="L1281" s="1"/>
      <c r="M1281" s="1"/>
      <c r="N1281" s="35" t="s">
        <v>901</v>
      </c>
      <c r="R1281" s="1" t="str">
        <f t="shared" si="39"/>
        <v>Mutually Excluded</v>
      </c>
      <c r="S1281" s="1"/>
      <c r="T1281" s="1"/>
    </row>
    <row r="1282" spans="1:24" ht="75">
      <c r="A1282" s="1" t="s">
        <v>1638</v>
      </c>
      <c r="B1282">
        <v>1325</v>
      </c>
      <c r="D1282">
        <v>541</v>
      </c>
      <c r="E1282" s="1"/>
      <c r="F1282" s="1" t="s">
        <v>1638</v>
      </c>
      <c r="G1282" s="1">
        <v>3</v>
      </c>
      <c r="H1282" s="1">
        <v>3</v>
      </c>
      <c r="I1282" s="1">
        <v>3</v>
      </c>
      <c r="J1282" s="31" t="str">
        <f t="shared" si="38"/>
        <v>EXCLUDED</v>
      </c>
      <c r="K1282">
        <v>1325</v>
      </c>
      <c r="L1282" s="1"/>
      <c r="M1282" s="1"/>
      <c r="N1282" s="35" t="s">
        <v>901</v>
      </c>
      <c r="R1282" s="1" t="str">
        <f t="shared" si="39"/>
        <v>Mutually Excluded</v>
      </c>
      <c r="S1282" s="1"/>
      <c r="T1282" s="1"/>
    </row>
    <row r="1283" spans="1:24" ht="45">
      <c r="A1283" s="1" t="s">
        <v>1639</v>
      </c>
      <c r="B1283">
        <v>1326</v>
      </c>
      <c r="D1283">
        <v>542</v>
      </c>
      <c r="E1283" s="1"/>
      <c r="F1283" s="1" t="s">
        <v>1639</v>
      </c>
      <c r="G1283" s="1">
        <v>2</v>
      </c>
      <c r="H1283" s="1">
        <v>1</v>
      </c>
      <c r="I1283" s="1">
        <v>2</v>
      </c>
      <c r="J1283" s="31" t="str">
        <f t="shared" ref="J1283:J1346" si="40">IF(COUNTIF(G1283:I1283,5)=3,"CERTAINLY INCLUDED",IF(COUNTIF(G1283:I1283,5)&gt;0,"MAYBE","EXCLUDED"))</f>
        <v>EXCLUDED</v>
      </c>
      <c r="K1283">
        <v>1326</v>
      </c>
      <c r="L1283" s="1"/>
      <c r="M1283" s="1"/>
      <c r="N1283" s="35" t="s">
        <v>901</v>
      </c>
      <c r="R1283" s="1" t="str">
        <f t="shared" ref="R1283:R1346" si="41">IF(AND(J1283="Excluded", N1283="Excluded"), "Mutually Excluded", IF(AND(OR(J1283="CERTAINLY INCLUDED", J1283="INCLUDED", J1283="MAYBE" ), OR(N1283="INCLUDED", N1283="MAYBE")), "MUTUALLY INCLUDED", IF(AND(J1283="MAYBE", N1283="MAYBE"), "Mutually MAYBE", IF(AND(J1283="Excluded", OR(N1283="INCLUDED", N1283="MAYBE")), "AI: No, Human: Yes", IF(AND(N1283="Excluded", OR(J1283="INCLUDED", J1283="CERTAINLY INCLUDED", J1283="MAYBE")), "AI: Yes, Human: No", "Other Conflict")))))</f>
        <v>Mutually Excluded</v>
      </c>
      <c r="S1283" s="1"/>
      <c r="T1283" s="1"/>
    </row>
    <row r="1284" spans="1:24" ht="165">
      <c r="A1284" s="1" t="s">
        <v>1640</v>
      </c>
      <c r="B1284">
        <v>1327</v>
      </c>
      <c r="D1284" s="6">
        <v>542543</v>
      </c>
      <c r="E1284" s="1"/>
      <c r="F1284" s="1" t="s">
        <v>1640</v>
      </c>
      <c r="G1284" s="1">
        <v>1</v>
      </c>
      <c r="H1284" s="1">
        <v>2</v>
      </c>
      <c r="I1284" s="1">
        <v>1</v>
      </c>
      <c r="J1284" s="31" t="str">
        <f t="shared" si="40"/>
        <v>EXCLUDED</v>
      </c>
      <c r="K1284">
        <v>1327</v>
      </c>
      <c r="L1284" s="1"/>
      <c r="M1284" s="1"/>
      <c r="N1284" s="35" t="s">
        <v>901</v>
      </c>
      <c r="R1284" s="1" t="str">
        <f t="shared" si="41"/>
        <v>Mutually Excluded</v>
      </c>
      <c r="S1284" s="1"/>
      <c r="T1284" s="1"/>
    </row>
    <row r="1285" spans="1:24" ht="135">
      <c r="A1285" s="1" t="s">
        <v>1641</v>
      </c>
      <c r="B1285">
        <v>1328</v>
      </c>
      <c r="D1285" s="6">
        <v>543544</v>
      </c>
      <c r="E1285" s="1"/>
      <c r="F1285" s="1" t="s">
        <v>1641</v>
      </c>
      <c r="G1285" s="1">
        <v>2</v>
      </c>
      <c r="H1285" s="1">
        <v>2</v>
      </c>
      <c r="I1285" s="1">
        <v>2</v>
      </c>
      <c r="J1285" s="31" t="str">
        <f t="shared" si="40"/>
        <v>EXCLUDED</v>
      </c>
      <c r="K1285">
        <v>1328</v>
      </c>
      <c r="L1285" s="1"/>
      <c r="M1285" s="1"/>
      <c r="N1285" s="35" t="s">
        <v>901</v>
      </c>
      <c r="R1285" s="1" t="str">
        <f t="shared" si="41"/>
        <v>Mutually Excluded</v>
      </c>
      <c r="S1285" s="1"/>
      <c r="T1285" s="1"/>
    </row>
    <row r="1286" spans="1:24" ht="75">
      <c r="A1286" s="1" t="s">
        <v>1642</v>
      </c>
      <c r="B1286">
        <v>1329</v>
      </c>
      <c r="D1286">
        <v>544</v>
      </c>
      <c r="E1286" s="1"/>
      <c r="F1286" s="1" t="s">
        <v>1642</v>
      </c>
      <c r="G1286" s="1">
        <v>4</v>
      </c>
      <c r="H1286" s="1">
        <v>4</v>
      </c>
      <c r="I1286" s="1">
        <v>3</v>
      </c>
      <c r="J1286" s="31" t="str">
        <f t="shared" si="40"/>
        <v>EXCLUDED</v>
      </c>
      <c r="K1286">
        <v>1329</v>
      </c>
      <c r="L1286" s="1"/>
      <c r="M1286" s="1"/>
      <c r="N1286" s="35" t="s">
        <v>901</v>
      </c>
      <c r="R1286" s="1" t="str">
        <f t="shared" si="41"/>
        <v>Mutually Excluded</v>
      </c>
      <c r="S1286" s="1"/>
      <c r="T1286" s="1"/>
    </row>
    <row r="1287" spans="1:24" ht="120">
      <c r="A1287" s="1" t="s">
        <v>1643</v>
      </c>
      <c r="B1287">
        <v>1330</v>
      </c>
      <c r="D1287" s="6">
        <v>544545</v>
      </c>
      <c r="E1287" s="1"/>
      <c r="F1287" s="1" t="s">
        <v>1643</v>
      </c>
      <c r="G1287" s="1">
        <v>2</v>
      </c>
      <c r="H1287" s="1">
        <v>2</v>
      </c>
      <c r="I1287" s="1">
        <v>2</v>
      </c>
      <c r="J1287" s="31" t="str">
        <f t="shared" si="40"/>
        <v>EXCLUDED</v>
      </c>
      <c r="K1287">
        <v>1330</v>
      </c>
      <c r="L1287" s="1"/>
      <c r="M1287" s="1"/>
      <c r="N1287" s="35" t="s">
        <v>901</v>
      </c>
      <c r="R1287" s="1" t="str">
        <f t="shared" si="41"/>
        <v>Mutually Excluded</v>
      </c>
      <c r="S1287" s="1"/>
      <c r="T1287" s="1"/>
    </row>
    <row r="1288" spans="1:24" ht="75">
      <c r="A1288" s="1" t="s">
        <v>1644</v>
      </c>
      <c r="B1288">
        <v>1331</v>
      </c>
      <c r="D1288">
        <v>545</v>
      </c>
      <c r="E1288" s="1"/>
      <c r="F1288" s="1" t="s">
        <v>1644</v>
      </c>
      <c r="G1288" s="1">
        <v>3</v>
      </c>
      <c r="H1288" s="1">
        <v>3</v>
      </c>
      <c r="I1288" s="1">
        <v>3</v>
      </c>
      <c r="J1288" s="31" t="str">
        <f t="shared" si="40"/>
        <v>EXCLUDED</v>
      </c>
      <c r="K1288">
        <v>1331</v>
      </c>
      <c r="L1288" s="1"/>
      <c r="M1288" s="1"/>
      <c r="N1288" s="35" t="s">
        <v>901</v>
      </c>
      <c r="R1288" s="1" t="str">
        <f t="shared" si="41"/>
        <v>Mutually Excluded</v>
      </c>
      <c r="S1288" s="1"/>
      <c r="T1288" s="1"/>
    </row>
    <row r="1289" spans="1:24" ht="105">
      <c r="A1289" s="1" t="s">
        <v>1645</v>
      </c>
      <c r="B1289">
        <v>1332</v>
      </c>
      <c r="D1289" s="6">
        <v>545546</v>
      </c>
      <c r="E1289" s="1"/>
      <c r="F1289" s="1" t="s">
        <v>1645</v>
      </c>
      <c r="G1289" s="1">
        <v>2</v>
      </c>
      <c r="H1289" s="1">
        <v>2</v>
      </c>
      <c r="I1289" s="1">
        <v>1</v>
      </c>
      <c r="J1289" s="31" t="str">
        <f t="shared" si="40"/>
        <v>EXCLUDED</v>
      </c>
      <c r="K1289">
        <v>1332</v>
      </c>
      <c r="L1289" s="1"/>
      <c r="M1289" s="1"/>
      <c r="N1289" s="35" t="s">
        <v>901</v>
      </c>
      <c r="R1289" s="1" t="str">
        <f t="shared" si="41"/>
        <v>Mutually Excluded</v>
      </c>
      <c r="S1289" s="1"/>
      <c r="T1289" s="1"/>
    </row>
    <row r="1290" spans="1:24" ht="135">
      <c r="A1290" s="1" t="s">
        <v>1646</v>
      </c>
      <c r="B1290">
        <v>1333</v>
      </c>
      <c r="D1290">
        <v>546</v>
      </c>
      <c r="E1290" s="1"/>
      <c r="F1290" s="1" t="s">
        <v>1646</v>
      </c>
      <c r="G1290" s="1">
        <v>3</v>
      </c>
      <c r="H1290" s="1">
        <v>3</v>
      </c>
      <c r="I1290" s="1">
        <v>3</v>
      </c>
      <c r="J1290" s="31" t="str">
        <f t="shared" si="40"/>
        <v>EXCLUDED</v>
      </c>
      <c r="K1290">
        <v>1333</v>
      </c>
      <c r="L1290" s="1"/>
      <c r="M1290" s="1"/>
      <c r="N1290" s="35" t="s">
        <v>901</v>
      </c>
      <c r="R1290" s="1" t="str">
        <f t="shared" si="41"/>
        <v>Mutually Excluded</v>
      </c>
      <c r="S1290" s="1"/>
      <c r="T1290" s="1"/>
    </row>
    <row r="1291" spans="1:24" ht="165">
      <c r="A1291" s="1" t="s">
        <v>1647</v>
      </c>
      <c r="B1291">
        <v>1334</v>
      </c>
      <c r="D1291" s="6">
        <v>546547</v>
      </c>
      <c r="E1291" s="1"/>
      <c r="F1291" s="1" t="s">
        <v>1647</v>
      </c>
      <c r="G1291" s="1">
        <v>2</v>
      </c>
      <c r="H1291" s="1">
        <v>2</v>
      </c>
      <c r="I1291" s="1">
        <v>3</v>
      </c>
      <c r="J1291" s="31" t="str">
        <f t="shared" si="40"/>
        <v>EXCLUDED</v>
      </c>
      <c r="K1291">
        <v>1334</v>
      </c>
      <c r="L1291" s="1"/>
      <c r="M1291" s="1"/>
      <c r="N1291" s="35" t="s">
        <v>901</v>
      </c>
      <c r="R1291" s="1" t="str">
        <f t="shared" si="41"/>
        <v>Mutually Excluded</v>
      </c>
      <c r="S1291" s="1"/>
      <c r="T1291" s="1"/>
    </row>
    <row r="1292" spans="1:24" ht="90">
      <c r="A1292" s="1" t="s">
        <v>1648</v>
      </c>
      <c r="B1292">
        <v>1335</v>
      </c>
      <c r="D1292">
        <v>547</v>
      </c>
      <c r="E1292" s="1"/>
      <c r="F1292" s="1" t="s">
        <v>1648</v>
      </c>
      <c r="G1292" s="1">
        <v>1</v>
      </c>
      <c r="H1292" s="1">
        <v>1</v>
      </c>
      <c r="I1292" s="1">
        <v>1</v>
      </c>
      <c r="J1292" s="31" t="str">
        <f t="shared" si="40"/>
        <v>EXCLUDED</v>
      </c>
      <c r="K1292">
        <v>1335</v>
      </c>
      <c r="L1292" s="1"/>
      <c r="M1292" s="1"/>
      <c r="N1292" s="35" t="s">
        <v>901</v>
      </c>
      <c r="R1292" s="1" t="str">
        <f t="shared" si="41"/>
        <v>Mutually Excluded</v>
      </c>
      <c r="S1292" s="1"/>
      <c r="T1292" s="1"/>
    </row>
    <row r="1293" spans="1:24" ht="75">
      <c r="A1293" s="1" t="s">
        <v>1649</v>
      </c>
      <c r="B1293">
        <v>1336</v>
      </c>
      <c r="D1293" s="6">
        <v>547548</v>
      </c>
      <c r="E1293" s="1"/>
      <c r="F1293" s="1" t="s">
        <v>1649</v>
      </c>
      <c r="G1293" s="1">
        <v>1</v>
      </c>
      <c r="H1293" s="1">
        <v>1</v>
      </c>
      <c r="I1293" s="1">
        <v>1</v>
      </c>
      <c r="J1293" s="31" t="str">
        <f t="shared" si="40"/>
        <v>EXCLUDED</v>
      </c>
      <c r="K1293">
        <v>1336</v>
      </c>
      <c r="L1293" s="1"/>
      <c r="M1293" s="1"/>
      <c r="N1293" s="35" t="s">
        <v>901</v>
      </c>
      <c r="R1293" s="1" t="str">
        <f t="shared" si="41"/>
        <v>Mutually Excluded</v>
      </c>
      <c r="S1293" s="1"/>
      <c r="T1293" s="1"/>
    </row>
    <row r="1294" spans="1:24" ht="75">
      <c r="A1294" s="1" t="s">
        <v>1650</v>
      </c>
      <c r="B1294">
        <v>1337</v>
      </c>
      <c r="D1294">
        <v>548</v>
      </c>
      <c r="E1294" s="1"/>
      <c r="F1294" s="1" t="s">
        <v>1650</v>
      </c>
      <c r="G1294" s="1">
        <v>1</v>
      </c>
      <c r="H1294" s="1">
        <v>1</v>
      </c>
      <c r="I1294" s="1">
        <v>1</v>
      </c>
      <c r="J1294" s="31" t="str">
        <f t="shared" si="40"/>
        <v>EXCLUDED</v>
      </c>
      <c r="K1294">
        <v>1337</v>
      </c>
      <c r="L1294" s="1"/>
      <c r="M1294" s="1"/>
      <c r="N1294" s="35" t="s">
        <v>901</v>
      </c>
      <c r="R1294" s="1" t="str">
        <f t="shared" si="41"/>
        <v>Mutually Excluded</v>
      </c>
      <c r="S1294" s="1"/>
      <c r="T1294" s="1"/>
    </row>
    <row r="1295" spans="1:24" ht="180">
      <c r="A1295" s="1" t="s">
        <v>1651</v>
      </c>
      <c r="B1295">
        <v>1338</v>
      </c>
      <c r="D1295">
        <v>548</v>
      </c>
      <c r="E1295" s="1"/>
      <c r="F1295" s="1" t="s">
        <v>1651</v>
      </c>
      <c r="G1295" s="1">
        <v>5</v>
      </c>
      <c r="H1295" s="1">
        <v>5</v>
      </c>
      <c r="I1295" s="1">
        <v>5</v>
      </c>
      <c r="J1295" s="31" t="str">
        <f t="shared" si="40"/>
        <v>CERTAINLY INCLUDED</v>
      </c>
      <c r="K1295">
        <v>1338</v>
      </c>
      <c r="L1295" s="1"/>
      <c r="M1295" s="1"/>
      <c r="N1295" s="35" t="s">
        <v>1752</v>
      </c>
      <c r="R1295" s="1" t="str">
        <f t="shared" si="41"/>
        <v>MUTUALLY INCLUDED</v>
      </c>
      <c r="S1295" s="1"/>
      <c r="T1295" s="1"/>
      <c r="X1295" s="3" t="s">
        <v>23</v>
      </c>
    </row>
    <row r="1296" spans="1:24" ht="105">
      <c r="A1296" s="1" t="s">
        <v>453</v>
      </c>
      <c r="B1296">
        <v>1339</v>
      </c>
      <c r="D1296">
        <v>548</v>
      </c>
      <c r="E1296" s="1"/>
      <c r="F1296" s="1" t="s">
        <v>453</v>
      </c>
      <c r="G1296" s="1">
        <v>2</v>
      </c>
      <c r="H1296" s="1">
        <v>2</v>
      </c>
      <c r="I1296" s="1">
        <v>3</v>
      </c>
      <c r="J1296" s="31" t="str">
        <f t="shared" si="40"/>
        <v>EXCLUDED</v>
      </c>
      <c r="K1296">
        <v>1339</v>
      </c>
      <c r="L1296" s="1"/>
      <c r="M1296" s="1"/>
      <c r="N1296" s="35" t="s">
        <v>901</v>
      </c>
      <c r="R1296" s="1" t="str">
        <f t="shared" si="41"/>
        <v>Mutually Excluded</v>
      </c>
      <c r="S1296" s="1"/>
      <c r="T1296" s="1"/>
    </row>
    <row r="1297" spans="1:20" ht="90">
      <c r="A1297" s="1" t="s">
        <v>1655</v>
      </c>
      <c r="B1297">
        <v>1340</v>
      </c>
      <c r="D1297">
        <v>549</v>
      </c>
      <c r="E1297" s="1"/>
      <c r="F1297" s="1" t="s">
        <v>1655</v>
      </c>
      <c r="G1297" s="1">
        <v>3</v>
      </c>
      <c r="H1297" s="1">
        <v>3</v>
      </c>
      <c r="I1297" s="1">
        <v>3</v>
      </c>
      <c r="J1297" s="31" t="str">
        <f t="shared" si="40"/>
        <v>EXCLUDED</v>
      </c>
      <c r="K1297">
        <v>1340</v>
      </c>
      <c r="L1297" s="1"/>
      <c r="M1297" s="1"/>
      <c r="N1297" s="35" t="s">
        <v>901</v>
      </c>
      <c r="R1297" s="1" t="str">
        <f t="shared" si="41"/>
        <v>Mutually Excluded</v>
      </c>
      <c r="S1297" s="1"/>
      <c r="T1297" s="1"/>
    </row>
    <row r="1298" spans="1:20" ht="45">
      <c r="A1298" s="1" t="s">
        <v>1656</v>
      </c>
      <c r="B1298">
        <v>1341</v>
      </c>
      <c r="D1298">
        <v>549</v>
      </c>
      <c r="E1298" s="1"/>
      <c r="F1298" s="1" t="s">
        <v>1656</v>
      </c>
      <c r="G1298" s="1">
        <v>2</v>
      </c>
      <c r="H1298" s="1">
        <v>2</v>
      </c>
      <c r="I1298" s="1">
        <v>3</v>
      </c>
      <c r="J1298" s="31" t="str">
        <f t="shared" si="40"/>
        <v>EXCLUDED</v>
      </c>
      <c r="K1298">
        <v>1341</v>
      </c>
      <c r="L1298" s="1"/>
      <c r="M1298" s="1"/>
      <c r="N1298" s="35" t="s">
        <v>901</v>
      </c>
      <c r="R1298" s="1" t="str">
        <f t="shared" si="41"/>
        <v>Mutually Excluded</v>
      </c>
      <c r="S1298" s="1"/>
      <c r="T1298" s="1"/>
    </row>
    <row r="1299" spans="1:20" ht="90">
      <c r="A1299" s="1" t="s">
        <v>1657</v>
      </c>
      <c r="B1299">
        <v>1342</v>
      </c>
      <c r="D1299" s="6">
        <v>549550</v>
      </c>
      <c r="E1299" s="1"/>
      <c r="F1299" s="1" t="s">
        <v>1657</v>
      </c>
      <c r="G1299" s="1">
        <v>2</v>
      </c>
      <c r="H1299" s="1">
        <v>2</v>
      </c>
      <c r="I1299" s="1">
        <v>2</v>
      </c>
      <c r="J1299" s="31" t="str">
        <f t="shared" si="40"/>
        <v>EXCLUDED</v>
      </c>
      <c r="K1299">
        <v>1342</v>
      </c>
      <c r="L1299" s="1"/>
      <c r="M1299" s="1"/>
      <c r="N1299" s="35" t="s">
        <v>901</v>
      </c>
      <c r="R1299" s="1" t="str">
        <f t="shared" si="41"/>
        <v>Mutually Excluded</v>
      </c>
      <c r="S1299" s="1"/>
      <c r="T1299" s="1"/>
    </row>
    <row r="1300" spans="1:20" ht="120">
      <c r="A1300" s="1" t="s">
        <v>1658</v>
      </c>
      <c r="B1300">
        <v>1343</v>
      </c>
      <c r="D1300">
        <v>550</v>
      </c>
      <c r="E1300" s="1"/>
      <c r="F1300" s="1" t="s">
        <v>1658</v>
      </c>
      <c r="G1300" s="1">
        <v>3</v>
      </c>
      <c r="H1300" s="1">
        <v>2</v>
      </c>
      <c r="I1300" s="1">
        <v>3</v>
      </c>
      <c r="J1300" s="31" t="str">
        <f t="shared" si="40"/>
        <v>EXCLUDED</v>
      </c>
      <c r="K1300">
        <v>1343</v>
      </c>
      <c r="L1300" s="1"/>
      <c r="M1300" s="1"/>
      <c r="N1300" s="35" t="s">
        <v>901</v>
      </c>
      <c r="R1300" s="1" t="str">
        <f t="shared" si="41"/>
        <v>Mutually Excluded</v>
      </c>
      <c r="S1300" s="1"/>
      <c r="T1300" s="1"/>
    </row>
    <row r="1301" spans="1:20" ht="120">
      <c r="A1301" s="1" t="s">
        <v>1659</v>
      </c>
      <c r="B1301">
        <v>1344</v>
      </c>
      <c r="D1301" s="6">
        <v>550551</v>
      </c>
      <c r="E1301" s="1"/>
      <c r="F1301" s="1" t="s">
        <v>1659</v>
      </c>
      <c r="G1301" s="1">
        <v>2</v>
      </c>
      <c r="H1301" s="1">
        <v>2</v>
      </c>
      <c r="I1301" s="1">
        <v>2</v>
      </c>
      <c r="J1301" s="31" t="str">
        <f t="shared" si="40"/>
        <v>EXCLUDED</v>
      </c>
      <c r="K1301">
        <v>1344</v>
      </c>
      <c r="L1301" s="1"/>
      <c r="M1301" s="1"/>
      <c r="N1301" s="35" t="s">
        <v>901</v>
      </c>
      <c r="R1301" s="1" t="str">
        <f t="shared" si="41"/>
        <v>Mutually Excluded</v>
      </c>
      <c r="S1301" s="1"/>
      <c r="T1301" s="1"/>
    </row>
    <row r="1302" spans="1:20" ht="210">
      <c r="A1302" s="1" t="s">
        <v>1660</v>
      </c>
      <c r="B1302">
        <v>1345</v>
      </c>
      <c r="D1302">
        <v>551</v>
      </c>
      <c r="E1302" s="1"/>
      <c r="F1302" s="1" t="s">
        <v>1660</v>
      </c>
      <c r="G1302" s="1">
        <v>2</v>
      </c>
      <c r="H1302" s="1">
        <v>1</v>
      </c>
      <c r="I1302" s="1">
        <v>2</v>
      </c>
      <c r="J1302" s="31" t="str">
        <f t="shared" si="40"/>
        <v>EXCLUDED</v>
      </c>
      <c r="K1302">
        <v>1345</v>
      </c>
      <c r="L1302" s="1"/>
      <c r="M1302" s="1"/>
      <c r="N1302" s="35" t="s">
        <v>901</v>
      </c>
      <c r="R1302" s="1" t="str">
        <f t="shared" si="41"/>
        <v>Mutually Excluded</v>
      </c>
      <c r="S1302" s="1"/>
      <c r="T1302" s="1"/>
    </row>
    <row r="1303" spans="1:20" ht="90">
      <c r="A1303" s="1" t="s">
        <v>1661</v>
      </c>
      <c r="B1303">
        <v>1346</v>
      </c>
      <c r="D1303">
        <v>552</v>
      </c>
      <c r="E1303" s="1"/>
      <c r="F1303" s="1" t="s">
        <v>1661</v>
      </c>
      <c r="G1303" s="1">
        <v>1</v>
      </c>
      <c r="H1303" s="1">
        <v>1</v>
      </c>
      <c r="I1303" s="1">
        <v>1</v>
      </c>
      <c r="J1303" s="31" t="str">
        <f t="shared" si="40"/>
        <v>EXCLUDED</v>
      </c>
      <c r="K1303">
        <v>1346</v>
      </c>
      <c r="L1303" s="1"/>
      <c r="M1303" s="1"/>
      <c r="N1303" s="35" t="s">
        <v>901</v>
      </c>
      <c r="R1303" s="1" t="str">
        <f t="shared" si="41"/>
        <v>Mutually Excluded</v>
      </c>
      <c r="S1303" s="1"/>
      <c r="T1303" s="1"/>
    </row>
    <row r="1304" spans="1:20" ht="105">
      <c r="A1304" s="1" t="s">
        <v>1662</v>
      </c>
      <c r="B1304">
        <v>1347</v>
      </c>
      <c r="D1304">
        <v>552</v>
      </c>
      <c r="E1304" s="1"/>
      <c r="F1304" s="1" t="s">
        <v>1662</v>
      </c>
      <c r="G1304" s="1">
        <v>4</v>
      </c>
      <c r="H1304" s="1">
        <v>3</v>
      </c>
      <c r="I1304" s="1">
        <v>4</v>
      </c>
      <c r="J1304" s="31" t="str">
        <f t="shared" si="40"/>
        <v>EXCLUDED</v>
      </c>
      <c r="K1304">
        <v>1347</v>
      </c>
      <c r="L1304" s="1"/>
      <c r="M1304" s="1"/>
      <c r="N1304" s="35" t="s">
        <v>901</v>
      </c>
      <c r="R1304" s="1" t="str">
        <f t="shared" si="41"/>
        <v>Mutually Excluded</v>
      </c>
      <c r="S1304" s="1"/>
      <c r="T1304" s="1"/>
    </row>
    <row r="1305" spans="1:20" ht="180">
      <c r="A1305" s="1" t="s">
        <v>1664</v>
      </c>
      <c r="B1305">
        <v>1348</v>
      </c>
      <c r="D1305" s="6">
        <v>552553</v>
      </c>
      <c r="E1305" s="1"/>
      <c r="F1305" s="1" t="s">
        <v>1664</v>
      </c>
      <c r="G1305" s="1">
        <v>2</v>
      </c>
      <c r="H1305" s="1">
        <v>2</v>
      </c>
      <c r="I1305" s="1">
        <v>2</v>
      </c>
      <c r="J1305" s="31" t="str">
        <f t="shared" si="40"/>
        <v>EXCLUDED</v>
      </c>
      <c r="K1305">
        <v>1348</v>
      </c>
      <c r="L1305" s="1"/>
      <c r="M1305" s="1"/>
      <c r="N1305" s="35" t="s">
        <v>901</v>
      </c>
      <c r="R1305" s="1" t="str">
        <f t="shared" si="41"/>
        <v>Mutually Excluded</v>
      </c>
      <c r="S1305" s="1"/>
      <c r="T1305" s="1"/>
    </row>
    <row r="1306" spans="1:20" ht="75">
      <c r="A1306" s="1" t="s">
        <v>1665</v>
      </c>
      <c r="B1306">
        <v>1349</v>
      </c>
      <c r="D1306" s="6">
        <v>553554</v>
      </c>
      <c r="E1306" s="1"/>
      <c r="F1306" s="1" t="s">
        <v>1665</v>
      </c>
      <c r="G1306" s="1">
        <v>2</v>
      </c>
      <c r="H1306" s="1">
        <v>3</v>
      </c>
      <c r="I1306" s="1">
        <v>2</v>
      </c>
      <c r="J1306" s="31" t="str">
        <f t="shared" si="40"/>
        <v>EXCLUDED</v>
      </c>
      <c r="K1306">
        <v>1349</v>
      </c>
      <c r="L1306" s="1"/>
      <c r="M1306" s="1"/>
      <c r="N1306" s="35" t="s">
        <v>901</v>
      </c>
      <c r="R1306" s="1" t="str">
        <f t="shared" si="41"/>
        <v>Mutually Excluded</v>
      </c>
      <c r="S1306" s="1"/>
      <c r="T1306" s="1"/>
    </row>
    <row r="1307" spans="1:20" ht="165">
      <c r="A1307" s="1" t="s">
        <v>1666</v>
      </c>
      <c r="B1307">
        <v>1350</v>
      </c>
      <c r="D1307">
        <v>554</v>
      </c>
      <c r="E1307" s="1"/>
      <c r="F1307" s="1" t="s">
        <v>1666</v>
      </c>
      <c r="G1307" s="1">
        <v>2</v>
      </c>
      <c r="H1307" s="1">
        <v>2</v>
      </c>
      <c r="I1307" s="1">
        <v>2</v>
      </c>
      <c r="J1307" s="31" t="str">
        <f t="shared" si="40"/>
        <v>EXCLUDED</v>
      </c>
      <c r="K1307">
        <v>1350</v>
      </c>
      <c r="L1307" s="1"/>
      <c r="M1307" s="1"/>
      <c r="N1307" s="35" t="s">
        <v>901</v>
      </c>
      <c r="R1307" s="1" t="str">
        <f t="shared" si="41"/>
        <v>Mutually Excluded</v>
      </c>
      <c r="S1307" s="1"/>
      <c r="T1307" s="1"/>
    </row>
    <row r="1308" spans="1:20" ht="120">
      <c r="A1308" s="1" t="s">
        <v>1667</v>
      </c>
      <c r="B1308">
        <v>1351</v>
      </c>
      <c r="D1308">
        <v>554</v>
      </c>
      <c r="E1308" s="1"/>
      <c r="F1308" s="1" t="s">
        <v>1667</v>
      </c>
      <c r="G1308" s="1">
        <v>3</v>
      </c>
      <c r="H1308" s="1">
        <v>2</v>
      </c>
      <c r="I1308" s="1">
        <v>3</v>
      </c>
      <c r="J1308" s="31" t="str">
        <f t="shared" si="40"/>
        <v>EXCLUDED</v>
      </c>
      <c r="K1308">
        <v>1351</v>
      </c>
      <c r="L1308" s="1"/>
      <c r="M1308" s="1"/>
      <c r="N1308" s="35" t="s">
        <v>901</v>
      </c>
      <c r="R1308" s="1" t="str">
        <f t="shared" si="41"/>
        <v>Mutually Excluded</v>
      </c>
      <c r="S1308" s="1"/>
      <c r="T1308" s="1"/>
    </row>
    <row r="1309" spans="1:20" ht="90">
      <c r="A1309" s="1" t="s">
        <v>1668</v>
      </c>
      <c r="B1309">
        <v>1352</v>
      </c>
      <c r="D1309">
        <v>555</v>
      </c>
      <c r="E1309" s="1"/>
      <c r="F1309" s="1" t="s">
        <v>1668</v>
      </c>
      <c r="G1309" s="1">
        <v>3</v>
      </c>
      <c r="H1309" s="1">
        <v>3</v>
      </c>
      <c r="I1309" s="1">
        <v>4</v>
      </c>
      <c r="J1309" s="31" t="str">
        <f t="shared" si="40"/>
        <v>EXCLUDED</v>
      </c>
      <c r="K1309">
        <v>1352</v>
      </c>
      <c r="L1309" s="1"/>
      <c r="M1309" s="1"/>
      <c r="N1309" s="35" t="s">
        <v>901</v>
      </c>
      <c r="R1309" s="1" t="str">
        <f t="shared" si="41"/>
        <v>Mutually Excluded</v>
      </c>
      <c r="S1309" s="1"/>
      <c r="T1309" s="1"/>
    </row>
    <row r="1310" spans="1:20" ht="135">
      <c r="A1310" s="1" t="s">
        <v>1669</v>
      </c>
      <c r="B1310">
        <v>1353</v>
      </c>
      <c r="D1310">
        <v>555</v>
      </c>
      <c r="E1310" s="1"/>
      <c r="F1310" s="1" t="s">
        <v>1669</v>
      </c>
      <c r="G1310" s="1">
        <v>2</v>
      </c>
      <c r="H1310" s="1">
        <v>2</v>
      </c>
      <c r="I1310" s="1">
        <v>2</v>
      </c>
      <c r="J1310" s="31" t="str">
        <f t="shared" si="40"/>
        <v>EXCLUDED</v>
      </c>
      <c r="K1310">
        <v>1353</v>
      </c>
      <c r="L1310" s="1"/>
      <c r="M1310" s="1"/>
      <c r="N1310" s="35" t="s">
        <v>901</v>
      </c>
      <c r="R1310" s="1" t="str">
        <f t="shared" si="41"/>
        <v>Mutually Excluded</v>
      </c>
      <c r="S1310" s="1"/>
      <c r="T1310" s="1"/>
    </row>
    <row r="1311" spans="1:20" ht="150">
      <c r="A1311" s="1" t="s">
        <v>1670</v>
      </c>
      <c r="B1311">
        <v>1354</v>
      </c>
      <c r="D1311" s="6">
        <v>555556</v>
      </c>
      <c r="E1311" s="1"/>
      <c r="F1311" s="1" t="s">
        <v>1670</v>
      </c>
      <c r="G1311" s="1">
        <v>2</v>
      </c>
      <c r="H1311" s="1">
        <v>2</v>
      </c>
      <c r="I1311" s="1">
        <v>2</v>
      </c>
      <c r="J1311" s="31" t="str">
        <f t="shared" si="40"/>
        <v>EXCLUDED</v>
      </c>
      <c r="K1311">
        <v>1354</v>
      </c>
      <c r="L1311" s="1"/>
      <c r="M1311" s="1"/>
      <c r="N1311" s="35" t="s">
        <v>901</v>
      </c>
      <c r="R1311" s="1" t="str">
        <f t="shared" si="41"/>
        <v>Mutually Excluded</v>
      </c>
      <c r="S1311" s="1"/>
      <c r="T1311" s="1"/>
    </row>
    <row r="1312" spans="1:20" ht="105">
      <c r="A1312" s="1" t="s">
        <v>1671</v>
      </c>
      <c r="B1312">
        <v>1355</v>
      </c>
      <c r="D1312">
        <v>556</v>
      </c>
      <c r="E1312" s="1"/>
      <c r="F1312" s="1" t="s">
        <v>1671</v>
      </c>
      <c r="G1312" s="1">
        <v>2</v>
      </c>
      <c r="H1312" s="1">
        <v>3</v>
      </c>
      <c r="I1312" s="1">
        <v>2</v>
      </c>
      <c r="J1312" s="31" t="str">
        <f t="shared" si="40"/>
        <v>EXCLUDED</v>
      </c>
      <c r="K1312">
        <v>1355</v>
      </c>
      <c r="L1312" s="1"/>
      <c r="M1312" s="1"/>
      <c r="N1312" s="35" t="s">
        <v>901</v>
      </c>
      <c r="R1312" s="1" t="str">
        <f t="shared" si="41"/>
        <v>Mutually Excluded</v>
      </c>
      <c r="S1312" s="1"/>
      <c r="T1312" s="1"/>
    </row>
    <row r="1313" spans="1:24" ht="75">
      <c r="A1313" s="1" t="s">
        <v>1672</v>
      </c>
      <c r="B1313">
        <v>1356</v>
      </c>
      <c r="D1313">
        <v>556</v>
      </c>
      <c r="E1313" s="1"/>
      <c r="F1313" s="1" t="s">
        <v>1672</v>
      </c>
      <c r="G1313" s="1">
        <v>3</v>
      </c>
      <c r="H1313" s="1">
        <v>4</v>
      </c>
      <c r="I1313" s="1">
        <v>3</v>
      </c>
      <c r="J1313" s="31" t="str">
        <f t="shared" si="40"/>
        <v>EXCLUDED</v>
      </c>
      <c r="K1313">
        <v>1356</v>
      </c>
      <c r="L1313" s="1"/>
      <c r="M1313" s="1"/>
      <c r="N1313" s="35" t="s">
        <v>1752</v>
      </c>
      <c r="R1313" s="1" t="str">
        <f t="shared" si="41"/>
        <v>AI: No, Human: Yes</v>
      </c>
      <c r="S1313" s="1" t="s">
        <v>19</v>
      </c>
      <c r="T1313" s="1" t="s">
        <v>3012</v>
      </c>
      <c r="U1313" t="s">
        <v>19</v>
      </c>
    </row>
    <row r="1314" spans="1:24" ht="150">
      <c r="A1314" s="1" t="s">
        <v>1673</v>
      </c>
      <c r="B1314">
        <v>1357</v>
      </c>
      <c r="D1314">
        <v>557</v>
      </c>
      <c r="E1314" s="1"/>
      <c r="F1314" s="1" t="s">
        <v>1673</v>
      </c>
      <c r="G1314" s="1">
        <v>2</v>
      </c>
      <c r="H1314" s="1">
        <v>2</v>
      </c>
      <c r="I1314" s="1">
        <v>3</v>
      </c>
      <c r="J1314" s="31" t="str">
        <f t="shared" si="40"/>
        <v>EXCLUDED</v>
      </c>
      <c r="K1314">
        <v>1357</v>
      </c>
      <c r="L1314" s="1"/>
      <c r="M1314" s="1"/>
      <c r="N1314" s="35" t="s">
        <v>901</v>
      </c>
      <c r="R1314" s="1" t="str">
        <f t="shared" si="41"/>
        <v>Mutually Excluded</v>
      </c>
      <c r="S1314" s="1"/>
      <c r="T1314" s="1"/>
    </row>
    <row r="1315" spans="1:24" ht="75">
      <c r="A1315" s="1" t="s">
        <v>1674</v>
      </c>
      <c r="B1315">
        <v>1358</v>
      </c>
      <c r="D1315" s="6">
        <v>557558</v>
      </c>
      <c r="E1315" s="1"/>
      <c r="F1315" s="1" t="s">
        <v>1674</v>
      </c>
      <c r="G1315" s="1">
        <v>5</v>
      </c>
      <c r="H1315" s="1">
        <v>4</v>
      </c>
      <c r="I1315" s="1">
        <v>5</v>
      </c>
      <c r="J1315" s="31" t="str">
        <f t="shared" si="40"/>
        <v>MAYBE</v>
      </c>
      <c r="K1315">
        <v>1358</v>
      </c>
      <c r="L1315" s="1"/>
      <c r="M1315" s="1"/>
      <c r="N1315" s="35" t="s">
        <v>901</v>
      </c>
      <c r="R1315" s="1" t="str">
        <f t="shared" si="41"/>
        <v>AI: Yes, Human: No</v>
      </c>
      <c r="S1315" s="1" t="s">
        <v>23</v>
      </c>
      <c r="T1315" s="1" t="s">
        <v>3012</v>
      </c>
      <c r="U1315" t="s">
        <v>23</v>
      </c>
    </row>
    <row r="1316" spans="1:24" ht="75">
      <c r="A1316" s="1" t="s">
        <v>1676</v>
      </c>
      <c r="B1316">
        <v>1359</v>
      </c>
      <c r="D1316">
        <v>558</v>
      </c>
      <c r="E1316" s="1"/>
      <c r="F1316" s="1" t="s">
        <v>1676</v>
      </c>
      <c r="G1316" s="1">
        <v>1</v>
      </c>
      <c r="H1316" s="1">
        <v>1</v>
      </c>
      <c r="I1316" s="1">
        <v>1</v>
      </c>
      <c r="J1316" s="31" t="str">
        <f t="shared" si="40"/>
        <v>EXCLUDED</v>
      </c>
      <c r="K1316">
        <v>1359</v>
      </c>
      <c r="L1316" s="1"/>
      <c r="M1316" s="1"/>
      <c r="N1316" s="35" t="s">
        <v>901</v>
      </c>
      <c r="R1316" s="1" t="str">
        <f t="shared" si="41"/>
        <v>Mutually Excluded</v>
      </c>
      <c r="S1316" s="1"/>
      <c r="T1316" s="1"/>
    </row>
    <row r="1317" spans="1:24" ht="120">
      <c r="A1317" s="1" t="s">
        <v>1677</v>
      </c>
      <c r="B1317">
        <v>1360</v>
      </c>
      <c r="D1317">
        <v>558</v>
      </c>
      <c r="E1317" s="1"/>
      <c r="F1317" s="1" t="s">
        <v>1677</v>
      </c>
      <c r="G1317" s="1">
        <v>2</v>
      </c>
      <c r="H1317" s="1">
        <v>2</v>
      </c>
      <c r="I1317" s="1">
        <v>2</v>
      </c>
      <c r="J1317" s="31" t="str">
        <f t="shared" si="40"/>
        <v>EXCLUDED</v>
      </c>
      <c r="K1317">
        <v>1360</v>
      </c>
      <c r="L1317" s="1"/>
      <c r="M1317" s="1"/>
      <c r="N1317" s="35" t="s">
        <v>901</v>
      </c>
      <c r="R1317" s="1" t="str">
        <f t="shared" si="41"/>
        <v>Mutually Excluded</v>
      </c>
      <c r="S1317" s="1"/>
      <c r="T1317" s="1"/>
    </row>
    <row r="1318" spans="1:24" ht="135">
      <c r="A1318" s="1" t="s">
        <v>1678</v>
      </c>
      <c r="B1318">
        <v>1361</v>
      </c>
      <c r="D1318" s="6">
        <v>558559</v>
      </c>
      <c r="E1318" s="1"/>
      <c r="F1318" s="1" t="s">
        <v>1678</v>
      </c>
      <c r="G1318" s="1">
        <v>2</v>
      </c>
      <c r="H1318" s="1">
        <v>3</v>
      </c>
      <c r="I1318" s="1">
        <v>2</v>
      </c>
      <c r="J1318" s="31" t="str">
        <f t="shared" si="40"/>
        <v>EXCLUDED</v>
      </c>
      <c r="K1318">
        <v>1361</v>
      </c>
      <c r="L1318" s="1"/>
      <c r="M1318" s="1"/>
      <c r="N1318" s="35" t="s">
        <v>901</v>
      </c>
      <c r="R1318" s="1" t="str">
        <f t="shared" si="41"/>
        <v>Mutually Excluded</v>
      </c>
      <c r="S1318" s="1"/>
      <c r="T1318" s="1"/>
    </row>
    <row r="1319" spans="1:24" ht="135">
      <c r="A1319" s="1" t="s">
        <v>1679</v>
      </c>
      <c r="B1319">
        <v>1362</v>
      </c>
      <c r="D1319">
        <v>559</v>
      </c>
      <c r="E1319" s="1"/>
      <c r="F1319" s="1" t="s">
        <v>1679</v>
      </c>
      <c r="G1319" s="1">
        <v>4</v>
      </c>
      <c r="H1319" s="1">
        <v>5</v>
      </c>
      <c r="I1319" s="1">
        <v>4</v>
      </c>
      <c r="J1319" s="31" t="str">
        <f t="shared" si="40"/>
        <v>MAYBE</v>
      </c>
      <c r="K1319">
        <v>1362</v>
      </c>
      <c r="L1319" s="1"/>
      <c r="M1319" s="1"/>
      <c r="N1319" s="35" t="s">
        <v>901</v>
      </c>
      <c r="R1319" s="1" t="str">
        <f t="shared" si="41"/>
        <v>AI: Yes, Human: No</v>
      </c>
      <c r="S1319" s="1" t="s">
        <v>23</v>
      </c>
      <c r="T1319" s="1" t="s">
        <v>3012</v>
      </c>
      <c r="U1319" t="s">
        <v>23</v>
      </c>
      <c r="X1319" s="3" t="s">
        <v>23</v>
      </c>
    </row>
    <row r="1320" spans="1:24" ht="150">
      <c r="A1320" s="1" t="s">
        <v>1681</v>
      </c>
      <c r="B1320">
        <v>1363</v>
      </c>
      <c r="D1320">
        <v>559</v>
      </c>
      <c r="E1320" s="1"/>
      <c r="F1320" s="1" t="s">
        <v>1681</v>
      </c>
      <c r="G1320" s="1">
        <v>4</v>
      </c>
      <c r="H1320" s="1">
        <v>3</v>
      </c>
      <c r="I1320" s="1">
        <v>4</v>
      </c>
      <c r="J1320" s="31" t="str">
        <f t="shared" si="40"/>
        <v>EXCLUDED</v>
      </c>
      <c r="K1320">
        <v>1363</v>
      </c>
      <c r="L1320" s="1"/>
      <c r="M1320" s="1"/>
      <c r="N1320" s="35" t="s">
        <v>1752</v>
      </c>
      <c r="R1320" s="1" t="str">
        <f t="shared" si="41"/>
        <v>AI: No, Human: Yes</v>
      </c>
      <c r="S1320" s="1" t="s">
        <v>23</v>
      </c>
      <c r="T1320" s="1" t="s">
        <v>23</v>
      </c>
      <c r="U1320" t="s">
        <v>23</v>
      </c>
      <c r="X1320" s="3" t="s">
        <v>23</v>
      </c>
    </row>
    <row r="1321" spans="1:24" ht="45">
      <c r="A1321" s="1" t="s">
        <v>1683</v>
      </c>
      <c r="B1321">
        <v>1364</v>
      </c>
      <c r="D1321">
        <v>560</v>
      </c>
      <c r="E1321" s="1"/>
      <c r="F1321" s="1" t="s">
        <v>1683</v>
      </c>
      <c r="G1321" s="1">
        <v>2</v>
      </c>
      <c r="H1321" s="1">
        <v>3</v>
      </c>
      <c r="I1321" s="1">
        <v>2</v>
      </c>
      <c r="J1321" s="31" t="str">
        <f t="shared" si="40"/>
        <v>EXCLUDED</v>
      </c>
      <c r="K1321">
        <v>1364</v>
      </c>
      <c r="L1321" s="1"/>
      <c r="M1321" s="1"/>
      <c r="N1321" s="35" t="s">
        <v>901</v>
      </c>
      <c r="R1321" s="1" t="str">
        <f t="shared" si="41"/>
        <v>Mutually Excluded</v>
      </c>
      <c r="S1321" s="1"/>
      <c r="T1321" s="1"/>
    </row>
    <row r="1322" spans="1:24" ht="45">
      <c r="A1322" s="1" t="s">
        <v>1684</v>
      </c>
      <c r="B1322">
        <v>1365</v>
      </c>
      <c r="D1322">
        <v>560</v>
      </c>
      <c r="E1322" s="1"/>
      <c r="F1322" s="1" t="s">
        <v>1684</v>
      </c>
      <c r="G1322" s="1">
        <v>2</v>
      </c>
      <c r="H1322" s="1">
        <v>3</v>
      </c>
      <c r="I1322" s="1">
        <v>2</v>
      </c>
      <c r="J1322" s="31" t="str">
        <f t="shared" si="40"/>
        <v>EXCLUDED</v>
      </c>
      <c r="K1322">
        <v>1365</v>
      </c>
      <c r="L1322" s="1"/>
      <c r="M1322" s="1"/>
      <c r="N1322" s="35" t="s">
        <v>901</v>
      </c>
      <c r="R1322" s="1" t="str">
        <f t="shared" si="41"/>
        <v>Mutually Excluded</v>
      </c>
      <c r="S1322" s="1"/>
      <c r="T1322" s="1"/>
    </row>
    <row r="1323" spans="1:24" ht="75">
      <c r="A1323" s="1" t="s">
        <v>1685</v>
      </c>
      <c r="B1323">
        <v>1366</v>
      </c>
      <c r="D1323" s="6">
        <v>560561</v>
      </c>
      <c r="E1323" s="1"/>
      <c r="F1323" s="1" t="s">
        <v>1685</v>
      </c>
      <c r="G1323" s="1">
        <v>1</v>
      </c>
      <c r="H1323" s="1">
        <v>1</v>
      </c>
      <c r="I1323" s="1">
        <v>1</v>
      </c>
      <c r="J1323" s="31" t="str">
        <f t="shared" si="40"/>
        <v>EXCLUDED</v>
      </c>
      <c r="K1323">
        <v>1366</v>
      </c>
      <c r="L1323" s="1"/>
      <c r="M1323" s="1"/>
      <c r="N1323" s="35" t="s">
        <v>901</v>
      </c>
      <c r="R1323" s="1" t="str">
        <f t="shared" si="41"/>
        <v>Mutually Excluded</v>
      </c>
      <c r="S1323" s="1"/>
      <c r="T1323" s="1"/>
    </row>
    <row r="1324" spans="1:24" ht="135">
      <c r="A1324" s="1" t="s">
        <v>1686</v>
      </c>
      <c r="B1324">
        <v>1367</v>
      </c>
      <c r="D1324">
        <v>561</v>
      </c>
      <c r="E1324" s="1"/>
      <c r="F1324" s="1" t="s">
        <v>1686</v>
      </c>
      <c r="G1324" s="1">
        <v>1</v>
      </c>
      <c r="H1324" s="1">
        <v>1</v>
      </c>
      <c r="I1324" s="1">
        <v>1</v>
      </c>
      <c r="J1324" s="31" t="str">
        <f t="shared" si="40"/>
        <v>EXCLUDED</v>
      </c>
      <c r="K1324">
        <v>1367</v>
      </c>
      <c r="L1324" s="1"/>
      <c r="M1324" s="1"/>
      <c r="N1324" s="35" t="s">
        <v>901</v>
      </c>
      <c r="R1324" s="1" t="str">
        <f t="shared" si="41"/>
        <v>Mutually Excluded</v>
      </c>
      <c r="S1324" s="1"/>
      <c r="T1324" s="1"/>
    </row>
    <row r="1325" spans="1:24" ht="90">
      <c r="A1325" s="1" t="s">
        <v>1687</v>
      </c>
      <c r="B1325">
        <v>1368</v>
      </c>
      <c r="D1325">
        <v>561</v>
      </c>
      <c r="E1325" s="1"/>
      <c r="F1325" s="1" t="s">
        <v>1687</v>
      </c>
      <c r="G1325" s="1">
        <v>1</v>
      </c>
      <c r="H1325" s="1">
        <v>1</v>
      </c>
      <c r="I1325" s="1">
        <v>1</v>
      </c>
      <c r="J1325" s="31" t="str">
        <f t="shared" si="40"/>
        <v>EXCLUDED</v>
      </c>
      <c r="K1325">
        <v>1368</v>
      </c>
      <c r="L1325" s="1"/>
      <c r="M1325" s="1"/>
      <c r="N1325" s="35" t="s">
        <v>901</v>
      </c>
      <c r="R1325" s="1" t="str">
        <f t="shared" si="41"/>
        <v>Mutually Excluded</v>
      </c>
      <c r="S1325" s="1"/>
      <c r="T1325" s="1"/>
    </row>
    <row r="1326" spans="1:24" ht="105">
      <c r="A1326" s="1" t="s">
        <v>1688</v>
      </c>
      <c r="B1326">
        <v>1369</v>
      </c>
      <c r="D1326">
        <v>562</v>
      </c>
      <c r="E1326" s="1"/>
      <c r="F1326" s="1" t="s">
        <v>1688</v>
      </c>
      <c r="G1326" s="1">
        <v>1</v>
      </c>
      <c r="H1326" s="1">
        <v>1</v>
      </c>
      <c r="I1326" s="1">
        <v>1</v>
      </c>
      <c r="J1326" s="31" t="str">
        <f t="shared" si="40"/>
        <v>EXCLUDED</v>
      </c>
      <c r="K1326">
        <v>1369</v>
      </c>
      <c r="L1326" s="1"/>
      <c r="M1326" s="1"/>
      <c r="N1326" s="35" t="s">
        <v>901</v>
      </c>
      <c r="R1326" s="1" t="str">
        <f t="shared" si="41"/>
        <v>Mutually Excluded</v>
      </c>
      <c r="S1326" s="1"/>
      <c r="T1326" s="1"/>
    </row>
    <row r="1327" spans="1:24" ht="90">
      <c r="A1327" s="1" t="s">
        <v>1689</v>
      </c>
      <c r="B1327">
        <v>1370</v>
      </c>
      <c r="D1327">
        <v>562</v>
      </c>
      <c r="E1327" s="1"/>
      <c r="F1327" s="1" t="s">
        <v>1689</v>
      </c>
      <c r="G1327" s="1">
        <v>1</v>
      </c>
      <c r="H1327" s="1">
        <v>1</v>
      </c>
      <c r="I1327" s="1">
        <v>1</v>
      </c>
      <c r="J1327" s="31" t="str">
        <f t="shared" si="40"/>
        <v>EXCLUDED</v>
      </c>
      <c r="K1327">
        <v>1370</v>
      </c>
      <c r="L1327" s="1"/>
      <c r="M1327" s="1"/>
      <c r="N1327" s="35" t="s">
        <v>901</v>
      </c>
      <c r="R1327" s="1" t="str">
        <f t="shared" si="41"/>
        <v>Mutually Excluded</v>
      </c>
      <c r="S1327" s="1"/>
      <c r="T1327" s="1"/>
    </row>
    <row r="1328" spans="1:24" ht="60">
      <c r="A1328" s="1" t="s">
        <v>1690</v>
      </c>
      <c r="B1328">
        <v>1371</v>
      </c>
      <c r="D1328">
        <v>562</v>
      </c>
      <c r="E1328" s="1"/>
      <c r="F1328" s="1" t="s">
        <v>1690</v>
      </c>
      <c r="G1328" s="1">
        <v>3</v>
      </c>
      <c r="H1328" s="1">
        <v>2</v>
      </c>
      <c r="I1328" s="1">
        <v>3</v>
      </c>
      <c r="J1328" s="31" t="str">
        <f t="shared" si="40"/>
        <v>EXCLUDED</v>
      </c>
      <c r="K1328">
        <v>1371</v>
      </c>
      <c r="L1328" s="1"/>
      <c r="M1328" s="1"/>
      <c r="N1328" s="35" t="s">
        <v>901</v>
      </c>
      <c r="R1328" s="1" t="str">
        <f t="shared" si="41"/>
        <v>Mutually Excluded</v>
      </c>
      <c r="S1328" s="1"/>
      <c r="T1328" s="1"/>
    </row>
    <row r="1329" spans="1:24" ht="75">
      <c r="A1329" s="1" t="s">
        <v>1691</v>
      </c>
      <c r="B1329">
        <v>1372</v>
      </c>
      <c r="D1329">
        <v>563</v>
      </c>
      <c r="E1329" s="1"/>
      <c r="F1329" s="1" t="s">
        <v>1691</v>
      </c>
      <c r="G1329" s="1">
        <v>2</v>
      </c>
      <c r="H1329" s="1">
        <v>3</v>
      </c>
      <c r="I1329" s="1">
        <v>2</v>
      </c>
      <c r="J1329" s="31" t="str">
        <f t="shared" si="40"/>
        <v>EXCLUDED</v>
      </c>
      <c r="K1329">
        <v>1372</v>
      </c>
      <c r="L1329" s="1"/>
      <c r="M1329" s="1"/>
      <c r="N1329" s="35" t="s">
        <v>901</v>
      </c>
      <c r="R1329" s="1" t="str">
        <f t="shared" si="41"/>
        <v>Mutually Excluded</v>
      </c>
      <c r="S1329" s="1"/>
      <c r="T1329" s="1"/>
    </row>
    <row r="1330" spans="1:24" ht="105">
      <c r="A1330" s="1" t="s">
        <v>1692</v>
      </c>
      <c r="B1330">
        <v>1373</v>
      </c>
      <c r="D1330">
        <v>563</v>
      </c>
      <c r="E1330" s="1"/>
      <c r="F1330" s="1" t="s">
        <v>1692</v>
      </c>
      <c r="G1330" s="1">
        <v>3</v>
      </c>
      <c r="H1330" s="1">
        <v>2</v>
      </c>
      <c r="I1330" s="1">
        <v>3</v>
      </c>
      <c r="J1330" s="31" t="str">
        <f t="shared" si="40"/>
        <v>EXCLUDED</v>
      </c>
      <c r="K1330">
        <v>1373</v>
      </c>
      <c r="L1330" s="1"/>
      <c r="M1330" s="1"/>
      <c r="N1330" s="35" t="s">
        <v>901</v>
      </c>
      <c r="R1330" s="1" t="str">
        <f t="shared" si="41"/>
        <v>Mutually Excluded</v>
      </c>
      <c r="S1330" s="1"/>
      <c r="T1330" s="1"/>
    </row>
    <row r="1331" spans="1:24" ht="120">
      <c r="A1331" s="1" t="s">
        <v>1693</v>
      </c>
      <c r="B1331">
        <v>1374</v>
      </c>
      <c r="D1331" s="6">
        <v>563564</v>
      </c>
      <c r="E1331" s="1"/>
      <c r="F1331" s="1" t="s">
        <v>1693</v>
      </c>
      <c r="G1331" s="1">
        <v>4</v>
      </c>
      <c r="H1331" s="1">
        <v>5</v>
      </c>
      <c r="I1331" s="1">
        <v>4</v>
      </c>
      <c r="J1331" s="31" t="str">
        <f t="shared" si="40"/>
        <v>MAYBE</v>
      </c>
      <c r="K1331">
        <v>1374</v>
      </c>
      <c r="L1331" s="1"/>
      <c r="M1331" s="1"/>
      <c r="N1331" s="35" t="s">
        <v>1752</v>
      </c>
      <c r="R1331" s="1" t="str">
        <f t="shared" si="41"/>
        <v>MUTUALLY INCLUDED</v>
      </c>
      <c r="S1331" s="1"/>
      <c r="T1331" s="1"/>
      <c r="X1331" s="3" t="s">
        <v>19</v>
      </c>
    </row>
    <row r="1332" spans="1:24" ht="75">
      <c r="A1332" s="1" t="s">
        <v>1694</v>
      </c>
      <c r="B1332">
        <v>1375</v>
      </c>
      <c r="D1332">
        <v>564</v>
      </c>
      <c r="E1332" s="1"/>
      <c r="F1332" s="1" t="s">
        <v>1694</v>
      </c>
      <c r="G1332" s="1">
        <v>2</v>
      </c>
      <c r="H1332" s="1">
        <v>2</v>
      </c>
      <c r="I1332" s="1">
        <v>3</v>
      </c>
      <c r="J1332" s="31" t="str">
        <f t="shared" si="40"/>
        <v>EXCLUDED</v>
      </c>
      <c r="K1332">
        <v>1375</v>
      </c>
      <c r="L1332" s="1"/>
      <c r="M1332" s="1"/>
      <c r="N1332" s="35" t="s">
        <v>901</v>
      </c>
      <c r="R1332" s="1" t="str">
        <f t="shared" si="41"/>
        <v>Mutually Excluded</v>
      </c>
      <c r="S1332" s="1"/>
      <c r="T1332" s="1"/>
    </row>
    <row r="1333" spans="1:24" ht="120">
      <c r="A1333" s="1" t="s">
        <v>1695</v>
      </c>
      <c r="B1333">
        <v>1376</v>
      </c>
      <c r="D1333">
        <v>564</v>
      </c>
      <c r="E1333" s="1"/>
      <c r="F1333" s="1" t="s">
        <v>1695</v>
      </c>
      <c r="G1333" s="1">
        <v>2</v>
      </c>
      <c r="H1333" s="1">
        <v>3</v>
      </c>
      <c r="I1333" s="1">
        <v>2</v>
      </c>
      <c r="J1333" s="31" t="str">
        <f t="shared" si="40"/>
        <v>EXCLUDED</v>
      </c>
      <c r="K1333">
        <v>1376</v>
      </c>
      <c r="L1333" s="1"/>
      <c r="M1333" s="1"/>
      <c r="N1333" s="35" t="s">
        <v>901</v>
      </c>
      <c r="R1333" s="1" t="str">
        <f t="shared" si="41"/>
        <v>Mutually Excluded</v>
      </c>
      <c r="S1333" s="1"/>
      <c r="T1333" s="1"/>
    </row>
    <row r="1334" spans="1:24" ht="180">
      <c r="A1334" s="1" t="s">
        <v>1696</v>
      </c>
      <c r="B1334">
        <v>1377</v>
      </c>
      <c r="D1334" s="6">
        <v>564565</v>
      </c>
      <c r="E1334" s="1"/>
      <c r="F1334" s="1" t="s">
        <v>1696</v>
      </c>
      <c r="G1334" s="1">
        <v>4</v>
      </c>
      <c r="H1334" s="1">
        <v>4</v>
      </c>
      <c r="I1334" s="1">
        <v>3</v>
      </c>
      <c r="J1334" s="31" t="str">
        <f t="shared" si="40"/>
        <v>EXCLUDED</v>
      </c>
      <c r="K1334">
        <v>1377</v>
      </c>
      <c r="L1334" s="1"/>
      <c r="M1334" s="1"/>
      <c r="N1334" s="35" t="s">
        <v>901</v>
      </c>
      <c r="R1334" s="1" t="str">
        <f t="shared" si="41"/>
        <v>Mutually Excluded</v>
      </c>
      <c r="S1334" s="1"/>
      <c r="T1334" s="1"/>
    </row>
    <row r="1335" spans="1:24" ht="90">
      <c r="A1335" s="1" t="s">
        <v>1698</v>
      </c>
      <c r="B1335">
        <v>1378</v>
      </c>
      <c r="D1335">
        <v>565</v>
      </c>
      <c r="E1335" s="1"/>
      <c r="F1335" s="1" t="s">
        <v>1698</v>
      </c>
      <c r="G1335" s="1">
        <v>4</v>
      </c>
      <c r="H1335" s="1">
        <v>5</v>
      </c>
      <c r="I1335" s="1">
        <v>4</v>
      </c>
      <c r="J1335" s="31" t="str">
        <f t="shared" si="40"/>
        <v>MAYBE</v>
      </c>
      <c r="K1335">
        <v>1378</v>
      </c>
      <c r="L1335" s="1"/>
      <c r="M1335" s="1"/>
      <c r="N1335" s="35" t="s">
        <v>901</v>
      </c>
      <c r="R1335" s="1" t="str">
        <f t="shared" si="41"/>
        <v>AI: Yes, Human: No</v>
      </c>
      <c r="S1335" s="1" t="s">
        <v>23</v>
      </c>
      <c r="T1335" s="1" t="s">
        <v>3012</v>
      </c>
      <c r="U1335" t="s">
        <v>23</v>
      </c>
      <c r="X1335" s="3" t="s">
        <v>23</v>
      </c>
    </row>
    <row r="1336" spans="1:24" ht="210">
      <c r="A1336" s="1" t="s">
        <v>1699</v>
      </c>
      <c r="B1336">
        <v>1379</v>
      </c>
      <c r="D1336" s="6">
        <v>565566</v>
      </c>
      <c r="E1336" s="1"/>
      <c r="F1336" s="1" t="s">
        <v>1699</v>
      </c>
      <c r="G1336" s="1">
        <v>1</v>
      </c>
      <c r="H1336" s="1">
        <v>1</v>
      </c>
      <c r="I1336" s="1">
        <v>1</v>
      </c>
      <c r="J1336" s="31" t="str">
        <f t="shared" si="40"/>
        <v>EXCLUDED</v>
      </c>
      <c r="K1336">
        <v>1379</v>
      </c>
      <c r="L1336" s="1"/>
      <c r="M1336" s="1" t="s">
        <v>1700</v>
      </c>
      <c r="N1336" s="35" t="s">
        <v>901</v>
      </c>
      <c r="R1336" s="1" t="str">
        <f t="shared" si="41"/>
        <v>Mutually Excluded</v>
      </c>
      <c r="S1336" s="1"/>
      <c r="T1336" s="1"/>
    </row>
    <row r="1337" spans="1:24" ht="105">
      <c r="A1337" s="1" t="s">
        <v>1701</v>
      </c>
      <c r="B1337">
        <v>1380</v>
      </c>
      <c r="D1337">
        <v>566</v>
      </c>
      <c r="E1337" s="1"/>
      <c r="F1337" s="1" t="s">
        <v>1701</v>
      </c>
      <c r="G1337" s="26">
        <v>3</v>
      </c>
      <c r="H1337" s="26">
        <v>2</v>
      </c>
      <c r="I1337" s="26">
        <v>2</v>
      </c>
      <c r="J1337" s="31" t="str">
        <f t="shared" si="40"/>
        <v>EXCLUDED</v>
      </c>
      <c r="K1337" s="3">
        <v>1380</v>
      </c>
      <c r="L1337" s="1"/>
      <c r="M1337" s="1"/>
      <c r="N1337" s="35" t="s">
        <v>901</v>
      </c>
      <c r="R1337" s="1" t="str">
        <f t="shared" si="41"/>
        <v>Mutually Excluded</v>
      </c>
      <c r="S1337" s="1"/>
      <c r="T1337" s="1"/>
    </row>
    <row r="1338" spans="1:24" ht="135">
      <c r="A1338" s="1" t="s">
        <v>1702</v>
      </c>
      <c r="B1338">
        <v>1381</v>
      </c>
      <c r="D1338" s="6">
        <v>566567</v>
      </c>
      <c r="E1338" s="1"/>
      <c r="F1338" s="1" t="s">
        <v>1702</v>
      </c>
      <c r="G1338" s="26">
        <v>4</v>
      </c>
      <c r="H1338" s="26">
        <v>3</v>
      </c>
      <c r="I1338" s="26">
        <v>4</v>
      </c>
      <c r="J1338" s="31" t="str">
        <f t="shared" si="40"/>
        <v>EXCLUDED</v>
      </c>
      <c r="K1338" s="3">
        <v>1381</v>
      </c>
      <c r="L1338" s="1"/>
      <c r="M1338" s="1"/>
      <c r="N1338" s="35" t="s">
        <v>901</v>
      </c>
      <c r="R1338" s="1" t="str">
        <f t="shared" si="41"/>
        <v>Mutually Excluded</v>
      </c>
      <c r="S1338" s="1"/>
      <c r="T1338" s="1"/>
    </row>
    <row r="1339" spans="1:24" ht="135">
      <c r="A1339" s="1" t="s">
        <v>1703</v>
      </c>
      <c r="B1339">
        <v>1382</v>
      </c>
      <c r="D1339">
        <v>567</v>
      </c>
      <c r="E1339" s="1"/>
      <c r="F1339" s="1" t="s">
        <v>1703</v>
      </c>
      <c r="G1339" s="26">
        <v>5</v>
      </c>
      <c r="H1339" s="26">
        <v>4</v>
      </c>
      <c r="I1339" s="26">
        <v>5</v>
      </c>
      <c r="J1339" s="31" t="str">
        <f t="shared" si="40"/>
        <v>MAYBE</v>
      </c>
      <c r="K1339" s="3">
        <v>1382</v>
      </c>
      <c r="L1339" s="1"/>
      <c r="M1339" s="1"/>
      <c r="N1339" s="35" t="s">
        <v>901</v>
      </c>
      <c r="R1339" s="1" t="str">
        <f t="shared" si="41"/>
        <v>AI: Yes, Human: No</v>
      </c>
      <c r="S1339" s="1" t="s">
        <v>3024</v>
      </c>
      <c r="T1339" s="1" t="s">
        <v>901</v>
      </c>
      <c r="U1339" t="s">
        <v>19</v>
      </c>
    </row>
    <row r="1340" spans="1:24" ht="105">
      <c r="A1340" s="1" t="s">
        <v>1705</v>
      </c>
      <c r="B1340">
        <v>1383</v>
      </c>
      <c r="D1340">
        <v>567</v>
      </c>
      <c r="E1340" s="1"/>
      <c r="F1340" s="1" t="s">
        <v>1705</v>
      </c>
      <c r="G1340" s="26">
        <v>4</v>
      </c>
      <c r="H1340" s="26">
        <v>3</v>
      </c>
      <c r="I1340" s="26">
        <v>4</v>
      </c>
      <c r="J1340" s="31" t="str">
        <f t="shared" si="40"/>
        <v>EXCLUDED</v>
      </c>
      <c r="K1340" s="3">
        <v>1383</v>
      </c>
      <c r="L1340" s="1"/>
      <c r="M1340" s="1"/>
      <c r="N1340" s="35" t="s">
        <v>901</v>
      </c>
      <c r="R1340" s="1" t="str">
        <f t="shared" si="41"/>
        <v>Mutually Excluded</v>
      </c>
      <c r="S1340" s="1"/>
      <c r="T1340" s="1"/>
    </row>
    <row r="1341" spans="1:24" ht="135">
      <c r="A1341" s="1" t="s">
        <v>1706</v>
      </c>
      <c r="B1341">
        <v>1384</v>
      </c>
      <c r="D1341">
        <v>568</v>
      </c>
      <c r="E1341" s="1"/>
      <c r="F1341" s="1" t="s">
        <v>1706</v>
      </c>
      <c r="G1341" s="26">
        <v>4</v>
      </c>
      <c r="H1341" s="26">
        <v>4</v>
      </c>
      <c r="I1341" s="26">
        <v>3</v>
      </c>
      <c r="J1341" s="31" t="str">
        <f t="shared" si="40"/>
        <v>EXCLUDED</v>
      </c>
      <c r="K1341" s="3">
        <v>1384</v>
      </c>
      <c r="L1341" s="1"/>
      <c r="M1341" s="1"/>
      <c r="N1341" s="35" t="s">
        <v>901</v>
      </c>
      <c r="R1341" s="1" t="str">
        <f t="shared" si="41"/>
        <v>Mutually Excluded</v>
      </c>
      <c r="S1341" s="1"/>
      <c r="T1341" s="1"/>
    </row>
    <row r="1342" spans="1:24" ht="105">
      <c r="A1342" s="1" t="s">
        <v>1707</v>
      </c>
      <c r="B1342">
        <v>1385</v>
      </c>
      <c r="D1342" t="s">
        <v>1709</v>
      </c>
      <c r="E1342" s="1"/>
      <c r="F1342" s="1" t="s">
        <v>1707</v>
      </c>
      <c r="G1342" s="1">
        <v>2</v>
      </c>
      <c r="H1342" s="1">
        <v>4</v>
      </c>
      <c r="I1342" s="1">
        <v>3</v>
      </c>
      <c r="J1342" s="31" t="str">
        <f t="shared" si="40"/>
        <v>EXCLUDED</v>
      </c>
      <c r="K1342">
        <v>1385</v>
      </c>
      <c r="L1342" s="1"/>
      <c r="M1342" s="1"/>
      <c r="N1342" s="35" t="s">
        <v>901</v>
      </c>
      <c r="R1342" s="1" t="str">
        <f t="shared" si="41"/>
        <v>Mutually Excluded</v>
      </c>
      <c r="S1342" s="1"/>
      <c r="T1342" s="1"/>
    </row>
    <row r="1343" spans="1:24" ht="90">
      <c r="A1343" s="1" t="s">
        <v>1710</v>
      </c>
      <c r="B1343">
        <v>1386</v>
      </c>
      <c r="D1343" t="s">
        <v>1709</v>
      </c>
      <c r="E1343" s="1"/>
      <c r="F1343" s="1" t="s">
        <v>1710</v>
      </c>
      <c r="G1343" s="1">
        <v>1</v>
      </c>
      <c r="H1343" s="1">
        <v>1</v>
      </c>
      <c r="I1343" s="1">
        <v>1</v>
      </c>
      <c r="J1343" s="31" t="str">
        <f t="shared" si="40"/>
        <v>EXCLUDED</v>
      </c>
      <c r="K1343">
        <v>1386</v>
      </c>
      <c r="L1343" s="1"/>
      <c r="M1343" s="1"/>
      <c r="N1343" s="35" t="s">
        <v>901</v>
      </c>
      <c r="R1343" s="1" t="str">
        <f t="shared" si="41"/>
        <v>Mutually Excluded</v>
      </c>
      <c r="S1343" s="1"/>
      <c r="T1343" s="1"/>
    </row>
    <row r="1344" spans="1:24" ht="135">
      <c r="A1344" s="1" t="s">
        <v>1711</v>
      </c>
      <c r="B1344">
        <v>1387</v>
      </c>
      <c r="D1344" t="s">
        <v>1709</v>
      </c>
      <c r="E1344" s="1"/>
      <c r="F1344" s="1" t="s">
        <v>1711</v>
      </c>
      <c r="G1344" s="26">
        <v>5</v>
      </c>
      <c r="H1344" s="26">
        <v>4</v>
      </c>
      <c r="I1344" s="26">
        <v>4</v>
      </c>
      <c r="J1344" s="31" t="str">
        <f t="shared" si="40"/>
        <v>MAYBE</v>
      </c>
      <c r="K1344">
        <v>1387</v>
      </c>
      <c r="L1344" s="1"/>
      <c r="M1344" s="1"/>
      <c r="N1344" s="35" t="s">
        <v>901</v>
      </c>
      <c r="R1344" s="1" t="str">
        <f t="shared" si="41"/>
        <v>AI: Yes, Human: No</v>
      </c>
      <c r="S1344" s="1" t="s">
        <v>3018</v>
      </c>
      <c r="T1344" s="1" t="s">
        <v>19</v>
      </c>
      <c r="U1344" t="s">
        <v>19</v>
      </c>
    </row>
    <row r="1345" spans="1:24" ht="105">
      <c r="A1345" s="1" t="s">
        <v>1712</v>
      </c>
      <c r="B1345">
        <v>1388</v>
      </c>
      <c r="D1345" t="s">
        <v>1709</v>
      </c>
      <c r="E1345" s="1"/>
      <c r="F1345" s="1" t="s">
        <v>1712</v>
      </c>
      <c r="G1345" s="1">
        <v>2</v>
      </c>
      <c r="H1345" s="1">
        <v>2</v>
      </c>
      <c r="I1345" s="1">
        <v>2</v>
      </c>
      <c r="J1345" s="31" t="str">
        <f t="shared" si="40"/>
        <v>EXCLUDED</v>
      </c>
      <c r="K1345">
        <v>1388</v>
      </c>
      <c r="L1345" s="1"/>
      <c r="M1345" s="1"/>
      <c r="N1345" s="35" t="s">
        <v>901</v>
      </c>
      <c r="R1345" s="1" t="str">
        <f t="shared" si="41"/>
        <v>Mutually Excluded</v>
      </c>
      <c r="S1345" s="1"/>
      <c r="T1345" s="1"/>
    </row>
    <row r="1346" spans="1:24" ht="60">
      <c r="A1346" s="1" t="s">
        <v>1713</v>
      </c>
      <c r="B1346">
        <v>1389</v>
      </c>
      <c r="D1346" t="s">
        <v>1709</v>
      </c>
      <c r="E1346" s="1"/>
      <c r="F1346" s="1" t="s">
        <v>1713</v>
      </c>
      <c r="G1346" s="1">
        <v>4</v>
      </c>
      <c r="H1346" s="1">
        <v>4</v>
      </c>
      <c r="I1346" s="1">
        <v>4</v>
      </c>
      <c r="J1346" s="31" t="str">
        <f t="shared" si="40"/>
        <v>EXCLUDED</v>
      </c>
      <c r="K1346">
        <v>1389</v>
      </c>
      <c r="L1346" s="1"/>
      <c r="M1346" s="1"/>
      <c r="N1346" s="35" t="s">
        <v>901</v>
      </c>
      <c r="R1346" s="1" t="str">
        <f t="shared" si="41"/>
        <v>Mutually Excluded</v>
      </c>
      <c r="S1346" s="1"/>
      <c r="T1346" s="1"/>
    </row>
    <row r="1347" spans="1:24" ht="90">
      <c r="A1347" s="1" t="s">
        <v>1715</v>
      </c>
      <c r="B1347">
        <v>1390</v>
      </c>
      <c r="D1347" t="s">
        <v>1716</v>
      </c>
      <c r="E1347" s="1"/>
      <c r="F1347" s="1" t="s">
        <v>1715</v>
      </c>
      <c r="G1347" s="1">
        <v>2</v>
      </c>
      <c r="H1347" s="1">
        <v>2</v>
      </c>
      <c r="I1347" s="1">
        <v>2</v>
      </c>
      <c r="J1347" s="31" t="str">
        <f t="shared" ref="J1347:J1410" si="42">IF(COUNTIF(G1347:I1347,5)=3,"CERTAINLY INCLUDED",IF(COUNTIF(G1347:I1347,5)&gt;0,"MAYBE","EXCLUDED"))</f>
        <v>EXCLUDED</v>
      </c>
      <c r="K1347">
        <v>1390</v>
      </c>
      <c r="L1347" s="1"/>
      <c r="M1347" s="1"/>
      <c r="N1347" s="35" t="s">
        <v>901</v>
      </c>
      <c r="R1347" s="1" t="str">
        <f t="shared" ref="R1347:R1410" si="43">IF(AND(J1347="Excluded", N1347="Excluded"), "Mutually Excluded", IF(AND(OR(J1347="CERTAINLY INCLUDED", J1347="INCLUDED", J1347="MAYBE" ), OR(N1347="INCLUDED", N1347="MAYBE")), "MUTUALLY INCLUDED", IF(AND(J1347="MAYBE", N1347="MAYBE"), "Mutually MAYBE", IF(AND(J1347="Excluded", OR(N1347="INCLUDED", N1347="MAYBE")), "AI: No, Human: Yes", IF(AND(N1347="Excluded", OR(J1347="INCLUDED", J1347="CERTAINLY INCLUDED", J1347="MAYBE")), "AI: Yes, Human: No", "Other Conflict")))))</f>
        <v>Mutually Excluded</v>
      </c>
      <c r="S1347" s="1"/>
      <c r="T1347" s="1"/>
    </row>
    <row r="1348" spans="1:24" ht="75">
      <c r="A1348" s="1" t="s">
        <v>1717</v>
      </c>
      <c r="B1348">
        <v>1391</v>
      </c>
      <c r="D1348" t="s">
        <v>1716</v>
      </c>
      <c r="E1348" s="1"/>
      <c r="F1348" s="1" t="s">
        <v>1717</v>
      </c>
      <c r="G1348" s="1">
        <v>4</v>
      </c>
      <c r="H1348" s="1">
        <v>3</v>
      </c>
      <c r="I1348" s="1">
        <v>3</v>
      </c>
      <c r="J1348" s="31" t="str">
        <f t="shared" si="42"/>
        <v>EXCLUDED</v>
      </c>
      <c r="K1348">
        <v>1391</v>
      </c>
      <c r="L1348" s="1"/>
      <c r="M1348" s="1"/>
      <c r="N1348" s="35" t="s">
        <v>901</v>
      </c>
      <c r="R1348" s="1" t="str">
        <f t="shared" si="43"/>
        <v>Mutually Excluded</v>
      </c>
      <c r="S1348" s="1"/>
      <c r="T1348" s="1"/>
    </row>
    <row r="1349" spans="1:24" ht="75">
      <c r="A1349" s="1" t="s">
        <v>1718</v>
      </c>
      <c r="B1349">
        <v>1392</v>
      </c>
      <c r="D1349" t="s">
        <v>1716</v>
      </c>
      <c r="E1349" s="1"/>
      <c r="F1349" s="1" t="s">
        <v>1718</v>
      </c>
      <c r="G1349" s="1">
        <v>1</v>
      </c>
      <c r="H1349" s="1">
        <v>1</v>
      </c>
      <c r="I1349" s="1">
        <v>1</v>
      </c>
      <c r="J1349" s="31" t="str">
        <f t="shared" si="42"/>
        <v>EXCLUDED</v>
      </c>
      <c r="K1349">
        <v>1392</v>
      </c>
      <c r="L1349" s="1"/>
      <c r="M1349" s="1"/>
      <c r="N1349" s="35" t="s">
        <v>901</v>
      </c>
      <c r="R1349" s="1" t="str">
        <f t="shared" si="43"/>
        <v>Mutually Excluded</v>
      </c>
      <c r="S1349" s="1"/>
      <c r="T1349" s="1"/>
    </row>
    <row r="1350" spans="1:24" ht="105">
      <c r="A1350" s="1" t="s">
        <v>1311</v>
      </c>
      <c r="B1350">
        <v>1393</v>
      </c>
      <c r="D1350" t="s">
        <v>1716</v>
      </c>
      <c r="E1350" s="1"/>
      <c r="F1350" s="1" t="s">
        <v>1311</v>
      </c>
      <c r="G1350" s="1">
        <v>2</v>
      </c>
      <c r="H1350" s="1">
        <v>2</v>
      </c>
      <c r="I1350" s="1">
        <v>2</v>
      </c>
      <c r="J1350" s="31" t="str">
        <f t="shared" si="42"/>
        <v>EXCLUDED</v>
      </c>
      <c r="K1350">
        <v>1393</v>
      </c>
      <c r="L1350" s="1"/>
      <c r="M1350" s="1"/>
      <c r="N1350" s="35" t="s">
        <v>901</v>
      </c>
      <c r="R1350" s="1" t="str">
        <f t="shared" si="43"/>
        <v>Mutually Excluded</v>
      </c>
      <c r="S1350" s="1"/>
      <c r="T1350" s="1"/>
    </row>
    <row r="1351" spans="1:24" ht="135">
      <c r="A1351" s="1" t="s">
        <v>1719</v>
      </c>
      <c r="B1351">
        <v>1394</v>
      </c>
      <c r="D1351" t="s">
        <v>1716</v>
      </c>
      <c r="E1351" s="1"/>
      <c r="F1351" s="1" t="s">
        <v>1719</v>
      </c>
      <c r="G1351" s="1">
        <v>4</v>
      </c>
      <c r="H1351" s="1">
        <v>4</v>
      </c>
      <c r="I1351" s="1">
        <v>3</v>
      </c>
      <c r="J1351" s="31" t="str">
        <f t="shared" si="42"/>
        <v>EXCLUDED</v>
      </c>
      <c r="K1351">
        <v>1394</v>
      </c>
      <c r="L1351" s="1"/>
      <c r="M1351" s="1"/>
      <c r="N1351" s="35" t="s">
        <v>901</v>
      </c>
      <c r="R1351" s="1" t="str">
        <f t="shared" si="43"/>
        <v>Mutually Excluded</v>
      </c>
      <c r="S1351" s="1"/>
      <c r="T1351" s="1"/>
    </row>
    <row r="1352" spans="1:24" ht="135">
      <c r="A1352" s="1" t="s">
        <v>1720</v>
      </c>
      <c r="B1352">
        <v>1395</v>
      </c>
      <c r="D1352" t="s">
        <v>1716</v>
      </c>
      <c r="E1352" s="1"/>
      <c r="F1352" s="1" t="s">
        <v>1720</v>
      </c>
      <c r="G1352" s="1">
        <v>2</v>
      </c>
      <c r="H1352" s="1">
        <v>1</v>
      </c>
      <c r="I1352" s="1">
        <v>2</v>
      </c>
      <c r="J1352" s="31" t="str">
        <f t="shared" si="42"/>
        <v>EXCLUDED</v>
      </c>
      <c r="K1352">
        <v>1395</v>
      </c>
      <c r="L1352" s="1"/>
      <c r="M1352" s="1"/>
      <c r="N1352" s="35" t="s">
        <v>901</v>
      </c>
      <c r="R1352" s="1" t="str">
        <f t="shared" si="43"/>
        <v>Mutually Excluded</v>
      </c>
      <c r="S1352" s="1"/>
      <c r="T1352" s="1"/>
    </row>
    <row r="1353" spans="1:24" ht="105">
      <c r="A1353" s="1" t="s">
        <v>1721</v>
      </c>
      <c r="B1353">
        <v>1396</v>
      </c>
      <c r="D1353" t="s">
        <v>1722</v>
      </c>
      <c r="E1353" s="1"/>
      <c r="F1353" s="1" t="s">
        <v>1721</v>
      </c>
      <c r="G1353" s="1">
        <v>2</v>
      </c>
      <c r="H1353" s="1">
        <v>2</v>
      </c>
      <c r="I1353" s="1">
        <v>1</v>
      </c>
      <c r="J1353" s="31" t="str">
        <f t="shared" si="42"/>
        <v>EXCLUDED</v>
      </c>
      <c r="K1353">
        <v>1396</v>
      </c>
      <c r="L1353" s="1"/>
      <c r="M1353" s="1"/>
      <c r="N1353" s="35" t="s">
        <v>901</v>
      </c>
      <c r="R1353" s="1" t="str">
        <f t="shared" si="43"/>
        <v>Mutually Excluded</v>
      </c>
      <c r="S1353" s="1"/>
      <c r="T1353" s="1"/>
    </row>
    <row r="1354" spans="1:24" ht="90">
      <c r="A1354" s="1" t="s">
        <v>1723</v>
      </c>
      <c r="B1354">
        <v>1397</v>
      </c>
      <c r="D1354" t="s">
        <v>1722</v>
      </c>
      <c r="E1354" s="1"/>
      <c r="F1354" s="1" t="s">
        <v>1723</v>
      </c>
      <c r="G1354" s="1">
        <v>2</v>
      </c>
      <c r="H1354" s="1">
        <v>2</v>
      </c>
      <c r="I1354" s="1">
        <v>2</v>
      </c>
      <c r="J1354" s="31" t="str">
        <f t="shared" si="42"/>
        <v>EXCLUDED</v>
      </c>
      <c r="K1354">
        <v>1397</v>
      </c>
      <c r="L1354" s="1"/>
      <c r="M1354" s="1"/>
      <c r="N1354" s="35" t="s">
        <v>901</v>
      </c>
      <c r="R1354" s="1" t="str">
        <f t="shared" si="43"/>
        <v>Mutually Excluded</v>
      </c>
      <c r="S1354" s="1"/>
      <c r="T1354" s="1"/>
    </row>
    <row r="1355" spans="1:24" ht="135">
      <c r="A1355" s="1" t="s">
        <v>1724</v>
      </c>
      <c r="B1355">
        <v>1398</v>
      </c>
      <c r="D1355" t="s">
        <v>1722</v>
      </c>
      <c r="E1355" s="1"/>
      <c r="F1355" s="1" t="s">
        <v>1724</v>
      </c>
      <c r="G1355" s="1">
        <v>2</v>
      </c>
      <c r="H1355" s="1">
        <v>1</v>
      </c>
      <c r="I1355" s="1">
        <v>2</v>
      </c>
      <c r="J1355" s="31" t="str">
        <f t="shared" si="42"/>
        <v>EXCLUDED</v>
      </c>
      <c r="K1355">
        <v>1398</v>
      </c>
      <c r="L1355" s="1"/>
      <c r="M1355" s="1"/>
      <c r="N1355" s="35" t="s">
        <v>901</v>
      </c>
      <c r="R1355" s="1" t="str">
        <f t="shared" si="43"/>
        <v>Mutually Excluded</v>
      </c>
      <c r="S1355" s="1"/>
      <c r="T1355" s="1"/>
    </row>
    <row r="1356" spans="1:24" ht="90">
      <c r="A1356" s="1" t="s">
        <v>1725</v>
      </c>
      <c r="B1356">
        <v>1399</v>
      </c>
      <c r="D1356" t="s">
        <v>1722</v>
      </c>
      <c r="E1356" s="1"/>
      <c r="F1356" s="1" t="s">
        <v>1725</v>
      </c>
      <c r="G1356" s="1">
        <v>3</v>
      </c>
      <c r="H1356" s="1">
        <v>3</v>
      </c>
      <c r="I1356" s="1">
        <v>4</v>
      </c>
      <c r="J1356" s="31" t="str">
        <f t="shared" si="42"/>
        <v>EXCLUDED</v>
      </c>
      <c r="K1356">
        <v>1399</v>
      </c>
      <c r="L1356" s="1"/>
      <c r="M1356" s="1"/>
      <c r="N1356" s="35" t="s">
        <v>1752</v>
      </c>
      <c r="R1356" s="1" t="str">
        <f t="shared" si="43"/>
        <v>AI: No, Human: Yes</v>
      </c>
      <c r="S1356" s="1" t="s">
        <v>19</v>
      </c>
      <c r="T1356" s="1" t="s">
        <v>23</v>
      </c>
      <c r="U1356" t="s">
        <v>23</v>
      </c>
      <c r="X1356" s="3" t="s">
        <v>23</v>
      </c>
    </row>
    <row r="1357" spans="1:24" ht="135">
      <c r="A1357" s="1" t="s">
        <v>1726</v>
      </c>
      <c r="B1357">
        <v>1400</v>
      </c>
      <c r="D1357" t="s">
        <v>1722</v>
      </c>
      <c r="E1357" s="1"/>
      <c r="F1357" s="1" t="s">
        <v>1726</v>
      </c>
      <c r="G1357" s="1">
        <v>1</v>
      </c>
      <c r="H1357" s="1">
        <v>1</v>
      </c>
      <c r="I1357" s="1">
        <v>1</v>
      </c>
      <c r="J1357" s="31" t="str">
        <f t="shared" si="42"/>
        <v>EXCLUDED</v>
      </c>
      <c r="K1357">
        <v>1400</v>
      </c>
      <c r="L1357" s="1"/>
      <c r="M1357" s="1"/>
      <c r="N1357" s="35" t="s">
        <v>901</v>
      </c>
      <c r="R1357" s="1" t="str">
        <f t="shared" si="43"/>
        <v>Mutually Excluded</v>
      </c>
      <c r="S1357" s="1"/>
      <c r="T1357" s="1"/>
    </row>
    <row r="1358" spans="1:24" ht="120">
      <c r="A1358" s="1" t="s">
        <v>1727</v>
      </c>
      <c r="B1358">
        <v>1401</v>
      </c>
      <c r="D1358" t="s">
        <v>1728</v>
      </c>
      <c r="E1358" s="1"/>
      <c r="F1358" s="1" t="s">
        <v>1727</v>
      </c>
      <c r="G1358" s="1">
        <v>1</v>
      </c>
      <c r="H1358" s="1">
        <v>1</v>
      </c>
      <c r="I1358" s="1">
        <v>1</v>
      </c>
      <c r="J1358" s="31" t="str">
        <f t="shared" si="42"/>
        <v>EXCLUDED</v>
      </c>
      <c r="K1358">
        <v>1401</v>
      </c>
      <c r="L1358" s="1"/>
      <c r="M1358" s="1"/>
      <c r="N1358" s="35" t="s">
        <v>901</v>
      </c>
      <c r="R1358" s="1" t="str">
        <f t="shared" si="43"/>
        <v>Mutually Excluded</v>
      </c>
      <c r="S1358" s="1"/>
      <c r="T1358" s="1"/>
    </row>
    <row r="1359" spans="1:24" ht="90">
      <c r="A1359" s="1" t="s">
        <v>1729</v>
      </c>
      <c r="B1359">
        <v>1402</v>
      </c>
      <c r="D1359" t="s">
        <v>1728</v>
      </c>
      <c r="E1359" s="1"/>
      <c r="F1359" s="1" t="s">
        <v>1729</v>
      </c>
      <c r="G1359" s="1">
        <v>2</v>
      </c>
      <c r="H1359" s="1">
        <v>2</v>
      </c>
      <c r="I1359" s="1">
        <v>2</v>
      </c>
      <c r="J1359" s="31" t="str">
        <f t="shared" si="42"/>
        <v>EXCLUDED</v>
      </c>
      <c r="K1359">
        <v>1402</v>
      </c>
      <c r="L1359" s="1"/>
      <c r="M1359" s="1"/>
      <c r="N1359" s="35" t="s">
        <v>901</v>
      </c>
      <c r="R1359" s="1" t="str">
        <f t="shared" si="43"/>
        <v>Mutually Excluded</v>
      </c>
      <c r="S1359" s="1"/>
      <c r="T1359" s="1"/>
    </row>
    <row r="1360" spans="1:24" ht="90">
      <c r="A1360" s="1" t="s">
        <v>1318</v>
      </c>
      <c r="B1360">
        <v>1403</v>
      </c>
      <c r="D1360" t="s">
        <v>1728</v>
      </c>
      <c r="E1360" s="1"/>
      <c r="F1360" s="1" t="s">
        <v>1318</v>
      </c>
      <c r="G1360" s="1">
        <v>2</v>
      </c>
      <c r="H1360" s="1">
        <v>2</v>
      </c>
      <c r="I1360" s="1">
        <v>2</v>
      </c>
      <c r="J1360" s="31" t="str">
        <f t="shared" si="42"/>
        <v>EXCLUDED</v>
      </c>
      <c r="K1360">
        <v>1403</v>
      </c>
      <c r="L1360" s="1"/>
      <c r="M1360" s="1"/>
      <c r="N1360" s="35" t="s">
        <v>901</v>
      </c>
      <c r="R1360" s="1" t="str">
        <f t="shared" si="43"/>
        <v>Mutually Excluded</v>
      </c>
      <c r="S1360" s="1"/>
      <c r="T1360" s="1"/>
    </row>
    <row r="1361" spans="1:20" ht="75">
      <c r="A1361" s="1" t="s">
        <v>1730</v>
      </c>
      <c r="B1361">
        <v>1404</v>
      </c>
      <c r="D1361" t="s">
        <v>1731</v>
      </c>
      <c r="E1361" s="1"/>
      <c r="F1361" s="1" t="s">
        <v>1730</v>
      </c>
      <c r="G1361" s="1">
        <v>3</v>
      </c>
      <c r="H1361" s="1">
        <v>4</v>
      </c>
      <c r="I1361" s="1">
        <v>3</v>
      </c>
      <c r="J1361" s="31" t="str">
        <f t="shared" si="42"/>
        <v>EXCLUDED</v>
      </c>
      <c r="K1361">
        <v>1404</v>
      </c>
      <c r="L1361" s="1"/>
      <c r="M1361" s="1"/>
      <c r="N1361" s="35" t="s">
        <v>901</v>
      </c>
      <c r="R1361" s="1" t="str">
        <f t="shared" si="43"/>
        <v>Mutually Excluded</v>
      </c>
      <c r="S1361" s="1"/>
      <c r="T1361" s="1"/>
    </row>
    <row r="1362" spans="1:20" ht="90">
      <c r="A1362" s="1" t="s">
        <v>1732</v>
      </c>
      <c r="B1362">
        <v>1405</v>
      </c>
      <c r="D1362" t="s">
        <v>1731</v>
      </c>
      <c r="E1362" s="1"/>
      <c r="F1362" s="1" t="s">
        <v>1732</v>
      </c>
      <c r="G1362" s="1">
        <v>2</v>
      </c>
      <c r="H1362" s="1">
        <v>2</v>
      </c>
      <c r="I1362" s="1">
        <v>3</v>
      </c>
      <c r="J1362" s="31" t="str">
        <f t="shared" si="42"/>
        <v>EXCLUDED</v>
      </c>
      <c r="K1362">
        <v>1405</v>
      </c>
      <c r="L1362" s="1"/>
      <c r="M1362" s="1"/>
      <c r="N1362" s="35" t="s">
        <v>901</v>
      </c>
      <c r="R1362" s="1" t="str">
        <f t="shared" si="43"/>
        <v>Mutually Excluded</v>
      </c>
      <c r="S1362" s="1"/>
      <c r="T1362" s="1"/>
    </row>
    <row r="1363" spans="1:20" ht="105">
      <c r="A1363" s="1" t="s">
        <v>1733</v>
      </c>
      <c r="B1363">
        <v>1406</v>
      </c>
      <c r="D1363" t="s">
        <v>1731</v>
      </c>
      <c r="E1363" s="1"/>
      <c r="F1363" s="1" t="s">
        <v>1733</v>
      </c>
      <c r="G1363" s="1">
        <v>3</v>
      </c>
      <c r="H1363" s="1">
        <v>2</v>
      </c>
      <c r="I1363" s="1">
        <v>2</v>
      </c>
      <c r="J1363" s="31" t="str">
        <f t="shared" si="42"/>
        <v>EXCLUDED</v>
      </c>
      <c r="K1363">
        <v>1406</v>
      </c>
      <c r="L1363" s="1"/>
      <c r="M1363" s="1"/>
      <c r="N1363" s="35" t="s">
        <v>901</v>
      </c>
      <c r="R1363" s="1" t="str">
        <f t="shared" si="43"/>
        <v>Mutually Excluded</v>
      </c>
      <c r="S1363" s="1"/>
      <c r="T1363" s="1"/>
    </row>
    <row r="1364" spans="1:20" ht="150">
      <c r="A1364" s="1" t="s">
        <v>1734</v>
      </c>
      <c r="B1364">
        <v>1407</v>
      </c>
      <c r="D1364" t="s">
        <v>1731</v>
      </c>
      <c r="E1364" s="1"/>
      <c r="F1364" s="1" t="s">
        <v>1734</v>
      </c>
      <c r="G1364" s="1">
        <v>4</v>
      </c>
      <c r="H1364" s="1">
        <v>3</v>
      </c>
      <c r="I1364" s="1">
        <v>3</v>
      </c>
      <c r="J1364" s="31" t="str">
        <f t="shared" si="42"/>
        <v>EXCLUDED</v>
      </c>
      <c r="K1364">
        <v>1407</v>
      </c>
      <c r="L1364" s="1"/>
      <c r="M1364" s="1"/>
      <c r="N1364" s="35" t="s">
        <v>901</v>
      </c>
      <c r="R1364" s="1" t="str">
        <f t="shared" si="43"/>
        <v>Mutually Excluded</v>
      </c>
      <c r="S1364" s="1"/>
      <c r="T1364" s="1"/>
    </row>
    <row r="1365" spans="1:20" ht="105">
      <c r="A1365" s="1" t="s">
        <v>1735</v>
      </c>
      <c r="B1365">
        <v>1408</v>
      </c>
      <c r="D1365" t="s">
        <v>1731</v>
      </c>
      <c r="E1365" s="1"/>
      <c r="F1365" s="1" t="s">
        <v>1735</v>
      </c>
      <c r="G1365" s="1">
        <v>2</v>
      </c>
      <c r="H1365" s="1">
        <v>3</v>
      </c>
      <c r="I1365" s="1">
        <v>2</v>
      </c>
      <c r="J1365" s="31" t="str">
        <f t="shared" si="42"/>
        <v>EXCLUDED</v>
      </c>
      <c r="K1365">
        <v>1408</v>
      </c>
      <c r="L1365" s="1"/>
      <c r="M1365" s="1"/>
      <c r="N1365" s="35" t="s">
        <v>901</v>
      </c>
      <c r="R1365" s="1" t="str">
        <f t="shared" si="43"/>
        <v>Mutually Excluded</v>
      </c>
      <c r="S1365" s="1"/>
      <c r="T1365" s="1"/>
    </row>
    <row r="1366" spans="1:20" ht="45">
      <c r="A1366" s="1" t="s">
        <v>1736</v>
      </c>
      <c r="B1366">
        <v>1409</v>
      </c>
      <c r="D1366" t="s">
        <v>1731</v>
      </c>
      <c r="E1366" s="1"/>
      <c r="F1366" s="1" t="s">
        <v>1736</v>
      </c>
      <c r="G1366" s="1">
        <v>1</v>
      </c>
      <c r="H1366" s="1">
        <v>1</v>
      </c>
      <c r="I1366" s="1">
        <v>1</v>
      </c>
      <c r="J1366" s="31" t="str">
        <f t="shared" si="42"/>
        <v>EXCLUDED</v>
      </c>
      <c r="K1366">
        <v>1409</v>
      </c>
      <c r="L1366" s="1"/>
      <c r="M1366" s="1"/>
      <c r="N1366" s="35" t="s">
        <v>901</v>
      </c>
      <c r="R1366" s="1" t="str">
        <f t="shared" si="43"/>
        <v>Mutually Excluded</v>
      </c>
      <c r="S1366" s="1"/>
      <c r="T1366" s="1"/>
    </row>
    <row r="1367" spans="1:20" ht="180">
      <c r="A1367" s="1" t="s">
        <v>1401</v>
      </c>
      <c r="B1367">
        <v>1410</v>
      </c>
      <c r="D1367" t="s">
        <v>1737</v>
      </c>
      <c r="E1367" s="1"/>
      <c r="F1367" s="1" t="s">
        <v>1401</v>
      </c>
      <c r="G1367" s="1">
        <v>3</v>
      </c>
      <c r="H1367" s="1">
        <v>4</v>
      </c>
      <c r="I1367" s="1">
        <v>3</v>
      </c>
      <c r="J1367" s="31" t="str">
        <f t="shared" si="42"/>
        <v>EXCLUDED</v>
      </c>
      <c r="K1367">
        <v>1410</v>
      </c>
      <c r="L1367" s="1"/>
      <c r="M1367" s="1"/>
      <c r="N1367" s="35" t="s">
        <v>901</v>
      </c>
      <c r="R1367" s="1" t="str">
        <f t="shared" si="43"/>
        <v>Mutually Excluded</v>
      </c>
      <c r="S1367" s="1"/>
      <c r="T1367" s="1"/>
    </row>
    <row r="1368" spans="1:20" ht="60">
      <c r="A1368" s="1" t="s">
        <v>1738</v>
      </c>
      <c r="B1368">
        <v>1411</v>
      </c>
      <c r="D1368" t="s">
        <v>1737</v>
      </c>
      <c r="E1368" s="1"/>
      <c r="F1368" s="1" t="s">
        <v>1738</v>
      </c>
      <c r="G1368" s="1">
        <v>1</v>
      </c>
      <c r="H1368" s="1">
        <v>1</v>
      </c>
      <c r="I1368" s="1">
        <v>1</v>
      </c>
      <c r="J1368" s="31" t="str">
        <f t="shared" si="42"/>
        <v>EXCLUDED</v>
      </c>
      <c r="K1368">
        <v>1411</v>
      </c>
      <c r="L1368" s="1"/>
      <c r="M1368" s="1"/>
      <c r="N1368" s="35" t="s">
        <v>901</v>
      </c>
      <c r="R1368" s="1" t="str">
        <f t="shared" si="43"/>
        <v>Mutually Excluded</v>
      </c>
      <c r="S1368" s="1"/>
      <c r="T1368" s="1"/>
    </row>
    <row r="1369" spans="1:20" ht="135">
      <c r="A1369" s="1" t="s">
        <v>1739</v>
      </c>
      <c r="B1369">
        <v>1412</v>
      </c>
      <c r="D1369" t="s">
        <v>1737</v>
      </c>
      <c r="E1369" s="1"/>
      <c r="F1369" s="1" t="s">
        <v>1739</v>
      </c>
      <c r="G1369" s="1">
        <v>4</v>
      </c>
      <c r="H1369" s="1">
        <v>3</v>
      </c>
      <c r="I1369" s="1">
        <v>4</v>
      </c>
      <c r="J1369" s="31" t="str">
        <f t="shared" si="42"/>
        <v>EXCLUDED</v>
      </c>
      <c r="K1369">
        <v>1412</v>
      </c>
      <c r="L1369" s="1"/>
      <c r="M1369" s="1"/>
      <c r="N1369" s="35" t="s">
        <v>901</v>
      </c>
      <c r="R1369" s="1" t="str">
        <f t="shared" si="43"/>
        <v>Mutually Excluded</v>
      </c>
      <c r="S1369" s="1"/>
      <c r="T1369" s="1"/>
    </row>
    <row r="1370" spans="1:20" ht="75">
      <c r="A1370" s="1" t="s">
        <v>1740</v>
      </c>
      <c r="B1370">
        <v>1413</v>
      </c>
      <c r="D1370" t="s">
        <v>1737</v>
      </c>
      <c r="E1370" s="1"/>
      <c r="F1370" s="1" t="s">
        <v>1740</v>
      </c>
      <c r="G1370" s="1">
        <v>2</v>
      </c>
      <c r="H1370" s="1">
        <v>2</v>
      </c>
      <c r="I1370" s="1">
        <v>2</v>
      </c>
      <c r="J1370" s="31" t="str">
        <f t="shared" si="42"/>
        <v>EXCLUDED</v>
      </c>
      <c r="K1370">
        <v>1413</v>
      </c>
      <c r="L1370" s="1"/>
      <c r="M1370" s="1"/>
      <c r="N1370" s="35" t="s">
        <v>901</v>
      </c>
      <c r="R1370" s="1" t="str">
        <f t="shared" si="43"/>
        <v>Mutually Excluded</v>
      </c>
      <c r="S1370" s="1"/>
      <c r="T1370" s="1"/>
    </row>
    <row r="1371" spans="1:20" ht="105">
      <c r="A1371" s="1" t="s">
        <v>1403</v>
      </c>
      <c r="B1371">
        <v>1414</v>
      </c>
      <c r="D1371" t="s">
        <v>1741</v>
      </c>
      <c r="E1371" s="1"/>
      <c r="F1371" s="1" t="s">
        <v>1403</v>
      </c>
      <c r="G1371" s="1">
        <v>1</v>
      </c>
      <c r="H1371" s="1">
        <v>1</v>
      </c>
      <c r="I1371" s="1">
        <v>1</v>
      </c>
      <c r="J1371" s="31" t="str">
        <f t="shared" si="42"/>
        <v>EXCLUDED</v>
      </c>
      <c r="K1371">
        <v>1414</v>
      </c>
      <c r="L1371" s="1"/>
      <c r="M1371" s="1"/>
      <c r="N1371" s="35" t="s">
        <v>901</v>
      </c>
      <c r="R1371" s="1" t="str">
        <f t="shared" si="43"/>
        <v>Mutually Excluded</v>
      </c>
      <c r="S1371" s="1"/>
      <c r="T1371" s="1"/>
    </row>
    <row r="1372" spans="1:20" ht="150">
      <c r="A1372" s="1" t="s">
        <v>1742</v>
      </c>
      <c r="B1372">
        <v>1415</v>
      </c>
      <c r="D1372" t="s">
        <v>1741</v>
      </c>
      <c r="E1372" s="1"/>
      <c r="F1372" s="1" t="s">
        <v>1742</v>
      </c>
      <c r="G1372" s="1">
        <v>2</v>
      </c>
      <c r="H1372" s="1">
        <v>2</v>
      </c>
      <c r="I1372" s="1">
        <v>2</v>
      </c>
      <c r="J1372" s="31" t="str">
        <f t="shared" si="42"/>
        <v>EXCLUDED</v>
      </c>
      <c r="K1372">
        <v>1415</v>
      </c>
      <c r="L1372" s="1"/>
      <c r="M1372" s="1"/>
      <c r="N1372" s="35" t="s">
        <v>901</v>
      </c>
      <c r="R1372" s="1" t="str">
        <f t="shared" si="43"/>
        <v>Mutually Excluded</v>
      </c>
      <c r="S1372" s="1"/>
      <c r="T1372" s="1"/>
    </row>
    <row r="1373" spans="1:20" ht="90">
      <c r="A1373" s="1" t="s">
        <v>1743</v>
      </c>
      <c r="B1373">
        <v>1416</v>
      </c>
      <c r="D1373" t="s">
        <v>1741</v>
      </c>
      <c r="E1373" s="1"/>
      <c r="F1373" s="1" t="s">
        <v>1743</v>
      </c>
      <c r="G1373" s="1">
        <v>2</v>
      </c>
      <c r="H1373" s="1">
        <v>3</v>
      </c>
      <c r="I1373" s="1">
        <v>2</v>
      </c>
      <c r="J1373" s="31" t="str">
        <f t="shared" si="42"/>
        <v>EXCLUDED</v>
      </c>
      <c r="K1373">
        <v>1416</v>
      </c>
      <c r="L1373" s="1"/>
      <c r="M1373" s="1"/>
      <c r="N1373" s="35" t="s">
        <v>901</v>
      </c>
      <c r="R1373" s="1" t="str">
        <f t="shared" si="43"/>
        <v>Mutually Excluded</v>
      </c>
      <c r="S1373" s="1"/>
      <c r="T1373" s="1"/>
    </row>
    <row r="1374" spans="1:20" ht="105">
      <c r="A1374" s="1" t="s">
        <v>1744</v>
      </c>
      <c r="B1374">
        <v>1417</v>
      </c>
      <c r="D1374" t="s">
        <v>1741</v>
      </c>
      <c r="E1374" s="1"/>
      <c r="F1374" s="1" t="s">
        <v>1744</v>
      </c>
      <c r="G1374" s="1">
        <v>3</v>
      </c>
      <c r="H1374" s="1">
        <v>2</v>
      </c>
      <c r="I1374" s="1">
        <v>3</v>
      </c>
      <c r="J1374" s="31" t="str">
        <f t="shared" si="42"/>
        <v>EXCLUDED</v>
      </c>
      <c r="K1374">
        <v>1417</v>
      </c>
      <c r="L1374" s="1"/>
      <c r="M1374" s="1"/>
      <c r="N1374" s="35" t="s">
        <v>901</v>
      </c>
      <c r="R1374" s="1" t="str">
        <f t="shared" si="43"/>
        <v>Mutually Excluded</v>
      </c>
      <c r="S1374" s="1"/>
      <c r="T1374" s="1"/>
    </row>
    <row r="1375" spans="1:20" ht="150">
      <c r="A1375" s="1" t="s">
        <v>1745</v>
      </c>
      <c r="B1375">
        <v>1418</v>
      </c>
      <c r="D1375" t="s">
        <v>1741</v>
      </c>
      <c r="E1375" s="1"/>
      <c r="F1375" s="1" t="s">
        <v>1745</v>
      </c>
      <c r="G1375" s="1">
        <v>4</v>
      </c>
      <c r="H1375" s="1">
        <v>4</v>
      </c>
      <c r="I1375" s="1">
        <v>4</v>
      </c>
      <c r="J1375" s="31" t="str">
        <f t="shared" si="42"/>
        <v>EXCLUDED</v>
      </c>
      <c r="K1375">
        <v>1418</v>
      </c>
      <c r="L1375" s="1"/>
      <c r="M1375" s="1"/>
      <c r="N1375" s="35" t="s">
        <v>901</v>
      </c>
      <c r="R1375" s="1" t="str">
        <f t="shared" si="43"/>
        <v>Mutually Excluded</v>
      </c>
      <c r="S1375" s="1"/>
      <c r="T1375" s="1"/>
    </row>
    <row r="1376" spans="1:20" ht="105">
      <c r="A1376" s="1" t="s">
        <v>1746</v>
      </c>
      <c r="B1376">
        <v>1419</v>
      </c>
      <c r="D1376" t="s">
        <v>1741</v>
      </c>
      <c r="E1376" s="1"/>
      <c r="F1376" s="1" t="s">
        <v>1746</v>
      </c>
      <c r="G1376" s="1">
        <v>2</v>
      </c>
      <c r="H1376" s="1">
        <v>3</v>
      </c>
      <c r="I1376" s="1">
        <v>2</v>
      </c>
      <c r="J1376" s="31" t="str">
        <f t="shared" si="42"/>
        <v>EXCLUDED</v>
      </c>
      <c r="K1376">
        <v>1419</v>
      </c>
      <c r="L1376" s="1"/>
      <c r="M1376" s="1"/>
      <c r="N1376" s="35" t="s">
        <v>901</v>
      </c>
      <c r="R1376" s="1" t="str">
        <f t="shared" si="43"/>
        <v>Mutually Excluded</v>
      </c>
      <c r="S1376" s="1"/>
      <c r="T1376" s="1"/>
    </row>
    <row r="1377" spans="1:24" ht="90">
      <c r="A1377" s="1" t="s">
        <v>1747</v>
      </c>
      <c r="B1377">
        <v>1420</v>
      </c>
      <c r="D1377" t="s">
        <v>1741</v>
      </c>
      <c r="E1377" s="1"/>
      <c r="F1377" s="1" t="s">
        <v>1747</v>
      </c>
      <c r="G1377" s="1">
        <v>3</v>
      </c>
      <c r="H1377" s="1">
        <v>4</v>
      </c>
      <c r="I1377" s="1">
        <v>3</v>
      </c>
      <c r="J1377" s="31" t="str">
        <f t="shared" si="42"/>
        <v>EXCLUDED</v>
      </c>
      <c r="K1377">
        <v>1420</v>
      </c>
      <c r="L1377" s="1"/>
      <c r="M1377" s="1"/>
      <c r="N1377" s="35" t="s">
        <v>901</v>
      </c>
      <c r="R1377" s="1" t="str">
        <f t="shared" si="43"/>
        <v>Mutually Excluded</v>
      </c>
      <c r="S1377" s="1"/>
      <c r="T1377" s="1"/>
    </row>
    <row r="1378" spans="1:24" ht="90">
      <c r="A1378" s="1" t="s">
        <v>715</v>
      </c>
      <c r="B1378">
        <v>1421</v>
      </c>
      <c r="D1378" t="s">
        <v>1748</v>
      </c>
      <c r="E1378" s="1"/>
      <c r="F1378" s="1" t="s">
        <v>715</v>
      </c>
      <c r="G1378" s="1">
        <v>2</v>
      </c>
      <c r="H1378" s="1">
        <v>4</v>
      </c>
      <c r="I1378" s="1">
        <v>3</v>
      </c>
      <c r="J1378" s="31" t="str">
        <f t="shared" si="42"/>
        <v>EXCLUDED</v>
      </c>
      <c r="K1378">
        <v>1421</v>
      </c>
      <c r="L1378" s="1"/>
      <c r="M1378" s="1"/>
      <c r="N1378" s="35" t="s">
        <v>901</v>
      </c>
      <c r="R1378" s="1" t="str">
        <f t="shared" si="43"/>
        <v>Mutually Excluded</v>
      </c>
      <c r="S1378" s="1"/>
      <c r="T1378" s="1"/>
    </row>
    <row r="1379" spans="1:24" ht="45">
      <c r="A1379" s="1" t="s">
        <v>1749</v>
      </c>
      <c r="B1379">
        <v>1422</v>
      </c>
      <c r="D1379" t="s">
        <v>1748</v>
      </c>
      <c r="E1379" s="1"/>
      <c r="F1379" s="1" t="s">
        <v>1749</v>
      </c>
      <c r="G1379" s="1">
        <v>2</v>
      </c>
      <c r="H1379" s="1">
        <v>2</v>
      </c>
      <c r="I1379" s="1">
        <v>3</v>
      </c>
      <c r="J1379" s="31" t="str">
        <f t="shared" si="42"/>
        <v>EXCLUDED</v>
      </c>
      <c r="K1379">
        <v>1422</v>
      </c>
      <c r="L1379" s="1"/>
      <c r="M1379" s="1"/>
      <c r="N1379" s="35" t="s">
        <v>901</v>
      </c>
      <c r="R1379" s="1" t="str">
        <f t="shared" si="43"/>
        <v>Mutually Excluded</v>
      </c>
      <c r="S1379" s="1"/>
      <c r="T1379" s="1"/>
    </row>
    <row r="1380" spans="1:24" ht="120">
      <c r="A1380" s="1" t="s">
        <v>1750</v>
      </c>
      <c r="B1380">
        <v>1423</v>
      </c>
      <c r="D1380" t="s">
        <v>1748</v>
      </c>
      <c r="E1380" s="1"/>
      <c r="F1380" s="1" t="s">
        <v>1750</v>
      </c>
      <c r="G1380" s="1">
        <v>1</v>
      </c>
      <c r="H1380" s="1">
        <v>1</v>
      </c>
      <c r="I1380" s="1">
        <v>1</v>
      </c>
      <c r="J1380" s="31" t="str">
        <f t="shared" si="42"/>
        <v>EXCLUDED</v>
      </c>
      <c r="K1380">
        <v>1423</v>
      </c>
      <c r="L1380" s="1"/>
      <c r="M1380" s="1"/>
      <c r="N1380" s="35" t="s">
        <v>901</v>
      </c>
      <c r="R1380" s="1" t="str">
        <f t="shared" si="43"/>
        <v>Mutually Excluded</v>
      </c>
      <c r="S1380" s="1"/>
      <c r="T1380" s="1"/>
    </row>
    <row r="1381" spans="1:24" ht="105">
      <c r="A1381" s="1" t="s">
        <v>1751</v>
      </c>
      <c r="B1381">
        <v>1424</v>
      </c>
      <c r="D1381" t="s">
        <v>1748</v>
      </c>
      <c r="E1381" s="1"/>
      <c r="F1381" s="1" t="s">
        <v>1751</v>
      </c>
      <c r="G1381" s="1">
        <v>4</v>
      </c>
      <c r="H1381" s="1">
        <v>4</v>
      </c>
      <c r="I1381" s="1">
        <v>3</v>
      </c>
      <c r="J1381" s="31" t="str">
        <f t="shared" si="42"/>
        <v>EXCLUDED</v>
      </c>
      <c r="K1381">
        <v>1424</v>
      </c>
      <c r="L1381" s="1"/>
      <c r="M1381" s="1"/>
      <c r="N1381" s="35" t="s">
        <v>65</v>
      </c>
      <c r="R1381" s="1" t="str">
        <f t="shared" si="43"/>
        <v>AI: No, Human: Yes</v>
      </c>
      <c r="S1381" s="1" t="s">
        <v>23</v>
      </c>
      <c r="T1381" s="1" t="s">
        <v>23</v>
      </c>
      <c r="U1381" s="1" t="s">
        <v>23</v>
      </c>
      <c r="X1381" s="3" t="s">
        <v>23</v>
      </c>
    </row>
    <row r="1382" spans="1:24" ht="90">
      <c r="A1382" s="1" t="s">
        <v>1753</v>
      </c>
      <c r="B1382">
        <v>1425</v>
      </c>
      <c r="D1382" t="s">
        <v>1748</v>
      </c>
      <c r="E1382" s="1"/>
      <c r="F1382" s="1" t="s">
        <v>1753</v>
      </c>
      <c r="G1382" s="1">
        <v>1</v>
      </c>
      <c r="H1382" s="1">
        <v>1</v>
      </c>
      <c r="I1382" s="1">
        <v>1</v>
      </c>
      <c r="J1382" s="31" t="str">
        <f t="shared" si="42"/>
        <v>EXCLUDED</v>
      </c>
      <c r="K1382">
        <v>1425</v>
      </c>
      <c r="L1382" s="1"/>
      <c r="M1382" s="1"/>
      <c r="N1382" s="35" t="s">
        <v>901</v>
      </c>
      <c r="R1382" s="1" t="str">
        <f t="shared" si="43"/>
        <v>Mutually Excluded</v>
      </c>
      <c r="S1382" s="1"/>
      <c r="T1382" s="1"/>
    </row>
    <row r="1383" spans="1:24" ht="165">
      <c r="A1383" s="1" t="s">
        <v>1754</v>
      </c>
      <c r="B1383">
        <v>1426</v>
      </c>
      <c r="D1383" t="s">
        <v>1755</v>
      </c>
      <c r="E1383" s="1"/>
      <c r="F1383" s="1" t="s">
        <v>1754</v>
      </c>
      <c r="G1383" s="1">
        <v>2</v>
      </c>
      <c r="H1383" s="1">
        <v>2</v>
      </c>
      <c r="I1383" s="1">
        <v>1</v>
      </c>
      <c r="J1383" s="31" t="str">
        <f t="shared" si="42"/>
        <v>EXCLUDED</v>
      </c>
      <c r="K1383">
        <v>1426</v>
      </c>
      <c r="L1383" s="1"/>
      <c r="M1383" s="1"/>
      <c r="N1383" s="35" t="s">
        <v>901</v>
      </c>
      <c r="R1383" s="1" t="str">
        <f t="shared" si="43"/>
        <v>Mutually Excluded</v>
      </c>
      <c r="S1383" s="1"/>
      <c r="T1383" s="1"/>
    </row>
    <row r="1384" spans="1:24" ht="135">
      <c r="A1384" s="1" t="s">
        <v>1756</v>
      </c>
      <c r="B1384">
        <v>1427</v>
      </c>
      <c r="D1384" t="s">
        <v>1755</v>
      </c>
      <c r="E1384" s="1"/>
      <c r="F1384" s="1" t="s">
        <v>1756</v>
      </c>
      <c r="G1384" s="1">
        <v>4</v>
      </c>
      <c r="H1384" s="1">
        <v>3</v>
      </c>
      <c r="I1384" s="1">
        <v>3</v>
      </c>
      <c r="J1384" s="31" t="str">
        <f t="shared" si="42"/>
        <v>EXCLUDED</v>
      </c>
      <c r="K1384">
        <v>1427</v>
      </c>
      <c r="L1384" s="1"/>
      <c r="M1384" s="1"/>
      <c r="N1384" s="35" t="s">
        <v>901</v>
      </c>
      <c r="R1384" s="1" t="str">
        <f t="shared" si="43"/>
        <v>Mutually Excluded</v>
      </c>
      <c r="S1384" s="1"/>
      <c r="T1384" s="1"/>
    </row>
    <row r="1385" spans="1:24" ht="180">
      <c r="A1385" s="15" t="s">
        <v>1757</v>
      </c>
      <c r="B1385">
        <v>1428</v>
      </c>
      <c r="D1385" t="s">
        <v>1755</v>
      </c>
      <c r="E1385" s="1"/>
      <c r="F1385" s="15" t="s">
        <v>1757</v>
      </c>
      <c r="G1385" s="1">
        <v>2</v>
      </c>
      <c r="H1385" s="1">
        <v>2</v>
      </c>
      <c r="I1385" s="1">
        <v>2</v>
      </c>
      <c r="J1385" s="31" t="str">
        <f t="shared" si="42"/>
        <v>EXCLUDED</v>
      </c>
      <c r="K1385">
        <v>1428</v>
      </c>
      <c r="L1385" s="1"/>
      <c r="M1385" s="1" t="s">
        <v>1759</v>
      </c>
      <c r="N1385" s="35" t="s">
        <v>901</v>
      </c>
      <c r="R1385" s="1" t="str">
        <f t="shared" si="43"/>
        <v>Mutually Excluded</v>
      </c>
      <c r="S1385" s="1"/>
      <c r="T1385" s="1"/>
    </row>
    <row r="1386" spans="1:24" ht="120">
      <c r="A1386" s="1" t="s">
        <v>1760</v>
      </c>
      <c r="B1386">
        <v>1429</v>
      </c>
      <c r="D1386" t="s">
        <v>1761</v>
      </c>
      <c r="E1386" s="1"/>
      <c r="F1386" s="1" t="s">
        <v>1760</v>
      </c>
      <c r="G1386" s="1">
        <v>1</v>
      </c>
      <c r="H1386" s="1">
        <v>1</v>
      </c>
      <c r="I1386" s="1">
        <v>1</v>
      </c>
      <c r="J1386" s="31" t="str">
        <f t="shared" si="42"/>
        <v>EXCLUDED</v>
      </c>
      <c r="K1386">
        <v>1429</v>
      </c>
      <c r="L1386" s="1"/>
      <c r="M1386" s="1"/>
      <c r="N1386" s="35" t="s">
        <v>901</v>
      </c>
      <c r="R1386" s="1" t="str">
        <f t="shared" si="43"/>
        <v>Mutually Excluded</v>
      </c>
      <c r="S1386" s="1"/>
      <c r="T1386" s="1"/>
    </row>
    <row r="1387" spans="1:24" ht="105">
      <c r="A1387" s="1" t="s">
        <v>1762</v>
      </c>
      <c r="B1387">
        <v>1430</v>
      </c>
      <c r="D1387" t="s">
        <v>1761</v>
      </c>
      <c r="E1387" s="1"/>
      <c r="F1387" s="1" t="s">
        <v>1762</v>
      </c>
      <c r="G1387" s="1">
        <v>2</v>
      </c>
      <c r="H1387" s="1">
        <v>2</v>
      </c>
      <c r="I1387" s="1">
        <v>2</v>
      </c>
      <c r="J1387" s="31" t="str">
        <f t="shared" si="42"/>
        <v>EXCLUDED</v>
      </c>
      <c r="K1387">
        <v>1430</v>
      </c>
      <c r="L1387" s="1"/>
      <c r="M1387" s="1"/>
      <c r="N1387" s="35" t="s">
        <v>901</v>
      </c>
      <c r="R1387" s="1" t="str">
        <f t="shared" si="43"/>
        <v>Mutually Excluded</v>
      </c>
      <c r="S1387" s="1"/>
      <c r="T1387" s="1"/>
    </row>
    <row r="1388" spans="1:24" ht="150">
      <c r="A1388" s="1" t="s">
        <v>1763</v>
      </c>
      <c r="B1388">
        <v>1431</v>
      </c>
      <c r="D1388" t="s">
        <v>1761</v>
      </c>
      <c r="E1388" s="1"/>
      <c r="F1388" s="1" t="s">
        <v>1763</v>
      </c>
      <c r="G1388" s="1">
        <v>2</v>
      </c>
      <c r="H1388" s="1">
        <v>2</v>
      </c>
      <c r="I1388" s="1">
        <v>2</v>
      </c>
      <c r="J1388" s="31" t="str">
        <f t="shared" si="42"/>
        <v>EXCLUDED</v>
      </c>
      <c r="K1388">
        <v>1431</v>
      </c>
      <c r="L1388" s="1"/>
      <c r="M1388" s="1"/>
      <c r="N1388" s="35" t="s">
        <v>901</v>
      </c>
      <c r="R1388" s="1" t="str">
        <f t="shared" si="43"/>
        <v>Mutually Excluded</v>
      </c>
      <c r="S1388" s="1"/>
      <c r="T1388" s="1"/>
    </row>
    <row r="1389" spans="1:24" ht="135">
      <c r="A1389" s="1" t="s">
        <v>1764</v>
      </c>
      <c r="B1389">
        <v>1432</v>
      </c>
      <c r="D1389" t="s">
        <v>1761</v>
      </c>
      <c r="E1389" s="1"/>
      <c r="F1389" s="1" t="s">
        <v>1764</v>
      </c>
      <c r="G1389" s="1">
        <v>1</v>
      </c>
      <c r="H1389" s="1">
        <v>1</v>
      </c>
      <c r="I1389" s="1">
        <v>1</v>
      </c>
      <c r="J1389" s="31" t="str">
        <f t="shared" si="42"/>
        <v>EXCLUDED</v>
      </c>
      <c r="K1389">
        <v>1432</v>
      </c>
      <c r="L1389" s="1"/>
      <c r="M1389" s="1"/>
      <c r="N1389" s="35" t="s">
        <v>901</v>
      </c>
      <c r="R1389" s="1" t="str">
        <f t="shared" si="43"/>
        <v>Mutually Excluded</v>
      </c>
      <c r="S1389" s="1"/>
      <c r="T1389" s="1"/>
    </row>
    <row r="1390" spans="1:24" ht="120">
      <c r="A1390" s="1" t="s">
        <v>1765</v>
      </c>
      <c r="B1390">
        <v>1433</v>
      </c>
      <c r="D1390" t="s">
        <v>1766</v>
      </c>
      <c r="E1390" s="1"/>
      <c r="F1390" s="1" t="s">
        <v>1765</v>
      </c>
      <c r="G1390" s="1">
        <v>2</v>
      </c>
      <c r="H1390" s="1">
        <v>2</v>
      </c>
      <c r="I1390" s="1">
        <v>2</v>
      </c>
      <c r="J1390" s="31" t="str">
        <f t="shared" si="42"/>
        <v>EXCLUDED</v>
      </c>
      <c r="K1390">
        <v>1433</v>
      </c>
      <c r="L1390" s="1"/>
      <c r="M1390" s="1"/>
      <c r="N1390" s="35" t="s">
        <v>901</v>
      </c>
      <c r="R1390" s="1" t="str">
        <f t="shared" si="43"/>
        <v>Mutually Excluded</v>
      </c>
      <c r="S1390" s="1"/>
      <c r="T1390" s="1"/>
    </row>
    <row r="1391" spans="1:24" ht="165">
      <c r="A1391" s="1" t="s">
        <v>1767</v>
      </c>
      <c r="B1391">
        <v>1434</v>
      </c>
      <c r="D1391" t="s">
        <v>1766</v>
      </c>
      <c r="E1391" s="1"/>
      <c r="F1391" s="1" t="s">
        <v>1767</v>
      </c>
      <c r="G1391" s="1">
        <v>1</v>
      </c>
      <c r="H1391" s="1">
        <v>1</v>
      </c>
      <c r="I1391" s="1">
        <v>1</v>
      </c>
      <c r="J1391" s="31" t="str">
        <f t="shared" si="42"/>
        <v>EXCLUDED</v>
      </c>
      <c r="K1391">
        <v>1434</v>
      </c>
      <c r="L1391" s="1"/>
      <c r="M1391" s="1"/>
      <c r="N1391" s="35" t="s">
        <v>901</v>
      </c>
      <c r="R1391" s="1" t="str">
        <f t="shared" si="43"/>
        <v>Mutually Excluded</v>
      </c>
      <c r="S1391" s="1"/>
      <c r="T1391" s="1"/>
    </row>
    <row r="1392" spans="1:24" ht="105">
      <c r="A1392" s="1" t="s">
        <v>1768</v>
      </c>
      <c r="B1392">
        <v>1435</v>
      </c>
      <c r="D1392" t="s">
        <v>1766</v>
      </c>
      <c r="E1392" s="1"/>
      <c r="F1392" s="1" t="s">
        <v>1768</v>
      </c>
      <c r="G1392" s="1">
        <v>1</v>
      </c>
      <c r="H1392" s="1">
        <v>1</v>
      </c>
      <c r="I1392" s="1">
        <v>1</v>
      </c>
      <c r="J1392" s="31" t="str">
        <f t="shared" si="42"/>
        <v>EXCLUDED</v>
      </c>
      <c r="K1392">
        <v>1435</v>
      </c>
      <c r="L1392" s="1"/>
      <c r="M1392" s="1"/>
      <c r="N1392" s="35" t="s">
        <v>901</v>
      </c>
      <c r="R1392" s="1" t="str">
        <f t="shared" si="43"/>
        <v>Mutually Excluded</v>
      </c>
      <c r="S1392" s="1"/>
      <c r="T1392" s="1"/>
    </row>
    <row r="1393" spans="1:21" ht="45">
      <c r="A1393" s="1" t="s">
        <v>1769</v>
      </c>
      <c r="B1393">
        <v>1436</v>
      </c>
      <c r="D1393" t="s">
        <v>1766</v>
      </c>
      <c r="E1393" s="1"/>
      <c r="F1393" s="1" t="s">
        <v>1769</v>
      </c>
      <c r="G1393" s="1">
        <v>2</v>
      </c>
      <c r="H1393" s="1">
        <v>2</v>
      </c>
      <c r="I1393" s="1">
        <v>2</v>
      </c>
      <c r="J1393" s="31" t="str">
        <f t="shared" si="42"/>
        <v>EXCLUDED</v>
      </c>
      <c r="K1393">
        <v>1436</v>
      </c>
      <c r="L1393" s="1"/>
      <c r="M1393" s="1"/>
      <c r="N1393" s="35" t="s">
        <v>901</v>
      </c>
      <c r="R1393" s="1" t="str">
        <f t="shared" si="43"/>
        <v>Mutually Excluded</v>
      </c>
      <c r="S1393" s="1"/>
      <c r="T1393" s="1"/>
    </row>
    <row r="1394" spans="1:21" ht="135">
      <c r="A1394" s="1" t="s">
        <v>1770</v>
      </c>
      <c r="B1394">
        <v>1437</v>
      </c>
      <c r="D1394" t="s">
        <v>1771</v>
      </c>
      <c r="E1394" s="1"/>
      <c r="F1394" s="1" t="s">
        <v>1770</v>
      </c>
      <c r="G1394" s="1">
        <v>2</v>
      </c>
      <c r="H1394" s="1">
        <v>2</v>
      </c>
      <c r="I1394" s="1">
        <v>2</v>
      </c>
      <c r="J1394" s="31" t="str">
        <f t="shared" si="42"/>
        <v>EXCLUDED</v>
      </c>
      <c r="K1394">
        <v>1437</v>
      </c>
      <c r="L1394" s="1"/>
      <c r="M1394" s="1"/>
      <c r="N1394" s="35" t="s">
        <v>901</v>
      </c>
      <c r="R1394" s="1" t="str">
        <f t="shared" si="43"/>
        <v>Mutually Excluded</v>
      </c>
      <c r="S1394" s="1"/>
      <c r="T1394" s="1"/>
    </row>
    <row r="1395" spans="1:21" ht="75">
      <c r="A1395" s="1" t="s">
        <v>1772</v>
      </c>
      <c r="B1395">
        <v>1438</v>
      </c>
      <c r="D1395" t="s">
        <v>1771</v>
      </c>
      <c r="E1395" s="1"/>
      <c r="F1395" s="1" t="s">
        <v>1772</v>
      </c>
      <c r="G1395" s="1">
        <v>3</v>
      </c>
      <c r="H1395" s="1">
        <v>3</v>
      </c>
      <c r="I1395" s="1">
        <v>4</v>
      </c>
      <c r="J1395" s="31" t="str">
        <f t="shared" si="42"/>
        <v>EXCLUDED</v>
      </c>
      <c r="K1395">
        <v>1438</v>
      </c>
      <c r="L1395" s="1"/>
      <c r="M1395" s="1"/>
      <c r="N1395" s="35" t="s">
        <v>901</v>
      </c>
      <c r="R1395" s="1" t="str">
        <f t="shared" si="43"/>
        <v>Mutually Excluded</v>
      </c>
      <c r="S1395" s="1"/>
      <c r="T1395" s="1"/>
    </row>
    <row r="1396" spans="1:21" ht="75">
      <c r="A1396" s="1" t="s">
        <v>1773</v>
      </c>
      <c r="B1396">
        <v>1439</v>
      </c>
      <c r="D1396" t="s">
        <v>1771</v>
      </c>
      <c r="E1396" s="1"/>
      <c r="F1396" s="1" t="s">
        <v>1773</v>
      </c>
      <c r="G1396" s="1">
        <v>4</v>
      </c>
      <c r="H1396" s="1">
        <v>4</v>
      </c>
      <c r="I1396" s="1">
        <v>5</v>
      </c>
      <c r="J1396" s="31" t="str">
        <f t="shared" si="42"/>
        <v>MAYBE</v>
      </c>
      <c r="K1396">
        <v>1439</v>
      </c>
      <c r="L1396" s="1"/>
      <c r="M1396" s="1"/>
      <c r="N1396" s="35" t="s">
        <v>1752</v>
      </c>
      <c r="R1396" s="1" t="str">
        <f t="shared" si="43"/>
        <v>MUTUALLY INCLUDED</v>
      </c>
      <c r="S1396" s="1"/>
      <c r="T1396" s="1"/>
    </row>
    <row r="1397" spans="1:21" ht="75">
      <c r="A1397" s="1" t="s">
        <v>1774</v>
      </c>
      <c r="B1397">
        <v>1440</v>
      </c>
      <c r="D1397" t="s">
        <v>1771</v>
      </c>
      <c r="E1397" s="1"/>
      <c r="F1397" s="1" t="s">
        <v>1774</v>
      </c>
      <c r="G1397" s="1">
        <v>3</v>
      </c>
      <c r="H1397" s="1">
        <v>2</v>
      </c>
      <c r="I1397" s="1">
        <v>3</v>
      </c>
      <c r="J1397" s="31" t="str">
        <f t="shared" si="42"/>
        <v>EXCLUDED</v>
      </c>
      <c r="K1397">
        <v>1440</v>
      </c>
      <c r="L1397" s="1"/>
      <c r="M1397" s="1"/>
      <c r="N1397" s="35" t="s">
        <v>901</v>
      </c>
      <c r="R1397" s="1" t="str">
        <f t="shared" si="43"/>
        <v>Mutually Excluded</v>
      </c>
      <c r="S1397" s="1"/>
      <c r="T1397" s="1"/>
    </row>
    <row r="1398" spans="1:21" ht="165">
      <c r="A1398" s="1" t="s">
        <v>1775</v>
      </c>
      <c r="B1398">
        <v>1441</v>
      </c>
      <c r="D1398" t="s">
        <v>1771</v>
      </c>
      <c r="E1398" s="1"/>
      <c r="F1398" s="1" t="s">
        <v>1775</v>
      </c>
      <c r="G1398" s="1">
        <v>4</v>
      </c>
      <c r="H1398" s="1">
        <v>3</v>
      </c>
      <c r="I1398" s="1">
        <v>3</v>
      </c>
      <c r="J1398" s="31" t="str">
        <f t="shared" si="42"/>
        <v>EXCLUDED</v>
      </c>
      <c r="K1398">
        <v>1441</v>
      </c>
      <c r="L1398" s="1"/>
      <c r="M1398" s="1"/>
      <c r="N1398" s="35" t="s">
        <v>901</v>
      </c>
      <c r="R1398" s="1" t="str">
        <f t="shared" si="43"/>
        <v>Mutually Excluded</v>
      </c>
      <c r="S1398" s="1"/>
      <c r="T1398" s="1"/>
    </row>
    <row r="1399" spans="1:21" ht="90">
      <c r="A1399" s="1" t="s">
        <v>1776</v>
      </c>
      <c r="B1399">
        <v>1442</v>
      </c>
      <c r="D1399" t="s">
        <v>1777</v>
      </c>
      <c r="E1399" s="1"/>
      <c r="F1399" s="1" t="s">
        <v>1776</v>
      </c>
      <c r="G1399" s="1">
        <v>4</v>
      </c>
      <c r="H1399" s="1">
        <v>3</v>
      </c>
      <c r="I1399" s="1">
        <v>4</v>
      </c>
      <c r="J1399" s="31" t="str">
        <f t="shared" si="42"/>
        <v>EXCLUDED</v>
      </c>
      <c r="K1399">
        <v>1442</v>
      </c>
      <c r="L1399" s="1"/>
      <c r="M1399" s="1"/>
      <c r="N1399" s="35" t="s">
        <v>901</v>
      </c>
      <c r="R1399" s="1" t="str">
        <f t="shared" si="43"/>
        <v>Mutually Excluded</v>
      </c>
      <c r="S1399" s="1"/>
      <c r="T1399" s="1"/>
    </row>
    <row r="1400" spans="1:21" ht="105">
      <c r="A1400" s="1" t="s">
        <v>1778</v>
      </c>
      <c r="B1400">
        <v>1443</v>
      </c>
      <c r="D1400" t="s">
        <v>1777</v>
      </c>
      <c r="E1400" s="1"/>
      <c r="F1400" s="1" t="s">
        <v>1778</v>
      </c>
      <c r="G1400" s="1">
        <v>1</v>
      </c>
      <c r="H1400" s="1">
        <v>1</v>
      </c>
      <c r="I1400" s="1">
        <v>1</v>
      </c>
      <c r="J1400" s="31" t="str">
        <f t="shared" si="42"/>
        <v>EXCLUDED</v>
      </c>
      <c r="K1400">
        <v>1443</v>
      </c>
      <c r="L1400" s="1"/>
      <c r="M1400" s="1"/>
      <c r="N1400" s="35" t="s">
        <v>901</v>
      </c>
      <c r="R1400" s="1" t="str">
        <f t="shared" si="43"/>
        <v>Mutually Excluded</v>
      </c>
      <c r="S1400" s="1"/>
      <c r="T1400" s="1"/>
    </row>
    <row r="1401" spans="1:21" ht="120">
      <c r="A1401" s="1" t="s">
        <v>1779</v>
      </c>
      <c r="B1401">
        <v>1444</v>
      </c>
      <c r="D1401" t="s">
        <v>1777</v>
      </c>
      <c r="E1401" s="1"/>
      <c r="F1401" s="1" t="s">
        <v>1779</v>
      </c>
      <c r="G1401" s="1">
        <v>2</v>
      </c>
      <c r="H1401" s="1">
        <v>1</v>
      </c>
      <c r="I1401" s="1">
        <v>2</v>
      </c>
      <c r="J1401" s="31" t="str">
        <f t="shared" si="42"/>
        <v>EXCLUDED</v>
      </c>
      <c r="K1401">
        <v>1444</v>
      </c>
      <c r="L1401" s="1"/>
      <c r="M1401" s="1"/>
      <c r="N1401" s="35" t="s">
        <v>901</v>
      </c>
      <c r="R1401" s="1" t="str">
        <f t="shared" si="43"/>
        <v>Mutually Excluded</v>
      </c>
      <c r="S1401" s="1"/>
      <c r="T1401" s="1"/>
    </row>
    <row r="1402" spans="1:21" ht="180">
      <c r="A1402" s="1" t="s">
        <v>1780</v>
      </c>
      <c r="B1402">
        <v>1445</v>
      </c>
      <c r="D1402" t="s">
        <v>1777</v>
      </c>
      <c r="E1402" s="1"/>
      <c r="F1402" s="1" t="s">
        <v>1780</v>
      </c>
      <c r="G1402" s="1">
        <v>5</v>
      </c>
      <c r="H1402" s="1">
        <v>5</v>
      </c>
      <c r="I1402" s="1">
        <v>5</v>
      </c>
      <c r="J1402" s="31" t="str">
        <f t="shared" si="42"/>
        <v>CERTAINLY INCLUDED</v>
      </c>
      <c r="K1402">
        <v>1445</v>
      </c>
      <c r="L1402" s="1"/>
      <c r="M1402" s="1"/>
      <c r="N1402" s="35" t="s">
        <v>901</v>
      </c>
      <c r="R1402" s="1" t="str">
        <f t="shared" si="43"/>
        <v>AI: Yes, Human: No</v>
      </c>
      <c r="S1402" s="1" t="s">
        <v>3018</v>
      </c>
      <c r="T1402" s="1" t="s">
        <v>19</v>
      </c>
      <c r="U1402" s="1" t="s">
        <v>19</v>
      </c>
    </row>
    <row r="1403" spans="1:21" ht="45">
      <c r="A1403" s="1" t="s">
        <v>1781</v>
      </c>
      <c r="B1403">
        <v>1446</v>
      </c>
      <c r="D1403" t="s">
        <v>1777</v>
      </c>
      <c r="E1403" s="1"/>
      <c r="F1403" s="1" t="s">
        <v>1781</v>
      </c>
      <c r="G1403" s="1">
        <v>2</v>
      </c>
      <c r="H1403" s="1">
        <v>2</v>
      </c>
      <c r="I1403" s="1">
        <v>2</v>
      </c>
      <c r="J1403" s="31" t="str">
        <f t="shared" si="42"/>
        <v>EXCLUDED</v>
      </c>
      <c r="K1403">
        <v>1446</v>
      </c>
      <c r="L1403" s="1"/>
      <c r="M1403" s="1"/>
      <c r="N1403" s="35" t="s">
        <v>901</v>
      </c>
      <c r="R1403" s="1" t="str">
        <f t="shared" si="43"/>
        <v>Mutually Excluded</v>
      </c>
      <c r="S1403" s="1"/>
      <c r="T1403" s="1"/>
    </row>
    <row r="1404" spans="1:21" ht="150">
      <c r="A1404" s="1" t="s">
        <v>1782</v>
      </c>
      <c r="B1404">
        <v>1447</v>
      </c>
      <c r="D1404" t="s">
        <v>1783</v>
      </c>
      <c r="E1404" s="1"/>
      <c r="F1404" s="1" t="s">
        <v>1782</v>
      </c>
      <c r="G1404" s="1">
        <v>3</v>
      </c>
      <c r="H1404" s="1">
        <v>3</v>
      </c>
      <c r="I1404" s="1">
        <v>4</v>
      </c>
      <c r="J1404" s="31" t="str">
        <f t="shared" si="42"/>
        <v>EXCLUDED</v>
      </c>
      <c r="K1404">
        <v>1447</v>
      </c>
      <c r="L1404" s="1"/>
      <c r="M1404" s="1"/>
      <c r="N1404" s="35" t="s">
        <v>901</v>
      </c>
      <c r="R1404" s="1" t="str">
        <f t="shared" si="43"/>
        <v>Mutually Excluded</v>
      </c>
      <c r="S1404" s="1"/>
      <c r="T1404" s="1"/>
    </row>
    <row r="1405" spans="1:21" ht="120">
      <c r="A1405" s="1" t="s">
        <v>1784</v>
      </c>
      <c r="B1405">
        <v>1448</v>
      </c>
      <c r="D1405" t="s">
        <v>1783</v>
      </c>
      <c r="E1405" s="1"/>
      <c r="F1405" s="1" t="s">
        <v>1784</v>
      </c>
      <c r="G1405" s="1">
        <v>1</v>
      </c>
      <c r="H1405" s="1">
        <v>1</v>
      </c>
      <c r="I1405" s="1">
        <v>1</v>
      </c>
      <c r="J1405" s="31" t="str">
        <f t="shared" si="42"/>
        <v>EXCLUDED</v>
      </c>
      <c r="K1405">
        <v>1448</v>
      </c>
      <c r="L1405" s="1"/>
      <c r="M1405" s="1"/>
      <c r="N1405" s="35" t="s">
        <v>901</v>
      </c>
      <c r="R1405" s="1" t="str">
        <f t="shared" si="43"/>
        <v>Mutually Excluded</v>
      </c>
      <c r="S1405" s="1"/>
      <c r="T1405" s="1"/>
    </row>
    <row r="1406" spans="1:21" ht="135">
      <c r="A1406" s="1" t="s">
        <v>1785</v>
      </c>
      <c r="B1406">
        <v>1449</v>
      </c>
      <c r="D1406" t="s">
        <v>1783</v>
      </c>
      <c r="E1406" s="1"/>
      <c r="F1406" s="1" t="s">
        <v>1785</v>
      </c>
      <c r="G1406" s="1">
        <v>4</v>
      </c>
      <c r="H1406" s="1">
        <v>4</v>
      </c>
      <c r="I1406" s="1">
        <v>3</v>
      </c>
      <c r="J1406" s="31" t="str">
        <f t="shared" si="42"/>
        <v>EXCLUDED</v>
      </c>
      <c r="K1406">
        <v>1449</v>
      </c>
      <c r="L1406" s="1"/>
      <c r="M1406" s="1"/>
      <c r="N1406" s="35" t="s">
        <v>901</v>
      </c>
      <c r="R1406" s="1" t="str">
        <f t="shared" si="43"/>
        <v>Mutually Excluded</v>
      </c>
      <c r="S1406" s="1"/>
      <c r="T1406" s="1"/>
    </row>
    <row r="1407" spans="1:21" ht="75">
      <c r="A1407" s="1" t="s">
        <v>1787</v>
      </c>
      <c r="B1407">
        <v>1450</v>
      </c>
      <c r="D1407" t="s">
        <v>1783</v>
      </c>
      <c r="E1407" s="1"/>
      <c r="F1407" s="1" t="s">
        <v>1787</v>
      </c>
      <c r="G1407" s="1">
        <v>3</v>
      </c>
      <c r="H1407" s="1">
        <v>3</v>
      </c>
      <c r="I1407" s="1">
        <v>2</v>
      </c>
      <c r="J1407" s="31" t="str">
        <f t="shared" si="42"/>
        <v>EXCLUDED</v>
      </c>
      <c r="K1407">
        <v>1450</v>
      </c>
      <c r="L1407" s="1"/>
      <c r="M1407" s="1"/>
      <c r="N1407" s="35" t="s">
        <v>901</v>
      </c>
      <c r="R1407" s="1" t="str">
        <f t="shared" si="43"/>
        <v>Mutually Excluded</v>
      </c>
      <c r="S1407" s="1"/>
      <c r="T1407" s="1"/>
    </row>
    <row r="1408" spans="1:21" ht="105">
      <c r="A1408" s="1" t="s">
        <v>1788</v>
      </c>
      <c r="B1408">
        <v>1451</v>
      </c>
      <c r="D1408" t="s">
        <v>1783</v>
      </c>
      <c r="E1408" s="1"/>
      <c r="F1408" s="1" t="s">
        <v>1788</v>
      </c>
      <c r="G1408" s="1">
        <v>1</v>
      </c>
      <c r="H1408" s="1">
        <v>1</v>
      </c>
      <c r="I1408" s="1">
        <v>1</v>
      </c>
      <c r="J1408" s="31" t="str">
        <f t="shared" si="42"/>
        <v>EXCLUDED</v>
      </c>
      <c r="K1408">
        <v>1451</v>
      </c>
      <c r="L1408" s="1"/>
      <c r="M1408" s="1"/>
      <c r="N1408" s="35" t="s">
        <v>901</v>
      </c>
      <c r="R1408" s="1" t="str">
        <f t="shared" si="43"/>
        <v>Mutually Excluded</v>
      </c>
      <c r="S1408" s="1"/>
      <c r="T1408" s="1"/>
    </row>
    <row r="1409" spans="1:21" ht="135">
      <c r="A1409" s="1" t="s">
        <v>1789</v>
      </c>
      <c r="B1409">
        <v>1452</v>
      </c>
      <c r="D1409" t="s">
        <v>1790</v>
      </c>
      <c r="E1409" s="1"/>
      <c r="F1409" s="1" t="s">
        <v>1789</v>
      </c>
      <c r="G1409" s="1">
        <v>2</v>
      </c>
      <c r="H1409" s="1">
        <v>2</v>
      </c>
      <c r="I1409" s="1">
        <v>1</v>
      </c>
      <c r="J1409" s="31" t="str">
        <f t="shared" si="42"/>
        <v>EXCLUDED</v>
      </c>
      <c r="K1409">
        <v>1452</v>
      </c>
      <c r="L1409" s="1"/>
      <c r="M1409" s="1"/>
      <c r="N1409" s="35" t="s">
        <v>901</v>
      </c>
      <c r="R1409" s="1" t="str">
        <f t="shared" si="43"/>
        <v>Mutually Excluded</v>
      </c>
      <c r="S1409" s="1"/>
      <c r="T1409" s="1"/>
    </row>
    <row r="1410" spans="1:21" ht="45">
      <c r="A1410" s="1" t="s">
        <v>174</v>
      </c>
      <c r="B1410">
        <v>1453</v>
      </c>
      <c r="D1410" t="s">
        <v>1790</v>
      </c>
      <c r="E1410" s="1"/>
      <c r="F1410" s="1" t="s">
        <v>174</v>
      </c>
      <c r="G1410" s="1">
        <v>1</v>
      </c>
      <c r="H1410" s="1">
        <v>1</v>
      </c>
      <c r="I1410" s="1">
        <v>1</v>
      </c>
      <c r="J1410" s="31" t="str">
        <f t="shared" si="42"/>
        <v>EXCLUDED</v>
      </c>
      <c r="K1410">
        <v>1453</v>
      </c>
      <c r="L1410" s="1"/>
      <c r="M1410" s="1"/>
      <c r="N1410" s="35" t="s">
        <v>901</v>
      </c>
      <c r="R1410" s="1" t="str">
        <f t="shared" si="43"/>
        <v>Mutually Excluded</v>
      </c>
      <c r="S1410" s="1"/>
      <c r="T1410" s="1"/>
    </row>
    <row r="1411" spans="1:21" ht="165">
      <c r="A1411" s="1" t="s">
        <v>1791</v>
      </c>
      <c r="B1411">
        <v>1454</v>
      </c>
      <c r="D1411" t="s">
        <v>1790</v>
      </c>
      <c r="E1411" s="1"/>
      <c r="F1411" s="1" t="s">
        <v>1791</v>
      </c>
      <c r="G1411" s="1">
        <v>2</v>
      </c>
      <c r="H1411" s="1">
        <v>1</v>
      </c>
      <c r="I1411" s="1">
        <v>2</v>
      </c>
      <c r="J1411" s="31" t="str">
        <f t="shared" ref="J1411:J1474" si="44">IF(COUNTIF(G1411:I1411,5)=3,"CERTAINLY INCLUDED",IF(COUNTIF(G1411:I1411,5)&gt;0,"MAYBE","EXCLUDED"))</f>
        <v>EXCLUDED</v>
      </c>
      <c r="K1411">
        <v>1454</v>
      </c>
      <c r="L1411" s="1"/>
      <c r="M1411" s="1"/>
      <c r="N1411" s="35" t="s">
        <v>901</v>
      </c>
      <c r="R1411" s="1" t="str">
        <f t="shared" ref="R1411:R1474" si="45">IF(AND(J1411="Excluded", N1411="Excluded"), "Mutually Excluded", IF(AND(OR(J1411="CERTAINLY INCLUDED", J1411="INCLUDED", J1411="MAYBE" ), OR(N1411="INCLUDED", N1411="MAYBE")), "MUTUALLY INCLUDED", IF(AND(J1411="MAYBE", N1411="MAYBE"), "Mutually MAYBE", IF(AND(J1411="Excluded", OR(N1411="INCLUDED", N1411="MAYBE")), "AI: No, Human: Yes", IF(AND(N1411="Excluded", OR(J1411="INCLUDED", J1411="CERTAINLY INCLUDED", J1411="MAYBE")), "AI: Yes, Human: No", "Other Conflict")))))</f>
        <v>Mutually Excluded</v>
      </c>
      <c r="S1411" s="1"/>
      <c r="T1411" s="1"/>
    </row>
    <row r="1412" spans="1:21" ht="75">
      <c r="A1412" s="1" t="s">
        <v>1792</v>
      </c>
      <c r="B1412">
        <v>1455</v>
      </c>
      <c r="D1412" t="s">
        <v>1790</v>
      </c>
      <c r="E1412" s="1"/>
      <c r="F1412" s="1" t="s">
        <v>1792</v>
      </c>
      <c r="G1412" s="1">
        <v>3</v>
      </c>
      <c r="H1412" s="1">
        <v>2</v>
      </c>
      <c r="I1412" s="1">
        <v>3</v>
      </c>
      <c r="J1412" s="31" t="str">
        <f t="shared" si="44"/>
        <v>EXCLUDED</v>
      </c>
      <c r="K1412">
        <v>1455</v>
      </c>
      <c r="L1412" s="1"/>
      <c r="M1412" s="1"/>
      <c r="N1412" s="35" t="s">
        <v>901</v>
      </c>
      <c r="R1412" s="1" t="str">
        <f t="shared" si="45"/>
        <v>Mutually Excluded</v>
      </c>
      <c r="S1412" s="1"/>
      <c r="T1412" s="1"/>
    </row>
    <row r="1413" spans="1:21" ht="90">
      <c r="A1413" s="1" t="s">
        <v>1793</v>
      </c>
      <c r="B1413">
        <v>1456</v>
      </c>
      <c r="D1413" t="s">
        <v>1794</v>
      </c>
      <c r="E1413" s="1"/>
      <c r="F1413" s="1" t="s">
        <v>1793</v>
      </c>
      <c r="G1413" s="1">
        <v>1</v>
      </c>
      <c r="H1413" s="1">
        <v>1</v>
      </c>
      <c r="I1413" s="1">
        <v>1</v>
      </c>
      <c r="J1413" s="31" t="str">
        <f t="shared" si="44"/>
        <v>EXCLUDED</v>
      </c>
      <c r="K1413">
        <v>1456</v>
      </c>
      <c r="L1413" s="1"/>
      <c r="M1413" s="1"/>
      <c r="N1413" s="35" t="s">
        <v>901</v>
      </c>
      <c r="R1413" s="1" t="str">
        <f t="shared" si="45"/>
        <v>Mutually Excluded</v>
      </c>
      <c r="S1413" s="1"/>
      <c r="T1413" s="1"/>
    </row>
    <row r="1414" spans="1:21" ht="75">
      <c r="A1414" s="1" t="s">
        <v>1795</v>
      </c>
      <c r="B1414">
        <v>1457</v>
      </c>
      <c r="D1414" t="s">
        <v>1794</v>
      </c>
      <c r="E1414" s="1"/>
      <c r="F1414" s="1" t="s">
        <v>1795</v>
      </c>
      <c r="G1414" s="1">
        <v>1</v>
      </c>
      <c r="H1414" s="1">
        <v>1</v>
      </c>
      <c r="I1414" s="1">
        <v>1</v>
      </c>
      <c r="J1414" s="31" t="str">
        <f t="shared" si="44"/>
        <v>EXCLUDED</v>
      </c>
      <c r="K1414">
        <v>1457</v>
      </c>
      <c r="L1414" s="1"/>
      <c r="M1414" s="1"/>
      <c r="N1414" s="35" t="s">
        <v>901</v>
      </c>
      <c r="R1414" s="1" t="str">
        <f t="shared" si="45"/>
        <v>Mutually Excluded</v>
      </c>
      <c r="S1414" s="1"/>
      <c r="T1414" s="1"/>
    </row>
    <row r="1415" spans="1:21" ht="90">
      <c r="A1415" s="1" t="s">
        <v>1796</v>
      </c>
      <c r="B1415">
        <v>1458</v>
      </c>
      <c r="D1415" t="s">
        <v>1794</v>
      </c>
      <c r="E1415" s="1"/>
      <c r="F1415" s="1" t="s">
        <v>1796</v>
      </c>
      <c r="G1415" s="1">
        <v>4</v>
      </c>
      <c r="H1415" s="1">
        <v>3</v>
      </c>
      <c r="I1415" s="1">
        <v>3</v>
      </c>
      <c r="J1415" s="31" t="str">
        <f t="shared" si="44"/>
        <v>EXCLUDED</v>
      </c>
      <c r="K1415">
        <v>1458</v>
      </c>
      <c r="L1415" s="1"/>
      <c r="M1415" s="1"/>
      <c r="N1415" s="35" t="s">
        <v>901</v>
      </c>
      <c r="R1415" s="1" t="str">
        <f t="shared" si="45"/>
        <v>Mutually Excluded</v>
      </c>
      <c r="S1415" s="1"/>
      <c r="T1415" s="1"/>
    </row>
    <row r="1416" spans="1:21" ht="90">
      <c r="A1416" s="1" t="s">
        <v>1797</v>
      </c>
      <c r="B1416">
        <v>1459</v>
      </c>
      <c r="D1416" t="s">
        <v>1794</v>
      </c>
      <c r="E1416" s="1"/>
      <c r="F1416" s="1" t="s">
        <v>1797</v>
      </c>
      <c r="G1416" s="1">
        <v>3</v>
      </c>
      <c r="H1416" s="1">
        <v>2</v>
      </c>
      <c r="I1416" s="1">
        <v>3</v>
      </c>
      <c r="J1416" s="31" t="str">
        <f t="shared" si="44"/>
        <v>EXCLUDED</v>
      </c>
      <c r="K1416">
        <v>1459</v>
      </c>
      <c r="L1416" s="1"/>
      <c r="M1416" s="1"/>
      <c r="N1416" s="35" t="s">
        <v>901</v>
      </c>
      <c r="R1416" s="1" t="str">
        <f t="shared" si="45"/>
        <v>Mutually Excluded</v>
      </c>
      <c r="S1416" s="1"/>
      <c r="T1416" s="1"/>
    </row>
    <row r="1417" spans="1:21" ht="90">
      <c r="A1417" s="1" t="s">
        <v>1798</v>
      </c>
      <c r="B1417">
        <v>1460</v>
      </c>
      <c r="D1417" t="s">
        <v>1794</v>
      </c>
      <c r="E1417" s="1"/>
      <c r="F1417" s="1" t="s">
        <v>1798</v>
      </c>
      <c r="G1417" s="1">
        <v>2</v>
      </c>
      <c r="H1417" s="1">
        <v>1</v>
      </c>
      <c r="I1417" s="1">
        <v>2</v>
      </c>
      <c r="J1417" s="31" t="str">
        <f t="shared" si="44"/>
        <v>EXCLUDED</v>
      </c>
      <c r="K1417">
        <v>1460</v>
      </c>
      <c r="L1417" s="1"/>
      <c r="M1417" s="1"/>
      <c r="N1417" s="35" t="s">
        <v>901</v>
      </c>
      <c r="R1417" s="1" t="str">
        <f t="shared" si="45"/>
        <v>Mutually Excluded</v>
      </c>
      <c r="S1417" s="1"/>
      <c r="T1417" s="1"/>
    </row>
    <row r="1418" spans="1:21" ht="120">
      <c r="A1418" s="1" t="s">
        <v>1799</v>
      </c>
      <c r="B1418">
        <v>1461</v>
      </c>
      <c r="D1418" t="s">
        <v>1794</v>
      </c>
      <c r="E1418" s="1"/>
      <c r="F1418" s="1" t="s">
        <v>1799</v>
      </c>
      <c r="G1418" s="1">
        <v>1</v>
      </c>
      <c r="H1418" s="1">
        <v>2</v>
      </c>
      <c r="I1418" s="1">
        <v>1</v>
      </c>
      <c r="J1418" s="31" t="str">
        <f t="shared" si="44"/>
        <v>EXCLUDED</v>
      </c>
      <c r="K1418">
        <v>1461</v>
      </c>
      <c r="L1418" s="1"/>
      <c r="M1418" s="1"/>
      <c r="N1418" s="35" t="s">
        <v>901</v>
      </c>
      <c r="R1418" s="1" t="str">
        <f t="shared" si="45"/>
        <v>Mutually Excluded</v>
      </c>
      <c r="S1418" s="1"/>
      <c r="T1418" s="1"/>
    </row>
    <row r="1419" spans="1:21" ht="195">
      <c r="A1419" s="1" t="s">
        <v>1800</v>
      </c>
      <c r="B1419">
        <v>1462</v>
      </c>
      <c r="D1419" t="s">
        <v>1801</v>
      </c>
      <c r="E1419" s="1"/>
      <c r="F1419" s="1" t="s">
        <v>1800</v>
      </c>
      <c r="G1419" s="1">
        <v>2</v>
      </c>
      <c r="H1419" s="1">
        <v>2</v>
      </c>
      <c r="I1419" s="1">
        <v>2</v>
      </c>
      <c r="J1419" s="31" t="str">
        <f t="shared" si="44"/>
        <v>EXCLUDED</v>
      </c>
      <c r="K1419">
        <v>1462</v>
      </c>
      <c r="L1419" s="1"/>
      <c r="M1419" s="1"/>
      <c r="N1419" s="35" t="s">
        <v>901</v>
      </c>
      <c r="R1419" s="1" t="str">
        <f t="shared" si="45"/>
        <v>Mutually Excluded</v>
      </c>
      <c r="S1419" s="1"/>
      <c r="T1419" s="1"/>
    </row>
    <row r="1420" spans="1:21" ht="135">
      <c r="A1420" s="1" t="s">
        <v>1802</v>
      </c>
      <c r="B1420">
        <v>1463</v>
      </c>
      <c r="D1420" t="s">
        <v>1801</v>
      </c>
      <c r="E1420" s="1"/>
      <c r="F1420" s="1" t="s">
        <v>1802</v>
      </c>
      <c r="G1420" s="1">
        <v>3</v>
      </c>
      <c r="H1420" s="1">
        <v>2</v>
      </c>
      <c r="I1420" s="1">
        <v>3</v>
      </c>
      <c r="J1420" s="31" t="str">
        <f t="shared" si="44"/>
        <v>EXCLUDED</v>
      </c>
      <c r="K1420">
        <v>1463</v>
      </c>
      <c r="L1420" s="1"/>
      <c r="M1420" s="1"/>
      <c r="N1420" s="35" t="s">
        <v>901</v>
      </c>
      <c r="R1420" s="1" t="str">
        <f t="shared" si="45"/>
        <v>Mutually Excluded</v>
      </c>
      <c r="S1420" s="1"/>
      <c r="T1420" s="1"/>
    </row>
    <row r="1421" spans="1:21" ht="165">
      <c r="A1421" s="1" t="s">
        <v>1803</v>
      </c>
      <c r="B1421">
        <v>1464</v>
      </c>
      <c r="D1421" t="s">
        <v>1801</v>
      </c>
      <c r="E1421" s="1"/>
      <c r="F1421" s="1" t="s">
        <v>1803</v>
      </c>
      <c r="G1421" s="1">
        <v>4</v>
      </c>
      <c r="H1421" s="1">
        <v>4</v>
      </c>
      <c r="I1421" s="1">
        <v>3</v>
      </c>
      <c r="J1421" s="31" t="str">
        <f t="shared" si="44"/>
        <v>EXCLUDED</v>
      </c>
      <c r="K1421">
        <v>1464</v>
      </c>
      <c r="L1421" s="1"/>
      <c r="M1421" s="1"/>
      <c r="N1421" s="35" t="s">
        <v>901</v>
      </c>
      <c r="R1421" s="1" t="str">
        <f t="shared" si="45"/>
        <v>Mutually Excluded</v>
      </c>
      <c r="S1421" s="1"/>
      <c r="T1421" s="1"/>
    </row>
    <row r="1422" spans="1:21" ht="165">
      <c r="A1422" s="1" t="s">
        <v>1804</v>
      </c>
      <c r="B1422">
        <v>1465</v>
      </c>
      <c r="D1422" t="s">
        <v>1801</v>
      </c>
      <c r="E1422" s="1"/>
      <c r="F1422" s="1" t="s">
        <v>1804</v>
      </c>
      <c r="G1422" s="1">
        <v>2</v>
      </c>
      <c r="H1422" s="1">
        <v>1</v>
      </c>
      <c r="I1422" s="1">
        <v>2</v>
      </c>
      <c r="J1422" s="31" t="str">
        <f t="shared" si="44"/>
        <v>EXCLUDED</v>
      </c>
      <c r="K1422">
        <v>1465</v>
      </c>
      <c r="L1422" s="1"/>
      <c r="M1422" s="1"/>
      <c r="N1422" s="35" t="s">
        <v>901</v>
      </c>
      <c r="R1422" s="1" t="str">
        <f t="shared" si="45"/>
        <v>Mutually Excluded</v>
      </c>
      <c r="S1422" s="1"/>
      <c r="T1422" s="1"/>
    </row>
    <row r="1423" spans="1:21" ht="45">
      <c r="A1423" s="1" t="s">
        <v>1805</v>
      </c>
      <c r="B1423">
        <v>1466</v>
      </c>
      <c r="D1423" t="s">
        <v>1801</v>
      </c>
      <c r="E1423" s="1"/>
      <c r="F1423" s="1" t="s">
        <v>1805</v>
      </c>
      <c r="G1423" s="1">
        <v>3</v>
      </c>
      <c r="H1423" s="1">
        <v>3</v>
      </c>
      <c r="I1423" s="1">
        <v>4</v>
      </c>
      <c r="J1423" s="31" t="str">
        <f t="shared" si="44"/>
        <v>EXCLUDED</v>
      </c>
      <c r="K1423">
        <v>1466</v>
      </c>
      <c r="L1423" s="1"/>
      <c r="M1423" s="1"/>
      <c r="N1423" s="35" t="s">
        <v>901</v>
      </c>
      <c r="R1423" s="1" t="str">
        <f t="shared" si="45"/>
        <v>Mutually Excluded</v>
      </c>
      <c r="S1423" s="1"/>
      <c r="T1423" s="1"/>
    </row>
    <row r="1424" spans="1:21" ht="90">
      <c r="A1424" s="1" t="s">
        <v>1806</v>
      </c>
      <c r="B1424">
        <v>1467</v>
      </c>
      <c r="D1424" t="s">
        <v>1801</v>
      </c>
      <c r="E1424" s="1"/>
      <c r="F1424" s="1" t="s">
        <v>1806</v>
      </c>
      <c r="G1424" s="1">
        <v>5</v>
      </c>
      <c r="H1424" s="1">
        <v>4</v>
      </c>
      <c r="I1424" s="1">
        <v>5</v>
      </c>
      <c r="J1424" s="31" t="str">
        <f t="shared" si="44"/>
        <v>MAYBE</v>
      </c>
      <c r="K1424">
        <v>1467</v>
      </c>
      <c r="L1424" s="1"/>
      <c r="M1424" s="1"/>
      <c r="N1424" s="35" t="s">
        <v>901</v>
      </c>
      <c r="R1424" s="1" t="str">
        <f t="shared" si="45"/>
        <v>AI: Yes, Human: No</v>
      </c>
      <c r="S1424" s="1" t="s">
        <v>3024</v>
      </c>
      <c r="T1424" s="1" t="s">
        <v>19</v>
      </c>
      <c r="U1424" s="1" t="s">
        <v>19</v>
      </c>
    </row>
    <row r="1425" spans="1:21" ht="60">
      <c r="A1425" s="1" t="s">
        <v>1807</v>
      </c>
      <c r="B1425">
        <v>1468</v>
      </c>
      <c r="D1425" t="s">
        <v>1808</v>
      </c>
      <c r="E1425" s="1"/>
      <c r="F1425" s="1" t="s">
        <v>1807</v>
      </c>
      <c r="G1425" s="1">
        <v>2</v>
      </c>
      <c r="H1425" s="1">
        <v>2</v>
      </c>
      <c r="I1425" s="1">
        <v>1</v>
      </c>
      <c r="J1425" s="31" t="str">
        <f t="shared" si="44"/>
        <v>EXCLUDED</v>
      </c>
      <c r="K1425">
        <v>1468</v>
      </c>
      <c r="L1425" s="1"/>
      <c r="M1425" s="1"/>
      <c r="N1425" s="35" t="s">
        <v>901</v>
      </c>
      <c r="R1425" s="1" t="str">
        <f t="shared" si="45"/>
        <v>Mutually Excluded</v>
      </c>
      <c r="S1425" s="1"/>
      <c r="T1425" s="1"/>
    </row>
    <row r="1426" spans="1:21" ht="75">
      <c r="A1426" s="1" t="s">
        <v>1809</v>
      </c>
      <c r="B1426">
        <v>1469</v>
      </c>
      <c r="D1426" t="s">
        <v>1810</v>
      </c>
      <c r="E1426" s="1"/>
      <c r="F1426" s="1" t="s">
        <v>1809</v>
      </c>
      <c r="G1426" s="1">
        <v>2</v>
      </c>
      <c r="H1426" s="1">
        <v>1</v>
      </c>
      <c r="I1426" s="1">
        <v>2</v>
      </c>
      <c r="J1426" s="31" t="str">
        <f t="shared" si="44"/>
        <v>EXCLUDED</v>
      </c>
      <c r="K1426">
        <v>1469</v>
      </c>
      <c r="L1426" s="1"/>
      <c r="M1426" s="1"/>
      <c r="N1426" s="35" t="s">
        <v>901</v>
      </c>
      <c r="R1426" s="1" t="str">
        <f t="shared" si="45"/>
        <v>Mutually Excluded</v>
      </c>
      <c r="S1426" s="1"/>
      <c r="T1426" s="1"/>
    </row>
    <row r="1427" spans="1:21" ht="105">
      <c r="A1427" s="1" t="s">
        <v>1811</v>
      </c>
      <c r="B1427">
        <v>1470</v>
      </c>
      <c r="D1427" t="s">
        <v>1810</v>
      </c>
      <c r="E1427" s="1"/>
      <c r="F1427" s="1" t="s">
        <v>1811</v>
      </c>
      <c r="G1427" s="1">
        <v>2</v>
      </c>
      <c r="H1427" s="1">
        <v>2</v>
      </c>
      <c r="I1427" s="1">
        <v>2</v>
      </c>
      <c r="J1427" s="31" t="str">
        <f t="shared" si="44"/>
        <v>EXCLUDED</v>
      </c>
      <c r="K1427">
        <v>1470</v>
      </c>
      <c r="L1427" s="1"/>
      <c r="M1427" s="1"/>
      <c r="N1427" s="35" t="s">
        <v>901</v>
      </c>
      <c r="R1427" s="1" t="str">
        <f t="shared" si="45"/>
        <v>Mutually Excluded</v>
      </c>
      <c r="S1427" s="1"/>
      <c r="T1427" s="1"/>
    </row>
    <row r="1428" spans="1:21" ht="165">
      <c r="A1428" s="1" t="s">
        <v>1812</v>
      </c>
      <c r="B1428">
        <v>1471</v>
      </c>
      <c r="D1428" t="s">
        <v>1810</v>
      </c>
      <c r="E1428" s="1"/>
      <c r="F1428" s="1" t="s">
        <v>1812</v>
      </c>
      <c r="G1428" s="1">
        <v>1</v>
      </c>
      <c r="H1428" s="1">
        <v>1</v>
      </c>
      <c r="I1428" s="1">
        <v>1</v>
      </c>
      <c r="J1428" s="31" t="str">
        <f t="shared" si="44"/>
        <v>EXCLUDED</v>
      </c>
      <c r="K1428">
        <v>1471</v>
      </c>
      <c r="L1428" s="1"/>
      <c r="M1428" s="1"/>
      <c r="N1428" s="35" t="s">
        <v>901</v>
      </c>
      <c r="R1428" s="1" t="str">
        <f t="shared" si="45"/>
        <v>Mutually Excluded</v>
      </c>
      <c r="S1428" s="1"/>
      <c r="T1428" s="1"/>
    </row>
    <row r="1429" spans="1:21" ht="60">
      <c r="A1429" s="1" t="s">
        <v>1813</v>
      </c>
      <c r="B1429">
        <v>1472</v>
      </c>
      <c r="D1429" t="s">
        <v>1810</v>
      </c>
      <c r="E1429" s="1"/>
      <c r="F1429" s="1" t="s">
        <v>1813</v>
      </c>
      <c r="G1429" s="1">
        <v>3</v>
      </c>
      <c r="H1429" s="1">
        <v>3</v>
      </c>
      <c r="I1429" s="1">
        <v>3</v>
      </c>
      <c r="J1429" s="31" t="str">
        <f t="shared" si="44"/>
        <v>EXCLUDED</v>
      </c>
      <c r="K1429">
        <v>1472</v>
      </c>
      <c r="L1429" s="1"/>
      <c r="M1429" s="1"/>
      <c r="N1429" s="35" t="s">
        <v>901</v>
      </c>
      <c r="R1429" s="1" t="str">
        <f t="shared" si="45"/>
        <v>Mutually Excluded</v>
      </c>
      <c r="S1429" s="1"/>
      <c r="T1429" s="1"/>
    </row>
    <row r="1430" spans="1:21" ht="45">
      <c r="A1430" s="1" t="s">
        <v>1814</v>
      </c>
      <c r="B1430">
        <v>1473</v>
      </c>
      <c r="D1430" t="s">
        <v>1815</v>
      </c>
      <c r="E1430" s="1"/>
      <c r="F1430" s="1" t="s">
        <v>1814</v>
      </c>
      <c r="G1430" s="1">
        <v>3</v>
      </c>
      <c r="H1430" s="1">
        <v>2</v>
      </c>
      <c r="I1430" s="1">
        <v>2</v>
      </c>
      <c r="J1430" s="31" t="str">
        <f t="shared" si="44"/>
        <v>EXCLUDED</v>
      </c>
      <c r="K1430">
        <v>1473</v>
      </c>
      <c r="L1430" s="1"/>
      <c r="M1430" s="1"/>
      <c r="N1430" s="35" t="s">
        <v>901</v>
      </c>
      <c r="R1430" s="1" t="str">
        <f t="shared" si="45"/>
        <v>Mutually Excluded</v>
      </c>
      <c r="S1430" s="1"/>
      <c r="T1430" s="1"/>
    </row>
    <row r="1431" spans="1:21" ht="120">
      <c r="A1431" s="1" t="s">
        <v>1816</v>
      </c>
      <c r="B1431">
        <v>1474</v>
      </c>
      <c r="D1431" t="s">
        <v>1815</v>
      </c>
      <c r="E1431" s="1"/>
      <c r="F1431" s="1" t="s">
        <v>1816</v>
      </c>
      <c r="G1431" s="1">
        <v>4</v>
      </c>
      <c r="H1431" s="1">
        <v>5</v>
      </c>
      <c r="I1431" s="1">
        <v>4</v>
      </c>
      <c r="J1431" s="31" t="str">
        <f t="shared" si="44"/>
        <v>MAYBE</v>
      </c>
      <c r="K1431">
        <v>1474</v>
      </c>
      <c r="L1431" s="1"/>
      <c r="M1431" s="1"/>
      <c r="N1431" s="35" t="s">
        <v>901</v>
      </c>
      <c r="R1431" s="1" t="str">
        <f t="shared" si="45"/>
        <v>AI: Yes, Human: No</v>
      </c>
      <c r="S1431" s="1" t="s">
        <v>3024</v>
      </c>
      <c r="T1431" s="1" t="s">
        <v>19</v>
      </c>
      <c r="U1431" t="s">
        <v>19</v>
      </c>
    </row>
    <row r="1432" spans="1:21" ht="135">
      <c r="A1432" s="1" t="s">
        <v>1817</v>
      </c>
      <c r="B1432">
        <v>1475</v>
      </c>
      <c r="D1432" t="s">
        <v>1815</v>
      </c>
      <c r="E1432" s="1"/>
      <c r="F1432" s="1" t="s">
        <v>1817</v>
      </c>
      <c r="G1432" s="1">
        <v>2</v>
      </c>
      <c r="H1432" s="1">
        <v>2</v>
      </c>
      <c r="I1432" s="1">
        <v>3</v>
      </c>
      <c r="J1432" s="31" t="str">
        <f t="shared" si="44"/>
        <v>EXCLUDED</v>
      </c>
      <c r="K1432">
        <v>1475</v>
      </c>
      <c r="L1432" s="1"/>
      <c r="M1432" s="1"/>
      <c r="N1432" s="35" t="s">
        <v>901</v>
      </c>
      <c r="R1432" s="1" t="str">
        <f t="shared" si="45"/>
        <v>Mutually Excluded</v>
      </c>
      <c r="S1432" s="1"/>
      <c r="T1432" s="1"/>
    </row>
    <row r="1433" spans="1:21" ht="60">
      <c r="A1433" s="1" t="s">
        <v>1818</v>
      </c>
      <c r="B1433">
        <v>1476</v>
      </c>
      <c r="D1433" t="s">
        <v>1815</v>
      </c>
      <c r="E1433" s="1"/>
      <c r="F1433" s="1" t="s">
        <v>1818</v>
      </c>
      <c r="G1433" s="1">
        <v>2</v>
      </c>
      <c r="H1433" s="1">
        <v>2</v>
      </c>
      <c r="I1433" s="1">
        <v>2</v>
      </c>
      <c r="J1433" s="31" t="str">
        <f t="shared" si="44"/>
        <v>EXCLUDED</v>
      </c>
      <c r="K1433">
        <v>1476</v>
      </c>
      <c r="L1433" s="1"/>
      <c r="M1433" s="1"/>
      <c r="N1433" s="35" t="s">
        <v>901</v>
      </c>
      <c r="R1433" s="1" t="str">
        <f t="shared" si="45"/>
        <v>Mutually Excluded</v>
      </c>
      <c r="S1433" s="1"/>
      <c r="T1433" s="1"/>
    </row>
    <row r="1434" spans="1:21" ht="60">
      <c r="A1434" s="1" t="s">
        <v>1819</v>
      </c>
      <c r="B1434">
        <v>1477</v>
      </c>
      <c r="D1434" t="s">
        <v>1815</v>
      </c>
      <c r="E1434" s="1"/>
      <c r="F1434" s="1" t="s">
        <v>1819</v>
      </c>
      <c r="G1434" s="1">
        <v>2</v>
      </c>
      <c r="H1434" s="1">
        <v>1</v>
      </c>
      <c r="I1434" s="1">
        <v>1</v>
      </c>
      <c r="J1434" s="31" t="str">
        <f t="shared" si="44"/>
        <v>EXCLUDED</v>
      </c>
      <c r="K1434">
        <v>1477</v>
      </c>
      <c r="L1434" s="1"/>
      <c r="M1434" s="1"/>
      <c r="N1434" s="35" t="s">
        <v>901</v>
      </c>
      <c r="R1434" s="1" t="str">
        <f t="shared" si="45"/>
        <v>Mutually Excluded</v>
      </c>
      <c r="S1434" s="1"/>
      <c r="T1434" s="1"/>
    </row>
    <row r="1435" spans="1:21" ht="105">
      <c r="A1435" s="1" t="s">
        <v>1820</v>
      </c>
      <c r="B1435">
        <v>1478</v>
      </c>
      <c r="D1435" t="s">
        <v>1821</v>
      </c>
      <c r="E1435" s="1"/>
      <c r="F1435" s="1" t="s">
        <v>1820</v>
      </c>
      <c r="G1435" s="1">
        <v>2</v>
      </c>
      <c r="H1435" s="1">
        <v>2</v>
      </c>
      <c r="I1435" s="1">
        <v>2</v>
      </c>
      <c r="J1435" s="31" t="str">
        <f t="shared" si="44"/>
        <v>EXCLUDED</v>
      </c>
      <c r="K1435">
        <v>1478</v>
      </c>
      <c r="L1435" s="1"/>
      <c r="M1435" s="1"/>
      <c r="N1435" s="35" t="s">
        <v>901</v>
      </c>
      <c r="R1435" s="1" t="str">
        <f t="shared" si="45"/>
        <v>Mutually Excluded</v>
      </c>
      <c r="S1435" s="1"/>
      <c r="T1435" s="1"/>
    </row>
    <row r="1436" spans="1:21" ht="105">
      <c r="A1436" s="1" t="s">
        <v>1822</v>
      </c>
      <c r="B1436">
        <v>1479</v>
      </c>
      <c r="D1436" t="s">
        <v>1821</v>
      </c>
      <c r="E1436" s="1"/>
      <c r="F1436" s="1" t="s">
        <v>1822</v>
      </c>
      <c r="G1436" s="1">
        <v>1</v>
      </c>
      <c r="H1436" s="1">
        <v>1</v>
      </c>
      <c r="I1436" s="1">
        <v>1</v>
      </c>
      <c r="J1436" s="31" t="str">
        <f t="shared" si="44"/>
        <v>EXCLUDED</v>
      </c>
      <c r="K1436">
        <v>1479</v>
      </c>
      <c r="L1436" s="1"/>
      <c r="M1436" s="1"/>
      <c r="N1436" s="35" t="s">
        <v>901</v>
      </c>
      <c r="R1436" s="1" t="str">
        <f t="shared" si="45"/>
        <v>Mutually Excluded</v>
      </c>
      <c r="S1436" s="1"/>
      <c r="T1436" s="1"/>
    </row>
    <row r="1437" spans="1:21" ht="105">
      <c r="A1437" s="1" t="s">
        <v>1824</v>
      </c>
      <c r="B1437">
        <v>1480</v>
      </c>
      <c r="D1437" t="s">
        <v>1821</v>
      </c>
      <c r="E1437" s="1"/>
      <c r="F1437" s="1" t="s">
        <v>1824</v>
      </c>
      <c r="G1437" s="1">
        <v>5</v>
      </c>
      <c r="H1437" s="1">
        <v>5</v>
      </c>
      <c r="I1437" s="1">
        <v>5</v>
      </c>
      <c r="J1437" s="31" t="str">
        <f t="shared" si="44"/>
        <v>CERTAINLY INCLUDED</v>
      </c>
      <c r="K1437">
        <v>1480</v>
      </c>
      <c r="L1437" s="1"/>
      <c r="M1437" s="1"/>
      <c r="N1437" s="35" t="s">
        <v>901</v>
      </c>
      <c r="R1437" s="1" t="str">
        <f t="shared" si="45"/>
        <v>AI: Yes, Human: No</v>
      </c>
      <c r="S1437" s="1" t="s">
        <v>3018</v>
      </c>
      <c r="T1437" s="1" t="s">
        <v>19</v>
      </c>
      <c r="U1437" t="s">
        <v>19</v>
      </c>
    </row>
    <row r="1438" spans="1:21" ht="75">
      <c r="A1438" s="1" t="s">
        <v>1825</v>
      </c>
      <c r="B1438">
        <v>1481</v>
      </c>
      <c r="D1438" t="s">
        <v>1826</v>
      </c>
      <c r="E1438" s="1"/>
      <c r="F1438" s="1" t="s">
        <v>1825</v>
      </c>
      <c r="G1438" s="1">
        <v>1</v>
      </c>
      <c r="H1438" s="1">
        <v>1</v>
      </c>
      <c r="I1438" s="1">
        <v>1</v>
      </c>
      <c r="J1438" s="31" t="str">
        <f t="shared" si="44"/>
        <v>EXCLUDED</v>
      </c>
      <c r="K1438">
        <v>1481</v>
      </c>
      <c r="L1438" s="1"/>
      <c r="M1438" s="1"/>
      <c r="N1438" s="35" t="s">
        <v>901</v>
      </c>
      <c r="R1438" s="1" t="str">
        <f t="shared" si="45"/>
        <v>Mutually Excluded</v>
      </c>
      <c r="S1438" s="1"/>
      <c r="T1438" s="1"/>
    </row>
    <row r="1439" spans="1:21" ht="150">
      <c r="A1439" s="1" t="s">
        <v>1827</v>
      </c>
      <c r="B1439">
        <v>1482</v>
      </c>
      <c r="D1439" t="s">
        <v>1826</v>
      </c>
      <c r="E1439" s="1"/>
      <c r="F1439" s="1" t="s">
        <v>1827</v>
      </c>
      <c r="G1439" s="1">
        <v>1</v>
      </c>
      <c r="H1439" s="1">
        <v>1</v>
      </c>
      <c r="I1439" s="1">
        <v>1</v>
      </c>
      <c r="J1439" s="31" t="str">
        <f t="shared" si="44"/>
        <v>EXCLUDED</v>
      </c>
      <c r="K1439">
        <v>1482</v>
      </c>
      <c r="L1439" s="1"/>
      <c r="M1439" s="1"/>
      <c r="N1439" s="35" t="s">
        <v>901</v>
      </c>
      <c r="R1439" s="1" t="str">
        <f t="shared" si="45"/>
        <v>Mutually Excluded</v>
      </c>
      <c r="S1439" s="1"/>
      <c r="T1439" s="1"/>
    </row>
    <row r="1440" spans="1:21" ht="75">
      <c r="A1440" s="1" t="s">
        <v>1828</v>
      </c>
      <c r="B1440">
        <v>1483</v>
      </c>
      <c r="D1440" t="s">
        <v>1826</v>
      </c>
      <c r="E1440" s="1"/>
      <c r="F1440" s="1" t="s">
        <v>1828</v>
      </c>
      <c r="G1440" s="1">
        <v>4</v>
      </c>
      <c r="H1440" s="1">
        <v>4</v>
      </c>
      <c r="I1440" s="1">
        <v>4</v>
      </c>
      <c r="J1440" s="31" t="str">
        <f t="shared" si="44"/>
        <v>EXCLUDED</v>
      </c>
      <c r="K1440">
        <v>1483</v>
      </c>
      <c r="L1440" s="1"/>
      <c r="M1440" s="1"/>
      <c r="N1440" s="35" t="s">
        <v>901</v>
      </c>
      <c r="R1440" s="1" t="str">
        <f t="shared" si="45"/>
        <v>Mutually Excluded</v>
      </c>
      <c r="S1440" s="1"/>
      <c r="T1440" s="1"/>
    </row>
    <row r="1441" spans="1:21" ht="45">
      <c r="A1441" s="1" t="s">
        <v>1829</v>
      </c>
      <c r="B1441">
        <v>1484</v>
      </c>
      <c r="D1441" t="s">
        <v>1826</v>
      </c>
      <c r="E1441" s="1"/>
      <c r="F1441" s="1" t="s">
        <v>1829</v>
      </c>
      <c r="G1441" s="1">
        <v>1</v>
      </c>
      <c r="H1441" s="1">
        <v>1</v>
      </c>
      <c r="I1441" s="1">
        <v>1</v>
      </c>
      <c r="J1441" s="31" t="str">
        <f t="shared" si="44"/>
        <v>EXCLUDED</v>
      </c>
      <c r="K1441">
        <v>1484</v>
      </c>
      <c r="L1441" s="1"/>
      <c r="M1441" s="1"/>
      <c r="N1441" s="35" t="s">
        <v>901</v>
      </c>
      <c r="R1441" s="1" t="str">
        <f t="shared" si="45"/>
        <v>Mutually Excluded</v>
      </c>
      <c r="S1441" s="1"/>
      <c r="T1441" s="1"/>
    </row>
    <row r="1442" spans="1:21" ht="105">
      <c r="A1442" s="1" t="s">
        <v>1830</v>
      </c>
      <c r="B1442">
        <v>1485</v>
      </c>
      <c r="D1442" t="s">
        <v>1826</v>
      </c>
      <c r="E1442" s="1"/>
      <c r="F1442" s="1" t="s">
        <v>1830</v>
      </c>
      <c r="G1442" s="1">
        <v>2</v>
      </c>
      <c r="H1442" s="1">
        <v>2</v>
      </c>
      <c r="I1442" s="1">
        <v>3</v>
      </c>
      <c r="J1442" s="31" t="str">
        <f t="shared" si="44"/>
        <v>EXCLUDED</v>
      </c>
      <c r="K1442">
        <v>1485</v>
      </c>
      <c r="L1442" s="1"/>
      <c r="M1442" s="1"/>
      <c r="N1442" s="35" t="s">
        <v>901</v>
      </c>
      <c r="R1442" s="1" t="str">
        <f t="shared" si="45"/>
        <v>Mutually Excluded</v>
      </c>
      <c r="S1442" s="1"/>
      <c r="T1442" s="1"/>
    </row>
    <row r="1443" spans="1:21" ht="120">
      <c r="A1443" s="1" t="s">
        <v>1831</v>
      </c>
      <c r="B1443">
        <v>1486</v>
      </c>
      <c r="D1443" t="s">
        <v>1826</v>
      </c>
      <c r="E1443" s="1"/>
      <c r="F1443" s="1" t="s">
        <v>1831</v>
      </c>
      <c r="G1443" s="1">
        <v>1</v>
      </c>
      <c r="H1443" s="1">
        <v>1</v>
      </c>
      <c r="I1443" s="1">
        <v>1</v>
      </c>
      <c r="J1443" s="31" t="str">
        <f t="shared" si="44"/>
        <v>EXCLUDED</v>
      </c>
      <c r="K1443">
        <v>1486</v>
      </c>
      <c r="L1443" s="1"/>
      <c r="M1443" s="1"/>
      <c r="N1443" s="35" t="s">
        <v>901</v>
      </c>
      <c r="R1443" s="1" t="str">
        <f t="shared" si="45"/>
        <v>Mutually Excluded</v>
      </c>
      <c r="S1443" s="1"/>
      <c r="T1443" s="1"/>
    </row>
    <row r="1444" spans="1:21" ht="330">
      <c r="A1444" s="1" t="s">
        <v>1832</v>
      </c>
      <c r="B1444">
        <v>1487</v>
      </c>
      <c r="D1444" t="s">
        <v>1826</v>
      </c>
      <c r="E1444" s="1"/>
      <c r="F1444" s="1" t="s">
        <v>1832</v>
      </c>
      <c r="G1444" s="1">
        <v>4</v>
      </c>
      <c r="H1444" s="1">
        <v>3</v>
      </c>
      <c r="I1444" s="1">
        <v>4</v>
      </c>
      <c r="J1444" s="31" t="str">
        <f t="shared" si="44"/>
        <v>EXCLUDED</v>
      </c>
      <c r="K1444">
        <v>1487</v>
      </c>
      <c r="L1444" s="1"/>
      <c r="M1444" s="1" t="s">
        <v>1834</v>
      </c>
      <c r="N1444" s="35" t="s">
        <v>901</v>
      </c>
      <c r="R1444" s="1" t="str">
        <f t="shared" si="45"/>
        <v>Mutually Excluded</v>
      </c>
      <c r="S1444" s="1"/>
      <c r="T1444" s="1"/>
    </row>
    <row r="1445" spans="1:21" ht="45">
      <c r="A1445" s="1" t="s">
        <v>1835</v>
      </c>
      <c r="B1445">
        <v>1488</v>
      </c>
      <c r="D1445" t="s">
        <v>1836</v>
      </c>
      <c r="E1445" s="1"/>
      <c r="F1445" s="1" t="s">
        <v>1835</v>
      </c>
      <c r="G1445" s="1">
        <v>2</v>
      </c>
      <c r="H1445" s="1">
        <v>2</v>
      </c>
      <c r="I1445" s="1">
        <v>2</v>
      </c>
      <c r="J1445" s="31" t="str">
        <f t="shared" si="44"/>
        <v>EXCLUDED</v>
      </c>
      <c r="K1445">
        <v>1488</v>
      </c>
      <c r="L1445" s="1"/>
      <c r="M1445" s="1"/>
      <c r="N1445" s="35" t="s">
        <v>901</v>
      </c>
      <c r="R1445" s="1" t="str">
        <f t="shared" si="45"/>
        <v>Mutually Excluded</v>
      </c>
      <c r="S1445" s="1"/>
      <c r="T1445" s="1"/>
    </row>
    <row r="1446" spans="1:21" ht="135">
      <c r="A1446" s="1" t="s">
        <v>1837</v>
      </c>
      <c r="B1446">
        <v>1489</v>
      </c>
      <c r="D1446" t="s">
        <v>1836</v>
      </c>
      <c r="E1446" s="1"/>
      <c r="F1446" s="1" t="s">
        <v>1837</v>
      </c>
      <c r="G1446" s="1">
        <v>2</v>
      </c>
      <c r="H1446" s="1">
        <v>3</v>
      </c>
      <c r="I1446" s="1">
        <v>2</v>
      </c>
      <c r="J1446" s="31" t="str">
        <f t="shared" si="44"/>
        <v>EXCLUDED</v>
      </c>
      <c r="K1446">
        <v>1489</v>
      </c>
      <c r="L1446" s="1"/>
      <c r="M1446" s="1"/>
      <c r="N1446" s="35" t="s">
        <v>901</v>
      </c>
      <c r="R1446" s="1" t="str">
        <f t="shared" si="45"/>
        <v>Mutually Excluded</v>
      </c>
      <c r="S1446" s="1"/>
      <c r="T1446" s="1"/>
    </row>
    <row r="1447" spans="1:21" ht="180">
      <c r="A1447" s="1" t="s">
        <v>1838</v>
      </c>
      <c r="B1447">
        <v>1490</v>
      </c>
      <c r="D1447" t="s">
        <v>1836</v>
      </c>
      <c r="E1447" s="1"/>
      <c r="F1447" s="1" t="s">
        <v>1838</v>
      </c>
      <c r="G1447" s="1">
        <v>4</v>
      </c>
      <c r="H1447" s="1">
        <v>5</v>
      </c>
      <c r="I1447" s="1">
        <v>4</v>
      </c>
      <c r="J1447" s="31" t="str">
        <f t="shared" si="44"/>
        <v>MAYBE</v>
      </c>
      <c r="K1447">
        <v>1490</v>
      </c>
      <c r="L1447" s="1"/>
      <c r="M1447" s="1"/>
      <c r="N1447" s="35" t="s">
        <v>901</v>
      </c>
      <c r="R1447" s="1" t="str">
        <f t="shared" si="45"/>
        <v>AI: Yes, Human: No</v>
      </c>
      <c r="S1447" s="1" t="s">
        <v>3018</v>
      </c>
      <c r="T1447" s="1" t="s">
        <v>19</v>
      </c>
      <c r="U1447" t="s">
        <v>19</v>
      </c>
    </row>
    <row r="1448" spans="1:21" ht="105">
      <c r="A1448" s="1" t="s">
        <v>1839</v>
      </c>
      <c r="B1448">
        <v>1491</v>
      </c>
      <c r="D1448" t="s">
        <v>1836</v>
      </c>
      <c r="E1448" s="1"/>
      <c r="F1448" s="1" t="s">
        <v>1839</v>
      </c>
      <c r="G1448" s="1">
        <v>2</v>
      </c>
      <c r="H1448" s="1">
        <v>3</v>
      </c>
      <c r="I1448" s="1">
        <v>2</v>
      </c>
      <c r="J1448" s="31" t="str">
        <f t="shared" si="44"/>
        <v>EXCLUDED</v>
      </c>
      <c r="K1448">
        <v>1491</v>
      </c>
      <c r="L1448" s="1"/>
      <c r="M1448" s="1"/>
      <c r="N1448" s="35" t="s">
        <v>65</v>
      </c>
      <c r="R1448" s="1" t="str">
        <f t="shared" si="45"/>
        <v>AI: No, Human: Yes</v>
      </c>
      <c r="S1448" s="1" t="s">
        <v>19</v>
      </c>
      <c r="T1448" s="1" t="s">
        <v>19</v>
      </c>
      <c r="U1448" s="1" t="s">
        <v>19</v>
      </c>
    </row>
    <row r="1449" spans="1:21" ht="90">
      <c r="A1449" s="1" t="s">
        <v>1840</v>
      </c>
      <c r="B1449">
        <v>1492</v>
      </c>
      <c r="D1449" t="s">
        <v>1841</v>
      </c>
      <c r="E1449" s="1"/>
      <c r="F1449" s="1" t="s">
        <v>1840</v>
      </c>
      <c r="G1449" s="1">
        <v>3</v>
      </c>
      <c r="H1449" s="1">
        <v>4</v>
      </c>
      <c r="I1449" s="1">
        <v>4</v>
      </c>
      <c r="J1449" s="31" t="str">
        <f t="shared" si="44"/>
        <v>EXCLUDED</v>
      </c>
      <c r="K1449">
        <v>1492</v>
      </c>
      <c r="L1449" s="1"/>
      <c r="M1449" s="1"/>
      <c r="N1449" s="35" t="s">
        <v>901</v>
      </c>
      <c r="R1449" s="1" t="str">
        <f t="shared" si="45"/>
        <v>Mutually Excluded</v>
      </c>
      <c r="S1449" s="1"/>
      <c r="T1449" s="1"/>
    </row>
    <row r="1450" spans="1:21" ht="105">
      <c r="A1450" s="1" t="s">
        <v>1842</v>
      </c>
      <c r="B1450">
        <v>1493</v>
      </c>
      <c r="D1450" t="s">
        <v>1841</v>
      </c>
      <c r="E1450" s="1"/>
      <c r="F1450" s="1" t="s">
        <v>1842</v>
      </c>
      <c r="G1450" s="1">
        <v>1</v>
      </c>
      <c r="H1450" s="1">
        <v>1</v>
      </c>
      <c r="I1450" s="1">
        <v>1</v>
      </c>
      <c r="J1450" s="31" t="str">
        <f t="shared" si="44"/>
        <v>EXCLUDED</v>
      </c>
      <c r="K1450">
        <v>1493</v>
      </c>
      <c r="L1450" s="1"/>
      <c r="M1450" s="1"/>
      <c r="N1450" s="35" t="s">
        <v>901</v>
      </c>
      <c r="R1450" s="1" t="str">
        <f t="shared" si="45"/>
        <v>Mutually Excluded</v>
      </c>
      <c r="S1450" s="1"/>
      <c r="T1450" s="1"/>
    </row>
    <row r="1451" spans="1:21" ht="150">
      <c r="A1451" s="1" t="s">
        <v>1843</v>
      </c>
      <c r="B1451">
        <v>1494</v>
      </c>
      <c r="D1451" t="s">
        <v>1841</v>
      </c>
      <c r="E1451" s="1"/>
      <c r="F1451" s="1" t="s">
        <v>1843</v>
      </c>
      <c r="G1451" s="1">
        <v>2</v>
      </c>
      <c r="H1451" s="1">
        <v>2</v>
      </c>
      <c r="I1451" s="1">
        <v>2</v>
      </c>
      <c r="J1451" s="31" t="str">
        <f t="shared" si="44"/>
        <v>EXCLUDED</v>
      </c>
      <c r="K1451">
        <v>1494</v>
      </c>
      <c r="L1451" s="1"/>
      <c r="M1451" s="1"/>
      <c r="N1451" s="35" t="s">
        <v>901</v>
      </c>
      <c r="R1451" s="1" t="str">
        <f t="shared" si="45"/>
        <v>Mutually Excluded</v>
      </c>
      <c r="S1451" s="1"/>
      <c r="T1451" s="1"/>
    </row>
    <row r="1452" spans="1:21" ht="90">
      <c r="A1452" s="1" t="s">
        <v>1844</v>
      </c>
      <c r="B1452">
        <v>1495</v>
      </c>
      <c r="D1452" t="s">
        <v>1841</v>
      </c>
      <c r="E1452" s="1"/>
      <c r="F1452" s="1" t="s">
        <v>1844</v>
      </c>
      <c r="G1452" s="1">
        <v>1</v>
      </c>
      <c r="H1452" s="1">
        <v>1</v>
      </c>
      <c r="I1452" s="1">
        <v>1</v>
      </c>
      <c r="J1452" s="31" t="str">
        <f t="shared" si="44"/>
        <v>EXCLUDED</v>
      </c>
      <c r="K1452">
        <v>1495</v>
      </c>
      <c r="L1452" s="1"/>
      <c r="M1452" s="1"/>
      <c r="N1452" s="35" t="s">
        <v>901</v>
      </c>
      <c r="R1452" s="1" t="str">
        <f t="shared" si="45"/>
        <v>Mutually Excluded</v>
      </c>
      <c r="S1452" s="1"/>
      <c r="T1452" s="1"/>
    </row>
    <row r="1453" spans="1:21" ht="45">
      <c r="A1453" s="1" t="s">
        <v>1845</v>
      </c>
      <c r="B1453">
        <v>1496</v>
      </c>
      <c r="D1453" t="s">
        <v>1841</v>
      </c>
      <c r="E1453" s="1"/>
      <c r="F1453" s="1" t="s">
        <v>1845</v>
      </c>
      <c r="G1453" s="1">
        <v>1</v>
      </c>
      <c r="H1453" s="1">
        <v>1</v>
      </c>
      <c r="I1453" s="1">
        <v>1</v>
      </c>
      <c r="J1453" s="31" t="str">
        <f t="shared" si="44"/>
        <v>EXCLUDED</v>
      </c>
      <c r="K1453">
        <v>1496</v>
      </c>
      <c r="L1453" s="1"/>
      <c r="M1453" s="1"/>
      <c r="N1453" s="35" t="s">
        <v>901</v>
      </c>
      <c r="R1453" s="1" t="str">
        <f t="shared" si="45"/>
        <v>Mutually Excluded</v>
      </c>
      <c r="S1453" s="1"/>
      <c r="T1453" s="1"/>
    </row>
    <row r="1454" spans="1:21" ht="90">
      <c r="A1454" s="1" t="s">
        <v>1846</v>
      </c>
      <c r="B1454">
        <v>1497</v>
      </c>
      <c r="D1454" t="s">
        <v>1841</v>
      </c>
      <c r="E1454" s="1"/>
      <c r="F1454" s="1" t="s">
        <v>1846</v>
      </c>
      <c r="G1454" s="1">
        <v>3</v>
      </c>
      <c r="H1454" s="1">
        <v>4</v>
      </c>
      <c r="I1454" s="1">
        <v>4</v>
      </c>
      <c r="J1454" s="31" t="str">
        <f t="shared" si="44"/>
        <v>EXCLUDED</v>
      </c>
      <c r="K1454">
        <v>1497</v>
      </c>
      <c r="L1454" s="1"/>
      <c r="M1454" s="1"/>
      <c r="N1454" s="35" t="s">
        <v>901</v>
      </c>
      <c r="R1454" s="1" t="str">
        <f t="shared" si="45"/>
        <v>Mutually Excluded</v>
      </c>
      <c r="S1454" s="1"/>
      <c r="T1454" s="1"/>
    </row>
    <row r="1455" spans="1:21" ht="105">
      <c r="A1455" s="1" t="s">
        <v>1847</v>
      </c>
      <c r="B1455">
        <v>1498</v>
      </c>
      <c r="D1455" t="s">
        <v>1848</v>
      </c>
      <c r="E1455" s="1"/>
      <c r="F1455" s="1" t="s">
        <v>1847</v>
      </c>
      <c r="G1455" s="1">
        <v>1</v>
      </c>
      <c r="H1455" s="1">
        <v>1</v>
      </c>
      <c r="I1455" s="1">
        <v>1</v>
      </c>
      <c r="J1455" s="31" t="str">
        <f t="shared" si="44"/>
        <v>EXCLUDED</v>
      </c>
      <c r="K1455">
        <v>1498</v>
      </c>
      <c r="L1455" s="1"/>
      <c r="M1455" s="1"/>
      <c r="N1455" s="35" t="s">
        <v>901</v>
      </c>
      <c r="R1455" s="1" t="str">
        <f t="shared" si="45"/>
        <v>Mutually Excluded</v>
      </c>
      <c r="S1455" s="1"/>
      <c r="T1455" s="1"/>
    </row>
    <row r="1456" spans="1:21" ht="135">
      <c r="A1456" s="1" t="s">
        <v>1849</v>
      </c>
      <c r="B1456">
        <v>1499</v>
      </c>
      <c r="D1456" t="s">
        <v>1848</v>
      </c>
      <c r="E1456" s="1"/>
      <c r="F1456" s="1" t="s">
        <v>1849</v>
      </c>
      <c r="G1456" s="1">
        <v>5</v>
      </c>
      <c r="H1456" s="1">
        <v>5</v>
      </c>
      <c r="I1456" s="1">
        <v>5</v>
      </c>
      <c r="J1456" s="31" t="str">
        <f t="shared" si="44"/>
        <v>CERTAINLY INCLUDED</v>
      </c>
      <c r="K1456">
        <v>1499</v>
      </c>
      <c r="L1456" s="1"/>
      <c r="M1456" s="1"/>
      <c r="N1456" s="35" t="s">
        <v>901</v>
      </c>
      <c r="R1456" s="1" t="str">
        <f t="shared" si="45"/>
        <v>AI: Yes, Human: No</v>
      </c>
      <c r="S1456" s="1" t="s">
        <v>3018</v>
      </c>
      <c r="T1456" s="1" t="s">
        <v>19</v>
      </c>
      <c r="U1456" t="s">
        <v>19</v>
      </c>
    </row>
    <row r="1457" spans="1:20" ht="120">
      <c r="A1457" s="1" t="s">
        <v>1850</v>
      </c>
      <c r="B1457">
        <v>1500</v>
      </c>
      <c r="D1457" t="s">
        <v>1848</v>
      </c>
      <c r="E1457" s="1"/>
      <c r="F1457" s="1" t="s">
        <v>1850</v>
      </c>
      <c r="G1457" s="1">
        <v>1</v>
      </c>
      <c r="H1457" s="1">
        <v>1</v>
      </c>
      <c r="I1457" s="1">
        <v>1</v>
      </c>
      <c r="J1457" s="31" t="str">
        <f t="shared" si="44"/>
        <v>EXCLUDED</v>
      </c>
      <c r="K1457">
        <v>1500</v>
      </c>
      <c r="L1457" s="1"/>
      <c r="M1457" s="1"/>
      <c r="N1457" s="35" t="s">
        <v>901</v>
      </c>
      <c r="R1457" s="1" t="str">
        <f t="shared" si="45"/>
        <v>Mutually Excluded</v>
      </c>
      <c r="S1457" s="1"/>
      <c r="T1457" s="1"/>
    </row>
    <row r="1458" spans="1:20" ht="105">
      <c r="A1458" s="1" t="s">
        <v>1851</v>
      </c>
      <c r="B1458">
        <v>1501</v>
      </c>
      <c r="D1458" t="s">
        <v>1848</v>
      </c>
      <c r="E1458" s="1"/>
      <c r="F1458" s="1" t="s">
        <v>1851</v>
      </c>
      <c r="G1458" s="1">
        <v>1</v>
      </c>
      <c r="H1458" s="1">
        <v>1</v>
      </c>
      <c r="I1458" s="1">
        <v>1</v>
      </c>
      <c r="J1458" s="31" t="str">
        <f t="shared" si="44"/>
        <v>EXCLUDED</v>
      </c>
      <c r="K1458">
        <v>1501</v>
      </c>
      <c r="L1458" s="1"/>
      <c r="M1458" s="1"/>
      <c r="N1458" s="35" t="s">
        <v>901</v>
      </c>
      <c r="R1458" s="1" t="str">
        <f t="shared" si="45"/>
        <v>Mutually Excluded</v>
      </c>
      <c r="S1458" s="1"/>
      <c r="T1458" s="1"/>
    </row>
    <row r="1459" spans="1:20" ht="120">
      <c r="A1459" s="1" t="s">
        <v>1129</v>
      </c>
      <c r="B1459">
        <v>1502</v>
      </c>
      <c r="D1459" t="s">
        <v>1852</v>
      </c>
      <c r="E1459" s="1"/>
      <c r="F1459" s="1" t="s">
        <v>1129</v>
      </c>
      <c r="G1459" s="1">
        <v>1</v>
      </c>
      <c r="H1459" s="1">
        <v>1</v>
      </c>
      <c r="I1459" s="1">
        <v>1</v>
      </c>
      <c r="J1459" s="31" t="str">
        <f t="shared" si="44"/>
        <v>EXCLUDED</v>
      </c>
      <c r="K1459">
        <v>1502</v>
      </c>
      <c r="L1459" s="1"/>
      <c r="M1459" s="1"/>
      <c r="N1459" s="35" t="s">
        <v>901</v>
      </c>
      <c r="R1459" s="1" t="str">
        <f t="shared" si="45"/>
        <v>Mutually Excluded</v>
      </c>
      <c r="S1459" s="1"/>
      <c r="T1459" s="1"/>
    </row>
    <row r="1460" spans="1:20" ht="45">
      <c r="A1460" s="1" t="s">
        <v>1853</v>
      </c>
      <c r="B1460">
        <v>1503</v>
      </c>
      <c r="D1460" t="s">
        <v>1852</v>
      </c>
      <c r="E1460" s="1"/>
      <c r="F1460" s="1" t="s">
        <v>1853</v>
      </c>
      <c r="G1460" s="1">
        <v>2</v>
      </c>
      <c r="H1460" s="1">
        <v>2</v>
      </c>
      <c r="I1460" s="1">
        <v>2</v>
      </c>
      <c r="J1460" s="31" t="str">
        <f t="shared" si="44"/>
        <v>EXCLUDED</v>
      </c>
      <c r="K1460">
        <v>1503</v>
      </c>
      <c r="L1460" s="1"/>
      <c r="M1460" s="1"/>
      <c r="N1460" s="35" t="s">
        <v>901</v>
      </c>
      <c r="R1460" s="1" t="str">
        <f t="shared" si="45"/>
        <v>Mutually Excluded</v>
      </c>
      <c r="S1460" s="1"/>
      <c r="T1460" s="1"/>
    </row>
    <row r="1461" spans="1:20" ht="90">
      <c r="A1461" s="1" t="s">
        <v>1854</v>
      </c>
      <c r="B1461">
        <v>1504</v>
      </c>
      <c r="D1461" t="s">
        <v>1852</v>
      </c>
      <c r="E1461" s="1"/>
      <c r="F1461" s="1" t="s">
        <v>1854</v>
      </c>
      <c r="G1461" s="1">
        <v>3</v>
      </c>
      <c r="H1461" s="1">
        <v>3</v>
      </c>
      <c r="I1461" s="1">
        <v>3</v>
      </c>
      <c r="J1461" s="31" t="str">
        <f t="shared" si="44"/>
        <v>EXCLUDED</v>
      </c>
      <c r="K1461">
        <v>1504</v>
      </c>
      <c r="L1461" s="1"/>
      <c r="M1461" s="1"/>
      <c r="N1461" s="35" t="s">
        <v>901</v>
      </c>
      <c r="R1461" s="1" t="str">
        <f t="shared" si="45"/>
        <v>Mutually Excluded</v>
      </c>
      <c r="S1461" s="1"/>
      <c r="T1461" s="1"/>
    </row>
    <row r="1462" spans="1:20" ht="135">
      <c r="A1462" s="1" t="s">
        <v>1855</v>
      </c>
      <c r="B1462">
        <v>1505</v>
      </c>
      <c r="D1462" t="s">
        <v>1852</v>
      </c>
      <c r="E1462" s="1"/>
      <c r="F1462" s="1" t="s">
        <v>1855</v>
      </c>
      <c r="G1462" s="1">
        <v>1</v>
      </c>
      <c r="H1462" s="1">
        <v>1</v>
      </c>
      <c r="I1462" s="1">
        <v>2</v>
      </c>
      <c r="J1462" s="31" t="str">
        <f t="shared" si="44"/>
        <v>EXCLUDED</v>
      </c>
      <c r="K1462">
        <v>1505</v>
      </c>
      <c r="L1462" s="1"/>
      <c r="M1462" s="1"/>
      <c r="N1462" s="35" t="s">
        <v>901</v>
      </c>
      <c r="R1462" s="1" t="str">
        <f t="shared" si="45"/>
        <v>Mutually Excluded</v>
      </c>
      <c r="S1462" s="1"/>
      <c r="T1462" s="1"/>
    </row>
    <row r="1463" spans="1:20" ht="60">
      <c r="A1463" s="1" t="s">
        <v>1431</v>
      </c>
      <c r="B1463">
        <v>1506</v>
      </c>
      <c r="D1463" t="s">
        <v>1856</v>
      </c>
      <c r="E1463" s="1"/>
      <c r="F1463" s="1" t="s">
        <v>1431</v>
      </c>
      <c r="G1463" s="1">
        <v>2</v>
      </c>
      <c r="H1463" s="1">
        <v>2</v>
      </c>
      <c r="I1463" s="1">
        <v>1</v>
      </c>
      <c r="J1463" s="31" t="str">
        <f t="shared" si="44"/>
        <v>EXCLUDED</v>
      </c>
      <c r="K1463">
        <v>1506</v>
      </c>
      <c r="L1463" s="1"/>
      <c r="M1463" s="1"/>
      <c r="N1463" s="35" t="s">
        <v>901</v>
      </c>
      <c r="R1463" s="1" t="str">
        <f t="shared" si="45"/>
        <v>Mutually Excluded</v>
      </c>
      <c r="S1463" s="1"/>
      <c r="T1463" s="1"/>
    </row>
    <row r="1464" spans="1:20" ht="75">
      <c r="A1464" s="1" t="s">
        <v>1857</v>
      </c>
      <c r="B1464">
        <v>1507</v>
      </c>
      <c r="D1464" t="s">
        <v>1856</v>
      </c>
      <c r="E1464" s="1"/>
      <c r="F1464" s="1" t="s">
        <v>1857</v>
      </c>
      <c r="G1464" s="1">
        <v>4</v>
      </c>
      <c r="H1464" s="1">
        <v>3</v>
      </c>
      <c r="I1464" s="1">
        <v>4</v>
      </c>
      <c r="J1464" s="31" t="str">
        <f t="shared" si="44"/>
        <v>EXCLUDED</v>
      </c>
      <c r="K1464">
        <v>1507</v>
      </c>
      <c r="L1464" s="1"/>
      <c r="M1464" s="1"/>
      <c r="N1464" s="35" t="s">
        <v>901</v>
      </c>
      <c r="R1464" s="1" t="str">
        <f t="shared" si="45"/>
        <v>Mutually Excluded</v>
      </c>
      <c r="S1464" s="1"/>
      <c r="T1464" s="1"/>
    </row>
    <row r="1465" spans="1:20" ht="105">
      <c r="A1465" s="1" t="s">
        <v>1858</v>
      </c>
      <c r="B1465">
        <v>1508</v>
      </c>
      <c r="D1465" t="s">
        <v>1856</v>
      </c>
      <c r="E1465" s="1"/>
      <c r="F1465" s="1" t="s">
        <v>1858</v>
      </c>
      <c r="G1465" s="1">
        <v>2</v>
      </c>
      <c r="H1465" s="1">
        <v>2</v>
      </c>
      <c r="I1465" s="1">
        <v>3</v>
      </c>
      <c r="J1465" s="31" t="str">
        <f t="shared" si="44"/>
        <v>EXCLUDED</v>
      </c>
      <c r="K1465">
        <v>1508</v>
      </c>
      <c r="L1465" s="1"/>
      <c r="M1465" s="1"/>
      <c r="N1465" s="35" t="s">
        <v>901</v>
      </c>
      <c r="R1465" s="1" t="str">
        <f t="shared" si="45"/>
        <v>Mutually Excluded</v>
      </c>
      <c r="S1465" s="1"/>
      <c r="T1465" s="1"/>
    </row>
    <row r="1466" spans="1:20" ht="90">
      <c r="A1466" s="1" t="s">
        <v>1859</v>
      </c>
      <c r="B1466">
        <v>1509</v>
      </c>
      <c r="D1466" t="s">
        <v>1856</v>
      </c>
      <c r="E1466" s="1"/>
      <c r="F1466" s="1" t="s">
        <v>1859</v>
      </c>
      <c r="G1466" s="1">
        <v>2</v>
      </c>
      <c r="H1466" s="1">
        <v>3</v>
      </c>
      <c r="I1466" s="1">
        <v>3</v>
      </c>
      <c r="J1466" s="31" t="str">
        <f t="shared" si="44"/>
        <v>EXCLUDED</v>
      </c>
      <c r="K1466">
        <v>1509</v>
      </c>
      <c r="L1466" s="1"/>
      <c r="M1466" s="1"/>
      <c r="N1466" s="35" t="s">
        <v>901</v>
      </c>
      <c r="R1466" s="1" t="str">
        <f t="shared" si="45"/>
        <v>Mutually Excluded</v>
      </c>
      <c r="S1466" s="1"/>
      <c r="T1466" s="1"/>
    </row>
    <row r="1467" spans="1:20" ht="105">
      <c r="A1467" s="1" t="s">
        <v>1860</v>
      </c>
      <c r="B1467">
        <v>1510</v>
      </c>
      <c r="D1467" t="s">
        <v>1856</v>
      </c>
      <c r="E1467" s="1"/>
      <c r="F1467" s="1" t="s">
        <v>1860</v>
      </c>
      <c r="G1467" s="1">
        <v>1</v>
      </c>
      <c r="H1467" s="1">
        <v>1</v>
      </c>
      <c r="I1467" s="1">
        <v>1</v>
      </c>
      <c r="J1467" s="31" t="str">
        <f t="shared" si="44"/>
        <v>EXCLUDED</v>
      </c>
      <c r="K1467">
        <v>1510</v>
      </c>
      <c r="L1467" s="1"/>
      <c r="M1467" s="1"/>
      <c r="N1467" s="35" t="s">
        <v>901</v>
      </c>
      <c r="R1467" s="1" t="str">
        <f t="shared" si="45"/>
        <v>Mutually Excluded</v>
      </c>
      <c r="S1467" s="1"/>
      <c r="T1467" s="1"/>
    </row>
    <row r="1468" spans="1:20" ht="30">
      <c r="A1468" s="1" t="s">
        <v>1861</v>
      </c>
      <c r="B1468">
        <v>1511</v>
      </c>
      <c r="D1468" t="s">
        <v>1862</v>
      </c>
      <c r="E1468" s="1"/>
      <c r="F1468" s="1" t="s">
        <v>1861</v>
      </c>
      <c r="G1468" s="1">
        <v>3</v>
      </c>
      <c r="H1468" s="1">
        <v>4</v>
      </c>
      <c r="I1468" s="1">
        <v>3</v>
      </c>
      <c r="J1468" s="31" t="str">
        <f t="shared" si="44"/>
        <v>EXCLUDED</v>
      </c>
      <c r="K1468">
        <v>1511</v>
      </c>
      <c r="L1468" s="1"/>
      <c r="M1468" s="1"/>
      <c r="N1468" s="35" t="s">
        <v>901</v>
      </c>
      <c r="R1468" s="1" t="str">
        <f t="shared" si="45"/>
        <v>Mutually Excluded</v>
      </c>
      <c r="S1468" s="1"/>
      <c r="T1468" s="1"/>
    </row>
    <row r="1469" spans="1:20" ht="60">
      <c r="A1469" s="1" t="s">
        <v>1863</v>
      </c>
      <c r="B1469">
        <v>1512</v>
      </c>
      <c r="D1469" t="s">
        <v>1862</v>
      </c>
      <c r="E1469" s="1"/>
      <c r="F1469" s="1" t="s">
        <v>1863</v>
      </c>
      <c r="G1469" s="1">
        <v>1</v>
      </c>
      <c r="H1469" s="1">
        <v>1</v>
      </c>
      <c r="I1469" s="1">
        <v>1</v>
      </c>
      <c r="J1469" s="31" t="str">
        <f t="shared" si="44"/>
        <v>EXCLUDED</v>
      </c>
      <c r="K1469">
        <v>1512</v>
      </c>
      <c r="L1469" s="1"/>
      <c r="M1469" s="1"/>
      <c r="N1469" s="35" t="s">
        <v>901</v>
      </c>
      <c r="R1469" s="1" t="str">
        <f t="shared" si="45"/>
        <v>Mutually Excluded</v>
      </c>
      <c r="S1469" s="1"/>
      <c r="T1469" s="1"/>
    </row>
    <row r="1470" spans="1:20" ht="75">
      <c r="A1470" s="1" t="s">
        <v>1864</v>
      </c>
      <c r="B1470">
        <v>1513</v>
      </c>
      <c r="D1470" t="s">
        <v>1862</v>
      </c>
      <c r="E1470" s="1"/>
      <c r="F1470" s="1" t="s">
        <v>1864</v>
      </c>
      <c r="G1470" s="1">
        <v>3</v>
      </c>
      <c r="H1470" s="1">
        <v>2</v>
      </c>
      <c r="I1470" s="1">
        <v>3</v>
      </c>
      <c r="J1470" s="31" t="str">
        <f t="shared" si="44"/>
        <v>EXCLUDED</v>
      </c>
      <c r="K1470">
        <v>1513</v>
      </c>
      <c r="L1470" s="1"/>
      <c r="M1470" s="1"/>
      <c r="N1470" s="35" t="s">
        <v>901</v>
      </c>
      <c r="R1470" s="1" t="str">
        <f t="shared" si="45"/>
        <v>Mutually Excluded</v>
      </c>
      <c r="S1470" s="1"/>
      <c r="T1470" s="1"/>
    </row>
    <row r="1471" spans="1:20" ht="105">
      <c r="A1471" s="1" t="s">
        <v>1865</v>
      </c>
      <c r="B1471">
        <v>1514</v>
      </c>
      <c r="D1471" t="s">
        <v>1862</v>
      </c>
      <c r="E1471" s="1"/>
      <c r="F1471" s="1" t="s">
        <v>1865</v>
      </c>
      <c r="G1471" s="1">
        <v>1</v>
      </c>
      <c r="H1471" s="1">
        <v>2</v>
      </c>
      <c r="I1471" s="1">
        <v>2</v>
      </c>
      <c r="J1471" s="31" t="str">
        <f t="shared" si="44"/>
        <v>EXCLUDED</v>
      </c>
      <c r="K1471">
        <v>1514</v>
      </c>
      <c r="L1471" s="1"/>
      <c r="M1471" s="1"/>
      <c r="N1471" s="35" t="s">
        <v>901</v>
      </c>
      <c r="R1471" s="1" t="str">
        <f t="shared" si="45"/>
        <v>Mutually Excluded</v>
      </c>
      <c r="S1471" s="1"/>
      <c r="T1471" s="1"/>
    </row>
    <row r="1472" spans="1:20" ht="120">
      <c r="A1472" s="1" t="s">
        <v>1866</v>
      </c>
      <c r="B1472">
        <v>1515</v>
      </c>
      <c r="D1472" t="s">
        <v>1862</v>
      </c>
      <c r="E1472" s="1"/>
      <c r="F1472" s="1" t="s">
        <v>1866</v>
      </c>
      <c r="G1472" s="1">
        <v>4</v>
      </c>
      <c r="H1472" s="1">
        <v>3</v>
      </c>
      <c r="I1472" s="1">
        <v>4</v>
      </c>
      <c r="J1472" s="31" t="str">
        <f t="shared" si="44"/>
        <v>EXCLUDED</v>
      </c>
      <c r="K1472">
        <v>1515</v>
      </c>
      <c r="L1472" s="1"/>
      <c r="M1472" s="1"/>
      <c r="N1472" s="35" t="s">
        <v>901</v>
      </c>
      <c r="R1472" s="1" t="str">
        <f t="shared" si="45"/>
        <v>Mutually Excluded</v>
      </c>
      <c r="S1472" s="1"/>
      <c r="T1472" s="1"/>
    </row>
    <row r="1473" spans="1:21" ht="105">
      <c r="A1473" s="1" t="s">
        <v>1867</v>
      </c>
      <c r="B1473">
        <v>1516</v>
      </c>
      <c r="D1473" t="s">
        <v>1868</v>
      </c>
      <c r="E1473" s="1"/>
      <c r="F1473" s="1" t="s">
        <v>1867</v>
      </c>
      <c r="G1473" s="1">
        <v>2</v>
      </c>
      <c r="H1473" s="1">
        <v>2</v>
      </c>
      <c r="I1473" s="1">
        <v>3</v>
      </c>
      <c r="J1473" s="31" t="str">
        <f t="shared" si="44"/>
        <v>EXCLUDED</v>
      </c>
      <c r="K1473">
        <v>1516</v>
      </c>
      <c r="L1473" s="1"/>
      <c r="M1473" s="1"/>
      <c r="N1473" s="35" t="s">
        <v>901</v>
      </c>
      <c r="R1473" s="1" t="str">
        <f t="shared" si="45"/>
        <v>Mutually Excluded</v>
      </c>
      <c r="S1473" s="1"/>
      <c r="T1473" s="1"/>
    </row>
    <row r="1474" spans="1:21" ht="105">
      <c r="A1474" s="1" t="s">
        <v>1869</v>
      </c>
      <c r="B1474">
        <v>1517</v>
      </c>
      <c r="D1474" t="s">
        <v>1868</v>
      </c>
      <c r="E1474" s="1"/>
      <c r="F1474" s="1" t="s">
        <v>1869</v>
      </c>
      <c r="G1474" s="1">
        <v>4</v>
      </c>
      <c r="H1474" s="1">
        <v>5</v>
      </c>
      <c r="I1474" s="1">
        <v>5</v>
      </c>
      <c r="J1474" s="31" t="str">
        <f t="shared" si="44"/>
        <v>MAYBE</v>
      </c>
      <c r="K1474">
        <v>1517</v>
      </c>
      <c r="L1474" s="1"/>
      <c r="M1474" s="1"/>
      <c r="N1474" s="35" t="s">
        <v>901</v>
      </c>
      <c r="R1474" s="1" t="str">
        <f t="shared" si="45"/>
        <v>AI: Yes, Human: No</v>
      </c>
      <c r="S1474" s="1" t="s">
        <v>3018</v>
      </c>
      <c r="T1474" s="1" t="s">
        <v>19</v>
      </c>
      <c r="U1474" t="s">
        <v>19</v>
      </c>
    </row>
    <row r="1475" spans="1:21" ht="105">
      <c r="A1475" s="1" t="s">
        <v>1870</v>
      </c>
      <c r="B1475">
        <v>1518</v>
      </c>
      <c r="D1475" t="s">
        <v>1868</v>
      </c>
      <c r="E1475" s="1"/>
      <c r="F1475" s="1" t="s">
        <v>1870</v>
      </c>
      <c r="G1475" s="1">
        <v>3</v>
      </c>
      <c r="H1475" s="1">
        <v>2</v>
      </c>
      <c r="I1475" s="1">
        <v>3</v>
      </c>
      <c r="J1475" s="31" t="str">
        <f t="shared" ref="J1475:J1538" si="46">IF(COUNTIF(G1475:I1475,5)=3,"CERTAINLY INCLUDED",IF(COUNTIF(G1475:I1475,5)&gt;0,"MAYBE","EXCLUDED"))</f>
        <v>EXCLUDED</v>
      </c>
      <c r="K1475">
        <v>1518</v>
      </c>
      <c r="L1475" s="1"/>
      <c r="M1475" s="1"/>
      <c r="N1475" s="35" t="s">
        <v>901</v>
      </c>
      <c r="R1475" s="1" t="str">
        <f t="shared" ref="R1475:R1538" si="47">IF(AND(J1475="Excluded", N1475="Excluded"), "Mutually Excluded", IF(AND(OR(J1475="CERTAINLY INCLUDED", J1475="INCLUDED", J1475="MAYBE" ), OR(N1475="INCLUDED", N1475="MAYBE")), "MUTUALLY INCLUDED", IF(AND(J1475="MAYBE", N1475="MAYBE"), "Mutually MAYBE", IF(AND(J1475="Excluded", OR(N1475="INCLUDED", N1475="MAYBE")), "AI: No, Human: Yes", IF(AND(N1475="Excluded", OR(J1475="INCLUDED", J1475="CERTAINLY INCLUDED", J1475="MAYBE")), "AI: Yes, Human: No", "Other Conflict")))))</f>
        <v>Mutually Excluded</v>
      </c>
      <c r="S1475" s="1"/>
      <c r="T1475" s="1"/>
    </row>
    <row r="1476" spans="1:21" ht="90">
      <c r="A1476" s="1" t="s">
        <v>1871</v>
      </c>
      <c r="B1476">
        <v>1519</v>
      </c>
      <c r="D1476" t="s">
        <v>1868</v>
      </c>
      <c r="E1476" s="1"/>
      <c r="F1476" s="1" t="s">
        <v>1871</v>
      </c>
      <c r="G1476" s="1">
        <v>4</v>
      </c>
      <c r="H1476" s="1">
        <v>3</v>
      </c>
      <c r="I1476" s="1">
        <v>4</v>
      </c>
      <c r="J1476" s="31" t="str">
        <f t="shared" si="46"/>
        <v>EXCLUDED</v>
      </c>
      <c r="K1476">
        <v>1519</v>
      </c>
      <c r="L1476" s="1"/>
      <c r="M1476" s="1"/>
      <c r="N1476" s="35" t="s">
        <v>901</v>
      </c>
      <c r="R1476" s="1" t="str">
        <f t="shared" si="47"/>
        <v>Mutually Excluded</v>
      </c>
      <c r="S1476" s="1"/>
      <c r="T1476" s="1"/>
    </row>
    <row r="1477" spans="1:21" ht="135">
      <c r="A1477" s="1" t="s">
        <v>1872</v>
      </c>
      <c r="B1477">
        <v>1520</v>
      </c>
      <c r="D1477" t="s">
        <v>1873</v>
      </c>
      <c r="E1477" s="1"/>
      <c r="F1477" s="1" t="s">
        <v>1872</v>
      </c>
      <c r="G1477" s="1">
        <v>4</v>
      </c>
      <c r="H1477" s="1">
        <v>3</v>
      </c>
      <c r="I1477" s="1">
        <v>4</v>
      </c>
      <c r="J1477" s="31" t="str">
        <f t="shared" si="46"/>
        <v>EXCLUDED</v>
      </c>
      <c r="K1477">
        <v>1520</v>
      </c>
      <c r="L1477" s="1"/>
      <c r="M1477" s="1"/>
      <c r="N1477" s="35" t="s">
        <v>901</v>
      </c>
      <c r="R1477" s="1" t="str">
        <f t="shared" si="47"/>
        <v>Mutually Excluded</v>
      </c>
      <c r="S1477" s="1"/>
      <c r="T1477" s="1"/>
    </row>
    <row r="1478" spans="1:21" ht="105">
      <c r="A1478" s="1" t="s">
        <v>1874</v>
      </c>
      <c r="B1478">
        <v>1521</v>
      </c>
      <c r="D1478" t="s">
        <v>1873</v>
      </c>
      <c r="E1478" s="1"/>
      <c r="F1478" s="1" t="s">
        <v>1874</v>
      </c>
      <c r="G1478" s="1">
        <v>5</v>
      </c>
      <c r="H1478" s="1">
        <v>4</v>
      </c>
      <c r="I1478" s="1">
        <v>4</v>
      </c>
      <c r="J1478" s="31" t="str">
        <f t="shared" si="46"/>
        <v>MAYBE</v>
      </c>
      <c r="K1478">
        <v>1521</v>
      </c>
      <c r="L1478" s="1"/>
      <c r="M1478" s="1"/>
      <c r="N1478" s="35" t="s">
        <v>901</v>
      </c>
      <c r="R1478" s="1" t="str">
        <f t="shared" si="47"/>
        <v>AI: Yes, Human: No</v>
      </c>
      <c r="S1478" s="1" t="s">
        <v>3018</v>
      </c>
      <c r="T1478" s="1" t="s">
        <v>19</v>
      </c>
      <c r="U1478" t="s">
        <v>19</v>
      </c>
    </row>
    <row r="1479" spans="1:21" ht="90">
      <c r="A1479" s="1" t="s">
        <v>1875</v>
      </c>
      <c r="B1479">
        <v>1522</v>
      </c>
      <c r="D1479" t="s">
        <v>1873</v>
      </c>
      <c r="E1479" s="1"/>
      <c r="F1479" s="1" t="s">
        <v>1875</v>
      </c>
      <c r="G1479" s="1">
        <v>2</v>
      </c>
      <c r="H1479" s="1">
        <v>2</v>
      </c>
      <c r="I1479" s="1">
        <v>2</v>
      </c>
      <c r="J1479" s="31" t="str">
        <f t="shared" si="46"/>
        <v>EXCLUDED</v>
      </c>
      <c r="K1479">
        <v>1522</v>
      </c>
      <c r="L1479" s="1"/>
      <c r="M1479" s="1"/>
      <c r="N1479" s="35" t="s">
        <v>901</v>
      </c>
      <c r="R1479" s="1" t="str">
        <f t="shared" si="47"/>
        <v>Mutually Excluded</v>
      </c>
      <c r="S1479" s="1"/>
      <c r="T1479" s="1"/>
    </row>
    <row r="1480" spans="1:21" ht="90">
      <c r="A1480" s="1" t="s">
        <v>1876</v>
      </c>
      <c r="B1480">
        <v>1523</v>
      </c>
      <c r="D1480" t="s">
        <v>1873</v>
      </c>
      <c r="E1480" s="1"/>
      <c r="F1480" s="1" t="s">
        <v>1876</v>
      </c>
      <c r="G1480" s="1">
        <v>2</v>
      </c>
      <c r="H1480" s="1">
        <v>2</v>
      </c>
      <c r="I1480" s="1">
        <v>2</v>
      </c>
      <c r="J1480" s="31" t="str">
        <f t="shared" si="46"/>
        <v>EXCLUDED</v>
      </c>
      <c r="K1480">
        <v>1523</v>
      </c>
      <c r="L1480" s="1"/>
      <c r="M1480" s="1"/>
      <c r="N1480" s="35" t="s">
        <v>901</v>
      </c>
      <c r="R1480" s="1" t="str">
        <f t="shared" si="47"/>
        <v>Mutually Excluded</v>
      </c>
      <c r="S1480" s="1"/>
      <c r="T1480" s="1"/>
    </row>
    <row r="1481" spans="1:21" ht="105">
      <c r="A1481" s="1" t="s">
        <v>1877</v>
      </c>
      <c r="B1481">
        <v>1524</v>
      </c>
      <c r="D1481" t="s">
        <v>1873</v>
      </c>
      <c r="E1481" s="1"/>
      <c r="F1481" s="1" t="s">
        <v>1877</v>
      </c>
      <c r="G1481" s="1">
        <v>4</v>
      </c>
      <c r="H1481" s="1">
        <v>3</v>
      </c>
      <c r="I1481" s="1">
        <v>3</v>
      </c>
      <c r="J1481" s="31" t="str">
        <f t="shared" si="46"/>
        <v>EXCLUDED</v>
      </c>
      <c r="K1481">
        <v>1524</v>
      </c>
      <c r="L1481" s="1"/>
      <c r="M1481" s="1"/>
      <c r="N1481" s="35" t="s">
        <v>901</v>
      </c>
      <c r="R1481" s="1" t="str">
        <f t="shared" si="47"/>
        <v>Mutually Excluded</v>
      </c>
      <c r="S1481" s="1"/>
      <c r="T1481" s="1"/>
    </row>
    <row r="1482" spans="1:21" ht="105">
      <c r="A1482" s="1" t="s">
        <v>1878</v>
      </c>
      <c r="B1482">
        <v>1525</v>
      </c>
      <c r="D1482" t="s">
        <v>1873</v>
      </c>
      <c r="E1482" s="1"/>
      <c r="F1482" s="1" t="s">
        <v>1878</v>
      </c>
      <c r="G1482" s="1">
        <v>4</v>
      </c>
      <c r="H1482" s="1">
        <v>3</v>
      </c>
      <c r="I1482" s="1">
        <v>4</v>
      </c>
      <c r="J1482" s="31" t="str">
        <f t="shared" si="46"/>
        <v>EXCLUDED</v>
      </c>
      <c r="K1482">
        <v>1525</v>
      </c>
      <c r="L1482" s="1"/>
      <c r="M1482" s="1"/>
      <c r="N1482" s="35" t="s">
        <v>901</v>
      </c>
      <c r="R1482" s="1" t="str">
        <f t="shared" si="47"/>
        <v>Mutually Excluded</v>
      </c>
      <c r="S1482" s="1"/>
      <c r="T1482" s="1"/>
    </row>
    <row r="1483" spans="1:21" ht="45">
      <c r="A1483" s="1" t="s">
        <v>1879</v>
      </c>
      <c r="B1483">
        <v>1526</v>
      </c>
      <c r="D1483" t="s">
        <v>1880</v>
      </c>
      <c r="E1483" s="1"/>
      <c r="F1483" s="1" t="s">
        <v>1879</v>
      </c>
      <c r="G1483" s="1">
        <v>2</v>
      </c>
      <c r="H1483" s="1">
        <v>2</v>
      </c>
      <c r="I1483" s="1">
        <v>3</v>
      </c>
      <c r="J1483" s="31" t="str">
        <f t="shared" si="46"/>
        <v>EXCLUDED</v>
      </c>
      <c r="K1483">
        <v>1526</v>
      </c>
      <c r="L1483" s="1"/>
      <c r="M1483" s="1"/>
      <c r="N1483" s="35" t="s">
        <v>901</v>
      </c>
      <c r="R1483" s="1" t="str">
        <f t="shared" si="47"/>
        <v>Mutually Excluded</v>
      </c>
      <c r="S1483" s="1"/>
      <c r="T1483" s="1"/>
    </row>
    <row r="1484" spans="1:21" ht="45">
      <c r="A1484" s="1" t="s">
        <v>1881</v>
      </c>
      <c r="B1484">
        <v>1527</v>
      </c>
      <c r="D1484" t="s">
        <v>1880</v>
      </c>
      <c r="E1484" s="1"/>
      <c r="F1484" s="1" t="s">
        <v>1881</v>
      </c>
      <c r="G1484" s="1">
        <v>2</v>
      </c>
      <c r="H1484" s="1">
        <v>1</v>
      </c>
      <c r="I1484" s="1">
        <v>2</v>
      </c>
      <c r="J1484" s="31" t="str">
        <f t="shared" si="46"/>
        <v>EXCLUDED</v>
      </c>
      <c r="K1484">
        <v>1527</v>
      </c>
      <c r="L1484" s="1"/>
      <c r="M1484" s="1"/>
      <c r="N1484" s="35" t="s">
        <v>901</v>
      </c>
      <c r="R1484" s="1" t="str">
        <f t="shared" si="47"/>
        <v>Mutually Excluded</v>
      </c>
      <c r="S1484" s="1"/>
      <c r="T1484" s="1"/>
    </row>
    <row r="1485" spans="1:21" ht="120">
      <c r="A1485" s="1" t="s">
        <v>1882</v>
      </c>
      <c r="B1485">
        <v>1528</v>
      </c>
      <c r="D1485" t="s">
        <v>1880</v>
      </c>
      <c r="E1485" s="1"/>
      <c r="F1485" s="1" t="s">
        <v>1882</v>
      </c>
      <c r="G1485" s="1">
        <v>1</v>
      </c>
      <c r="H1485" s="1">
        <v>1</v>
      </c>
      <c r="I1485" s="1">
        <v>1</v>
      </c>
      <c r="J1485" s="31" t="str">
        <f t="shared" si="46"/>
        <v>EXCLUDED</v>
      </c>
      <c r="K1485">
        <v>1528</v>
      </c>
      <c r="L1485" s="1"/>
      <c r="M1485" s="1"/>
      <c r="N1485" s="35" t="s">
        <v>901</v>
      </c>
      <c r="R1485" s="1" t="str">
        <f t="shared" si="47"/>
        <v>Mutually Excluded</v>
      </c>
      <c r="S1485" s="1"/>
      <c r="T1485" s="1"/>
    </row>
    <row r="1486" spans="1:21" ht="150">
      <c r="A1486" s="1" t="s">
        <v>1883</v>
      </c>
      <c r="B1486">
        <v>1529</v>
      </c>
      <c r="D1486" t="s">
        <v>1880</v>
      </c>
      <c r="E1486" s="1"/>
      <c r="F1486" s="1" t="s">
        <v>1883</v>
      </c>
      <c r="G1486" s="1">
        <v>4</v>
      </c>
      <c r="H1486" s="1">
        <v>3</v>
      </c>
      <c r="I1486" s="1">
        <v>4</v>
      </c>
      <c r="J1486" s="31" t="str">
        <f t="shared" si="46"/>
        <v>EXCLUDED</v>
      </c>
      <c r="K1486">
        <v>1529</v>
      </c>
      <c r="L1486" s="1"/>
      <c r="M1486" s="1"/>
      <c r="N1486" s="35" t="s">
        <v>901</v>
      </c>
      <c r="R1486" s="1" t="str">
        <f t="shared" si="47"/>
        <v>Mutually Excluded</v>
      </c>
      <c r="S1486" s="1"/>
      <c r="T1486" s="1"/>
    </row>
    <row r="1487" spans="1:21" ht="105">
      <c r="A1487" s="1" t="s">
        <v>1884</v>
      </c>
      <c r="B1487">
        <v>1530</v>
      </c>
      <c r="D1487" t="s">
        <v>1880</v>
      </c>
      <c r="E1487" s="1"/>
      <c r="F1487" s="1" t="s">
        <v>1884</v>
      </c>
      <c r="G1487" s="1">
        <v>3</v>
      </c>
      <c r="H1487" s="1">
        <v>3</v>
      </c>
      <c r="I1487" s="1">
        <v>3</v>
      </c>
      <c r="J1487" s="31" t="str">
        <f t="shared" si="46"/>
        <v>EXCLUDED</v>
      </c>
      <c r="K1487">
        <v>1530</v>
      </c>
      <c r="L1487" s="1"/>
      <c r="M1487" s="1"/>
      <c r="N1487" s="34" t="s">
        <v>65</v>
      </c>
      <c r="R1487" s="1" t="str">
        <f t="shared" si="47"/>
        <v>AI: No, Human: Yes</v>
      </c>
      <c r="S1487" s="1" t="s">
        <v>19</v>
      </c>
      <c r="T1487" s="1" t="s">
        <v>19</v>
      </c>
      <c r="U1487" t="s">
        <v>19</v>
      </c>
    </row>
    <row r="1488" spans="1:21" ht="120">
      <c r="A1488" s="1" t="s">
        <v>1886</v>
      </c>
      <c r="B1488">
        <v>1531</v>
      </c>
      <c r="D1488" t="s">
        <v>1880</v>
      </c>
      <c r="E1488" s="1"/>
      <c r="F1488" s="1" t="s">
        <v>1886</v>
      </c>
      <c r="G1488" s="1">
        <v>2</v>
      </c>
      <c r="H1488" s="1">
        <v>2</v>
      </c>
      <c r="I1488" s="1">
        <v>2</v>
      </c>
      <c r="J1488" s="31" t="str">
        <f t="shared" si="46"/>
        <v>EXCLUDED</v>
      </c>
      <c r="K1488">
        <v>1531</v>
      </c>
      <c r="L1488" s="1"/>
      <c r="M1488" s="1"/>
      <c r="N1488" s="35" t="s">
        <v>901</v>
      </c>
      <c r="R1488" s="1" t="str">
        <f t="shared" si="47"/>
        <v>Mutually Excluded</v>
      </c>
      <c r="S1488" s="1"/>
      <c r="T1488" s="1"/>
    </row>
    <row r="1489" spans="1:21" ht="120">
      <c r="A1489" s="1" t="s">
        <v>1887</v>
      </c>
      <c r="B1489">
        <v>1532</v>
      </c>
      <c r="D1489" t="s">
        <v>1880</v>
      </c>
      <c r="E1489" s="1"/>
      <c r="F1489" s="1" t="s">
        <v>1887</v>
      </c>
      <c r="G1489" s="1">
        <v>4</v>
      </c>
      <c r="H1489" s="1">
        <v>5</v>
      </c>
      <c r="I1489" s="1">
        <v>4</v>
      </c>
      <c r="J1489" s="31" t="str">
        <f t="shared" si="46"/>
        <v>MAYBE</v>
      </c>
      <c r="K1489">
        <v>1532</v>
      </c>
      <c r="L1489" s="1"/>
      <c r="M1489" s="1"/>
      <c r="N1489" s="35" t="s">
        <v>901</v>
      </c>
      <c r="R1489" s="1" t="str">
        <f t="shared" si="47"/>
        <v>AI: Yes, Human: No</v>
      </c>
      <c r="S1489" s="1" t="s">
        <v>3024</v>
      </c>
      <c r="T1489" s="1" t="s">
        <v>19</v>
      </c>
      <c r="U1489" t="s">
        <v>19</v>
      </c>
    </row>
    <row r="1490" spans="1:21" ht="45">
      <c r="A1490" s="1" t="s">
        <v>1888</v>
      </c>
      <c r="B1490">
        <v>1533</v>
      </c>
      <c r="D1490" t="s">
        <v>1889</v>
      </c>
      <c r="E1490" s="1"/>
      <c r="F1490" s="1" t="s">
        <v>1888</v>
      </c>
      <c r="G1490" s="1">
        <v>2</v>
      </c>
      <c r="H1490" s="1">
        <v>3</v>
      </c>
      <c r="I1490" s="1">
        <v>2</v>
      </c>
      <c r="J1490" s="31" t="str">
        <f t="shared" si="46"/>
        <v>EXCLUDED</v>
      </c>
      <c r="K1490">
        <v>1533</v>
      </c>
      <c r="L1490" s="1"/>
      <c r="M1490" s="1"/>
      <c r="N1490" s="35" t="s">
        <v>901</v>
      </c>
      <c r="R1490" s="1" t="str">
        <f t="shared" si="47"/>
        <v>Mutually Excluded</v>
      </c>
      <c r="S1490" s="1"/>
      <c r="T1490" s="1"/>
    </row>
    <row r="1491" spans="1:21" ht="105">
      <c r="A1491" s="1" t="s">
        <v>644</v>
      </c>
      <c r="B1491">
        <v>1534</v>
      </c>
      <c r="D1491" t="s">
        <v>1889</v>
      </c>
      <c r="E1491" s="1"/>
      <c r="F1491" s="1" t="s">
        <v>644</v>
      </c>
      <c r="G1491" s="1">
        <v>2</v>
      </c>
      <c r="H1491" s="1">
        <v>3</v>
      </c>
      <c r="I1491" s="1">
        <v>2</v>
      </c>
      <c r="J1491" s="31" t="str">
        <f t="shared" si="46"/>
        <v>EXCLUDED</v>
      </c>
      <c r="K1491">
        <v>1534</v>
      </c>
      <c r="L1491" s="1"/>
      <c r="M1491" s="1"/>
      <c r="N1491" s="35" t="s">
        <v>901</v>
      </c>
      <c r="R1491" s="1" t="str">
        <f t="shared" si="47"/>
        <v>Mutually Excluded</v>
      </c>
      <c r="S1491" s="1"/>
      <c r="T1491" s="1"/>
    </row>
    <row r="1492" spans="1:21" ht="75">
      <c r="A1492" s="1" t="s">
        <v>1890</v>
      </c>
      <c r="B1492">
        <v>1535</v>
      </c>
      <c r="D1492" t="s">
        <v>1889</v>
      </c>
      <c r="E1492" s="1"/>
      <c r="F1492" s="1" t="s">
        <v>1890</v>
      </c>
      <c r="G1492" s="1">
        <v>2</v>
      </c>
      <c r="H1492" s="1">
        <v>1</v>
      </c>
      <c r="I1492" s="1">
        <v>1</v>
      </c>
      <c r="J1492" s="31" t="str">
        <f t="shared" si="46"/>
        <v>EXCLUDED</v>
      </c>
      <c r="K1492">
        <v>1535</v>
      </c>
      <c r="L1492" s="1"/>
      <c r="M1492" s="1"/>
      <c r="N1492" s="35" t="s">
        <v>901</v>
      </c>
      <c r="R1492" s="1" t="str">
        <f t="shared" si="47"/>
        <v>Mutually Excluded</v>
      </c>
      <c r="S1492" s="1"/>
      <c r="T1492" s="1"/>
    </row>
    <row r="1493" spans="1:21" ht="75">
      <c r="A1493" s="1" t="s">
        <v>1891</v>
      </c>
      <c r="B1493">
        <v>1536</v>
      </c>
      <c r="D1493" t="s">
        <v>1892</v>
      </c>
      <c r="E1493" s="1"/>
      <c r="F1493" s="1" t="s">
        <v>1891</v>
      </c>
      <c r="G1493" s="1">
        <v>3</v>
      </c>
      <c r="H1493" s="1">
        <v>4</v>
      </c>
      <c r="I1493" s="1">
        <v>4</v>
      </c>
      <c r="J1493" s="31" t="str">
        <f t="shared" si="46"/>
        <v>EXCLUDED</v>
      </c>
      <c r="K1493">
        <v>1536</v>
      </c>
      <c r="L1493" s="1"/>
      <c r="M1493" s="1"/>
      <c r="N1493" s="35" t="s">
        <v>901</v>
      </c>
      <c r="R1493" s="1" t="str">
        <f t="shared" si="47"/>
        <v>Mutually Excluded</v>
      </c>
      <c r="S1493" s="1"/>
      <c r="T1493" s="1"/>
    </row>
    <row r="1494" spans="1:21" ht="135">
      <c r="A1494" s="1" t="s">
        <v>1893</v>
      </c>
      <c r="B1494">
        <v>1537</v>
      </c>
      <c r="D1494" t="s">
        <v>1892</v>
      </c>
      <c r="E1494" s="1"/>
      <c r="F1494" s="1" t="s">
        <v>1893</v>
      </c>
      <c r="G1494" s="1">
        <v>1</v>
      </c>
      <c r="H1494" s="1">
        <v>1</v>
      </c>
      <c r="I1494" s="1">
        <v>1</v>
      </c>
      <c r="J1494" s="31" t="str">
        <f t="shared" si="46"/>
        <v>EXCLUDED</v>
      </c>
      <c r="K1494">
        <v>1537</v>
      </c>
      <c r="L1494" s="1"/>
      <c r="M1494" s="1"/>
      <c r="N1494" s="35" t="s">
        <v>901</v>
      </c>
      <c r="R1494" s="1" t="str">
        <f t="shared" si="47"/>
        <v>Mutually Excluded</v>
      </c>
      <c r="S1494" s="1"/>
      <c r="T1494" s="1"/>
    </row>
    <row r="1495" spans="1:21" ht="150">
      <c r="A1495" s="1" t="s">
        <v>1894</v>
      </c>
      <c r="B1495">
        <v>1538</v>
      </c>
      <c r="D1495" t="s">
        <v>1892</v>
      </c>
      <c r="E1495" s="1"/>
      <c r="F1495" s="1" t="s">
        <v>1894</v>
      </c>
      <c r="G1495" s="1">
        <v>5</v>
      </c>
      <c r="H1495" s="1">
        <v>5</v>
      </c>
      <c r="I1495" s="1">
        <v>5</v>
      </c>
      <c r="J1495" s="31" t="str">
        <f t="shared" si="46"/>
        <v>CERTAINLY INCLUDED</v>
      </c>
      <c r="K1495">
        <v>1538</v>
      </c>
      <c r="L1495" s="1"/>
      <c r="M1495" s="1"/>
      <c r="N1495" s="35" t="s">
        <v>901</v>
      </c>
      <c r="R1495" s="1" t="str">
        <f t="shared" si="47"/>
        <v>AI: Yes, Human: No</v>
      </c>
      <c r="S1495" s="1" t="s">
        <v>3024</v>
      </c>
      <c r="T1495" s="1" t="s">
        <v>19</v>
      </c>
      <c r="U1495" t="s">
        <v>19</v>
      </c>
    </row>
    <row r="1496" spans="1:21" ht="120">
      <c r="A1496" s="1" t="s">
        <v>1895</v>
      </c>
      <c r="B1496">
        <v>1539</v>
      </c>
      <c r="D1496" t="s">
        <v>1892</v>
      </c>
      <c r="E1496" s="1"/>
      <c r="F1496" s="1" t="s">
        <v>1895</v>
      </c>
      <c r="G1496" s="1">
        <v>1</v>
      </c>
      <c r="H1496" s="1">
        <v>1</v>
      </c>
      <c r="I1496" s="1">
        <v>1</v>
      </c>
      <c r="J1496" s="31" t="str">
        <f t="shared" si="46"/>
        <v>EXCLUDED</v>
      </c>
      <c r="K1496">
        <v>1539</v>
      </c>
      <c r="L1496" s="1"/>
      <c r="M1496" s="1"/>
      <c r="N1496" s="35" t="s">
        <v>901</v>
      </c>
      <c r="R1496" s="1" t="str">
        <f t="shared" si="47"/>
        <v>Mutually Excluded</v>
      </c>
      <c r="S1496" s="1"/>
      <c r="T1496" s="1"/>
    </row>
    <row r="1497" spans="1:21" ht="135">
      <c r="A1497" s="1" t="s">
        <v>1896</v>
      </c>
      <c r="B1497">
        <v>1540</v>
      </c>
      <c r="D1497" t="s">
        <v>1897</v>
      </c>
      <c r="E1497" s="1"/>
      <c r="F1497" s="1" t="s">
        <v>1896</v>
      </c>
      <c r="G1497" s="1">
        <v>2</v>
      </c>
      <c r="H1497" s="1">
        <v>2</v>
      </c>
      <c r="I1497" s="1">
        <v>3</v>
      </c>
      <c r="J1497" s="31" t="str">
        <f t="shared" si="46"/>
        <v>EXCLUDED</v>
      </c>
      <c r="K1497">
        <v>1540</v>
      </c>
      <c r="L1497" s="1"/>
      <c r="M1497" s="1"/>
      <c r="N1497" s="35" t="s">
        <v>901</v>
      </c>
      <c r="R1497" s="1" t="str">
        <f t="shared" si="47"/>
        <v>Mutually Excluded</v>
      </c>
      <c r="S1497" s="1"/>
      <c r="T1497" s="1"/>
    </row>
    <row r="1498" spans="1:21" ht="165">
      <c r="A1498" s="1" t="s">
        <v>1898</v>
      </c>
      <c r="B1498">
        <v>1541</v>
      </c>
      <c r="D1498" t="s">
        <v>1897</v>
      </c>
      <c r="E1498" s="1"/>
      <c r="F1498" s="1" t="s">
        <v>1898</v>
      </c>
      <c r="G1498" s="1">
        <v>1</v>
      </c>
      <c r="H1498" s="1">
        <v>2</v>
      </c>
      <c r="I1498" s="1">
        <v>2</v>
      </c>
      <c r="J1498" s="31" t="str">
        <f t="shared" si="46"/>
        <v>EXCLUDED</v>
      </c>
      <c r="K1498">
        <v>1541</v>
      </c>
      <c r="L1498" s="1"/>
      <c r="M1498" s="1"/>
      <c r="N1498" s="35" t="s">
        <v>901</v>
      </c>
      <c r="R1498" s="1" t="str">
        <f t="shared" si="47"/>
        <v>Mutually Excluded</v>
      </c>
      <c r="S1498" s="1"/>
      <c r="T1498" s="1"/>
    </row>
    <row r="1499" spans="1:21" ht="75">
      <c r="A1499" s="15" t="s">
        <v>1899</v>
      </c>
      <c r="B1499">
        <v>1542</v>
      </c>
      <c r="D1499" t="s">
        <v>1897</v>
      </c>
      <c r="E1499" s="1"/>
      <c r="F1499" s="15" t="s">
        <v>1899</v>
      </c>
      <c r="G1499" s="1">
        <v>1</v>
      </c>
      <c r="H1499" s="1">
        <v>1</v>
      </c>
      <c r="I1499" s="1">
        <v>1</v>
      </c>
      <c r="J1499" s="31" t="str">
        <f t="shared" si="46"/>
        <v>EXCLUDED</v>
      </c>
      <c r="K1499">
        <v>1542</v>
      </c>
      <c r="L1499" s="1"/>
      <c r="M1499" s="1"/>
      <c r="N1499" s="35" t="s">
        <v>901</v>
      </c>
      <c r="R1499" s="1" t="str">
        <f t="shared" si="47"/>
        <v>Mutually Excluded</v>
      </c>
      <c r="S1499" s="1"/>
      <c r="T1499" s="1"/>
    </row>
    <row r="1500" spans="1:21" ht="105">
      <c r="A1500" s="1" t="s">
        <v>1900</v>
      </c>
      <c r="B1500">
        <v>1543</v>
      </c>
      <c r="D1500" t="s">
        <v>1897</v>
      </c>
      <c r="E1500" s="1"/>
      <c r="F1500" s="1" t="s">
        <v>1900</v>
      </c>
      <c r="G1500" s="1">
        <v>1</v>
      </c>
      <c r="H1500" s="1">
        <v>1</v>
      </c>
      <c r="I1500" s="1">
        <v>1</v>
      </c>
      <c r="J1500" s="31" t="str">
        <f t="shared" si="46"/>
        <v>EXCLUDED</v>
      </c>
      <c r="K1500">
        <v>1543</v>
      </c>
      <c r="L1500" s="1"/>
      <c r="M1500" s="1"/>
      <c r="N1500" s="35" t="s">
        <v>901</v>
      </c>
      <c r="R1500" s="1" t="str">
        <f t="shared" si="47"/>
        <v>Mutually Excluded</v>
      </c>
      <c r="S1500" s="1"/>
      <c r="T1500" s="1"/>
    </row>
    <row r="1501" spans="1:21" ht="90">
      <c r="A1501" s="1" t="s">
        <v>1901</v>
      </c>
      <c r="B1501">
        <v>1544</v>
      </c>
      <c r="D1501" t="s">
        <v>1902</v>
      </c>
      <c r="E1501" s="1"/>
      <c r="F1501" s="1" t="s">
        <v>1901</v>
      </c>
      <c r="G1501" s="1">
        <v>2</v>
      </c>
      <c r="H1501" s="1">
        <v>3</v>
      </c>
      <c r="I1501" s="1">
        <v>2</v>
      </c>
      <c r="J1501" s="31" t="str">
        <f t="shared" si="46"/>
        <v>EXCLUDED</v>
      </c>
      <c r="K1501">
        <v>1544</v>
      </c>
      <c r="L1501" s="1"/>
      <c r="M1501" s="1"/>
      <c r="N1501" s="35" t="s">
        <v>901</v>
      </c>
      <c r="R1501" s="1" t="str">
        <f t="shared" si="47"/>
        <v>Mutually Excluded</v>
      </c>
      <c r="S1501" s="1"/>
      <c r="T1501" s="1"/>
    </row>
    <row r="1502" spans="1:21" ht="90">
      <c r="A1502" s="1" t="s">
        <v>1903</v>
      </c>
      <c r="B1502">
        <v>1545</v>
      </c>
      <c r="D1502" t="s">
        <v>1902</v>
      </c>
      <c r="E1502" s="1"/>
      <c r="F1502" s="1" t="s">
        <v>1903</v>
      </c>
      <c r="G1502" s="1">
        <v>4</v>
      </c>
      <c r="H1502" s="1">
        <v>4</v>
      </c>
      <c r="I1502" s="1">
        <v>3</v>
      </c>
      <c r="J1502" s="31" t="str">
        <f t="shared" si="46"/>
        <v>EXCLUDED</v>
      </c>
      <c r="K1502">
        <v>1545</v>
      </c>
      <c r="L1502" s="1"/>
      <c r="M1502" s="1"/>
      <c r="N1502" s="35" t="s">
        <v>901</v>
      </c>
      <c r="R1502" s="1" t="str">
        <f t="shared" si="47"/>
        <v>Mutually Excluded</v>
      </c>
      <c r="S1502" s="1"/>
      <c r="T1502" s="1"/>
    </row>
    <row r="1503" spans="1:21" ht="120">
      <c r="A1503" s="1" t="s">
        <v>1904</v>
      </c>
      <c r="B1503">
        <v>1546</v>
      </c>
      <c r="D1503" t="s">
        <v>1902</v>
      </c>
      <c r="E1503" s="1"/>
      <c r="F1503" s="1" t="s">
        <v>1904</v>
      </c>
      <c r="G1503" s="1">
        <v>2</v>
      </c>
      <c r="H1503" s="1">
        <v>2</v>
      </c>
      <c r="I1503" s="1">
        <v>2</v>
      </c>
      <c r="J1503" s="31" t="str">
        <f t="shared" si="46"/>
        <v>EXCLUDED</v>
      </c>
      <c r="K1503">
        <v>1546</v>
      </c>
      <c r="L1503" s="1"/>
      <c r="M1503" s="1"/>
      <c r="N1503" s="35" t="s">
        <v>901</v>
      </c>
      <c r="R1503" s="1" t="str">
        <f t="shared" si="47"/>
        <v>Mutually Excluded</v>
      </c>
      <c r="S1503" s="1"/>
      <c r="T1503" s="1"/>
    </row>
    <row r="1504" spans="1:21" ht="120">
      <c r="A1504" s="1" t="s">
        <v>1905</v>
      </c>
      <c r="B1504">
        <v>1547</v>
      </c>
      <c r="D1504" t="s">
        <v>1902</v>
      </c>
      <c r="E1504" s="1"/>
      <c r="F1504" s="1" t="s">
        <v>1905</v>
      </c>
      <c r="G1504" s="1">
        <v>1</v>
      </c>
      <c r="H1504" s="1">
        <v>1</v>
      </c>
      <c r="I1504" s="1">
        <v>1</v>
      </c>
      <c r="J1504" s="31" t="str">
        <f t="shared" si="46"/>
        <v>EXCLUDED</v>
      </c>
      <c r="K1504">
        <v>1547</v>
      </c>
      <c r="L1504" s="1"/>
      <c r="M1504" s="1"/>
      <c r="N1504" s="35" t="s">
        <v>901</v>
      </c>
      <c r="R1504" s="1" t="str">
        <f t="shared" si="47"/>
        <v>Mutually Excluded</v>
      </c>
      <c r="S1504" s="1"/>
      <c r="T1504" s="1"/>
    </row>
    <row r="1505" spans="1:24" ht="120">
      <c r="A1505" s="1" t="s">
        <v>1906</v>
      </c>
      <c r="B1505">
        <v>1548</v>
      </c>
      <c r="D1505" t="s">
        <v>1902</v>
      </c>
      <c r="E1505" s="1"/>
      <c r="F1505" s="1" t="s">
        <v>1906</v>
      </c>
      <c r="G1505" s="1">
        <v>1</v>
      </c>
      <c r="H1505" s="1">
        <v>1</v>
      </c>
      <c r="I1505" s="1">
        <v>1</v>
      </c>
      <c r="J1505" s="31" t="str">
        <f t="shared" si="46"/>
        <v>EXCLUDED</v>
      </c>
      <c r="K1505">
        <v>1548</v>
      </c>
      <c r="L1505" s="1"/>
      <c r="M1505" s="1"/>
      <c r="N1505" s="35" t="s">
        <v>901</v>
      </c>
      <c r="R1505" s="1" t="str">
        <f t="shared" si="47"/>
        <v>Mutually Excluded</v>
      </c>
      <c r="S1505" s="1"/>
      <c r="T1505" s="1"/>
    </row>
    <row r="1506" spans="1:24" ht="120">
      <c r="A1506" s="1" t="s">
        <v>1907</v>
      </c>
      <c r="B1506">
        <v>1549</v>
      </c>
      <c r="D1506" t="s">
        <v>1902</v>
      </c>
      <c r="E1506" s="1"/>
      <c r="F1506" s="1" t="s">
        <v>1907</v>
      </c>
      <c r="G1506" s="1">
        <v>4</v>
      </c>
      <c r="H1506" s="1">
        <v>4</v>
      </c>
      <c r="I1506" s="1">
        <v>4</v>
      </c>
      <c r="J1506" s="31" t="str">
        <f t="shared" si="46"/>
        <v>EXCLUDED</v>
      </c>
      <c r="K1506">
        <v>1549</v>
      </c>
      <c r="L1506" s="1"/>
      <c r="M1506" s="1"/>
      <c r="N1506" s="35" t="s">
        <v>901</v>
      </c>
      <c r="R1506" s="1" t="str">
        <f t="shared" si="47"/>
        <v>Mutually Excluded</v>
      </c>
      <c r="S1506" s="1"/>
      <c r="T1506" s="1"/>
    </row>
    <row r="1507" spans="1:24" ht="165">
      <c r="A1507" s="1" t="s">
        <v>1908</v>
      </c>
      <c r="B1507">
        <v>1550</v>
      </c>
      <c r="D1507" t="s">
        <v>1909</v>
      </c>
      <c r="E1507" s="1"/>
      <c r="F1507" s="1" t="s">
        <v>1908</v>
      </c>
      <c r="G1507" s="1">
        <v>4</v>
      </c>
      <c r="H1507" s="1">
        <v>3</v>
      </c>
      <c r="I1507" s="1">
        <v>4</v>
      </c>
      <c r="J1507" s="31" t="str">
        <f t="shared" si="46"/>
        <v>EXCLUDED</v>
      </c>
      <c r="K1507" s="7">
        <v>1550</v>
      </c>
      <c r="L1507" s="1"/>
      <c r="M1507" s="1"/>
      <c r="N1507" s="35" t="s">
        <v>104</v>
      </c>
      <c r="R1507" s="1" t="str">
        <f t="shared" si="47"/>
        <v>AI: No, Human: Yes</v>
      </c>
      <c r="S1507" s="1" t="s">
        <v>23</v>
      </c>
      <c r="T1507" s="1" t="s">
        <v>23</v>
      </c>
      <c r="U1507" t="s">
        <v>23</v>
      </c>
      <c r="X1507" s="3" t="s">
        <v>23</v>
      </c>
    </row>
    <row r="1508" spans="1:24" ht="90">
      <c r="A1508" s="1" t="s">
        <v>1910</v>
      </c>
      <c r="B1508">
        <v>1551</v>
      </c>
      <c r="D1508" t="s">
        <v>1909</v>
      </c>
      <c r="E1508" s="1"/>
      <c r="F1508" s="1" t="s">
        <v>1910</v>
      </c>
      <c r="G1508" s="1">
        <v>3</v>
      </c>
      <c r="H1508" s="1">
        <v>4</v>
      </c>
      <c r="I1508" s="1">
        <v>3</v>
      </c>
      <c r="J1508" s="31" t="str">
        <f t="shared" si="46"/>
        <v>EXCLUDED</v>
      </c>
      <c r="K1508">
        <v>1551</v>
      </c>
      <c r="L1508" s="1"/>
      <c r="M1508" s="1"/>
      <c r="N1508" s="35" t="s">
        <v>104</v>
      </c>
      <c r="R1508" s="1" t="str">
        <f t="shared" si="47"/>
        <v>AI: No, Human: Yes</v>
      </c>
      <c r="S1508" s="1" t="s">
        <v>23</v>
      </c>
      <c r="T1508" s="1" t="s">
        <v>23</v>
      </c>
      <c r="U1508" t="s">
        <v>23</v>
      </c>
      <c r="X1508" s="3" t="s">
        <v>19</v>
      </c>
    </row>
    <row r="1509" spans="1:24" ht="165">
      <c r="A1509" s="1" t="s">
        <v>1911</v>
      </c>
      <c r="B1509">
        <v>1552</v>
      </c>
      <c r="D1509" t="s">
        <v>1909</v>
      </c>
      <c r="E1509" s="1"/>
      <c r="F1509" s="1" t="s">
        <v>1911</v>
      </c>
      <c r="G1509" s="1">
        <v>2</v>
      </c>
      <c r="H1509" s="1">
        <v>3</v>
      </c>
      <c r="I1509" s="1">
        <v>2</v>
      </c>
      <c r="J1509" s="31" t="str">
        <f t="shared" si="46"/>
        <v>EXCLUDED</v>
      </c>
      <c r="K1509">
        <v>1552</v>
      </c>
      <c r="L1509" s="1"/>
      <c r="M1509" s="1"/>
      <c r="N1509" s="35" t="s">
        <v>104</v>
      </c>
      <c r="R1509" s="1" t="str">
        <f t="shared" si="47"/>
        <v>AI: No, Human: Yes</v>
      </c>
      <c r="S1509" s="1" t="s">
        <v>19</v>
      </c>
      <c r="T1509" s="1" t="s">
        <v>19</v>
      </c>
      <c r="U1509" t="s">
        <v>19</v>
      </c>
    </row>
    <row r="1510" spans="1:24" ht="105">
      <c r="A1510" s="1" t="s">
        <v>1912</v>
      </c>
      <c r="B1510">
        <v>1553</v>
      </c>
      <c r="D1510" t="s">
        <v>1909</v>
      </c>
      <c r="E1510" s="1"/>
      <c r="F1510" s="1" t="s">
        <v>1912</v>
      </c>
      <c r="G1510" s="1">
        <v>4</v>
      </c>
      <c r="H1510" s="1">
        <v>3</v>
      </c>
      <c r="I1510" s="1">
        <v>4</v>
      </c>
      <c r="J1510" s="31" t="str">
        <f t="shared" si="46"/>
        <v>EXCLUDED</v>
      </c>
      <c r="K1510">
        <v>1553</v>
      </c>
      <c r="L1510" s="1"/>
      <c r="M1510" s="1"/>
      <c r="N1510" s="35" t="s">
        <v>901</v>
      </c>
      <c r="R1510" s="1" t="str">
        <f t="shared" si="47"/>
        <v>Mutually Excluded</v>
      </c>
      <c r="S1510" s="1"/>
      <c r="T1510" s="1"/>
    </row>
    <row r="1511" spans="1:24" ht="90">
      <c r="A1511" s="1" t="s">
        <v>1913</v>
      </c>
      <c r="B1511">
        <v>1554</v>
      </c>
      <c r="D1511" t="s">
        <v>1914</v>
      </c>
      <c r="E1511" s="1"/>
      <c r="F1511" s="1" t="s">
        <v>1913</v>
      </c>
      <c r="G1511" s="1">
        <v>1</v>
      </c>
      <c r="H1511" s="1">
        <v>1</v>
      </c>
      <c r="I1511" s="1">
        <v>1</v>
      </c>
      <c r="J1511" s="31" t="str">
        <f t="shared" si="46"/>
        <v>EXCLUDED</v>
      </c>
      <c r="K1511">
        <v>1554</v>
      </c>
      <c r="L1511" s="1"/>
      <c r="M1511" s="1"/>
      <c r="N1511" s="35" t="s">
        <v>901</v>
      </c>
      <c r="R1511" s="1" t="str">
        <f t="shared" si="47"/>
        <v>Mutually Excluded</v>
      </c>
      <c r="S1511" s="1"/>
      <c r="T1511" s="1"/>
    </row>
    <row r="1512" spans="1:24" ht="75">
      <c r="A1512" s="1" t="s">
        <v>1915</v>
      </c>
      <c r="B1512">
        <v>1555</v>
      </c>
      <c r="D1512" t="s">
        <v>1914</v>
      </c>
      <c r="E1512" s="1"/>
      <c r="F1512" s="1" t="s">
        <v>1915</v>
      </c>
      <c r="G1512" s="1">
        <v>5</v>
      </c>
      <c r="H1512" s="1">
        <v>4</v>
      </c>
      <c r="I1512" s="1">
        <v>5</v>
      </c>
      <c r="J1512" s="31" t="str">
        <f t="shared" si="46"/>
        <v>MAYBE</v>
      </c>
      <c r="K1512">
        <v>1555</v>
      </c>
      <c r="L1512" s="1"/>
      <c r="M1512" s="1"/>
      <c r="N1512" s="35" t="s">
        <v>901</v>
      </c>
      <c r="R1512" s="1" t="str">
        <f t="shared" si="47"/>
        <v>AI: Yes, Human: No</v>
      </c>
      <c r="S1512" s="1" t="s">
        <v>3024</v>
      </c>
      <c r="T1512" s="1" t="s">
        <v>19</v>
      </c>
      <c r="U1512" t="s">
        <v>19</v>
      </c>
    </row>
    <row r="1513" spans="1:24" ht="60">
      <c r="A1513" s="1" t="s">
        <v>1916</v>
      </c>
      <c r="B1513">
        <v>1556</v>
      </c>
      <c r="D1513" t="s">
        <v>1914</v>
      </c>
      <c r="E1513" s="1"/>
      <c r="F1513" s="1" t="s">
        <v>1916</v>
      </c>
      <c r="G1513" s="1">
        <v>2</v>
      </c>
      <c r="H1513" s="1">
        <v>2</v>
      </c>
      <c r="I1513" s="1">
        <v>3</v>
      </c>
      <c r="J1513" s="31" t="str">
        <f t="shared" si="46"/>
        <v>EXCLUDED</v>
      </c>
      <c r="K1513">
        <v>1556</v>
      </c>
      <c r="L1513" s="1"/>
      <c r="M1513" s="1"/>
      <c r="N1513" s="35" t="s">
        <v>901</v>
      </c>
      <c r="R1513" s="1" t="str">
        <f t="shared" si="47"/>
        <v>Mutually Excluded</v>
      </c>
      <c r="S1513" s="1"/>
      <c r="T1513" s="1"/>
    </row>
    <row r="1514" spans="1:24" ht="60">
      <c r="A1514" s="1" t="s">
        <v>1917</v>
      </c>
      <c r="B1514">
        <v>1557</v>
      </c>
      <c r="D1514" t="s">
        <v>1914</v>
      </c>
      <c r="E1514" s="1"/>
      <c r="F1514" s="1" t="s">
        <v>1917</v>
      </c>
      <c r="G1514" s="1">
        <v>1</v>
      </c>
      <c r="H1514" s="1">
        <v>1</v>
      </c>
      <c r="I1514" s="1">
        <v>1</v>
      </c>
      <c r="J1514" s="31" t="str">
        <f t="shared" si="46"/>
        <v>EXCLUDED</v>
      </c>
      <c r="K1514">
        <v>1557</v>
      </c>
      <c r="L1514" s="1"/>
      <c r="M1514" s="1"/>
      <c r="N1514" s="35" t="s">
        <v>901</v>
      </c>
      <c r="R1514" s="1" t="str">
        <f t="shared" si="47"/>
        <v>Mutually Excluded</v>
      </c>
      <c r="S1514" s="1"/>
      <c r="T1514" s="1"/>
    </row>
    <row r="1515" spans="1:24" ht="135">
      <c r="A1515" s="1" t="s">
        <v>1918</v>
      </c>
      <c r="B1515">
        <v>1558</v>
      </c>
      <c r="D1515" t="s">
        <v>1919</v>
      </c>
      <c r="E1515" s="1"/>
      <c r="F1515" s="1" t="s">
        <v>1918</v>
      </c>
      <c r="G1515" s="1">
        <v>2</v>
      </c>
      <c r="H1515" s="1">
        <v>2</v>
      </c>
      <c r="I1515" s="1">
        <v>3</v>
      </c>
      <c r="J1515" s="31" t="str">
        <f t="shared" si="46"/>
        <v>EXCLUDED</v>
      </c>
      <c r="K1515">
        <v>1558</v>
      </c>
      <c r="L1515" s="1"/>
      <c r="M1515" s="1"/>
      <c r="N1515" s="35" t="s">
        <v>901</v>
      </c>
      <c r="R1515" s="1" t="str">
        <f t="shared" si="47"/>
        <v>Mutually Excluded</v>
      </c>
      <c r="S1515" s="1"/>
      <c r="T1515" s="1"/>
    </row>
    <row r="1516" spans="1:24" ht="60">
      <c r="A1516" s="1" t="s">
        <v>1920</v>
      </c>
      <c r="B1516">
        <v>1559</v>
      </c>
      <c r="D1516" t="s">
        <v>1919</v>
      </c>
      <c r="E1516" s="1"/>
      <c r="F1516" s="1" t="s">
        <v>1920</v>
      </c>
      <c r="G1516" s="1">
        <v>1</v>
      </c>
      <c r="H1516" s="1">
        <v>1</v>
      </c>
      <c r="I1516" s="1">
        <v>1</v>
      </c>
      <c r="J1516" s="31" t="str">
        <f t="shared" si="46"/>
        <v>EXCLUDED</v>
      </c>
      <c r="K1516">
        <v>1559</v>
      </c>
      <c r="L1516" s="1"/>
      <c r="M1516" s="1"/>
      <c r="N1516" s="35" t="s">
        <v>901</v>
      </c>
      <c r="R1516" s="1" t="str">
        <f t="shared" si="47"/>
        <v>Mutually Excluded</v>
      </c>
      <c r="S1516" s="1"/>
      <c r="T1516" s="1"/>
    </row>
    <row r="1517" spans="1:24" ht="60">
      <c r="A1517" s="1" t="s">
        <v>1921</v>
      </c>
      <c r="B1517">
        <v>1560</v>
      </c>
      <c r="D1517" t="s">
        <v>1919</v>
      </c>
      <c r="E1517" s="1"/>
      <c r="F1517" s="1" t="s">
        <v>1921</v>
      </c>
      <c r="G1517" s="1">
        <v>1</v>
      </c>
      <c r="H1517" s="1">
        <v>1</v>
      </c>
      <c r="I1517" s="1">
        <v>1</v>
      </c>
      <c r="J1517" s="31" t="str">
        <f t="shared" si="46"/>
        <v>EXCLUDED</v>
      </c>
      <c r="K1517">
        <v>1560</v>
      </c>
      <c r="L1517" s="1"/>
      <c r="M1517" s="1"/>
      <c r="N1517" s="35" t="s">
        <v>901</v>
      </c>
      <c r="R1517" s="1" t="str">
        <f t="shared" si="47"/>
        <v>Mutually Excluded</v>
      </c>
      <c r="S1517" s="1"/>
      <c r="T1517" s="1"/>
    </row>
    <row r="1518" spans="1:24" ht="90">
      <c r="A1518" s="1" t="s">
        <v>1922</v>
      </c>
      <c r="B1518">
        <v>1561</v>
      </c>
      <c r="D1518" t="s">
        <v>1919</v>
      </c>
      <c r="E1518" s="1"/>
      <c r="F1518" s="1" t="s">
        <v>1922</v>
      </c>
      <c r="G1518" s="1">
        <v>2</v>
      </c>
      <c r="H1518" s="1">
        <v>2</v>
      </c>
      <c r="I1518" s="1">
        <v>2</v>
      </c>
      <c r="J1518" s="31" t="str">
        <f t="shared" si="46"/>
        <v>EXCLUDED</v>
      </c>
      <c r="K1518">
        <v>1561</v>
      </c>
      <c r="L1518" s="1"/>
      <c r="M1518" s="1"/>
      <c r="N1518" s="35" t="s">
        <v>901</v>
      </c>
      <c r="R1518" s="1" t="str">
        <f t="shared" si="47"/>
        <v>Mutually Excluded</v>
      </c>
      <c r="S1518" s="1"/>
      <c r="T1518" s="1"/>
    </row>
    <row r="1519" spans="1:24" ht="90">
      <c r="A1519" s="1" t="s">
        <v>1923</v>
      </c>
      <c r="B1519">
        <v>1562</v>
      </c>
      <c r="D1519" t="s">
        <v>1919</v>
      </c>
      <c r="E1519" s="1"/>
      <c r="F1519" s="1" t="s">
        <v>1923</v>
      </c>
      <c r="G1519" s="1">
        <v>2</v>
      </c>
      <c r="H1519" s="1">
        <v>2</v>
      </c>
      <c r="I1519" s="1">
        <v>3</v>
      </c>
      <c r="J1519" s="31" t="str">
        <f t="shared" si="46"/>
        <v>EXCLUDED</v>
      </c>
      <c r="K1519">
        <v>1562</v>
      </c>
      <c r="L1519" s="1"/>
      <c r="M1519" s="1"/>
      <c r="N1519" s="35" t="s">
        <v>901</v>
      </c>
      <c r="R1519" s="1" t="str">
        <f t="shared" si="47"/>
        <v>Mutually Excluded</v>
      </c>
      <c r="S1519" s="1"/>
      <c r="T1519" s="1"/>
    </row>
    <row r="1520" spans="1:24" ht="60">
      <c r="A1520" s="1" t="s">
        <v>1924</v>
      </c>
      <c r="B1520">
        <v>1563</v>
      </c>
      <c r="D1520" t="s">
        <v>1919</v>
      </c>
      <c r="E1520" s="1"/>
      <c r="F1520" s="1" t="s">
        <v>1924</v>
      </c>
      <c r="G1520" s="1">
        <v>2</v>
      </c>
      <c r="H1520" s="1">
        <v>2</v>
      </c>
      <c r="I1520" s="1">
        <v>2</v>
      </c>
      <c r="J1520" s="31" t="str">
        <f t="shared" si="46"/>
        <v>EXCLUDED</v>
      </c>
      <c r="K1520">
        <v>1563</v>
      </c>
      <c r="L1520" s="1"/>
      <c r="M1520" s="1"/>
      <c r="N1520" s="35" t="s">
        <v>901</v>
      </c>
      <c r="R1520" s="1" t="str">
        <f t="shared" si="47"/>
        <v>Mutually Excluded</v>
      </c>
      <c r="S1520" s="1"/>
      <c r="T1520" s="1"/>
    </row>
    <row r="1521" spans="1:24" ht="90">
      <c r="A1521" s="1" t="s">
        <v>1925</v>
      </c>
      <c r="B1521">
        <v>1564</v>
      </c>
      <c r="D1521" t="s">
        <v>1919</v>
      </c>
      <c r="E1521" s="1"/>
      <c r="F1521" s="1" t="s">
        <v>1925</v>
      </c>
      <c r="G1521" s="1">
        <v>2</v>
      </c>
      <c r="H1521" s="1">
        <v>2</v>
      </c>
      <c r="I1521" s="1">
        <v>3</v>
      </c>
      <c r="J1521" s="31" t="str">
        <f t="shared" si="46"/>
        <v>EXCLUDED</v>
      </c>
      <c r="K1521">
        <v>1564</v>
      </c>
      <c r="L1521" s="1"/>
      <c r="M1521" s="1"/>
      <c r="N1521" s="35" t="s">
        <v>901</v>
      </c>
      <c r="R1521" s="1" t="str">
        <f t="shared" si="47"/>
        <v>Mutually Excluded</v>
      </c>
      <c r="S1521" s="1"/>
      <c r="T1521" s="1"/>
    </row>
    <row r="1522" spans="1:24" ht="120">
      <c r="A1522" s="1" t="s">
        <v>852</v>
      </c>
      <c r="B1522">
        <v>1565</v>
      </c>
      <c r="D1522" t="s">
        <v>1926</v>
      </c>
      <c r="E1522" s="1"/>
      <c r="F1522" s="1" t="s">
        <v>852</v>
      </c>
      <c r="G1522" s="1">
        <v>4</v>
      </c>
      <c r="H1522" s="1">
        <v>5</v>
      </c>
      <c r="I1522" s="1">
        <v>4</v>
      </c>
      <c r="J1522" s="31" t="str">
        <f t="shared" si="46"/>
        <v>MAYBE</v>
      </c>
      <c r="K1522">
        <v>1565</v>
      </c>
      <c r="L1522" s="1"/>
      <c r="M1522" s="1"/>
      <c r="N1522" s="35" t="s">
        <v>901</v>
      </c>
      <c r="R1522" s="1" t="str">
        <f t="shared" si="47"/>
        <v>AI: Yes, Human: No</v>
      </c>
      <c r="S1522" s="1" t="s">
        <v>3024</v>
      </c>
      <c r="T1522" s="1" t="s">
        <v>19</v>
      </c>
      <c r="U1522" t="s">
        <v>19</v>
      </c>
    </row>
    <row r="1523" spans="1:24" ht="75">
      <c r="A1523" s="1" t="s">
        <v>1927</v>
      </c>
      <c r="B1523">
        <v>1566</v>
      </c>
      <c r="D1523" t="s">
        <v>1926</v>
      </c>
      <c r="E1523" s="1"/>
      <c r="F1523" s="1" t="s">
        <v>1927</v>
      </c>
      <c r="G1523" s="1">
        <v>1</v>
      </c>
      <c r="H1523" s="1">
        <v>1</v>
      </c>
      <c r="I1523" s="1">
        <v>1</v>
      </c>
      <c r="J1523" s="31" t="str">
        <f t="shared" si="46"/>
        <v>EXCLUDED</v>
      </c>
      <c r="K1523">
        <v>1566</v>
      </c>
      <c r="L1523" s="1"/>
      <c r="M1523" s="1"/>
      <c r="N1523" s="35" t="s">
        <v>901</v>
      </c>
      <c r="R1523" s="1" t="str">
        <f t="shared" si="47"/>
        <v>Mutually Excluded</v>
      </c>
      <c r="S1523" s="1"/>
      <c r="T1523" s="1"/>
    </row>
    <row r="1524" spans="1:24" ht="150">
      <c r="A1524" s="1" t="s">
        <v>1928</v>
      </c>
      <c r="B1524">
        <v>1567</v>
      </c>
      <c r="D1524" t="s">
        <v>1926</v>
      </c>
      <c r="E1524" s="1"/>
      <c r="F1524" s="1" t="s">
        <v>1928</v>
      </c>
      <c r="G1524" s="1">
        <v>2</v>
      </c>
      <c r="H1524" s="1">
        <v>2</v>
      </c>
      <c r="I1524" s="1">
        <v>2</v>
      </c>
      <c r="J1524" s="31" t="str">
        <f t="shared" si="46"/>
        <v>EXCLUDED</v>
      </c>
      <c r="K1524">
        <v>1567</v>
      </c>
      <c r="L1524" s="1"/>
      <c r="M1524" s="1"/>
      <c r="N1524" s="35" t="s">
        <v>901</v>
      </c>
      <c r="R1524" s="1" t="str">
        <f t="shared" si="47"/>
        <v>Mutually Excluded</v>
      </c>
      <c r="S1524" s="1"/>
      <c r="T1524" s="1"/>
    </row>
    <row r="1525" spans="1:24" ht="90">
      <c r="A1525" s="1" t="s">
        <v>1929</v>
      </c>
      <c r="B1525">
        <v>1568</v>
      </c>
      <c r="D1525" t="s">
        <v>1926</v>
      </c>
      <c r="E1525" s="1"/>
      <c r="F1525" s="1" t="s">
        <v>1929</v>
      </c>
      <c r="G1525" s="1">
        <v>1</v>
      </c>
      <c r="H1525" s="1">
        <v>1</v>
      </c>
      <c r="I1525" s="1">
        <v>1</v>
      </c>
      <c r="J1525" s="31" t="str">
        <f t="shared" si="46"/>
        <v>EXCLUDED</v>
      </c>
      <c r="K1525">
        <v>1568</v>
      </c>
      <c r="L1525" s="1"/>
      <c r="M1525" s="1"/>
      <c r="N1525" s="35" t="s">
        <v>901</v>
      </c>
      <c r="R1525" s="1" t="str">
        <f t="shared" si="47"/>
        <v>Mutually Excluded</v>
      </c>
      <c r="S1525" s="1"/>
      <c r="T1525" s="1"/>
    </row>
    <row r="1526" spans="1:24" ht="90">
      <c r="A1526" s="1" t="s">
        <v>1930</v>
      </c>
      <c r="B1526">
        <v>1569</v>
      </c>
      <c r="D1526" t="s">
        <v>1926</v>
      </c>
      <c r="E1526" s="1"/>
      <c r="F1526" s="1" t="s">
        <v>1930</v>
      </c>
      <c r="G1526" s="1">
        <v>4</v>
      </c>
      <c r="H1526" s="1">
        <v>4</v>
      </c>
      <c r="I1526" s="1">
        <v>4</v>
      </c>
      <c r="J1526" s="31" t="str">
        <f t="shared" si="46"/>
        <v>EXCLUDED</v>
      </c>
      <c r="K1526">
        <v>1569</v>
      </c>
      <c r="L1526" s="1"/>
      <c r="M1526" s="1"/>
      <c r="N1526" s="35" t="s">
        <v>1752</v>
      </c>
      <c r="R1526" s="1" t="str">
        <f t="shared" si="47"/>
        <v>AI: No, Human: Yes</v>
      </c>
      <c r="S1526" s="1" t="s">
        <v>23</v>
      </c>
      <c r="T1526" s="1" t="s">
        <v>23</v>
      </c>
      <c r="U1526" t="s">
        <v>23</v>
      </c>
      <c r="X1526" s="3" t="s">
        <v>23</v>
      </c>
    </row>
    <row r="1527" spans="1:24" ht="180">
      <c r="A1527" s="1" t="s">
        <v>1931</v>
      </c>
      <c r="B1527">
        <v>1570</v>
      </c>
      <c r="D1527" t="s">
        <v>1932</v>
      </c>
      <c r="E1527" s="1"/>
      <c r="F1527" s="1" t="s">
        <v>1931</v>
      </c>
      <c r="G1527" s="1">
        <v>2</v>
      </c>
      <c r="H1527" s="1">
        <v>2</v>
      </c>
      <c r="I1527" s="1">
        <v>2</v>
      </c>
      <c r="J1527" s="31" t="str">
        <f t="shared" si="46"/>
        <v>EXCLUDED</v>
      </c>
      <c r="K1527">
        <v>1570</v>
      </c>
      <c r="L1527" s="1"/>
      <c r="M1527" s="1"/>
      <c r="N1527" s="35" t="s">
        <v>901</v>
      </c>
      <c r="R1527" s="1" t="str">
        <f t="shared" si="47"/>
        <v>Mutually Excluded</v>
      </c>
      <c r="S1527" s="1"/>
      <c r="T1527" s="1"/>
    </row>
    <row r="1528" spans="1:24" ht="60">
      <c r="A1528" s="1" t="s">
        <v>1933</v>
      </c>
      <c r="B1528">
        <v>1571</v>
      </c>
      <c r="D1528" t="s">
        <v>1932</v>
      </c>
      <c r="E1528" s="1"/>
      <c r="F1528" s="1" t="s">
        <v>1933</v>
      </c>
      <c r="G1528" s="1">
        <v>3</v>
      </c>
      <c r="H1528" s="1">
        <v>2</v>
      </c>
      <c r="I1528" s="1">
        <v>2</v>
      </c>
      <c r="J1528" s="31" t="str">
        <f t="shared" si="46"/>
        <v>EXCLUDED</v>
      </c>
      <c r="K1528">
        <v>1571</v>
      </c>
      <c r="L1528" s="1"/>
      <c r="M1528" s="1"/>
      <c r="N1528" s="35" t="s">
        <v>901</v>
      </c>
      <c r="R1528" s="1" t="str">
        <f t="shared" si="47"/>
        <v>Mutually Excluded</v>
      </c>
      <c r="S1528" s="1"/>
      <c r="T1528" s="1"/>
    </row>
    <row r="1529" spans="1:24" ht="60">
      <c r="A1529" s="1" t="s">
        <v>1934</v>
      </c>
      <c r="B1529">
        <v>1572</v>
      </c>
      <c r="D1529" t="s">
        <v>1932</v>
      </c>
      <c r="E1529" s="1"/>
      <c r="F1529" s="1" t="s">
        <v>1934</v>
      </c>
      <c r="G1529" s="1">
        <v>1</v>
      </c>
      <c r="H1529" s="1">
        <v>1</v>
      </c>
      <c r="I1529" s="1">
        <v>1</v>
      </c>
      <c r="J1529" s="31" t="str">
        <f t="shared" si="46"/>
        <v>EXCLUDED</v>
      </c>
      <c r="K1529">
        <v>1572</v>
      </c>
      <c r="L1529" s="1"/>
      <c r="M1529" s="1"/>
      <c r="N1529" s="35" t="s">
        <v>901</v>
      </c>
      <c r="R1529" s="1" t="str">
        <f t="shared" si="47"/>
        <v>Mutually Excluded</v>
      </c>
      <c r="S1529" s="1"/>
      <c r="T1529" s="1"/>
    </row>
    <row r="1530" spans="1:24" ht="75">
      <c r="A1530" s="1" t="s">
        <v>1935</v>
      </c>
      <c r="B1530">
        <v>1573</v>
      </c>
      <c r="D1530" t="s">
        <v>1932</v>
      </c>
      <c r="E1530" s="1"/>
      <c r="F1530" s="1" t="s">
        <v>1935</v>
      </c>
      <c r="G1530" s="1">
        <v>4</v>
      </c>
      <c r="H1530" s="1">
        <v>3</v>
      </c>
      <c r="I1530" s="1">
        <v>3</v>
      </c>
      <c r="J1530" s="31" t="str">
        <f t="shared" si="46"/>
        <v>EXCLUDED</v>
      </c>
      <c r="K1530">
        <v>1573</v>
      </c>
      <c r="L1530" s="1"/>
      <c r="M1530" s="1"/>
      <c r="N1530" s="35" t="s">
        <v>901</v>
      </c>
      <c r="R1530" s="1" t="str">
        <f t="shared" si="47"/>
        <v>Mutually Excluded</v>
      </c>
      <c r="S1530" s="1"/>
      <c r="T1530" s="1"/>
    </row>
    <row r="1531" spans="1:24" ht="75">
      <c r="A1531" s="1" t="s">
        <v>1936</v>
      </c>
      <c r="B1531">
        <v>1574</v>
      </c>
      <c r="D1531" t="s">
        <v>1932</v>
      </c>
      <c r="E1531" s="1"/>
      <c r="F1531" s="1" t="s">
        <v>1936</v>
      </c>
      <c r="G1531" s="1">
        <v>1</v>
      </c>
      <c r="H1531" s="1">
        <v>1</v>
      </c>
      <c r="I1531" s="1">
        <v>1</v>
      </c>
      <c r="J1531" s="31" t="str">
        <f t="shared" si="46"/>
        <v>EXCLUDED</v>
      </c>
      <c r="K1531">
        <v>1574</v>
      </c>
      <c r="L1531" s="1"/>
      <c r="M1531" s="1"/>
      <c r="N1531" s="35" t="s">
        <v>901</v>
      </c>
      <c r="R1531" s="1" t="str">
        <f t="shared" si="47"/>
        <v>Mutually Excluded</v>
      </c>
      <c r="S1531" s="1"/>
      <c r="T1531" s="1"/>
    </row>
    <row r="1532" spans="1:24" ht="75">
      <c r="A1532" s="1" t="s">
        <v>1937</v>
      </c>
      <c r="B1532">
        <v>1575</v>
      </c>
      <c r="D1532" t="s">
        <v>1932</v>
      </c>
      <c r="E1532" s="1"/>
      <c r="F1532" s="1" t="s">
        <v>1937</v>
      </c>
      <c r="G1532" s="1">
        <v>5</v>
      </c>
      <c r="H1532" s="1">
        <v>5</v>
      </c>
      <c r="I1532" s="1">
        <v>5</v>
      </c>
      <c r="J1532" s="31" t="str">
        <f t="shared" si="46"/>
        <v>CERTAINLY INCLUDED</v>
      </c>
      <c r="K1532">
        <v>1575</v>
      </c>
      <c r="L1532" s="1"/>
      <c r="M1532" s="1"/>
      <c r="N1532" s="35" t="s">
        <v>901</v>
      </c>
      <c r="R1532" s="1" t="str">
        <f t="shared" si="47"/>
        <v>AI: Yes, Human: No</v>
      </c>
      <c r="S1532" s="1" t="s">
        <v>3024</v>
      </c>
      <c r="T1532" s="1" t="s">
        <v>19</v>
      </c>
      <c r="U1532" t="s">
        <v>19</v>
      </c>
    </row>
    <row r="1533" spans="1:24" ht="195">
      <c r="A1533" s="1" t="s">
        <v>1938</v>
      </c>
      <c r="B1533">
        <v>1576</v>
      </c>
      <c r="D1533" t="s">
        <v>1939</v>
      </c>
      <c r="E1533" s="1"/>
      <c r="F1533" s="1" t="s">
        <v>1938</v>
      </c>
      <c r="G1533" s="1">
        <v>4</v>
      </c>
      <c r="H1533" s="1">
        <v>3</v>
      </c>
      <c r="I1533" s="1">
        <v>4</v>
      </c>
      <c r="J1533" s="31" t="str">
        <f t="shared" si="46"/>
        <v>EXCLUDED</v>
      </c>
      <c r="K1533">
        <v>1576</v>
      </c>
      <c r="L1533" s="1"/>
      <c r="M1533" s="1"/>
      <c r="N1533" s="35" t="s">
        <v>901</v>
      </c>
      <c r="R1533" s="1" t="str">
        <f t="shared" si="47"/>
        <v>Mutually Excluded</v>
      </c>
      <c r="S1533" s="1"/>
      <c r="T1533" s="1"/>
    </row>
    <row r="1534" spans="1:24" ht="90">
      <c r="A1534" s="1" t="s">
        <v>1940</v>
      </c>
      <c r="B1534">
        <v>1577</v>
      </c>
      <c r="D1534" t="s">
        <v>1939</v>
      </c>
      <c r="E1534" s="1"/>
      <c r="F1534" s="1" t="s">
        <v>1940</v>
      </c>
      <c r="G1534" s="1">
        <v>1</v>
      </c>
      <c r="H1534" s="1">
        <v>1</v>
      </c>
      <c r="I1534" s="1">
        <v>1</v>
      </c>
      <c r="J1534" s="31" t="str">
        <f t="shared" si="46"/>
        <v>EXCLUDED</v>
      </c>
      <c r="K1534">
        <v>1577</v>
      </c>
      <c r="L1534" s="1"/>
      <c r="M1534" s="1"/>
      <c r="N1534" s="35" t="s">
        <v>901</v>
      </c>
      <c r="R1534" s="1" t="str">
        <f t="shared" si="47"/>
        <v>Mutually Excluded</v>
      </c>
      <c r="S1534" s="1"/>
      <c r="T1534" s="1"/>
    </row>
    <row r="1535" spans="1:24" ht="120">
      <c r="A1535" s="1" t="s">
        <v>1941</v>
      </c>
      <c r="B1535">
        <v>1578</v>
      </c>
      <c r="D1535" t="s">
        <v>1939</v>
      </c>
      <c r="E1535" s="1"/>
      <c r="F1535" s="1" t="s">
        <v>1941</v>
      </c>
      <c r="G1535" s="1">
        <v>3</v>
      </c>
      <c r="H1535" s="1">
        <v>2</v>
      </c>
      <c r="I1535" s="1">
        <v>3</v>
      </c>
      <c r="J1535" s="31" t="str">
        <f t="shared" si="46"/>
        <v>EXCLUDED</v>
      </c>
      <c r="K1535">
        <v>1578</v>
      </c>
      <c r="L1535" s="1"/>
      <c r="M1535" s="1"/>
      <c r="N1535" s="35" t="s">
        <v>901</v>
      </c>
      <c r="R1535" s="1" t="str">
        <f t="shared" si="47"/>
        <v>Mutually Excluded</v>
      </c>
      <c r="S1535" s="1"/>
      <c r="T1535" s="1"/>
    </row>
    <row r="1536" spans="1:24" ht="75">
      <c r="A1536" s="1" t="s">
        <v>1942</v>
      </c>
      <c r="B1536">
        <v>1579</v>
      </c>
      <c r="D1536" t="s">
        <v>1939</v>
      </c>
      <c r="E1536" s="1"/>
      <c r="F1536" s="1" t="s">
        <v>1942</v>
      </c>
      <c r="G1536" s="1">
        <v>2</v>
      </c>
      <c r="H1536" s="1">
        <v>3</v>
      </c>
      <c r="I1536" s="1">
        <v>2</v>
      </c>
      <c r="J1536" s="31" t="str">
        <f t="shared" si="46"/>
        <v>EXCLUDED</v>
      </c>
      <c r="K1536">
        <v>1579</v>
      </c>
      <c r="L1536" s="1"/>
      <c r="M1536" s="1"/>
      <c r="N1536" s="35" t="s">
        <v>901</v>
      </c>
      <c r="R1536" s="1" t="str">
        <f t="shared" si="47"/>
        <v>Mutually Excluded</v>
      </c>
      <c r="S1536" s="1"/>
      <c r="T1536" s="1"/>
    </row>
    <row r="1537" spans="1:21" ht="150">
      <c r="A1537" s="1" t="s">
        <v>1943</v>
      </c>
      <c r="B1537">
        <v>1580</v>
      </c>
      <c r="D1537" t="s">
        <v>1939</v>
      </c>
      <c r="E1537" s="1"/>
      <c r="F1537" s="1" t="s">
        <v>1943</v>
      </c>
      <c r="G1537" s="1">
        <v>4</v>
      </c>
      <c r="H1537" s="1">
        <v>3</v>
      </c>
      <c r="I1537" s="1">
        <v>2</v>
      </c>
      <c r="J1537" s="31" t="str">
        <f t="shared" si="46"/>
        <v>EXCLUDED</v>
      </c>
      <c r="K1537">
        <v>1580</v>
      </c>
      <c r="L1537" s="1"/>
      <c r="M1537" s="1"/>
      <c r="N1537" s="35" t="s">
        <v>901</v>
      </c>
      <c r="R1537" s="1" t="str">
        <f t="shared" si="47"/>
        <v>Mutually Excluded</v>
      </c>
      <c r="S1537" s="1"/>
      <c r="T1537" s="1"/>
    </row>
    <row r="1538" spans="1:21" ht="60">
      <c r="A1538" s="1" t="s">
        <v>1944</v>
      </c>
      <c r="B1538">
        <v>1581</v>
      </c>
      <c r="D1538" t="s">
        <v>1945</v>
      </c>
      <c r="E1538" s="1"/>
      <c r="F1538" s="1" t="s">
        <v>1944</v>
      </c>
      <c r="G1538" s="1">
        <v>1</v>
      </c>
      <c r="H1538" s="1">
        <v>1</v>
      </c>
      <c r="I1538" s="1">
        <v>1</v>
      </c>
      <c r="J1538" s="31" t="str">
        <f t="shared" si="46"/>
        <v>EXCLUDED</v>
      </c>
      <c r="K1538">
        <v>1581</v>
      </c>
      <c r="L1538" s="1"/>
      <c r="M1538" s="1"/>
      <c r="N1538" s="35" t="s">
        <v>901</v>
      </c>
      <c r="R1538" s="1" t="str">
        <f t="shared" si="47"/>
        <v>Mutually Excluded</v>
      </c>
      <c r="S1538" s="1"/>
      <c r="T1538" s="1"/>
    </row>
    <row r="1539" spans="1:21" ht="135">
      <c r="A1539" s="1" t="s">
        <v>1946</v>
      </c>
      <c r="B1539">
        <v>1582</v>
      </c>
      <c r="D1539" t="s">
        <v>1945</v>
      </c>
      <c r="E1539" s="1"/>
      <c r="F1539" s="1" t="s">
        <v>1946</v>
      </c>
      <c r="G1539" s="1">
        <v>5</v>
      </c>
      <c r="H1539" s="1">
        <v>4</v>
      </c>
      <c r="I1539" s="1">
        <v>4</v>
      </c>
      <c r="J1539" s="31" t="str">
        <f t="shared" ref="J1539:J1602" si="48">IF(COUNTIF(G1539:I1539,5)=3,"CERTAINLY INCLUDED",IF(COUNTIF(G1539:I1539,5)&gt;0,"MAYBE","EXCLUDED"))</f>
        <v>MAYBE</v>
      </c>
      <c r="K1539">
        <v>1582</v>
      </c>
      <c r="L1539" s="1"/>
      <c r="M1539" s="1"/>
      <c r="N1539" s="35" t="s">
        <v>901</v>
      </c>
      <c r="R1539" s="1" t="str">
        <f t="shared" ref="R1539:R1602" si="49">IF(AND(J1539="Excluded", N1539="Excluded"), "Mutually Excluded", IF(AND(OR(J1539="CERTAINLY INCLUDED", J1539="INCLUDED", J1539="MAYBE" ), OR(N1539="INCLUDED", N1539="MAYBE")), "MUTUALLY INCLUDED", IF(AND(J1539="MAYBE", N1539="MAYBE"), "Mutually MAYBE", IF(AND(J1539="Excluded", OR(N1539="INCLUDED", N1539="MAYBE")), "AI: No, Human: Yes", IF(AND(N1539="Excluded", OR(J1539="INCLUDED", J1539="CERTAINLY INCLUDED", J1539="MAYBE")), "AI: Yes, Human: No", "Other Conflict")))))</f>
        <v>AI: Yes, Human: No</v>
      </c>
      <c r="S1539" s="1" t="s">
        <v>3024</v>
      </c>
      <c r="T1539" s="1" t="s">
        <v>19</v>
      </c>
      <c r="U1539" t="s">
        <v>19</v>
      </c>
    </row>
    <row r="1540" spans="1:21" ht="90">
      <c r="A1540" s="1" t="s">
        <v>1947</v>
      </c>
      <c r="B1540">
        <v>1583</v>
      </c>
      <c r="D1540" t="s">
        <v>1945</v>
      </c>
      <c r="E1540" s="1"/>
      <c r="F1540" s="1" t="s">
        <v>1947</v>
      </c>
      <c r="G1540" s="1">
        <v>3</v>
      </c>
      <c r="H1540" s="1">
        <v>3</v>
      </c>
      <c r="I1540" s="1">
        <v>2</v>
      </c>
      <c r="J1540" s="31" t="str">
        <f t="shared" si="48"/>
        <v>EXCLUDED</v>
      </c>
      <c r="K1540">
        <v>1583</v>
      </c>
      <c r="L1540" s="1"/>
      <c r="M1540" s="1"/>
      <c r="N1540" s="35" t="s">
        <v>901</v>
      </c>
      <c r="R1540" s="1" t="str">
        <f t="shared" si="49"/>
        <v>Mutually Excluded</v>
      </c>
      <c r="S1540" s="1"/>
      <c r="T1540" s="1"/>
    </row>
    <row r="1541" spans="1:21" ht="90">
      <c r="A1541" s="1" t="s">
        <v>1948</v>
      </c>
      <c r="B1541">
        <v>1584</v>
      </c>
      <c r="D1541" t="s">
        <v>1945</v>
      </c>
      <c r="E1541" s="1"/>
      <c r="F1541" s="1" t="s">
        <v>1948</v>
      </c>
      <c r="G1541" s="1">
        <v>2</v>
      </c>
      <c r="H1541" s="1">
        <v>2</v>
      </c>
      <c r="I1541" s="1">
        <v>2</v>
      </c>
      <c r="J1541" s="31" t="str">
        <f t="shared" si="48"/>
        <v>EXCLUDED</v>
      </c>
      <c r="K1541">
        <v>1584</v>
      </c>
      <c r="L1541" s="1"/>
      <c r="M1541" s="1"/>
      <c r="N1541" s="35" t="s">
        <v>901</v>
      </c>
      <c r="R1541" s="1" t="str">
        <f t="shared" si="49"/>
        <v>Mutually Excluded</v>
      </c>
      <c r="S1541" s="1"/>
      <c r="T1541" s="1"/>
    </row>
    <row r="1542" spans="1:21" ht="120">
      <c r="A1542" s="1" t="s">
        <v>1949</v>
      </c>
      <c r="B1542">
        <v>1585</v>
      </c>
      <c r="D1542" t="s">
        <v>1945</v>
      </c>
      <c r="E1542" s="1"/>
      <c r="F1542" s="1" t="s">
        <v>1949</v>
      </c>
      <c r="G1542" s="1">
        <v>2</v>
      </c>
      <c r="H1542" s="1">
        <v>2</v>
      </c>
      <c r="I1542" s="1">
        <v>3</v>
      </c>
      <c r="J1542" s="31" t="str">
        <f t="shared" si="48"/>
        <v>EXCLUDED</v>
      </c>
      <c r="K1542">
        <v>1585</v>
      </c>
      <c r="L1542" s="1"/>
      <c r="M1542" s="1"/>
      <c r="N1542" s="35" t="s">
        <v>901</v>
      </c>
      <c r="R1542" s="1" t="str">
        <f t="shared" si="49"/>
        <v>Mutually Excluded</v>
      </c>
      <c r="S1542" s="1"/>
      <c r="T1542" s="1"/>
    </row>
    <row r="1543" spans="1:21" ht="75">
      <c r="A1543" s="1" t="s">
        <v>1950</v>
      </c>
      <c r="B1543">
        <v>1586</v>
      </c>
      <c r="D1543" t="s">
        <v>1945</v>
      </c>
      <c r="E1543" s="1"/>
      <c r="F1543" s="1" t="s">
        <v>1950</v>
      </c>
      <c r="G1543" s="1">
        <v>1</v>
      </c>
      <c r="H1543" s="1">
        <v>1</v>
      </c>
      <c r="I1543" s="1">
        <v>1</v>
      </c>
      <c r="J1543" s="31" t="str">
        <f t="shared" si="48"/>
        <v>EXCLUDED</v>
      </c>
      <c r="K1543">
        <v>1586</v>
      </c>
      <c r="L1543" s="1"/>
      <c r="M1543" s="1"/>
      <c r="N1543" s="35" t="s">
        <v>901</v>
      </c>
      <c r="R1543" s="1" t="str">
        <f t="shared" si="49"/>
        <v>Mutually Excluded</v>
      </c>
      <c r="S1543" s="1"/>
      <c r="T1543" s="1"/>
    </row>
    <row r="1544" spans="1:21" ht="120">
      <c r="A1544" s="1" t="s">
        <v>1224</v>
      </c>
      <c r="B1544">
        <v>1587</v>
      </c>
      <c r="D1544" t="s">
        <v>1951</v>
      </c>
      <c r="E1544" s="1"/>
      <c r="F1544" s="1" t="s">
        <v>1224</v>
      </c>
      <c r="G1544" s="1">
        <v>2</v>
      </c>
      <c r="H1544" s="1">
        <v>2</v>
      </c>
      <c r="I1544" s="1">
        <v>2</v>
      </c>
      <c r="J1544" s="31" t="str">
        <f t="shared" si="48"/>
        <v>EXCLUDED</v>
      </c>
      <c r="K1544">
        <v>1587</v>
      </c>
      <c r="L1544" s="1"/>
      <c r="M1544" s="1"/>
      <c r="N1544" s="35" t="s">
        <v>901</v>
      </c>
      <c r="R1544" s="1" t="str">
        <f t="shared" si="49"/>
        <v>Mutually Excluded</v>
      </c>
      <c r="S1544" s="1"/>
      <c r="T1544" s="1"/>
    </row>
    <row r="1545" spans="1:21" ht="90">
      <c r="A1545" s="1" t="s">
        <v>1952</v>
      </c>
      <c r="B1545">
        <v>1588</v>
      </c>
      <c r="D1545" t="s">
        <v>1951</v>
      </c>
      <c r="E1545" s="1"/>
      <c r="F1545" s="1" t="s">
        <v>1952</v>
      </c>
      <c r="G1545" s="1">
        <v>3</v>
      </c>
      <c r="H1545" s="1">
        <v>2</v>
      </c>
      <c r="I1545" s="1">
        <v>3</v>
      </c>
      <c r="J1545" s="31" t="str">
        <f t="shared" si="48"/>
        <v>EXCLUDED</v>
      </c>
      <c r="K1545">
        <v>1588</v>
      </c>
      <c r="L1545" s="1"/>
      <c r="M1545" s="1"/>
      <c r="N1545" s="35" t="s">
        <v>901</v>
      </c>
      <c r="R1545" s="1" t="str">
        <f t="shared" si="49"/>
        <v>Mutually Excluded</v>
      </c>
      <c r="S1545" s="1"/>
      <c r="T1545" s="1"/>
    </row>
    <row r="1546" spans="1:21" ht="75">
      <c r="A1546" s="1" t="s">
        <v>1953</v>
      </c>
      <c r="B1546">
        <v>1589</v>
      </c>
      <c r="D1546" t="s">
        <v>1951</v>
      </c>
      <c r="E1546" s="1"/>
      <c r="F1546" s="1" t="s">
        <v>1953</v>
      </c>
      <c r="G1546" s="1">
        <v>3</v>
      </c>
      <c r="H1546" s="1">
        <v>2</v>
      </c>
      <c r="I1546" s="1">
        <v>3</v>
      </c>
      <c r="J1546" s="31" t="str">
        <f t="shared" si="48"/>
        <v>EXCLUDED</v>
      </c>
      <c r="K1546">
        <v>1589</v>
      </c>
      <c r="L1546" s="1"/>
      <c r="M1546" s="1"/>
      <c r="N1546" s="35" t="s">
        <v>901</v>
      </c>
      <c r="R1546" s="1" t="str">
        <f t="shared" si="49"/>
        <v>Mutually Excluded</v>
      </c>
      <c r="S1546" s="1"/>
      <c r="T1546" s="1"/>
    </row>
    <row r="1547" spans="1:21" ht="105">
      <c r="A1547" s="1" t="s">
        <v>1954</v>
      </c>
      <c r="B1547">
        <v>1590</v>
      </c>
      <c r="D1547" t="s">
        <v>1951</v>
      </c>
      <c r="E1547" s="1"/>
      <c r="F1547" s="1" t="s">
        <v>1954</v>
      </c>
      <c r="G1547" s="1">
        <v>2</v>
      </c>
      <c r="H1547" s="1">
        <v>2</v>
      </c>
      <c r="I1547" s="1">
        <v>2</v>
      </c>
      <c r="J1547" s="31" t="str">
        <f t="shared" si="48"/>
        <v>EXCLUDED</v>
      </c>
      <c r="K1547">
        <v>1590</v>
      </c>
      <c r="L1547" s="1"/>
      <c r="M1547" s="1"/>
      <c r="N1547" s="35" t="s">
        <v>901</v>
      </c>
      <c r="R1547" s="1" t="str">
        <f t="shared" si="49"/>
        <v>Mutually Excluded</v>
      </c>
      <c r="S1547" s="1"/>
      <c r="T1547" s="1"/>
    </row>
    <row r="1548" spans="1:21" ht="75">
      <c r="A1548" s="1" t="s">
        <v>1955</v>
      </c>
      <c r="B1548">
        <v>1591</v>
      </c>
      <c r="D1548" t="s">
        <v>1951</v>
      </c>
      <c r="E1548" s="1"/>
      <c r="F1548" s="1" t="s">
        <v>1955</v>
      </c>
      <c r="G1548" s="1">
        <v>5</v>
      </c>
      <c r="H1548" s="1">
        <v>5</v>
      </c>
      <c r="I1548" s="1">
        <v>5</v>
      </c>
      <c r="J1548" s="31" t="str">
        <f t="shared" si="48"/>
        <v>CERTAINLY INCLUDED</v>
      </c>
      <c r="K1548">
        <v>1591</v>
      </c>
      <c r="L1548" s="1"/>
      <c r="M1548" s="1"/>
      <c r="N1548" s="35" t="s">
        <v>901</v>
      </c>
      <c r="R1548" s="1" t="str">
        <f t="shared" si="49"/>
        <v>AI: Yes, Human: No</v>
      </c>
      <c r="S1548" s="1" t="s">
        <v>3024</v>
      </c>
      <c r="T1548" s="1" t="s">
        <v>19</v>
      </c>
      <c r="U1548" t="s">
        <v>19</v>
      </c>
    </row>
    <row r="1549" spans="1:21" ht="135">
      <c r="A1549" s="1" t="s">
        <v>1956</v>
      </c>
      <c r="B1549">
        <v>1592</v>
      </c>
      <c r="D1549" t="s">
        <v>1957</v>
      </c>
      <c r="E1549" s="1"/>
      <c r="F1549" s="1" t="s">
        <v>1956</v>
      </c>
      <c r="G1549" s="1">
        <v>1</v>
      </c>
      <c r="H1549" s="1">
        <v>2</v>
      </c>
      <c r="I1549" s="1">
        <v>1</v>
      </c>
      <c r="J1549" s="31" t="str">
        <f t="shared" si="48"/>
        <v>EXCLUDED</v>
      </c>
      <c r="K1549">
        <v>1592</v>
      </c>
      <c r="L1549" s="1"/>
      <c r="M1549" s="1"/>
      <c r="N1549" s="35" t="s">
        <v>901</v>
      </c>
      <c r="R1549" s="1" t="str">
        <f t="shared" si="49"/>
        <v>Mutually Excluded</v>
      </c>
      <c r="S1549" s="1"/>
      <c r="T1549" s="1"/>
    </row>
    <row r="1550" spans="1:21" ht="90">
      <c r="A1550" s="1" t="s">
        <v>1958</v>
      </c>
      <c r="B1550">
        <v>1593</v>
      </c>
      <c r="D1550" t="s">
        <v>1957</v>
      </c>
      <c r="E1550" s="1"/>
      <c r="F1550" s="1" t="s">
        <v>1958</v>
      </c>
      <c r="G1550" s="1">
        <v>1</v>
      </c>
      <c r="H1550" s="1">
        <v>1</v>
      </c>
      <c r="I1550" s="1">
        <v>1</v>
      </c>
      <c r="J1550" s="31" t="str">
        <f t="shared" si="48"/>
        <v>EXCLUDED</v>
      </c>
      <c r="K1550">
        <v>1593</v>
      </c>
      <c r="L1550" s="1"/>
      <c r="M1550" s="1"/>
      <c r="N1550" s="35" t="s">
        <v>901</v>
      </c>
      <c r="R1550" s="1" t="str">
        <f t="shared" si="49"/>
        <v>Mutually Excluded</v>
      </c>
      <c r="S1550" s="1"/>
      <c r="T1550" s="1"/>
    </row>
    <row r="1551" spans="1:21" ht="165">
      <c r="A1551" s="1" t="s">
        <v>1959</v>
      </c>
      <c r="B1551">
        <v>1594</v>
      </c>
      <c r="D1551" t="s">
        <v>1957</v>
      </c>
      <c r="E1551" s="1"/>
      <c r="F1551" s="1" t="s">
        <v>1959</v>
      </c>
      <c r="G1551" s="1">
        <v>4</v>
      </c>
      <c r="H1551" s="1">
        <v>3</v>
      </c>
      <c r="I1551" s="1">
        <v>3</v>
      </c>
      <c r="J1551" s="31" t="str">
        <f t="shared" si="48"/>
        <v>EXCLUDED</v>
      </c>
      <c r="K1551">
        <v>1594</v>
      </c>
      <c r="L1551" s="1"/>
      <c r="M1551" s="1"/>
      <c r="N1551" s="35" t="s">
        <v>901</v>
      </c>
      <c r="R1551" s="1" t="str">
        <f t="shared" si="49"/>
        <v>Mutually Excluded</v>
      </c>
      <c r="S1551" s="1"/>
      <c r="T1551" s="1"/>
    </row>
    <row r="1552" spans="1:21" ht="180">
      <c r="A1552" s="1" t="s">
        <v>1327</v>
      </c>
      <c r="B1552">
        <v>1595</v>
      </c>
      <c r="D1552" t="s">
        <v>1957</v>
      </c>
      <c r="E1552" s="1"/>
      <c r="F1552" s="1" t="s">
        <v>1327</v>
      </c>
      <c r="G1552" s="1">
        <v>2</v>
      </c>
      <c r="H1552" s="1">
        <v>2</v>
      </c>
      <c r="I1552" s="1">
        <v>2</v>
      </c>
      <c r="J1552" s="31" t="str">
        <f t="shared" si="48"/>
        <v>EXCLUDED</v>
      </c>
      <c r="K1552">
        <v>1595</v>
      </c>
      <c r="L1552" s="1"/>
      <c r="M1552" s="1"/>
      <c r="N1552" s="35" t="s">
        <v>901</v>
      </c>
      <c r="R1552" s="1" t="str">
        <f t="shared" si="49"/>
        <v>Mutually Excluded</v>
      </c>
      <c r="S1552" s="1"/>
      <c r="T1552" s="1"/>
    </row>
    <row r="1553" spans="1:21" ht="105">
      <c r="A1553" s="1" t="s">
        <v>1962</v>
      </c>
      <c r="B1553">
        <v>1596</v>
      </c>
      <c r="D1553" t="s">
        <v>1957</v>
      </c>
      <c r="E1553" s="1"/>
      <c r="F1553" s="1" t="s">
        <v>1962</v>
      </c>
      <c r="G1553" s="1">
        <v>2</v>
      </c>
      <c r="H1553" s="1">
        <v>2</v>
      </c>
      <c r="I1553" s="1">
        <v>2</v>
      </c>
      <c r="J1553" s="31" t="str">
        <f t="shared" si="48"/>
        <v>EXCLUDED</v>
      </c>
      <c r="K1553">
        <v>1596</v>
      </c>
      <c r="L1553" s="1"/>
      <c r="M1553" s="1"/>
      <c r="N1553" s="35" t="s">
        <v>901</v>
      </c>
      <c r="R1553" s="1" t="str">
        <f t="shared" si="49"/>
        <v>Mutually Excluded</v>
      </c>
      <c r="S1553" s="1"/>
      <c r="T1553" s="1"/>
    </row>
    <row r="1554" spans="1:21" ht="60">
      <c r="A1554" s="1" t="s">
        <v>1963</v>
      </c>
      <c r="B1554">
        <v>1597</v>
      </c>
      <c r="D1554" t="s">
        <v>1957</v>
      </c>
      <c r="E1554" s="1"/>
      <c r="F1554" s="1" t="s">
        <v>1963</v>
      </c>
      <c r="G1554" s="1">
        <v>4</v>
      </c>
      <c r="H1554" s="1">
        <v>3</v>
      </c>
      <c r="I1554" s="1">
        <v>3</v>
      </c>
      <c r="J1554" s="31" t="str">
        <f t="shared" si="48"/>
        <v>EXCLUDED</v>
      </c>
      <c r="K1554">
        <v>1597</v>
      </c>
      <c r="L1554" s="1"/>
      <c r="M1554" s="1"/>
      <c r="N1554" s="35" t="s">
        <v>901</v>
      </c>
      <c r="R1554" s="1" t="str">
        <f t="shared" si="49"/>
        <v>Mutually Excluded</v>
      </c>
      <c r="S1554" s="1"/>
      <c r="T1554" s="1"/>
    </row>
    <row r="1555" spans="1:21" ht="135">
      <c r="A1555" s="1" t="s">
        <v>1964</v>
      </c>
      <c r="B1555">
        <v>1598</v>
      </c>
      <c r="D1555" t="s">
        <v>1965</v>
      </c>
      <c r="E1555" s="1"/>
      <c r="F1555" s="1" t="s">
        <v>1964</v>
      </c>
      <c r="G1555" s="1">
        <v>2</v>
      </c>
      <c r="H1555" s="1">
        <v>2</v>
      </c>
      <c r="I1555" s="1">
        <v>2</v>
      </c>
      <c r="J1555" s="31" t="str">
        <f t="shared" si="48"/>
        <v>EXCLUDED</v>
      </c>
      <c r="K1555">
        <v>1598</v>
      </c>
      <c r="L1555" s="1"/>
      <c r="M1555" s="1"/>
      <c r="N1555" s="35" t="s">
        <v>901</v>
      </c>
      <c r="R1555" s="1" t="str">
        <f t="shared" si="49"/>
        <v>Mutually Excluded</v>
      </c>
      <c r="S1555" s="1"/>
      <c r="T1555" s="1"/>
    </row>
    <row r="1556" spans="1:21" ht="90">
      <c r="A1556" s="1" t="s">
        <v>1966</v>
      </c>
      <c r="B1556">
        <v>1599</v>
      </c>
      <c r="D1556" t="s">
        <v>1965</v>
      </c>
      <c r="E1556" s="1"/>
      <c r="F1556" s="1" t="s">
        <v>1966</v>
      </c>
      <c r="G1556" s="1">
        <v>1</v>
      </c>
      <c r="H1556" s="1">
        <v>1</v>
      </c>
      <c r="I1556" s="1">
        <v>1</v>
      </c>
      <c r="J1556" s="31" t="str">
        <f t="shared" si="48"/>
        <v>EXCLUDED</v>
      </c>
      <c r="K1556">
        <v>1599</v>
      </c>
      <c r="L1556" s="1"/>
      <c r="M1556" s="1"/>
      <c r="N1556" s="35" t="s">
        <v>901</v>
      </c>
      <c r="R1556" s="1" t="str">
        <f t="shared" si="49"/>
        <v>Mutually Excluded</v>
      </c>
      <c r="S1556" s="1"/>
      <c r="T1556" s="1"/>
    </row>
    <row r="1557" spans="1:21" ht="120">
      <c r="A1557" s="1" t="s">
        <v>1967</v>
      </c>
      <c r="B1557">
        <v>1600</v>
      </c>
      <c r="D1557" t="s">
        <v>1965</v>
      </c>
      <c r="E1557" s="1"/>
      <c r="F1557" s="1" t="s">
        <v>1967</v>
      </c>
      <c r="G1557" s="1">
        <v>2</v>
      </c>
      <c r="H1557" s="1">
        <v>2</v>
      </c>
      <c r="I1557" s="1">
        <v>2</v>
      </c>
      <c r="J1557" s="31" t="str">
        <f t="shared" si="48"/>
        <v>EXCLUDED</v>
      </c>
      <c r="K1557">
        <v>1600</v>
      </c>
      <c r="L1557" s="1"/>
      <c r="M1557" s="1"/>
      <c r="N1557" s="35" t="s">
        <v>901</v>
      </c>
      <c r="R1557" s="1" t="str">
        <f t="shared" si="49"/>
        <v>Mutually Excluded</v>
      </c>
      <c r="S1557" s="1"/>
      <c r="T1557" s="1"/>
    </row>
    <row r="1558" spans="1:21" ht="75">
      <c r="A1558" s="1" t="s">
        <v>1968</v>
      </c>
      <c r="B1558">
        <v>1601</v>
      </c>
      <c r="D1558" t="s">
        <v>1965</v>
      </c>
      <c r="E1558" s="1"/>
      <c r="F1558" s="1" t="s">
        <v>1968</v>
      </c>
      <c r="G1558" s="1">
        <v>1</v>
      </c>
      <c r="H1558" s="1">
        <v>1</v>
      </c>
      <c r="I1558" s="1">
        <v>1</v>
      </c>
      <c r="J1558" s="31" t="str">
        <f t="shared" si="48"/>
        <v>EXCLUDED</v>
      </c>
      <c r="K1558">
        <v>1601</v>
      </c>
      <c r="L1558" s="1"/>
      <c r="M1558" s="1"/>
      <c r="N1558" s="35" t="s">
        <v>901</v>
      </c>
      <c r="R1558" s="1" t="str">
        <f t="shared" si="49"/>
        <v>Mutually Excluded</v>
      </c>
      <c r="S1558" s="1"/>
      <c r="T1558" s="1"/>
    </row>
    <row r="1559" spans="1:21" ht="90">
      <c r="A1559" s="1" t="s">
        <v>1969</v>
      </c>
      <c r="B1559">
        <v>1602</v>
      </c>
      <c r="D1559" t="s">
        <v>1965</v>
      </c>
      <c r="E1559" s="1"/>
      <c r="F1559" s="1" t="s">
        <v>1969</v>
      </c>
      <c r="G1559" s="1">
        <v>2</v>
      </c>
      <c r="H1559" s="1">
        <v>2</v>
      </c>
      <c r="I1559" s="1">
        <v>2</v>
      </c>
      <c r="J1559" s="31" t="str">
        <f t="shared" si="48"/>
        <v>EXCLUDED</v>
      </c>
      <c r="K1559">
        <v>1602</v>
      </c>
      <c r="L1559" s="1"/>
      <c r="M1559" s="1"/>
      <c r="N1559" s="35" t="s">
        <v>901</v>
      </c>
      <c r="R1559" s="1" t="str">
        <f t="shared" si="49"/>
        <v>Mutually Excluded</v>
      </c>
      <c r="S1559" s="1"/>
      <c r="T1559" s="1"/>
    </row>
    <row r="1560" spans="1:21" ht="60">
      <c r="A1560" s="1" t="s">
        <v>1970</v>
      </c>
      <c r="B1560">
        <v>1603</v>
      </c>
      <c r="D1560" t="s">
        <v>1965</v>
      </c>
      <c r="E1560" s="1"/>
      <c r="F1560" s="1" t="s">
        <v>1970</v>
      </c>
      <c r="G1560" s="1">
        <v>4</v>
      </c>
      <c r="H1560" s="1">
        <v>5</v>
      </c>
      <c r="I1560" s="1">
        <v>4</v>
      </c>
      <c r="J1560" s="31" t="str">
        <f t="shared" si="48"/>
        <v>MAYBE</v>
      </c>
      <c r="K1560">
        <v>1603</v>
      </c>
      <c r="L1560" s="1"/>
      <c r="M1560" s="1" t="s">
        <v>1972</v>
      </c>
      <c r="N1560" s="35" t="s">
        <v>901</v>
      </c>
      <c r="R1560" s="1" t="str">
        <f t="shared" si="49"/>
        <v>AI: Yes, Human: No</v>
      </c>
      <c r="S1560" s="1" t="s">
        <v>3018</v>
      </c>
      <c r="T1560" s="1" t="s">
        <v>19</v>
      </c>
      <c r="U1560" t="s">
        <v>19</v>
      </c>
    </row>
    <row r="1561" spans="1:21" ht="105">
      <c r="A1561" s="1" t="s">
        <v>1973</v>
      </c>
      <c r="B1561">
        <v>1604</v>
      </c>
      <c r="D1561" t="s">
        <v>1974</v>
      </c>
      <c r="E1561" s="1"/>
      <c r="F1561" s="1" t="s">
        <v>1973</v>
      </c>
      <c r="G1561" s="1">
        <v>3</v>
      </c>
      <c r="H1561" s="1">
        <v>2</v>
      </c>
      <c r="I1561" s="1">
        <v>3</v>
      </c>
      <c r="J1561" s="31" t="str">
        <f t="shared" si="48"/>
        <v>EXCLUDED</v>
      </c>
      <c r="K1561">
        <v>1604</v>
      </c>
      <c r="L1561" s="1"/>
      <c r="M1561" s="1"/>
      <c r="N1561" s="35" t="s">
        <v>901</v>
      </c>
      <c r="R1561" s="1" t="str">
        <f t="shared" si="49"/>
        <v>Mutually Excluded</v>
      </c>
      <c r="S1561" s="1"/>
      <c r="T1561" s="1"/>
    </row>
    <row r="1562" spans="1:21" ht="60">
      <c r="A1562" s="1" t="s">
        <v>1975</v>
      </c>
      <c r="B1562">
        <v>1605</v>
      </c>
      <c r="D1562" t="s">
        <v>1974</v>
      </c>
      <c r="E1562" s="1"/>
      <c r="F1562" s="1" t="s">
        <v>1975</v>
      </c>
      <c r="G1562" s="1">
        <v>1</v>
      </c>
      <c r="H1562" s="1">
        <v>1</v>
      </c>
      <c r="I1562" s="1">
        <v>1</v>
      </c>
      <c r="J1562" s="31" t="str">
        <f t="shared" si="48"/>
        <v>EXCLUDED</v>
      </c>
      <c r="K1562">
        <v>1605</v>
      </c>
      <c r="L1562" s="1"/>
      <c r="M1562" s="1"/>
      <c r="N1562" s="35" t="s">
        <v>901</v>
      </c>
      <c r="R1562" s="1" t="str">
        <f t="shared" si="49"/>
        <v>Mutually Excluded</v>
      </c>
      <c r="S1562" s="1"/>
      <c r="T1562" s="1"/>
    </row>
    <row r="1563" spans="1:21" ht="75">
      <c r="A1563" s="1" t="s">
        <v>1976</v>
      </c>
      <c r="B1563">
        <v>1606</v>
      </c>
      <c r="D1563" t="s">
        <v>1974</v>
      </c>
      <c r="E1563" s="1"/>
      <c r="F1563" s="1" t="s">
        <v>1976</v>
      </c>
      <c r="G1563" s="1">
        <v>1</v>
      </c>
      <c r="H1563" s="1">
        <v>1</v>
      </c>
      <c r="I1563" s="1">
        <v>1</v>
      </c>
      <c r="J1563" s="31" t="str">
        <f t="shared" si="48"/>
        <v>EXCLUDED</v>
      </c>
      <c r="K1563">
        <v>1606</v>
      </c>
      <c r="L1563" s="1"/>
      <c r="M1563" s="1"/>
      <c r="N1563" s="35" t="s">
        <v>901</v>
      </c>
      <c r="R1563" s="1" t="str">
        <f t="shared" si="49"/>
        <v>Mutually Excluded</v>
      </c>
      <c r="S1563" s="1"/>
      <c r="T1563" s="1"/>
    </row>
    <row r="1564" spans="1:21" ht="150">
      <c r="A1564" s="1" t="s">
        <v>1977</v>
      </c>
      <c r="B1564">
        <v>1607</v>
      </c>
      <c r="D1564" t="s">
        <v>1974</v>
      </c>
      <c r="E1564" s="1"/>
      <c r="F1564" s="1" t="s">
        <v>1977</v>
      </c>
      <c r="G1564" s="1">
        <v>3</v>
      </c>
      <c r="H1564" s="1">
        <v>2</v>
      </c>
      <c r="I1564" s="1">
        <v>3</v>
      </c>
      <c r="J1564" s="31" t="str">
        <f t="shared" si="48"/>
        <v>EXCLUDED</v>
      </c>
      <c r="K1564">
        <v>1607</v>
      </c>
      <c r="L1564" s="1"/>
      <c r="M1564" s="1"/>
      <c r="N1564" s="35" t="s">
        <v>901</v>
      </c>
      <c r="R1564" s="1" t="str">
        <f t="shared" si="49"/>
        <v>Mutually Excluded</v>
      </c>
      <c r="S1564" s="1"/>
      <c r="T1564" s="1"/>
    </row>
    <row r="1565" spans="1:21" ht="135">
      <c r="A1565" s="1" t="s">
        <v>1978</v>
      </c>
      <c r="B1565">
        <v>1608</v>
      </c>
      <c r="D1565" t="s">
        <v>1974</v>
      </c>
      <c r="E1565" s="1"/>
      <c r="F1565" s="1" t="s">
        <v>1978</v>
      </c>
      <c r="G1565" s="1">
        <v>3</v>
      </c>
      <c r="H1565" s="1">
        <v>2</v>
      </c>
      <c r="I1565" s="1">
        <v>3</v>
      </c>
      <c r="J1565" s="31" t="str">
        <f t="shared" si="48"/>
        <v>EXCLUDED</v>
      </c>
      <c r="K1565">
        <v>1608</v>
      </c>
      <c r="L1565" s="1"/>
      <c r="M1565" s="1"/>
      <c r="N1565" s="35" t="s">
        <v>901</v>
      </c>
      <c r="R1565" s="1" t="str">
        <f t="shared" si="49"/>
        <v>Mutually Excluded</v>
      </c>
      <c r="S1565" s="1"/>
      <c r="T1565" s="1"/>
    </row>
    <row r="1566" spans="1:21" ht="90">
      <c r="A1566" s="1" t="s">
        <v>1979</v>
      </c>
      <c r="B1566">
        <v>1609</v>
      </c>
      <c r="D1566" t="s">
        <v>1980</v>
      </c>
      <c r="E1566" s="1"/>
      <c r="F1566" s="1" t="s">
        <v>1979</v>
      </c>
      <c r="G1566" s="1">
        <v>1</v>
      </c>
      <c r="H1566" s="1">
        <v>1</v>
      </c>
      <c r="I1566" s="1">
        <v>1</v>
      </c>
      <c r="J1566" s="31" t="str">
        <f t="shared" si="48"/>
        <v>EXCLUDED</v>
      </c>
      <c r="K1566">
        <v>1609</v>
      </c>
      <c r="L1566" s="1"/>
      <c r="M1566" s="1"/>
      <c r="N1566" s="35" t="s">
        <v>901</v>
      </c>
      <c r="R1566" s="1" t="str">
        <f t="shared" si="49"/>
        <v>Mutually Excluded</v>
      </c>
      <c r="S1566" s="1"/>
      <c r="T1566" s="1"/>
    </row>
    <row r="1567" spans="1:21" ht="90">
      <c r="A1567" s="1" t="s">
        <v>1981</v>
      </c>
      <c r="B1567">
        <v>1610</v>
      </c>
      <c r="D1567" t="s">
        <v>1980</v>
      </c>
      <c r="E1567" s="1"/>
      <c r="F1567" s="1" t="s">
        <v>1981</v>
      </c>
      <c r="G1567" s="1">
        <v>2</v>
      </c>
      <c r="H1567" s="1">
        <v>2</v>
      </c>
      <c r="I1567" s="1">
        <v>2</v>
      </c>
      <c r="J1567" s="31" t="str">
        <f t="shared" si="48"/>
        <v>EXCLUDED</v>
      </c>
      <c r="K1567">
        <v>1610</v>
      </c>
      <c r="L1567" s="1"/>
      <c r="M1567" s="1"/>
      <c r="N1567" s="35" t="s">
        <v>901</v>
      </c>
      <c r="R1567" s="1" t="str">
        <f t="shared" si="49"/>
        <v>Mutually Excluded</v>
      </c>
      <c r="S1567" s="1"/>
      <c r="T1567" s="1"/>
    </row>
    <row r="1568" spans="1:21" ht="90">
      <c r="A1568" s="1" t="s">
        <v>1341</v>
      </c>
      <c r="B1568">
        <v>1611</v>
      </c>
      <c r="D1568" t="s">
        <v>1980</v>
      </c>
      <c r="E1568" s="1"/>
      <c r="F1568" s="1" t="s">
        <v>1341</v>
      </c>
      <c r="G1568" s="1">
        <v>4</v>
      </c>
      <c r="H1568" s="1">
        <v>4</v>
      </c>
      <c r="I1568" s="1">
        <v>4</v>
      </c>
      <c r="J1568" s="31" t="str">
        <f t="shared" si="48"/>
        <v>EXCLUDED</v>
      </c>
      <c r="K1568">
        <v>1611</v>
      </c>
      <c r="L1568" s="1"/>
      <c r="M1568" s="1"/>
      <c r="N1568" s="35" t="s">
        <v>901</v>
      </c>
      <c r="R1568" s="1" t="str">
        <f t="shared" si="49"/>
        <v>Mutually Excluded</v>
      </c>
      <c r="S1568" s="1"/>
      <c r="T1568" s="1"/>
    </row>
    <row r="1569" spans="1:21" ht="150">
      <c r="A1569" s="1" t="s">
        <v>1982</v>
      </c>
      <c r="B1569">
        <v>1612</v>
      </c>
      <c r="D1569" t="s">
        <v>1980</v>
      </c>
      <c r="E1569" s="1"/>
      <c r="F1569" s="1" t="s">
        <v>1982</v>
      </c>
      <c r="G1569" s="1">
        <v>3</v>
      </c>
      <c r="H1569" s="1">
        <v>2</v>
      </c>
      <c r="I1569" s="1">
        <v>3</v>
      </c>
      <c r="J1569" s="31" t="str">
        <f t="shared" si="48"/>
        <v>EXCLUDED</v>
      </c>
      <c r="K1569">
        <v>1612</v>
      </c>
      <c r="L1569" s="1"/>
      <c r="M1569" s="1"/>
      <c r="N1569" s="35" t="s">
        <v>901</v>
      </c>
      <c r="R1569" s="1" t="str">
        <f t="shared" si="49"/>
        <v>Mutually Excluded</v>
      </c>
      <c r="S1569" s="1"/>
      <c r="T1569" s="1"/>
    </row>
    <row r="1570" spans="1:21" ht="75">
      <c r="A1570" s="1" t="s">
        <v>1983</v>
      </c>
      <c r="B1570">
        <v>1613</v>
      </c>
      <c r="D1570" t="s">
        <v>1984</v>
      </c>
      <c r="E1570" s="1"/>
      <c r="F1570" s="1" t="s">
        <v>1983</v>
      </c>
      <c r="G1570" s="1">
        <v>1</v>
      </c>
      <c r="H1570" s="1">
        <v>1</v>
      </c>
      <c r="I1570" s="1">
        <v>1</v>
      </c>
      <c r="J1570" s="31" t="str">
        <f t="shared" si="48"/>
        <v>EXCLUDED</v>
      </c>
      <c r="K1570">
        <v>1613</v>
      </c>
      <c r="L1570" s="1"/>
      <c r="M1570" s="1"/>
      <c r="N1570" s="35" t="s">
        <v>901</v>
      </c>
      <c r="R1570" s="1" t="str">
        <f t="shared" si="49"/>
        <v>Mutually Excluded</v>
      </c>
      <c r="S1570" s="1"/>
      <c r="T1570" s="1"/>
    </row>
    <row r="1571" spans="1:21" ht="105">
      <c r="A1571" s="1" t="s">
        <v>1985</v>
      </c>
      <c r="B1571">
        <v>1614</v>
      </c>
      <c r="D1571" t="s">
        <v>1984</v>
      </c>
      <c r="E1571" s="1"/>
      <c r="F1571" s="1" t="s">
        <v>1985</v>
      </c>
      <c r="G1571" s="1">
        <v>2</v>
      </c>
      <c r="H1571" s="1">
        <v>2</v>
      </c>
      <c r="I1571" s="1">
        <v>2</v>
      </c>
      <c r="J1571" s="31" t="str">
        <f t="shared" si="48"/>
        <v>EXCLUDED</v>
      </c>
      <c r="K1571">
        <v>1614</v>
      </c>
      <c r="L1571" s="1"/>
      <c r="M1571" s="1"/>
      <c r="N1571" s="35" t="s">
        <v>901</v>
      </c>
      <c r="R1571" s="1" t="str">
        <f t="shared" si="49"/>
        <v>Mutually Excluded</v>
      </c>
      <c r="S1571" s="1"/>
      <c r="T1571" s="1"/>
    </row>
    <row r="1572" spans="1:21" ht="120">
      <c r="A1572" s="1" t="s">
        <v>1986</v>
      </c>
      <c r="B1572">
        <v>1615</v>
      </c>
      <c r="D1572" t="s">
        <v>1984</v>
      </c>
      <c r="E1572" s="1"/>
      <c r="F1572" s="1" t="s">
        <v>1986</v>
      </c>
      <c r="G1572" s="1">
        <v>2</v>
      </c>
      <c r="H1572" s="1">
        <v>2</v>
      </c>
      <c r="I1572" s="1">
        <v>2</v>
      </c>
      <c r="J1572" s="31" t="str">
        <f t="shared" si="48"/>
        <v>EXCLUDED</v>
      </c>
      <c r="K1572">
        <v>1615</v>
      </c>
      <c r="L1572" s="1"/>
      <c r="M1572" s="1"/>
      <c r="N1572" s="35" t="s">
        <v>901</v>
      </c>
      <c r="R1572" s="1" t="str">
        <f t="shared" si="49"/>
        <v>Mutually Excluded</v>
      </c>
      <c r="S1572" s="1"/>
      <c r="T1572" s="1"/>
    </row>
    <row r="1573" spans="1:21" ht="105">
      <c r="A1573" s="1" t="s">
        <v>1987</v>
      </c>
      <c r="B1573">
        <v>1616</v>
      </c>
      <c r="D1573" t="s">
        <v>1984</v>
      </c>
      <c r="E1573" s="1"/>
      <c r="F1573" s="1" t="s">
        <v>1987</v>
      </c>
      <c r="G1573" s="1">
        <v>1</v>
      </c>
      <c r="H1573" s="1">
        <v>1</v>
      </c>
      <c r="I1573" s="1">
        <v>1</v>
      </c>
      <c r="J1573" s="31" t="str">
        <f t="shared" si="48"/>
        <v>EXCLUDED</v>
      </c>
      <c r="K1573">
        <v>1616</v>
      </c>
      <c r="L1573" s="1"/>
      <c r="M1573" s="1"/>
      <c r="N1573" s="35" t="s">
        <v>901</v>
      </c>
      <c r="R1573" s="1" t="str">
        <f t="shared" si="49"/>
        <v>Mutually Excluded</v>
      </c>
      <c r="S1573" s="1"/>
      <c r="T1573" s="1"/>
    </row>
    <row r="1574" spans="1:21" ht="90">
      <c r="A1574" s="1" t="s">
        <v>1988</v>
      </c>
      <c r="B1574">
        <v>1617</v>
      </c>
      <c r="D1574" t="s">
        <v>1984</v>
      </c>
      <c r="E1574" s="1"/>
      <c r="F1574" s="1" t="s">
        <v>1988</v>
      </c>
      <c r="G1574" s="1">
        <v>1</v>
      </c>
      <c r="H1574" s="1">
        <v>1</v>
      </c>
      <c r="I1574" s="1">
        <v>1</v>
      </c>
      <c r="J1574" s="31" t="str">
        <f t="shared" si="48"/>
        <v>EXCLUDED</v>
      </c>
      <c r="K1574">
        <v>1617</v>
      </c>
      <c r="L1574" s="1"/>
      <c r="M1574" s="1"/>
      <c r="N1574" s="35" t="s">
        <v>901</v>
      </c>
      <c r="R1574" s="1" t="str">
        <f t="shared" si="49"/>
        <v>Mutually Excluded</v>
      </c>
      <c r="S1574" s="1"/>
      <c r="T1574" s="1"/>
    </row>
    <row r="1575" spans="1:21" ht="90">
      <c r="A1575" s="1" t="s">
        <v>1989</v>
      </c>
      <c r="B1575">
        <v>1618</v>
      </c>
      <c r="D1575" t="s">
        <v>1990</v>
      </c>
      <c r="E1575" s="1"/>
      <c r="F1575" s="1" t="s">
        <v>1989</v>
      </c>
      <c r="G1575" s="1">
        <v>4</v>
      </c>
      <c r="H1575" s="1">
        <v>5</v>
      </c>
      <c r="I1575" s="1">
        <v>4</v>
      </c>
      <c r="J1575" s="31" t="str">
        <f t="shared" si="48"/>
        <v>MAYBE</v>
      </c>
      <c r="K1575">
        <v>1618</v>
      </c>
      <c r="L1575" s="1"/>
      <c r="M1575" s="1"/>
      <c r="N1575" s="35" t="s">
        <v>901</v>
      </c>
      <c r="R1575" s="1" t="str">
        <f t="shared" si="49"/>
        <v>AI: Yes, Human: No</v>
      </c>
      <c r="S1575" s="1" t="s">
        <v>3024</v>
      </c>
      <c r="T1575" s="1" t="s">
        <v>19</v>
      </c>
      <c r="U1575" t="s">
        <v>19</v>
      </c>
    </row>
    <row r="1576" spans="1:21" ht="90">
      <c r="A1576" s="1" t="s">
        <v>1991</v>
      </c>
      <c r="B1576">
        <v>1619</v>
      </c>
      <c r="D1576" t="s">
        <v>1990</v>
      </c>
      <c r="E1576" s="1"/>
      <c r="F1576" s="1" t="s">
        <v>1991</v>
      </c>
      <c r="G1576" s="1">
        <v>2</v>
      </c>
      <c r="H1576" s="1">
        <v>2</v>
      </c>
      <c r="I1576" s="1">
        <v>2</v>
      </c>
      <c r="J1576" s="31" t="str">
        <f t="shared" si="48"/>
        <v>EXCLUDED</v>
      </c>
      <c r="K1576">
        <v>1619</v>
      </c>
      <c r="L1576" s="1"/>
      <c r="M1576" s="1"/>
      <c r="N1576" s="35" t="s">
        <v>901</v>
      </c>
      <c r="R1576" s="1" t="str">
        <f t="shared" si="49"/>
        <v>Mutually Excluded</v>
      </c>
      <c r="S1576" s="1"/>
      <c r="T1576" s="1"/>
    </row>
    <row r="1577" spans="1:21" ht="105">
      <c r="A1577" s="1" t="s">
        <v>1992</v>
      </c>
      <c r="B1577">
        <v>1620</v>
      </c>
      <c r="D1577" t="s">
        <v>1990</v>
      </c>
      <c r="E1577" s="1"/>
      <c r="F1577" s="1" t="s">
        <v>1992</v>
      </c>
      <c r="G1577" s="1">
        <v>4</v>
      </c>
      <c r="H1577" s="1">
        <v>4</v>
      </c>
      <c r="I1577" s="1">
        <v>3</v>
      </c>
      <c r="J1577" s="31" t="str">
        <f t="shared" si="48"/>
        <v>EXCLUDED</v>
      </c>
      <c r="K1577">
        <v>1620</v>
      </c>
      <c r="L1577" s="1"/>
      <c r="M1577" s="1"/>
      <c r="N1577" s="35" t="s">
        <v>901</v>
      </c>
      <c r="R1577" s="1" t="str">
        <f t="shared" si="49"/>
        <v>Mutually Excluded</v>
      </c>
      <c r="S1577" s="1"/>
      <c r="T1577" s="1"/>
    </row>
    <row r="1578" spans="1:21" ht="90">
      <c r="A1578" s="1" t="s">
        <v>1993</v>
      </c>
      <c r="B1578">
        <v>1621</v>
      </c>
      <c r="D1578" t="s">
        <v>1990</v>
      </c>
      <c r="E1578" s="1"/>
      <c r="F1578" s="1" t="s">
        <v>1993</v>
      </c>
      <c r="G1578" s="1">
        <v>1</v>
      </c>
      <c r="H1578" s="1">
        <v>2</v>
      </c>
      <c r="I1578" s="1">
        <v>1</v>
      </c>
      <c r="J1578" s="31" t="str">
        <f t="shared" si="48"/>
        <v>EXCLUDED</v>
      </c>
      <c r="K1578">
        <v>1621</v>
      </c>
      <c r="L1578" s="1"/>
      <c r="M1578" s="1"/>
      <c r="N1578" s="35" t="s">
        <v>901</v>
      </c>
      <c r="R1578" s="1" t="str">
        <f t="shared" si="49"/>
        <v>Mutually Excluded</v>
      </c>
      <c r="S1578" s="1"/>
      <c r="T1578" s="1"/>
    </row>
    <row r="1579" spans="1:21" ht="75">
      <c r="A1579" s="1" t="s">
        <v>1994</v>
      </c>
      <c r="B1579">
        <v>1622</v>
      </c>
      <c r="D1579" t="s">
        <v>1990</v>
      </c>
      <c r="E1579" s="1"/>
      <c r="F1579" s="1" t="s">
        <v>1994</v>
      </c>
      <c r="G1579" s="1">
        <v>2</v>
      </c>
      <c r="H1579" s="1">
        <v>2</v>
      </c>
      <c r="I1579" s="1">
        <v>3</v>
      </c>
      <c r="J1579" s="31" t="str">
        <f t="shared" si="48"/>
        <v>EXCLUDED</v>
      </c>
      <c r="K1579">
        <v>1622</v>
      </c>
      <c r="L1579" s="1"/>
      <c r="M1579" s="1"/>
      <c r="N1579" s="35" t="s">
        <v>901</v>
      </c>
      <c r="R1579" s="1" t="str">
        <f t="shared" si="49"/>
        <v>Mutually Excluded</v>
      </c>
      <c r="S1579" s="1"/>
      <c r="T1579" s="1"/>
    </row>
    <row r="1580" spans="1:21" ht="60">
      <c r="A1580" s="1" t="s">
        <v>1162</v>
      </c>
      <c r="B1580">
        <v>1623</v>
      </c>
      <c r="D1580" t="s">
        <v>1995</v>
      </c>
      <c r="E1580" s="1"/>
      <c r="F1580" s="1" t="s">
        <v>1162</v>
      </c>
      <c r="G1580" s="1">
        <v>2</v>
      </c>
      <c r="H1580" s="1">
        <v>2</v>
      </c>
      <c r="I1580" s="1">
        <v>2</v>
      </c>
      <c r="J1580" s="31" t="str">
        <f t="shared" si="48"/>
        <v>EXCLUDED</v>
      </c>
      <c r="K1580">
        <v>1623</v>
      </c>
      <c r="L1580" s="1"/>
      <c r="M1580" s="1"/>
      <c r="N1580" s="35" t="s">
        <v>901</v>
      </c>
      <c r="R1580" s="1" t="str">
        <f t="shared" si="49"/>
        <v>Mutually Excluded</v>
      </c>
      <c r="S1580" s="1"/>
      <c r="T1580" s="1"/>
    </row>
    <row r="1581" spans="1:21" ht="150">
      <c r="A1581" s="1" t="s">
        <v>1996</v>
      </c>
      <c r="B1581">
        <v>1624</v>
      </c>
      <c r="D1581" t="s">
        <v>1995</v>
      </c>
      <c r="E1581" s="1"/>
      <c r="F1581" s="1" t="s">
        <v>1996</v>
      </c>
      <c r="G1581" s="1">
        <v>1</v>
      </c>
      <c r="H1581" s="1">
        <v>1</v>
      </c>
      <c r="I1581" s="1">
        <v>1</v>
      </c>
      <c r="J1581" s="31" t="str">
        <f t="shared" si="48"/>
        <v>EXCLUDED</v>
      </c>
      <c r="K1581">
        <v>1624</v>
      </c>
      <c r="L1581" s="1"/>
      <c r="M1581" s="1"/>
      <c r="N1581" s="35" t="s">
        <v>901</v>
      </c>
      <c r="R1581" s="1" t="str">
        <f t="shared" si="49"/>
        <v>Mutually Excluded</v>
      </c>
      <c r="S1581" s="1"/>
      <c r="T1581" s="1"/>
    </row>
    <row r="1582" spans="1:21" ht="135">
      <c r="A1582" s="1" t="s">
        <v>1997</v>
      </c>
      <c r="B1582">
        <v>1625</v>
      </c>
      <c r="D1582" t="s">
        <v>1995</v>
      </c>
      <c r="E1582" s="1"/>
      <c r="F1582" s="1" t="s">
        <v>1997</v>
      </c>
      <c r="G1582" s="1">
        <v>2</v>
      </c>
      <c r="H1582" s="1">
        <v>2</v>
      </c>
      <c r="I1582" s="1">
        <v>3</v>
      </c>
      <c r="J1582" s="31" t="str">
        <f t="shared" si="48"/>
        <v>EXCLUDED</v>
      </c>
      <c r="K1582">
        <v>1625</v>
      </c>
      <c r="L1582" s="10"/>
      <c r="M1582" s="10" t="s">
        <v>1999</v>
      </c>
      <c r="N1582" s="35" t="s">
        <v>901</v>
      </c>
      <c r="R1582" s="1" t="str">
        <f t="shared" si="49"/>
        <v>Mutually Excluded</v>
      </c>
      <c r="S1582" s="1"/>
      <c r="T1582" s="1"/>
    </row>
    <row r="1583" spans="1:21" ht="60">
      <c r="A1583" s="1" t="s">
        <v>2000</v>
      </c>
      <c r="B1583">
        <v>1626</v>
      </c>
      <c r="D1583" t="s">
        <v>1995</v>
      </c>
      <c r="E1583" s="1"/>
      <c r="F1583" s="1" t="s">
        <v>2000</v>
      </c>
      <c r="G1583" s="1">
        <v>1</v>
      </c>
      <c r="H1583" s="1">
        <v>1</v>
      </c>
      <c r="I1583" s="1">
        <v>1</v>
      </c>
      <c r="J1583" s="31" t="str">
        <f t="shared" si="48"/>
        <v>EXCLUDED</v>
      </c>
      <c r="K1583">
        <v>1626</v>
      </c>
      <c r="L1583" s="1"/>
      <c r="M1583" s="1"/>
      <c r="N1583" s="35" t="s">
        <v>901</v>
      </c>
      <c r="R1583" s="1" t="str">
        <f t="shared" si="49"/>
        <v>Mutually Excluded</v>
      </c>
      <c r="S1583" s="1"/>
      <c r="T1583" s="1"/>
    </row>
    <row r="1584" spans="1:21" ht="120">
      <c r="A1584" s="1" t="s">
        <v>2001</v>
      </c>
      <c r="B1584">
        <v>1627</v>
      </c>
      <c r="D1584" t="s">
        <v>1995</v>
      </c>
      <c r="E1584" s="1"/>
      <c r="F1584" s="1" t="s">
        <v>2001</v>
      </c>
      <c r="G1584" s="1">
        <v>2</v>
      </c>
      <c r="H1584" s="1">
        <v>3</v>
      </c>
      <c r="I1584" s="1">
        <v>2</v>
      </c>
      <c r="J1584" s="31" t="str">
        <f t="shared" si="48"/>
        <v>EXCLUDED</v>
      </c>
      <c r="K1584">
        <v>1627</v>
      </c>
      <c r="L1584" s="1"/>
      <c r="M1584" s="1"/>
      <c r="N1584" s="35" t="s">
        <v>901</v>
      </c>
      <c r="R1584" s="1" t="str">
        <f t="shared" si="49"/>
        <v>Mutually Excluded</v>
      </c>
      <c r="S1584" s="1"/>
      <c r="T1584" s="1"/>
    </row>
    <row r="1585" spans="1:21" ht="90">
      <c r="A1585" s="1" t="s">
        <v>2002</v>
      </c>
      <c r="B1585">
        <v>1628</v>
      </c>
      <c r="D1585" t="s">
        <v>1995</v>
      </c>
      <c r="E1585" s="1"/>
      <c r="F1585" s="1" t="s">
        <v>2002</v>
      </c>
      <c r="G1585" s="1">
        <v>2</v>
      </c>
      <c r="H1585" s="1">
        <v>2</v>
      </c>
      <c r="I1585" s="1">
        <v>2</v>
      </c>
      <c r="J1585" s="31" t="str">
        <f t="shared" si="48"/>
        <v>EXCLUDED</v>
      </c>
      <c r="K1585">
        <v>1628</v>
      </c>
      <c r="L1585" s="1"/>
      <c r="M1585" s="1"/>
      <c r="N1585" s="35" t="s">
        <v>901</v>
      </c>
      <c r="R1585" s="1" t="str">
        <f t="shared" si="49"/>
        <v>Mutually Excluded</v>
      </c>
      <c r="S1585" s="1"/>
      <c r="T1585" s="1"/>
    </row>
    <row r="1586" spans="1:21" ht="60">
      <c r="A1586" s="1" t="s">
        <v>2003</v>
      </c>
      <c r="B1586">
        <v>1629</v>
      </c>
      <c r="D1586" t="s">
        <v>1995</v>
      </c>
      <c r="E1586" s="1"/>
      <c r="F1586" s="1" t="s">
        <v>2003</v>
      </c>
      <c r="G1586" s="1">
        <v>1</v>
      </c>
      <c r="H1586" s="1">
        <v>1</v>
      </c>
      <c r="I1586" s="1">
        <v>1</v>
      </c>
      <c r="J1586" s="31" t="str">
        <f t="shared" si="48"/>
        <v>EXCLUDED</v>
      </c>
      <c r="K1586">
        <v>1629</v>
      </c>
      <c r="L1586" s="1"/>
      <c r="M1586" s="1"/>
      <c r="N1586" s="35" t="s">
        <v>901</v>
      </c>
      <c r="R1586" s="1" t="str">
        <f t="shared" si="49"/>
        <v>Mutually Excluded</v>
      </c>
      <c r="S1586" s="1"/>
      <c r="T1586" s="1"/>
    </row>
    <row r="1587" spans="1:21" ht="60">
      <c r="A1587" s="1" t="s">
        <v>2004</v>
      </c>
      <c r="B1587">
        <v>1630</v>
      </c>
      <c r="D1587" t="s">
        <v>1995</v>
      </c>
      <c r="E1587" s="1"/>
      <c r="F1587" s="1" t="s">
        <v>2004</v>
      </c>
      <c r="G1587" s="1">
        <v>1</v>
      </c>
      <c r="H1587" s="1">
        <v>1</v>
      </c>
      <c r="I1587" s="1">
        <v>1</v>
      </c>
      <c r="J1587" s="31" t="str">
        <f t="shared" si="48"/>
        <v>EXCLUDED</v>
      </c>
      <c r="K1587">
        <v>1630</v>
      </c>
      <c r="L1587" s="1"/>
      <c r="M1587" s="1"/>
      <c r="N1587" s="35" t="s">
        <v>901</v>
      </c>
      <c r="R1587" s="1" t="str">
        <f t="shared" si="49"/>
        <v>Mutually Excluded</v>
      </c>
      <c r="S1587" s="1"/>
      <c r="T1587" s="1"/>
    </row>
    <row r="1588" spans="1:21" ht="105">
      <c r="A1588" s="1" t="s">
        <v>2006</v>
      </c>
      <c r="B1588">
        <v>1631</v>
      </c>
      <c r="D1588" t="s">
        <v>1995</v>
      </c>
      <c r="E1588" s="1"/>
      <c r="F1588" s="1" t="s">
        <v>2006</v>
      </c>
      <c r="G1588" s="1">
        <v>4</v>
      </c>
      <c r="H1588" s="1">
        <v>4</v>
      </c>
      <c r="I1588" s="1">
        <v>4</v>
      </c>
      <c r="J1588" s="31" t="str">
        <f t="shared" si="48"/>
        <v>EXCLUDED</v>
      </c>
      <c r="K1588">
        <v>1631</v>
      </c>
      <c r="L1588" s="1"/>
      <c r="M1588" s="1"/>
      <c r="N1588" s="35" t="s">
        <v>901</v>
      </c>
      <c r="R1588" s="1" t="str">
        <f t="shared" si="49"/>
        <v>Mutually Excluded</v>
      </c>
      <c r="S1588" s="1"/>
      <c r="T1588" s="1"/>
    </row>
    <row r="1589" spans="1:21" ht="120">
      <c r="A1589" s="1" t="s">
        <v>2007</v>
      </c>
      <c r="B1589">
        <v>1632</v>
      </c>
      <c r="D1589" t="s">
        <v>2008</v>
      </c>
      <c r="E1589" s="1"/>
      <c r="F1589" s="1" t="s">
        <v>2007</v>
      </c>
      <c r="G1589" s="1">
        <v>4</v>
      </c>
      <c r="H1589" s="1">
        <v>3</v>
      </c>
      <c r="I1589" s="1">
        <v>3</v>
      </c>
      <c r="J1589" s="31" t="str">
        <f t="shared" si="48"/>
        <v>EXCLUDED</v>
      </c>
      <c r="K1589">
        <v>1632</v>
      </c>
      <c r="L1589" s="1"/>
      <c r="M1589" s="1"/>
      <c r="N1589" s="35" t="s">
        <v>901</v>
      </c>
      <c r="R1589" s="1" t="str">
        <f t="shared" si="49"/>
        <v>Mutually Excluded</v>
      </c>
      <c r="S1589" s="1"/>
      <c r="T1589" s="1"/>
    </row>
    <row r="1590" spans="1:21" ht="45">
      <c r="A1590" s="1" t="s">
        <v>2009</v>
      </c>
      <c r="B1590">
        <v>1633</v>
      </c>
      <c r="D1590" t="s">
        <v>2008</v>
      </c>
      <c r="E1590" s="1"/>
      <c r="F1590" s="1" t="s">
        <v>2009</v>
      </c>
      <c r="G1590" s="1">
        <v>4</v>
      </c>
      <c r="H1590" s="1">
        <v>3</v>
      </c>
      <c r="I1590" s="1">
        <v>4</v>
      </c>
      <c r="J1590" s="31" t="str">
        <f t="shared" si="48"/>
        <v>EXCLUDED</v>
      </c>
      <c r="K1590">
        <v>1633</v>
      </c>
      <c r="L1590" s="1"/>
      <c r="M1590" s="1"/>
      <c r="N1590" s="35" t="s">
        <v>901</v>
      </c>
      <c r="R1590" s="1" t="str">
        <f t="shared" si="49"/>
        <v>Mutually Excluded</v>
      </c>
      <c r="S1590" s="1"/>
      <c r="T1590" s="1"/>
    </row>
    <row r="1591" spans="1:21" ht="75">
      <c r="A1591" s="1" t="s">
        <v>2010</v>
      </c>
      <c r="B1591">
        <v>1634</v>
      </c>
      <c r="D1591" t="s">
        <v>2008</v>
      </c>
      <c r="E1591" s="1"/>
      <c r="F1591" s="1" t="s">
        <v>2010</v>
      </c>
      <c r="G1591" s="1">
        <v>1</v>
      </c>
      <c r="H1591" s="1">
        <v>1</v>
      </c>
      <c r="I1591" s="1">
        <v>1</v>
      </c>
      <c r="J1591" s="31" t="str">
        <f t="shared" si="48"/>
        <v>EXCLUDED</v>
      </c>
      <c r="K1591">
        <v>1634</v>
      </c>
      <c r="L1591" s="1"/>
      <c r="M1591" s="1"/>
      <c r="N1591" s="35" t="s">
        <v>901</v>
      </c>
      <c r="R1591" s="1" t="str">
        <f t="shared" si="49"/>
        <v>Mutually Excluded</v>
      </c>
      <c r="S1591" s="1"/>
      <c r="T1591" s="1"/>
    </row>
    <row r="1592" spans="1:21" ht="90">
      <c r="A1592" s="1" t="s">
        <v>2011</v>
      </c>
      <c r="B1592">
        <v>1635</v>
      </c>
      <c r="D1592" t="s">
        <v>2008</v>
      </c>
      <c r="E1592" s="1"/>
      <c r="F1592" s="1" t="s">
        <v>2011</v>
      </c>
      <c r="G1592" s="1">
        <v>2</v>
      </c>
      <c r="H1592" s="1">
        <v>2</v>
      </c>
      <c r="I1592" s="1">
        <v>3</v>
      </c>
      <c r="J1592" s="31" t="str">
        <f t="shared" si="48"/>
        <v>EXCLUDED</v>
      </c>
      <c r="K1592">
        <v>1635</v>
      </c>
      <c r="L1592" s="1"/>
      <c r="M1592" s="1"/>
      <c r="N1592" s="35" t="s">
        <v>901</v>
      </c>
      <c r="R1592" s="1" t="str">
        <f t="shared" si="49"/>
        <v>Mutually Excluded</v>
      </c>
      <c r="S1592" s="1"/>
      <c r="T1592" s="1"/>
    </row>
    <row r="1593" spans="1:21" ht="120">
      <c r="A1593" s="1" t="s">
        <v>2012</v>
      </c>
      <c r="B1593">
        <v>1636</v>
      </c>
      <c r="D1593" t="s">
        <v>2008</v>
      </c>
      <c r="E1593" s="1"/>
      <c r="F1593" s="1" t="s">
        <v>2012</v>
      </c>
      <c r="G1593" s="1">
        <v>3</v>
      </c>
      <c r="H1593" s="1">
        <v>2</v>
      </c>
      <c r="I1593" s="1">
        <v>3</v>
      </c>
      <c r="J1593" s="31" t="str">
        <f t="shared" si="48"/>
        <v>EXCLUDED</v>
      </c>
      <c r="K1593">
        <v>1636</v>
      </c>
      <c r="L1593" s="1"/>
      <c r="M1593" s="1"/>
      <c r="N1593" s="35" t="s">
        <v>901</v>
      </c>
      <c r="R1593" s="1" t="str">
        <f t="shared" si="49"/>
        <v>Mutually Excluded</v>
      </c>
      <c r="S1593" s="1"/>
      <c r="T1593" s="1"/>
    </row>
    <row r="1594" spans="1:21" ht="60">
      <c r="A1594" s="1" t="s">
        <v>937</v>
      </c>
      <c r="B1594">
        <v>1637</v>
      </c>
      <c r="D1594" t="s">
        <v>2008</v>
      </c>
      <c r="E1594" s="1"/>
      <c r="F1594" s="1" t="s">
        <v>937</v>
      </c>
      <c r="G1594" s="1">
        <v>4</v>
      </c>
      <c r="H1594" s="1">
        <v>3</v>
      </c>
      <c r="I1594" s="1">
        <v>4</v>
      </c>
      <c r="J1594" s="31" t="str">
        <f t="shared" si="48"/>
        <v>EXCLUDED</v>
      </c>
      <c r="K1594">
        <v>1637</v>
      </c>
      <c r="L1594" s="1"/>
      <c r="M1594" s="1"/>
      <c r="N1594" s="35" t="s">
        <v>1752</v>
      </c>
      <c r="R1594" s="1" t="str">
        <f t="shared" si="49"/>
        <v>AI: No, Human: Yes</v>
      </c>
      <c r="S1594" s="1" t="s">
        <v>19</v>
      </c>
      <c r="T1594" s="1" t="s">
        <v>19</v>
      </c>
      <c r="U1594" t="s">
        <v>19</v>
      </c>
    </row>
    <row r="1595" spans="1:21" ht="75">
      <c r="A1595" s="1" t="s">
        <v>2013</v>
      </c>
      <c r="B1595">
        <v>1638</v>
      </c>
      <c r="D1595" t="s">
        <v>2014</v>
      </c>
      <c r="E1595" s="1"/>
      <c r="F1595" s="1" t="s">
        <v>2013</v>
      </c>
      <c r="G1595" s="1">
        <v>2</v>
      </c>
      <c r="H1595" s="1">
        <v>2</v>
      </c>
      <c r="I1595" s="1">
        <v>2</v>
      </c>
      <c r="J1595" s="31" t="str">
        <f t="shared" si="48"/>
        <v>EXCLUDED</v>
      </c>
      <c r="K1595">
        <v>1638</v>
      </c>
      <c r="L1595" s="1"/>
      <c r="M1595" s="1"/>
      <c r="N1595" s="35" t="s">
        <v>901</v>
      </c>
      <c r="R1595" s="1" t="str">
        <f t="shared" si="49"/>
        <v>Mutually Excluded</v>
      </c>
      <c r="S1595" s="1"/>
      <c r="T1595" s="1"/>
    </row>
    <row r="1596" spans="1:21" ht="120">
      <c r="A1596" s="1" t="s">
        <v>1360</v>
      </c>
      <c r="B1596">
        <v>1639</v>
      </c>
      <c r="D1596" t="s">
        <v>2014</v>
      </c>
      <c r="E1596" s="1"/>
      <c r="F1596" s="1" t="s">
        <v>1360</v>
      </c>
      <c r="G1596" s="1">
        <v>5</v>
      </c>
      <c r="H1596" s="1">
        <v>5</v>
      </c>
      <c r="I1596" s="1">
        <v>5</v>
      </c>
      <c r="J1596" s="31" t="str">
        <f t="shared" si="48"/>
        <v>CERTAINLY INCLUDED</v>
      </c>
      <c r="K1596">
        <v>1639</v>
      </c>
      <c r="L1596" s="1"/>
      <c r="M1596" s="1"/>
      <c r="N1596" s="35" t="s">
        <v>901</v>
      </c>
      <c r="R1596" s="1" t="str">
        <f t="shared" si="49"/>
        <v>AI: Yes, Human: No</v>
      </c>
      <c r="S1596" s="1" t="s">
        <v>3018</v>
      </c>
      <c r="T1596" s="1" t="s">
        <v>19</v>
      </c>
      <c r="U1596" t="s">
        <v>19</v>
      </c>
    </row>
    <row r="1597" spans="1:21" ht="135">
      <c r="A1597" s="1" t="s">
        <v>941</v>
      </c>
      <c r="B1597">
        <v>1640</v>
      </c>
      <c r="D1597" t="s">
        <v>2014</v>
      </c>
      <c r="E1597" s="1"/>
      <c r="F1597" s="1" t="s">
        <v>941</v>
      </c>
      <c r="G1597" s="1">
        <v>2</v>
      </c>
      <c r="H1597" s="1">
        <v>2</v>
      </c>
      <c r="I1597" s="1">
        <v>3</v>
      </c>
      <c r="J1597" s="31" t="str">
        <f t="shared" si="48"/>
        <v>EXCLUDED</v>
      </c>
      <c r="K1597">
        <v>1640</v>
      </c>
      <c r="L1597" s="1"/>
      <c r="M1597" s="1"/>
      <c r="N1597" s="35" t="s">
        <v>901</v>
      </c>
      <c r="R1597" s="1" t="str">
        <f t="shared" si="49"/>
        <v>Mutually Excluded</v>
      </c>
      <c r="S1597" s="1"/>
      <c r="T1597" s="1"/>
    </row>
    <row r="1598" spans="1:21" ht="75">
      <c r="A1598" s="1" t="s">
        <v>2015</v>
      </c>
      <c r="B1598">
        <v>1641</v>
      </c>
      <c r="D1598" t="s">
        <v>2014</v>
      </c>
      <c r="E1598" s="1"/>
      <c r="F1598" s="1" t="s">
        <v>2015</v>
      </c>
      <c r="G1598" s="1">
        <v>3</v>
      </c>
      <c r="H1598" s="1">
        <v>3</v>
      </c>
      <c r="I1598" s="1">
        <v>2</v>
      </c>
      <c r="J1598" s="31" t="str">
        <f t="shared" si="48"/>
        <v>EXCLUDED</v>
      </c>
      <c r="K1598">
        <v>1641</v>
      </c>
      <c r="L1598" s="1"/>
      <c r="M1598" s="1"/>
      <c r="N1598" s="35" t="s">
        <v>901</v>
      </c>
      <c r="R1598" s="1" t="str">
        <f t="shared" si="49"/>
        <v>Mutually Excluded</v>
      </c>
      <c r="S1598" s="1"/>
      <c r="T1598" s="1"/>
    </row>
    <row r="1599" spans="1:21" ht="120">
      <c r="A1599" s="1" t="s">
        <v>2016</v>
      </c>
      <c r="B1599">
        <v>1642</v>
      </c>
      <c r="D1599" t="s">
        <v>2017</v>
      </c>
      <c r="E1599" s="1"/>
      <c r="F1599" s="1" t="s">
        <v>2016</v>
      </c>
      <c r="G1599" s="1">
        <v>2</v>
      </c>
      <c r="H1599" s="1">
        <v>2</v>
      </c>
      <c r="I1599" s="1">
        <v>2</v>
      </c>
      <c r="J1599" s="31" t="str">
        <f t="shared" si="48"/>
        <v>EXCLUDED</v>
      </c>
      <c r="K1599">
        <v>1642</v>
      </c>
      <c r="L1599" s="1"/>
      <c r="M1599" s="1"/>
      <c r="N1599" s="35" t="s">
        <v>901</v>
      </c>
      <c r="R1599" s="1" t="str">
        <f t="shared" si="49"/>
        <v>Mutually Excluded</v>
      </c>
      <c r="S1599" s="1"/>
      <c r="T1599" s="1"/>
    </row>
    <row r="1600" spans="1:21" ht="60">
      <c r="A1600" s="1" t="s">
        <v>2018</v>
      </c>
      <c r="B1600">
        <v>1643</v>
      </c>
      <c r="D1600" t="s">
        <v>2017</v>
      </c>
      <c r="E1600" s="1"/>
      <c r="F1600" s="1" t="s">
        <v>2018</v>
      </c>
      <c r="G1600" s="1">
        <v>4</v>
      </c>
      <c r="H1600" s="1">
        <v>3</v>
      </c>
      <c r="I1600" s="1">
        <v>3</v>
      </c>
      <c r="J1600" s="31" t="str">
        <f t="shared" si="48"/>
        <v>EXCLUDED</v>
      </c>
      <c r="K1600">
        <v>1643</v>
      </c>
      <c r="L1600" s="1"/>
      <c r="M1600" s="1"/>
      <c r="N1600" s="35" t="s">
        <v>901</v>
      </c>
      <c r="R1600" s="1" t="str">
        <f t="shared" si="49"/>
        <v>Mutually Excluded</v>
      </c>
      <c r="S1600" s="1"/>
      <c r="T1600" s="1"/>
    </row>
    <row r="1601" spans="1:21" ht="135">
      <c r="A1601" s="1" t="s">
        <v>2019</v>
      </c>
      <c r="B1601">
        <v>1644</v>
      </c>
      <c r="D1601" t="s">
        <v>2017</v>
      </c>
      <c r="E1601" s="1"/>
      <c r="F1601" s="1" t="s">
        <v>2019</v>
      </c>
      <c r="G1601" s="1">
        <v>2</v>
      </c>
      <c r="H1601" s="1">
        <v>2</v>
      </c>
      <c r="I1601" s="1">
        <v>2</v>
      </c>
      <c r="J1601" s="31" t="str">
        <f t="shared" si="48"/>
        <v>EXCLUDED</v>
      </c>
      <c r="K1601">
        <v>1644</v>
      </c>
      <c r="L1601" s="1"/>
      <c r="M1601" s="1"/>
      <c r="N1601" s="35" t="s">
        <v>901</v>
      </c>
      <c r="R1601" s="1" t="str">
        <f t="shared" si="49"/>
        <v>Mutually Excluded</v>
      </c>
      <c r="S1601" s="1"/>
      <c r="T1601" s="1"/>
    </row>
    <row r="1602" spans="1:21" ht="105">
      <c r="A1602" s="1" t="s">
        <v>943</v>
      </c>
      <c r="B1602">
        <v>1645</v>
      </c>
      <c r="D1602" t="s">
        <v>2017</v>
      </c>
      <c r="E1602" s="1"/>
      <c r="F1602" s="1" t="s">
        <v>943</v>
      </c>
      <c r="G1602" s="1">
        <v>5</v>
      </c>
      <c r="H1602" s="1">
        <v>4</v>
      </c>
      <c r="I1602" s="1">
        <v>4</v>
      </c>
      <c r="J1602" s="31" t="str">
        <f t="shared" si="48"/>
        <v>MAYBE</v>
      </c>
      <c r="K1602">
        <v>1645</v>
      </c>
      <c r="L1602" s="1"/>
      <c r="M1602" s="1"/>
      <c r="N1602" s="35" t="s">
        <v>901</v>
      </c>
      <c r="R1602" s="1" t="str">
        <f t="shared" si="49"/>
        <v>AI: Yes, Human: No</v>
      </c>
      <c r="S1602" s="1" t="s">
        <v>19</v>
      </c>
      <c r="T1602" s="1" t="s">
        <v>19</v>
      </c>
      <c r="U1602" t="s">
        <v>19</v>
      </c>
    </row>
    <row r="1603" spans="1:21" ht="105">
      <c r="A1603" s="1" t="s">
        <v>2020</v>
      </c>
      <c r="B1603">
        <v>1646</v>
      </c>
      <c r="D1603" t="s">
        <v>2017</v>
      </c>
      <c r="E1603" s="1"/>
      <c r="F1603" s="1" t="s">
        <v>2020</v>
      </c>
      <c r="G1603" s="1">
        <v>2</v>
      </c>
      <c r="H1603" s="1">
        <v>2</v>
      </c>
      <c r="I1603" s="1">
        <v>2</v>
      </c>
      <c r="J1603" s="31" t="str">
        <f t="shared" ref="J1603:J1666" si="50">IF(COUNTIF(G1603:I1603,5)=3,"CERTAINLY INCLUDED",IF(COUNTIF(G1603:I1603,5)&gt;0,"MAYBE","EXCLUDED"))</f>
        <v>EXCLUDED</v>
      </c>
      <c r="K1603">
        <v>1646</v>
      </c>
      <c r="L1603" s="1"/>
      <c r="M1603" s="1"/>
      <c r="N1603" s="35" t="s">
        <v>901</v>
      </c>
      <c r="R1603" s="1" t="str">
        <f t="shared" ref="R1603:R1666" si="51">IF(AND(J1603="Excluded", N1603="Excluded"), "Mutually Excluded", IF(AND(OR(J1603="CERTAINLY INCLUDED", J1603="INCLUDED", J1603="MAYBE" ), OR(N1603="INCLUDED", N1603="MAYBE")), "MUTUALLY INCLUDED", IF(AND(J1603="MAYBE", N1603="MAYBE"), "Mutually MAYBE", IF(AND(J1603="Excluded", OR(N1603="INCLUDED", N1603="MAYBE")), "AI: No, Human: Yes", IF(AND(N1603="Excluded", OR(J1603="INCLUDED", J1603="CERTAINLY INCLUDED", J1603="MAYBE")), "AI: Yes, Human: No", "Other Conflict")))))</f>
        <v>Mutually Excluded</v>
      </c>
      <c r="S1603" s="1"/>
      <c r="T1603" s="1"/>
    </row>
    <row r="1604" spans="1:21" ht="90">
      <c r="A1604" s="1" t="s">
        <v>2021</v>
      </c>
      <c r="B1604">
        <v>1647</v>
      </c>
      <c r="D1604" t="s">
        <v>2017</v>
      </c>
      <c r="E1604" s="1"/>
      <c r="F1604" s="1" t="s">
        <v>2021</v>
      </c>
      <c r="G1604" s="1">
        <v>4</v>
      </c>
      <c r="H1604" s="1">
        <v>3</v>
      </c>
      <c r="I1604" s="1">
        <v>4</v>
      </c>
      <c r="J1604" s="31" t="str">
        <f t="shared" si="50"/>
        <v>EXCLUDED</v>
      </c>
      <c r="K1604">
        <v>1647</v>
      </c>
      <c r="L1604" s="1"/>
      <c r="M1604" s="1"/>
      <c r="N1604" s="35" t="s">
        <v>901</v>
      </c>
      <c r="R1604" s="1" t="str">
        <f t="shared" si="51"/>
        <v>Mutually Excluded</v>
      </c>
      <c r="S1604" s="1"/>
      <c r="T1604" s="1"/>
    </row>
    <row r="1605" spans="1:21" ht="120">
      <c r="A1605" s="1" t="s">
        <v>2022</v>
      </c>
      <c r="B1605">
        <v>1648</v>
      </c>
      <c r="D1605" t="s">
        <v>2017</v>
      </c>
      <c r="E1605" s="1"/>
      <c r="F1605" s="1" t="s">
        <v>2022</v>
      </c>
      <c r="G1605" s="1">
        <v>2</v>
      </c>
      <c r="H1605" s="1">
        <v>2</v>
      </c>
      <c r="I1605" s="1">
        <v>2</v>
      </c>
      <c r="J1605" s="31" t="str">
        <f t="shared" si="50"/>
        <v>EXCLUDED</v>
      </c>
      <c r="K1605">
        <v>1648</v>
      </c>
      <c r="L1605" s="1"/>
      <c r="M1605" s="1"/>
      <c r="N1605" s="35" t="s">
        <v>901</v>
      </c>
      <c r="R1605" s="1" t="str">
        <f t="shared" si="51"/>
        <v>Mutually Excluded</v>
      </c>
      <c r="S1605" s="1"/>
      <c r="T1605" s="1"/>
    </row>
    <row r="1606" spans="1:21" ht="105">
      <c r="A1606" s="1" t="s">
        <v>2023</v>
      </c>
      <c r="B1606">
        <v>1649</v>
      </c>
      <c r="D1606" t="s">
        <v>2017</v>
      </c>
      <c r="E1606" s="1"/>
      <c r="F1606" s="1" t="s">
        <v>2023</v>
      </c>
      <c r="G1606" s="1">
        <v>1</v>
      </c>
      <c r="H1606" s="1">
        <v>1</v>
      </c>
      <c r="I1606" s="1">
        <v>1</v>
      </c>
      <c r="J1606" s="31" t="str">
        <f t="shared" si="50"/>
        <v>EXCLUDED</v>
      </c>
      <c r="K1606">
        <v>1649</v>
      </c>
      <c r="L1606" s="1"/>
      <c r="M1606" s="1"/>
      <c r="N1606" s="35" t="s">
        <v>901</v>
      </c>
      <c r="R1606" s="1" t="str">
        <f t="shared" si="51"/>
        <v>Mutually Excluded</v>
      </c>
      <c r="S1606" s="1"/>
      <c r="T1606" s="1"/>
    </row>
    <row r="1607" spans="1:21" ht="120">
      <c r="A1607" s="1" t="s">
        <v>2024</v>
      </c>
      <c r="B1607">
        <v>1650</v>
      </c>
      <c r="D1607" t="s">
        <v>2017</v>
      </c>
      <c r="E1607" s="1"/>
      <c r="F1607" s="1" t="s">
        <v>2024</v>
      </c>
      <c r="G1607" s="1">
        <v>1</v>
      </c>
      <c r="H1607" s="1">
        <v>1</v>
      </c>
      <c r="I1607" s="1">
        <v>1</v>
      </c>
      <c r="J1607" s="31" t="str">
        <f t="shared" si="50"/>
        <v>EXCLUDED</v>
      </c>
      <c r="K1607">
        <v>1650</v>
      </c>
      <c r="L1607" s="1"/>
      <c r="M1607" s="1"/>
      <c r="N1607" s="35" t="s">
        <v>901</v>
      </c>
      <c r="R1607" s="1" t="str">
        <f t="shared" si="51"/>
        <v>Mutually Excluded</v>
      </c>
      <c r="S1607" s="1"/>
      <c r="T1607" s="1"/>
    </row>
    <row r="1608" spans="1:21" ht="135">
      <c r="A1608" s="1" t="s">
        <v>2025</v>
      </c>
      <c r="B1608">
        <v>1651</v>
      </c>
      <c r="D1608" t="s">
        <v>2026</v>
      </c>
      <c r="E1608" s="1"/>
      <c r="F1608" s="1" t="s">
        <v>2025</v>
      </c>
      <c r="G1608" s="1">
        <v>3</v>
      </c>
      <c r="H1608" s="1">
        <v>3</v>
      </c>
      <c r="I1608" s="1">
        <v>2</v>
      </c>
      <c r="J1608" s="31" t="str">
        <f t="shared" si="50"/>
        <v>EXCLUDED</v>
      </c>
      <c r="K1608">
        <v>1651</v>
      </c>
      <c r="L1608" s="1"/>
      <c r="M1608" s="1"/>
      <c r="N1608" s="35" t="s">
        <v>901</v>
      </c>
      <c r="R1608" s="1" t="str">
        <f t="shared" si="51"/>
        <v>Mutually Excluded</v>
      </c>
      <c r="S1608" s="1"/>
      <c r="T1608" s="1"/>
    </row>
    <row r="1609" spans="1:21" ht="135">
      <c r="A1609" s="1" t="s">
        <v>2027</v>
      </c>
      <c r="B1609">
        <v>1652</v>
      </c>
      <c r="D1609" t="s">
        <v>2026</v>
      </c>
      <c r="E1609" s="1"/>
      <c r="F1609" s="1" t="s">
        <v>2027</v>
      </c>
      <c r="G1609" s="1">
        <v>2</v>
      </c>
      <c r="H1609" s="1">
        <v>2</v>
      </c>
      <c r="I1609" s="1">
        <v>2</v>
      </c>
      <c r="J1609" s="31" t="str">
        <f t="shared" si="50"/>
        <v>EXCLUDED</v>
      </c>
      <c r="K1609">
        <v>1652</v>
      </c>
      <c r="L1609" s="1"/>
      <c r="M1609" s="1"/>
      <c r="N1609" s="35" t="s">
        <v>901</v>
      </c>
      <c r="R1609" s="1" t="str">
        <f t="shared" si="51"/>
        <v>Mutually Excluded</v>
      </c>
      <c r="S1609" s="1"/>
      <c r="T1609" s="1"/>
    </row>
    <row r="1610" spans="1:21" ht="165">
      <c r="A1610" s="1" t="s">
        <v>2028</v>
      </c>
      <c r="B1610">
        <v>1653</v>
      </c>
      <c r="D1610" t="s">
        <v>2026</v>
      </c>
      <c r="E1610" s="1"/>
      <c r="F1610" s="1" t="s">
        <v>2028</v>
      </c>
      <c r="G1610" s="1">
        <v>2</v>
      </c>
      <c r="H1610" s="1">
        <v>3</v>
      </c>
      <c r="I1610" s="1">
        <v>2</v>
      </c>
      <c r="J1610" s="31" t="str">
        <f t="shared" si="50"/>
        <v>EXCLUDED</v>
      </c>
      <c r="K1610">
        <v>1653</v>
      </c>
      <c r="L1610" s="1"/>
      <c r="M1610" s="1"/>
      <c r="N1610" s="35" t="s">
        <v>901</v>
      </c>
      <c r="R1610" s="1" t="str">
        <f t="shared" si="51"/>
        <v>Mutually Excluded</v>
      </c>
      <c r="S1610" s="1"/>
      <c r="T1610" s="1"/>
    </row>
    <row r="1611" spans="1:21" ht="30">
      <c r="A1611" s="1" t="s">
        <v>2029</v>
      </c>
      <c r="B1611">
        <v>1654</v>
      </c>
      <c r="D1611" t="s">
        <v>2026</v>
      </c>
      <c r="E1611" s="1"/>
      <c r="F1611" s="1" t="s">
        <v>2029</v>
      </c>
      <c r="G1611" s="1">
        <v>1</v>
      </c>
      <c r="H1611" s="1">
        <v>1</v>
      </c>
      <c r="I1611" s="1">
        <v>1</v>
      </c>
      <c r="J1611" s="31" t="str">
        <f t="shared" si="50"/>
        <v>EXCLUDED</v>
      </c>
      <c r="K1611">
        <v>1654</v>
      </c>
      <c r="L1611" s="1"/>
      <c r="M1611" s="1"/>
      <c r="N1611" s="35" t="s">
        <v>901</v>
      </c>
      <c r="R1611" s="1" t="str">
        <f t="shared" si="51"/>
        <v>Mutually Excluded</v>
      </c>
      <c r="S1611" s="1"/>
      <c r="T1611" s="1"/>
    </row>
    <row r="1612" spans="1:21" ht="150">
      <c r="A1612" s="1" t="s">
        <v>2030</v>
      </c>
      <c r="B1612">
        <v>1655</v>
      </c>
      <c r="D1612" t="s">
        <v>2026</v>
      </c>
      <c r="E1612" s="1"/>
      <c r="F1612" s="1" t="s">
        <v>2030</v>
      </c>
      <c r="G1612" s="1">
        <v>5</v>
      </c>
      <c r="H1612" s="1">
        <v>4</v>
      </c>
      <c r="I1612" s="1">
        <v>5</v>
      </c>
      <c r="J1612" s="31" t="str">
        <f t="shared" si="50"/>
        <v>MAYBE</v>
      </c>
      <c r="K1612">
        <v>1655</v>
      </c>
      <c r="L1612" s="1"/>
      <c r="M1612" s="1"/>
      <c r="N1612" s="35" t="s">
        <v>901</v>
      </c>
      <c r="R1612" s="1" t="str">
        <f t="shared" si="51"/>
        <v>AI: Yes, Human: No</v>
      </c>
      <c r="S1612" s="1" t="s">
        <v>3024</v>
      </c>
      <c r="T1612" s="1" t="s">
        <v>19</v>
      </c>
      <c r="U1612" t="s">
        <v>19</v>
      </c>
    </row>
    <row r="1613" spans="1:21" ht="90">
      <c r="A1613" s="1" t="s">
        <v>2031</v>
      </c>
      <c r="B1613">
        <v>1656</v>
      </c>
      <c r="D1613" t="s">
        <v>2026</v>
      </c>
      <c r="E1613" s="1"/>
      <c r="F1613" s="1" t="s">
        <v>2031</v>
      </c>
      <c r="G1613" s="1">
        <v>2</v>
      </c>
      <c r="H1613" s="1">
        <v>2</v>
      </c>
      <c r="I1613" s="1">
        <v>2</v>
      </c>
      <c r="J1613" s="31" t="str">
        <f t="shared" si="50"/>
        <v>EXCLUDED</v>
      </c>
      <c r="K1613">
        <v>1656</v>
      </c>
      <c r="L1613" s="1"/>
      <c r="M1613" s="1"/>
      <c r="N1613" s="35" t="s">
        <v>901</v>
      </c>
      <c r="R1613" s="1" t="str">
        <f t="shared" si="51"/>
        <v>Mutually Excluded</v>
      </c>
      <c r="S1613" s="1"/>
      <c r="T1613" s="1"/>
    </row>
    <row r="1614" spans="1:21" ht="90">
      <c r="A1614" s="1" t="s">
        <v>169</v>
      </c>
      <c r="B1614">
        <v>1657</v>
      </c>
      <c r="D1614" t="s">
        <v>2026</v>
      </c>
      <c r="E1614" s="1"/>
      <c r="F1614" s="1" t="s">
        <v>169</v>
      </c>
      <c r="G1614" s="1">
        <v>3</v>
      </c>
      <c r="H1614" s="1">
        <v>3</v>
      </c>
      <c r="I1614" s="1">
        <v>4</v>
      </c>
      <c r="J1614" s="31" t="str">
        <f t="shared" si="50"/>
        <v>EXCLUDED</v>
      </c>
      <c r="K1614">
        <v>1657</v>
      </c>
      <c r="L1614" s="1"/>
      <c r="M1614" s="1"/>
      <c r="N1614" s="35" t="s">
        <v>901</v>
      </c>
      <c r="R1614" s="1" t="str">
        <f t="shared" si="51"/>
        <v>Mutually Excluded</v>
      </c>
      <c r="S1614" s="1"/>
      <c r="T1614" s="1"/>
    </row>
    <row r="1615" spans="1:21" ht="75">
      <c r="A1615" s="1" t="s">
        <v>2032</v>
      </c>
      <c r="B1615">
        <v>1658</v>
      </c>
      <c r="D1615" t="s">
        <v>2026</v>
      </c>
      <c r="E1615" s="1"/>
      <c r="F1615" s="1" t="s">
        <v>2032</v>
      </c>
      <c r="G1615" s="1">
        <v>2</v>
      </c>
      <c r="H1615" s="1">
        <v>2</v>
      </c>
      <c r="I1615" s="1">
        <v>2</v>
      </c>
      <c r="J1615" s="31" t="str">
        <f t="shared" si="50"/>
        <v>EXCLUDED</v>
      </c>
      <c r="K1615">
        <v>1658</v>
      </c>
      <c r="L1615" s="1"/>
      <c r="M1615" s="1"/>
      <c r="N1615" s="35" t="s">
        <v>901</v>
      </c>
      <c r="R1615" s="1" t="str">
        <f t="shared" si="51"/>
        <v>Mutually Excluded</v>
      </c>
      <c r="S1615" s="1"/>
      <c r="T1615" s="1"/>
    </row>
    <row r="1616" spans="1:21" ht="135">
      <c r="A1616" s="1" t="s">
        <v>2033</v>
      </c>
      <c r="B1616">
        <v>1659</v>
      </c>
      <c r="D1616" t="s">
        <v>2026</v>
      </c>
      <c r="E1616" s="1"/>
      <c r="F1616" s="1" t="s">
        <v>2033</v>
      </c>
      <c r="G1616" s="1">
        <v>1</v>
      </c>
      <c r="H1616" s="1">
        <v>1</v>
      </c>
      <c r="I1616" s="1">
        <v>1</v>
      </c>
      <c r="J1616" s="31" t="str">
        <f t="shared" si="50"/>
        <v>EXCLUDED</v>
      </c>
      <c r="K1616">
        <v>1659</v>
      </c>
      <c r="L1616" s="1"/>
      <c r="M1616" s="1"/>
      <c r="N1616" s="35" t="s">
        <v>901</v>
      </c>
      <c r="R1616" s="1" t="str">
        <f t="shared" si="51"/>
        <v>Mutually Excluded</v>
      </c>
      <c r="S1616" s="1"/>
      <c r="T1616" s="1"/>
    </row>
    <row r="1617" spans="1:21" ht="105">
      <c r="A1617" s="1" t="s">
        <v>2034</v>
      </c>
      <c r="B1617">
        <v>1660</v>
      </c>
      <c r="D1617" t="s">
        <v>2035</v>
      </c>
      <c r="E1617" s="1"/>
      <c r="F1617" s="1" t="s">
        <v>2034</v>
      </c>
      <c r="G1617" s="1">
        <v>2</v>
      </c>
      <c r="H1617" s="1">
        <v>2</v>
      </c>
      <c r="I1617" s="1">
        <v>2</v>
      </c>
      <c r="J1617" s="31" t="str">
        <f t="shared" si="50"/>
        <v>EXCLUDED</v>
      </c>
      <c r="K1617">
        <v>1660</v>
      </c>
      <c r="L1617" s="1"/>
      <c r="M1617" s="1"/>
      <c r="N1617" s="35" t="s">
        <v>901</v>
      </c>
      <c r="R1617" s="1" t="str">
        <f t="shared" si="51"/>
        <v>Mutually Excluded</v>
      </c>
      <c r="S1617" s="1"/>
      <c r="T1617" s="1"/>
    </row>
    <row r="1618" spans="1:21" ht="120">
      <c r="A1618" s="1" t="s">
        <v>2036</v>
      </c>
      <c r="B1618">
        <v>1661</v>
      </c>
      <c r="D1618" t="s">
        <v>2035</v>
      </c>
      <c r="E1618" s="1"/>
      <c r="F1618" s="1" t="s">
        <v>2036</v>
      </c>
      <c r="G1618" s="1">
        <v>1</v>
      </c>
      <c r="H1618" s="1">
        <v>1</v>
      </c>
      <c r="I1618" s="1">
        <v>1</v>
      </c>
      <c r="J1618" s="31" t="str">
        <f t="shared" si="50"/>
        <v>EXCLUDED</v>
      </c>
      <c r="K1618">
        <v>1661</v>
      </c>
      <c r="L1618" s="1"/>
      <c r="M1618" s="1"/>
      <c r="N1618" s="35" t="s">
        <v>901</v>
      </c>
      <c r="R1618" s="1" t="str">
        <f t="shared" si="51"/>
        <v>Mutually Excluded</v>
      </c>
      <c r="S1618" s="1"/>
      <c r="T1618" s="1"/>
    </row>
    <row r="1619" spans="1:21" ht="60">
      <c r="A1619" s="1" t="s">
        <v>2037</v>
      </c>
      <c r="B1619">
        <v>1662</v>
      </c>
      <c r="D1619" t="s">
        <v>2035</v>
      </c>
      <c r="E1619" s="1"/>
      <c r="F1619" s="1" t="s">
        <v>2037</v>
      </c>
      <c r="G1619" s="1">
        <v>3</v>
      </c>
      <c r="H1619" s="1">
        <v>3</v>
      </c>
      <c r="I1619" s="1">
        <v>3</v>
      </c>
      <c r="J1619" s="31" t="str">
        <f t="shared" si="50"/>
        <v>EXCLUDED</v>
      </c>
      <c r="K1619">
        <v>1662</v>
      </c>
      <c r="L1619" s="1"/>
      <c r="M1619" s="1"/>
      <c r="N1619" s="35" t="s">
        <v>901</v>
      </c>
      <c r="R1619" s="1" t="str">
        <f t="shared" si="51"/>
        <v>Mutually Excluded</v>
      </c>
      <c r="S1619" s="1"/>
      <c r="T1619" s="1"/>
    </row>
    <row r="1620" spans="1:21" ht="75">
      <c r="A1620" s="1" t="s">
        <v>2038</v>
      </c>
      <c r="B1620">
        <v>1663</v>
      </c>
      <c r="D1620" t="s">
        <v>2035</v>
      </c>
      <c r="E1620" s="1"/>
      <c r="F1620" s="1" t="s">
        <v>2038</v>
      </c>
      <c r="G1620" s="1">
        <v>4</v>
      </c>
      <c r="H1620" s="1">
        <v>3</v>
      </c>
      <c r="I1620" s="1">
        <v>3</v>
      </c>
      <c r="J1620" s="31" t="str">
        <f t="shared" si="50"/>
        <v>EXCLUDED</v>
      </c>
      <c r="K1620">
        <v>1663</v>
      </c>
      <c r="L1620" s="1"/>
      <c r="M1620" s="1"/>
      <c r="N1620" s="35" t="s">
        <v>901</v>
      </c>
      <c r="R1620" s="1" t="str">
        <f t="shared" si="51"/>
        <v>Mutually Excluded</v>
      </c>
      <c r="S1620" s="1"/>
      <c r="T1620" s="1"/>
    </row>
    <row r="1621" spans="1:21" ht="195">
      <c r="A1621" s="1" t="s">
        <v>2039</v>
      </c>
      <c r="B1621">
        <v>1664</v>
      </c>
      <c r="D1621" t="s">
        <v>2035</v>
      </c>
      <c r="E1621" s="1"/>
      <c r="F1621" s="1" t="s">
        <v>2039</v>
      </c>
      <c r="G1621" s="1">
        <v>1</v>
      </c>
      <c r="H1621" s="1">
        <v>1</v>
      </c>
      <c r="I1621" s="1">
        <v>1</v>
      </c>
      <c r="J1621" s="31" t="str">
        <f t="shared" si="50"/>
        <v>EXCLUDED</v>
      </c>
      <c r="K1621">
        <v>1664</v>
      </c>
      <c r="L1621" s="1"/>
      <c r="M1621" s="1"/>
      <c r="N1621" s="35" t="s">
        <v>901</v>
      </c>
      <c r="R1621" s="1" t="str">
        <f t="shared" si="51"/>
        <v>Mutually Excluded</v>
      </c>
      <c r="S1621" s="1"/>
      <c r="T1621" s="1"/>
    </row>
    <row r="1622" spans="1:21" ht="135">
      <c r="A1622" s="1" t="s">
        <v>2040</v>
      </c>
      <c r="B1622">
        <v>1665</v>
      </c>
      <c r="D1622" t="s">
        <v>2035</v>
      </c>
      <c r="E1622" s="1"/>
      <c r="F1622" s="1" t="s">
        <v>2040</v>
      </c>
      <c r="G1622" s="1">
        <v>2</v>
      </c>
      <c r="H1622" s="1">
        <v>3</v>
      </c>
      <c r="I1622" s="1">
        <v>2</v>
      </c>
      <c r="J1622" s="31" t="str">
        <f t="shared" si="50"/>
        <v>EXCLUDED</v>
      </c>
      <c r="K1622">
        <v>1665</v>
      </c>
      <c r="L1622" s="1"/>
      <c r="M1622" s="1"/>
      <c r="N1622" s="35" t="s">
        <v>901</v>
      </c>
      <c r="R1622" s="1" t="str">
        <f t="shared" si="51"/>
        <v>Mutually Excluded</v>
      </c>
      <c r="S1622" s="1"/>
      <c r="T1622" s="1"/>
    </row>
    <row r="1623" spans="1:21" ht="210">
      <c r="A1623" s="1" t="s">
        <v>2041</v>
      </c>
      <c r="B1623">
        <v>1666</v>
      </c>
      <c r="D1623" t="s">
        <v>2035</v>
      </c>
      <c r="E1623" s="1"/>
      <c r="F1623" s="1" t="s">
        <v>2041</v>
      </c>
      <c r="G1623" s="1">
        <v>3</v>
      </c>
      <c r="H1623" s="1">
        <v>4</v>
      </c>
      <c r="I1623" s="1">
        <v>4</v>
      </c>
      <c r="J1623" s="31" t="str">
        <f t="shared" si="50"/>
        <v>EXCLUDED</v>
      </c>
      <c r="K1623">
        <v>1666</v>
      </c>
      <c r="L1623" s="1"/>
      <c r="M1623" s="1"/>
      <c r="N1623" s="35" t="s">
        <v>901</v>
      </c>
      <c r="R1623" s="1" t="str">
        <f t="shared" si="51"/>
        <v>Mutually Excluded</v>
      </c>
      <c r="S1623" s="1"/>
      <c r="T1623" s="1"/>
    </row>
    <row r="1624" spans="1:21" ht="105">
      <c r="A1624" s="1" t="s">
        <v>2042</v>
      </c>
      <c r="B1624">
        <v>1667</v>
      </c>
      <c r="D1624" t="s">
        <v>2035</v>
      </c>
      <c r="E1624" s="1"/>
      <c r="F1624" s="1" t="s">
        <v>2042</v>
      </c>
      <c r="G1624" s="1">
        <v>2</v>
      </c>
      <c r="H1624" s="1">
        <v>2</v>
      </c>
      <c r="I1624" s="1">
        <v>1</v>
      </c>
      <c r="J1624" s="31" t="str">
        <f t="shared" si="50"/>
        <v>EXCLUDED</v>
      </c>
      <c r="K1624">
        <v>1667</v>
      </c>
      <c r="L1624" s="1"/>
      <c r="M1624" s="1"/>
      <c r="N1624" s="35" t="s">
        <v>901</v>
      </c>
      <c r="R1624" s="1" t="str">
        <f t="shared" si="51"/>
        <v>Mutually Excluded</v>
      </c>
      <c r="S1624" s="1"/>
      <c r="T1624" s="1"/>
    </row>
    <row r="1625" spans="1:21" ht="150">
      <c r="A1625" s="1" t="s">
        <v>2043</v>
      </c>
      <c r="B1625">
        <v>1668</v>
      </c>
      <c r="D1625" t="s">
        <v>2035</v>
      </c>
      <c r="E1625" s="1"/>
      <c r="F1625" s="1" t="s">
        <v>2043</v>
      </c>
      <c r="G1625" s="1">
        <v>4</v>
      </c>
      <c r="H1625" s="1">
        <v>5</v>
      </c>
      <c r="I1625" s="1">
        <v>4</v>
      </c>
      <c r="J1625" s="31" t="str">
        <f t="shared" si="50"/>
        <v>MAYBE</v>
      </c>
      <c r="K1625">
        <v>1668</v>
      </c>
      <c r="L1625" s="1"/>
      <c r="M1625" s="1"/>
      <c r="N1625" s="35" t="s">
        <v>901</v>
      </c>
      <c r="R1625" s="1" t="str">
        <f t="shared" si="51"/>
        <v>AI: Yes, Human: No</v>
      </c>
      <c r="S1625" s="1" t="s">
        <v>3018</v>
      </c>
      <c r="T1625" s="1" t="s">
        <v>19</v>
      </c>
      <c r="U1625" t="s">
        <v>19</v>
      </c>
    </row>
    <row r="1626" spans="1:21" ht="105">
      <c r="A1626" s="1" t="s">
        <v>2044</v>
      </c>
      <c r="B1626">
        <v>1669</v>
      </c>
      <c r="D1626" t="s">
        <v>2035</v>
      </c>
      <c r="E1626" s="1"/>
      <c r="F1626" s="1" t="s">
        <v>2044</v>
      </c>
      <c r="G1626" s="1">
        <v>3</v>
      </c>
      <c r="H1626" s="1">
        <v>4</v>
      </c>
      <c r="I1626" s="1">
        <v>3</v>
      </c>
      <c r="J1626" s="31" t="str">
        <f t="shared" si="50"/>
        <v>EXCLUDED</v>
      </c>
      <c r="K1626">
        <v>1669</v>
      </c>
      <c r="L1626" s="1"/>
      <c r="M1626" s="1"/>
      <c r="N1626" s="35" t="s">
        <v>901</v>
      </c>
      <c r="R1626" s="1" t="str">
        <f t="shared" si="51"/>
        <v>Mutually Excluded</v>
      </c>
      <c r="S1626" s="1"/>
      <c r="T1626" s="1"/>
    </row>
    <row r="1627" spans="1:21" ht="60">
      <c r="A1627" s="1" t="s">
        <v>2045</v>
      </c>
      <c r="B1627">
        <v>1670</v>
      </c>
      <c r="D1627" t="s">
        <v>2046</v>
      </c>
      <c r="E1627" s="1"/>
      <c r="F1627" s="1" t="s">
        <v>2045</v>
      </c>
      <c r="G1627" s="1">
        <v>3</v>
      </c>
      <c r="H1627" s="1">
        <v>2</v>
      </c>
      <c r="I1627" s="1">
        <v>3</v>
      </c>
      <c r="J1627" s="31" t="str">
        <f t="shared" si="50"/>
        <v>EXCLUDED</v>
      </c>
      <c r="K1627">
        <v>1670</v>
      </c>
      <c r="L1627" s="1"/>
      <c r="M1627" s="1"/>
      <c r="N1627" s="35" t="s">
        <v>901</v>
      </c>
      <c r="R1627" s="1" t="str">
        <f t="shared" si="51"/>
        <v>Mutually Excluded</v>
      </c>
      <c r="S1627" s="1"/>
      <c r="T1627" s="1"/>
    </row>
    <row r="1628" spans="1:21" ht="75">
      <c r="A1628" s="1" t="s">
        <v>2047</v>
      </c>
      <c r="B1628">
        <v>1671</v>
      </c>
      <c r="D1628" t="s">
        <v>2046</v>
      </c>
      <c r="E1628" s="1"/>
      <c r="F1628" s="1" t="s">
        <v>2047</v>
      </c>
      <c r="G1628" s="1">
        <v>1</v>
      </c>
      <c r="H1628" s="1">
        <v>1</v>
      </c>
      <c r="I1628" s="1">
        <v>1</v>
      </c>
      <c r="J1628" s="31" t="str">
        <f t="shared" si="50"/>
        <v>EXCLUDED</v>
      </c>
      <c r="K1628">
        <v>1671</v>
      </c>
      <c r="L1628" s="1"/>
      <c r="M1628" s="1"/>
      <c r="N1628" s="35" t="s">
        <v>901</v>
      </c>
      <c r="R1628" s="1" t="str">
        <f t="shared" si="51"/>
        <v>Mutually Excluded</v>
      </c>
      <c r="S1628" s="1"/>
      <c r="T1628" s="1"/>
    </row>
    <row r="1629" spans="1:21" ht="105">
      <c r="A1629" s="15" t="s">
        <v>1196</v>
      </c>
      <c r="B1629">
        <v>1672</v>
      </c>
      <c r="D1629" t="s">
        <v>2046</v>
      </c>
      <c r="E1629" s="1"/>
      <c r="F1629" s="15" t="s">
        <v>1196</v>
      </c>
      <c r="G1629" s="1">
        <v>4</v>
      </c>
      <c r="H1629" s="1">
        <v>3</v>
      </c>
      <c r="I1629" s="1">
        <v>3</v>
      </c>
      <c r="J1629" s="31" t="str">
        <f t="shared" si="50"/>
        <v>EXCLUDED</v>
      </c>
      <c r="K1629">
        <v>1672</v>
      </c>
      <c r="L1629" s="1"/>
      <c r="M1629" s="1"/>
      <c r="N1629" s="35" t="s">
        <v>901</v>
      </c>
      <c r="R1629" s="1" t="str">
        <f t="shared" si="51"/>
        <v>Mutually Excluded</v>
      </c>
      <c r="S1629" s="1"/>
      <c r="T1629" s="1"/>
    </row>
    <row r="1630" spans="1:21" ht="45">
      <c r="A1630" s="1" t="s">
        <v>2048</v>
      </c>
      <c r="B1630">
        <v>1673</v>
      </c>
      <c r="D1630" t="s">
        <v>2046</v>
      </c>
      <c r="E1630" s="1"/>
      <c r="F1630" s="1" t="s">
        <v>2048</v>
      </c>
      <c r="G1630" s="1">
        <v>1</v>
      </c>
      <c r="H1630" s="1">
        <v>1</v>
      </c>
      <c r="I1630" s="1">
        <v>1</v>
      </c>
      <c r="J1630" s="31" t="str">
        <f t="shared" si="50"/>
        <v>EXCLUDED</v>
      </c>
      <c r="K1630">
        <v>1673</v>
      </c>
      <c r="L1630" s="1"/>
      <c r="M1630" s="1"/>
      <c r="N1630" s="35" t="s">
        <v>901</v>
      </c>
      <c r="R1630" s="1" t="str">
        <f t="shared" si="51"/>
        <v>Mutually Excluded</v>
      </c>
      <c r="S1630" s="1"/>
      <c r="T1630" s="1"/>
    </row>
    <row r="1631" spans="1:21" ht="120">
      <c r="A1631" s="1" t="s">
        <v>1292</v>
      </c>
      <c r="B1631">
        <v>1674</v>
      </c>
      <c r="D1631" t="s">
        <v>2046</v>
      </c>
      <c r="E1631" s="1"/>
      <c r="F1631" s="1" t="s">
        <v>1292</v>
      </c>
      <c r="G1631" s="1">
        <v>2</v>
      </c>
      <c r="H1631" s="1">
        <v>2</v>
      </c>
      <c r="I1631" s="1">
        <v>1</v>
      </c>
      <c r="J1631" s="31" t="str">
        <f t="shared" si="50"/>
        <v>EXCLUDED</v>
      </c>
      <c r="K1631">
        <v>1674</v>
      </c>
      <c r="L1631" s="1"/>
      <c r="M1631" s="1"/>
      <c r="N1631" s="35" t="s">
        <v>901</v>
      </c>
      <c r="R1631" s="1" t="str">
        <f t="shared" si="51"/>
        <v>Mutually Excluded</v>
      </c>
      <c r="S1631" s="1"/>
      <c r="T1631" s="1"/>
    </row>
    <row r="1632" spans="1:21" ht="150">
      <c r="A1632" s="1" t="s">
        <v>2049</v>
      </c>
      <c r="B1632">
        <v>1675</v>
      </c>
      <c r="D1632" t="s">
        <v>2046</v>
      </c>
      <c r="E1632" s="1"/>
      <c r="F1632" s="1" t="s">
        <v>2049</v>
      </c>
      <c r="G1632" s="1">
        <v>1</v>
      </c>
      <c r="H1632" s="1">
        <v>1</v>
      </c>
      <c r="I1632" s="1">
        <v>1</v>
      </c>
      <c r="J1632" s="31" t="str">
        <f t="shared" si="50"/>
        <v>EXCLUDED</v>
      </c>
      <c r="K1632">
        <v>1675</v>
      </c>
      <c r="L1632" s="1"/>
      <c r="M1632" s="1"/>
      <c r="N1632" s="35" t="s">
        <v>901</v>
      </c>
      <c r="R1632" s="1" t="str">
        <f t="shared" si="51"/>
        <v>Mutually Excluded</v>
      </c>
      <c r="S1632" s="1"/>
      <c r="T1632" s="1"/>
    </row>
    <row r="1633" spans="1:24" ht="105">
      <c r="A1633" s="1" t="s">
        <v>2051</v>
      </c>
      <c r="B1633">
        <v>1676</v>
      </c>
      <c r="D1633" t="s">
        <v>2046</v>
      </c>
      <c r="E1633" s="1"/>
      <c r="F1633" s="1" t="s">
        <v>2051</v>
      </c>
      <c r="G1633" s="1">
        <v>4</v>
      </c>
      <c r="H1633" s="1">
        <v>4</v>
      </c>
      <c r="I1633" s="1">
        <v>3</v>
      </c>
      <c r="J1633" s="31" t="str">
        <f t="shared" si="50"/>
        <v>EXCLUDED</v>
      </c>
      <c r="K1633">
        <v>1676</v>
      </c>
      <c r="L1633" s="1"/>
      <c r="M1633" s="1"/>
      <c r="N1633" s="35" t="s">
        <v>901</v>
      </c>
      <c r="R1633" s="1" t="str">
        <f t="shared" si="51"/>
        <v>Mutually Excluded</v>
      </c>
      <c r="S1633" s="1"/>
      <c r="T1633" s="1"/>
    </row>
    <row r="1634" spans="1:24" ht="90">
      <c r="A1634" s="1" t="s">
        <v>2052</v>
      </c>
      <c r="B1634">
        <v>1677</v>
      </c>
      <c r="D1634" t="s">
        <v>2046</v>
      </c>
      <c r="E1634" s="1"/>
      <c r="F1634" s="1" t="s">
        <v>2052</v>
      </c>
      <c r="G1634" s="1">
        <v>1</v>
      </c>
      <c r="H1634" s="1">
        <v>1</v>
      </c>
      <c r="I1634" s="1">
        <v>2</v>
      </c>
      <c r="J1634" s="31" t="str">
        <f t="shared" si="50"/>
        <v>EXCLUDED</v>
      </c>
      <c r="K1634">
        <v>1677</v>
      </c>
      <c r="L1634" s="1"/>
      <c r="M1634" s="1"/>
      <c r="N1634" s="35" t="s">
        <v>901</v>
      </c>
      <c r="R1634" s="1" t="str">
        <f t="shared" si="51"/>
        <v>Mutually Excluded</v>
      </c>
      <c r="S1634" s="1"/>
      <c r="T1634" s="1"/>
    </row>
    <row r="1635" spans="1:24" ht="90">
      <c r="A1635" s="1" t="s">
        <v>2053</v>
      </c>
      <c r="B1635">
        <v>1678</v>
      </c>
      <c r="D1635" t="s">
        <v>2046</v>
      </c>
      <c r="E1635" s="1"/>
      <c r="F1635" s="1" t="s">
        <v>2053</v>
      </c>
      <c r="G1635" s="1">
        <v>2</v>
      </c>
      <c r="H1635" s="1">
        <v>3</v>
      </c>
      <c r="I1635" s="1">
        <v>2</v>
      </c>
      <c r="J1635" s="31" t="str">
        <f t="shared" si="50"/>
        <v>EXCLUDED</v>
      </c>
      <c r="K1635">
        <v>1678</v>
      </c>
      <c r="L1635" s="1"/>
      <c r="M1635" s="1"/>
      <c r="N1635" s="35" t="s">
        <v>901</v>
      </c>
      <c r="R1635" s="1" t="str">
        <f t="shared" si="51"/>
        <v>Mutually Excluded</v>
      </c>
      <c r="S1635" s="1"/>
      <c r="T1635" s="1"/>
    </row>
    <row r="1636" spans="1:24" ht="45">
      <c r="A1636" s="1" t="s">
        <v>2054</v>
      </c>
      <c r="B1636">
        <v>1679</v>
      </c>
      <c r="D1636" t="s">
        <v>2055</v>
      </c>
      <c r="E1636" s="1"/>
      <c r="F1636" s="1" t="s">
        <v>2054</v>
      </c>
      <c r="G1636" s="1">
        <v>4</v>
      </c>
      <c r="H1636" s="1">
        <v>4</v>
      </c>
      <c r="I1636" s="1">
        <v>3</v>
      </c>
      <c r="J1636" s="31" t="str">
        <f t="shared" si="50"/>
        <v>EXCLUDED</v>
      </c>
      <c r="K1636">
        <v>1679</v>
      </c>
      <c r="L1636" s="1"/>
      <c r="M1636" s="1"/>
      <c r="N1636" s="35" t="s">
        <v>65</v>
      </c>
      <c r="R1636" s="1" t="str">
        <f t="shared" si="51"/>
        <v>AI: No, Human: Yes</v>
      </c>
      <c r="S1636" s="1" t="s">
        <v>23</v>
      </c>
      <c r="T1636" s="1" t="s">
        <v>23</v>
      </c>
      <c r="U1636" t="s">
        <v>23</v>
      </c>
      <c r="X1636" s="3" t="s">
        <v>23</v>
      </c>
    </row>
    <row r="1637" spans="1:24" ht="180">
      <c r="A1637" s="1" t="s">
        <v>2056</v>
      </c>
      <c r="B1637">
        <v>1680</v>
      </c>
      <c r="D1637" t="s">
        <v>2055</v>
      </c>
      <c r="E1637" s="1"/>
      <c r="F1637" s="1" t="s">
        <v>2056</v>
      </c>
      <c r="G1637" s="1">
        <v>3</v>
      </c>
      <c r="H1637" s="1">
        <v>4</v>
      </c>
      <c r="I1637" s="1">
        <v>2</v>
      </c>
      <c r="J1637" s="31" t="str">
        <f t="shared" si="50"/>
        <v>EXCLUDED</v>
      </c>
      <c r="K1637">
        <v>1680</v>
      </c>
      <c r="L1637" s="1"/>
      <c r="M1637" s="1"/>
      <c r="N1637" s="35" t="s">
        <v>901</v>
      </c>
      <c r="R1637" s="1" t="str">
        <f t="shared" si="51"/>
        <v>Mutually Excluded</v>
      </c>
      <c r="S1637" s="1"/>
      <c r="T1637" s="1"/>
    </row>
    <row r="1638" spans="1:24" ht="90">
      <c r="A1638" s="1" t="s">
        <v>2058</v>
      </c>
      <c r="B1638">
        <v>1681</v>
      </c>
      <c r="D1638" t="s">
        <v>2055</v>
      </c>
      <c r="E1638" s="1"/>
      <c r="F1638" s="1" t="s">
        <v>2058</v>
      </c>
      <c r="G1638" s="1">
        <v>1</v>
      </c>
      <c r="H1638" s="1">
        <v>2</v>
      </c>
      <c r="I1638" s="1">
        <v>1</v>
      </c>
      <c r="J1638" s="31" t="str">
        <f t="shared" si="50"/>
        <v>EXCLUDED</v>
      </c>
      <c r="K1638">
        <v>1681</v>
      </c>
      <c r="L1638" s="1"/>
      <c r="M1638" s="1"/>
      <c r="N1638" s="35" t="s">
        <v>1752</v>
      </c>
      <c r="R1638" s="1" t="str">
        <f t="shared" si="51"/>
        <v>AI: No, Human: Yes</v>
      </c>
      <c r="S1638" s="1" t="s">
        <v>19</v>
      </c>
      <c r="T1638" s="1" t="s">
        <v>19</v>
      </c>
      <c r="U1638" t="s">
        <v>19</v>
      </c>
    </row>
    <row r="1639" spans="1:24" ht="60">
      <c r="A1639" s="1" t="s">
        <v>2059</v>
      </c>
      <c r="B1639">
        <v>1682</v>
      </c>
      <c r="D1639" t="s">
        <v>2055</v>
      </c>
      <c r="E1639" s="1"/>
      <c r="F1639" s="1" t="s">
        <v>2059</v>
      </c>
      <c r="G1639" s="1">
        <v>3</v>
      </c>
      <c r="H1639" s="1">
        <v>3</v>
      </c>
      <c r="I1639" s="1">
        <v>2</v>
      </c>
      <c r="J1639" s="31" t="str">
        <f t="shared" si="50"/>
        <v>EXCLUDED</v>
      </c>
      <c r="K1639">
        <v>1682</v>
      </c>
      <c r="L1639" s="1"/>
      <c r="M1639" s="1"/>
      <c r="N1639" s="35" t="s">
        <v>901</v>
      </c>
      <c r="R1639" s="1" t="str">
        <f t="shared" si="51"/>
        <v>Mutually Excluded</v>
      </c>
      <c r="S1639" s="1"/>
      <c r="T1639" s="1"/>
    </row>
    <row r="1640" spans="1:24" ht="60">
      <c r="A1640" s="1" t="s">
        <v>2060</v>
      </c>
      <c r="B1640">
        <v>1683</v>
      </c>
      <c r="D1640" t="s">
        <v>2055</v>
      </c>
      <c r="E1640" s="1"/>
      <c r="F1640" s="1" t="s">
        <v>2060</v>
      </c>
      <c r="G1640" s="1">
        <v>1</v>
      </c>
      <c r="H1640" s="1">
        <v>1</v>
      </c>
      <c r="I1640" s="1">
        <v>1</v>
      </c>
      <c r="J1640" s="31" t="str">
        <f t="shared" si="50"/>
        <v>EXCLUDED</v>
      </c>
      <c r="K1640">
        <v>1683</v>
      </c>
      <c r="L1640" s="1"/>
      <c r="M1640" s="1"/>
      <c r="N1640" s="35" t="s">
        <v>901</v>
      </c>
      <c r="R1640" s="1" t="str">
        <f t="shared" si="51"/>
        <v>Mutually Excluded</v>
      </c>
      <c r="S1640" s="1"/>
      <c r="T1640" s="1"/>
    </row>
    <row r="1641" spans="1:24" ht="60">
      <c r="A1641" s="1" t="s">
        <v>2061</v>
      </c>
      <c r="B1641">
        <v>1684</v>
      </c>
      <c r="D1641" t="s">
        <v>2055</v>
      </c>
      <c r="E1641" s="1"/>
      <c r="F1641" s="1" t="s">
        <v>2061</v>
      </c>
      <c r="G1641" s="1">
        <v>1</v>
      </c>
      <c r="H1641" s="1">
        <v>1</v>
      </c>
      <c r="I1641" s="1">
        <v>1</v>
      </c>
      <c r="J1641" s="31" t="str">
        <f t="shared" si="50"/>
        <v>EXCLUDED</v>
      </c>
      <c r="K1641">
        <v>1684</v>
      </c>
      <c r="L1641" s="1"/>
      <c r="M1641" s="1"/>
      <c r="N1641" s="35" t="s">
        <v>901</v>
      </c>
      <c r="R1641" s="1" t="str">
        <f t="shared" si="51"/>
        <v>Mutually Excluded</v>
      </c>
      <c r="S1641" s="1"/>
      <c r="T1641" s="1"/>
    </row>
    <row r="1642" spans="1:24" ht="135">
      <c r="A1642" s="1" t="s">
        <v>2062</v>
      </c>
      <c r="B1642">
        <v>1685</v>
      </c>
      <c r="D1642" t="s">
        <v>2055</v>
      </c>
      <c r="E1642" s="1"/>
      <c r="F1642" s="1" t="s">
        <v>2062</v>
      </c>
      <c r="G1642" s="1">
        <v>2</v>
      </c>
      <c r="H1642" s="1">
        <v>2</v>
      </c>
      <c r="I1642" s="1">
        <v>2</v>
      </c>
      <c r="J1642" s="31" t="str">
        <f t="shared" si="50"/>
        <v>EXCLUDED</v>
      </c>
      <c r="K1642">
        <v>1685</v>
      </c>
      <c r="L1642" s="1"/>
      <c r="M1642" s="1"/>
      <c r="N1642" s="35" t="s">
        <v>901</v>
      </c>
      <c r="R1642" s="1" t="str">
        <f t="shared" si="51"/>
        <v>Mutually Excluded</v>
      </c>
      <c r="S1642" s="1"/>
      <c r="T1642" s="1"/>
    </row>
    <row r="1643" spans="1:24" ht="75">
      <c r="A1643" s="1" t="s">
        <v>2063</v>
      </c>
      <c r="B1643">
        <v>1686</v>
      </c>
      <c r="D1643" t="s">
        <v>2055</v>
      </c>
      <c r="E1643" s="1"/>
      <c r="F1643" s="1" t="s">
        <v>2063</v>
      </c>
      <c r="G1643" s="1">
        <v>1</v>
      </c>
      <c r="H1643" s="1">
        <v>1</v>
      </c>
      <c r="I1643" s="1">
        <v>1</v>
      </c>
      <c r="J1643" s="31" t="str">
        <f t="shared" si="50"/>
        <v>EXCLUDED</v>
      </c>
      <c r="K1643">
        <v>1686</v>
      </c>
      <c r="L1643" s="1"/>
      <c r="M1643" s="1"/>
      <c r="N1643" s="35" t="s">
        <v>901</v>
      </c>
      <c r="R1643" s="1" t="str">
        <f t="shared" si="51"/>
        <v>Mutually Excluded</v>
      </c>
      <c r="S1643" s="1"/>
      <c r="T1643" s="1"/>
    </row>
    <row r="1644" spans="1:24" ht="75">
      <c r="A1644" s="1" t="s">
        <v>2064</v>
      </c>
      <c r="B1644">
        <v>1687</v>
      </c>
      <c r="D1644" t="s">
        <v>2055</v>
      </c>
      <c r="E1644" s="1"/>
      <c r="F1644" s="1" t="s">
        <v>2064</v>
      </c>
      <c r="G1644" s="1">
        <v>1</v>
      </c>
      <c r="H1644" s="1">
        <v>1</v>
      </c>
      <c r="I1644" s="1">
        <v>1</v>
      </c>
      <c r="J1644" s="31" t="str">
        <f t="shared" si="50"/>
        <v>EXCLUDED</v>
      </c>
      <c r="K1644">
        <v>1687</v>
      </c>
      <c r="L1644" s="1"/>
      <c r="M1644" s="1"/>
      <c r="N1644" s="35" t="s">
        <v>901</v>
      </c>
      <c r="R1644" s="1" t="str">
        <f t="shared" si="51"/>
        <v>Mutually Excluded</v>
      </c>
      <c r="S1644" s="1"/>
      <c r="T1644" s="1"/>
    </row>
    <row r="1645" spans="1:24" ht="180">
      <c r="A1645" s="1" t="s">
        <v>2065</v>
      </c>
      <c r="B1645">
        <v>1688</v>
      </c>
      <c r="D1645" t="s">
        <v>2055</v>
      </c>
      <c r="E1645" s="1"/>
      <c r="F1645" s="1" t="s">
        <v>2065</v>
      </c>
      <c r="G1645" s="1">
        <v>2</v>
      </c>
      <c r="H1645" s="1">
        <v>2</v>
      </c>
      <c r="I1645" s="1">
        <v>2</v>
      </c>
      <c r="J1645" s="31" t="str">
        <f t="shared" si="50"/>
        <v>EXCLUDED</v>
      </c>
      <c r="K1645">
        <v>1688</v>
      </c>
      <c r="L1645" s="1"/>
      <c r="M1645" s="1"/>
      <c r="N1645" s="35" t="s">
        <v>901</v>
      </c>
      <c r="R1645" s="1" t="str">
        <f t="shared" si="51"/>
        <v>Mutually Excluded</v>
      </c>
      <c r="S1645" s="1"/>
      <c r="T1645" s="1"/>
    </row>
    <row r="1646" spans="1:24" ht="105">
      <c r="A1646" s="1" t="s">
        <v>2066</v>
      </c>
      <c r="B1646">
        <v>1689</v>
      </c>
      <c r="D1646" t="s">
        <v>2067</v>
      </c>
      <c r="E1646" s="1"/>
      <c r="F1646" s="1" t="s">
        <v>2066</v>
      </c>
      <c r="G1646" s="1">
        <v>1</v>
      </c>
      <c r="H1646" s="1">
        <v>1</v>
      </c>
      <c r="I1646" s="1">
        <v>1</v>
      </c>
      <c r="J1646" s="31" t="str">
        <f t="shared" si="50"/>
        <v>EXCLUDED</v>
      </c>
      <c r="K1646">
        <v>1689</v>
      </c>
      <c r="L1646" s="1"/>
      <c r="M1646" s="1"/>
      <c r="N1646" s="35" t="s">
        <v>901</v>
      </c>
      <c r="R1646" s="1" t="str">
        <f t="shared" si="51"/>
        <v>Mutually Excluded</v>
      </c>
      <c r="S1646" s="1"/>
      <c r="T1646" s="1"/>
    </row>
    <row r="1647" spans="1:24" ht="75">
      <c r="A1647" s="1" t="s">
        <v>2068</v>
      </c>
      <c r="B1647">
        <v>1690</v>
      </c>
      <c r="D1647" t="s">
        <v>2067</v>
      </c>
      <c r="E1647" s="1"/>
      <c r="F1647" s="1" t="s">
        <v>2068</v>
      </c>
      <c r="G1647" s="1">
        <v>4</v>
      </c>
      <c r="H1647" s="1">
        <v>3</v>
      </c>
      <c r="I1647" s="1">
        <v>4</v>
      </c>
      <c r="J1647" s="31" t="str">
        <f t="shared" si="50"/>
        <v>EXCLUDED</v>
      </c>
      <c r="K1647">
        <v>1690</v>
      </c>
      <c r="L1647" s="1"/>
      <c r="M1647" s="1"/>
      <c r="N1647" s="35" t="s">
        <v>901</v>
      </c>
      <c r="R1647" s="1" t="str">
        <f t="shared" si="51"/>
        <v>Mutually Excluded</v>
      </c>
      <c r="S1647" s="1"/>
      <c r="T1647" s="1"/>
    </row>
    <row r="1648" spans="1:24" ht="75">
      <c r="A1648" s="1" t="s">
        <v>2069</v>
      </c>
      <c r="B1648">
        <v>1691</v>
      </c>
      <c r="D1648" t="s">
        <v>2067</v>
      </c>
      <c r="E1648" s="1"/>
      <c r="F1648" s="1" t="s">
        <v>2069</v>
      </c>
      <c r="G1648" s="1">
        <v>3</v>
      </c>
      <c r="H1648" s="1">
        <v>3</v>
      </c>
      <c r="I1648" s="1">
        <v>2</v>
      </c>
      <c r="J1648" s="31" t="str">
        <f t="shared" si="50"/>
        <v>EXCLUDED</v>
      </c>
      <c r="K1648">
        <v>1691</v>
      </c>
      <c r="L1648" s="1"/>
      <c r="M1648" s="1"/>
      <c r="N1648" s="35" t="s">
        <v>901</v>
      </c>
      <c r="R1648" s="1" t="str">
        <f t="shared" si="51"/>
        <v>Mutually Excluded</v>
      </c>
      <c r="S1648" s="1"/>
      <c r="T1648" s="1"/>
    </row>
    <row r="1649" spans="1:24" ht="90">
      <c r="A1649" s="1" t="s">
        <v>2070</v>
      </c>
      <c r="B1649">
        <v>1692</v>
      </c>
      <c r="D1649" t="s">
        <v>2067</v>
      </c>
      <c r="E1649" s="1"/>
      <c r="F1649" s="1" t="s">
        <v>2070</v>
      </c>
      <c r="G1649" s="1">
        <v>3</v>
      </c>
      <c r="H1649" s="1">
        <v>2</v>
      </c>
      <c r="I1649" s="1">
        <v>3</v>
      </c>
      <c r="J1649" s="31" t="str">
        <f t="shared" si="50"/>
        <v>EXCLUDED</v>
      </c>
      <c r="K1649">
        <v>1692</v>
      </c>
      <c r="L1649" s="1"/>
      <c r="M1649" s="1"/>
      <c r="N1649" s="35" t="s">
        <v>901</v>
      </c>
      <c r="R1649" s="1" t="str">
        <f t="shared" si="51"/>
        <v>Mutually Excluded</v>
      </c>
      <c r="S1649" s="1"/>
      <c r="T1649" s="1"/>
    </row>
    <row r="1650" spans="1:24" ht="105">
      <c r="A1650" s="1" t="s">
        <v>2071</v>
      </c>
      <c r="B1650">
        <v>1693</v>
      </c>
      <c r="D1650" t="s">
        <v>2067</v>
      </c>
      <c r="E1650" s="1"/>
      <c r="F1650" s="1" t="s">
        <v>2071</v>
      </c>
      <c r="G1650" s="1">
        <v>4</v>
      </c>
      <c r="H1650" s="1">
        <v>3</v>
      </c>
      <c r="I1650" s="1">
        <v>4</v>
      </c>
      <c r="J1650" s="31" t="str">
        <f t="shared" si="50"/>
        <v>EXCLUDED</v>
      </c>
      <c r="K1650">
        <v>1693</v>
      </c>
      <c r="L1650" s="1"/>
      <c r="M1650" s="1"/>
      <c r="N1650" s="35" t="s">
        <v>901</v>
      </c>
      <c r="R1650" s="1" t="str">
        <f t="shared" si="51"/>
        <v>Mutually Excluded</v>
      </c>
      <c r="S1650" s="1"/>
      <c r="T1650" s="1"/>
    </row>
    <row r="1651" spans="1:24" ht="45">
      <c r="A1651" s="1" t="s">
        <v>2072</v>
      </c>
      <c r="B1651">
        <v>1694</v>
      </c>
      <c r="D1651" t="s">
        <v>2067</v>
      </c>
      <c r="E1651" s="1"/>
      <c r="F1651" s="1" t="s">
        <v>2072</v>
      </c>
      <c r="G1651" s="1">
        <v>1</v>
      </c>
      <c r="H1651" s="1">
        <v>1</v>
      </c>
      <c r="I1651" s="1">
        <v>1</v>
      </c>
      <c r="J1651" s="31" t="str">
        <f t="shared" si="50"/>
        <v>EXCLUDED</v>
      </c>
      <c r="K1651">
        <v>1694</v>
      </c>
      <c r="L1651" s="1"/>
      <c r="M1651" s="1"/>
      <c r="N1651" s="35" t="s">
        <v>901</v>
      </c>
      <c r="R1651" s="1" t="str">
        <f t="shared" si="51"/>
        <v>Mutually Excluded</v>
      </c>
      <c r="S1651" s="1"/>
      <c r="T1651" s="1"/>
    </row>
    <row r="1652" spans="1:24" ht="75">
      <c r="A1652" s="1" t="s">
        <v>1392</v>
      </c>
      <c r="B1652">
        <v>1695</v>
      </c>
      <c r="D1652" t="s">
        <v>2073</v>
      </c>
      <c r="E1652" s="1"/>
      <c r="F1652" s="1" t="s">
        <v>1392</v>
      </c>
      <c r="G1652" s="1">
        <v>3</v>
      </c>
      <c r="H1652" s="1">
        <v>2</v>
      </c>
      <c r="I1652" s="1">
        <v>3</v>
      </c>
      <c r="J1652" s="31" t="str">
        <f t="shared" si="50"/>
        <v>EXCLUDED</v>
      </c>
      <c r="K1652">
        <v>1695</v>
      </c>
      <c r="L1652" s="1"/>
      <c r="M1652" s="1"/>
      <c r="N1652" s="35" t="s">
        <v>1752</v>
      </c>
      <c r="R1652" s="1" t="str">
        <f t="shared" si="51"/>
        <v>AI: No, Human: Yes</v>
      </c>
      <c r="S1652" s="1" t="s">
        <v>19</v>
      </c>
      <c r="T1652" s="1" t="s">
        <v>19</v>
      </c>
      <c r="U1652" t="s">
        <v>19</v>
      </c>
    </row>
    <row r="1653" spans="1:24" ht="150">
      <c r="A1653" s="1" t="s">
        <v>2074</v>
      </c>
      <c r="B1653">
        <v>1696</v>
      </c>
      <c r="D1653" t="s">
        <v>2073</v>
      </c>
      <c r="E1653" s="1"/>
      <c r="F1653" s="1" t="s">
        <v>2074</v>
      </c>
      <c r="G1653" s="1">
        <v>3</v>
      </c>
      <c r="H1653" s="1">
        <v>4</v>
      </c>
      <c r="I1653" s="1">
        <v>2</v>
      </c>
      <c r="J1653" s="31" t="str">
        <f t="shared" si="50"/>
        <v>EXCLUDED</v>
      </c>
      <c r="K1653">
        <v>1696</v>
      </c>
      <c r="L1653" s="1"/>
      <c r="M1653" s="1"/>
      <c r="N1653" s="35" t="s">
        <v>901</v>
      </c>
      <c r="R1653" s="1" t="str">
        <f t="shared" si="51"/>
        <v>Mutually Excluded</v>
      </c>
      <c r="S1653" s="1"/>
      <c r="T1653" s="1"/>
    </row>
    <row r="1654" spans="1:24" ht="120">
      <c r="A1654" s="1" t="s">
        <v>859</v>
      </c>
      <c r="B1654">
        <v>1697</v>
      </c>
      <c r="D1654" t="s">
        <v>2073</v>
      </c>
      <c r="E1654" s="1"/>
      <c r="F1654" s="1" t="s">
        <v>859</v>
      </c>
      <c r="G1654" s="1">
        <v>1</v>
      </c>
      <c r="H1654" s="1">
        <v>1</v>
      </c>
      <c r="I1654" s="1">
        <v>1</v>
      </c>
      <c r="J1654" s="31" t="str">
        <f t="shared" si="50"/>
        <v>EXCLUDED</v>
      </c>
      <c r="K1654">
        <v>1697</v>
      </c>
      <c r="L1654" s="1"/>
      <c r="M1654" s="1"/>
      <c r="N1654" s="35" t="s">
        <v>901</v>
      </c>
      <c r="R1654" s="1" t="str">
        <f t="shared" si="51"/>
        <v>Mutually Excluded</v>
      </c>
      <c r="S1654" s="1"/>
      <c r="T1654" s="1"/>
    </row>
    <row r="1655" spans="1:24" ht="60">
      <c r="A1655" s="1" t="s">
        <v>2075</v>
      </c>
      <c r="B1655">
        <v>1698</v>
      </c>
      <c r="D1655" t="s">
        <v>2073</v>
      </c>
      <c r="E1655" s="1"/>
      <c r="F1655" s="1" t="s">
        <v>2075</v>
      </c>
      <c r="G1655" s="1">
        <v>3</v>
      </c>
      <c r="H1655" s="1">
        <v>4</v>
      </c>
      <c r="I1655" s="1">
        <v>2</v>
      </c>
      <c r="J1655" s="31" t="str">
        <f t="shared" si="50"/>
        <v>EXCLUDED</v>
      </c>
      <c r="K1655">
        <v>1698</v>
      </c>
      <c r="L1655" s="1"/>
      <c r="M1655" s="1"/>
      <c r="N1655" s="35" t="s">
        <v>901</v>
      </c>
      <c r="R1655" s="1" t="str">
        <f t="shared" si="51"/>
        <v>Mutually Excluded</v>
      </c>
      <c r="S1655" s="1"/>
      <c r="T1655" s="1"/>
    </row>
    <row r="1656" spans="1:24" ht="105">
      <c r="A1656" s="1" t="s">
        <v>2076</v>
      </c>
      <c r="B1656">
        <v>1699</v>
      </c>
      <c r="D1656" t="s">
        <v>2073</v>
      </c>
      <c r="E1656" s="1"/>
      <c r="F1656" s="1" t="s">
        <v>2076</v>
      </c>
      <c r="G1656" s="1">
        <v>2</v>
      </c>
      <c r="H1656" s="1">
        <v>2</v>
      </c>
      <c r="I1656" s="1">
        <v>2</v>
      </c>
      <c r="J1656" s="31" t="str">
        <f t="shared" si="50"/>
        <v>EXCLUDED</v>
      </c>
      <c r="K1656">
        <v>1699</v>
      </c>
      <c r="L1656" s="1"/>
      <c r="M1656" s="1"/>
      <c r="N1656" s="35" t="s">
        <v>901</v>
      </c>
      <c r="R1656" s="1" t="str">
        <f t="shared" si="51"/>
        <v>Mutually Excluded</v>
      </c>
      <c r="S1656" s="1"/>
      <c r="T1656" s="1"/>
    </row>
    <row r="1657" spans="1:24" ht="150">
      <c r="A1657" s="1" t="s">
        <v>2077</v>
      </c>
      <c r="B1657">
        <v>1700</v>
      </c>
      <c r="D1657" t="s">
        <v>2073</v>
      </c>
      <c r="E1657" s="1"/>
      <c r="F1657" s="1" t="s">
        <v>2077</v>
      </c>
      <c r="G1657" s="1">
        <v>5</v>
      </c>
      <c r="H1657" s="1">
        <v>5</v>
      </c>
      <c r="I1657" s="1">
        <v>5</v>
      </c>
      <c r="J1657" s="31" t="str">
        <f t="shared" si="50"/>
        <v>CERTAINLY INCLUDED</v>
      </c>
      <c r="K1657">
        <v>1700</v>
      </c>
      <c r="L1657" s="1"/>
      <c r="M1657" s="1"/>
      <c r="N1657" s="34" t="s">
        <v>1752</v>
      </c>
      <c r="R1657" s="1" t="str">
        <f t="shared" si="51"/>
        <v>MUTUALLY INCLUDED</v>
      </c>
      <c r="S1657" s="1"/>
      <c r="T1657" s="1"/>
      <c r="X1657" s="3" t="s">
        <v>23</v>
      </c>
    </row>
    <row r="1658" spans="1:24" ht="60">
      <c r="A1658" s="1" t="s">
        <v>2079</v>
      </c>
      <c r="B1658">
        <v>1701</v>
      </c>
      <c r="D1658" t="s">
        <v>2073</v>
      </c>
      <c r="E1658" s="1"/>
      <c r="F1658" s="1" t="s">
        <v>2079</v>
      </c>
      <c r="G1658" s="1">
        <v>4</v>
      </c>
      <c r="H1658" s="1">
        <v>4</v>
      </c>
      <c r="I1658" s="1">
        <v>4</v>
      </c>
      <c r="J1658" s="31" t="str">
        <f t="shared" si="50"/>
        <v>EXCLUDED</v>
      </c>
      <c r="K1658">
        <v>1701</v>
      </c>
      <c r="L1658" s="1"/>
      <c r="M1658" s="1"/>
      <c r="N1658" s="34" t="s">
        <v>1752</v>
      </c>
      <c r="R1658" s="1" t="str">
        <f t="shared" si="51"/>
        <v>AI: No, Human: Yes</v>
      </c>
      <c r="S1658" s="1" t="s">
        <v>19</v>
      </c>
      <c r="T1658" s="1" t="s">
        <v>19</v>
      </c>
      <c r="U1658" t="s">
        <v>19</v>
      </c>
    </row>
    <row r="1659" spans="1:24" ht="75">
      <c r="A1659" s="1" t="s">
        <v>2080</v>
      </c>
      <c r="B1659">
        <v>1702</v>
      </c>
      <c r="D1659" t="s">
        <v>2073</v>
      </c>
      <c r="E1659" s="1"/>
      <c r="F1659" s="1" t="s">
        <v>2080</v>
      </c>
      <c r="G1659" s="1">
        <v>1</v>
      </c>
      <c r="H1659" s="1">
        <v>1</v>
      </c>
      <c r="I1659" s="1">
        <v>1</v>
      </c>
      <c r="J1659" s="31" t="str">
        <f t="shared" si="50"/>
        <v>EXCLUDED</v>
      </c>
      <c r="K1659">
        <v>1702</v>
      </c>
      <c r="L1659" s="1"/>
      <c r="M1659" s="1"/>
      <c r="N1659" s="35" t="s">
        <v>901</v>
      </c>
      <c r="R1659" s="1" t="str">
        <f t="shared" si="51"/>
        <v>Mutually Excluded</v>
      </c>
      <c r="S1659" s="1"/>
      <c r="T1659" s="1"/>
    </row>
    <row r="1660" spans="1:24" ht="75">
      <c r="A1660" s="1" t="s">
        <v>2081</v>
      </c>
      <c r="B1660">
        <v>1703</v>
      </c>
      <c r="D1660" t="s">
        <v>2073</v>
      </c>
      <c r="E1660" s="1"/>
      <c r="F1660" s="1" t="s">
        <v>2081</v>
      </c>
      <c r="G1660" s="1">
        <v>1</v>
      </c>
      <c r="H1660" s="1">
        <v>1</v>
      </c>
      <c r="I1660" s="1">
        <v>1</v>
      </c>
      <c r="J1660" s="31" t="str">
        <f t="shared" si="50"/>
        <v>EXCLUDED</v>
      </c>
      <c r="K1660">
        <v>1703</v>
      </c>
      <c r="L1660" s="1"/>
      <c r="M1660" s="1"/>
      <c r="N1660" s="35" t="s">
        <v>901</v>
      </c>
      <c r="R1660" s="1" t="str">
        <f t="shared" si="51"/>
        <v>Mutually Excluded</v>
      </c>
      <c r="S1660" s="1"/>
      <c r="T1660" s="1"/>
    </row>
    <row r="1661" spans="1:24" ht="90">
      <c r="A1661" s="1" t="s">
        <v>2082</v>
      </c>
      <c r="B1661">
        <v>1704</v>
      </c>
      <c r="D1661" t="s">
        <v>2073</v>
      </c>
      <c r="E1661" s="1"/>
      <c r="F1661" s="1" t="s">
        <v>2082</v>
      </c>
      <c r="G1661" s="1">
        <v>3</v>
      </c>
      <c r="H1661" s="1">
        <v>2</v>
      </c>
      <c r="I1661" s="1">
        <v>2</v>
      </c>
      <c r="J1661" s="31" t="str">
        <f t="shared" si="50"/>
        <v>EXCLUDED</v>
      </c>
      <c r="K1661">
        <v>1704</v>
      </c>
      <c r="L1661" s="1"/>
      <c r="M1661" s="1"/>
      <c r="N1661" s="35" t="s">
        <v>901</v>
      </c>
      <c r="R1661" s="1" t="str">
        <f t="shared" si="51"/>
        <v>Mutually Excluded</v>
      </c>
      <c r="S1661" s="1"/>
      <c r="T1661" s="1"/>
    </row>
    <row r="1662" spans="1:24" ht="120">
      <c r="A1662" s="1" t="s">
        <v>2084</v>
      </c>
      <c r="B1662">
        <v>1705</v>
      </c>
      <c r="D1662" t="s">
        <v>2085</v>
      </c>
      <c r="E1662" s="1"/>
      <c r="F1662" s="1" t="s">
        <v>2084</v>
      </c>
      <c r="G1662" s="1">
        <v>2</v>
      </c>
      <c r="H1662" s="1">
        <v>2</v>
      </c>
      <c r="I1662" s="1">
        <v>2</v>
      </c>
      <c r="J1662" s="31" t="str">
        <f t="shared" si="50"/>
        <v>EXCLUDED</v>
      </c>
      <c r="K1662">
        <v>1705</v>
      </c>
      <c r="L1662" s="1"/>
      <c r="M1662" s="1"/>
      <c r="N1662" s="35" t="s">
        <v>901</v>
      </c>
      <c r="R1662" s="1" t="str">
        <f t="shared" si="51"/>
        <v>Mutually Excluded</v>
      </c>
      <c r="S1662" s="1"/>
      <c r="T1662" s="1"/>
    </row>
    <row r="1663" spans="1:24" ht="90">
      <c r="A1663" s="1" t="s">
        <v>2086</v>
      </c>
      <c r="B1663">
        <v>1706</v>
      </c>
      <c r="D1663" t="s">
        <v>2085</v>
      </c>
      <c r="E1663" s="1"/>
      <c r="F1663" s="1" t="s">
        <v>2086</v>
      </c>
      <c r="G1663" s="1">
        <v>1</v>
      </c>
      <c r="H1663" s="1">
        <v>1</v>
      </c>
      <c r="I1663" s="1">
        <v>1</v>
      </c>
      <c r="J1663" s="31" t="str">
        <f t="shared" si="50"/>
        <v>EXCLUDED</v>
      </c>
      <c r="K1663">
        <v>1706</v>
      </c>
      <c r="L1663" s="1"/>
      <c r="M1663" s="1"/>
      <c r="N1663" s="35" t="s">
        <v>901</v>
      </c>
      <c r="R1663" s="1" t="str">
        <f t="shared" si="51"/>
        <v>Mutually Excluded</v>
      </c>
      <c r="S1663" s="1"/>
      <c r="T1663" s="1"/>
    </row>
    <row r="1664" spans="1:24" ht="120">
      <c r="A1664" s="1" t="s">
        <v>2087</v>
      </c>
      <c r="B1664">
        <v>1707</v>
      </c>
      <c r="D1664" t="s">
        <v>2085</v>
      </c>
      <c r="E1664" s="1"/>
      <c r="F1664" s="1" t="s">
        <v>2087</v>
      </c>
      <c r="G1664" s="1">
        <v>3</v>
      </c>
      <c r="H1664" s="1">
        <v>3</v>
      </c>
      <c r="I1664" s="1">
        <v>4</v>
      </c>
      <c r="J1664" s="31" t="str">
        <f t="shared" si="50"/>
        <v>EXCLUDED</v>
      </c>
      <c r="K1664">
        <v>1707</v>
      </c>
      <c r="L1664" s="1"/>
      <c r="M1664" s="1"/>
      <c r="N1664" s="35" t="s">
        <v>901</v>
      </c>
      <c r="R1664" s="1" t="str">
        <f t="shared" si="51"/>
        <v>Mutually Excluded</v>
      </c>
      <c r="S1664" s="1"/>
      <c r="T1664" s="1"/>
    </row>
    <row r="1665" spans="1:21" ht="75">
      <c r="A1665" s="1" t="s">
        <v>2089</v>
      </c>
      <c r="B1665">
        <v>1708</v>
      </c>
      <c r="D1665" t="s">
        <v>2085</v>
      </c>
      <c r="E1665" s="1"/>
      <c r="F1665" s="1" t="s">
        <v>2089</v>
      </c>
      <c r="G1665" s="1">
        <v>4</v>
      </c>
      <c r="H1665" s="1">
        <v>3</v>
      </c>
      <c r="I1665" s="1">
        <v>4</v>
      </c>
      <c r="J1665" s="31" t="str">
        <f t="shared" si="50"/>
        <v>EXCLUDED</v>
      </c>
      <c r="K1665">
        <v>1708</v>
      </c>
      <c r="L1665" s="1"/>
      <c r="M1665" s="1"/>
      <c r="N1665" s="35" t="s">
        <v>901</v>
      </c>
      <c r="R1665" s="1" t="str">
        <f t="shared" si="51"/>
        <v>Mutually Excluded</v>
      </c>
      <c r="S1665" s="1"/>
      <c r="T1665" s="1"/>
    </row>
    <row r="1666" spans="1:21" ht="60">
      <c r="A1666" s="1" t="s">
        <v>2091</v>
      </c>
      <c r="B1666">
        <v>1709</v>
      </c>
      <c r="D1666" t="s">
        <v>2085</v>
      </c>
      <c r="E1666" s="1"/>
      <c r="F1666" s="1" t="s">
        <v>2091</v>
      </c>
      <c r="G1666" s="1">
        <v>1</v>
      </c>
      <c r="H1666" s="1">
        <v>1</v>
      </c>
      <c r="I1666" s="1">
        <v>1</v>
      </c>
      <c r="J1666" s="31" t="str">
        <f t="shared" si="50"/>
        <v>EXCLUDED</v>
      </c>
      <c r="K1666">
        <v>1709</v>
      </c>
      <c r="L1666" s="1"/>
      <c r="M1666" s="1"/>
      <c r="N1666" s="35" t="s">
        <v>901</v>
      </c>
      <c r="R1666" s="1" t="str">
        <f t="shared" si="51"/>
        <v>Mutually Excluded</v>
      </c>
      <c r="S1666" s="1"/>
      <c r="T1666" s="1"/>
    </row>
    <row r="1667" spans="1:21" ht="75">
      <c r="A1667" s="1" t="s">
        <v>2092</v>
      </c>
      <c r="B1667">
        <v>1710</v>
      </c>
      <c r="D1667" t="s">
        <v>2085</v>
      </c>
      <c r="E1667" s="1"/>
      <c r="F1667" s="1" t="s">
        <v>2092</v>
      </c>
      <c r="G1667" s="1">
        <v>1</v>
      </c>
      <c r="H1667" s="1">
        <v>1</v>
      </c>
      <c r="I1667" s="1">
        <v>1</v>
      </c>
      <c r="J1667" s="31" t="str">
        <f t="shared" ref="J1667:J1730" si="52">IF(COUNTIF(G1667:I1667,5)=3,"CERTAINLY INCLUDED",IF(COUNTIF(G1667:I1667,5)&gt;0,"MAYBE","EXCLUDED"))</f>
        <v>EXCLUDED</v>
      </c>
      <c r="K1667">
        <v>1710</v>
      </c>
      <c r="L1667" s="1"/>
      <c r="M1667" s="1"/>
      <c r="N1667" s="35" t="s">
        <v>901</v>
      </c>
      <c r="R1667" s="1" t="str">
        <f t="shared" ref="R1667:R1730" si="53">IF(AND(J1667="Excluded", N1667="Excluded"), "Mutually Excluded", IF(AND(OR(J1667="CERTAINLY INCLUDED", J1667="INCLUDED", J1667="MAYBE" ), OR(N1667="INCLUDED", N1667="MAYBE")), "MUTUALLY INCLUDED", IF(AND(J1667="MAYBE", N1667="MAYBE"), "Mutually MAYBE", IF(AND(J1667="Excluded", OR(N1667="INCLUDED", N1667="MAYBE")), "AI: No, Human: Yes", IF(AND(N1667="Excluded", OR(J1667="INCLUDED", J1667="CERTAINLY INCLUDED", J1667="MAYBE")), "AI: Yes, Human: No", "Other Conflict")))))</f>
        <v>Mutually Excluded</v>
      </c>
      <c r="S1667" s="1"/>
      <c r="T1667" s="1"/>
    </row>
    <row r="1668" spans="1:21" ht="75">
      <c r="A1668" s="1" t="s">
        <v>2093</v>
      </c>
      <c r="B1668">
        <v>1711</v>
      </c>
      <c r="D1668" t="s">
        <v>2085</v>
      </c>
      <c r="E1668" s="1"/>
      <c r="F1668" s="1" t="s">
        <v>2093</v>
      </c>
      <c r="G1668" s="1">
        <v>1</v>
      </c>
      <c r="H1668" s="1">
        <v>1</v>
      </c>
      <c r="I1668" s="1">
        <v>1</v>
      </c>
      <c r="J1668" s="31" t="str">
        <f t="shared" si="52"/>
        <v>EXCLUDED</v>
      </c>
      <c r="K1668">
        <v>1711</v>
      </c>
      <c r="L1668" s="1"/>
      <c r="M1668" s="1"/>
      <c r="N1668" s="35" t="s">
        <v>901</v>
      </c>
      <c r="R1668" s="1" t="str">
        <f t="shared" si="53"/>
        <v>Mutually Excluded</v>
      </c>
      <c r="S1668" s="1"/>
      <c r="T1668" s="1"/>
    </row>
    <row r="1669" spans="1:21" ht="75">
      <c r="A1669" s="1" t="s">
        <v>1409</v>
      </c>
      <c r="B1669">
        <v>1712</v>
      </c>
      <c r="D1669" t="s">
        <v>2085</v>
      </c>
      <c r="E1669" s="1"/>
      <c r="F1669" s="1" t="s">
        <v>1409</v>
      </c>
      <c r="G1669" s="1">
        <v>4</v>
      </c>
      <c r="H1669" s="1">
        <v>5</v>
      </c>
      <c r="I1669" s="1">
        <v>4</v>
      </c>
      <c r="J1669" s="31" t="str">
        <f t="shared" si="52"/>
        <v>MAYBE</v>
      </c>
      <c r="K1669">
        <v>1712</v>
      </c>
      <c r="L1669" s="1"/>
      <c r="M1669" s="1"/>
      <c r="N1669" s="35" t="s">
        <v>901</v>
      </c>
      <c r="R1669" s="1" t="str">
        <f t="shared" si="53"/>
        <v>AI: Yes, Human: No</v>
      </c>
      <c r="S1669" s="1" t="s">
        <v>3018</v>
      </c>
      <c r="T1669" s="1" t="s">
        <v>19</v>
      </c>
      <c r="U1669" t="s">
        <v>19</v>
      </c>
    </row>
    <row r="1670" spans="1:21" ht="135">
      <c r="A1670" s="1" t="s">
        <v>2095</v>
      </c>
      <c r="B1670">
        <v>1713</v>
      </c>
      <c r="D1670" t="s">
        <v>2085</v>
      </c>
      <c r="E1670" s="1"/>
      <c r="F1670" s="1" t="s">
        <v>2095</v>
      </c>
      <c r="G1670" s="1">
        <v>2</v>
      </c>
      <c r="H1670" s="1">
        <v>2</v>
      </c>
      <c r="I1670" s="1">
        <v>2</v>
      </c>
      <c r="J1670" s="31" t="str">
        <f t="shared" si="52"/>
        <v>EXCLUDED</v>
      </c>
      <c r="K1670">
        <v>1713</v>
      </c>
      <c r="L1670" s="1"/>
      <c r="M1670" s="1"/>
      <c r="N1670" s="35" t="s">
        <v>901</v>
      </c>
      <c r="R1670" s="1" t="str">
        <f t="shared" si="53"/>
        <v>Mutually Excluded</v>
      </c>
      <c r="S1670" s="1"/>
      <c r="T1670" s="1"/>
    </row>
    <row r="1671" spans="1:21" ht="90">
      <c r="A1671" s="1" t="s">
        <v>2096</v>
      </c>
      <c r="B1671">
        <v>1714</v>
      </c>
      <c r="D1671" t="s">
        <v>2097</v>
      </c>
      <c r="E1671" s="1"/>
      <c r="F1671" s="1" t="s">
        <v>2096</v>
      </c>
      <c r="G1671" s="1">
        <v>2</v>
      </c>
      <c r="H1671" s="1">
        <v>2</v>
      </c>
      <c r="I1671" s="1">
        <v>2</v>
      </c>
      <c r="J1671" s="31" t="str">
        <f t="shared" si="52"/>
        <v>EXCLUDED</v>
      </c>
      <c r="K1671">
        <v>1714</v>
      </c>
      <c r="L1671" s="1"/>
      <c r="M1671" s="1"/>
      <c r="N1671" s="35" t="s">
        <v>901</v>
      </c>
      <c r="R1671" s="1" t="str">
        <f t="shared" si="53"/>
        <v>Mutually Excluded</v>
      </c>
      <c r="S1671" s="1"/>
      <c r="T1671" s="1"/>
    </row>
    <row r="1672" spans="1:21" ht="90">
      <c r="A1672" s="1" t="s">
        <v>2098</v>
      </c>
      <c r="B1672">
        <v>1715</v>
      </c>
      <c r="D1672" t="s">
        <v>2097</v>
      </c>
      <c r="E1672" s="1"/>
      <c r="F1672" s="1" t="s">
        <v>2098</v>
      </c>
      <c r="G1672" s="1">
        <v>3</v>
      </c>
      <c r="H1672" s="1">
        <v>4</v>
      </c>
      <c r="I1672" s="1">
        <v>4</v>
      </c>
      <c r="J1672" s="31" t="str">
        <f t="shared" si="52"/>
        <v>EXCLUDED</v>
      </c>
      <c r="K1672">
        <v>1715</v>
      </c>
      <c r="L1672" s="1"/>
      <c r="M1672" s="1"/>
      <c r="N1672" s="35" t="s">
        <v>901</v>
      </c>
      <c r="R1672" s="1" t="str">
        <f t="shared" si="53"/>
        <v>Mutually Excluded</v>
      </c>
      <c r="S1672" s="1"/>
      <c r="T1672" s="1"/>
    </row>
    <row r="1673" spans="1:21" ht="75">
      <c r="A1673" s="1" t="s">
        <v>2099</v>
      </c>
      <c r="B1673">
        <v>1716</v>
      </c>
      <c r="D1673" t="s">
        <v>2097</v>
      </c>
      <c r="E1673" s="1"/>
      <c r="F1673" s="1" t="s">
        <v>2099</v>
      </c>
      <c r="G1673" s="1">
        <v>3</v>
      </c>
      <c r="H1673" s="1">
        <v>4</v>
      </c>
      <c r="I1673" s="1">
        <v>3</v>
      </c>
      <c r="J1673" s="31" t="str">
        <f t="shared" si="52"/>
        <v>EXCLUDED</v>
      </c>
      <c r="K1673">
        <v>1716</v>
      </c>
      <c r="L1673" s="1"/>
      <c r="M1673" s="1"/>
      <c r="N1673" s="35" t="s">
        <v>901</v>
      </c>
      <c r="R1673" s="1" t="str">
        <f t="shared" si="53"/>
        <v>Mutually Excluded</v>
      </c>
      <c r="S1673" s="1"/>
      <c r="T1673" s="1"/>
    </row>
    <row r="1674" spans="1:21" ht="120">
      <c r="A1674" s="1" t="s">
        <v>2101</v>
      </c>
      <c r="B1674">
        <v>1717</v>
      </c>
      <c r="D1674" t="s">
        <v>2097</v>
      </c>
      <c r="E1674" s="1"/>
      <c r="F1674" s="1" t="s">
        <v>2101</v>
      </c>
      <c r="G1674" s="1">
        <v>2</v>
      </c>
      <c r="H1674" s="1">
        <v>2</v>
      </c>
      <c r="I1674" s="1">
        <v>2</v>
      </c>
      <c r="J1674" s="31" t="str">
        <f t="shared" si="52"/>
        <v>EXCLUDED</v>
      </c>
      <c r="K1674">
        <v>1717</v>
      </c>
      <c r="L1674" s="1"/>
      <c r="M1674" s="1"/>
      <c r="N1674" s="35" t="s">
        <v>901</v>
      </c>
      <c r="R1674" s="1" t="str">
        <f t="shared" si="53"/>
        <v>Mutually Excluded</v>
      </c>
      <c r="S1674" s="1"/>
      <c r="T1674" s="1"/>
    </row>
    <row r="1675" spans="1:21" ht="90">
      <c r="A1675" s="1" t="s">
        <v>2102</v>
      </c>
      <c r="B1675">
        <v>1718</v>
      </c>
      <c r="D1675" t="s">
        <v>2097</v>
      </c>
      <c r="E1675" s="1"/>
      <c r="F1675" s="1" t="s">
        <v>2102</v>
      </c>
      <c r="G1675" s="1">
        <v>2</v>
      </c>
      <c r="H1675" s="1">
        <v>2</v>
      </c>
      <c r="I1675" s="1">
        <v>2</v>
      </c>
      <c r="J1675" s="31" t="str">
        <f t="shared" si="52"/>
        <v>EXCLUDED</v>
      </c>
      <c r="K1675">
        <v>1718</v>
      </c>
      <c r="L1675" s="1"/>
      <c r="M1675" s="1"/>
      <c r="N1675" s="35" t="s">
        <v>901</v>
      </c>
      <c r="R1675" s="1" t="str">
        <f t="shared" si="53"/>
        <v>Mutually Excluded</v>
      </c>
      <c r="S1675" s="1"/>
      <c r="T1675" s="1"/>
    </row>
    <row r="1676" spans="1:21" ht="90">
      <c r="A1676" s="1" t="s">
        <v>2103</v>
      </c>
      <c r="B1676">
        <v>1719</v>
      </c>
      <c r="D1676" t="s">
        <v>2097</v>
      </c>
      <c r="E1676" s="1"/>
      <c r="F1676" s="1" t="s">
        <v>2103</v>
      </c>
      <c r="G1676" s="1">
        <v>1</v>
      </c>
      <c r="H1676" s="1">
        <v>1</v>
      </c>
      <c r="I1676" s="1">
        <v>1</v>
      </c>
      <c r="J1676" s="31" t="str">
        <f t="shared" si="52"/>
        <v>EXCLUDED</v>
      </c>
      <c r="K1676">
        <v>1719</v>
      </c>
      <c r="L1676" s="1"/>
      <c r="M1676" s="1"/>
      <c r="N1676" s="35" t="s">
        <v>901</v>
      </c>
      <c r="R1676" s="1" t="str">
        <f t="shared" si="53"/>
        <v>Mutually Excluded</v>
      </c>
      <c r="S1676" s="1"/>
      <c r="T1676" s="1"/>
    </row>
    <row r="1677" spans="1:21" ht="105">
      <c r="A1677" s="1" t="s">
        <v>2104</v>
      </c>
      <c r="B1677">
        <v>1720</v>
      </c>
      <c r="D1677" t="s">
        <v>2097</v>
      </c>
      <c r="E1677" s="1"/>
      <c r="F1677" s="1" t="s">
        <v>2104</v>
      </c>
      <c r="G1677" s="1">
        <v>4</v>
      </c>
      <c r="H1677" s="1">
        <v>3</v>
      </c>
      <c r="I1677" s="1">
        <v>4</v>
      </c>
      <c r="J1677" s="31" t="str">
        <f t="shared" si="52"/>
        <v>EXCLUDED</v>
      </c>
      <c r="K1677">
        <v>1720</v>
      </c>
      <c r="L1677" s="1"/>
      <c r="M1677" s="1"/>
      <c r="N1677" s="35" t="s">
        <v>901</v>
      </c>
      <c r="R1677" s="1" t="str">
        <f t="shared" si="53"/>
        <v>Mutually Excluded</v>
      </c>
      <c r="S1677" s="1"/>
      <c r="T1677" s="1"/>
    </row>
    <row r="1678" spans="1:21" ht="105">
      <c r="A1678" s="1" t="s">
        <v>2106</v>
      </c>
      <c r="B1678">
        <v>1721</v>
      </c>
      <c r="D1678" t="s">
        <v>2097</v>
      </c>
      <c r="E1678" s="1"/>
      <c r="F1678" s="1" t="s">
        <v>2106</v>
      </c>
      <c r="G1678" s="1">
        <v>3</v>
      </c>
      <c r="H1678" s="1">
        <v>2</v>
      </c>
      <c r="I1678" s="1">
        <v>3</v>
      </c>
      <c r="J1678" s="31" t="str">
        <f t="shared" si="52"/>
        <v>EXCLUDED</v>
      </c>
      <c r="K1678">
        <v>1721</v>
      </c>
      <c r="L1678" s="1"/>
      <c r="M1678" s="1"/>
      <c r="N1678" s="35" t="s">
        <v>901</v>
      </c>
      <c r="R1678" s="1" t="str">
        <f t="shared" si="53"/>
        <v>Mutually Excluded</v>
      </c>
      <c r="S1678" s="1"/>
      <c r="T1678" s="1"/>
    </row>
    <row r="1679" spans="1:21" ht="45">
      <c r="A1679" s="1" t="s">
        <v>2107</v>
      </c>
      <c r="B1679">
        <v>1722</v>
      </c>
      <c r="D1679" t="s">
        <v>2097</v>
      </c>
      <c r="E1679" s="1"/>
      <c r="F1679" s="1" t="s">
        <v>2107</v>
      </c>
      <c r="G1679" s="1">
        <v>1</v>
      </c>
      <c r="H1679" s="1">
        <v>1</v>
      </c>
      <c r="I1679" s="1">
        <v>1</v>
      </c>
      <c r="J1679" s="31" t="str">
        <f t="shared" si="52"/>
        <v>EXCLUDED</v>
      </c>
      <c r="K1679">
        <v>1722</v>
      </c>
      <c r="L1679" s="1"/>
      <c r="M1679" s="1"/>
      <c r="N1679" s="35" t="s">
        <v>901</v>
      </c>
      <c r="R1679" s="1" t="str">
        <f t="shared" si="53"/>
        <v>Mutually Excluded</v>
      </c>
      <c r="S1679" s="1"/>
      <c r="T1679" s="1"/>
    </row>
    <row r="1680" spans="1:21" ht="165">
      <c r="A1680" s="1" t="s">
        <v>2108</v>
      </c>
      <c r="B1680">
        <v>1723</v>
      </c>
      <c r="D1680" t="s">
        <v>2097</v>
      </c>
      <c r="E1680" s="1"/>
      <c r="F1680" s="1" t="s">
        <v>2108</v>
      </c>
      <c r="G1680" s="1">
        <v>2</v>
      </c>
      <c r="H1680" s="1">
        <v>2</v>
      </c>
      <c r="I1680" s="1">
        <v>2</v>
      </c>
      <c r="J1680" s="31" t="str">
        <f t="shared" si="52"/>
        <v>EXCLUDED</v>
      </c>
      <c r="K1680">
        <v>1723</v>
      </c>
      <c r="L1680" s="1"/>
      <c r="M1680" s="1"/>
      <c r="N1680" s="35" t="s">
        <v>901</v>
      </c>
      <c r="R1680" s="1" t="str">
        <f t="shared" si="53"/>
        <v>Mutually Excluded</v>
      </c>
      <c r="S1680" s="1"/>
      <c r="T1680" s="1"/>
    </row>
    <row r="1681" spans="1:21" ht="135">
      <c r="A1681" s="1" t="s">
        <v>2109</v>
      </c>
      <c r="B1681">
        <v>1724</v>
      </c>
      <c r="D1681" t="s">
        <v>2110</v>
      </c>
      <c r="E1681" s="1"/>
      <c r="F1681" s="1" t="s">
        <v>2109</v>
      </c>
      <c r="G1681" s="1">
        <v>1</v>
      </c>
      <c r="H1681" s="1">
        <v>1</v>
      </c>
      <c r="I1681" s="1">
        <v>1</v>
      </c>
      <c r="J1681" s="31" t="str">
        <f t="shared" si="52"/>
        <v>EXCLUDED</v>
      </c>
      <c r="K1681">
        <v>1724</v>
      </c>
      <c r="L1681" s="1"/>
      <c r="M1681" s="1"/>
      <c r="N1681" s="35" t="s">
        <v>901</v>
      </c>
      <c r="R1681" s="1" t="str">
        <f t="shared" si="53"/>
        <v>Mutually Excluded</v>
      </c>
      <c r="S1681" s="1"/>
      <c r="T1681" s="1"/>
    </row>
    <row r="1682" spans="1:21" ht="105">
      <c r="A1682" s="1" t="s">
        <v>2111</v>
      </c>
      <c r="B1682">
        <v>1725</v>
      </c>
      <c r="D1682" t="s">
        <v>2110</v>
      </c>
      <c r="E1682" s="1"/>
      <c r="F1682" s="1" t="s">
        <v>2111</v>
      </c>
      <c r="G1682" s="1">
        <v>2</v>
      </c>
      <c r="H1682" s="1">
        <v>2</v>
      </c>
      <c r="I1682" s="1">
        <v>2</v>
      </c>
      <c r="J1682" s="31" t="str">
        <f t="shared" si="52"/>
        <v>EXCLUDED</v>
      </c>
      <c r="K1682">
        <v>1725</v>
      </c>
      <c r="L1682" s="1"/>
      <c r="M1682" s="1"/>
      <c r="N1682" s="35" t="s">
        <v>901</v>
      </c>
      <c r="R1682" s="1" t="str">
        <f t="shared" si="53"/>
        <v>Mutually Excluded</v>
      </c>
      <c r="S1682" s="1"/>
      <c r="T1682" s="1"/>
    </row>
    <row r="1683" spans="1:21" ht="75">
      <c r="A1683" s="1" t="s">
        <v>2112</v>
      </c>
      <c r="B1683">
        <v>1726</v>
      </c>
      <c r="D1683" t="s">
        <v>2110</v>
      </c>
      <c r="E1683" s="1"/>
      <c r="F1683" s="1" t="s">
        <v>2112</v>
      </c>
      <c r="G1683" s="1">
        <v>1</v>
      </c>
      <c r="H1683" s="1">
        <v>1</v>
      </c>
      <c r="I1683" s="1">
        <v>1</v>
      </c>
      <c r="J1683" s="31" t="str">
        <f t="shared" si="52"/>
        <v>EXCLUDED</v>
      </c>
      <c r="K1683">
        <v>1726</v>
      </c>
      <c r="L1683" s="1"/>
      <c r="M1683" s="1"/>
      <c r="N1683" s="35" t="s">
        <v>901</v>
      </c>
      <c r="R1683" s="1" t="str">
        <f t="shared" si="53"/>
        <v>Mutually Excluded</v>
      </c>
      <c r="S1683" s="1"/>
      <c r="T1683" s="1"/>
    </row>
    <row r="1684" spans="1:21" ht="105">
      <c r="A1684" s="1" t="s">
        <v>2113</v>
      </c>
      <c r="B1684">
        <v>1727</v>
      </c>
      <c r="D1684" t="s">
        <v>2110</v>
      </c>
      <c r="E1684" s="1"/>
      <c r="F1684" s="1" t="s">
        <v>2113</v>
      </c>
      <c r="G1684" s="1">
        <v>2</v>
      </c>
      <c r="H1684" s="1">
        <v>2</v>
      </c>
      <c r="I1684" s="1">
        <v>2</v>
      </c>
      <c r="J1684" s="31" t="str">
        <f t="shared" si="52"/>
        <v>EXCLUDED</v>
      </c>
      <c r="K1684">
        <v>1727</v>
      </c>
      <c r="L1684" s="1"/>
      <c r="M1684" s="1"/>
      <c r="N1684" s="35" t="s">
        <v>901</v>
      </c>
      <c r="R1684" s="1" t="str">
        <f t="shared" si="53"/>
        <v>Mutually Excluded</v>
      </c>
      <c r="S1684" s="1"/>
      <c r="T1684" s="1"/>
    </row>
    <row r="1685" spans="1:21" ht="90">
      <c r="A1685" s="1" t="s">
        <v>2114</v>
      </c>
      <c r="B1685">
        <v>1728</v>
      </c>
      <c r="D1685" t="s">
        <v>2110</v>
      </c>
      <c r="E1685" s="1"/>
      <c r="F1685" s="1" t="s">
        <v>2114</v>
      </c>
      <c r="G1685" s="1">
        <v>1</v>
      </c>
      <c r="H1685" s="1">
        <v>1</v>
      </c>
      <c r="I1685" s="1">
        <v>1</v>
      </c>
      <c r="J1685" s="31" t="str">
        <f t="shared" si="52"/>
        <v>EXCLUDED</v>
      </c>
      <c r="K1685">
        <v>1728</v>
      </c>
      <c r="L1685" s="1"/>
      <c r="M1685" s="1"/>
      <c r="N1685" s="35" t="s">
        <v>901</v>
      </c>
      <c r="R1685" s="1" t="str">
        <f t="shared" si="53"/>
        <v>Mutually Excluded</v>
      </c>
      <c r="S1685" s="1"/>
      <c r="T1685" s="1"/>
    </row>
    <row r="1686" spans="1:21" ht="90.75">
      <c r="A1686" s="1" t="s">
        <v>2115</v>
      </c>
      <c r="B1686">
        <v>1729</v>
      </c>
      <c r="D1686" t="s">
        <v>2110</v>
      </c>
      <c r="E1686" s="1"/>
      <c r="F1686" s="1" t="s">
        <v>2115</v>
      </c>
      <c r="G1686" s="1">
        <v>3</v>
      </c>
      <c r="H1686" s="1">
        <v>2</v>
      </c>
      <c r="I1686" s="1">
        <v>3</v>
      </c>
      <c r="J1686" s="31" t="str">
        <f t="shared" si="52"/>
        <v>EXCLUDED</v>
      </c>
      <c r="K1686">
        <v>1729</v>
      </c>
      <c r="L1686" s="11"/>
      <c r="M1686" s="1"/>
      <c r="N1686" s="35" t="s">
        <v>901</v>
      </c>
      <c r="R1686" s="1" t="str">
        <f t="shared" si="53"/>
        <v>Mutually Excluded</v>
      </c>
      <c r="S1686" s="1"/>
      <c r="T1686" s="1"/>
    </row>
    <row r="1687" spans="1:21" ht="150">
      <c r="A1687" s="1" t="s">
        <v>2117</v>
      </c>
      <c r="B1687">
        <v>1730</v>
      </c>
      <c r="D1687" t="s">
        <v>2110</v>
      </c>
      <c r="E1687" s="1"/>
      <c r="F1687" s="1" t="s">
        <v>2117</v>
      </c>
      <c r="G1687" s="1">
        <v>2</v>
      </c>
      <c r="H1687" s="1">
        <v>2</v>
      </c>
      <c r="I1687" s="1">
        <v>2</v>
      </c>
      <c r="J1687" s="31" t="str">
        <f t="shared" si="52"/>
        <v>EXCLUDED</v>
      </c>
      <c r="K1687">
        <v>1730</v>
      </c>
      <c r="L1687" s="1"/>
      <c r="M1687" s="1"/>
      <c r="N1687" s="35" t="s">
        <v>901</v>
      </c>
      <c r="R1687" s="1" t="str">
        <f t="shared" si="53"/>
        <v>Mutually Excluded</v>
      </c>
      <c r="S1687" s="1"/>
      <c r="T1687" s="1"/>
    </row>
    <row r="1688" spans="1:21" ht="90">
      <c r="A1688" s="1" t="s">
        <v>2118</v>
      </c>
      <c r="B1688">
        <v>1731</v>
      </c>
      <c r="D1688" t="s">
        <v>2110</v>
      </c>
      <c r="E1688" s="1"/>
      <c r="F1688" s="1" t="s">
        <v>2118</v>
      </c>
      <c r="G1688" s="1">
        <v>3</v>
      </c>
      <c r="H1688" s="1">
        <v>3</v>
      </c>
      <c r="I1688" s="1">
        <v>3</v>
      </c>
      <c r="J1688" s="31" t="str">
        <f t="shared" si="52"/>
        <v>EXCLUDED</v>
      </c>
      <c r="K1688">
        <v>1731</v>
      </c>
      <c r="L1688" s="1"/>
      <c r="M1688" s="1"/>
      <c r="N1688" s="35" t="s">
        <v>901</v>
      </c>
      <c r="R1688" s="1" t="str">
        <f t="shared" si="53"/>
        <v>Mutually Excluded</v>
      </c>
      <c r="S1688" s="1"/>
      <c r="T1688" s="1"/>
    </row>
    <row r="1689" spans="1:21" ht="30">
      <c r="A1689" s="1" t="s">
        <v>2119</v>
      </c>
      <c r="B1689">
        <v>1732</v>
      </c>
      <c r="D1689" t="s">
        <v>2120</v>
      </c>
      <c r="E1689" s="1"/>
      <c r="F1689" s="1" t="s">
        <v>2119</v>
      </c>
      <c r="G1689" s="1">
        <v>2</v>
      </c>
      <c r="H1689" s="1">
        <v>2</v>
      </c>
      <c r="I1689" s="1">
        <v>2</v>
      </c>
      <c r="J1689" s="31" t="str">
        <f t="shared" si="52"/>
        <v>EXCLUDED</v>
      </c>
      <c r="K1689">
        <v>1732</v>
      </c>
      <c r="L1689" s="1"/>
      <c r="M1689" s="1"/>
      <c r="N1689" s="35" t="s">
        <v>901</v>
      </c>
      <c r="R1689" s="1" t="str">
        <f t="shared" si="53"/>
        <v>Mutually Excluded</v>
      </c>
      <c r="S1689" s="1"/>
      <c r="T1689" s="1"/>
    </row>
    <row r="1690" spans="1:21" ht="90">
      <c r="A1690" s="1" t="s">
        <v>2122</v>
      </c>
      <c r="B1690">
        <v>1733</v>
      </c>
      <c r="D1690" t="s">
        <v>2120</v>
      </c>
      <c r="E1690" s="1"/>
      <c r="F1690" s="1" t="s">
        <v>2122</v>
      </c>
      <c r="G1690" s="1">
        <v>1</v>
      </c>
      <c r="H1690" s="1">
        <v>1</v>
      </c>
      <c r="I1690" s="1">
        <v>1</v>
      </c>
      <c r="J1690" s="31" t="str">
        <f t="shared" si="52"/>
        <v>EXCLUDED</v>
      </c>
      <c r="K1690">
        <v>1733</v>
      </c>
      <c r="L1690" s="1"/>
      <c r="M1690" s="1"/>
      <c r="N1690" s="35" t="s">
        <v>901</v>
      </c>
      <c r="R1690" s="1" t="str">
        <f t="shared" si="53"/>
        <v>Mutually Excluded</v>
      </c>
      <c r="S1690" s="1"/>
      <c r="T1690" s="1"/>
    </row>
    <row r="1691" spans="1:21" ht="60">
      <c r="A1691" s="1" t="s">
        <v>2123</v>
      </c>
      <c r="B1691">
        <v>1734</v>
      </c>
      <c r="D1691" t="s">
        <v>2120</v>
      </c>
      <c r="E1691" s="1"/>
      <c r="F1691" s="1" t="s">
        <v>2123</v>
      </c>
      <c r="G1691" s="1">
        <v>2</v>
      </c>
      <c r="H1691" s="1">
        <v>3</v>
      </c>
      <c r="I1691" s="1">
        <v>2</v>
      </c>
      <c r="J1691" s="31" t="str">
        <f t="shared" si="52"/>
        <v>EXCLUDED</v>
      </c>
      <c r="K1691">
        <v>1734</v>
      </c>
      <c r="L1691" s="1"/>
      <c r="M1691" s="1"/>
      <c r="N1691" s="35" t="s">
        <v>901</v>
      </c>
      <c r="R1691" s="1" t="str">
        <f t="shared" si="53"/>
        <v>Mutually Excluded</v>
      </c>
      <c r="S1691" s="1"/>
      <c r="T1691" s="1"/>
    </row>
    <row r="1692" spans="1:21" ht="120">
      <c r="A1692" s="1" t="s">
        <v>2124</v>
      </c>
      <c r="B1692">
        <v>1735</v>
      </c>
      <c r="D1692" t="s">
        <v>2120</v>
      </c>
      <c r="E1692" s="1"/>
      <c r="F1692" s="1" t="s">
        <v>2124</v>
      </c>
      <c r="G1692" s="1">
        <v>2</v>
      </c>
      <c r="H1692" s="1">
        <v>2</v>
      </c>
      <c r="I1692" s="1">
        <v>3</v>
      </c>
      <c r="J1692" s="31" t="str">
        <f t="shared" si="52"/>
        <v>EXCLUDED</v>
      </c>
      <c r="K1692">
        <v>1735</v>
      </c>
      <c r="L1692" s="1"/>
      <c r="M1692" s="1"/>
      <c r="N1692" s="35" t="s">
        <v>901</v>
      </c>
      <c r="R1692" s="1" t="str">
        <f t="shared" si="53"/>
        <v>Mutually Excluded</v>
      </c>
      <c r="S1692" s="1"/>
      <c r="T1692" s="1"/>
    </row>
    <row r="1693" spans="1:21" ht="90">
      <c r="A1693" s="1" t="s">
        <v>2125</v>
      </c>
      <c r="B1693">
        <v>1736</v>
      </c>
      <c r="D1693" t="s">
        <v>2120</v>
      </c>
      <c r="E1693" s="1"/>
      <c r="F1693" s="1" t="s">
        <v>2125</v>
      </c>
      <c r="G1693" s="1">
        <v>1</v>
      </c>
      <c r="H1693" s="1">
        <v>1</v>
      </c>
      <c r="I1693" s="1">
        <v>1</v>
      </c>
      <c r="J1693" s="31" t="str">
        <f t="shared" si="52"/>
        <v>EXCLUDED</v>
      </c>
      <c r="K1693">
        <v>1736</v>
      </c>
      <c r="L1693" s="1"/>
      <c r="M1693" s="1"/>
      <c r="N1693" s="35" t="s">
        <v>901</v>
      </c>
      <c r="R1693" s="1" t="str">
        <f t="shared" si="53"/>
        <v>Mutually Excluded</v>
      </c>
      <c r="S1693" s="1"/>
      <c r="T1693" s="1"/>
    </row>
    <row r="1694" spans="1:21" ht="120">
      <c r="A1694" s="1" t="s">
        <v>2126</v>
      </c>
      <c r="B1694">
        <v>1737</v>
      </c>
      <c r="D1694" t="s">
        <v>2120</v>
      </c>
      <c r="E1694" s="1"/>
      <c r="F1694" s="1" t="s">
        <v>2126</v>
      </c>
      <c r="G1694" s="1">
        <v>1</v>
      </c>
      <c r="H1694" s="1">
        <v>1</v>
      </c>
      <c r="I1694" s="1">
        <v>1</v>
      </c>
      <c r="J1694" s="31" t="str">
        <f t="shared" si="52"/>
        <v>EXCLUDED</v>
      </c>
      <c r="K1694">
        <v>1737</v>
      </c>
      <c r="L1694" s="1"/>
      <c r="M1694" s="1"/>
      <c r="N1694" s="35" t="s">
        <v>901</v>
      </c>
      <c r="R1694" s="1" t="str">
        <f t="shared" si="53"/>
        <v>Mutually Excluded</v>
      </c>
      <c r="S1694" s="1"/>
      <c r="T1694" s="1"/>
    </row>
    <row r="1695" spans="1:21" ht="105.75">
      <c r="A1695" s="1" t="s">
        <v>1050</v>
      </c>
      <c r="B1695">
        <v>1738</v>
      </c>
      <c r="D1695" t="s">
        <v>2120</v>
      </c>
      <c r="E1695" s="1"/>
      <c r="F1695" s="1" t="s">
        <v>1050</v>
      </c>
      <c r="G1695" s="1">
        <v>5</v>
      </c>
      <c r="H1695" s="1">
        <v>5</v>
      </c>
      <c r="I1695" s="1">
        <v>5</v>
      </c>
      <c r="J1695" s="31" t="str">
        <f t="shared" si="52"/>
        <v>CERTAINLY INCLUDED</v>
      </c>
      <c r="K1695">
        <v>1738</v>
      </c>
      <c r="L1695" s="11"/>
      <c r="M1695" s="1"/>
      <c r="N1695" s="35" t="s">
        <v>901</v>
      </c>
      <c r="R1695" s="1" t="str">
        <f t="shared" si="53"/>
        <v>AI: Yes, Human: No</v>
      </c>
      <c r="S1695" s="1" t="s">
        <v>3024</v>
      </c>
      <c r="T1695" s="1" t="s">
        <v>19</v>
      </c>
      <c r="U1695" t="s">
        <v>19</v>
      </c>
    </row>
    <row r="1696" spans="1:21" ht="105">
      <c r="A1696" s="1" t="s">
        <v>2128</v>
      </c>
      <c r="B1696">
        <v>1739</v>
      </c>
      <c r="D1696" t="s">
        <v>2120</v>
      </c>
      <c r="E1696" s="1"/>
      <c r="F1696" s="1" t="s">
        <v>2128</v>
      </c>
      <c r="G1696" s="1">
        <v>1</v>
      </c>
      <c r="H1696" s="1">
        <v>1</v>
      </c>
      <c r="I1696" s="1">
        <v>1</v>
      </c>
      <c r="J1696" s="31" t="str">
        <f t="shared" si="52"/>
        <v>EXCLUDED</v>
      </c>
      <c r="K1696">
        <v>1739</v>
      </c>
      <c r="L1696" s="1"/>
      <c r="M1696" s="1"/>
      <c r="N1696" s="35" t="s">
        <v>901</v>
      </c>
      <c r="R1696" s="1" t="str">
        <f t="shared" si="53"/>
        <v>Mutually Excluded</v>
      </c>
      <c r="S1696" s="1"/>
      <c r="T1696" s="1"/>
    </row>
    <row r="1697" spans="1:21" ht="120">
      <c r="A1697" s="1" t="s">
        <v>2129</v>
      </c>
      <c r="B1697">
        <v>1740</v>
      </c>
      <c r="D1697" t="s">
        <v>2120</v>
      </c>
      <c r="E1697" s="1"/>
      <c r="F1697" s="1" t="s">
        <v>2129</v>
      </c>
      <c r="G1697" s="1">
        <v>1</v>
      </c>
      <c r="H1697" s="1">
        <v>1</v>
      </c>
      <c r="I1697" s="1">
        <v>1</v>
      </c>
      <c r="J1697" s="31" t="str">
        <f t="shared" si="52"/>
        <v>EXCLUDED</v>
      </c>
      <c r="K1697">
        <v>1740</v>
      </c>
      <c r="L1697" s="1"/>
      <c r="M1697" s="1"/>
      <c r="N1697" s="35" t="s">
        <v>901</v>
      </c>
      <c r="R1697" s="1" t="str">
        <f t="shared" si="53"/>
        <v>Mutually Excluded</v>
      </c>
      <c r="S1697" s="1"/>
      <c r="T1697" s="1"/>
    </row>
    <row r="1698" spans="1:21" ht="120">
      <c r="A1698" s="1" t="s">
        <v>2130</v>
      </c>
      <c r="B1698">
        <v>1741</v>
      </c>
      <c r="D1698" t="s">
        <v>2120</v>
      </c>
      <c r="E1698" s="1"/>
      <c r="F1698" s="1" t="s">
        <v>2130</v>
      </c>
      <c r="G1698" s="1">
        <v>5</v>
      </c>
      <c r="H1698" s="1">
        <v>5</v>
      </c>
      <c r="I1698" s="1">
        <v>5</v>
      </c>
      <c r="J1698" s="31" t="str">
        <f t="shared" si="52"/>
        <v>CERTAINLY INCLUDED</v>
      </c>
      <c r="K1698">
        <v>1741</v>
      </c>
      <c r="L1698" s="1"/>
      <c r="M1698" s="1"/>
      <c r="N1698" s="35" t="s">
        <v>901</v>
      </c>
      <c r="R1698" s="1" t="str">
        <f t="shared" si="53"/>
        <v>AI: Yes, Human: No</v>
      </c>
      <c r="S1698" s="1" t="s">
        <v>3024</v>
      </c>
      <c r="T1698" s="1" t="s">
        <v>19</v>
      </c>
      <c r="U1698" t="s">
        <v>19</v>
      </c>
    </row>
    <row r="1699" spans="1:21" ht="105">
      <c r="A1699" s="1" t="s">
        <v>2132</v>
      </c>
      <c r="B1699">
        <v>1742</v>
      </c>
      <c r="D1699" t="s">
        <v>2120</v>
      </c>
      <c r="E1699" s="1"/>
      <c r="F1699" s="1" t="s">
        <v>2132</v>
      </c>
      <c r="G1699" s="1">
        <v>3</v>
      </c>
      <c r="H1699" s="1">
        <v>2</v>
      </c>
      <c r="I1699" s="1">
        <v>2</v>
      </c>
      <c r="J1699" s="31" t="str">
        <f t="shared" si="52"/>
        <v>EXCLUDED</v>
      </c>
      <c r="K1699">
        <v>1742</v>
      </c>
      <c r="L1699" s="1"/>
      <c r="M1699" s="1"/>
      <c r="N1699" s="35" t="s">
        <v>901</v>
      </c>
      <c r="R1699" s="1" t="str">
        <f t="shared" si="53"/>
        <v>Mutually Excluded</v>
      </c>
      <c r="S1699" s="1"/>
      <c r="T1699" s="1"/>
    </row>
    <row r="1700" spans="1:21" ht="75">
      <c r="A1700" s="1" t="s">
        <v>2133</v>
      </c>
      <c r="B1700">
        <v>1743</v>
      </c>
      <c r="D1700" t="s">
        <v>2120</v>
      </c>
      <c r="E1700" s="1"/>
      <c r="F1700" s="1" t="s">
        <v>2133</v>
      </c>
      <c r="G1700" s="1">
        <v>3</v>
      </c>
      <c r="H1700" s="1">
        <v>4</v>
      </c>
      <c r="I1700" s="1">
        <v>4</v>
      </c>
      <c r="J1700" s="31" t="str">
        <f t="shared" si="52"/>
        <v>EXCLUDED</v>
      </c>
      <c r="K1700">
        <v>1743</v>
      </c>
      <c r="L1700" s="1"/>
      <c r="M1700" s="1"/>
      <c r="N1700" s="35" t="s">
        <v>901</v>
      </c>
      <c r="R1700" s="1" t="str">
        <f t="shared" si="53"/>
        <v>Mutually Excluded</v>
      </c>
      <c r="S1700" s="1"/>
      <c r="T1700" s="1"/>
    </row>
    <row r="1701" spans="1:21" ht="120">
      <c r="A1701" s="1" t="s">
        <v>2134</v>
      </c>
      <c r="B1701">
        <v>1744</v>
      </c>
      <c r="D1701" t="s">
        <v>2120</v>
      </c>
      <c r="E1701" s="1"/>
      <c r="F1701" s="1" t="s">
        <v>2134</v>
      </c>
      <c r="G1701" s="1">
        <v>3</v>
      </c>
      <c r="H1701" s="1">
        <v>2</v>
      </c>
      <c r="I1701" s="1">
        <v>3</v>
      </c>
      <c r="J1701" s="31" t="str">
        <f t="shared" si="52"/>
        <v>EXCLUDED</v>
      </c>
      <c r="K1701">
        <v>1744</v>
      </c>
      <c r="L1701" s="1"/>
      <c r="M1701" s="1"/>
      <c r="N1701" s="35" t="s">
        <v>901</v>
      </c>
      <c r="R1701" s="1" t="str">
        <f t="shared" si="53"/>
        <v>Mutually Excluded</v>
      </c>
      <c r="S1701" s="1"/>
      <c r="T1701" s="1"/>
    </row>
    <row r="1702" spans="1:21" ht="105">
      <c r="A1702" s="1" t="s">
        <v>2136</v>
      </c>
      <c r="B1702">
        <v>1745</v>
      </c>
      <c r="D1702" t="s">
        <v>2137</v>
      </c>
      <c r="E1702" s="1"/>
      <c r="F1702" s="1" t="s">
        <v>2136</v>
      </c>
      <c r="G1702" s="1">
        <v>2</v>
      </c>
      <c r="H1702" s="1">
        <v>2</v>
      </c>
      <c r="I1702" s="1">
        <v>2</v>
      </c>
      <c r="J1702" s="31" t="str">
        <f t="shared" si="52"/>
        <v>EXCLUDED</v>
      </c>
      <c r="K1702">
        <v>1745</v>
      </c>
      <c r="L1702" s="1"/>
      <c r="M1702" s="1"/>
      <c r="N1702" s="35" t="s">
        <v>901</v>
      </c>
      <c r="R1702" s="1" t="str">
        <f t="shared" si="53"/>
        <v>Mutually Excluded</v>
      </c>
      <c r="S1702" s="1"/>
      <c r="T1702" s="1"/>
    </row>
    <row r="1703" spans="1:21" ht="135">
      <c r="A1703" s="1" t="s">
        <v>2138</v>
      </c>
      <c r="B1703">
        <v>1746</v>
      </c>
      <c r="D1703" t="s">
        <v>2137</v>
      </c>
      <c r="E1703" s="1"/>
      <c r="F1703" s="1" t="s">
        <v>2138</v>
      </c>
      <c r="G1703" s="1">
        <v>4</v>
      </c>
      <c r="H1703" s="1">
        <v>3</v>
      </c>
      <c r="I1703" s="1">
        <v>4</v>
      </c>
      <c r="J1703" s="31" t="str">
        <f t="shared" si="52"/>
        <v>EXCLUDED</v>
      </c>
      <c r="K1703">
        <v>1746</v>
      </c>
      <c r="L1703" s="1"/>
      <c r="M1703" s="1"/>
      <c r="N1703" s="35" t="s">
        <v>901</v>
      </c>
      <c r="R1703" s="1" t="str">
        <f t="shared" si="53"/>
        <v>Mutually Excluded</v>
      </c>
      <c r="S1703" s="1"/>
      <c r="T1703" s="1"/>
    </row>
    <row r="1704" spans="1:21" ht="60">
      <c r="A1704" s="1" t="s">
        <v>2139</v>
      </c>
      <c r="B1704">
        <v>1747</v>
      </c>
      <c r="D1704" t="s">
        <v>2137</v>
      </c>
      <c r="E1704" s="1"/>
      <c r="F1704" s="1" t="s">
        <v>2139</v>
      </c>
      <c r="G1704" s="1">
        <v>1</v>
      </c>
      <c r="H1704" s="1">
        <v>1</v>
      </c>
      <c r="I1704" s="1">
        <v>1</v>
      </c>
      <c r="J1704" s="31" t="str">
        <f t="shared" si="52"/>
        <v>EXCLUDED</v>
      </c>
      <c r="K1704">
        <v>1747</v>
      </c>
      <c r="L1704" s="1"/>
      <c r="M1704" s="1"/>
      <c r="N1704" s="35" t="s">
        <v>901</v>
      </c>
      <c r="R1704" s="1" t="str">
        <f t="shared" si="53"/>
        <v>Mutually Excluded</v>
      </c>
      <c r="S1704" s="1"/>
      <c r="T1704" s="1"/>
    </row>
    <row r="1705" spans="1:21" ht="90">
      <c r="A1705" s="1" t="s">
        <v>1267</v>
      </c>
      <c r="B1705">
        <v>1748</v>
      </c>
      <c r="D1705" t="s">
        <v>2137</v>
      </c>
      <c r="E1705" s="1"/>
      <c r="F1705" s="1" t="s">
        <v>1267</v>
      </c>
      <c r="G1705" s="1">
        <v>5</v>
      </c>
      <c r="H1705" s="1">
        <v>4</v>
      </c>
      <c r="I1705" s="1">
        <v>4</v>
      </c>
      <c r="J1705" s="31" t="str">
        <f t="shared" si="52"/>
        <v>MAYBE</v>
      </c>
      <c r="K1705">
        <v>1748</v>
      </c>
      <c r="L1705" s="1"/>
      <c r="M1705" s="1"/>
      <c r="N1705" s="35" t="s">
        <v>901</v>
      </c>
      <c r="R1705" s="1" t="str">
        <f t="shared" si="53"/>
        <v>AI: Yes, Human: No</v>
      </c>
      <c r="S1705" s="1" t="s">
        <v>3018</v>
      </c>
      <c r="T1705" s="1" t="s">
        <v>19</v>
      </c>
      <c r="U1705" t="s">
        <v>19</v>
      </c>
    </row>
    <row r="1706" spans="1:21" ht="165">
      <c r="A1706" s="1" t="s">
        <v>2140</v>
      </c>
      <c r="B1706">
        <v>1749</v>
      </c>
      <c r="D1706" t="s">
        <v>2137</v>
      </c>
      <c r="E1706" s="1"/>
      <c r="F1706" s="1" t="s">
        <v>2140</v>
      </c>
      <c r="G1706" s="1">
        <v>1</v>
      </c>
      <c r="H1706" s="1">
        <v>1</v>
      </c>
      <c r="I1706" s="1">
        <v>1</v>
      </c>
      <c r="J1706" s="31" t="str">
        <f t="shared" si="52"/>
        <v>EXCLUDED</v>
      </c>
      <c r="K1706">
        <v>1749</v>
      </c>
      <c r="L1706" s="1"/>
      <c r="M1706" s="1"/>
      <c r="N1706" s="35" t="s">
        <v>901</v>
      </c>
      <c r="R1706" s="1" t="str">
        <f t="shared" si="53"/>
        <v>Mutually Excluded</v>
      </c>
      <c r="S1706" s="1"/>
      <c r="T1706" s="1"/>
    </row>
    <row r="1707" spans="1:21" ht="105">
      <c r="A1707" s="1" t="s">
        <v>2141</v>
      </c>
      <c r="B1707">
        <v>1750</v>
      </c>
      <c r="D1707" t="s">
        <v>2137</v>
      </c>
      <c r="E1707" s="1"/>
      <c r="F1707" s="1" t="s">
        <v>2141</v>
      </c>
      <c r="G1707" s="1">
        <v>2</v>
      </c>
      <c r="H1707" s="1">
        <v>3</v>
      </c>
      <c r="I1707" s="1">
        <v>2</v>
      </c>
      <c r="J1707" s="31" t="str">
        <f t="shared" si="52"/>
        <v>EXCLUDED</v>
      </c>
      <c r="K1707">
        <v>1750</v>
      </c>
      <c r="L1707" s="1"/>
      <c r="M1707" s="1"/>
      <c r="N1707" s="35" t="s">
        <v>901</v>
      </c>
      <c r="R1707" s="1" t="str">
        <f t="shared" si="53"/>
        <v>Mutually Excluded</v>
      </c>
      <c r="S1707" s="1"/>
      <c r="T1707" s="1"/>
    </row>
    <row r="1708" spans="1:21" ht="105">
      <c r="A1708" s="1" t="s">
        <v>2142</v>
      </c>
      <c r="B1708">
        <v>1751</v>
      </c>
      <c r="D1708" t="s">
        <v>2137</v>
      </c>
      <c r="E1708" s="1"/>
      <c r="F1708" s="1" t="s">
        <v>2142</v>
      </c>
      <c r="G1708" s="1">
        <v>1</v>
      </c>
      <c r="H1708" s="1">
        <v>1</v>
      </c>
      <c r="I1708" s="1">
        <v>1</v>
      </c>
      <c r="J1708" s="31" t="str">
        <f t="shared" si="52"/>
        <v>EXCLUDED</v>
      </c>
      <c r="K1708">
        <v>1751</v>
      </c>
      <c r="L1708" s="1"/>
      <c r="M1708" s="1"/>
      <c r="N1708" s="35" t="s">
        <v>901</v>
      </c>
      <c r="R1708" s="1" t="str">
        <f t="shared" si="53"/>
        <v>Mutually Excluded</v>
      </c>
      <c r="S1708" s="1"/>
      <c r="T1708" s="1"/>
    </row>
    <row r="1709" spans="1:21" ht="105">
      <c r="A1709" s="1" t="s">
        <v>1429</v>
      </c>
      <c r="B1709">
        <v>1752</v>
      </c>
      <c r="D1709" t="s">
        <v>2137</v>
      </c>
      <c r="E1709" s="1"/>
      <c r="F1709" s="1" t="s">
        <v>1429</v>
      </c>
      <c r="G1709" s="1">
        <v>2</v>
      </c>
      <c r="H1709" s="1">
        <v>2</v>
      </c>
      <c r="I1709" s="1">
        <v>2</v>
      </c>
      <c r="J1709" s="31" t="str">
        <f t="shared" si="52"/>
        <v>EXCLUDED</v>
      </c>
      <c r="K1709">
        <v>1752</v>
      </c>
      <c r="L1709" s="1"/>
      <c r="M1709" s="1"/>
      <c r="N1709" s="35" t="s">
        <v>901</v>
      </c>
      <c r="R1709" s="1" t="str">
        <f t="shared" si="53"/>
        <v>Mutually Excluded</v>
      </c>
      <c r="S1709" s="1"/>
      <c r="T1709" s="1"/>
    </row>
    <row r="1710" spans="1:21" ht="75">
      <c r="A1710" s="1" t="s">
        <v>2143</v>
      </c>
      <c r="B1710">
        <v>1753</v>
      </c>
      <c r="D1710" t="s">
        <v>2137</v>
      </c>
      <c r="E1710" s="1"/>
      <c r="F1710" s="1" t="s">
        <v>2143</v>
      </c>
      <c r="G1710" s="1">
        <v>2</v>
      </c>
      <c r="H1710" s="1">
        <v>2</v>
      </c>
      <c r="I1710" s="1">
        <v>3</v>
      </c>
      <c r="J1710" s="31" t="str">
        <f t="shared" si="52"/>
        <v>EXCLUDED</v>
      </c>
      <c r="K1710">
        <v>1753</v>
      </c>
      <c r="L1710" s="1"/>
      <c r="M1710" s="1"/>
      <c r="N1710" s="35" t="s">
        <v>901</v>
      </c>
      <c r="R1710" s="1" t="str">
        <f t="shared" si="53"/>
        <v>Mutually Excluded</v>
      </c>
      <c r="S1710" s="1"/>
      <c r="T1710" s="1"/>
    </row>
    <row r="1711" spans="1:21" ht="120">
      <c r="A1711" s="1" t="s">
        <v>2144</v>
      </c>
      <c r="B1711">
        <v>1754</v>
      </c>
      <c r="D1711" t="s">
        <v>2137</v>
      </c>
      <c r="E1711" s="1"/>
      <c r="F1711" s="1" t="s">
        <v>2144</v>
      </c>
      <c r="G1711" s="1">
        <v>4</v>
      </c>
      <c r="H1711" s="1">
        <v>4</v>
      </c>
      <c r="I1711" s="1">
        <v>4</v>
      </c>
      <c r="J1711" s="31" t="str">
        <f t="shared" si="52"/>
        <v>EXCLUDED</v>
      </c>
      <c r="K1711">
        <v>1754</v>
      </c>
      <c r="L1711" s="1"/>
      <c r="M1711" s="1"/>
      <c r="N1711" s="35" t="s">
        <v>901</v>
      </c>
      <c r="R1711" s="1" t="str">
        <f t="shared" si="53"/>
        <v>Mutually Excluded</v>
      </c>
      <c r="S1711" s="1"/>
      <c r="T1711" s="1"/>
    </row>
    <row r="1712" spans="1:21" ht="75">
      <c r="A1712" s="1" t="s">
        <v>2145</v>
      </c>
      <c r="B1712">
        <v>1755</v>
      </c>
      <c r="D1712" t="s">
        <v>2137</v>
      </c>
      <c r="E1712" s="1"/>
      <c r="F1712" s="1" t="s">
        <v>2145</v>
      </c>
      <c r="G1712" s="1">
        <v>2</v>
      </c>
      <c r="H1712" s="1">
        <v>2</v>
      </c>
      <c r="I1712" s="1">
        <v>2</v>
      </c>
      <c r="J1712" s="31" t="str">
        <f t="shared" si="52"/>
        <v>EXCLUDED</v>
      </c>
      <c r="K1712">
        <v>1755</v>
      </c>
      <c r="L1712" s="1"/>
      <c r="M1712" s="1"/>
      <c r="N1712" s="35" t="s">
        <v>901</v>
      </c>
      <c r="R1712" s="1" t="str">
        <f t="shared" si="53"/>
        <v>Mutually Excluded</v>
      </c>
      <c r="S1712" s="1"/>
      <c r="T1712" s="1"/>
    </row>
    <row r="1713" spans="1:24" ht="195">
      <c r="A1713" s="1" t="s">
        <v>2146</v>
      </c>
      <c r="B1713">
        <v>1756</v>
      </c>
      <c r="D1713" t="s">
        <v>2137</v>
      </c>
      <c r="E1713" s="1"/>
      <c r="F1713" s="1" t="s">
        <v>2146</v>
      </c>
      <c r="G1713" s="1">
        <v>5</v>
      </c>
      <c r="H1713" s="1">
        <v>5</v>
      </c>
      <c r="I1713" s="1">
        <v>5</v>
      </c>
      <c r="J1713" s="31" t="str">
        <f t="shared" si="52"/>
        <v>CERTAINLY INCLUDED</v>
      </c>
      <c r="K1713">
        <v>1756</v>
      </c>
      <c r="L1713" s="1"/>
      <c r="M1713" s="1"/>
      <c r="N1713" s="35" t="s">
        <v>1752</v>
      </c>
      <c r="R1713" s="1" t="str">
        <f t="shared" si="53"/>
        <v>MUTUALLY INCLUDED</v>
      </c>
      <c r="S1713" s="1"/>
      <c r="T1713" s="1"/>
      <c r="X1713" s="3" t="s">
        <v>23</v>
      </c>
    </row>
    <row r="1714" spans="1:24" ht="60">
      <c r="A1714" s="1" t="s">
        <v>2147</v>
      </c>
      <c r="B1714">
        <v>1757</v>
      </c>
      <c r="D1714" t="s">
        <v>2137</v>
      </c>
      <c r="E1714" s="1"/>
      <c r="F1714" s="1" t="s">
        <v>2147</v>
      </c>
      <c r="G1714" s="1">
        <v>1</v>
      </c>
      <c r="H1714" s="1">
        <v>1</v>
      </c>
      <c r="I1714" s="1">
        <v>1</v>
      </c>
      <c r="J1714" s="31" t="str">
        <f t="shared" si="52"/>
        <v>EXCLUDED</v>
      </c>
      <c r="K1714">
        <v>1757</v>
      </c>
      <c r="L1714" s="1"/>
      <c r="M1714" s="1"/>
      <c r="N1714" s="35" t="s">
        <v>901</v>
      </c>
      <c r="R1714" s="1" t="str">
        <f t="shared" si="53"/>
        <v>Mutually Excluded</v>
      </c>
      <c r="S1714" s="1"/>
      <c r="T1714" s="1"/>
    </row>
    <row r="1715" spans="1:24" ht="30">
      <c r="A1715" s="1" t="s">
        <v>2148</v>
      </c>
      <c r="B1715">
        <v>1758</v>
      </c>
      <c r="D1715" t="s">
        <v>2137</v>
      </c>
      <c r="E1715" s="1"/>
      <c r="F1715" s="1" t="s">
        <v>2148</v>
      </c>
      <c r="G1715" s="1">
        <v>2</v>
      </c>
      <c r="H1715" s="1">
        <v>3</v>
      </c>
      <c r="I1715" s="1">
        <v>2</v>
      </c>
      <c r="J1715" s="31" t="str">
        <f t="shared" si="52"/>
        <v>EXCLUDED</v>
      </c>
      <c r="K1715">
        <v>1758</v>
      </c>
      <c r="L1715" s="1"/>
      <c r="M1715" s="1"/>
      <c r="N1715" s="35" t="s">
        <v>901</v>
      </c>
      <c r="R1715" s="1" t="str">
        <f t="shared" si="53"/>
        <v>Mutually Excluded</v>
      </c>
      <c r="S1715" s="1"/>
      <c r="T1715" s="1"/>
    </row>
    <row r="1716" spans="1:24" ht="105">
      <c r="A1716" s="1" t="s">
        <v>2149</v>
      </c>
      <c r="B1716">
        <v>1759</v>
      </c>
      <c r="D1716" t="s">
        <v>2137</v>
      </c>
      <c r="E1716" s="1"/>
      <c r="F1716" s="1" t="s">
        <v>2149</v>
      </c>
      <c r="G1716" s="1">
        <v>3</v>
      </c>
      <c r="H1716" s="1">
        <v>4</v>
      </c>
      <c r="I1716" s="1">
        <v>3</v>
      </c>
      <c r="J1716" s="31" t="str">
        <f t="shared" si="52"/>
        <v>EXCLUDED</v>
      </c>
      <c r="K1716">
        <v>1759</v>
      </c>
      <c r="L1716" s="1"/>
      <c r="M1716" s="1"/>
      <c r="N1716" s="35" t="s">
        <v>901</v>
      </c>
      <c r="R1716" s="1" t="str">
        <f t="shared" si="53"/>
        <v>Mutually Excluded</v>
      </c>
      <c r="S1716" s="1"/>
      <c r="T1716" s="1"/>
    </row>
    <row r="1717" spans="1:24" ht="90">
      <c r="A1717" s="1" t="s">
        <v>2150</v>
      </c>
      <c r="B1717">
        <v>1760</v>
      </c>
      <c r="D1717" t="s">
        <v>2151</v>
      </c>
      <c r="E1717" s="1"/>
      <c r="F1717" s="1" t="s">
        <v>2150</v>
      </c>
      <c r="G1717" s="1">
        <v>1</v>
      </c>
      <c r="H1717" s="1">
        <v>1</v>
      </c>
      <c r="I1717" s="1">
        <v>1</v>
      </c>
      <c r="J1717" s="31" t="str">
        <f t="shared" si="52"/>
        <v>EXCLUDED</v>
      </c>
      <c r="K1717">
        <v>1760</v>
      </c>
      <c r="L1717" s="1"/>
      <c r="M1717" s="1"/>
      <c r="N1717" s="35" t="s">
        <v>901</v>
      </c>
      <c r="R1717" s="1" t="str">
        <f t="shared" si="53"/>
        <v>Mutually Excluded</v>
      </c>
      <c r="S1717" s="1"/>
      <c r="T1717" s="1"/>
    </row>
    <row r="1718" spans="1:24" ht="120">
      <c r="A1718" s="1" t="s">
        <v>2152</v>
      </c>
      <c r="B1718">
        <v>1761</v>
      </c>
      <c r="D1718" t="s">
        <v>2151</v>
      </c>
      <c r="E1718" s="1"/>
      <c r="F1718" s="1" t="s">
        <v>2152</v>
      </c>
      <c r="G1718" s="1">
        <v>3</v>
      </c>
      <c r="H1718" s="1">
        <v>2</v>
      </c>
      <c r="I1718" s="1">
        <v>2</v>
      </c>
      <c r="J1718" s="31" t="str">
        <f t="shared" si="52"/>
        <v>EXCLUDED</v>
      </c>
      <c r="K1718">
        <v>1761</v>
      </c>
      <c r="L1718" s="1"/>
      <c r="M1718" s="1"/>
      <c r="N1718" s="35" t="s">
        <v>901</v>
      </c>
      <c r="R1718" s="1" t="str">
        <f t="shared" si="53"/>
        <v>Mutually Excluded</v>
      </c>
      <c r="S1718" s="1"/>
      <c r="T1718" s="1"/>
    </row>
    <row r="1719" spans="1:24" ht="105">
      <c r="A1719" s="1" t="s">
        <v>2153</v>
      </c>
      <c r="B1719">
        <v>1762</v>
      </c>
      <c r="D1719" t="s">
        <v>2151</v>
      </c>
      <c r="E1719" s="1"/>
      <c r="F1719" s="1" t="s">
        <v>2153</v>
      </c>
      <c r="G1719" s="1">
        <v>2</v>
      </c>
      <c r="H1719" s="1">
        <v>2</v>
      </c>
      <c r="I1719" s="1">
        <v>2</v>
      </c>
      <c r="J1719" s="31" t="str">
        <f t="shared" si="52"/>
        <v>EXCLUDED</v>
      </c>
      <c r="K1719">
        <v>1762</v>
      </c>
      <c r="L1719" s="1"/>
      <c r="M1719" s="1"/>
      <c r="N1719" s="35" t="s">
        <v>901</v>
      </c>
      <c r="R1719" s="1" t="str">
        <f t="shared" si="53"/>
        <v>Mutually Excluded</v>
      </c>
      <c r="S1719" s="1"/>
      <c r="T1719" s="1"/>
    </row>
    <row r="1720" spans="1:24" ht="120">
      <c r="A1720" s="1" t="s">
        <v>2154</v>
      </c>
      <c r="B1720">
        <v>1763</v>
      </c>
      <c r="D1720" t="s">
        <v>2151</v>
      </c>
      <c r="E1720" s="1"/>
      <c r="F1720" s="1" t="s">
        <v>2154</v>
      </c>
      <c r="G1720" s="1">
        <v>2</v>
      </c>
      <c r="H1720" s="1">
        <v>3</v>
      </c>
      <c r="I1720" s="1">
        <v>2</v>
      </c>
      <c r="J1720" s="31" t="str">
        <f t="shared" si="52"/>
        <v>EXCLUDED</v>
      </c>
      <c r="K1720">
        <v>1763</v>
      </c>
      <c r="L1720" s="1"/>
      <c r="M1720" s="1"/>
      <c r="N1720" s="35" t="s">
        <v>901</v>
      </c>
      <c r="R1720" s="1" t="str">
        <f t="shared" si="53"/>
        <v>Mutually Excluded</v>
      </c>
      <c r="S1720" s="1"/>
      <c r="T1720" s="1"/>
    </row>
    <row r="1721" spans="1:24" ht="105">
      <c r="A1721" s="1" t="s">
        <v>2155</v>
      </c>
      <c r="B1721">
        <v>1764</v>
      </c>
      <c r="D1721" t="s">
        <v>2151</v>
      </c>
      <c r="E1721" s="1"/>
      <c r="F1721" s="1" t="s">
        <v>2155</v>
      </c>
      <c r="G1721" s="1">
        <v>4</v>
      </c>
      <c r="H1721" s="1">
        <v>5</v>
      </c>
      <c r="I1721" s="1">
        <v>4</v>
      </c>
      <c r="J1721" s="31" t="str">
        <f t="shared" si="52"/>
        <v>MAYBE</v>
      </c>
      <c r="K1721">
        <v>1764</v>
      </c>
      <c r="L1721" s="1"/>
      <c r="M1721" s="1"/>
      <c r="N1721" s="35" t="s">
        <v>901</v>
      </c>
      <c r="R1721" s="1" t="str">
        <f t="shared" si="53"/>
        <v>AI: Yes, Human: No</v>
      </c>
      <c r="S1721" s="1" t="s">
        <v>3024</v>
      </c>
      <c r="T1721" s="1" t="s">
        <v>19</v>
      </c>
      <c r="U1721" t="s">
        <v>19</v>
      </c>
    </row>
    <row r="1722" spans="1:24" ht="90">
      <c r="A1722" s="1" t="s">
        <v>2156</v>
      </c>
      <c r="B1722">
        <v>1765</v>
      </c>
      <c r="D1722" t="s">
        <v>2151</v>
      </c>
      <c r="E1722" s="1"/>
      <c r="F1722" s="1" t="s">
        <v>2156</v>
      </c>
      <c r="G1722" s="1">
        <v>4</v>
      </c>
      <c r="H1722" s="1">
        <v>4</v>
      </c>
      <c r="I1722" s="1">
        <v>3</v>
      </c>
      <c r="J1722" s="31" t="str">
        <f t="shared" si="52"/>
        <v>EXCLUDED</v>
      </c>
      <c r="K1722">
        <v>1765</v>
      </c>
      <c r="L1722" s="1"/>
      <c r="M1722" s="1"/>
      <c r="N1722" s="35" t="s">
        <v>901</v>
      </c>
      <c r="R1722" s="1" t="str">
        <f t="shared" si="53"/>
        <v>Mutually Excluded</v>
      </c>
      <c r="S1722" s="1"/>
      <c r="T1722" s="1"/>
    </row>
    <row r="1723" spans="1:24" ht="45">
      <c r="A1723" s="1" t="s">
        <v>2157</v>
      </c>
      <c r="B1723">
        <v>1766</v>
      </c>
      <c r="D1723" t="s">
        <v>2151</v>
      </c>
      <c r="E1723" s="1"/>
      <c r="F1723" s="1" t="s">
        <v>2157</v>
      </c>
      <c r="G1723" s="1">
        <v>1</v>
      </c>
      <c r="H1723" s="1">
        <v>1</v>
      </c>
      <c r="I1723" s="1">
        <v>1</v>
      </c>
      <c r="J1723" s="31" t="str">
        <f t="shared" si="52"/>
        <v>EXCLUDED</v>
      </c>
      <c r="K1723">
        <v>1766</v>
      </c>
      <c r="L1723" s="1"/>
      <c r="M1723" s="1"/>
      <c r="N1723" s="35" t="s">
        <v>901</v>
      </c>
      <c r="R1723" s="1" t="str">
        <f t="shared" si="53"/>
        <v>Mutually Excluded</v>
      </c>
      <c r="S1723" s="1"/>
      <c r="T1723" s="1"/>
    </row>
    <row r="1724" spans="1:24" ht="90">
      <c r="A1724" s="1" t="s">
        <v>2158</v>
      </c>
      <c r="B1724">
        <v>1767</v>
      </c>
      <c r="D1724" t="s">
        <v>2151</v>
      </c>
      <c r="E1724" s="1"/>
      <c r="F1724" s="1" t="s">
        <v>2158</v>
      </c>
      <c r="G1724" s="1">
        <v>1</v>
      </c>
      <c r="H1724" s="1">
        <v>1</v>
      </c>
      <c r="I1724" s="1">
        <v>1</v>
      </c>
      <c r="J1724" s="31" t="str">
        <f t="shared" si="52"/>
        <v>EXCLUDED</v>
      </c>
      <c r="K1724">
        <v>1767</v>
      </c>
      <c r="L1724" s="1"/>
      <c r="M1724" s="1"/>
      <c r="N1724" s="35" t="s">
        <v>901</v>
      </c>
      <c r="R1724" s="1" t="str">
        <f t="shared" si="53"/>
        <v>Mutually Excluded</v>
      </c>
      <c r="S1724" s="1"/>
      <c r="T1724" s="1"/>
    </row>
    <row r="1725" spans="1:24" ht="105">
      <c r="A1725" s="1" t="s">
        <v>2159</v>
      </c>
      <c r="B1725">
        <v>1768</v>
      </c>
      <c r="D1725" t="s">
        <v>2151</v>
      </c>
      <c r="E1725" s="1"/>
      <c r="F1725" s="1" t="s">
        <v>2159</v>
      </c>
      <c r="G1725" s="1">
        <v>2</v>
      </c>
      <c r="H1725" s="1">
        <v>2</v>
      </c>
      <c r="I1725" s="1">
        <v>2</v>
      </c>
      <c r="J1725" s="31" t="str">
        <f t="shared" si="52"/>
        <v>EXCLUDED</v>
      </c>
      <c r="K1725">
        <v>1768</v>
      </c>
      <c r="L1725" s="1"/>
      <c r="M1725" s="1"/>
      <c r="N1725" s="35" t="s">
        <v>901</v>
      </c>
      <c r="R1725" s="1" t="str">
        <f t="shared" si="53"/>
        <v>Mutually Excluded</v>
      </c>
      <c r="S1725" s="1"/>
      <c r="T1725" s="1"/>
    </row>
    <row r="1726" spans="1:24" ht="135">
      <c r="A1726" s="1" t="s">
        <v>2160</v>
      </c>
      <c r="B1726">
        <v>1769</v>
      </c>
      <c r="D1726" t="s">
        <v>2151</v>
      </c>
      <c r="E1726" s="1"/>
      <c r="F1726" s="1" t="s">
        <v>2160</v>
      </c>
      <c r="G1726" s="1">
        <v>1</v>
      </c>
      <c r="H1726" s="1">
        <v>1</v>
      </c>
      <c r="I1726" s="1">
        <v>1</v>
      </c>
      <c r="J1726" s="31" t="str">
        <f t="shared" si="52"/>
        <v>EXCLUDED</v>
      </c>
      <c r="K1726">
        <v>1769</v>
      </c>
      <c r="L1726" s="1"/>
      <c r="M1726" s="1"/>
      <c r="N1726" s="35" t="s">
        <v>901</v>
      </c>
      <c r="R1726" s="1" t="str">
        <f t="shared" si="53"/>
        <v>Mutually Excluded</v>
      </c>
      <c r="S1726" s="1"/>
      <c r="T1726" s="1"/>
    </row>
    <row r="1727" spans="1:24" ht="60">
      <c r="A1727" s="1" t="s">
        <v>1079</v>
      </c>
      <c r="B1727">
        <v>1770</v>
      </c>
      <c r="D1727" t="s">
        <v>2151</v>
      </c>
      <c r="E1727" s="1"/>
      <c r="F1727" s="1" t="s">
        <v>1079</v>
      </c>
      <c r="G1727" s="1">
        <v>2</v>
      </c>
      <c r="H1727" s="1">
        <v>3</v>
      </c>
      <c r="I1727" s="1">
        <v>2</v>
      </c>
      <c r="J1727" s="31" t="str">
        <f t="shared" si="52"/>
        <v>EXCLUDED</v>
      </c>
      <c r="K1727">
        <v>1770</v>
      </c>
      <c r="L1727" s="1"/>
      <c r="M1727" s="1"/>
      <c r="N1727" s="35" t="s">
        <v>901</v>
      </c>
      <c r="R1727" s="1" t="str">
        <f t="shared" si="53"/>
        <v>Mutually Excluded</v>
      </c>
      <c r="S1727" s="1"/>
      <c r="T1727" s="1"/>
    </row>
    <row r="1728" spans="1:24" ht="105">
      <c r="A1728" s="1" t="s">
        <v>2161</v>
      </c>
      <c r="B1728">
        <v>1771</v>
      </c>
      <c r="D1728" t="s">
        <v>2151</v>
      </c>
      <c r="E1728" s="1"/>
      <c r="F1728" s="1" t="s">
        <v>2161</v>
      </c>
      <c r="G1728" s="1">
        <v>4</v>
      </c>
      <c r="H1728" s="1">
        <v>5</v>
      </c>
      <c r="I1728" s="1">
        <v>4</v>
      </c>
      <c r="J1728" s="31" t="str">
        <f t="shared" si="52"/>
        <v>MAYBE</v>
      </c>
      <c r="K1728">
        <v>1771</v>
      </c>
      <c r="L1728" s="1"/>
      <c r="M1728" s="1"/>
      <c r="N1728" s="35" t="s">
        <v>901</v>
      </c>
      <c r="R1728" s="1" t="str">
        <f t="shared" si="53"/>
        <v>AI: Yes, Human: No</v>
      </c>
      <c r="S1728" s="1" t="s">
        <v>23</v>
      </c>
      <c r="T1728" s="1" t="s">
        <v>23</v>
      </c>
      <c r="U1728" s="1" t="s">
        <v>23</v>
      </c>
      <c r="X1728" s="3" t="s">
        <v>19</v>
      </c>
    </row>
    <row r="1729" spans="1:24" ht="90">
      <c r="A1729" s="1" t="s">
        <v>2163</v>
      </c>
      <c r="B1729">
        <v>1772</v>
      </c>
      <c r="D1729" t="s">
        <v>2151</v>
      </c>
      <c r="E1729" s="1"/>
      <c r="F1729" s="1" t="s">
        <v>2163</v>
      </c>
      <c r="G1729" s="1">
        <v>3</v>
      </c>
      <c r="H1729" s="1">
        <v>2</v>
      </c>
      <c r="I1729" s="1">
        <v>2</v>
      </c>
      <c r="J1729" s="31" t="str">
        <f t="shared" si="52"/>
        <v>EXCLUDED</v>
      </c>
      <c r="K1729">
        <v>1772</v>
      </c>
      <c r="L1729" s="1"/>
      <c r="M1729" s="1"/>
      <c r="N1729" s="35" t="s">
        <v>901</v>
      </c>
      <c r="R1729" s="1" t="str">
        <f t="shared" si="53"/>
        <v>Mutually Excluded</v>
      </c>
      <c r="S1729" s="1"/>
      <c r="T1729" s="1"/>
    </row>
    <row r="1730" spans="1:24" ht="225">
      <c r="A1730" s="1" t="s">
        <v>2164</v>
      </c>
      <c r="B1730">
        <v>1773</v>
      </c>
      <c r="D1730" t="s">
        <v>2151</v>
      </c>
      <c r="E1730" s="1"/>
      <c r="F1730" s="1" t="s">
        <v>2164</v>
      </c>
      <c r="G1730" s="1">
        <v>1</v>
      </c>
      <c r="H1730" s="1">
        <v>1</v>
      </c>
      <c r="I1730" s="1">
        <v>1</v>
      </c>
      <c r="J1730" s="31" t="str">
        <f t="shared" si="52"/>
        <v>EXCLUDED</v>
      </c>
      <c r="K1730">
        <v>1773</v>
      </c>
      <c r="L1730" s="1"/>
      <c r="M1730" s="1"/>
      <c r="N1730" s="35" t="s">
        <v>901</v>
      </c>
      <c r="R1730" s="1" t="str">
        <f t="shared" si="53"/>
        <v>Mutually Excluded</v>
      </c>
      <c r="S1730" s="1"/>
      <c r="T1730" s="1"/>
    </row>
    <row r="1731" spans="1:24" ht="135">
      <c r="A1731" s="1" t="s">
        <v>993</v>
      </c>
      <c r="B1731">
        <v>1774</v>
      </c>
      <c r="D1731" t="s">
        <v>2151</v>
      </c>
      <c r="E1731" s="1"/>
      <c r="F1731" s="1" t="s">
        <v>993</v>
      </c>
      <c r="G1731" s="1">
        <v>2</v>
      </c>
      <c r="H1731" s="1">
        <v>2</v>
      </c>
      <c r="I1731" s="1">
        <v>2</v>
      </c>
      <c r="J1731" s="31" t="str">
        <f t="shared" ref="J1731:J1794" si="54">IF(COUNTIF(G1731:I1731,5)=3,"CERTAINLY INCLUDED",IF(COUNTIF(G1731:I1731,5)&gt;0,"MAYBE","EXCLUDED"))</f>
        <v>EXCLUDED</v>
      </c>
      <c r="K1731">
        <v>1774</v>
      </c>
      <c r="L1731" s="1"/>
      <c r="M1731" s="1"/>
      <c r="N1731" s="35" t="s">
        <v>901</v>
      </c>
      <c r="R1731" s="1" t="str">
        <f t="shared" ref="R1731:R1794" si="55">IF(AND(J1731="Excluded", N1731="Excluded"), "Mutually Excluded", IF(AND(OR(J1731="CERTAINLY INCLUDED", J1731="INCLUDED", J1731="MAYBE" ), OR(N1731="INCLUDED", N1731="MAYBE")), "MUTUALLY INCLUDED", IF(AND(J1731="MAYBE", N1731="MAYBE"), "Mutually MAYBE", IF(AND(J1731="Excluded", OR(N1731="INCLUDED", N1731="MAYBE")), "AI: No, Human: Yes", IF(AND(N1731="Excluded", OR(J1731="INCLUDED", J1731="CERTAINLY INCLUDED", J1731="MAYBE")), "AI: Yes, Human: No", "Other Conflict")))))</f>
        <v>Mutually Excluded</v>
      </c>
      <c r="S1731" s="1"/>
      <c r="T1731" s="1"/>
    </row>
    <row r="1732" spans="1:24" ht="135">
      <c r="A1732" s="1" t="s">
        <v>2166</v>
      </c>
      <c r="B1732">
        <v>1775</v>
      </c>
      <c r="D1732" t="s">
        <v>2167</v>
      </c>
      <c r="E1732" s="1"/>
      <c r="F1732" s="1" t="s">
        <v>2166</v>
      </c>
      <c r="G1732" s="1">
        <v>1</v>
      </c>
      <c r="H1732" s="1">
        <v>1</v>
      </c>
      <c r="I1732" s="1">
        <v>1</v>
      </c>
      <c r="J1732" s="31" t="str">
        <f t="shared" si="54"/>
        <v>EXCLUDED</v>
      </c>
      <c r="K1732">
        <v>1775</v>
      </c>
      <c r="L1732" s="1"/>
      <c r="M1732" s="1"/>
      <c r="N1732" s="35" t="s">
        <v>901</v>
      </c>
      <c r="R1732" s="1" t="str">
        <f t="shared" si="55"/>
        <v>Mutually Excluded</v>
      </c>
      <c r="S1732" s="1"/>
      <c r="T1732" s="1"/>
    </row>
    <row r="1733" spans="1:24" ht="135">
      <c r="A1733" s="1" t="s">
        <v>2168</v>
      </c>
      <c r="B1733">
        <v>1776</v>
      </c>
      <c r="D1733" t="s">
        <v>2167</v>
      </c>
      <c r="E1733" s="1"/>
      <c r="F1733" s="1" t="s">
        <v>2168</v>
      </c>
      <c r="G1733" s="1">
        <v>3</v>
      </c>
      <c r="H1733" s="1">
        <v>2</v>
      </c>
      <c r="I1733" s="1">
        <v>3</v>
      </c>
      <c r="J1733" s="31" t="str">
        <f t="shared" si="54"/>
        <v>EXCLUDED</v>
      </c>
      <c r="K1733">
        <v>1776</v>
      </c>
      <c r="L1733" s="1"/>
      <c r="M1733" s="1"/>
      <c r="N1733" s="35" t="s">
        <v>901</v>
      </c>
      <c r="R1733" s="1" t="str">
        <f t="shared" si="55"/>
        <v>Mutually Excluded</v>
      </c>
      <c r="S1733" s="1"/>
      <c r="T1733" s="1"/>
    </row>
    <row r="1734" spans="1:24" ht="150">
      <c r="A1734" s="1" t="s">
        <v>2169</v>
      </c>
      <c r="B1734">
        <v>1777</v>
      </c>
      <c r="D1734" t="s">
        <v>2167</v>
      </c>
      <c r="E1734" s="1"/>
      <c r="F1734" s="1" t="s">
        <v>2169</v>
      </c>
      <c r="G1734" s="1">
        <v>2</v>
      </c>
      <c r="H1734" s="1">
        <v>2</v>
      </c>
      <c r="I1734" s="1">
        <v>2</v>
      </c>
      <c r="J1734" s="31" t="str">
        <f t="shared" si="54"/>
        <v>EXCLUDED</v>
      </c>
      <c r="K1734">
        <v>1777</v>
      </c>
      <c r="L1734" s="1"/>
      <c r="M1734" s="1"/>
      <c r="N1734" s="35" t="s">
        <v>901</v>
      </c>
      <c r="R1734" s="1" t="str">
        <f t="shared" si="55"/>
        <v>Mutually Excluded</v>
      </c>
      <c r="S1734" s="1"/>
      <c r="T1734" s="1"/>
    </row>
    <row r="1735" spans="1:24" ht="105">
      <c r="A1735" s="1" t="s">
        <v>2170</v>
      </c>
      <c r="B1735">
        <v>1778</v>
      </c>
      <c r="D1735" t="s">
        <v>2167</v>
      </c>
      <c r="E1735" s="1"/>
      <c r="F1735" s="1" t="s">
        <v>2170</v>
      </c>
      <c r="G1735" s="1">
        <v>3</v>
      </c>
      <c r="H1735" s="1">
        <v>2</v>
      </c>
      <c r="I1735" s="1">
        <v>3</v>
      </c>
      <c r="J1735" s="31" t="str">
        <f t="shared" si="54"/>
        <v>EXCLUDED</v>
      </c>
      <c r="K1735">
        <v>1778</v>
      </c>
      <c r="L1735" s="1"/>
      <c r="M1735" s="1"/>
      <c r="N1735" s="35" t="s">
        <v>901</v>
      </c>
      <c r="R1735" s="1" t="str">
        <f t="shared" si="55"/>
        <v>Mutually Excluded</v>
      </c>
      <c r="S1735" s="1"/>
      <c r="T1735" s="1"/>
    </row>
    <row r="1736" spans="1:24" ht="135">
      <c r="A1736" s="1" t="s">
        <v>2171</v>
      </c>
      <c r="B1736">
        <v>1779</v>
      </c>
      <c r="D1736" t="s">
        <v>2167</v>
      </c>
      <c r="E1736" s="1"/>
      <c r="F1736" s="1" t="s">
        <v>2171</v>
      </c>
      <c r="G1736" s="1">
        <v>1</v>
      </c>
      <c r="H1736" s="1">
        <v>1</v>
      </c>
      <c r="I1736" s="1">
        <v>1</v>
      </c>
      <c r="J1736" s="31" t="str">
        <f t="shared" si="54"/>
        <v>EXCLUDED</v>
      </c>
      <c r="K1736">
        <v>1779</v>
      </c>
      <c r="L1736" s="1"/>
      <c r="M1736" s="1"/>
      <c r="N1736" s="35" t="s">
        <v>901</v>
      </c>
      <c r="R1736" s="1" t="str">
        <f t="shared" si="55"/>
        <v>Mutually Excluded</v>
      </c>
      <c r="S1736" s="1"/>
      <c r="T1736" s="1"/>
    </row>
    <row r="1737" spans="1:24" ht="105">
      <c r="A1737" s="18" t="s">
        <v>1000</v>
      </c>
      <c r="B1737">
        <v>1780</v>
      </c>
      <c r="D1737" t="s">
        <v>2167</v>
      </c>
      <c r="E1737" s="1"/>
      <c r="F1737" s="18" t="s">
        <v>1000</v>
      </c>
      <c r="G1737" s="1">
        <v>4</v>
      </c>
      <c r="H1737" s="1">
        <v>3</v>
      </c>
      <c r="I1737" s="1">
        <v>4</v>
      </c>
      <c r="J1737" s="31" t="str">
        <f t="shared" si="54"/>
        <v>EXCLUDED</v>
      </c>
      <c r="K1737">
        <v>1780</v>
      </c>
      <c r="L1737" s="1"/>
      <c r="M1737" s="1"/>
      <c r="N1737" s="35" t="s">
        <v>901</v>
      </c>
      <c r="R1737" s="1" t="str">
        <f t="shared" si="55"/>
        <v>Mutually Excluded</v>
      </c>
      <c r="S1737" s="1"/>
      <c r="T1737" s="1"/>
    </row>
    <row r="1738" spans="1:24" ht="90">
      <c r="A1738" s="1" t="s">
        <v>2172</v>
      </c>
      <c r="B1738">
        <v>1781</v>
      </c>
      <c r="D1738" t="s">
        <v>2167</v>
      </c>
      <c r="E1738" s="1"/>
      <c r="F1738" s="1" t="s">
        <v>2172</v>
      </c>
      <c r="G1738" s="1">
        <v>1</v>
      </c>
      <c r="H1738" s="1">
        <v>1</v>
      </c>
      <c r="I1738" s="1">
        <v>1</v>
      </c>
      <c r="J1738" s="31" t="str">
        <f t="shared" si="54"/>
        <v>EXCLUDED</v>
      </c>
      <c r="K1738">
        <v>1781</v>
      </c>
      <c r="L1738" s="1"/>
      <c r="M1738" s="1"/>
      <c r="N1738" s="35" t="s">
        <v>901</v>
      </c>
      <c r="R1738" s="1" t="str">
        <f t="shared" si="55"/>
        <v>Mutually Excluded</v>
      </c>
      <c r="S1738" s="1"/>
      <c r="T1738" s="1"/>
    </row>
    <row r="1739" spans="1:24" ht="120">
      <c r="A1739" s="1" t="s">
        <v>2173</v>
      </c>
      <c r="B1739">
        <v>1782</v>
      </c>
      <c r="D1739" t="s">
        <v>2167</v>
      </c>
      <c r="E1739" s="1"/>
      <c r="F1739" s="1" t="s">
        <v>2173</v>
      </c>
      <c r="G1739" s="1">
        <v>5</v>
      </c>
      <c r="H1739" s="1">
        <v>4</v>
      </c>
      <c r="I1739" s="1">
        <v>5</v>
      </c>
      <c r="J1739" s="31" t="str">
        <f t="shared" si="54"/>
        <v>MAYBE</v>
      </c>
      <c r="K1739" s="7">
        <v>1782</v>
      </c>
      <c r="L1739" s="1"/>
      <c r="M1739" s="1"/>
      <c r="N1739" s="35" t="s">
        <v>1752</v>
      </c>
      <c r="R1739" s="1" t="str">
        <f t="shared" si="55"/>
        <v>MUTUALLY INCLUDED</v>
      </c>
      <c r="S1739" s="1"/>
      <c r="T1739" s="1"/>
      <c r="X1739" s="3" t="s">
        <v>23</v>
      </c>
    </row>
    <row r="1740" spans="1:24" ht="75">
      <c r="A1740" s="1" t="s">
        <v>2174</v>
      </c>
      <c r="B1740">
        <v>1783</v>
      </c>
      <c r="D1740" t="s">
        <v>2167</v>
      </c>
      <c r="E1740" s="1"/>
      <c r="F1740" s="1" t="s">
        <v>2174</v>
      </c>
      <c r="G1740" s="1">
        <v>2</v>
      </c>
      <c r="H1740" s="1">
        <v>2</v>
      </c>
      <c r="I1740" s="1">
        <v>2</v>
      </c>
      <c r="J1740" s="31" t="str">
        <f t="shared" si="54"/>
        <v>EXCLUDED</v>
      </c>
      <c r="K1740">
        <v>1783</v>
      </c>
      <c r="L1740" s="1"/>
      <c r="M1740" s="1"/>
      <c r="N1740" s="35" t="s">
        <v>901</v>
      </c>
      <c r="R1740" s="1" t="str">
        <f t="shared" si="55"/>
        <v>Mutually Excluded</v>
      </c>
      <c r="S1740" s="1"/>
      <c r="T1740" s="1"/>
    </row>
    <row r="1741" spans="1:24" ht="135">
      <c r="A1741" s="1" t="s">
        <v>2175</v>
      </c>
      <c r="B1741">
        <v>1784</v>
      </c>
      <c r="D1741" t="s">
        <v>2167</v>
      </c>
      <c r="E1741" s="1"/>
      <c r="F1741" s="1" t="s">
        <v>2175</v>
      </c>
      <c r="G1741" s="1">
        <v>4</v>
      </c>
      <c r="H1741" s="1">
        <v>3</v>
      </c>
      <c r="I1741" s="1">
        <v>4</v>
      </c>
      <c r="J1741" s="31" t="str">
        <f t="shared" si="54"/>
        <v>EXCLUDED</v>
      </c>
      <c r="K1741">
        <v>1784</v>
      </c>
      <c r="L1741" s="1"/>
      <c r="M1741" s="1"/>
      <c r="N1741" s="35" t="s">
        <v>901</v>
      </c>
      <c r="R1741" s="1" t="str">
        <f t="shared" si="55"/>
        <v>Mutually Excluded</v>
      </c>
      <c r="S1741" s="1"/>
      <c r="T1741" s="1"/>
    </row>
    <row r="1742" spans="1:24" ht="150">
      <c r="A1742" s="1" t="s">
        <v>2176</v>
      </c>
      <c r="B1742">
        <v>1785</v>
      </c>
      <c r="D1742" t="s">
        <v>2167</v>
      </c>
      <c r="E1742" s="1"/>
      <c r="F1742" s="1" t="s">
        <v>2176</v>
      </c>
      <c r="G1742" s="1">
        <v>1</v>
      </c>
      <c r="H1742" s="1">
        <v>1</v>
      </c>
      <c r="I1742" s="1">
        <v>1</v>
      </c>
      <c r="J1742" s="31" t="str">
        <f t="shared" si="54"/>
        <v>EXCLUDED</v>
      </c>
      <c r="K1742">
        <v>1785</v>
      </c>
      <c r="L1742" s="1"/>
      <c r="M1742" s="1"/>
      <c r="N1742" s="35" t="s">
        <v>901</v>
      </c>
      <c r="R1742" s="1" t="str">
        <f t="shared" si="55"/>
        <v>Mutually Excluded</v>
      </c>
      <c r="S1742" s="1"/>
      <c r="T1742" s="1"/>
    </row>
    <row r="1743" spans="1:24" ht="150">
      <c r="A1743" s="1" t="s">
        <v>2177</v>
      </c>
      <c r="B1743">
        <v>1786</v>
      </c>
      <c r="D1743" t="s">
        <v>2167</v>
      </c>
      <c r="E1743" s="1"/>
      <c r="F1743" s="1" t="s">
        <v>2177</v>
      </c>
      <c r="G1743" s="1">
        <v>5</v>
      </c>
      <c r="H1743" s="1">
        <v>5</v>
      </c>
      <c r="I1743" s="1">
        <v>5</v>
      </c>
      <c r="J1743" s="31" t="str">
        <f t="shared" si="54"/>
        <v>CERTAINLY INCLUDED</v>
      </c>
      <c r="K1743">
        <v>1786</v>
      </c>
      <c r="L1743" s="1"/>
      <c r="M1743" s="1"/>
      <c r="N1743" s="35" t="s">
        <v>1752</v>
      </c>
      <c r="R1743" s="1" t="str">
        <f t="shared" si="55"/>
        <v>MUTUALLY INCLUDED</v>
      </c>
      <c r="S1743" s="1"/>
      <c r="T1743" s="1"/>
    </row>
    <row r="1744" spans="1:24" ht="60">
      <c r="A1744" s="1" t="s">
        <v>2178</v>
      </c>
      <c r="B1744">
        <v>1787</v>
      </c>
      <c r="D1744" t="s">
        <v>2167</v>
      </c>
      <c r="E1744" s="1"/>
      <c r="F1744" s="1" t="s">
        <v>2178</v>
      </c>
      <c r="G1744" s="1">
        <v>4</v>
      </c>
      <c r="H1744" s="1">
        <v>4</v>
      </c>
      <c r="I1744" s="1">
        <v>3</v>
      </c>
      <c r="J1744" s="31" t="str">
        <f t="shared" si="54"/>
        <v>EXCLUDED</v>
      </c>
      <c r="K1744">
        <v>1787</v>
      </c>
      <c r="L1744" s="1"/>
      <c r="M1744" s="1"/>
      <c r="N1744" s="35" t="s">
        <v>901</v>
      </c>
      <c r="R1744" s="1" t="str">
        <f t="shared" si="55"/>
        <v>Mutually Excluded</v>
      </c>
      <c r="S1744" s="1"/>
      <c r="T1744" s="1"/>
    </row>
    <row r="1745" spans="1:21" ht="75">
      <c r="A1745" s="1" t="s">
        <v>2179</v>
      </c>
      <c r="B1745">
        <v>1788</v>
      </c>
      <c r="D1745" t="s">
        <v>2167</v>
      </c>
      <c r="E1745" s="1"/>
      <c r="F1745" s="1" t="s">
        <v>2179</v>
      </c>
      <c r="G1745" s="1">
        <v>4</v>
      </c>
      <c r="H1745" s="1">
        <v>4</v>
      </c>
      <c r="I1745" s="1">
        <v>4</v>
      </c>
      <c r="J1745" s="31" t="str">
        <f t="shared" si="54"/>
        <v>EXCLUDED</v>
      </c>
      <c r="K1745">
        <v>1788</v>
      </c>
      <c r="L1745" s="1"/>
      <c r="M1745" s="1"/>
      <c r="N1745" s="35" t="s">
        <v>901</v>
      </c>
      <c r="R1745" s="1" t="str">
        <f t="shared" si="55"/>
        <v>Mutually Excluded</v>
      </c>
      <c r="S1745" s="1"/>
      <c r="T1745" s="1"/>
    </row>
    <row r="1746" spans="1:21" ht="150.75">
      <c r="A1746" s="1" t="s">
        <v>2180</v>
      </c>
      <c r="B1746">
        <v>1789</v>
      </c>
      <c r="D1746" t="s">
        <v>2167</v>
      </c>
      <c r="E1746" s="1"/>
      <c r="F1746" s="1" t="s">
        <v>2180</v>
      </c>
      <c r="G1746" s="1">
        <v>4</v>
      </c>
      <c r="H1746" s="1">
        <v>4</v>
      </c>
      <c r="I1746" s="1">
        <v>3</v>
      </c>
      <c r="J1746" s="31" t="str">
        <f t="shared" si="54"/>
        <v>EXCLUDED</v>
      </c>
      <c r="K1746">
        <v>1789</v>
      </c>
      <c r="L1746" s="11"/>
      <c r="M1746" s="1"/>
      <c r="N1746" s="35" t="s">
        <v>901</v>
      </c>
      <c r="R1746" s="1" t="str">
        <f t="shared" si="55"/>
        <v>Mutually Excluded</v>
      </c>
      <c r="S1746" s="1"/>
      <c r="T1746" s="1"/>
    </row>
    <row r="1747" spans="1:21" ht="90">
      <c r="A1747" s="1" t="s">
        <v>2182</v>
      </c>
      <c r="B1747">
        <v>1790</v>
      </c>
      <c r="D1747" t="s">
        <v>2183</v>
      </c>
      <c r="E1747" s="1"/>
      <c r="F1747" s="1" t="s">
        <v>2182</v>
      </c>
      <c r="G1747" s="1">
        <v>1</v>
      </c>
      <c r="H1747" s="1">
        <v>1</v>
      </c>
      <c r="I1747" s="1">
        <v>1</v>
      </c>
      <c r="J1747" s="31" t="str">
        <f t="shared" si="54"/>
        <v>EXCLUDED</v>
      </c>
      <c r="K1747">
        <v>1790</v>
      </c>
      <c r="L1747" s="1"/>
      <c r="M1747" s="1"/>
      <c r="N1747" s="35" t="s">
        <v>901</v>
      </c>
      <c r="R1747" s="1" t="str">
        <f t="shared" si="55"/>
        <v>Mutually Excluded</v>
      </c>
      <c r="S1747" s="1"/>
      <c r="T1747" s="1"/>
    </row>
    <row r="1748" spans="1:21" ht="105">
      <c r="A1748" s="1" t="s">
        <v>2184</v>
      </c>
      <c r="B1748">
        <v>1791</v>
      </c>
      <c r="D1748" t="s">
        <v>2183</v>
      </c>
      <c r="E1748" s="1"/>
      <c r="F1748" s="1" t="s">
        <v>2184</v>
      </c>
      <c r="G1748" s="1">
        <v>2</v>
      </c>
      <c r="H1748" s="1">
        <v>2</v>
      </c>
      <c r="I1748" s="1">
        <v>2</v>
      </c>
      <c r="J1748" s="31" t="str">
        <f t="shared" si="54"/>
        <v>EXCLUDED</v>
      </c>
      <c r="K1748">
        <v>1791</v>
      </c>
      <c r="L1748" s="1"/>
      <c r="M1748" s="1"/>
      <c r="N1748" s="35" t="s">
        <v>901</v>
      </c>
      <c r="R1748" s="1" t="str">
        <f t="shared" si="55"/>
        <v>Mutually Excluded</v>
      </c>
      <c r="S1748" s="1"/>
      <c r="T1748" s="1"/>
    </row>
    <row r="1749" spans="1:21" ht="75">
      <c r="A1749" s="1" t="s">
        <v>2185</v>
      </c>
      <c r="B1749">
        <v>1792</v>
      </c>
      <c r="D1749" t="s">
        <v>2183</v>
      </c>
      <c r="E1749" s="1"/>
      <c r="F1749" s="1" t="s">
        <v>2185</v>
      </c>
      <c r="G1749" s="1">
        <v>2</v>
      </c>
      <c r="H1749" s="1">
        <v>2</v>
      </c>
      <c r="I1749" s="1">
        <v>2</v>
      </c>
      <c r="J1749" s="31" t="str">
        <f t="shared" si="54"/>
        <v>EXCLUDED</v>
      </c>
      <c r="K1749">
        <v>1792</v>
      </c>
      <c r="L1749" s="1"/>
      <c r="M1749" s="1"/>
      <c r="N1749" s="35" t="s">
        <v>901</v>
      </c>
      <c r="R1749" s="1" t="str">
        <f t="shared" si="55"/>
        <v>Mutually Excluded</v>
      </c>
      <c r="S1749" s="1"/>
      <c r="T1749" s="1"/>
    </row>
    <row r="1750" spans="1:21" ht="135">
      <c r="A1750" s="1" t="s">
        <v>2186</v>
      </c>
      <c r="B1750">
        <v>1793</v>
      </c>
      <c r="D1750" t="s">
        <v>2183</v>
      </c>
      <c r="E1750" s="1"/>
      <c r="F1750" s="1" t="s">
        <v>2186</v>
      </c>
      <c r="G1750" s="1">
        <v>2</v>
      </c>
      <c r="H1750" s="1">
        <v>2</v>
      </c>
      <c r="I1750" s="1">
        <v>2</v>
      </c>
      <c r="J1750" s="31" t="str">
        <f t="shared" si="54"/>
        <v>EXCLUDED</v>
      </c>
      <c r="K1750">
        <v>1793</v>
      </c>
      <c r="L1750" s="1"/>
      <c r="M1750" s="1"/>
      <c r="N1750" s="35" t="s">
        <v>901</v>
      </c>
      <c r="R1750" s="1" t="str">
        <f t="shared" si="55"/>
        <v>Mutually Excluded</v>
      </c>
      <c r="S1750" s="1"/>
      <c r="T1750" s="1"/>
    </row>
    <row r="1751" spans="1:21" ht="60">
      <c r="A1751" s="1" t="s">
        <v>2187</v>
      </c>
      <c r="B1751">
        <v>1794</v>
      </c>
      <c r="D1751" t="s">
        <v>2183</v>
      </c>
      <c r="E1751" s="1"/>
      <c r="F1751" s="1" t="s">
        <v>2187</v>
      </c>
      <c r="G1751" s="1">
        <v>3</v>
      </c>
      <c r="H1751" s="1">
        <v>3</v>
      </c>
      <c r="I1751" s="1">
        <v>3</v>
      </c>
      <c r="J1751" s="31" t="str">
        <f t="shared" si="54"/>
        <v>EXCLUDED</v>
      </c>
      <c r="K1751">
        <v>1794</v>
      </c>
      <c r="L1751" s="1"/>
      <c r="M1751" s="1"/>
      <c r="N1751" s="35" t="s">
        <v>901</v>
      </c>
      <c r="R1751" s="1" t="str">
        <f t="shared" si="55"/>
        <v>Mutually Excluded</v>
      </c>
      <c r="S1751" s="1"/>
      <c r="T1751" s="1"/>
    </row>
    <row r="1752" spans="1:21" ht="60">
      <c r="A1752" s="1" t="s">
        <v>2188</v>
      </c>
      <c r="B1752">
        <v>1795</v>
      </c>
      <c r="D1752" t="s">
        <v>2183</v>
      </c>
      <c r="E1752" s="1"/>
      <c r="F1752" s="1" t="s">
        <v>2188</v>
      </c>
      <c r="G1752" s="1">
        <v>5</v>
      </c>
      <c r="H1752" s="1">
        <v>5</v>
      </c>
      <c r="I1752" s="1">
        <v>5</v>
      </c>
      <c r="J1752" s="31" t="str">
        <f t="shared" si="54"/>
        <v>CERTAINLY INCLUDED</v>
      </c>
      <c r="K1752">
        <v>1795</v>
      </c>
      <c r="L1752" s="1"/>
      <c r="M1752" s="1"/>
      <c r="N1752" s="35" t="s">
        <v>901</v>
      </c>
      <c r="R1752" s="1" t="str">
        <f t="shared" si="55"/>
        <v>AI: Yes, Human: No</v>
      </c>
      <c r="S1752" s="1" t="s">
        <v>3024</v>
      </c>
      <c r="T1752" s="1" t="s">
        <v>19</v>
      </c>
      <c r="U1752" t="s">
        <v>19</v>
      </c>
    </row>
    <row r="1753" spans="1:21" ht="165">
      <c r="A1753" s="1" t="s">
        <v>1423</v>
      </c>
      <c r="B1753">
        <v>1796</v>
      </c>
      <c r="D1753" t="s">
        <v>2183</v>
      </c>
      <c r="E1753" s="1"/>
      <c r="F1753" s="1" t="s">
        <v>1423</v>
      </c>
      <c r="G1753" s="1">
        <v>4</v>
      </c>
      <c r="H1753" s="1">
        <v>4</v>
      </c>
      <c r="I1753" s="1">
        <v>4</v>
      </c>
      <c r="J1753" s="31" t="str">
        <f t="shared" si="54"/>
        <v>EXCLUDED</v>
      </c>
      <c r="K1753">
        <v>1796</v>
      </c>
      <c r="L1753" s="1"/>
      <c r="M1753" s="1"/>
      <c r="N1753" s="35" t="s">
        <v>901</v>
      </c>
      <c r="R1753" s="1" t="str">
        <f t="shared" si="55"/>
        <v>Mutually Excluded</v>
      </c>
      <c r="S1753" s="1"/>
      <c r="T1753" s="1"/>
    </row>
    <row r="1754" spans="1:21" ht="105">
      <c r="A1754" s="1" t="s">
        <v>2189</v>
      </c>
      <c r="B1754">
        <v>1797</v>
      </c>
      <c r="D1754" t="s">
        <v>2183</v>
      </c>
      <c r="E1754" s="1"/>
      <c r="F1754" s="1" t="s">
        <v>2189</v>
      </c>
      <c r="G1754" s="1">
        <v>1</v>
      </c>
      <c r="H1754" s="1">
        <v>1</v>
      </c>
      <c r="I1754" s="1">
        <v>1</v>
      </c>
      <c r="J1754" s="31" t="str">
        <f t="shared" si="54"/>
        <v>EXCLUDED</v>
      </c>
      <c r="K1754">
        <v>1797</v>
      </c>
      <c r="L1754" s="1"/>
      <c r="M1754" s="1"/>
      <c r="N1754" s="35" t="s">
        <v>901</v>
      </c>
      <c r="R1754" s="1" t="str">
        <f t="shared" si="55"/>
        <v>Mutually Excluded</v>
      </c>
      <c r="S1754" s="1"/>
      <c r="T1754" s="1"/>
    </row>
    <row r="1755" spans="1:21" ht="120">
      <c r="A1755" s="1" t="s">
        <v>2190</v>
      </c>
      <c r="B1755">
        <v>1798</v>
      </c>
      <c r="D1755" t="s">
        <v>2183</v>
      </c>
      <c r="E1755" s="1"/>
      <c r="F1755" s="1" t="s">
        <v>2190</v>
      </c>
      <c r="G1755" s="1">
        <v>1</v>
      </c>
      <c r="H1755" s="1">
        <v>1</v>
      </c>
      <c r="I1755" s="1">
        <v>1</v>
      </c>
      <c r="J1755" s="31" t="str">
        <f t="shared" si="54"/>
        <v>EXCLUDED</v>
      </c>
      <c r="K1755">
        <v>1798</v>
      </c>
      <c r="L1755" s="1"/>
      <c r="M1755" s="1"/>
      <c r="N1755" s="35" t="s">
        <v>901</v>
      </c>
      <c r="R1755" s="1" t="str">
        <f t="shared" si="55"/>
        <v>Mutually Excluded</v>
      </c>
      <c r="S1755" s="1"/>
      <c r="T1755" s="1"/>
    </row>
    <row r="1756" spans="1:21" ht="90">
      <c r="A1756" s="1" t="s">
        <v>2191</v>
      </c>
      <c r="B1756">
        <v>1799</v>
      </c>
      <c r="D1756" t="s">
        <v>2183</v>
      </c>
      <c r="E1756" s="1"/>
      <c r="F1756" s="1" t="s">
        <v>2191</v>
      </c>
      <c r="G1756" s="1">
        <v>2</v>
      </c>
      <c r="H1756" s="1">
        <v>2</v>
      </c>
      <c r="I1756" s="1">
        <v>2</v>
      </c>
      <c r="J1756" s="31" t="str">
        <f t="shared" si="54"/>
        <v>EXCLUDED</v>
      </c>
      <c r="K1756">
        <v>1799</v>
      </c>
      <c r="L1756" s="1"/>
      <c r="M1756" s="1"/>
      <c r="N1756" s="35" t="s">
        <v>901</v>
      </c>
      <c r="R1756" s="1" t="str">
        <f t="shared" si="55"/>
        <v>Mutually Excluded</v>
      </c>
      <c r="S1756" s="1"/>
      <c r="T1756" s="1"/>
    </row>
    <row r="1757" spans="1:21" ht="135">
      <c r="A1757" s="1" t="s">
        <v>2192</v>
      </c>
      <c r="B1757">
        <v>1800</v>
      </c>
      <c r="D1757" t="s">
        <v>2183</v>
      </c>
      <c r="E1757" s="1"/>
      <c r="F1757" s="1" t="s">
        <v>2192</v>
      </c>
      <c r="G1757" s="1">
        <v>3</v>
      </c>
      <c r="H1757" s="1">
        <v>3</v>
      </c>
      <c r="I1757" s="1">
        <v>3</v>
      </c>
      <c r="J1757" s="31" t="str">
        <f t="shared" si="54"/>
        <v>EXCLUDED</v>
      </c>
      <c r="K1757">
        <v>1800</v>
      </c>
      <c r="L1757" s="1"/>
      <c r="M1757" s="1"/>
      <c r="N1757" s="35" t="s">
        <v>901</v>
      </c>
      <c r="R1757" s="1" t="str">
        <f t="shared" si="55"/>
        <v>Mutually Excluded</v>
      </c>
      <c r="S1757" s="1"/>
      <c r="T1757" s="1"/>
    </row>
    <row r="1758" spans="1:21" ht="150">
      <c r="A1758" s="1" t="s">
        <v>2193</v>
      </c>
      <c r="B1758">
        <v>1801</v>
      </c>
      <c r="D1758" t="s">
        <v>2183</v>
      </c>
      <c r="E1758" s="1"/>
      <c r="F1758" s="1" t="s">
        <v>2193</v>
      </c>
      <c r="G1758" s="1">
        <v>1</v>
      </c>
      <c r="H1758" s="1">
        <v>1</v>
      </c>
      <c r="I1758" s="1">
        <v>1</v>
      </c>
      <c r="J1758" s="31" t="str">
        <f t="shared" si="54"/>
        <v>EXCLUDED</v>
      </c>
      <c r="K1758">
        <v>1801</v>
      </c>
      <c r="L1758" s="1"/>
      <c r="M1758" s="1"/>
      <c r="N1758" s="35" t="s">
        <v>901</v>
      </c>
      <c r="R1758" s="1" t="str">
        <f t="shared" si="55"/>
        <v>Mutually Excluded</v>
      </c>
      <c r="S1758" s="1"/>
      <c r="T1758" s="1"/>
    </row>
    <row r="1759" spans="1:21" ht="60">
      <c r="A1759" s="1" t="s">
        <v>2194</v>
      </c>
      <c r="B1759">
        <v>1802</v>
      </c>
      <c r="D1759" t="s">
        <v>2183</v>
      </c>
      <c r="E1759" s="1"/>
      <c r="F1759" s="1" t="s">
        <v>2194</v>
      </c>
      <c r="G1759" s="1">
        <v>2</v>
      </c>
      <c r="H1759" s="1">
        <v>2</v>
      </c>
      <c r="I1759" s="1">
        <v>2</v>
      </c>
      <c r="J1759" s="31" t="str">
        <f t="shared" si="54"/>
        <v>EXCLUDED</v>
      </c>
      <c r="K1759">
        <v>1802</v>
      </c>
      <c r="L1759" s="1"/>
      <c r="M1759" s="1"/>
      <c r="N1759" s="35" t="s">
        <v>901</v>
      </c>
      <c r="R1759" s="1" t="str">
        <f t="shared" si="55"/>
        <v>Mutually Excluded</v>
      </c>
      <c r="S1759" s="1"/>
      <c r="T1759" s="1"/>
    </row>
    <row r="1760" spans="1:21" ht="90">
      <c r="A1760" s="1" t="s">
        <v>2195</v>
      </c>
      <c r="B1760">
        <v>1803</v>
      </c>
      <c r="D1760" t="s">
        <v>2183</v>
      </c>
      <c r="E1760" s="1"/>
      <c r="F1760" s="1" t="s">
        <v>2195</v>
      </c>
      <c r="G1760" s="1">
        <v>2</v>
      </c>
      <c r="H1760" s="1">
        <v>2</v>
      </c>
      <c r="I1760" s="1">
        <v>2</v>
      </c>
      <c r="J1760" s="31" t="str">
        <f t="shared" si="54"/>
        <v>EXCLUDED</v>
      </c>
      <c r="K1760">
        <v>1803</v>
      </c>
      <c r="L1760" s="1"/>
      <c r="M1760" s="1"/>
      <c r="N1760" s="35" t="s">
        <v>901</v>
      </c>
      <c r="R1760" s="1" t="str">
        <f t="shared" si="55"/>
        <v>Mutually Excluded</v>
      </c>
      <c r="S1760" s="1"/>
      <c r="T1760" s="1"/>
    </row>
    <row r="1761" spans="1:20" ht="60">
      <c r="A1761" s="1" t="s">
        <v>2196</v>
      </c>
      <c r="B1761">
        <v>1804</v>
      </c>
      <c r="D1761" t="s">
        <v>2183</v>
      </c>
      <c r="E1761" s="1"/>
      <c r="F1761" s="1" t="s">
        <v>2196</v>
      </c>
      <c r="G1761" s="1">
        <v>2</v>
      </c>
      <c r="H1761" s="1">
        <v>2</v>
      </c>
      <c r="I1761" s="1">
        <v>2</v>
      </c>
      <c r="J1761" s="31" t="str">
        <f t="shared" si="54"/>
        <v>EXCLUDED</v>
      </c>
      <c r="K1761">
        <v>1804</v>
      </c>
      <c r="L1761" s="1"/>
      <c r="M1761" s="1"/>
      <c r="N1761" s="35" t="s">
        <v>901</v>
      </c>
      <c r="R1761" s="1" t="str">
        <f t="shared" si="55"/>
        <v>Mutually Excluded</v>
      </c>
      <c r="S1761" s="1"/>
      <c r="T1761" s="1"/>
    </row>
    <row r="1762" spans="1:20" ht="135">
      <c r="A1762" s="1" t="s">
        <v>2197</v>
      </c>
      <c r="B1762">
        <v>1805</v>
      </c>
      <c r="D1762" t="s">
        <v>2183</v>
      </c>
      <c r="E1762" s="1"/>
      <c r="F1762" s="1" t="s">
        <v>2197</v>
      </c>
      <c r="G1762" s="1">
        <v>3</v>
      </c>
      <c r="H1762" s="1">
        <v>2</v>
      </c>
      <c r="I1762" s="1">
        <v>3</v>
      </c>
      <c r="J1762" s="31" t="str">
        <f t="shared" si="54"/>
        <v>EXCLUDED</v>
      </c>
      <c r="K1762">
        <v>1805</v>
      </c>
      <c r="L1762" s="1"/>
      <c r="M1762" s="1"/>
      <c r="N1762" s="35" t="s">
        <v>901</v>
      </c>
      <c r="R1762" s="1" t="str">
        <f t="shared" si="55"/>
        <v>Mutually Excluded</v>
      </c>
      <c r="S1762" s="1"/>
      <c r="T1762" s="1"/>
    </row>
    <row r="1763" spans="1:20" ht="120">
      <c r="A1763" s="1" t="s">
        <v>2199</v>
      </c>
      <c r="B1763">
        <v>1806</v>
      </c>
      <c r="D1763" t="s">
        <v>2183</v>
      </c>
      <c r="E1763" s="1"/>
      <c r="F1763" s="1" t="s">
        <v>2199</v>
      </c>
      <c r="G1763" s="1">
        <v>2</v>
      </c>
      <c r="H1763" s="1">
        <v>2</v>
      </c>
      <c r="I1763" s="1">
        <v>2</v>
      </c>
      <c r="J1763" s="31" t="str">
        <f t="shared" si="54"/>
        <v>EXCLUDED</v>
      </c>
      <c r="K1763">
        <v>1806</v>
      </c>
      <c r="L1763" s="1"/>
      <c r="M1763" s="1"/>
      <c r="N1763" s="35" t="s">
        <v>901</v>
      </c>
      <c r="R1763" s="1" t="str">
        <f t="shared" si="55"/>
        <v>Mutually Excluded</v>
      </c>
      <c r="S1763" s="1"/>
      <c r="T1763" s="1"/>
    </row>
    <row r="1764" spans="1:20" ht="150">
      <c r="A1764" s="1" t="s">
        <v>2200</v>
      </c>
      <c r="B1764">
        <v>1807</v>
      </c>
      <c r="D1764" t="s">
        <v>2183</v>
      </c>
      <c r="E1764" s="1"/>
      <c r="F1764" s="1" t="s">
        <v>2200</v>
      </c>
      <c r="G1764" s="1">
        <v>3</v>
      </c>
      <c r="H1764" s="1">
        <v>3</v>
      </c>
      <c r="I1764" s="1">
        <v>4</v>
      </c>
      <c r="J1764" s="31" t="str">
        <f t="shared" si="54"/>
        <v>EXCLUDED</v>
      </c>
      <c r="K1764">
        <v>1807</v>
      </c>
      <c r="L1764" s="1"/>
      <c r="M1764" s="1"/>
      <c r="N1764" s="35" t="s">
        <v>901</v>
      </c>
      <c r="R1764" s="1" t="str">
        <f t="shared" si="55"/>
        <v>Mutually Excluded</v>
      </c>
      <c r="S1764" s="1"/>
      <c r="T1764" s="1"/>
    </row>
    <row r="1765" spans="1:20" ht="180">
      <c r="A1765" s="1" t="s">
        <v>2201</v>
      </c>
      <c r="B1765">
        <v>1808</v>
      </c>
      <c r="D1765" t="s">
        <v>2183</v>
      </c>
      <c r="E1765" s="1"/>
      <c r="F1765" s="1" t="s">
        <v>2201</v>
      </c>
      <c r="G1765" s="1">
        <v>3</v>
      </c>
      <c r="H1765" s="1">
        <v>2</v>
      </c>
      <c r="I1765" s="1">
        <v>3</v>
      </c>
      <c r="J1765" s="31" t="str">
        <f t="shared" si="54"/>
        <v>EXCLUDED</v>
      </c>
      <c r="K1765">
        <v>1808</v>
      </c>
      <c r="L1765" s="1"/>
      <c r="M1765" s="1"/>
      <c r="N1765" s="35" t="s">
        <v>901</v>
      </c>
      <c r="R1765" s="1" t="str">
        <f t="shared" si="55"/>
        <v>Mutually Excluded</v>
      </c>
      <c r="S1765" s="1"/>
      <c r="T1765" s="1"/>
    </row>
    <row r="1766" spans="1:20" ht="150">
      <c r="A1766" s="1" t="s">
        <v>2202</v>
      </c>
      <c r="B1766">
        <v>1809</v>
      </c>
      <c r="D1766" t="s">
        <v>2183</v>
      </c>
      <c r="E1766" s="1"/>
      <c r="F1766" s="1" t="s">
        <v>2202</v>
      </c>
      <c r="G1766" s="1">
        <v>1</v>
      </c>
      <c r="H1766" s="1">
        <v>1</v>
      </c>
      <c r="I1766" s="1">
        <v>1</v>
      </c>
      <c r="J1766" s="31" t="str">
        <f t="shared" si="54"/>
        <v>EXCLUDED</v>
      </c>
      <c r="K1766">
        <v>1809</v>
      </c>
      <c r="L1766" s="1"/>
      <c r="M1766" s="1"/>
      <c r="N1766" s="35" t="s">
        <v>901</v>
      </c>
      <c r="R1766" s="1" t="str">
        <f t="shared" si="55"/>
        <v>Mutually Excluded</v>
      </c>
      <c r="S1766" s="1"/>
      <c r="T1766" s="1"/>
    </row>
    <row r="1767" spans="1:20" ht="165">
      <c r="A1767" s="1" t="s">
        <v>2203</v>
      </c>
      <c r="B1767">
        <v>1810</v>
      </c>
      <c r="D1767" t="s">
        <v>2183</v>
      </c>
      <c r="E1767" s="1"/>
      <c r="F1767" s="1" t="s">
        <v>2203</v>
      </c>
      <c r="G1767" s="1">
        <v>2</v>
      </c>
      <c r="H1767" s="1">
        <v>2</v>
      </c>
      <c r="I1767" s="1">
        <v>2</v>
      </c>
      <c r="J1767" s="31" t="str">
        <f t="shared" si="54"/>
        <v>EXCLUDED</v>
      </c>
      <c r="K1767">
        <v>1810</v>
      </c>
      <c r="L1767" s="1"/>
      <c r="M1767" s="1"/>
      <c r="N1767" s="35" t="s">
        <v>901</v>
      </c>
      <c r="R1767" s="1" t="str">
        <f t="shared" si="55"/>
        <v>Mutually Excluded</v>
      </c>
      <c r="S1767" s="1"/>
      <c r="T1767" s="1"/>
    </row>
    <row r="1768" spans="1:20" ht="135">
      <c r="A1768" s="1" t="s">
        <v>2204</v>
      </c>
      <c r="B1768">
        <v>1811</v>
      </c>
      <c r="D1768" t="s">
        <v>2183</v>
      </c>
      <c r="E1768" s="1"/>
      <c r="F1768" s="1" t="s">
        <v>2204</v>
      </c>
      <c r="G1768" s="1">
        <v>3</v>
      </c>
      <c r="H1768" s="1">
        <v>4</v>
      </c>
      <c r="I1768" s="1">
        <v>3</v>
      </c>
      <c r="J1768" s="31" t="str">
        <f t="shared" si="54"/>
        <v>EXCLUDED</v>
      </c>
      <c r="K1768">
        <v>1811</v>
      </c>
      <c r="L1768" s="1"/>
      <c r="M1768" s="1"/>
      <c r="N1768" s="35" t="s">
        <v>901</v>
      </c>
      <c r="R1768" s="1" t="str">
        <f t="shared" si="55"/>
        <v>Mutually Excluded</v>
      </c>
      <c r="S1768" s="1"/>
      <c r="T1768" s="1"/>
    </row>
    <row r="1769" spans="1:20" ht="90">
      <c r="A1769" s="1" t="s">
        <v>2206</v>
      </c>
      <c r="B1769">
        <v>1812</v>
      </c>
      <c r="D1769" t="s">
        <v>2207</v>
      </c>
      <c r="E1769" s="1"/>
      <c r="F1769" s="1" t="s">
        <v>2206</v>
      </c>
      <c r="G1769" s="1">
        <v>1</v>
      </c>
      <c r="H1769" s="1">
        <v>1</v>
      </c>
      <c r="I1769" s="1">
        <v>1</v>
      </c>
      <c r="J1769" s="31" t="str">
        <f t="shared" si="54"/>
        <v>EXCLUDED</v>
      </c>
      <c r="K1769">
        <v>1812</v>
      </c>
      <c r="L1769" s="1"/>
      <c r="M1769" s="1"/>
      <c r="N1769" s="35" t="s">
        <v>901</v>
      </c>
      <c r="R1769" s="1" t="str">
        <f t="shared" si="55"/>
        <v>Mutually Excluded</v>
      </c>
      <c r="S1769" s="1"/>
      <c r="T1769" s="1"/>
    </row>
    <row r="1770" spans="1:20" ht="135">
      <c r="A1770" s="1" t="s">
        <v>2208</v>
      </c>
      <c r="B1770">
        <v>1813</v>
      </c>
      <c r="D1770" t="s">
        <v>2207</v>
      </c>
      <c r="E1770" s="1"/>
      <c r="F1770" s="1" t="s">
        <v>2208</v>
      </c>
      <c r="G1770" s="1">
        <v>3</v>
      </c>
      <c r="H1770" s="1">
        <v>3</v>
      </c>
      <c r="I1770" s="1">
        <v>3</v>
      </c>
      <c r="J1770" s="31" t="str">
        <f t="shared" si="54"/>
        <v>EXCLUDED</v>
      </c>
      <c r="K1770">
        <v>1813</v>
      </c>
      <c r="L1770" s="1"/>
      <c r="M1770" s="1"/>
      <c r="N1770" s="35" t="s">
        <v>901</v>
      </c>
      <c r="R1770" s="1" t="str">
        <f t="shared" si="55"/>
        <v>Mutually Excluded</v>
      </c>
      <c r="S1770" s="1"/>
      <c r="T1770" s="1"/>
    </row>
    <row r="1771" spans="1:20" ht="75">
      <c r="A1771" s="1" t="s">
        <v>2209</v>
      </c>
      <c r="B1771">
        <v>1814</v>
      </c>
      <c r="D1771" t="s">
        <v>2207</v>
      </c>
      <c r="E1771" s="1"/>
      <c r="F1771" s="1" t="s">
        <v>2209</v>
      </c>
      <c r="G1771" s="1">
        <v>3</v>
      </c>
      <c r="H1771" s="1">
        <v>2</v>
      </c>
      <c r="I1771" s="1">
        <v>2</v>
      </c>
      <c r="J1771" s="31" t="str">
        <f t="shared" si="54"/>
        <v>EXCLUDED</v>
      </c>
      <c r="K1771">
        <v>1814</v>
      </c>
      <c r="L1771" s="1"/>
      <c r="M1771" s="1"/>
      <c r="N1771" s="35" t="s">
        <v>901</v>
      </c>
      <c r="R1771" s="1" t="str">
        <f t="shared" si="55"/>
        <v>Mutually Excluded</v>
      </c>
      <c r="S1771" s="1"/>
      <c r="T1771" s="1"/>
    </row>
    <row r="1772" spans="1:20" ht="135">
      <c r="A1772" s="1" t="s">
        <v>2211</v>
      </c>
      <c r="B1772">
        <v>1815</v>
      </c>
      <c r="D1772" t="s">
        <v>2207</v>
      </c>
      <c r="E1772" s="1"/>
      <c r="F1772" s="1" t="s">
        <v>2211</v>
      </c>
      <c r="G1772" s="1">
        <v>3</v>
      </c>
      <c r="H1772" s="1">
        <v>3</v>
      </c>
      <c r="I1772" s="1">
        <v>3</v>
      </c>
      <c r="J1772" s="31" t="str">
        <f t="shared" si="54"/>
        <v>EXCLUDED</v>
      </c>
      <c r="K1772">
        <v>1815</v>
      </c>
      <c r="L1772" s="1"/>
      <c r="M1772" s="1"/>
      <c r="N1772" s="35" t="s">
        <v>901</v>
      </c>
      <c r="R1772" s="1" t="str">
        <f t="shared" si="55"/>
        <v>Mutually Excluded</v>
      </c>
      <c r="S1772" s="1"/>
      <c r="T1772" s="1"/>
    </row>
    <row r="1773" spans="1:20" ht="105">
      <c r="A1773" s="1" t="s">
        <v>2212</v>
      </c>
      <c r="B1773">
        <v>1816</v>
      </c>
      <c r="D1773" t="s">
        <v>2207</v>
      </c>
      <c r="E1773" s="1"/>
      <c r="F1773" s="1" t="s">
        <v>2212</v>
      </c>
      <c r="G1773" s="1">
        <v>2</v>
      </c>
      <c r="H1773" s="1">
        <v>2</v>
      </c>
      <c r="I1773" s="1">
        <v>2</v>
      </c>
      <c r="J1773" s="31" t="str">
        <f t="shared" si="54"/>
        <v>EXCLUDED</v>
      </c>
      <c r="K1773">
        <v>1816</v>
      </c>
      <c r="L1773" s="1"/>
      <c r="M1773" s="1"/>
      <c r="N1773" s="35" t="s">
        <v>901</v>
      </c>
      <c r="R1773" s="1" t="str">
        <f t="shared" si="55"/>
        <v>Mutually Excluded</v>
      </c>
      <c r="S1773" s="1"/>
      <c r="T1773" s="1"/>
    </row>
    <row r="1774" spans="1:20" ht="150">
      <c r="A1774" s="1" t="s">
        <v>2213</v>
      </c>
      <c r="B1774">
        <v>1817</v>
      </c>
      <c r="D1774" t="s">
        <v>2207</v>
      </c>
      <c r="E1774" s="1"/>
      <c r="F1774" s="1" t="s">
        <v>2213</v>
      </c>
      <c r="G1774" s="1">
        <v>2</v>
      </c>
      <c r="H1774" s="1">
        <v>1</v>
      </c>
      <c r="I1774" s="1">
        <v>2</v>
      </c>
      <c r="J1774" s="31" t="str">
        <f t="shared" si="54"/>
        <v>EXCLUDED</v>
      </c>
      <c r="K1774">
        <v>1817</v>
      </c>
      <c r="L1774" s="1"/>
      <c r="M1774" s="1"/>
      <c r="N1774" s="35" t="s">
        <v>901</v>
      </c>
      <c r="R1774" s="1" t="str">
        <f t="shared" si="55"/>
        <v>Mutually Excluded</v>
      </c>
      <c r="S1774" s="1"/>
      <c r="T1774" s="1"/>
    </row>
    <row r="1775" spans="1:20" ht="120">
      <c r="A1775" s="1" t="s">
        <v>2214</v>
      </c>
      <c r="B1775">
        <v>1818</v>
      </c>
      <c r="D1775" t="s">
        <v>2207</v>
      </c>
      <c r="E1775" s="1"/>
      <c r="F1775" s="1" t="s">
        <v>2214</v>
      </c>
      <c r="G1775" s="1">
        <v>2</v>
      </c>
      <c r="H1775" s="1">
        <v>3</v>
      </c>
      <c r="I1775" s="1">
        <v>2</v>
      </c>
      <c r="J1775" s="31" t="str">
        <f t="shared" si="54"/>
        <v>EXCLUDED</v>
      </c>
      <c r="K1775">
        <v>1818</v>
      </c>
      <c r="L1775" s="1"/>
      <c r="M1775" s="1"/>
      <c r="N1775" s="35" t="s">
        <v>901</v>
      </c>
      <c r="R1775" s="1" t="str">
        <f t="shared" si="55"/>
        <v>Mutually Excluded</v>
      </c>
      <c r="S1775" s="1"/>
      <c r="T1775" s="1"/>
    </row>
    <row r="1776" spans="1:20" ht="105">
      <c r="A1776" s="1" t="s">
        <v>2215</v>
      </c>
      <c r="B1776">
        <v>1819</v>
      </c>
      <c r="D1776" t="s">
        <v>2207</v>
      </c>
      <c r="E1776" s="1"/>
      <c r="F1776" s="1" t="s">
        <v>2215</v>
      </c>
      <c r="G1776" s="1">
        <v>2</v>
      </c>
      <c r="H1776" s="1">
        <v>2</v>
      </c>
      <c r="I1776" s="1">
        <v>2</v>
      </c>
      <c r="J1776" s="31" t="str">
        <f t="shared" si="54"/>
        <v>EXCLUDED</v>
      </c>
      <c r="K1776">
        <v>1819</v>
      </c>
      <c r="L1776" s="1"/>
      <c r="M1776" s="1"/>
      <c r="N1776" s="35" t="s">
        <v>901</v>
      </c>
      <c r="R1776" s="1" t="str">
        <f t="shared" si="55"/>
        <v>Mutually Excluded</v>
      </c>
      <c r="S1776" s="1"/>
      <c r="T1776" s="1"/>
    </row>
    <row r="1777" spans="1:21" ht="90">
      <c r="A1777" s="1" t="s">
        <v>2216</v>
      </c>
      <c r="B1777">
        <v>1820</v>
      </c>
      <c r="D1777" t="s">
        <v>2207</v>
      </c>
      <c r="E1777" s="1"/>
      <c r="F1777" s="1" t="s">
        <v>2216</v>
      </c>
      <c r="G1777" s="1">
        <v>1</v>
      </c>
      <c r="H1777" s="1">
        <v>1</v>
      </c>
      <c r="I1777" s="1">
        <v>1</v>
      </c>
      <c r="J1777" s="31" t="str">
        <f t="shared" si="54"/>
        <v>EXCLUDED</v>
      </c>
      <c r="K1777">
        <v>1820</v>
      </c>
      <c r="L1777" s="1"/>
      <c r="M1777" s="1"/>
      <c r="N1777" s="35" t="s">
        <v>901</v>
      </c>
      <c r="R1777" s="1" t="str">
        <f t="shared" si="55"/>
        <v>Mutually Excluded</v>
      </c>
      <c r="S1777" s="1"/>
      <c r="T1777" s="1"/>
    </row>
    <row r="1778" spans="1:21" ht="105">
      <c r="A1778" s="1" t="s">
        <v>2217</v>
      </c>
      <c r="B1778">
        <v>1821</v>
      </c>
      <c r="D1778" t="s">
        <v>2207</v>
      </c>
      <c r="E1778" s="1"/>
      <c r="F1778" s="1" t="s">
        <v>2217</v>
      </c>
      <c r="G1778" s="1">
        <v>3</v>
      </c>
      <c r="H1778" s="1">
        <v>2</v>
      </c>
      <c r="I1778" s="1">
        <v>3</v>
      </c>
      <c r="J1778" s="31" t="str">
        <f t="shared" si="54"/>
        <v>EXCLUDED</v>
      </c>
      <c r="K1778">
        <v>1821</v>
      </c>
      <c r="L1778" s="1"/>
      <c r="M1778" s="1"/>
      <c r="N1778" s="35" t="s">
        <v>901</v>
      </c>
      <c r="R1778" s="1" t="str">
        <f t="shared" si="55"/>
        <v>Mutually Excluded</v>
      </c>
      <c r="S1778" s="1"/>
      <c r="T1778" s="1"/>
    </row>
    <row r="1779" spans="1:21" ht="105">
      <c r="A1779" s="1" t="s">
        <v>2218</v>
      </c>
      <c r="B1779">
        <v>1822</v>
      </c>
      <c r="D1779" t="s">
        <v>2207</v>
      </c>
      <c r="E1779" s="1"/>
      <c r="F1779" s="1" t="s">
        <v>2218</v>
      </c>
      <c r="G1779" s="1">
        <v>2</v>
      </c>
      <c r="H1779" s="1">
        <v>2</v>
      </c>
      <c r="I1779" s="1">
        <v>2</v>
      </c>
      <c r="J1779" s="31" t="str">
        <f t="shared" si="54"/>
        <v>EXCLUDED</v>
      </c>
      <c r="K1779">
        <v>1822</v>
      </c>
      <c r="L1779" s="1"/>
      <c r="M1779" s="1"/>
      <c r="N1779" s="35" t="s">
        <v>901</v>
      </c>
      <c r="R1779" s="1" t="str">
        <f t="shared" si="55"/>
        <v>Mutually Excluded</v>
      </c>
      <c r="S1779" s="1"/>
      <c r="T1779" s="1"/>
    </row>
    <row r="1780" spans="1:21" ht="90">
      <c r="A1780" s="1" t="s">
        <v>2219</v>
      </c>
      <c r="B1780">
        <v>1823</v>
      </c>
      <c r="D1780" t="s">
        <v>2207</v>
      </c>
      <c r="E1780" s="1"/>
      <c r="F1780" s="1" t="s">
        <v>2219</v>
      </c>
      <c r="G1780" s="1">
        <v>2</v>
      </c>
      <c r="H1780" s="1">
        <v>3</v>
      </c>
      <c r="I1780" s="1">
        <v>2</v>
      </c>
      <c r="J1780" s="31" t="str">
        <f t="shared" si="54"/>
        <v>EXCLUDED</v>
      </c>
      <c r="K1780">
        <v>1823</v>
      </c>
      <c r="L1780" s="1"/>
      <c r="M1780" s="1"/>
      <c r="N1780" s="35" t="s">
        <v>901</v>
      </c>
      <c r="R1780" s="1" t="str">
        <f t="shared" si="55"/>
        <v>Mutually Excluded</v>
      </c>
      <c r="S1780" s="1"/>
      <c r="T1780" s="1"/>
    </row>
    <row r="1781" spans="1:21" ht="165">
      <c r="A1781" s="1" t="s">
        <v>2220</v>
      </c>
      <c r="B1781">
        <v>1824</v>
      </c>
      <c r="D1781" t="s">
        <v>2207</v>
      </c>
      <c r="E1781" s="1"/>
      <c r="F1781" s="1" t="s">
        <v>2220</v>
      </c>
      <c r="G1781" s="1">
        <v>2</v>
      </c>
      <c r="H1781" s="1">
        <v>2</v>
      </c>
      <c r="I1781" s="1">
        <v>2</v>
      </c>
      <c r="J1781" s="31" t="str">
        <f t="shared" si="54"/>
        <v>EXCLUDED</v>
      </c>
      <c r="K1781">
        <v>1824</v>
      </c>
      <c r="L1781" s="1"/>
      <c r="M1781" s="1"/>
      <c r="N1781" s="35" t="s">
        <v>901</v>
      </c>
      <c r="R1781" s="1" t="str">
        <f t="shared" si="55"/>
        <v>Mutually Excluded</v>
      </c>
      <c r="S1781" s="1"/>
      <c r="T1781" s="1"/>
    </row>
    <row r="1782" spans="1:21" ht="105">
      <c r="A1782" s="15" t="s">
        <v>2221</v>
      </c>
      <c r="B1782">
        <v>1825</v>
      </c>
      <c r="D1782" t="s">
        <v>2207</v>
      </c>
      <c r="E1782" s="1"/>
      <c r="F1782" s="15" t="s">
        <v>2221</v>
      </c>
      <c r="G1782" s="1">
        <v>3</v>
      </c>
      <c r="H1782" s="1">
        <v>3</v>
      </c>
      <c r="I1782" s="1">
        <v>2</v>
      </c>
      <c r="J1782" s="31" t="str">
        <f t="shared" si="54"/>
        <v>EXCLUDED</v>
      </c>
      <c r="K1782">
        <v>1825</v>
      </c>
      <c r="L1782" s="1"/>
      <c r="M1782" s="1"/>
      <c r="N1782" s="35" t="s">
        <v>901</v>
      </c>
      <c r="R1782" s="1" t="str">
        <f t="shared" si="55"/>
        <v>Mutually Excluded</v>
      </c>
      <c r="S1782" s="1"/>
      <c r="T1782" s="1"/>
    </row>
    <row r="1783" spans="1:21" ht="105">
      <c r="A1783" s="1" t="s">
        <v>2222</v>
      </c>
      <c r="B1783">
        <v>1826</v>
      </c>
      <c r="D1783" t="s">
        <v>2207</v>
      </c>
      <c r="E1783" s="1"/>
      <c r="F1783" s="1" t="s">
        <v>2222</v>
      </c>
      <c r="G1783" s="1">
        <v>3</v>
      </c>
      <c r="H1783" s="1">
        <v>3</v>
      </c>
      <c r="I1783" s="1">
        <v>2</v>
      </c>
      <c r="J1783" s="31" t="str">
        <f t="shared" si="54"/>
        <v>EXCLUDED</v>
      </c>
      <c r="K1783">
        <v>1826</v>
      </c>
      <c r="L1783" s="1"/>
      <c r="M1783" s="1"/>
      <c r="N1783" s="35" t="s">
        <v>901</v>
      </c>
      <c r="R1783" s="1" t="str">
        <f t="shared" si="55"/>
        <v>Mutually Excluded</v>
      </c>
      <c r="S1783" s="1"/>
      <c r="T1783" s="1"/>
    </row>
    <row r="1784" spans="1:21" ht="150">
      <c r="A1784" s="1" t="s">
        <v>2223</v>
      </c>
      <c r="B1784">
        <v>1827</v>
      </c>
      <c r="D1784" t="s">
        <v>2207</v>
      </c>
      <c r="E1784" s="1"/>
      <c r="F1784" s="1" t="s">
        <v>2223</v>
      </c>
      <c r="G1784" s="1">
        <v>3</v>
      </c>
      <c r="H1784" s="1">
        <v>2</v>
      </c>
      <c r="I1784" s="1">
        <v>3</v>
      </c>
      <c r="J1784" s="31" t="str">
        <f t="shared" si="54"/>
        <v>EXCLUDED</v>
      </c>
      <c r="K1784">
        <v>1827</v>
      </c>
      <c r="L1784" s="1"/>
      <c r="M1784" s="1"/>
      <c r="N1784" s="35" t="s">
        <v>1752</v>
      </c>
      <c r="R1784" s="1" t="str">
        <f t="shared" si="55"/>
        <v>AI: No, Human: Yes</v>
      </c>
      <c r="S1784" s="1" t="s">
        <v>19</v>
      </c>
      <c r="T1784" s="1" t="s">
        <v>3012</v>
      </c>
      <c r="U1784" t="s">
        <v>19</v>
      </c>
    </row>
    <row r="1785" spans="1:21" ht="120">
      <c r="A1785" s="1" t="s">
        <v>2224</v>
      </c>
      <c r="B1785">
        <v>1828</v>
      </c>
      <c r="D1785" t="s">
        <v>2207</v>
      </c>
      <c r="E1785" s="1"/>
      <c r="F1785" s="1" t="s">
        <v>2224</v>
      </c>
      <c r="G1785" s="1">
        <v>2</v>
      </c>
      <c r="H1785" s="1">
        <v>2</v>
      </c>
      <c r="I1785" s="1">
        <v>2</v>
      </c>
      <c r="J1785" s="31" t="str">
        <f t="shared" si="54"/>
        <v>EXCLUDED</v>
      </c>
      <c r="K1785">
        <v>1828</v>
      </c>
      <c r="L1785" s="1"/>
      <c r="M1785" s="1"/>
      <c r="N1785" s="35" t="s">
        <v>901</v>
      </c>
      <c r="R1785" s="1" t="str">
        <f t="shared" si="55"/>
        <v>Mutually Excluded</v>
      </c>
      <c r="S1785" s="1"/>
      <c r="T1785" s="1"/>
    </row>
    <row r="1786" spans="1:21" ht="120">
      <c r="A1786" s="1" t="s">
        <v>2225</v>
      </c>
      <c r="B1786">
        <v>1829</v>
      </c>
      <c r="D1786" t="s">
        <v>2207</v>
      </c>
      <c r="E1786" s="1"/>
      <c r="F1786" s="1" t="s">
        <v>2225</v>
      </c>
      <c r="G1786" s="1">
        <v>2</v>
      </c>
      <c r="H1786" s="1">
        <v>2</v>
      </c>
      <c r="I1786" s="1">
        <v>2</v>
      </c>
      <c r="J1786" s="31" t="str">
        <f t="shared" si="54"/>
        <v>EXCLUDED</v>
      </c>
      <c r="K1786">
        <v>1829</v>
      </c>
      <c r="L1786" s="1"/>
      <c r="M1786" s="1"/>
      <c r="N1786" s="35" t="s">
        <v>901</v>
      </c>
      <c r="R1786" s="1" t="str">
        <f t="shared" si="55"/>
        <v>Mutually Excluded</v>
      </c>
      <c r="S1786" s="1"/>
      <c r="T1786" s="1"/>
    </row>
    <row r="1787" spans="1:21" ht="90">
      <c r="A1787" s="1" t="s">
        <v>2226</v>
      </c>
      <c r="B1787">
        <v>1830</v>
      </c>
      <c r="D1787" t="s">
        <v>2207</v>
      </c>
      <c r="E1787" s="1"/>
      <c r="F1787" s="1" t="s">
        <v>2226</v>
      </c>
      <c r="G1787" s="1">
        <v>1</v>
      </c>
      <c r="H1787" s="1">
        <v>1</v>
      </c>
      <c r="I1787" s="1">
        <v>1</v>
      </c>
      <c r="J1787" s="31" t="str">
        <f t="shared" si="54"/>
        <v>EXCLUDED</v>
      </c>
      <c r="K1787">
        <v>1830</v>
      </c>
      <c r="L1787" s="1"/>
      <c r="M1787" s="1"/>
      <c r="N1787" s="35" t="s">
        <v>901</v>
      </c>
      <c r="R1787" s="1" t="str">
        <f t="shared" si="55"/>
        <v>Mutually Excluded</v>
      </c>
      <c r="S1787" s="1"/>
      <c r="T1787" s="1"/>
    </row>
    <row r="1788" spans="1:21" ht="105">
      <c r="A1788" s="1" t="s">
        <v>2227</v>
      </c>
      <c r="B1788">
        <v>1831</v>
      </c>
      <c r="D1788" t="s">
        <v>2207</v>
      </c>
      <c r="E1788" s="1"/>
      <c r="F1788" s="1" t="s">
        <v>2227</v>
      </c>
      <c r="G1788" s="1">
        <v>2</v>
      </c>
      <c r="H1788" s="1">
        <v>2</v>
      </c>
      <c r="I1788" s="1">
        <v>2</v>
      </c>
      <c r="J1788" s="31" t="str">
        <f t="shared" si="54"/>
        <v>EXCLUDED</v>
      </c>
      <c r="K1788">
        <v>1831</v>
      </c>
      <c r="L1788" s="1"/>
      <c r="M1788" s="1"/>
      <c r="N1788" s="35" t="s">
        <v>901</v>
      </c>
      <c r="R1788" s="1" t="str">
        <f t="shared" si="55"/>
        <v>Mutually Excluded</v>
      </c>
      <c r="S1788" s="1"/>
      <c r="T1788" s="1"/>
    </row>
    <row r="1789" spans="1:21" ht="75">
      <c r="A1789" s="1" t="s">
        <v>2228</v>
      </c>
      <c r="B1789">
        <v>1832</v>
      </c>
      <c r="D1789" t="s">
        <v>2207</v>
      </c>
      <c r="E1789" s="1"/>
      <c r="F1789" s="1" t="s">
        <v>2228</v>
      </c>
      <c r="G1789" s="1">
        <v>3</v>
      </c>
      <c r="H1789" s="1">
        <v>3</v>
      </c>
      <c r="I1789" s="1">
        <v>3</v>
      </c>
      <c r="J1789" s="31" t="str">
        <f t="shared" si="54"/>
        <v>EXCLUDED</v>
      </c>
      <c r="K1789">
        <v>1832</v>
      </c>
      <c r="L1789" s="1"/>
      <c r="M1789" s="1"/>
      <c r="N1789" s="35" t="s">
        <v>901</v>
      </c>
      <c r="R1789" s="1" t="str">
        <f t="shared" si="55"/>
        <v>Mutually Excluded</v>
      </c>
      <c r="S1789" s="1"/>
      <c r="T1789" s="1"/>
    </row>
    <row r="1790" spans="1:21" ht="45">
      <c r="A1790" s="1" t="s">
        <v>2229</v>
      </c>
      <c r="B1790">
        <v>1833</v>
      </c>
      <c r="D1790" t="s">
        <v>2207</v>
      </c>
      <c r="E1790" s="1"/>
      <c r="F1790" s="1" t="s">
        <v>2229</v>
      </c>
      <c r="G1790" s="1">
        <v>4</v>
      </c>
      <c r="H1790" s="1">
        <v>4</v>
      </c>
      <c r="I1790" s="1">
        <v>4</v>
      </c>
      <c r="J1790" s="31" t="str">
        <f t="shared" si="54"/>
        <v>EXCLUDED</v>
      </c>
      <c r="K1790">
        <v>1833</v>
      </c>
      <c r="L1790" s="1"/>
      <c r="M1790" s="1"/>
      <c r="N1790" s="35" t="s">
        <v>1752</v>
      </c>
      <c r="R1790" s="1" t="str">
        <f t="shared" si="55"/>
        <v>AI: No, Human: Yes</v>
      </c>
      <c r="S1790" s="1" t="s">
        <v>23</v>
      </c>
      <c r="T1790" s="1" t="s">
        <v>23</v>
      </c>
      <c r="U1790" t="s">
        <v>23</v>
      </c>
    </row>
    <row r="1791" spans="1:21" ht="105">
      <c r="A1791" s="1" t="s">
        <v>2230</v>
      </c>
      <c r="B1791">
        <v>1834</v>
      </c>
      <c r="D1791" t="s">
        <v>2207</v>
      </c>
      <c r="E1791" s="1"/>
      <c r="F1791" s="1" t="s">
        <v>2230</v>
      </c>
      <c r="G1791" s="1">
        <v>2</v>
      </c>
      <c r="H1791" s="1">
        <v>2</v>
      </c>
      <c r="I1791" s="1">
        <v>2</v>
      </c>
      <c r="J1791" s="31" t="str">
        <f t="shared" si="54"/>
        <v>EXCLUDED</v>
      </c>
      <c r="K1791">
        <v>1834</v>
      </c>
      <c r="L1791" s="1"/>
      <c r="M1791" s="1"/>
      <c r="N1791" s="35" t="s">
        <v>901</v>
      </c>
      <c r="R1791" s="1" t="str">
        <f t="shared" si="55"/>
        <v>Mutually Excluded</v>
      </c>
      <c r="S1791" s="1"/>
      <c r="T1791" s="1"/>
    </row>
    <row r="1792" spans="1:21" ht="105">
      <c r="A1792" s="1" t="s">
        <v>637</v>
      </c>
      <c r="B1792">
        <v>1835</v>
      </c>
      <c r="D1792" t="s">
        <v>2207</v>
      </c>
      <c r="E1792" s="1"/>
      <c r="F1792" s="1" t="s">
        <v>637</v>
      </c>
      <c r="G1792" s="1">
        <v>2</v>
      </c>
      <c r="H1792" s="1">
        <v>2</v>
      </c>
      <c r="I1792" s="1">
        <v>2</v>
      </c>
      <c r="J1792" s="31" t="str">
        <f t="shared" si="54"/>
        <v>EXCLUDED</v>
      </c>
      <c r="K1792">
        <v>1835</v>
      </c>
      <c r="L1792" s="1"/>
      <c r="M1792" s="1"/>
      <c r="N1792" s="35" t="s">
        <v>901</v>
      </c>
      <c r="R1792" s="1" t="str">
        <f t="shared" si="55"/>
        <v>Mutually Excluded</v>
      </c>
      <c r="S1792" s="1"/>
      <c r="T1792" s="1"/>
    </row>
    <row r="1793" spans="1:21" ht="60">
      <c r="A1793" s="1" t="s">
        <v>2231</v>
      </c>
      <c r="B1793">
        <v>1836</v>
      </c>
      <c r="D1793" t="s">
        <v>2207</v>
      </c>
      <c r="E1793" s="1"/>
      <c r="F1793" s="1" t="s">
        <v>2231</v>
      </c>
      <c r="G1793" s="1">
        <v>2</v>
      </c>
      <c r="H1793" s="1">
        <v>2</v>
      </c>
      <c r="I1793" s="1">
        <v>2</v>
      </c>
      <c r="J1793" s="31" t="str">
        <f t="shared" si="54"/>
        <v>EXCLUDED</v>
      </c>
      <c r="K1793">
        <v>1836</v>
      </c>
      <c r="L1793" s="1"/>
      <c r="M1793" s="1"/>
      <c r="N1793" s="35" t="s">
        <v>901</v>
      </c>
      <c r="R1793" s="1" t="str">
        <f t="shared" si="55"/>
        <v>Mutually Excluded</v>
      </c>
      <c r="S1793" s="1"/>
      <c r="T1793" s="1"/>
    </row>
    <row r="1794" spans="1:21" ht="90">
      <c r="A1794" s="1" t="s">
        <v>2232</v>
      </c>
      <c r="B1794">
        <v>1837</v>
      </c>
      <c r="D1794" t="s">
        <v>2233</v>
      </c>
      <c r="E1794" s="1"/>
      <c r="F1794" s="1" t="s">
        <v>2232</v>
      </c>
      <c r="G1794" s="1">
        <v>1</v>
      </c>
      <c r="H1794" s="1">
        <v>1</v>
      </c>
      <c r="I1794" s="1">
        <v>1</v>
      </c>
      <c r="J1794" s="31" t="str">
        <f t="shared" si="54"/>
        <v>EXCLUDED</v>
      </c>
      <c r="K1794">
        <v>1837</v>
      </c>
      <c r="L1794" s="1"/>
      <c r="M1794" s="1"/>
      <c r="N1794" s="35" t="s">
        <v>901</v>
      </c>
      <c r="R1794" s="1" t="str">
        <f t="shared" si="55"/>
        <v>Mutually Excluded</v>
      </c>
      <c r="S1794" s="1"/>
      <c r="T1794" s="1"/>
    </row>
    <row r="1795" spans="1:21" ht="210">
      <c r="A1795" s="1" t="s">
        <v>2234</v>
      </c>
      <c r="B1795">
        <v>1838</v>
      </c>
      <c r="D1795" t="s">
        <v>2233</v>
      </c>
      <c r="E1795" s="1"/>
      <c r="F1795" s="1" t="s">
        <v>2234</v>
      </c>
      <c r="G1795" s="1">
        <v>3</v>
      </c>
      <c r="H1795" s="1">
        <v>2</v>
      </c>
      <c r="I1795" s="1">
        <v>3</v>
      </c>
      <c r="J1795" s="31" t="str">
        <f t="shared" ref="J1795:J1858" si="56">IF(COUNTIF(G1795:I1795,5)=3,"CERTAINLY INCLUDED",IF(COUNTIF(G1795:I1795,5)&gt;0,"MAYBE","EXCLUDED"))</f>
        <v>EXCLUDED</v>
      </c>
      <c r="K1795">
        <v>1838</v>
      </c>
      <c r="L1795" s="1"/>
      <c r="M1795" s="1"/>
      <c r="N1795" s="35" t="s">
        <v>901</v>
      </c>
      <c r="R1795" s="1" t="str">
        <f t="shared" ref="R1795:R1858" si="57">IF(AND(J1795="Excluded", N1795="Excluded"), "Mutually Excluded", IF(AND(OR(J1795="CERTAINLY INCLUDED", J1795="INCLUDED", J1795="MAYBE" ), OR(N1795="INCLUDED", N1795="MAYBE")), "MUTUALLY INCLUDED", IF(AND(J1795="MAYBE", N1795="MAYBE"), "Mutually MAYBE", IF(AND(J1795="Excluded", OR(N1795="INCLUDED", N1795="MAYBE")), "AI: No, Human: Yes", IF(AND(N1795="Excluded", OR(J1795="INCLUDED", J1795="CERTAINLY INCLUDED", J1795="MAYBE")), "AI: Yes, Human: No", "Other Conflict")))))</f>
        <v>Mutually Excluded</v>
      </c>
      <c r="S1795" s="1"/>
      <c r="T1795" s="1"/>
    </row>
    <row r="1796" spans="1:21" ht="120">
      <c r="A1796" s="1" t="s">
        <v>2235</v>
      </c>
      <c r="B1796">
        <v>1839</v>
      </c>
      <c r="D1796" t="s">
        <v>2233</v>
      </c>
      <c r="E1796" s="1"/>
      <c r="F1796" s="1" t="s">
        <v>2235</v>
      </c>
      <c r="G1796" s="1">
        <v>2</v>
      </c>
      <c r="H1796" s="1">
        <v>2</v>
      </c>
      <c r="I1796" s="1">
        <v>2</v>
      </c>
      <c r="J1796" s="31" t="str">
        <f t="shared" si="56"/>
        <v>EXCLUDED</v>
      </c>
      <c r="K1796">
        <v>1839</v>
      </c>
      <c r="L1796" s="1"/>
      <c r="M1796" s="1"/>
      <c r="N1796" s="35" t="s">
        <v>901</v>
      </c>
      <c r="R1796" s="1" t="str">
        <f t="shared" si="57"/>
        <v>Mutually Excluded</v>
      </c>
      <c r="S1796" s="1"/>
      <c r="T1796" s="1"/>
    </row>
    <row r="1797" spans="1:21" ht="135.75">
      <c r="A1797" s="1" t="s">
        <v>2236</v>
      </c>
      <c r="B1797">
        <v>1840</v>
      </c>
      <c r="D1797" t="s">
        <v>2233</v>
      </c>
      <c r="E1797" s="1"/>
      <c r="F1797" s="1" t="s">
        <v>2236</v>
      </c>
      <c r="G1797" s="1">
        <v>2</v>
      </c>
      <c r="H1797" s="1">
        <v>2</v>
      </c>
      <c r="I1797" s="1">
        <v>2</v>
      </c>
      <c r="J1797" s="31" t="str">
        <f t="shared" si="56"/>
        <v>EXCLUDED</v>
      </c>
      <c r="K1797">
        <v>1840</v>
      </c>
      <c r="L1797" s="11"/>
      <c r="M1797" s="1"/>
      <c r="N1797" s="35" t="s">
        <v>901</v>
      </c>
      <c r="R1797" s="1" t="str">
        <f t="shared" si="57"/>
        <v>Mutually Excluded</v>
      </c>
      <c r="S1797" s="1"/>
      <c r="T1797" s="1"/>
    </row>
    <row r="1798" spans="1:21" ht="180">
      <c r="A1798" s="1" t="s">
        <v>2238</v>
      </c>
      <c r="B1798">
        <v>1841</v>
      </c>
      <c r="D1798" t="s">
        <v>2233</v>
      </c>
      <c r="E1798" s="1"/>
      <c r="F1798" s="1" t="s">
        <v>2238</v>
      </c>
      <c r="G1798" s="1">
        <v>2</v>
      </c>
      <c r="H1798" s="1">
        <v>1</v>
      </c>
      <c r="I1798" s="1">
        <v>1</v>
      </c>
      <c r="J1798" s="31" t="str">
        <f t="shared" si="56"/>
        <v>EXCLUDED</v>
      </c>
      <c r="K1798">
        <v>1841</v>
      </c>
      <c r="L1798" s="1"/>
      <c r="M1798" s="1"/>
      <c r="N1798" s="35" t="s">
        <v>901</v>
      </c>
      <c r="R1798" s="1" t="str">
        <f t="shared" si="57"/>
        <v>Mutually Excluded</v>
      </c>
      <c r="S1798" s="1"/>
      <c r="T1798" s="1"/>
    </row>
    <row r="1799" spans="1:21" ht="105">
      <c r="A1799" s="1" t="s">
        <v>2239</v>
      </c>
      <c r="B1799">
        <v>1842</v>
      </c>
      <c r="D1799" t="s">
        <v>2233</v>
      </c>
      <c r="E1799" s="1"/>
      <c r="F1799" s="1" t="s">
        <v>2239</v>
      </c>
      <c r="G1799" s="1">
        <v>2</v>
      </c>
      <c r="H1799" s="1">
        <v>2</v>
      </c>
      <c r="I1799" s="1">
        <v>2</v>
      </c>
      <c r="J1799" s="31" t="str">
        <f t="shared" si="56"/>
        <v>EXCLUDED</v>
      </c>
      <c r="K1799">
        <v>1842</v>
      </c>
      <c r="L1799" s="1"/>
      <c r="M1799" s="1"/>
      <c r="N1799" s="35" t="s">
        <v>901</v>
      </c>
      <c r="R1799" s="1" t="str">
        <f t="shared" si="57"/>
        <v>Mutually Excluded</v>
      </c>
      <c r="S1799" s="1"/>
      <c r="T1799" s="1"/>
    </row>
    <row r="1800" spans="1:21" ht="120.75">
      <c r="A1800" s="1" t="s">
        <v>2240</v>
      </c>
      <c r="B1800">
        <v>1843</v>
      </c>
      <c r="D1800" t="s">
        <v>2233</v>
      </c>
      <c r="E1800" s="1"/>
      <c r="F1800" s="1" t="s">
        <v>2240</v>
      </c>
      <c r="G1800" s="1">
        <v>2</v>
      </c>
      <c r="H1800" s="1">
        <v>3</v>
      </c>
      <c r="I1800" s="1">
        <v>3</v>
      </c>
      <c r="J1800" s="31" t="str">
        <f t="shared" si="56"/>
        <v>EXCLUDED</v>
      </c>
      <c r="K1800">
        <v>1843</v>
      </c>
      <c r="L1800" s="11"/>
      <c r="M1800" s="1"/>
      <c r="N1800" s="35" t="s">
        <v>901</v>
      </c>
      <c r="R1800" s="1" t="str">
        <f t="shared" si="57"/>
        <v>Mutually Excluded</v>
      </c>
      <c r="S1800" s="1"/>
      <c r="T1800" s="1"/>
    </row>
    <row r="1801" spans="1:21" ht="75">
      <c r="A1801" s="1" t="s">
        <v>2242</v>
      </c>
      <c r="B1801">
        <v>1844</v>
      </c>
      <c r="D1801" t="s">
        <v>2233</v>
      </c>
      <c r="E1801" s="1"/>
      <c r="F1801" s="1" t="s">
        <v>2242</v>
      </c>
      <c r="G1801" s="1">
        <v>2</v>
      </c>
      <c r="H1801" s="1">
        <v>3</v>
      </c>
      <c r="I1801" s="1">
        <v>3</v>
      </c>
      <c r="J1801" s="31" t="str">
        <f t="shared" si="56"/>
        <v>EXCLUDED</v>
      </c>
      <c r="K1801">
        <v>1844</v>
      </c>
      <c r="L1801" s="1"/>
      <c r="M1801" s="1"/>
      <c r="N1801" s="35" t="s">
        <v>901</v>
      </c>
      <c r="R1801" s="1" t="str">
        <f t="shared" si="57"/>
        <v>Mutually Excluded</v>
      </c>
      <c r="S1801" s="1"/>
      <c r="T1801" s="1"/>
    </row>
    <row r="1802" spans="1:21" ht="90">
      <c r="A1802" s="15" t="s">
        <v>2243</v>
      </c>
      <c r="B1802">
        <v>1845</v>
      </c>
      <c r="D1802" t="s">
        <v>2233</v>
      </c>
      <c r="E1802" s="1"/>
      <c r="F1802" s="15" t="s">
        <v>2243</v>
      </c>
      <c r="G1802" s="1">
        <v>3</v>
      </c>
      <c r="H1802" s="1">
        <v>4</v>
      </c>
      <c r="I1802" s="1">
        <v>3</v>
      </c>
      <c r="J1802" s="31" t="str">
        <f t="shared" si="56"/>
        <v>EXCLUDED</v>
      </c>
      <c r="K1802">
        <v>1845</v>
      </c>
      <c r="L1802" s="1"/>
      <c r="M1802" s="1"/>
      <c r="N1802" s="35" t="s">
        <v>901</v>
      </c>
      <c r="R1802" s="1" t="str">
        <f t="shared" si="57"/>
        <v>Mutually Excluded</v>
      </c>
      <c r="S1802" s="1"/>
      <c r="T1802" s="1"/>
    </row>
    <row r="1803" spans="1:21" ht="120.75">
      <c r="A1803" s="1" t="s">
        <v>2244</v>
      </c>
      <c r="B1803">
        <v>1846</v>
      </c>
      <c r="D1803" t="s">
        <v>2233</v>
      </c>
      <c r="E1803" s="1"/>
      <c r="F1803" s="1" t="s">
        <v>2244</v>
      </c>
      <c r="G1803" s="1">
        <v>3</v>
      </c>
      <c r="H1803" s="1">
        <v>2</v>
      </c>
      <c r="I1803" s="1">
        <v>3</v>
      </c>
      <c r="J1803" s="31" t="str">
        <f t="shared" si="56"/>
        <v>EXCLUDED</v>
      </c>
      <c r="K1803">
        <v>1846</v>
      </c>
      <c r="L1803" s="11"/>
      <c r="M1803" s="1"/>
      <c r="N1803" s="35" t="s">
        <v>901</v>
      </c>
      <c r="R1803" s="1" t="str">
        <f t="shared" si="57"/>
        <v>Mutually Excluded</v>
      </c>
      <c r="S1803" s="1"/>
      <c r="T1803" s="1"/>
    </row>
    <row r="1804" spans="1:21" ht="120">
      <c r="A1804" s="1" t="s">
        <v>2246</v>
      </c>
      <c r="B1804">
        <v>1847</v>
      </c>
      <c r="D1804" t="s">
        <v>2233</v>
      </c>
      <c r="E1804" s="1"/>
      <c r="F1804" s="1" t="s">
        <v>2246</v>
      </c>
      <c r="G1804" s="1">
        <v>2</v>
      </c>
      <c r="H1804" s="1">
        <v>2</v>
      </c>
      <c r="I1804" s="1">
        <v>2</v>
      </c>
      <c r="J1804" s="31" t="str">
        <f t="shared" si="56"/>
        <v>EXCLUDED</v>
      </c>
      <c r="K1804">
        <v>1847</v>
      </c>
      <c r="L1804" s="1"/>
      <c r="M1804" s="1"/>
      <c r="N1804" s="35" t="s">
        <v>901</v>
      </c>
      <c r="R1804" s="1" t="str">
        <f t="shared" si="57"/>
        <v>Mutually Excluded</v>
      </c>
      <c r="S1804" s="1"/>
      <c r="T1804" s="1"/>
    </row>
    <row r="1805" spans="1:21" ht="180">
      <c r="A1805" s="1" t="s">
        <v>2247</v>
      </c>
      <c r="B1805">
        <v>1848</v>
      </c>
      <c r="D1805" t="s">
        <v>2233</v>
      </c>
      <c r="E1805" s="1"/>
      <c r="F1805" s="1" t="s">
        <v>2247</v>
      </c>
      <c r="G1805" s="1">
        <v>2</v>
      </c>
      <c r="H1805" s="1">
        <v>3</v>
      </c>
      <c r="I1805" s="1">
        <v>2</v>
      </c>
      <c r="J1805" s="31" t="str">
        <f t="shared" si="56"/>
        <v>EXCLUDED</v>
      </c>
      <c r="K1805">
        <v>1848</v>
      </c>
      <c r="L1805" s="1"/>
      <c r="M1805" s="1"/>
      <c r="N1805" s="35" t="s">
        <v>1752</v>
      </c>
      <c r="R1805" s="1" t="str">
        <f t="shared" si="57"/>
        <v>AI: No, Human: Yes</v>
      </c>
      <c r="S1805" s="1" t="s">
        <v>19</v>
      </c>
      <c r="T1805" s="1" t="s">
        <v>19</v>
      </c>
      <c r="U1805" s="1" t="s">
        <v>19</v>
      </c>
    </row>
    <row r="1806" spans="1:21" ht="75">
      <c r="A1806" s="1" t="s">
        <v>2248</v>
      </c>
      <c r="B1806">
        <v>1849</v>
      </c>
      <c r="D1806" t="s">
        <v>2233</v>
      </c>
      <c r="E1806" s="1"/>
      <c r="F1806" s="1" t="s">
        <v>2248</v>
      </c>
      <c r="G1806" s="1">
        <v>3</v>
      </c>
      <c r="H1806" s="1">
        <v>4</v>
      </c>
      <c r="I1806" s="1">
        <v>3</v>
      </c>
      <c r="J1806" s="31" t="str">
        <f t="shared" si="56"/>
        <v>EXCLUDED</v>
      </c>
      <c r="K1806">
        <v>1849</v>
      </c>
      <c r="L1806" s="1"/>
      <c r="M1806" s="1"/>
      <c r="N1806" s="35" t="s">
        <v>901</v>
      </c>
      <c r="R1806" s="1" t="str">
        <f t="shared" si="57"/>
        <v>Mutually Excluded</v>
      </c>
      <c r="S1806" s="1"/>
      <c r="T1806" s="1"/>
    </row>
    <row r="1807" spans="1:21" ht="105">
      <c r="A1807" s="1" t="s">
        <v>2249</v>
      </c>
      <c r="B1807">
        <v>1850</v>
      </c>
      <c r="D1807" t="s">
        <v>2233</v>
      </c>
      <c r="E1807" s="1"/>
      <c r="F1807" s="1" t="s">
        <v>2249</v>
      </c>
      <c r="G1807" s="1">
        <v>1</v>
      </c>
      <c r="H1807" s="1">
        <v>1</v>
      </c>
      <c r="I1807" s="1">
        <v>1</v>
      </c>
      <c r="J1807" s="31" t="str">
        <f t="shared" si="56"/>
        <v>EXCLUDED</v>
      </c>
      <c r="K1807">
        <v>1850</v>
      </c>
      <c r="L1807" s="1"/>
      <c r="M1807" s="1"/>
      <c r="N1807" s="35" t="s">
        <v>901</v>
      </c>
      <c r="R1807" s="1" t="str">
        <f t="shared" si="57"/>
        <v>Mutually Excluded</v>
      </c>
      <c r="S1807" s="1"/>
      <c r="T1807" s="1"/>
    </row>
    <row r="1808" spans="1:21" ht="75">
      <c r="A1808" s="1" t="s">
        <v>2250</v>
      </c>
      <c r="B1808">
        <v>1851</v>
      </c>
      <c r="D1808" t="s">
        <v>2233</v>
      </c>
      <c r="E1808" s="1"/>
      <c r="F1808" s="1" t="s">
        <v>2250</v>
      </c>
      <c r="G1808" s="1">
        <v>3</v>
      </c>
      <c r="H1808" s="1">
        <v>4</v>
      </c>
      <c r="I1808" s="1">
        <v>3</v>
      </c>
      <c r="J1808" s="31" t="str">
        <f t="shared" si="56"/>
        <v>EXCLUDED</v>
      </c>
      <c r="K1808">
        <v>1851</v>
      </c>
      <c r="L1808" s="1"/>
      <c r="M1808" s="1"/>
      <c r="N1808" s="35" t="s">
        <v>901</v>
      </c>
      <c r="R1808" s="1" t="str">
        <f t="shared" si="57"/>
        <v>Mutually Excluded</v>
      </c>
      <c r="S1808" s="1"/>
      <c r="T1808" s="1"/>
    </row>
    <row r="1809" spans="1:21" ht="75">
      <c r="A1809" s="1" t="s">
        <v>2251</v>
      </c>
      <c r="B1809">
        <v>1852</v>
      </c>
      <c r="D1809" t="s">
        <v>2233</v>
      </c>
      <c r="E1809" s="1"/>
      <c r="F1809" s="1" t="s">
        <v>2251</v>
      </c>
      <c r="G1809" s="1">
        <v>3</v>
      </c>
      <c r="H1809" s="1">
        <v>4</v>
      </c>
      <c r="I1809" s="1">
        <v>3</v>
      </c>
      <c r="J1809" s="31" t="str">
        <f t="shared" si="56"/>
        <v>EXCLUDED</v>
      </c>
      <c r="K1809">
        <v>1852</v>
      </c>
      <c r="L1809" s="1"/>
      <c r="M1809" s="1"/>
      <c r="N1809" s="35" t="s">
        <v>901</v>
      </c>
      <c r="R1809" s="1" t="str">
        <f t="shared" si="57"/>
        <v>Mutually Excluded</v>
      </c>
      <c r="S1809" s="1"/>
      <c r="T1809" s="1"/>
    </row>
    <row r="1810" spans="1:21" ht="60">
      <c r="A1810" s="1" t="s">
        <v>2252</v>
      </c>
      <c r="B1810">
        <v>1853</v>
      </c>
      <c r="D1810" t="s">
        <v>2233</v>
      </c>
      <c r="E1810" s="1"/>
      <c r="F1810" s="1" t="s">
        <v>2252</v>
      </c>
      <c r="G1810" s="1">
        <v>2</v>
      </c>
      <c r="H1810" s="1">
        <v>2</v>
      </c>
      <c r="I1810" s="1">
        <v>2</v>
      </c>
      <c r="J1810" s="31" t="str">
        <f t="shared" si="56"/>
        <v>EXCLUDED</v>
      </c>
      <c r="K1810">
        <v>1853</v>
      </c>
      <c r="L1810" s="1"/>
      <c r="M1810" s="1"/>
      <c r="N1810" s="35" t="s">
        <v>901</v>
      </c>
      <c r="R1810" s="1" t="str">
        <f t="shared" si="57"/>
        <v>Mutually Excluded</v>
      </c>
      <c r="S1810" s="1"/>
      <c r="T1810" s="1"/>
    </row>
    <row r="1811" spans="1:21" ht="45">
      <c r="A1811" s="1" t="s">
        <v>2253</v>
      </c>
      <c r="B1811">
        <v>1854</v>
      </c>
      <c r="D1811" t="s">
        <v>2233</v>
      </c>
      <c r="E1811" s="1"/>
      <c r="F1811" s="1" t="s">
        <v>2253</v>
      </c>
      <c r="G1811" s="1">
        <v>2</v>
      </c>
      <c r="H1811" s="1">
        <v>2</v>
      </c>
      <c r="I1811" s="1">
        <v>2</v>
      </c>
      <c r="J1811" s="31" t="str">
        <f t="shared" si="56"/>
        <v>EXCLUDED</v>
      </c>
      <c r="K1811">
        <v>1854</v>
      </c>
      <c r="L1811" s="1"/>
      <c r="M1811" s="1"/>
      <c r="N1811" s="35" t="s">
        <v>901</v>
      </c>
      <c r="R1811" s="1" t="str">
        <f t="shared" si="57"/>
        <v>Mutually Excluded</v>
      </c>
      <c r="S1811" s="1"/>
      <c r="T1811" s="1"/>
    </row>
    <row r="1812" spans="1:21" ht="90">
      <c r="A1812" s="1" t="s">
        <v>2254</v>
      </c>
      <c r="B1812">
        <v>1855</v>
      </c>
      <c r="D1812" t="s">
        <v>2233</v>
      </c>
      <c r="E1812" s="1"/>
      <c r="F1812" s="1" t="s">
        <v>2254</v>
      </c>
      <c r="G1812" s="1">
        <v>3</v>
      </c>
      <c r="H1812" s="1">
        <v>2</v>
      </c>
      <c r="I1812" s="1">
        <v>2</v>
      </c>
      <c r="J1812" s="31" t="str">
        <f t="shared" si="56"/>
        <v>EXCLUDED</v>
      </c>
      <c r="K1812">
        <v>1855</v>
      </c>
      <c r="L1812" s="1"/>
      <c r="M1812" s="1"/>
      <c r="N1812" s="35" t="s">
        <v>1752</v>
      </c>
      <c r="R1812" s="1" t="str">
        <f t="shared" si="57"/>
        <v>AI: No, Human: Yes</v>
      </c>
      <c r="S1812" s="1" t="s">
        <v>23</v>
      </c>
      <c r="T1812" s="1" t="s">
        <v>23</v>
      </c>
      <c r="U1812" t="s">
        <v>23</v>
      </c>
    </row>
    <row r="1813" spans="1:21" ht="105">
      <c r="A1813" s="1" t="s">
        <v>2255</v>
      </c>
      <c r="B1813">
        <v>1856</v>
      </c>
      <c r="D1813" t="s">
        <v>2233</v>
      </c>
      <c r="E1813" s="1"/>
      <c r="F1813" s="1" t="s">
        <v>2255</v>
      </c>
      <c r="G1813" s="1">
        <v>3</v>
      </c>
      <c r="H1813" s="1">
        <v>4</v>
      </c>
      <c r="I1813" s="1">
        <v>3</v>
      </c>
      <c r="J1813" s="31" t="str">
        <f t="shared" si="56"/>
        <v>EXCLUDED</v>
      </c>
      <c r="K1813">
        <v>1856</v>
      </c>
      <c r="L1813" s="1"/>
      <c r="M1813" s="1"/>
      <c r="N1813" s="35" t="s">
        <v>901</v>
      </c>
      <c r="R1813" s="1" t="str">
        <f t="shared" si="57"/>
        <v>Mutually Excluded</v>
      </c>
      <c r="S1813" s="1"/>
      <c r="T1813" s="1"/>
    </row>
    <row r="1814" spans="1:21" ht="135">
      <c r="A1814" s="1" t="s">
        <v>2256</v>
      </c>
      <c r="B1814">
        <v>1857</v>
      </c>
      <c r="D1814" t="s">
        <v>2233</v>
      </c>
      <c r="E1814" s="1"/>
      <c r="F1814" s="1" t="s">
        <v>2256</v>
      </c>
      <c r="G1814" s="1">
        <v>2</v>
      </c>
      <c r="H1814" s="1">
        <v>3</v>
      </c>
      <c r="I1814" s="1">
        <v>2</v>
      </c>
      <c r="J1814" s="31" t="str">
        <f t="shared" si="56"/>
        <v>EXCLUDED</v>
      </c>
      <c r="K1814">
        <v>1857</v>
      </c>
      <c r="L1814" s="1"/>
      <c r="M1814" s="1"/>
      <c r="N1814" s="35" t="s">
        <v>901</v>
      </c>
      <c r="R1814" s="1" t="str">
        <f t="shared" si="57"/>
        <v>Mutually Excluded</v>
      </c>
      <c r="S1814" s="1"/>
      <c r="T1814" s="1"/>
    </row>
    <row r="1815" spans="1:21" ht="180">
      <c r="A1815" s="1" t="s">
        <v>2257</v>
      </c>
      <c r="B1815">
        <v>1858</v>
      </c>
      <c r="D1815" t="s">
        <v>2233</v>
      </c>
      <c r="E1815" s="1"/>
      <c r="F1815" s="1" t="s">
        <v>2257</v>
      </c>
      <c r="G1815" s="1">
        <v>1</v>
      </c>
      <c r="H1815" s="1">
        <v>1</v>
      </c>
      <c r="I1815" s="1">
        <v>1</v>
      </c>
      <c r="J1815" s="31" t="str">
        <f t="shared" si="56"/>
        <v>EXCLUDED</v>
      </c>
      <c r="K1815">
        <v>1858</v>
      </c>
      <c r="L1815" s="1"/>
      <c r="M1815" s="1"/>
      <c r="N1815" s="35" t="s">
        <v>901</v>
      </c>
      <c r="R1815" s="1" t="str">
        <f t="shared" si="57"/>
        <v>Mutually Excluded</v>
      </c>
      <c r="S1815" s="1"/>
      <c r="T1815" s="1"/>
    </row>
    <row r="1816" spans="1:21" ht="90">
      <c r="A1816" s="1" t="s">
        <v>2258</v>
      </c>
      <c r="B1816">
        <v>1859</v>
      </c>
      <c r="D1816" t="s">
        <v>2233</v>
      </c>
      <c r="E1816" s="1"/>
      <c r="F1816" s="1" t="s">
        <v>2258</v>
      </c>
      <c r="G1816" s="1">
        <v>5</v>
      </c>
      <c r="H1816" s="1">
        <v>5</v>
      </c>
      <c r="I1816" s="1">
        <v>5</v>
      </c>
      <c r="J1816" s="31" t="str">
        <f t="shared" si="56"/>
        <v>CERTAINLY INCLUDED</v>
      </c>
      <c r="K1816">
        <v>1859</v>
      </c>
      <c r="L1816" s="1"/>
      <c r="M1816" s="1"/>
      <c r="N1816" s="35" t="s">
        <v>901</v>
      </c>
      <c r="R1816" s="1" t="str">
        <f t="shared" si="57"/>
        <v>AI: Yes, Human: No</v>
      </c>
      <c r="S1816" s="1" t="s">
        <v>19</v>
      </c>
      <c r="T1816" s="1" t="s">
        <v>19</v>
      </c>
      <c r="U1816" t="s">
        <v>19</v>
      </c>
    </row>
    <row r="1817" spans="1:21" ht="45.75">
      <c r="A1817" s="1" t="s">
        <v>2259</v>
      </c>
      <c r="B1817">
        <v>1860</v>
      </c>
      <c r="D1817" t="s">
        <v>2233</v>
      </c>
      <c r="E1817" s="1"/>
      <c r="F1817" s="1" t="s">
        <v>2259</v>
      </c>
      <c r="G1817" s="1">
        <v>2</v>
      </c>
      <c r="H1817" s="1">
        <v>2</v>
      </c>
      <c r="I1817" s="1">
        <v>2</v>
      </c>
      <c r="J1817" s="31" t="str">
        <f t="shared" si="56"/>
        <v>EXCLUDED</v>
      </c>
      <c r="K1817">
        <v>1860</v>
      </c>
      <c r="L1817" s="11"/>
      <c r="M1817" s="1"/>
      <c r="N1817" s="35" t="s">
        <v>901</v>
      </c>
      <c r="R1817" s="1" t="str">
        <f t="shared" si="57"/>
        <v>Mutually Excluded</v>
      </c>
      <c r="S1817" s="1"/>
      <c r="T1817" s="1"/>
    </row>
    <row r="1818" spans="1:21" ht="90">
      <c r="A1818" s="1" t="s">
        <v>2262</v>
      </c>
      <c r="B1818">
        <v>1861</v>
      </c>
      <c r="D1818" t="s">
        <v>2233</v>
      </c>
      <c r="E1818" s="1"/>
      <c r="F1818" s="1" t="s">
        <v>2262</v>
      </c>
      <c r="G1818" s="1">
        <v>2</v>
      </c>
      <c r="H1818" s="1">
        <v>3</v>
      </c>
      <c r="I1818" s="1">
        <v>13</v>
      </c>
      <c r="J1818" s="31" t="str">
        <f t="shared" si="56"/>
        <v>EXCLUDED</v>
      </c>
      <c r="K1818">
        <v>1861</v>
      </c>
      <c r="L1818" s="1"/>
      <c r="M1818" s="1"/>
      <c r="N1818" s="35" t="s">
        <v>901</v>
      </c>
      <c r="R1818" s="1" t="str">
        <f t="shared" si="57"/>
        <v>Mutually Excluded</v>
      </c>
      <c r="S1818" s="1"/>
      <c r="T1818" s="1"/>
    </row>
    <row r="1819" spans="1:21" ht="120.75">
      <c r="A1819" s="1" t="s">
        <v>2263</v>
      </c>
      <c r="B1819">
        <v>1862</v>
      </c>
      <c r="D1819" t="s">
        <v>2233</v>
      </c>
      <c r="E1819" s="1"/>
      <c r="F1819" s="1" t="s">
        <v>2263</v>
      </c>
      <c r="G1819" s="1">
        <v>2</v>
      </c>
      <c r="H1819" s="1">
        <v>2</v>
      </c>
      <c r="I1819" s="1">
        <v>2</v>
      </c>
      <c r="J1819" s="31" t="str">
        <f t="shared" si="56"/>
        <v>EXCLUDED</v>
      </c>
      <c r="K1819">
        <v>1862</v>
      </c>
      <c r="L1819" s="11"/>
      <c r="M1819" s="1"/>
      <c r="N1819" s="35" t="s">
        <v>901</v>
      </c>
      <c r="R1819" s="1" t="str">
        <f t="shared" si="57"/>
        <v>Mutually Excluded</v>
      </c>
      <c r="S1819" s="1"/>
      <c r="T1819" s="1"/>
    </row>
    <row r="1820" spans="1:21" ht="135">
      <c r="A1820" s="1" t="s">
        <v>2265</v>
      </c>
      <c r="B1820">
        <v>1863</v>
      </c>
      <c r="D1820" t="s">
        <v>2233</v>
      </c>
      <c r="E1820" s="1"/>
      <c r="F1820" s="1" t="s">
        <v>2265</v>
      </c>
      <c r="G1820" s="1">
        <v>2</v>
      </c>
      <c r="H1820" s="1">
        <v>3</v>
      </c>
      <c r="I1820" s="1">
        <v>2</v>
      </c>
      <c r="J1820" s="31" t="str">
        <f t="shared" si="56"/>
        <v>EXCLUDED</v>
      </c>
      <c r="K1820">
        <v>1863</v>
      </c>
      <c r="L1820" s="1"/>
      <c r="M1820" s="1"/>
      <c r="N1820" s="35" t="s">
        <v>901</v>
      </c>
      <c r="R1820" s="1" t="str">
        <f t="shared" si="57"/>
        <v>Mutually Excluded</v>
      </c>
      <c r="S1820" s="1"/>
      <c r="T1820" s="1"/>
    </row>
    <row r="1821" spans="1:21" ht="105">
      <c r="A1821" s="1" t="s">
        <v>2266</v>
      </c>
      <c r="B1821">
        <v>1864</v>
      </c>
      <c r="D1821" t="s">
        <v>2233</v>
      </c>
      <c r="E1821" s="1"/>
      <c r="F1821" s="1" t="s">
        <v>2266</v>
      </c>
      <c r="G1821" s="1">
        <v>4</v>
      </c>
      <c r="H1821" s="1">
        <v>3</v>
      </c>
      <c r="I1821" s="1">
        <v>4</v>
      </c>
      <c r="J1821" s="31" t="str">
        <f t="shared" si="56"/>
        <v>EXCLUDED</v>
      </c>
      <c r="K1821">
        <v>1864</v>
      </c>
      <c r="L1821" s="1"/>
      <c r="M1821" s="1"/>
      <c r="N1821" s="35" t="s">
        <v>901</v>
      </c>
      <c r="R1821" s="1" t="str">
        <f t="shared" si="57"/>
        <v>Mutually Excluded</v>
      </c>
      <c r="S1821" s="1"/>
      <c r="T1821" s="1"/>
    </row>
    <row r="1822" spans="1:21" ht="105.75">
      <c r="A1822" s="1" t="s">
        <v>2268</v>
      </c>
      <c r="B1822">
        <v>1865</v>
      </c>
      <c r="D1822" t="s">
        <v>2233</v>
      </c>
      <c r="E1822" s="1"/>
      <c r="F1822" s="1" t="s">
        <v>2268</v>
      </c>
      <c r="G1822" s="1">
        <v>1</v>
      </c>
      <c r="H1822" s="1">
        <v>1</v>
      </c>
      <c r="I1822" s="1">
        <v>1</v>
      </c>
      <c r="J1822" s="31" t="str">
        <f t="shared" si="56"/>
        <v>EXCLUDED</v>
      </c>
      <c r="K1822">
        <v>1865</v>
      </c>
      <c r="L1822" s="11"/>
      <c r="M1822" s="1"/>
      <c r="N1822" s="35" t="s">
        <v>901</v>
      </c>
      <c r="R1822" s="1" t="str">
        <f t="shared" si="57"/>
        <v>Mutually Excluded</v>
      </c>
      <c r="S1822" s="1"/>
      <c r="T1822" s="1"/>
    </row>
    <row r="1823" spans="1:21" ht="105.75">
      <c r="A1823" s="1" t="s">
        <v>2270</v>
      </c>
      <c r="B1823">
        <v>1866</v>
      </c>
      <c r="D1823" t="s">
        <v>2233</v>
      </c>
      <c r="E1823" s="1"/>
      <c r="F1823" s="1" t="s">
        <v>2270</v>
      </c>
      <c r="G1823" s="1">
        <v>2</v>
      </c>
      <c r="H1823" s="1">
        <v>2</v>
      </c>
      <c r="I1823" s="1">
        <v>2</v>
      </c>
      <c r="J1823" s="31" t="str">
        <f t="shared" si="56"/>
        <v>EXCLUDED</v>
      </c>
      <c r="K1823">
        <v>1866</v>
      </c>
      <c r="L1823" s="11"/>
      <c r="M1823" s="1"/>
      <c r="N1823" s="35" t="s">
        <v>901</v>
      </c>
      <c r="R1823" s="1" t="str">
        <f t="shared" si="57"/>
        <v>Mutually Excluded</v>
      </c>
      <c r="S1823" s="1"/>
      <c r="T1823" s="1"/>
    </row>
    <row r="1824" spans="1:21" ht="120">
      <c r="A1824" s="1" t="s">
        <v>2272</v>
      </c>
      <c r="B1824">
        <v>1867</v>
      </c>
      <c r="D1824" t="s">
        <v>2233</v>
      </c>
      <c r="E1824" s="1"/>
      <c r="F1824" s="1" t="s">
        <v>2272</v>
      </c>
      <c r="G1824" s="1">
        <v>2</v>
      </c>
      <c r="H1824" s="1">
        <v>2</v>
      </c>
      <c r="I1824" s="1">
        <v>2</v>
      </c>
      <c r="J1824" s="31" t="str">
        <f t="shared" si="56"/>
        <v>EXCLUDED</v>
      </c>
      <c r="K1824">
        <v>1867</v>
      </c>
      <c r="L1824" s="1"/>
      <c r="M1824" s="1"/>
      <c r="N1824" s="35" t="s">
        <v>901</v>
      </c>
      <c r="R1824" s="1" t="str">
        <f t="shared" si="57"/>
        <v>Mutually Excluded</v>
      </c>
      <c r="S1824" s="1"/>
      <c r="T1824" s="1"/>
    </row>
    <row r="1825" spans="1:21" ht="135">
      <c r="A1825" s="1" t="s">
        <v>2273</v>
      </c>
      <c r="B1825">
        <v>1868</v>
      </c>
      <c r="D1825" t="s">
        <v>2233</v>
      </c>
      <c r="E1825" s="1"/>
      <c r="F1825" s="1" t="s">
        <v>2273</v>
      </c>
      <c r="G1825" s="1">
        <v>2</v>
      </c>
      <c r="H1825" s="1">
        <v>2</v>
      </c>
      <c r="I1825" s="1">
        <v>2</v>
      </c>
      <c r="J1825" s="31" t="str">
        <f t="shared" si="56"/>
        <v>EXCLUDED</v>
      </c>
      <c r="K1825">
        <v>1868</v>
      </c>
      <c r="L1825" s="1"/>
      <c r="M1825" s="1"/>
      <c r="N1825" s="35" t="s">
        <v>901</v>
      </c>
      <c r="R1825" s="1" t="str">
        <f t="shared" si="57"/>
        <v>Mutually Excluded</v>
      </c>
      <c r="S1825" s="1"/>
      <c r="T1825" s="1"/>
    </row>
    <row r="1826" spans="1:21" ht="195">
      <c r="A1826" s="1" t="s">
        <v>2274</v>
      </c>
      <c r="B1826">
        <v>1869</v>
      </c>
      <c r="D1826" t="s">
        <v>2233</v>
      </c>
      <c r="E1826" s="1"/>
      <c r="F1826" s="1" t="s">
        <v>2274</v>
      </c>
      <c r="G1826" s="1">
        <v>3</v>
      </c>
      <c r="H1826" s="1">
        <v>2</v>
      </c>
      <c r="I1826" s="1">
        <v>3</v>
      </c>
      <c r="J1826" s="31" t="str">
        <f t="shared" si="56"/>
        <v>EXCLUDED</v>
      </c>
      <c r="K1826">
        <v>1869</v>
      </c>
      <c r="L1826" s="1"/>
      <c r="M1826" s="1"/>
      <c r="N1826" s="35" t="s">
        <v>901</v>
      </c>
      <c r="R1826" s="1" t="str">
        <f t="shared" si="57"/>
        <v>Mutually Excluded</v>
      </c>
      <c r="S1826" s="1"/>
      <c r="T1826" s="1"/>
    </row>
    <row r="1827" spans="1:21" ht="135">
      <c r="A1827" s="1" t="s">
        <v>2275</v>
      </c>
      <c r="B1827">
        <v>1870</v>
      </c>
      <c r="D1827" t="s">
        <v>2233</v>
      </c>
      <c r="E1827" s="1"/>
      <c r="F1827" s="1" t="s">
        <v>2275</v>
      </c>
      <c r="G1827" s="1">
        <v>1</v>
      </c>
      <c r="H1827" s="1">
        <v>1</v>
      </c>
      <c r="I1827" s="1">
        <v>1</v>
      </c>
      <c r="J1827" s="31" t="str">
        <f t="shared" si="56"/>
        <v>EXCLUDED</v>
      </c>
      <c r="K1827">
        <v>1870</v>
      </c>
      <c r="L1827" s="1"/>
      <c r="M1827" s="1"/>
      <c r="N1827" s="35" t="s">
        <v>901</v>
      </c>
      <c r="R1827" s="1" t="str">
        <f t="shared" si="57"/>
        <v>Mutually Excluded</v>
      </c>
      <c r="S1827" s="1"/>
      <c r="T1827" s="1"/>
    </row>
    <row r="1828" spans="1:21" ht="90">
      <c r="A1828" s="1" t="s">
        <v>2278</v>
      </c>
      <c r="B1828">
        <v>1871</v>
      </c>
      <c r="D1828" t="s">
        <v>2233</v>
      </c>
      <c r="E1828" s="1"/>
      <c r="F1828" s="1" t="s">
        <v>2278</v>
      </c>
      <c r="G1828" s="1">
        <v>1</v>
      </c>
      <c r="H1828" s="1">
        <v>1</v>
      </c>
      <c r="I1828" s="1">
        <v>1</v>
      </c>
      <c r="J1828" s="31" t="str">
        <f t="shared" si="56"/>
        <v>EXCLUDED</v>
      </c>
      <c r="K1828">
        <v>1871</v>
      </c>
      <c r="L1828" s="1"/>
      <c r="M1828" s="1"/>
      <c r="N1828" s="35" t="s">
        <v>901</v>
      </c>
      <c r="R1828" s="1" t="str">
        <f t="shared" si="57"/>
        <v>Mutually Excluded</v>
      </c>
      <c r="S1828" s="1"/>
      <c r="T1828" s="1"/>
    </row>
    <row r="1829" spans="1:21" ht="135.75">
      <c r="A1829" s="1" t="s">
        <v>2279</v>
      </c>
      <c r="B1829">
        <v>1872</v>
      </c>
      <c r="D1829" t="s">
        <v>2233</v>
      </c>
      <c r="E1829" s="1"/>
      <c r="F1829" s="1" t="s">
        <v>2279</v>
      </c>
      <c r="G1829" s="1">
        <v>4</v>
      </c>
      <c r="H1829" s="1">
        <v>4</v>
      </c>
      <c r="I1829" s="1">
        <v>4</v>
      </c>
      <c r="J1829" s="31" t="str">
        <f t="shared" si="56"/>
        <v>EXCLUDED</v>
      </c>
      <c r="K1829">
        <v>1872</v>
      </c>
      <c r="L1829" s="11"/>
      <c r="M1829" s="1"/>
      <c r="N1829" s="35" t="s">
        <v>901</v>
      </c>
      <c r="R1829" s="1" t="str">
        <f t="shared" si="57"/>
        <v>Mutually Excluded</v>
      </c>
      <c r="S1829" s="1"/>
      <c r="T1829" s="1"/>
    </row>
    <row r="1830" spans="1:21" ht="120">
      <c r="A1830" s="1" t="s">
        <v>2281</v>
      </c>
      <c r="B1830">
        <v>1873</v>
      </c>
      <c r="D1830" t="s">
        <v>2233</v>
      </c>
      <c r="E1830" s="1"/>
      <c r="F1830" s="1" t="s">
        <v>2281</v>
      </c>
      <c r="G1830" s="1">
        <v>4</v>
      </c>
      <c r="H1830" s="1">
        <v>4</v>
      </c>
      <c r="I1830" s="1">
        <v>5</v>
      </c>
      <c r="J1830" s="31" t="str">
        <f t="shared" si="56"/>
        <v>MAYBE</v>
      </c>
      <c r="K1830">
        <v>1873</v>
      </c>
      <c r="L1830" s="1"/>
      <c r="M1830" s="1"/>
      <c r="N1830" s="35" t="s">
        <v>901</v>
      </c>
      <c r="R1830" s="1" t="str">
        <f t="shared" si="57"/>
        <v>AI: Yes, Human: No</v>
      </c>
      <c r="S1830" s="1" t="s">
        <v>19</v>
      </c>
      <c r="T1830" s="1" t="s">
        <v>19</v>
      </c>
      <c r="U1830" t="s">
        <v>19</v>
      </c>
    </row>
    <row r="1831" spans="1:21" ht="120">
      <c r="A1831" s="1" t="s">
        <v>2282</v>
      </c>
      <c r="B1831">
        <v>1874</v>
      </c>
      <c r="D1831" t="s">
        <v>2233</v>
      </c>
      <c r="E1831" s="1"/>
      <c r="F1831" s="1" t="s">
        <v>2282</v>
      </c>
      <c r="G1831" s="1">
        <v>2</v>
      </c>
      <c r="H1831" s="1">
        <v>2</v>
      </c>
      <c r="I1831" s="1">
        <v>2</v>
      </c>
      <c r="J1831" s="31" t="str">
        <f t="shared" si="56"/>
        <v>EXCLUDED</v>
      </c>
      <c r="K1831">
        <v>1874</v>
      </c>
      <c r="L1831" s="1"/>
      <c r="M1831" s="1"/>
      <c r="N1831" s="35" t="s">
        <v>901</v>
      </c>
      <c r="R1831" s="1" t="str">
        <f t="shared" si="57"/>
        <v>Mutually Excluded</v>
      </c>
      <c r="S1831" s="1"/>
      <c r="T1831" s="1"/>
    </row>
    <row r="1832" spans="1:21" ht="180">
      <c r="A1832" s="1" t="s">
        <v>2283</v>
      </c>
      <c r="B1832">
        <v>1875</v>
      </c>
      <c r="D1832" t="s">
        <v>2233</v>
      </c>
      <c r="E1832" s="1"/>
      <c r="F1832" s="1" t="s">
        <v>2283</v>
      </c>
      <c r="G1832" s="1">
        <v>1</v>
      </c>
      <c r="H1832" s="1">
        <v>1</v>
      </c>
      <c r="I1832" s="1">
        <v>1</v>
      </c>
      <c r="J1832" s="31" t="str">
        <f t="shared" si="56"/>
        <v>EXCLUDED</v>
      </c>
      <c r="K1832">
        <v>1875</v>
      </c>
      <c r="L1832" s="1"/>
      <c r="M1832" s="1"/>
      <c r="N1832" s="35" t="s">
        <v>901</v>
      </c>
      <c r="R1832" s="1" t="str">
        <f t="shared" si="57"/>
        <v>Mutually Excluded</v>
      </c>
      <c r="S1832" s="1"/>
      <c r="T1832" s="1"/>
    </row>
    <row r="1833" spans="1:21" ht="150.75">
      <c r="A1833" s="1" t="s">
        <v>2284</v>
      </c>
      <c r="B1833">
        <v>1876</v>
      </c>
      <c r="D1833" t="s">
        <v>2233</v>
      </c>
      <c r="E1833" s="1"/>
      <c r="F1833" s="1" t="s">
        <v>2284</v>
      </c>
      <c r="G1833" s="1">
        <v>5</v>
      </c>
      <c r="H1833" s="1">
        <v>4</v>
      </c>
      <c r="I1833" s="1">
        <v>4</v>
      </c>
      <c r="J1833" s="31" t="str">
        <f t="shared" si="56"/>
        <v>MAYBE</v>
      </c>
      <c r="K1833">
        <v>1876</v>
      </c>
      <c r="L1833" s="11"/>
      <c r="M1833" s="1"/>
      <c r="N1833" s="35" t="s">
        <v>901</v>
      </c>
      <c r="R1833" s="1" t="str">
        <f t="shared" si="57"/>
        <v>AI: Yes, Human: No</v>
      </c>
      <c r="S1833" s="1" t="s">
        <v>23</v>
      </c>
      <c r="T1833" s="1" t="s">
        <v>23</v>
      </c>
      <c r="U1833" t="s">
        <v>23</v>
      </c>
    </row>
    <row r="1834" spans="1:21" ht="135.75">
      <c r="A1834" s="1" t="s">
        <v>2286</v>
      </c>
      <c r="B1834">
        <v>1877</v>
      </c>
      <c r="D1834" t="s">
        <v>2233</v>
      </c>
      <c r="E1834" s="1"/>
      <c r="F1834" s="1" t="s">
        <v>2286</v>
      </c>
      <c r="G1834" s="1">
        <v>2</v>
      </c>
      <c r="H1834" s="1">
        <v>2</v>
      </c>
      <c r="I1834" s="1">
        <v>2</v>
      </c>
      <c r="J1834" s="31" t="str">
        <f t="shared" si="56"/>
        <v>EXCLUDED</v>
      </c>
      <c r="K1834">
        <v>1877</v>
      </c>
      <c r="L1834" s="12"/>
      <c r="M1834" s="1"/>
      <c r="N1834" s="35" t="s">
        <v>901</v>
      </c>
      <c r="R1834" s="1" t="str">
        <f t="shared" si="57"/>
        <v>Mutually Excluded</v>
      </c>
      <c r="S1834" s="1"/>
      <c r="T1834" s="1"/>
    </row>
    <row r="1835" spans="1:21" ht="135">
      <c r="A1835" s="1" t="s">
        <v>2288</v>
      </c>
      <c r="B1835">
        <v>1878</v>
      </c>
      <c r="D1835" t="s">
        <v>2233</v>
      </c>
      <c r="E1835" s="1"/>
      <c r="F1835" s="1" t="s">
        <v>2288</v>
      </c>
      <c r="G1835" s="1">
        <v>2</v>
      </c>
      <c r="H1835" s="1">
        <v>2</v>
      </c>
      <c r="I1835" s="1">
        <v>2</v>
      </c>
      <c r="J1835" s="31" t="str">
        <f t="shared" si="56"/>
        <v>EXCLUDED</v>
      </c>
      <c r="K1835">
        <v>1878</v>
      </c>
      <c r="L1835" s="1"/>
      <c r="M1835" s="1"/>
      <c r="N1835" s="35" t="s">
        <v>901</v>
      </c>
      <c r="R1835" s="1" t="str">
        <f t="shared" si="57"/>
        <v>Mutually Excluded</v>
      </c>
      <c r="S1835" s="1"/>
      <c r="T1835" s="1"/>
    </row>
    <row r="1836" spans="1:21" ht="180">
      <c r="A1836" s="1" t="s">
        <v>2289</v>
      </c>
      <c r="B1836">
        <v>1879</v>
      </c>
      <c r="D1836" t="s">
        <v>2290</v>
      </c>
      <c r="E1836" s="1"/>
      <c r="F1836" s="1" t="s">
        <v>2289</v>
      </c>
      <c r="G1836" s="1">
        <v>5</v>
      </c>
      <c r="H1836" s="1">
        <v>4</v>
      </c>
      <c r="I1836" s="1">
        <v>5</v>
      </c>
      <c r="J1836" s="31" t="str">
        <f t="shared" si="56"/>
        <v>MAYBE</v>
      </c>
      <c r="K1836">
        <v>1879</v>
      </c>
      <c r="L1836" s="1"/>
      <c r="M1836" s="1"/>
      <c r="N1836" s="35" t="s">
        <v>901</v>
      </c>
      <c r="R1836" s="1" t="str">
        <f t="shared" si="57"/>
        <v>AI: Yes, Human: No</v>
      </c>
      <c r="S1836" s="1" t="s">
        <v>23</v>
      </c>
      <c r="T1836" s="1" t="s">
        <v>23</v>
      </c>
      <c r="U1836" t="s">
        <v>23</v>
      </c>
    </row>
    <row r="1837" spans="1:21" ht="165">
      <c r="A1837" s="1" t="s">
        <v>2291</v>
      </c>
      <c r="B1837">
        <v>1880</v>
      </c>
      <c r="D1837" t="s">
        <v>2290</v>
      </c>
      <c r="E1837" s="1"/>
      <c r="F1837" s="1" t="s">
        <v>2291</v>
      </c>
      <c r="G1837" s="1">
        <v>2</v>
      </c>
      <c r="H1837" s="1">
        <v>2</v>
      </c>
      <c r="I1837" s="1">
        <v>1</v>
      </c>
      <c r="J1837" s="31" t="str">
        <f t="shared" si="56"/>
        <v>EXCLUDED</v>
      </c>
      <c r="K1837">
        <v>1880</v>
      </c>
      <c r="L1837" s="1"/>
      <c r="M1837" s="1"/>
      <c r="N1837" s="35" t="s">
        <v>901</v>
      </c>
      <c r="R1837" s="1" t="str">
        <f t="shared" si="57"/>
        <v>Mutually Excluded</v>
      </c>
      <c r="S1837" s="1"/>
      <c r="T1837" s="1"/>
    </row>
    <row r="1838" spans="1:21" ht="120">
      <c r="A1838" s="1" t="s">
        <v>2292</v>
      </c>
      <c r="B1838">
        <v>1881</v>
      </c>
      <c r="D1838" t="s">
        <v>2290</v>
      </c>
      <c r="E1838" s="1"/>
      <c r="F1838" s="1" t="s">
        <v>2292</v>
      </c>
      <c r="G1838" s="1">
        <v>3</v>
      </c>
      <c r="H1838" s="1">
        <v>4</v>
      </c>
      <c r="I1838" s="1">
        <v>3</v>
      </c>
      <c r="J1838" s="31" t="str">
        <f t="shared" si="56"/>
        <v>EXCLUDED</v>
      </c>
      <c r="K1838">
        <v>1881</v>
      </c>
      <c r="L1838" s="1"/>
      <c r="M1838" s="1"/>
      <c r="N1838" s="35" t="s">
        <v>901</v>
      </c>
      <c r="R1838" s="1" t="str">
        <f t="shared" si="57"/>
        <v>Mutually Excluded</v>
      </c>
      <c r="S1838" s="1"/>
      <c r="T1838" s="1"/>
    </row>
    <row r="1839" spans="1:21" ht="150">
      <c r="A1839" s="1" t="s">
        <v>2293</v>
      </c>
      <c r="B1839">
        <v>1882</v>
      </c>
      <c r="D1839" t="s">
        <v>2290</v>
      </c>
      <c r="E1839" s="1"/>
      <c r="F1839" s="1" t="s">
        <v>2293</v>
      </c>
      <c r="G1839" s="1">
        <v>3</v>
      </c>
      <c r="H1839" s="1">
        <v>2</v>
      </c>
      <c r="I1839" s="1">
        <v>2</v>
      </c>
      <c r="J1839" s="31" t="str">
        <f t="shared" si="56"/>
        <v>EXCLUDED</v>
      </c>
      <c r="K1839">
        <v>1882</v>
      </c>
      <c r="L1839" s="1"/>
      <c r="M1839" s="1"/>
      <c r="N1839" s="35" t="s">
        <v>901</v>
      </c>
      <c r="R1839" s="1" t="str">
        <f t="shared" si="57"/>
        <v>Mutually Excluded</v>
      </c>
      <c r="S1839" s="1"/>
      <c r="T1839" s="1"/>
    </row>
    <row r="1840" spans="1:21" ht="75">
      <c r="A1840" s="1" t="s">
        <v>2294</v>
      </c>
      <c r="B1840">
        <v>1883</v>
      </c>
      <c r="D1840" t="s">
        <v>2290</v>
      </c>
      <c r="E1840" s="1"/>
      <c r="F1840" s="1" t="s">
        <v>2294</v>
      </c>
      <c r="G1840" s="1">
        <v>4</v>
      </c>
      <c r="H1840" s="1">
        <v>3</v>
      </c>
      <c r="I1840" s="1">
        <v>4</v>
      </c>
      <c r="J1840" s="31" t="str">
        <f t="shared" si="56"/>
        <v>EXCLUDED</v>
      </c>
      <c r="K1840">
        <v>1883</v>
      </c>
      <c r="L1840" s="1"/>
      <c r="M1840" s="1"/>
      <c r="N1840" s="35" t="s">
        <v>901</v>
      </c>
      <c r="R1840" s="1" t="str">
        <f t="shared" si="57"/>
        <v>Mutually Excluded</v>
      </c>
      <c r="S1840" s="1"/>
      <c r="T1840" s="1"/>
    </row>
    <row r="1841" spans="1:21" ht="135">
      <c r="A1841" s="1" t="s">
        <v>2296</v>
      </c>
      <c r="B1841">
        <v>1884</v>
      </c>
      <c r="D1841" t="s">
        <v>2290</v>
      </c>
      <c r="E1841" s="1"/>
      <c r="F1841" s="1" t="s">
        <v>2296</v>
      </c>
      <c r="G1841" s="1">
        <v>4</v>
      </c>
      <c r="H1841" s="1">
        <v>5</v>
      </c>
      <c r="I1841" s="1">
        <v>5</v>
      </c>
      <c r="J1841" s="31" t="str">
        <f t="shared" si="56"/>
        <v>MAYBE</v>
      </c>
      <c r="K1841">
        <v>1884</v>
      </c>
      <c r="L1841" s="1"/>
      <c r="M1841" s="1"/>
      <c r="N1841" s="35" t="s">
        <v>901</v>
      </c>
      <c r="R1841" s="1" t="str">
        <f t="shared" si="57"/>
        <v>AI: Yes, Human: No</v>
      </c>
      <c r="S1841" s="1" t="s">
        <v>3012</v>
      </c>
      <c r="T1841" s="1" t="s">
        <v>19</v>
      </c>
      <c r="U1841" t="s">
        <v>19</v>
      </c>
    </row>
    <row r="1842" spans="1:21" ht="135">
      <c r="A1842" s="1" t="s">
        <v>2298</v>
      </c>
      <c r="B1842">
        <v>1885</v>
      </c>
      <c r="D1842" t="s">
        <v>2290</v>
      </c>
      <c r="E1842" s="1"/>
      <c r="F1842" s="1" t="s">
        <v>2298</v>
      </c>
      <c r="G1842" s="1">
        <v>1</v>
      </c>
      <c r="H1842" s="1">
        <v>1</v>
      </c>
      <c r="I1842" s="1">
        <v>1</v>
      </c>
      <c r="J1842" s="31" t="str">
        <f t="shared" si="56"/>
        <v>EXCLUDED</v>
      </c>
      <c r="K1842">
        <v>1885</v>
      </c>
      <c r="L1842" s="1"/>
      <c r="M1842" s="1"/>
      <c r="N1842" s="35" t="s">
        <v>901</v>
      </c>
      <c r="R1842" s="1" t="str">
        <f t="shared" si="57"/>
        <v>Mutually Excluded</v>
      </c>
      <c r="S1842" s="1"/>
      <c r="T1842" s="1"/>
    </row>
    <row r="1843" spans="1:21" ht="135">
      <c r="A1843" s="1" t="s">
        <v>2299</v>
      </c>
      <c r="B1843">
        <v>1886</v>
      </c>
      <c r="D1843" t="s">
        <v>2290</v>
      </c>
      <c r="E1843" s="1"/>
      <c r="F1843" s="1" t="s">
        <v>2299</v>
      </c>
      <c r="G1843" s="1">
        <v>1</v>
      </c>
      <c r="H1843" s="1">
        <v>1</v>
      </c>
      <c r="I1843" s="1">
        <v>1</v>
      </c>
      <c r="J1843" s="31" t="str">
        <f t="shared" si="56"/>
        <v>EXCLUDED</v>
      </c>
      <c r="K1843">
        <v>1886</v>
      </c>
      <c r="L1843" s="1"/>
      <c r="M1843" s="1"/>
      <c r="N1843" s="35" t="s">
        <v>901</v>
      </c>
      <c r="R1843" s="1" t="str">
        <f t="shared" si="57"/>
        <v>Mutually Excluded</v>
      </c>
      <c r="S1843" s="1"/>
      <c r="T1843" s="1"/>
    </row>
    <row r="1844" spans="1:21" ht="105">
      <c r="A1844" s="1" t="s">
        <v>2300</v>
      </c>
      <c r="B1844">
        <v>1887</v>
      </c>
      <c r="D1844" t="s">
        <v>2290</v>
      </c>
      <c r="E1844" s="1"/>
      <c r="F1844" s="1" t="s">
        <v>2300</v>
      </c>
      <c r="G1844" s="1">
        <v>1</v>
      </c>
      <c r="H1844" s="1">
        <v>1</v>
      </c>
      <c r="I1844" s="1">
        <v>1</v>
      </c>
      <c r="J1844" s="31" t="str">
        <f t="shared" si="56"/>
        <v>EXCLUDED</v>
      </c>
      <c r="K1844">
        <v>1887</v>
      </c>
      <c r="L1844" s="1"/>
      <c r="M1844" s="1"/>
      <c r="N1844" s="35" t="s">
        <v>901</v>
      </c>
      <c r="R1844" s="1" t="str">
        <f t="shared" si="57"/>
        <v>Mutually Excluded</v>
      </c>
      <c r="S1844" s="1"/>
      <c r="T1844" s="1"/>
    </row>
    <row r="1845" spans="1:21" ht="105">
      <c r="A1845" s="1" t="s">
        <v>2301</v>
      </c>
      <c r="B1845">
        <v>1888</v>
      </c>
      <c r="D1845" t="s">
        <v>2290</v>
      </c>
      <c r="E1845" s="1"/>
      <c r="F1845" s="1" t="s">
        <v>2301</v>
      </c>
      <c r="G1845" s="1">
        <v>4</v>
      </c>
      <c r="H1845" s="1">
        <v>4</v>
      </c>
      <c r="I1845" s="1">
        <v>3</v>
      </c>
      <c r="J1845" s="31" t="str">
        <f t="shared" si="56"/>
        <v>EXCLUDED</v>
      </c>
      <c r="K1845">
        <v>1888</v>
      </c>
      <c r="L1845" s="1"/>
      <c r="M1845" s="1"/>
      <c r="N1845" s="35" t="s">
        <v>901</v>
      </c>
      <c r="R1845" s="1" t="str">
        <f t="shared" si="57"/>
        <v>Mutually Excluded</v>
      </c>
      <c r="S1845" s="1"/>
      <c r="T1845" s="1"/>
    </row>
    <row r="1846" spans="1:21" ht="120">
      <c r="A1846" s="1" t="s">
        <v>2303</v>
      </c>
      <c r="B1846">
        <v>1889</v>
      </c>
      <c r="D1846" t="s">
        <v>2290</v>
      </c>
      <c r="E1846" s="1"/>
      <c r="F1846" s="1" t="s">
        <v>2303</v>
      </c>
      <c r="G1846" s="1">
        <v>3</v>
      </c>
      <c r="H1846" s="1">
        <v>3</v>
      </c>
      <c r="I1846" s="1">
        <v>3</v>
      </c>
      <c r="J1846" s="31" t="str">
        <f t="shared" si="56"/>
        <v>EXCLUDED</v>
      </c>
      <c r="K1846">
        <v>1889</v>
      </c>
      <c r="L1846" s="1"/>
      <c r="M1846" s="1"/>
      <c r="N1846" s="35" t="s">
        <v>901</v>
      </c>
      <c r="R1846" s="1" t="str">
        <f t="shared" si="57"/>
        <v>Mutually Excluded</v>
      </c>
      <c r="S1846" s="1"/>
      <c r="T1846" s="1"/>
    </row>
    <row r="1847" spans="1:21" ht="105.75">
      <c r="A1847" s="1" t="s">
        <v>2304</v>
      </c>
      <c r="B1847">
        <v>1890</v>
      </c>
      <c r="D1847" t="s">
        <v>2290</v>
      </c>
      <c r="E1847" s="1"/>
      <c r="F1847" s="1" t="s">
        <v>2304</v>
      </c>
      <c r="G1847" s="1">
        <v>5</v>
      </c>
      <c r="H1847" s="1">
        <v>5</v>
      </c>
      <c r="I1847" s="1">
        <v>5</v>
      </c>
      <c r="J1847" s="31" t="str">
        <f t="shared" si="56"/>
        <v>CERTAINLY INCLUDED</v>
      </c>
      <c r="K1847">
        <v>1890</v>
      </c>
      <c r="L1847" s="11"/>
      <c r="M1847" s="1"/>
      <c r="N1847" s="34" t="s">
        <v>1752</v>
      </c>
      <c r="R1847" s="1" t="str">
        <f t="shared" si="57"/>
        <v>MUTUALLY INCLUDED</v>
      </c>
      <c r="S1847" s="1"/>
      <c r="T1847" s="1"/>
    </row>
    <row r="1848" spans="1:21" ht="180">
      <c r="A1848" s="1" t="s">
        <v>2307</v>
      </c>
      <c r="B1848">
        <v>1891</v>
      </c>
      <c r="D1848" t="s">
        <v>2290</v>
      </c>
      <c r="E1848" s="1"/>
      <c r="F1848" s="1" t="s">
        <v>2307</v>
      </c>
      <c r="G1848" s="1">
        <v>3</v>
      </c>
      <c r="H1848" s="1">
        <v>2</v>
      </c>
      <c r="I1848" s="1">
        <v>3</v>
      </c>
      <c r="J1848" s="31" t="str">
        <f t="shared" si="56"/>
        <v>EXCLUDED</v>
      </c>
      <c r="K1848">
        <v>1891</v>
      </c>
      <c r="L1848" s="1"/>
      <c r="M1848" s="1"/>
      <c r="N1848" s="35" t="s">
        <v>65</v>
      </c>
      <c r="R1848" s="1" t="str">
        <f t="shared" si="57"/>
        <v>AI: No, Human: Yes</v>
      </c>
      <c r="S1848" s="1" t="s">
        <v>19</v>
      </c>
      <c r="T1848" s="1" t="s">
        <v>19</v>
      </c>
      <c r="U1848" t="s">
        <v>19</v>
      </c>
    </row>
    <row r="1849" spans="1:21" ht="165">
      <c r="A1849" s="1" t="s">
        <v>2308</v>
      </c>
      <c r="B1849">
        <v>1892</v>
      </c>
      <c r="D1849" t="s">
        <v>2290</v>
      </c>
      <c r="E1849" s="1"/>
      <c r="F1849" s="1" t="s">
        <v>2308</v>
      </c>
      <c r="G1849" s="1">
        <v>4</v>
      </c>
      <c r="H1849" s="1">
        <v>3</v>
      </c>
      <c r="I1849" s="1">
        <v>3</v>
      </c>
      <c r="J1849" s="31" t="str">
        <f t="shared" si="56"/>
        <v>EXCLUDED</v>
      </c>
      <c r="K1849">
        <v>1892</v>
      </c>
      <c r="L1849" s="1"/>
      <c r="M1849" s="1"/>
      <c r="N1849" s="35" t="s">
        <v>901</v>
      </c>
      <c r="R1849" s="1" t="str">
        <f t="shared" si="57"/>
        <v>Mutually Excluded</v>
      </c>
      <c r="S1849" s="1"/>
      <c r="T1849" s="1"/>
    </row>
    <row r="1850" spans="1:21" ht="60">
      <c r="A1850" s="1" t="s">
        <v>2309</v>
      </c>
      <c r="B1850">
        <v>1893</v>
      </c>
      <c r="D1850" t="s">
        <v>2290</v>
      </c>
      <c r="E1850" s="1"/>
      <c r="F1850" s="1" t="s">
        <v>2309</v>
      </c>
      <c r="G1850" s="1">
        <v>2</v>
      </c>
      <c r="H1850" s="1">
        <v>3</v>
      </c>
      <c r="I1850" s="1">
        <v>3</v>
      </c>
      <c r="J1850" s="31" t="str">
        <f t="shared" si="56"/>
        <v>EXCLUDED</v>
      </c>
      <c r="K1850">
        <v>1893</v>
      </c>
      <c r="L1850" s="1"/>
      <c r="M1850" s="1"/>
      <c r="N1850" s="35" t="s">
        <v>901</v>
      </c>
      <c r="R1850" s="1" t="str">
        <f t="shared" si="57"/>
        <v>Mutually Excluded</v>
      </c>
      <c r="S1850" s="1"/>
      <c r="T1850" s="1"/>
    </row>
    <row r="1851" spans="1:21" ht="105">
      <c r="A1851" s="1" t="s">
        <v>2310</v>
      </c>
      <c r="B1851">
        <v>1894</v>
      </c>
      <c r="D1851" t="s">
        <v>2290</v>
      </c>
      <c r="E1851" s="1"/>
      <c r="F1851" s="1" t="s">
        <v>2310</v>
      </c>
      <c r="G1851" s="1">
        <v>4</v>
      </c>
      <c r="H1851" s="1">
        <v>3</v>
      </c>
      <c r="I1851" s="1">
        <v>4</v>
      </c>
      <c r="J1851" s="31" t="str">
        <f t="shared" si="56"/>
        <v>EXCLUDED</v>
      </c>
      <c r="K1851">
        <v>1894</v>
      </c>
      <c r="L1851" s="1"/>
      <c r="M1851" s="1"/>
      <c r="N1851" s="35" t="s">
        <v>901</v>
      </c>
      <c r="R1851" s="1" t="str">
        <f t="shared" si="57"/>
        <v>Mutually Excluded</v>
      </c>
      <c r="S1851" s="1"/>
      <c r="T1851" s="1"/>
    </row>
    <row r="1852" spans="1:21" ht="105">
      <c r="A1852" s="1" t="s">
        <v>2311</v>
      </c>
      <c r="B1852">
        <v>1895</v>
      </c>
      <c r="D1852" t="s">
        <v>2290</v>
      </c>
      <c r="E1852" s="1"/>
      <c r="F1852" s="1" t="s">
        <v>2311</v>
      </c>
      <c r="G1852" s="1">
        <v>3</v>
      </c>
      <c r="H1852" s="1">
        <v>3</v>
      </c>
      <c r="I1852" s="1">
        <v>3</v>
      </c>
      <c r="J1852" s="31" t="str">
        <f t="shared" si="56"/>
        <v>EXCLUDED</v>
      </c>
      <c r="K1852">
        <v>1895</v>
      </c>
      <c r="L1852" s="1"/>
      <c r="M1852" s="1"/>
      <c r="N1852" s="35" t="s">
        <v>901</v>
      </c>
      <c r="R1852" s="1" t="str">
        <f t="shared" si="57"/>
        <v>Mutually Excluded</v>
      </c>
      <c r="S1852" s="1"/>
      <c r="T1852" s="1"/>
    </row>
    <row r="1853" spans="1:21" ht="105">
      <c r="A1853" s="1" t="s">
        <v>2312</v>
      </c>
      <c r="B1853">
        <v>1896</v>
      </c>
      <c r="D1853" t="s">
        <v>2290</v>
      </c>
      <c r="E1853" s="1"/>
      <c r="F1853" s="1" t="s">
        <v>2312</v>
      </c>
      <c r="G1853" s="1">
        <v>4</v>
      </c>
      <c r="H1853" s="1">
        <v>4</v>
      </c>
      <c r="I1853" s="1">
        <v>3</v>
      </c>
      <c r="J1853" s="31" t="str">
        <f t="shared" si="56"/>
        <v>EXCLUDED</v>
      </c>
      <c r="K1853">
        <v>1896</v>
      </c>
      <c r="L1853" s="1"/>
      <c r="M1853" s="1"/>
      <c r="N1853" s="35" t="s">
        <v>901</v>
      </c>
      <c r="R1853" s="1" t="str">
        <f t="shared" si="57"/>
        <v>Mutually Excluded</v>
      </c>
      <c r="S1853" s="1"/>
      <c r="T1853" s="1"/>
    </row>
    <row r="1854" spans="1:21" ht="45">
      <c r="A1854" s="1" t="s">
        <v>2313</v>
      </c>
      <c r="B1854">
        <v>1897</v>
      </c>
      <c r="D1854" t="s">
        <v>2290</v>
      </c>
      <c r="E1854" s="1"/>
      <c r="F1854" s="1" t="s">
        <v>2313</v>
      </c>
      <c r="G1854" s="1">
        <v>2</v>
      </c>
      <c r="H1854" s="1">
        <v>3</v>
      </c>
      <c r="I1854" s="1">
        <v>2</v>
      </c>
      <c r="J1854" s="31" t="str">
        <f t="shared" si="56"/>
        <v>EXCLUDED</v>
      </c>
      <c r="K1854">
        <v>1897</v>
      </c>
      <c r="L1854" s="1"/>
      <c r="M1854" s="1"/>
      <c r="N1854" s="35" t="s">
        <v>901</v>
      </c>
      <c r="R1854" s="1" t="str">
        <f t="shared" si="57"/>
        <v>Mutually Excluded</v>
      </c>
      <c r="S1854" s="1"/>
      <c r="T1854" s="1"/>
    </row>
    <row r="1855" spans="1:21" ht="135">
      <c r="A1855" s="1" t="s">
        <v>2314</v>
      </c>
      <c r="B1855">
        <v>1898</v>
      </c>
      <c r="D1855" t="s">
        <v>2290</v>
      </c>
      <c r="E1855" s="1"/>
      <c r="F1855" s="1" t="s">
        <v>2314</v>
      </c>
      <c r="G1855" s="1">
        <v>3</v>
      </c>
      <c r="H1855" s="1">
        <v>4</v>
      </c>
      <c r="I1855" s="1">
        <v>3</v>
      </c>
      <c r="J1855" s="31" t="str">
        <f t="shared" si="56"/>
        <v>EXCLUDED</v>
      </c>
      <c r="K1855">
        <v>1898</v>
      </c>
      <c r="L1855" s="1"/>
      <c r="M1855" s="1"/>
      <c r="N1855" s="35" t="s">
        <v>901</v>
      </c>
      <c r="R1855" s="1" t="str">
        <f t="shared" si="57"/>
        <v>Mutually Excluded</v>
      </c>
      <c r="S1855" s="1"/>
      <c r="T1855" s="1"/>
    </row>
    <row r="1856" spans="1:21" ht="105">
      <c r="A1856" s="1" t="s">
        <v>2315</v>
      </c>
      <c r="B1856">
        <v>1899</v>
      </c>
      <c r="D1856" t="s">
        <v>2290</v>
      </c>
      <c r="E1856" s="1"/>
      <c r="F1856" s="1" t="s">
        <v>2315</v>
      </c>
      <c r="G1856" s="1">
        <v>2</v>
      </c>
      <c r="H1856" s="1">
        <v>3</v>
      </c>
      <c r="I1856" s="1">
        <v>3</v>
      </c>
      <c r="J1856" s="31" t="str">
        <f t="shared" si="56"/>
        <v>EXCLUDED</v>
      </c>
      <c r="K1856">
        <v>1899</v>
      </c>
      <c r="L1856" s="1"/>
      <c r="M1856" s="1"/>
      <c r="N1856" s="35" t="s">
        <v>901</v>
      </c>
      <c r="R1856" s="1" t="str">
        <f t="shared" si="57"/>
        <v>Mutually Excluded</v>
      </c>
      <c r="S1856" s="1"/>
      <c r="T1856" s="1"/>
    </row>
    <row r="1857" spans="1:21" ht="75">
      <c r="A1857" s="1" t="s">
        <v>2316</v>
      </c>
      <c r="B1857">
        <v>1900</v>
      </c>
      <c r="D1857" t="s">
        <v>2290</v>
      </c>
      <c r="E1857" s="1"/>
      <c r="F1857" s="1" t="s">
        <v>2316</v>
      </c>
      <c r="G1857" s="1">
        <v>3</v>
      </c>
      <c r="H1857" s="1">
        <v>4</v>
      </c>
      <c r="I1857" s="1">
        <v>4</v>
      </c>
      <c r="J1857" s="31" t="str">
        <f t="shared" si="56"/>
        <v>EXCLUDED</v>
      </c>
      <c r="K1857">
        <v>1900</v>
      </c>
      <c r="L1857" s="1"/>
      <c r="M1857" s="1"/>
      <c r="N1857" s="35" t="s">
        <v>901</v>
      </c>
      <c r="R1857" s="1" t="str">
        <f t="shared" si="57"/>
        <v>Mutually Excluded</v>
      </c>
      <c r="S1857" s="1"/>
      <c r="T1857" s="1"/>
    </row>
    <row r="1858" spans="1:21" ht="120">
      <c r="A1858" s="1" t="s">
        <v>2317</v>
      </c>
      <c r="B1858">
        <v>1901</v>
      </c>
      <c r="D1858" t="s">
        <v>2290</v>
      </c>
      <c r="E1858" s="1"/>
      <c r="F1858" s="1" t="s">
        <v>2317</v>
      </c>
      <c r="G1858" s="1">
        <v>3</v>
      </c>
      <c r="H1858" s="1">
        <v>4</v>
      </c>
      <c r="I1858" s="1">
        <v>3</v>
      </c>
      <c r="J1858" s="31" t="str">
        <f t="shared" si="56"/>
        <v>EXCLUDED</v>
      </c>
      <c r="K1858">
        <v>1901</v>
      </c>
      <c r="L1858" s="1"/>
      <c r="M1858" s="1"/>
      <c r="N1858" s="35" t="s">
        <v>901</v>
      </c>
      <c r="R1858" s="1" t="str">
        <f t="shared" si="57"/>
        <v>Mutually Excluded</v>
      </c>
      <c r="S1858" s="1"/>
      <c r="T1858" s="1"/>
    </row>
    <row r="1859" spans="1:21" ht="60">
      <c r="A1859" s="1" t="s">
        <v>2318</v>
      </c>
      <c r="B1859">
        <v>1902</v>
      </c>
      <c r="D1859" t="s">
        <v>2290</v>
      </c>
      <c r="E1859" s="1"/>
      <c r="F1859" s="1" t="s">
        <v>2318</v>
      </c>
      <c r="G1859" s="1">
        <v>2</v>
      </c>
      <c r="H1859" s="1">
        <v>2</v>
      </c>
      <c r="I1859" s="1">
        <v>2</v>
      </c>
      <c r="J1859" s="31" t="str">
        <f t="shared" ref="J1859:J1922" si="58">IF(COUNTIF(G1859:I1859,5)=3,"CERTAINLY INCLUDED",IF(COUNTIF(G1859:I1859,5)&gt;0,"MAYBE","EXCLUDED"))</f>
        <v>EXCLUDED</v>
      </c>
      <c r="K1859">
        <v>1902</v>
      </c>
      <c r="L1859" s="1"/>
      <c r="M1859" s="1"/>
      <c r="N1859" s="35" t="s">
        <v>901</v>
      </c>
      <c r="R1859" s="1" t="str">
        <f t="shared" ref="R1859:R1922" si="59">IF(AND(J1859="Excluded", N1859="Excluded"), "Mutually Excluded", IF(AND(OR(J1859="CERTAINLY INCLUDED", J1859="INCLUDED", J1859="MAYBE" ), OR(N1859="INCLUDED", N1859="MAYBE")), "MUTUALLY INCLUDED", IF(AND(J1859="MAYBE", N1859="MAYBE"), "Mutually MAYBE", IF(AND(J1859="Excluded", OR(N1859="INCLUDED", N1859="MAYBE")), "AI: No, Human: Yes", IF(AND(N1859="Excluded", OR(J1859="INCLUDED", J1859="CERTAINLY INCLUDED", J1859="MAYBE")), "AI: Yes, Human: No", "Other Conflict")))))</f>
        <v>Mutually Excluded</v>
      </c>
      <c r="S1859" s="1"/>
      <c r="T1859" s="1"/>
    </row>
    <row r="1860" spans="1:21" ht="90">
      <c r="A1860" s="1" t="s">
        <v>2319</v>
      </c>
      <c r="B1860">
        <v>1903</v>
      </c>
      <c r="D1860" t="s">
        <v>2290</v>
      </c>
      <c r="E1860" s="1"/>
      <c r="F1860" s="1" t="s">
        <v>2319</v>
      </c>
      <c r="G1860" s="1">
        <v>4</v>
      </c>
      <c r="H1860" s="1">
        <v>3</v>
      </c>
      <c r="I1860" s="1">
        <v>3</v>
      </c>
      <c r="J1860" s="31" t="str">
        <f t="shared" si="58"/>
        <v>EXCLUDED</v>
      </c>
      <c r="K1860">
        <v>1903</v>
      </c>
      <c r="L1860" s="1"/>
      <c r="M1860" s="1"/>
      <c r="N1860" s="35" t="s">
        <v>901</v>
      </c>
      <c r="R1860" s="1" t="str">
        <f t="shared" si="59"/>
        <v>Mutually Excluded</v>
      </c>
      <c r="S1860" s="1"/>
      <c r="T1860" s="1"/>
    </row>
    <row r="1861" spans="1:21" ht="75">
      <c r="A1861" s="1" t="s">
        <v>2320</v>
      </c>
      <c r="B1861">
        <v>1904</v>
      </c>
      <c r="D1861" t="s">
        <v>2290</v>
      </c>
      <c r="E1861" s="1"/>
      <c r="F1861" s="1" t="s">
        <v>2320</v>
      </c>
      <c r="G1861" s="1">
        <v>3</v>
      </c>
      <c r="H1861" s="1">
        <v>2</v>
      </c>
      <c r="I1861" s="1">
        <v>2</v>
      </c>
      <c r="J1861" s="31" t="str">
        <f t="shared" si="58"/>
        <v>EXCLUDED</v>
      </c>
      <c r="K1861">
        <v>1904</v>
      </c>
      <c r="L1861" s="1"/>
      <c r="M1861" s="1"/>
      <c r="N1861" s="35" t="s">
        <v>901</v>
      </c>
      <c r="R1861" s="1" t="str">
        <f t="shared" si="59"/>
        <v>Mutually Excluded</v>
      </c>
      <c r="S1861" s="1"/>
      <c r="T1861" s="1"/>
    </row>
    <row r="1862" spans="1:21" ht="90">
      <c r="A1862" s="1" t="s">
        <v>2321</v>
      </c>
      <c r="B1862">
        <v>1905</v>
      </c>
      <c r="D1862" t="s">
        <v>2290</v>
      </c>
      <c r="E1862" s="1"/>
      <c r="F1862" s="1" t="s">
        <v>2321</v>
      </c>
      <c r="G1862" s="1">
        <v>3</v>
      </c>
      <c r="H1862" s="1">
        <v>3</v>
      </c>
      <c r="I1862" s="1">
        <v>3</v>
      </c>
      <c r="J1862" s="31" t="str">
        <f t="shared" si="58"/>
        <v>EXCLUDED</v>
      </c>
      <c r="K1862">
        <v>1905</v>
      </c>
      <c r="L1862" s="1"/>
      <c r="M1862" s="1"/>
      <c r="N1862" s="35" t="s">
        <v>901</v>
      </c>
      <c r="R1862" s="1" t="str">
        <f t="shared" si="59"/>
        <v>Mutually Excluded</v>
      </c>
      <c r="S1862" s="1"/>
      <c r="T1862" s="1"/>
    </row>
    <row r="1863" spans="1:21" ht="105">
      <c r="A1863" s="1" t="s">
        <v>2322</v>
      </c>
      <c r="B1863">
        <v>1906</v>
      </c>
      <c r="D1863" t="s">
        <v>2290</v>
      </c>
      <c r="E1863" s="1"/>
      <c r="F1863" s="1" t="s">
        <v>2322</v>
      </c>
      <c r="G1863" s="1">
        <v>2</v>
      </c>
      <c r="H1863" s="1">
        <v>3</v>
      </c>
      <c r="I1863" s="1">
        <v>3</v>
      </c>
      <c r="J1863" s="31" t="str">
        <f t="shared" si="58"/>
        <v>EXCLUDED</v>
      </c>
      <c r="K1863">
        <v>1906</v>
      </c>
      <c r="L1863" s="1"/>
      <c r="M1863" s="1"/>
      <c r="N1863" s="35" t="s">
        <v>901</v>
      </c>
      <c r="R1863" s="1" t="str">
        <f t="shared" si="59"/>
        <v>Mutually Excluded</v>
      </c>
      <c r="S1863" s="1"/>
      <c r="T1863" s="1"/>
    </row>
    <row r="1864" spans="1:21" ht="90">
      <c r="A1864" s="1" t="s">
        <v>2323</v>
      </c>
      <c r="B1864">
        <v>1907</v>
      </c>
      <c r="D1864" t="s">
        <v>2290</v>
      </c>
      <c r="E1864" s="1"/>
      <c r="F1864" s="1" t="s">
        <v>2323</v>
      </c>
      <c r="G1864" s="1">
        <v>2</v>
      </c>
      <c r="H1864" s="1">
        <v>3</v>
      </c>
      <c r="I1864" s="1">
        <v>2</v>
      </c>
      <c r="J1864" s="31" t="str">
        <f t="shared" si="58"/>
        <v>EXCLUDED</v>
      </c>
      <c r="K1864">
        <v>1907</v>
      </c>
      <c r="L1864" s="1"/>
      <c r="M1864" s="1"/>
      <c r="N1864" s="35" t="s">
        <v>901</v>
      </c>
      <c r="R1864" s="1" t="str">
        <f t="shared" si="59"/>
        <v>Mutually Excluded</v>
      </c>
      <c r="S1864" s="1"/>
      <c r="T1864" s="1"/>
    </row>
    <row r="1865" spans="1:21" ht="75">
      <c r="A1865" s="1" t="s">
        <v>2324</v>
      </c>
      <c r="B1865">
        <v>1908</v>
      </c>
      <c r="D1865" t="s">
        <v>2290</v>
      </c>
      <c r="E1865" s="1"/>
      <c r="F1865" s="1" t="s">
        <v>2324</v>
      </c>
      <c r="G1865" s="1">
        <v>3</v>
      </c>
      <c r="H1865" s="1">
        <v>4</v>
      </c>
      <c r="I1865" s="1">
        <v>2</v>
      </c>
      <c r="J1865" s="31" t="str">
        <f t="shared" si="58"/>
        <v>EXCLUDED</v>
      </c>
      <c r="K1865">
        <v>1908</v>
      </c>
      <c r="L1865" s="1"/>
      <c r="M1865" s="1"/>
      <c r="N1865" s="35" t="s">
        <v>1752</v>
      </c>
      <c r="R1865" s="1" t="str">
        <f t="shared" si="59"/>
        <v>AI: No, Human: Yes</v>
      </c>
      <c r="S1865" s="1" t="s">
        <v>23</v>
      </c>
      <c r="T1865" s="1" t="s">
        <v>23</v>
      </c>
      <c r="U1865" t="s">
        <v>23</v>
      </c>
    </row>
    <row r="1866" spans="1:21" ht="150">
      <c r="A1866" s="1" t="s">
        <v>2325</v>
      </c>
      <c r="B1866">
        <v>1909</v>
      </c>
      <c r="D1866" t="s">
        <v>2290</v>
      </c>
      <c r="E1866" s="1"/>
      <c r="F1866" s="1" t="s">
        <v>2325</v>
      </c>
      <c r="G1866" s="1">
        <v>1</v>
      </c>
      <c r="H1866" s="1">
        <v>1</v>
      </c>
      <c r="I1866" s="1">
        <v>1</v>
      </c>
      <c r="J1866" s="31" t="str">
        <f t="shared" si="58"/>
        <v>EXCLUDED</v>
      </c>
      <c r="K1866">
        <v>1909</v>
      </c>
      <c r="L1866" s="1"/>
      <c r="M1866" s="1"/>
      <c r="N1866" s="35" t="s">
        <v>901</v>
      </c>
      <c r="R1866" s="1" t="str">
        <f t="shared" si="59"/>
        <v>Mutually Excluded</v>
      </c>
      <c r="S1866" s="1"/>
      <c r="T1866" s="1"/>
    </row>
    <row r="1867" spans="1:21" ht="75">
      <c r="A1867" s="1" t="s">
        <v>2326</v>
      </c>
      <c r="B1867">
        <v>1910</v>
      </c>
      <c r="D1867" t="s">
        <v>2290</v>
      </c>
      <c r="E1867" s="1"/>
      <c r="F1867" s="1" t="s">
        <v>2326</v>
      </c>
      <c r="G1867" s="1">
        <v>2</v>
      </c>
      <c r="H1867" s="1">
        <v>3</v>
      </c>
      <c r="I1867" s="1">
        <v>2</v>
      </c>
      <c r="J1867" s="31" t="str">
        <f t="shared" si="58"/>
        <v>EXCLUDED</v>
      </c>
      <c r="K1867">
        <v>1910</v>
      </c>
      <c r="L1867" s="1"/>
      <c r="M1867" s="1"/>
      <c r="N1867" s="35" t="s">
        <v>901</v>
      </c>
      <c r="R1867" s="1" t="str">
        <f t="shared" si="59"/>
        <v>Mutually Excluded</v>
      </c>
      <c r="S1867" s="1"/>
      <c r="T1867" s="1"/>
    </row>
    <row r="1868" spans="1:21" ht="105">
      <c r="A1868" s="1" t="s">
        <v>2327</v>
      </c>
      <c r="B1868">
        <v>1911</v>
      </c>
      <c r="D1868" t="s">
        <v>2290</v>
      </c>
      <c r="E1868" s="1"/>
      <c r="F1868" s="1" t="s">
        <v>2327</v>
      </c>
      <c r="G1868" s="1">
        <v>2</v>
      </c>
      <c r="H1868" s="1">
        <v>3</v>
      </c>
      <c r="I1868" s="1">
        <v>3</v>
      </c>
      <c r="J1868" s="31" t="str">
        <f t="shared" si="58"/>
        <v>EXCLUDED</v>
      </c>
      <c r="K1868">
        <v>1911</v>
      </c>
      <c r="L1868" s="1"/>
      <c r="M1868" s="1"/>
      <c r="N1868" s="35" t="s">
        <v>1752</v>
      </c>
      <c r="R1868" s="1" t="str">
        <f t="shared" si="59"/>
        <v>AI: No, Human: Yes</v>
      </c>
      <c r="S1868" s="1" t="s">
        <v>19</v>
      </c>
      <c r="T1868" s="1" t="s">
        <v>19</v>
      </c>
      <c r="U1868" t="s">
        <v>19</v>
      </c>
    </row>
    <row r="1869" spans="1:21" ht="45">
      <c r="A1869" s="1" t="s">
        <v>2328</v>
      </c>
      <c r="B1869">
        <v>1912</v>
      </c>
      <c r="D1869" t="s">
        <v>2290</v>
      </c>
      <c r="E1869" s="1"/>
      <c r="F1869" s="1" t="s">
        <v>2328</v>
      </c>
      <c r="G1869" s="1">
        <v>1</v>
      </c>
      <c r="H1869" s="1">
        <v>1</v>
      </c>
      <c r="I1869" s="1">
        <v>1</v>
      </c>
      <c r="J1869" s="31" t="str">
        <f t="shared" si="58"/>
        <v>EXCLUDED</v>
      </c>
      <c r="K1869">
        <v>1912</v>
      </c>
      <c r="L1869" s="1"/>
      <c r="M1869" s="1"/>
      <c r="N1869" s="35" t="s">
        <v>901</v>
      </c>
      <c r="R1869" s="1" t="str">
        <f t="shared" si="59"/>
        <v>Mutually Excluded</v>
      </c>
      <c r="S1869" s="1"/>
      <c r="T1869" s="1"/>
    </row>
    <row r="1870" spans="1:21" ht="90">
      <c r="A1870" s="1" t="s">
        <v>2329</v>
      </c>
      <c r="B1870">
        <v>1913</v>
      </c>
      <c r="D1870" t="s">
        <v>2290</v>
      </c>
      <c r="E1870" s="1"/>
      <c r="F1870" s="1" t="s">
        <v>2329</v>
      </c>
      <c r="G1870" s="1">
        <v>4</v>
      </c>
      <c r="H1870" s="1">
        <v>3</v>
      </c>
      <c r="I1870" s="1">
        <v>3</v>
      </c>
      <c r="J1870" s="31" t="str">
        <f t="shared" si="58"/>
        <v>EXCLUDED</v>
      </c>
      <c r="K1870">
        <v>1913</v>
      </c>
      <c r="L1870" s="1"/>
      <c r="M1870" s="1"/>
      <c r="N1870" s="35" t="s">
        <v>901</v>
      </c>
      <c r="R1870" s="1" t="str">
        <f t="shared" si="59"/>
        <v>Mutually Excluded</v>
      </c>
      <c r="S1870" s="1"/>
      <c r="T1870" s="1"/>
    </row>
    <row r="1871" spans="1:21" ht="90">
      <c r="A1871" s="1" t="s">
        <v>2330</v>
      </c>
      <c r="B1871">
        <v>1914</v>
      </c>
      <c r="D1871" t="s">
        <v>2290</v>
      </c>
      <c r="E1871" s="1"/>
      <c r="F1871" s="1" t="s">
        <v>2330</v>
      </c>
      <c r="G1871" s="1">
        <v>3</v>
      </c>
      <c r="H1871" s="1">
        <v>2</v>
      </c>
      <c r="I1871" s="1">
        <v>2</v>
      </c>
      <c r="J1871" s="31" t="str">
        <f t="shared" si="58"/>
        <v>EXCLUDED</v>
      </c>
      <c r="K1871">
        <v>1914</v>
      </c>
      <c r="L1871" s="1"/>
      <c r="M1871" s="1"/>
      <c r="N1871" s="35" t="s">
        <v>1752</v>
      </c>
      <c r="R1871" s="1" t="str">
        <f t="shared" si="59"/>
        <v>AI: No, Human: Yes</v>
      </c>
      <c r="S1871" s="1" t="s">
        <v>19</v>
      </c>
      <c r="T1871" s="1" t="s">
        <v>19</v>
      </c>
      <c r="U1871" s="1" t="s">
        <v>19</v>
      </c>
    </row>
    <row r="1872" spans="1:21" ht="120">
      <c r="A1872" s="1" t="s">
        <v>2331</v>
      </c>
      <c r="B1872">
        <v>1915</v>
      </c>
      <c r="D1872" t="s">
        <v>2290</v>
      </c>
      <c r="E1872" s="1"/>
      <c r="F1872" s="1" t="s">
        <v>2331</v>
      </c>
      <c r="G1872" s="1">
        <v>2</v>
      </c>
      <c r="H1872" s="1">
        <v>2</v>
      </c>
      <c r="I1872" s="1">
        <v>3</v>
      </c>
      <c r="J1872" s="31" t="str">
        <f t="shared" si="58"/>
        <v>EXCLUDED</v>
      </c>
      <c r="K1872">
        <v>1915</v>
      </c>
      <c r="L1872" s="1"/>
      <c r="M1872" s="1"/>
      <c r="N1872" s="35" t="s">
        <v>901</v>
      </c>
      <c r="R1872" s="1" t="str">
        <f t="shared" si="59"/>
        <v>Mutually Excluded</v>
      </c>
      <c r="S1872" s="1"/>
      <c r="T1872" s="1"/>
    </row>
    <row r="1873" spans="1:21" ht="135">
      <c r="A1873" s="1" t="s">
        <v>2332</v>
      </c>
      <c r="B1873">
        <v>1916</v>
      </c>
      <c r="D1873" t="s">
        <v>2290</v>
      </c>
      <c r="E1873" s="1"/>
      <c r="F1873" s="1" t="s">
        <v>2332</v>
      </c>
      <c r="G1873" s="1">
        <v>3</v>
      </c>
      <c r="H1873" s="1">
        <v>3</v>
      </c>
      <c r="I1873" s="1">
        <v>4</v>
      </c>
      <c r="J1873" s="31" t="str">
        <f t="shared" si="58"/>
        <v>EXCLUDED</v>
      </c>
      <c r="K1873">
        <v>1916</v>
      </c>
      <c r="L1873" s="1"/>
      <c r="M1873" s="1"/>
      <c r="N1873" s="35" t="s">
        <v>1752</v>
      </c>
      <c r="R1873" s="1" t="str">
        <f t="shared" si="59"/>
        <v>AI: No, Human: Yes</v>
      </c>
      <c r="S1873" t="s">
        <v>23</v>
      </c>
      <c r="T1873" s="1" t="s">
        <v>23</v>
      </c>
      <c r="U1873" t="s">
        <v>23</v>
      </c>
    </row>
    <row r="1874" spans="1:21" ht="120">
      <c r="A1874" s="1" t="s">
        <v>2333</v>
      </c>
      <c r="B1874">
        <v>1917</v>
      </c>
      <c r="D1874" t="s">
        <v>2290</v>
      </c>
      <c r="E1874" s="1"/>
      <c r="F1874" s="1" t="s">
        <v>2333</v>
      </c>
      <c r="G1874" s="1">
        <v>2</v>
      </c>
      <c r="H1874" s="1">
        <v>2</v>
      </c>
      <c r="I1874" s="1">
        <v>2</v>
      </c>
      <c r="J1874" s="31" t="str">
        <f t="shared" si="58"/>
        <v>EXCLUDED</v>
      </c>
      <c r="K1874">
        <v>1917</v>
      </c>
      <c r="L1874" s="1"/>
      <c r="M1874" s="1"/>
      <c r="N1874" s="35" t="s">
        <v>901</v>
      </c>
      <c r="R1874" s="1" t="str">
        <f t="shared" si="59"/>
        <v>Mutually Excluded</v>
      </c>
      <c r="S1874" s="1"/>
      <c r="T1874" s="1"/>
    </row>
    <row r="1875" spans="1:21" ht="105">
      <c r="A1875" s="1" t="s">
        <v>2334</v>
      </c>
      <c r="B1875">
        <v>1918</v>
      </c>
      <c r="D1875" t="s">
        <v>2290</v>
      </c>
      <c r="E1875" s="1"/>
      <c r="F1875" s="1" t="s">
        <v>2334</v>
      </c>
      <c r="G1875" s="1">
        <v>3</v>
      </c>
      <c r="H1875" s="1">
        <v>3</v>
      </c>
      <c r="I1875" s="1">
        <v>3</v>
      </c>
      <c r="J1875" s="31" t="str">
        <f t="shared" si="58"/>
        <v>EXCLUDED</v>
      </c>
      <c r="K1875">
        <v>1918</v>
      </c>
      <c r="L1875" s="1"/>
      <c r="M1875" s="1"/>
      <c r="N1875" s="35" t="s">
        <v>901</v>
      </c>
      <c r="R1875" s="1" t="str">
        <f t="shared" si="59"/>
        <v>Mutually Excluded</v>
      </c>
      <c r="S1875" s="1"/>
      <c r="T1875" s="1"/>
    </row>
    <row r="1876" spans="1:21" ht="150">
      <c r="A1876" s="1" t="s">
        <v>2335</v>
      </c>
      <c r="B1876">
        <v>1919</v>
      </c>
      <c r="D1876" t="s">
        <v>2290</v>
      </c>
      <c r="E1876" s="1"/>
      <c r="F1876" s="1" t="s">
        <v>2335</v>
      </c>
      <c r="G1876" s="1">
        <v>4</v>
      </c>
      <c r="H1876" s="1">
        <v>3</v>
      </c>
      <c r="I1876" s="1">
        <v>3</v>
      </c>
      <c r="J1876" s="31" t="str">
        <f t="shared" si="58"/>
        <v>EXCLUDED</v>
      </c>
      <c r="K1876">
        <v>1919</v>
      </c>
      <c r="L1876" s="1"/>
      <c r="M1876" s="1"/>
      <c r="N1876" s="35" t="s">
        <v>901</v>
      </c>
      <c r="R1876" s="1" t="str">
        <f t="shared" si="59"/>
        <v>Mutually Excluded</v>
      </c>
      <c r="S1876" s="1"/>
      <c r="T1876" s="1"/>
    </row>
    <row r="1877" spans="1:21" ht="180.75">
      <c r="A1877" s="1" t="s">
        <v>2336</v>
      </c>
      <c r="B1877">
        <v>1920</v>
      </c>
      <c r="D1877" t="s">
        <v>2290</v>
      </c>
      <c r="E1877" s="1"/>
      <c r="F1877" s="1" t="s">
        <v>2336</v>
      </c>
      <c r="G1877" s="1">
        <v>3</v>
      </c>
      <c r="H1877" s="1">
        <v>4</v>
      </c>
      <c r="I1877" s="1">
        <v>3</v>
      </c>
      <c r="J1877" s="31" t="str">
        <f t="shared" si="58"/>
        <v>EXCLUDED</v>
      </c>
      <c r="K1877">
        <v>1920</v>
      </c>
      <c r="L1877" s="11"/>
      <c r="M1877" s="1"/>
      <c r="N1877" s="35" t="s">
        <v>901</v>
      </c>
      <c r="R1877" s="1" t="str">
        <f t="shared" si="59"/>
        <v>Mutually Excluded</v>
      </c>
      <c r="S1877" s="1"/>
      <c r="T1877" s="1"/>
    </row>
    <row r="1878" spans="1:21" ht="60">
      <c r="A1878" s="1" t="s">
        <v>2338</v>
      </c>
      <c r="B1878">
        <v>1921</v>
      </c>
      <c r="D1878" t="s">
        <v>2290</v>
      </c>
      <c r="E1878" s="1"/>
      <c r="F1878" s="1" t="s">
        <v>2338</v>
      </c>
      <c r="G1878" s="1">
        <v>4</v>
      </c>
      <c r="H1878" s="1">
        <v>4</v>
      </c>
      <c r="I1878" s="1">
        <v>3</v>
      </c>
      <c r="J1878" s="31" t="str">
        <f t="shared" si="58"/>
        <v>EXCLUDED</v>
      </c>
      <c r="K1878">
        <v>1921</v>
      </c>
      <c r="L1878" s="1"/>
      <c r="M1878" s="1"/>
      <c r="N1878" s="35" t="s">
        <v>901</v>
      </c>
      <c r="R1878" s="1" t="str">
        <f t="shared" si="59"/>
        <v>Mutually Excluded</v>
      </c>
      <c r="S1878" s="1"/>
      <c r="T1878" s="1"/>
    </row>
    <row r="1879" spans="1:21" ht="195.75">
      <c r="A1879" s="1" t="s">
        <v>2339</v>
      </c>
      <c r="B1879">
        <v>1922</v>
      </c>
      <c r="D1879" t="s">
        <v>2290</v>
      </c>
      <c r="E1879" s="1"/>
      <c r="F1879" s="1" t="s">
        <v>2339</v>
      </c>
      <c r="G1879" s="1">
        <v>5</v>
      </c>
      <c r="H1879" s="1">
        <v>5</v>
      </c>
      <c r="I1879" s="1">
        <v>5</v>
      </c>
      <c r="J1879" s="31" t="str">
        <f t="shared" si="58"/>
        <v>CERTAINLY INCLUDED</v>
      </c>
      <c r="K1879">
        <v>1922</v>
      </c>
      <c r="L1879" s="11"/>
      <c r="M1879" s="1"/>
      <c r="N1879" s="35" t="s">
        <v>901</v>
      </c>
      <c r="R1879" s="1" t="str">
        <f t="shared" si="59"/>
        <v>AI: Yes, Human: No</v>
      </c>
      <c r="S1879" s="1" t="s">
        <v>3024</v>
      </c>
      <c r="T1879" s="1" t="s">
        <v>19</v>
      </c>
      <c r="U1879" s="1" t="s">
        <v>19</v>
      </c>
    </row>
    <row r="1880" spans="1:21" ht="150">
      <c r="A1880" s="1" t="s">
        <v>2340</v>
      </c>
      <c r="B1880">
        <v>1923</v>
      </c>
      <c r="D1880" t="s">
        <v>2290</v>
      </c>
      <c r="E1880" s="1"/>
      <c r="F1880" s="1" t="s">
        <v>2340</v>
      </c>
      <c r="G1880" s="1">
        <v>4</v>
      </c>
      <c r="H1880" s="1">
        <v>3</v>
      </c>
      <c r="I1880" s="1">
        <v>4</v>
      </c>
      <c r="J1880" s="31" t="str">
        <f t="shared" si="58"/>
        <v>EXCLUDED</v>
      </c>
      <c r="K1880">
        <v>1923</v>
      </c>
      <c r="L1880" s="1"/>
      <c r="M1880" s="1"/>
      <c r="N1880" s="35" t="s">
        <v>901</v>
      </c>
      <c r="R1880" s="1" t="str">
        <f t="shared" si="59"/>
        <v>Mutually Excluded</v>
      </c>
      <c r="S1880" s="1"/>
      <c r="T1880" s="1"/>
    </row>
    <row r="1881" spans="1:21" ht="120">
      <c r="A1881" s="1" t="s">
        <v>2341</v>
      </c>
      <c r="B1881">
        <v>1924</v>
      </c>
      <c r="D1881" t="s">
        <v>2290</v>
      </c>
      <c r="E1881" s="1"/>
      <c r="F1881" s="1" t="s">
        <v>2341</v>
      </c>
      <c r="G1881" s="1">
        <v>4</v>
      </c>
      <c r="H1881" s="1">
        <v>3</v>
      </c>
      <c r="I1881" s="1">
        <v>4</v>
      </c>
      <c r="J1881" s="31" t="str">
        <f t="shared" si="58"/>
        <v>EXCLUDED</v>
      </c>
      <c r="K1881">
        <v>1924</v>
      </c>
      <c r="L1881" s="1"/>
      <c r="M1881" s="1"/>
      <c r="N1881" s="35" t="s">
        <v>901</v>
      </c>
      <c r="R1881" s="1" t="str">
        <f t="shared" si="59"/>
        <v>Mutually Excluded</v>
      </c>
      <c r="S1881" s="1"/>
      <c r="T1881" s="1"/>
    </row>
    <row r="1882" spans="1:21" ht="120">
      <c r="A1882" s="1" t="s">
        <v>2342</v>
      </c>
      <c r="B1882">
        <v>1925</v>
      </c>
      <c r="D1882" t="s">
        <v>2290</v>
      </c>
      <c r="E1882" s="1"/>
      <c r="F1882" s="1" t="s">
        <v>2342</v>
      </c>
      <c r="G1882" s="1">
        <v>2</v>
      </c>
      <c r="H1882" s="1">
        <v>2</v>
      </c>
      <c r="I1882" s="1">
        <v>2</v>
      </c>
      <c r="J1882" s="31" t="str">
        <f t="shared" si="58"/>
        <v>EXCLUDED</v>
      </c>
      <c r="K1882">
        <v>1925</v>
      </c>
      <c r="L1882" s="1"/>
      <c r="M1882" s="1"/>
      <c r="N1882" s="35" t="s">
        <v>901</v>
      </c>
      <c r="R1882" s="1" t="str">
        <f t="shared" si="59"/>
        <v>Mutually Excluded</v>
      </c>
      <c r="S1882" s="1"/>
      <c r="T1882" s="1"/>
    </row>
    <row r="1883" spans="1:21" ht="120">
      <c r="A1883" s="1" t="s">
        <v>2343</v>
      </c>
      <c r="B1883">
        <v>1926</v>
      </c>
      <c r="D1883" t="s">
        <v>2290</v>
      </c>
      <c r="E1883" s="1"/>
      <c r="F1883" s="1" t="s">
        <v>2343</v>
      </c>
      <c r="G1883" s="1">
        <v>3</v>
      </c>
      <c r="H1883" s="1">
        <v>3</v>
      </c>
      <c r="I1883" s="1">
        <v>2</v>
      </c>
      <c r="J1883" s="31" t="str">
        <f t="shared" si="58"/>
        <v>EXCLUDED</v>
      </c>
      <c r="K1883">
        <v>1926</v>
      </c>
      <c r="L1883" s="1"/>
      <c r="M1883" s="1"/>
      <c r="N1883" s="35" t="s">
        <v>901</v>
      </c>
      <c r="R1883" s="1" t="str">
        <f t="shared" si="59"/>
        <v>Mutually Excluded</v>
      </c>
      <c r="S1883" s="1"/>
      <c r="T1883" s="1"/>
    </row>
    <row r="1884" spans="1:21" ht="105">
      <c r="A1884" s="1" t="s">
        <v>2344</v>
      </c>
      <c r="B1884">
        <v>1927</v>
      </c>
      <c r="D1884" t="s">
        <v>2290</v>
      </c>
      <c r="E1884" s="1"/>
      <c r="F1884" s="1" t="s">
        <v>2344</v>
      </c>
      <c r="G1884" s="1">
        <v>2</v>
      </c>
      <c r="H1884" s="1">
        <v>3</v>
      </c>
      <c r="I1884" s="1">
        <v>3</v>
      </c>
      <c r="J1884" s="31" t="str">
        <f t="shared" si="58"/>
        <v>EXCLUDED</v>
      </c>
      <c r="K1884">
        <v>1927</v>
      </c>
      <c r="L1884" s="1"/>
      <c r="M1884" s="1"/>
      <c r="N1884" s="35" t="s">
        <v>901</v>
      </c>
      <c r="R1884" s="1" t="str">
        <f t="shared" si="59"/>
        <v>Mutually Excluded</v>
      </c>
      <c r="S1884" s="1"/>
      <c r="T1884" s="1"/>
    </row>
    <row r="1885" spans="1:21" ht="135">
      <c r="A1885" s="1" t="s">
        <v>2345</v>
      </c>
      <c r="B1885">
        <v>1928</v>
      </c>
      <c r="D1885" t="s">
        <v>2290</v>
      </c>
      <c r="E1885" s="1"/>
      <c r="F1885" s="1" t="s">
        <v>2345</v>
      </c>
      <c r="G1885" s="1">
        <v>3</v>
      </c>
      <c r="H1885" s="1">
        <v>3</v>
      </c>
      <c r="I1885" s="1">
        <v>2</v>
      </c>
      <c r="J1885" s="31" t="str">
        <f t="shared" si="58"/>
        <v>EXCLUDED</v>
      </c>
      <c r="K1885">
        <v>1928</v>
      </c>
      <c r="L1885" s="1"/>
      <c r="M1885" s="1"/>
      <c r="N1885" s="35" t="s">
        <v>901</v>
      </c>
      <c r="R1885" s="1" t="str">
        <f t="shared" si="59"/>
        <v>Mutually Excluded</v>
      </c>
      <c r="S1885" s="1"/>
      <c r="T1885" s="1"/>
    </row>
    <row r="1886" spans="1:21" ht="105">
      <c r="A1886" s="1" t="s">
        <v>2346</v>
      </c>
      <c r="B1886">
        <v>1929</v>
      </c>
      <c r="D1886" t="s">
        <v>2347</v>
      </c>
      <c r="E1886" s="1"/>
      <c r="F1886" s="1" t="s">
        <v>2346</v>
      </c>
      <c r="G1886" s="1">
        <v>3</v>
      </c>
      <c r="H1886" s="1">
        <v>2</v>
      </c>
      <c r="I1886" s="1">
        <v>3</v>
      </c>
      <c r="J1886" s="31" t="str">
        <f t="shared" si="58"/>
        <v>EXCLUDED</v>
      </c>
      <c r="K1886">
        <v>1929</v>
      </c>
      <c r="L1886" s="1"/>
      <c r="M1886" s="1"/>
      <c r="N1886" s="35" t="s">
        <v>901</v>
      </c>
      <c r="R1886" s="1" t="str">
        <f t="shared" si="59"/>
        <v>Mutually Excluded</v>
      </c>
      <c r="S1886" s="1"/>
      <c r="T1886" s="1"/>
    </row>
    <row r="1887" spans="1:21" ht="90">
      <c r="A1887" s="1" t="s">
        <v>2348</v>
      </c>
      <c r="B1887">
        <v>1930</v>
      </c>
      <c r="D1887" t="s">
        <v>2347</v>
      </c>
      <c r="E1887" s="1"/>
      <c r="F1887" s="1" t="s">
        <v>2348</v>
      </c>
      <c r="G1887" s="1">
        <v>1</v>
      </c>
      <c r="H1887" s="1">
        <v>1</v>
      </c>
      <c r="I1887" s="1">
        <v>1</v>
      </c>
      <c r="J1887" s="31" t="str">
        <f t="shared" si="58"/>
        <v>EXCLUDED</v>
      </c>
      <c r="K1887">
        <v>1930</v>
      </c>
      <c r="L1887" s="1"/>
      <c r="M1887" s="1"/>
      <c r="N1887" s="35" t="s">
        <v>901</v>
      </c>
      <c r="R1887" s="1" t="str">
        <f t="shared" si="59"/>
        <v>Mutually Excluded</v>
      </c>
      <c r="S1887" s="1"/>
      <c r="T1887" s="1"/>
    </row>
    <row r="1888" spans="1:21" ht="105">
      <c r="A1888" s="1" t="s">
        <v>2349</v>
      </c>
      <c r="B1888">
        <v>1931</v>
      </c>
      <c r="D1888" t="s">
        <v>2347</v>
      </c>
      <c r="E1888" s="1"/>
      <c r="F1888" s="1" t="s">
        <v>2349</v>
      </c>
      <c r="G1888" s="1">
        <v>1</v>
      </c>
      <c r="H1888" s="1">
        <v>2</v>
      </c>
      <c r="I1888" s="1">
        <v>1</v>
      </c>
      <c r="J1888" s="31" t="str">
        <f t="shared" si="58"/>
        <v>EXCLUDED</v>
      </c>
      <c r="K1888">
        <v>1931</v>
      </c>
      <c r="L1888" s="1"/>
      <c r="M1888" s="1"/>
      <c r="N1888" s="35" t="s">
        <v>901</v>
      </c>
      <c r="R1888" s="1" t="str">
        <f t="shared" si="59"/>
        <v>Mutually Excluded</v>
      </c>
      <c r="S1888" s="1"/>
      <c r="T1888" s="1"/>
    </row>
    <row r="1889" spans="1:21" ht="75">
      <c r="A1889" s="1" t="s">
        <v>2350</v>
      </c>
      <c r="B1889">
        <v>1932</v>
      </c>
      <c r="D1889" t="s">
        <v>2347</v>
      </c>
      <c r="E1889" s="1"/>
      <c r="F1889" s="1" t="s">
        <v>2350</v>
      </c>
      <c r="G1889" s="1">
        <v>2</v>
      </c>
      <c r="H1889" s="1">
        <v>3</v>
      </c>
      <c r="I1889" s="1">
        <v>2</v>
      </c>
      <c r="J1889" s="31" t="str">
        <f t="shared" si="58"/>
        <v>EXCLUDED</v>
      </c>
      <c r="K1889">
        <v>1932</v>
      </c>
      <c r="L1889" s="1"/>
      <c r="M1889" s="1"/>
      <c r="N1889" s="35" t="s">
        <v>65</v>
      </c>
      <c r="R1889" s="1" t="str">
        <f t="shared" si="59"/>
        <v>AI: No, Human: Yes</v>
      </c>
      <c r="S1889" s="1" t="s">
        <v>19</v>
      </c>
      <c r="T1889" s="1" t="s">
        <v>19</v>
      </c>
      <c r="U1889" t="s">
        <v>19</v>
      </c>
    </row>
    <row r="1890" spans="1:21" ht="75">
      <c r="A1890" s="1" t="s">
        <v>1409</v>
      </c>
      <c r="B1890">
        <v>1933</v>
      </c>
      <c r="D1890" t="s">
        <v>2347</v>
      </c>
      <c r="E1890" s="1"/>
      <c r="F1890" s="1" t="s">
        <v>1409</v>
      </c>
      <c r="G1890" s="1">
        <v>2</v>
      </c>
      <c r="H1890" s="1">
        <v>2</v>
      </c>
      <c r="I1890" s="1">
        <v>2</v>
      </c>
      <c r="J1890" s="31" t="str">
        <f t="shared" si="58"/>
        <v>EXCLUDED</v>
      </c>
      <c r="K1890">
        <v>1933</v>
      </c>
      <c r="L1890" s="1"/>
      <c r="M1890" s="1"/>
      <c r="N1890" s="35" t="s">
        <v>901</v>
      </c>
      <c r="R1890" s="1" t="str">
        <f t="shared" si="59"/>
        <v>Mutually Excluded</v>
      </c>
      <c r="S1890" s="1"/>
      <c r="T1890" s="1"/>
    </row>
    <row r="1891" spans="1:21" ht="150">
      <c r="A1891" s="1" t="s">
        <v>2351</v>
      </c>
      <c r="B1891">
        <v>1934</v>
      </c>
      <c r="D1891" t="s">
        <v>2347</v>
      </c>
      <c r="E1891" s="1"/>
      <c r="F1891" s="1" t="s">
        <v>2351</v>
      </c>
      <c r="G1891" s="1">
        <v>2</v>
      </c>
      <c r="H1891" s="1">
        <v>3</v>
      </c>
      <c r="I1891" s="1">
        <v>3</v>
      </c>
      <c r="J1891" s="31" t="str">
        <f t="shared" si="58"/>
        <v>EXCLUDED</v>
      </c>
      <c r="K1891">
        <v>1934</v>
      </c>
      <c r="L1891" s="1"/>
      <c r="M1891" s="1"/>
      <c r="N1891" s="35" t="s">
        <v>65</v>
      </c>
      <c r="R1891" s="1" t="str">
        <f t="shared" si="59"/>
        <v>AI: No, Human: Yes</v>
      </c>
      <c r="S1891" s="1"/>
      <c r="T1891" s="1"/>
    </row>
    <row r="1892" spans="1:21" ht="60">
      <c r="A1892" s="1" t="s">
        <v>2352</v>
      </c>
      <c r="B1892">
        <v>1935</v>
      </c>
      <c r="D1892" t="s">
        <v>2347</v>
      </c>
      <c r="E1892" s="1"/>
      <c r="F1892" s="1" t="s">
        <v>2352</v>
      </c>
      <c r="G1892" s="1">
        <v>3</v>
      </c>
      <c r="H1892" s="1">
        <v>3</v>
      </c>
      <c r="I1892" s="1">
        <v>4</v>
      </c>
      <c r="J1892" s="31" t="str">
        <f t="shared" si="58"/>
        <v>EXCLUDED</v>
      </c>
      <c r="K1892">
        <v>1935</v>
      </c>
      <c r="L1892" s="1"/>
      <c r="M1892" s="1"/>
      <c r="N1892" s="35" t="s">
        <v>901</v>
      </c>
      <c r="R1892" s="1" t="str">
        <f t="shared" si="59"/>
        <v>Mutually Excluded</v>
      </c>
      <c r="S1892" s="1"/>
      <c r="T1892" s="1"/>
    </row>
    <row r="1893" spans="1:21" ht="120">
      <c r="A1893" s="1" t="s">
        <v>2353</v>
      </c>
      <c r="B1893">
        <v>1936</v>
      </c>
      <c r="D1893" t="s">
        <v>2347</v>
      </c>
      <c r="E1893" s="1"/>
      <c r="F1893" s="1" t="s">
        <v>2353</v>
      </c>
      <c r="G1893" s="1">
        <v>4</v>
      </c>
      <c r="H1893" s="1">
        <v>4</v>
      </c>
      <c r="I1893" s="1">
        <v>3</v>
      </c>
      <c r="J1893" s="31" t="str">
        <f t="shared" si="58"/>
        <v>EXCLUDED</v>
      </c>
      <c r="K1893">
        <v>1936</v>
      </c>
      <c r="L1893" s="1"/>
      <c r="M1893" s="1"/>
      <c r="N1893" s="35" t="s">
        <v>901</v>
      </c>
      <c r="R1893" s="1" t="str">
        <f t="shared" si="59"/>
        <v>Mutually Excluded</v>
      </c>
      <c r="S1893" s="1"/>
      <c r="T1893" s="1"/>
    </row>
    <row r="1894" spans="1:21" ht="105">
      <c r="A1894" s="1" t="s">
        <v>2354</v>
      </c>
      <c r="B1894">
        <v>1937</v>
      </c>
      <c r="D1894" t="s">
        <v>2347</v>
      </c>
      <c r="E1894" s="1"/>
      <c r="F1894" s="1" t="s">
        <v>2354</v>
      </c>
      <c r="G1894" s="1">
        <v>3</v>
      </c>
      <c r="H1894" s="1">
        <v>2</v>
      </c>
      <c r="I1894" s="1">
        <v>3</v>
      </c>
      <c r="J1894" s="31" t="str">
        <f t="shared" si="58"/>
        <v>EXCLUDED</v>
      </c>
      <c r="K1894">
        <v>1937</v>
      </c>
      <c r="L1894" s="1"/>
      <c r="M1894" s="1"/>
      <c r="N1894" s="35" t="s">
        <v>901</v>
      </c>
      <c r="R1894" s="1" t="str">
        <f t="shared" si="59"/>
        <v>Mutually Excluded</v>
      </c>
      <c r="S1894" s="1"/>
      <c r="T1894" s="1"/>
    </row>
    <row r="1895" spans="1:21" ht="165">
      <c r="A1895" s="1" t="s">
        <v>2355</v>
      </c>
      <c r="B1895">
        <v>1938</v>
      </c>
      <c r="D1895" t="s">
        <v>2347</v>
      </c>
      <c r="E1895" s="1"/>
      <c r="F1895" s="1" t="s">
        <v>2355</v>
      </c>
      <c r="G1895" s="1">
        <v>3</v>
      </c>
      <c r="H1895" s="1">
        <v>2</v>
      </c>
      <c r="I1895" s="1">
        <v>3</v>
      </c>
      <c r="J1895" s="31" t="str">
        <f t="shared" si="58"/>
        <v>EXCLUDED</v>
      </c>
      <c r="K1895">
        <v>1938</v>
      </c>
      <c r="L1895" s="1"/>
      <c r="M1895" s="1"/>
      <c r="N1895" s="35" t="s">
        <v>901</v>
      </c>
      <c r="R1895" s="1" t="str">
        <f t="shared" si="59"/>
        <v>Mutually Excluded</v>
      </c>
      <c r="S1895" s="1"/>
      <c r="T1895" s="1"/>
    </row>
    <row r="1896" spans="1:21" ht="105">
      <c r="A1896" s="1" t="s">
        <v>2356</v>
      </c>
      <c r="B1896">
        <v>1939</v>
      </c>
      <c r="D1896" t="s">
        <v>2347</v>
      </c>
      <c r="E1896" s="1"/>
      <c r="F1896" s="1" t="s">
        <v>2356</v>
      </c>
      <c r="G1896" s="1">
        <v>4</v>
      </c>
      <c r="H1896" s="1">
        <v>4</v>
      </c>
      <c r="I1896" s="1">
        <v>4</v>
      </c>
      <c r="J1896" s="31" t="str">
        <f t="shared" si="58"/>
        <v>EXCLUDED</v>
      </c>
      <c r="K1896">
        <v>1939</v>
      </c>
      <c r="L1896" s="1"/>
      <c r="M1896" s="1"/>
      <c r="N1896" s="35" t="s">
        <v>901</v>
      </c>
      <c r="R1896" s="1" t="str">
        <f t="shared" si="59"/>
        <v>Mutually Excluded</v>
      </c>
      <c r="S1896" s="1"/>
      <c r="T1896" s="1"/>
    </row>
    <row r="1897" spans="1:21" ht="135">
      <c r="A1897" s="1" t="s">
        <v>2358</v>
      </c>
      <c r="B1897">
        <v>1940</v>
      </c>
      <c r="D1897" t="s">
        <v>2347</v>
      </c>
      <c r="E1897" s="1"/>
      <c r="F1897" s="1" t="s">
        <v>2358</v>
      </c>
      <c r="G1897" s="1">
        <v>5</v>
      </c>
      <c r="H1897" s="1">
        <v>5</v>
      </c>
      <c r="I1897" s="1">
        <v>5</v>
      </c>
      <c r="J1897" s="31" t="str">
        <f t="shared" si="58"/>
        <v>CERTAINLY INCLUDED</v>
      </c>
      <c r="K1897">
        <v>1940</v>
      </c>
      <c r="L1897" s="1"/>
      <c r="M1897" s="1"/>
      <c r="N1897" s="35" t="s">
        <v>901</v>
      </c>
      <c r="R1897" s="1" t="str">
        <f t="shared" si="59"/>
        <v>AI: Yes, Human: No</v>
      </c>
      <c r="S1897" s="1" t="s">
        <v>3024</v>
      </c>
      <c r="T1897" s="1" t="s">
        <v>19</v>
      </c>
      <c r="U1897" s="1" t="s">
        <v>19</v>
      </c>
    </row>
    <row r="1898" spans="1:21" ht="135">
      <c r="A1898" s="1" t="s">
        <v>1104</v>
      </c>
      <c r="B1898">
        <v>1941</v>
      </c>
      <c r="D1898" t="s">
        <v>2347</v>
      </c>
      <c r="E1898" s="1"/>
      <c r="F1898" s="1" t="s">
        <v>1104</v>
      </c>
      <c r="G1898" s="1">
        <v>4</v>
      </c>
      <c r="H1898" s="1">
        <v>3</v>
      </c>
      <c r="I1898" s="1">
        <v>4</v>
      </c>
      <c r="J1898" s="31" t="str">
        <f t="shared" si="58"/>
        <v>EXCLUDED</v>
      </c>
      <c r="K1898">
        <v>1941</v>
      </c>
      <c r="L1898" s="1"/>
      <c r="M1898" s="1"/>
      <c r="N1898" s="35" t="s">
        <v>901</v>
      </c>
      <c r="R1898" s="1" t="str">
        <f t="shared" si="59"/>
        <v>Mutually Excluded</v>
      </c>
      <c r="S1898" s="1"/>
      <c r="T1898" s="1"/>
    </row>
    <row r="1899" spans="1:21" ht="135">
      <c r="A1899" s="1" t="s">
        <v>2359</v>
      </c>
      <c r="B1899">
        <v>1942</v>
      </c>
      <c r="D1899" t="s">
        <v>2347</v>
      </c>
      <c r="E1899" s="1"/>
      <c r="F1899" s="1" t="s">
        <v>2359</v>
      </c>
      <c r="G1899" s="1">
        <v>3</v>
      </c>
      <c r="H1899" s="1">
        <v>4</v>
      </c>
      <c r="I1899" s="1">
        <v>3</v>
      </c>
      <c r="J1899" s="31" t="str">
        <f t="shared" si="58"/>
        <v>EXCLUDED</v>
      </c>
      <c r="K1899">
        <v>1942</v>
      </c>
      <c r="L1899" s="1"/>
      <c r="M1899" s="1"/>
      <c r="N1899" s="34" t="s">
        <v>1752</v>
      </c>
      <c r="R1899" s="1" t="str">
        <f t="shared" si="59"/>
        <v>AI: No, Human: Yes</v>
      </c>
      <c r="S1899" s="1" t="s">
        <v>3012</v>
      </c>
      <c r="T1899" s="1" t="s">
        <v>1752</v>
      </c>
      <c r="U1899" s="1" t="s">
        <v>1752</v>
      </c>
    </row>
    <row r="1900" spans="1:21" ht="165">
      <c r="A1900" s="1" t="s">
        <v>2361</v>
      </c>
      <c r="B1900">
        <v>1943</v>
      </c>
      <c r="D1900" t="s">
        <v>2347</v>
      </c>
      <c r="E1900" s="1"/>
      <c r="F1900" s="1" t="s">
        <v>2361</v>
      </c>
      <c r="G1900" s="1">
        <v>3</v>
      </c>
      <c r="H1900" s="1">
        <v>4</v>
      </c>
      <c r="I1900" s="1">
        <v>3</v>
      </c>
      <c r="J1900" s="31" t="str">
        <f t="shared" si="58"/>
        <v>EXCLUDED</v>
      </c>
      <c r="K1900">
        <v>1943</v>
      </c>
      <c r="L1900" s="1"/>
      <c r="M1900" s="1"/>
      <c r="N1900" s="35" t="s">
        <v>901</v>
      </c>
      <c r="R1900" s="1" t="str">
        <f t="shared" si="59"/>
        <v>Mutually Excluded</v>
      </c>
      <c r="S1900" s="1"/>
      <c r="T1900" s="1"/>
    </row>
    <row r="1901" spans="1:21" ht="120">
      <c r="A1901" s="1" t="s">
        <v>2362</v>
      </c>
      <c r="B1901">
        <v>1944</v>
      </c>
      <c r="D1901" t="s">
        <v>2347</v>
      </c>
      <c r="E1901" s="1"/>
      <c r="F1901" s="1" t="s">
        <v>2362</v>
      </c>
      <c r="G1901" s="1">
        <v>2</v>
      </c>
      <c r="H1901" s="1">
        <v>3</v>
      </c>
      <c r="I1901" s="1">
        <v>2</v>
      </c>
      <c r="J1901" s="31" t="str">
        <f t="shared" si="58"/>
        <v>EXCLUDED</v>
      </c>
      <c r="K1901">
        <v>1944</v>
      </c>
      <c r="L1901" s="1"/>
      <c r="M1901" s="1"/>
      <c r="N1901" s="35" t="s">
        <v>901</v>
      </c>
      <c r="R1901" s="1" t="str">
        <f t="shared" si="59"/>
        <v>Mutually Excluded</v>
      </c>
      <c r="S1901" s="1"/>
      <c r="T1901" s="1"/>
    </row>
    <row r="1902" spans="1:21" ht="90">
      <c r="A1902" s="1" t="s">
        <v>2363</v>
      </c>
      <c r="B1902">
        <v>1945</v>
      </c>
      <c r="D1902" t="s">
        <v>2347</v>
      </c>
      <c r="E1902" s="1"/>
      <c r="F1902" s="1" t="s">
        <v>2363</v>
      </c>
      <c r="G1902" s="1">
        <v>1</v>
      </c>
      <c r="H1902" s="1">
        <v>1</v>
      </c>
      <c r="I1902" s="1">
        <v>1</v>
      </c>
      <c r="J1902" s="31" t="str">
        <f t="shared" si="58"/>
        <v>EXCLUDED</v>
      </c>
      <c r="K1902">
        <v>1945</v>
      </c>
      <c r="L1902" s="1"/>
      <c r="M1902" s="1"/>
      <c r="N1902" s="35" t="s">
        <v>901</v>
      </c>
      <c r="R1902" s="1" t="str">
        <f t="shared" si="59"/>
        <v>Mutually Excluded</v>
      </c>
      <c r="S1902" s="1"/>
      <c r="T1902" s="1"/>
    </row>
    <row r="1903" spans="1:21" ht="75">
      <c r="A1903" s="1" t="s">
        <v>2364</v>
      </c>
      <c r="B1903">
        <v>1946</v>
      </c>
      <c r="D1903" t="s">
        <v>2347</v>
      </c>
      <c r="E1903" s="1"/>
      <c r="F1903" s="1" t="s">
        <v>2364</v>
      </c>
      <c r="G1903" s="1">
        <v>4</v>
      </c>
      <c r="H1903" s="1">
        <v>3</v>
      </c>
      <c r="I1903" s="1">
        <v>4</v>
      </c>
      <c r="J1903" s="31" t="str">
        <f t="shared" si="58"/>
        <v>EXCLUDED</v>
      </c>
      <c r="K1903">
        <v>1946</v>
      </c>
      <c r="L1903" s="1"/>
      <c r="M1903" s="1"/>
      <c r="N1903" s="35" t="s">
        <v>901</v>
      </c>
      <c r="R1903" s="1" t="str">
        <f t="shared" si="59"/>
        <v>Mutually Excluded</v>
      </c>
      <c r="S1903" s="1"/>
      <c r="T1903" s="1"/>
    </row>
    <row r="1904" spans="1:21" ht="75">
      <c r="A1904" s="1" t="s">
        <v>2365</v>
      </c>
      <c r="B1904">
        <v>1947</v>
      </c>
      <c r="D1904" t="s">
        <v>2347</v>
      </c>
      <c r="E1904" s="1"/>
      <c r="F1904" s="1" t="s">
        <v>2365</v>
      </c>
      <c r="G1904" s="1">
        <v>3</v>
      </c>
      <c r="H1904" s="1">
        <v>3</v>
      </c>
      <c r="I1904" s="1">
        <v>2</v>
      </c>
      <c r="J1904" s="31" t="str">
        <f t="shared" si="58"/>
        <v>EXCLUDED</v>
      </c>
      <c r="K1904">
        <v>1947</v>
      </c>
      <c r="L1904" s="1"/>
      <c r="M1904" s="1"/>
      <c r="N1904" s="35" t="s">
        <v>901</v>
      </c>
      <c r="R1904" s="1" t="str">
        <f t="shared" si="59"/>
        <v>Mutually Excluded</v>
      </c>
      <c r="S1904" s="1"/>
      <c r="T1904" s="1"/>
    </row>
    <row r="1905" spans="1:21" ht="120">
      <c r="A1905" s="1" t="s">
        <v>2366</v>
      </c>
      <c r="B1905">
        <v>1948</v>
      </c>
      <c r="D1905" t="s">
        <v>2347</v>
      </c>
      <c r="E1905" s="1"/>
      <c r="F1905" s="1" t="s">
        <v>2366</v>
      </c>
      <c r="G1905" s="1">
        <v>3</v>
      </c>
      <c r="H1905" s="1">
        <v>4</v>
      </c>
      <c r="I1905" s="1">
        <v>3</v>
      </c>
      <c r="J1905" s="31" t="str">
        <f t="shared" si="58"/>
        <v>EXCLUDED</v>
      </c>
      <c r="K1905">
        <v>1948</v>
      </c>
      <c r="L1905" s="1"/>
      <c r="M1905" s="1"/>
      <c r="N1905" s="35" t="s">
        <v>901</v>
      </c>
      <c r="R1905" s="1" t="str">
        <f t="shared" si="59"/>
        <v>Mutually Excluded</v>
      </c>
      <c r="S1905" s="1"/>
      <c r="T1905" s="1"/>
    </row>
    <row r="1906" spans="1:21" ht="150">
      <c r="A1906" s="1" t="s">
        <v>2367</v>
      </c>
      <c r="B1906">
        <v>1949</v>
      </c>
      <c r="D1906" t="s">
        <v>2347</v>
      </c>
      <c r="E1906" s="1"/>
      <c r="F1906" s="1" t="s">
        <v>2367</v>
      </c>
      <c r="G1906" s="1">
        <v>1</v>
      </c>
      <c r="H1906" s="1">
        <v>1</v>
      </c>
      <c r="I1906" s="1">
        <v>1</v>
      </c>
      <c r="J1906" s="31" t="str">
        <f t="shared" si="58"/>
        <v>EXCLUDED</v>
      </c>
      <c r="K1906">
        <v>1949</v>
      </c>
      <c r="L1906" s="1"/>
      <c r="M1906" s="1"/>
      <c r="N1906" s="35" t="s">
        <v>901</v>
      </c>
      <c r="R1906" s="1" t="str">
        <f t="shared" si="59"/>
        <v>Mutually Excluded</v>
      </c>
      <c r="S1906" s="1"/>
      <c r="T1906" s="1"/>
    </row>
    <row r="1907" spans="1:21" ht="120">
      <c r="A1907" s="1" t="s">
        <v>2368</v>
      </c>
      <c r="B1907">
        <v>1950</v>
      </c>
      <c r="D1907" t="s">
        <v>2347</v>
      </c>
      <c r="E1907" s="1"/>
      <c r="F1907" s="1" t="s">
        <v>2368</v>
      </c>
      <c r="G1907" s="1">
        <v>3</v>
      </c>
      <c r="H1907" s="1">
        <v>3</v>
      </c>
      <c r="I1907" s="1">
        <v>2</v>
      </c>
      <c r="J1907" s="31" t="str">
        <f t="shared" si="58"/>
        <v>EXCLUDED</v>
      </c>
      <c r="K1907">
        <v>1950</v>
      </c>
      <c r="L1907" s="1"/>
      <c r="M1907" s="1"/>
      <c r="N1907" s="35" t="s">
        <v>901</v>
      </c>
      <c r="R1907" s="1" t="str">
        <f t="shared" si="59"/>
        <v>Mutually Excluded</v>
      </c>
      <c r="S1907" s="1"/>
      <c r="T1907" s="1"/>
    </row>
    <row r="1908" spans="1:21" ht="105">
      <c r="A1908" s="1" t="s">
        <v>2369</v>
      </c>
      <c r="B1908">
        <v>1951</v>
      </c>
      <c r="D1908" t="s">
        <v>2347</v>
      </c>
      <c r="E1908" s="1"/>
      <c r="F1908" s="1" t="s">
        <v>2369</v>
      </c>
      <c r="G1908" s="1">
        <v>3</v>
      </c>
      <c r="H1908" s="1">
        <v>3</v>
      </c>
      <c r="I1908" s="1">
        <v>3</v>
      </c>
      <c r="J1908" s="31" t="str">
        <f t="shared" si="58"/>
        <v>EXCLUDED</v>
      </c>
      <c r="K1908">
        <v>1951</v>
      </c>
      <c r="L1908" s="1"/>
      <c r="M1908" s="1"/>
      <c r="N1908" s="35" t="s">
        <v>901</v>
      </c>
      <c r="R1908" s="1" t="str">
        <f t="shared" si="59"/>
        <v>Mutually Excluded</v>
      </c>
      <c r="S1908" s="1"/>
      <c r="T1908" s="1"/>
    </row>
    <row r="1909" spans="1:21" ht="180">
      <c r="A1909" s="1" t="s">
        <v>2370</v>
      </c>
      <c r="B1909">
        <v>1952</v>
      </c>
      <c r="D1909" t="s">
        <v>2347</v>
      </c>
      <c r="E1909" s="1"/>
      <c r="F1909" s="1" t="s">
        <v>2370</v>
      </c>
      <c r="G1909" s="1">
        <v>3</v>
      </c>
      <c r="H1909" s="1">
        <v>2</v>
      </c>
      <c r="I1909" s="1">
        <v>2</v>
      </c>
      <c r="J1909" s="31" t="str">
        <f t="shared" si="58"/>
        <v>EXCLUDED</v>
      </c>
      <c r="K1909">
        <v>1952</v>
      </c>
      <c r="L1909" s="1"/>
      <c r="M1909" s="1"/>
      <c r="N1909" s="35" t="s">
        <v>901</v>
      </c>
      <c r="R1909" s="1" t="str">
        <f t="shared" si="59"/>
        <v>Mutually Excluded</v>
      </c>
      <c r="S1909" s="1"/>
      <c r="T1909" s="1"/>
    </row>
    <row r="1910" spans="1:21" ht="120">
      <c r="A1910" s="1" t="s">
        <v>2371</v>
      </c>
      <c r="B1910">
        <v>1953</v>
      </c>
      <c r="D1910" t="s">
        <v>2347</v>
      </c>
      <c r="E1910" s="1"/>
      <c r="F1910" s="1" t="s">
        <v>2371</v>
      </c>
      <c r="G1910" s="1">
        <v>3</v>
      </c>
      <c r="H1910" s="1">
        <v>3</v>
      </c>
      <c r="I1910" s="1">
        <v>2</v>
      </c>
      <c r="J1910" s="31" t="str">
        <f t="shared" si="58"/>
        <v>EXCLUDED</v>
      </c>
      <c r="K1910">
        <v>1953</v>
      </c>
      <c r="L1910" s="1"/>
      <c r="M1910" s="1"/>
      <c r="N1910" s="35" t="s">
        <v>901</v>
      </c>
      <c r="R1910" s="1" t="str">
        <f t="shared" si="59"/>
        <v>Mutually Excluded</v>
      </c>
      <c r="S1910" s="1"/>
      <c r="T1910" s="1"/>
    </row>
    <row r="1911" spans="1:21" ht="120">
      <c r="A1911" s="1" t="s">
        <v>2372</v>
      </c>
      <c r="B1911">
        <v>1954</v>
      </c>
      <c r="D1911" t="s">
        <v>2347</v>
      </c>
      <c r="E1911" s="1"/>
      <c r="F1911" s="1" t="s">
        <v>2372</v>
      </c>
      <c r="G1911" s="1">
        <v>3</v>
      </c>
      <c r="H1911" s="1">
        <v>4</v>
      </c>
      <c r="I1911" s="1">
        <v>3</v>
      </c>
      <c r="J1911" s="31" t="str">
        <f t="shared" si="58"/>
        <v>EXCLUDED</v>
      </c>
      <c r="K1911">
        <v>1954</v>
      </c>
      <c r="L1911" s="1"/>
      <c r="M1911" s="1"/>
      <c r="N1911" s="35" t="s">
        <v>1752</v>
      </c>
      <c r="R1911" s="1" t="str">
        <f t="shared" si="59"/>
        <v>AI: No, Human: Yes</v>
      </c>
      <c r="S1911" s="1" t="s">
        <v>23</v>
      </c>
      <c r="T1911" s="1" t="s">
        <v>23</v>
      </c>
      <c r="U1911" s="1" t="s">
        <v>23</v>
      </c>
    </row>
    <row r="1912" spans="1:21" ht="120">
      <c r="A1912" s="1" t="s">
        <v>2373</v>
      </c>
      <c r="B1912">
        <v>1955</v>
      </c>
      <c r="D1912" t="s">
        <v>2347</v>
      </c>
      <c r="E1912" s="1"/>
      <c r="F1912" s="1" t="s">
        <v>2373</v>
      </c>
      <c r="G1912" s="1">
        <v>4</v>
      </c>
      <c r="H1912" s="1">
        <v>5</v>
      </c>
      <c r="I1912" s="1">
        <v>4</v>
      </c>
      <c r="J1912" s="31" t="str">
        <f t="shared" si="58"/>
        <v>MAYBE</v>
      </c>
      <c r="K1912">
        <v>1955</v>
      </c>
      <c r="L1912" s="1"/>
      <c r="M1912" s="1"/>
      <c r="N1912" s="35" t="s">
        <v>901</v>
      </c>
      <c r="R1912" s="1" t="str">
        <f t="shared" si="59"/>
        <v>AI: Yes, Human: No</v>
      </c>
      <c r="S1912" s="1" t="s">
        <v>3012</v>
      </c>
      <c r="T1912" s="1" t="s">
        <v>19</v>
      </c>
      <c r="U1912" t="s">
        <v>19</v>
      </c>
    </row>
    <row r="1913" spans="1:21" ht="150">
      <c r="A1913" s="1" t="s">
        <v>2374</v>
      </c>
      <c r="B1913">
        <v>1956</v>
      </c>
      <c r="D1913" t="s">
        <v>2347</v>
      </c>
      <c r="E1913" s="1"/>
      <c r="F1913" s="1" t="s">
        <v>2374</v>
      </c>
      <c r="G1913" s="1">
        <v>2</v>
      </c>
      <c r="H1913" s="1">
        <v>2</v>
      </c>
      <c r="I1913" s="1">
        <v>2</v>
      </c>
      <c r="J1913" s="31" t="str">
        <f t="shared" si="58"/>
        <v>EXCLUDED</v>
      </c>
      <c r="K1913">
        <v>1956</v>
      </c>
      <c r="L1913" s="1"/>
      <c r="M1913" s="1"/>
      <c r="N1913" s="35" t="s">
        <v>901</v>
      </c>
      <c r="R1913" s="1" t="str">
        <f t="shared" si="59"/>
        <v>Mutually Excluded</v>
      </c>
      <c r="S1913" s="1"/>
      <c r="T1913" s="1"/>
    </row>
    <row r="1914" spans="1:21" ht="90">
      <c r="A1914" s="1" t="s">
        <v>2375</v>
      </c>
      <c r="B1914">
        <v>1957</v>
      </c>
      <c r="D1914" t="s">
        <v>2347</v>
      </c>
      <c r="E1914" s="1"/>
      <c r="F1914" s="1" t="s">
        <v>2375</v>
      </c>
      <c r="G1914" s="1">
        <v>3</v>
      </c>
      <c r="H1914" s="1">
        <v>3</v>
      </c>
      <c r="I1914" s="1">
        <v>3</v>
      </c>
      <c r="J1914" s="31" t="str">
        <f t="shared" si="58"/>
        <v>EXCLUDED</v>
      </c>
      <c r="K1914">
        <v>1957</v>
      </c>
      <c r="L1914" s="1"/>
      <c r="M1914" s="1"/>
      <c r="N1914" s="35" t="s">
        <v>901</v>
      </c>
      <c r="R1914" s="1" t="str">
        <f t="shared" si="59"/>
        <v>Mutually Excluded</v>
      </c>
      <c r="S1914" s="1"/>
      <c r="T1914" s="1"/>
    </row>
    <row r="1915" spans="1:21" ht="120">
      <c r="A1915" s="1" t="s">
        <v>2376</v>
      </c>
      <c r="B1915">
        <v>1958</v>
      </c>
      <c r="D1915" t="s">
        <v>2347</v>
      </c>
      <c r="E1915" s="1"/>
      <c r="F1915" s="1" t="s">
        <v>2376</v>
      </c>
      <c r="G1915" s="1">
        <v>5</v>
      </c>
      <c r="H1915" s="1">
        <v>5</v>
      </c>
      <c r="I1915" s="1">
        <v>5</v>
      </c>
      <c r="J1915" s="31" t="str">
        <f t="shared" si="58"/>
        <v>CERTAINLY INCLUDED</v>
      </c>
      <c r="K1915">
        <v>1958</v>
      </c>
      <c r="L1915" s="1"/>
      <c r="M1915" s="1"/>
      <c r="N1915" s="35" t="s">
        <v>1752</v>
      </c>
      <c r="R1915" s="1" t="str">
        <f t="shared" si="59"/>
        <v>MUTUALLY INCLUDED</v>
      </c>
      <c r="S1915" s="1"/>
      <c r="T1915" s="1"/>
    </row>
    <row r="1916" spans="1:21" ht="135">
      <c r="A1916" s="1" t="s">
        <v>2377</v>
      </c>
      <c r="B1916">
        <v>1959</v>
      </c>
      <c r="D1916" t="s">
        <v>2347</v>
      </c>
      <c r="E1916" s="1"/>
      <c r="F1916" s="1" t="s">
        <v>2377</v>
      </c>
      <c r="G1916" s="1">
        <v>3</v>
      </c>
      <c r="H1916" s="1">
        <v>2</v>
      </c>
      <c r="I1916" s="1">
        <v>3</v>
      </c>
      <c r="J1916" s="31" t="str">
        <f t="shared" si="58"/>
        <v>EXCLUDED</v>
      </c>
      <c r="K1916">
        <v>1959</v>
      </c>
      <c r="L1916" s="1"/>
      <c r="M1916" s="1"/>
      <c r="N1916" s="35" t="s">
        <v>901</v>
      </c>
      <c r="R1916" s="1" t="str">
        <f t="shared" si="59"/>
        <v>Mutually Excluded</v>
      </c>
      <c r="S1916" s="1"/>
      <c r="T1916" s="1"/>
    </row>
    <row r="1917" spans="1:21" ht="210">
      <c r="A1917" s="1" t="s">
        <v>2378</v>
      </c>
      <c r="B1917">
        <v>1960</v>
      </c>
      <c r="D1917" t="s">
        <v>2347</v>
      </c>
      <c r="E1917" s="1"/>
      <c r="F1917" s="1" t="s">
        <v>2378</v>
      </c>
      <c r="G1917" s="1">
        <v>5</v>
      </c>
      <c r="H1917" s="1">
        <v>4</v>
      </c>
      <c r="I1917" s="1">
        <v>5</v>
      </c>
      <c r="J1917" s="31" t="str">
        <f t="shared" si="58"/>
        <v>MAYBE</v>
      </c>
      <c r="K1917">
        <v>1960</v>
      </c>
      <c r="L1917" s="1"/>
      <c r="M1917" s="1"/>
      <c r="N1917" s="35" t="s">
        <v>1752</v>
      </c>
      <c r="R1917" s="1" t="str">
        <f t="shared" si="59"/>
        <v>MUTUALLY INCLUDED</v>
      </c>
      <c r="S1917" s="1"/>
      <c r="T1917" s="1"/>
    </row>
    <row r="1918" spans="1:21" ht="135">
      <c r="A1918" s="1" t="s">
        <v>2379</v>
      </c>
      <c r="B1918">
        <v>1961</v>
      </c>
      <c r="D1918" t="s">
        <v>2347</v>
      </c>
      <c r="E1918" s="1"/>
      <c r="F1918" s="1" t="s">
        <v>2379</v>
      </c>
      <c r="G1918" s="1">
        <v>4</v>
      </c>
      <c r="H1918" s="1">
        <v>3</v>
      </c>
      <c r="I1918" s="1">
        <v>4</v>
      </c>
      <c r="J1918" s="31" t="str">
        <f t="shared" si="58"/>
        <v>EXCLUDED</v>
      </c>
      <c r="K1918">
        <v>1961</v>
      </c>
      <c r="L1918" s="1"/>
      <c r="M1918" s="1"/>
      <c r="N1918" s="35" t="s">
        <v>901</v>
      </c>
      <c r="R1918" s="1" t="str">
        <f t="shared" si="59"/>
        <v>Mutually Excluded</v>
      </c>
      <c r="S1918" s="1"/>
      <c r="T1918" s="1"/>
    </row>
    <row r="1919" spans="1:21" ht="135">
      <c r="A1919" s="1" t="s">
        <v>2380</v>
      </c>
      <c r="B1919">
        <v>1962</v>
      </c>
      <c r="D1919" t="s">
        <v>2347</v>
      </c>
      <c r="E1919" s="1"/>
      <c r="F1919" s="1" t="s">
        <v>2380</v>
      </c>
      <c r="G1919" s="1">
        <v>3</v>
      </c>
      <c r="H1919" s="1">
        <v>4</v>
      </c>
      <c r="I1919" s="1">
        <v>3</v>
      </c>
      <c r="J1919" s="31" t="str">
        <f t="shared" si="58"/>
        <v>EXCLUDED</v>
      </c>
      <c r="K1919">
        <v>1962</v>
      </c>
      <c r="L1919" s="1"/>
      <c r="M1919" s="1"/>
      <c r="N1919" s="35" t="s">
        <v>901</v>
      </c>
      <c r="R1919" s="1" t="str">
        <f t="shared" si="59"/>
        <v>Mutually Excluded</v>
      </c>
      <c r="S1919" s="1"/>
      <c r="T1919" s="1"/>
    </row>
    <row r="1920" spans="1:21" ht="105">
      <c r="A1920" s="1" t="s">
        <v>2381</v>
      </c>
      <c r="B1920">
        <v>1963</v>
      </c>
      <c r="D1920" t="s">
        <v>2347</v>
      </c>
      <c r="E1920" s="1"/>
      <c r="F1920" s="1" t="s">
        <v>2381</v>
      </c>
      <c r="G1920" s="1">
        <v>5</v>
      </c>
      <c r="H1920" s="1">
        <v>5</v>
      </c>
      <c r="I1920" s="1">
        <v>5</v>
      </c>
      <c r="J1920" s="31" t="str">
        <f t="shared" si="58"/>
        <v>CERTAINLY INCLUDED</v>
      </c>
      <c r="K1920">
        <v>1963</v>
      </c>
      <c r="L1920" s="1"/>
      <c r="M1920" s="1"/>
      <c r="N1920" s="35" t="s">
        <v>65</v>
      </c>
      <c r="R1920" s="1" t="str">
        <f t="shared" si="59"/>
        <v>MUTUALLY INCLUDED</v>
      </c>
      <c r="S1920" s="1"/>
      <c r="T1920" s="1"/>
    </row>
    <row r="1921" spans="1:21" ht="165">
      <c r="A1921" s="15" t="s">
        <v>2382</v>
      </c>
      <c r="B1921">
        <v>1964</v>
      </c>
      <c r="D1921" t="s">
        <v>2347</v>
      </c>
      <c r="E1921" s="1"/>
      <c r="F1921" s="15" t="s">
        <v>2382</v>
      </c>
      <c r="G1921" s="1">
        <v>4</v>
      </c>
      <c r="H1921" s="1">
        <v>3</v>
      </c>
      <c r="I1921" s="1">
        <v>4</v>
      </c>
      <c r="J1921" s="31" t="str">
        <f t="shared" si="58"/>
        <v>EXCLUDED</v>
      </c>
      <c r="K1921">
        <v>1964</v>
      </c>
      <c r="L1921" s="1"/>
      <c r="M1921" s="1"/>
      <c r="N1921" s="35" t="s">
        <v>901</v>
      </c>
      <c r="R1921" s="1" t="str">
        <f t="shared" si="59"/>
        <v>Mutually Excluded</v>
      </c>
      <c r="S1921" s="1"/>
      <c r="T1921" s="1"/>
    </row>
    <row r="1922" spans="1:21" ht="225">
      <c r="A1922" s="1" t="s">
        <v>2383</v>
      </c>
      <c r="B1922">
        <v>1965</v>
      </c>
      <c r="D1922" t="s">
        <v>2347</v>
      </c>
      <c r="E1922" s="1"/>
      <c r="F1922" s="1" t="s">
        <v>2383</v>
      </c>
      <c r="G1922" s="1">
        <v>2</v>
      </c>
      <c r="H1922" s="1">
        <v>2</v>
      </c>
      <c r="I1922" s="1">
        <v>3</v>
      </c>
      <c r="J1922" s="31" t="str">
        <f t="shared" si="58"/>
        <v>EXCLUDED</v>
      </c>
      <c r="K1922">
        <v>1965</v>
      </c>
      <c r="L1922" s="1"/>
      <c r="M1922" s="1"/>
      <c r="N1922" s="35" t="s">
        <v>901</v>
      </c>
      <c r="R1922" s="1" t="str">
        <f t="shared" si="59"/>
        <v>Mutually Excluded</v>
      </c>
      <c r="S1922" s="1"/>
      <c r="T1922" s="1"/>
    </row>
    <row r="1923" spans="1:21" ht="120">
      <c r="A1923" s="1" t="s">
        <v>2384</v>
      </c>
      <c r="B1923">
        <v>1966</v>
      </c>
      <c r="D1923" t="s">
        <v>2347</v>
      </c>
      <c r="E1923" s="1"/>
      <c r="F1923" s="1" t="s">
        <v>2384</v>
      </c>
      <c r="G1923" s="1">
        <v>3</v>
      </c>
      <c r="H1923" s="1">
        <v>3</v>
      </c>
      <c r="I1923" s="1">
        <v>2</v>
      </c>
      <c r="J1923" s="31" t="str">
        <f t="shared" ref="J1923:J1986" si="60">IF(COUNTIF(G1923:I1923,5)=3,"CERTAINLY INCLUDED",IF(COUNTIF(G1923:I1923,5)&gt;0,"MAYBE","EXCLUDED"))</f>
        <v>EXCLUDED</v>
      </c>
      <c r="K1923">
        <v>1966</v>
      </c>
      <c r="L1923" s="1"/>
      <c r="M1923" s="1"/>
      <c r="N1923" s="35" t="s">
        <v>901</v>
      </c>
      <c r="R1923" s="1" t="str">
        <f t="shared" ref="R1923:R1986" si="61">IF(AND(J1923="Excluded", N1923="Excluded"), "Mutually Excluded", IF(AND(OR(J1923="CERTAINLY INCLUDED", J1923="INCLUDED", J1923="MAYBE" ), OR(N1923="INCLUDED", N1923="MAYBE")), "MUTUALLY INCLUDED", IF(AND(J1923="MAYBE", N1923="MAYBE"), "Mutually MAYBE", IF(AND(J1923="Excluded", OR(N1923="INCLUDED", N1923="MAYBE")), "AI: No, Human: Yes", IF(AND(N1923="Excluded", OR(J1923="INCLUDED", J1923="CERTAINLY INCLUDED", J1923="MAYBE")), "AI: Yes, Human: No", "Other Conflict")))))</f>
        <v>Mutually Excluded</v>
      </c>
      <c r="S1923" s="1"/>
      <c r="T1923" s="1"/>
    </row>
    <row r="1924" spans="1:21" ht="90">
      <c r="A1924" s="1" t="s">
        <v>2385</v>
      </c>
      <c r="B1924">
        <v>1967</v>
      </c>
      <c r="D1924" t="s">
        <v>2347</v>
      </c>
      <c r="E1924" s="1"/>
      <c r="F1924" s="1" t="s">
        <v>2385</v>
      </c>
      <c r="G1924" s="1">
        <v>3</v>
      </c>
      <c r="H1924" s="1">
        <v>4</v>
      </c>
      <c r="I1924" s="1">
        <v>3</v>
      </c>
      <c r="J1924" s="31" t="str">
        <f t="shared" si="60"/>
        <v>EXCLUDED</v>
      </c>
      <c r="K1924">
        <v>1967</v>
      </c>
      <c r="L1924" s="1"/>
      <c r="M1924" s="1"/>
      <c r="N1924" s="35" t="s">
        <v>901</v>
      </c>
      <c r="R1924" s="1" t="str">
        <f t="shared" si="61"/>
        <v>Mutually Excluded</v>
      </c>
      <c r="S1924" s="1"/>
      <c r="T1924" s="1"/>
    </row>
    <row r="1925" spans="1:21" ht="120">
      <c r="A1925" s="1" t="s">
        <v>2386</v>
      </c>
      <c r="B1925">
        <v>1968</v>
      </c>
      <c r="D1925" t="s">
        <v>2387</v>
      </c>
      <c r="E1925" s="1"/>
      <c r="F1925" s="1" t="s">
        <v>2386</v>
      </c>
      <c r="G1925" s="1">
        <v>4</v>
      </c>
      <c r="H1925" s="1">
        <v>3</v>
      </c>
      <c r="I1925" s="1">
        <v>4</v>
      </c>
      <c r="J1925" s="31" t="str">
        <f t="shared" si="60"/>
        <v>EXCLUDED</v>
      </c>
      <c r="K1925">
        <v>1968</v>
      </c>
      <c r="L1925" s="1"/>
      <c r="M1925" s="1"/>
      <c r="N1925" s="35" t="s">
        <v>901</v>
      </c>
      <c r="R1925" s="1" t="str">
        <f t="shared" si="61"/>
        <v>Mutually Excluded</v>
      </c>
      <c r="S1925" s="1"/>
      <c r="T1925" s="1"/>
    </row>
    <row r="1926" spans="1:21" ht="60">
      <c r="A1926" s="1" t="s">
        <v>2388</v>
      </c>
      <c r="B1926">
        <v>1969</v>
      </c>
      <c r="D1926" t="s">
        <v>2387</v>
      </c>
      <c r="E1926" s="1"/>
      <c r="F1926" s="1" t="s">
        <v>2388</v>
      </c>
      <c r="G1926" s="1">
        <v>2</v>
      </c>
      <c r="H1926" s="1">
        <v>3</v>
      </c>
      <c r="I1926" s="1">
        <v>2</v>
      </c>
      <c r="J1926" s="31" t="str">
        <f t="shared" si="60"/>
        <v>EXCLUDED</v>
      </c>
      <c r="K1926">
        <v>1969</v>
      </c>
      <c r="L1926" s="1"/>
      <c r="M1926" s="1"/>
      <c r="N1926" s="35" t="s">
        <v>901</v>
      </c>
      <c r="R1926" s="1" t="str">
        <f t="shared" si="61"/>
        <v>Mutually Excluded</v>
      </c>
      <c r="S1926" s="1"/>
      <c r="T1926" s="1"/>
    </row>
    <row r="1927" spans="1:21" ht="165">
      <c r="A1927" s="1" t="s">
        <v>2389</v>
      </c>
      <c r="B1927">
        <v>1970</v>
      </c>
      <c r="D1927" t="s">
        <v>2387</v>
      </c>
      <c r="E1927" s="1"/>
      <c r="F1927" s="1" t="s">
        <v>2389</v>
      </c>
      <c r="G1927" s="1">
        <v>3</v>
      </c>
      <c r="H1927" s="1">
        <v>2</v>
      </c>
      <c r="I1927" s="1">
        <v>3</v>
      </c>
      <c r="J1927" s="31" t="str">
        <f t="shared" si="60"/>
        <v>EXCLUDED</v>
      </c>
      <c r="K1927">
        <v>1970</v>
      </c>
      <c r="L1927" s="1"/>
      <c r="M1927" s="1"/>
      <c r="N1927" s="35" t="s">
        <v>901</v>
      </c>
      <c r="R1927" s="1" t="str">
        <f t="shared" si="61"/>
        <v>Mutually Excluded</v>
      </c>
      <c r="S1927" s="1"/>
      <c r="T1927" s="1"/>
    </row>
    <row r="1928" spans="1:21" ht="75">
      <c r="A1928" s="1" t="s">
        <v>2390</v>
      </c>
      <c r="B1928">
        <v>1971</v>
      </c>
      <c r="D1928" t="s">
        <v>2387</v>
      </c>
      <c r="E1928" s="1"/>
      <c r="F1928" s="1" t="s">
        <v>2390</v>
      </c>
      <c r="G1928" s="1">
        <v>4</v>
      </c>
      <c r="H1928" s="1">
        <v>3</v>
      </c>
      <c r="I1928" s="1">
        <v>4</v>
      </c>
      <c r="J1928" s="31" t="str">
        <f t="shared" si="60"/>
        <v>EXCLUDED</v>
      </c>
      <c r="K1928">
        <v>1971</v>
      </c>
      <c r="L1928" s="1"/>
      <c r="M1928" s="1"/>
      <c r="N1928" s="35" t="s">
        <v>901</v>
      </c>
      <c r="R1928" s="1" t="str">
        <f t="shared" si="61"/>
        <v>Mutually Excluded</v>
      </c>
      <c r="S1928" s="1"/>
      <c r="T1928" s="1"/>
    </row>
    <row r="1929" spans="1:21" ht="120">
      <c r="A1929" s="1" t="s">
        <v>2391</v>
      </c>
      <c r="B1929">
        <v>1972</v>
      </c>
      <c r="D1929" t="s">
        <v>2387</v>
      </c>
      <c r="E1929" s="1"/>
      <c r="F1929" s="1" t="s">
        <v>2391</v>
      </c>
      <c r="G1929" s="1">
        <v>3</v>
      </c>
      <c r="H1929" s="1">
        <v>3</v>
      </c>
      <c r="I1929" s="1">
        <v>3</v>
      </c>
      <c r="J1929" s="31" t="str">
        <f t="shared" si="60"/>
        <v>EXCLUDED</v>
      </c>
      <c r="K1929">
        <v>1972</v>
      </c>
      <c r="L1929" s="1"/>
      <c r="M1929" s="1"/>
      <c r="N1929" s="35" t="s">
        <v>65</v>
      </c>
      <c r="R1929" s="1" t="str">
        <f t="shared" si="61"/>
        <v>AI: No, Human: Yes</v>
      </c>
      <c r="S1929" s="1" t="s">
        <v>23</v>
      </c>
      <c r="T1929" s="1" t="s">
        <v>23</v>
      </c>
      <c r="U1929" s="1" t="s">
        <v>23</v>
      </c>
    </row>
    <row r="1930" spans="1:21" ht="120">
      <c r="A1930" s="1" t="s">
        <v>2392</v>
      </c>
      <c r="B1930">
        <v>1973</v>
      </c>
      <c r="D1930" t="s">
        <v>2387</v>
      </c>
      <c r="E1930" s="1"/>
      <c r="F1930" s="1" t="s">
        <v>2392</v>
      </c>
      <c r="G1930" s="1">
        <v>3</v>
      </c>
      <c r="H1930" s="1">
        <v>3</v>
      </c>
      <c r="I1930" s="1">
        <v>3</v>
      </c>
      <c r="J1930" s="31" t="str">
        <f t="shared" si="60"/>
        <v>EXCLUDED</v>
      </c>
      <c r="K1930">
        <v>1973</v>
      </c>
      <c r="L1930" s="1"/>
      <c r="M1930" s="1"/>
      <c r="N1930" s="35" t="s">
        <v>1752</v>
      </c>
      <c r="R1930" s="1" t="str">
        <f t="shared" si="61"/>
        <v>AI: No, Human: Yes</v>
      </c>
      <c r="S1930" s="1"/>
      <c r="T1930" s="1"/>
    </row>
    <row r="1931" spans="1:21" ht="75">
      <c r="A1931" s="1" t="s">
        <v>2393</v>
      </c>
      <c r="B1931">
        <v>1974</v>
      </c>
      <c r="D1931" t="s">
        <v>2387</v>
      </c>
      <c r="E1931" s="1"/>
      <c r="F1931" s="1" t="s">
        <v>2393</v>
      </c>
      <c r="G1931" s="1">
        <v>3</v>
      </c>
      <c r="H1931" s="1">
        <v>3</v>
      </c>
      <c r="I1931" s="1">
        <v>3</v>
      </c>
      <c r="J1931" s="31" t="str">
        <f t="shared" si="60"/>
        <v>EXCLUDED</v>
      </c>
      <c r="K1931">
        <v>1974</v>
      </c>
      <c r="L1931" s="1"/>
      <c r="M1931" s="1"/>
      <c r="N1931" s="35" t="s">
        <v>901</v>
      </c>
      <c r="R1931" s="1" t="str">
        <f t="shared" si="61"/>
        <v>Mutually Excluded</v>
      </c>
      <c r="S1931" s="1"/>
      <c r="T1931" s="1"/>
    </row>
    <row r="1932" spans="1:21" ht="90">
      <c r="A1932" s="1" t="s">
        <v>2394</v>
      </c>
      <c r="B1932">
        <v>1975</v>
      </c>
      <c r="D1932" t="s">
        <v>2387</v>
      </c>
      <c r="E1932" s="1"/>
      <c r="F1932" s="1" t="s">
        <v>2394</v>
      </c>
      <c r="G1932" s="1">
        <v>2</v>
      </c>
      <c r="H1932" s="1">
        <v>2</v>
      </c>
      <c r="I1932" s="1">
        <v>2</v>
      </c>
      <c r="J1932" s="31" t="str">
        <f t="shared" si="60"/>
        <v>EXCLUDED</v>
      </c>
      <c r="K1932">
        <v>1975</v>
      </c>
      <c r="L1932" s="1"/>
      <c r="M1932" s="1"/>
      <c r="N1932" s="35" t="s">
        <v>901</v>
      </c>
      <c r="R1932" s="1" t="str">
        <f t="shared" si="61"/>
        <v>Mutually Excluded</v>
      </c>
      <c r="S1932" s="1"/>
      <c r="T1932" s="1"/>
    </row>
    <row r="1933" spans="1:21" ht="90">
      <c r="A1933" s="1" t="s">
        <v>2395</v>
      </c>
      <c r="B1933">
        <v>1976</v>
      </c>
      <c r="D1933" t="s">
        <v>2387</v>
      </c>
      <c r="E1933" s="1"/>
      <c r="F1933" s="1" t="s">
        <v>2395</v>
      </c>
      <c r="G1933" s="1">
        <v>3</v>
      </c>
      <c r="H1933" s="1">
        <v>2</v>
      </c>
      <c r="I1933" s="1">
        <v>2</v>
      </c>
      <c r="J1933" s="31" t="str">
        <f t="shared" si="60"/>
        <v>EXCLUDED</v>
      </c>
      <c r="K1933">
        <v>1976</v>
      </c>
      <c r="L1933" s="1"/>
      <c r="M1933" s="1"/>
      <c r="N1933" s="35" t="s">
        <v>901</v>
      </c>
      <c r="R1933" s="1" t="str">
        <f t="shared" si="61"/>
        <v>Mutually Excluded</v>
      </c>
      <c r="S1933" s="1"/>
      <c r="T1933" s="1"/>
    </row>
    <row r="1934" spans="1:21" ht="90">
      <c r="A1934" s="1" t="s">
        <v>2396</v>
      </c>
      <c r="B1934">
        <v>1977</v>
      </c>
      <c r="D1934" t="s">
        <v>2387</v>
      </c>
      <c r="E1934" s="1"/>
      <c r="F1934" s="1" t="s">
        <v>2396</v>
      </c>
      <c r="G1934" s="1">
        <v>3</v>
      </c>
      <c r="H1934" s="1">
        <v>2</v>
      </c>
      <c r="I1934" s="1">
        <v>2</v>
      </c>
      <c r="J1934" s="31" t="str">
        <f t="shared" si="60"/>
        <v>EXCLUDED</v>
      </c>
      <c r="K1934">
        <v>1977</v>
      </c>
      <c r="L1934" s="1"/>
      <c r="M1934" s="1"/>
      <c r="N1934" s="35" t="s">
        <v>901</v>
      </c>
      <c r="R1934" s="1" t="str">
        <f t="shared" si="61"/>
        <v>Mutually Excluded</v>
      </c>
      <c r="S1934" s="1"/>
      <c r="T1934" s="1"/>
    </row>
    <row r="1935" spans="1:21" ht="150">
      <c r="A1935" s="1" t="s">
        <v>2177</v>
      </c>
      <c r="B1935">
        <v>1978</v>
      </c>
      <c r="D1935" t="s">
        <v>2387</v>
      </c>
      <c r="E1935" s="1"/>
      <c r="F1935" s="1" t="s">
        <v>2177</v>
      </c>
      <c r="G1935" s="1">
        <v>4</v>
      </c>
      <c r="H1935" s="1">
        <v>3</v>
      </c>
      <c r="I1935" s="1">
        <v>3</v>
      </c>
      <c r="J1935" s="31" t="str">
        <f t="shared" si="60"/>
        <v>EXCLUDED</v>
      </c>
      <c r="K1935">
        <v>1978</v>
      </c>
      <c r="L1935" s="1"/>
      <c r="M1935" s="1"/>
      <c r="N1935" s="35" t="s">
        <v>901</v>
      </c>
      <c r="R1935" s="1" t="str">
        <f t="shared" si="61"/>
        <v>Mutually Excluded</v>
      </c>
      <c r="S1935" s="1"/>
      <c r="T1935" s="1"/>
    </row>
    <row r="1936" spans="1:21" ht="180">
      <c r="A1936" s="1" t="s">
        <v>2397</v>
      </c>
      <c r="B1936">
        <v>1979</v>
      </c>
      <c r="D1936" t="s">
        <v>2387</v>
      </c>
      <c r="E1936" s="1"/>
      <c r="F1936" s="1" t="s">
        <v>2397</v>
      </c>
      <c r="G1936" s="1">
        <v>4</v>
      </c>
      <c r="H1936" s="1">
        <v>3</v>
      </c>
      <c r="I1936" s="1">
        <v>4</v>
      </c>
      <c r="J1936" s="31" t="str">
        <f t="shared" si="60"/>
        <v>EXCLUDED</v>
      </c>
      <c r="K1936">
        <v>1979</v>
      </c>
      <c r="L1936" s="1"/>
      <c r="M1936" s="1"/>
      <c r="N1936" s="35" t="s">
        <v>901</v>
      </c>
      <c r="R1936" s="1" t="str">
        <f t="shared" si="61"/>
        <v>Mutually Excluded</v>
      </c>
      <c r="S1936" s="1"/>
      <c r="T1936" s="1"/>
    </row>
    <row r="1937" spans="1:21" ht="165">
      <c r="A1937" s="1" t="s">
        <v>2398</v>
      </c>
      <c r="B1937">
        <v>1980</v>
      </c>
      <c r="D1937" t="s">
        <v>2387</v>
      </c>
      <c r="E1937" s="1"/>
      <c r="F1937" s="1" t="s">
        <v>2398</v>
      </c>
      <c r="G1937" s="1">
        <v>3</v>
      </c>
      <c r="H1937" s="1">
        <v>2</v>
      </c>
      <c r="I1937" s="1">
        <v>3</v>
      </c>
      <c r="J1937" s="31" t="str">
        <f t="shared" si="60"/>
        <v>EXCLUDED</v>
      </c>
      <c r="K1937">
        <v>1980</v>
      </c>
      <c r="L1937" s="1"/>
      <c r="M1937" s="1"/>
      <c r="N1937" s="35" t="s">
        <v>901</v>
      </c>
      <c r="R1937" s="1" t="str">
        <f t="shared" si="61"/>
        <v>Mutually Excluded</v>
      </c>
      <c r="S1937" s="1"/>
      <c r="T1937" s="1"/>
    </row>
    <row r="1938" spans="1:21" ht="135">
      <c r="A1938" s="1" t="s">
        <v>2399</v>
      </c>
      <c r="B1938">
        <v>1981</v>
      </c>
      <c r="D1938" t="s">
        <v>2387</v>
      </c>
      <c r="E1938" s="1"/>
      <c r="F1938" s="1" t="s">
        <v>2399</v>
      </c>
      <c r="G1938" s="1">
        <v>4</v>
      </c>
      <c r="H1938" s="1">
        <v>3</v>
      </c>
      <c r="I1938" s="1">
        <v>4</v>
      </c>
      <c r="J1938" s="31" t="str">
        <f t="shared" si="60"/>
        <v>EXCLUDED</v>
      </c>
      <c r="K1938">
        <v>1981</v>
      </c>
      <c r="L1938" s="1"/>
      <c r="M1938" s="1"/>
      <c r="N1938" s="35" t="s">
        <v>1752</v>
      </c>
      <c r="R1938" s="1" t="str">
        <f t="shared" si="61"/>
        <v>AI: No, Human: Yes</v>
      </c>
      <c r="S1938" s="1" t="s">
        <v>19</v>
      </c>
      <c r="T1938" s="1" t="s">
        <v>19</v>
      </c>
      <c r="U1938" t="s">
        <v>19</v>
      </c>
    </row>
    <row r="1939" spans="1:21" ht="165">
      <c r="A1939" s="1" t="s">
        <v>2400</v>
      </c>
      <c r="B1939">
        <v>1982</v>
      </c>
      <c r="D1939" t="s">
        <v>2387</v>
      </c>
      <c r="E1939" s="1"/>
      <c r="F1939" s="1" t="s">
        <v>2400</v>
      </c>
      <c r="G1939" s="1">
        <v>2</v>
      </c>
      <c r="H1939" s="1">
        <v>2</v>
      </c>
      <c r="I1939" s="1">
        <v>3</v>
      </c>
      <c r="J1939" s="31" t="str">
        <f t="shared" si="60"/>
        <v>EXCLUDED</v>
      </c>
      <c r="K1939">
        <v>1982</v>
      </c>
      <c r="L1939" s="1"/>
      <c r="M1939" s="1"/>
      <c r="N1939" s="35" t="s">
        <v>901</v>
      </c>
      <c r="R1939" s="1" t="str">
        <f t="shared" si="61"/>
        <v>Mutually Excluded</v>
      </c>
      <c r="S1939" s="1"/>
      <c r="T1939" s="1"/>
    </row>
    <row r="1940" spans="1:21" ht="105.75">
      <c r="A1940" s="1" t="s">
        <v>2401</v>
      </c>
      <c r="B1940">
        <v>1983</v>
      </c>
      <c r="D1940" t="s">
        <v>2387</v>
      </c>
      <c r="E1940" s="1"/>
      <c r="F1940" s="1" t="s">
        <v>2401</v>
      </c>
      <c r="G1940" s="1">
        <v>5</v>
      </c>
      <c r="H1940" s="1">
        <v>5</v>
      </c>
      <c r="I1940" s="1">
        <v>5</v>
      </c>
      <c r="J1940" s="31" t="str">
        <f t="shared" si="60"/>
        <v>CERTAINLY INCLUDED</v>
      </c>
      <c r="K1940">
        <v>1983</v>
      </c>
      <c r="L1940" s="11"/>
      <c r="M1940" s="1"/>
      <c r="N1940" s="34" t="s">
        <v>1752</v>
      </c>
      <c r="R1940" s="1" t="str">
        <f t="shared" si="61"/>
        <v>MUTUALLY INCLUDED</v>
      </c>
      <c r="S1940" s="1"/>
      <c r="T1940" s="1"/>
    </row>
    <row r="1941" spans="1:21" ht="90">
      <c r="A1941" s="1" t="s">
        <v>2403</v>
      </c>
      <c r="B1941">
        <v>1984</v>
      </c>
      <c r="D1941" t="s">
        <v>2387</v>
      </c>
      <c r="E1941" s="1"/>
      <c r="F1941" s="1" t="s">
        <v>2403</v>
      </c>
      <c r="G1941" s="1">
        <v>2</v>
      </c>
      <c r="H1941" s="1">
        <v>2</v>
      </c>
      <c r="I1941" s="1">
        <v>3</v>
      </c>
      <c r="J1941" s="31" t="str">
        <f t="shared" si="60"/>
        <v>EXCLUDED</v>
      </c>
      <c r="K1941">
        <v>1984</v>
      </c>
      <c r="L1941" s="1"/>
      <c r="M1941" s="1"/>
      <c r="N1941" s="35" t="s">
        <v>901</v>
      </c>
      <c r="R1941" s="1" t="str">
        <f t="shared" si="61"/>
        <v>Mutually Excluded</v>
      </c>
      <c r="S1941" s="1"/>
      <c r="T1941" s="1"/>
    </row>
    <row r="1942" spans="1:21" ht="105">
      <c r="A1942" s="1" t="s">
        <v>2404</v>
      </c>
      <c r="B1942">
        <v>1985</v>
      </c>
      <c r="D1942" t="s">
        <v>2387</v>
      </c>
      <c r="E1942" s="1"/>
      <c r="F1942" s="1" t="s">
        <v>2404</v>
      </c>
      <c r="G1942" s="1">
        <v>1</v>
      </c>
      <c r="H1942" s="1">
        <v>1</v>
      </c>
      <c r="I1942" s="1">
        <v>1</v>
      </c>
      <c r="J1942" s="31" t="str">
        <f t="shared" si="60"/>
        <v>EXCLUDED</v>
      </c>
      <c r="K1942">
        <v>1985</v>
      </c>
      <c r="L1942" s="1"/>
      <c r="M1942" s="1"/>
      <c r="N1942" s="35" t="s">
        <v>901</v>
      </c>
      <c r="R1942" s="1" t="str">
        <f t="shared" si="61"/>
        <v>Mutually Excluded</v>
      </c>
      <c r="S1942" s="1"/>
      <c r="T1942" s="1"/>
    </row>
    <row r="1943" spans="1:21" ht="75">
      <c r="A1943" s="1" t="s">
        <v>2405</v>
      </c>
      <c r="B1943">
        <v>1986</v>
      </c>
      <c r="D1943" t="s">
        <v>2387</v>
      </c>
      <c r="E1943" s="1"/>
      <c r="F1943" s="1" t="s">
        <v>2405</v>
      </c>
      <c r="G1943" s="1">
        <v>1</v>
      </c>
      <c r="H1943" s="1">
        <v>1</v>
      </c>
      <c r="I1943" s="1">
        <v>1</v>
      </c>
      <c r="J1943" s="31" t="str">
        <f t="shared" si="60"/>
        <v>EXCLUDED</v>
      </c>
      <c r="K1943">
        <v>1986</v>
      </c>
      <c r="L1943" s="1"/>
      <c r="M1943" s="1"/>
      <c r="N1943" s="35" t="s">
        <v>901</v>
      </c>
      <c r="R1943" s="1" t="str">
        <f t="shared" si="61"/>
        <v>Mutually Excluded</v>
      </c>
      <c r="S1943" s="1"/>
      <c r="T1943" s="1"/>
    </row>
    <row r="1944" spans="1:21" ht="105">
      <c r="A1944" s="1" t="s">
        <v>2406</v>
      </c>
      <c r="B1944">
        <v>1987</v>
      </c>
      <c r="D1944" t="s">
        <v>2387</v>
      </c>
      <c r="E1944" s="1"/>
      <c r="F1944" s="1" t="s">
        <v>2406</v>
      </c>
      <c r="G1944" s="1">
        <v>1</v>
      </c>
      <c r="H1944" s="1">
        <v>1</v>
      </c>
      <c r="I1944" s="1">
        <v>1</v>
      </c>
      <c r="J1944" s="31" t="str">
        <f t="shared" si="60"/>
        <v>EXCLUDED</v>
      </c>
      <c r="K1944">
        <v>1987</v>
      </c>
      <c r="L1944" s="1"/>
      <c r="M1944" s="1"/>
      <c r="N1944" s="35" t="s">
        <v>901</v>
      </c>
      <c r="R1944" s="1" t="str">
        <f t="shared" si="61"/>
        <v>Mutually Excluded</v>
      </c>
      <c r="S1944" s="1"/>
      <c r="T1944" s="1"/>
    </row>
    <row r="1945" spans="1:21" ht="45">
      <c r="A1945" s="1" t="s">
        <v>2407</v>
      </c>
      <c r="B1945">
        <v>1988</v>
      </c>
      <c r="D1945" t="s">
        <v>2387</v>
      </c>
      <c r="E1945" s="1"/>
      <c r="F1945" s="1" t="s">
        <v>2407</v>
      </c>
      <c r="G1945" s="1">
        <v>1</v>
      </c>
      <c r="H1945" s="1">
        <v>1</v>
      </c>
      <c r="I1945" s="1">
        <v>1</v>
      </c>
      <c r="J1945" s="31" t="str">
        <f t="shared" si="60"/>
        <v>EXCLUDED</v>
      </c>
      <c r="K1945">
        <v>1988</v>
      </c>
      <c r="L1945" s="1"/>
      <c r="M1945" s="1"/>
      <c r="N1945" s="35" t="s">
        <v>901</v>
      </c>
      <c r="R1945" s="1" t="str">
        <f t="shared" si="61"/>
        <v>Mutually Excluded</v>
      </c>
      <c r="S1945" s="1"/>
      <c r="T1945" s="1"/>
    </row>
    <row r="1946" spans="1:21" ht="60">
      <c r="A1946" s="1" t="s">
        <v>2408</v>
      </c>
      <c r="B1946">
        <v>1989</v>
      </c>
      <c r="D1946" t="s">
        <v>2387</v>
      </c>
      <c r="E1946" s="1"/>
      <c r="F1946" s="1" t="s">
        <v>2408</v>
      </c>
      <c r="G1946" s="1">
        <v>1</v>
      </c>
      <c r="H1946" s="1">
        <v>1</v>
      </c>
      <c r="I1946" s="1">
        <v>1</v>
      </c>
      <c r="J1946" s="31" t="str">
        <f t="shared" si="60"/>
        <v>EXCLUDED</v>
      </c>
      <c r="K1946">
        <v>1989</v>
      </c>
      <c r="L1946" s="1"/>
      <c r="M1946" s="1"/>
      <c r="N1946" s="35" t="s">
        <v>901</v>
      </c>
      <c r="R1946" s="1" t="str">
        <f t="shared" si="61"/>
        <v>Mutually Excluded</v>
      </c>
      <c r="S1946" s="1"/>
      <c r="T1946" s="1"/>
    </row>
    <row r="1947" spans="1:21" ht="60">
      <c r="A1947" s="1" t="s">
        <v>2409</v>
      </c>
      <c r="B1947">
        <v>1990</v>
      </c>
      <c r="D1947" t="s">
        <v>2387</v>
      </c>
      <c r="E1947" s="1"/>
      <c r="F1947" s="1" t="s">
        <v>2409</v>
      </c>
      <c r="G1947" s="1">
        <v>1</v>
      </c>
      <c r="H1947" s="1">
        <v>1</v>
      </c>
      <c r="I1947" s="1">
        <v>1</v>
      </c>
      <c r="J1947" s="31" t="str">
        <f t="shared" si="60"/>
        <v>EXCLUDED</v>
      </c>
      <c r="K1947">
        <v>1990</v>
      </c>
      <c r="L1947" s="1"/>
      <c r="M1947" s="1"/>
      <c r="N1947" s="35" t="s">
        <v>901</v>
      </c>
      <c r="R1947" s="1" t="str">
        <f t="shared" si="61"/>
        <v>Mutually Excluded</v>
      </c>
      <c r="S1947" s="1"/>
      <c r="T1947" s="1"/>
    </row>
    <row r="1948" spans="1:21" ht="75">
      <c r="A1948" s="1" t="s">
        <v>2410</v>
      </c>
      <c r="B1948">
        <v>1991</v>
      </c>
      <c r="D1948" t="s">
        <v>2387</v>
      </c>
      <c r="E1948" s="1"/>
      <c r="F1948" s="1" t="s">
        <v>2410</v>
      </c>
      <c r="G1948" s="1">
        <v>1</v>
      </c>
      <c r="H1948" s="1">
        <v>1</v>
      </c>
      <c r="I1948" s="1">
        <v>1</v>
      </c>
      <c r="J1948" s="31" t="str">
        <f t="shared" si="60"/>
        <v>EXCLUDED</v>
      </c>
      <c r="K1948">
        <v>1991</v>
      </c>
      <c r="L1948" s="1"/>
      <c r="M1948" s="1"/>
      <c r="N1948" s="35" t="s">
        <v>901</v>
      </c>
      <c r="R1948" s="1" t="str">
        <f t="shared" si="61"/>
        <v>Mutually Excluded</v>
      </c>
      <c r="S1948" s="1"/>
      <c r="T1948" s="1"/>
    </row>
    <row r="1949" spans="1:21" ht="120">
      <c r="A1949" s="1" t="s">
        <v>2411</v>
      </c>
      <c r="B1949">
        <v>1992</v>
      </c>
      <c r="D1949" t="s">
        <v>2387</v>
      </c>
      <c r="E1949" s="1"/>
      <c r="F1949" s="1" t="s">
        <v>2411</v>
      </c>
      <c r="G1949" s="1">
        <v>1</v>
      </c>
      <c r="H1949" s="1">
        <v>1</v>
      </c>
      <c r="I1949" s="1">
        <v>1</v>
      </c>
      <c r="J1949" s="31" t="str">
        <f t="shared" si="60"/>
        <v>EXCLUDED</v>
      </c>
      <c r="K1949">
        <v>1992</v>
      </c>
      <c r="L1949" s="1"/>
      <c r="M1949" s="1"/>
      <c r="N1949" s="35" t="s">
        <v>901</v>
      </c>
      <c r="R1949" s="1" t="str">
        <f t="shared" si="61"/>
        <v>Mutually Excluded</v>
      </c>
      <c r="S1949" s="1"/>
      <c r="T1949" s="1"/>
    </row>
    <row r="1950" spans="1:21" ht="45">
      <c r="A1950" s="1" t="s">
        <v>2412</v>
      </c>
      <c r="B1950">
        <v>1993</v>
      </c>
      <c r="D1950" t="s">
        <v>2387</v>
      </c>
      <c r="E1950" s="1"/>
      <c r="F1950" s="1" t="s">
        <v>2412</v>
      </c>
      <c r="G1950" s="1">
        <v>1</v>
      </c>
      <c r="H1950" s="1">
        <v>1</v>
      </c>
      <c r="I1950" s="1">
        <v>1</v>
      </c>
      <c r="J1950" s="31" t="str">
        <f t="shared" si="60"/>
        <v>EXCLUDED</v>
      </c>
      <c r="K1950">
        <v>1993</v>
      </c>
      <c r="L1950" s="1"/>
      <c r="M1950" s="1"/>
      <c r="N1950" s="35" t="s">
        <v>901</v>
      </c>
      <c r="R1950" s="1" t="str">
        <f t="shared" si="61"/>
        <v>Mutually Excluded</v>
      </c>
      <c r="S1950" s="1"/>
      <c r="T1950" s="1"/>
    </row>
    <row r="1951" spans="1:21" ht="120">
      <c r="A1951" s="1" t="s">
        <v>2413</v>
      </c>
      <c r="B1951">
        <v>1994</v>
      </c>
      <c r="D1951" t="s">
        <v>2387</v>
      </c>
      <c r="E1951" s="1"/>
      <c r="F1951" s="1" t="s">
        <v>2413</v>
      </c>
      <c r="G1951" s="1">
        <v>4</v>
      </c>
      <c r="H1951" s="1">
        <v>3</v>
      </c>
      <c r="I1951" s="1">
        <v>4</v>
      </c>
      <c r="J1951" s="31" t="str">
        <f t="shared" si="60"/>
        <v>EXCLUDED</v>
      </c>
      <c r="K1951">
        <v>1994</v>
      </c>
      <c r="L1951" s="1"/>
      <c r="M1951" s="1"/>
      <c r="N1951" s="35" t="s">
        <v>901</v>
      </c>
      <c r="R1951" s="1" t="str">
        <f t="shared" si="61"/>
        <v>Mutually Excluded</v>
      </c>
      <c r="S1951" s="1"/>
      <c r="T1951" s="1"/>
    </row>
    <row r="1952" spans="1:21" ht="75">
      <c r="A1952" s="1" t="s">
        <v>2414</v>
      </c>
      <c r="B1952">
        <v>1995</v>
      </c>
      <c r="D1952" t="s">
        <v>2387</v>
      </c>
      <c r="E1952" s="1"/>
      <c r="F1952" s="1" t="s">
        <v>2414</v>
      </c>
      <c r="G1952" s="1">
        <v>3</v>
      </c>
      <c r="H1952" s="1">
        <v>3</v>
      </c>
      <c r="I1952" s="1">
        <v>2</v>
      </c>
      <c r="J1952" s="31" t="str">
        <f t="shared" si="60"/>
        <v>EXCLUDED</v>
      </c>
      <c r="K1952">
        <v>1995</v>
      </c>
      <c r="L1952" s="1"/>
      <c r="M1952" s="1"/>
      <c r="N1952" s="35" t="s">
        <v>901</v>
      </c>
      <c r="R1952" s="1" t="str">
        <f t="shared" si="61"/>
        <v>Mutually Excluded</v>
      </c>
      <c r="S1952" s="1"/>
      <c r="T1952" s="1"/>
    </row>
    <row r="1953" spans="1:21" ht="105">
      <c r="A1953" s="1" t="s">
        <v>2415</v>
      </c>
      <c r="B1953">
        <v>1996</v>
      </c>
      <c r="D1953" t="s">
        <v>2416</v>
      </c>
      <c r="E1953" s="1"/>
      <c r="F1953" s="1" t="s">
        <v>2415</v>
      </c>
      <c r="G1953" s="27">
        <v>5</v>
      </c>
      <c r="H1953" s="27">
        <v>5</v>
      </c>
      <c r="I1953" s="27">
        <v>5</v>
      </c>
      <c r="J1953" s="31" t="str">
        <f t="shared" si="60"/>
        <v>CERTAINLY INCLUDED</v>
      </c>
      <c r="K1953">
        <v>1996</v>
      </c>
      <c r="L1953" s="1"/>
      <c r="M1953" s="1"/>
      <c r="N1953" s="35" t="s">
        <v>901</v>
      </c>
      <c r="R1953" s="1" t="str">
        <f t="shared" si="61"/>
        <v>AI: Yes, Human: No</v>
      </c>
      <c r="S1953" s="1" t="s">
        <v>3012</v>
      </c>
      <c r="T1953" s="1" t="s">
        <v>19</v>
      </c>
      <c r="U1953" t="s">
        <v>19</v>
      </c>
    </row>
    <row r="1954" spans="1:21" ht="120">
      <c r="A1954" s="1" t="s">
        <v>2417</v>
      </c>
      <c r="B1954">
        <v>1997</v>
      </c>
      <c r="D1954" t="s">
        <v>2416</v>
      </c>
      <c r="E1954" s="1"/>
      <c r="F1954" s="1" t="s">
        <v>2417</v>
      </c>
      <c r="G1954" s="27">
        <v>2</v>
      </c>
      <c r="H1954" s="27">
        <v>2</v>
      </c>
      <c r="I1954" s="27">
        <v>3</v>
      </c>
      <c r="J1954" s="31" t="str">
        <f t="shared" si="60"/>
        <v>EXCLUDED</v>
      </c>
      <c r="K1954">
        <v>1997</v>
      </c>
      <c r="L1954" s="1"/>
      <c r="M1954" s="1"/>
      <c r="N1954" s="35" t="s">
        <v>901</v>
      </c>
      <c r="R1954" s="1" t="str">
        <f t="shared" si="61"/>
        <v>Mutually Excluded</v>
      </c>
      <c r="S1954" s="1"/>
      <c r="T1954" s="1"/>
    </row>
    <row r="1955" spans="1:21" ht="135">
      <c r="A1955" s="1" t="s">
        <v>2418</v>
      </c>
      <c r="B1955">
        <v>1998</v>
      </c>
      <c r="D1955" t="s">
        <v>2416</v>
      </c>
      <c r="E1955" s="1"/>
      <c r="F1955" s="1" t="s">
        <v>2418</v>
      </c>
      <c r="G1955" s="27">
        <v>1</v>
      </c>
      <c r="H1955" s="27">
        <v>1</v>
      </c>
      <c r="I1955" s="27">
        <v>1</v>
      </c>
      <c r="J1955" s="31" t="str">
        <f t="shared" si="60"/>
        <v>EXCLUDED</v>
      </c>
      <c r="K1955">
        <v>1998</v>
      </c>
      <c r="L1955" s="1"/>
      <c r="M1955" s="1"/>
      <c r="N1955" s="35" t="s">
        <v>901</v>
      </c>
      <c r="R1955" s="1" t="str">
        <f t="shared" si="61"/>
        <v>Mutually Excluded</v>
      </c>
      <c r="S1955" s="1"/>
      <c r="T1955" s="1"/>
    </row>
    <row r="1956" spans="1:21" ht="30">
      <c r="A1956" s="1" t="s">
        <v>2419</v>
      </c>
      <c r="B1956">
        <v>1999</v>
      </c>
      <c r="D1956" t="s">
        <v>2416</v>
      </c>
      <c r="E1956" s="1"/>
      <c r="F1956" s="1" t="s">
        <v>2419</v>
      </c>
      <c r="G1956" s="27">
        <v>1</v>
      </c>
      <c r="H1956" s="27">
        <v>1</v>
      </c>
      <c r="I1956" s="27">
        <v>1</v>
      </c>
      <c r="J1956" s="31" t="str">
        <f t="shared" si="60"/>
        <v>EXCLUDED</v>
      </c>
      <c r="K1956">
        <v>1999</v>
      </c>
      <c r="L1956" s="1"/>
      <c r="M1956" s="1"/>
      <c r="N1956" s="35" t="s">
        <v>901</v>
      </c>
      <c r="R1956" s="1" t="str">
        <f t="shared" si="61"/>
        <v>Mutually Excluded</v>
      </c>
      <c r="S1956" s="1"/>
      <c r="T1956" s="1"/>
    </row>
    <row r="1957" spans="1:21" ht="75">
      <c r="A1957" s="1" t="s">
        <v>2420</v>
      </c>
      <c r="B1957">
        <v>2000</v>
      </c>
      <c r="D1957" t="s">
        <v>2416</v>
      </c>
      <c r="E1957" s="1"/>
      <c r="F1957" s="1" t="s">
        <v>2420</v>
      </c>
      <c r="G1957" s="27">
        <v>1</v>
      </c>
      <c r="H1957" s="27">
        <v>1</v>
      </c>
      <c r="I1957" s="27">
        <v>1</v>
      </c>
      <c r="J1957" s="31" t="str">
        <f t="shared" si="60"/>
        <v>EXCLUDED</v>
      </c>
      <c r="K1957">
        <v>2000</v>
      </c>
      <c r="L1957" s="1"/>
      <c r="M1957" s="1"/>
      <c r="N1957" s="35" t="s">
        <v>901</v>
      </c>
      <c r="R1957" s="1" t="str">
        <f t="shared" si="61"/>
        <v>Mutually Excluded</v>
      </c>
      <c r="S1957" s="1"/>
      <c r="T1957" s="1"/>
    </row>
    <row r="1958" spans="1:21" ht="90">
      <c r="A1958" s="1" t="s">
        <v>2421</v>
      </c>
      <c r="B1958">
        <v>2001</v>
      </c>
      <c r="D1958" t="s">
        <v>2416</v>
      </c>
      <c r="E1958" s="1"/>
      <c r="F1958" s="1" t="s">
        <v>2421</v>
      </c>
      <c r="G1958" s="27">
        <v>4</v>
      </c>
      <c r="H1958" s="27">
        <v>4</v>
      </c>
      <c r="I1958" s="27">
        <v>4</v>
      </c>
      <c r="J1958" s="31" t="str">
        <f t="shared" si="60"/>
        <v>EXCLUDED</v>
      </c>
      <c r="K1958">
        <v>2001</v>
      </c>
      <c r="L1958" s="1"/>
      <c r="M1958" s="1"/>
      <c r="N1958" s="35" t="s">
        <v>901</v>
      </c>
      <c r="R1958" s="1" t="str">
        <f t="shared" si="61"/>
        <v>Mutually Excluded</v>
      </c>
      <c r="S1958" s="1"/>
      <c r="T1958" s="1"/>
    </row>
    <row r="1959" spans="1:21" ht="60">
      <c r="A1959" s="1" t="s">
        <v>2422</v>
      </c>
      <c r="B1959">
        <v>2002</v>
      </c>
      <c r="D1959" t="s">
        <v>2416</v>
      </c>
      <c r="E1959" s="1"/>
      <c r="F1959" s="1" t="s">
        <v>2422</v>
      </c>
      <c r="G1959" s="27">
        <v>1</v>
      </c>
      <c r="H1959" s="27">
        <v>1</v>
      </c>
      <c r="I1959" s="27">
        <v>1</v>
      </c>
      <c r="J1959" s="31" t="str">
        <f t="shared" si="60"/>
        <v>EXCLUDED</v>
      </c>
      <c r="K1959">
        <v>2002</v>
      </c>
      <c r="L1959" s="1"/>
      <c r="M1959" s="1"/>
      <c r="N1959" s="35" t="s">
        <v>901</v>
      </c>
      <c r="R1959" s="1" t="str">
        <f t="shared" si="61"/>
        <v>Mutually Excluded</v>
      </c>
      <c r="S1959" s="1"/>
      <c r="T1959" s="1"/>
    </row>
    <row r="1960" spans="1:21" ht="60">
      <c r="A1960" s="1" t="s">
        <v>2423</v>
      </c>
      <c r="B1960">
        <v>2003</v>
      </c>
      <c r="D1960" t="s">
        <v>2416</v>
      </c>
      <c r="E1960" s="1"/>
      <c r="F1960" s="1" t="s">
        <v>2423</v>
      </c>
      <c r="G1960" s="1">
        <v>1</v>
      </c>
      <c r="H1960" s="1">
        <v>1</v>
      </c>
      <c r="I1960" s="1">
        <v>1</v>
      </c>
      <c r="J1960" s="31" t="str">
        <f t="shared" si="60"/>
        <v>EXCLUDED</v>
      </c>
      <c r="K1960">
        <v>2003</v>
      </c>
      <c r="L1960" s="1"/>
      <c r="M1960" s="1"/>
      <c r="N1960" s="35" t="s">
        <v>901</v>
      </c>
      <c r="R1960" s="1" t="str">
        <f t="shared" si="61"/>
        <v>Mutually Excluded</v>
      </c>
      <c r="S1960" s="1"/>
      <c r="T1960" s="1"/>
    </row>
    <row r="1961" spans="1:21" ht="60">
      <c r="A1961" s="1" t="s">
        <v>2424</v>
      </c>
      <c r="B1961">
        <v>2004</v>
      </c>
      <c r="D1961" t="s">
        <v>2416</v>
      </c>
      <c r="E1961" s="1"/>
      <c r="F1961" s="1" t="s">
        <v>2424</v>
      </c>
      <c r="G1961" s="1">
        <v>2</v>
      </c>
      <c r="H1961" s="1">
        <v>2</v>
      </c>
      <c r="I1961" s="1">
        <v>2</v>
      </c>
      <c r="J1961" s="31" t="str">
        <f t="shared" si="60"/>
        <v>EXCLUDED</v>
      </c>
      <c r="K1961">
        <v>2004</v>
      </c>
      <c r="L1961" s="1"/>
      <c r="M1961" s="1"/>
      <c r="N1961" s="35" t="s">
        <v>901</v>
      </c>
      <c r="R1961" s="1" t="str">
        <f t="shared" si="61"/>
        <v>Mutually Excluded</v>
      </c>
      <c r="S1961" s="1"/>
      <c r="T1961" s="1"/>
    </row>
    <row r="1962" spans="1:21" ht="90">
      <c r="A1962" s="1" t="s">
        <v>2425</v>
      </c>
      <c r="B1962">
        <v>2005</v>
      </c>
      <c r="D1962" t="s">
        <v>2416</v>
      </c>
      <c r="E1962" s="1"/>
      <c r="F1962" s="1" t="s">
        <v>2425</v>
      </c>
      <c r="G1962" s="1">
        <v>2</v>
      </c>
      <c r="H1962" s="1">
        <v>3</v>
      </c>
      <c r="I1962" s="1">
        <v>3</v>
      </c>
      <c r="J1962" s="31" t="str">
        <f t="shared" si="60"/>
        <v>EXCLUDED</v>
      </c>
      <c r="K1962">
        <v>2005</v>
      </c>
      <c r="L1962" s="1"/>
      <c r="M1962" s="1"/>
      <c r="N1962" s="35" t="s">
        <v>901</v>
      </c>
      <c r="R1962" s="1" t="str">
        <f t="shared" si="61"/>
        <v>Mutually Excluded</v>
      </c>
      <c r="S1962" s="1"/>
      <c r="T1962" s="1"/>
    </row>
    <row r="1963" spans="1:21" ht="150">
      <c r="A1963" s="1" t="s">
        <v>2426</v>
      </c>
      <c r="B1963">
        <v>2006</v>
      </c>
      <c r="D1963" t="s">
        <v>2416</v>
      </c>
      <c r="E1963" s="1"/>
      <c r="F1963" s="1" t="s">
        <v>2426</v>
      </c>
      <c r="G1963" s="1">
        <v>1</v>
      </c>
      <c r="H1963" s="1">
        <v>1</v>
      </c>
      <c r="I1963" s="1">
        <v>1</v>
      </c>
      <c r="J1963" s="31" t="str">
        <f t="shared" si="60"/>
        <v>EXCLUDED</v>
      </c>
      <c r="K1963">
        <v>2006</v>
      </c>
      <c r="L1963" s="1"/>
      <c r="M1963" s="1"/>
      <c r="N1963" s="35" t="s">
        <v>901</v>
      </c>
      <c r="R1963" s="1" t="str">
        <f t="shared" si="61"/>
        <v>Mutually Excluded</v>
      </c>
      <c r="S1963" s="1"/>
      <c r="T1963" s="1"/>
    </row>
    <row r="1964" spans="1:21" ht="60">
      <c r="A1964" s="1" t="s">
        <v>2427</v>
      </c>
      <c r="B1964">
        <v>2007</v>
      </c>
      <c r="D1964" t="s">
        <v>2416</v>
      </c>
      <c r="E1964" s="1"/>
      <c r="F1964" s="1" t="s">
        <v>2427</v>
      </c>
      <c r="G1964" s="1">
        <v>1</v>
      </c>
      <c r="H1964" s="1">
        <v>1</v>
      </c>
      <c r="I1964" s="1">
        <v>1</v>
      </c>
      <c r="J1964" s="31" t="str">
        <f t="shared" si="60"/>
        <v>EXCLUDED</v>
      </c>
      <c r="K1964">
        <v>2007</v>
      </c>
      <c r="L1964" s="1"/>
      <c r="M1964" s="1"/>
      <c r="N1964" s="35" t="s">
        <v>901</v>
      </c>
      <c r="R1964" s="1" t="str">
        <f t="shared" si="61"/>
        <v>Mutually Excluded</v>
      </c>
      <c r="S1964" s="1"/>
      <c r="T1964" s="1"/>
    </row>
    <row r="1965" spans="1:21" ht="75">
      <c r="A1965" s="1" t="s">
        <v>2428</v>
      </c>
      <c r="B1965">
        <v>2008</v>
      </c>
      <c r="D1965" t="s">
        <v>2416</v>
      </c>
      <c r="E1965" s="1"/>
      <c r="F1965" s="1" t="s">
        <v>2428</v>
      </c>
      <c r="G1965" s="1">
        <v>5</v>
      </c>
      <c r="H1965" s="1">
        <v>5</v>
      </c>
      <c r="I1965" s="1">
        <v>5</v>
      </c>
      <c r="J1965" s="31" t="str">
        <f t="shared" si="60"/>
        <v>CERTAINLY INCLUDED</v>
      </c>
      <c r="K1965">
        <v>2008</v>
      </c>
      <c r="L1965" s="1"/>
      <c r="M1965" s="1"/>
      <c r="N1965" s="35" t="s">
        <v>901</v>
      </c>
      <c r="R1965" s="1" t="str">
        <f t="shared" si="61"/>
        <v>AI: Yes, Human: No</v>
      </c>
      <c r="S1965" s="1" t="s">
        <v>3024</v>
      </c>
      <c r="T1965" s="1" t="s">
        <v>19</v>
      </c>
      <c r="U1965" t="s">
        <v>19</v>
      </c>
    </row>
    <row r="1966" spans="1:21" ht="60.75">
      <c r="A1966" s="1" t="s">
        <v>2429</v>
      </c>
      <c r="B1966">
        <v>2009</v>
      </c>
      <c r="D1966" t="s">
        <v>2416</v>
      </c>
      <c r="E1966" s="1"/>
      <c r="F1966" s="1" t="s">
        <v>2429</v>
      </c>
      <c r="G1966" s="1">
        <v>5</v>
      </c>
      <c r="H1966" s="1">
        <v>5</v>
      </c>
      <c r="I1966" s="1">
        <v>5</v>
      </c>
      <c r="J1966" s="31" t="str">
        <f t="shared" si="60"/>
        <v>CERTAINLY INCLUDED</v>
      </c>
      <c r="K1966">
        <v>2009</v>
      </c>
      <c r="L1966" s="11"/>
      <c r="M1966" s="1"/>
      <c r="N1966" s="35" t="s">
        <v>901</v>
      </c>
      <c r="R1966" s="1" t="str">
        <f t="shared" si="61"/>
        <v>AI: Yes, Human: No</v>
      </c>
      <c r="S1966" s="1"/>
      <c r="T1966" s="1"/>
    </row>
    <row r="1967" spans="1:21" ht="60">
      <c r="A1967" s="1" t="s">
        <v>1921</v>
      </c>
      <c r="B1967">
        <v>2010</v>
      </c>
      <c r="D1967" t="s">
        <v>2416</v>
      </c>
      <c r="E1967" s="1"/>
      <c r="F1967" s="1" t="s">
        <v>1921</v>
      </c>
      <c r="G1967" s="1">
        <v>1</v>
      </c>
      <c r="H1967" s="1">
        <v>1</v>
      </c>
      <c r="I1967" s="1">
        <v>1</v>
      </c>
      <c r="J1967" s="31" t="str">
        <f t="shared" si="60"/>
        <v>EXCLUDED</v>
      </c>
      <c r="K1967">
        <v>2010</v>
      </c>
      <c r="L1967" s="1"/>
      <c r="M1967" s="1"/>
      <c r="N1967" s="35" t="s">
        <v>901</v>
      </c>
      <c r="R1967" s="1" t="str">
        <f t="shared" si="61"/>
        <v>Mutually Excluded</v>
      </c>
      <c r="S1967" s="1"/>
      <c r="T1967" s="1"/>
    </row>
    <row r="1968" spans="1:21" ht="90">
      <c r="A1968" s="1" t="s">
        <v>2431</v>
      </c>
      <c r="B1968">
        <v>2011</v>
      </c>
      <c r="D1968" t="s">
        <v>2416</v>
      </c>
      <c r="E1968" s="1"/>
      <c r="F1968" s="1" t="s">
        <v>2431</v>
      </c>
      <c r="G1968" s="1">
        <v>4</v>
      </c>
      <c r="H1968" s="1">
        <v>3</v>
      </c>
      <c r="I1968" s="1">
        <v>4</v>
      </c>
      <c r="J1968" s="31" t="str">
        <f t="shared" si="60"/>
        <v>EXCLUDED</v>
      </c>
      <c r="K1968">
        <v>2011</v>
      </c>
      <c r="L1968" s="1"/>
      <c r="M1968" s="1"/>
      <c r="N1968" s="35" t="s">
        <v>901</v>
      </c>
      <c r="R1968" s="1" t="str">
        <f t="shared" si="61"/>
        <v>Mutually Excluded</v>
      </c>
      <c r="S1968" s="1"/>
      <c r="T1968" s="1"/>
    </row>
    <row r="1969" spans="1:20" ht="75">
      <c r="A1969" s="1" t="s">
        <v>2432</v>
      </c>
      <c r="B1969">
        <v>2012</v>
      </c>
      <c r="D1969" t="s">
        <v>2416</v>
      </c>
      <c r="E1969" s="1"/>
      <c r="F1969" s="1" t="s">
        <v>2432</v>
      </c>
      <c r="G1969" s="1">
        <v>4</v>
      </c>
      <c r="H1969" s="1">
        <v>4</v>
      </c>
      <c r="I1969" s="1">
        <v>3</v>
      </c>
      <c r="J1969" s="31" t="str">
        <f t="shared" si="60"/>
        <v>EXCLUDED</v>
      </c>
      <c r="K1969">
        <v>2012</v>
      </c>
      <c r="L1969" s="1"/>
      <c r="M1969" s="1"/>
      <c r="N1969" s="35" t="s">
        <v>901</v>
      </c>
      <c r="R1969" s="1" t="str">
        <f t="shared" si="61"/>
        <v>Mutually Excluded</v>
      </c>
      <c r="S1969" s="1"/>
      <c r="T1969" s="1"/>
    </row>
    <row r="1970" spans="1:20" ht="90">
      <c r="A1970" s="1" t="s">
        <v>2433</v>
      </c>
      <c r="B1970">
        <v>2013</v>
      </c>
      <c r="D1970" t="s">
        <v>2416</v>
      </c>
      <c r="E1970" s="1"/>
      <c r="F1970" s="1" t="s">
        <v>2433</v>
      </c>
      <c r="G1970" s="1">
        <v>1</v>
      </c>
      <c r="H1970" s="1">
        <v>1</v>
      </c>
      <c r="I1970" s="1">
        <v>1</v>
      </c>
      <c r="J1970" s="31" t="str">
        <f t="shared" si="60"/>
        <v>EXCLUDED</v>
      </c>
      <c r="K1970">
        <v>2013</v>
      </c>
      <c r="L1970" s="1"/>
      <c r="M1970" s="1"/>
      <c r="N1970" s="35" t="s">
        <v>901</v>
      </c>
      <c r="R1970" s="1" t="str">
        <f t="shared" si="61"/>
        <v>Mutually Excluded</v>
      </c>
      <c r="S1970" s="1"/>
      <c r="T1970" s="1"/>
    </row>
    <row r="1971" spans="1:20" ht="75">
      <c r="A1971" s="1" t="s">
        <v>2434</v>
      </c>
      <c r="B1971">
        <v>2014</v>
      </c>
      <c r="D1971" t="s">
        <v>2416</v>
      </c>
      <c r="E1971" s="1"/>
      <c r="F1971" s="1" t="s">
        <v>2434</v>
      </c>
      <c r="G1971" s="1">
        <v>4</v>
      </c>
      <c r="H1971" s="1">
        <v>5</v>
      </c>
      <c r="I1971" s="1">
        <v>4</v>
      </c>
      <c r="J1971" s="31" t="str">
        <f t="shared" si="60"/>
        <v>MAYBE</v>
      </c>
      <c r="K1971">
        <v>2014</v>
      </c>
      <c r="L1971" s="1"/>
      <c r="M1971" s="1"/>
      <c r="N1971" s="35" t="s">
        <v>901</v>
      </c>
      <c r="R1971" s="1" t="str">
        <f t="shared" si="61"/>
        <v>AI: Yes, Human: No</v>
      </c>
      <c r="S1971" s="1"/>
      <c r="T1971" s="1"/>
    </row>
    <row r="1972" spans="1:20" ht="75">
      <c r="A1972" s="1" t="s">
        <v>2435</v>
      </c>
      <c r="B1972">
        <v>2015</v>
      </c>
      <c r="D1972" t="s">
        <v>2416</v>
      </c>
      <c r="E1972" s="1"/>
      <c r="F1972" s="1" t="s">
        <v>2435</v>
      </c>
      <c r="G1972" s="1">
        <v>4</v>
      </c>
      <c r="H1972" s="1">
        <v>3</v>
      </c>
      <c r="I1972" s="1">
        <v>4</v>
      </c>
      <c r="J1972" s="31" t="str">
        <f t="shared" si="60"/>
        <v>EXCLUDED</v>
      </c>
      <c r="K1972">
        <v>2015</v>
      </c>
      <c r="L1972" s="1"/>
      <c r="M1972" s="1"/>
      <c r="N1972" s="35" t="s">
        <v>901</v>
      </c>
      <c r="R1972" s="1" t="str">
        <f t="shared" si="61"/>
        <v>Mutually Excluded</v>
      </c>
      <c r="S1972" s="1"/>
      <c r="T1972" s="1"/>
    </row>
    <row r="1973" spans="1:20" ht="75">
      <c r="A1973" s="15" t="s">
        <v>2436</v>
      </c>
      <c r="B1973">
        <v>2016</v>
      </c>
      <c r="D1973" t="s">
        <v>2416</v>
      </c>
      <c r="E1973" s="1"/>
      <c r="F1973" s="15" t="s">
        <v>2436</v>
      </c>
      <c r="G1973" s="1">
        <v>1</v>
      </c>
      <c r="H1973" s="1">
        <v>1</v>
      </c>
      <c r="I1973" s="1">
        <v>1</v>
      </c>
      <c r="J1973" s="31" t="str">
        <f t="shared" si="60"/>
        <v>EXCLUDED</v>
      </c>
      <c r="K1973">
        <v>2016</v>
      </c>
      <c r="L1973" s="1"/>
      <c r="M1973" s="1"/>
      <c r="N1973" s="35" t="s">
        <v>901</v>
      </c>
      <c r="R1973" s="1" t="str">
        <f t="shared" si="61"/>
        <v>Mutually Excluded</v>
      </c>
      <c r="S1973" s="1"/>
      <c r="T1973" s="1"/>
    </row>
    <row r="1974" spans="1:20" ht="45">
      <c r="A1974" s="1" t="s">
        <v>2437</v>
      </c>
      <c r="B1974">
        <v>2017</v>
      </c>
      <c r="D1974" t="s">
        <v>2416</v>
      </c>
      <c r="E1974" s="1"/>
      <c r="F1974" s="1" t="s">
        <v>2437</v>
      </c>
      <c r="G1974" s="1">
        <v>5</v>
      </c>
      <c r="H1974" s="1">
        <v>4</v>
      </c>
      <c r="I1974" s="1">
        <v>5</v>
      </c>
      <c r="J1974" s="31" t="str">
        <f t="shared" si="60"/>
        <v>MAYBE</v>
      </c>
      <c r="K1974">
        <v>2017</v>
      </c>
      <c r="L1974" s="1"/>
      <c r="M1974" s="1"/>
      <c r="N1974" s="35" t="s">
        <v>901</v>
      </c>
      <c r="R1974" s="1" t="str">
        <f t="shared" si="61"/>
        <v>AI: Yes, Human: No</v>
      </c>
      <c r="S1974" s="1"/>
      <c r="T1974" s="1"/>
    </row>
    <row r="1975" spans="1:20" ht="45">
      <c r="A1975" s="1" t="s">
        <v>2439</v>
      </c>
      <c r="B1975">
        <v>2018</v>
      </c>
      <c r="D1975" t="s">
        <v>2416</v>
      </c>
      <c r="E1975" s="1"/>
      <c r="F1975" s="1" t="s">
        <v>2439</v>
      </c>
      <c r="G1975" s="1">
        <v>1</v>
      </c>
      <c r="H1975" s="1">
        <v>1</v>
      </c>
      <c r="I1975" s="1">
        <v>1</v>
      </c>
      <c r="J1975" s="31" t="str">
        <f t="shared" si="60"/>
        <v>EXCLUDED</v>
      </c>
      <c r="K1975">
        <v>2018</v>
      </c>
      <c r="L1975" s="1"/>
      <c r="M1975" s="1"/>
      <c r="N1975" s="35" t="s">
        <v>901</v>
      </c>
      <c r="R1975" s="1" t="str">
        <f t="shared" si="61"/>
        <v>Mutually Excluded</v>
      </c>
      <c r="S1975" s="1"/>
      <c r="T1975" s="1"/>
    </row>
    <row r="1976" spans="1:20" ht="45">
      <c r="A1976" s="1" t="s">
        <v>2440</v>
      </c>
      <c r="B1976">
        <v>2019</v>
      </c>
      <c r="D1976" t="s">
        <v>2441</v>
      </c>
      <c r="E1976" s="1"/>
      <c r="F1976" s="1" t="s">
        <v>2440</v>
      </c>
      <c r="G1976" s="1">
        <v>1</v>
      </c>
      <c r="H1976" s="1">
        <v>1</v>
      </c>
      <c r="I1976" s="1">
        <v>1</v>
      </c>
      <c r="J1976" s="31" t="str">
        <f t="shared" si="60"/>
        <v>EXCLUDED</v>
      </c>
      <c r="K1976">
        <v>2019</v>
      </c>
      <c r="L1976" s="1"/>
      <c r="M1976" s="1"/>
      <c r="N1976" s="35" t="s">
        <v>901</v>
      </c>
      <c r="R1976" s="1" t="str">
        <f t="shared" si="61"/>
        <v>Mutually Excluded</v>
      </c>
      <c r="S1976" s="1"/>
      <c r="T1976" s="1"/>
    </row>
    <row r="1977" spans="1:20" ht="90">
      <c r="A1977" s="1" t="s">
        <v>2442</v>
      </c>
      <c r="B1977">
        <v>2020</v>
      </c>
      <c r="D1977" t="s">
        <v>2441</v>
      </c>
      <c r="E1977" s="1"/>
      <c r="F1977" s="1" t="s">
        <v>2442</v>
      </c>
      <c r="G1977" s="1">
        <v>2</v>
      </c>
      <c r="H1977" s="1">
        <v>1</v>
      </c>
      <c r="I1977" s="1">
        <v>2</v>
      </c>
      <c r="J1977" s="31" t="str">
        <f t="shared" si="60"/>
        <v>EXCLUDED</v>
      </c>
      <c r="K1977">
        <v>2020</v>
      </c>
      <c r="L1977" s="1"/>
      <c r="M1977" s="1"/>
      <c r="N1977" s="35" t="s">
        <v>901</v>
      </c>
      <c r="R1977" s="1" t="str">
        <f t="shared" si="61"/>
        <v>Mutually Excluded</v>
      </c>
      <c r="S1977" s="1"/>
      <c r="T1977" s="1"/>
    </row>
    <row r="1978" spans="1:20" ht="45">
      <c r="A1978" s="1" t="s">
        <v>960</v>
      </c>
      <c r="B1978">
        <v>2021</v>
      </c>
      <c r="D1978" t="s">
        <v>2441</v>
      </c>
      <c r="E1978" s="1"/>
      <c r="F1978" s="1" t="s">
        <v>960</v>
      </c>
      <c r="G1978" s="1">
        <v>5</v>
      </c>
      <c r="H1978" s="1">
        <v>5</v>
      </c>
      <c r="I1978" s="1">
        <v>5</v>
      </c>
      <c r="J1978" s="31" t="str">
        <f t="shared" si="60"/>
        <v>CERTAINLY INCLUDED</v>
      </c>
      <c r="K1978">
        <v>2021</v>
      </c>
      <c r="L1978" s="1"/>
      <c r="M1978" s="1"/>
      <c r="N1978" s="35" t="s">
        <v>901</v>
      </c>
      <c r="R1978" s="1" t="str">
        <f t="shared" si="61"/>
        <v>AI: Yes, Human: No</v>
      </c>
      <c r="S1978" s="1"/>
      <c r="T1978" s="1"/>
    </row>
    <row r="1979" spans="1:20" ht="135">
      <c r="A1979" s="1" t="s">
        <v>2443</v>
      </c>
      <c r="B1979">
        <v>2022</v>
      </c>
      <c r="D1979" t="s">
        <v>2441</v>
      </c>
      <c r="E1979" s="1"/>
      <c r="F1979" s="1" t="s">
        <v>2443</v>
      </c>
      <c r="G1979" s="1">
        <v>5</v>
      </c>
      <c r="H1979" s="1">
        <v>5</v>
      </c>
      <c r="I1979" s="1">
        <v>5</v>
      </c>
      <c r="J1979" s="31" t="str">
        <f t="shared" si="60"/>
        <v>CERTAINLY INCLUDED</v>
      </c>
      <c r="K1979">
        <v>2022</v>
      </c>
      <c r="L1979" s="1"/>
      <c r="M1979" s="1"/>
      <c r="N1979" s="35" t="s">
        <v>901</v>
      </c>
      <c r="R1979" s="1" t="str">
        <f t="shared" si="61"/>
        <v>AI: Yes, Human: No</v>
      </c>
      <c r="S1979" s="1"/>
      <c r="T1979" s="1"/>
    </row>
    <row r="1980" spans="1:20" ht="90">
      <c r="A1980" s="1" t="s">
        <v>2444</v>
      </c>
      <c r="B1980">
        <v>2023</v>
      </c>
      <c r="D1980" t="s">
        <v>2441</v>
      </c>
      <c r="E1980" s="1"/>
      <c r="F1980" s="1" t="s">
        <v>2444</v>
      </c>
      <c r="G1980" s="1">
        <v>5</v>
      </c>
      <c r="H1980" s="1">
        <v>5</v>
      </c>
      <c r="I1980" s="1">
        <v>5</v>
      </c>
      <c r="J1980" s="31" t="str">
        <f t="shared" si="60"/>
        <v>CERTAINLY INCLUDED</v>
      </c>
      <c r="K1980">
        <v>2023</v>
      </c>
      <c r="L1980" s="1"/>
      <c r="M1980" s="1"/>
      <c r="N1980" s="35" t="s">
        <v>901</v>
      </c>
      <c r="R1980" s="1" t="str">
        <f t="shared" si="61"/>
        <v>AI: Yes, Human: No</v>
      </c>
      <c r="S1980" s="1"/>
      <c r="T1980" s="1"/>
    </row>
    <row r="1981" spans="1:20" ht="90">
      <c r="A1981" s="1" t="s">
        <v>2445</v>
      </c>
      <c r="B1981">
        <v>2024</v>
      </c>
      <c r="D1981" t="s">
        <v>2441</v>
      </c>
      <c r="E1981" s="1"/>
      <c r="F1981" s="1" t="s">
        <v>2445</v>
      </c>
      <c r="G1981" s="1">
        <v>1</v>
      </c>
      <c r="H1981" s="1">
        <v>1</v>
      </c>
      <c r="I1981" s="1">
        <v>1</v>
      </c>
      <c r="J1981" s="31" t="str">
        <f t="shared" si="60"/>
        <v>EXCLUDED</v>
      </c>
      <c r="K1981">
        <v>2024</v>
      </c>
      <c r="L1981" s="1"/>
      <c r="M1981" s="1"/>
      <c r="N1981" s="35" t="s">
        <v>901</v>
      </c>
      <c r="R1981" s="1" t="str">
        <f t="shared" si="61"/>
        <v>Mutually Excluded</v>
      </c>
      <c r="S1981" s="1"/>
      <c r="T1981" s="1"/>
    </row>
    <row r="1982" spans="1:20" ht="105">
      <c r="A1982" s="15" t="s">
        <v>2447</v>
      </c>
      <c r="B1982" t="s">
        <v>2446</v>
      </c>
      <c r="D1982" t="s">
        <v>2441</v>
      </c>
      <c r="E1982" s="1"/>
      <c r="F1982" s="15" t="s">
        <v>2447</v>
      </c>
      <c r="G1982" s="1">
        <v>1</v>
      </c>
      <c r="H1982" s="1">
        <v>1</v>
      </c>
      <c r="I1982" s="1">
        <v>1</v>
      </c>
      <c r="J1982" s="31" t="str">
        <f t="shared" si="60"/>
        <v>EXCLUDED</v>
      </c>
      <c r="K1982" t="s">
        <v>2446</v>
      </c>
      <c r="L1982" s="1"/>
      <c r="M1982" s="1"/>
      <c r="N1982" s="35" t="s">
        <v>901</v>
      </c>
      <c r="R1982" s="1" t="str">
        <f t="shared" si="61"/>
        <v>Mutually Excluded</v>
      </c>
      <c r="S1982" s="1"/>
      <c r="T1982" s="1"/>
    </row>
    <row r="1983" spans="1:20" ht="90">
      <c r="A1983" s="1" t="s">
        <v>2448</v>
      </c>
      <c r="B1983">
        <v>2027</v>
      </c>
      <c r="D1983" t="s">
        <v>2441</v>
      </c>
      <c r="E1983" s="1"/>
      <c r="F1983" s="1" t="s">
        <v>2448</v>
      </c>
      <c r="G1983" s="1">
        <v>4</v>
      </c>
      <c r="H1983" s="1">
        <v>3</v>
      </c>
      <c r="I1983" s="1">
        <v>3</v>
      </c>
      <c r="J1983" s="31" t="str">
        <f t="shared" si="60"/>
        <v>EXCLUDED</v>
      </c>
      <c r="K1983">
        <v>2027</v>
      </c>
      <c r="L1983" s="1"/>
      <c r="M1983" s="1"/>
      <c r="N1983" s="35" t="s">
        <v>901</v>
      </c>
      <c r="R1983" s="1" t="str">
        <f t="shared" si="61"/>
        <v>Mutually Excluded</v>
      </c>
      <c r="S1983" s="1"/>
      <c r="T1983" s="1"/>
    </row>
    <row r="1984" spans="1:20" ht="90">
      <c r="A1984" s="1" t="s">
        <v>2449</v>
      </c>
      <c r="B1984">
        <v>2028</v>
      </c>
      <c r="D1984" t="s">
        <v>2441</v>
      </c>
      <c r="E1984" s="1"/>
      <c r="F1984" s="1" t="s">
        <v>2449</v>
      </c>
      <c r="G1984" s="1">
        <v>5</v>
      </c>
      <c r="H1984" s="1">
        <v>5</v>
      </c>
      <c r="I1984" s="1">
        <v>5</v>
      </c>
      <c r="J1984" s="31" t="str">
        <f t="shared" si="60"/>
        <v>CERTAINLY INCLUDED</v>
      </c>
      <c r="K1984">
        <v>2028</v>
      </c>
      <c r="L1984" s="1"/>
      <c r="M1984" s="1"/>
      <c r="N1984" s="35" t="s">
        <v>901</v>
      </c>
      <c r="R1984" s="1" t="str">
        <f t="shared" si="61"/>
        <v>AI: Yes, Human: No</v>
      </c>
      <c r="S1984" s="1"/>
      <c r="T1984" s="1"/>
    </row>
    <row r="1985" spans="1:20" ht="90">
      <c r="A1985" s="1" t="s">
        <v>2450</v>
      </c>
      <c r="B1985">
        <v>2029</v>
      </c>
      <c r="D1985" t="s">
        <v>2441</v>
      </c>
      <c r="E1985" s="1"/>
      <c r="F1985" s="1" t="s">
        <v>2450</v>
      </c>
      <c r="G1985" s="1">
        <v>2</v>
      </c>
      <c r="H1985" s="1">
        <v>2</v>
      </c>
      <c r="I1985" s="1">
        <v>2</v>
      </c>
      <c r="J1985" s="31" t="str">
        <f t="shared" si="60"/>
        <v>EXCLUDED</v>
      </c>
      <c r="K1985">
        <v>2029</v>
      </c>
      <c r="L1985" s="1"/>
      <c r="M1985" s="1"/>
      <c r="N1985" s="35" t="s">
        <v>901</v>
      </c>
      <c r="R1985" s="1" t="str">
        <f t="shared" si="61"/>
        <v>Mutually Excluded</v>
      </c>
      <c r="S1985" s="1"/>
      <c r="T1985" s="1"/>
    </row>
    <row r="1986" spans="1:20" ht="30">
      <c r="A1986" s="1" t="s">
        <v>2451</v>
      </c>
      <c r="B1986">
        <v>2030</v>
      </c>
      <c r="D1986" t="s">
        <v>2441</v>
      </c>
      <c r="E1986" s="1"/>
      <c r="F1986" s="1" t="s">
        <v>2451</v>
      </c>
      <c r="G1986" s="1">
        <v>2</v>
      </c>
      <c r="H1986" s="1">
        <v>2</v>
      </c>
      <c r="I1986" s="1">
        <v>2</v>
      </c>
      <c r="J1986" s="31" t="str">
        <f t="shared" si="60"/>
        <v>EXCLUDED</v>
      </c>
      <c r="K1986">
        <v>2030</v>
      </c>
      <c r="L1986" s="1"/>
      <c r="M1986" s="1"/>
      <c r="N1986" s="35" t="s">
        <v>901</v>
      </c>
      <c r="R1986" s="1" t="str">
        <f t="shared" si="61"/>
        <v>Mutually Excluded</v>
      </c>
      <c r="S1986" s="1"/>
      <c r="T1986" s="1"/>
    </row>
    <row r="1987" spans="1:20" ht="120">
      <c r="A1987" s="1" t="s">
        <v>2452</v>
      </c>
      <c r="B1987">
        <v>2031</v>
      </c>
      <c r="D1987" t="s">
        <v>2441</v>
      </c>
      <c r="E1987" s="1"/>
      <c r="F1987" s="1" t="s">
        <v>2452</v>
      </c>
      <c r="G1987" s="1">
        <v>1</v>
      </c>
      <c r="H1987" s="1">
        <v>1</v>
      </c>
      <c r="I1987" s="1">
        <v>1</v>
      </c>
      <c r="J1987" s="31" t="str">
        <f t="shared" ref="J1987:J2050" si="62">IF(COUNTIF(G1987:I1987,5)=3,"CERTAINLY INCLUDED",IF(COUNTIF(G1987:I1987,5)&gt;0,"MAYBE","EXCLUDED"))</f>
        <v>EXCLUDED</v>
      </c>
      <c r="K1987">
        <v>2031</v>
      </c>
      <c r="L1987" s="1"/>
      <c r="M1987" s="1"/>
      <c r="N1987" s="35" t="s">
        <v>901</v>
      </c>
      <c r="R1987" s="1" t="str">
        <f t="shared" ref="R1987:R2050" si="63">IF(AND(J1987="Excluded", N1987="Excluded"), "Mutually Excluded", IF(AND(OR(J1987="CERTAINLY INCLUDED", J1987="INCLUDED", J1987="MAYBE" ), OR(N1987="INCLUDED", N1987="MAYBE")), "MUTUALLY INCLUDED", IF(AND(J1987="MAYBE", N1987="MAYBE"), "Mutually MAYBE", IF(AND(J1987="Excluded", OR(N1987="INCLUDED", N1987="MAYBE")), "AI: No, Human: Yes", IF(AND(N1987="Excluded", OR(J1987="INCLUDED", J1987="CERTAINLY INCLUDED", J1987="MAYBE")), "AI: Yes, Human: No", "Other Conflict")))))</f>
        <v>Mutually Excluded</v>
      </c>
      <c r="S1987" s="1"/>
      <c r="T1987" s="1"/>
    </row>
    <row r="1988" spans="1:20" ht="75">
      <c r="A1988" s="1" t="s">
        <v>2453</v>
      </c>
      <c r="B1988">
        <v>2032</v>
      </c>
      <c r="D1988" t="s">
        <v>2441</v>
      </c>
      <c r="E1988" s="1"/>
      <c r="F1988" s="1" t="s">
        <v>2453</v>
      </c>
      <c r="G1988" s="1">
        <v>1</v>
      </c>
      <c r="H1988" s="1">
        <v>1</v>
      </c>
      <c r="I1988" s="1">
        <v>1</v>
      </c>
      <c r="J1988" s="31" t="str">
        <f t="shared" si="62"/>
        <v>EXCLUDED</v>
      </c>
      <c r="K1988">
        <v>2032</v>
      </c>
      <c r="L1988" s="1"/>
      <c r="M1988" s="1"/>
      <c r="N1988" s="35" t="s">
        <v>901</v>
      </c>
      <c r="R1988" s="1" t="str">
        <f t="shared" si="63"/>
        <v>Mutually Excluded</v>
      </c>
      <c r="S1988" s="1"/>
      <c r="T1988" s="1"/>
    </row>
    <row r="1989" spans="1:20" ht="75">
      <c r="A1989" s="1" t="s">
        <v>2454</v>
      </c>
      <c r="B1989">
        <v>2033</v>
      </c>
      <c r="D1989" t="s">
        <v>2441</v>
      </c>
      <c r="E1989" s="1"/>
      <c r="F1989" s="1" t="s">
        <v>2454</v>
      </c>
      <c r="G1989" s="1">
        <v>5</v>
      </c>
      <c r="H1989" s="1">
        <v>5</v>
      </c>
      <c r="I1989" s="1">
        <v>5</v>
      </c>
      <c r="J1989" s="31" t="str">
        <f t="shared" si="62"/>
        <v>CERTAINLY INCLUDED</v>
      </c>
      <c r="K1989">
        <v>2033</v>
      </c>
      <c r="L1989" s="1"/>
      <c r="M1989" s="1"/>
      <c r="N1989" s="35" t="s">
        <v>901</v>
      </c>
      <c r="R1989" s="1" t="str">
        <f t="shared" si="63"/>
        <v>AI: Yes, Human: No</v>
      </c>
      <c r="S1989" s="1"/>
      <c r="T1989" s="1"/>
    </row>
    <row r="1990" spans="1:20" ht="90">
      <c r="A1990" s="1" t="s">
        <v>2455</v>
      </c>
      <c r="B1990">
        <v>2034</v>
      </c>
      <c r="D1990" t="s">
        <v>2441</v>
      </c>
      <c r="E1990" s="1"/>
      <c r="F1990" s="1" t="s">
        <v>2455</v>
      </c>
      <c r="G1990" s="1">
        <v>1</v>
      </c>
      <c r="H1990" s="1">
        <v>1</v>
      </c>
      <c r="I1990" s="1">
        <v>1</v>
      </c>
      <c r="J1990" s="31" t="str">
        <f t="shared" si="62"/>
        <v>EXCLUDED</v>
      </c>
      <c r="K1990">
        <v>2034</v>
      </c>
      <c r="L1990" s="1"/>
      <c r="M1990" s="1"/>
      <c r="N1990" s="35" t="s">
        <v>901</v>
      </c>
      <c r="R1990" s="1" t="str">
        <f t="shared" si="63"/>
        <v>Mutually Excluded</v>
      </c>
      <c r="S1990" s="1"/>
      <c r="T1990" s="1"/>
    </row>
    <row r="1991" spans="1:20" ht="120">
      <c r="A1991" s="1" t="s">
        <v>2456</v>
      </c>
      <c r="B1991">
        <v>2035</v>
      </c>
      <c r="D1991" t="s">
        <v>2441</v>
      </c>
      <c r="E1991" s="1"/>
      <c r="F1991" s="1" t="s">
        <v>2456</v>
      </c>
      <c r="G1991" s="1">
        <v>2</v>
      </c>
      <c r="H1991" s="1">
        <v>3</v>
      </c>
      <c r="I1991" s="1">
        <v>2</v>
      </c>
      <c r="J1991" s="31" t="str">
        <f t="shared" si="62"/>
        <v>EXCLUDED</v>
      </c>
      <c r="K1991">
        <v>2035</v>
      </c>
      <c r="L1991" s="1"/>
      <c r="M1991" s="1"/>
      <c r="N1991" s="35" t="s">
        <v>901</v>
      </c>
      <c r="R1991" s="1" t="str">
        <f t="shared" si="63"/>
        <v>Mutually Excluded</v>
      </c>
      <c r="S1991" s="1"/>
      <c r="T1991" s="1"/>
    </row>
    <row r="1992" spans="1:20" ht="165">
      <c r="A1992" s="1" t="s">
        <v>2457</v>
      </c>
      <c r="B1992">
        <v>2036</v>
      </c>
      <c r="D1992" t="s">
        <v>2441</v>
      </c>
      <c r="E1992" s="1"/>
      <c r="F1992" s="1" t="s">
        <v>2457</v>
      </c>
      <c r="G1992" s="1">
        <v>3</v>
      </c>
      <c r="H1992" s="1">
        <v>3</v>
      </c>
      <c r="I1992" s="1">
        <v>4</v>
      </c>
      <c r="J1992" s="31" t="str">
        <f t="shared" si="62"/>
        <v>EXCLUDED</v>
      </c>
      <c r="K1992">
        <v>2036</v>
      </c>
      <c r="L1992" s="1"/>
      <c r="M1992" s="1"/>
      <c r="N1992" s="35" t="s">
        <v>901</v>
      </c>
      <c r="R1992" s="1" t="str">
        <f t="shared" si="63"/>
        <v>Mutually Excluded</v>
      </c>
      <c r="S1992" s="1"/>
      <c r="T1992" s="1"/>
    </row>
    <row r="1993" spans="1:20" ht="90">
      <c r="A1993" s="1" t="s">
        <v>2458</v>
      </c>
      <c r="B1993">
        <v>2037</v>
      </c>
      <c r="D1993" t="s">
        <v>2441</v>
      </c>
      <c r="E1993" s="1"/>
      <c r="F1993" s="1" t="s">
        <v>2458</v>
      </c>
      <c r="G1993" s="1">
        <v>4</v>
      </c>
      <c r="H1993" s="1">
        <v>3</v>
      </c>
      <c r="I1993" s="1">
        <v>4</v>
      </c>
      <c r="J1993" s="31" t="str">
        <f t="shared" si="62"/>
        <v>EXCLUDED</v>
      </c>
      <c r="K1993">
        <v>2037</v>
      </c>
      <c r="L1993" s="1"/>
      <c r="M1993" s="1"/>
      <c r="N1993" s="35" t="s">
        <v>901</v>
      </c>
      <c r="R1993" s="1" t="str">
        <f t="shared" si="63"/>
        <v>Mutually Excluded</v>
      </c>
      <c r="S1993" s="1"/>
      <c r="T1993" s="1"/>
    </row>
    <row r="1994" spans="1:20" ht="90">
      <c r="A1994" s="1" t="s">
        <v>2459</v>
      </c>
      <c r="B1994">
        <v>2038</v>
      </c>
      <c r="D1994" t="s">
        <v>2441</v>
      </c>
      <c r="E1994" s="1"/>
      <c r="F1994" s="1" t="s">
        <v>2459</v>
      </c>
      <c r="G1994" s="1">
        <v>2</v>
      </c>
      <c r="H1994" s="1">
        <v>3</v>
      </c>
      <c r="I1994" s="1">
        <v>3</v>
      </c>
      <c r="J1994" s="31" t="str">
        <f t="shared" si="62"/>
        <v>EXCLUDED</v>
      </c>
      <c r="K1994">
        <v>2038</v>
      </c>
      <c r="L1994" s="1"/>
      <c r="M1994" s="1"/>
      <c r="N1994" s="35" t="s">
        <v>901</v>
      </c>
      <c r="R1994" s="1" t="str">
        <f t="shared" si="63"/>
        <v>Mutually Excluded</v>
      </c>
      <c r="S1994" s="1"/>
      <c r="T1994" s="1"/>
    </row>
    <row r="1995" spans="1:20" ht="75">
      <c r="A1995" s="1" t="s">
        <v>2460</v>
      </c>
      <c r="B1995">
        <v>2039</v>
      </c>
      <c r="D1995" t="s">
        <v>2441</v>
      </c>
      <c r="E1995" s="1"/>
      <c r="F1995" s="1" t="s">
        <v>2460</v>
      </c>
      <c r="G1995" s="1">
        <v>2</v>
      </c>
      <c r="H1995" s="1">
        <v>2</v>
      </c>
      <c r="I1995" s="1">
        <v>2</v>
      </c>
      <c r="J1995" s="31" t="str">
        <f t="shared" si="62"/>
        <v>EXCLUDED</v>
      </c>
      <c r="K1995">
        <v>2039</v>
      </c>
      <c r="L1995" s="1"/>
      <c r="M1995" s="1"/>
      <c r="N1995" s="35" t="s">
        <v>901</v>
      </c>
      <c r="R1995" s="1" t="str">
        <f t="shared" si="63"/>
        <v>Mutually Excluded</v>
      </c>
      <c r="S1995" s="1"/>
      <c r="T1995" s="1"/>
    </row>
    <row r="1996" spans="1:20" ht="90">
      <c r="A1996" s="1" t="s">
        <v>2461</v>
      </c>
      <c r="B1996">
        <v>2040</v>
      </c>
      <c r="D1996" t="s">
        <v>2441</v>
      </c>
      <c r="E1996" s="1"/>
      <c r="F1996" s="1" t="s">
        <v>2461</v>
      </c>
      <c r="G1996" s="1">
        <v>2</v>
      </c>
      <c r="H1996" s="1">
        <v>3</v>
      </c>
      <c r="I1996" s="1">
        <v>2</v>
      </c>
      <c r="J1996" s="31" t="str">
        <f t="shared" si="62"/>
        <v>EXCLUDED</v>
      </c>
      <c r="K1996">
        <v>2040</v>
      </c>
      <c r="L1996" s="1"/>
      <c r="M1996" s="1"/>
      <c r="N1996" s="35" t="s">
        <v>901</v>
      </c>
      <c r="R1996" s="1" t="str">
        <f t="shared" si="63"/>
        <v>Mutually Excluded</v>
      </c>
      <c r="S1996" s="1"/>
      <c r="T1996" s="1"/>
    </row>
    <row r="1997" spans="1:20" ht="90">
      <c r="A1997" s="1" t="s">
        <v>2462</v>
      </c>
      <c r="B1997">
        <v>2041</v>
      </c>
      <c r="D1997" t="s">
        <v>2441</v>
      </c>
      <c r="E1997" s="1"/>
      <c r="F1997" s="1" t="s">
        <v>2462</v>
      </c>
      <c r="G1997" s="1">
        <v>2</v>
      </c>
      <c r="H1997" s="1">
        <v>2</v>
      </c>
      <c r="I1997" s="1">
        <v>2</v>
      </c>
      <c r="J1997" s="31" t="str">
        <f t="shared" si="62"/>
        <v>EXCLUDED</v>
      </c>
      <c r="K1997">
        <v>2041</v>
      </c>
      <c r="L1997" s="1"/>
      <c r="M1997" s="1"/>
      <c r="N1997" s="35" t="s">
        <v>901</v>
      </c>
      <c r="R1997" s="1" t="str">
        <f t="shared" si="63"/>
        <v>Mutually Excluded</v>
      </c>
      <c r="S1997" s="1"/>
      <c r="T1997" s="1"/>
    </row>
    <row r="1998" spans="1:20" ht="90">
      <c r="A1998" s="1" t="s">
        <v>2463</v>
      </c>
      <c r="B1998">
        <v>2042</v>
      </c>
      <c r="D1998" t="s">
        <v>2441</v>
      </c>
      <c r="E1998" s="1"/>
      <c r="F1998" s="1" t="s">
        <v>2463</v>
      </c>
      <c r="G1998" s="1">
        <v>4</v>
      </c>
      <c r="H1998" s="1">
        <v>4</v>
      </c>
      <c r="I1998" s="1">
        <v>3</v>
      </c>
      <c r="J1998" s="31" t="str">
        <f t="shared" si="62"/>
        <v>EXCLUDED</v>
      </c>
      <c r="K1998">
        <v>2042</v>
      </c>
      <c r="L1998" s="1"/>
      <c r="M1998" s="1"/>
      <c r="N1998" s="35" t="s">
        <v>901</v>
      </c>
      <c r="R1998" s="1" t="str">
        <f t="shared" si="63"/>
        <v>Mutually Excluded</v>
      </c>
      <c r="S1998" s="1"/>
      <c r="T1998" s="1"/>
    </row>
    <row r="1999" spans="1:20" ht="75">
      <c r="A1999" s="1" t="s">
        <v>2464</v>
      </c>
      <c r="B1999">
        <v>2043</v>
      </c>
      <c r="D1999" t="s">
        <v>2441</v>
      </c>
      <c r="E1999" s="1"/>
      <c r="F1999" s="1" t="s">
        <v>2464</v>
      </c>
      <c r="G1999" s="1">
        <v>1</v>
      </c>
      <c r="H1999" s="1">
        <v>1</v>
      </c>
      <c r="I1999" s="1">
        <v>1</v>
      </c>
      <c r="J1999" s="31" t="str">
        <f t="shared" si="62"/>
        <v>EXCLUDED</v>
      </c>
      <c r="K1999">
        <v>2043</v>
      </c>
      <c r="L1999" s="1"/>
      <c r="M1999" s="1"/>
      <c r="N1999" s="35" t="s">
        <v>901</v>
      </c>
      <c r="R1999" s="1" t="str">
        <f t="shared" si="63"/>
        <v>Mutually Excluded</v>
      </c>
      <c r="S1999" s="1"/>
      <c r="T1999" s="1"/>
    </row>
    <row r="2000" spans="1:20" ht="90">
      <c r="A2000" s="1" t="s">
        <v>2465</v>
      </c>
      <c r="B2000">
        <v>2044</v>
      </c>
      <c r="D2000" t="s">
        <v>2466</v>
      </c>
      <c r="E2000" s="1"/>
      <c r="F2000" s="1" t="s">
        <v>2465</v>
      </c>
      <c r="G2000" s="1">
        <v>5</v>
      </c>
      <c r="H2000" s="1">
        <v>5</v>
      </c>
      <c r="I2000" s="1">
        <v>5</v>
      </c>
      <c r="J2000" s="31" t="str">
        <f t="shared" si="62"/>
        <v>CERTAINLY INCLUDED</v>
      </c>
      <c r="K2000">
        <v>2044</v>
      </c>
      <c r="L2000" s="1"/>
      <c r="M2000" s="1"/>
      <c r="N2000" s="35" t="s">
        <v>901</v>
      </c>
      <c r="R2000" s="1" t="str">
        <f t="shared" si="63"/>
        <v>AI: Yes, Human: No</v>
      </c>
      <c r="S2000" s="1"/>
      <c r="T2000" s="1"/>
    </row>
    <row r="2001" spans="1:20" ht="150">
      <c r="A2001" s="1" t="s">
        <v>2468</v>
      </c>
      <c r="B2001">
        <v>2045</v>
      </c>
      <c r="D2001" t="s">
        <v>2466</v>
      </c>
      <c r="E2001" s="1"/>
      <c r="F2001" s="1" t="s">
        <v>2468</v>
      </c>
      <c r="G2001" s="1">
        <v>4</v>
      </c>
      <c r="H2001" s="1">
        <v>4</v>
      </c>
      <c r="I2001" s="1">
        <v>4</v>
      </c>
      <c r="J2001" s="31" t="str">
        <f t="shared" si="62"/>
        <v>EXCLUDED</v>
      </c>
      <c r="K2001">
        <v>2045</v>
      </c>
      <c r="L2001" s="1"/>
      <c r="M2001" s="1"/>
      <c r="N2001" s="35" t="s">
        <v>901</v>
      </c>
      <c r="R2001" s="1" t="str">
        <f t="shared" si="63"/>
        <v>Mutually Excluded</v>
      </c>
      <c r="S2001" s="1"/>
      <c r="T2001" s="1"/>
    </row>
    <row r="2002" spans="1:20" ht="90">
      <c r="A2002" s="1" t="s">
        <v>2469</v>
      </c>
      <c r="B2002">
        <v>2046</v>
      </c>
      <c r="D2002" t="s">
        <v>2466</v>
      </c>
      <c r="E2002" s="1"/>
      <c r="F2002" s="1" t="s">
        <v>2469</v>
      </c>
      <c r="G2002" s="1">
        <v>3</v>
      </c>
      <c r="H2002" s="1">
        <v>4</v>
      </c>
      <c r="I2002" s="1">
        <v>3</v>
      </c>
      <c r="J2002" s="31" t="str">
        <f t="shared" si="62"/>
        <v>EXCLUDED</v>
      </c>
      <c r="K2002">
        <v>2046</v>
      </c>
      <c r="L2002" s="1"/>
      <c r="M2002" s="1"/>
      <c r="N2002" s="35" t="s">
        <v>901</v>
      </c>
      <c r="R2002" s="1" t="str">
        <f t="shared" si="63"/>
        <v>Mutually Excluded</v>
      </c>
      <c r="S2002" s="1"/>
      <c r="T2002" s="1"/>
    </row>
    <row r="2003" spans="1:20" ht="90">
      <c r="A2003" s="1" t="s">
        <v>2470</v>
      </c>
      <c r="B2003">
        <v>2047</v>
      </c>
      <c r="D2003" t="s">
        <v>2466</v>
      </c>
      <c r="E2003" s="1"/>
      <c r="F2003" s="1" t="s">
        <v>2470</v>
      </c>
      <c r="G2003" s="1">
        <v>2</v>
      </c>
      <c r="H2003" s="1">
        <v>2</v>
      </c>
      <c r="I2003" s="1">
        <v>2</v>
      </c>
      <c r="J2003" s="31" t="str">
        <f t="shared" si="62"/>
        <v>EXCLUDED</v>
      </c>
      <c r="K2003">
        <v>2047</v>
      </c>
      <c r="L2003" s="1"/>
      <c r="M2003" s="1"/>
      <c r="N2003" s="35" t="s">
        <v>65</v>
      </c>
      <c r="R2003" s="1" t="str">
        <f t="shared" si="63"/>
        <v>AI: No, Human: Yes</v>
      </c>
      <c r="S2003" s="1"/>
      <c r="T2003" s="1"/>
    </row>
    <row r="2004" spans="1:20" ht="75">
      <c r="A2004" s="1" t="s">
        <v>2471</v>
      </c>
      <c r="B2004">
        <v>2048</v>
      </c>
      <c r="D2004" t="s">
        <v>2466</v>
      </c>
      <c r="E2004" s="1"/>
      <c r="F2004" s="1" t="s">
        <v>2471</v>
      </c>
      <c r="G2004" s="1">
        <v>3</v>
      </c>
      <c r="H2004" s="1">
        <v>3</v>
      </c>
      <c r="I2004" s="1">
        <v>2</v>
      </c>
      <c r="J2004" s="31" t="str">
        <f t="shared" si="62"/>
        <v>EXCLUDED</v>
      </c>
      <c r="K2004">
        <v>2048</v>
      </c>
      <c r="L2004" s="1"/>
      <c r="M2004" s="1"/>
      <c r="N2004" s="35" t="s">
        <v>901</v>
      </c>
      <c r="R2004" s="1" t="str">
        <f t="shared" si="63"/>
        <v>Mutually Excluded</v>
      </c>
      <c r="S2004" s="1"/>
      <c r="T2004" s="1"/>
    </row>
    <row r="2005" spans="1:20" ht="135">
      <c r="A2005" s="24" t="s">
        <v>2472</v>
      </c>
      <c r="B2005">
        <v>2049</v>
      </c>
      <c r="D2005" t="s">
        <v>2466</v>
      </c>
      <c r="E2005" s="1"/>
      <c r="F2005" s="24" t="s">
        <v>2472</v>
      </c>
      <c r="G2005" s="1">
        <v>1</v>
      </c>
      <c r="H2005" s="1">
        <v>1</v>
      </c>
      <c r="I2005" s="1">
        <v>1</v>
      </c>
      <c r="J2005" s="31" t="str">
        <f t="shared" si="62"/>
        <v>EXCLUDED</v>
      </c>
      <c r="K2005">
        <v>2049</v>
      </c>
      <c r="L2005" s="1"/>
      <c r="M2005" s="1"/>
      <c r="N2005" s="35" t="s">
        <v>901</v>
      </c>
      <c r="R2005" s="1" t="str">
        <f t="shared" si="63"/>
        <v>Mutually Excluded</v>
      </c>
      <c r="S2005" s="1"/>
      <c r="T2005" s="1"/>
    </row>
    <row r="2006" spans="1:20" ht="120">
      <c r="A2006" s="1" t="s">
        <v>2473</v>
      </c>
      <c r="B2006">
        <v>2050</v>
      </c>
      <c r="D2006" t="s">
        <v>2466</v>
      </c>
      <c r="E2006" s="1"/>
      <c r="F2006" s="1" t="s">
        <v>2473</v>
      </c>
      <c r="G2006" s="1">
        <v>3</v>
      </c>
      <c r="H2006" s="1">
        <v>2</v>
      </c>
      <c r="I2006" s="1">
        <v>3</v>
      </c>
      <c r="J2006" s="31" t="str">
        <f t="shared" si="62"/>
        <v>EXCLUDED</v>
      </c>
      <c r="K2006">
        <v>2050</v>
      </c>
      <c r="L2006" s="1"/>
      <c r="M2006" s="1"/>
      <c r="N2006" s="35" t="s">
        <v>1752</v>
      </c>
      <c r="R2006" s="1" t="str">
        <f t="shared" si="63"/>
        <v>AI: No, Human: Yes</v>
      </c>
      <c r="S2006" s="1"/>
      <c r="T2006" s="1"/>
    </row>
    <row r="2007" spans="1:20" ht="150">
      <c r="A2007" s="1" t="s">
        <v>2474</v>
      </c>
      <c r="B2007">
        <v>2051</v>
      </c>
      <c r="D2007" t="s">
        <v>2466</v>
      </c>
      <c r="E2007" s="1"/>
      <c r="F2007" s="1" t="s">
        <v>2474</v>
      </c>
      <c r="G2007" s="1">
        <v>4</v>
      </c>
      <c r="H2007" s="1">
        <v>4</v>
      </c>
      <c r="I2007" s="1">
        <v>3</v>
      </c>
      <c r="J2007" s="31" t="str">
        <f t="shared" si="62"/>
        <v>EXCLUDED</v>
      </c>
      <c r="K2007">
        <v>2051</v>
      </c>
      <c r="L2007" s="1"/>
      <c r="M2007" s="1"/>
      <c r="N2007" s="35" t="s">
        <v>901</v>
      </c>
      <c r="R2007" s="1" t="str">
        <f t="shared" si="63"/>
        <v>Mutually Excluded</v>
      </c>
      <c r="S2007" s="1"/>
      <c r="T2007" s="1"/>
    </row>
    <row r="2008" spans="1:20" ht="45">
      <c r="A2008" s="1" t="s">
        <v>2475</v>
      </c>
      <c r="B2008">
        <v>2052</v>
      </c>
      <c r="D2008" t="s">
        <v>2466</v>
      </c>
      <c r="E2008" s="1"/>
      <c r="F2008" s="1" t="s">
        <v>2475</v>
      </c>
      <c r="G2008" s="1">
        <v>1</v>
      </c>
      <c r="H2008" s="1">
        <v>1</v>
      </c>
      <c r="I2008" s="1">
        <v>1</v>
      </c>
      <c r="J2008" s="31" t="str">
        <f t="shared" si="62"/>
        <v>EXCLUDED</v>
      </c>
      <c r="K2008">
        <v>2052</v>
      </c>
      <c r="L2008" s="1"/>
      <c r="M2008" s="1"/>
      <c r="N2008" s="35" t="s">
        <v>901</v>
      </c>
      <c r="R2008" s="1" t="str">
        <f t="shared" si="63"/>
        <v>Mutually Excluded</v>
      </c>
      <c r="S2008" s="1"/>
      <c r="T2008" s="1"/>
    </row>
    <row r="2009" spans="1:20" ht="105">
      <c r="A2009" s="1" t="s">
        <v>2476</v>
      </c>
      <c r="B2009">
        <v>2053</v>
      </c>
      <c r="D2009" t="s">
        <v>2466</v>
      </c>
      <c r="E2009" s="1"/>
      <c r="F2009" s="1" t="s">
        <v>2476</v>
      </c>
      <c r="G2009" s="1">
        <v>4</v>
      </c>
      <c r="H2009" s="1">
        <v>3</v>
      </c>
      <c r="I2009" s="1">
        <v>4</v>
      </c>
      <c r="J2009" s="31" t="str">
        <f t="shared" si="62"/>
        <v>EXCLUDED</v>
      </c>
      <c r="K2009">
        <v>2053</v>
      </c>
      <c r="L2009" s="1"/>
      <c r="M2009" s="1"/>
      <c r="N2009" s="35" t="s">
        <v>901</v>
      </c>
      <c r="R2009" s="1" t="str">
        <f t="shared" si="63"/>
        <v>Mutually Excluded</v>
      </c>
      <c r="S2009" s="1"/>
      <c r="T2009" s="1"/>
    </row>
    <row r="2010" spans="1:20" ht="75">
      <c r="A2010" s="1" t="s">
        <v>2477</v>
      </c>
      <c r="B2010">
        <v>2054</v>
      </c>
      <c r="D2010" t="s">
        <v>2466</v>
      </c>
      <c r="E2010" s="1"/>
      <c r="F2010" s="1" t="s">
        <v>2477</v>
      </c>
      <c r="G2010" s="1">
        <v>3</v>
      </c>
      <c r="H2010" s="1">
        <v>4</v>
      </c>
      <c r="I2010" s="1">
        <v>3</v>
      </c>
      <c r="J2010" s="31" t="str">
        <f t="shared" si="62"/>
        <v>EXCLUDED</v>
      </c>
      <c r="K2010">
        <v>2054</v>
      </c>
      <c r="L2010" s="1"/>
      <c r="M2010" s="1"/>
      <c r="N2010" s="35" t="s">
        <v>901</v>
      </c>
      <c r="R2010" s="1" t="str">
        <f t="shared" si="63"/>
        <v>Mutually Excluded</v>
      </c>
      <c r="S2010" s="1"/>
      <c r="T2010" s="1"/>
    </row>
    <row r="2011" spans="1:20" ht="150">
      <c r="A2011" s="1" t="s">
        <v>2478</v>
      </c>
      <c r="B2011">
        <v>2055</v>
      </c>
      <c r="D2011" t="s">
        <v>2466</v>
      </c>
      <c r="E2011" s="1"/>
      <c r="F2011" s="1" t="s">
        <v>2478</v>
      </c>
      <c r="G2011" s="1">
        <v>5</v>
      </c>
      <c r="H2011" s="1">
        <v>4</v>
      </c>
      <c r="I2011" s="1">
        <v>5</v>
      </c>
      <c r="J2011" s="31" t="str">
        <f t="shared" si="62"/>
        <v>MAYBE</v>
      </c>
      <c r="K2011">
        <v>2055</v>
      </c>
      <c r="L2011" s="1"/>
      <c r="M2011" s="1"/>
      <c r="N2011" s="35" t="s">
        <v>901</v>
      </c>
      <c r="R2011" s="1" t="str">
        <f t="shared" si="63"/>
        <v>AI: Yes, Human: No</v>
      </c>
      <c r="S2011" s="1"/>
      <c r="T2011" s="1"/>
    </row>
    <row r="2012" spans="1:20" ht="90">
      <c r="A2012" s="1" t="s">
        <v>2479</v>
      </c>
      <c r="B2012">
        <v>2056</v>
      </c>
      <c r="D2012" t="s">
        <v>2466</v>
      </c>
      <c r="E2012" s="1"/>
      <c r="F2012" s="1" t="s">
        <v>2479</v>
      </c>
      <c r="G2012" s="1">
        <v>2</v>
      </c>
      <c r="H2012" s="1">
        <v>2</v>
      </c>
      <c r="I2012" s="1">
        <v>1</v>
      </c>
      <c r="J2012" s="31" t="str">
        <f t="shared" si="62"/>
        <v>EXCLUDED</v>
      </c>
      <c r="K2012">
        <v>2056</v>
      </c>
      <c r="L2012" s="1"/>
      <c r="M2012" s="1"/>
      <c r="N2012" s="35" t="s">
        <v>901</v>
      </c>
      <c r="R2012" s="1" t="str">
        <f t="shared" si="63"/>
        <v>Mutually Excluded</v>
      </c>
      <c r="S2012" s="1"/>
      <c r="T2012" s="1"/>
    </row>
    <row r="2013" spans="1:20" ht="180">
      <c r="A2013" s="24" t="s">
        <v>2480</v>
      </c>
      <c r="B2013">
        <v>2057</v>
      </c>
      <c r="D2013" t="s">
        <v>2466</v>
      </c>
      <c r="E2013" s="1"/>
      <c r="F2013" s="24" t="s">
        <v>2480</v>
      </c>
      <c r="G2013" s="1">
        <v>2</v>
      </c>
      <c r="H2013" s="1">
        <v>3</v>
      </c>
      <c r="I2013" s="1">
        <v>2</v>
      </c>
      <c r="J2013" s="31" t="str">
        <f t="shared" si="62"/>
        <v>EXCLUDED</v>
      </c>
      <c r="K2013">
        <v>2057</v>
      </c>
      <c r="L2013" s="1"/>
      <c r="M2013" s="1"/>
      <c r="N2013" s="35" t="s">
        <v>65</v>
      </c>
      <c r="R2013" s="1" t="str">
        <f t="shared" si="63"/>
        <v>AI: No, Human: Yes</v>
      </c>
      <c r="S2013" s="1"/>
      <c r="T2013" s="1"/>
    </row>
    <row r="2014" spans="1:20" ht="90">
      <c r="A2014" s="1" t="s">
        <v>2481</v>
      </c>
      <c r="B2014">
        <v>2058</v>
      </c>
      <c r="D2014" t="s">
        <v>2466</v>
      </c>
      <c r="E2014" s="1"/>
      <c r="F2014" s="1" t="s">
        <v>2481</v>
      </c>
      <c r="G2014" s="1">
        <v>2</v>
      </c>
      <c r="H2014" s="1">
        <v>2</v>
      </c>
      <c r="I2014" s="1">
        <v>2</v>
      </c>
      <c r="J2014" s="31" t="str">
        <f t="shared" si="62"/>
        <v>EXCLUDED</v>
      </c>
      <c r="K2014">
        <v>2058</v>
      </c>
      <c r="L2014" s="1"/>
      <c r="M2014" s="1"/>
      <c r="N2014" s="35" t="s">
        <v>901</v>
      </c>
      <c r="R2014" s="1" t="str">
        <f t="shared" si="63"/>
        <v>Mutually Excluded</v>
      </c>
      <c r="S2014" s="1"/>
      <c r="T2014" s="1"/>
    </row>
    <row r="2015" spans="1:20" ht="75">
      <c r="A2015" s="1" t="s">
        <v>2482</v>
      </c>
      <c r="B2015">
        <v>2059</v>
      </c>
      <c r="D2015" t="s">
        <v>2466</v>
      </c>
      <c r="E2015" s="1"/>
      <c r="F2015" s="1" t="s">
        <v>2482</v>
      </c>
      <c r="G2015" s="1">
        <v>2</v>
      </c>
      <c r="H2015" s="1">
        <v>2</v>
      </c>
      <c r="I2015" s="1">
        <v>3</v>
      </c>
      <c r="J2015" s="31" t="str">
        <f t="shared" si="62"/>
        <v>EXCLUDED</v>
      </c>
      <c r="K2015">
        <v>2059</v>
      </c>
      <c r="L2015" s="1"/>
      <c r="M2015" s="1"/>
      <c r="N2015" s="35" t="s">
        <v>901</v>
      </c>
      <c r="R2015" s="1" t="str">
        <f t="shared" si="63"/>
        <v>Mutually Excluded</v>
      </c>
      <c r="S2015" s="1"/>
      <c r="T2015" s="1"/>
    </row>
    <row r="2016" spans="1:20" ht="150">
      <c r="A2016" s="1" t="s">
        <v>2483</v>
      </c>
      <c r="B2016">
        <v>2060</v>
      </c>
      <c r="D2016" t="s">
        <v>2466</v>
      </c>
      <c r="E2016" s="1"/>
      <c r="F2016" s="1" t="s">
        <v>2483</v>
      </c>
      <c r="G2016" s="1">
        <v>4</v>
      </c>
      <c r="H2016" s="1">
        <v>4</v>
      </c>
      <c r="I2016" s="1">
        <v>4</v>
      </c>
      <c r="J2016" s="31" t="str">
        <f t="shared" si="62"/>
        <v>EXCLUDED</v>
      </c>
      <c r="K2016">
        <v>2060</v>
      </c>
      <c r="L2016" s="1"/>
      <c r="M2016" s="1"/>
      <c r="N2016" s="35" t="s">
        <v>901</v>
      </c>
      <c r="R2016" s="1" t="str">
        <f t="shared" si="63"/>
        <v>Mutually Excluded</v>
      </c>
      <c r="S2016" s="1"/>
      <c r="T2016" s="1"/>
    </row>
    <row r="2017" spans="1:20" ht="90">
      <c r="A2017" s="1" t="s">
        <v>2484</v>
      </c>
      <c r="B2017">
        <v>2061</v>
      </c>
      <c r="D2017" t="s">
        <v>2466</v>
      </c>
      <c r="E2017" s="1"/>
      <c r="F2017" s="1" t="s">
        <v>2484</v>
      </c>
      <c r="G2017" s="1">
        <v>3</v>
      </c>
      <c r="H2017" s="1">
        <v>3</v>
      </c>
      <c r="I2017" s="1">
        <v>3</v>
      </c>
      <c r="J2017" s="31" t="str">
        <f t="shared" si="62"/>
        <v>EXCLUDED</v>
      </c>
      <c r="K2017">
        <v>2061</v>
      </c>
      <c r="L2017" s="1"/>
      <c r="M2017" s="1"/>
      <c r="N2017" s="35" t="s">
        <v>901</v>
      </c>
      <c r="R2017" s="1" t="str">
        <f t="shared" si="63"/>
        <v>Mutually Excluded</v>
      </c>
      <c r="S2017" s="1"/>
      <c r="T2017" s="1"/>
    </row>
    <row r="2018" spans="1:20" ht="120">
      <c r="A2018" s="1" t="s">
        <v>2485</v>
      </c>
      <c r="B2018">
        <v>2062</v>
      </c>
      <c r="D2018" t="s">
        <v>2466</v>
      </c>
      <c r="E2018" s="1"/>
      <c r="F2018" s="1" t="s">
        <v>2485</v>
      </c>
      <c r="G2018" s="1">
        <v>2</v>
      </c>
      <c r="H2018" s="1">
        <v>2</v>
      </c>
      <c r="I2018" s="1">
        <v>2</v>
      </c>
      <c r="J2018" s="31" t="str">
        <f t="shared" si="62"/>
        <v>EXCLUDED</v>
      </c>
      <c r="K2018">
        <v>2062</v>
      </c>
      <c r="L2018" s="1"/>
      <c r="M2018" s="1"/>
      <c r="N2018" s="35" t="s">
        <v>901</v>
      </c>
      <c r="R2018" s="1" t="str">
        <f t="shared" si="63"/>
        <v>Mutually Excluded</v>
      </c>
      <c r="S2018" s="1"/>
      <c r="T2018" s="1"/>
    </row>
    <row r="2019" spans="1:20" ht="105">
      <c r="A2019" s="1" t="s">
        <v>2486</v>
      </c>
      <c r="B2019">
        <v>2063</v>
      </c>
      <c r="D2019" t="s">
        <v>2466</v>
      </c>
      <c r="E2019" s="1"/>
      <c r="F2019" s="1" t="s">
        <v>2486</v>
      </c>
      <c r="G2019" s="1">
        <v>1</v>
      </c>
      <c r="H2019" s="1">
        <v>1</v>
      </c>
      <c r="I2019" s="1">
        <v>1</v>
      </c>
      <c r="J2019" s="31" t="str">
        <f t="shared" si="62"/>
        <v>EXCLUDED</v>
      </c>
      <c r="K2019">
        <v>2063</v>
      </c>
      <c r="L2019" s="1"/>
      <c r="M2019" s="1"/>
      <c r="N2019" s="35" t="s">
        <v>901</v>
      </c>
      <c r="R2019" s="1" t="str">
        <f t="shared" si="63"/>
        <v>Mutually Excluded</v>
      </c>
      <c r="S2019" s="1"/>
      <c r="T2019" s="1"/>
    </row>
    <row r="2020" spans="1:20" ht="90">
      <c r="A2020" s="1" t="s">
        <v>2487</v>
      </c>
      <c r="B2020">
        <v>2064</v>
      </c>
      <c r="D2020" t="s">
        <v>2466</v>
      </c>
      <c r="E2020" s="1"/>
      <c r="F2020" s="1" t="s">
        <v>2487</v>
      </c>
      <c r="G2020" s="1">
        <v>1</v>
      </c>
      <c r="H2020" s="1">
        <v>1</v>
      </c>
      <c r="I2020" s="1">
        <v>1</v>
      </c>
      <c r="J2020" s="31" t="str">
        <f t="shared" si="62"/>
        <v>EXCLUDED</v>
      </c>
      <c r="K2020">
        <v>2064</v>
      </c>
      <c r="L2020" s="1"/>
      <c r="M2020" s="1"/>
      <c r="N2020" s="35" t="s">
        <v>901</v>
      </c>
      <c r="R2020" s="1" t="str">
        <f t="shared" si="63"/>
        <v>Mutually Excluded</v>
      </c>
      <c r="S2020" s="1"/>
      <c r="T2020" s="1"/>
    </row>
    <row r="2021" spans="1:20" ht="30">
      <c r="A2021" s="1" t="s">
        <v>2488</v>
      </c>
      <c r="B2021">
        <v>2065</v>
      </c>
      <c r="D2021" t="s">
        <v>2466</v>
      </c>
      <c r="E2021" s="1"/>
      <c r="F2021" s="1" t="s">
        <v>2488</v>
      </c>
      <c r="G2021" s="1">
        <v>2</v>
      </c>
      <c r="H2021" s="1">
        <v>2</v>
      </c>
      <c r="I2021" s="1">
        <v>2</v>
      </c>
      <c r="J2021" s="31" t="str">
        <f t="shared" si="62"/>
        <v>EXCLUDED</v>
      </c>
      <c r="K2021">
        <v>2065</v>
      </c>
      <c r="L2021" s="1"/>
      <c r="M2021" s="1"/>
      <c r="N2021" s="35" t="s">
        <v>65</v>
      </c>
      <c r="R2021" s="1" t="str">
        <f t="shared" si="63"/>
        <v>AI: No, Human: Yes</v>
      </c>
      <c r="S2021" s="1"/>
      <c r="T2021" s="1"/>
    </row>
    <row r="2022" spans="1:20" ht="60">
      <c r="A2022" s="1" t="s">
        <v>2489</v>
      </c>
      <c r="B2022">
        <v>2066</v>
      </c>
      <c r="D2022" t="s">
        <v>2466</v>
      </c>
      <c r="E2022" s="1"/>
      <c r="F2022" s="1" t="s">
        <v>2489</v>
      </c>
      <c r="G2022" s="1">
        <v>1</v>
      </c>
      <c r="H2022" s="1">
        <v>1</v>
      </c>
      <c r="I2022" s="1">
        <v>1</v>
      </c>
      <c r="J2022" s="31" t="str">
        <f t="shared" si="62"/>
        <v>EXCLUDED</v>
      </c>
      <c r="K2022">
        <v>2066</v>
      </c>
      <c r="L2022" s="1"/>
      <c r="M2022" s="1"/>
      <c r="N2022" s="35" t="s">
        <v>901</v>
      </c>
      <c r="R2022" s="1" t="str">
        <f t="shared" si="63"/>
        <v>Mutually Excluded</v>
      </c>
      <c r="S2022" s="1"/>
      <c r="T2022" s="1"/>
    </row>
    <row r="2023" spans="1:20" ht="60">
      <c r="A2023" s="1" t="s">
        <v>2489</v>
      </c>
      <c r="B2023">
        <v>2067</v>
      </c>
      <c r="D2023" t="s">
        <v>2466</v>
      </c>
      <c r="E2023" s="1"/>
      <c r="F2023" s="1" t="s">
        <v>2489</v>
      </c>
      <c r="G2023" s="1">
        <v>4</v>
      </c>
      <c r="H2023" s="1">
        <v>3</v>
      </c>
      <c r="I2023" s="1">
        <v>4</v>
      </c>
      <c r="J2023" s="31" t="str">
        <f t="shared" si="62"/>
        <v>EXCLUDED</v>
      </c>
      <c r="K2023">
        <v>2067</v>
      </c>
      <c r="L2023" s="1"/>
      <c r="M2023" s="1"/>
      <c r="N2023" s="35" t="s">
        <v>901</v>
      </c>
      <c r="R2023" s="1" t="str">
        <f t="shared" si="63"/>
        <v>Mutually Excluded</v>
      </c>
      <c r="S2023" s="1"/>
      <c r="T2023" s="1"/>
    </row>
    <row r="2024" spans="1:20" ht="90">
      <c r="A2024" s="1" t="s">
        <v>2490</v>
      </c>
      <c r="B2024">
        <v>2068</v>
      </c>
      <c r="D2024" t="s">
        <v>2466</v>
      </c>
      <c r="E2024" s="1"/>
      <c r="F2024" s="1" t="s">
        <v>2490</v>
      </c>
      <c r="G2024" s="1">
        <v>2</v>
      </c>
      <c r="H2024" s="1">
        <v>3</v>
      </c>
      <c r="I2024" s="1">
        <v>2</v>
      </c>
      <c r="J2024" s="31" t="str">
        <f t="shared" si="62"/>
        <v>EXCLUDED</v>
      </c>
      <c r="K2024">
        <v>2068</v>
      </c>
      <c r="L2024" s="1"/>
      <c r="M2024" s="1"/>
      <c r="N2024" s="35" t="s">
        <v>901</v>
      </c>
      <c r="R2024" s="1" t="str">
        <f t="shared" si="63"/>
        <v>Mutually Excluded</v>
      </c>
      <c r="S2024" s="1"/>
      <c r="T2024" s="1"/>
    </row>
    <row r="2025" spans="1:20" ht="75">
      <c r="A2025" s="1" t="s">
        <v>2491</v>
      </c>
      <c r="B2025">
        <v>2069</v>
      </c>
      <c r="D2025" t="s">
        <v>2466</v>
      </c>
      <c r="E2025" s="1"/>
      <c r="F2025" s="1" t="s">
        <v>2491</v>
      </c>
      <c r="G2025" s="1">
        <v>2</v>
      </c>
      <c r="H2025" s="1">
        <v>3</v>
      </c>
      <c r="I2025" s="1">
        <v>2</v>
      </c>
      <c r="J2025" s="31" t="str">
        <f t="shared" si="62"/>
        <v>EXCLUDED</v>
      </c>
      <c r="K2025">
        <v>2069</v>
      </c>
      <c r="L2025" s="1"/>
      <c r="M2025" s="1"/>
      <c r="N2025" s="35" t="s">
        <v>901</v>
      </c>
      <c r="R2025" s="1" t="str">
        <f t="shared" si="63"/>
        <v>Mutually Excluded</v>
      </c>
      <c r="S2025" s="1"/>
      <c r="T2025" s="1"/>
    </row>
    <row r="2026" spans="1:20" ht="90">
      <c r="A2026" s="1" t="s">
        <v>2492</v>
      </c>
      <c r="B2026">
        <v>2070</v>
      </c>
      <c r="D2026" t="s">
        <v>2493</v>
      </c>
      <c r="E2026" s="1"/>
      <c r="F2026" s="1" t="s">
        <v>2492</v>
      </c>
      <c r="G2026" s="1">
        <v>2</v>
      </c>
      <c r="H2026" s="1">
        <v>2</v>
      </c>
      <c r="I2026" s="1">
        <v>2</v>
      </c>
      <c r="J2026" s="31" t="str">
        <f t="shared" si="62"/>
        <v>EXCLUDED</v>
      </c>
      <c r="K2026">
        <v>2070</v>
      </c>
      <c r="L2026" s="1"/>
      <c r="M2026" s="1"/>
      <c r="N2026" s="35" t="s">
        <v>901</v>
      </c>
      <c r="R2026" s="1" t="str">
        <f t="shared" si="63"/>
        <v>Mutually Excluded</v>
      </c>
      <c r="S2026" s="1"/>
      <c r="T2026" s="1"/>
    </row>
    <row r="2027" spans="1:20" ht="120">
      <c r="A2027" s="1" t="s">
        <v>2494</v>
      </c>
      <c r="B2027">
        <v>2071</v>
      </c>
      <c r="D2027" t="s">
        <v>2493</v>
      </c>
      <c r="E2027" s="1"/>
      <c r="F2027" s="1" t="s">
        <v>2494</v>
      </c>
      <c r="G2027" s="1">
        <v>1</v>
      </c>
      <c r="H2027" s="1">
        <v>1</v>
      </c>
      <c r="I2027" s="1">
        <v>1</v>
      </c>
      <c r="J2027" s="31" t="str">
        <f t="shared" si="62"/>
        <v>EXCLUDED</v>
      </c>
      <c r="K2027">
        <v>2071</v>
      </c>
      <c r="L2027" s="1"/>
      <c r="M2027" s="1"/>
      <c r="N2027" s="35" t="s">
        <v>901</v>
      </c>
      <c r="R2027" s="1" t="str">
        <f t="shared" si="63"/>
        <v>Mutually Excluded</v>
      </c>
      <c r="S2027" s="1"/>
      <c r="T2027" s="1"/>
    </row>
    <row r="2028" spans="1:20" ht="105">
      <c r="A2028" s="1" t="s">
        <v>2495</v>
      </c>
      <c r="B2028">
        <v>2072</v>
      </c>
      <c r="D2028" t="s">
        <v>2493</v>
      </c>
      <c r="E2028" s="1"/>
      <c r="F2028" s="1" t="s">
        <v>2495</v>
      </c>
      <c r="G2028" s="1">
        <v>3</v>
      </c>
      <c r="H2028" s="1">
        <v>2</v>
      </c>
      <c r="I2028" s="1">
        <v>2</v>
      </c>
      <c r="J2028" s="31" t="str">
        <f t="shared" si="62"/>
        <v>EXCLUDED</v>
      </c>
      <c r="K2028">
        <v>2072</v>
      </c>
      <c r="L2028" s="1"/>
      <c r="M2028" s="1"/>
      <c r="N2028" s="34" t="s">
        <v>65</v>
      </c>
      <c r="R2028" s="1" t="str">
        <f t="shared" si="63"/>
        <v>AI: No, Human: Yes</v>
      </c>
      <c r="S2028" s="1"/>
      <c r="T2028" s="1"/>
    </row>
    <row r="2029" spans="1:20" ht="165">
      <c r="A2029" s="1" t="s">
        <v>2497</v>
      </c>
      <c r="B2029">
        <v>2073</v>
      </c>
      <c r="D2029" t="s">
        <v>2493</v>
      </c>
      <c r="E2029" s="1"/>
      <c r="F2029" s="1" t="s">
        <v>2497</v>
      </c>
      <c r="G2029" s="1">
        <v>1</v>
      </c>
      <c r="H2029" s="1">
        <v>1</v>
      </c>
      <c r="I2029" s="1">
        <v>1</v>
      </c>
      <c r="J2029" s="31" t="str">
        <f t="shared" si="62"/>
        <v>EXCLUDED</v>
      </c>
      <c r="K2029">
        <v>2073</v>
      </c>
      <c r="L2029" s="1"/>
      <c r="M2029" s="1"/>
      <c r="N2029" s="35" t="s">
        <v>901</v>
      </c>
      <c r="R2029" s="1" t="str">
        <f t="shared" si="63"/>
        <v>Mutually Excluded</v>
      </c>
      <c r="S2029" s="1"/>
      <c r="T2029" s="1"/>
    </row>
    <row r="2030" spans="1:20" ht="75">
      <c r="A2030" s="1" t="s">
        <v>2498</v>
      </c>
      <c r="B2030">
        <v>2074</v>
      </c>
      <c r="D2030" t="s">
        <v>2493</v>
      </c>
      <c r="E2030" s="1"/>
      <c r="F2030" s="1" t="s">
        <v>2498</v>
      </c>
      <c r="G2030" s="1">
        <v>2</v>
      </c>
      <c r="H2030" s="1">
        <v>2</v>
      </c>
      <c r="I2030" s="1">
        <v>2</v>
      </c>
      <c r="J2030" s="31" t="str">
        <f t="shared" si="62"/>
        <v>EXCLUDED</v>
      </c>
      <c r="K2030">
        <v>2074</v>
      </c>
      <c r="L2030" s="1"/>
      <c r="M2030" s="1"/>
      <c r="N2030" s="35" t="s">
        <v>901</v>
      </c>
      <c r="R2030" s="1" t="str">
        <f t="shared" si="63"/>
        <v>Mutually Excluded</v>
      </c>
      <c r="S2030" s="1"/>
      <c r="T2030" s="1"/>
    </row>
    <row r="2031" spans="1:20" ht="75">
      <c r="A2031" s="1" t="s">
        <v>2499</v>
      </c>
      <c r="B2031">
        <v>2075</v>
      </c>
      <c r="D2031" t="s">
        <v>2493</v>
      </c>
      <c r="E2031" s="1"/>
      <c r="F2031" s="1" t="s">
        <v>2499</v>
      </c>
      <c r="G2031" s="1">
        <v>2</v>
      </c>
      <c r="H2031" s="1">
        <v>3</v>
      </c>
      <c r="I2031" s="1">
        <v>2</v>
      </c>
      <c r="J2031" s="31" t="str">
        <f t="shared" si="62"/>
        <v>EXCLUDED</v>
      </c>
      <c r="K2031">
        <v>2075</v>
      </c>
      <c r="L2031" s="1"/>
      <c r="M2031" s="1"/>
      <c r="N2031" s="35" t="s">
        <v>901</v>
      </c>
      <c r="R2031" s="1" t="str">
        <f t="shared" si="63"/>
        <v>Mutually Excluded</v>
      </c>
      <c r="S2031" s="1"/>
      <c r="T2031" s="1"/>
    </row>
    <row r="2032" spans="1:20" ht="120.75">
      <c r="A2032" s="18" t="s">
        <v>2500</v>
      </c>
      <c r="B2032">
        <v>2076</v>
      </c>
      <c r="D2032" t="s">
        <v>2493</v>
      </c>
      <c r="E2032" s="1"/>
      <c r="F2032" s="18" t="s">
        <v>2500</v>
      </c>
      <c r="G2032" s="1">
        <v>5</v>
      </c>
      <c r="H2032" s="1">
        <v>5</v>
      </c>
      <c r="I2032" s="1">
        <v>5</v>
      </c>
      <c r="J2032" s="31" t="str">
        <f t="shared" si="62"/>
        <v>CERTAINLY INCLUDED</v>
      </c>
      <c r="K2032">
        <v>2076</v>
      </c>
      <c r="L2032" s="11"/>
      <c r="M2032" s="1"/>
      <c r="N2032" s="34" t="s">
        <v>65</v>
      </c>
      <c r="R2032" s="1" t="str">
        <f t="shared" si="63"/>
        <v>MUTUALLY INCLUDED</v>
      </c>
      <c r="S2032" s="1"/>
      <c r="T2032" s="1"/>
    </row>
    <row r="2033" spans="1:20" ht="75">
      <c r="A2033" s="1" t="s">
        <v>2502</v>
      </c>
      <c r="B2033">
        <v>2077</v>
      </c>
      <c r="D2033" t="s">
        <v>2493</v>
      </c>
      <c r="E2033" s="1"/>
      <c r="F2033" s="1" t="s">
        <v>2502</v>
      </c>
      <c r="G2033" s="1">
        <v>4</v>
      </c>
      <c r="H2033" s="1">
        <v>3</v>
      </c>
      <c r="I2033" s="1">
        <v>4</v>
      </c>
      <c r="J2033" s="31" t="str">
        <f t="shared" si="62"/>
        <v>EXCLUDED</v>
      </c>
      <c r="K2033">
        <v>2077</v>
      </c>
      <c r="L2033" s="1"/>
      <c r="M2033" s="1"/>
      <c r="N2033" s="34" t="s">
        <v>1752</v>
      </c>
      <c r="R2033" s="1" t="str">
        <f t="shared" si="63"/>
        <v>AI: No, Human: Yes</v>
      </c>
      <c r="S2033" s="1"/>
      <c r="T2033" s="1"/>
    </row>
    <row r="2034" spans="1:20" ht="120">
      <c r="A2034" s="1" t="s">
        <v>2504</v>
      </c>
      <c r="B2034">
        <v>2078</v>
      </c>
      <c r="D2034" t="s">
        <v>2493</v>
      </c>
      <c r="E2034" s="1"/>
      <c r="F2034" s="1" t="s">
        <v>2504</v>
      </c>
      <c r="G2034" s="1">
        <v>2</v>
      </c>
      <c r="H2034" s="1">
        <v>2</v>
      </c>
      <c r="I2034" s="1">
        <v>2</v>
      </c>
      <c r="J2034" s="31" t="str">
        <f t="shared" si="62"/>
        <v>EXCLUDED</v>
      </c>
      <c r="K2034">
        <v>2078</v>
      </c>
      <c r="L2034" s="1"/>
      <c r="M2034" s="1"/>
      <c r="N2034" s="35" t="s">
        <v>901</v>
      </c>
      <c r="R2034" s="1" t="str">
        <f t="shared" si="63"/>
        <v>Mutually Excluded</v>
      </c>
      <c r="S2034" s="1"/>
      <c r="T2034" s="1"/>
    </row>
    <row r="2035" spans="1:20" ht="60">
      <c r="A2035" s="1" t="s">
        <v>2505</v>
      </c>
      <c r="B2035">
        <v>2079</v>
      </c>
      <c r="D2035" t="s">
        <v>2493</v>
      </c>
      <c r="E2035" s="1"/>
      <c r="F2035" s="1" t="s">
        <v>2505</v>
      </c>
      <c r="G2035" s="1">
        <v>1</v>
      </c>
      <c r="H2035" s="1">
        <v>1</v>
      </c>
      <c r="I2035" s="1">
        <v>1</v>
      </c>
      <c r="J2035" s="31" t="str">
        <f t="shared" si="62"/>
        <v>EXCLUDED</v>
      </c>
      <c r="K2035">
        <v>2079</v>
      </c>
      <c r="L2035" s="1"/>
      <c r="M2035" s="1"/>
      <c r="N2035" s="35" t="s">
        <v>901</v>
      </c>
      <c r="R2035" s="1" t="str">
        <f t="shared" si="63"/>
        <v>Mutually Excluded</v>
      </c>
      <c r="S2035" s="1"/>
      <c r="T2035" s="1"/>
    </row>
    <row r="2036" spans="1:20" ht="105">
      <c r="A2036" s="1" t="s">
        <v>2506</v>
      </c>
      <c r="B2036">
        <v>2080</v>
      </c>
      <c r="D2036" t="s">
        <v>2493</v>
      </c>
      <c r="E2036" s="1"/>
      <c r="F2036" s="1" t="s">
        <v>2506</v>
      </c>
      <c r="G2036" s="1">
        <v>3</v>
      </c>
      <c r="H2036" s="1">
        <v>2</v>
      </c>
      <c r="I2036" s="1">
        <v>3</v>
      </c>
      <c r="J2036" s="31" t="str">
        <f t="shared" si="62"/>
        <v>EXCLUDED</v>
      </c>
      <c r="K2036">
        <v>2080</v>
      </c>
      <c r="L2036" s="1"/>
      <c r="M2036" s="1"/>
      <c r="N2036" s="35" t="s">
        <v>901</v>
      </c>
      <c r="R2036" s="1" t="str">
        <f t="shared" si="63"/>
        <v>Mutually Excluded</v>
      </c>
      <c r="S2036" s="1"/>
      <c r="T2036" s="1"/>
    </row>
    <row r="2037" spans="1:20" ht="90">
      <c r="A2037" s="1" t="s">
        <v>2507</v>
      </c>
      <c r="B2037">
        <v>2081</v>
      </c>
      <c r="D2037" t="s">
        <v>2493</v>
      </c>
      <c r="E2037" s="1"/>
      <c r="F2037" s="1" t="s">
        <v>2507</v>
      </c>
      <c r="G2037" s="1">
        <v>3</v>
      </c>
      <c r="H2037" s="1">
        <v>2</v>
      </c>
      <c r="I2037" s="1">
        <v>2</v>
      </c>
      <c r="J2037" s="31" t="str">
        <f t="shared" si="62"/>
        <v>EXCLUDED</v>
      </c>
      <c r="K2037">
        <v>2081</v>
      </c>
      <c r="L2037" s="1"/>
      <c r="M2037" s="1"/>
      <c r="N2037" s="35" t="s">
        <v>901</v>
      </c>
      <c r="R2037" s="1" t="str">
        <f t="shared" si="63"/>
        <v>Mutually Excluded</v>
      </c>
      <c r="S2037" s="1"/>
      <c r="T2037" s="1"/>
    </row>
    <row r="2038" spans="1:20" ht="120.75">
      <c r="A2038" s="1" t="s">
        <v>2508</v>
      </c>
      <c r="B2038">
        <v>2082</v>
      </c>
      <c r="D2038" t="s">
        <v>2493</v>
      </c>
      <c r="E2038" s="1"/>
      <c r="F2038" s="1" t="s">
        <v>2508</v>
      </c>
      <c r="G2038" s="1">
        <v>4</v>
      </c>
      <c r="H2038" s="1">
        <v>3</v>
      </c>
      <c r="I2038" s="1">
        <v>3</v>
      </c>
      <c r="J2038" s="31" t="str">
        <f t="shared" si="62"/>
        <v>EXCLUDED</v>
      </c>
      <c r="K2038">
        <v>2082</v>
      </c>
      <c r="L2038" s="11"/>
      <c r="M2038" s="1"/>
      <c r="N2038" s="35" t="s">
        <v>901</v>
      </c>
      <c r="R2038" s="1" t="str">
        <f t="shared" si="63"/>
        <v>Mutually Excluded</v>
      </c>
      <c r="S2038" s="1"/>
      <c r="T2038" s="1"/>
    </row>
    <row r="2039" spans="1:20" ht="135">
      <c r="A2039" s="1" t="s">
        <v>2510</v>
      </c>
      <c r="B2039">
        <v>2083</v>
      </c>
      <c r="D2039" t="s">
        <v>2493</v>
      </c>
      <c r="E2039" s="1"/>
      <c r="F2039" s="1" t="s">
        <v>2510</v>
      </c>
      <c r="G2039" s="1">
        <v>4</v>
      </c>
      <c r="H2039" s="1">
        <v>5</v>
      </c>
      <c r="I2039" s="1">
        <v>4</v>
      </c>
      <c r="J2039" s="31" t="str">
        <f t="shared" si="62"/>
        <v>MAYBE</v>
      </c>
      <c r="K2039">
        <v>2083</v>
      </c>
      <c r="L2039" s="1"/>
      <c r="M2039" s="1"/>
      <c r="N2039" s="35" t="s">
        <v>901</v>
      </c>
      <c r="R2039" s="1" t="str">
        <f t="shared" si="63"/>
        <v>AI: Yes, Human: No</v>
      </c>
      <c r="S2039" s="1"/>
      <c r="T2039" s="1"/>
    </row>
    <row r="2040" spans="1:20" ht="105">
      <c r="A2040" s="1" t="s">
        <v>2511</v>
      </c>
      <c r="B2040">
        <v>2084</v>
      </c>
      <c r="D2040" t="s">
        <v>2493</v>
      </c>
      <c r="E2040" s="1"/>
      <c r="F2040" s="1" t="s">
        <v>2511</v>
      </c>
      <c r="G2040" s="1">
        <v>2</v>
      </c>
      <c r="H2040" s="1">
        <v>2</v>
      </c>
      <c r="I2040" s="1">
        <v>2</v>
      </c>
      <c r="J2040" s="31" t="str">
        <f t="shared" si="62"/>
        <v>EXCLUDED</v>
      </c>
      <c r="K2040">
        <v>2084</v>
      </c>
      <c r="L2040" s="1"/>
      <c r="M2040" s="1"/>
      <c r="N2040" s="35" t="s">
        <v>901</v>
      </c>
      <c r="R2040" s="1" t="str">
        <f t="shared" si="63"/>
        <v>Mutually Excluded</v>
      </c>
      <c r="S2040" s="1"/>
      <c r="T2040" s="1"/>
    </row>
    <row r="2041" spans="1:20" ht="60">
      <c r="A2041" s="1" t="s">
        <v>2512</v>
      </c>
      <c r="B2041">
        <v>2085</v>
      </c>
      <c r="D2041" t="s">
        <v>2493</v>
      </c>
      <c r="E2041" s="1"/>
      <c r="F2041" s="1" t="s">
        <v>2512</v>
      </c>
      <c r="G2041" s="1">
        <v>3</v>
      </c>
      <c r="H2041" s="1">
        <v>3</v>
      </c>
      <c r="I2041" s="1">
        <v>2</v>
      </c>
      <c r="J2041" s="31" t="str">
        <f t="shared" si="62"/>
        <v>EXCLUDED</v>
      </c>
      <c r="K2041">
        <v>2085</v>
      </c>
      <c r="L2041" s="1"/>
      <c r="M2041" s="1"/>
      <c r="N2041" s="35" t="s">
        <v>901</v>
      </c>
      <c r="R2041" s="1" t="str">
        <f t="shared" si="63"/>
        <v>Mutually Excluded</v>
      </c>
      <c r="S2041" s="1"/>
      <c r="T2041" s="1"/>
    </row>
    <row r="2042" spans="1:20" ht="75">
      <c r="A2042" s="1" t="s">
        <v>2513</v>
      </c>
      <c r="B2042">
        <v>2086</v>
      </c>
      <c r="D2042" t="s">
        <v>2493</v>
      </c>
      <c r="E2042" s="1"/>
      <c r="F2042" s="1" t="s">
        <v>2513</v>
      </c>
      <c r="G2042" s="1">
        <v>2</v>
      </c>
      <c r="H2042" s="1">
        <v>2</v>
      </c>
      <c r="I2042" s="1">
        <v>3</v>
      </c>
      <c r="J2042" s="31" t="str">
        <f t="shared" si="62"/>
        <v>EXCLUDED</v>
      </c>
      <c r="K2042">
        <v>2086</v>
      </c>
      <c r="L2042" s="1"/>
      <c r="M2042" s="1"/>
      <c r="N2042" s="35" t="s">
        <v>901</v>
      </c>
      <c r="R2042" s="1" t="str">
        <f t="shared" si="63"/>
        <v>Mutually Excluded</v>
      </c>
      <c r="S2042" s="1"/>
      <c r="T2042" s="1"/>
    </row>
    <row r="2043" spans="1:20" ht="90">
      <c r="A2043" s="1" t="s">
        <v>2514</v>
      </c>
      <c r="B2043">
        <v>2087</v>
      </c>
      <c r="D2043" t="s">
        <v>2493</v>
      </c>
      <c r="E2043" s="1"/>
      <c r="F2043" s="1" t="s">
        <v>2514</v>
      </c>
      <c r="G2043" s="1">
        <v>3</v>
      </c>
      <c r="H2043" s="1">
        <v>2</v>
      </c>
      <c r="I2043" s="1">
        <v>3</v>
      </c>
      <c r="J2043" s="31" t="str">
        <f t="shared" si="62"/>
        <v>EXCLUDED</v>
      </c>
      <c r="K2043">
        <v>2087</v>
      </c>
      <c r="L2043" s="1"/>
      <c r="M2043" s="1"/>
      <c r="N2043" s="35" t="s">
        <v>901</v>
      </c>
      <c r="R2043" s="1" t="str">
        <f t="shared" si="63"/>
        <v>Mutually Excluded</v>
      </c>
      <c r="S2043" s="1"/>
      <c r="T2043" s="1"/>
    </row>
    <row r="2044" spans="1:20" ht="105">
      <c r="A2044" s="1" t="s">
        <v>2515</v>
      </c>
      <c r="B2044">
        <v>2088</v>
      </c>
      <c r="D2044" t="s">
        <v>2493</v>
      </c>
      <c r="E2044" s="1"/>
      <c r="F2044" s="1" t="s">
        <v>2515</v>
      </c>
      <c r="G2044" s="1">
        <v>2</v>
      </c>
      <c r="H2044" s="1">
        <v>2</v>
      </c>
      <c r="I2044" s="1">
        <v>2</v>
      </c>
      <c r="J2044" s="31" t="str">
        <f t="shared" si="62"/>
        <v>EXCLUDED</v>
      </c>
      <c r="K2044">
        <v>2088</v>
      </c>
      <c r="L2044" s="1"/>
      <c r="M2044" s="1"/>
      <c r="N2044" s="35" t="s">
        <v>901</v>
      </c>
      <c r="R2044" s="1" t="str">
        <f t="shared" si="63"/>
        <v>Mutually Excluded</v>
      </c>
      <c r="S2044" s="1"/>
      <c r="T2044" s="1"/>
    </row>
    <row r="2045" spans="1:20" ht="120">
      <c r="A2045" s="1" t="s">
        <v>2516</v>
      </c>
      <c r="B2045">
        <v>2089</v>
      </c>
      <c r="D2045" t="s">
        <v>2493</v>
      </c>
      <c r="E2045" s="1"/>
      <c r="F2045" s="1" t="s">
        <v>2516</v>
      </c>
      <c r="G2045" s="1">
        <v>3</v>
      </c>
      <c r="H2045" s="1">
        <v>3</v>
      </c>
      <c r="I2045" s="1">
        <v>3</v>
      </c>
      <c r="J2045" s="31" t="str">
        <f t="shared" si="62"/>
        <v>EXCLUDED</v>
      </c>
      <c r="K2045">
        <v>2089</v>
      </c>
      <c r="L2045" s="1"/>
      <c r="M2045" s="1"/>
      <c r="N2045" s="35" t="s">
        <v>901</v>
      </c>
      <c r="R2045" s="1" t="str">
        <f t="shared" si="63"/>
        <v>Mutually Excluded</v>
      </c>
      <c r="S2045" s="1"/>
      <c r="T2045" s="1"/>
    </row>
    <row r="2046" spans="1:20" ht="120">
      <c r="A2046" s="1" t="s">
        <v>2517</v>
      </c>
      <c r="B2046">
        <v>2090</v>
      </c>
      <c r="D2046" t="s">
        <v>2493</v>
      </c>
      <c r="E2046" s="1"/>
      <c r="F2046" s="1" t="s">
        <v>2517</v>
      </c>
      <c r="G2046" s="1">
        <v>3</v>
      </c>
      <c r="H2046" s="1">
        <v>3</v>
      </c>
      <c r="I2046" s="1">
        <v>3</v>
      </c>
      <c r="J2046" s="31" t="str">
        <f t="shared" si="62"/>
        <v>EXCLUDED</v>
      </c>
      <c r="K2046">
        <v>2090</v>
      </c>
      <c r="L2046" s="1"/>
      <c r="M2046" s="1"/>
      <c r="N2046" s="35" t="s">
        <v>901</v>
      </c>
      <c r="R2046" s="1" t="str">
        <f t="shared" si="63"/>
        <v>Mutually Excluded</v>
      </c>
      <c r="S2046" s="1"/>
      <c r="T2046" s="1"/>
    </row>
    <row r="2047" spans="1:20" ht="105">
      <c r="A2047" s="1" t="s">
        <v>2518</v>
      </c>
      <c r="B2047">
        <v>2091</v>
      </c>
      <c r="D2047" t="s">
        <v>2519</v>
      </c>
      <c r="E2047" s="1"/>
      <c r="F2047" s="1" t="s">
        <v>2518</v>
      </c>
      <c r="G2047" s="1">
        <v>1</v>
      </c>
      <c r="H2047" s="1">
        <v>1</v>
      </c>
      <c r="I2047" s="1">
        <v>1</v>
      </c>
      <c r="J2047" s="31" t="str">
        <f t="shared" si="62"/>
        <v>EXCLUDED</v>
      </c>
      <c r="K2047">
        <v>2091</v>
      </c>
      <c r="L2047" s="1"/>
      <c r="M2047" s="1"/>
      <c r="N2047" s="35" t="s">
        <v>901</v>
      </c>
      <c r="R2047" s="1" t="str">
        <f t="shared" si="63"/>
        <v>Mutually Excluded</v>
      </c>
      <c r="S2047" s="1"/>
      <c r="T2047" s="1"/>
    </row>
    <row r="2048" spans="1:20" ht="135">
      <c r="A2048" s="1" t="s">
        <v>2520</v>
      </c>
      <c r="B2048">
        <v>2092</v>
      </c>
      <c r="D2048" t="s">
        <v>2519</v>
      </c>
      <c r="E2048" s="1"/>
      <c r="F2048" s="1" t="s">
        <v>2520</v>
      </c>
      <c r="G2048" s="1">
        <v>3</v>
      </c>
      <c r="H2048" s="1">
        <v>2</v>
      </c>
      <c r="I2048" s="1">
        <v>3</v>
      </c>
      <c r="J2048" s="31" t="str">
        <f t="shared" si="62"/>
        <v>EXCLUDED</v>
      </c>
      <c r="K2048">
        <v>2092</v>
      </c>
      <c r="L2048" s="1"/>
      <c r="M2048" s="1"/>
      <c r="N2048" s="35" t="s">
        <v>901</v>
      </c>
      <c r="R2048" s="1" t="str">
        <f t="shared" si="63"/>
        <v>Mutually Excluded</v>
      </c>
      <c r="S2048" s="1"/>
      <c r="T2048" s="1"/>
    </row>
    <row r="2049" spans="1:20" ht="60">
      <c r="A2049" s="1" t="s">
        <v>2521</v>
      </c>
      <c r="B2049">
        <v>2093</v>
      </c>
      <c r="D2049" t="s">
        <v>2519</v>
      </c>
      <c r="E2049" s="1"/>
      <c r="F2049" s="1" t="s">
        <v>2521</v>
      </c>
      <c r="G2049" s="1">
        <v>4</v>
      </c>
      <c r="H2049" s="1">
        <v>3</v>
      </c>
      <c r="I2049" s="1">
        <v>4</v>
      </c>
      <c r="J2049" s="31" t="str">
        <f t="shared" si="62"/>
        <v>EXCLUDED</v>
      </c>
      <c r="K2049">
        <v>2093</v>
      </c>
      <c r="L2049" s="1"/>
      <c r="M2049" s="1"/>
      <c r="N2049" s="35" t="s">
        <v>901</v>
      </c>
      <c r="R2049" s="1" t="str">
        <f t="shared" si="63"/>
        <v>Mutually Excluded</v>
      </c>
      <c r="S2049" s="1"/>
      <c r="T2049" s="1"/>
    </row>
    <row r="2050" spans="1:20" ht="75">
      <c r="A2050" s="1" t="s">
        <v>2522</v>
      </c>
      <c r="B2050">
        <v>2094</v>
      </c>
      <c r="D2050" t="s">
        <v>2519</v>
      </c>
      <c r="E2050" s="1"/>
      <c r="F2050" s="1" t="s">
        <v>2522</v>
      </c>
      <c r="G2050" s="1">
        <v>2</v>
      </c>
      <c r="H2050" s="1">
        <v>2</v>
      </c>
      <c r="I2050" s="1">
        <v>2</v>
      </c>
      <c r="J2050" s="31" t="str">
        <f t="shared" si="62"/>
        <v>EXCLUDED</v>
      </c>
      <c r="K2050">
        <v>2094</v>
      </c>
      <c r="L2050" s="1"/>
      <c r="M2050" s="1"/>
      <c r="N2050" s="35" t="s">
        <v>901</v>
      </c>
      <c r="R2050" s="1" t="str">
        <f t="shared" si="63"/>
        <v>Mutually Excluded</v>
      </c>
      <c r="S2050" s="1"/>
      <c r="T2050" s="1"/>
    </row>
    <row r="2051" spans="1:20" ht="75.75">
      <c r="A2051" s="1" t="s">
        <v>2523</v>
      </c>
      <c r="B2051">
        <v>2095</v>
      </c>
      <c r="D2051" t="s">
        <v>2519</v>
      </c>
      <c r="E2051" s="1"/>
      <c r="F2051" s="1" t="s">
        <v>2523</v>
      </c>
      <c r="G2051" s="1">
        <v>4</v>
      </c>
      <c r="H2051" s="1">
        <v>4</v>
      </c>
      <c r="I2051" s="1">
        <v>3</v>
      </c>
      <c r="J2051" s="31" t="str">
        <f t="shared" ref="J2051:J2114" si="64">IF(COUNTIF(G2051:I2051,5)=3,"CERTAINLY INCLUDED",IF(COUNTIF(G2051:I2051,5)&gt;0,"MAYBE","EXCLUDED"))</f>
        <v>EXCLUDED</v>
      </c>
      <c r="K2051">
        <v>2095</v>
      </c>
      <c r="L2051" s="11"/>
      <c r="M2051" s="1"/>
      <c r="N2051" s="35" t="s">
        <v>901</v>
      </c>
      <c r="R2051" s="1" t="str">
        <f t="shared" ref="R2051:R2114" si="65">IF(AND(J2051="Excluded", N2051="Excluded"), "Mutually Excluded", IF(AND(OR(J2051="CERTAINLY INCLUDED", J2051="INCLUDED", J2051="MAYBE" ), OR(N2051="INCLUDED", N2051="MAYBE")), "MUTUALLY INCLUDED", IF(AND(J2051="MAYBE", N2051="MAYBE"), "Mutually MAYBE", IF(AND(J2051="Excluded", OR(N2051="INCLUDED", N2051="MAYBE")), "AI: No, Human: Yes", IF(AND(N2051="Excluded", OR(J2051="INCLUDED", J2051="CERTAINLY INCLUDED", J2051="MAYBE")), "AI: Yes, Human: No", "Other Conflict")))))</f>
        <v>Mutually Excluded</v>
      </c>
      <c r="S2051" s="1"/>
      <c r="T2051" s="1"/>
    </row>
    <row r="2052" spans="1:20" ht="120">
      <c r="A2052" s="1" t="s">
        <v>2525</v>
      </c>
      <c r="B2052">
        <v>2096</v>
      </c>
      <c r="D2052" t="s">
        <v>2519</v>
      </c>
      <c r="E2052" s="1"/>
      <c r="F2052" s="1" t="s">
        <v>2525</v>
      </c>
      <c r="G2052" s="1">
        <v>3</v>
      </c>
      <c r="H2052" s="1">
        <v>3</v>
      </c>
      <c r="I2052" s="1">
        <v>2</v>
      </c>
      <c r="J2052" s="31" t="str">
        <f t="shared" si="64"/>
        <v>EXCLUDED</v>
      </c>
      <c r="K2052">
        <v>2096</v>
      </c>
      <c r="L2052" s="1"/>
      <c r="M2052" s="1"/>
      <c r="N2052" s="35" t="s">
        <v>901</v>
      </c>
      <c r="R2052" s="1" t="str">
        <f t="shared" si="65"/>
        <v>Mutually Excluded</v>
      </c>
      <c r="S2052" s="1"/>
      <c r="T2052" s="1"/>
    </row>
    <row r="2053" spans="1:20" ht="75">
      <c r="A2053" s="1" t="s">
        <v>2526</v>
      </c>
      <c r="B2053">
        <v>2097</v>
      </c>
      <c r="D2053" t="s">
        <v>2519</v>
      </c>
      <c r="E2053" s="1"/>
      <c r="F2053" s="1" t="s">
        <v>2526</v>
      </c>
      <c r="G2053" s="1">
        <v>2</v>
      </c>
      <c r="H2053" s="1">
        <v>2</v>
      </c>
      <c r="I2053" s="1">
        <v>1</v>
      </c>
      <c r="J2053" s="31" t="str">
        <f t="shared" si="64"/>
        <v>EXCLUDED</v>
      </c>
      <c r="K2053">
        <v>2097</v>
      </c>
      <c r="L2053" s="1"/>
      <c r="M2053" s="1"/>
      <c r="N2053" s="35" t="s">
        <v>901</v>
      </c>
      <c r="R2053" s="1" t="str">
        <f t="shared" si="65"/>
        <v>Mutually Excluded</v>
      </c>
      <c r="S2053" s="1"/>
      <c r="T2053" s="1"/>
    </row>
    <row r="2054" spans="1:20" ht="90">
      <c r="A2054" s="1" t="s">
        <v>2527</v>
      </c>
      <c r="B2054">
        <v>2098</v>
      </c>
      <c r="D2054" t="s">
        <v>2519</v>
      </c>
      <c r="E2054" s="1"/>
      <c r="F2054" s="1" t="s">
        <v>2527</v>
      </c>
      <c r="G2054" s="1">
        <v>2</v>
      </c>
      <c r="H2054" s="1">
        <v>2</v>
      </c>
      <c r="I2054" s="1">
        <v>2</v>
      </c>
      <c r="J2054" s="31" t="str">
        <f t="shared" si="64"/>
        <v>EXCLUDED</v>
      </c>
      <c r="K2054">
        <v>2098</v>
      </c>
      <c r="L2054" s="1"/>
      <c r="M2054" s="1"/>
      <c r="N2054" s="35" t="s">
        <v>901</v>
      </c>
      <c r="R2054" s="1" t="str">
        <f t="shared" si="65"/>
        <v>Mutually Excluded</v>
      </c>
      <c r="S2054" s="1"/>
      <c r="T2054" s="1"/>
    </row>
    <row r="2055" spans="1:20" ht="75">
      <c r="A2055" s="1" t="s">
        <v>2528</v>
      </c>
      <c r="B2055">
        <v>2099</v>
      </c>
      <c r="D2055" t="s">
        <v>2519</v>
      </c>
      <c r="E2055" s="1"/>
      <c r="F2055" s="1" t="s">
        <v>2528</v>
      </c>
      <c r="G2055" s="1">
        <v>2</v>
      </c>
      <c r="H2055" s="1">
        <v>2</v>
      </c>
      <c r="I2055" s="1">
        <v>2</v>
      </c>
      <c r="J2055" s="31" t="str">
        <f t="shared" si="64"/>
        <v>EXCLUDED</v>
      </c>
      <c r="K2055">
        <v>2099</v>
      </c>
      <c r="L2055" s="1"/>
      <c r="M2055" s="1"/>
      <c r="N2055" s="35" t="s">
        <v>901</v>
      </c>
      <c r="R2055" s="1" t="str">
        <f t="shared" si="65"/>
        <v>Mutually Excluded</v>
      </c>
      <c r="S2055" s="1"/>
      <c r="T2055" s="1"/>
    </row>
    <row r="2056" spans="1:20" ht="45">
      <c r="A2056" s="1" t="s">
        <v>2529</v>
      </c>
      <c r="B2056">
        <v>2100</v>
      </c>
      <c r="D2056" t="s">
        <v>2519</v>
      </c>
      <c r="E2056" s="1"/>
      <c r="F2056" s="1" t="s">
        <v>2529</v>
      </c>
      <c r="G2056" s="1">
        <v>2</v>
      </c>
      <c r="H2056" s="1">
        <v>2</v>
      </c>
      <c r="I2056" s="1">
        <v>2</v>
      </c>
      <c r="J2056" s="31" t="str">
        <f t="shared" si="64"/>
        <v>EXCLUDED</v>
      </c>
      <c r="K2056">
        <v>2100</v>
      </c>
      <c r="L2056" s="1"/>
      <c r="M2056" s="1"/>
      <c r="N2056" s="35" t="s">
        <v>901</v>
      </c>
      <c r="R2056" s="1" t="str">
        <f t="shared" si="65"/>
        <v>Mutually Excluded</v>
      </c>
      <c r="S2056" s="1"/>
      <c r="T2056" s="1"/>
    </row>
    <row r="2057" spans="1:20" ht="105">
      <c r="A2057" s="1" t="s">
        <v>2530</v>
      </c>
      <c r="B2057">
        <v>2101</v>
      </c>
      <c r="D2057" t="s">
        <v>2519</v>
      </c>
      <c r="E2057" s="1"/>
      <c r="F2057" s="1" t="s">
        <v>2530</v>
      </c>
      <c r="G2057" s="1">
        <v>1</v>
      </c>
      <c r="H2057" s="1">
        <v>1</v>
      </c>
      <c r="I2057" s="1">
        <v>1</v>
      </c>
      <c r="J2057" s="31" t="str">
        <f t="shared" si="64"/>
        <v>EXCLUDED</v>
      </c>
      <c r="K2057">
        <v>2101</v>
      </c>
      <c r="L2057" s="1"/>
      <c r="M2057" s="1"/>
      <c r="N2057" s="35" t="s">
        <v>901</v>
      </c>
      <c r="R2057" s="1" t="str">
        <f t="shared" si="65"/>
        <v>Mutually Excluded</v>
      </c>
      <c r="S2057" s="1"/>
      <c r="T2057" s="1"/>
    </row>
    <row r="2058" spans="1:20" ht="75">
      <c r="A2058" s="1" t="s">
        <v>2531</v>
      </c>
      <c r="B2058">
        <v>2102</v>
      </c>
      <c r="D2058" t="s">
        <v>2519</v>
      </c>
      <c r="E2058" s="1"/>
      <c r="F2058" s="1" t="s">
        <v>2531</v>
      </c>
      <c r="G2058" s="1">
        <v>5</v>
      </c>
      <c r="H2058" s="1">
        <v>5</v>
      </c>
      <c r="I2058" s="1">
        <v>5</v>
      </c>
      <c r="J2058" s="31" t="str">
        <f t="shared" si="64"/>
        <v>CERTAINLY INCLUDED</v>
      </c>
      <c r="K2058">
        <v>2102</v>
      </c>
      <c r="L2058" s="1"/>
      <c r="M2058" s="1"/>
      <c r="N2058" s="35" t="s">
        <v>901</v>
      </c>
      <c r="R2058" s="1" t="str">
        <f t="shared" si="65"/>
        <v>AI: Yes, Human: No</v>
      </c>
      <c r="S2058" s="1"/>
      <c r="T2058" s="1"/>
    </row>
    <row r="2059" spans="1:20" ht="60">
      <c r="A2059" s="1" t="s">
        <v>2532</v>
      </c>
      <c r="B2059">
        <v>2103</v>
      </c>
      <c r="D2059" t="s">
        <v>2519</v>
      </c>
      <c r="E2059" s="1"/>
      <c r="F2059" s="1" t="s">
        <v>2532</v>
      </c>
      <c r="G2059" s="1">
        <v>2</v>
      </c>
      <c r="H2059" s="1">
        <v>2</v>
      </c>
      <c r="I2059" s="1">
        <v>2</v>
      </c>
      <c r="J2059" s="31" t="str">
        <f t="shared" si="64"/>
        <v>EXCLUDED</v>
      </c>
      <c r="K2059">
        <v>2103</v>
      </c>
      <c r="L2059" s="1"/>
      <c r="M2059" s="1"/>
      <c r="N2059" s="35" t="s">
        <v>901</v>
      </c>
      <c r="R2059" s="1" t="str">
        <f t="shared" si="65"/>
        <v>Mutually Excluded</v>
      </c>
      <c r="S2059" s="1"/>
      <c r="T2059" s="1"/>
    </row>
    <row r="2060" spans="1:20" ht="120">
      <c r="A2060" s="1" t="s">
        <v>2533</v>
      </c>
      <c r="B2060">
        <v>2104</v>
      </c>
      <c r="D2060" t="s">
        <v>2519</v>
      </c>
      <c r="E2060" s="1"/>
      <c r="F2060" s="1" t="s">
        <v>2533</v>
      </c>
      <c r="G2060" s="1">
        <v>4</v>
      </c>
      <c r="H2060" s="1">
        <v>4</v>
      </c>
      <c r="I2060" s="1">
        <v>3</v>
      </c>
      <c r="J2060" s="31" t="str">
        <f t="shared" si="64"/>
        <v>EXCLUDED</v>
      </c>
      <c r="K2060">
        <v>2104</v>
      </c>
      <c r="L2060" s="1"/>
      <c r="M2060" s="1"/>
      <c r="N2060" s="34" t="s">
        <v>1752</v>
      </c>
      <c r="R2060" s="1" t="str">
        <f t="shared" si="65"/>
        <v>AI: No, Human: Yes</v>
      </c>
      <c r="S2060" s="1"/>
      <c r="T2060" s="1"/>
    </row>
    <row r="2061" spans="1:20" ht="120">
      <c r="A2061" s="1" t="s">
        <v>2535</v>
      </c>
      <c r="B2061">
        <v>2105</v>
      </c>
      <c r="D2061" t="s">
        <v>2519</v>
      </c>
      <c r="E2061" s="1"/>
      <c r="F2061" s="1" t="s">
        <v>2535</v>
      </c>
      <c r="G2061" s="1">
        <v>2</v>
      </c>
      <c r="H2061" s="1">
        <v>2</v>
      </c>
      <c r="I2061" s="1">
        <v>2</v>
      </c>
      <c r="J2061" s="31" t="str">
        <f t="shared" si="64"/>
        <v>EXCLUDED</v>
      </c>
      <c r="K2061">
        <v>2105</v>
      </c>
      <c r="L2061" s="1"/>
      <c r="M2061" s="1"/>
      <c r="N2061" s="35" t="s">
        <v>901</v>
      </c>
      <c r="R2061" s="1" t="str">
        <f t="shared" si="65"/>
        <v>Mutually Excluded</v>
      </c>
      <c r="S2061" s="1"/>
      <c r="T2061" s="1"/>
    </row>
    <row r="2062" spans="1:20" ht="105">
      <c r="A2062" s="1" t="s">
        <v>2536</v>
      </c>
      <c r="B2062">
        <v>2106</v>
      </c>
      <c r="D2062" t="s">
        <v>2519</v>
      </c>
      <c r="E2062" s="1"/>
      <c r="F2062" s="1" t="s">
        <v>2536</v>
      </c>
      <c r="G2062" s="1">
        <v>2</v>
      </c>
      <c r="H2062" s="1">
        <v>2</v>
      </c>
      <c r="I2062" s="1">
        <v>2</v>
      </c>
      <c r="J2062" s="31" t="str">
        <f t="shared" si="64"/>
        <v>EXCLUDED</v>
      </c>
      <c r="K2062">
        <v>2106</v>
      </c>
      <c r="L2062" s="1"/>
      <c r="M2062" s="1"/>
      <c r="N2062" s="35" t="s">
        <v>901</v>
      </c>
      <c r="R2062" s="1" t="str">
        <f t="shared" si="65"/>
        <v>Mutually Excluded</v>
      </c>
      <c r="S2062" s="1"/>
      <c r="T2062" s="1"/>
    </row>
    <row r="2063" spans="1:20" ht="105">
      <c r="A2063" s="1" t="s">
        <v>2537</v>
      </c>
      <c r="B2063">
        <v>2107</v>
      </c>
      <c r="D2063" t="s">
        <v>2519</v>
      </c>
      <c r="E2063" s="1"/>
      <c r="F2063" s="1" t="s">
        <v>2537</v>
      </c>
      <c r="G2063" s="1">
        <v>2</v>
      </c>
      <c r="H2063" s="1">
        <v>3</v>
      </c>
      <c r="I2063" s="1">
        <v>2</v>
      </c>
      <c r="J2063" s="31" t="str">
        <f t="shared" si="64"/>
        <v>EXCLUDED</v>
      </c>
      <c r="K2063">
        <v>2107</v>
      </c>
      <c r="L2063" s="1"/>
      <c r="M2063" s="1"/>
      <c r="N2063" s="35" t="s">
        <v>901</v>
      </c>
      <c r="R2063" s="1" t="str">
        <f t="shared" si="65"/>
        <v>Mutually Excluded</v>
      </c>
      <c r="S2063" s="1"/>
      <c r="T2063" s="1"/>
    </row>
    <row r="2064" spans="1:20" ht="90">
      <c r="A2064" s="1" t="s">
        <v>2538</v>
      </c>
      <c r="B2064">
        <v>2108</v>
      </c>
      <c r="D2064" t="s">
        <v>2519</v>
      </c>
      <c r="E2064" s="1"/>
      <c r="F2064" s="1" t="s">
        <v>2538</v>
      </c>
      <c r="G2064" s="1">
        <v>4</v>
      </c>
      <c r="H2064" s="1">
        <v>4</v>
      </c>
      <c r="I2064" s="1">
        <v>4</v>
      </c>
      <c r="J2064" s="31" t="str">
        <f t="shared" si="64"/>
        <v>EXCLUDED</v>
      </c>
      <c r="K2064">
        <v>2108</v>
      </c>
      <c r="L2064" s="1"/>
      <c r="M2064" s="1"/>
      <c r="N2064" s="35" t="s">
        <v>901</v>
      </c>
      <c r="R2064" s="1" t="str">
        <f t="shared" si="65"/>
        <v>Mutually Excluded</v>
      </c>
      <c r="S2064" s="1"/>
      <c r="T2064" s="1"/>
    </row>
    <row r="2065" spans="1:20" ht="105">
      <c r="A2065" s="1" t="s">
        <v>2539</v>
      </c>
      <c r="B2065">
        <v>2109</v>
      </c>
      <c r="D2065" t="s">
        <v>2519</v>
      </c>
      <c r="E2065" s="1"/>
      <c r="F2065" s="1" t="s">
        <v>2539</v>
      </c>
      <c r="G2065" s="1">
        <v>4</v>
      </c>
      <c r="H2065" s="1">
        <v>3</v>
      </c>
      <c r="I2065" s="1">
        <v>3</v>
      </c>
      <c r="J2065" s="31" t="str">
        <f t="shared" si="64"/>
        <v>EXCLUDED</v>
      </c>
      <c r="K2065">
        <v>2109</v>
      </c>
      <c r="L2065" s="1"/>
      <c r="M2065" s="1"/>
      <c r="N2065" s="35" t="s">
        <v>901</v>
      </c>
      <c r="R2065" s="1" t="str">
        <f t="shared" si="65"/>
        <v>Mutually Excluded</v>
      </c>
      <c r="S2065" s="1"/>
      <c r="T2065" s="1"/>
    </row>
    <row r="2066" spans="1:20" ht="90">
      <c r="A2066" s="1" t="s">
        <v>2540</v>
      </c>
      <c r="B2066">
        <v>2110</v>
      </c>
      <c r="D2066" t="s">
        <v>2519</v>
      </c>
      <c r="E2066" s="1"/>
      <c r="F2066" s="1" t="s">
        <v>2540</v>
      </c>
      <c r="G2066" s="1">
        <v>1</v>
      </c>
      <c r="H2066" s="1">
        <v>1</v>
      </c>
      <c r="I2066" s="1">
        <v>1</v>
      </c>
      <c r="J2066" s="31" t="str">
        <f t="shared" si="64"/>
        <v>EXCLUDED</v>
      </c>
      <c r="K2066">
        <v>2110</v>
      </c>
      <c r="L2066" s="1"/>
      <c r="M2066" s="1"/>
      <c r="N2066" s="35" t="s">
        <v>901</v>
      </c>
      <c r="R2066" s="1" t="str">
        <f t="shared" si="65"/>
        <v>Mutually Excluded</v>
      </c>
      <c r="S2066" s="1"/>
      <c r="T2066" s="1"/>
    </row>
    <row r="2067" spans="1:20" ht="90">
      <c r="A2067" s="1" t="s">
        <v>2541</v>
      </c>
      <c r="B2067">
        <v>2111</v>
      </c>
      <c r="D2067" t="s">
        <v>2519</v>
      </c>
      <c r="E2067" s="1"/>
      <c r="F2067" s="1" t="s">
        <v>2541</v>
      </c>
      <c r="G2067" s="1">
        <v>3</v>
      </c>
      <c r="H2067" s="1">
        <v>2</v>
      </c>
      <c r="I2067" s="1">
        <v>2</v>
      </c>
      <c r="J2067" s="31" t="str">
        <f t="shared" si="64"/>
        <v>EXCLUDED</v>
      </c>
      <c r="K2067">
        <v>2111</v>
      </c>
      <c r="L2067" s="1"/>
      <c r="M2067" s="1"/>
      <c r="N2067" s="35" t="s">
        <v>901</v>
      </c>
      <c r="R2067" s="1" t="str">
        <f t="shared" si="65"/>
        <v>Mutually Excluded</v>
      </c>
      <c r="S2067" s="1"/>
      <c r="T2067" s="1"/>
    </row>
    <row r="2068" spans="1:20" ht="60">
      <c r="A2068" s="1" t="s">
        <v>2542</v>
      </c>
      <c r="B2068">
        <v>2112</v>
      </c>
      <c r="D2068" t="s">
        <v>2519</v>
      </c>
      <c r="E2068" s="1"/>
      <c r="F2068" s="1" t="s">
        <v>2542</v>
      </c>
      <c r="G2068" s="1">
        <v>2</v>
      </c>
      <c r="H2068" s="1">
        <v>2</v>
      </c>
      <c r="I2068" s="1">
        <v>2</v>
      </c>
      <c r="J2068" s="31" t="str">
        <f t="shared" si="64"/>
        <v>EXCLUDED</v>
      </c>
      <c r="K2068">
        <v>2112</v>
      </c>
      <c r="L2068" s="1"/>
      <c r="M2068" s="1"/>
      <c r="N2068" s="35" t="s">
        <v>901</v>
      </c>
      <c r="R2068" s="1" t="str">
        <f t="shared" si="65"/>
        <v>Mutually Excluded</v>
      </c>
      <c r="S2068" s="1"/>
      <c r="T2068" s="1"/>
    </row>
    <row r="2069" spans="1:20" ht="90">
      <c r="A2069" s="1" t="s">
        <v>2543</v>
      </c>
      <c r="B2069">
        <v>2113</v>
      </c>
      <c r="D2069" t="s">
        <v>2544</v>
      </c>
      <c r="E2069" s="1"/>
      <c r="F2069" s="1" t="s">
        <v>2543</v>
      </c>
      <c r="G2069" s="1">
        <v>2</v>
      </c>
      <c r="H2069" s="1">
        <v>1</v>
      </c>
      <c r="I2069" s="1">
        <v>1</v>
      </c>
      <c r="J2069" s="31" t="str">
        <f t="shared" si="64"/>
        <v>EXCLUDED</v>
      </c>
      <c r="K2069">
        <v>2113</v>
      </c>
      <c r="L2069" s="1"/>
      <c r="M2069" s="1"/>
      <c r="N2069" s="35" t="s">
        <v>901</v>
      </c>
      <c r="R2069" s="1" t="str">
        <f t="shared" si="65"/>
        <v>Mutually Excluded</v>
      </c>
      <c r="S2069" s="1"/>
      <c r="T2069" s="1"/>
    </row>
    <row r="2070" spans="1:20" ht="135">
      <c r="A2070" s="1" t="s">
        <v>2545</v>
      </c>
      <c r="B2070">
        <v>2114</v>
      </c>
      <c r="D2070" t="s">
        <v>2544</v>
      </c>
      <c r="E2070" s="1"/>
      <c r="F2070" s="1" t="s">
        <v>2545</v>
      </c>
      <c r="G2070" s="1">
        <v>2</v>
      </c>
      <c r="H2070" s="1">
        <v>1</v>
      </c>
      <c r="I2070" s="1">
        <v>2</v>
      </c>
      <c r="J2070" s="31" t="str">
        <f t="shared" si="64"/>
        <v>EXCLUDED</v>
      </c>
      <c r="K2070">
        <v>2114</v>
      </c>
      <c r="L2070" s="1"/>
      <c r="M2070" s="1"/>
      <c r="N2070" s="35" t="s">
        <v>901</v>
      </c>
      <c r="R2070" s="1" t="str">
        <f t="shared" si="65"/>
        <v>Mutually Excluded</v>
      </c>
      <c r="S2070" s="1"/>
      <c r="T2070" s="1"/>
    </row>
    <row r="2071" spans="1:20" ht="75">
      <c r="A2071" s="1" t="s">
        <v>2546</v>
      </c>
      <c r="B2071">
        <v>2115</v>
      </c>
      <c r="D2071" t="s">
        <v>2544</v>
      </c>
      <c r="E2071" s="1"/>
      <c r="F2071" s="1" t="s">
        <v>2546</v>
      </c>
      <c r="G2071" s="1">
        <v>2</v>
      </c>
      <c r="H2071" s="1">
        <v>2</v>
      </c>
      <c r="I2071" s="1">
        <v>2</v>
      </c>
      <c r="J2071" s="31" t="str">
        <f t="shared" si="64"/>
        <v>EXCLUDED</v>
      </c>
      <c r="K2071">
        <v>2115</v>
      </c>
      <c r="L2071" s="1"/>
      <c r="M2071" s="1"/>
      <c r="N2071" s="35" t="s">
        <v>901</v>
      </c>
      <c r="R2071" s="1" t="str">
        <f t="shared" si="65"/>
        <v>Mutually Excluded</v>
      </c>
      <c r="S2071" s="1"/>
      <c r="T2071" s="1"/>
    </row>
    <row r="2072" spans="1:20" ht="120">
      <c r="A2072" s="1" t="s">
        <v>2547</v>
      </c>
      <c r="B2072">
        <v>2116</v>
      </c>
      <c r="D2072" t="s">
        <v>2544</v>
      </c>
      <c r="E2072" s="1"/>
      <c r="F2072" s="1" t="s">
        <v>2547</v>
      </c>
      <c r="G2072" s="1">
        <v>3</v>
      </c>
      <c r="H2072" s="1">
        <v>3</v>
      </c>
      <c r="I2072" s="1">
        <v>3</v>
      </c>
      <c r="J2072" s="31" t="str">
        <f t="shared" si="64"/>
        <v>EXCLUDED</v>
      </c>
      <c r="K2072">
        <v>2116</v>
      </c>
      <c r="L2072" s="1"/>
      <c r="M2072" s="1"/>
      <c r="N2072" s="35" t="s">
        <v>901</v>
      </c>
      <c r="R2072" s="1" t="str">
        <f t="shared" si="65"/>
        <v>Mutually Excluded</v>
      </c>
      <c r="S2072" s="1"/>
      <c r="T2072" s="1"/>
    </row>
    <row r="2073" spans="1:20" ht="135">
      <c r="A2073" s="1" t="s">
        <v>2548</v>
      </c>
      <c r="B2073">
        <v>2117</v>
      </c>
      <c r="D2073" t="s">
        <v>2544</v>
      </c>
      <c r="E2073" s="1"/>
      <c r="F2073" s="1" t="s">
        <v>2548</v>
      </c>
      <c r="G2073" s="1">
        <v>4</v>
      </c>
      <c r="H2073" s="1">
        <v>4</v>
      </c>
      <c r="I2073" s="1">
        <v>4</v>
      </c>
      <c r="J2073" s="31" t="str">
        <f t="shared" si="64"/>
        <v>EXCLUDED</v>
      </c>
      <c r="K2073">
        <v>2117</v>
      </c>
      <c r="L2073" s="1"/>
      <c r="M2073" s="1"/>
      <c r="N2073" s="35" t="s">
        <v>65</v>
      </c>
      <c r="R2073" s="1" t="str">
        <f t="shared" si="65"/>
        <v>AI: No, Human: Yes</v>
      </c>
      <c r="S2073" s="1"/>
      <c r="T2073" s="1"/>
    </row>
    <row r="2074" spans="1:20" ht="90">
      <c r="A2074" s="1" t="s">
        <v>2549</v>
      </c>
      <c r="B2074">
        <v>2118</v>
      </c>
      <c r="D2074" t="s">
        <v>2544</v>
      </c>
      <c r="E2074" s="1"/>
      <c r="F2074" s="1" t="s">
        <v>2549</v>
      </c>
      <c r="G2074" s="1">
        <v>4</v>
      </c>
      <c r="H2074" s="1">
        <v>4</v>
      </c>
      <c r="I2074" s="1">
        <v>3</v>
      </c>
      <c r="J2074" s="31" t="str">
        <f t="shared" si="64"/>
        <v>EXCLUDED</v>
      </c>
      <c r="K2074">
        <v>2118</v>
      </c>
      <c r="L2074" s="1"/>
      <c r="M2074" s="1"/>
      <c r="N2074" s="35" t="s">
        <v>901</v>
      </c>
      <c r="R2074" s="1" t="str">
        <f t="shared" si="65"/>
        <v>Mutually Excluded</v>
      </c>
      <c r="S2074" s="1"/>
      <c r="T2074" s="1"/>
    </row>
    <row r="2075" spans="1:20" ht="135">
      <c r="A2075" s="1" t="s">
        <v>2550</v>
      </c>
      <c r="B2075">
        <v>2119</v>
      </c>
      <c r="D2075" t="s">
        <v>2544</v>
      </c>
      <c r="E2075" s="1"/>
      <c r="F2075" s="1" t="s">
        <v>2550</v>
      </c>
      <c r="G2075" s="1">
        <v>2</v>
      </c>
      <c r="H2075" s="1">
        <v>1</v>
      </c>
      <c r="I2075" s="1">
        <v>2</v>
      </c>
      <c r="J2075" s="31" t="str">
        <f t="shared" si="64"/>
        <v>EXCLUDED</v>
      </c>
      <c r="K2075">
        <v>2119</v>
      </c>
      <c r="L2075" s="1"/>
      <c r="M2075" s="1"/>
      <c r="N2075" s="35" t="s">
        <v>901</v>
      </c>
      <c r="R2075" s="1" t="str">
        <f t="shared" si="65"/>
        <v>Mutually Excluded</v>
      </c>
      <c r="S2075" s="1"/>
      <c r="T2075" s="1"/>
    </row>
    <row r="2076" spans="1:20" ht="105">
      <c r="A2076" s="1" t="s">
        <v>2551</v>
      </c>
      <c r="B2076">
        <v>2120</v>
      </c>
      <c r="D2076" t="s">
        <v>2544</v>
      </c>
      <c r="E2076" s="1"/>
      <c r="F2076" s="1" t="s">
        <v>2551</v>
      </c>
      <c r="G2076" s="1">
        <v>5</v>
      </c>
      <c r="H2076" s="1">
        <v>4</v>
      </c>
      <c r="I2076" s="1">
        <v>5</v>
      </c>
      <c r="J2076" s="31" t="str">
        <f t="shared" si="64"/>
        <v>MAYBE</v>
      </c>
      <c r="K2076">
        <v>2120</v>
      </c>
      <c r="L2076" s="1"/>
      <c r="M2076" s="1"/>
      <c r="N2076" s="35" t="s">
        <v>901</v>
      </c>
      <c r="R2076" s="1" t="str">
        <f t="shared" si="65"/>
        <v>AI: Yes, Human: No</v>
      </c>
      <c r="S2076" s="1"/>
      <c r="T2076" s="1"/>
    </row>
    <row r="2077" spans="1:20" ht="60">
      <c r="A2077" s="1" t="s">
        <v>2552</v>
      </c>
      <c r="B2077">
        <v>2121</v>
      </c>
      <c r="D2077" t="s">
        <v>2544</v>
      </c>
      <c r="E2077" s="1"/>
      <c r="F2077" s="1" t="s">
        <v>2552</v>
      </c>
      <c r="G2077" s="1">
        <v>3</v>
      </c>
      <c r="H2077" s="1">
        <v>3</v>
      </c>
      <c r="I2077" s="1">
        <v>3</v>
      </c>
      <c r="J2077" s="31" t="str">
        <f t="shared" si="64"/>
        <v>EXCLUDED</v>
      </c>
      <c r="K2077">
        <v>2121</v>
      </c>
      <c r="L2077" s="1"/>
      <c r="M2077" s="1"/>
      <c r="N2077" s="35" t="s">
        <v>901</v>
      </c>
      <c r="R2077" s="1" t="str">
        <f t="shared" si="65"/>
        <v>Mutually Excluded</v>
      </c>
      <c r="S2077" s="1"/>
      <c r="T2077" s="1"/>
    </row>
    <row r="2078" spans="1:20" ht="120">
      <c r="A2078" s="1" t="s">
        <v>2553</v>
      </c>
      <c r="B2078">
        <v>2122</v>
      </c>
      <c r="D2078" t="s">
        <v>2544</v>
      </c>
      <c r="E2078" s="1"/>
      <c r="F2078" s="1" t="s">
        <v>2553</v>
      </c>
      <c r="G2078" s="1">
        <v>4</v>
      </c>
      <c r="H2078" s="1">
        <v>4</v>
      </c>
      <c r="I2078" s="1">
        <v>3</v>
      </c>
      <c r="J2078" s="31" t="str">
        <f t="shared" si="64"/>
        <v>EXCLUDED</v>
      </c>
      <c r="K2078">
        <v>2122</v>
      </c>
      <c r="L2078" s="1"/>
      <c r="M2078" s="1"/>
      <c r="N2078" s="35" t="s">
        <v>901</v>
      </c>
      <c r="R2078" s="1" t="str">
        <f t="shared" si="65"/>
        <v>Mutually Excluded</v>
      </c>
      <c r="S2078" s="1"/>
      <c r="T2078" s="1"/>
    </row>
    <row r="2079" spans="1:20" ht="90">
      <c r="A2079" s="1" t="s">
        <v>2554</v>
      </c>
      <c r="B2079">
        <v>2123</v>
      </c>
      <c r="D2079" t="s">
        <v>2544</v>
      </c>
      <c r="E2079" s="1"/>
      <c r="F2079" s="1" t="s">
        <v>2554</v>
      </c>
      <c r="G2079" s="1">
        <v>5</v>
      </c>
      <c r="H2079" s="1">
        <v>4</v>
      </c>
      <c r="I2079" s="1">
        <v>4</v>
      </c>
      <c r="J2079" s="31" t="str">
        <f t="shared" si="64"/>
        <v>MAYBE</v>
      </c>
      <c r="K2079">
        <v>2123</v>
      </c>
      <c r="L2079" s="1"/>
      <c r="M2079" s="1"/>
      <c r="N2079" s="35" t="s">
        <v>901</v>
      </c>
      <c r="R2079" s="1" t="str">
        <f t="shared" si="65"/>
        <v>AI: Yes, Human: No</v>
      </c>
      <c r="S2079" s="1"/>
      <c r="T2079" s="1"/>
    </row>
    <row r="2080" spans="1:20" ht="120">
      <c r="A2080" s="1" t="s">
        <v>2555</v>
      </c>
      <c r="B2080">
        <v>2124</v>
      </c>
      <c r="D2080" t="s">
        <v>2544</v>
      </c>
      <c r="E2080" s="1"/>
      <c r="F2080" s="1" t="s">
        <v>2555</v>
      </c>
      <c r="G2080" s="1">
        <v>2</v>
      </c>
      <c r="H2080" s="1">
        <v>2</v>
      </c>
      <c r="I2080" s="1">
        <v>3</v>
      </c>
      <c r="J2080" s="31" t="str">
        <f t="shared" si="64"/>
        <v>EXCLUDED</v>
      </c>
      <c r="K2080">
        <v>2124</v>
      </c>
      <c r="L2080" s="1"/>
      <c r="M2080" s="1"/>
      <c r="N2080" s="35" t="s">
        <v>901</v>
      </c>
      <c r="R2080" s="1" t="str">
        <f t="shared" si="65"/>
        <v>Mutually Excluded</v>
      </c>
      <c r="S2080" s="1"/>
      <c r="T2080" s="1"/>
    </row>
    <row r="2081" spans="1:20" ht="75">
      <c r="A2081" s="1" t="s">
        <v>2556</v>
      </c>
      <c r="B2081">
        <v>2125</v>
      </c>
      <c r="D2081" t="s">
        <v>2544</v>
      </c>
      <c r="E2081" s="1"/>
      <c r="F2081" s="1" t="s">
        <v>2556</v>
      </c>
      <c r="G2081" s="1">
        <v>2</v>
      </c>
      <c r="H2081" s="1">
        <v>2</v>
      </c>
      <c r="I2081" s="1">
        <v>2</v>
      </c>
      <c r="J2081" s="31" t="str">
        <f t="shared" si="64"/>
        <v>EXCLUDED</v>
      </c>
      <c r="K2081">
        <v>2125</v>
      </c>
      <c r="L2081" s="1"/>
      <c r="M2081" s="1"/>
      <c r="N2081" s="35" t="s">
        <v>901</v>
      </c>
      <c r="R2081" s="1" t="str">
        <f t="shared" si="65"/>
        <v>Mutually Excluded</v>
      </c>
      <c r="S2081" s="1"/>
      <c r="T2081" s="1"/>
    </row>
    <row r="2082" spans="1:20" ht="105">
      <c r="A2082" s="1" t="s">
        <v>2557</v>
      </c>
      <c r="B2082">
        <v>2126</v>
      </c>
      <c r="D2082" t="s">
        <v>2544</v>
      </c>
      <c r="E2082" s="1"/>
      <c r="F2082" s="1" t="s">
        <v>2557</v>
      </c>
      <c r="G2082" s="1">
        <v>5</v>
      </c>
      <c r="H2082" s="1">
        <v>5</v>
      </c>
      <c r="I2082" s="1">
        <v>4</v>
      </c>
      <c r="J2082" s="31" t="str">
        <f t="shared" si="64"/>
        <v>MAYBE</v>
      </c>
      <c r="K2082">
        <v>2126</v>
      </c>
      <c r="L2082" s="1"/>
      <c r="M2082" s="1"/>
      <c r="N2082" s="35" t="s">
        <v>901</v>
      </c>
      <c r="R2082" s="1" t="str">
        <f t="shared" si="65"/>
        <v>AI: Yes, Human: No</v>
      </c>
      <c r="S2082" s="1"/>
      <c r="T2082" s="1"/>
    </row>
    <row r="2083" spans="1:20" ht="90">
      <c r="A2083" s="1" t="s">
        <v>2558</v>
      </c>
      <c r="B2083">
        <v>2127</v>
      </c>
      <c r="D2083" t="s">
        <v>2544</v>
      </c>
      <c r="E2083" s="1"/>
      <c r="F2083" s="1" t="s">
        <v>2558</v>
      </c>
      <c r="G2083" s="1">
        <v>4</v>
      </c>
      <c r="H2083" s="1">
        <v>3</v>
      </c>
      <c r="I2083" s="1">
        <v>3</v>
      </c>
      <c r="J2083" s="31" t="str">
        <f t="shared" si="64"/>
        <v>EXCLUDED</v>
      </c>
      <c r="K2083">
        <v>2127</v>
      </c>
      <c r="L2083" s="1"/>
      <c r="M2083" s="1"/>
      <c r="N2083" s="35" t="s">
        <v>901</v>
      </c>
      <c r="R2083" s="1" t="str">
        <f t="shared" si="65"/>
        <v>Mutually Excluded</v>
      </c>
      <c r="S2083" s="1"/>
      <c r="T2083" s="1"/>
    </row>
    <row r="2084" spans="1:20" ht="120">
      <c r="A2084" s="1" t="s">
        <v>2559</v>
      </c>
      <c r="B2084">
        <v>2128</v>
      </c>
      <c r="D2084" t="s">
        <v>2544</v>
      </c>
      <c r="E2084" s="1"/>
      <c r="F2084" s="1" t="s">
        <v>2559</v>
      </c>
      <c r="G2084" s="1">
        <v>4</v>
      </c>
      <c r="H2084" s="1">
        <v>3</v>
      </c>
      <c r="I2084" s="1">
        <v>3</v>
      </c>
      <c r="J2084" s="31" t="str">
        <f t="shared" si="64"/>
        <v>EXCLUDED</v>
      </c>
      <c r="K2084">
        <v>2128</v>
      </c>
      <c r="L2084" s="1"/>
      <c r="M2084" s="1"/>
      <c r="N2084" s="35" t="s">
        <v>901</v>
      </c>
      <c r="R2084" s="1" t="str">
        <f t="shared" si="65"/>
        <v>Mutually Excluded</v>
      </c>
      <c r="S2084" s="1"/>
      <c r="T2084" s="1"/>
    </row>
    <row r="2085" spans="1:20" ht="105">
      <c r="A2085" s="1" t="s">
        <v>2560</v>
      </c>
      <c r="B2085">
        <v>2129</v>
      </c>
      <c r="D2085" t="s">
        <v>2544</v>
      </c>
      <c r="E2085" s="1"/>
      <c r="F2085" s="1" t="s">
        <v>2560</v>
      </c>
      <c r="G2085" s="1">
        <v>2</v>
      </c>
      <c r="H2085" s="1">
        <v>2</v>
      </c>
      <c r="I2085" s="1">
        <v>3</v>
      </c>
      <c r="J2085" s="31" t="str">
        <f t="shared" si="64"/>
        <v>EXCLUDED</v>
      </c>
      <c r="K2085">
        <v>2129</v>
      </c>
      <c r="L2085" s="1"/>
      <c r="M2085" s="1"/>
      <c r="N2085" s="35" t="s">
        <v>901</v>
      </c>
      <c r="R2085" s="1" t="str">
        <f t="shared" si="65"/>
        <v>Mutually Excluded</v>
      </c>
      <c r="S2085" s="1"/>
      <c r="T2085" s="1"/>
    </row>
    <row r="2086" spans="1:20" ht="75">
      <c r="A2086" s="1" t="s">
        <v>2561</v>
      </c>
      <c r="B2086">
        <v>2130</v>
      </c>
      <c r="D2086" t="s">
        <v>2544</v>
      </c>
      <c r="E2086" s="1"/>
      <c r="F2086" s="1" t="s">
        <v>2561</v>
      </c>
      <c r="G2086" s="1">
        <v>1</v>
      </c>
      <c r="H2086" s="1">
        <v>1</v>
      </c>
      <c r="I2086" s="1">
        <v>1</v>
      </c>
      <c r="J2086" s="31" t="str">
        <f t="shared" si="64"/>
        <v>EXCLUDED</v>
      </c>
      <c r="K2086">
        <v>2130</v>
      </c>
      <c r="L2086" s="1"/>
      <c r="M2086" s="1"/>
      <c r="N2086" s="35" t="s">
        <v>901</v>
      </c>
      <c r="R2086" s="1" t="str">
        <f t="shared" si="65"/>
        <v>Mutually Excluded</v>
      </c>
      <c r="S2086" s="1"/>
      <c r="T2086" s="1"/>
    </row>
    <row r="2087" spans="1:20" ht="135">
      <c r="A2087" s="1" t="s">
        <v>1364</v>
      </c>
      <c r="B2087">
        <v>2131</v>
      </c>
      <c r="D2087" t="s">
        <v>2544</v>
      </c>
      <c r="E2087" s="1"/>
      <c r="F2087" s="1" t="s">
        <v>1364</v>
      </c>
      <c r="G2087" s="1">
        <v>5</v>
      </c>
      <c r="H2087" s="1">
        <v>5</v>
      </c>
      <c r="I2087" s="1">
        <v>4</v>
      </c>
      <c r="J2087" s="31" t="str">
        <f t="shared" si="64"/>
        <v>MAYBE</v>
      </c>
      <c r="K2087">
        <v>2131</v>
      </c>
      <c r="L2087" s="1"/>
      <c r="M2087" s="1"/>
      <c r="N2087" s="35" t="s">
        <v>1752</v>
      </c>
      <c r="R2087" s="1" t="str">
        <f t="shared" si="65"/>
        <v>MUTUALLY INCLUDED</v>
      </c>
      <c r="S2087" s="1"/>
      <c r="T2087" s="1"/>
    </row>
    <row r="2088" spans="1:20" ht="150">
      <c r="A2088" s="1" t="s">
        <v>2562</v>
      </c>
      <c r="B2088">
        <v>2132</v>
      </c>
      <c r="D2088" t="s">
        <v>2544</v>
      </c>
      <c r="E2088" s="1"/>
      <c r="F2088" s="1" t="s">
        <v>2562</v>
      </c>
      <c r="G2088" s="1">
        <v>2</v>
      </c>
      <c r="H2088" s="1">
        <v>2</v>
      </c>
      <c r="I2088" s="1">
        <v>2</v>
      </c>
      <c r="J2088" s="31" t="str">
        <f t="shared" si="64"/>
        <v>EXCLUDED</v>
      </c>
      <c r="K2088">
        <v>2132</v>
      </c>
      <c r="L2088" s="1"/>
      <c r="M2088" s="1"/>
      <c r="N2088" s="35" t="s">
        <v>901</v>
      </c>
      <c r="R2088" s="1" t="str">
        <f t="shared" si="65"/>
        <v>Mutually Excluded</v>
      </c>
      <c r="S2088" s="1"/>
      <c r="T2088" s="1"/>
    </row>
    <row r="2089" spans="1:20" ht="105">
      <c r="A2089" s="1" t="s">
        <v>2563</v>
      </c>
      <c r="B2089">
        <v>2133</v>
      </c>
      <c r="D2089" t="s">
        <v>2544</v>
      </c>
      <c r="E2089" s="1"/>
      <c r="F2089" s="1" t="s">
        <v>2563</v>
      </c>
      <c r="G2089" s="1">
        <v>2</v>
      </c>
      <c r="H2089" s="1">
        <v>2</v>
      </c>
      <c r="I2089" s="1">
        <v>2</v>
      </c>
      <c r="J2089" s="31" t="str">
        <f t="shared" si="64"/>
        <v>EXCLUDED</v>
      </c>
      <c r="K2089">
        <v>2133</v>
      </c>
      <c r="L2089" s="1"/>
      <c r="M2089" s="1"/>
      <c r="N2089" s="35" t="s">
        <v>901</v>
      </c>
      <c r="R2089" s="1" t="str">
        <f t="shared" si="65"/>
        <v>Mutually Excluded</v>
      </c>
      <c r="S2089" s="1"/>
      <c r="T2089" s="1"/>
    </row>
    <row r="2090" spans="1:20" ht="150">
      <c r="A2090" s="1" t="s">
        <v>2564</v>
      </c>
      <c r="B2090">
        <v>2134</v>
      </c>
      <c r="D2090" t="s">
        <v>2544</v>
      </c>
      <c r="E2090" s="1"/>
      <c r="F2090" s="1" t="s">
        <v>2564</v>
      </c>
      <c r="G2090" s="1">
        <v>3</v>
      </c>
      <c r="H2090" s="1">
        <v>4</v>
      </c>
      <c r="I2090" s="1">
        <v>3</v>
      </c>
      <c r="J2090" s="31" t="str">
        <f t="shared" si="64"/>
        <v>EXCLUDED</v>
      </c>
      <c r="K2090">
        <v>2134</v>
      </c>
      <c r="L2090" s="1"/>
      <c r="M2090" s="1"/>
      <c r="N2090" s="35" t="s">
        <v>901</v>
      </c>
      <c r="R2090" s="1" t="str">
        <f t="shared" si="65"/>
        <v>Mutually Excluded</v>
      </c>
      <c r="S2090" s="1"/>
      <c r="T2090" s="1"/>
    </row>
    <row r="2091" spans="1:20" ht="105">
      <c r="A2091" s="1" t="s">
        <v>2565</v>
      </c>
      <c r="B2091">
        <v>2135</v>
      </c>
      <c r="D2091" t="s">
        <v>2544</v>
      </c>
      <c r="E2091" s="1"/>
      <c r="F2091" s="1" t="s">
        <v>2565</v>
      </c>
      <c r="G2091" s="1">
        <v>2</v>
      </c>
      <c r="H2091" s="1">
        <v>2</v>
      </c>
      <c r="I2091" s="1">
        <v>2</v>
      </c>
      <c r="J2091" s="31" t="str">
        <f t="shared" si="64"/>
        <v>EXCLUDED</v>
      </c>
      <c r="K2091">
        <v>2135</v>
      </c>
      <c r="L2091" s="1"/>
      <c r="M2091" s="1"/>
      <c r="N2091" s="35" t="s">
        <v>901</v>
      </c>
      <c r="R2091" s="1" t="str">
        <f t="shared" si="65"/>
        <v>Mutually Excluded</v>
      </c>
      <c r="S2091" s="1"/>
      <c r="T2091" s="1"/>
    </row>
    <row r="2092" spans="1:20" ht="105">
      <c r="A2092" s="1" t="s">
        <v>2566</v>
      </c>
      <c r="B2092">
        <v>2136</v>
      </c>
      <c r="D2092" t="s">
        <v>2544</v>
      </c>
      <c r="E2092" s="1"/>
      <c r="F2092" s="1" t="s">
        <v>2566</v>
      </c>
      <c r="G2092" s="1">
        <v>2</v>
      </c>
      <c r="H2092" s="1">
        <v>2</v>
      </c>
      <c r="I2092" s="1">
        <v>2</v>
      </c>
      <c r="J2092" s="31" t="str">
        <f t="shared" si="64"/>
        <v>EXCLUDED</v>
      </c>
      <c r="K2092">
        <v>2136</v>
      </c>
      <c r="L2092" s="1"/>
      <c r="M2092" s="1"/>
      <c r="N2092" s="35" t="s">
        <v>901</v>
      </c>
      <c r="R2092" s="1" t="str">
        <f t="shared" si="65"/>
        <v>Mutually Excluded</v>
      </c>
      <c r="S2092" s="1"/>
      <c r="T2092" s="1"/>
    </row>
    <row r="2093" spans="1:20" ht="90">
      <c r="A2093" s="1" t="s">
        <v>2567</v>
      </c>
      <c r="B2093">
        <v>2137</v>
      </c>
      <c r="D2093" t="s">
        <v>2544</v>
      </c>
      <c r="E2093" s="1"/>
      <c r="F2093" s="1" t="s">
        <v>2567</v>
      </c>
      <c r="G2093" s="1">
        <v>3</v>
      </c>
      <c r="H2093" s="1">
        <v>3</v>
      </c>
      <c r="I2093" s="1">
        <v>3</v>
      </c>
      <c r="J2093" s="31" t="str">
        <f t="shared" si="64"/>
        <v>EXCLUDED</v>
      </c>
      <c r="K2093">
        <v>2137</v>
      </c>
      <c r="L2093" s="1"/>
      <c r="M2093" s="1"/>
      <c r="N2093" s="35" t="s">
        <v>901</v>
      </c>
      <c r="R2093" s="1" t="str">
        <f t="shared" si="65"/>
        <v>Mutually Excluded</v>
      </c>
      <c r="S2093" s="1"/>
      <c r="T2093" s="1"/>
    </row>
    <row r="2094" spans="1:20" ht="90">
      <c r="A2094" s="1" t="s">
        <v>2568</v>
      </c>
      <c r="B2094">
        <v>2138</v>
      </c>
      <c r="D2094" t="s">
        <v>2569</v>
      </c>
      <c r="E2094" s="1"/>
      <c r="F2094" s="1" t="s">
        <v>2568</v>
      </c>
      <c r="G2094" s="1">
        <v>4</v>
      </c>
      <c r="H2094" s="1">
        <v>4</v>
      </c>
      <c r="I2094" s="1">
        <v>4</v>
      </c>
      <c r="J2094" s="31" t="str">
        <f t="shared" si="64"/>
        <v>EXCLUDED</v>
      </c>
      <c r="K2094">
        <v>2138</v>
      </c>
      <c r="L2094" s="1"/>
      <c r="M2094" s="1"/>
      <c r="N2094" s="35" t="s">
        <v>901</v>
      </c>
      <c r="R2094" s="1" t="str">
        <f t="shared" si="65"/>
        <v>Mutually Excluded</v>
      </c>
      <c r="S2094" s="1"/>
      <c r="T2094" s="1"/>
    </row>
    <row r="2095" spans="1:20" ht="120">
      <c r="A2095" s="1" t="s">
        <v>2570</v>
      </c>
      <c r="B2095">
        <v>2139</v>
      </c>
      <c r="D2095" t="s">
        <v>2569</v>
      </c>
      <c r="E2095" s="1"/>
      <c r="F2095" s="1" t="s">
        <v>2570</v>
      </c>
      <c r="G2095" s="1">
        <v>2</v>
      </c>
      <c r="H2095" s="1">
        <v>2</v>
      </c>
      <c r="I2095" s="1">
        <v>2</v>
      </c>
      <c r="J2095" s="31" t="str">
        <f t="shared" si="64"/>
        <v>EXCLUDED</v>
      </c>
      <c r="K2095">
        <v>2139</v>
      </c>
      <c r="L2095" s="1"/>
      <c r="M2095" s="1"/>
      <c r="N2095" s="35" t="s">
        <v>901</v>
      </c>
      <c r="R2095" s="1" t="str">
        <f t="shared" si="65"/>
        <v>Mutually Excluded</v>
      </c>
      <c r="S2095" s="1"/>
      <c r="T2095" s="1"/>
    </row>
    <row r="2096" spans="1:20" ht="105">
      <c r="A2096" s="1" t="s">
        <v>2571</v>
      </c>
      <c r="B2096">
        <v>2140</v>
      </c>
      <c r="D2096" t="s">
        <v>2569</v>
      </c>
      <c r="E2096" s="1"/>
      <c r="F2096" s="1" t="s">
        <v>2571</v>
      </c>
      <c r="G2096" s="1">
        <v>4</v>
      </c>
      <c r="H2096" s="1">
        <v>3</v>
      </c>
      <c r="I2096" s="1">
        <v>3</v>
      </c>
      <c r="J2096" s="31" t="str">
        <f t="shared" si="64"/>
        <v>EXCLUDED</v>
      </c>
      <c r="K2096">
        <v>2140</v>
      </c>
      <c r="L2096" s="1"/>
      <c r="M2096" s="1"/>
      <c r="N2096" s="35" t="s">
        <v>901</v>
      </c>
      <c r="R2096" s="1" t="str">
        <f t="shared" si="65"/>
        <v>Mutually Excluded</v>
      </c>
      <c r="S2096" s="1"/>
      <c r="T2096" s="1"/>
    </row>
    <row r="2097" spans="1:20" ht="135">
      <c r="A2097" s="1" t="s">
        <v>2572</v>
      </c>
      <c r="B2097">
        <v>2141</v>
      </c>
      <c r="D2097" t="s">
        <v>2569</v>
      </c>
      <c r="E2097" s="1"/>
      <c r="F2097" s="1" t="s">
        <v>2572</v>
      </c>
      <c r="G2097" s="1">
        <v>3</v>
      </c>
      <c r="H2097" s="1">
        <v>3</v>
      </c>
      <c r="I2097" s="1">
        <v>3</v>
      </c>
      <c r="J2097" s="31" t="str">
        <f t="shared" si="64"/>
        <v>EXCLUDED</v>
      </c>
      <c r="K2097">
        <v>2141</v>
      </c>
      <c r="L2097" s="1"/>
      <c r="M2097" s="1"/>
      <c r="N2097" s="35" t="s">
        <v>901</v>
      </c>
      <c r="R2097" s="1" t="str">
        <f t="shared" si="65"/>
        <v>Mutually Excluded</v>
      </c>
      <c r="S2097" s="1"/>
      <c r="T2097" s="1"/>
    </row>
    <row r="2098" spans="1:20" ht="75">
      <c r="A2098" s="1" t="s">
        <v>2573</v>
      </c>
      <c r="B2098">
        <v>2142</v>
      </c>
      <c r="D2098" t="s">
        <v>2569</v>
      </c>
      <c r="E2098" s="1"/>
      <c r="F2098" s="1" t="s">
        <v>2573</v>
      </c>
      <c r="G2098" s="1">
        <v>1</v>
      </c>
      <c r="H2098" s="1">
        <v>1</v>
      </c>
      <c r="I2098" s="1">
        <v>1</v>
      </c>
      <c r="J2098" s="31" t="str">
        <f t="shared" si="64"/>
        <v>EXCLUDED</v>
      </c>
      <c r="K2098">
        <v>2142</v>
      </c>
      <c r="L2098" s="1"/>
      <c r="M2098" s="1"/>
      <c r="N2098" s="35" t="s">
        <v>901</v>
      </c>
      <c r="R2098" s="1" t="str">
        <f t="shared" si="65"/>
        <v>Mutually Excluded</v>
      </c>
      <c r="S2098" s="1"/>
      <c r="T2098" s="1"/>
    </row>
    <row r="2099" spans="1:20" ht="120">
      <c r="A2099" s="1" t="s">
        <v>2574</v>
      </c>
      <c r="B2099">
        <v>2143</v>
      </c>
      <c r="D2099" t="s">
        <v>2569</v>
      </c>
      <c r="E2099" s="1"/>
      <c r="F2099" s="1" t="s">
        <v>2574</v>
      </c>
      <c r="G2099" s="1">
        <v>4</v>
      </c>
      <c r="H2099" s="1">
        <v>3</v>
      </c>
      <c r="I2099" s="1">
        <v>4</v>
      </c>
      <c r="J2099" s="31" t="str">
        <f t="shared" si="64"/>
        <v>EXCLUDED</v>
      </c>
      <c r="K2099">
        <v>2143</v>
      </c>
      <c r="L2099" s="1"/>
      <c r="M2099" s="1"/>
      <c r="N2099" s="35" t="s">
        <v>1752</v>
      </c>
      <c r="R2099" s="1" t="str">
        <f t="shared" si="65"/>
        <v>AI: No, Human: Yes</v>
      </c>
      <c r="S2099" s="1"/>
      <c r="T2099" s="1"/>
    </row>
    <row r="2100" spans="1:20" ht="135">
      <c r="A2100" s="1" t="s">
        <v>2575</v>
      </c>
      <c r="B2100">
        <v>2144</v>
      </c>
      <c r="D2100" t="s">
        <v>2569</v>
      </c>
      <c r="E2100" s="1"/>
      <c r="F2100" s="1" t="s">
        <v>2575</v>
      </c>
      <c r="G2100" s="1">
        <v>1</v>
      </c>
      <c r="H2100" s="1">
        <v>1</v>
      </c>
      <c r="I2100" s="1">
        <v>1</v>
      </c>
      <c r="J2100" s="31" t="str">
        <f t="shared" si="64"/>
        <v>EXCLUDED</v>
      </c>
      <c r="K2100">
        <v>2144</v>
      </c>
      <c r="L2100" s="1"/>
      <c r="M2100" s="1"/>
      <c r="N2100" s="35" t="s">
        <v>901</v>
      </c>
      <c r="R2100" s="1" t="str">
        <f t="shared" si="65"/>
        <v>Mutually Excluded</v>
      </c>
      <c r="S2100" s="1"/>
      <c r="T2100" s="1"/>
    </row>
    <row r="2101" spans="1:20" ht="75">
      <c r="A2101" s="1" t="s">
        <v>2576</v>
      </c>
      <c r="B2101">
        <v>2145</v>
      </c>
      <c r="D2101" t="s">
        <v>2569</v>
      </c>
      <c r="E2101" s="1"/>
      <c r="F2101" s="1" t="s">
        <v>2576</v>
      </c>
      <c r="G2101" s="1">
        <v>1</v>
      </c>
      <c r="H2101" s="1">
        <v>1</v>
      </c>
      <c r="I2101" s="1">
        <v>1</v>
      </c>
      <c r="J2101" s="31" t="str">
        <f t="shared" si="64"/>
        <v>EXCLUDED</v>
      </c>
      <c r="K2101">
        <v>2145</v>
      </c>
      <c r="L2101" s="1"/>
      <c r="M2101" s="1"/>
      <c r="N2101" s="35" t="s">
        <v>901</v>
      </c>
      <c r="R2101" s="1" t="str">
        <f t="shared" si="65"/>
        <v>Mutually Excluded</v>
      </c>
      <c r="S2101" s="1"/>
      <c r="T2101" s="1"/>
    </row>
    <row r="2102" spans="1:20" ht="165">
      <c r="A2102" s="1" t="s">
        <v>2577</v>
      </c>
      <c r="B2102">
        <v>2146</v>
      </c>
      <c r="D2102" t="s">
        <v>2569</v>
      </c>
      <c r="E2102" s="1"/>
      <c r="F2102" s="1" t="s">
        <v>2577</v>
      </c>
      <c r="G2102" s="1">
        <v>2</v>
      </c>
      <c r="H2102" s="1">
        <v>3</v>
      </c>
      <c r="I2102" s="1">
        <v>2</v>
      </c>
      <c r="J2102" s="31" t="str">
        <f t="shared" si="64"/>
        <v>EXCLUDED</v>
      </c>
      <c r="K2102">
        <v>2146</v>
      </c>
      <c r="L2102" s="1"/>
      <c r="M2102" s="1"/>
      <c r="N2102" s="35" t="s">
        <v>901</v>
      </c>
      <c r="R2102" s="1" t="str">
        <f t="shared" si="65"/>
        <v>Mutually Excluded</v>
      </c>
      <c r="S2102" s="1"/>
      <c r="T2102" s="1"/>
    </row>
    <row r="2103" spans="1:20" ht="60">
      <c r="A2103" s="1" t="s">
        <v>2578</v>
      </c>
      <c r="B2103">
        <v>2147</v>
      </c>
      <c r="D2103" t="s">
        <v>2569</v>
      </c>
      <c r="E2103" s="1"/>
      <c r="F2103" s="1" t="s">
        <v>2578</v>
      </c>
      <c r="G2103" s="1">
        <v>1</v>
      </c>
      <c r="H2103" s="1">
        <v>2</v>
      </c>
      <c r="I2103" s="1">
        <v>1</v>
      </c>
      <c r="J2103" s="31" t="str">
        <f t="shared" si="64"/>
        <v>EXCLUDED</v>
      </c>
      <c r="K2103">
        <v>2147</v>
      </c>
      <c r="L2103" s="1"/>
      <c r="M2103" s="1"/>
      <c r="N2103" s="35" t="s">
        <v>901</v>
      </c>
      <c r="R2103" s="1" t="str">
        <f t="shared" si="65"/>
        <v>Mutually Excluded</v>
      </c>
      <c r="S2103" s="1"/>
      <c r="T2103" s="1"/>
    </row>
    <row r="2104" spans="1:20" ht="135">
      <c r="A2104" s="1" t="s">
        <v>2579</v>
      </c>
      <c r="B2104">
        <v>2148</v>
      </c>
      <c r="D2104" t="s">
        <v>2569</v>
      </c>
      <c r="E2104" s="1"/>
      <c r="F2104" s="1" t="s">
        <v>2579</v>
      </c>
      <c r="G2104" s="1">
        <v>3</v>
      </c>
      <c r="H2104" s="1">
        <v>3</v>
      </c>
      <c r="I2104" s="1">
        <v>2</v>
      </c>
      <c r="J2104" s="31" t="str">
        <f t="shared" si="64"/>
        <v>EXCLUDED</v>
      </c>
      <c r="K2104">
        <v>2148</v>
      </c>
      <c r="L2104" s="1"/>
      <c r="M2104" s="1"/>
      <c r="N2104" s="35" t="s">
        <v>901</v>
      </c>
      <c r="R2104" s="1" t="str">
        <f t="shared" si="65"/>
        <v>Mutually Excluded</v>
      </c>
      <c r="S2104" s="1"/>
      <c r="T2104" s="1"/>
    </row>
    <row r="2105" spans="1:20" ht="105">
      <c r="A2105" s="1" t="s">
        <v>2580</v>
      </c>
      <c r="B2105">
        <v>2149</v>
      </c>
      <c r="D2105" t="s">
        <v>2569</v>
      </c>
      <c r="E2105" s="1"/>
      <c r="F2105" s="1" t="s">
        <v>2580</v>
      </c>
      <c r="G2105" s="1">
        <v>2</v>
      </c>
      <c r="H2105" s="1">
        <v>2</v>
      </c>
      <c r="I2105" s="1">
        <v>2</v>
      </c>
      <c r="J2105" s="31" t="str">
        <f t="shared" si="64"/>
        <v>EXCLUDED</v>
      </c>
      <c r="K2105">
        <v>2149</v>
      </c>
      <c r="L2105" s="1"/>
      <c r="M2105" s="1"/>
      <c r="N2105" s="35" t="s">
        <v>901</v>
      </c>
      <c r="R2105" s="1" t="str">
        <f t="shared" si="65"/>
        <v>Mutually Excluded</v>
      </c>
      <c r="S2105" s="1"/>
      <c r="T2105" s="1"/>
    </row>
    <row r="2106" spans="1:20" ht="90">
      <c r="A2106" s="1" t="s">
        <v>2581</v>
      </c>
      <c r="B2106">
        <v>2150</v>
      </c>
      <c r="D2106" t="s">
        <v>2569</v>
      </c>
      <c r="E2106" s="1"/>
      <c r="F2106" s="1" t="s">
        <v>2581</v>
      </c>
      <c r="G2106" s="1">
        <v>4</v>
      </c>
      <c r="H2106" s="1">
        <v>4</v>
      </c>
      <c r="I2106" s="1">
        <v>3</v>
      </c>
      <c r="J2106" s="31" t="str">
        <f t="shared" si="64"/>
        <v>EXCLUDED</v>
      </c>
      <c r="K2106">
        <v>2150</v>
      </c>
      <c r="L2106" s="1"/>
      <c r="M2106" s="1"/>
      <c r="N2106" s="35" t="s">
        <v>901</v>
      </c>
      <c r="R2106" s="1" t="str">
        <f t="shared" si="65"/>
        <v>Mutually Excluded</v>
      </c>
      <c r="S2106" s="1"/>
      <c r="T2106" s="1"/>
    </row>
    <row r="2107" spans="1:20" ht="165">
      <c r="A2107" s="1" t="s">
        <v>2582</v>
      </c>
      <c r="B2107">
        <v>2151</v>
      </c>
      <c r="D2107" t="s">
        <v>2569</v>
      </c>
      <c r="E2107" s="1"/>
      <c r="F2107" s="1" t="s">
        <v>2582</v>
      </c>
      <c r="G2107" s="1">
        <v>3</v>
      </c>
      <c r="H2107" s="1">
        <v>2</v>
      </c>
      <c r="I2107" s="1">
        <v>3</v>
      </c>
      <c r="J2107" s="31" t="str">
        <f t="shared" si="64"/>
        <v>EXCLUDED</v>
      </c>
      <c r="K2107">
        <v>2151</v>
      </c>
      <c r="L2107" s="1"/>
      <c r="M2107" s="1"/>
      <c r="N2107" s="35" t="s">
        <v>901</v>
      </c>
      <c r="R2107" s="1" t="str">
        <f t="shared" si="65"/>
        <v>Mutually Excluded</v>
      </c>
      <c r="S2107" s="1"/>
      <c r="T2107" s="1"/>
    </row>
    <row r="2108" spans="1:20" ht="135">
      <c r="A2108" s="1" t="s">
        <v>2583</v>
      </c>
      <c r="B2108">
        <v>2152</v>
      </c>
      <c r="D2108" t="s">
        <v>2569</v>
      </c>
      <c r="E2108" s="1"/>
      <c r="F2108" s="1" t="s">
        <v>2583</v>
      </c>
      <c r="G2108" s="1">
        <v>5</v>
      </c>
      <c r="H2108" s="1">
        <v>5</v>
      </c>
      <c r="I2108" s="1">
        <v>5</v>
      </c>
      <c r="J2108" s="31" t="str">
        <f t="shared" si="64"/>
        <v>CERTAINLY INCLUDED</v>
      </c>
      <c r="K2108">
        <v>2152</v>
      </c>
      <c r="L2108" s="1"/>
      <c r="M2108" s="1"/>
      <c r="N2108" s="35" t="s">
        <v>1752</v>
      </c>
      <c r="R2108" s="1" t="str">
        <f t="shared" si="65"/>
        <v>MUTUALLY INCLUDED</v>
      </c>
      <c r="S2108" s="1"/>
      <c r="T2108" s="1"/>
    </row>
    <row r="2109" spans="1:20" ht="90">
      <c r="A2109" s="1" t="s">
        <v>2584</v>
      </c>
      <c r="B2109">
        <v>2153</v>
      </c>
      <c r="D2109" t="s">
        <v>2569</v>
      </c>
      <c r="E2109" s="1"/>
      <c r="F2109" s="1" t="s">
        <v>2584</v>
      </c>
      <c r="G2109" s="1">
        <v>3</v>
      </c>
      <c r="H2109" s="1">
        <v>2</v>
      </c>
      <c r="I2109" s="1">
        <v>3</v>
      </c>
      <c r="J2109" s="31" t="str">
        <f t="shared" si="64"/>
        <v>EXCLUDED</v>
      </c>
      <c r="K2109">
        <v>2153</v>
      </c>
      <c r="L2109" s="1"/>
      <c r="M2109" s="1"/>
      <c r="N2109" s="35" t="s">
        <v>901</v>
      </c>
      <c r="R2109" s="1" t="str">
        <f t="shared" si="65"/>
        <v>Mutually Excluded</v>
      </c>
      <c r="S2109" s="1"/>
      <c r="T2109" s="1"/>
    </row>
    <row r="2110" spans="1:20" ht="105">
      <c r="A2110" s="1" t="s">
        <v>2585</v>
      </c>
      <c r="B2110">
        <v>2154</v>
      </c>
      <c r="D2110" t="s">
        <v>2569</v>
      </c>
      <c r="E2110" s="1"/>
      <c r="F2110" s="1" t="s">
        <v>2585</v>
      </c>
      <c r="G2110" s="1">
        <v>4</v>
      </c>
      <c r="H2110" s="1">
        <v>4</v>
      </c>
      <c r="I2110" s="1">
        <v>4</v>
      </c>
      <c r="J2110" s="31" t="str">
        <f t="shared" si="64"/>
        <v>EXCLUDED</v>
      </c>
      <c r="K2110">
        <v>2154</v>
      </c>
      <c r="L2110" s="1"/>
      <c r="M2110" s="1"/>
      <c r="N2110" s="35" t="s">
        <v>901</v>
      </c>
      <c r="R2110" s="1" t="str">
        <f t="shared" si="65"/>
        <v>Mutually Excluded</v>
      </c>
      <c r="S2110" s="1"/>
      <c r="T2110" s="1"/>
    </row>
    <row r="2111" spans="1:20" ht="90">
      <c r="A2111" s="1" t="s">
        <v>2586</v>
      </c>
      <c r="B2111">
        <v>2155</v>
      </c>
      <c r="D2111" t="s">
        <v>2569</v>
      </c>
      <c r="E2111" s="1"/>
      <c r="F2111" s="1" t="s">
        <v>2586</v>
      </c>
      <c r="G2111" s="1">
        <v>2</v>
      </c>
      <c r="H2111" s="1">
        <v>2</v>
      </c>
      <c r="I2111" s="1">
        <v>2</v>
      </c>
      <c r="J2111" s="31" t="str">
        <f t="shared" si="64"/>
        <v>EXCLUDED</v>
      </c>
      <c r="K2111">
        <v>2155</v>
      </c>
      <c r="L2111" s="1"/>
      <c r="M2111" s="1"/>
      <c r="N2111" s="35" t="s">
        <v>901</v>
      </c>
      <c r="R2111" s="1" t="str">
        <f t="shared" si="65"/>
        <v>Mutually Excluded</v>
      </c>
      <c r="S2111" s="1"/>
      <c r="T2111" s="1"/>
    </row>
    <row r="2112" spans="1:20" ht="75">
      <c r="A2112" s="1" t="s">
        <v>2587</v>
      </c>
      <c r="B2112">
        <v>2156</v>
      </c>
      <c r="D2112" t="s">
        <v>2569</v>
      </c>
      <c r="E2112" s="1"/>
      <c r="F2112" s="1" t="s">
        <v>2587</v>
      </c>
      <c r="G2112" s="1">
        <v>2</v>
      </c>
      <c r="H2112" s="1">
        <v>3</v>
      </c>
      <c r="I2112" s="1">
        <v>2</v>
      </c>
      <c r="J2112" s="31" t="str">
        <f t="shared" si="64"/>
        <v>EXCLUDED</v>
      </c>
      <c r="K2112">
        <v>2156</v>
      </c>
      <c r="L2112" s="1"/>
      <c r="M2112" s="1"/>
      <c r="N2112" s="35" t="s">
        <v>901</v>
      </c>
      <c r="R2112" s="1" t="str">
        <f t="shared" si="65"/>
        <v>Mutually Excluded</v>
      </c>
      <c r="S2112" s="1"/>
      <c r="T2112" s="1"/>
    </row>
    <row r="2113" spans="1:20" ht="75">
      <c r="A2113" s="1" t="s">
        <v>2588</v>
      </c>
      <c r="B2113">
        <v>2157</v>
      </c>
      <c r="D2113" t="s">
        <v>2569</v>
      </c>
      <c r="E2113" s="1"/>
      <c r="F2113" s="1" t="s">
        <v>2588</v>
      </c>
      <c r="G2113" s="1">
        <v>3</v>
      </c>
      <c r="H2113" s="1">
        <v>3</v>
      </c>
      <c r="I2113" s="1">
        <v>3</v>
      </c>
      <c r="J2113" s="31" t="str">
        <f t="shared" si="64"/>
        <v>EXCLUDED</v>
      </c>
      <c r="K2113">
        <v>2157</v>
      </c>
      <c r="L2113" s="1"/>
      <c r="M2113" s="1"/>
      <c r="N2113" s="35" t="s">
        <v>901</v>
      </c>
      <c r="R2113" s="1" t="str">
        <f t="shared" si="65"/>
        <v>Mutually Excluded</v>
      </c>
      <c r="S2113" s="1"/>
      <c r="T2113" s="1"/>
    </row>
    <row r="2114" spans="1:20" ht="60">
      <c r="A2114" s="1" t="s">
        <v>2590</v>
      </c>
      <c r="B2114">
        <v>2158</v>
      </c>
      <c r="D2114" t="s">
        <v>2569</v>
      </c>
      <c r="E2114" s="1"/>
      <c r="F2114" s="1" t="s">
        <v>2590</v>
      </c>
      <c r="G2114" s="1">
        <v>1</v>
      </c>
      <c r="H2114" s="1">
        <v>1</v>
      </c>
      <c r="I2114" s="1">
        <v>1</v>
      </c>
      <c r="J2114" s="31" t="str">
        <f t="shared" si="64"/>
        <v>EXCLUDED</v>
      </c>
      <c r="K2114">
        <v>2158</v>
      </c>
      <c r="L2114" s="1"/>
      <c r="M2114" s="1"/>
      <c r="N2114" s="35" t="s">
        <v>901</v>
      </c>
      <c r="R2114" s="1" t="str">
        <f t="shared" si="65"/>
        <v>Mutually Excluded</v>
      </c>
      <c r="S2114" s="1"/>
      <c r="T2114" s="1"/>
    </row>
    <row r="2115" spans="1:20" ht="75">
      <c r="A2115" s="1" t="s">
        <v>2591</v>
      </c>
      <c r="B2115">
        <v>2159</v>
      </c>
      <c r="D2115" t="s">
        <v>2569</v>
      </c>
      <c r="E2115" s="1"/>
      <c r="F2115" s="1" t="s">
        <v>2591</v>
      </c>
      <c r="G2115" s="1">
        <v>2</v>
      </c>
      <c r="H2115" s="1">
        <v>2</v>
      </c>
      <c r="I2115" s="1">
        <v>2</v>
      </c>
      <c r="J2115" s="31" t="str">
        <f t="shared" ref="J2115:J2178" si="66">IF(COUNTIF(G2115:I2115,5)=3,"CERTAINLY INCLUDED",IF(COUNTIF(G2115:I2115,5)&gt;0,"MAYBE","EXCLUDED"))</f>
        <v>EXCLUDED</v>
      </c>
      <c r="K2115">
        <v>2159</v>
      </c>
      <c r="L2115" s="1"/>
      <c r="M2115" s="1"/>
      <c r="N2115" s="35" t="s">
        <v>901</v>
      </c>
      <c r="R2115" s="1" t="str">
        <f t="shared" ref="R2115:R2178" si="67">IF(AND(J2115="Excluded", N2115="Excluded"), "Mutually Excluded", IF(AND(OR(J2115="CERTAINLY INCLUDED", J2115="INCLUDED", J2115="MAYBE" ), OR(N2115="INCLUDED", N2115="MAYBE")), "MUTUALLY INCLUDED", IF(AND(J2115="MAYBE", N2115="MAYBE"), "Mutually MAYBE", IF(AND(J2115="Excluded", OR(N2115="INCLUDED", N2115="MAYBE")), "AI: No, Human: Yes", IF(AND(N2115="Excluded", OR(J2115="INCLUDED", J2115="CERTAINLY INCLUDED", J2115="MAYBE")), "AI: Yes, Human: No", "Other Conflict")))))</f>
        <v>Mutually Excluded</v>
      </c>
      <c r="S2115" s="1"/>
      <c r="T2115" s="1"/>
    </row>
    <row r="2116" spans="1:20" ht="120">
      <c r="A2116" s="1" t="s">
        <v>2592</v>
      </c>
      <c r="B2116">
        <v>2160</v>
      </c>
      <c r="D2116" t="s">
        <v>2569</v>
      </c>
      <c r="E2116" s="1"/>
      <c r="F2116" s="1" t="s">
        <v>2592</v>
      </c>
      <c r="G2116" s="1">
        <v>2</v>
      </c>
      <c r="H2116" s="1">
        <v>2</v>
      </c>
      <c r="I2116" s="1">
        <v>2</v>
      </c>
      <c r="J2116" s="31" t="str">
        <f t="shared" si="66"/>
        <v>EXCLUDED</v>
      </c>
      <c r="K2116">
        <v>2160</v>
      </c>
      <c r="L2116" s="1"/>
      <c r="M2116" s="1"/>
      <c r="N2116" s="35" t="s">
        <v>901</v>
      </c>
      <c r="R2116" s="1" t="str">
        <f t="shared" si="67"/>
        <v>Mutually Excluded</v>
      </c>
      <c r="S2116" s="1"/>
      <c r="T2116" s="1"/>
    </row>
    <row r="2117" spans="1:20" ht="120">
      <c r="A2117" s="1" t="s">
        <v>2593</v>
      </c>
      <c r="B2117">
        <v>2161</v>
      </c>
      <c r="D2117" t="s">
        <v>2569</v>
      </c>
      <c r="E2117" s="1"/>
      <c r="F2117" s="1" t="s">
        <v>2593</v>
      </c>
      <c r="G2117" s="1">
        <v>2</v>
      </c>
      <c r="H2117" s="1">
        <v>2</v>
      </c>
      <c r="I2117" s="1">
        <v>2</v>
      </c>
      <c r="J2117" s="31" t="str">
        <f t="shared" si="66"/>
        <v>EXCLUDED</v>
      </c>
      <c r="K2117">
        <v>2161</v>
      </c>
      <c r="L2117" s="1"/>
      <c r="M2117" s="1"/>
      <c r="N2117" s="35" t="s">
        <v>901</v>
      </c>
      <c r="R2117" s="1" t="str">
        <f t="shared" si="67"/>
        <v>Mutually Excluded</v>
      </c>
      <c r="S2117" s="1"/>
      <c r="T2117" s="1"/>
    </row>
    <row r="2118" spans="1:20" ht="90">
      <c r="A2118" s="1" t="s">
        <v>2594</v>
      </c>
      <c r="B2118">
        <v>2162</v>
      </c>
      <c r="D2118" t="s">
        <v>2569</v>
      </c>
      <c r="E2118" s="1"/>
      <c r="F2118" s="1" t="s">
        <v>2594</v>
      </c>
      <c r="G2118" s="1">
        <v>2</v>
      </c>
      <c r="H2118" s="1">
        <v>2</v>
      </c>
      <c r="I2118" s="1">
        <v>2</v>
      </c>
      <c r="J2118" s="31" t="str">
        <f t="shared" si="66"/>
        <v>EXCLUDED</v>
      </c>
      <c r="K2118">
        <v>2162</v>
      </c>
      <c r="L2118" s="1"/>
      <c r="M2118" s="1"/>
      <c r="N2118" s="35" t="s">
        <v>901</v>
      </c>
      <c r="R2118" s="1" t="str">
        <f t="shared" si="67"/>
        <v>Mutually Excluded</v>
      </c>
      <c r="S2118" s="1"/>
      <c r="T2118" s="1"/>
    </row>
    <row r="2119" spans="1:20" ht="90">
      <c r="A2119" s="1" t="s">
        <v>2595</v>
      </c>
      <c r="B2119">
        <v>2163</v>
      </c>
      <c r="D2119" t="s">
        <v>2569</v>
      </c>
      <c r="E2119" s="1"/>
      <c r="F2119" s="1" t="s">
        <v>2595</v>
      </c>
      <c r="G2119" s="1">
        <v>1</v>
      </c>
      <c r="H2119" s="1">
        <v>2</v>
      </c>
      <c r="I2119" s="1">
        <v>1</v>
      </c>
      <c r="J2119" s="31" t="str">
        <f t="shared" si="66"/>
        <v>EXCLUDED</v>
      </c>
      <c r="K2119">
        <v>2163</v>
      </c>
      <c r="L2119" s="1"/>
      <c r="M2119" s="1"/>
      <c r="N2119" s="35" t="s">
        <v>901</v>
      </c>
      <c r="R2119" s="1" t="str">
        <f t="shared" si="67"/>
        <v>Mutually Excluded</v>
      </c>
      <c r="S2119" s="1"/>
      <c r="T2119" s="1"/>
    </row>
    <row r="2120" spans="1:20" ht="75">
      <c r="A2120" s="1" t="s">
        <v>2596</v>
      </c>
      <c r="B2120">
        <v>2164</v>
      </c>
      <c r="D2120" t="s">
        <v>2569</v>
      </c>
      <c r="E2120" s="1"/>
      <c r="F2120" s="1" t="s">
        <v>2596</v>
      </c>
      <c r="G2120" s="1">
        <v>2</v>
      </c>
      <c r="H2120" s="1">
        <v>2</v>
      </c>
      <c r="I2120" s="1">
        <v>2</v>
      </c>
      <c r="J2120" s="31" t="str">
        <f t="shared" si="66"/>
        <v>EXCLUDED</v>
      </c>
      <c r="K2120">
        <v>2164</v>
      </c>
      <c r="L2120" s="1"/>
      <c r="M2120" s="1"/>
      <c r="N2120" s="35" t="s">
        <v>901</v>
      </c>
      <c r="R2120" s="1" t="str">
        <f t="shared" si="67"/>
        <v>Mutually Excluded</v>
      </c>
      <c r="S2120" s="1"/>
      <c r="T2120" s="1"/>
    </row>
    <row r="2121" spans="1:20" ht="75">
      <c r="A2121" s="1" t="s">
        <v>2597</v>
      </c>
      <c r="B2121">
        <v>2165</v>
      </c>
      <c r="D2121" t="s">
        <v>2598</v>
      </c>
      <c r="E2121" s="1"/>
      <c r="F2121" s="1" t="s">
        <v>2597</v>
      </c>
      <c r="G2121" s="1">
        <v>2</v>
      </c>
      <c r="H2121" s="1">
        <v>2</v>
      </c>
      <c r="I2121" s="1">
        <v>2</v>
      </c>
      <c r="J2121" s="31" t="str">
        <f t="shared" si="66"/>
        <v>EXCLUDED</v>
      </c>
      <c r="K2121">
        <v>2165</v>
      </c>
      <c r="L2121" s="1"/>
      <c r="M2121" s="1"/>
      <c r="N2121" s="35" t="s">
        <v>901</v>
      </c>
      <c r="R2121" s="1" t="str">
        <f t="shared" si="67"/>
        <v>Mutually Excluded</v>
      </c>
      <c r="S2121" s="1"/>
      <c r="T2121" s="1"/>
    </row>
    <row r="2122" spans="1:20" ht="60">
      <c r="A2122" s="1" t="s">
        <v>2599</v>
      </c>
      <c r="B2122">
        <v>2166</v>
      </c>
      <c r="D2122" t="s">
        <v>2598</v>
      </c>
      <c r="E2122" s="1"/>
      <c r="F2122" s="1" t="s">
        <v>2599</v>
      </c>
      <c r="G2122" s="1">
        <v>2</v>
      </c>
      <c r="H2122" s="1">
        <v>2</v>
      </c>
      <c r="I2122" s="1">
        <v>2</v>
      </c>
      <c r="J2122" s="31" t="str">
        <f t="shared" si="66"/>
        <v>EXCLUDED</v>
      </c>
      <c r="K2122">
        <v>2166</v>
      </c>
      <c r="L2122" s="1"/>
      <c r="M2122" s="1"/>
      <c r="N2122" s="35" t="s">
        <v>901</v>
      </c>
      <c r="R2122" s="1" t="str">
        <f t="shared" si="67"/>
        <v>Mutually Excluded</v>
      </c>
      <c r="S2122" s="1"/>
      <c r="T2122" s="1"/>
    </row>
    <row r="2123" spans="1:20" ht="60">
      <c r="A2123" s="1" t="s">
        <v>2600</v>
      </c>
      <c r="B2123">
        <v>2167</v>
      </c>
      <c r="D2123" t="s">
        <v>2598</v>
      </c>
      <c r="E2123" s="1"/>
      <c r="F2123" s="1" t="s">
        <v>2600</v>
      </c>
      <c r="G2123" s="1">
        <v>3</v>
      </c>
      <c r="H2123" s="1">
        <v>4</v>
      </c>
      <c r="I2123" s="1">
        <v>3</v>
      </c>
      <c r="J2123" s="31" t="str">
        <f t="shared" si="66"/>
        <v>EXCLUDED</v>
      </c>
      <c r="K2123">
        <v>2167</v>
      </c>
      <c r="L2123" s="1"/>
      <c r="M2123" s="1"/>
      <c r="N2123" s="35" t="s">
        <v>901</v>
      </c>
      <c r="R2123" s="1" t="str">
        <f t="shared" si="67"/>
        <v>Mutually Excluded</v>
      </c>
      <c r="S2123" s="1"/>
      <c r="T2123" s="1"/>
    </row>
    <row r="2124" spans="1:20" ht="45">
      <c r="A2124" s="1" t="s">
        <v>2601</v>
      </c>
      <c r="B2124">
        <v>2168</v>
      </c>
      <c r="D2124" t="s">
        <v>2598</v>
      </c>
      <c r="E2124" s="1"/>
      <c r="F2124" s="1" t="s">
        <v>2601</v>
      </c>
      <c r="G2124" s="1">
        <v>3</v>
      </c>
      <c r="H2124" s="1">
        <v>2</v>
      </c>
      <c r="I2124" s="1">
        <v>3</v>
      </c>
      <c r="J2124" s="31" t="str">
        <f t="shared" si="66"/>
        <v>EXCLUDED</v>
      </c>
      <c r="K2124">
        <v>2168</v>
      </c>
      <c r="L2124" s="1"/>
      <c r="M2124" s="1"/>
      <c r="N2124" s="35" t="s">
        <v>901</v>
      </c>
      <c r="R2124" s="1" t="str">
        <f t="shared" si="67"/>
        <v>Mutually Excluded</v>
      </c>
      <c r="S2124" s="1"/>
      <c r="T2124" s="1"/>
    </row>
    <row r="2125" spans="1:20" ht="75">
      <c r="A2125" s="1" t="s">
        <v>2602</v>
      </c>
      <c r="B2125">
        <v>2169</v>
      </c>
      <c r="D2125" t="s">
        <v>2598</v>
      </c>
      <c r="E2125" s="1"/>
      <c r="F2125" s="1" t="s">
        <v>2602</v>
      </c>
      <c r="G2125" s="1">
        <v>2</v>
      </c>
      <c r="H2125" s="1">
        <v>2</v>
      </c>
      <c r="I2125" s="1">
        <v>3</v>
      </c>
      <c r="J2125" s="31" t="str">
        <f t="shared" si="66"/>
        <v>EXCLUDED</v>
      </c>
      <c r="K2125">
        <v>2169</v>
      </c>
      <c r="L2125" s="1"/>
      <c r="M2125" s="1"/>
      <c r="N2125" s="35" t="s">
        <v>901</v>
      </c>
      <c r="R2125" s="1" t="str">
        <f t="shared" si="67"/>
        <v>Mutually Excluded</v>
      </c>
      <c r="S2125" s="1"/>
      <c r="T2125" s="1"/>
    </row>
    <row r="2126" spans="1:20" ht="105">
      <c r="A2126" s="1" t="s">
        <v>2603</v>
      </c>
      <c r="B2126">
        <v>2170</v>
      </c>
      <c r="D2126" t="s">
        <v>2598</v>
      </c>
      <c r="E2126" s="1"/>
      <c r="F2126" s="1" t="s">
        <v>2603</v>
      </c>
      <c r="G2126" s="1">
        <v>4</v>
      </c>
      <c r="H2126" s="1">
        <v>4</v>
      </c>
      <c r="I2126" s="1">
        <v>3</v>
      </c>
      <c r="J2126" s="31" t="str">
        <f t="shared" si="66"/>
        <v>EXCLUDED</v>
      </c>
      <c r="K2126">
        <v>2170</v>
      </c>
      <c r="L2126" s="1"/>
      <c r="M2126" s="1"/>
      <c r="N2126" s="35" t="s">
        <v>901</v>
      </c>
      <c r="R2126" s="1" t="str">
        <f t="shared" si="67"/>
        <v>Mutually Excluded</v>
      </c>
      <c r="S2126" s="1"/>
      <c r="T2126" s="1"/>
    </row>
    <row r="2127" spans="1:20" ht="75">
      <c r="A2127" s="1" t="s">
        <v>2604</v>
      </c>
      <c r="B2127">
        <v>2171</v>
      </c>
      <c r="D2127" t="s">
        <v>2598</v>
      </c>
      <c r="E2127" s="1"/>
      <c r="F2127" s="1" t="s">
        <v>2604</v>
      </c>
      <c r="G2127" s="1">
        <v>3</v>
      </c>
      <c r="H2127" s="1">
        <v>3</v>
      </c>
      <c r="I2127" s="1">
        <v>4</v>
      </c>
      <c r="J2127" s="31" t="str">
        <f t="shared" si="66"/>
        <v>EXCLUDED</v>
      </c>
      <c r="K2127">
        <v>2171</v>
      </c>
      <c r="L2127" s="1"/>
      <c r="M2127" s="1"/>
      <c r="N2127" s="35" t="s">
        <v>901</v>
      </c>
      <c r="R2127" s="1" t="str">
        <f t="shared" si="67"/>
        <v>Mutually Excluded</v>
      </c>
      <c r="S2127" s="1"/>
      <c r="T2127" s="1"/>
    </row>
    <row r="2128" spans="1:20" ht="60">
      <c r="A2128" s="1" t="s">
        <v>2605</v>
      </c>
      <c r="B2128">
        <v>2172</v>
      </c>
      <c r="D2128" t="s">
        <v>2598</v>
      </c>
      <c r="E2128" s="1"/>
      <c r="F2128" s="1" t="s">
        <v>2605</v>
      </c>
      <c r="G2128" s="1">
        <v>4</v>
      </c>
      <c r="H2128" s="1">
        <v>3</v>
      </c>
      <c r="I2128" s="1">
        <v>4</v>
      </c>
      <c r="J2128" s="31" t="str">
        <f t="shared" si="66"/>
        <v>EXCLUDED</v>
      </c>
      <c r="K2128">
        <v>2172</v>
      </c>
      <c r="L2128" s="1"/>
      <c r="M2128" s="1"/>
      <c r="N2128" s="35" t="s">
        <v>901</v>
      </c>
      <c r="R2128" s="1" t="str">
        <f t="shared" si="67"/>
        <v>Mutually Excluded</v>
      </c>
      <c r="S2128" s="1"/>
      <c r="T2128" s="1"/>
    </row>
    <row r="2129" spans="1:20" ht="60">
      <c r="A2129" s="1" t="s">
        <v>2606</v>
      </c>
      <c r="B2129">
        <v>2173</v>
      </c>
      <c r="D2129" t="s">
        <v>2598</v>
      </c>
      <c r="E2129" s="1"/>
      <c r="F2129" s="1" t="s">
        <v>2606</v>
      </c>
      <c r="G2129" s="1">
        <v>2</v>
      </c>
      <c r="H2129" s="1">
        <v>2</v>
      </c>
      <c r="I2129" s="1">
        <v>2</v>
      </c>
      <c r="J2129" s="31" t="str">
        <f t="shared" si="66"/>
        <v>EXCLUDED</v>
      </c>
      <c r="K2129">
        <v>2173</v>
      </c>
      <c r="L2129" s="1"/>
      <c r="M2129" s="1"/>
      <c r="N2129" s="35" t="s">
        <v>901</v>
      </c>
      <c r="R2129" s="1" t="str">
        <f t="shared" si="67"/>
        <v>Mutually Excluded</v>
      </c>
      <c r="S2129" s="1"/>
      <c r="T2129" s="1"/>
    </row>
    <row r="2130" spans="1:20" ht="45">
      <c r="A2130" s="1" t="s">
        <v>2607</v>
      </c>
      <c r="B2130">
        <v>2174</v>
      </c>
      <c r="D2130" t="s">
        <v>2598</v>
      </c>
      <c r="E2130" s="1"/>
      <c r="F2130" s="1" t="s">
        <v>2607</v>
      </c>
      <c r="G2130" s="1">
        <v>1</v>
      </c>
      <c r="H2130" s="1">
        <v>1</v>
      </c>
      <c r="I2130" s="1">
        <v>1</v>
      </c>
      <c r="J2130" s="31" t="str">
        <f t="shared" si="66"/>
        <v>EXCLUDED</v>
      </c>
      <c r="K2130">
        <v>2174</v>
      </c>
      <c r="L2130" s="1"/>
      <c r="M2130" s="1"/>
      <c r="N2130" s="35" t="s">
        <v>901</v>
      </c>
      <c r="R2130" s="1" t="str">
        <f t="shared" si="67"/>
        <v>Mutually Excluded</v>
      </c>
      <c r="S2130" s="1"/>
      <c r="T2130" s="1"/>
    </row>
    <row r="2131" spans="1:20" ht="105">
      <c r="A2131" s="1" t="s">
        <v>2608</v>
      </c>
      <c r="B2131">
        <v>2175</v>
      </c>
      <c r="D2131" t="s">
        <v>2598</v>
      </c>
      <c r="E2131" s="1"/>
      <c r="F2131" s="1" t="s">
        <v>2608</v>
      </c>
      <c r="G2131" s="1">
        <v>2</v>
      </c>
      <c r="H2131" s="1">
        <v>2</v>
      </c>
      <c r="I2131" s="1">
        <v>2</v>
      </c>
      <c r="J2131" s="31" t="str">
        <f t="shared" si="66"/>
        <v>EXCLUDED</v>
      </c>
      <c r="K2131">
        <v>2175</v>
      </c>
      <c r="L2131" s="1"/>
      <c r="M2131" s="1"/>
      <c r="N2131" s="35" t="s">
        <v>901</v>
      </c>
      <c r="R2131" s="1" t="str">
        <f t="shared" si="67"/>
        <v>Mutually Excluded</v>
      </c>
      <c r="S2131" s="1"/>
      <c r="T2131" s="1"/>
    </row>
    <row r="2132" spans="1:20" ht="120">
      <c r="A2132" s="1" t="s">
        <v>2609</v>
      </c>
      <c r="B2132">
        <v>2176</v>
      </c>
      <c r="D2132" t="s">
        <v>2598</v>
      </c>
      <c r="E2132" s="1"/>
      <c r="F2132" s="1" t="s">
        <v>2609</v>
      </c>
      <c r="G2132" s="1">
        <v>2</v>
      </c>
      <c r="H2132" s="1">
        <v>1</v>
      </c>
      <c r="I2132" s="1">
        <v>1</v>
      </c>
      <c r="J2132" s="31" t="str">
        <f t="shared" si="66"/>
        <v>EXCLUDED</v>
      </c>
      <c r="K2132">
        <v>2176</v>
      </c>
      <c r="L2132" s="1"/>
      <c r="M2132" s="1"/>
      <c r="N2132" s="35" t="s">
        <v>901</v>
      </c>
      <c r="R2132" s="1" t="str">
        <f t="shared" si="67"/>
        <v>Mutually Excluded</v>
      </c>
      <c r="S2132" s="1"/>
      <c r="T2132" s="1"/>
    </row>
    <row r="2133" spans="1:20" ht="90">
      <c r="A2133" s="1" t="s">
        <v>2610</v>
      </c>
      <c r="B2133">
        <v>2177</v>
      </c>
      <c r="D2133" t="s">
        <v>2598</v>
      </c>
      <c r="E2133" s="1"/>
      <c r="F2133" s="1" t="s">
        <v>2610</v>
      </c>
      <c r="G2133" s="1">
        <v>3</v>
      </c>
      <c r="H2133" s="1">
        <v>2</v>
      </c>
      <c r="I2133" s="1">
        <v>2</v>
      </c>
      <c r="J2133" s="31" t="str">
        <f t="shared" si="66"/>
        <v>EXCLUDED</v>
      </c>
      <c r="K2133">
        <v>2177</v>
      </c>
      <c r="L2133" s="1"/>
      <c r="M2133" s="1"/>
      <c r="N2133" s="35" t="s">
        <v>901</v>
      </c>
      <c r="R2133" s="1" t="str">
        <f t="shared" si="67"/>
        <v>Mutually Excluded</v>
      </c>
      <c r="S2133" s="1"/>
      <c r="T2133" s="1"/>
    </row>
    <row r="2134" spans="1:20" ht="45">
      <c r="A2134" s="1" t="s">
        <v>2611</v>
      </c>
      <c r="B2134">
        <v>2178</v>
      </c>
      <c r="D2134" t="s">
        <v>2598</v>
      </c>
      <c r="E2134" s="1"/>
      <c r="F2134" s="1" t="s">
        <v>2611</v>
      </c>
      <c r="G2134" s="1">
        <v>1</v>
      </c>
      <c r="H2134" s="1">
        <v>1</v>
      </c>
      <c r="I2134" s="1">
        <v>1</v>
      </c>
      <c r="J2134" s="31" t="str">
        <f t="shared" si="66"/>
        <v>EXCLUDED</v>
      </c>
      <c r="K2134">
        <v>2178</v>
      </c>
      <c r="L2134" s="1"/>
      <c r="M2134" s="1"/>
      <c r="N2134" s="35" t="s">
        <v>901</v>
      </c>
      <c r="R2134" s="1" t="str">
        <f t="shared" si="67"/>
        <v>Mutually Excluded</v>
      </c>
      <c r="S2134" s="1"/>
      <c r="T2134" s="1"/>
    </row>
    <row r="2135" spans="1:20" ht="60">
      <c r="A2135" s="1" t="s">
        <v>2612</v>
      </c>
      <c r="B2135">
        <v>2179</v>
      </c>
      <c r="D2135" t="s">
        <v>2598</v>
      </c>
      <c r="E2135" s="1"/>
      <c r="F2135" s="1" t="s">
        <v>2612</v>
      </c>
      <c r="G2135" s="1">
        <v>4</v>
      </c>
      <c r="H2135" s="1">
        <v>3</v>
      </c>
      <c r="I2135" s="1">
        <v>4</v>
      </c>
      <c r="J2135" s="31" t="str">
        <f t="shared" si="66"/>
        <v>EXCLUDED</v>
      </c>
      <c r="K2135">
        <v>2179</v>
      </c>
      <c r="L2135" s="1"/>
      <c r="M2135" s="1"/>
      <c r="N2135" s="35" t="s">
        <v>901</v>
      </c>
      <c r="R2135" s="1" t="str">
        <f t="shared" si="67"/>
        <v>Mutually Excluded</v>
      </c>
      <c r="S2135" s="1"/>
      <c r="T2135" s="1"/>
    </row>
    <row r="2136" spans="1:20" ht="75">
      <c r="A2136" s="1" t="s">
        <v>2613</v>
      </c>
      <c r="B2136">
        <v>2180</v>
      </c>
      <c r="D2136" t="s">
        <v>2598</v>
      </c>
      <c r="E2136" s="1"/>
      <c r="F2136" s="1" t="s">
        <v>2613</v>
      </c>
      <c r="G2136" s="1">
        <v>2</v>
      </c>
      <c r="H2136" s="1">
        <v>2</v>
      </c>
      <c r="I2136" s="1">
        <v>2</v>
      </c>
      <c r="J2136" s="31" t="str">
        <f t="shared" si="66"/>
        <v>EXCLUDED</v>
      </c>
      <c r="K2136">
        <v>2180</v>
      </c>
      <c r="L2136" s="1"/>
      <c r="M2136" s="1"/>
      <c r="N2136" s="35" t="s">
        <v>901</v>
      </c>
      <c r="R2136" s="1" t="str">
        <f t="shared" si="67"/>
        <v>Mutually Excluded</v>
      </c>
      <c r="S2136" s="1"/>
      <c r="T2136" s="1"/>
    </row>
    <row r="2137" spans="1:20" ht="135">
      <c r="A2137" s="1" t="s">
        <v>2614</v>
      </c>
      <c r="B2137">
        <v>2181</v>
      </c>
      <c r="D2137" t="s">
        <v>2598</v>
      </c>
      <c r="E2137" s="1"/>
      <c r="F2137" s="1" t="s">
        <v>2614</v>
      </c>
      <c r="G2137" s="1">
        <v>2</v>
      </c>
      <c r="H2137" s="1">
        <v>2</v>
      </c>
      <c r="I2137" s="1">
        <v>2</v>
      </c>
      <c r="J2137" s="31" t="str">
        <f t="shared" si="66"/>
        <v>EXCLUDED</v>
      </c>
      <c r="K2137">
        <v>2181</v>
      </c>
      <c r="L2137" s="1"/>
      <c r="M2137" s="1"/>
      <c r="N2137" s="35" t="s">
        <v>901</v>
      </c>
      <c r="R2137" s="1" t="str">
        <f t="shared" si="67"/>
        <v>Mutually Excluded</v>
      </c>
      <c r="S2137" s="1"/>
      <c r="T2137" s="1"/>
    </row>
    <row r="2138" spans="1:20" ht="135">
      <c r="A2138" s="1" t="s">
        <v>2615</v>
      </c>
      <c r="B2138">
        <v>2182</v>
      </c>
      <c r="D2138" t="s">
        <v>2598</v>
      </c>
      <c r="E2138" s="1"/>
      <c r="F2138" s="1" t="s">
        <v>2615</v>
      </c>
      <c r="G2138" s="1">
        <v>4</v>
      </c>
      <c r="H2138" s="1">
        <v>4</v>
      </c>
      <c r="I2138" s="1">
        <v>3</v>
      </c>
      <c r="J2138" s="31" t="str">
        <f t="shared" si="66"/>
        <v>EXCLUDED</v>
      </c>
      <c r="K2138">
        <v>2182</v>
      </c>
      <c r="L2138" s="13"/>
      <c r="M2138" s="1"/>
      <c r="N2138" s="34" t="s">
        <v>1752</v>
      </c>
      <c r="R2138" s="1" t="str">
        <f t="shared" si="67"/>
        <v>AI: No, Human: Yes</v>
      </c>
      <c r="S2138" s="1"/>
      <c r="T2138" s="1"/>
    </row>
    <row r="2139" spans="1:20" ht="90">
      <c r="A2139" s="1" t="s">
        <v>2617</v>
      </c>
      <c r="B2139">
        <v>2183</v>
      </c>
      <c r="D2139" t="s">
        <v>2598</v>
      </c>
      <c r="E2139" s="1"/>
      <c r="F2139" s="1" t="s">
        <v>2617</v>
      </c>
      <c r="G2139" s="1">
        <v>2</v>
      </c>
      <c r="H2139" s="1">
        <v>2</v>
      </c>
      <c r="I2139" s="1">
        <v>2</v>
      </c>
      <c r="J2139" s="31" t="str">
        <f t="shared" si="66"/>
        <v>EXCLUDED</v>
      </c>
      <c r="K2139">
        <v>2183</v>
      </c>
      <c r="L2139" s="1"/>
      <c r="M2139" s="1"/>
      <c r="N2139" s="35" t="s">
        <v>901</v>
      </c>
      <c r="R2139" s="1" t="str">
        <f t="shared" si="67"/>
        <v>Mutually Excluded</v>
      </c>
      <c r="S2139" s="1"/>
      <c r="T2139" s="1"/>
    </row>
    <row r="2140" spans="1:20" ht="60">
      <c r="A2140" s="1" t="s">
        <v>2618</v>
      </c>
      <c r="B2140">
        <v>2184</v>
      </c>
      <c r="D2140" t="s">
        <v>2598</v>
      </c>
      <c r="E2140" s="1"/>
      <c r="F2140" s="1" t="s">
        <v>2618</v>
      </c>
      <c r="G2140" s="1">
        <v>2</v>
      </c>
      <c r="H2140" s="1">
        <v>2</v>
      </c>
      <c r="I2140" s="1">
        <v>2</v>
      </c>
      <c r="J2140" s="31" t="str">
        <f t="shared" si="66"/>
        <v>EXCLUDED</v>
      </c>
      <c r="K2140">
        <v>2184</v>
      </c>
      <c r="L2140" s="1"/>
      <c r="M2140" s="1"/>
      <c r="N2140" s="35" t="s">
        <v>901</v>
      </c>
      <c r="R2140" s="1" t="str">
        <f t="shared" si="67"/>
        <v>Mutually Excluded</v>
      </c>
      <c r="S2140" s="1"/>
      <c r="T2140" s="1"/>
    </row>
    <row r="2141" spans="1:20" ht="60">
      <c r="A2141" s="1" t="s">
        <v>2619</v>
      </c>
      <c r="B2141">
        <v>2185</v>
      </c>
      <c r="D2141" t="s">
        <v>2598</v>
      </c>
      <c r="E2141" s="1"/>
      <c r="F2141" s="1" t="s">
        <v>2619</v>
      </c>
      <c r="G2141" s="1">
        <v>3</v>
      </c>
      <c r="H2141" s="1">
        <v>3</v>
      </c>
      <c r="I2141" s="1">
        <v>4</v>
      </c>
      <c r="J2141" s="31" t="str">
        <f t="shared" si="66"/>
        <v>EXCLUDED</v>
      </c>
      <c r="K2141">
        <v>2185</v>
      </c>
      <c r="L2141" s="1"/>
      <c r="M2141" s="1"/>
      <c r="N2141" s="35" t="s">
        <v>901</v>
      </c>
      <c r="R2141" s="1" t="str">
        <f t="shared" si="67"/>
        <v>Mutually Excluded</v>
      </c>
      <c r="S2141" s="1"/>
      <c r="T2141" s="1"/>
    </row>
    <row r="2142" spans="1:20" ht="75">
      <c r="A2142" s="1" t="s">
        <v>2620</v>
      </c>
      <c r="B2142">
        <v>2186</v>
      </c>
      <c r="D2142" t="s">
        <v>2598</v>
      </c>
      <c r="E2142" s="1"/>
      <c r="F2142" s="1" t="s">
        <v>2620</v>
      </c>
      <c r="G2142" s="1">
        <v>3</v>
      </c>
      <c r="H2142" s="1">
        <v>4</v>
      </c>
      <c r="I2142" s="1">
        <v>3</v>
      </c>
      <c r="J2142" s="31" t="str">
        <f t="shared" si="66"/>
        <v>EXCLUDED</v>
      </c>
      <c r="K2142">
        <v>2186</v>
      </c>
      <c r="L2142" s="1"/>
      <c r="M2142" s="1"/>
      <c r="N2142" s="35" t="s">
        <v>901</v>
      </c>
      <c r="R2142" s="1" t="str">
        <f t="shared" si="67"/>
        <v>Mutually Excluded</v>
      </c>
      <c r="S2142" s="1"/>
      <c r="T2142" s="1"/>
    </row>
    <row r="2143" spans="1:20" ht="105">
      <c r="A2143" s="1" t="s">
        <v>2621</v>
      </c>
      <c r="B2143">
        <v>2187</v>
      </c>
      <c r="D2143" t="s">
        <v>2598</v>
      </c>
      <c r="E2143" s="1"/>
      <c r="F2143" s="1" t="s">
        <v>2621</v>
      </c>
      <c r="G2143" s="1">
        <v>3</v>
      </c>
      <c r="H2143" s="1">
        <v>3</v>
      </c>
      <c r="I2143" s="1">
        <v>3</v>
      </c>
      <c r="J2143" s="31" t="str">
        <f t="shared" si="66"/>
        <v>EXCLUDED</v>
      </c>
      <c r="K2143">
        <v>2187</v>
      </c>
      <c r="L2143" s="1"/>
      <c r="M2143" s="1"/>
      <c r="N2143" s="35" t="s">
        <v>901</v>
      </c>
      <c r="R2143" s="1" t="str">
        <f t="shared" si="67"/>
        <v>Mutually Excluded</v>
      </c>
      <c r="S2143" s="1"/>
      <c r="T2143" s="1"/>
    </row>
    <row r="2144" spans="1:20" ht="165">
      <c r="A2144" s="1" t="s">
        <v>2622</v>
      </c>
      <c r="B2144">
        <v>2188</v>
      </c>
      <c r="D2144" t="s">
        <v>2598</v>
      </c>
      <c r="E2144" s="1"/>
      <c r="F2144" s="1" t="s">
        <v>2622</v>
      </c>
      <c r="G2144" s="1">
        <v>4</v>
      </c>
      <c r="H2144" s="1">
        <v>4</v>
      </c>
      <c r="I2144" s="1">
        <v>4</v>
      </c>
      <c r="J2144" s="31" t="str">
        <f t="shared" si="66"/>
        <v>EXCLUDED</v>
      </c>
      <c r="K2144">
        <v>2188</v>
      </c>
      <c r="L2144" s="1"/>
      <c r="M2144" s="1"/>
      <c r="N2144" s="35" t="s">
        <v>65</v>
      </c>
      <c r="R2144" s="1" t="str">
        <f t="shared" si="67"/>
        <v>AI: No, Human: Yes</v>
      </c>
      <c r="S2144" s="1"/>
      <c r="T2144" s="1"/>
    </row>
    <row r="2145" spans="1:20" ht="60">
      <c r="A2145" s="1" t="s">
        <v>2623</v>
      </c>
      <c r="B2145">
        <v>2189</v>
      </c>
      <c r="D2145" t="s">
        <v>2598</v>
      </c>
      <c r="E2145" s="1"/>
      <c r="F2145" s="1" t="s">
        <v>2623</v>
      </c>
      <c r="G2145" s="1">
        <v>2</v>
      </c>
      <c r="H2145" s="1">
        <v>2</v>
      </c>
      <c r="I2145" s="1">
        <v>2</v>
      </c>
      <c r="J2145" s="31" t="str">
        <f t="shared" si="66"/>
        <v>EXCLUDED</v>
      </c>
      <c r="K2145">
        <v>2189</v>
      </c>
      <c r="L2145" s="1"/>
      <c r="M2145" s="1"/>
      <c r="N2145" s="35" t="s">
        <v>901</v>
      </c>
      <c r="R2145" s="1" t="str">
        <f t="shared" si="67"/>
        <v>Mutually Excluded</v>
      </c>
      <c r="S2145" s="1"/>
      <c r="T2145" s="1"/>
    </row>
    <row r="2146" spans="1:20" ht="75">
      <c r="A2146" s="1" t="s">
        <v>2624</v>
      </c>
      <c r="B2146">
        <v>2190</v>
      </c>
      <c r="D2146" t="s">
        <v>2598</v>
      </c>
      <c r="E2146" s="1"/>
      <c r="F2146" s="1" t="s">
        <v>2624</v>
      </c>
      <c r="G2146" s="1">
        <v>2</v>
      </c>
      <c r="H2146" s="1">
        <v>2</v>
      </c>
      <c r="I2146" s="1">
        <v>2</v>
      </c>
      <c r="J2146" s="31" t="str">
        <f t="shared" si="66"/>
        <v>EXCLUDED</v>
      </c>
      <c r="K2146">
        <v>2190</v>
      </c>
      <c r="L2146" s="1"/>
      <c r="M2146" s="1"/>
      <c r="N2146" s="35" t="s">
        <v>901</v>
      </c>
      <c r="R2146" s="1" t="str">
        <f t="shared" si="67"/>
        <v>Mutually Excluded</v>
      </c>
      <c r="S2146" s="1"/>
      <c r="T2146" s="1"/>
    </row>
    <row r="2147" spans="1:20" ht="45">
      <c r="A2147" s="1" t="s">
        <v>2625</v>
      </c>
      <c r="B2147">
        <v>2191</v>
      </c>
      <c r="D2147" t="s">
        <v>2598</v>
      </c>
      <c r="E2147" s="1"/>
      <c r="F2147" s="1" t="s">
        <v>2625</v>
      </c>
      <c r="G2147" s="1">
        <v>2</v>
      </c>
      <c r="H2147" s="1">
        <v>2</v>
      </c>
      <c r="I2147" s="1">
        <v>2</v>
      </c>
      <c r="J2147" s="31" t="str">
        <f t="shared" si="66"/>
        <v>EXCLUDED</v>
      </c>
      <c r="K2147">
        <v>2191</v>
      </c>
      <c r="L2147" s="1"/>
      <c r="M2147" s="1"/>
      <c r="N2147" s="35" t="s">
        <v>901</v>
      </c>
      <c r="R2147" s="1" t="str">
        <f t="shared" si="67"/>
        <v>Mutually Excluded</v>
      </c>
      <c r="S2147" s="1"/>
      <c r="T2147" s="1"/>
    </row>
    <row r="2148" spans="1:20" ht="120">
      <c r="A2148" s="1" t="s">
        <v>2626</v>
      </c>
      <c r="B2148">
        <v>2192</v>
      </c>
      <c r="D2148" t="s">
        <v>2598</v>
      </c>
      <c r="E2148" s="1"/>
      <c r="F2148" s="1" t="s">
        <v>2626</v>
      </c>
      <c r="G2148" s="1">
        <v>3</v>
      </c>
      <c r="H2148" s="1">
        <v>3</v>
      </c>
      <c r="I2148" s="1">
        <v>3</v>
      </c>
      <c r="J2148" s="31" t="str">
        <f t="shared" si="66"/>
        <v>EXCLUDED</v>
      </c>
      <c r="K2148">
        <v>2192</v>
      </c>
      <c r="L2148" s="1"/>
      <c r="M2148" s="1"/>
      <c r="N2148" s="35" t="s">
        <v>901</v>
      </c>
      <c r="R2148" s="1" t="str">
        <f t="shared" si="67"/>
        <v>Mutually Excluded</v>
      </c>
      <c r="S2148" s="1"/>
      <c r="T2148" s="1"/>
    </row>
    <row r="2149" spans="1:20" ht="60">
      <c r="A2149" s="1" t="s">
        <v>2627</v>
      </c>
      <c r="B2149">
        <v>2193</v>
      </c>
      <c r="D2149" t="s">
        <v>2628</v>
      </c>
      <c r="E2149" s="1"/>
      <c r="F2149" s="1" t="s">
        <v>2627</v>
      </c>
      <c r="G2149" s="1">
        <v>2</v>
      </c>
      <c r="H2149" s="1">
        <v>2</v>
      </c>
      <c r="I2149" s="1">
        <v>2</v>
      </c>
      <c r="J2149" s="31" t="str">
        <f t="shared" si="66"/>
        <v>EXCLUDED</v>
      </c>
      <c r="K2149">
        <v>2193</v>
      </c>
      <c r="L2149" s="1"/>
      <c r="M2149" s="1"/>
      <c r="N2149" s="35" t="s">
        <v>901</v>
      </c>
      <c r="R2149" s="1" t="str">
        <f t="shared" si="67"/>
        <v>Mutually Excluded</v>
      </c>
      <c r="S2149" s="1"/>
      <c r="T2149" s="1"/>
    </row>
    <row r="2150" spans="1:20" ht="90">
      <c r="A2150" s="1" t="s">
        <v>2629</v>
      </c>
      <c r="B2150">
        <v>2194</v>
      </c>
      <c r="D2150" t="s">
        <v>2628</v>
      </c>
      <c r="E2150" s="1"/>
      <c r="F2150" s="1" t="s">
        <v>2629</v>
      </c>
      <c r="G2150" s="1">
        <v>2</v>
      </c>
      <c r="H2150" s="1">
        <v>2</v>
      </c>
      <c r="I2150" s="1">
        <v>3</v>
      </c>
      <c r="J2150" s="31" t="str">
        <f t="shared" si="66"/>
        <v>EXCLUDED</v>
      </c>
      <c r="K2150">
        <v>2194</v>
      </c>
      <c r="L2150" s="1"/>
      <c r="M2150" s="1"/>
      <c r="N2150" s="35" t="s">
        <v>901</v>
      </c>
      <c r="R2150" s="1" t="str">
        <f t="shared" si="67"/>
        <v>Mutually Excluded</v>
      </c>
      <c r="S2150" s="1"/>
      <c r="T2150" s="1"/>
    </row>
    <row r="2151" spans="1:20" ht="150">
      <c r="A2151" s="1" t="s">
        <v>2630</v>
      </c>
      <c r="B2151">
        <v>2195</v>
      </c>
      <c r="D2151" t="s">
        <v>2628</v>
      </c>
      <c r="E2151" s="1"/>
      <c r="F2151" s="1" t="s">
        <v>2630</v>
      </c>
      <c r="G2151" s="1">
        <v>2</v>
      </c>
      <c r="H2151" s="1">
        <v>2</v>
      </c>
      <c r="I2151" s="1">
        <v>3</v>
      </c>
      <c r="J2151" s="31" t="str">
        <f t="shared" si="66"/>
        <v>EXCLUDED</v>
      </c>
      <c r="K2151">
        <v>2195</v>
      </c>
      <c r="L2151" s="1"/>
      <c r="M2151" s="1"/>
      <c r="N2151" s="35" t="s">
        <v>901</v>
      </c>
      <c r="R2151" s="1" t="str">
        <f t="shared" si="67"/>
        <v>Mutually Excluded</v>
      </c>
      <c r="S2151" s="1"/>
      <c r="T2151" s="1"/>
    </row>
    <row r="2152" spans="1:20" ht="90">
      <c r="A2152" s="1" t="s">
        <v>2631</v>
      </c>
      <c r="B2152">
        <v>2196</v>
      </c>
      <c r="D2152" t="s">
        <v>2628</v>
      </c>
      <c r="E2152" s="1"/>
      <c r="F2152" s="1" t="s">
        <v>2631</v>
      </c>
      <c r="G2152" s="1">
        <v>3</v>
      </c>
      <c r="H2152" s="1">
        <v>2</v>
      </c>
      <c r="I2152" s="1">
        <v>2</v>
      </c>
      <c r="J2152" s="31" t="str">
        <f t="shared" si="66"/>
        <v>EXCLUDED</v>
      </c>
      <c r="K2152">
        <v>2196</v>
      </c>
      <c r="L2152" s="1"/>
      <c r="M2152" s="1"/>
      <c r="N2152" s="35" t="s">
        <v>901</v>
      </c>
      <c r="R2152" s="1" t="str">
        <f t="shared" si="67"/>
        <v>Mutually Excluded</v>
      </c>
      <c r="S2152" s="1"/>
      <c r="T2152" s="1"/>
    </row>
    <row r="2153" spans="1:20" ht="60">
      <c r="A2153" s="1" t="s">
        <v>2632</v>
      </c>
      <c r="B2153">
        <v>2197</v>
      </c>
      <c r="D2153" t="s">
        <v>2628</v>
      </c>
      <c r="E2153" s="1"/>
      <c r="F2153" s="1" t="s">
        <v>2632</v>
      </c>
      <c r="G2153" s="1">
        <v>2</v>
      </c>
      <c r="H2153" s="1">
        <v>2</v>
      </c>
      <c r="I2153" s="1">
        <v>2</v>
      </c>
      <c r="J2153" s="31" t="str">
        <f t="shared" si="66"/>
        <v>EXCLUDED</v>
      </c>
      <c r="K2153">
        <v>2197</v>
      </c>
      <c r="L2153" s="1"/>
      <c r="M2153" s="1"/>
      <c r="N2153" s="35" t="s">
        <v>901</v>
      </c>
      <c r="R2153" s="1" t="str">
        <f t="shared" si="67"/>
        <v>Mutually Excluded</v>
      </c>
      <c r="S2153" s="1"/>
      <c r="T2153" s="1"/>
    </row>
    <row r="2154" spans="1:20" ht="135">
      <c r="A2154" s="1" t="s">
        <v>2633</v>
      </c>
      <c r="B2154">
        <v>2198</v>
      </c>
      <c r="D2154" t="s">
        <v>2628</v>
      </c>
      <c r="E2154" s="1"/>
      <c r="F2154" s="1" t="s">
        <v>2633</v>
      </c>
      <c r="G2154" s="1">
        <v>2</v>
      </c>
      <c r="H2154" s="1">
        <v>2</v>
      </c>
      <c r="I2154" s="1">
        <v>2</v>
      </c>
      <c r="J2154" s="31" t="str">
        <f t="shared" si="66"/>
        <v>EXCLUDED</v>
      </c>
      <c r="K2154">
        <v>2198</v>
      </c>
      <c r="L2154" s="1"/>
      <c r="M2154" s="1"/>
      <c r="N2154" s="35" t="s">
        <v>901</v>
      </c>
      <c r="R2154" s="1" t="str">
        <f t="shared" si="67"/>
        <v>Mutually Excluded</v>
      </c>
      <c r="S2154" s="1"/>
      <c r="T2154" s="1"/>
    </row>
    <row r="2155" spans="1:20" ht="60">
      <c r="A2155" s="1" t="s">
        <v>2634</v>
      </c>
      <c r="B2155">
        <v>2199</v>
      </c>
      <c r="D2155" t="s">
        <v>2628</v>
      </c>
      <c r="E2155" s="1"/>
      <c r="F2155" s="1" t="s">
        <v>2634</v>
      </c>
      <c r="G2155" s="1">
        <v>4</v>
      </c>
      <c r="H2155" s="1">
        <v>3</v>
      </c>
      <c r="I2155" s="1">
        <v>3</v>
      </c>
      <c r="J2155" s="31" t="str">
        <f t="shared" si="66"/>
        <v>EXCLUDED</v>
      </c>
      <c r="K2155">
        <v>2199</v>
      </c>
      <c r="L2155" s="1"/>
      <c r="M2155" s="1"/>
      <c r="N2155" s="35" t="s">
        <v>901</v>
      </c>
      <c r="R2155" s="1" t="str">
        <f t="shared" si="67"/>
        <v>Mutually Excluded</v>
      </c>
      <c r="S2155" s="1"/>
      <c r="T2155" s="1"/>
    </row>
    <row r="2156" spans="1:20" ht="60">
      <c r="A2156" s="1" t="s">
        <v>2635</v>
      </c>
      <c r="B2156">
        <v>2200</v>
      </c>
      <c r="D2156" t="s">
        <v>2628</v>
      </c>
      <c r="E2156" s="1"/>
      <c r="F2156" s="1" t="s">
        <v>2635</v>
      </c>
      <c r="G2156" s="1">
        <v>3</v>
      </c>
      <c r="H2156" s="1">
        <v>3</v>
      </c>
      <c r="I2156" s="1">
        <v>3</v>
      </c>
      <c r="J2156" s="31" t="str">
        <f t="shared" si="66"/>
        <v>EXCLUDED</v>
      </c>
      <c r="K2156">
        <v>2200</v>
      </c>
      <c r="L2156" s="1"/>
      <c r="M2156" s="1"/>
      <c r="N2156" s="35" t="s">
        <v>901</v>
      </c>
      <c r="R2156" s="1" t="str">
        <f t="shared" si="67"/>
        <v>Mutually Excluded</v>
      </c>
      <c r="S2156" s="1"/>
      <c r="T2156" s="1"/>
    </row>
    <row r="2157" spans="1:20" ht="105">
      <c r="A2157" s="1" t="s">
        <v>2636</v>
      </c>
      <c r="B2157">
        <v>2201</v>
      </c>
      <c r="D2157" t="s">
        <v>2628</v>
      </c>
      <c r="E2157" s="1"/>
      <c r="F2157" s="1" t="s">
        <v>2636</v>
      </c>
      <c r="G2157" s="1">
        <v>1</v>
      </c>
      <c r="H2157" s="1">
        <v>1</v>
      </c>
      <c r="I2157" s="1">
        <v>1</v>
      </c>
      <c r="J2157" s="31" t="str">
        <f t="shared" si="66"/>
        <v>EXCLUDED</v>
      </c>
      <c r="K2157">
        <v>2201</v>
      </c>
      <c r="L2157" s="1"/>
      <c r="M2157" s="1"/>
      <c r="N2157" s="35" t="s">
        <v>901</v>
      </c>
      <c r="R2157" s="1" t="str">
        <f t="shared" si="67"/>
        <v>Mutually Excluded</v>
      </c>
      <c r="S2157" s="1"/>
      <c r="T2157" s="1"/>
    </row>
    <row r="2158" spans="1:20" ht="75">
      <c r="A2158" s="1" t="s">
        <v>2637</v>
      </c>
      <c r="B2158">
        <v>2202</v>
      </c>
      <c r="D2158" t="s">
        <v>2628</v>
      </c>
      <c r="E2158" s="1"/>
      <c r="F2158" s="1" t="s">
        <v>2637</v>
      </c>
      <c r="G2158" s="1">
        <v>2</v>
      </c>
      <c r="H2158" s="1">
        <v>2</v>
      </c>
      <c r="I2158" s="1">
        <v>3</v>
      </c>
      <c r="J2158" s="31" t="str">
        <f t="shared" si="66"/>
        <v>EXCLUDED</v>
      </c>
      <c r="K2158">
        <v>2202</v>
      </c>
      <c r="L2158" s="1"/>
      <c r="M2158" s="1"/>
      <c r="N2158" s="35" t="s">
        <v>901</v>
      </c>
      <c r="R2158" s="1" t="str">
        <f t="shared" si="67"/>
        <v>Mutually Excluded</v>
      </c>
      <c r="S2158" s="1"/>
      <c r="T2158" s="1"/>
    </row>
    <row r="2159" spans="1:20" ht="60">
      <c r="A2159" s="1" t="s">
        <v>2638</v>
      </c>
      <c r="B2159">
        <v>2203</v>
      </c>
      <c r="D2159" t="s">
        <v>2628</v>
      </c>
      <c r="E2159" s="1"/>
      <c r="F2159" s="1" t="s">
        <v>2638</v>
      </c>
      <c r="G2159" s="1">
        <v>2</v>
      </c>
      <c r="H2159" s="1">
        <v>2</v>
      </c>
      <c r="I2159" s="1">
        <v>2</v>
      </c>
      <c r="J2159" s="31" t="str">
        <f t="shared" si="66"/>
        <v>EXCLUDED</v>
      </c>
      <c r="K2159">
        <v>2203</v>
      </c>
      <c r="L2159" s="1"/>
      <c r="M2159" s="1"/>
      <c r="N2159" s="35" t="s">
        <v>901</v>
      </c>
      <c r="R2159" s="1" t="str">
        <f t="shared" si="67"/>
        <v>Mutually Excluded</v>
      </c>
      <c r="S2159" s="1"/>
      <c r="T2159" s="1"/>
    </row>
    <row r="2160" spans="1:20" ht="75">
      <c r="A2160" s="1" t="s">
        <v>2639</v>
      </c>
      <c r="B2160">
        <v>2204</v>
      </c>
      <c r="D2160" t="s">
        <v>2628</v>
      </c>
      <c r="E2160" s="1"/>
      <c r="F2160" s="1" t="s">
        <v>2639</v>
      </c>
      <c r="G2160" s="1">
        <v>3</v>
      </c>
      <c r="H2160" s="1">
        <v>4</v>
      </c>
      <c r="I2160" s="1">
        <v>3</v>
      </c>
      <c r="J2160" s="31" t="str">
        <f t="shared" si="66"/>
        <v>EXCLUDED</v>
      </c>
      <c r="K2160">
        <v>2204</v>
      </c>
      <c r="L2160" s="1"/>
      <c r="M2160" s="1"/>
      <c r="N2160" s="35" t="s">
        <v>901</v>
      </c>
      <c r="R2160" s="1" t="str">
        <f t="shared" si="67"/>
        <v>Mutually Excluded</v>
      </c>
      <c r="S2160" s="1"/>
      <c r="T2160" s="1"/>
    </row>
    <row r="2161" spans="1:20" ht="75">
      <c r="A2161" s="1" t="s">
        <v>2640</v>
      </c>
      <c r="B2161">
        <v>2205</v>
      </c>
      <c r="D2161" t="s">
        <v>2628</v>
      </c>
      <c r="E2161" s="1"/>
      <c r="F2161" s="1" t="s">
        <v>2640</v>
      </c>
      <c r="G2161" s="1">
        <v>4</v>
      </c>
      <c r="H2161" s="1">
        <v>3</v>
      </c>
      <c r="I2161" s="1">
        <v>4</v>
      </c>
      <c r="J2161" s="31" t="str">
        <f t="shared" si="66"/>
        <v>EXCLUDED</v>
      </c>
      <c r="K2161">
        <v>2205</v>
      </c>
      <c r="L2161" s="1"/>
      <c r="M2161" s="1"/>
      <c r="N2161" s="35" t="s">
        <v>901</v>
      </c>
      <c r="R2161" s="1" t="str">
        <f t="shared" si="67"/>
        <v>Mutually Excluded</v>
      </c>
      <c r="S2161" s="1"/>
      <c r="T2161" s="1"/>
    </row>
    <row r="2162" spans="1:20" ht="150">
      <c r="A2162" s="1" t="s">
        <v>2641</v>
      </c>
      <c r="B2162">
        <v>2206</v>
      </c>
      <c r="D2162" t="s">
        <v>2628</v>
      </c>
      <c r="E2162" s="1"/>
      <c r="F2162" s="1" t="s">
        <v>2641</v>
      </c>
      <c r="G2162" s="1">
        <v>3</v>
      </c>
      <c r="H2162" s="1">
        <v>2</v>
      </c>
      <c r="I2162" s="1">
        <v>3</v>
      </c>
      <c r="J2162" s="31" t="str">
        <f t="shared" si="66"/>
        <v>EXCLUDED</v>
      </c>
      <c r="K2162">
        <v>2206</v>
      </c>
      <c r="L2162" s="1"/>
      <c r="M2162" s="1"/>
      <c r="N2162" s="35" t="s">
        <v>901</v>
      </c>
      <c r="R2162" s="1" t="str">
        <f t="shared" si="67"/>
        <v>Mutually Excluded</v>
      </c>
      <c r="S2162" s="1"/>
      <c r="T2162" s="1"/>
    </row>
    <row r="2163" spans="1:20" ht="45">
      <c r="A2163" s="1" t="s">
        <v>2642</v>
      </c>
      <c r="B2163">
        <v>2207</v>
      </c>
      <c r="D2163" t="s">
        <v>2628</v>
      </c>
      <c r="E2163" s="1"/>
      <c r="F2163" s="1" t="s">
        <v>2642</v>
      </c>
      <c r="G2163" s="1">
        <v>2</v>
      </c>
      <c r="H2163" s="1">
        <v>1</v>
      </c>
      <c r="I2163" s="1">
        <v>2</v>
      </c>
      <c r="J2163" s="31" t="str">
        <f t="shared" si="66"/>
        <v>EXCLUDED</v>
      </c>
      <c r="K2163">
        <v>2207</v>
      </c>
      <c r="L2163" s="1"/>
      <c r="M2163" s="1"/>
      <c r="N2163" s="35" t="s">
        <v>901</v>
      </c>
      <c r="R2163" s="1" t="str">
        <f t="shared" si="67"/>
        <v>Mutually Excluded</v>
      </c>
      <c r="S2163" s="1"/>
      <c r="T2163" s="1"/>
    </row>
    <row r="2164" spans="1:20" ht="75">
      <c r="A2164" s="1" t="s">
        <v>2643</v>
      </c>
      <c r="B2164">
        <v>2208</v>
      </c>
      <c r="D2164" t="s">
        <v>2628</v>
      </c>
      <c r="E2164" s="1"/>
      <c r="F2164" s="1" t="s">
        <v>2643</v>
      </c>
      <c r="G2164" s="1">
        <v>1</v>
      </c>
      <c r="H2164" s="1">
        <v>1</v>
      </c>
      <c r="I2164" s="1">
        <v>1</v>
      </c>
      <c r="J2164" s="31" t="str">
        <f t="shared" si="66"/>
        <v>EXCLUDED</v>
      </c>
      <c r="K2164">
        <v>2208</v>
      </c>
      <c r="L2164" s="1"/>
      <c r="M2164" s="1"/>
      <c r="N2164" s="35" t="s">
        <v>901</v>
      </c>
      <c r="R2164" s="1" t="str">
        <f t="shared" si="67"/>
        <v>Mutually Excluded</v>
      </c>
      <c r="S2164" s="1"/>
      <c r="T2164" s="1"/>
    </row>
    <row r="2165" spans="1:20" ht="75">
      <c r="A2165" s="1" t="s">
        <v>2644</v>
      </c>
      <c r="B2165">
        <v>2209</v>
      </c>
      <c r="D2165" t="s">
        <v>2628</v>
      </c>
      <c r="E2165" s="1"/>
      <c r="F2165" s="1" t="s">
        <v>2644</v>
      </c>
      <c r="G2165" s="1">
        <v>4</v>
      </c>
      <c r="H2165" s="1">
        <v>3</v>
      </c>
      <c r="I2165" s="1">
        <v>3</v>
      </c>
      <c r="J2165" s="31" t="str">
        <f t="shared" si="66"/>
        <v>EXCLUDED</v>
      </c>
      <c r="K2165">
        <v>2209</v>
      </c>
      <c r="L2165" s="1"/>
      <c r="M2165" s="1"/>
      <c r="N2165" s="35" t="s">
        <v>901</v>
      </c>
      <c r="R2165" s="1" t="str">
        <f t="shared" si="67"/>
        <v>Mutually Excluded</v>
      </c>
      <c r="S2165" s="1"/>
      <c r="T2165" s="1"/>
    </row>
    <row r="2166" spans="1:20" ht="105">
      <c r="A2166" s="1" t="s">
        <v>2646</v>
      </c>
      <c r="B2166">
        <v>2210</v>
      </c>
      <c r="D2166" t="s">
        <v>2628</v>
      </c>
      <c r="E2166" s="1"/>
      <c r="F2166" s="1" t="s">
        <v>2646</v>
      </c>
      <c r="G2166" s="1">
        <v>2</v>
      </c>
      <c r="H2166" s="1">
        <v>2</v>
      </c>
      <c r="I2166" s="1">
        <v>2</v>
      </c>
      <c r="J2166" s="31" t="str">
        <f t="shared" si="66"/>
        <v>EXCLUDED</v>
      </c>
      <c r="K2166">
        <v>2210</v>
      </c>
      <c r="L2166" s="1"/>
      <c r="M2166" s="1"/>
      <c r="N2166" s="35" t="s">
        <v>901</v>
      </c>
      <c r="R2166" s="1" t="str">
        <f t="shared" si="67"/>
        <v>Mutually Excluded</v>
      </c>
      <c r="S2166" s="1"/>
      <c r="T2166" s="1"/>
    </row>
    <row r="2167" spans="1:20" ht="120">
      <c r="A2167" s="1" t="s">
        <v>2647</v>
      </c>
      <c r="B2167">
        <v>2211</v>
      </c>
      <c r="D2167" t="s">
        <v>2628</v>
      </c>
      <c r="E2167" s="1"/>
      <c r="F2167" s="1" t="s">
        <v>2647</v>
      </c>
      <c r="G2167" s="1">
        <v>4</v>
      </c>
      <c r="H2167" s="1">
        <v>4</v>
      </c>
      <c r="I2167" s="1">
        <v>3</v>
      </c>
      <c r="J2167" s="31" t="str">
        <f t="shared" si="66"/>
        <v>EXCLUDED</v>
      </c>
      <c r="K2167">
        <v>2211</v>
      </c>
      <c r="L2167" s="1"/>
      <c r="M2167" s="1"/>
      <c r="N2167" s="35" t="s">
        <v>901</v>
      </c>
      <c r="R2167" s="1" t="str">
        <f t="shared" si="67"/>
        <v>Mutually Excluded</v>
      </c>
      <c r="S2167" s="1"/>
      <c r="T2167" s="1"/>
    </row>
    <row r="2168" spans="1:20" ht="105">
      <c r="A2168" s="1" t="s">
        <v>2648</v>
      </c>
      <c r="B2168">
        <v>2212</v>
      </c>
      <c r="D2168" t="s">
        <v>2628</v>
      </c>
      <c r="E2168" s="1"/>
      <c r="F2168" s="1" t="s">
        <v>2648</v>
      </c>
      <c r="G2168" s="1">
        <v>2</v>
      </c>
      <c r="H2168" s="1">
        <v>2</v>
      </c>
      <c r="I2168" s="1">
        <v>2</v>
      </c>
      <c r="J2168" s="31" t="str">
        <f t="shared" si="66"/>
        <v>EXCLUDED</v>
      </c>
      <c r="K2168">
        <v>2212</v>
      </c>
      <c r="L2168" s="1"/>
      <c r="M2168" s="1"/>
      <c r="N2168" s="35" t="s">
        <v>901</v>
      </c>
      <c r="R2168" s="1" t="str">
        <f t="shared" si="67"/>
        <v>Mutually Excluded</v>
      </c>
      <c r="S2168" s="1"/>
      <c r="T2168" s="1"/>
    </row>
    <row r="2169" spans="1:20" ht="90">
      <c r="A2169" s="1" t="s">
        <v>2649</v>
      </c>
      <c r="B2169">
        <v>2213</v>
      </c>
      <c r="D2169" t="s">
        <v>2628</v>
      </c>
      <c r="E2169" s="1"/>
      <c r="F2169" s="1" t="s">
        <v>2649</v>
      </c>
      <c r="G2169" s="1">
        <v>4</v>
      </c>
      <c r="H2169" s="1">
        <v>4</v>
      </c>
      <c r="I2169" s="1">
        <v>3</v>
      </c>
      <c r="J2169" s="31" t="str">
        <f t="shared" si="66"/>
        <v>EXCLUDED</v>
      </c>
      <c r="K2169">
        <v>2213</v>
      </c>
      <c r="L2169" s="1"/>
      <c r="M2169" s="1"/>
      <c r="N2169" s="35" t="s">
        <v>901</v>
      </c>
      <c r="R2169" s="1" t="str">
        <f t="shared" si="67"/>
        <v>Mutually Excluded</v>
      </c>
      <c r="S2169" s="1"/>
      <c r="T2169" s="1"/>
    </row>
    <row r="2170" spans="1:20" ht="105">
      <c r="A2170" s="1" t="s">
        <v>2650</v>
      </c>
      <c r="B2170">
        <v>2214</v>
      </c>
      <c r="D2170" t="s">
        <v>2628</v>
      </c>
      <c r="E2170" s="1"/>
      <c r="F2170" s="1" t="s">
        <v>2650</v>
      </c>
      <c r="G2170" s="1">
        <v>3</v>
      </c>
      <c r="H2170" s="1">
        <v>3</v>
      </c>
      <c r="I2170" s="1">
        <v>4</v>
      </c>
      <c r="J2170" s="31" t="str">
        <f t="shared" si="66"/>
        <v>EXCLUDED</v>
      </c>
      <c r="K2170">
        <v>2214</v>
      </c>
      <c r="L2170" s="1"/>
      <c r="M2170" s="1"/>
      <c r="N2170" s="35" t="s">
        <v>901</v>
      </c>
      <c r="R2170" s="1" t="str">
        <f t="shared" si="67"/>
        <v>Mutually Excluded</v>
      </c>
      <c r="S2170" s="1"/>
      <c r="T2170" s="1"/>
    </row>
    <row r="2171" spans="1:20" ht="45">
      <c r="A2171" s="1" t="s">
        <v>2651</v>
      </c>
      <c r="B2171">
        <v>2215</v>
      </c>
      <c r="D2171" t="s">
        <v>2628</v>
      </c>
      <c r="E2171" s="1"/>
      <c r="F2171" s="1" t="s">
        <v>2651</v>
      </c>
      <c r="G2171" s="1">
        <v>2</v>
      </c>
      <c r="H2171" s="1">
        <v>2</v>
      </c>
      <c r="I2171" s="1">
        <v>2</v>
      </c>
      <c r="J2171" s="31" t="str">
        <f t="shared" si="66"/>
        <v>EXCLUDED</v>
      </c>
      <c r="K2171">
        <v>2215</v>
      </c>
      <c r="L2171" s="1"/>
      <c r="M2171" s="1"/>
      <c r="N2171" s="35" t="s">
        <v>901</v>
      </c>
      <c r="R2171" s="1" t="str">
        <f t="shared" si="67"/>
        <v>Mutually Excluded</v>
      </c>
      <c r="S2171" s="1"/>
      <c r="T2171" s="1"/>
    </row>
    <row r="2172" spans="1:20" ht="45">
      <c r="A2172" s="1" t="s">
        <v>2652</v>
      </c>
      <c r="B2172">
        <v>2216</v>
      </c>
      <c r="D2172" t="s">
        <v>2628</v>
      </c>
      <c r="E2172" s="1"/>
      <c r="F2172" s="1" t="s">
        <v>2652</v>
      </c>
      <c r="G2172" s="1">
        <v>1</v>
      </c>
      <c r="H2172" s="1">
        <v>1</v>
      </c>
      <c r="I2172" s="1">
        <v>1</v>
      </c>
      <c r="J2172" s="31" t="str">
        <f t="shared" si="66"/>
        <v>EXCLUDED</v>
      </c>
      <c r="K2172">
        <v>2216</v>
      </c>
      <c r="L2172" s="1"/>
      <c r="M2172" s="1"/>
      <c r="N2172" s="35" t="s">
        <v>901</v>
      </c>
      <c r="R2172" s="1" t="str">
        <f t="shared" si="67"/>
        <v>Mutually Excluded</v>
      </c>
      <c r="S2172" s="1"/>
      <c r="T2172" s="1"/>
    </row>
    <row r="2173" spans="1:20" ht="75">
      <c r="A2173" s="1" t="s">
        <v>2653</v>
      </c>
      <c r="B2173">
        <v>2217</v>
      </c>
      <c r="D2173" t="s">
        <v>2628</v>
      </c>
      <c r="E2173" s="1"/>
      <c r="F2173" s="1" t="s">
        <v>2653</v>
      </c>
      <c r="G2173" s="1">
        <v>1</v>
      </c>
      <c r="H2173" s="1">
        <v>1</v>
      </c>
      <c r="I2173" s="1">
        <v>1</v>
      </c>
      <c r="J2173" s="31" t="str">
        <f t="shared" si="66"/>
        <v>EXCLUDED</v>
      </c>
      <c r="K2173">
        <v>2217</v>
      </c>
      <c r="L2173" s="1"/>
      <c r="M2173" s="1"/>
      <c r="N2173" s="35" t="s">
        <v>901</v>
      </c>
      <c r="R2173" s="1" t="str">
        <f t="shared" si="67"/>
        <v>Mutually Excluded</v>
      </c>
      <c r="S2173" s="1"/>
      <c r="T2173" s="1"/>
    </row>
    <row r="2174" spans="1:20" ht="120">
      <c r="A2174" s="1" t="s">
        <v>2654</v>
      </c>
      <c r="B2174">
        <v>2218</v>
      </c>
      <c r="D2174" t="s">
        <v>2628</v>
      </c>
      <c r="E2174" s="1"/>
      <c r="F2174" s="1" t="s">
        <v>2654</v>
      </c>
      <c r="G2174" s="1">
        <v>4</v>
      </c>
      <c r="H2174" s="1">
        <v>3</v>
      </c>
      <c r="I2174" s="1">
        <v>3</v>
      </c>
      <c r="J2174" s="31" t="str">
        <f t="shared" si="66"/>
        <v>EXCLUDED</v>
      </c>
      <c r="K2174">
        <v>2218</v>
      </c>
      <c r="L2174" s="1"/>
      <c r="M2174" s="1"/>
      <c r="N2174" s="35" t="s">
        <v>901</v>
      </c>
      <c r="R2174" s="1" t="str">
        <f t="shared" si="67"/>
        <v>Mutually Excluded</v>
      </c>
      <c r="S2174" s="1"/>
      <c r="T2174" s="1"/>
    </row>
    <row r="2175" spans="1:20" ht="75">
      <c r="A2175" s="1" t="s">
        <v>2655</v>
      </c>
      <c r="B2175">
        <v>2219</v>
      </c>
      <c r="D2175" t="s">
        <v>2656</v>
      </c>
      <c r="E2175" s="1"/>
      <c r="F2175" s="1" t="s">
        <v>2655</v>
      </c>
      <c r="G2175" s="1">
        <v>5</v>
      </c>
      <c r="H2175" s="1">
        <v>5</v>
      </c>
      <c r="I2175" s="1">
        <v>5</v>
      </c>
      <c r="J2175" s="31" t="str">
        <f t="shared" si="66"/>
        <v>CERTAINLY INCLUDED</v>
      </c>
      <c r="K2175">
        <v>2219</v>
      </c>
      <c r="L2175" s="1"/>
      <c r="M2175" s="1"/>
      <c r="N2175" s="35" t="s">
        <v>901</v>
      </c>
      <c r="R2175" s="1" t="str">
        <f t="shared" si="67"/>
        <v>AI: Yes, Human: No</v>
      </c>
      <c r="S2175" s="1"/>
      <c r="T2175" s="1"/>
    </row>
    <row r="2176" spans="1:20" ht="75">
      <c r="A2176" s="1" t="s">
        <v>2657</v>
      </c>
      <c r="B2176">
        <v>2220</v>
      </c>
      <c r="D2176" t="s">
        <v>2656</v>
      </c>
      <c r="E2176" s="1"/>
      <c r="F2176" s="1" t="s">
        <v>2657</v>
      </c>
      <c r="G2176" s="1">
        <v>2</v>
      </c>
      <c r="H2176" s="1">
        <v>2</v>
      </c>
      <c r="I2176" s="1">
        <v>3</v>
      </c>
      <c r="J2176" s="31" t="str">
        <f t="shared" si="66"/>
        <v>EXCLUDED</v>
      </c>
      <c r="K2176">
        <v>2220</v>
      </c>
      <c r="L2176" s="1"/>
      <c r="M2176" s="1"/>
      <c r="N2176" s="35" t="s">
        <v>901</v>
      </c>
      <c r="R2176" s="1" t="str">
        <f t="shared" si="67"/>
        <v>Mutually Excluded</v>
      </c>
      <c r="S2176" s="1"/>
      <c r="T2176" s="1"/>
    </row>
    <row r="2177" spans="1:20" ht="105">
      <c r="A2177" s="1" t="s">
        <v>2658</v>
      </c>
      <c r="B2177">
        <v>2221</v>
      </c>
      <c r="D2177" t="s">
        <v>2656</v>
      </c>
      <c r="E2177" s="1"/>
      <c r="F2177" s="1" t="s">
        <v>2658</v>
      </c>
      <c r="G2177" s="1">
        <v>1</v>
      </c>
      <c r="H2177" s="1">
        <v>2</v>
      </c>
      <c r="I2177" s="1">
        <v>2</v>
      </c>
      <c r="J2177" s="31" t="str">
        <f t="shared" si="66"/>
        <v>EXCLUDED</v>
      </c>
      <c r="K2177">
        <v>2221</v>
      </c>
      <c r="L2177" s="1"/>
      <c r="M2177" s="1"/>
      <c r="N2177" s="35" t="s">
        <v>901</v>
      </c>
      <c r="R2177" s="1" t="str">
        <f t="shared" si="67"/>
        <v>Mutually Excluded</v>
      </c>
      <c r="S2177" s="1"/>
      <c r="T2177" s="1"/>
    </row>
    <row r="2178" spans="1:20" ht="60">
      <c r="A2178" s="1" t="s">
        <v>2659</v>
      </c>
      <c r="B2178">
        <v>2222</v>
      </c>
      <c r="D2178" t="s">
        <v>2656</v>
      </c>
      <c r="E2178" s="1"/>
      <c r="F2178" s="1" t="s">
        <v>2659</v>
      </c>
      <c r="G2178" s="1">
        <v>4</v>
      </c>
      <c r="H2178" s="1">
        <v>4</v>
      </c>
      <c r="I2178" s="1">
        <v>3</v>
      </c>
      <c r="J2178" s="31" t="str">
        <f t="shared" si="66"/>
        <v>EXCLUDED</v>
      </c>
      <c r="K2178">
        <v>2222</v>
      </c>
      <c r="L2178" s="1"/>
      <c r="M2178" s="1"/>
      <c r="N2178" s="35" t="s">
        <v>901</v>
      </c>
      <c r="R2178" s="1" t="str">
        <f t="shared" si="67"/>
        <v>Mutually Excluded</v>
      </c>
      <c r="S2178" s="1"/>
      <c r="T2178" s="1"/>
    </row>
    <row r="2179" spans="1:20" ht="135">
      <c r="A2179" s="1" t="s">
        <v>2660</v>
      </c>
      <c r="B2179">
        <v>2223</v>
      </c>
      <c r="D2179" t="s">
        <v>2656</v>
      </c>
      <c r="E2179" s="1"/>
      <c r="F2179" s="1" t="s">
        <v>2660</v>
      </c>
      <c r="G2179" s="1">
        <v>2</v>
      </c>
      <c r="H2179" s="1">
        <v>2</v>
      </c>
      <c r="I2179" s="1">
        <v>3</v>
      </c>
      <c r="J2179" s="31" t="str">
        <f t="shared" ref="J2179:J2242" si="68">IF(COUNTIF(G2179:I2179,5)=3,"CERTAINLY INCLUDED",IF(COUNTIF(G2179:I2179,5)&gt;0,"MAYBE","EXCLUDED"))</f>
        <v>EXCLUDED</v>
      </c>
      <c r="K2179">
        <v>2223</v>
      </c>
      <c r="L2179" s="1"/>
      <c r="M2179" s="1"/>
      <c r="N2179" s="35" t="s">
        <v>65</v>
      </c>
      <c r="R2179" s="1" t="str">
        <f t="shared" ref="R2179:R2242" si="69">IF(AND(J2179="Excluded", N2179="Excluded"), "Mutually Excluded", IF(AND(OR(J2179="CERTAINLY INCLUDED", J2179="INCLUDED", J2179="MAYBE" ), OR(N2179="INCLUDED", N2179="MAYBE")), "MUTUALLY INCLUDED", IF(AND(J2179="MAYBE", N2179="MAYBE"), "Mutually MAYBE", IF(AND(J2179="Excluded", OR(N2179="INCLUDED", N2179="MAYBE")), "AI: No, Human: Yes", IF(AND(N2179="Excluded", OR(J2179="INCLUDED", J2179="CERTAINLY INCLUDED", J2179="MAYBE")), "AI: Yes, Human: No", "Other Conflict")))))</f>
        <v>AI: No, Human: Yes</v>
      </c>
      <c r="S2179" s="1"/>
      <c r="T2179" s="1"/>
    </row>
    <row r="2180" spans="1:20" ht="60">
      <c r="A2180" s="1" t="s">
        <v>2661</v>
      </c>
      <c r="B2180">
        <v>2224</v>
      </c>
      <c r="D2180" t="s">
        <v>2656</v>
      </c>
      <c r="E2180" s="1"/>
      <c r="F2180" s="1" t="s">
        <v>2661</v>
      </c>
      <c r="G2180" s="1">
        <v>4</v>
      </c>
      <c r="H2180" s="1">
        <v>5</v>
      </c>
      <c r="I2180" s="1">
        <v>4</v>
      </c>
      <c r="J2180" s="31" t="str">
        <f t="shared" si="68"/>
        <v>MAYBE</v>
      </c>
      <c r="K2180">
        <v>2224</v>
      </c>
      <c r="L2180" s="1"/>
      <c r="M2180" s="1"/>
      <c r="N2180" s="35" t="s">
        <v>901</v>
      </c>
      <c r="R2180" s="1" t="str">
        <f t="shared" si="69"/>
        <v>AI: Yes, Human: No</v>
      </c>
      <c r="S2180" s="1"/>
      <c r="T2180" s="1"/>
    </row>
    <row r="2181" spans="1:20" ht="75">
      <c r="A2181" s="1" t="s">
        <v>2662</v>
      </c>
      <c r="B2181">
        <v>2225</v>
      </c>
      <c r="D2181" t="s">
        <v>2656</v>
      </c>
      <c r="E2181" s="1"/>
      <c r="F2181" s="1" t="s">
        <v>2662</v>
      </c>
      <c r="G2181" s="1">
        <v>1</v>
      </c>
      <c r="H2181" s="1">
        <v>1</v>
      </c>
      <c r="I2181" s="1">
        <v>1</v>
      </c>
      <c r="J2181" s="31" t="str">
        <f t="shared" si="68"/>
        <v>EXCLUDED</v>
      </c>
      <c r="K2181">
        <v>2225</v>
      </c>
      <c r="L2181" s="1"/>
      <c r="M2181" s="1"/>
      <c r="N2181" s="35" t="s">
        <v>901</v>
      </c>
      <c r="R2181" s="1" t="str">
        <f t="shared" si="69"/>
        <v>Mutually Excluded</v>
      </c>
      <c r="S2181" s="1"/>
      <c r="T2181" s="1"/>
    </row>
    <row r="2182" spans="1:20" ht="60">
      <c r="A2182" s="1" t="s">
        <v>2663</v>
      </c>
      <c r="B2182">
        <v>2226</v>
      </c>
      <c r="D2182" t="s">
        <v>2656</v>
      </c>
      <c r="E2182" s="1"/>
      <c r="F2182" s="1" t="s">
        <v>2663</v>
      </c>
      <c r="G2182" s="1">
        <v>3</v>
      </c>
      <c r="H2182" s="1">
        <v>4</v>
      </c>
      <c r="I2182" s="1">
        <v>3</v>
      </c>
      <c r="J2182" s="31" t="str">
        <f t="shared" si="68"/>
        <v>EXCLUDED</v>
      </c>
      <c r="K2182">
        <v>2226</v>
      </c>
      <c r="L2182" s="1"/>
      <c r="M2182" s="1"/>
      <c r="N2182" s="35" t="s">
        <v>901</v>
      </c>
      <c r="R2182" s="1" t="str">
        <f t="shared" si="69"/>
        <v>Mutually Excluded</v>
      </c>
      <c r="S2182" s="1"/>
      <c r="T2182" s="1"/>
    </row>
    <row r="2183" spans="1:20" ht="105">
      <c r="A2183" s="1" t="s">
        <v>2664</v>
      </c>
      <c r="B2183">
        <v>2227</v>
      </c>
      <c r="D2183" t="s">
        <v>2656</v>
      </c>
      <c r="E2183" s="1"/>
      <c r="F2183" s="1" t="s">
        <v>2664</v>
      </c>
      <c r="G2183" s="1">
        <v>1</v>
      </c>
      <c r="H2183" s="1">
        <v>1</v>
      </c>
      <c r="I2183" s="1">
        <v>1</v>
      </c>
      <c r="J2183" s="31" t="str">
        <f t="shared" si="68"/>
        <v>EXCLUDED</v>
      </c>
      <c r="K2183">
        <v>2227</v>
      </c>
      <c r="L2183" s="1"/>
      <c r="M2183" s="1"/>
      <c r="N2183" s="35" t="s">
        <v>901</v>
      </c>
      <c r="R2183" s="1" t="str">
        <f t="shared" si="69"/>
        <v>Mutually Excluded</v>
      </c>
      <c r="S2183" s="1"/>
      <c r="T2183" s="1"/>
    </row>
    <row r="2184" spans="1:20" ht="60">
      <c r="A2184" s="1" t="s">
        <v>2665</v>
      </c>
      <c r="B2184">
        <v>2228</v>
      </c>
      <c r="D2184" t="s">
        <v>2656</v>
      </c>
      <c r="E2184" s="1"/>
      <c r="F2184" s="1" t="s">
        <v>2665</v>
      </c>
      <c r="G2184" s="1">
        <v>2</v>
      </c>
      <c r="H2184" s="1">
        <v>2</v>
      </c>
      <c r="I2184" s="1">
        <v>2</v>
      </c>
      <c r="J2184" s="31" t="str">
        <f t="shared" si="68"/>
        <v>EXCLUDED</v>
      </c>
      <c r="K2184">
        <v>2228</v>
      </c>
      <c r="L2184" s="1"/>
      <c r="M2184" s="1"/>
      <c r="N2184" s="35" t="s">
        <v>901</v>
      </c>
      <c r="R2184" s="1" t="str">
        <f t="shared" si="69"/>
        <v>Mutually Excluded</v>
      </c>
      <c r="S2184" s="1"/>
      <c r="T2184" s="1"/>
    </row>
    <row r="2185" spans="1:20" ht="75">
      <c r="A2185" s="1" t="s">
        <v>2666</v>
      </c>
      <c r="B2185">
        <v>2229</v>
      </c>
      <c r="D2185" t="s">
        <v>2656</v>
      </c>
      <c r="E2185" s="1"/>
      <c r="F2185" s="1" t="s">
        <v>2666</v>
      </c>
      <c r="G2185" s="1">
        <v>2</v>
      </c>
      <c r="H2185" s="1">
        <v>2</v>
      </c>
      <c r="I2185" s="1">
        <v>2</v>
      </c>
      <c r="J2185" s="31" t="str">
        <f t="shared" si="68"/>
        <v>EXCLUDED</v>
      </c>
      <c r="K2185">
        <v>2229</v>
      </c>
      <c r="L2185" s="1"/>
      <c r="M2185" s="1"/>
      <c r="N2185" s="35" t="s">
        <v>901</v>
      </c>
      <c r="R2185" s="1" t="str">
        <f t="shared" si="69"/>
        <v>Mutually Excluded</v>
      </c>
      <c r="S2185" s="1"/>
      <c r="T2185" s="1"/>
    </row>
    <row r="2186" spans="1:20" ht="90">
      <c r="A2186" s="1" t="s">
        <v>2667</v>
      </c>
      <c r="B2186">
        <v>2230</v>
      </c>
      <c r="D2186" t="s">
        <v>2656</v>
      </c>
      <c r="E2186" s="1"/>
      <c r="F2186" s="1" t="s">
        <v>2667</v>
      </c>
      <c r="G2186" s="1">
        <v>1</v>
      </c>
      <c r="H2186" s="1">
        <v>1</v>
      </c>
      <c r="I2186" s="1">
        <v>1</v>
      </c>
      <c r="J2186" s="31" t="str">
        <f t="shared" si="68"/>
        <v>EXCLUDED</v>
      </c>
      <c r="K2186">
        <v>2230</v>
      </c>
      <c r="L2186" s="1"/>
      <c r="M2186" s="1"/>
      <c r="N2186" s="35" t="s">
        <v>901</v>
      </c>
      <c r="R2186" s="1" t="str">
        <f t="shared" si="69"/>
        <v>Mutually Excluded</v>
      </c>
      <c r="S2186" s="1"/>
      <c r="T2186" s="1"/>
    </row>
    <row r="2187" spans="1:20" ht="75">
      <c r="A2187" s="1" t="s">
        <v>2668</v>
      </c>
      <c r="B2187">
        <v>2231</v>
      </c>
      <c r="D2187" t="s">
        <v>2656</v>
      </c>
      <c r="E2187" s="1"/>
      <c r="F2187" s="1" t="s">
        <v>2668</v>
      </c>
      <c r="G2187" s="1">
        <v>1</v>
      </c>
      <c r="H2187" s="1">
        <v>1</v>
      </c>
      <c r="I2187" s="1">
        <v>1</v>
      </c>
      <c r="J2187" s="31" t="str">
        <f t="shared" si="68"/>
        <v>EXCLUDED</v>
      </c>
      <c r="K2187">
        <v>2231</v>
      </c>
      <c r="L2187" s="1"/>
      <c r="M2187" s="1"/>
      <c r="N2187" s="35" t="s">
        <v>901</v>
      </c>
      <c r="R2187" s="1" t="str">
        <f t="shared" si="69"/>
        <v>Mutually Excluded</v>
      </c>
      <c r="S2187" s="1"/>
      <c r="T2187" s="1"/>
    </row>
    <row r="2188" spans="1:20" ht="45">
      <c r="A2188" s="1" t="s">
        <v>2669</v>
      </c>
      <c r="B2188">
        <v>2232</v>
      </c>
      <c r="D2188" t="s">
        <v>2656</v>
      </c>
      <c r="E2188" s="1"/>
      <c r="F2188" s="1" t="s">
        <v>2669</v>
      </c>
      <c r="G2188" s="1">
        <v>2</v>
      </c>
      <c r="H2188" s="1">
        <v>2</v>
      </c>
      <c r="I2188" s="1">
        <v>2</v>
      </c>
      <c r="J2188" s="31" t="str">
        <f t="shared" si="68"/>
        <v>EXCLUDED</v>
      </c>
      <c r="K2188">
        <v>2232</v>
      </c>
      <c r="L2188" s="1"/>
      <c r="M2188" s="1"/>
      <c r="N2188" s="35" t="s">
        <v>901</v>
      </c>
      <c r="R2188" s="1" t="str">
        <f t="shared" si="69"/>
        <v>Mutually Excluded</v>
      </c>
      <c r="S2188" s="1"/>
      <c r="T2188" s="1"/>
    </row>
    <row r="2189" spans="1:20" ht="60">
      <c r="A2189" s="1" t="s">
        <v>2670</v>
      </c>
      <c r="B2189">
        <v>2233</v>
      </c>
      <c r="D2189" t="s">
        <v>2656</v>
      </c>
      <c r="E2189" s="1"/>
      <c r="F2189" s="1" t="s">
        <v>2670</v>
      </c>
      <c r="G2189" s="1">
        <v>5</v>
      </c>
      <c r="H2189" s="1">
        <v>5</v>
      </c>
      <c r="I2189" s="1">
        <v>5</v>
      </c>
      <c r="J2189" s="31" t="str">
        <f t="shared" si="68"/>
        <v>CERTAINLY INCLUDED</v>
      </c>
      <c r="K2189">
        <v>2233</v>
      </c>
      <c r="L2189" s="1"/>
      <c r="M2189" s="1"/>
      <c r="N2189" s="35" t="s">
        <v>901</v>
      </c>
      <c r="R2189" s="1" t="str">
        <f t="shared" si="69"/>
        <v>AI: Yes, Human: No</v>
      </c>
      <c r="S2189" s="1"/>
      <c r="T2189" s="1"/>
    </row>
    <row r="2190" spans="1:20" ht="90">
      <c r="A2190" s="1" t="s">
        <v>2671</v>
      </c>
      <c r="B2190">
        <v>2234</v>
      </c>
      <c r="D2190" t="s">
        <v>2656</v>
      </c>
      <c r="E2190" s="1"/>
      <c r="F2190" s="1" t="s">
        <v>2671</v>
      </c>
      <c r="G2190" s="1">
        <v>1</v>
      </c>
      <c r="H2190" s="1">
        <v>1</v>
      </c>
      <c r="I2190" s="1">
        <v>1</v>
      </c>
      <c r="J2190" s="31" t="str">
        <f t="shared" si="68"/>
        <v>EXCLUDED</v>
      </c>
      <c r="K2190">
        <v>2234</v>
      </c>
      <c r="L2190" s="1"/>
      <c r="M2190" s="1"/>
      <c r="N2190" s="35" t="s">
        <v>901</v>
      </c>
      <c r="R2190" s="1" t="str">
        <f t="shared" si="69"/>
        <v>Mutually Excluded</v>
      </c>
      <c r="S2190" s="1"/>
      <c r="T2190" s="1"/>
    </row>
    <row r="2191" spans="1:20" ht="150">
      <c r="A2191" s="1" t="s">
        <v>2672</v>
      </c>
      <c r="B2191">
        <v>2235</v>
      </c>
      <c r="D2191" t="s">
        <v>2656</v>
      </c>
      <c r="E2191" s="1"/>
      <c r="F2191" s="1" t="s">
        <v>2672</v>
      </c>
      <c r="G2191" s="1">
        <v>2</v>
      </c>
      <c r="H2191" s="1">
        <v>2</v>
      </c>
      <c r="I2191" s="1">
        <v>2</v>
      </c>
      <c r="J2191" s="31" t="str">
        <f t="shared" si="68"/>
        <v>EXCLUDED</v>
      </c>
      <c r="K2191">
        <v>2235</v>
      </c>
      <c r="L2191" s="1"/>
      <c r="M2191" s="1"/>
      <c r="N2191" s="35" t="s">
        <v>901</v>
      </c>
      <c r="R2191" s="1" t="str">
        <f t="shared" si="69"/>
        <v>Mutually Excluded</v>
      </c>
      <c r="S2191" s="1"/>
      <c r="T2191" s="1"/>
    </row>
    <row r="2192" spans="1:20" ht="120">
      <c r="A2192" s="1" t="s">
        <v>2673</v>
      </c>
      <c r="B2192">
        <v>2236</v>
      </c>
      <c r="D2192" t="s">
        <v>2656</v>
      </c>
      <c r="E2192" s="1"/>
      <c r="F2192" s="1" t="s">
        <v>2673</v>
      </c>
      <c r="G2192" s="1">
        <v>2</v>
      </c>
      <c r="H2192" s="1">
        <v>2</v>
      </c>
      <c r="I2192" s="1">
        <v>2</v>
      </c>
      <c r="J2192" s="31" t="str">
        <f t="shared" si="68"/>
        <v>EXCLUDED</v>
      </c>
      <c r="K2192">
        <v>2236</v>
      </c>
      <c r="L2192" s="1"/>
      <c r="M2192" s="1"/>
      <c r="N2192" s="35" t="s">
        <v>901</v>
      </c>
      <c r="R2192" s="1" t="str">
        <f t="shared" si="69"/>
        <v>Mutually Excluded</v>
      </c>
      <c r="S2192" s="1"/>
      <c r="T2192" s="1"/>
    </row>
    <row r="2193" spans="1:20" ht="120">
      <c r="A2193" s="1" t="s">
        <v>2674</v>
      </c>
      <c r="B2193">
        <v>2237</v>
      </c>
      <c r="D2193" t="s">
        <v>2656</v>
      </c>
      <c r="E2193" s="1"/>
      <c r="F2193" s="1" t="s">
        <v>2674</v>
      </c>
      <c r="G2193" s="1">
        <v>2</v>
      </c>
      <c r="H2193" s="1">
        <v>2</v>
      </c>
      <c r="I2193" s="1">
        <v>2</v>
      </c>
      <c r="J2193" s="31" t="str">
        <f t="shared" si="68"/>
        <v>EXCLUDED</v>
      </c>
      <c r="K2193">
        <v>2237</v>
      </c>
      <c r="L2193" s="1"/>
      <c r="M2193" s="1"/>
      <c r="N2193" s="35" t="s">
        <v>901</v>
      </c>
      <c r="R2193" s="1" t="str">
        <f t="shared" si="69"/>
        <v>Mutually Excluded</v>
      </c>
      <c r="S2193" s="1"/>
      <c r="T2193" s="1"/>
    </row>
    <row r="2194" spans="1:20" ht="90">
      <c r="A2194" s="1" t="s">
        <v>2675</v>
      </c>
      <c r="B2194">
        <v>2238</v>
      </c>
      <c r="D2194" t="s">
        <v>2656</v>
      </c>
      <c r="E2194" s="1"/>
      <c r="F2194" s="1" t="s">
        <v>2675</v>
      </c>
      <c r="G2194" s="1">
        <v>2</v>
      </c>
      <c r="H2194" s="1">
        <v>2</v>
      </c>
      <c r="I2194" s="1">
        <v>3</v>
      </c>
      <c r="J2194" s="31" t="str">
        <f t="shared" si="68"/>
        <v>EXCLUDED</v>
      </c>
      <c r="K2194">
        <v>2238</v>
      </c>
      <c r="L2194" s="1"/>
      <c r="M2194" s="1"/>
      <c r="N2194" s="35" t="s">
        <v>901</v>
      </c>
      <c r="R2194" s="1" t="str">
        <f t="shared" si="69"/>
        <v>Mutually Excluded</v>
      </c>
      <c r="S2194" s="1"/>
      <c r="T2194" s="1"/>
    </row>
    <row r="2195" spans="1:20" ht="90">
      <c r="A2195" s="1" t="s">
        <v>2676</v>
      </c>
      <c r="B2195">
        <v>2239</v>
      </c>
      <c r="D2195" t="s">
        <v>2656</v>
      </c>
      <c r="E2195" s="1"/>
      <c r="F2195" s="1" t="s">
        <v>2676</v>
      </c>
      <c r="G2195" s="1">
        <v>3</v>
      </c>
      <c r="H2195" s="1">
        <v>2</v>
      </c>
      <c r="I2195" s="1">
        <v>3</v>
      </c>
      <c r="J2195" s="31" t="str">
        <f t="shared" si="68"/>
        <v>EXCLUDED</v>
      </c>
      <c r="K2195">
        <v>2239</v>
      </c>
      <c r="L2195" s="1"/>
      <c r="M2195" s="1"/>
      <c r="N2195" s="35" t="s">
        <v>901</v>
      </c>
      <c r="R2195" s="1" t="str">
        <f t="shared" si="69"/>
        <v>Mutually Excluded</v>
      </c>
      <c r="S2195" s="1"/>
      <c r="T2195" s="1"/>
    </row>
    <row r="2196" spans="1:20" ht="75.75">
      <c r="A2196" s="1" t="s">
        <v>2179</v>
      </c>
      <c r="B2196">
        <v>2240</v>
      </c>
      <c r="D2196" t="s">
        <v>2656</v>
      </c>
      <c r="E2196" s="1"/>
      <c r="F2196" s="1" t="s">
        <v>2179</v>
      </c>
      <c r="G2196" s="1">
        <v>3</v>
      </c>
      <c r="H2196" s="1">
        <v>3</v>
      </c>
      <c r="I2196" s="1">
        <v>2</v>
      </c>
      <c r="J2196" s="31" t="str">
        <f t="shared" si="68"/>
        <v>EXCLUDED</v>
      </c>
      <c r="K2196">
        <v>2240</v>
      </c>
      <c r="L2196" s="11"/>
      <c r="M2196" s="1"/>
      <c r="N2196" s="35" t="s">
        <v>901</v>
      </c>
      <c r="R2196" s="1" t="str">
        <f t="shared" si="69"/>
        <v>Mutually Excluded</v>
      </c>
      <c r="S2196" s="1"/>
      <c r="T2196" s="1"/>
    </row>
    <row r="2197" spans="1:20" ht="45">
      <c r="A2197" s="1" t="s">
        <v>2678</v>
      </c>
      <c r="B2197">
        <v>2241</v>
      </c>
      <c r="D2197" t="s">
        <v>2656</v>
      </c>
      <c r="E2197" s="1"/>
      <c r="F2197" s="1" t="s">
        <v>2678</v>
      </c>
      <c r="G2197" s="1">
        <v>1</v>
      </c>
      <c r="H2197" s="1">
        <v>1</v>
      </c>
      <c r="I2197" s="1">
        <v>1</v>
      </c>
      <c r="J2197" s="31" t="str">
        <f t="shared" si="68"/>
        <v>EXCLUDED</v>
      </c>
      <c r="K2197">
        <v>2241</v>
      </c>
      <c r="L2197" s="1"/>
      <c r="M2197" s="1"/>
      <c r="N2197" s="35" t="s">
        <v>901</v>
      </c>
      <c r="R2197" s="1" t="str">
        <f t="shared" si="69"/>
        <v>Mutually Excluded</v>
      </c>
      <c r="S2197" s="1"/>
      <c r="T2197" s="1"/>
    </row>
    <row r="2198" spans="1:20" ht="45">
      <c r="A2198" s="1" t="s">
        <v>2679</v>
      </c>
      <c r="B2198">
        <v>2242</v>
      </c>
      <c r="D2198" t="s">
        <v>2656</v>
      </c>
      <c r="E2198" s="1"/>
      <c r="F2198" s="1" t="s">
        <v>2679</v>
      </c>
      <c r="G2198" s="1">
        <v>1</v>
      </c>
      <c r="H2198" s="1">
        <v>1</v>
      </c>
      <c r="I2198" s="1">
        <v>1</v>
      </c>
      <c r="J2198" s="31" t="str">
        <f t="shared" si="68"/>
        <v>EXCLUDED</v>
      </c>
      <c r="K2198">
        <v>2242</v>
      </c>
      <c r="L2198" s="1"/>
      <c r="M2198" s="1"/>
      <c r="N2198" s="35" t="s">
        <v>901</v>
      </c>
      <c r="R2198" s="1" t="str">
        <f t="shared" si="69"/>
        <v>Mutually Excluded</v>
      </c>
      <c r="S2198" s="1"/>
      <c r="T2198" s="1"/>
    </row>
    <row r="2199" spans="1:20" ht="75">
      <c r="A2199" s="1" t="s">
        <v>2680</v>
      </c>
      <c r="B2199">
        <v>2243</v>
      </c>
      <c r="D2199" t="s">
        <v>2656</v>
      </c>
      <c r="E2199" s="1"/>
      <c r="F2199" s="1" t="s">
        <v>2680</v>
      </c>
      <c r="G2199" s="1">
        <v>2</v>
      </c>
      <c r="H2199" s="1">
        <v>3</v>
      </c>
      <c r="I2199" s="1">
        <v>2</v>
      </c>
      <c r="J2199" s="31" t="str">
        <f t="shared" si="68"/>
        <v>EXCLUDED</v>
      </c>
      <c r="K2199">
        <v>2243</v>
      </c>
      <c r="L2199" s="1"/>
      <c r="M2199" s="1"/>
      <c r="N2199" s="35" t="s">
        <v>901</v>
      </c>
      <c r="R2199" s="1" t="str">
        <f t="shared" si="69"/>
        <v>Mutually Excluded</v>
      </c>
      <c r="S2199" s="1"/>
      <c r="T2199" s="1"/>
    </row>
    <row r="2200" spans="1:20" ht="135">
      <c r="A2200" s="1" t="s">
        <v>2681</v>
      </c>
      <c r="B2200">
        <v>2244</v>
      </c>
      <c r="D2200" t="s">
        <v>2656</v>
      </c>
      <c r="E2200" s="1"/>
      <c r="F2200" s="1" t="s">
        <v>2681</v>
      </c>
      <c r="G2200" s="1">
        <v>2</v>
      </c>
      <c r="H2200" s="1">
        <v>2</v>
      </c>
      <c r="I2200" s="1">
        <v>2</v>
      </c>
      <c r="J2200" s="31" t="str">
        <f t="shared" si="68"/>
        <v>EXCLUDED</v>
      </c>
      <c r="K2200">
        <v>2244</v>
      </c>
      <c r="L2200" s="1"/>
      <c r="M2200" s="1"/>
      <c r="N2200" s="35" t="s">
        <v>901</v>
      </c>
      <c r="R2200" s="1" t="str">
        <f t="shared" si="69"/>
        <v>Mutually Excluded</v>
      </c>
      <c r="S2200" s="1"/>
      <c r="T2200" s="1"/>
    </row>
    <row r="2201" spans="1:20" ht="255">
      <c r="A2201" s="1" t="s">
        <v>2682</v>
      </c>
      <c r="B2201">
        <v>2245</v>
      </c>
      <c r="D2201" t="s">
        <v>2656</v>
      </c>
      <c r="E2201" s="1"/>
      <c r="F2201" s="1" t="s">
        <v>2682</v>
      </c>
      <c r="G2201" s="1">
        <v>1</v>
      </c>
      <c r="H2201" s="1">
        <v>1</v>
      </c>
      <c r="I2201" s="1">
        <v>1</v>
      </c>
      <c r="J2201" s="31" t="str">
        <f t="shared" si="68"/>
        <v>EXCLUDED</v>
      </c>
      <c r="K2201">
        <v>2245</v>
      </c>
      <c r="L2201" s="1"/>
      <c r="M2201" s="1"/>
      <c r="N2201" s="35" t="s">
        <v>901</v>
      </c>
      <c r="R2201" s="1" t="str">
        <f t="shared" si="69"/>
        <v>Mutually Excluded</v>
      </c>
      <c r="S2201" s="1"/>
      <c r="T2201" s="1"/>
    </row>
    <row r="2202" spans="1:20" ht="90.75">
      <c r="A2202" s="1" t="s">
        <v>2683</v>
      </c>
      <c r="B2202">
        <v>2246</v>
      </c>
      <c r="D2202" t="s">
        <v>2656</v>
      </c>
      <c r="E2202" s="1"/>
      <c r="F2202" s="1" t="s">
        <v>2683</v>
      </c>
      <c r="G2202" s="1">
        <v>4</v>
      </c>
      <c r="H2202" s="1">
        <v>4</v>
      </c>
      <c r="I2202" s="1">
        <v>4</v>
      </c>
      <c r="J2202" s="31" t="str">
        <f t="shared" si="68"/>
        <v>EXCLUDED</v>
      </c>
      <c r="K2202">
        <v>2246</v>
      </c>
      <c r="L2202" s="11"/>
      <c r="M2202" s="1"/>
      <c r="N2202" s="35" t="s">
        <v>901</v>
      </c>
      <c r="R2202" s="1" t="str">
        <f t="shared" si="69"/>
        <v>Mutually Excluded</v>
      </c>
      <c r="S2202" s="1"/>
      <c r="T2202" s="1"/>
    </row>
    <row r="2203" spans="1:20" ht="75">
      <c r="A2203" s="1" t="s">
        <v>2685</v>
      </c>
      <c r="B2203">
        <v>2247</v>
      </c>
      <c r="D2203" t="s">
        <v>2686</v>
      </c>
      <c r="E2203" s="1"/>
      <c r="F2203" s="1" t="s">
        <v>2685</v>
      </c>
      <c r="G2203" s="1">
        <v>1</v>
      </c>
      <c r="H2203" s="1">
        <v>1</v>
      </c>
      <c r="I2203" s="1">
        <v>1</v>
      </c>
      <c r="J2203" s="31" t="str">
        <f t="shared" si="68"/>
        <v>EXCLUDED</v>
      </c>
      <c r="K2203">
        <v>2247</v>
      </c>
      <c r="L2203" s="1"/>
      <c r="M2203" s="1"/>
      <c r="N2203" s="35" t="s">
        <v>901</v>
      </c>
      <c r="R2203" s="1" t="str">
        <f t="shared" si="69"/>
        <v>Mutually Excluded</v>
      </c>
      <c r="S2203" s="1"/>
      <c r="T2203" s="1"/>
    </row>
    <row r="2204" spans="1:20" ht="45">
      <c r="A2204" s="1" t="s">
        <v>2687</v>
      </c>
      <c r="B2204">
        <v>2248</v>
      </c>
      <c r="D2204" t="s">
        <v>2686</v>
      </c>
      <c r="E2204" s="1"/>
      <c r="F2204" s="1" t="s">
        <v>2687</v>
      </c>
      <c r="G2204" s="1">
        <v>2</v>
      </c>
      <c r="H2204" s="1">
        <v>2</v>
      </c>
      <c r="I2204" s="1">
        <v>2</v>
      </c>
      <c r="J2204" s="31" t="str">
        <f t="shared" si="68"/>
        <v>EXCLUDED</v>
      </c>
      <c r="K2204">
        <v>2248</v>
      </c>
      <c r="L2204" s="1"/>
      <c r="M2204" s="1"/>
      <c r="N2204" s="35" t="s">
        <v>901</v>
      </c>
      <c r="R2204" s="1" t="str">
        <f t="shared" si="69"/>
        <v>Mutually Excluded</v>
      </c>
      <c r="S2204" s="1"/>
      <c r="T2204" s="1"/>
    </row>
    <row r="2205" spans="1:20" ht="150">
      <c r="A2205" s="1" t="s">
        <v>2688</v>
      </c>
      <c r="B2205">
        <v>2249</v>
      </c>
      <c r="D2205" t="s">
        <v>2686</v>
      </c>
      <c r="E2205" s="1"/>
      <c r="F2205" s="1" t="s">
        <v>2688</v>
      </c>
      <c r="G2205" s="1">
        <v>3</v>
      </c>
      <c r="H2205" s="1">
        <v>3</v>
      </c>
      <c r="I2205" s="1">
        <v>3</v>
      </c>
      <c r="J2205" s="31" t="str">
        <f t="shared" si="68"/>
        <v>EXCLUDED</v>
      </c>
      <c r="K2205">
        <v>2249</v>
      </c>
      <c r="L2205" s="1"/>
      <c r="M2205" s="1"/>
      <c r="N2205" s="35" t="s">
        <v>901</v>
      </c>
      <c r="R2205" s="1" t="str">
        <f t="shared" si="69"/>
        <v>Mutually Excluded</v>
      </c>
      <c r="S2205" s="1"/>
      <c r="T2205" s="1"/>
    </row>
    <row r="2206" spans="1:20" ht="75">
      <c r="A2206" s="1" t="s">
        <v>2689</v>
      </c>
      <c r="B2206">
        <v>2250</v>
      </c>
      <c r="D2206" t="s">
        <v>2686</v>
      </c>
      <c r="E2206" s="1"/>
      <c r="F2206" s="1" t="s">
        <v>2689</v>
      </c>
      <c r="G2206" s="1">
        <v>2</v>
      </c>
      <c r="H2206" s="1">
        <v>2</v>
      </c>
      <c r="I2206" s="1">
        <v>3</v>
      </c>
      <c r="J2206" s="31" t="str">
        <f t="shared" si="68"/>
        <v>EXCLUDED</v>
      </c>
      <c r="K2206">
        <v>2250</v>
      </c>
      <c r="L2206" s="1"/>
      <c r="M2206" s="1"/>
      <c r="N2206" s="35" t="s">
        <v>901</v>
      </c>
      <c r="R2206" s="1" t="str">
        <f t="shared" si="69"/>
        <v>Mutually Excluded</v>
      </c>
      <c r="S2206" s="1"/>
      <c r="T2206" s="1"/>
    </row>
    <row r="2207" spans="1:20" ht="180">
      <c r="A2207" s="1" t="s">
        <v>2690</v>
      </c>
      <c r="B2207">
        <v>2251</v>
      </c>
      <c r="D2207" t="s">
        <v>2686</v>
      </c>
      <c r="E2207" s="1"/>
      <c r="F2207" s="1" t="s">
        <v>2690</v>
      </c>
      <c r="G2207" s="1">
        <v>3</v>
      </c>
      <c r="H2207" s="1">
        <v>4</v>
      </c>
      <c r="I2207" s="1">
        <v>3</v>
      </c>
      <c r="J2207" s="31" t="str">
        <f t="shared" si="68"/>
        <v>EXCLUDED</v>
      </c>
      <c r="K2207">
        <v>2251</v>
      </c>
      <c r="L2207" s="1"/>
      <c r="M2207" s="1"/>
      <c r="N2207" s="35" t="s">
        <v>901</v>
      </c>
      <c r="R2207" s="1" t="str">
        <f t="shared" si="69"/>
        <v>Mutually Excluded</v>
      </c>
      <c r="S2207" s="1"/>
      <c r="T2207" s="1"/>
    </row>
    <row r="2208" spans="1:20" ht="60">
      <c r="A2208" s="1" t="s">
        <v>2691</v>
      </c>
      <c r="B2208">
        <v>2252</v>
      </c>
      <c r="D2208" t="s">
        <v>2686</v>
      </c>
      <c r="E2208" s="1"/>
      <c r="F2208" s="1" t="s">
        <v>2691</v>
      </c>
      <c r="G2208" s="1">
        <v>1</v>
      </c>
      <c r="H2208" s="1">
        <v>1</v>
      </c>
      <c r="I2208" s="1">
        <v>2</v>
      </c>
      <c r="J2208" s="31" t="str">
        <f t="shared" si="68"/>
        <v>EXCLUDED</v>
      </c>
      <c r="K2208">
        <v>2252</v>
      </c>
      <c r="L2208" s="1"/>
      <c r="M2208" s="1"/>
      <c r="N2208" s="35" t="s">
        <v>901</v>
      </c>
      <c r="R2208" s="1" t="str">
        <f t="shared" si="69"/>
        <v>Mutually Excluded</v>
      </c>
      <c r="S2208" s="1"/>
      <c r="T2208" s="1"/>
    </row>
    <row r="2209" spans="1:20" ht="75">
      <c r="A2209" s="1" t="s">
        <v>2692</v>
      </c>
      <c r="B2209">
        <v>2253</v>
      </c>
      <c r="D2209" t="s">
        <v>2686</v>
      </c>
      <c r="E2209" s="1"/>
      <c r="F2209" s="1" t="s">
        <v>2692</v>
      </c>
      <c r="G2209" s="1">
        <v>2</v>
      </c>
      <c r="H2209" s="1">
        <v>2</v>
      </c>
      <c r="I2209" s="1">
        <v>2</v>
      </c>
      <c r="J2209" s="31" t="str">
        <f t="shared" si="68"/>
        <v>EXCLUDED</v>
      </c>
      <c r="K2209">
        <v>2253</v>
      </c>
      <c r="L2209" s="1"/>
      <c r="M2209" s="1"/>
      <c r="N2209" s="35" t="s">
        <v>901</v>
      </c>
      <c r="R2209" s="1" t="str">
        <f t="shared" si="69"/>
        <v>Mutually Excluded</v>
      </c>
      <c r="S2209" s="1"/>
      <c r="T2209" s="1"/>
    </row>
    <row r="2210" spans="1:20" ht="45">
      <c r="A2210" s="1" t="s">
        <v>2693</v>
      </c>
      <c r="B2210">
        <v>2254</v>
      </c>
      <c r="D2210" t="s">
        <v>2686</v>
      </c>
      <c r="E2210" s="1"/>
      <c r="F2210" s="1" t="s">
        <v>2693</v>
      </c>
      <c r="G2210" s="1">
        <v>1</v>
      </c>
      <c r="H2210" s="1">
        <v>1</v>
      </c>
      <c r="I2210" s="1">
        <v>1</v>
      </c>
      <c r="J2210" s="31" t="str">
        <f t="shared" si="68"/>
        <v>EXCLUDED</v>
      </c>
      <c r="K2210">
        <v>2254</v>
      </c>
      <c r="L2210" s="1"/>
      <c r="M2210" s="1"/>
      <c r="N2210" s="35" t="s">
        <v>901</v>
      </c>
      <c r="R2210" s="1" t="str">
        <f t="shared" si="69"/>
        <v>Mutually Excluded</v>
      </c>
      <c r="S2210" s="1"/>
      <c r="T2210" s="1"/>
    </row>
    <row r="2211" spans="1:20" ht="60">
      <c r="A2211" s="1" t="s">
        <v>2694</v>
      </c>
      <c r="B2211">
        <v>2255</v>
      </c>
      <c r="D2211" t="s">
        <v>2686</v>
      </c>
      <c r="E2211" s="1"/>
      <c r="F2211" s="1" t="s">
        <v>2694</v>
      </c>
      <c r="G2211" s="1">
        <v>3</v>
      </c>
      <c r="H2211" s="1">
        <v>3</v>
      </c>
      <c r="I2211" s="1">
        <v>3</v>
      </c>
      <c r="J2211" s="31" t="str">
        <f t="shared" si="68"/>
        <v>EXCLUDED</v>
      </c>
      <c r="K2211">
        <v>2255</v>
      </c>
      <c r="L2211" s="1"/>
      <c r="M2211" s="1"/>
      <c r="N2211" s="35" t="s">
        <v>901</v>
      </c>
      <c r="R2211" s="1" t="str">
        <f t="shared" si="69"/>
        <v>Mutually Excluded</v>
      </c>
      <c r="S2211" s="1"/>
      <c r="T2211" s="1"/>
    </row>
    <row r="2212" spans="1:20" ht="105">
      <c r="A2212" s="1" t="s">
        <v>2696</v>
      </c>
      <c r="B2212">
        <v>2256</v>
      </c>
      <c r="D2212" t="s">
        <v>2686</v>
      </c>
      <c r="E2212" s="1"/>
      <c r="F2212" s="1" t="s">
        <v>2696</v>
      </c>
      <c r="G2212" s="1">
        <v>3</v>
      </c>
      <c r="H2212" s="1">
        <v>3</v>
      </c>
      <c r="I2212" s="1">
        <v>3</v>
      </c>
      <c r="J2212" s="31" t="str">
        <f t="shared" si="68"/>
        <v>EXCLUDED</v>
      </c>
      <c r="K2212">
        <v>2256</v>
      </c>
      <c r="L2212" s="1"/>
      <c r="M2212" s="1"/>
      <c r="N2212" s="35" t="s">
        <v>901</v>
      </c>
      <c r="R2212" s="1" t="str">
        <f t="shared" si="69"/>
        <v>Mutually Excluded</v>
      </c>
      <c r="S2212" s="1"/>
      <c r="T2212" s="1"/>
    </row>
    <row r="2213" spans="1:20" ht="75">
      <c r="A2213" s="1" t="s">
        <v>2697</v>
      </c>
      <c r="B2213">
        <v>2257</v>
      </c>
      <c r="D2213" t="s">
        <v>2686</v>
      </c>
      <c r="E2213" s="1"/>
      <c r="F2213" s="1" t="s">
        <v>2697</v>
      </c>
      <c r="G2213" s="1">
        <v>2</v>
      </c>
      <c r="H2213" s="1">
        <v>3</v>
      </c>
      <c r="I2213" s="1">
        <v>2</v>
      </c>
      <c r="J2213" s="31" t="str">
        <f t="shared" si="68"/>
        <v>EXCLUDED</v>
      </c>
      <c r="K2213">
        <v>2257</v>
      </c>
      <c r="L2213" s="1"/>
      <c r="M2213" s="1"/>
      <c r="N2213" s="35" t="s">
        <v>901</v>
      </c>
      <c r="R2213" s="1" t="str">
        <f t="shared" si="69"/>
        <v>Mutually Excluded</v>
      </c>
      <c r="S2213" s="1"/>
      <c r="T2213" s="1"/>
    </row>
    <row r="2214" spans="1:20" ht="90">
      <c r="A2214" s="1" t="s">
        <v>2698</v>
      </c>
      <c r="B2214">
        <v>2258</v>
      </c>
      <c r="D2214" t="s">
        <v>2686</v>
      </c>
      <c r="E2214" s="1"/>
      <c r="F2214" s="1" t="s">
        <v>2698</v>
      </c>
      <c r="G2214" s="1">
        <v>3</v>
      </c>
      <c r="H2214" s="1">
        <v>3</v>
      </c>
      <c r="I2214" s="1">
        <v>2</v>
      </c>
      <c r="J2214" s="31" t="str">
        <f t="shared" si="68"/>
        <v>EXCLUDED</v>
      </c>
      <c r="K2214">
        <v>2258</v>
      </c>
      <c r="L2214" s="1"/>
      <c r="M2214" s="1"/>
      <c r="N2214" s="35" t="s">
        <v>901</v>
      </c>
      <c r="R2214" s="1" t="str">
        <f t="shared" si="69"/>
        <v>Mutually Excluded</v>
      </c>
      <c r="S2214" s="1"/>
      <c r="T2214" s="1"/>
    </row>
    <row r="2215" spans="1:20" ht="75">
      <c r="A2215" s="1" t="s">
        <v>2699</v>
      </c>
      <c r="B2215">
        <v>2259</v>
      </c>
      <c r="D2215" t="s">
        <v>2686</v>
      </c>
      <c r="E2215" s="1"/>
      <c r="F2215" s="1" t="s">
        <v>2699</v>
      </c>
      <c r="G2215" s="1">
        <v>4</v>
      </c>
      <c r="H2215" s="1">
        <v>3</v>
      </c>
      <c r="I2215" s="1">
        <v>4</v>
      </c>
      <c r="J2215" s="31" t="str">
        <f t="shared" si="68"/>
        <v>EXCLUDED</v>
      </c>
      <c r="K2215">
        <v>2259</v>
      </c>
      <c r="L2215" s="1"/>
      <c r="M2215" s="1"/>
      <c r="N2215" s="35" t="s">
        <v>901</v>
      </c>
      <c r="R2215" s="1" t="str">
        <f t="shared" si="69"/>
        <v>Mutually Excluded</v>
      </c>
      <c r="S2215" s="1"/>
      <c r="T2215" s="1"/>
    </row>
    <row r="2216" spans="1:20" ht="105">
      <c r="A2216" s="1" t="s">
        <v>2700</v>
      </c>
      <c r="B2216">
        <v>2260</v>
      </c>
      <c r="D2216" t="s">
        <v>2686</v>
      </c>
      <c r="E2216" s="1"/>
      <c r="F2216" s="1" t="s">
        <v>2700</v>
      </c>
      <c r="G2216" s="1">
        <v>2</v>
      </c>
      <c r="H2216" s="1">
        <v>2</v>
      </c>
      <c r="I2216" s="1">
        <v>2</v>
      </c>
      <c r="J2216" s="31" t="str">
        <f t="shared" si="68"/>
        <v>EXCLUDED</v>
      </c>
      <c r="K2216">
        <v>2260</v>
      </c>
      <c r="L2216" s="1"/>
      <c r="M2216" s="1"/>
      <c r="N2216" s="35" t="s">
        <v>901</v>
      </c>
      <c r="R2216" s="1" t="str">
        <f t="shared" si="69"/>
        <v>Mutually Excluded</v>
      </c>
      <c r="S2216" s="1"/>
      <c r="T2216" s="1"/>
    </row>
    <row r="2217" spans="1:20" ht="120">
      <c r="A2217" s="1" t="s">
        <v>2701</v>
      </c>
      <c r="B2217">
        <v>2261</v>
      </c>
      <c r="D2217" t="s">
        <v>2686</v>
      </c>
      <c r="E2217" s="1"/>
      <c r="F2217" s="1" t="s">
        <v>2701</v>
      </c>
      <c r="G2217" s="1">
        <v>3</v>
      </c>
      <c r="H2217" s="1">
        <v>2</v>
      </c>
      <c r="I2217" s="1">
        <v>3</v>
      </c>
      <c r="J2217" s="31" t="str">
        <f t="shared" si="68"/>
        <v>EXCLUDED</v>
      </c>
      <c r="K2217">
        <v>2261</v>
      </c>
      <c r="L2217" s="1"/>
      <c r="M2217" s="1"/>
      <c r="N2217" s="35" t="s">
        <v>901</v>
      </c>
      <c r="R2217" s="1" t="str">
        <f t="shared" si="69"/>
        <v>Mutually Excluded</v>
      </c>
      <c r="S2217" s="1"/>
      <c r="T2217" s="1"/>
    </row>
    <row r="2218" spans="1:20" ht="105">
      <c r="A2218" s="1" t="s">
        <v>2702</v>
      </c>
      <c r="B2218">
        <v>2262</v>
      </c>
      <c r="D2218" t="s">
        <v>2686</v>
      </c>
      <c r="E2218" s="1"/>
      <c r="F2218" s="1" t="s">
        <v>2702</v>
      </c>
      <c r="G2218" s="1">
        <v>3</v>
      </c>
      <c r="H2218" s="1">
        <v>3</v>
      </c>
      <c r="I2218" s="1">
        <v>3</v>
      </c>
      <c r="J2218" s="31" t="str">
        <f t="shared" si="68"/>
        <v>EXCLUDED</v>
      </c>
      <c r="K2218">
        <v>2262</v>
      </c>
      <c r="L2218" s="1"/>
      <c r="M2218" s="1"/>
      <c r="N2218" s="35" t="s">
        <v>901</v>
      </c>
      <c r="R2218" s="1" t="str">
        <f t="shared" si="69"/>
        <v>Mutually Excluded</v>
      </c>
      <c r="S2218" s="1"/>
      <c r="T2218" s="1"/>
    </row>
    <row r="2219" spans="1:20" ht="75">
      <c r="A2219" s="1" t="s">
        <v>2703</v>
      </c>
      <c r="B2219">
        <v>2263</v>
      </c>
      <c r="D2219" t="s">
        <v>2686</v>
      </c>
      <c r="E2219" s="1"/>
      <c r="F2219" s="1" t="s">
        <v>2703</v>
      </c>
      <c r="G2219" s="1">
        <v>3</v>
      </c>
      <c r="H2219" s="1">
        <v>2</v>
      </c>
      <c r="I2219" s="1">
        <v>3</v>
      </c>
      <c r="J2219" s="31" t="str">
        <f t="shared" si="68"/>
        <v>EXCLUDED</v>
      </c>
      <c r="K2219">
        <v>2263</v>
      </c>
      <c r="L2219" s="1"/>
      <c r="M2219" s="1"/>
      <c r="N2219" s="35" t="s">
        <v>901</v>
      </c>
      <c r="R2219" s="1" t="str">
        <f t="shared" si="69"/>
        <v>Mutually Excluded</v>
      </c>
      <c r="S2219" s="1"/>
      <c r="T2219" s="1"/>
    </row>
    <row r="2220" spans="1:20" ht="120">
      <c r="A2220" s="1" t="s">
        <v>2704</v>
      </c>
      <c r="B2220">
        <v>2264</v>
      </c>
      <c r="D2220" t="s">
        <v>2686</v>
      </c>
      <c r="E2220" s="1"/>
      <c r="F2220" s="1" t="s">
        <v>2704</v>
      </c>
      <c r="G2220" s="1">
        <v>2</v>
      </c>
      <c r="H2220" s="1">
        <v>3</v>
      </c>
      <c r="I2220" s="1">
        <v>2</v>
      </c>
      <c r="J2220" s="31" t="str">
        <f t="shared" si="68"/>
        <v>EXCLUDED</v>
      </c>
      <c r="K2220">
        <v>2264</v>
      </c>
      <c r="L2220" s="1"/>
      <c r="M2220" s="1"/>
      <c r="N2220" s="35" t="s">
        <v>901</v>
      </c>
      <c r="R2220" s="1" t="str">
        <f t="shared" si="69"/>
        <v>Mutually Excluded</v>
      </c>
      <c r="S2220" s="1"/>
      <c r="T2220" s="1"/>
    </row>
    <row r="2221" spans="1:20" ht="75">
      <c r="A2221" s="1" t="s">
        <v>2705</v>
      </c>
      <c r="B2221">
        <v>2265</v>
      </c>
      <c r="D2221" t="s">
        <v>2686</v>
      </c>
      <c r="E2221" s="1"/>
      <c r="F2221" s="1" t="s">
        <v>2705</v>
      </c>
      <c r="G2221" s="1">
        <v>3</v>
      </c>
      <c r="H2221" s="1">
        <v>2</v>
      </c>
      <c r="I2221" s="1">
        <v>3</v>
      </c>
      <c r="J2221" s="31" t="str">
        <f t="shared" si="68"/>
        <v>EXCLUDED</v>
      </c>
      <c r="K2221">
        <v>2265</v>
      </c>
      <c r="L2221" s="1"/>
      <c r="M2221" s="1"/>
      <c r="N2221" s="35" t="s">
        <v>901</v>
      </c>
      <c r="R2221" s="1" t="str">
        <f t="shared" si="69"/>
        <v>Mutually Excluded</v>
      </c>
      <c r="S2221" s="1"/>
      <c r="T2221" s="1"/>
    </row>
    <row r="2222" spans="1:20" ht="105">
      <c r="A2222" s="1" t="s">
        <v>2706</v>
      </c>
      <c r="B2222">
        <v>2266</v>
      </c>
      <c r="D2222" t="s">
        <v>2686</v>
      </c>
      <c r="E2222" s="1"/>
      <c r="F2222" s="1" t="s">
        <v>2706</v>
      </c>
      <c r="G2222" s="1">
        <v>2</v>
      </c>
      <c r="H2222" s="1">
        <v>3</v>
      </c>
      <c r="I2222" s="1">
        <v>2</v>
      </c>
      <c r="J2222" s="31" t="str">
        <f t="shared" si="68"/>
        <v>EXCLUDED</v>
      </c>
      <c r="K2222">
        <v>2266</v>
      </c>
      <c r="L2222" s="1"/>
      <c r="M2222" s="1"/>
      <c r="N2222" s="35" t="s">
        <v>901</v>
      </c>
      <c r="R2222" s="1" t="str">
        <f t="shared" si="69"/>
        <v>Mutually Excluded</v>
      </c>
      <c r="S2222" s="1"/>
      <c r="T2222" s="1"/>
    </row>
    <row r="2223" spans="1:20" ht="75">
      <c r="A2223" s="1" t="s">
        <v>2707</v>
      </c>
      <c r="B2223">
        <v>2267</v>
      </c>
      <c r="D2223" t="s">
        <v>2686</v>
      </c>
      <c r="E2223" s="1"/>
      <c r="F2223" s="1" t="s">
        <v>2707</v>
      </c>
      <c r="G2223" s="1">
        <v>2</v>
      </c>
      <c r="H2223" s="1">
        <v>3</v>
      </c>
      <c r="I2223" s="1">
        <v>2</v>
      </c>
      <c r="J2223" s="31" t="str">
        <f t="shared" si="68"/>
        <v>EXCLUDED</v>
      </c>
      <c r="K2223">
        <v>2267</v>
      </c>
      <c r="L2223" s="1"/>
      <c r="M2223" s="1"/>
      <c r="N2223" s="35" t="s">
        <v>901</v>
      </c>
      <c r="R2223" s="1" t="str">
        <f t="shared" si="69"/>
        <v>Mutually Excluded</v>
      </c>
      <c r="S2223" s="1"/>
      <c r="T2223" s="1"/>
    </row>
    <row r="2224" spans="1:20" ht="105">
      <c r="A2224" s="1" t="s">
        <v>2708</v>
      </c>
      <c r="B2224">
        <v>2268</v>
      </c>
      <c r="D2224" t="s">
        <v>2709</v>
      </c>
      <c r="E2224" s="1"/>
      <c r="F2224" s="1" t="s">
        <v>2708</v>
      </c>
      <c r="G2224" s="1">
        <v>3</v>
      </c>
      <c r="H2224" s="1">
        <v>2</v>
      </c>
      <c r="I2224" s="1">
        <v>3</v>
      </c>
      <c r="J2224" s="31" t="str">
        <f t="shared" si="68"/>
        <v>EXCLUDED</v>
      </c>
      <c r="K2224">
        <v>2268</v>
      </c>
      <c r="L2224" s="1"/>
      <c r="M2224" s="1"/>
      <c r="N2224" s="35" t="s">
        <v>901</v>
      </c>
      <c r="R2224" s="1" t="str">
        <f t="shared" si="69"/>
        <v>Mutually Excluded</v>
      </c>
      <c r="S2224" s="1"/>
      <c r="T2224" s="1"/>
    </row>
    <row r="2225" spans="1:20" ht="75">
      <c r="A2225" s="1" t="s">
        <v>2710</v>
      </c>
      <c r="B2225">
        <v>2269</v>
      </c>
      <c r="D2225" t="s">
        <v>2709</v>
      </c>
      <c r="E2225" s="1"/>
      <c r="F2225" s="1" t="s">
        <v>2710</v>
      </c>
      <c r="G2225" s="1">
        <v>4</v>
      </c>
      <c r="H2225" s="1">
        <v>4</v>
      </c>
      <c r="I2225" s="1">
        <v>4</v>
      </c>
      <c r="J2225" s="31" t="str">
        <f t="shared" si="68"/>
        <v>EXCLUDED</v>
      </c>
      <c r="K2225">
        <v>2269</v>
      </c>
      <c r="L2225" s="1"/>
      <c r="M2225" s="1"/>
      <c r="N2225" s="35" t="s">
        <v>901</v>
      </c>
      <c r="R2225" s="1" t="str">
        <f t="shared" si="69"/>
        <v>Mutually Excluded</v>
      </c>
      <c r="S2225" s="1"/>
      <c r="T2225" s="1"/>
    </row>
    <row r="2226" spans="1:20" ht="60">
      <c r="A2226" s="1" t="s">
        <v>2711</v>
      </c>
      <c r="B2226">
        <v>2270</v>
      </c>
      <c r="D2226" t="s">
        <v>2709</v>
      </c>
      <c r="E2226" s="1"/>
      <c r="F2226" s="1" t="s">
        <v>2711</v>
      </c>
      <c r="G2226" s="1">
        <v>2</v>
      </c>
      <c r="H2226" s="1">
        <v>1</v>
      </c>
      <c r="I2226" s="1">
        <v>2</v>
      </c>
      <c r="J2226" s="31" t="str">
        <f t="shared" si="68"/>
        <v>EXCLUDED</v>
      </c>
      <c r="K2226">
        <v>2270</v>
      </c>
      <c r="L2226" s="1"/>
      <c r="M2226" s="1"/>
      <c r="N2226" s="35" t="s">
        <v>901</v>
      </c>
      <c r="R2226" s="1" t="str">
        <f t="shared" si="69"/>
        <v>Mutually Excluded</v>
      </c>
      <c r="S2226" s="1"/>
      <c r="T2226" s="1"/>
    </row>
    <row r="2227" spans="1:20" ht="75">
      <c r="A2227" s="1" t="s">
        <v>2712</v>
      </c>
      <c r="B2227">
        <v>2271</v>
      </c>
      <c r="D2227" t="s">
        <v>2709</v>
      </c>
      <c r="E2227" s="1"/>
      <c r="F2227" s="1" t="s">
        <v>2712</v>
      </c>
      <c r="G2227" s="1">
        <v>2</v>
      </c>
      <c r="H2227" s="1">
        <v>2</v>
      </c>
      <c r="I2227" s="1">
        <v>2</v>
      </c>
      <c r="J2227" s="31" t="str">
        <f t="shared" si="68"/>
        <v>EXCLUDED</v>
      </c>
      <c r="K2227">
        <v>2271</v>
      </c>
      <c r="L2227" s="1"/>
      <c r="M2227" s="1"/>
      <c r="N2227" s="35" t="s">
        <v>901</v>
      </c>
      <c r="R2227" s="1" t="str">
        <f t="shared" si="69"/>
        <v>Mutually Excluded</v>
      </c>
      <c r="S2227" s="1"/>
      <c r="T2227" s="1"/>
    </row>
    <row r="2228" spans="1:20" ht="75">
      <c r="A2228" s="1" t="s">
        <v>2713</v>
      </c>
      <c r="B2228">
        <v>2272</v>
      </c>
      <c r="D2228" t="s">
        <v>2709</v>
      </c>
      <c r="E2228" s="1"/>
      <c r="F2228" s="1" t="s">
        <v>2713</v>
      </c>
      <c r="G2228" s="1">
        <v>3</v>
      </c>
      <c r="H2228" s="1">
        <v>3</v>
      </c>
      <c r="I2228" s="1">
        <v>3</v>
      </c>
      <c r="J2228" s="31" t="str">
        <f t="shared" si="68"/>
        <v>EXCLUDED</v>
      </c>
      <c r="K2228">
        <v>2272</v>
      </c>
      <c r="L2228" s="1"/>
      <c r="M2228" s="1"/>
      <c r="N2228" s="35" t="s">
        <v>901</v>
      </c>
      <c r="R2228" s="1" t="str">
        <f t="shared" si="69"/>
        <v>Mutually Excluded</v>
      </c>
      <c r="S2228" s="1"/>
      <c r="T2228" s="1"/>
    </row>
    <row r="2229" spans="1:20" ht="90">
      <c r="A2229" s="1" t="s">
        <v>2715</v>
      </c>
      <c r="B2229">
        <v>2273</v>
      </c>
      <c r="D2229" t="s">
        <v>2709</v>
      </c>
      <c r="E2229" s="1"/>
      <c r="F2229" s="1" t="s">
        <v>2715</v>
      </c>
      <c r="G2229" s="1">
        <v>3</v>
      </c>
      <c r="H2229" s="1">
        <v>4</v>
      </c>
      <c r="I2229" s="1">
        <v>3</v>
      </c>
      <c r="J2229" s="31" t="str">
        <f t="shared" si="68"/>
        <v>EXCLUDED</v>
      </c>
      <c r="K2229">
        <v>2273</v>
      </c>
      <c r="L2229" s="1"/>
      <c r="M2229" s="1"/>
      <c r="N2229" s="35" t="s">
        <v>1752</v>
      </c>
      <c r="R2229" s="1" t="str">
        <f t="shared" si="69"/>
        <v>AI: No, Human: Yes</v>
      </c>
      <c r="S2229" s="1"/>
      <c r="T2229" s="1"/>
    </row>
    <row r="2230" spans="1:20" ht="120">
      <c r="A2230" s="1" t="s">
        <v>2716</v>
      </c>
      <c r="B2230">
        <v>2274</v>
      </c>
      <c r="D2230" t="s">
        <v>2709</v>
      </c>
      <c r="E2230" s="1"/>
      <c r="F2230" s="1" t="s">
        <v>2716</v>
      </c>
      <c r="G2230" s="1">
        <v>2</v>
      </c>
      <c r="H2230" s="1">
        <v>2</v>
      </c>
      <c r="I2230" s="1">
        <v>2</v>
      </c>
      <c r="J2230" s="31" t="str">
        <f t="shared" si="68"/>
        <v>EXCLUDED</v>
      </c>
      <c r="K2230">
        <v>2274</v>
      </c>
      <c r="L2230" s="1"/>
      <c r="M2230" s="1"/>
      <c r="N2230" s="35" t="s">
        <v>901</v>
      </c>
      <c r="R2230" s="1" t="str">
        <f t="shared" si="69"/>
        <v>Mutually Excluded</v>
      </c>
      <c r="S2230" s="1"/>
      <c r="T2230" s="1"/>
    </row>
    <row r="2231" spans="1:20" ht="90">
      <c r="A2231" s="1" t="s">
        <v>2717</v>
      </c>
      <c r="B2231">
        <v>2275</v>
      </c>
      <c r="D2231" t="s">
        <v>2709</v>
      </c>
      <c r="E2231" s="1"/>
      <c r="F2231" s="1" t="s">
        <v>2717</v>
      </c>
      <c r="G2231" s="1">
        <v>2</v>
      </c>
      <c r="H2231" s="1">
        <v>2</v>
      </c>
      <c r="I2231" s="1">
        <v>2</v>
      </c>
      <c r="J2231" s="31" t="str">
        <f t="shared" si="68"/>
        <v>EXCLUDED</v>
      </c>
      <c r="K2231">
        <v>2275</v>
      </c>
      <c r="L2231" s="1"/>
      <c r="M2231" s="1"/>
      <c r="N2231" s="35" t="s">
        <v>901</v>
      </c>
      <c r="R2231" s="1" t="str">
        <f t="shared" si="69"/>
        <v>Mutually Excluded</v>
      </c>
      <c r="S2231" s="1"/>
      <c r="T2231" s="1"/>
    </row>
    <row r="2232" spans="1:20" ht="135.75">
      <c r="A2232" s="1" t="s">
        <v>2718</v>
      </c>
      <c r="B2232">
        <v>2276</v>
      </c>
      <c r="D2232" t="s">
        <v>2709</v>
      </c>
      <c r="E2232" s="1"/>
      <c r="F2232" s="1" t="s">
        <v>2718</v>
      </c>
      <c r="G2232" s="1">
        <v>3</v>
      </c>
      <c r="H2232" s="1">
        <v>4</v>
      </c>
      <c r="I2232" s="1">
        <v>3</v>
      </c>
      <c r="J2232" s="31" t="str">
        <f t="shared" si="68"/>
        <v>EXCLUDED</v>
      </c>
      <c r="K2232">
        <v>2276</v>
      </c>
      <c r="L2232" s="11"/>
      <c r="M2232" s="1"/>
      <c r="N2232" s="35" t="s">
        <v>901</v>
      </c>
      <c r="R2232" s="1" t="str">
        <f t="shared" si="69"/>
        <v>Mutually Excluded</v>
      </c>
      <c r="S2232" s="1"/>
      <c r="T2232" s="1"/>
    </row>
    <row r="2233" spans="1:20" ht="60">
      <c r="A2233" s="1" t="s">
        <v>2720</v>
      </c>
      <c r="B2233">
        <v>2277</v>
      </c>
      <c r="D2233" t="s">
        <v>2709</v>
      </c>
      <c r="E2233" s="1"/>
      <c r="F2233" s="1" t="s">
        <v>2720</v>
      </c>
      <c r="G2233" s="1">
        <v>2</v>
      </c>
      <c r="H2233" s="1">
        <v>2</v>
      </c>
      <c r="I2233" s="1">
        <v>3</v>
      </c>
      <c r="J2233" s="31" t="str">
        <f t="shared" si="68"/>
        <v>EXCLUDED</v>
      </c>
      <c r="K2233">
        <v>2277</v>
      </c>
      <c r="L2233" s="1"/>
      <c r="M2233" s="1"/>
      <c r="N2233" s="35" t="s">
        <v>901</v>
      </c>
      <c r="R2233" s="1" t="str">
        <f t="shared" si="69"/>
        <v>Mutually Excluded</v>
      </c>
      <c r="S2233" s="1"/>
      <c r="T2233" s="1"/>
    </row>
    <row r="2234" spans="1:20" ht="105">
      <c r="A2234" s="1" t="s">
        <v>2721</v>
      </c>
      <c r="B2234">
        <v>2278</v>
      </c>
      <c r="D2234" t="s">
        <v>2709</v>
      </c>
      <c r="E2234" s="1"/>
      <c r="F2234" s="1" t="s">
        <v>2721</v>
      </c>
      <c r="G2234" s="1">
        <v>3</v>
      </c>
      <c r="H2234" s="1">
        <v>2</v>
      </c>
      <c r="I2234" s="1">
        <v>2</v>
      </c>
      <c r="J2234" s="31" t="str">
        <f t="shared" si="68"/>
        <v>EXCLUDED</v>
      </c>
      <c r="K2234">
        <v>2278</v>
      </c>
      <c r="L2234" s="1"/>
      <c r="M2234" s="1"/>
      <c r="N2234" s="35" t="s">
        <v>901</v>
      </c>
      <c r="R2234" s="1" t="str">
        <f t="shared" si="69"/>
        <v>Mutually Excluded</v>
      </c>
      <c r="S2234" s="1"/>
      <c r="T2234" s="1"/>
    </row>
    <row r="2235" spans="1:20" ht="60">
      <c r="A2235" s="1" t="s">
        <v>2722</v>
      </c>
      <c r="B2235">
        <v>2279</v>
      </c>
      <c r="D2235" t="s">
        <v>2709</v>
      </c>
      <c r="E2235" s="1"/>
      <c r="F2235" s="1" t="s">
        <v>2722</v>
      </c>
      <c r="G2235" s="1">
        <v>1</v>
      </c>
      <c r="H2235" s="1">
        <v>1</v>
      </c>
      <c r="I2235" s="1">
        <v>1</v>
      </c>
      <c r="J2235" s="31" t="str">
        <f t="shared" si="68"/>
        <v>EXCLUDED</v>
      </c>
      <c r="K2235">
        <v>2279</v>
      </c>
      <c r="L2235" s="1"/>
      <c r="M2235" s="1"/>
      <c r="N2235" s="35" t="s">
        <v>901</v>
      </c>
      <c r="R2235" s="1" t="str">
        <f t="shared" si="69"/>
        <v>Mutually Excluded</v>
      </c>
      <c r="S2235" s="1"/>
      <c r="T2235" s="1"/>
    </row>
    <row r="2236" spans="1:20" ht="60">
      <c r="A2236" s="1" t="s">
        <v>2723</v>
      </c>
      <c r="B2236">
        <v>2280</v>
      </c>
      <c r="D2236" t="s">
        <v>2709</v>
      </c>
      <c r="E2236" s="1"/>
      <c r="F2236" s="1" t="s">
        <v>2723</v>
      </c>
      <c r="G2236" s="1">
        <v>4</v>
      </c>
      <c r="H2236" s="1">
        <v>3</v>
      </c>
      <c r="I2236" s="1">
        <v>4</v>
      </c>
      <c r="J2236" s="31" t="str">
        <f t="shared" si="68"/>
        <v>EXCLUDED</v>
      </c>
      <c r="K2236">
        <v>2280</v>
      </c>
      <c r="L2236" s="1"/>
      <c r="M2236" s="1"/>
      <c r="N2236" s="35" t="s">
        <v>901</v>
      </c>
      <c r="R2236" s="1" t="str">
        <f t="shared" si="69"/>
        <v>Mutually Excluded</v>
      </c>
      <c r="S2236" s="1"/>
      <c r="T2236" s="1"/>
    </row>
    <row r="2237" spans="1:20" ht="90">
      <c r="A2237" s="1" t="s">
        <v>2724</v>
      </c>
      <c r="B2237">
        <v>2281</v>
      </c>
      <c r="D2237" t="s">
        <v>2709</v>
      </c>
      <c r="E2237" s="1"/>
      <c r="F2237" s="1" t="s">
        <v>2724</v>
      </c>
      <c r="G2237" s="1">
        <v>2</v>
      </c>
      <c r="H2237" s="1">
        <v>2</v>
      </c>
      <c r="I2237" s="1">
        <v>2</v>
      </c>
      <c r="J2237" s="31" t="str">
        <f t="shared" si="68"/>
        <v>EXCLUDED</v>
      </c>
      <c r="K2237">
        <v>2281</v>
      </c>
      <c r="L2237" s="1"/>
      <c r="M2237" s="1"/>
      <c r="N2237" s="35" t="s">
        <v>901</v>
      </c>
      <c r="R2237" s="1" t="str">
        <f t="shared" si="69"/>
        <v>Mutually Excluded</v>
      </c>
      <c r="S2237" s="1"/>
      <c r="T2237" s="1"/>
    </row>
    <row r="2238" spans="1:20" ht="105">
      <c r="A2238" s="1" t="s">
        <v>2725</v>
      </c>
      <c r="B2238">
        <v>2282</v>
      </c>
      <c r="D2238" t="s">
        <v>2709</v>
      </c>
      <c r="E2238" s="1"/>
      <c r="F2238" s="1" t="s">
        <v>2725</v>
      </c>
      <c r="G2238" s="1">
        <v>1</v>
      </c>
      <c r="H2238" s="1">
        <v>1</v>
      </c>
      <c r="I2238" s="1">
        <v>1</v>
      </c>
      <c r="J2238" s="31" t="str">
        <f t="shared" si="68"/>
        <v>EXCLUDED</v>
      </c>
      <c r="K2238">
        <v>2282</v>
      </c>
      <c r="L2238" s="1"/>
      <c r="M2238" s="1"/>
      <c r="N2238" s="35" t="s">
        <v>901</v>
      </c>
      <c r="R2238" s="1" t="str">
        <f t="shared" si="69"/>
        <v>Mutually Excluded</v>
      </c>
      <c r="S2238" s="1"/>
      <c r="T2238" s="1"/>
    </row>
    <row r="2239" spans="1:20" ht="135">
      <c r="A2239" s="1" t="s">
        <v>2726</v>
      </c>
      <c r="B2239">
        <v>2283</v>
      </c>
      <c r="D2239" t="s">
        <v>2709</v>
      </c>
      <c r="E2239" s="1"/>
      <c r="F2239" s="1" t="s">
        <v>2726</v>
      </c>
      <c r="G2239" s="1">
        <v>3</v>
      </c>
      <c r="H2239" s="1">
        <v>3</v>
      </c>
      <c r="I2239" s="1">
        <v>3</v>
      </c>
      <c r="J2239" s="31" t="str">
        <f t="shared" si="68"/>
        <v>EXCLUDED</v>
      </c>
      <c r="K2239">
        <v>2283</v>
      </c>
      <c r="L2239" s="1"/>
      <c r="M2239" s="1"/>
      <c r="N2239" s="35" t="s">
        <v>901</v>
      </c>
      <c r="R2239" s="1" t="str">
        <f t="shared" si="69"/>
        <v>Mutually Excluded</v>
      </c>
      <c r="S2239" s="1"/>
      <c r="T2239" s="1"/>
    </row>
    <row r="2240" spans="1:20" ht="120">
      <c r="A2240" s="1" t="s">
        <v>2727</v>
      </c>
      <c r="B2240">
        <v>2284</v>
      </c>
      <c r="D2240" t="s">
        <v>2709</v>
      </c>
      <c r="E2240" s="1"/>
      <c r="F2240" s="1" t="s">
        <v>2727</v>
      </c>
      <c r="G2240" s="1">
        <v>2</v>
      </c>
      <c r="H2240" s="1">
        <v>2</v>
      </c>
      <c r="I2240" s="1">
        <v>2</v>
      </c>
      <c r="J2240" s="31" t="str">
        <f t="shared" si="68"/>
        <v>EXCLUDED</v>
      </c>
      <c r="K2240">
        <v>2284</v>
      </c>
      <c r="L2240" s="1"/>
      <c r="M2240" s="1"/>
      <c r="N2240" s="35" t="s">
        <v>901</v>
      </c>
      <c r="R2240" s="1" t="str">
        <f t="shared" si="69"/>
        <v>Mutually Excluded</v>
      </c>
      <c r="S2240" s="1"/>
      <c r="T2240" s="1"/>
    </row>
    <row r="2241" spans="1:20" ht="105">
      <c r="A2241" s="1" t="s">
        <v>2728</v>
      </c>
      <c r="B2241">
        <v>2285</v>
      </c>
      <c r="D2241" t="s">
        <v>2709</v>
      </c>
      <c r="E2241" s="1"/>
      <c r="F2241" s="1" t="s">
        <v>2728</v>
      </c>
      <c r="G2241" s="1">
        <v>3</v>
      </c>
      <c r="H2241" s="1">
        <v>3</v>
      </c>
      <c r="I2241" s="1">
        <v>3</v>
      </c>
      <c r="J2241" s="31" t="str">
        <f t="shared" si="68"/>
        <v>EXCLUDED</v>
      </c>
      <c r="K2241">
        <v>2285</v>
      </c>
      <c r="L2241" s="1"/>
      <c r="M2241" s="1"/>
      <c r="N2241" s="35" t="s">
        <v>901</v>
      </c>
      <c r="R2241" s="1" t="str">
        <f t="shared" si="69"/>
        <v>Mutually Excluded</v>
      </c>
      <c r="S2241" s="1"/>
      <c r="T2241" s="1"/>
    </row>
    <row r="2242" spans="1:20" ht="90">
      <c r="A2242" s="1" t="s">
        <v>2729</v>
      </c>
      <c r="B2242">
        <v>2286</v>
      </c>
      <c r="D2242" t="s">
        <v>2709</v>
      </c>
      <c r="E2242" s="1"/>
      <c r="F2242" s="1" t="s">
        <v>2729</v>
      </c>
      <c r="G2242" s="1">
        <v>2</v>
      </c>
      <c r="H2242" s="1">
        <v>2</v>
      </c>
      <c r="I2242" s="1">
        <v>2</v>
      </c>
      <c r="J2242" s="31" t="str">
        <f t="shared" si="68"/>
        <v>EXCLUDED</v>
      </c>
      <c r="K2242">
        <v>2286</v>
      </c>
      <c r="L2242" s="1"/>
      <c r="M2242" s="1"/>
      <c r="N2242" s="35" t="s">
        <v>901</v>
      </c>
      <c r="R2242" s="1" t="str">
        <f t="shared" si="69"/>
        <v>Mutually Excluded</v>
      </c>
      <c r="S2242" s="1"/>
      <c r="T2242" s="1"/>
    </row>
    <row r="2243" spans="1:20" ht="105">
      <c r="A2243" s="1" t="s">
        <v>2730</v>
      </c>
      <c r="B2243">
        <v>2287</v>
      </c>
      <c r="D2243" t="s">
        <v>2709</v>
      </c>
      <c r="E2243" s="1"/>
      <c r="F2243" s="1" t="s">
        <v>2730</v>
      </c>
      <c r="G2243" s="1">
        <v>4</v>
      </c>
      <c r="H2243" s="1">
        <v>3</v>
      </c>
      <c r="I2243" s="1">
        <v>4</v>
      </c>
      <c r="J2243" s="31" t="str">
        <f t="shared" ref="J2243:J2306" si="70">IF(COUNTIF(G2243:I2243,5)=3,"CERTAINLY INCLUDED",IF(COUNTIF(G2243:I2243,5)&gt;0,"MAYBE","EXCLUDED"))</f>
        <v>EXCLUDED</v>
      </c>
      <c r="K2243">
        <v>2287</v>
      </c>
      <c r="L2243" s="1"/>
      <c r="M2243" s="1"/>
      <c r="N2243" s="35" t="s">
        <v>901</v>
      </c>
      <c r="R2243" s="1" t="str">
        <f t="shared" ref="R2243:R2306" si="71">IF(AND(J2243="Excluded", N2243="Excluded"), "Mutually Excluded", IF(AND(OR(J2243="CERTAINLY INCLUDED", J2243="INCLUDED", J2243="MAYBE" ), OR(N2243="INCLUDED", N2243="MAYBE")), "MUTUALLY INCLUDED", IF(AND(J2243="MAYBE", N2243="MAYBE"), "Mutually MAYBE", IF(AND(J2243="Excluded", OR(N2243="INCLUDED", N2243="MAYBE")), "AI: No, Human: Yes", IF(AND(N2243="Excluded", OR(J2243="INCLUDED", J2243="CERTAINLY INCLUDED", J2243="MAYBE")), "AI: Yes, Human: No", "Other Conflict")))))</f>
        <v>Mutually Excluded</v>
      </c>
      <c r="S2243" s="1"/>
      <c r="T2243" s="1"/>
    </row>
    <row r="2244" spans="1:20" ht="135">
      <c r="A2244" s="1" t="s">
        <v>2731</v>
      </c>
      <c r="B2244">
        <v>2288</v>
      </c>
      <c r="D2244" t="s">
        <v>2709</v>
      </c>
      <c r="E2244" s="1"/>
      <c r="F2244" s="1" t="s">
        <v>2731</v>
      </c>
      <c r="G2244" s="1">
        <v>2</v>
      </c>
      <c r="H2244" s="1">
        <v>2</v>
      </c>
      <c r="I2244" s="1">
        <v>2</v>
      </c>
      <c r="J2244" s="31" t="str">
        <f t="shared" si="70"/>
        <v>EXCLUDED</v>
      </c>
      <c r="K2244">
        <v>2288</v>
      </c>
      <c r="L2244" s="1"/>
      <c r="M2244" s="1"/>
      <c r="N2244" s="35" t="s">
        <v>901</v>
      </c>
      <c r="R2244" s="1" t="str">
        <f t="shared" si="71"/>
        <v>Mutually Excluded</v>
      </c>
      <c r="S2244" s="1"/>
      <c r="T2244" s="1"/>
    </row>
    <row r="2245" spans="1:20" ht="75">
      <c r="A2245" s="1" t="s">
        <v>2732</v>
      </c>
      <c r="B2245">
        <v>2289</v>
      </c>
      <c r="D2245" t="s">
        <v>2709</v>
      </c>
      <c r="E2245" s="1"/>
      <c r="F2245" s="1" t="s">
        <v>2732</v>
      </c>
      <c r="G2245" s="1">
        <v>3</v>
      </c>
      <c r="H2245" s="1">
        <v>3</v>
      </c>
      <c r="I2245" s="1">
        <v>3</v>
      </c>
      <c r="J2245" s="31" t="str">
        <f t="shared" si="70"/>
        <v>EXCLUDED</v>
      </c>
      <c r="K2245">
        <v>2289</v>
      </c>
      <c r="L2245" s="1"/>
      <c r="M2245" s="1"/>
      <c r="N2245" s="35" t="s">
        <v>901</v>
      </c>
      <c r="R2245" s="1" t="str">
        <f t="shared" si="71"/>
        <v>Mutually Excluded</v>
      </c>
      <c r="S2245" s="1"/>
      <c r="T2245" s="1"/>
    </row>
    <row r="2246" spans="1:20" ht="120">
      <c r="A2246" s="1" t="s">
        <v>2733</v>
      </c>
      <c r="B2246">
        <v>2290</v>
      </c>
      <c r="D2246" t="s">
        <v>2709</v>
      </c>
      <c r="E2246" s="1"/>
      <c r="F2246" s="1" t="s">
        <v>2733</v>
      </c>
      <c r="G2246" s="1">
        <v>2</v>
      </c>
      <c r="H2246" s="1">
        <v>2</v>
      </c>
      <c r="I2246" s="1">
        <v>2</v>
      </c>
      <c r="J2246" s="31" t="str">
        <f t="shared" si="70"/>
        <v>EXCLUDED</v>
      </c>
      <c r="K2246">
        <v>2290</v>
      </c>
      <c r="L2246" s="1"/>
      <c r="M2246" s="1"/>
      <c r="N2246" s="35" t="s">
        <v>901</v>
      </c>
      <c r="R2246" s="1" t="str">
        <f t="shared" si="71"/>
        <v>Mutually Excluded</v>
      </c>
      <c r="S2246" s="1"/>
      <c r="T2246" s="1"/>
    </row>
    <row r="2247" spans="1:20" ht="180">
      <c r="A2247" s="1" t="s">
        <v>2734</v>
      </c>
      <c r="B2247">
        <v>2291</v>
      </c>
      <c r="D2247" t="s">
        <v>2709</v>
      </c>
      <c r="E2247" s="1"/>
      <c r="F2247" s="1" t="s">
        <v>2734</v>
      </c>
      <c r="G2247" s="1">
        <v>3</v>
      </c>
      <c r="H2247" s="1">
        <v>3</v>
      </c>
      <c r="I2247" s="1">
        <v>3</v>
      </c>
      <c r="J2247" s="31" t="str">
        <f t="shared" si="70"/>
        <v>EXCLUDED</v>
      </c>
      <c r="K2247">
        <v>2291</v>
      </c>
      <c r="L2247" s="1"/>
      <c r="M2247" s="1"/>
      <c r="N2247" s="35" t="s">
        <v>901</v>
      </c>
      <c r="R2247" s="1" t="str">
        <f t="shared" si="71"/>
        <v>Mutually Excluded</v>
      </c>
      <c r="S2247" s="1"/>
      <c r="T2247" s="1"/>
    </row>
    <row r="2248" spans="1:20" ht="120">
      <c r="A2248" s="1" t="s">
        <v>2735</v>
      </c>
      <c r="B2248">
        <v>2292</v>
      </c>
      <c r="D2248" t="s">
        <v>2736</v>
      </c>
      <c r="E2248" s="1"/>
      <c r="F2248" s="1" t="s">
        <v>2735</v>
      </c>
      <c r="G2248" s="1">
        <v>2</v>
      </c>
      <c r="H2248" s="1">
        <v>2</v>
      </c>
      <c r="I2248" s="1">
        <v>2</v>
      </c>
      <c r="J2248" s="31" t="str">
        <f t="shared" si="70"/>
        <v>EXCLUDED</v>
      </c>
      <c r="K2248">
        <v>2292</v>
      </c>
      <c r="L2248" s="1"/>
      <c r="M2248" s="1"/>
      <c r="N2248" s="35" t="s">
        <v>901</v>
      </c>
      <c r="R2248" s="1" t="str">
        <f t="shared" si="71"/>
        <v>Mutually Excluded</v>
      </c>
      <c r="S2248" s="1"/>
      <c r="T2248" s="1"/>
    </row>
    <row r="2249" spans="1:20" ht="150">
      <c r="A2249" s="1" t="s">
        <v>2737</v>
      </c>
      <c r="B2249">
        <v>2293</v>
      </c>
      <c r="D2249" t="s">
        <v>2736</v>
      </c>
      <c r="E2249" s="1"/>
      <c r="F2249" s="1" t="s">
        <v>2737</v>
      </c>
      <c r="G2249" s="1">
        <v>2</v>
      </c>
      <c r="H2249" s="1">
        <v>1</v>
      </c>
      <c r="I2249" s="1">
        <v>2</v>
      </c>
      <c r="J2249" s="31" t="str">
        <f t="shared" si="70"/>
        <v>EXCLUDED</v>
      </c>
      <c r="K2249">
        <v>2293</v>
      </c>
      <c r="L2249" s="1"/>
      <c r="M2249" s="1"/>
      <c r="N2249" s="35" t="s">
        <v>901</v>
      </c>
      <c r="R2249" s="1" t="str">
        <f t="shared" si="71"/>
        <v>Mutually Excluded</v>
      </c>
      <c r="S2249" s="1"/>
      <c r="T2249" s="1"/>
    </row>
    <row r="2250" spans="1:20" ht="120">
      <c r="A2250" s="1" t="s">
        <v>2738</v>
      </c>
      <c r="B2250">
        <v>2294</v>
      </c>
      <c r="D2250" t="s">
        <v>2736</v>
      </c>
      <c r="E2250" s="1"/>
      <c r="F2250" s="1" t="s">
        <v>2738</v>
      </c>
      <c r="G2250" s="1">
        <v>3</v>
      </c>
      <c r="H2250" s="1">
        <v>4</v>
      </c>
      <c r="I2250" s="1">
        <v>3</v>
      </c>
      <c r="J2250" s="31" t="str">
        <f t="shared" si="70"/>
        <v>EXCLUDED</v>
      </c>
      <c r="K2250">
        <v>2294</v>
      </c>
      <c r="L2250" s="1"/>
      <c r="M2250" s="1"/>
      <c r="N2250" s="35" t="s">
        <v>901</v>
      </c>
      <c r="R2250" s="1" t="str">
        <f t="shared" si="71"/>
        <v>Mutually Excluded</v>
      </c>
      <c r="S2250" s="1"/>
      <c r="T2250" s="1"/>
    </row>
    <row r="2251" spans="1:20" ht="75">
      <c r="A2251" s="1" t="s">
        <v>2739</v>
      </c>
      <c r="B2251">
        <v>2295</v>
      </c>
      <c r="D2251" t="s">
        <v>2736</v>
      </c>
      <c r="E2251" s="1"/>
      <c r="F2251" s="1" t="s">
        <v>2739</v>
      </c>
      <c r="G2251" s="1">
        <v>2</v>
      </c>
      <c r="H2251" s="1">
        <v>3</v>
      </c>
      <c r="I2251" s="1">
        <v>2</v>
      </c>
      <c r="J2251" s="31" t="str">
        <f t="shared" si="70"/>
        <v>EXCLUDED</v>
      </c>
      <c r="K2251">
        <v>2295</v>
      </c>
      <c r="L2251" s="1"/>
      <c r="M2251" s="1"/>
      <c r="N2251" s="35" t="s">
        <v>901</v>
      </c>
      <c r="R2251" s="1" t="str">
        <f t="shared" si="71"/>
        <v>Mutually Excluded</v>
      </c>
      <c r="S2251" s="1"/>
      <c r="T2251" s="1"/>
    </row>
    <row r="2252" spans="1:20" ht="135">
      <c r="A2252" s="1" t="s">
        <v>2740</v>
      </c>
      <c r="B2252">
        <v>2296</v>
      </c>
      <c r="D2252" t="s">
        <v>2736</v>
      </c>
      <c r="E2252" s="1"/>
      <c r="F2252" s="1" t="s">
        <v>2740</v>
      </c>
      <c r="G2252" s="1">
        <v>1</v>
      </c>
      <c r="H2252" s="1">
        <v>1</v>
      </c>
      <c r="I2252" s="1">
        <v>2</v>
      </c>
      <c r="J2252" s="31" t="str">
        <f t="shared" si="70"/>
        <v>EXCLUDED</v>
      </c>
      <c r="K2252">
        <v>2296</v>
      </c>
      <c r="L2252" s="1"/>
      <c r="M2252" s="1"/>
      <c r="N2252" s="35" t="s">
        <v>901</v>
      </c>
      <c r="R2252" s="1" t="str">
        <f t="shared" si="71"/>
        <v>Mutually Excluded</v>
      </c>
      <c r="S2252" s="1"/>
      <c r="T2252" s="1"/>
    </row>
    <row r="2253" spans="1:20" ht="60">
      <c r="A2253" s="1" t="s">
        <v>2741</v>
      </c>
      <c r="B2253">
        <v>2297</v>
      </c>
      <c r="D2253" t="s">
        <v>2736</v>
      </c>
      <c r="E2253" s="1"/>
      <c r="F2253" s="1" t="s">
        <v>2741</v>
      </c>
      <c r="G2253" s="1">
        <v>1</v>
      </c>
      <c r="H2253" s="1">
        <v>1</v>
      </c>
      <c r="I2253" s="1">
        <v>2</v>
      </c>
      <c r="J2253" s="31" t="str">
        <f t="shared" si="70"/>
        <v>EXCLUDED</v>
      </c>
      <c r="K2253">
        <v>2297</v>
      </c>
      <c r="L2253" s="1"/>
      <c r="M2253" s="1"/>
      <c r="N2253" s="35" t="s">
        <v>901</v>
      </c>
      <c r="R2253" s="1" t="str">
        <f t="shared" si="71"/>
        <v>Mutually Excluded</v>
      </c>
      <c r="S2253" s="1"/>
      <c r="T2253" s="1"/>
    </row>
    <row r="2254" spans="1:20" ht="90">
      <c r="A2254" s="1" t="s">
        <v>2742</v>
      </c>
      <c r="B2254">
        <v>2298</v>
      </c>
      <c r="D2254" t="s">
        <v>2736</v>
      </c>
      <c r="E2254" s="1"/>
      <c r="F2254" s="1" t="s">
        <v>2742</v>
      </c>
      <c r="G2254" s="1">
        <v>1</v>
      </c>
      <c r="H2254" s="1">
        <v>2</v>
      </c>
      <c r="I2254" s="1">
        <v>1</v>
      </c>
      <c r="J2254" s="31" t="str">
        <f t="shared" si="70"/>
        <v>EXCLUDED</v>
      </c>
      <c r="K2254">
        <v>2298</v>
      </c>
      <c r="L2254" s="1"/>
      <c r="M2254" s="1"/>
      <c r="N2254" s="35" t="s">
        <v>901</v>
      </c>
      <c r="R2254" s="1" t="str">
        <f t="shared" si="71"/>
        <v>Mutually Excluded</v>
      </c>
      <c r="S2254" s="1"/>
      <c r="T2254" s="1"/>
    </row>
    <row r="2255" spans="1:20" ht="105">
      <c r="A2255" s="1" t="s">
        <v>2743</v>
      </c>
      <c r="B2255">
        <v>2299</v>
      </c>
      <c r="D2255" t="s">
        <v>2736</v>
      </c>
      <c r="E2255" s="1"/>
      <c r="F2255" s="1" t="s">
        <v>2743</v>
      </c>
      <c r="G2255" s="1">
        <v>3</v>
      </c>
      <c r="H2255" s="1">
        <v>4</v>
      </c>
      <c r="I2255" s="1">
        <v>3</v>
      </c>
      <c r="J2255" s="31" t="str">
        <f t="shared" si="70"/>
        <v>EXCLUDED</v>
      </c>
      <c r="K2255">
        <v>2299</v>
      </c>
      <c r="L2255" s="1"/>
      <c r="M2255" s="1"/>
      <c r="N2255" s="35" t="s">
        <v>901</v>
      </c>
      <c r="R2255" s="1" t="str">
        <f t="shared" si="71"/>
        <v>Mutually Excluded</v>
      </c>
      <c r="S2255" s="1"/>
      <c r="T2255" s="1"/>
    </row>
    <row r="2256" spans="1:20" ht="75">
      <c r="A2256" s="1" t="s">
        <v>2744</v>
      </c>
      <c r="B2256">
        <v>2300</v>
      </c>
      <c r="D2256" t="s">
        <v>2736</v>
      </c>
      <c r="E2256" s="1"/>
      <c r="F2256" s="1" t="s">
        <v>2744</v>
      </c>
      <c r="G2256" s="1">
        <v>3</v>
      </c>
      <c r="H2256" s="1">
        <v>3</v>
      </c>
      <c r="I2256" s="1">
        <v>2</v>
      </c>
      <c r="J2256" s="31" t="str">
        <f t="shared" si="70"/>
        <v>EXCLUDED</v>
      </c>
      <c r="K2256">
        <v>2300</v>
      </c>
      <c r="L2256" s="1"/>
      <c r="M2256" s="1"/>
      <c r="N2256" s="35" t="s">
        <v>901</v>
      </c>
      <c r="R2256" s="1" t="str">
        <f t="shared" si="71"/>
        <v>Mutually Excluded</v>
      </c>
      <c r="S2256" s="1"/>
      <c r="T2256" s="1"/>
    </row>
    <row r="2257" spans="1:20" ht="105">
      <c r="A2257" s="1" t="s">
        <v>2745</v>
      </c>
      <c r="B2257">
        <v>2301</v>
      </c>
      <c r="D2257" t="s">
        <v>2736</v>
      </c>
      <c r="E2257" s="1"/>
      <c r="F2257" s="1" t="s">
        <v>2745</v>
      </c>
      <c r="G2257" s="1">
        <v>1</v>
      </c>
      <c r="H2257" s="1">
        <v>1</v>
      </c>
      <c r="I2257" s="1">
        <v>1</v>
      </c>
      <c r="J2257" s="31" t="str">
        <f t="shared" si="70"/>
        <v>EXCLUDED</v>
      </c>
      <c r="K2257">
        <v>2301</v>
      </c>
      <c r="L2257" s="1"/>
      <c r="M2257" s="1"/>
      <c r="N2257" s="35" t="s">
        <v>901</v>
      </c>
      <c r="R2257" s="1" t="str">
        <f t="shared" si="71"/>
        <v>Mutually Excluded</v>
      </c>
      <c r="S2257" s="1"/>
      <c r="T2257" s="1"/>
    </row>
    <row r="2258" spans="1:20" ht="60.75">
      <c r="A2258" s="1" t="s">
        <v>2746</v>
      </c>
      <c r="B2258">
        <v>2302</v>
      </c>
      <c r="D2258" t="s">
        <v>2736</v>
      </c>
      <c r="E2258" s="1"/>
      <c r="F2258" s="1" t="s">
        <v>2746</v>
      </c>
      <c r="G2258" s="1">
        <v>2</v>
      </c>
      <c r="H2258" s="1">
        <v>2</v>
      </c>
      <c r="I2258" s="1">
        <v>2</v>
      </c>
      <c r="J2258" s="31" t="str">
        <f t="shared" si="70"/>
        <v>EXCLUDED</v>
      </c>
      <c r="K2258">
        <v>2302</v>
      </c>
      <c r="L2258" s="11"/>
      <c r="M2258" s="1"/>
      <c r="N2258" s="35" t="s">
        <v>901</v>
      </c>
      <c r="R2258" s="1" t="str">
        <f t="shared" si="71"/>
        <v>Mutually Excluded</v>
      </c>
      <c r="S2258" s="1"/>
      <c r="T2258" s="1"/>
    </row>
    <row r="2259" spans="1:20" ht="60">
      <c r="A2259" s="1" t="s">
        <v>2748</v>
      </c>
      <c r="B2259">
        <v>2303</v>
      </c>
      <c r="D2259" t="s">
        <v>2736</v>
      </c>
      <c r="E2259" s="1"/>
      <c r="F2259" s="1" t="s">
        <v>2748</v>
      </c>
      <c r="G2259" s="1">
        <v>1</v>
      </c>
      <c r="H2259" s="1">
        <v>1</v>
      </c>
      <c r="I2259" s="1">
        <v>1</v>
      </c>
      <c r="J2259" s="31" t="str">
        <f t="shared" si="70"/>
        <v>EXCLUDED</v>
      </c>
      <c r="K2259">
        <v>2303</v>
      </c>
      <c r="L2259" s="1"/>
      <c r="M2259" s="1"/>
      <c r="N2259" s="35" t="s">
        <v>901</v>
      </c>
      <c r="R2259" s="1" t="str">
        <f t="shared" si="71"/>
        <v>Mutually Excluded</v>
      </c>
      <c r="S2259" s="1"/>
      <c r="T2259" s="1"/>
    </row>
    <row r="2260" spans="1:20" ht="105">
      <c r="A2260" s="1" t="s">
        <v>2749</v>
      </c>
      <c r="B2260">
        <v>2304</v>
      </c>
      <c r="D2260" t="s">
        <v>2736</v>
      </c>
      <c r="E2260" s="1"/>
      <c r="F2260" s="1" t="s">
        <v>2749</v>
      </c>
      <c r="G2260" s="1">
        <v>2</v>
      </c>
      <c r="H2260" s="1">
        <v>2</v>
      </c>
      <c r="I2260" s="1">
        <v>2</v>
      </c>
      <c r="J2260" s="31" t="str">
        <f t="shared" si="70"/>
        <v>EXCLUDED</v>
      </c>
      <c r="K2260">
        <v>2304</v>
      </c>
      <c r="L2260" s="1"/>
      <c r="M2260" s="1"/>
      <c r="N2260" s="35" t="s">
        <v>901</v>
      </c>
      <c r="R2260" s="1" t="str">
        <f t="shared" si="71"/>
        <v>Mutually Excluded</v>
      </c>
      <c r="S2260" s="1"/>
      <c r="T2260" s="1"/>
    </row>
    <row r="2261" spans="1:20" ht="105">
      <c r="A2261" s="1" t="s">
        <v>2750</v>
      </c>
      <c r="B2261">
        <v>2305</v>
      </c>
      <c r="D2261" t="s">
        <v>2736</v>
      </c>
      <c r="E2261" s="1"/>
      <c r="F2261" s="1" t="s">
        <v>2750</v>
      </c>
      <c r="G2261" s="1">
        <v>2</v>
      </c>
      <c r="H2261" s="1">
        <v>2</v>
      </c>
      <c r="I2261" s="1">
        <v>2</v>
      </c>
      <c r="J2261" s="31" t="str">
        <f t="shared" si="70"/>
        <v>EXCLUDED</v>
      </c>
      <c r="K2261">
        <v>2305</v>
      </c>
      <c r="L2261" s="1"/>
      <c r="M2261" s="1"/>
      <c r="N2261" s="35" t="s">
        <v>901</v>
      </c>
      <c r="R2261" s="1" t="str">
        <f t="shared" si="71"/>
        <v>Mutually Excluded</v>
      </c>
      <c r="S2261" s="1"/>
      <c r="T2261" s="1"/>
    </row>
    <row r="2262" spans="1:20" ht="60">
      <c r="A2262" s="1" t="s">
        <v>2751</v>
      </c>
      <c r="B2262">
        <v>2306</v>
      </c>
      <c r="D2262" t="s">
        <v>2736</v>
      </c>
      <c r="E2262" s="1"/>
      <c r="F2262" s="1" t="s">
        <v>2751</v>
      </c>
      <c r="G2262" s="1">
        <v>2</v>
      </c>
      <c r="H2262" s="1">
        <v>2</v>
      </c>
      <c r="I2262" s="1">
        <v>2</v>
      </c>
      <c r="J2262" s="31" t="str">
        <f t="shared" si="70"/>
        <v>EXCLUDED</v>
      </c>
      <c r="K2262">
        <v>2306</v>
      </c>
      <c r="L2262" s="1"/>
      <c r="M2262" s="1"/>
      <c r="N2262" s="35" t="s">
        <v>901</v>
      </c>
      <c r="R2262" s="1" t="str">
        <f t="shared" si="71"/>
        <v>Mutually Excluded</v>
      </c>
      <c r="S2262" s="1"/>
      <c r="T2262" s="1"/>
    </row>
    <row r="2263" spans="1:20" ht="150">
      <c r="A2263" s="1" t="s">
        <v>2752</v>
      </c>
      <c r="B2263">
        <v>2307</v>
      </c>
      <c r="D2263" t="s">
        <v>2736</v>
      </c>
      <c r="E2263" s="1"/>
      <c r="F2263" s="1" t="s">
        <v>2752</v>
      </c>
      <c r="G2263" s="1">
        <v>3</v>
      </c>
      <c r="H2263" s="1">
        <v>3</v>
      </c>
      <c r="I2263" s="1">
        <v>3</v>
      </c>
      <c r="J2263" s="31" t="str">
        <f t="shared" si="70"/>
        <v>EXCLUDED</v>
      </c>
      <c r="K2263">
        <v>2307</v>
      </c>
      <c r="L2263" s="1"/>
      <c r="M2263" s="1"/>
      <c r="N2263" s="35" t="s">
        <v>901</v>
      </c>
      <c r="R2263" s="1" t="str">
        <f t="shared" si="71"/>
        <v>Mutually Excluded</v>
      </c>
      <c r="S2263" s="1"/>
      <c r="T2263" s="1"/>
    </row>
    <row r="2264" spans="1:20" ht="90">
      <c r="A2264" s="1" t="s">
        <v>2753</v>
      </c>
      <c r="B2264">
        <v>2308</v>
      </c>
      <c r="D2264" t="s">
        <v>2736</v>
      </c>
      <c r="E2264" s="1"/>
      <c r="F2264" s="1" t="s">
        <v>2753</v>
      </c>
      <c r="G2264" s="1">
        <v>2</v>
      </c>
      <c r="H2264" s="1">
        <v>2</v>
      </c>
      <c r="I2264" s="1">
        <v>2</v>
      </c>
      <c r="J2264" s="31" t="str">
        <f t="shared" si="70"/>
        <v>EXCLUDED</v>
      </c>
      <c r="K2264">
        <v>2308</v>
      </c>
      <c r="L2264" s="1"/>
      <c r="M2264" s="1"/>
      <c r="N2264" s="35" t="s">
        <v>901</v>
      </c>
      <c r="R2264" s="1" t="str">
        <f t="shared" si="71"/>
        <v>Mutually Excluded</v>
      </c>
      <c r="S2264" s="1"/>
      <c r="T2264" s="1"/>
    </row>
    <row r="2265" spans="1:20" ht="105">
      <c r="A2265" s="1" t="s">
        <v>2754</v>
      </c>
      <c r="B2265">
        <v>2309</v>
      </c>
      <c r="D2265" t="s">
        <v>2736</v>
      </c>
      <c r="E2265" s="1"/>
      <c r="F2265" s="1" t="s">
        <v>2754</v>
      </c>
      <c r="G2265" s="1">
        <v>3</v>
      </c>
      <c r="H2265" s="1">
        <v>4</v>
      </c>
      <c r="I2265" s="1">
        <v>3</v>
      </c>
      <c r="J2265" s="31" t="str">
        <f t="shared" si="70"/>
        <v>EXCLUDED</v>
      </c>
      <c r="K2265">
        <v>2309</v>
      </c>
      <c r="L2265" s="1"/>
      <c r="M2265" s="1"/>
      <c r="N2265" s="35" t="s">
        <v>901</v>
      </c>
      <c r="R2265" s="1" t="str">
        <f t="shared" si="71"/>
        <v>Mutually Excluded</v>
      </c>
      <c r="S2265" s="1"/>
      <c r="T2265" s="1"/>
    </row>
    <row r="2266" spans="1:20" ht="90.75">
      <c r="A2266" s="1" t="s">
        <v>2755</v>
      </c>
      <c r="B2266">
        <v>2310</v>
      </c>
      <c r="D2266" t="s">
        <v>2736</v>
      </c>
      <c r="E2266" s="1"/>
      <c r="F2266" s="1" t="s">
        <v>2755</v>
      </c>
      <c r="G2266" s="1">
        <v>3</v>
      </c>
      <c r="H2266" s="1">
        <v>3</v>
      </c>
      <c r="I2266" s="1">
        <v>3</v>
      </c>
      <c r="J2266" s="31" t="str">
        <f t="shared" si="70"/>
        <v>EXCLUDED</v>
      </c>
      <c r="K2266">
        <v>2310</v>
      </c>
      <c r="L2266" s="11"/>
      <c r="M2266" s="1"/>
      <c r="N2266" s="35" t="s">
        <v>901</v>
      </c>
      <c r="R2266" s="1" t="str">
        <f t="shared" si="71"/>
        <v>Mutually Excluded</v>
      </c>
      <c r="S2266" s="1"/>
      <c r="T2266" s="1"/>
    </row>
    <row r="2267" spans="1:20" ht="120">
      <c r="A2267" s="1" t="s">
        <v>2757</v>
      </c>
      <c r="B2267">
        <v>2311</v>
      </c>
      <c r="D2267" t="s">
        <v>2736</v>
      </c>
      <c r="E2267" s="1"/>
      <c r="F2267" s="1" t="s">
        <v>2757</v>
      </c>
      <c r="G2267" s="1">
        <v>1</v>
      </c>
      <c r="H2267" s="1">
        <v>1</v>
      </c>
      <c r="I2267" s="1">
        <v>1</v>
      </c>
      <c r="J2267" s="31" t="str">
        <f t="shared" si="70"/>
        <v>EXCLUDED</v>
      </c>
      <c r="K2267">
        <v>2311</v>
      </c>
      <c r="L2267" s="1"/>
      <c r="M2267" s="1"/>
      <c r="N2267" s="35" t="s">
        <v>901</v>
      </c>
      <c r="R2267" s="1" t="str">
        <f t="shared" si="71"/>
        <v>Mutually Excluded</v>
      </c>
      <c r="S2267" s="1"/>
      <c r="T2267" s="1"/>
    </row>
    <row r="2268" spans="1:20" ht="75.75">
      <c r="A2268" s="1" t="s">
        <v>2758</v>
      </c>
      <c r="B2268">
        <v>2312</v>
      </c>
      <c r="D2268" t="s">
        <v>2736</v>
      </c>
      <c r="E2268" s="1"/>
      <c r="F2268" s="1" t="s">
        <v>2758</v>
      </c>
      <c r="G2268" s="1">
        <v>3</v>
      </c>
      <c r="H2268" s="1">
        <v>2</v>
      </c>
      <c r="I2268" s="1">
        <v>3</v>
      </c>
      <c r="J2268" s="31" t="str">
        <f t="shared" si="70"/>
        <v>EXCLUDED</v>
      </c>
      <c r="K2268">
        <v>2312</v>
      </c>
      <c r="L2268" s="11"/>
      <c r="M2268" s="1"/>
      <c r="N2268" s="35" t="s">
        <v>901</v>
      </c>
      <c r="R2268" s="1" t="str">
        <f t="shared" si="71"/>
        <v>Mutually Excluded</v>
      </c>
      <c r="S2268" s="1"/>
      <c r="T2268" s="1"/>
    </row>
    <row r="2269" spans="1:20" ht="75">
      <c r="A2269" s="1" t="s">
        <v>2760</v>
      </c>
      <c r="B2269">
        <v>2313</v>
      </c>
      <c r="D2269" t="s">
        <v>2736</v>
      </c>
      <c r="E2269" s="1"/>
      <c r="F2269" s="1" t="s">
        <v>2760</v>
      </c>
      <c r="G2269" s="1">
        <v>2</v>
      </c>
      <c r="H2269" s="1">
        <v>3</v>
      </c>
      <c r="I2269" s="1">
        <v>2</v>
      </c>
      <c r="J2269" s="31" t="str">
        <f t="shared" si="70"/>
        <v>EXCLUDED</v>
      </c>
      <c r="K2269">
        <v>2313</v>
      </c>
      <c r="L2269" s="1"/>
      <c r="M2269" s="1"/>
      <c r="N2269" s="35" t="s">
        <v>901</v>
      </c>
      <c r="R2269" s="1" t="str">
        <f t="shared" si="71"/>
        <v>Mutually Excluded</v>
      </c>
      <c r="S2269" s="1"/>
      <c r="T2269" s="1"/>
    </row>
    <row r="2270" spans="1:20" ht="60.75">
      <c r="A2270" s="1" t="s">
        <v>2761</v>
      </c>
      <c r="B2270">
        <v>2314</v>
      </c>
      <c r="D2270" t="s">
        <v>2736</v>
      </c>
      <c r="E2270" s="1"/>
      <c r="F2270" s="1" t="s">
        <v>2761</v>
      </c>
      <c r="G2270" s="1">
        <v>4</v>
      </c>
      <c r="H2270" s="1">
        <v>3</v>
      </c>
      <c r="I2270" s="1">
        <v>4</v>
      </c>
      <c r="J2270" s="31" t="str">
        <f t="shared" si="70"/>
        <v>EXCLUDED</v>
      </c>
      <c r="K2270">
        <v>2314</v>
      </c>
      <c r="L2270" s="11"/>
      <c r="M2270" s="1"/>
      <c r="N2270" s="35" t="s">
        <v>901</v>
      </c>
      <c r="R2270" s="1" t="str">
        <f t="shared" si="71"/>
        <v>Mutually Excluded</v>
      </c>
      <c r="S2270" s="1"/>
      <c r="T2270" s="1"/>
    </row>
    <row r="2271" spans="1:20" ht="60">
      <c r="A2271" s="1" t="s">
        <v>2763</v>
      </c>
      <c r="B2271">
        <v>2315</v>
      </c>
      <c r="D2271" t="s">
        <v>2736</v>
      </c>
      <c r="E2271" s="1"/>
      <c r="F2271" s="1" t="s">
        <v>2763</v>
      </c>
      <c r="G2271" s="1">
        <v>2</v>
      </c>
      <c r="H2271" s="1">
        <v>2</v>
      </c>
      <c r="I2271" s="1">
        <v>2</v>
      </c>
      <c r="J2271" s="31" t="str">
        <f t="shared" si="70"/>
        <v>EXCLUDED</v>
      </c>
      <c r="K2271">
        <v>2315</v>
      </c>
      <c r="L2271" s="1"/>
      <c r="M2271" s="1"/>
      <c r="N2271" s="35" t="s">
        <v>901</v>
      </c>
      <c r="R2271" s="1" t="str">
        <f t="shared" si="71"/>
        <v>Mutually Excluded</v>
      </c>
      <c r="S2271" s="1"/>
      <c r="T2271" s="1"/>
    </row>
    <row r="2272" spans="1:20" ht="45">
      <c r="A2272" s="1" t="s">
        <v>2764</v>
      </c>
      <c r="B2272">
        <v>2316</v>
      </c>
      <c r="D2272" t="s">
        <v>2736</v>
      </c>
      <c r="E2272" s="1"/>
      <c r="F2272" s="1" t="s">
        <v>2764</v>
      </c>
      <c r="G2272" s="1">
        <v>2</v>
      </c>
      <c r="H2272" s="1">
        <v>1</v>
      </c>
      <c r="I2272" s="1">
        <v>2</v>
      </c>
      <c r="J2272" s="31" t="str">
        <f t="shared" si="70"/>
        <v>EXCLUDED</v>
      </c>
      <c r="K2272">
        <v>2316</v>
      </c>
      <c r="L2272" s="1"/>
      <c r="M2272" s="1"/>
      <c r="N2272" s="35" t="s">
        <v>901</v>
      </c>
      <c r="R2272" s="1" t="str">
        <f t="shared" si="71"/>
        <v>Mutually Excluded</v>
      </c>
      <c r="S2272" s="1"/>
      <c r="T2272" s="1"/>
    </row>
    <row r="2273" spans="1:20" ht="90">
      <c r="A2273" s="1" t="s">
        <v>2765</v>
      </c>
      <c r="B2273">
        <v>2317</v>
      </c>
      <c r="D2273" t="s">
        <v>2736</v>
      </c>
      <c r="E2273" s="1"/>
      <c r="F2273" s="1" t="s">
        <v>2765</v>
      </c>
      <c r="G2273" s="1">
        <v>4</v>
      </c>
      <c r="H2273" s="1">
        <v>4</v>
      </c>
      <c r="I2273" s="1">
        <v>3</v>
      </c>
      <c r="J2273" s="31" t="str">
        <f t="shared" si="70"/>
        <v>EXCLUDED</v>
      </c>
      <c r="K2273">
        <v>2317</v>
      </c>
      <c r="L2273" s="1"/>
      <c r="M2273" s="1"/>
      <c r="N2273" s="35" t="s">
        <v>901</v>
      </c>
      <c r="R2273" s="1" t="str">
        <f t="shared" si="71"/>
        <v>Mutually Excluded</v>
      </c>
      <c r="S2273" s="1"/>
      <c r="T2273" s="1"/>
    </row>
    <row r="2274" spans="1:20" ht="105">
      <c r="A2274" s="1" t="s">
        <v>2766</v>
      </c>
      <c r="B2274">
        <v>2318</v>
      </c>
      <c r="D2274" t="s">
        <v>2767</v>
      </c>
      <c r="E2274" s="1"/>
      <c r="F2274" s="1" t="s">
        <v>2766</v>
      </c>
      <c r="G2274" s="1">
        <v>1</v>
      </c>
      <c r="H2274" s="1">
        <v>1</v>
      </c>
      <c r="I2274" s="1">
        <v>1</v>
      </c>
      <c r="J2274" s="31" t="str">
        <f t="shared" si="70"/>
        <v>EXCLUDED</v>
      </c>
      <c r="K2274">
        <v>2318</v>
      </c>
      <c r="L2274" s="1"/>
      <c r="M2274" s="1"/>
      <c r="N2274" s="35" t="s">
        <v>901</v>
      </c>
      <c r="R2274" s="1" t="str">
        <f t="shared" si="71"/>
        <v>Mutually Excluded</v>
      </c>
      <c r="S2274" s="1"/>
      <c r="T2274" s="1"/>
    </row>
    <row r="2275" spans="1:20" ht="150">
      <c r="A2275" s="1" t="s">
        <v>2768</v>
      </c>
      <c r="B2275">
        <v>2319</v>
      </c>
      <c r="D2275" t="s">
        <v>2767</v>
      </c>
      <c r="E2275" s="1"/>
      <c r="F2275" s="1" t="s">
        <v>2768</v>
      </c>
      <c r="G2275" s="1">
        <v>1</v>
      </c>
      <c r="H2275" s="1">
        <v>1</v>
      </c>
      <c r="I2275" s="1">
        <v>1</v>
      </c>
      <c r="J2275" s="31" t="str">
        <f t="shared" si="70"/>
        <v>EXCLUDED</v>
      </c>
      <c r="K2275">
        <v>2319</v>
      </c>
      <c r="L2275" s="1"/>
      <c r="M2275" s="1"/>
      <c r="N2275" s="35" t="s">
        <v>901</v>
      </c>
      <c r="R2275" s="1" t="str">
        <f t="shared" si="71"/>
        <v>Mutually Excluded</v>
      </c>
      <c r="S2275" s="1"/>
      <c r="T2275" s="1"/>
    </row>
    <row r="2276" spans="1:20" ht="90">
      <c r="A2276" s="1" t="s">
        <v>2769</v>
      </c>
      <c r="B2276">
        <v>2320</v>
      </c>
      <c r="D2276" t="s">
        <v>2767</v>
      </c>
      <c r="E2276" s="1"/>
      <c r="F2276" s="1" t="s">
        <v>2769</v>
      </c>
      <c r="G2276" s="1">
        <v>3</v>
      </c>
      <c r="H2276" s="1">
        <v>2</v>
      </c>
      <c r="I2276" s="1">
        <v>2</v>
      </c>
      <c r="J2276" s="31" t="str">
        <f t="shared" si="70"/>
        <v>EXCLUDED</v>
      </c>
      <c r="K2276">
        <v>2320</v>
      </c>
      <c r="L2276" s="1"/>
      <c r="M2276" s="1"/>
      <c r="N2276" s="35" t="s">
        <v>901</v>
      </c>
      <c r="R2276" s="1" t="str">
        <f t="shared" si="71"/>
        <v>Mutually Excluded</v>
      </c>
      <c r="S2276" s="1"/>
      <c r="T2276" s="1"/>
    </row>
    <row r="2277" spans="1:20" ht="75">
      <c r="A2277" s="1" t="s">
        <v>2770</v>
      </c>
      <c r="B2277">
        <v>2321</v>
      </c>
      <c r="D2277" t="s">
        <v>2767</v>
      </c>
      <c r="E2277" s="1"/>
      <c r="F2277" s="1" t="s">
        <v>2770</v>
      </c>
      <c r="G2277" s="1">
        <v>2</v>
      </c>
      <c r="H2277" s="1">
        <v>2</v>
      </c>
      <c r="I2277" s="1">
        <v>3</v>
      </c>
      <c r="J2277" s="31" t="str">
        <f t="shared" si="70"/>
        <v>EXCLUDED</v>
      </c>
      <c r="K2277">
        <v>2321</v>
      </c>
      <c r="L2277" s="1"/>
      <c r="M2277" s="1"/>
      <c r="N2277" s="35" t="s">
        <v>901</v>
      </c>
      <c r="R2277" s="1" t="str">
        <f t="shared" si="71"/>
        <v>Mutually Excluded</v>
      </c>
      <c r="S2277" s="1"/>
      <c r="T2277" s="1"/>
    </row>
    <row r="2278" spans="1:20" ht="90">
      <c r="A2278" s="1" t="s">
        <v>2771</v>
      </c>
      <c r="B2278">
        <v>2322</v>
      </c>
      <c r="D2278" t="s">
        <v>2767</v>
      </c>
      <c r="E2278" s="1"/>
      <c r="F2278" s="1" t="s">
        <v>2771</v>
      </c>
      <c r="G2278" s="1">
        <v>4</v>
      </c>
      <c r="H2278" s="1">
        <v>4</v>
      </c>
      <c r="I2278" s="1">
        <v>3</v>
      </c>
      <c r="J2278" s="31" t="str">
        <f t="shared" si="70"/>
        <v>EXCLUDED</v>
      </c>
      <c r="K2278">
        <v>2322</v>
      </c>
      <c r="L2278" s="1"/>
      <c r="M2278" s="1"/>
      <c r="N2278" s="35" t="s">
        <v>901</v>
      </c>
      <c r="R2278" s="1" t="str">
        <f t="shared" si="71"/>
        <v>Mutually Excluded</v>
      </c>
      <c r="S2278" s="1"/>
      <c r="T2278" s="1"/>
    </row>
    <row r="2279" spans="1:20" ht="105">
      <c r="A2279" s="1" t="s">
        <v>2772</v>
      </c>
      <c r="B2279">
        <v>2323</v>
      </c>
      <c r="D2279" t="s">
        <v>2767</v>
      </c>
      <c r="E2279" s="1"/>
      <c r="F2279" s="1" t="s">
        <v>2772</v>
      </c>
      <c r="G2279" s="1">
        <v>3</v>
      </c>
      <c r="H2279" s="1">
        <v>4</v>
      </c>
      <c r="I2279" s="1">
        <v>3</v>
      </c>
      <c r="J2279" s="31" t="str">
        <f t="shared" si="70"/>
        <v>EXCLUDED</v>
      </c>
      <c r="K2279">
        <v>2323</v>
      </c>
      <c r="L2279" s="1"/>
      <c r="M2279" s="1"/>
      <c r="N2279" s="35" t="s">
        <v>901</v>
      </c>
      <c r="R2279" s="1" t="str">
        <f t="shared" si="71"/>
        <v>Mutually Excluded</v>
      </c>
      <c r="S2279" s="1"/>
      <c r="T2279" s="1"/>
    </row>
    <row r="2280" spans="1:20" ht="105">
      <c r="A2280" s="1" t="s">
        <v>2773</v>
      </c>
      <c r="B2280">
        <v>2324</v>
      </c>
      <c r="D2280" t="s">
        <v>2767</v>
      </c>
      <c r="E2280" s="1"/>
      <c r="F2280" s="1" t="s">
        <v>2773</v>
      </c>
      <c r="G2280" s="1">
        <v>5</v>
      </c>
      <c r="H2280" s="1">
        <v>5</v>
      </c>
      <c r="I2280" s="1">
        <v>4</v>
      </c>
      <c r="J2280" s="31" t="str">
        <f t="shared" si="70"/>
        <v>MAYBE</v>
      </c>
      <c r="K2280">
        <v>2324</v>
      </c>
      <c r="L2280" s="1"/>
      <c r="M2280" s="1"/>
      <c r="N2280" s="35" t="s">
        <v>901</v>
      </c>
      <c r="R2280" s="1" t="str">
        <f t="shared" si="71"/>
        <v>AI: Yes, Human: No</v>
      </c>
      <c r="S2280" s="1"/>
      <c r="T2280" s="1"/>
    </row>
    <row r="2281" spans="1:20" ht="135">
      <c r="A2281" s="1" t="s">
        <v>2775</v>
      </c>
      <c r="B2281">
        <v>2325</v>
      </c>
      <c r="D2281" t="s">
        <v>2767</v>
      </c>
      <c r="E2281" s="1"/>
      <c r="F2281" s="1" t="s">
        <v>2775</v>
      </c>
      <c r="G2281" s="1">
        <v>2</v>
      </c>
      <c r="H2281" s="1">
        <v>2</v>
      </c>
      <c r="I2281" s="1">
        <v>2</v>
      </c>
      <c r="J2281" s="31" t="str">
        <f t="shared" si="70"/>
        <v>EXCLUDED</v>
      </c>
      <c r="K2281">
        <v>2325</v>
      </c>
      <c r="L2281" s="1"/>
      <c r="M2281" s="1"/>
      <c r="N2281" s="35" t="s">
        <v>901</v>
      </c>
      <c r="R2281" s="1" t="str">
        <f t="shared" si="71"/>
        <v>Mutually Excluded</v>
      </c>
      <c r="S2281" s="1"/>
      <c r="T2281" s="1"/>
    </row>
    <row r="2282" spans="1:20" ht="135">
      <c r="A2282" s="1" t="s">
        <v>2776</v>
      </c>
      <c r="B2282">
        <v>2326</v>
      </c>
      <c r="D2282" t="s">
        <v>2767</v>
      </c>
      <c r="E2282" s="1"/>
      <c r="F2282" s="1" t="s">
        <v>2776</v>
      </c>
      <c r="G2282" s="1">
        <v>3</v>
      </c>
      <c r="H2282" s="1">
        <v>3</v>
      </c>
      <c r="I2282" s="1">
        <v>3</v>
      </c>
      <c r="J2282" s="31" t="str">
        <f t="shared" si="70"/>
        <v>EXCLUDED</v>
      </c>
      <c r="K2282">
        <v>2326</v>
      </c>
      <c r="L2282" s="1"/>
      <c r="M2282" s="1"/>
      <c r="N2282" s="35" t="s">
        <v>901</v>
      </c>
      <c r="R2282" s="1" t="str">
        <f t="shared" si="71"/>
        <v>Mutually Excluded</v>
      </c>
      <c r="S2282" s="1"/>
      <c r="T2282" s="1"/>
    </row>
    <row r="2283" spans="1:20" ht="30">
      <c r="A2283" s="1" t="s">
        <v>2777</v>
      </c>
      <c r="B2283">
        <v>2327</v>
      </c>
      <c r="D2283" t="s">
        <v>2767</v>
      </c>
      <c r="E2283" s="1"/>
      <c r="F2283" s="1" t="s">
        <v>2777</v>
      </c>
      <c r="G2283" s="1">
        <v>3</v>
      </c>
      <c r="H2283" s="1">
        <v>2</v>
      </c>
      <c r="I2283" s="1">
        <v>2</v>
      </c>
      <c r="J2283" s="31" t="str">
        <f t="shared" si="70"/>
        <v>EXCLUDED</v>
      </c>
      <c r="K2283">
        <v>2327</v>
      </c>
      <c r="L2283" s="1"/>
      <c r="M2283" s="1"/>
      <c r="N2283" s="35" t="s">
        <v>901</v>
      </c>
      <c r="R2283" s="1" t="str">
        <f t="shared" si="71"/>
        <v>Mutually Excluded</v>
      </c>
      <c r="S2283" s="1"/>
      <c r="T2283" s="1"/>
    </row>
    <row r="2284" spans="1:20" ht="45">
      <c r="A2284" s="1" t="s">
        <v>2778</v>
      </c>
      <c r="B2284">
        <v>2328</v>
      </c>
      <c r="D2284" t="s">
        <v>2767</v>
      </c>
      <c r="E2284" s="1"/>
      <c r="F2284" s="1" t="s">
        <v>2778</v>
      </c>
      <c r="G2284" s="1">
        <v>1</v>
      </c>
      <c r="H2284" s="1">
        <v>1</v>
      </c>
      <c r="I2284" s="1">
        <v>1</v>
      </c>
      <c r="J2284" s="31" t="str">
        <f t="shared" si="70"/>
        <v>EXCLUDED</v>
      </c>
      <c r="K2284">
        <v>2328</v>
      </c>
      <c r="L2284" s="1"/>
      <c r="M2284" s="1"/>
      <c r="N2284" s="35" t="s">
        <v>901</v>
      </c>
      <c r="R2284" s="1" t="str">
        <f t="shared" si="71"/>
        <v>Mutually Excluded</v>
      </c>
      <c r="S2284" s="1"/>
      <c r="T2284" s="1"/>
    </row>
    <row r="2285" spans="1:20" ht="75">
      <c r="A2285" s="1" t="s">
        <v>2779</v>
      </c>
      <c r="B2285">
        <v>2329</v>
      </c>
      <c r="D2285" t="s">
        <v>2767</v>
      </c>
      <c r="E2285" s="1"/>
      <c r="F2285" s="1" t="s">
        <v>2779</v>
      </c>
      <c r="G2285" s="1">
        <v>3</v>
      </c>
      <c r="H2285" s="1">
        <v>3</v>
      </c>
      <c r="I2285" s="1">
        <v>3</v>
      </c>
      <c r="J2285" s="31" t="str">
        <f t="shared" si="70"/>
        <v>EXCLUDED</v>
      </c>
      <c r="K2285">
        <v>2329</v>
      </c>
      <c r="L2285" s="1"/>
      <c r="M2285" s="1"/>
      <c r="N2285" s="35" t="s">
        <v>901</v>
      </c>
      <c r="R2285" s="1" t="str">
        <f t="shared" si="71"/>
        <v>Mutually Excluded</v>
      </c>
      <c r="S2285" s="1"/>
      <c r="T2285" s="1"/>
    </row>
    <row r="2286" spans="1:20" ht="120">
      <c r="A2286" s="18" t="s">
        <v>2780</v>
      </c>
      <c r="B2286">
        <v>2330</v>
      </c>
      <c r="D2286" t="s">
        <v>2767</v>
      </c>
      <c r="E2286" s="1"/>
      <c r="F2286" s="18" t="s">
        <v>2780</v>
      </c>
      <c r="G2286" s="1">
        <v>3</v>
      </c>
      <c r="H2286" s="1">
        <v>3</v>
      </c>
      <c r="I2286" s="1">
        <v>4</v>
      </c>
      <c r="J2286" s="31" t="str">
        <f t="shared" si="70"/>
        <v>EXCLUDED</v>
      </c>
      <c r="K2286">
        <v>2330</v>
      </c>
      <c r="L2286" s="1"/>
      <c r="M2286" s="1"/>
      <c r="N2286" s="35" t="s">
        <v>65</v>
      </c>
      <c r="R2286" s="1" t="str">
        <f t="shared" si="71"/>
        <v>AI: No, Human: Yes</v>
      </c>
      <c r="S2286" s="1"/>
      <c r="T2286" s="1"/>
    </row>
    <row r="2287" spans="1:20" ht="60">
      <c r="A2287" s="1" t="s">
        <v>2781</v>
      </c>
      <c r="B2287">
        <v>2331</v>
      </c>
      <c r="D2287" t="s">
        <v>2767</v>
      </c>
      <c r="E2287" s="1"/>
      <c r="F2287" s="1" t="s">
        <v>2781</v>
      </c>
      <c r="G2287" s="1">
        <v>3</v>
      </c>
      <c r="H2287" s="1">
        <v>2</v>
      </c>
      <c r="I2287" s="1">
        <v>3</v>
      </c>
      <c r="J2287" s="31" t="str">
        <f t="shared" si="70"/>
        <v>EXCLUDED</v>
      </c>
      <c r="K2287">
        <v>2331</v>
      </c>
      <c r="L2287" s="1"/>
      <c r="M2287" s="1"/>
      <c r="N2287" s="35" t="s">
        <v>65</v>
      </c>
      <c r="R2287" s="1" t="str">
        <f t="shared" si="71"/>
        <v>AI: No, Human: Yes</v>
      </c>
      <c r="S2287" s="1"/>
      <c r="T2287" s="1"/>
    </row>
    <row r="2288" spans="1:20" ht="75">
      <c r="A2288" s="1" t="s">
        <v>2782</v>
      </c>
      <c r="B2288">
        <v>2332</v>
      </c>
      <c r="D2288" t="s">
        <v>2767</v>
      </c>
      <c r="E2288" s="1"/>
      <c r="F2288" s="1" t="s">
        <v>2782</v>
      </c>
      <c r="G2288" s="1">
        <v>1</v>
      </c>
      <c r="H2288" s="1">
        <v>1</v>
      </c>
      <c r="I2288" s="1">
        <v>1</v>
      </c>
      <c r="J2288" s="31" t="str">
        <f t="shared" si="70"/>
        <v>EXCLUDED</v>
      </c>
      <c r="K2288">
        <v>2332</v>
      </c>
      <c r="L2288" s="1"/>
      <c r="M2288" s="1"/>
      <c r="N2288" s="35" t="s">
        <v>901</v>
      </c>
      <c r="R2288" s="1" t="str">
        <f t="shared" si="71"/>
        <v>Mutually Excluded</v>
      </c>
      <c r="S2288" s="1"/>
      <c r="T2288" s="1"/>
    </row>
    <row r="2289" spans="1:20" ht="45">
      <c r="A2289" s="1" t="s">
        <v>2783</v>
      </c>
      <c r="B2289">
        <v>2333</v>
      </c>
      <c r="D2289" t="s">
        <v>2767</v>
      </c>
      <c r="E2289" s="1"/>
      <c r="F2289" s="1" t="s">
        <v>2783</v>
      </c>
      <c r="G2289" s="1">
        <v>3</v>
      </c>
      <c r="H2289" s="1">
        <v>3</v>
      </c>
      <c r="I2289" s="1">
        <v>3</v>
      </c>
      <c r="J2289" s="31" t="str">
        <f t="shared" si="70"/>
        <v>EXCLUDED</v>
      </c>
      <c r="K2289">
        <v>2333</v>
      </c>
      <c r="L2289" s="1"/>
      <c r="M2289" s="1"/>
      <c r="N2289" s="35" t="s">
        <v>901</v>
      </c>
      <c r="R2289" s="1" t="str">
        <f t="shared" si="71"/>
        <v>Mutually Excluded</v>
      </c>
      <c r="S2289" s="1"/>
      <c r="T2289" s="1"/>
    </row>
    <row r="2290" spans="1:20" ht="195">
      <c r="A2290" s="1" t="s">
        <v>2784</v>
      </c>
      <c r="B2290">
        <v>2334</v>
      </c>
      <c r="D2290" t="s">
        <v>2767</v>
      </c>
      <c r="E2290" s="1"/>
      <c r="F2290" s="1" t="s">
        <v>2784</v>
      </c>
      <c r="G2290" s="1">
        <v>1</v>
      </c>
      <c r="H2290" s="1">
        <v>1</v>
      </c>
      <c r="I2290" s="1">
        <v>1</v>
      </c>
      <c r="J2290" s="31" t="str">
        <f t="shared" si="70"/>
        <v>EXCLUDED</v>
      </c>
      <c r="K2290">
        <v>2334</v>
      </c>
      <c r="L2290" s="1"/>
      <c r="M2290" s="1"/>
      <c r="N2290" s="35" t="s">
        <v>901</v>
      </c>
      <c r="R2290" s="1" t="str">
        <f t="shared" si="71"/>
        <v>Mutually Excluded</v>
      </c>
      <c r="S2290" s="1"/>
      <c r="T2290" s="1"/>
    </row>
    <row r="2291" spans="1:20" ht="30">
      <c r="A2291" s="1" t="s">
        <v>2785</v>
      </c>
      <c r="B2291">
        <v>2335</v>
      </c>
      <c r="D2291" t="s">
        <v>2767</v>
      </c>
      <c r="E2291" s="1"/>
      <c r="F2291" s="1" t="s">
        <v>2785</v>
      </c>
      <c r="G2291" s="1">
        <v>1</v>
      </c>
      <c r="H2291" s="1">
        <v>1</v>
      </c>
      <c r="I2291" s="1">
        <v>1</v>
      </c>
      <c r="J2291" s="31" t="str">
        <f t="shared" si="70"/>
        <v>EXCLUDED</v>
      </c>
      <c r="K2291">
        <v>2335</v>
      </c>
      <c r="L2291" s="1"/>
      <c r="M2291" s="1"/>
      <c r="N2291" s="35" t="s">
        <v>901</v>
      </c>
      <c r="R2291" s="1" t="str">
        <f t="shared" si="71"/>
        <v>Mutually Excluded</v>
      </c>
      <c r="S2291" s="1"/>
      <c r="T2291" s="1"/>
    </row>
    <row r="2292" spans="1:20" ht="90">
      <c r="A2292" s="1" t="s">
        <v>2786</v>
      </c>
      <c r="B2292">
        <v>2336</v>
      </c>
      <c r="D2292" t="s">
        <v>2767</v>
      </c>
      <c r="E2292" s="1"/>
      <c r="F2292" s="1" t="s">
        <v>2786</v>
      </c>
      <c r="G2292" s="1">
        <v>1</v>
      </c>
      <c r="H2292" s="1">
        <v>1</v>
      </c>
      <c r="I2292" s="1">
        <v>1</v>
      </c>
      <c r="J2292" s="31" t="str">
        <f t="shared" si="70"/>
        <v>EXCLUDED</v>
      </c>
      <c r="K2292">
        <v>2336</v>
      </c>
      <c r="L2292" s="1"/>
      <c r="M2292" s="1"/>
      <c r="N2292" s="35" t="s">
        <v>901</v>
      </c>
      <c r="R2292" s="1" t="str">
        <f t="shared" si="71"/>
        <v>Mutually Excluded</v>
      </c>
      <c r="S2292" s="1"/>
      <c r="T2292" s="1"/>
    </row>
    <row r="2293" spans="1:20" ht="105">
      <c r="A2293" s="1" t="s">
        <v>2787</v>
      </c>
      <c r="B2293">
        <v>2337</v>
      </c>
      <c r="D2293" t="s">
        <v>2767</v>
      </c>
      <c r="E2293" s="1"/>
      <c r="F2293" s="1" t="s">
        <v>2787</v>
      </c>
      <c r="G2293" s="1">
        <v>2</v>
      </c>
      <c r="H2293" s="1">
        <v>2</v>
      </c>
      <c r="I2293" s="1">
        <v>2</v>
      </c>
      <c r="J2293" s="31" t="str">
        <f t="shared" si="70"/>
        <v>EXCLUDED</v>
      </c>
      <c r="K2293">
        <v>2337</v>
      </c>
      <c r="L2293" s="1"/>
      <c r="M2293" s="1"/>
      <c r="N2293" s="35" t="s">
        <v>901</v>
      </c>
      <c r="R2293" s="1" t="str">
        <f t="shared" si="71"/>
        <v>Mutually Excluded</v>
      </c>
      <c r="S2293" s="1"/>
      <c r="T2293" s="1"/>
    </row>
    <row r="2294" spans="1:20" ht="105">
      <c r="A2294" s="1" t="s">
        <v>2788</v>
      </c>
      <c r="B2294">
        <v>2338</v>
      </c>
      <c r="D2294" t="s">
        <v>2767</v>
      </c>
      <c r="E2294" s="1"/>
      <c r="F2294" s="1" t="s">
        <v>2788</v>
      </c>
      <c r="G2294" s="1">
        <v>2</v>
      </c>
      <c r="H2294" s="1">
        <v>2</v>
      </c>
      <c r="I2294" s="1">
        <v>2</v>
      </c>
      <c r="J2294" s="31" t="str">
        <f t="shared" si="70"/>
        <v>EXCLUDED</v>
      </c>
      <c r="K2294">
        <v>2338</v>
      </c>
      <c r="L2294" s="1"/>
      <c r="M2294" s="1"/>
      <c r="N2294" s="35" t="s">
        <v>901</v>
      </c>
      <c r="R2294" s="1" t="str">
        <f t="shared" si="71"/>
        <v>Mutually Excluded</v>
      </c>
      <c r="S2294" s="1"/>
      <c r="T2294" s="1"/>
    </row>
    <row r="2295" spans="1:20" ht="45">
      <c r="A2295" s="1" t="s">
        <v>2789</v>
      </c>
      <c r="B2295">
        <v>2339</v>
      </c>
      <c r="D2295" t="s">
        <v>2767</v>
      </c>
      <c r="E2295" s="1"/>
      <c r="F2295" s="1" t="s">
        <v>2789</v>
      </c>
      <c r="G2295" s="1">
        <v>1</v>
      </c>
      <c r="H2295" s="1">
        <v>1</v>
      </c>
      <c r="I2295" s="1">
        <v>1</v>
      </c>
      <c r="J2295" s="31" t="str">
        <f t="shared" si="70"/>
        <v>EXCLUDED</v>
      </c>
      <c r="K2295">
        <v>2339</v>
      </c>
      <c r="L2295" s="1"/>
      <c r="M2295" s="1"/>
      <c r="N2295" s="35" t="s">
        <v>901</v>
      </c>
      <c r="R2295" s="1" t="str">
        <f t="shared" si="71"/>
        <v>Mutually Excluded</v>
      </c>
      <c r="S2295" s="1"/>
      <c r="T2295" s="1"/>
    </row>
    <row r="2296" spans="1:20" ht="75">
      <c r="A2296" s="1" t="s">
        <v>2790</v>
      </c>
      <c r="B2296">
        <v>2340</v>
      </c>
      <c r="D2296" t="s">
        <v>2767</v>
      </c>
      <c r="E2296" s="1"/>
      <c r="F2296" s="1" t="s">
        <v>2790</v>
      </c>
      <c r="G2296" s="1">
        <v>3</v>
      </c>
      <c r="H2296" s="1">
        <v>4</v>
      </c>
      <c r="I2296" s="1">
        <v>3</v>
      </c>
      <c r="J2296" s="31" t="str">
        <f t="shared" si="70"/>
        <v>EXCLUDED</v>
      </c>
      <c r="K2296">
        <v>2340</v>
      </c>
      <c r="L2296" s="1"/>
      <c r="M2296" s="1"/>
      <c r="N2296" s="35" t="s">
        <v>901</v>
      </c>
      <c r="R2296" s="1" t="str">
        <f t="shared" si="71"/>
        <v>Mutually Excluded</v>
      </c>
      <c r="S2296" s="1"/>
      <c r="T2296" s="1"/>
    </row>
    <row r="2297" spans="1:20" ht="75">
      <c r="A2297" s="1" t="s">
        <v>2791</v>
      </c>
      <c r="B2297">
        <v>2341</v>
      </c>
      <c r="D2297" t="s">
        <v>2767</v>
      </c>
      <c r="E2297" s="1"/>
      <c r="F2297" s="1" t="s">
        <v>2791</v>
      </c>
      <c r="G2297" s="1">
        <v>2</v>
      </c>
      <c r="H2297" s="1">
        <v>2</v>
      </c>
      <c r="I2297" s="1">
        <v>2</v>
      </c>
      <c r="J2297" s="31" t="str">
        <f t="shared" si="70"/>
        <v>EXCLUDED</v>
      </c>
      <c r="K2297">
        <v>2341</v>
      </c>
      <c r="L2297" s="1"/>
      <c r="M2297" s="1"/>
      <c r="N2297" s="35" t="s">
        <v>901</v>
      </c>
      <c r="R2297" s="1" t="str">
        <f t="shared" si="71"/>
        <v>Mutually Excluded</v>
      </c>
      <c r="S2297" s="1"/>
      <c r="T2297" s="1"/>
    </row>
    <row r="2298" spans="1:20" ht="75">
      <c r="A2298" s="1" t="s">
        <v>2792</v>
      </c>
      <c r="B2298">
        <v>2342</v>
      </c>
      <c r="D2298" t="s">
        <v>2767</v>
      </c>
      <c r="E2298" s="1"/>
      <c r="F2298" s="1" t="s">
        <v>2792</v>
      </c>
      <c r="G2298" s="1">
        <v>2</v>
      </c>
      <c r="H2298" s="1">
        <v>2</v>
      </c>
      <c r="I2298" s="1">
        <v>2</v>
      </c>
      <c r="J2298" s="31" t="str">
        <f t="shared" si="70"/>
        <v>EXCLUDED</v>
      </c>
      <c r="K2298">
        <v>2342</v>
      </c>
      <c r="L2298" s="1"/>
      <c r="M2298" s="1"/>
      <c r="N2298" s="35" t="s">
        <v>901</v>
      </c>
      <c r="R2298" s="1" t="str">
        <f t="shared" si="71"/>
        <v>Mutually Excluded</v>
      </c>
      <c r="S2298" s="1"/>
      <c r="T2298" s="1"/>
    </row>
    <row r="2299" spans="1:20" ht="75">
      <c r="A2299" s="1" t="s">
        <v>2793</v>
      </c>
      <c r="B2299">
        <v>2343</v>
      </c>
      <c r="D2299" t="s">
        <v>2767</v>
      </c>
      <c r="E2299" s="1"/>
      <c r="F2299" s="1" t="s">
        <v>2793</v>
      </c>
      <c r="G2299" s="1">
        <v>3</v>
      </c>
      <c r="H2299" s="1">
        <v>4</v>
      </c>
      <c r="I2299" s="1">
        <v>4</v>
      </c>
      <c r="J2299" s="31" t="str">
        <f t="shared" si="70"/>
        <v>EXCLUDED</v>
      </c>
      <c r="K2299">
        <v>2343</v>
      </c>
      <c r="L2299" s="1"/>
      <c r="M2299" s="1"/>
      <c r="N2299" s="35" t="s">
        <v>901</v>
      </c>
      <c r="R2299" s="1" t="str">
        <f t="shared" si="71"/>
        <v>Mutually Excluded</v>
      </c>
      <c r="S2299" s="1"/>
      <c r="T2299" s="1"/>
    </row>
    <row r="2300" spans="1:20" ht="60">
      <c r="A2300" s="1" t="s">
        <v>2794</v>
      </c>
      <c r="B2300">
        <v>2344</v>
      </c>
      <c r="D2300" t="s">
        <v>2767</v>
      </c>
      <c r="E2300" s="1"/>
      <c r="F2300" s="1" t="s">
        <v>2794</v>
      </c>
      <c r="G2300" s="1">
        <v>2</v>
      </c>
      <c r="H2300" s="1">
        <v>2</v>
      </c>
      <c r="I2300" s="1">
        <v>1</v>
      </c>
      <c r="J2300" s="31" t="str">
        <f t="shared" si="70"/>
        <v>EXCLUDED</v>
      </c>
      <c r="K2300">
        <v>2344</v>
      </c>
      <c r="L2300" s="1"/>
      <c r="M2300" s="1"/>
      <c r="N2300" s="35" t="s">
        <v>901</v>
      </c>
      <c r="R2300" s="1" t="str">
        <f t="shared" si="71"/>
        <v>Mutually Excluded</v>
      </c>
      <c r="S2300" s="1"/>
      <c r="T2300" s="1"/>
    </row>
    <row r="2301" spans="1:20" ht="60">
      <c r="A2301" s="1" t="s">
        <v>2795</v>
      </c>
      <c r="B2301">
        <v>2345</v>
      </c>
      <c r="D2301" t="s">
        <v>2767</v>
      </c>
      <c r="E2301" s="1"/>
      <c r="F2301" s="1" t="s">
        <v>2795</v>
      </c>
      <c r="G2301" s="1">
        <v>3</v>
      </c>
      <c r="H2301" s="1">
        <v>3</v>
      </c>
      <c r="I2301" s="1">
        <v>3</v>
      </c>
      <c r="J2301" s="31" t="str">
        <f t="shared" si="70"/>
        <v>EXCLUDED</v>
      </c>
      <c r="K2301">
        <v>2345</v>
      </c>
      <c r="L2301" s="1"/>
      <c r="M2301" s="1"/>
      <c r="N2301" s="35" t="s">
        <v>901</v>
      </c>
      <c r="R2301" s="1" t="str">
        <f t="shared" si="71"/>
        <v>Mutually Excluded</v>
      </c>
      <c r="S2301" s="1"/>
      <c r="T2301" s="1"/>
    </row>
    <row r="2302" spans="1:20" ht="75">
      <c r="A2302" s="1" t="s">
        <v>2796</v>
      </c>
      <c r="B2302">
        <v>2346</v>
      </c>
      <c r="D2302" t="s">
        <v>2767</v>
      </c>
      <c r="E2302" s="1"/>
      <c r="F2302" s="1" t="s">
        <v>2796</v>
      </c>
      <c r="G2302" s="1">
        <v>2</v>
      </c>
      <c r="H2302" s="1">
        <v>2</v>
      </c>
      <c r="I2302" s="1">
        <v>3</v>
      </c>
      <c r="J2302" s="31" t="str">
        <f t="shared" si="70"/>
        <v>EXCLUDED</v>
      </c>
      <c r="K2302">
        <v>2346</v>
      </c>
      <c r="L2302" s="1"/>
      <c r="M2302" s="1"/>
      <c r="N2302" s="35" t="s">
        <v>901</v>
      </c>
      <c r="R2302" s="1" t="str">
        <f t="shared" si="71"/>
        <v>Mutually Excluded</v>
      </c>
      <c r="S2302" s="1"/>
      <c r="T2302" s="1"/>
    </row>
    <row r="2303" spans="1:20" ht="75">
      <c r="A2303" s="1" t="s">
        <v>2797</v>
      </c>
      <c r="B2303">
        <v>2347</v>
      </c>
      <c r="D2303" t="s">
        <v>2767</v>
      </c>
      <c r="E2303" s="1"/>
      <c r="F2303" s="1" t="s">
        <v>2797</v>
      </c>
      <c r="G2303" s="1">
        <v>3</v>
      </c>
      <c r="H2303" s="1">
        <v>3</v>
      </c>
      <c r="I2303" s="1">
        <v>4</v>
      </c>
      <c r="J2303" s="31" t="str">
        <f t="shared" si="70"/>
        <v>EXCLUDED</v>
      </c>
      <c r="K2303">
        <v>2347</v>
      </c>
      <c r="L2303" s="1"/>
      <c r="M2303" s="1"/>
      <c r="N2303" s="35" t="s">
        <v>901</v>
      </c>
      <c r="R2303" s="1" t="str">
        <f t="shared" si="71"/>
        <v>Mutually Excluded</v>
      </c>
      <c r="S2303" s="1"/>
      <c r="T2303" s="1"/>
    </row>
    <row r="2304" spans="1:20" ht="75">
      <c r="A2304" s="1" t="s">
        <v>2798</v>
      </c>
      <c r="B2304">
        <v>2348</v>
      </c>
      <c r="D2304">
        <v>941</v>
      </c>
      <c r="E2304" s="1"/>
      <c r="F2304" s="1" t="s">
        <v>2798</v>
      </c>
      <c r="G2304" s="1">
        <v>2</v>
      </c>
      <c r="H2304" s="1">
        <v>2</v>
      </c>
      <c r="I2304" s="1">
        <v>2</v>
      </c>
      <c r="J2304" s="31" t="str">
        <f t="shared" si="70"/>
        <v>EXCLUDED</v>
      </c>
      <c r="K2304">
        <v>2348</v>
      </c>
      <c r="L2304" s="1"/>
      <c r="M2304" s="1"/>
      <c r="N2304" s="35" t="s">
        <v>901</v>
      </c>
      <c r="R2304" s="1" t="str">
        <f t="shared" si="71"/>
        <v>Mutually Excluded</v>
      </c>
      <c r="S2304" s="1"/>
      <c r="T2304" s="1"/>
    </row>
    <row r="2305" spans="1:20" ht="75">
      <c r="A2305" s="1" t="s">
        <v>2799</v>
      </c>
      <c r="B2305">
        <v>2349</v>
      </c>
      <c r="D2305">
        <v>941</v>
      </c>
      <c r="E2305" s="1"/>
      <c r="F2305" s="1" t="s">
        <v>2799</v>
      </c>
      <c r="G2305" s="1">
        <v>2</v>
      </c>
      <c r="H2305" s="1">
        <v>2</v>
      </c>
      <c r="I2305" s="1">
        <v>2</v>
      </c>
      <c r="J2305" s="31" t="str">
        <f t="shared" si="70"/>
        <v>EXCLUDED</v>
      </c>
      <c r="K2305">
        <v>2349</v>
      </c>
      <c r="L2305" s="1"/>
      <c r="M2305" s="1"/>
      <c r="N2305" s="35" t="s">
        <v>901</v>
      </c>
      <c r="R2305" s="1" t="str">
        <f t="shared" si="71"/>
        <v>Mutually Excluded</v>
      </c>
      <c r="S2305" s="1"/>
      <c r="T2305" s="1"/>
    </row>
    <row r="2306" spans="1:20" ht="150">
      <c r="A2306" s="1" t="s">
        <v>2800</v>
      </c>
      <c r="B2306">
        <v>2350</v>
      </c>
      <c r="D2306" s="6">
        <v>941942</v>
      </c>
      <c r="E2306" s="1"/>
      <c r="F2306" s="1" t="s">
        <v>2800</v>
      </c>
      <c r="G2306" s="1">
        <v>5</v>
      </c>
      <c r="H2306" s="1">
        <v>5</v>
      </c>
      <c r="I2306" s="1">
        <v>5</v>
      </c>
      <c r="J2306" s="31" t="str">
        <f t="shared" si="70"/>
        <v>CERTAINLY INCLUDED</v>
      </c>
      <c r="K2306">
        <v>2350</v>
      </c>
      <c r="L2306" s="1"/>
      <c r="M2306" s="1"/>
      <c r="N2306" s="35" t="s">
        <v>901</v>
      </c>
      <c r="R2306" s="1" t="str">
        <f t="shared" si="71"/>
        <v>AI: Yes, Human: No</v>
      </c>
      <c r="S2306" s="1"/>
      <c r="T2306" s="1"/>
    </row>
    <row r="2307" spans="1:20" ht="45">
      <c r="A2307" s="1" t="s">
        <v>2802</v>
      </c>
      <c r="B2307">
        <v>2351</v>
      </c>
      <c r="D2307">
        <v>942</v>
      </c>
      <c r="E2307" s="1"/>
      <c r="F2307" s="1" t="s">
        <v>2802</v>
      </c>
      <c r="G2307" s="1">
        <v>1</v>
      </c>
      <c r="H2307" s="1">
        <v>1</v>
      </c>
      <c r="I2307" s="1">
        <v>1</v>
      </c>
      <c r="J2307" s="31" t="str">
        <f t="shared" ref="J2307:J2370" si="72">IF(COUNTIF(G2307:I2307,5)=3,"CERTAINLY INCLUDED",IF(COUNTIF(G2307:I2307,5)&gt;0,"MAYBE","EXCLUDED"))</f>
        <v>EXCLUDED</v>
      </c>
      <c r="K2307">
        <v>2351</v>
      </c>
      <c r="L2307" s="1"/>
      <c r="M2307" s="1"/>
      <c r="N2307" s="35" t="s">
        <v>901</v>
      </c>
      <c r="R2307" s="1" t="str">
        <f t="shared" ref="R2307:R2370" si="73">IF(AND(J2307="Excluded", N2307="Excluded"), "Mutually Excluded", IF(AND(OR(J2307="CERTAINLY INCLUDED", J2307="INCLUDED", J2307="MAYBE" ), OR(N2307="INCLUDED", N2307="MAYBE")), "MUTUALLY INCLUDED", IF(AND(J2307="MAYBE", N2307="MAYBE"), "Mutually MAYBE", IF(AND(J2307="Excluded", OR(N2307="INCLUDED", N2307="MAYBE")), "AI: No, Human: Yes", IF(AND(N2307="Excluded", OR(J2307="INCLUDED", J2307="CERTAINLY INCLUDED", J2307="MAYBE")), "AI: Yes, Human: No", "Other Conflict")))))</f>
        <v>Mutually Excluded</v>
      </c>
      <c r="S2307" s="1"/>
      <c r="T2307" s="1"/>
    </row>
    <row r="2308" spans="1:20" ht="90">
      <c r="A2308" s="1" t="s">
        <v>2803</v>
      </c>
      <c r="B2308">
        <v>2352</v>
      </c>
      <c r="D2308">
        <v>942</v>
      </c>
      <c r="E2308" s="1"/>
      <c r="F2308" s="1" t="s">
        <v>2803</v>
      </c>
      <c r="G2308" s="1">
        <v>3</v>
      </c>
      <c r="H2308" s="1">
        <v>3</v>
      </c>
      <c r="I2308" s="1">
        <v>3</v>
      </c>
      <c r="J2308" s="31" t="str">
        <f t="shared" si="72"/>
        <v>EXCLUDED</v>
      </c>
      <c r="K2308">
        <v>2352</v>
      </c>
      <c r="L2308" s="1"/>
      <c r="M2308" s="1"/>
      <c r="N2308" s="35" t="s">
        <v>901</v>
      </c>
      <c r="R2308" s="1" t="str">
        <f t="shared" si="73"/>
        <v>Mutually Excluded</v>
      </c>
      <c r="S2308" s="1"/>
      <c r="T2308" s="1"/>
    </row>
    <row r="2309" spans="1:20" ht="75">
      <c r="A2309" s="1" t="s">
        <v>2804</v>
      </c>
      <c r="B2309">
        <v>2353</v>
      </c>
      <c r="D2309" s="6">
        <v>942943</v>
      </c>
      <c r="E2309" s="1"/>
      <c r="F2309" s="1" t="s">
        <v>2804</v>
      </c>
      <c r="G2309" s="1">
        <v>2</v>
      </c>
      <c r="H2309" s="1">
        <v>2</v>
      </c>
      <c r="I2309" s="1">
        <v>2</v>
      </c>
      <c r="J2309" s="31" t="str">
        <f t="shared" si="72"/>
        <v>EXCLUDED</v>
      </c>
      <c r="K2309">
        <v>2353</v>
      </c>
      <c r="L2309" s="1"/>
      <c r="M2309" s="1"/>
      <c r="N2309" s="35" t="s">
        <v>901</v>
      </c>
      <c r="R2309" s="1" t="str">
        <f t="shared" si="73"/>
        <v>Mutually Excluded</v>
      </c>
      <c r="S2309" s="1"/>
      <c r="T2309" s="1"/>
    </row>
    <row r="2310" spans="1:20" ht="120">
      <c r="A2310" s="1" t="s">
        <v>2805</v>
      </c>
      <c r="B2310">
        <v>2354</v>
      </c>
      <c r="D2310">
        <v>943</v>
      </c>
      <c r="E2310" s="1"/>
      <c r="F2310" s="1" t="s">
        <v>2805</v>
      </c>
      <c r="G2310" s="1">
        <v>1</v>
      </c>
      <c r="H2310" s="1">
        <v>1</v>
      </c>
      <c r="I2310" s="1">
        <v>1</v>
      </c>
      <c r="J2310" s="31" t="str">
        <f t="shared" si="72"/>
        <v>EXCLUDED</v>
      </c>
      <c r="K2310">
        <v>2354</v>
      </c>
      <c r="L2310" s="1"/>
      <c r="M2310" s="1"/>
      <c r="N2310" s="35" t="s">
        <v>901</v>
      </c>
      <c r="R2310" s="1" t="str">
        <f t="shared" si="73"/>
        <v>Mutually Excluded</v>
      </c>
      <c r="S2310" s="1"/>
      <c r="T2310" s="1"/>
    </row>
    <row r="2311" spans="1:20" ht="75">
      <c r="A2311" s="1" t="s">
        <v>2806</v>
      </c>
      <c r="B2311">
        <v>2355</v>
      </c>
      <c r="D2311">
        <v>943</v>
      </c>
      <c r="E2311" s="1"/>
      <c r="F2311" s="1" t="s">
        <v>2806</v>
      </c>
      <c r="G2311" s="1">
        <v>3</v>
      </c>
      <c r="H2311" s="1">
        <v>3</v>
      </c>
      <c r="I2311" s="1">
        <v>2</v>
      </c>
      <c r="J2311" s="31" t="str">
        <f t="shared" si="72"/>
        <v>EXCLUDED</v>
      </c>
      <c r="K2311">
        <v>2355</v>
      </c>
      <c r="L2311" s="1"/>
      <c r="M2311" s="1"/>
      <c r="N2311" s="35" t="s">
        <v>901</v>
      </c>
      <c r="R2311" s="1" t="str">
        <f t="shared" si="73"/>
        <v>Mutually Excluded</v>
      </c>
      <c r="S2311" s="1"/>
      <c r="T2311" s="1"/>
    </row>
    <row r="2312" spans="1:20" ht="165">
      <c r="A2312" s="1" t="s">
        <v>2807</v>
      </c>
      <c r="B2312">
        <v>2356</v>
      </c>
      <c r="D2312" s="6">
        <v>943944</v>
      </c>
      <c r="E2312" s="1"/>
      <c r="F2312" s="1" t="s">
        <v>2807</v>
      </c>
      <c r="G2312" s="1">
        <v>2</v>
      </c>
      <c r="H2312" s="1">
        <v>2</v>
      </c>
      <c r="I2312" s="1">
        <v>2</v>
      </c>
      <c r="J2312" s="31" t="str">
        <f t="shared" si="72"/>
        <v>EXCLUDED</v>
      </c>
      <c r="K2312">
        <v>2356</v>
      </c>
      <c r="L2312" s="1"/>
      <c r="M2312" s="1"/>
      <c r="N2312" s="35" t="s">
        <v>901</v>
      </c>
      <c r="R2312" s="1" t="str">
        <f t="shared" si="73"/>
        <v>Mutually Excluded</v>
      </c>
      <c r="S2312" s="1"/>
      <c r="T2312" s="1"/>
    </row>
    <row r="2313" spans="1:20" ht="105">
      <c r="A2313" s="1" t="s">
        <v>2808</v>
      </c>
      <c r="B2313">
        <v>2357</v>
      </c>
      <c r="D2313">
        <v>944</v>
      </c>
      <c r="E2313" s="1"/>
      <c r="F2313" s="1" t="s">
        <v>2808</v>
      </c>
      <c r="G2313" s="1">
        <v>4</v>
      </c>
      <c r="H2313" s="1">
        <v>3</v>
      </c>
      <c r="I2313" s="1">
        <v>4</v>
      </c>
      <c r="J2313" s="31" t="str">
        <f t="shared" si="72"/>
        <v>EXCLUDED</v>
      </c>
      <c r="K2313">
        <v>2357</v>
      </c>
      <c r="L2313" s="1"/>
      <c r="M2313" s="1"/>
      <c r="N2313" s="35" t="s">
        <v>901</v>
      </c>
      <c r="R2313" s="1" t="str">
        <f t="shared" si="73"/>
        <v>Mutually Excluded</v>
      </c>
      <c r="S2313" s="1"/>
      <c r="T2313" s="1"/>
    </row>
    <row r="2314" spans="1:20" ht="105">
      <c r="A2314" s="1" t="s">
        <v>2809</v>
      </c>
      <c r="B2314">
        <v>2358</v>
      </c>
      <c r="D2314">
        <v>944</v>
      </c>
      <c r="E2314" s="1"/>
      <c r="F2314" s="1" t="s">
        <v>2809</v>
      </c>
      <c r="G2314" s="1">
        <v>2</v>
      </c>
      <c r="H2314" s="1">
        <v>1</v>
      </c>
      <c r="I2314" s="1">
        <v>2</v>
      </c>
      <c r="J2314" s="31" t="str">
        <f t="shared" si="72"/>
        <v>EXCLUDED</v>
      </c>
      <c r="K2314">
        <v>2358</v>
      </c>
      <c r="L2314" s="1"/>
      <c r="M2314" s="1"/>
      <c r="N2314" s="35" t="s">
        <v>901</v>
      </c>
      <c r="R2314" s="1" t="str">
        <f t="shared" si="73"/>
        <v>Mutually Excluded</v>
      </c>
      <c r="S2314" s="1"/>
      <c r="T2314" s="1"/>
    </row>
    <row r="2315" spans="1:20" ht="120">
      <c r="A2315" s="1" t="s">
        <v>2810</v>
      </c>
      <c r="B2315">
        <v>2359</v>
      </c>
      <c r="D2315" s="6">
        <v>944945</v>
      </c>
      <c r="E2315" s="1"/>
      <c r="F2315" s="1" t="s">
        <v>2810</v>
      </c>
      <c r="G2315" s="1">
        <v>3</v>
      </c>
      <c r="H2315" s="1">
        <v>3</v>
      </c>
      <c r="I2315" s="1">
        <v>3</v>
      </c>
      <c r="J2315" s="31" t="str">
        <f t="shared" si="72"/>
        <v>EXCLUDED</v>
      </c>
      <c r="K2315">
        <v>2359</v>
      </c>
      <c r="L2315" s="1"/>
      <c r="M2315" s="1"/>
      <c r="N2315" s="35" t="s">
        <v>901</v>
      </c>
      <c r="R2315" s="1" t="str">
        <f t="shared" si="73"/>
        <v>Mutually Excluded</v>
      </c>
      <c r="S2315" s="1"/>
      <c r="T2315" s="1"/>
    </row>
    <row r="2316" spans="1:20" ht="195">
      <c r="A2316" s="1" t="s">
        <v>2811</v>
      </c>
      <c r="B2316">
        <v>2360</v>
      </c>
      <c r="D2316">
        <v>945</v>
      </c>
      <c r="E2316" s="1"/>
      <c r="F2316" s="1" t="s">
        <v>2811</v>
      </c>
      <c r="G2316" s="1">
        <v>2</v>
      </c>
      <c r="H2316" s="1">
        <v>2</v>
      </c>
      <c r="I2316" s="1">
        <v>2</v>
      </c>
      <c r="J2316" s="31" t="str">
        <f t="shared" si="72"/>
        <v>EXCLUDED</v>
      </c>
      <c r="K2316">
        <v>2360</v>
      </c>
      <c r="L2316" s="1"/>
      <c r="M2316" s="1"/>
      <c r="N2316" s="35" t="s">
        <v>901</v>
      </c>
      <c r="R2316" s="1" t="str">
        <f t="shared" si="73"/>
        <v>Mutually Excluded</v>
      </c>
      <c r="S2316" s="1"/>
      <c r="T2316" s="1"/>
    </row>
    <row r="2317" spans="1:20" ht="120">
      <c r="A2317" s="1" t="s">
        <v>2812</v>
      </c>
      <c r="B2317">
        <v>2361</v>
      </c>
      <c r="D2317" s="6">
        <v>945946</v>
      </c>
      <c r="E2317" s="1"/>
      <c r="F2317" s="1" t="s">
        <v>2812</v>
      </c>
      <c r="G2317" s="1">
        <v>2</v>
      </c>
      <c r="H2317" s="1">
        <v>2</v>
      </c>
      <c r="I2317" s="1">
        <v>2</v>
      </c>
      <c r="J2317" s="31" t="str">
        <f t="shared" si="72"/>
        <v>EXCLUDED</v>
      </c>
      <c r="K2317">
        <v>2361</v>
      </c>
      <c r="L2317" s="1"/>
      <c r="M2317" s="1"/>
      <c r="N2317" s="35" t="s">
        <v>901</v>
      </c>
      <c r="R2317" s="1" t="str">
        <f t="shared" si="73"/>
        <v>Mutually Excluded</v>
      </c>
      <c r="S2317" s="1"/>
      <c r="T2317" s="1"/>
    </row>
    <row r="2318" spans="1:20" ht="120">
      <c r="A2318" s="1" t="s">
        <v>2813</v>
      </c>
      <c r="B2318">
        <v>2362</v>
      </c>
      <c r="D2318">
        <v>946</v>
      </c>
      <c r="E2318" s="1"/>
      <c r="F2318" s="1" t="s">
        <v>2813</v>
      </c>
      <c r="G2318" s="1">
        <v>3</v>
      </c>
      <c r="H2318" s="1">
        <v>3</v>
      </c>
      <c r="I2318" s="1">
        <v>3</v>
      </c>
      <c r="J2318" s="31" t="str">
        <f t="shared" si="72"/>
        <v>EXCLUDED</v>
      </c>
      <c r="K2318">
        <v>2362</v>
      </c>
      <c r="L2318" s="1"/>
      <c r="M2318" s="1"/>
      <c r="N2318" s="35" t="s">
        <v>901</v>
      </c>
      <c r="R2318" s="1" t="str">
        <f t="shared" si="73"/>
        <v>Mutually Excluded</v>
      </c>
      <c r="S2318" s="1"/>
      <c r="T2318" s="1"/>
    </row>
    <row r="2319" spans="1:20" ht="90">
      <c r="A2319" s="1" t="s">
        <v>2814</v>
      </c>
      <c r="B2319">
        <v>2363</v>
      </c>
      <c r="D2319">
        <v>946</v>
      </c>
      <c r="E2319" s="1"/>
      <c r="F2319" s="1" t="s">
        <v>2814</v>
      </c>
      <c r="G2319" s="1">
        <v>4</v>
      </c>
      <c r="H2319" s="1">
        <v>4</v>
      </c>
      <c r="I2319" s="1">
        <v>4</v>
      </c>
      <c r="J2319" s="31" t="str">
        <f t="shared" si="72"/>
        <v>EXCLUDED</v>
      </c>
      <c r="K2319">
        <v>2363</v>
      </c>
      <c r="L2319" s="1"/>
      <c r="M2319" s="1"/>
      <c r="N2319" s="35" t="s">
        <v>901</v>
      </c>
      <c r="R2319" s="1" t="str">
        <f t="shared" si="73"/>
        <v>Mutually Excluded</v>
      </c>
      <c r="S2319" s="1"/>
      <c r="T2319" s="1"/>
    </row>
    <row r="2320" spans="1:20" ht="105">
      <c r="A2320" s="1" t="s">
        <v>2816</v>
      </c>
      <c r="B2320">
        <v>2364</v>
      </c>
      <c r="D2320" s="6">
        <v>946947</v>
      </c>
      <c r="E2320" s="1"/>
      <c r="F2320" s="1" t="s">
        <v>2816</v>
      </c>
      <c r="G2320" s="1">
        <v>2</v>
      </c>
      <c r="H2320" s="1">
        <v>2</v>
      </c>
      <c r="I2320" s="1">
        <v>3</v>
      </c>
      <c r="J2320" s="31" t="str">
        <f t="shared" si="72"/>
        <v>EXCLUDED</v>
      </c>
      <c r="K2320">
        <v>2364</v>
      </c>
      <c r="L2320" s="1"/>
      <c r="M2320" s="1"/>
      <c r="N2320" s="35" t="s">
        <v>901</v>
      </c>
      <c r="R2320" s="1" t="str">
        <f t="shared" si="73"/>
        <v>Mutually Excluded</v>
      </c>
      <c r="S2320" s="1"/>
      <c r="T2320" s="1"/>
    </row>
    <row r="2321" spans="1:20" ht="135">
      <c r="A2321" s="1" t="s">
        <v>2817</v>
      </c>
      <c r="B2321">
        <v>2365</v>
      </c>
      <c r="D2321">
        <v>947</v>
      </c>
      <c r="E2321" s="1"/>
      <c r="F2321" s="1" t="s">
        <v>2817</v>
      </c>
      <c r="G2321" s="1">
        <v>3</v>
      </c>
      <c r="H2321" s="1">
        <v>3</v>
      </c>
      <c r="I2321" s="1">
        <v>4</v>
      </c>
      <c r="J2321" s="31" t="str">
        <f t="shared" si="72"/>
        <v>EXCLUDED</v>
      </c>
      <c r="K2321">
        <v>2365</v>
      </c>
      <c r="L2321" s="1"/>
      <c r="M2321" s="1"/>
      <c r="N2321" s="35" t="s">
        <v>901</v>
      </c>
      <c r="R2321" s="1" t="str">
        <f t="shared" si="73"/>
        <v>Mutually Excluded</v>
      </c>
      <c r="S2321" s="1"/>
      <c r="T2321" s="1"/>
    </row>
    <row r="2322" spans="1:20" ht="135">
      <c r="A2322" s="1" t="s">
        <v>2818</v>
      </c>
      <c r="B2322">
        <v>2366</v>
      </c>
      <c r="D2322" s="6">
        <v>947948</v>
      </c>
      <c r="E2322" s="1"/>
      <c r="F2322" s="1" t="s">
        <v>2818</v>
      </c>
      <c r="G2322" s="1">
        <v>2</v>
      </c>
      <c r="H2322" s="1">
        <v>2</v>
      </c>
      <c r="I2322" s="1">
        <v>2</v>
      </c>
      <c r="J2322" s="31" t="str">
        <f t="shared" si="72"/>
        <v>EXCLUDED</v>
      </c>
      <c r="K2322">
        <v>2366</v>
      </c>
      <c r="L2322" s="1"/>
      <c r="M2322" s="1"/>
      <c r="N2322" s="35" t="s">
        <v>901</v>
      </c>
      <c r="R2322" s="1" t="str">
        <f t="shared" si="73"/>
        <v>Mutually Excluded</v>
      </c>
      <c r="S2322" s="1"/>
      <c r="T2322" s="1"/>
    </row>
    <row r="2323" spans="1:20" ht="105">
      <c r="A2323" s="1" t="s">
        <v>2819</v>
      </c>
      <c r="B2323">
        <v>2367</v>
      </c>
      <c r="D2323">
        <v>948</v>
      </c>
      <c r="E2323" s="1"/>
      <c r="F2323" s="1" t="s">
        <v>2819</v>
      </c>
      <c r="G2323" s="1">
        <v>2</v>
      </c>
      <c r="H2323" s="1">
        <v>2</v>
      </c>
      <c r="I2323" s="1">
        <v>2</v>
      </c>
      <c r="J2323" s="31" t="str">
        <f t="shared" si="72"/>
        <v>EXCLUDED</v>
      </c>
      <c r="K2323">
        <v>2367</v>
      </c>
      <c r="L2323" s="1"/>
      <c r="M2323" s="1"/>
      <c r="N2323" s="35" t="s">
        <v>901</v>
      </c>
      <c r="R2323" s="1" t="str">
        <f t="shared" si="73"/>
        <v>Mutually Excluded</v>
      </c>
      <c r="S2323" s="1"/>
      <c r="T2323" s="1"/>
    </row>
    <row r="2324" spans="1:20" ht="105">
      <c r="A2324" s="1" t="s">
        <v>2820</v>
      </c>
      <c r="B2324">
        <v>2368</v>
      </c>
      <c r="D2324">
        <v>948</v>
      </c>
      <c r="E2324" s="1"/>
      <c r="F2324" s="1" t="s">
        <v>2820</v>
      </c>
      <c r="G2324" s="1">
        <v>1</v>
      </c>
      <c r="H2324" s="1">
        <v>1</v>
      </c>
      <c r="I2324" s="1">
        <v>1</v>
      </c>
      <c r="J2324" s="31" t="str">
        <f t="shared" si="72"/>
        <v>EXCLUDED</v>
      </c>
      <c r="K2324">
        <v>2368</v>
      </c>
      <c r="L2324" s="1"/>
      <c r="M2324" s="1"/>
      <c r="N2324" s="35" t="s">
        <v>901</v>
      </c>
      <c r="R2324" s="1" t="str">
        <f t="shared" si="73"/>
        <v>Mutually Excluded</v>
      </c>
      <c r="S2324" s="1"/>
      <c r="T2324" s="1"/>
    </row>
    <row r="2325" spans="1:20" ht="105">
      <c r="A2325" s="1" t="s">
        <v>2821</v>
      </c>
      <c r="B2325">
        <v>2369</v>
      </c>
      <c r="D2325" s="6">
        <v>948949</v>
      </c>
      <c r="E2325" s="1"/>
      <c r="F2325" s="1" t="s">
        <v>2821</v>
      </c>
      <c r="G2325" s="1">
        <v>1</v>
      </c>
      <c r="H2325" s="1">
        <v>2</v>
      </c>
      <c r="I2325" s="1">
        <v>1</v>
      </c>
      <c r="J2325" s="31" t="str">
        <f t="shared" si="72"/>
        <v>EXCLUDED</v>
      </c>
      <c r="K2325">
        <v>2369</v>
      </c>
      <c r="L2325" s="1"/>
      <c r="M2325" s="1"/>
      <c r="N2325" s="35" t="s">
        <v>901</v>
      </c>
      <c r="R2325" s="1" t="str">
        <f t="shared" si="73"/>
        <v>Mutually Excluded</v>
      </c>
      <c r="S2325" s="1"/>
      <c r="T2325" s="1"/>
    </row>
    <row r="2326" spans="1:20" ht="105">
      <c r="A2326" s="1" t="s">
        <v>407</v>
      </c>
      <c r="B2326">
        <v>2370</v>
      </c>
      <c r="D2326">
        <v>949</v>
      </c>
      <c r="E2326" s="1"/>
      <c r="F2326" s="1" t="s">
        <v>407</v>
      </c>
      <c r="G2326" s="1">
        <v>4</v>
      </c>
      <c r="H2326" s="1">
        <v>5</v>
      </c>
      <c r="I2326" s="1">
        <v>4</v>
      </c>
      <c r="J2326" s="31" t="str">
        <f t="shared" si="72"/>
        <v>MAYBE</v>
      </c>
      <c r="K2326">
        <v>2370</v>
      </c>
      <c r="L2326" s="1"/>
      <c r="M2326" s="1"/>
      <c r="N2326" s="35" t="s">
        <v>901</v>
      </c>
      <c r="R2326" s="1" t="str">
        <f t="shared" si="73"/>
        <v>AI: Yes, Human: No</v>
      </c>
      <c r="S2326" s="1"/>
      <c r="T2326" s="1"/>
    </row>
    <row r="2327" spans="1:20" ht="135">
      <c r="A2327" s="1" t="s">
        <v>2822</v>
      </c>
      <c r="B2327">
        <v>2371</v>
      </c>
      <c r="D2327" s="6">
        <v>949950</v>
      </c>
      <c r="E2327" s="1"/>
      <c r="F2327" s="1" t="s">
        <v>2822</v>
      </c>
      <c r="G2327" s="1">
        <v>3</v>
      </c>
      <c r="H2327" s="1">
        <v>3</v>
      </c>
      <c r="I2327" s="1">
        <v>3</v>
      </c>
      <c r="J2327" s="31" t="str">
        <f t="shared" si="72"/>
        <v>EXCLUDED</v>
      </c>
      <c r="K2327">
        <v>2371</v>
      </c>
      <c r="L2327" s="1"/>
      <c r="M2327" s="1"/>
      <c r="N2327" s="35" t="s">
        <v>901</v>
      </c>
      <c r="R2327" s="1" t="str">
        <f t="shared" si="73"/>
        <v>Mutually Excluded</v>
      </c>
      <c r="S2327" s="1"/>
      <c r="T2327" s="1"/>
    </row>
    <row r="2328" spans="1:20" ht="105">
      <c r="A2328" s="1" t="s">
        <v>2823</v>
      </c>
      <c r="B2328">
        <v>2372</v>
      </c>
      <c r="D2328">
        <v>950</v>
      </c>
      <c r="E2328" s="1"/>
      <c r="F2328" s="1" t="s">
        <v>2823</v>
      </c>
      <c r="G2328" s="1">
        <v>4</v>
      </c>
      <c r="H2328" s="1">
        <v>4</v>
      </c>
      <c r="I2328" s="1">
        <v>3</v>
      </c>
      <c r="J2328" s="31" t="str">
        <f t="shared" si="72"/>
        <v>EXCLUDED</v>
      </c>
      <c r="K2328">
        <v>2372</v>
      </c>
      <c r="L2328" s="1"/>
      <c r="M2328" s="1"/>
      <c r="N2328" s="35" t="s">
        <v>901</v>
      </c>
      <c r="R2328" s="1" t="str">
        <f t="shared" si="73"/>
        <v>Mutually Excluded</v>
      </c>
      <c r="S2328" s="1"/>
      <c r="T2328" s="1"/>
    </row>
    <row r="2329" spans="1:20" ht="75">
      <c r="A2329" s="1" t="s">
        <v>1377</v>
      </c>
      <c r="B2329">
        <v>2373</v>
      </c>
      <c r="D2329">
        <v>950</v>
      </c>
      <c r="E2329" s="1"/>
      <c r="F2329" s="1" t="s">
        <v>1377</v>
      </c>
      <c r="G2329" s="1">
        <v>4</v>
      </c>
      <c r="H2329" s="1">
        <v>3</v>
      </c>
      <c r="I2329" s="1">
        <v>3</v>
      </c>
      <c r="J2329" s="31" t="str">
        <f t="shared" si="72"/>
        <v>EXCLUDED</v>
      </c>
      <c r="K2329">
        <v>2373</v>
      </c>
      <c r="L2329" s="1"/>
      <c r="M2329" s="1"/>
      <c r="N2329" s="35" t="s">
        <v>901</v>
      </c>
      <c r="R2329" s="1" t="str">
        <f t="shared" si="73"/>
        <v>Mutually Excluded</v>
      </c>
      <c r="S2329" s="1"/>
      <c r="T2329" s="1"/>
    </row>
    <row r="2330" spans="1:20" ht="60">
      <c r="A2330" s="1" t="s">
        <v>1916</v>
      </c>
      <c r="B2330">
        <v>2374</v>
      </c>
      <c r="D2330" s="6">
        <v>950951</v>
      </c>
      <c r="E2330" s="1"/>
      <c r="F2330" s="1" t="s">
        <v>1916</v>
      </c>
      <c r="G2330" s="1">
        <v>2</v>
      </c>
      <c r="H2330" s="1">
        <v>2</v>
      </c>
      <c r="I2330" s="1">
        <v>2</v>
      </c>
      <c r="J2330" s="31" t="str">
        <f t="shared" si="72"/>
        <v>EXCLUDED</v>
      </c>
      <c r="K2330">
        <v>2374</v>
      </c>
      <c r="L2330" s="1"/>
      <c r="M2330" s="1"/>
      <c r="N2330" s="35" t="s">
        <v>901</v>
      </c>
      <c r="R2330" s="1" t="str">
        <f t="shared" si="73"/>
        <v>Mutually Excluded</v>
      </c>
      <c r="S2330" s="1"/>
      <c r="T2330" s="1"/>
    </row>
    <row r="2331" spans="1:20" ht="60">
      <c r="A2331" s="1" t="s">
        <v>2825</v>
      </c>
      <c r="B2331">
        <v>2375</v>
      </c>
      <c r="D2331">
        <v>951</v>
      </c>
      <c r="E2331" s="1"/>
      <c r="F2331" s="1" t="s">
        <v>2825</v>
      </c>
      <c r="G2331" s="1">
        <v>1</v>
      </c>
      <c r="H2331" s="1">
        <v>1</v>
      </c>
      <c r="I2331" s="1">
        <v>1</v>
      </c>
      <c r="J2331" s="31" t="str">
        <f t="shared" si="72"/>
        <v>EXCLUDED</v>
      </c>
      <c r="K2331">
        <v>2375</v>
      </c>
      <c r="L2331" s="1"/>
      <c r="M2331" s="1"/>
      <c r="N2331" s="35" t="s">
        <v>901</v>
      </c>
      <c r="R2331" s="1" t="str">
        <f t="shared" si="73"/>
        <v>Mutually Excluded</v>
      </c>
      <c r="S2331" s="1"/>
      <c r="T2331" s="1"/>
    </row>
    <row r="2332" spans="1:20" ht="120">
      <c r="A2332" s="1" t="s">
        <v>2826</v>
      </c>
      <c r="B2332">
        <v>2376</v>
      </c>
      <c r="D2332">
        <v>951</v>
      </c>
      <c r="E2332" s="1"/>
      <c r="F2332" s="1" t="s">
        <v>2826</v>
      </c>
      <c r="G2332" s="1">
        <v>4</v>
      </c>
      <c r="H2332" s="1">
        <v>3</v>
      </c>
      <c r="I2332" s="1">
        <v>4</v>
      </c>
      <c r="J2332" s="31" t="str">
        <f t="shared" si="72"/>
        <v>EXCLUDED</v>
      </c>
      <c r="K2332">
        <v>2376</v>
      </c>
      <c r="L2332" s="1"/>
      <c r="M2332" s="1"/>
      <c r="N2332" s="35" t="s">
        <v>901</v>
      </c>
      <c r="R2332" s="1" t="str">
        <f t="shared" si="73"/>
        <v>Mutually Excluded</v>
      </c>
      <c r="S2332" s="1"/>
      <c r="T2332" s="1"/>
    </row>
    <row r="2333" spans="1:20" ht="120">
      <c r="A2333" s="1" t="s">
        <v>2827</v>
      </c>
      <c r="B2333">
        <v>2377</v>
      </c>
      <c r="D2333" s="6">
        <v>951952</v>
      </c>
      <c r="E2333" s="1"/>
      <c r="F2333" s="1" t="s">
        <v>2827</v>
      </c>
      <c r="G2333" s="1">
        <v>2</v>
      </c>
      <c r="H2333" s="1">
        <v>2</v>
      </c>
      <c r="I2333" s="1">
        <v>3</v>
      </c>
      <c r="J2333" s="31" t="str">
        <f t="shared" si="72"/>
        <v>EXCLUDED</v>
      </c>
      <c r="K2333">
        <v>2377</v>
      </c>
      <c r="L2333" s="1"/>
      <c r="M2333" s="1"/>
      <c r="N2333" s="35" t="s">
        <v>901</v>
      </c>
      <c r="R2333" s="1" t="str">
        <f t="shared" si="73"/>
        <v>Mutually Excluded</v>
      </c>
      <c r="S2333" s="1"/>
      <c r="T2333" s="1"/>
    </row>
    <row r="2334" spans="1:20" ht="105">
      <c r="A2334" s="1" t="s">
        <v>2828</v>
      </c>
      <c r="B2334">
        <v>2378</v>
      </c>
      <c r="D2334">
        <v>952</v>
      </c>
      <c r="E2334" s="1"/>
      <c r="F2334" s="1" t="s">
        <v>2828</v>
      </c>
      <c r="G2334" s="1">
        <v>1</v>
      </c>
      <c r="H2334" s="1">
        <v>1</v>
      </c>
      <c r="I2334" s="1">
        <v>1</v>
      </c>
      <c r="J2334" s="31" t="str">
        <f t="shared" si="72"/>
        <v>EXCLUDED</v>
      </c>
      <c r="K2334">
        <v>2378</v>
      </c>
      <c r="L2334" s="1"/>
      <c r="M2334" s="1"/>
      <c r="N2334" s="35" t="s">
        <v>901</v>
      </c>
      <c r="R2334" s="1" t="str">
        <f t="shared" si="73"/>
        <v>Mutually Excluded</v>
      </c>
      <c r="S2334" s="1"/>
      <c r="T2334" s="1"/>
    </row>
    <row r="2335" spans="1:20" ht="75">
      <c r="A2335" s="1" t="s">
        <v>2829</v>
      </c>
      <c r="B2335">
        <v>2379</v>
      </c>
      <c r="D2335">
        <v>952</v>
      </c>
      <c r="E2335" s="1"/>
      <c r="F2335" s="1" t="s">
        <v>2829</v>
      </c>
      <c r="G2335" s="1">
        <v>2</v>
      </c>
      <c r="H2335" s="1">
        <v>2</v>
      </c>
      <c r="I2335" s="1">
        <v>2</v>
      </c>
      <c r="J2335" s="31" t="str">
        <f t="shared" si="72"/>
        <v>EXCLUDED</v>
      </c>
      <c r="K2335">
        <v>2379</v>
      </c>
      <c r="L2335" s="1"/>
      <c r="M2335" s="1"/>
      <c r="N2335" s="35" t="s">
        <v>901</v>
      </c>
      <c r="R2335" s="1" t="str">
        <f t="shared" si="73"/>
        <v>Mutually Excluded</v>
      </c>
      <c r="S2335" s="1"/>
      <c r="T2335" s="1"/>
    </row>
    <row r="2336" spans="1:20" ht="105">
      <c r="A2336" s="1" t="s">
        <v>2830</v>
      </c>
      <c r="B2336">
        <v>2380</v>
      </c>
      <c r="D2336">
        <v>952</v>
      </c>
      <c r="E2336" s="1"/>
      <c r="F2336" s="1" t="s">
        <v>2830</v>
      </c>
      <c r="G2336" s="1">
        <v>2</v>
      </c>
      <c r="H2336" s="1">
        <v>2</v>
      </c>
      <c r="I2336" s="1">
        <v>2</v>
      </c>
      <c r="J2336" s="31" t="str">
        <f t="shared" si="72"/>
        <v>EXCLUDED</v>
      </c>
      <c r="K2336">
        <v>2380</v>
      </c>
      <c r="L2336" s="1"/>
      <c r="M2336" s="1"/>
      <c r="N2336" s="35" t="s">
        <v>901</v>
      </c>
      <c r="R2336" s="1" t="str">
        <f t="shared" si="73"/>
        <v>Mutually Excluded</v>
      </c>
      <c r="S2336" s="1"/>
      <c r="T2336" s="1"/>
    </row>
    <row r="2337" spans="1:20" ht="75">
      <c r="A2337" s="1" t="s">
        <v>2831</v>
      </c>
      <c r="B2337">
        <v>2381</v>
      </c>
      <c r="D2337">
        <v>953</v>
      </c>
      <c r="E2337" s="1"/>
      <c r="F2337" s="1" t="s">
        <v>2831</v>
      </c>
      <c r="G2337" s="1">
        <v>1</v>
      </c>
      <c r="H2337" s="1">
        <v>1</v>
      </c>
      <c r="I2337" s="1">
        <v>1</v>
      </c>
      <c r="J2337" s="31" t="str">
        <f t="shared" si="72"/>
        <v>EXCLUDED</v>
      </c>
      <c r="K2337">
        <v>2381</v>
      </c>
      <c r="L2337" s="1"/>
      <c r="M2337" s="1"/>
      <c r="N2337" s="35" t="s">
        <v>901</v>
      </c>
      <c r="R2337" s="1" t="str">
        <f t="shared" si="73"/>
        <v>Mutually Excluded</v>
      </c>
      <c r="S2337" s="1"/>
      <c r="T2337" s="1"/>
    </row>
    <row r="2338" spans="1:20" ht="75">
      <c r="A2338" s="1" t="s">
        <v>2832</v>
      </c>
      <c r="B2338">
        <v>2382</v>
      </c>
      <c r="D2338">
        <v>953</v>
      </c>
      <c r="E2338" s="1"/>
      <c r="F2338" s="1" t="s">
        <v>2832</v>
      </c>
      <c r="G2338" s="1">
        <v>1</v>
      </c>
      <c r="H2338" s="1">
        <v>1</v>
      </c>
      <c r="I2338" s="1">
        <v>1</v>
      </c>
      <c r="J2338" s="31" t="str">
        <f t="shared" si="72"/>
        <v>EXCLUDED</v>
      </c>
      <c r="K2338">
        <v>2382</v>
      </c>
      <c r="L2338" s="1"/>
      <c r="M2338" s="1"/>
      <c r="N2338" s="35" t="s">
        <v>901</v>
      </c>
      <c r="R2338" s="1" t="str">
        <f t="shared" si="73"/>
        <v>Mutually Excluded</v>
      </c>
      <c r="S2338" s="1"/>
      <c r="T2338" s="1"/>
    </row>
    <row r="2339" spans="1:20" ht="60">
      <c r="A2339" s="1" t="s">
        <v>2833</v>
      </c>
      <c r="B2339">
        <v>2383</v>
      </c>
      <c r="D2339">
        <v>953</v>
      </c>
      <c r="E2339" s="1"/>
      <c r="F2339" s="1" t="s">
        <v>2833</v>
      </c>
      <c r="G2339" s="1">
        <v>2</v>
      </c>
      <c r="H2339" s="1">
        <v>2</v>
      </c>
      <c r="I2339" s="1">
        <v>2</v>
      </c>
      <c r="J2339" s="31" t="str">
        <f t="shared" si="72"/>
        <v>EXCLUDED</v>
      </c>
      <c r="K2339">
        <v>2383</v>
      </c>
      <c r="L2339" s="1"/>
      <c r="M2339" s="1"/>
      <c r="N2339" s="35" t="s">
        <v>901</v>
      </c>
      <c r="R2339" s="1" t="str">
        <f t="shared" si="73"/>
        <v>Mutually Excluded</v>
      </c>
      <c r="S2339" s="1"/>
      <c r="T2339" s="1"/>
    </row>
    <row r="2340" spans="1:20" ht="75">
      <c r="A2340" s="1" t="s">
        <v>2834</v>
      </c>
      <c r="B2340">
        <v>2384</v>
      </c>
      <c r="D2340" s="6">
        <v>953954</v>
      </c>
      <c r="E2340" s="1"/>
      <c r="F2340" s="1" t="s">
        <v>2834</v>
      </c>
      <c r="G2340" s="1">
        <v>1</v>
      </c>
      <c r="H2340" s="1">
        <v>1</v>
      </c>
      <c r="I2340" s="1">
        <v>1</v>
      </c>
      <c r="J2340" s="31" t="str">
        <f t="shared" si="72"/>
        <v>EXCLUDED</v>
      </c>
      <c r="K2340">
        <v>2384</v>
      </c>
      <c r="L2340" s="1"/>
      <c r="M2340" s="1"/>
      <c r="N2340" s="35" t="s">
        <v>901</v>
      </c>
      <c r="R2340" s="1" t="str">
        <f t="shared" si="73"/>
        <v>Mutually Excluded</v>
      </c>
      <c r="S2340" s="1"/>
      <c r="T2340" s="1"/>
    </row>
    <row r="2341" spans="1:20" ht="90">
      <c r="A2341" s="1" t="s">
        <v>2835</v>
      </c>
      <c r="B2341">
        <v>2385</v>
      </c>
      <c r="D2341">
        <v>954</v>
      </c>
      <c r="E2341" s="1"/>
      <c r="F2341" s="1" t="s">
        <v>2835</v>
      </c>
      <c r="G2341" s="1">
        <v>1</v>
      </c>
      <c r="H2341" s="1">
        <v>1</v>
      </c>
      <c r="I2341" s="1">
        <v>1</v>
      </c>
      <c r="J2341" s="31" t="str">
        <f t="shared" si="72"/>
        <v>EXCLUDED</v>
      </c>
      <c r="K2341">
        <v>2385</v>
      </c>
      <c r="L2341" s="1"/>
      <c r="M2341" s="1"/>
      <c r="N2341" s="35" t="s">
        <v>901</v>
      </c>
      <c r="R2341" s="1" t="str">
        <f t="shared" si="73"/>
        <v>Mutually Excluded</v>
      </c>
      <c r="S2341" s="1"/>
      <c r="T2341" s="1"/>
    </row>
    <row r="2342" spans="1:20" ht="105">
      <c r="A2342" s="1" t="s">
        <v>1900</v>
      </c>
      <c r="B2342">
        <v>2386</v>
      </c>
      <c r="D2342">
        <v>954</v>
      </c>
      <c r="E2342" s="1"/>
      <c r="F2342" s="1" t="s">
        <v>1900</v>
      </c>
      <c r="G2342" s="1">
        <v>2</v>
      </c>
      <c r="H2342" s="1">
        <v>2</v>
      </c>
      <c r="I2342" s="1">
        <v>2</v>
      </c>
      <c r="J2342" s="31" t="str">
        <f t="shared" si="72"/>
        <v>EXCLUDED</v>
      </c>
      <c r="K2342">
        <v>2386</v>
      </c>
      <c r="L2342" s="1"/>
      <c r="M2342" s="1"/>
      <c r="N2342" s="35" t="s">
        <v>901</v>
      </c>
      <c r="R2342" s="1" t="str">
        <f t="shared" si="73"/>
        <v>Mutually Excluded</v>
      </c>
      <c r="S2342" s="1"/>
      <c r="T2342" s="1"/>
    </row>
    <row r="2343" spans="1:20" ht="45">
      <c r="A2343" s="1" t="s">
        <v>2836</v>
      </c>
      <c r="B2343">
        <v>2387</v>
      </c>
      <c r="D2343" s="6">
        <v>954955</v>
      </c>
      <c r="E2343" s="1"/>
      <c r="F2343" s="1" t="s">
        <v>2836</v>
      </c>
      <c r="G2343" s="1">
        <v>1</v>
      </c>
      <c r="H2343" s="1">
        <v>1</v>
      </c>
      <c r="I2343" s="1">
        <v>1</v>
      </c>
      <c r="J2343" s="31" t="str">
        <f t="shared" si="72"/>
        <v>EXCLUDED</v>
      </c>
      <c r="K2343">
        <v>2387</v>
      </c>
      <c r="L2343" s="1"/>
      <c r="M2343" s="1"/>
      <c r="N2343" s="35" t="s">
        <v>901</v>
      </c>
      <c r="R2343" s="1" t="str">
        <f t="shared" si="73"/>
        <v>Mutually Excluded</v>
      </c>
      <c r="S2343" s="1"/>
      <c r="T2343" s="1"/>
    </row>
    <row r="2344" spans="1:20" ht="90">
      <c r="A2344" s="1" t="s">
        <v>2838</v>
      </c>
      <c r="B2344">
        <v>2388</v>
      </c>
      <c r="D2344">
        <v>955</v>
      </c>
      <c r="E2344" s="1"/>
      <c r="F2344" s="1" t="s">
        <v>2838</v>
      </c>
      <c r="G2344" s="1">
        <v>1</v>
      </c>
      <c r="H2344" s="1">
        <v>1</v>
      </c>
      <c r="I2344" s="1">
        <v>1</v>
      </c>
      <c r="J2344" s="31" t="str">
        <f t="shared" si="72"/>
        <v>EXCLUDED</v>
      </c>
      <c r="K2344">
        <v>2388</v>
      </c>
      <c r="L2344" s="1"/>
      <c r="M2344" s="1"/>
      <c r="N2344" s="35" t="s">
        <v>901</v>
      </c>
      <c r="R2344" s="1" t="str">
        <f t="shared" si="73"/>
        <v>Mutually Excluded</v>
      </c>
      <c r="S2344" s="1"/>
      <c r="T2344" s="1"/>
    </row>
    <row r="2345" spans="1:20" ht="60">
      <c r="A2345" s="1" t="s">
        <v>2839</v>
      </c>
      <c r="B2345">
        <v>2389</v>
      </c>
      <c r="D2345">
        <v>955</v>
      </c>
      <c r="E2345" s="1"/>
      <c r="F2345" s="1" t="s">
        <v>2839</v>
      </c>
      <c r="G2345" s="1">
        <v>2</v>
      </c>
      <c r="H2345" s="1">
        <v>2</v>
      </c>
      <c r="I2345" s="1">
        <v>2</v>
      </c>
      <c r="J2345" s="31" t="str">
        <f t="shared" si="72"/>
        <v>EXCLUDED</v>
      </c>
      <c r="K2345">
        <v>2389</v>
      </c>
      <c r="L2345" s="1"/>
      <c r="M2345" s="1"/>
      <c r="N2345" s="35" t="s">
        <v>901</v>
      </c>
      <c r="R2345" s="1" t="str">
        <f t="shared" si="73"/>
        <v>Mutually Excluded</v>
      </c>
      <c r="S2345" s="1"/>
      <c r="T2345" s="1"/>
    </row>
    <row r="2346" spans="1:20" ht="75">
      <c r="A2346" s="1" t="s">
        <v>2840</v>
      </c>
      <c r="B2346">
        <v>2390</v>
      </c>
      <c r="D2346">
        <v>955</v>
      </c>
      <c r="E2346" s="1"/>
      <c r="F2346" s="1" t="s">
        <v>2840</v>
      </c>
      <c r="G2346" s="1">
        <v>2</v>
      </c>
      <c r="H2346" s="1">
        <v>2</v>
      </c>
      <c r="I2346" s="1">
        <v>2</v>
      </c>
      <c r="J2346" s="31" t="str">
        <f t="shared" si="72"/>
        <v>EXCLUDED</v>
      </c>
      <c r="K2346">
        <v>2390</v>
      </c>
      <c r="L2346" s="1"/>
      <c r="M2346" s="1"/>
      <c r="N2346" s="35" t="s">
        <v>901</v>
      </c>
      <c r="R2346" s="1" t="str">
        <f t="shared" si="73"/>
        <v>Mutually Excluded</v>
      </c>
      <c r="S2346" s="1"/>
      <c r="T2346" s="1"/>
    </row>
    <row r="2347" spans="1:20" ht="105">
      <c r="A2347" s="1" t="s">
        <v>2841</v>
      </c>
      <c r="B2347">
        <v>2391</v>
      </c>
      <c r="D2347" s="6">
        <v>955956</v>
      </c>
      <c r="E2347" s="1"/>
      <c r="F2347" s="1" t="s">
        <v>2841</v>
      </c>
      <c r="G2347" s="1">
        <v>1</v>
      </c>
      <c r="H2347" s="1">
        <v>1</v>
      </c>
      <c r="I2347" s="1">
        <v>1</v>
      </c>
      <c r="J2347" s="31" t="str">
        <f t="shared" si="72"/>
        <v>EXCLUDED</v>
      </c>
      <c r="K2347">
        <v>2391</v>
      </c>
      <c r="L2347" s="1"/>
      <c r="M2347" s="1"/>
      <c r="N2347" s="35" t="s">
        <v>901</v>
      </c>
      <c r="R2347" s="1" t="str">
        <f t="shared" si="73"/>
        <v>Mutually Excluded</v>
      </c>
      <c r="S2347" s="1"/>
      <c r="T2347" s="1"/>
    </row>
    <row r="2348" spans="1:20" ht="75">
      <c r="A2348" s="1" t="s">
        <v>2842</v>
      </c>
      <c r="B2348">
        <v>2392</v>
      </c>
      <c r="D2348">
        <v>956</v>
      </c>
      <c r="E2348" s="1"/>
      <c r="F2348" s="1" t="s">
        <v>2842</v>
      </c>
      <c r="G2348" s="1">
        <v>1</v>
      </c>
      <c r="H2348" s="1">
        <v>1</v>
      </c>
      <c r="I2348" s="1">
        <v>1</v>
      </c>
      <c r="J2348" s="31" t="str">
        <f t="shared" si="72"/>
        <v>EXCLUDED</v>
      </c>
      <c r="K2348">
        <v>2392</v>
      </c>
      <c r="L2348" s="1"/>
      <c r="M2348" s="1"/>
      <c r="N2348" s="35" t="s">
        <v>901</v>
      </c>
      <c r="R2348" s="1" t="str">
        <f t="shared" si="73"/>
        <v>Mutually Excluded</v>
      </c>
      <c r="S2348" s="1"/>
      <c r="T2348" s="1"/>
    </row>
    <row r="2349" spans="1:20" ht="60">
      <c r="A2349" s="1" t="s">
        <v>2843</v>
      </c>
      <c r="B2349">
        <v>2393</v>
      </c>
      <c r="D2349">
        <v>956</v>
      </c>
      <c r="E2349" s="1"/>
      <c r="F2349" s="1" t="s">
        <v>2843</v>
      </c>
      <c r="G2349" s="1">
        <v>1</v>
      </c>
      <c r="H2349" s="1">
        <v>1</v>
      </c>
      <c r="I2349" s="1">
        <v>1</v>
      </c>
      <c r="J2349" s="31" t="str">
        <f t="shared" si="72"/>
        <v>EXCLUDED</v>
      </c>
      <c r="K2349">
        <v>2393</v>
      </c>
      <c r="L2349" s="1"/>
      <c r="M2349" s="1"/>
      <c r="N2349" s="35" t="s">
        <v>901</v>
      </c>
      <c r="R2349" s="1" t="str">
        <f t="shared" si="73"/>
        <v>Mutually Excluded</v>
      </c>
      <c r="S2349" s="1"/>
      <c r="T2349" s="1"/>
    </row>
    <row r="2350" spans="1:20" ht="90">
      <c r="A2350" s="1" t="s">
        <v>2844</v>
      </c>
      <c r="B2350">
        <v>2394</v>
      </c>
      <c r="D2350" s="6">
        <v>956957</v>
      </c>
      <c r="E2350" s="1"/>
      <c r="F2350" s="1" t="s">
        <v>2844</v>
      </c>
      <c r="G2350" s="1">
        <v>1</v>
      </c>
      <c r="H2350" s="1">
        <v>1</v>
      </c>
      <c r="I2350" s="1">
        <v>1</v>
      </c>
      <c r="J2350" s="31" t="str">
        <f t="shared" si="72"/>
        <v>EXCLUDED</v>
      </c>
      <c r="K2350">
        <v>2394</v>
      </c>
      <c r="L2350" s="1"/>
      <c r="M2350" s="1"/>
      <c r="N2350" s="35" t="s">
        <v>901</v>
      </c>
      <c r="R2350" s="1" t="str">
        <f t="shared" si="73"/>
        <v>Mutually Excluded</v>
      </c>
      <c r="S2350" s="1"/>
      <c r="T2350" s="1"/>
    </row>
    <row r="2351" spans="1:20" ht="60">
      <c r="A2351" s="1" t="s">
        <v>2846</v>
      </c>
      <c r="B2351">
        <v>2395</v>
      </c>
      <c r="D2351">
        <v>957</v>
      </c>
      <c r="E2351" s="1"/>
      <c r="F2351" s="1" t="s">
        <v>2846</v>
      </c>
      <c r="G2351" s="1">
        <v>2</v>
      </c>
      <c r="H2351" s="1">
        <v>2</v>
      </c>
      <c r="I2351" s="1">
        <v>2</v>
      </c>
      <c r="J2351" s="31" t="str">
        <f t="shared" si="72"/>
        <v>EXCLUDED</v>
      </c>
      <c r="K2351">
        <v>2395</v>
      </c>
      <c r="L2351" s="1"/>
      <c r="M2351" s="1"/>
      <c r="N2351" s="35" t="s">
        <v>901</v>
      </c>
      <c r="R2351" s="1" t="str">
        <f t="shared" si="73"/>
        <v>Mutually Excluded</v>
      </c>
      <c r="S2351" s="1"/>
      <c r="T2351" s="1"/>
    </row>
    <row r="2352" spans="1:20" ht="75">
      <c r="A2352" s="1" t="s">
        <v>2847</v>
      </c>
      <c r="B2352">
        <v>2396</v>
      </c>
      <c r="D2352">
        <v>957</v>
      </c>
      <c r="E2352" s="1"/>
      <c r="F2352" s="1" t="s">
        <v>2847</v>
      </c>
      <c r="G2352" s="1">
        <v>1</v>
      </c>
      <c r="H2352" s="1">
        <v>1</v>
      </c>
      <c r="I2352" s="1">
        <v>1</v>
      </c>
      <c r="J2352" s="31" t="str">
        <f t="shared" si="72"/>
        <v>EXCLUDED</v>
      </c>
      <c r="K2352">
        <v>2396</v>
      </c>
      <c r="L2352" s="1"/>
      <c r="M2352" s="1"/>
      <c r="N2352" s="35" t="s">
        <v>901</v>
      </c>
      <c r="R2352" s="1" t="str">
        <f t="shared" si="73"/>
        <v>Mutually Excluded</v>
      </c>
      <c r="S2352" s="1"/>
      <c r="T2352" s="1"/>
    </row>
    <row r="2353" spans="1:20" ht="105">
      <c r="A2353" s="1" t="s">
        <v>2848</v>
      </c>
      <c r="B2353">
        <v>2397</v>
      </c>
      <c r="D2353" s="6">
        <v>957958</v>
      </c>
      <c r="E2353" s="1"/>
      <c r="F2353" s="1" t="s">
        <v>2848</v>
      </c>
      <c r="G2353" s="1">
        <v>3</v>
      </c>
      <c r="H2353" s="1">
        <v>2</v>
      </c>
      <c r="I2353" s="1">
        <v>3</v>
      </c>
      <c r="J2353" s="31" t="str">
        <f t="shared" si="72"/>
        <v>EXCLUDED</v>
      </c>
      <c r="K2353">
        <v>2397</v>
      </c>
      <c r="L2353" s="1"/>
      <c r="M2353" s="1"/>
      <c r="N2353" s="35" t="s">
        <v>901</v>
      </c>
      <c r="R2353" s="1" t="str">
        <f t="shared" si="73"/>
        <v>Mutually Excluded</v>
      </c>
      <c r="S2353" s="1"/>
      <c r="T2353" s="1"/>
    </row>
    <row r="2354" spans="1:20" ht="90">
      <c r="A2354" s="1" t="s">
        <v>2849</v>
      </c>
      <c r="B2354">
        <v>2398</v>
      </c>
      <c r="D2354">
        <v>958</v>
      </c>
      <c r="E2354" s="1"/>
      <c r="F2354" s="1" t="s">
        <v>2849</v>
      </c>
      <c r="G2354" s="1">
        <v>2</v>
      </c>
      <c r="H2354" s="1">
        <v>2</v>
      </c>
      <c r="I2354" s="1">
        <v>2</v>
      </c>
      <c r="J2354" s="31" t="str">
        <f t="shared" si="72"/>
        <v>EXCLUDED</v>
      </c>
      <c r="K2354">
        <v>2398</v>
      </c>
      <c r="L2354" s="1"/>
      <c r="M2354" s="1"/>
      <c r="N2354" s="35" t="s">
        <v>901</v>
      </c>
      <c r="R2354" s="1" t="str">
        <f t="shared" si="73"/>
        <v>Mutually Excluded</v>
      </c>
      <c r="S2354" s="1"/>
      <c r="T2354" s="1"/>
    </row>
    <row r="2355" spans="1:20" ht="60">
      <c r="A2355" s="1" t="s">
        <v>2850</v>
      </c>
      <c r="B2355">
        <v>2399</v>
      </c>
      <c r="D2355">
        <v>958</v>
      </c>
      <c r="E2355" s="1"/>
      <c r="F2355" s="1" t="s">
        <v>2850</v>
      </c>
      <c r="G2355" s="1">
        <v>3</v>
      </c>
      <c r="H2355" s="1">
        <v>3</v>
      </c>
      <c r="I2355" s="1">
        <v>3</v>
      </c>
      <c r="J2355" s="31" t="str">
        <f t="shared" si="72"/>
        <v>EXCLUDED</v>
      </c>
      <c r="K2355">
        <v>2399</v>
      </c>
      <c r="L2355" s="1"/>
      <c r="M2355" s="1"/>
      <c r="N2355" s="35" t="s">
        <v>901</v>
      </c>
      <c r="R2355" s="1" t="str">
        <f t="shared" si="73"/>
        <v>Mutually Excluded</v>
      </c>
      <c r="S2355" s="1"/>
      <c r="T2355" s="1"/>
    </row>
    <row r="2356" spans="1:20" ht="105">
      <c r="A2356" s="1" t="s">
        <v>2851</v>
      </c>
      <c r="B2356">
        <v>2400</v>
      </c>
      <c r="D2356" s="6">
        <v>958959</v>
      </c>
      <c r="E2356" s="1"/>
      <c r="F2356" s="1" t="s">
        <v>2851</v>
      </c>
      <c r="G2356" s="1">
        <v>1</v>
      </c>
      <c r="H2356" s="1">
        <v>1</v>
      </c>
      <c r="I2356" s="1">
        <v>1</v>
      </c>
      <c r="J2356" s="31" t="str">
        <f t="shared" si="72"/>
        <v>EXCLUDED</v>
      </c>
      <c r="K2356">
        <v>2400</v>
      </c>
      <c r="L2356" s="1"/>
      <c r="M2356" s="1"/>
      <c r="N2356" s="35" t="s">
        <v>901</v>
      </c>
      <c r="R2356" s="1" t="str">
        <f t="shared" si="73"/>
        <v>Mutually Excluded</v>
      </c>
      <c r="S2356" s="1"/>
      <c r="T2356" s="1"/>
    </row>
    <row r="2357" spans="1:20" ht="60">
      <c r="A2357" s="1" t="s">
        <v>2852</v>
      </c>
      <c r="B2357">
        <v>2401</v>
      </c>
      <c r="D2357">
        <v>959</v>
      </c>
      <c r="E2357" s="1"/>
      <c r="F2357" s="1" t="s">
        <v>2852</v>
      </c>
      <c r="G2357" s="1">
        <v>1</v>
      </c>
      <c r="H2357" s="1">
        <v>1</v>
      </c>
      <c r="I2357" s="1">
        <v>1</v>
      </c>
      <c r="J2357" s="31" t="str">
        <f t="shared" si="72"/>
        <v>EXCLUDED</v>
      </c>
      <c r="K2357">
        <v>2401</v>
      </c>
      <c r="L2357" s="1"/>
      <c r="M2357" s="1"/>
      <c r="N2357" s="35" t="s">
        <v>901</v>
      </c>
      <c r="R2357" s="1" t="str">
        <f t="shared" si="73"/>
        <v>Mutually Excluded</v>
      </c>
      <c r="S2357" s="1"/>
      <c r="T2357" s="1"/>
    </row>
    <row r="2358" spans="1:20" ht="105">
      <c r="A2358" s="1" t="s">
        <v>2853</v>
      </c>
      <c r="B2358">
        <v>2402</v>
      </c>
      <c r="D2358">
        <v>959</v>
      </c>
      <c r="E2358" s="1"/>
      <c r="F2358" s="1" t="s">
        <v>2853</v>
      </c>
      <c r="G2358" s="1">
        <v>1</v>
      </c>
      <c r="H2358" s="1">
        <v>1</v>
      </c>
      <c r="I2358" s="1">
        <v>1</v>
      </c>
      <c r="J2358" s="31" t="str">
        <f t="shared" si="72"/>
        <v>EXCLUDED</v>
      </c>
      <c r="K2358">
        <v>2402</v>
      </c>
      <c r="L2358" s="1"/>
      <c r="M2358" s="1"/>
      <c r="N2358" s="35" t="s">
        <v>901</v>
      </c>
      <c r="R2358" s="1" t="str">
        <f t="shared" si="73"/>
        <v>Mutually Excluded</v>
      </c>
      <c r="S2358" s="1"/>
      <c r="T2358" s="1"/>
    </row>
    <row r="2359" spans="1:20" ht="75">
      <c r="A2359" s="1" t="s">
        <v>1983</v>
      </c>
      <c r="B2359">
        <v>2403</v>
      </c>
      <c r="D2359">
        <v>959</v>
      </c>
      <c r="E2359" s="1"/>
      <c r="F2359" s="1" t="s">
        <v>1983</v>
      </c>
      <c r="G2359" s="1">
        <v>1</v>
      </c>
      <c r="H2359" s="1">
        <v>1</v>
      </c>
      <c r="I2359" s="1">
        <v>1</v>
      </c>
      <c r="J2359" s="31" t="str">
        <f t="shared" si="72"/>
        <v>EXCLUDED</v>
      </c>
      <c r="K2359">
        <v>2403</v>
      </c>
      <c r="L2359" s="1"/>
      <c r="M2359" s="1"/>
      <c r="N2359" s="35" t="s">
        <v>901</v>
      </c>
      <c r="R2359" s="1" t="str">
        <f t="shared" si="73"/>
        <v>Mutually Excluded</v>
      </c>
      <c r="S2359" s="1"/>
      <c r="T2359" s="1"/>
    </row>
    <row r="2360" spans="1:20" ht="75">
      <c r="A2360" s="1" t="s">
        <v>2854</v>
      </c>
      <c r="B2360">
        <v>2404</v>
      </c>
      <c r="D2360" s="6">
        <v>959960</v>
      </c>
      <c r="E2360" s="1"/>
      <c r="F2360" s="1" t="s">
        <v>2854</v>
      </c>
      <c r="G2360" s="1">
        <v>1</v>
      </c>
      <c r="H2360" s="1">
        <v>1</v>
      </c>
      <c r="I2360" s="1">
        <v>1</v>
      </c>
      <c r="J2360" s="31" t="str">
        <f t="shared" si="72"/>
        <v>EXCLUDED</v>
      </c>
      <c r="K2360">
        <v>2404</v>
      </c>
      <c r="L2360" s="1"/>
      <c r="M2360" s="1"/>
      <c r="N2360" s="35" t="s">
        <v>901</v>
      </c>
      <c r="R2360" s="1" t="str">
        <f t="shared" si="73"/>
        <v>Mutually Excluded</v>
      </c>
      <c r="S2360" s="1"/>
      <c r="T2360" s="1"/>
    </row>
    <row r="2361" spans="1:20" ht="105">
      <c r="A2361" s="1" t="s">
        <v>2855</v>
      </c>
      <c r="B2361">
        <v>2405</v>
      </c>
      <c r="D2361">
        <v>960</v>
      </c>
      <c r="E2361" s="1"/>
      <c r="F2361" s="1" t="s">
        <v>2855</v>
      </c>
      <c r="G2361" s="1">
        <v>1</v>
      </c>
      <c r="H2361" s="1">
        <v>1</v>
      </c>
      <c r="I2361" s="1">
        <v>1</v>
      </c>
      <c r="J2361" s="31" t="str">
        <f t="shared" si="72"/>
        <v>EXCLUDED</v>
      </c>
      <c r="K2361">
        <v>2405</v>
      </c>
      <c r="L2361" s="1"/>
      <c r="M2361" s="1"/>
      <c r="N2361" s="35" t="s">
        <v>901</v>
      </c>
      <c r="R2361" s="1" t="str">
        <f t="shared" si="73"/>
        <v>Mutually Excluded</v>
      </c>
      <c r="S2361" s="1"/>
      <c r="T2361" s="1"/>
    </row>
    <row r="2362" spans="1:20" ht="90">
      <c r="A2362" s="1" t="s">
        <v>2856</v>
      </c>
      <c r="B2362">
        <v>2406</v>
      </c>
      <c r="D2362">
        <v>960</v>
      </c>
      <c r="E2362" s="1"/>
      <c r="F2362" s="1" t="s">
        <v>2856</v>
      </c>
      <c r="G2362" s="1">
        <v>1</v>
      </c>
      <c r="H2362" s="1">
        <v>1</v>
      </c>
      <c r="I2362" s="1">
        <v>1</v>
      </c>
      <c r="J2362" s="31" t="str">
        <f t="shared" si="72"/>
        <v>EXCLUDED</v>
      </c>
      <c r="K2362">
        <v>2406</v>
      </c>
      <c r="L2362" s="1"/>
      <c r="M2362" s="1"/>
      <c r="N2362" s="35" t="s">
        <v>901</v>
      </c>
      <c r="R2362" s="1" t="str">
        <f t="shared" si="73"/>
        <v>Mutually Excluded</v>
      </c>
      <c r="S2362" s="1"/>
      <c r="T2362" s="1"/>
    </row>
    <row r="2363" spans="1:20" ht="75">
      <c r="A2363" s="1" t="s">
        <v>2857</v>
      </c>
      <c r="B2363">
        <v>2407</v>
      </c>
      <c r="D2363" s="6">
        <v>960961</v>
      </c>
      <c r="E2363" s="1"/>
      <c r="F2363" s="1" t="s">
        <v>2857</v>
      </c>
      <c r="G2363" s="1">
        <v>2</v>
      </c>
      <c r="H2363" s="1">
        <v>2</v>
      </c>
      <c r="I2363" s="1">
        <v>3</v>
      </c>
      <c r="J2363" s="31" t="str">
        <f t="shared" si="72"/>
        <v>EXCLUDED</v>
      </c>
      <c r="K2363">
        <v>2407</v>
      </c>
      <c r="L2363" s="1"/>
      <c r="M2363" s="1"/>
      <c r="N2363" s="35" t="s">
        <v>901</v>
      </c>
      <c r="R2363" s="1" t="str">
        <f t="shared" si="73"/>
        <v>Mutually Excluded</v>
      </c>
      <c r="S2363" s="1"/>
      <c r="T2363" s="1"/>
    </row>
    <row r="2364" spans="1:20" ht="90">
      <c r="A2364" s="1" t="s">
        <v>2859</v>
      </c>
      <c r="B2364">
        <v>2408</v>
      </c>
      <c r="D2364">
        <v>961</v>
      </c>
      <c r="E2364" s="1"/>
      <c r="F2364" s="1" t="s">
        <v>2859</v>
      </c>
      <c r="G2364" s="1">
        <v>2</v>
      </c>
      <c r="H2364" s="1">
        <v>2</v>
      </c>
      <c r="I2364" s="1">
        <v>2</v>
      </c>
      <c r="J2364" s="31" t="str">
        <f t="shared" si="72"/>
        <v>EXCLUDED</v>
      </c>
      <c r="K2364">
        <v>2408</v>
      </c>
      <c r="L2364" s="1"/>
      <c r="M2364" s="1"/>
      <c r="N2364" s="35" t="s">
        <v>901</v>
      </c>
      <c r="R2364" s="1" t="str">
        <f t="shared" si="73"/>
        <v>Mutually Excluded</v>
      </c>
      <c r="S2364" s="1"/>
      <c r="T2364" s="1"/>
    </row>
    <row r="2365" spans="1:20" ht="105">
      <c r="A2365" s="1" t="s">
        <v>2860</v>
      </c>
      <c r="B2365">
        <v>2409</v>
      </c>
      <c r="D2365">
        <v>961</v>
      </c>
      <c r="E2365" s="1"/>
      <c r="F2365" s="1" t="s">
        <v>2860</v>
      </c>
      <c r="G2365" s="1">
        <v>3</v>
      </c>
      <c r="H2365" s="1">
        <v>3</v>
      </c>
      <c r="I2365" s="1">
        <v>3</v>
      </c>
      <c r="J2365" s="31" t="str">
        <f t="shared" si="72"/>
        <v>EXCLUDED</v>
      </c>
      <c r="K2365">
        <v>2409</v>
      </c>
      <c r="L2365" s="1"/>
      <c r="M2365" s="1"/>
      <c r="N2365" s="35" t="s">
        <v>901</v>
      </c>
      <c r="R2365" s="1" t="str">
        <f t="shared" si="73"/>
        <v>Mutually Excluded</v>
      </c>
      <c r="S2365" s="1"/>
      <c r="T2365" s="1"/>
    </row>
    <row r="2366" spans="1:20" ht="105">
      <c r="A2366" s="1" t="s">
        <v>2861</v>
      </c>
      <c r="B2366">
        <v>2410</v>
      </c>
      <c r="D2366">
        <v>961</v>
      </c>
      <c r="E2366" s="1"/>
      <c r="F2366" s="1" t="s">
        <v>2861</v>
      </c>
      <c r="G2366" s="1">
        <v>3</v>
      </c>
      <c r="H2366" s="1">
        <v>2</v>
      </c>
      <c r="I2366" s="1">
        <v>3</v>
      </c>
      <c r="J2366" s="31" t="str">
        <f t="shared" si="72"/>
        <v>EXCLUDED</v>
      </c>
      <c r="K2366">
        <v>2410</v>
      </c>
      <c r="L2366" s="1"/>
      <c r="M2366" s="1"/>
      <c r="N2366" s="35" t="s">
        <v>901</v>
      </c>
      <c r="R2366" s="1" t="str">
        <f t="shared" si="73"/>
        <v>Mutually Excluded</v>
      </c>
      <c r="S2366" s="1"/>
      <c r="T2366" s="1"/>
    </row>
    <row r="2367" spans="1:20" ht="75">
      <c r="A2367" s="1" t="s">
        <v>2862</v>
      </c>
      <c r="B2367">
        <v>2411</v>
      </c>
      <c r="D2367">
        <v>962</v>
      </c>
      <c r="E2367" s="1"/>
      <c r="F2367" s="1" t="s">
        <v>2862</v>
      </c>
      <c r="G2367" s="1">
        <v>1</v>
      </c>
      <c r="H2367" s="1">
        <v>1</v>
      </c>
      <c r="I2367" s="1">
        <v>1</v>
      </c>
      <c r="J2367" s="31" t="str">
        <f t="shared" si="72"/>
        <v>EXCLUDED</v>
      </c>
      <c r="K2367">
        <v>2411</v>
      </c>
      <c r="L2367" s="1"/>
      <c r="M2367" s="1"/>
      <c r="N2367" s="35" t="s">
        <v>901</v>
      </c>
      <c r="R2367" s="1" t="str">
        <f t="shared" si="73"/>
        <v>Mutually Excluded</v>
      </c>
      <c r="S2367" s="1"/>
      <c r="T2367" s="1"/>
    </row>
    <row r="2368" spans="1:20" ht="90">
      <c r="A2368" s="1" t="s">
        <v>2863</v>
      </c>
      <c r="B2368">
        <v>2412</v>
      </c>
      <c r="D2368">
        <v>962</v>
      </c>
      <c r="E2368" s="1"/>
      <c r="F2368" s="1" t="s">
        <v>2863</v>
      </c>
      <c r="G2368" s="1">
        <v>1</v>
      </c>
      <c r="H2368" s="1">
        <v>1</v>
      </c>
      <c r="I2368" s="1">
        <v>1</v>
      </c>
      <c r="J2368" s="31" t="str">
        <f t="shared" si="72"/>
        <v>EXCLUDED</v>
      </c>
      <c r="K2368">
        <v>2412</v>
      </c>
      <c r="L2368" s="1"/>
      <c r="M2368" s="1"/>
      <c r="N2368" s="35" t="s">
        <v>901</v>
      </c>
      <c r="R2368" s="1" t="str">
        <f t="shared" si="73"/>
        <v>Mutually Excluded</v>
      </c>
      <c r="S2368" s="1"/>
      <c r="T2368" s="1"/>
    </row>
    <row r="2369" spans="1:20" ht="45">
      <c r="A2369" s="1" t="s">
        <v>2864</v>
      </c>
      <c r="B2369">
        <v>2413</v>
      </c>
      <c r="D2369">
        <v>962</v>
      </c>
      <c r="E2369" s="1"/>
      <c r="F2369" s="1" t="s">
        <v>2864</v>
      </c>
      <c r="G2369" s="1">
        <v>3</v>
      </c>
      <c r="H2369" s="1">
        <v>3</v>
      </c>
      <c r="I2369" s="1">
        <v>3</v>
      </c>
      <c r="J2369" s="31" t="str">
        <f t="shared" si="72"/>
        <v>EXCLUDED</v>
      </c>
      <c r="K2369">
        <v>2413</v>
      </c>
      <c r="L2369" s="1"/>
      <c r="M2369" s="1"/>
      <c r="N2369" s="35" t="s">
        <v>901</v>
      </c>
      <c r="R2369" s="1" t="str">
        <f t="shared" si="73"/>
        <v>Mutually Excluded</v>
      </c>
      <c r="S2369" s="1"/>
      <c r="T2369" s="1"/>
    </row>
    <row r="2370" spans="1:20" ht="105">
      <c r="A2370" s="1" t="s">
        <v>2866</v>
      </c>
      <c r="B2370">
        <v>2414</v>
      </c>
      <c r="D2370" s="6">
        <v>962963</v>
      </c>
      <c r="E2370" s="1"/>
      <c r="F2370" s="1" t="s">
        <v>2866</v>
      </c>
      <c r="G2370" s="1">
        <v>1</v>
      </c>
      <c r="H2370" s="1">
        <v>1</v>
      </c>
      <c r="I2370" s="1">
        <v>1</v>
      </c>
      <c r="J2370" s="31" t="str">
        <f t="shared" si="72"/>
        <v>EXCLUDED</v>
      </c>
      <c r="K2370">
        <v>2414</v>
      </c>
      <c r="L2370" s="1"/>
      <c r="M2370" s="1"/>
      <c r="N2370" s="35" t="s">
        <v>901</v>
      </c>
      <c r="R2370" s="1" t="str">
        <f t="shared" si="73"/>
        <v>Mutually Excluded</v>
      </c>
      <c r="S2370" s="1"/>
      <c r="T2370" s="1"/>
    </row>
    <row r="2371" spans="1:20" ht="75">
      <c r="A2371" s="1" t="s">
        <v>2867</v>
      </c>
      <c r="B2371">
        <v>2415</v>
      </c>
      <c r="D2371">
        <v>963</v>
      </c>
      <c r="E2371" s="1"/>
      <c r="F2371" s="1" t="s">
        <v>2867</v>
      </c>
      <c r="G2371" s="1">
        <v>1</v>
      </c>
      <c r="H2371" s="1">
        <v>1</v>
      </c>
      <c r="I2371" s="1">
        <v>1</v>
      </c>
      <c r="J2371" s="31" t="str">
        <f t="shared" ref="J2371:J2407" si="74">IF(COUNTIF(G2371:I2371,5)=3,"CERTAINLY INCLUDED",IF(COUNTIF(G2371:I2371,5)&gt;0,"MAYBE","EXCLUDED"))</f>
        <v>EXCLUDED</v>
      </c>
      <c r="K2371">
        <v>2415</v>
      </c>
      <c r="L2371" s="1"/>
      <c r="M2371" s="1"/>
      <c r="N2371" s="35" t="s">
        <v>901</v>
      </c>
      <c r="R2371" s="1" t="str">
        <f t="shared" ref="R2371:R2407" si="75">IF(AND(J2371="Excluded", N2371="Excluded"), "Mutually Excluded", IF(AND(OR(J2371="CERTAINLY INCLUDED", J2371="INCLUDED", J2371="MAYBE" ), OR(N2371="INCLUDED", N2371="MAYBE")), "MUTUALLY INCLUDED", IF(AND(J2371="MAYBE", N2371="MAYBE"), "Mutually MAYBE", IF(AND(J2371="Excluded", OR(N2371="INCLUDED", N2371="MAYBE")), "AI: No, Human: Yes", IF(AND(N2371="Excluded", OR(J2371="INCLUDED", J2371="CERTAINLY INCLUDED", J2371="MAYBE")), "AI: Yes, Human: No", "Other Conflict")))))</f>
        <v>Mutually Excluded</v>
      </c>
      <c r="S2371" s="1"/>
      <c r="T2371" s="1"/>
    </row>
    <row r="2372" spans="1:20" ht="30">
      <c r="A2372" s="1" t="s">
        <v>2868</v>
      </c>
      <c r="B2372">
        <v>2416</v>
      </c>
      <c r="D2372">
        <v>963</v>
      </c>
      <c r="E2372" s="1"/>
      <c r="F2372" s="1" t="s">
        <v>2868</v>
      </c>
      <c r="G2372" s="1">
        <v>2</v>
      </c>
      <c r="H2372" s="1">
        <v>3</v>
      </c>
      <c r="I2372" s="1">
        <v>2</v>
      </c>
      <c r="J2372" s="31" t="str">
        <f t="shared" si="74"/>
        <v>EXCLUDED</v>
      </c>
      <c r="K2372">
        <v>2416</v>
      </c>
      <c r="L2372" s="1"/>
      <c r="M2372" s="1"/>
      <c r="N2372" s="35" t="s">
        <v>901</v>
      </c>
      <c r="R2372" s="1" t="str">
        <f t="shared" si="75"/>
        <v>Mutually Excluded</v>
      </c>
      <c r="S2372" s="1"/>
      <c r="T2372" s="1"/>
    </row>
    <row r="2373" spans="1:20" ht="75">
      <c r="A2373" s="1" t="s">
        <v>2870</v>
      </c>
      <c r="B2373">
        <v>2417</v>
      </c>
      <c r="D2373">
        <v>963</v>
      </c>
      <c r="E2373" s="1"/>
      <c r="F2373" s="1" t="s">
        <v>2870</v>
      </c>
      <c r="G2373" s="1">
        <v>2</v>
      </c>
      <c r="H2373" s="1">
        <v>2</v>
      </c>
      <c r="I2373" s="1">
        <v>2</v>
      </c>
      <c r="J2373" s="31" t="str">
        <f t="shared" si="74"/>
        <v>EXCLUDED</v>
      </c>
      <c r="K2373">
        <v>2417</v>
      </c>
      <c r="L2373" s="1"/>
      <c r="M2373" s="1"/>
      <c r="N2373" s="35" t="s">
        <v>901</v>
      </c>
      <c r="R2373" s="1" t="str">
        <f t="shared" si="75"/>
        <v>Mutually Excluded</v>
      </c>
      <c r="S2373" s="1"/>
      <c r="T2373" s="1"/>
    </row>
    <row r="2374" spans="1:20" ht="45">
      <c r="A2374" s="1" t="s">
        <v>2871</v>
      </c>
      <c r="B2374">
        <v>2418</v>
      </c>
      <c r="D2374">
        <v>963</v>
      </c>
      <c r="E2374" s="1"/>
      <c r="F2374" s="1" t="s">
        <v>2871</v>
      </c>
      <c r="G2374" s="1">
        <v>3</v>
      </c>
      <c r="H2374" s="1">
        <v>2</v>
      </c>
      <c r="I2374" s="1">
        <v>3</v>
      </c>
      <c r="J2374" s="31" t="str">
        <f t="shared" si="74"/>
        <v>EXCLUDED</v>
      </c>
      <c r="K2374">
        <v>2418</v>
      </c>
      <c r="L2374" s="1"/>
      <c r="M2374" s="1"/>
      <c r="N2374" s="35" t="s">
        <v>901</v>
      </c>
      <c r="R2374" s="1" t="str">
        <f t="shared" si="75"/>
        <v>Mutually Excluded</v>
      </c>
      <c r="S2374" s="1"/>
      <c r="T2374" s="1"/>
    </row>
    <row r="2375" spans="1:20" ht="90">
      <c r="A2375" s="1" t="s">
        <v>2872</v>
      </c>
      <c r="B2375">
        <v>2419</v>
      </c>
      <c r="D2375">
        <v>964</v>
      </c>
      <c r="E2375" s="1"/>
      <c r="F2375" s="1" t="s">
        <v>2872</v>
      </c>
      <c r="G2375" s="1">
        <v>3</v>
      </c>
      <c r="H2375" s="1">
        <v>3</v>
      </c>
      <c r="I2375" s="1">
        <v>4</v>
      </c>
      <c r="J2375" s="31" t="str">
        <f t="shared" si="74"/>
        <v>EXCLUDED</v>
      </c>
      <c r="K2375">
        <v>2419</v>
      </c>
      <c r="L2375" s="1"/>
      <c r="M2375" s="1"/>
      <c r="N2375" s="35" t="s">
        <v>901</v>
      </c>
      <c r="R2375" s="1" t="str">
        <f t="shared" si="75"/>
        <v>Mutually Excluded</v>
      </c>
      <c r="S2375" s="1"/>
      <c r="T2375" s="1"/>
    </row>
    <row r="2376" spans="1:20" ht="105">
      <c r="A2376" s="1" t="s">
        <v>2873</v>
      </c>
      <c r="B2376">
        <v>2420</v>
      </c>
      <c r="D2376">
        <v>964</v>
      </c>
      <c r="E2376" s="1"/>
      <c r="F2376" s="1" t="s">
        <v>2873</v>
      </c>
      <c r="G2376" s="1">
        <v>4</v>
      </c>
      <c r="H2376" s="1">
        <v>3</v>
      </c>
      <c r="I2376" s="1">
        <v>4</v>
      </c>
      <c r="J2376" s="31" t="str">
        <f t="shared" si="74"/>
        <v>EXCLUDED</v>
      </c>
      <c r="K2376">
        <v>2420</v>
      </c>
      <c r="L2376" s="1"/>
      <c r="M2376" s="1"/>
      <c r="N2376" s="35" t="s">
        <v>901</v>
      </c>
      <c r="R2376" s="1" t="str">
        <f t="shared" si="75"/>
        <v>Mutually Excluded</v>
      </c>
      <c r="S2376" s="1"/>
      <c r="T2376" s="1"/>
    </row>
    <row r="2377" spans="1:20" ht="90">
      <c r="A2377" s="1" t="s">
        <v>2875</v>
      </c>
      <c r="B2377">
        <v>2421</v>
      </c>
      <c r="D2377">
        <v>964</v>
      </c>
      <c r="E2377" s="1"/>
      <c r="F2377" s="1" t="s">
        <v>2875</v>
      </c>
      <c r="G2377" s="1">
        <v>2</v>
      </c>
      <c r="H2377" s="1">
        <v>2</v>
      </c>
      <c r="I2377" s="1">
        <v>3</v>
      </c>
      <c r="J2377" s="31" t="str">
        <f t="shared" si="74"/>
        <v>EXCLUDED</v>
      </c>
      <c r="K2377">
        <v>2421</v>
      </c>
      <c r="L2377" s="1"/>
      <c r="M2377" s="1"/>
      <c r="N2377" s="35" t="s">
        <v>901</v>
      </c>
      <c r="R2377" s="1" t="str">
        <f t="shared" si="75"/>
        <v>Mutually Excluded</v>
      </c>
      <c r="S2377" s="1"/>
      <c r="T2377" s="1"/>
    </row>
    <row r="2378" spans="1:20" ht="90">
      <c r="A2378" s="1" t="s">
        <v>2876</v>
      </c>
      <c r="B2378">
        <v>2422</v>
      </c>
      <c r="D2378">
        <v>964</v>
      </c>
      <c r="E2378" s="1"/>
      <c r="F2378" s="1" t="s">
        <v>2876</v>
      </c>
      <c r="G2378" s="1">
        <v>2</v>
      </c>
      <c r="H2378" s="1">
        <v>2</v>
      </c>
      <c r="I2378" s="1">
        <v>2</v>
      </c>
      <c r="J2378" s="31" t="str">
        <f t="shared" si="74"/>
        <v>EXCLUDED</v>
      </c>
      <c r="K2378">
        <v>2422</v>
      </c>
      <c r="L2378" s="1"/>
      <c r="M2378" s="1"/>
      <c r="N2378" s="35" t="s">
        <v>901</v>
      </c>
      <c r="R2378" s="1" t="str">
        <f t="shared" si="75"/>
        <v>Mutually Excluded</v>
      </c>
      <c r="S2378" s="1"/>
      <c r="T2378" s="1"/>
    </row>
    <row r="2379" spans="1:20" ht="105">
      <c r="A2379" s="1" t="s">
        <v>2877</v>
      </c>
      <c r="B2379">
        <v>2423</v>
      </c>
      <c r="D2379">
        <v>965</v>
      </c>
      <c r="E2379" s="1"/>
      <c r="F2379" s="1" t="s">
        <v>2877</v>
      </c>
      <c r="G2379" s="1">
        <v>2</v>
      </c>
      <c r="H2379" s="1">
        <v>2</v>
      </c>
      <c r="I2379" s="1">
        <v>2</v>
      </c>
      <c r="J2379" s="31" t="str">
        <f t="shared" si="74"/>
        <v>EXCLUDED</v>
      </c>
      <c r="K2379">
        <v>2423</v>
      </c>
      <c r="L2379" s="1"/>
      <c r="M2379" s="1"/>
      <c r="N2379" s="35" t="s">
        <v>901</v>
      </c>
      <c r="R2379" s="1" t="str">
        <f t="shared" si="75"/>
        <v>Mutually Excluded</v>
      </c>
      <c r="S2379" s="1"/>
      <c r="T2379" s="1"/>
    </row>
    <row r="2380" spans="1:20" ht="30">
      <c r="A2380" s="1" t="s">
        <v>2878</v>
      </c>
      <c r="B2380">
        <v>2424</v>
      </c>
      <c r="D2380">
        <v>965</v>
      </c>
      <c r="E2380" s="1"/>
      <c r="F2380" s="1" t="s">
        <v>2878</v>
      </c>
      <c r="G2380" s="1">
        <v>3</v>
      </c>
      <c r="H2380" s="1">
        <v>3</v>
      </c>
      <c r="I2380" s="1">
        <v>3</v>
      </c>
      <c r="J2380" s="31" t="str">
        <f t="shared" si="74"/>
        <v>EXCLUDED</v>
      </c>
      <c r="K2380">
        <v>2424</v>
      </c>
      <c r="L2380" s="1"/>
      <c r="M2380" s="1"/>
      <c r="N2380" s="35" t="s">
        <v>901</v>
      </c>
      <c r="R2380" s="1" t="str">
        <f t="shared" si="75"/>
        <v>Mutually Excluded</v>
      </c>
      <c r="S2380" s="1"/>
      <c r="T2380" s="1"/>
    </row>
    <row r="2381" spans="1:20" ht="90">
      <c r="A2381" s="1" t="s">
        <v>2879</v>
      </c>
      <c r="B2381">
        <v>2425</v>
      </c>
      <c r="D2381">
        <v>965</v>
      </c>
      <c r="E2381" s="1"/>
      <c r="F2381" s="1" t="s">
        <v>2879</v>
      </c>
      <c r="G2381" s="1">
        <v>2</v>
      </c>
      <c r="H2381" s="1">
        <v>2</v>
      </c>
      <c r="I2381" s="1">
        <v>2</v>
      </c>
      <c r="J2381" s="31" t="str">
        <f t="shared" si="74"/>
        <v>EXCLUDED</v>
      </c>
      <c r="K2381">
        <v>2425</v>
      </c>
      <c r="L2381" s="1"/>
      <c r="M2381" s="1"/>
      <c r="N2381" s="35" t="s">
        <v>901</v>
      </c>
      <c r="R2381" s="1" t="str">
        <f t="shared" si="75"/>
        <v>Mutually Excluded</v>
      </c>
      <c r="S2381" s="1"/>
      <c r="T2381" s="1"/>
    </row>
    <row r="2382" spans="1:20" ht="75">
      <c r="A2382" s="1" t="s">
        <v>2881</v>
      </c>
      <c r="B2382">
        <v>2426</v>
      </c>
      <c r="D2382">
        <v>965</v>
      </c>
      <c r="E2382" s="1"/>
      <c r="F2382" s="1" t="s">
        <v>2881</v>
      </c>
      <c r="G2382" s="1">
        <v>1</v>
      </c>
      <c r="H2382" s="1">
        <v>1</v>
      </c>
      <c r="I2382" s="1">
        <v>1</v>
      </c>
      <c r="J2382" s="31" t="str">
        <f t="shared" si="74"/>
        <v>EXCLUDED</v>
      </c>
      <c r="K2382">
        <v>2426</v>
      </c>
      <c r="L2382" s="1"/>
      <c r="M2382" s="1"/>
      <c r="N2382" s="35" t="s">
        <v>901</v>
      </c>
      <c r="R2382" s="1" t="str">
        <f t="shared" si="75"/>
        <v>Mutually Excluded</v>
      </c>
      <c r="S2382" s="1"/>
      <c r="T2382" s="1"/>
    </row>
    <row r="2383" spans="1:20" ht="120">
      <c r="A2383" s="1" t="s">
        <v>2882</v>
      </c>
      <c r="B2383">
        <v>2427</v>
      </c>
      <c r="D2383">
        <v>966</v>
      </c>
      <c r="E2383" s="1"/>
      <c r="F2383" s="1" t="s">
        <v>2882</v>
      </c>
      <c r="G2383" s="1">
        <v>2</v>
      </c>
      <c r="H2383" s="1">
        <v>2</v>
      </c>
      <c r="I2383" s="1">
        <v>2</v>
      </c>
      <c r="J2383" s="31" t="str">
        <f t="shared" si="74"/>
        <v>EXCLUDED</v>
      </c>
      <c r="K2383">
        <v>2427</v>
      </c>
      <c r="L2383" s="1"/>
      <c r="M2383" s="1"/>
      <c r="N2383" s="35" t="s">
        <v>901</v>
      </c>
      <c r="R2383" s="1" t="str">
        <f t="shared" si="75"/>
        <v>Mutually Excluded</v>
      </c>
      <c r="S2383" s="1"/>
      <c r="T2383" s="1"/>
    </row>
    <row r="2384" spans="1:20" ht="105">
      <c r="A2384" s="1" t="s">
        <v>2883</v>
      </c>
      <c r="B2384">
        <v>2428</v>
      </c>
      <c r="D2384">
        <v>966</v>
      </c>
      <c r="E2384" s="1"/>
      <c r="F2384" s="1" t="s">
        <v>2883</v>
      </c>
      <c r="G2384" s="1">
        <v>2</v>
      </c>
      <c r="H2384" s="1">
        <v>2</v>
      </c>
      <c r="I2384" s="1">
        <v>2</v>
      </c>
      <c r="J2384" s="31" t="str">
        <f t="shared" si="74"/>
        <v>EXCLUDED</v>
      </c>
      <c r="K2384">
        <v>2428</v>
      </c>
      <c r="L2384" s="1"/>
      <c r="M2384" s="1"/>
      <c r="N2384" s="35" t="s">
        <v>901</v>
      </c>
      <c r="R2384" s="1" t="str">
        <f t="shared" si="75"/>
        <v>Mutually Excluded</v>
      </c>
      <c r="S2384" s="1"/>
      <c r="T2384" s="1"/>
    </row>
    <row r="2385" spans="1:20" ht="60">
      <c r="A2385" s="1" t="s">
        <v>2884</v>
      </c>
      <c r="B2385">
        <v>2429</v>
      </c>
      <c r="D2385" s="6">
        <v>966967</v>
      </c>
      <c r="E2385" s="1"/>
      <c r="F2385" s="1" t="s">
        <v>2884</v>
      </c>
      <c r="G2385" s="1">
        <v>2</v>
      </c>
      <c r="H2385" s="1">
        <v>2</v>
      </c>
      <c r="I2385" s="1">
        <v>2</v>
      </c>
      <c r="J2385" s="31" t="str">
        <f t="shared" si="74"/>
        <v>EXCLUDED</v>
      </c>
      <c r="K2385">
        <v>2429</v>
      </c>
      <c r="L2385" s="1"/>
      <c r="M2385" s="1"/>
      <c r="N2385" s="35" t="s">
        <v>901</v>
      </c>
      <c r="R2385" s="1" t="str">
        <f t="shared" si="75"/>
        <v>Mutually Excluded</v>
      </c>
      <c r="S2385" s="1"/>
      <c r="T2385" s="1"/>
    </row>
    <row r="2386" spans="1:20" ht="120">
      <c r="A2386" s="1" t="s">
        <v>2885</v>
      </c>
      <c r="B2386">
        <v>2430</v>
      </c>
      <c r="D2386">
        <v>967</v>
      </c>
      <c r="E2386" s="1"/>
      <c r="F2386" s="1" t="s">
        <v>2885</v>
      </c>
      <c r="G2386" s="1">
        <v>2</v>
      </c>
      <c r="H2386" s="1">
        <v>1</v>
      </c>
      <c r="I2386" s="1">
        <v>1</v>
      </c>
      <c r="J2386" s="31" t="str">
        <f t="shared" si="74"/>
        <v>EXCLUDED</v>
      </c>
      <c r="K2386">
        <v>2430</v>
      </c>
      <c r="L2386" s="1"/>
      <c r="M2386" s="1"/>
      <c r="N2386" s="35" t="s">
        <v>901</v>
      </c>
      <c r="R2386" s="1" t="str">
        <f t="shared" si="75"/>
        <v>Mutually Excluded</v>
      </c>
      <c r="S2386" s="1"/>
      <c r="T2386" s="1"/>
    </row>
    <row r="2387" spans="1:20" ht="45">
      <c r="A2387" s="1" t="s">
        <v>2886</v>
      </c>
      <c r="B2387">
        <v>2431</v>
      </c>
      <c r="D2387">
        <v>967</v>
      </c>
      <c r="E2387" s="1"/>
      <c r="F2387" s="1" t="s">
        <v>2886</v>
      </c>
      <c r="G2387" s="1">
        <v>3</v>
      </c>
      <c r="H2387" s="1">
        <v>3</v>
      </c>
      <c r="I2387" s="1">
        <v>3</v>
      </c>
      <c r="J2387" s="31" t="str">
        <f t="shared" si="74"/>
        <v>EXCLUDED</v>
      </c>
      <c r="K2387">
        <v>2431</v>
      </c>
      <c r="L2387" s="1"/>
      <c r="M2387" s="1"/>
      <c r="N2387" s="35" t="s">
        <v>1752</v>
      </c>
      <c r="R2387" s="1" t="str">
        <f t="shared" si="75"/>
        <v>AI: No, Human: Yes</v>
      </c>
      <c r="S2387" s="1"/>
      <c r="T2387" s="1"/>
    </row>
    <row r="2388" spans="1:20" ht="45">
      <c r="A2388" s="1" t="s">
        <v>2887</v>
      </c>
      <c r="B2388">
        <v>2432</v>
      </c>
      <c r="D2388">
        <v>967</v>
      </c>
      <c r="E2388" s="1"/>
      <c r="F2388" s="1" t="s">
        <v>2887</v>
      </c>
      <c r="G2388" s="1">
        <v>4</v>
      </c>
      <c r="H2388" s="1">
        <v>3</v>
      </c>
      <c r="I2388" s="1">
        <v>3</v>
      </c>
      <c r="J2388" s="31" t="str">
        <f t="shared" si="74"/>
        <v>EXCLUDED</v>
      </c>
      <c r="K2388">
        <v>2432</v>
      </c>
      <c r="L2388" s="1"/>
      <c r="M2388" s="1"/>
      <c r="N2388" s="35" t="s">
        <v>901</v>
      </c>
      <c r="R2388" s="1" t="str">
        <f t="shared" si="75"/>
        <v>Mutually Excluded</v>
      </c>
      <c r="S2388" s="1"/>
      <c r="T2388" s="1"/>
    </row>
    <row r="2389" spans="1:20" ht="75">
      <c r="A2389" s="1" t="s">
        <v>2888</v>
      </c>
      <c r="B2389">
        <v>2433</v>
      </c>
      <c r="D2389">
        <v>967</v>
      </c>
      <c r="E2389" s="1"/>
      <c r="F2389" s="1" t="s">
        <v>2888</v>
      </c>
      <c r="G2389" s="1">
        <v>3</v>
      </c>
      <c r="H2389" s="1">
        <v>2</v>
      </c>
      <c r="I2389" s="1">
        <v>3</v>
      </c>
      <c r="J2389" s="31" t="str">
        <f t="shared" si="74"/>
        <v>EXCLUDED</v>
      </c>
      <c r="K2389">
        <v>2433</v>
      </c>
      <c r="L2389" s="1"/>
      <c r="M2389" s="1"/>
      <c r="N2389" s="35" t="s">
        <v>901</v>
      </c>
      <c r="R2389" s="1" t="str">
        <f t="shared" si="75"/>
        <v>Mutually Excluded</v>
      </c>
      <c r="S2389" s="1"/>
      <c r="T2389" s="1"/>
    </row>
    <row r="2390" spans="1:20" ht="105">
      <c r="A2390" s="1" t="s">
        <v>2889</v>
      </c>
      <c r="B2390">
        <v>2434</v>
      </c>
      <c r="D2390">
        <v>968</v>
      </c>
      <c r="E2390" s="1"/>
      <c r="F2390" s="1" t="s">
        <v>2889</v>
      </c>
      <c r="G2390" s="1">
        <v>1</v>
      </c>
      <c r="H2390" s="1">
        <v>1</v>
      </c>
      <c r="I2390" s="1">
        <v>2</v>
      </c>
      <c r="J2390" s="31" t="str">
        <f t="shared" si="74"/>
        <v>EXCLUDED</v>
      </c>
      <c r="K2390">
        <v>2434</v>
      </c>
      <c r="L2390" s="1"/>
      <c r="M2390" s="1"/>
      <c r="N2390" s="35" t="s">
        <v>901</v>
      </c>
      <c r="R2390" s="1" t="str">
        <f t="shared" si="75"/>
        <v>Mutually Excluded</v>
      </c>
      <c r="S2390" s="1"/>
      <c r="T2390" s="1"/>
    </row>
    <row r="2391" spans="1:20" ht="150">
      <c r="A2391" s="1" t="s">
        <v>2890</v>
      </c>
      <c r="B2391">
        <v>2435</v>
      </c>
      <c r="D2391">
        <v>968</v>
      </c>
      <c r="E2391" s="1"/>
      <c r="F2391" s="1" t="s">
        <v>2890</v>
      </c>
      <c r="G2391" s="1">
        <v>1</v>
      </c>
      <c r="H2391" s="1">
        <v>1</v>
      </c>
      <c r="I2391" s="1">
        <v>1</v>
      </c>
      <c r="J2391" s="31" t="str">
        <f t="shared" si="74"/>
        <v>EXCLUDED</v>
      </c>
      <c r="K2391">
        <v>2435</v>
      </c>
      <c r="L2391" s="1"/>
      <c r="M2391" s="1"/>
      <c r="N2391" s="35" t="s">
        <v>901</v>
      </c>
      <c r="R2391" s="1" t="str">
        <f t="shared" si="75"/>
        <v>Mutually Excluded</v>
      </c>
      <c r="S2391" s="1"/>
      <c r="T2391" s="1"/>
    </row>
    <row r="2392" spans="1:20" ht="60">
      <c r="A2392" s="1" t="s">
        <v>2891</v>
      </c>
      <c r="B2392">
        <v>2436</v>
      </c>
      <c r="D2392">
        <v>968</v>
      </c>
      <c r="E2392" s="1"/>
      <c r="F2392" s="1" t="s">
        <v>2891</v>
      </c>
      <c r="G2392" s="1">
        <v>4</v>
      </c>
      <c r="H2392" s="1">
        <v>4</v>
      </c>
      <c r="I2392" s="1">
        <v>4</v>
      </c>
      <c r="J2392" s="31" t="str">
        <f t="shared" si="74"/>
        <v>EXCLUDED</v>
      </c>
      <c r="K2392">
        <v>2436</v>
      </c>
      <c r="L2392" s="1"/>
      <c r="M2392" s="1"/>
      <c r="N2392" s="35" t="s">
        <v>901</v>
      </c>
      <c r="R2392" s="1" t="str">
        <f t="shared" si="75"/>
        <v>Mutually Excluded</v>
      </c>
      <c r="S2392" s="1"/>
      <c r="T2392" s="1"/>
    </row>
    <row r="2393" spans="1:20" ht="75">
      <c r="A2393" s="1" t="s">
        <v>2893</v>
      </c>
      <c r="B2393">
        <v>2437</v>
      </c>
      <c r="D2393" s="6">
        <v>968969</v>
      </c>
      <c r="E2393" s="1"/>
      <c r="F2393" s="1" t="s">
        <v>2893</v>
      </c>
      <c r="G2393" s="1">
        <v>2</v>
      </c>
      <c r="H2393" s="1">
        <v>2</v>
      </c>
      <c r="I2393" s="1">
        <v>2</v>
      </c>
      <c r="J2393" s="31" t="str">
        <f t="shared" si="74"/>
        <v>EXCLUDED</v>
      </c>
      <c r="K2393">
        <v>2437</v>
      </c>
      <c r="L2393" s="1"/>
      <c r="M2393" s="1"/>
      <c r="N2393" s="35" t="s">
        <v>901</v>
      </c>
      <c r="R2393" s="1" t="str">
        <f t="shared" si="75"/>
        <v>Mutually Excluded</v>
      </c>
      <c r="S2393" s="1"/>
      <c r="T2393" s="1"/>
    </row>
    <row r="2394" spans="1:20" ht="90">
      <c r="A2394" s="1" t="s">
        <v>2894</v>
      </c>
      <c r="B2394">
        <v>2438</v>
      </c>
      <c r="D2394">
        <v>969</v>
      </c>
      <c r="E2394" s="1"/>
      <c r="F2394" s="1" t="s">
        <v>2894</v>
      </c>
      <c r="G2394" s="1">
        <v>1</v>
      </c>
      <c r="H2394" s="1">
        <v>1</v>
      </c>
      <c r="I2394" s="1">
        <v>1</v>
      </c>
      <c r="J2394" s="31" t="str">
        <f t="shared" si="74"/>
        <v>EXCLUDED</v>
      </c>
      <c r="K2394">
        <v>2438</v>
      </c>
      <c r="L2394" s="1"/>
      <c r="M2394" s="1"/>
      <c r="N2394" s="35" t="s">
        <v>901</v>
      </c>
      <c r="R2394" s="1" t="str">
        <f t="shared" si="75"/>
        <v>Mutually Excluded</v>
      </c>
      <c r="S2394" s="1"/>
      <c r="T2394" s="1"/>
    </row>
    <row r="2395" spans="1:20" ht="135">
      <c r="A2395" s="1" t="s">
        <v>2895</v>
      </c>
      <c r="B2395">
        <v>2439</v>
      </c>
      <c r="D2395">
        <v>969</v>
      </c>
      <c r="E2395" s="1"/>
      <c r="F2395" s="1" t="s">
        <v>2895</v>
      </c>
      <c r="G2395" s="1">
        <v>3</v>
      </c>
      <c r="H2395" s="1">
        <v>4</v>
      </c>
      <c r="I2395" s="1">
        <v>3</v>
      </c>
      <c r="J2395" s="31" t="str">
        <f t="shared" si="74"/>
        <v>EXCLUDED</v>
      </c>
      <c r="K2395">
        <v>2439</v>
      </c>
      <c r="L2395" s="1"/>
      <c r="M2395" s="1"/>
      <c r="N2395" s="35" t="s">
        <v>901</v>
      </c>
      <c r="R2395" s="1" t="str">
        <f t="shared" si="75"/>
        <v>Mutually Excluded</v>
      </c>
      <c r="S2395" s="1"/>
      <c r="T2395" s="1"/>
    </row>
    <row r="2396" spans="1:20" ht="60">
      <c r="A2396" s="1" t="s">
        <v>2897</v>
      </c>
      <c r="B2396">
        <v>2440</v>
      </c>
      <c r="D2396">
        <v>969</v>
      </c>
      <c r="E2396" s="1"/>
      <c r="F2396" s="1" t="s">
        <v>2897</v>
      </c>
      <c r="G2396" s="1">
        <v>3</v>
      </c>
      <c r="H2396" s="1">
        <v>3</v>
      </c>
      <c r="I2396" s="1">
        <v>3</v>
      </c>
      <c r="J2396" s="31" t="str">
        <f t="shared" si="74"/>
        <v>EXCLUDED</v>
      </c>
      <c r="K2396">
        <v>2440</v>
      </c>
      <c r="L2396" s="1"/>
      <c r="M2396" s="1"/>
      <c r="N2396" s="35" t="s">
        <v>901</v>
      </c>
      <c r="R2396" s="1" t="str">
        <f t="shared" si="75"/>
        <v>Mutually Excluded</v>
      </c>
      <c r="S2396" s="1"/>
      <c r="T2396" s="1"/>
    </row>
    <row r="2397" spans="1:20" ht="150">
      <c r="A2397" s="1" t="s">
        <v>2899</v>
      </c>
      <c r="B2397">
        <v>2441</v>
      </c>
      <c r="D2397">
        <v>969</v>
      </c>
      <c r="E2397" s="1"/>
      <c r="F2397" s="1" t="s">
        <v>2899</v>
      </c>
      <c r="G2397" s="1">
        <v>3</v>
      </c>
      <c r="H2397" s="1">
        <v>2</v>
      </c>
      <c r="I2397" s="1">
        <v>3</v>
      </c>
      <c r="J2397" s="31" t="str">
        <f t="shared" si="74"/>
        <v>EXCLUDED</v>
      </c>
      <c r="K2397">
        <v>2441</v>
      </c>
      <c r="L2397" s="1"/>
      <c r="M2397" s="1"/>
      <c r="N2397" s="35" t="s">
        <v>901</v>
      </c>
      <c r="R2397" s="1" t="str">
        <f t="shared" si="75"/>
        <v>Mutually Excluded</v>
      </c>
      <c r="S2397" s="1"/>
      <c r="T2397" s="1"/>
    </row>
    <row r="2398" spans="1:20" ht="75">
      <c r="A2398" s="1" t="s">
        <v>2900</v>
      </c>
      <c r="B2398">
        <v>2442</v>
      </c>
      <c r="D2398">
        <v>970</v>
      </c>
      <c r="E2398" s="1"/>
      <c r="F2398" s="1" t="s">
        <v>2900</v>
      </c>
      <c r="G2398" s="1">
        <v>3</v>
      </c>
      <c r="H2398" s="1">
        <v>2</v>
      </c>
      <c r="I2398" s="1">
        <v>2</v>
      </c>
      <c r="J2398" s="31" t="str">
        <f t="shared" si="74"/>
        <v>EXCLUDED</v>
      </c>
      <c r="K2398">
        <v>2442</v>
      </c>
      <c r="L2398" s="1"/>
      <c r="M2398" s="1"/>
      <c r="N2398" s="35" t="s">
        <v>901</v>
      </c>
      <c r="R2398" s="1" t="str">
        <f t="shared" si="75"/>
        <v>Mutually Excluded</v>
      </c>
      <c r="S2398" s="1"/>
      <c r="T2398" s="1"/>
    </row>
    <row r="2399" spans="1:20" ht="105">
      <c r="A2399" s="1" t="s">
        <v>2902</v>
      </c>
      <c r="B2399">
        <v>2443</v>
      </c>
      <c r="D2399">
        <v>970</v>
      </c>
      <c r="E2399" s="1"/>
      <c r="F2399" s="1" t="s">
        <v>2902</v>
      </c>
      <c r="G2399" s="1">
        <v>4</v>
      </c>
      <c r="H2399" s="1">
        <v>3</v>
      </c>
      <c r="I2399" s="1">
        <v>3</v>
      </c>
      <c r="J2399" s="31" t="str">
        <f t="shared" si="74"/>
        <v>EXCLUDED</v>
      </c>
      <c r="K2399">
        <v>2443</v>
      </c>
      <c r="L2399" s="1"/>
      <c r="M2399" s="1"/>
      <c r="N2399" s="35" t="s">
        <v>901</v>
      </c>
      <c r="R2399" s="1" t="str">
        <f t="shared" si="75"/>
        <v>Mutually Excluded</v>
      </c>
      <c r="S2399" s="1"/>
      <c r="T2399" s="1"/>
    </row>
    <row r="2400" spans="1:20" ht="105">
      <c r="A2400" s="1" t="s">
        <v>2903</v>
      </c>
      <c r="B2400">
        <v>2444</v>
      </c>
      <c r="D2400">
        <v>970</v>
      </c>
      <c r="E2400" s="1"/>
      <c r="F2400" s="1" t="s">
        <v>2903</v>
      </c>
      <c r="G2400" s="1">
        <v>2</v>
      </c>
      <c r="H2400" s="1">
        <v>2</v>
      </c>
      <c r="I2400" s="1">
        <v>3</v>
      </c>
      <c r="J2400" s="31" t="str">
        <f t="shared" si="74"/>
        <v>EXCLUDED</v>
      </c>
      <c r="K2400">
        <v>2444</v>
      </c>
      <c r="L2400" s="1"/>
      <c r="M2400" s="1"/>
      <c r="N2400" s="35" t="s">
        <v>901</v>
      </c>
      <c r="R2400" s="1" t="str">
        <f t="shared" si="75"/>
        <v>Mutually Excluded</v>
      </c>
      <c r="S2400" s="1"/>
      <c r="T2400" s="1"/>
    </row>
    <row r="2401" spans="1:23" ht="75">
      <c r="A2401" s="1" t="s">
        <v>2904</v>
      </c>
      <c r="B2401">
        <v>2445</v>
      </c>
      <c r="D2401">
        <v>970</v>
      </c>
      <c r="E2401" s="1"/>
      <c r="F2401" s="1" t="s">
        <v>2904</v>
      </c>
      <c r="G2401" s="1">
        <v>3</v>
      </c>
      <c r="H2401" s="1">
        <v>2</v>
      </c>
      <c r="I2401" s="1">
        <v>3</v>
      </c>
      <c r="J2401" s="31" t="str">
        <f t="shared" si="74"/>
        <v>EXCLUDED</v>
      </c>
      <c r="K2401">
        <v>2445</v>
      </c>
      <c r="L2401" s="1"/>
      <c r="M2401" s="1"/>
      <c r="N2401" s="35" t="s">
        <v>901</v>
      </c>
      <c r="R2401" s="1" t="str">
        <f t="shared" si="75"/>
        <v>Mutually Excluded</v>
      </c>
      <c r="S2401" s="1"/>
      <c r="T2401" s="1"/>
    </row>
    <row r="2402" spans="1:23" ht="105">
      <c r="A2402" s="1" t="s">
        <v>2905</v>
      </c>
      <c r="B2402">
        <v>2446</v>
      </c>
      <c r="D2402">
        <v>971</v>
      </c>
      <c r="E2402" s="1"/>
      <c r="F2402" s="1" t="s">
        <v>2905</v>
      </c>
      <c r="G2402" s="1">
        <v>3</v>
      </c>
      <c r="H2402" s="1">
        <v>3</v>
      </c>
      <c r="I2402" s="1">
        <v>2</v>
      </c>
      <c r="J2402" s="31" t="str">
        <f t="shared" si="74"/>
        <v>EXCLUDED</v>
      </c>
      <c r="K2402">
        <v>2446</v>
      </c>
      <c r="L2402" s="1"/>
      <c r="M2402" s="1"/>
      <c r="N2402" s="35" t="s">
        <v>901</v>
      </c>
      <c r="R2402" s="1" t="str">
        <f t="shared" si="75"/>
        <v>Mutually Excluded</v>
      </c>
      <c r="S2402" s="1"/>
      <c r="T2402" s="1"/>
    </row>
    <row r="2403" spans="1:23" ht="30">
      <c r="A2403" s="1" t="s">
        <v>2906</v>
      </c>
      <c r="B2403">
        <v>2447</v>
      </c>
      <c r="D2403">
        <v>971</v>
      </c>
      <c r="E2403" s="1"/>
      <c r="F2403" s="1" t="s">
        <v>2906</v>
      </c>
      <c r="G2403" s="1">
        <v>2</v>
      </c>
      <c r="H2403" s="1">
        <v>1</v>
      </c>
      <c r="I2403" s="1">
        <v>1</v>
      </c>
      <c r="J2403" s="31" t="str">
        <f t="shared" si="74"/>
        <v>EXCLUDED</v>
      </c>
      <c r="K2403">
        <v>2447</v>
      </c>
      <c r="L2403" s="1"/>
      <c r="M2403" s="1"/>
      <c r="N2403" s="35" t="s">
        <v>901</v>
      </c>
      <c r="R2403" s="1" t="str">
        <f t="shared" si="75"/>
        <v>Mutually Excluded</v>
      </c>
      <c r="S2403" s="1"/>
      <c r="T2403" s="1"/>
    </row>
    <row r="2404" spans="1:23" ht="90">
      <c r="A2404" s="1" t="s">
        <v>2907</v>
      </c>
      <c r="B2404">
        <v>2448</v>
      </c>
      <c r="D2404">
        <v>971</v>
      </c>
      <c r="E2404" s="1"/>
      <c r="F2404" s="1" t="s">
        <v>2907</v>
      </c>
      <c r="G2404" s="1">
        <v>4</v>
      </c>
      <c r="H2404" s="1">
        <v>3</v>
      </c>
      <c r="I2404" s="1">
        <v>4</v>
      </c>
      <c r="J2404" s="31" t="str">
        <f t="shared" si="74"/>
        <v>EXCLUDED</v>
      </c>
      <c r="K2404">
        <v>2448</v>
      </c>
      <c r="L2404" s="1"/>
      <c r="M2404" s="1"/>
      <c r="N2404" s="35" t="s">
        <v>901</v>
      </c>
      <c r="R2404" s="1" t="str">
        <f t="shared" si="75"/>
        <v>Mutually Excluded</v>
      </c>
      <c r="S2404" s="1"/>
      <c r="T2404" s="1"/>
    </row>
    <row r="2405" spans="1:23" ht="45">
      <c r="A2405" s="1" t="s">
        <v>2908</v>
      </c>
      <c r="B2405">
        <v>2449</v>
      </c>
      <c r="D2405">
        <v>971</v>
      </c>
      <c r="E2405" s="1"/>
      <c r="F2405" s="1" t="s">
        <v>2908</v>
      </c>
      <c r="G2405" s="1">
        <v>2</v>
      </c>
      <c r="H2405" s="1">
        <v>2</v>
      </c>
      <c r="I2405" s="1">
        <v>2</v>
      </c>
      <c r="J2405" s="31" t="str">
        <f t="shared" si="74"/>
        <v>EXCLUDED</v>
      </c>
      <c r="K2405">
        <v>2449</v>
      </c>
      <c r="L2405" s="1"/>
      <c r="M2405" s="1"/>
      <c r="N2405" s="35" t="s">
        <v>901</v>
      </c>
      <c r="R2405" s="1" t="str">
        <f t="shared" si="75"/>
        <v>Mutually Excluded</v>
      </c>
      <c r="S2405" s="1"/>
      <c r="T2405" s="1"/>
    </row>
    <row r="2406" spans="1:23" ht="120">
      <c r="A2406" s="1" t="s">
        <v>2909</v>
      </c>
      <c r="B2406">
        <v>2450</v>
      </c>
      <c r="D2406">
        <v>972</v>
      </c>
      <c r="E2406" s="1"/>
      <c r="F2406" s="1" t="s">
        <v>2909</v>
      </c>
      <c r="G2406" s="1">
        <v>2</v>
      </c>
      <c r="H2406" s="1">
        <v>2</v>
      </c>
      <c r="I2406" s="1">
        <v>2</v>
      </c>
      <c r="J2406" s="31" t="str">
        <f t="shared" si="74"/>
        <v>EXCLUDED</v>
      </c>
      <c r="K2406">
        <v>2450</v>
      </c>
      <c r="L2406" s="1"/>
      <c r="M2406" s="1"/>
      <c r="N2406" s="35" t="s">
        <v>901</v>
      </c>
      <c r="R2406" s="1" t="str">
        <f t="shared" si="75"/>
        <v>Mutually Excluded</v>
      </c>
      <c r="S2406" s="1"/>
      <c r="T2406" s="1"/>
    </row>
    <row r="2407" spans="1:23" ht="75">
      <c r="A2407" s="1" t="s">
        <v>2910</v>
      </c>
      <c r="B2407">
        <v>2451</v>
      </c>
      <c r="D2407">
        <v>972</v>
      </c>
      <c r="E2407" s="1"/>
      <c r="F2407" s="1" t="s">
        <v>2910</v>
      </c>
      <c r="G2407" s="1">
        <v>3</v>
      </c>
      <c r="H2407" s="1">
        <v>3</v>
      </c>
      <c r="I2407" s="1">
        <v>3</v>
      </c>
      <c r="J2407" s="31" t="str">
        <f t="shared" si="74"/>
        <v>EXCLUDED</v>
      </c>
      <c r="K2407">
        <v>2451</v>
      </c>
      <c r="L2407" s="1"/>
      <c r="M2407" s="1"/>
      <c r="N2407" s="35" t="s">
        <v>901</v>
      </c>
      <c r="R2407" s="1" t="str">
        <f t="shared" si="75"/>
        <v>Mutually Excluded</v>
      </c>
      <c r="S2407" s="1"/>
      <c r="T2407" s="1"/>
    </row>
    <row r="2408" spans="1:23">
      <c r="A2408" s="1"/>
      <c r="E2408" s="1"/>
      <c r="F2408" s="1"/>
      <c r="G2408" s="1"/>
      <c r="H2408" s="1"/>
      <c r="I2408" s="1"/>
      <c r="J2408" s="31"/>
      <c r="L2408" s="1"/>
      <c r="M2408" s="1"/>
      <c r="N2408" s="35"/>
      <c r="S2408">
        <f>COUNTA(S2:S2407)</f>
        <v>184</v>
      </c>
      <c r="T2408">
        <f>R2415+R2414</f>
        <v>0</v>
      </c>
      <c r="U2408">
        <f>T2408-S2408</f>
        <v>-184</v>
      </c>
      <c r="V2408">
        <v>3</v>
      </c>
      <c r="W2408">
        <f>U2408*V2408/60</f>
        <v>-9.1999999999999993</v>
      </c>
    </row>
  </sheetData>
  <autoFilter ref="R1:R2408" xr:uid="{5BD7BA11-5230-4145-BF8F-87348A1883D8}"/>
  <conditionalFormatting sqref="G2:J2 G3:I1953 J3:J2407 G1961:I2407 G2408:J2408">
    <cfRule type="cellIs" dxfId="26" priority="29" operator="equal">
      <formula>0</formula>
    </cfRule>
  </conditionalFormatting>
  <conditionalFormatting sqref="R2:R2407">
    <cfRule type="containsText" dxfId="25" priority="26" operator="containsText" text="Mutually Excluded">
      <formula>NOT(ISERROR(SEARCH("Mutually Excluded",R2)))</formula>
    </cfRule>
    <cfRule type="containsText" dxfId="24" priority="27" operator="containsText" text="Mutually Included">
      <formula>NOT(ISERROR(SEARCH("Mutually Included",R2)))</formula>
    </cfRule>
  </conditionalFormatting>
  <conditionalFormatting sqref="R2:T41 R42:U43 R44:T49 R50 R51:T458 R459:U459 R460:T530 R531:U531 R532:T675 R676:S676 R677:T736 R737:U737 R738:T1071 R1072:S1072 R1073:T1190 R1191:U1191 R1192:T1195 R1196:U1196 R1197:T1211 R1212:U1212 R1213:T1219 R1220:U1220 R1221:T1380 R1381:U1381 R1382:T1401 R1402:U1402 R1403:T1423 R1424:U1424 R1425:T1447 R1448:U1448 R1449:T1727 R1728:U1728 R1729:T1804 R1805:U1805 R1806:T1870 R1871:U1871 R1872:T1872 R1873 R1874:T1910 R1911:U1911 R1912:T1928 R1929:U1929 R1930:T2407 T1873">
    <cfRule type="containsText" dxfId="23" priority="28" operator="containsText" text="CONFLICT">
      <formula>NOT(ISERROR(SEARCH("CONFLICT",R2)))</formula>
    </cfRule>
  </conditionalFormatting>
  <conditionalFormatting sqref="S1085:T1085">
    <cfRule type="containsText" dxfId="22" priority="12" operator="containsText" text="CONFLICT">
      <formula>NOT(ISERROR(SEARCH("CONFLICT",S1085)))</formula>
    </cfRule>
  </conditionalFormatting>
  <conditionalFormatting sqref="T939:U939">
    <cfRule type="containsText" dxfId="21" priority="13" operator="containsText" text="CONFLICT">
      <formula>NOT(ISERROR(SEARCH("CONFLICT",T939)))</formula>
    </cfRule>
  </conditionalFormatting>
  <conditionalFormatting sqref="U1:U2408">
    <cfRule type="containsText" dxfId="20" priority="1" operator="containsText" text="Include">
      <formula>NOT(ISERROR(SEARCH("Include",U1)))</formula>
    </cfRule>
  </conditionalFormatting>
  <conditionalFormatting sqref="U20">
    <cfRule type="containsText" dxfId="19" priority="25" operator="containsText" text="CONFLICT">
      <formula>NOT(ISERROR(SEARCH("CONFLICT",U20)))</formula>
    </cfRule>
  </conditionalFormatting>
  <conditionalFormatting sqref="U36:U37">
    <cfRule type="containsText" dxfId="18" priority="24" operator="containsText" text="CONFLICT">
      <formula>NOT(ISERROR(SEARCH("CONFLICT",U36)))</formula>
    </cfRule>
  </conditionalFormatting>
  <conditionalFormatting sqref="U40:U41">
    <cfRule type="containsText" dxfId="17" priority="22" operator="containsText" text="CONFLICT">
      <formula>NOT(ISERROR(SEARCH("CONFLICT",U40)))</formula>
    </cfRule>
  </conditionalFormatting>
  <conditionalFormatting sqref="U49">
    <cfRule type="containsText" dxfId="16" priority="21" operator="containsText" text="CONFLICT">
      <formula>NOT(ISERROR(SEARCH("CONFLICT",U49)))</formula>
    </cfRule>
  </conditionalFormatting>
  <conditionalFormatting sqref="U70">
    <cfRule type="containsText" dxfId="15" priority="20" operator="containsText" text="CONFLICT">
      <formula>NOT(ISERROR(SEARCH("CONFLICT",U70)))</formula>
    </cfRule>
  </conditionalFormatting>
  <conditionalFormatting sqref="U115">
    <cfRule type="containsText" dxfId="14" priority="19" operator="containsText" text="CONFLICT">
      <formula>NOT(ISERROR(SEARCH("CONFLICT",U115)))</formula>
    </cfRule>
  </conditionalFormatting>
  <conditionalFormatting sqref="U194">
    <cfRule type="containsText" dxfId="13" priority="18" operator="containsText" text="CONFLICT">
      <formula>NOT(ISERROR(SEARCH("CONFLICT",U194)))</formula>
    </cfRule>
  </conditionalFormatting>
  <conditionalFormatting sqref="U245:U246">
    <cfRule type="containsText" dxfId="12" priority="16" operator="containsText" text="CONFLICT">
      <formula>NOT(ISERROR(SEARCH("CONFLICT",U245)))</formula>
    </cfRule>
  </conditionalFormatting>
  <conditionalFormatting sqref="U340">
    <cfRule type="containsText" dxfId="11" priority="15" operator="containsText" text="CONFLICT">
      <formula>NOT(ISERROR(SEARCH("CONFLICT",U340)))</formula>
    </cfRule>
  </conditionalFormatting>
  <conditionalFormatting sqref="U587">
    <cfRule type="containsText" dxfId="10" priority="14" operator="containsText" text="CONFLICT">
      <formula>NOT(ISERROR(SEARCH("CONFLICT",U587)))</formula>
    </cfRule>
  </conditionalFormatting>
  <conditionalFormatting sqref="U803">
    <cfRule type="containsText" dxfId="9" priority="11" operator="containsText" text="CONFLICT">
      <formula>NOT(ISERROR(SEARCH("CONFLICT",U803)))</formula>
    </cfRule>
  </conditionalFormatting>
  <conditionalFormatting sqref="U810">
    <cfRule type="containsText" dxfId="8" priority="10" operator="containsText" text="CONFLICT">
      <formula>NOT(ISERROR(SEARCH("CONFLICT",U810)))</formula>
    </cfRule>
  </conditionalFormatting>
  <conditionalFormatting sqref="U812">
    <cfRule type="containsText" dxfId="7" priority="9" operator="containsText" text="CONFLICT">
      <formula>NOT(ISERROR(SEARCH("CONFLICT",U812)))</formula>
    </cfRule>
  </conditionalFormatting>
  <conditionalFormatting sqref="U815:U816">
    <cfRule type="containsText" dxfId="6" priority="8" operator="containsText" text="CONFLICT">
      <formula>NOT(ISERROR(SEARCH("CONFLICT",U815)))</formula>
    </cfRule>
  </conditionalFormatting>
  <conditionalFormatting sqref="U828">
    <cfRule type="containsText" dxfId="5" priority="7" operator="containsText" text="CONFLICT">
      <formula>NOT(ISERROR(SEARCH("CONFLICT",U828)))</formula>
    </cfRule>
  </conditionalFormatting>
  <conditionalFormatting sqref="U1048">
    <cfRule type="containsText" dxfId="4" priority="5" operator="containsText" text="CONFLICT">
      <formula>NOT(ISERROR(SEARCH("CONFLICT",U1048)))</formula>
    </cfRule>
  </conditionalFormatting>
  <conditionalFormatting sqref="U1051:U1052">
    <cfRule type="containsText" dxfId="3" priority="6" operator="containsText" text="CONFLICT">
      <formula>NOT(ISERROR(SEARCH("CONFLICT",U1051)))</formula>
    </cfRule>
  </conditionalFormatting>
  <conditionalFormatting sqref="U1879">
    <cfRule type="containsText" dxfId="2" priority="4" operator="containsText" text="CONFLICT">
      <formula>NOT(ISERROR(SEARCH("CONFLICT",U1879)))</formula>
    </cfRule>
  </conditionalFormatting>
  <conditionalFormatting sqref="U1897">
    <cfRule type="containsText" dxfId="1" priority="3" operator="containsText" text="CONFLICT">
      <formula>NOT(ISERROR(SEARCH("CONFLICT",U1897)))</formula>
    </cfRule>
  </conditionalFormatting>
  <conditionalFormatting sqref="U1899">
    <cfRule type="containsText" dxfId="0" priority="2" operator="containsText" text="CONFLICT">
      <formula>NOT(ISERROR(SEARCH("CONFLICT",U1899)))</formula>
    </cfRule>
  </conditionalFormatting>
  <pageMargins left="0.7" right="0.7" top="0.75" bottom="0.75" header="0.3" footer="0.3"/>
  <pageSetup orientation="portrait"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9742D3087D3D340A0256C08EE4DFA58" ma:contentTypeVersion="18" ma:contentTypeDescription="Create a new document." ma:contentTypeScope="" ma:versionID="4a91a7067ac21da176018b29af336214">
  <xsd:schema xmlns:xsd="http://www.w3.org/2001/XMLSchema" xmlns:xs="http://www.w3.org/2001/XMLSchema" xmlns:p="http://schemas.microsoft.com/office/2006/metadata/properties" xmlns:ns3="6afc805c-c372-4f08-94d2-3c1cc87da6ff" xmlns:ns4="195e5c09-d0ec-4bd6-9719-5d906f58cdd9" targetNamespace="http://schemas.microsoft.com/office/2006/metadata/properties" ma:root="true" ma:fieldsID="9260a7b710b5d90e2883a62f43367476" ns3:_="" ns4:_="">
    <xsd:import namespace="6afc805c-c372-4f08-94d2-3c1cc87da6ff"/>
    <xsd:import namespace="195e5c09-d0ec-4bd6-9719-5d906f58cdd9"/>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DateTaken" minOccurs="0"/>
                <xsd:element ref="ns4:MediaServiceLocation" minOccurs="0"/>
                <xsd:element ref="ns4:MediaServiceAutoKeyPoints" minOccurs="0"/>
                <xsd:element ref="ns4:MediaServiceKeyPoints" minOccurs="0"/>
                <xsd:element ref="ns4:MediaServiceGenerationTime" minOccurs="0"/>
                <xsd:element ref="ns4:MediaServiceEventHashCode" minOccurs="0"/>
                <xsd:element ref="ns4:MediaLengthInSeconds" minOccurs="0"/>
                <xsd:element ref="ns4:_activity" minOccurs="0"/>
                <xsd:element ref="ns4:MediaServiceObjectDetectorVersions" minOccurs="0"/>
                <xsd:element ref="ns4:MediaServiceSystemTags" minOccurs="0"/>
                <xsd:element ref="ns4: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afc805c-c372-4f08-94d2-3c1cc87da6ff"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95e5c09-d0ec-4bd6-9719-5d906f58cdd9"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LengthInSeconds" ma:index="21" nillable="true" ma:displayName="Length (seconds)" ma:internalName="MediaLengthInSeconds" ma:readOnly="true">
      <xsd:simpleType>
        <xsd:restriction base="dms:Unknown"/>
      </xsd:simpleType>
    </xsd:element>
    <xsd:element name="_activity" ma:index="22" nillable="true" ma:displayName="_activity" ma:hidden="true" ma:internalName="_activity">
      <xsd:simpleType>
        <xsd:restriction base="dms:Note"/>
      </xsd:simpleType>
    </xsd:element>
    <xsd:element name="MediaServiceObjectDetectorVersions" ma:index="23" nillable="true" ma:displayName="MediaServiceObjectDetectorVersions" ma:description="" ma:hidden="true" ma:indexed="true" ma:internalName="MediaServiceObjectDetectorVersions" ma:readOnly="true">
      <xsd:simpleType>
        <xsd:restriction base="dms:Text"/>
      </xsd:simpleType>
    </xsd:element>
    <xsd:element name="MediaServiceSystemTags" ma:index="24" nillable="true" ma:displayName="MediaServiceSystemTags" ma:hidden="true" ma:internalName="MediaServiceSystemTags" ma:readOnly="true">
      <xsd:simpleType>
        <xsd:restriction base="dms:Note"/>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195e5c09-d0ec-4bd6-9719-5d906f58cdd9" xsi:nil="true"/>
  </documentManagement>
</p:properties>
</file>

<file path=customXml/itemProps1.xml><?xml version="1.0" encoding="utf-8"?>
<ds:datastoreItem xmlns:ds="http://schemas.openxmlformats.org/officeDocument/2006/customXml" ds:itemID="{8F4DCA8A-36AC-4F22-82C7-E4D8C1294A2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afc805c-c372-4f08-94d2-3c1cc87da6ff"/>
    <ds:schemaRef ds:uri="195e5c09-d0ec-4bd6-9719-5d906f58cdd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E77773B-5613-4421-BADC-8A3B592E5304}">
  <ds:schemaRefs>
    <ds:schemaRef ds:uri="http://schemas.microsoft.com/sharepoint/v3/contenttype/forms"/>
  </ds:schemaRefs>
</ds:datastoreItem>
</file>

<file path=customXml/itemProps3.xml><?xml version="1.0" encoding="utf-8"?>
<ds:datastoreItem xmlns:ds="http://schemas.openxmlformats.org/officeDocument/2006/customXml" ds:itemID="{DB95FD91-44EA-42D1-A768-FB4C20166B28}">
  <ds:schemaRefs>
    <ds:schemaRef ds:uri="http://schemas.microsoft.com/office/2006/metadata/properties"/>
    <ds:schemaRef ds:uri="http://schemas.microsoft.com/office/infopath/2007/PartnerControls"/>
    <ds:schemaRef ds:uri="195e5c09-d0ec-4bd6-9719-5d906f58cdd9"/>
  </ds:schemaRefs>
</ds:datastoreItem>
</file>

<file path=docMetadata/LabelInfo.xml><?xml version="1.0" encoding="utf-8"?>
<clbl:labelList xmlns:clbl="http://schemas.microsoft.com/office/2020/mipLabelMetadata">
  <clbl:label id="{3ca48ea3-8c75-4d36-b64f-70604b11fd22}" enabled="1" method="Standard" siteId="{3ac94b33-9135-4821-9502-eafda6592a35}"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Pasting output</vt:lpstr>
      <vt:lpstr>GPT4 Decision x 3 (sampled)</vt:lpstr>
      <vt:lpstr>Results Tab (Master Tab)</vt:lpstr>
      <vt:lpstr>T&amp;A Metrics</vt:lpstr>
      <vt:lpstr>Intern Comparisons T&amp;A</vt:lpstr>
      <vt:lpstr>Humans Alignment T&amp;A</vt:lpstr>
      <vt:lpstr>T&amp;A AI Metrics</vt:lpstr>
      <vt:lpstr>Full-Text Metrics</vt:lpstr>
      <vt:lpstr>Cindy's full-text results tab</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Takatzoglou, Nikos [CONGR]</dc:creator>
  <cp:keywords/>
  <dc:description/>
  <cp:lastModifiedBy>Takatzoglou, Nikos [MEDGR]</cp:lastModifiedBy>
  <cp:revision/>
  <dcterms:created xsi:type="dcterms:W3CDTF">2023-08-18T15:05:10Z</dcterms:created>
  <dcterms:modified xsi:type="dcterms:W3CDTF">2025-07-13T14:33:26Z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0x010100E9742D3087D3D340A0256C08EE4DFA58</vt:lpwstr>
  </property>
  <property fmtid="{D5CDD505-2E9C-101B-9397-08002B2CF9AE}" pid="3" name="MSIP_Label_51e15049-849f-48bb-aec6-ec202a70e811_Enabled">
    <vt:lpwstr>true</vt:lpwstr>
  </property>
  <property fmtid="{D5CDD505-2E9C-101B-9397-08002B2CF9AE}" pid="4" name="MSIP_Label_51e15049-849f-48bb-aec6-ec202a70e811_SetDate">
    <vt:lpwstr>2024-05-09T10:46:43Z</vt:lpwstr>
  </property>
  <property fmtid="{D5CDD505-2E9C-101B-9397-08002B2CF9AE}" pid="5" name="MSIP_Label_51e15049-849f-48bb-aec6-ec202a70e811_Method">
    <vt:lpwstr>Standard</vt:lpwstr>
  </property>
  <property fmtid="{D5CDD505-2E9C-101B-9397-08002B2CF9AE}" pid="6" name="MSIP_Label_51e15049-849f-48bb-aec6-ec202a70e811_Name">
    <vt:lpwstr>Restricted II</vt:lpwstr>
  </property>
  <property fmtid="{D5CDD505-2E9C-101B-9397-08002B2CF9AE}" pid="7" name="MSIP_Label_51e15049-849f-48bb-aec6-ec202a70e811_SiteId">
    <vt:lpwstr>3ac94b33-9135-4821-9502-eafda6592a35</vt:lpwstr>
  </property>
  <property fmtid="{D5CDD505-2E9C-101B-9397-08002B2CF9AE}" pid="8" name="MSIP_Label_51e15049-849f-48bb-aec6-ec202a70e811_ActionId">
    <vt:lpwstr>be68d92e-77c4-46e8-801b-f19cc01a9ce6</vt:lpwstr>
  </property>
  <property fmtid="{D5CDD505-2E9C-101B-9397-08002B2CF9AE}" pid="9" name="MSIP_Label_51e15049-849f-48bb-aec6-ec202a70e811_ContentBits">
    <vt:lpwstr>0</vt:lpwstr>
  </property>
  <property fmtid="{D5CDD505-2E9C-101B-9397-08002B2CF9AE}" pid="10" name="MSIP_Label_8772ba27-cab8-4042-a351-a31f6e4eacdc_Enabled">
    <vt:lpwstr>true</vt:lpwstr>
  </property>
  <property fmtid="{D5CDD505-2E9C-101B-9397-08002B2CF9AE}" pid="11" name="MSIP_Label_8772ba27-cab8-4042-a351-a31f6e4eacdc_SetDate">
    <vt:lpwstr>2024-05-23T14:54:48Z</vt:lpwstr>
  </property>
  <property fmtid="{D5CDD505-2E9C-101B-9397-08002B2CF9AE}" pid="12" name="MSIP_Label_8772ba27-cab8-4042-a351-a31f6e4eacdc_Method">
    <vt:lpwstr>Standard</vt:lpwstr>
  </property>
  <property fmtid="{D5CDD505-2E9C-101B-9397-08002B2CF9AE}" pid="13" name="MSIP_Label_8772ba27-cab8-4042-a351-a31f6e4eacdc_Name">
    <vt:lpwstr>Internal</vt:lpwstr>
  </property>
  <property fmtid="{D5CDD505-2E9C-101B-9397-08002B2CF9AE}" pid="14" name="MSIP_Label_8772ba27-cab8-4042-a351-a31f6e4eacdc_SiteId">
    <vt:lpwstr>715902d6-f63e-4b8d-929b-4bb170bad492</vt:lpwstr>
  </property>
  <property fmtid="{D5CDD505-2E9C-101B-9397-08002B2CF9AE}" pid="15" name="MSIP_Label_8772ba27-cab8-4042-a351-a31f6e4eacdc_ActionId">
    <vt:lpwstr>b7c0bec0-12f0-4bfe-a43a-a2ac4331cd5b</vt:lpwstr>
  </property>
  <property fmtid="{D5CDD505-2E9C-101B-9397-08002B2CF9AE}" pid="16" name="MSIP_Label_8772ba27-cab8-4042-a351-a31f6e4eacdc_ContentBits">
    <vt:lpwstr>0</vt:lpwstr>
  </property>
</Properties>
</file>